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d.docs.live.net/e853628f16e3ee33/文件/"/>
    </mc:Choice>
  </mc:AlternateContent>
  <xr:revisionPtr revIDLastSave="0" documentId="14_{CBF5B1AF-9F2D-455E-8904-AC3E9B384D20}" xr6:coauthVersionLast="47" xr6:coauthVersionMax="47" xr10:uidLastSave="{00000000-0000-0000-0000-000000000000}"/>
  <bookViews>
    <workbookView xWindow="-120" yWindow="-120" windowWidth="38640" windowHeight="15840" activeTab="1" xr2:uid="{FC8F38EC-6AD6-4710-9E03-FA55350A614A}"/>
  </bookViews>
  <sheets>
    <sheet name="小韻表" sheetId="4" r:id="rId1"/>
    <sheet name="切語下字表" sheetId="1" r:id="rId2"/>
    <sheet name="切語上字表" sheetId="3" r:id="rId3"/>
    <sheet name="十五音廣韻聲母對照表" sheetId="2" r:id="rId4"/>
    <sheet name="設定表" sheetId="5" r:id="rId5"/>
  </sheets>
  <externalReferences>
    <externalReference r:id="rId6"/>
  </externalReferences>
  <definedNames>
    <definedName name="切語上字">切語上字表!$G$4:$G$44</definedName>
    <definedName name="四聲調">設定表!$B$2:$B$5</definedName>
    <definedName name="韻目">設定表!$F$3:$F$71</definedName>
    <definedName name="韻目列序">設定表!$E$3:$E$71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4" l="1" a="1"/>
  <c r="I5" i="4" s="1"/>
  <c r="I6" i="4" a="1"/>
  <c r="I6" i="4" s="1"/>
  <c r="I7" i="4" a="1"/>
  <c r="I7" i="4" s="1"/>
  <c r="I8" i="4" a="1"/>
  <c r="I8" i="4" s="1"/>
  <c r="I9" i="4" a="1"/>
  <c r="I9" i="4" s="1"/>
  <c r="I10" i="4" a="1"/>
  <c r="I10" i="4" s="1"/>
  <c r="I11" i="4" a="1"/>
  <c r="I11" i="4" s="1"/>
  <c r="I12" i="4" a="1"/>
  <c r="I12" i="4" s="1"/>
  <c r="I13" i="4" a="1"/>
  <c r="I13" i="4" s="1"/>
  <c r="I14" i="4" a="1"/>
  <c r="I14" i="4" s="1"/>
  <c r="I15" i="4" a="1"/>
  <c r="I15" i="4" s="1"/>
  <c r="I16" i="4" a="1"/>
  <c r="I16" i="4" s="1"/>
  <c r="I17" i="4" a="1"/>
  <c r="I17" i="4" s="1"/>
  <c r="I18" i="4" a="1"/>
  <c r="I18" i="4" s="1"/>
  <c r="I19" i="4" a="1"/>
  <c r="I19" i="4" s="1"/>
  <c r="I20" i="4" a="1"/>
  <c r="I20" i="4" s="1"/>
  <c r="I21" i="4" a="1"/>
  <c r="I21" i="4" s="1"/>
  <c r="I22" i="4" a="1"/>
  <c r="I22" i="4" s="1"/>
  <c r="I23" i="4" a="1"/>
  <c r="I23" i="4" s="1"/>
  <c r="I24" i="4" a="1"/>
  <c r="I24" i="4" s="1"/>
  <c r="I25" i="4" a="1"/>
  <c r="I25" i="4" s="1"/>
  <c r="I26" i="4" a="1"/>
  <c r="I26" i="4" s="1"/>
  <c r="I27" i="4" a="1"/>
  <c r="I27" i="4" s="1"/>
  <c r="I28" i="4" a="1"/>
  <c r="I28" i="4" s="1"/>
  <c r="I29" i="4" a="1"/>
  <c r="I29" i="4" s="1"/>
  <c r="I30" i="4" a="1"/>
  <c r="I30" i="4" s="1"/>
  <c r="I31" i="4" a="1"/>
  <c r="I31" i="4" s="1"/>
  <c r="I32" i="4" a="1"/>
  <c r="I32" i="4" s="1"/>
  <c r="I33" i="4" a="1"/>
  <c r="I33" i="4" s="1"/>
  <c r="I34" i="4" a="1"/>
  <c r="I34" i="4" s="1"/>
  <c r="I35" i="4" a="1"/>
  <c r="I35" i="4" s="1"/>
  <c r="I36" i="4" a="1"/>
  <c r="I36" i="4" s="1"/>
  <c r="M36" i="4" s="1" a="1"/>
  <c r="M36" i="4" s="1"/>
  <c r="I37" i="4" a="1"/>
  <c r="I37" i="4" s="1"/>
  <c r="I38" i="4" a="1"/>
  <c r="I38" i="4" s="1"/>
  <c r="I39" i="4" a="1"/>
  <c r="I39" i="4" s="1"/>
  <c r="I40" i="4" a="1"/>
  <c r="I40" i="4" s="1"/>
  <c r="I41" i="4" a="1"/>
  <c r="I41" i="4" s="1"/>
  <c r="I42" i="4" a="1"/>
  <c r="I42" i="4" s="1"/>
  <c r="I43" i="4" a="1"/>
  <c r="I43" i="4" s="1"/>
  <c r="I44" i="4" a="1"/>
  <c r="I44" i="4" s="1"/>
  <c r="I45" i="4" a="1"/>
  <c r="I45" i="4" s="1"/>
  <c r="I46" i="4" a="1"/>
  <c r="I46" i="4" s="1"/>
  <c r="I47" i="4" a="1"/>
  <c r="I47" i="4" s="1"/>
  <c r="I48" i="4" a="1"/>
  <c r="I48" i="4" s="1"/>
  <c r="I49" i="4" a="1"/>
  <c r="I49" i="4" s="1"/>
  <c r="I50" i="4" a="1"/>
  <c r="I50" i="4" s="1"/>
  <c r="I51" i="4" a="1"/>
  <c r="I51" i="4" s="1"/>
  <c r="I52" i="4" a="1"/>
  <c r="I52" i="4" s="1"/>
  <c r="M52" i="4" s="1" a="1"/>
  <c r="M52" i="4" s="1"/>
  <c r="I53" i="4" a="1"/>
  <c r="I53" i="4" s="1"/>
  <c r="I54" i="4" a="1"/>
  <c r="I54" i="4" s="1"/>
  <c r="I55" i="4" a="1"/>
  <c r="I55" i="4" s="1"/>
  <c r="I56" i="4" a="1"/>
  <c r="I56" i="4" s="1"/>
  <c r="I57" i="4" a="1"/>
  <c r="I57" i="4" s="1"/>
  <c r="I58" i="4" a="1"/>
  <c r="I58" i="4" s="1"/>
  <c r="I59" i="4" a="1"/>
  <c r="I59" i="4" s="1"/>
  <c r="I60" i="4" a="1"/>
  <c r="I60" i="4" s="1"/>
  <c r="M60" i="4" s="1" a="1"/>
  <c r="M60" i="4" s="1"/>
  <c r="I61" i="4" a="1"/>
  <c r="I61" i="4" s="1"/>
  <c r="I62" i="4" a="1"/>
  <c r="I62" i="4" s="1"/>
  <c r="I63" i="4" a="1"/>
  <c r="I63" i="4" s="1"/>
  <c r="I64" i="4" a="1"/>
  <c r="I64" i="4" s="1"/>
  <c r="I65" i="4" a="1"/>
  <c r="I65" i="4" s="1"/>
  <c r="I66" i="4" a="1"/>
  <c r="I66" i="4" s="1"/>
  <c r="I67" i="4" a="1"/>
  <c r="I67" i="4" s="1"/>
  <c r="I68" i="4" a="1"/>
  <c r="I68" i="4" s="1"/>
  <c r="I69" i="4" a="1"/>
  <c r="I69" i="4" s="1"/>
  <c r="I70" i="4" a="1"/>
  <c r="I70" i="4" s="1"/>
  <c r="I71" i="4" a="1"/>
  <c r="I71" i="4" s="1"/>
  <c r="I72" i="4" a="1"/>
  <c r="I72" i="4" s="1"/>
  <c r="I73" i="4" a="1"/>
  <c r="I73" i="4" s="1"/>
  <c r="I74" i="4" a="1"/>
  <c r="I74" i="4" s="1"/>
  <c r="I75" i="4" a="1"/>
  <c r="I75" i="4" s="1"/>
  <c r="I76" i="4" a="1"/>
  <c r="I76" i="4" s="1"/>
  <c r="M76" i="4" s="1" a="1"/>
  <c r="M76" i="4" s="1"/>
  <c r="I77" i="4" a="1"/>
  <c r="I77" i="4" s="1"/>
  <c r="I78" i="4" a="1"/>
  <c r="I78" i="4" s="1"/>
  <c r="I79" i="4" a="1"/>
  <c r="I79" i="4" s="1"/>
  <c r="I80" i="4" a="1"/>
  <c r="I80" i="4" s="1"/>
  <c r="I81" i="4" a="1"/>
  <c r="I81" i="4" s="1"/>
  <c r="I82" i="4" a="1"/>
  <c r="I82" i="4" s="1"/>
  <c r="I83" i="4" a="1"/>
  <c r="I83" i="4" s="1"/>
  <c r="I84" i="4" a="1"/>
  <c r="I84" i="4" s="1"/>
  <c r="M84" i="4" s="1" a="1"/>
  <c r="M84" i="4" s="1"/>
  <c r="I85" i="4" a="1"/>
  <c r="I85" i="4" s="1"/>
  <c r="I86" i="4" a="1"/>
  <c r="I86" i="4" s="1"/>
  <c r="I87" i="4" a="1"/>
  <c r="I87" i="4" s="1"/>
  <c r="I88" i="4" a="1"/>
  <c r="I88" i="4" s="1"/>
  <c r="I89" i="4" a="1"/>
  <c r="I89" i="4" s="1"/>
  <c r="I90" i="4" a="1"/>
  <c r="I90" i="4" s="1"/>
  <c r="I91" i="4" a="1"/>
  <c r="I91" i="4" s="1"/>
  <c r="I92" i="4" a="1"/>
  <c r="I92" i="4" s="1"/>
  <c r="M92" i="4" s="1" a="1"/>
  <c r="M92" i="4" s="1"/>
  <c r="I93" i="4" a="1"/>
  <c r="I93" i="4" s="1"/>
  <c r="I94" i="4" a="1"/>
  <c r="I94" i="4" s="1"/>
  <c r="I95" i="4" a="1"/>
  <c r="I95" i="4" s="1"/>
  <c r="I96" i="4" a="1"/>
  <c r="I96" i="4" s="1"/>
  <c r="I97" i="4" a="1"/>
  <c r="I97" i="4" s="1"/>
  <c r="I98" i="4" a="1"/>
  <c r="I98" i="4" s="1"/>
  <c r="I99" i="4" a="1"/>
  <c r="I99" i="4" s="1"/>
  <c r="I100" i="4" a="1"/>
  <c r="I100" i="4" s="1"/>
  <c r="I101" i="4" a="1"/>
  <c r="I101" i="4" s="1"/>
  <c r="I102" i="4" a="1"/>
  <c r="I102" i="4" s="1"/>
  <c r="I103" i="4" a="1"/>
  <c r="I103" i="4" s="1"/>
  <c r="I104" i="4" a="1"/>
  <c r="I104" i="4" s="1"/>
  <c r="I105" i="4" a="1"/>
  <c r="I105" i="4" s="1"/>
  <c r="I106" i="4" a="1"/>
  <c r="I106" i="4" s="1"/>
  <c r="I107" i="4" a="1"/>
  <c r="I107" i="4" s="1"/>
  <c r="I108" i="4" a="1"/>
  <c r="I108" i="4" s="1"/>
  <c r="M108" i="4" s="1" a="1"/>
  <c r="M108" i="4" s="1"/>
  <c r="I109" i="4" a="1"/>
  <c r="I109" i="4" s="1"/>
  <c r="I110" i="4" a="1"/>
  <c r="I110" i="4" s="1"/>
  <c r="I111" i="4" a="1"/>
  <c r="I111" i="4" s="1"/>
  <c r="I112" i="4" a="1"/>
  <c r="I112" i="4" s="1"/>
  <c r="I113" i="4" a="1"/>
  <c r="I113" i="4" s="1"/>
  <c r="I114" i="4" a="1"/>
  <c r="I114" i="4" s="1"/>
  <c r="I115" i="4" a="1"/>
  <c r="I115" i="4" s="1"/>
  <c r="I116" i="4" a="1"/>
  <c r="I116" i="4" s="1"/>
  <c r="M116" i="4" s="1" a="1"/>
  <c r="M116" i="4" s="1"/>
  <c r="I117" i="4" a="1"/>
  <c r="I117" i="4" s="1"/>
  <c r="I118" i="4" a="1"/>
  <c r="I118" i="4" s="1"/>
  <c r="I119" i="4" a="1"/>
  <c r="I119" i="4" s="1"/>
  <c r="I120" i="4" a="1"/>
  <c r="I120" i="4" s="1"/>
  <c r="I121" i="4" a="1"/>
  <c r="I121" i="4" s="1"/>
  <c r="I122" i="4" a="1"/>
  <c r="I122" i="4" s="1"/>
  <c r="I123" i="4" a="1"/>
  <c r="I123" i="4" s="1"/>
  <c r="I124" i="4" a="1"/>
  <c r="I124" i="4" s="1"/>
  <c r="M124" i="4" s="1" a="1"/>
  <c r="M124" i="4" s="1"/>
  <c r="I125" i="4" a="1"/>
  <c r="I125" i="4" s="1"/>
  <c r="I126" i="4" a="1"/>
  <c r="I126" i="4" s="1"/>
  <c r="I127" i="4" a="1"/>
  <c r="I127" i="4" s="1"/>
  <c r="I128" i="4" a="1"/>
  <c r="I128" i="4" s="1"/>
  <c r="I129" i="4" a="1"/>
  <c r="I129" i="4" s="1"/>
  <c r="I130" i="4" a="1"/>
  <c r="I130" i="4" s="1"/>
  <c r="I131" i="4" a="1"/>
  <c r="I131" i="4" s="1"/>
  <c r="I132" i="4" a="1"/>
  <c r="I132" i="4" s="1"/>
  <c r="I133" i="4" a="1"/>
  <c r="I133" i="4" s="1"/>
  <c r="I134" i="4" a="1"/>
  <c r="I134" i="4" s="1"/>
  <c r="I135" i="4" a="1"/>
  <c r="I135" i="4" s="1"/>
  <c r="I136" i="4" a="1"/>
  <c r="I136" i="4" s="1"/>
  <c r="I137" i="4" a="1"/>
  <c r="I137" i="4" s="1"/>
  <c r="I138" i="4" a="1"/>
  <c r="I138" i="4" s="1"/>
  <c r="I139" i="4" a="1"/>
  <c r="I139" i="4" s="1"/>
  <c r="I140" i="4" a="1"/>
  <c r="I140" i="4" s="1"/>
  <c r="M140" i="4" s="1" a="1"/>
  <c r="M140" i="4" s="1"/>
  <c r="I141" i="4" a="1"/>
  <c r="I141" i="4" s="1"/>
  <c r="I142" i="4" a="1"/>
  <c r="I142" i="4" s="1"/>
  <c r="I143" i="4" a="1"/>
  <c r="I143" i="4" s="1"/>
  <c r="I144" i="4" a="1"/>
  <c r="I144" i="4" s="1"/>
  <c r="I145" i="4" a="1"/>
  <c r="I145" i="4" s="1"/>
  <c r="I146" i="4" a="1"/>
  <c r="I146" i="4" s="1"/>
  <c r="I147" i="4" a="1"/>
  <c r="I147" i="4" s="1"/>
  <c r="I148" i="4" a="1"/>
  <c r="I148" i="4" s="1"/>
  <c r="M148" i="4" s="1" a="1"/>
  <c r="M148" i="4" s="1"/>
  <c r="I149" i="4" a="1"/>
  <c r="I149" i="4" s="1"/>
  <c r="I150" i="4" a="1"/>
  <c r="I150" i="4" s="1"/>
  <c r="I151" i="4" a="1"/>
  <c r="I151" i="4" s="1"/>
  <c r="I152" i="4" a="1"/>
  <c r="I152" i="4" s="1"/>
  <c r="I153" i="4" a="1"/>
  <c r="I153" i="4" s="1"/>
  <c r="I154" i="4" a="1"/>
  <c r="I154" i="4" s="1"/>
  <c r="I155" i="4" a="1"/>
  <c r="I155" i="4" s="1"/>
  <c r="I156" i="4" a="1"/>
  <c r="I156" i="4" s="1"/>
  <c r="M156" i="4" s="1" a="1"/>
  <c r="M156" i="4" s="1"/>
  <c r="I157" i="4" a="1"/>
  <c r="I157" i="4" s="1"/>
  <c r="I158" i="4" a="1"/>
  <c r="I158" i="4" s="1"/>
  <c r="I159" i="4" a="1"/>
  <c r="I159" i="4" s="1"/>
  <c r="I160" i="4" a="1"/>
  <c r="I160" i="4" s="1"/>
  <c r="I161" i="4" a="1"/>
  <c r="I161" i="4" s="1"/>
  <c r="I162" i="4" a="1"/>
  <c r="I162" i="4" s="1"/>
  <c r="I163" i="4" a="1"/>
  <c r="I163" i="4" s="1"/>
  <c r="I164" i="4" a="1"/>
  <c r="I164" i="4" s="1"/>
  <c r="I165" i="4" a="1"/>
  <c r="I165" i="4" s="1"/>
  <c r="I166" i="4" a="1"/>
  <c r="I166" i="4" s="1"/>
  <c r="I167" i="4" a="1"/>
  <c r="I167" i="4" s="1"/>
  <c r="I168" i="4" a="1"/>
  <c r="I168" i="4" s="1"/>
  <c r="I169" i="4" a="1"/>
  <c r="I169" i="4" s="1"/>
  <c r="I170" i="4" a="1"/>
  <c r="I170" i="4" s="1"/>
  <c r="I171" i="4" a="1"/>
  <c r="I171" i="4" s="1"/>
  <c r="I172" i="4" a="1"/>
  <c r="I172" i="4" s="1"/>
  <c r="M172" i="4" s="1" a="1"/>
  <c r="M172" i="4" s="1"/>
  <c r="I173" i="4" a="1"/>
  <c r="I173" i="4" s="1"/>
  <c r="I174" i="4" a="1"/>
  <c r="I174" i="4" s="1"/>
  <c r="I175" i="4" a="1"/>
  <c r="I175" i="4" s="1"/>
  <c r="I176" i="4" a="1"/>
  <c r="I176" i="4" s="1"/>
  <c r="M176" i="4" s="1" a="1"/>
  <c r="M176" i="4" s="1"/>
  <c r="I177" i="4" a="1"/>
  <c r="I177" i="4" s="1"/>
  <c r="I178" i="4" a="1"/>
  <c r="I178" i="4" s="1"/>
  <c r="I179" i="4" a="1"/>
  <c r="I179" i="4" s="1"/>
  <c r="I180" i="4" a="1"/>
  <c r="I180" i="4" s="1"/>
  <c r="M180" i="4" s="1" a="1"/>
  <c r="M180" i="4" s="1"/>
  <c r="I181" i="4" a="1"/>
  <c r="I181" i="4" s="1"/>
  <c r="I182" i="4" a="1"/>
  <c r="I182" i="4" s="1"/>
  <c r="I183" i="4" a="1"/>
  <c r="I183" i="4" s="1"/>
  <c r="I184" i="4" a="1"/>
  <c r="I184" i="4" s="1"/>
  <c r="I185" i="4" a="1"/>
  <c r="I185" i="4" s="1"/>
  <c r="I186" i="4" a="1"/>
  <c r="I186" i="4" s="1"/>
  <c r="I187" i="4" a="1"/>
  <c r="I187" i="4" s="1"/>
  <c r="I188" i="4" a="1"/>
  <c r="I188" i="4" s="1"/>
  <c r="I189" i="4" a="1"/>
  <c r="I189" i="4" s="1"/>
  <c r="I190" i="4" a="1"/>
  <c r="I190" i="4" s="1"/>
  <c r="I191" i="4" a="1"/>
  <c r="I191" i="4" s="1"/>
  <c r="I192" i="4" a="1"/>
  <c r="I192" i="4" s="1"/>
  <c r="M192" i="4" s="1" a="1"/>
  <c r="M192" i="4" s="1"/>
  <c r="I193" i="4" a="1"/>
  <c r="I193" i="4" s="1"/>
  <c r="I194" i="4" a="1"/>
  <c r="I194" i="4" s="1"/>
  <c r="I195" i="4" a="1"/>
  <c r="I195" i="4" s="1"/>
  <c r="I196" i="4" a="1"/>
  <c r="I196" i="4" s="1"/>
  <c r="I197" i="4" a="1"/>
  <c r="I197" i="4" s="1"/>
  <c r="I198" i="4" a="1"/>
  <c r="I198" i="4" s="1"/>
  <c r="I199" i="4" a="1"/>
  <c r="I199" i="4" s="1"/>
  <c r="I200" i="4" a="1"/>
  <c r="I200" i="4" s="1"/>
  <c r="M200" i="4" s="1" a="1"/>
  <c r="M200" i="4" s="1"/>
  <c r="I201" i="4" a="1"/>
  <c r="I201" i="4" s="1"/>
  <c r="I202" i="4" a="1"/>
  <c r="I202" i="4" s="1"/>
  <c r="I203" i="4" a="1"/>
  <c r="I203" i="4" s="1"/>
  <c r="I204" i="4" a="1"/>
  <c r="I204" i="4" s="1"/>
  <c r="I205" i="4" a="1"/>
  <c r="I205" i="4" s="1"/>
  <c r="I206" i="4" a="1"/>
  <c r="I206" i="4" s="1"/>
  <c r="I207" i="4" a="1"/>
  <c r="I207" i="4" s="1"/>
  <c r="I208" i="4" a="1"/>
  <c r="I208" i="4" s="1"/>
  <c r="M208" i="4" s="1" a="1"/>
  <c r="M208" i="4" s="1"/>
  <c r="I209" i="4" a="1"/>
  <c r="I209" i="4" s="1"/>
  <c r="I210" i="4" a="1"/>
  <c r="I210" i="4" s="1"/>
  <c r="I211" i="4" a="1"/>
  <c r="I211" i="4" s="1"/>
  <c r="I212" i="4" a="1"/>
  <c r="I212" i="4" s="1"/>
  <c r="I213" i="4" a="1"/>
  <c r="I213" i="4" s="1"/>
  <c r="I214" i="4" a="1"/>
  <c r="I214" i="4" s="1"/>
  <c r="I215" i="4" a="1"/>
  <c r="I215" i="4" s="1"/>
  <c r="I216" i="4" a="1"/>
  <c r="I216" i="4" s="1"/>
  <c r="I217" i="4" a="1"/>
  <c r="I217" i="4" s="1"/>
  <c r="I218" i="4" a="1"/>
  <c r="I218" i="4" s="1"/>
  <c r="I219" i="4" a="1"/>
  <c r="I219" i="4" s="1"/>
  <c r="I220" i="4" a="1"/>
  <c r="I220" i="4" s="1"/>
  <c r="M220" i="4" s="1" a="1"/>
  <c r="M220" i="4" s="1"/>
  <c r="I221" i="4" a="1"/>
  <c r="I221" i="4" s="1"/>
  <c r="I222" i="4" a="1"/>
  <c r="I222" i="4" s="1"/>
  <c r="I223" i="4" a="1"/>
  <c r="I223" i="4" s="1"/>
  <c r="I224" i="4" a="1"/>
  <c r="I224" i="4" s="1"/>
  <c r="M224" i="4" s="1" a="1"/>
  <c r="M224" i="4" s="1"/>
  <c r="I225" i="4" a="1"/>
  <c r="I225" i="4" s="1"/>
  <c r="I226" i="4" a="1"/>
  <c r="I226" i="4" s="1"/>
  <c r="I227" i="4" a="1"/>
  <c r="I227" i="4" s="1"/>
  <c r="I228" i="4" a="1"/>
  <c r="I228" i="4" s="1"/>
  <c r="I229" i="4" a="1"/>
  <c r="I229" i="4" s="1"/>
  <c r="I230" i="4" a="1"/>
  <c r="I230" i="4" s="1"/>
  <c r="I231" i="4" a="1"/>
  <c r="I231" i="4" s="1"/>
  <c r="I232" i="4" a="1"/>
  <c r="I232" i="4" s="1"/>
  <c r="M232" i="4" s="1" a="1"/>
  <c r="M232" i="4" s="1"/>
  <c r="I233" i="4" a="1"/>
  <c r="I233" i="4" s="1"/>
  <c r="I234" i="4" a="1"/>
  <c r="I234" i="4" s="1"/>
  <c r="I235" i="4" a="1"/>
  <c r="I235" i="4" s="1"/>
  <c r="I236" i="4" a="1"/>
  <c r="I236" i="4" s="1"/>
  <c r="I237" i="4" a="1"/>
  <c r="I237" i="4" s="1"/>
  <c r="I238" i="4" a="1"/>
  <c r="I238" i="4" s="1"/>
  <c r="I239" i="4" a="1"/>
  <c r="I239" i="4" s="1"/>
  <c r="I240" i="4" a="1"/>
  <c r="I240" i="4" s="1"/>
  <c r="M240" i="4" s="1" a="1"/>
  <c r="M240" i="4" s="1"/>
  <c r="I241" i="4" a="1"/>
  <c r="I241" i="4" s="1"/>
  <c r="I242" i="4" a="1"/>
  <c r="I242" i="4" s="1"/>
  <c r="I243" i="4" a="1"/>
  <c r="I243" i="4" s="1"/>
  <c r="I244" i="4" a="1"/>
  <c r="I244" i="4" s="1"/>
  <c r="I245" i="4" a="1"/>
  <c r="I245" i="4" s="1"/>
  <c r="I246" i="4" a="1"/>
  <c r="I246" i="4" s="1"/>
  <c r="I247" i="4" a="1"/>
  <c r="I247" i="4" s="1"/>
  <c r="I248" i="4" a="1"/>
  <c r="I248" i="4" s="1"/>
  <c r="M248" i="4" s="1" a="1"/>
  <c r="M248" i="4" s="1"/>
  <c r="I249" i="4" a="1"/>
  <c r="I249" i="4" s="1"/>
  <c r="I250" i="4" a="1"/>
  <c r="I250" i="4" s="1"/>
  <c r="I251" i="4" a="1"/>
  <c r="I251" i="4" s="1"/>
  <c r="I252" i="4" a="1"/>
  <c r="I252" i="4" s="1"/>
  <c r="M252" i="4" s="1" a="1"/>
  <c r="M252" i="4" s="1"/>
  <c r="I253" i="4" a="1"/>
  <c r="I253" i="4" s="1"/>
  <c r="I254" i="4" a="1"/>
  <c r="I254" i="4" s="1"/>
  <c r="I255" i="4" a="1"/>
  <c r="I255" i="4" s="1"/>
  <c r="I256" i="4" a="1"/>
  <c r="I256" i="4" s="1"/>
  <c r="I257" i="4" a="1"/>
  <c r="I257" i="4" s="1"/>
  <c r="I258" i="4" a="1"/>
  <c r="I258" i="4" s="1"/>
  <c r="I259" i="4" a="1"/>
  <c r="I259" i="4" s="1"/>
  <c r="I260" i="4" a="1"/>
  <c r="I260" i="4" s="1"/>
  <c r="I261" i="4" a="1"/>
  <c r="I261" i="4" s="1"/>
  <c r="I262" i="4" a="1"/>
  <c r="I262" i="4" s="1"/>
  <c r="I263" i="4" a="1"/>
  <c r="I263" i="4" s="1"/>
  <c r="I264" i="4" a="1"/>
  <c r="I264" i="4" s="1"/>
  <c r="M264" i="4" s="1" a="1"/>
  <c r="M264" i="4" s="1"/>
  <c r="I265" i="4" a="1"/>
  <c r="I265" i="4" s="1"/>
  <c r="I266" i="4" a="1"/>
  <c r="I266" i="4" s="1"/>
  <c r="I267" i="4" a="1"/>
  <c r="I267" i="4" s="1"/>
  <c r="I268" i="4" a="1"/>
  <c r="I268" i="4" s="1"/>
  <c r="M268" i="4" s="1" a="1"/>
  <c r="M268" i="4" s="1"/>
  <c r="I269" i="4" a="1"/>
  <c r="I269" i="4" s="1"/>
  <c r="I270" i="4" a="1"/>
  <c r="I270" i="4" s="1"/>
  <c r="I271" i="4" a="1"/>
  <c r="I271" i="4" s="1"/>
  <c r="I272" i="4" a="1"/>
  <c r="I272" i="4" s="1"/>
  <c r="M272" i="4" s="1" a="1"/>
  <c r="M272" i="4" s="1"/>
  <c r="I273" i="4" a="1"/>
  <c r="I273" i="4" s="1"/>
  <c r="I274" i="4" a="1"/>
  <c r="I274" i="4" s="1"/>
  <c r="I275" i="4" a="1"/>
  <c r="I275" i="4" s="1"/>
  <c r="I276" i="4" a="1"/>
  <c r="I276" i="4" s="1"/>
  <c r="I277" i="4" a="1"/>
  <c r="I277" i="4" s="1"/>
  <c r="I278" i="4" a="1"/>
  <c r="I278" i="4" s="1"/>
  <c r="I279" i="4" a="1"/>
  <c r="I279" i="4" s="1"/>
  <c r="I280" i="4" a="1"/>
  <c r="I280" i="4" s="1"/>
  <c r="I281" i="4" a="1"/>
  <c r="I281" i="4" s="1"/>
  <c r="I282" i="4" a="1"/>
  <c r="I282" i="4" s="1"/>
  <c r="I283" i="4" a="1"/>
  <c r="I283" i="4" s="1"/>
  <c r="I284" i="4" a="1"/>
  <c r="I284" i="4" s="1"/>
  <c r="M284" i="4" s="1" a="1"/>
  <c r="M284" i="4" s="1"/>
  <c r="I285" i="4" a="1"/>
  <c r="I285" i="4" s="1"/>
  <c r="I286" i="4" a="1"/>
  <c r="I286" i="4" s="1"/>
  <c r="I287" i="4" a="1"/>
  <c r="I287" i="4" s="1"/>
  <c r="I288" i="4" a="1"/>
  <c r="I288" i="4" s="1"/>
  <c r="M288" i="4" s="1" a="1"/>
  <c r="M288" i="4" s="1"/>
  <c r="I289" i="4" a="1"/>
  <c r="I289" i="4" s="1"/>
  <c r="I290" i="4" a="1"/>
  <c r="I290" i="4" s="1"/>
  <c r="I291" i="4" a="1"/>
  <c r="I291" i="4" s="1"/>
  <c r="I292" i="4" a="1"/>
  <c r="I292" i="4" s="1"/>
  <c r="I293" i="4" a="1"/>
  <c r="I293" i="4" s="1"/>
  <c r="I294" i="4" a="1"/>
  <c r="I294" i="4" s="1"/>
  <c r="I295" i="4" a="1"/>
  <c r="I295" i="4" s="1"/>
  <c r="I296" i="4" a="1"/>
  <c r="I296" i="4" s="1"/>
  <c r="M296" i="4" s="1" a="1"/>
  <c r="M296" i="4" s="1"/>
  <c r="I297" i="4" a="1"/>
  <c r="I297" i="4" s="1"/>
  <c r="I298" i="4" a="1"/>
  <c r="I298" i="4" s="1"/>
  <c r="I299" i="4" a="1"/>
  <c r="I299" i="4" s="1"/>
  <c r="I300" i="4" a="1"/>
  <c r="I300" i="4" s="1"/>
  <c r="I301" i="4" a="1"/>
  <c r="I301" i="4" s="1"/>
  <c r="I302" i="4" a="1"/>
  <c r="I302" i="4" s="1"/>
  <c r="I303" i="4" a="1"/>
  <c r="I303" i="4" s="1"/>
  <c r="I304" i="4" a="1"/>
  <c r="I304" i="4" s="1"/>
  <c r="I305" i="4" a="1"/>
  <c r="I305" i="4" s="1"/>
  <c r="I306" i="4" a="1"/>
  <c r="I306" i="4" s="1"/>
  <c r="I307" i="4" a="1"/>
  <c r="I307" i="4" s="1"/>
  <c r="I308" i="4" a="1"/>
  <c r="I308" i="4" s="1"/>
  <c r="I309" i="4" a="1"/>
  <c r="I309" i="4" s="1"/>
  <c r="I310" i="4" a="1"/>
  <c r="I310" i="4" s="1"/>
  <c r="M310" i="4" s="1" a="1"/>
  <c r="M310" i="4" s="1"/>
  <c r="I311" i="4" a="1"/>
  <c r="I311" i="4" s="1"/>
  <c r="I312" i="4" a="1"/>
  <c r="I312" i="4" s="1"/>
  <c r="M312" i="4" s="1" a="1"/>
  <c r="M312" i="4" s="1"/>
  <c r="I313" i="4" a="1"/>
  <c r="I313" i="4" s="1"/>
  <c r="I314" i="4" a="1"/>
  <c r="I314" i="4" s="1"/>
  <c r="I315" i="4" a="1"/>
  <c r="I315" i="4" s="1"/>
  <c r="I316" i="4" a="1"/>
  <c r="I316" i="4" s="1"/>
  <c r="I317" i="4" a="1"/>
  <c r="I317" i="4" s="1"/>
  <c r="I318" i="4" a="1"/>
  <c r="I318" i="4" s="1"/>
  <c r="I319" i="4" a="1"/>
  <c r="I319" i="4" s="1"/>
  <c r="I320" i="4" a="1"/>
  <c r="I320" i="4" s="1"/>
  <c r="M320" i="4" s="1" a="1"/>
  <c r="M320" i="4" s="1"/>
  <c r="I321" i="4" a="1"/>
  <c r="I321" i="4" s="1"/>
  <c r="I322" i="4" a="1"/>
  <c r="I322" i="4" s="1"/>
  <c r="I323" i="4" a="1"/>
  <c r="I323" i="4" s="1"/>
  <c r="I324" i="4" a="1"/>
  <c r="I324" i="4" s="1"/>
  <c r="I325" i="4" a="1"/>
  <c r="I325" i="4" s="1"/>
  <c r="I326" i="4" a="1"/>
  <c r="I326" i="4" s="1"/>
  <c r="M326" i="4" s="1" a="1"/>
  <c r="M326" i="4" s="1"/>
  <c r="I327" i="4" a="1"/>
  <c r="I327" i="4" s="1"/>
  <c r="I328" i="4" a="1"/>
  <c r="I328" i="4" s="1"/>
  <c r="I329" i="4" a="1"/>
  <c r="I329" i="4" s="1"/>
  <c r="I330" i="4" a="1"/>
  <c r="I330" i="4" s="1"/>
  <c r="I331" i="4" a="1"/>
  <c r="I331" i="4" s="1"/>
  <c r="I332" i="4" a="1"/>
  <c r="I332" i="4" s="1"/>
  <c r="I333" i="4" a="1"/>
  <c r="I333" i="4" s="1"/>
  <c r="I334" i="4" a="1"/>
  <c r="I334" i="4" s="1"/>
  <c r="M334" i="4" s="1" a="1"/>
  <c r="M334" i="4" s="1"/>
  <c r="I335" i="4" a="1"/>
  <c r="I335" i="4" s="1"/>
  <c r="I336" i="4" a="1"/>
  <c r="I336" i="4" s="1"/>
  <c r="M336" i="4" s="1" a="1"/>
  <c r="M336" i="4" s="1"/>
  <c r="I337" i="4" a="1"/>
  <c r="I337" i="4" s="1"/>
  <c r="I338" i="4" a="1"/>
  <c r="I338" i="4" s="1"/>
  <c r="I339" i="4" a="1"/>
  <c r="I339" i="4" s="1"/>
  <c r="I340" i="4" a="1"/>
  <c r="I340" i="4" s="1"/>
  <c r="I341" i="4" a="1"/>
  <c r="I341" i="4" s="1"/>
  <c r="I342" i="4" a="1"/>
  <c r="I342" i="4" s="1"/>
  <c r="M342" i="4" s="1" a="1"/>
  <c r="M342" i="4" s="1"/>
  <c r="I343" i="4" a="1"/>
  <c r="I343" i="4" s="1"/>
  <c r="I344" i="4" a="1"/>
  <c r="I344" i="4" s="1"/>
  <c r="I345" i="4" a="1"/>
  <c r="I345" i="4" s="1"/>
  <c r="I346" i="4" a="1"/>
  <c r="I346" i="4" s="1"/>
  <c r="I347" i="4" a="1"/>
  <c r="I347" i="4" s="1"/>
  <c r="I348" i="4" a="1"/>
  <c r="I348" i="4" s="1"/>
  <c r="I349" i="4" a="1"/>
  <c r="I349" i="4" s="1"/>
  <c r="I350" i="4" a="1"/>
  <c r="I350" i="4" s="1"/>
  <c r="M350" i="4" s="1" a="1"/>
  <c r="M350" i="4" s="1"/>
  <c r="I351" i="4" a="1"/>
  <c r="I351" i="4" s="1"/>
  <c r="I352" i="4" a="1"/>
  <c r="I352" i="4" s="1"/>
  <c r="I353" i="4" a="1"/>
  <c r="I353" i="4" s="1"/>
  <c r="I354" i="4" a="1"/>
  <c r="I354" i="4" s="1"/>
  <c r="I355" i="4" a="1"/>
  <c r="I355" i="4" s="1"/>
  <c r="I356" i="4" a="1"/>
  <c r="I356" i="4" s="1"/>
  <c r="I357" i="4" a="1"/>
  <c r="I357" i="4" s="1"/>
  <c r="I358" i="4" a="1"/>
  <c r="I358" i="4" s="1"/>
  <c r="I359" i="4" a="1"/>
  <c r="I359" i="4" s="1"/>
  <c r="I360" i="4" a="1"/>
  <c r="I360" i="4" s="1"/>
  <c r="I361" i="4" a="1"/>
  <c r="I361" i="4" s="1"/>
  <c r="I362" i="4" a="1"/>
  <c r="I362" i="4" s="1"/>
  <c r="I363" i="4" a="1"/>
  <c r="I363" i="4" s="1"/>
  <c r="I364" i="4" a="1"/>
  <c r="I364" i="4" s="1"/>
  <c r="I365" i="4" a="1"/>
  <c r="I365" i="4" s="1"/>
  <c r="I366" i="4" a="1"/>
  <c r="I366" i="4" s="1"/>
  <c r="M366" i="4" s="1" a="1"/>
  <c r="M366" i="4" s="1"/>
  <c r="I367" i="4" a="1"/>
  <c r="I367" i="4" s="1"/>
  <c r="I368" i="4" a="1"/>
  <c r="I368" i="4" s="1"/>
  <c r="I369" i="4" a="1"/>
  <c r="I369" i="4" s="1"/>
  <c r="I370" i="4" a="1"/>
  <c r="I370" i="4" s="1"/>
  <c r="I371" i="4" a="1"/>
  <c r="I371" i="4" s="1"/>
  <c r="I372" i="4" a="1"/>
  <c r="I372" i="4" s="1"/>
  <c r="I373" i="4" a="1"/>
  <c r="I373" i="4" s="1"/>
  <c r="I374" i="4" a="1"/>
  <c r="I374" i="4" s="1"/>
  <c r="M374" i="4" s="1" a="1"/>
  <c r="M374" i="4" s="1"/>
  <c r="I375" i="4" a="1"/>
  <c r="I375" i="4" s="1"/>
  <c r="I376" i="4" a="1"/>
  <c r="I376" i="4" s="1"/>
  <c r="I377" i="4" a="1"/>
  <c r="I377" i="4" s="1"/>
  <c r="I378" i="4" a="1"/>
  <c r="I378" i="4" s="1"/>
  <c r="I379" i="4" a="1"/>
  <c r="I379" i="4" s="1"/>
  <c r="I380" i="4" a="1"/>
  <c r="I380" i="4" s="1"/>
  <c r="I381" i="4" a="1"/>
  <c r="I381" i="4" s="1"/>
  <c r="I382" i="4" a="1"/>
  <c r="I382" i="4" s="1"/>
  <c r="I383" i="4" a="1"/>
  <c r="I383" i="4" s="1"/>
  <c r="I384" i="4" a="1"/>
  <c r="I384" i="4" s="1"/>
  <c r="M384" i="4" s="1" a="1"/>
  <c r="M384" i="4" s="1"/>
  <c r="I385" i="4" a="1"/>
  <c r="I385" i="4" s="1"/>
  <c r="I386" i="4" a="1"/>
  <c r="I386" i="4" s="1"/>
  <c r="I387" i="4" a="1"/>
  <c r="I387" i="4" s="1"/>
  <c r="I388" i="4" a="1"/>
  <c r="I388" i="4" s="1"/>
  <c r="I389" i="4" a="1"/>
  <c r="I389" i="4" s="1"/>
  <c r="I390" i="4" a="1"/>
  <c r="I390" i="4" s="1"/>
  <c r="I391" i="4" a="1"/>
  <c r="I391" i="4" s="1"/>
  <c r="I392" i="4" a="1"/>
  <c r="I392" i="4" s="1"/>
  <c r="I393" i="4" a="1"/>
  <c r="I393" i="4" s="1"/>
  <c r="I394" i="4" a="1"/>
  <c r="I394" i="4" s="1"/>
  <c r="I395" i="4" a="1"/>
  <c r="I395" i="4" s="1"/>
  <c r="I396" i="4" a="1"/>
  <c r="I396" i="4" s="1"/>
  <c r="I397" i="4" a="1"/>
  <c r="I397" i="4" s="1"/>
  <c r="I398" i="4" a="1"/>
  <c r="I398" i="4" s="1"/>
  <c r="I399" i="4" a="1"/>
  <c r="I399" i="4" s="1"/>
  <c r="I400" i="4" a="1"/>
  <c r="I400" i="4" s="1"/>
  <c r="M400" i="4" s="1" a="1"/>
  <c r="M400" i="4" s="1"/>
  <c r="I401" i="4" a="1"/>
  <c r="I401" i="4" s="1"/>
  <c r="I402" i="4" a="1"/>
  <c r="I402" i="4" s="1"/>
  <c r="I403" i="4" a="1"/>
  <c r="I403" i="4" s="1"/>
  <c r="I404" i="4" a="1"/>
  <c r="I404" i="4" s="1"/>
  <c r="I405" i="4" a="1"/>
  <c r="I405" i="4" s="1"/>
  <c r="I406" i="4" a="1"/>
  <c r="I406" i="4" s="1"/>
  <c r="I407" i="4" a="1"/>
  <c r="I407" i="4" s="1"/>
  <c r="I408" i="4" a="1"/>
  <c r="I408" i="4" s="1"/>
  <c r="I409" i="4" a="1"/>
  <c r="I409" i="4" s="1"/>
  <c r="I410" i="4" a="1"/>
  <c r="I410" i="4" s="1"/>
  <c r="I411" i="4" a="1"/>
  <c r="I411" i="4" s="1"/>
  <c r="I412" i="4" a="1"/>
  <c r="I412" i="4" s="1"/>
  <c r="I413" i="4" a="1"/>
  <c r="I413" i="4" s="1"/>
  <c r="I414" i="4" a="1"/>
  <c r="I414" i="4" s="1"/>
  <c r="I415" i="4" a="1"/>
  <c r="I415" i="4" s="1"/>
  <c r="I416" i="4" a="1"/>
  <c r="I416" i="4" s="1"/>
  <c r="M416" i="4" s="1" a="1"/>
  <c r="M416" i="4" s="1"/>
  <c r="I417" i="4" a="1"/>
  <c r="I417" i="4" s="1"/>
  <c r="I418" i="4" a="1"/>
  <c r="I418" i="4" s="1"/>
  <c r="I419" i="4" a="1"/>
  <c r="I419" i="4" s="1"/>
  <c r="I420" i="4" a="1"/>
  <c r="I420" i="4" s="1"/>
  <c r="I421" i="4" a="1"/>
  <c r="I421" i="4" s="1"/>
  <c r="I422" i="4" a="1"/>
  <c r="I422" i="4" s="1"/>
  <c r="I423" i="4" a="1"/>
  <c r="I423" i="4" s="1"/>
  <c r="I424" i="4" a="1"/>
  <c r="I424" i="4" s="1"/>
  <c r="I425" i="4" a="1"/>
  <c r="I425" i="4" s="1"/>
  <c r="I426" i="4" a="1"/>
  <c r="I426" i="4" s="1"/>
  <c r="I427" i="4" a="1"/>
  <c r="I427" i="4" s="1"/>
  <c r="I428" i="4" a="1"/>
  <c r="I428" i="4" s="1"/>
  <c r="I429" i="4" a="1"/>
  <c r="I429" i="4" s="1"/>
  <c r="I430" i="4" a="1"/>
  <c r="I430" i="4" s="1"/>
  <c r="I431" i="4" a="1"/>
  <c r="I431" i="4" s="1"/>
  <c r="I432" i="4" a="1"/>
  <c r="I432" i="4" s="1"/>
  <c r="I433" i="4" a="1"/>
  <c r="I433" i="4" s="1"/>
  <c r="I434" i="4" a="1"/>
  <c r="I434" i="4" s="1"/>
  <c r="I435" i="4" a="1"/>
  <c r="I435" i="4" s="1"/>
  <c r="I436" i="4" a="1"/>
  <c r="I436" i="4" s="1"/>
  <c r="I437" i="4" a="1"/>
  <c r="I437" i="4" s="1"/>
  <c r="I438" i="4" a="1"/>
  <c r="I438" i="4" s="1"/>
  <c r="I439" i="4" a="1"/>
  <c r="I439" i="4" s="1"/>
  <c r="I440" i="4" a="1"/>
  <c r="I440" i="4" s="1"/>
  <c r="M440" i="4" s="1" a="1"/>
  <c r="M440" i="4" s="1"/>
  <c r="I441" i="4" a="1"/>
  <c r="I441" i="4" s="1"/>
  <c r="I442" i="4" a="1"/>
  <c r="I442" i="4" s="1"/>
  <c r="I443" i="4" a="1"/>
  <c r="I443" i="4" s="1"/>
  <c r="I444" i="4" a="1"/>
  <c r="I444" i="4" s="1"/>
  <c r="I445" i="4" a="1"/>
  <c r="I445" i="4" s="1"/>
  <c r="I446" i="4" a="1"/>
  <c r="I446" i="4" s="1"/>
  <c r="I447" i="4" a="1"/>
  <c r="I447" i="4" s="1"/>
  <c r="I448" i="4" a="1"/>
  <c r="I448" i="4" s="1"/>
  <c r="I449" i="4" a="1"/>
  <c r="I449" i="4" s="1"/>
  <c r="I450" i="4" a="1"/>
  <c r="I450" i="4" s="1"/>
  <c r="I451" i="4" a="1"/>
  <c r="I451" i="4" s="1"/>
  <c r="I452" i="4" a="1"/>
  <c r="I452" i="4" s="1"/>
  <c r="I453" i="4" a="1"/>
  <c r="I453" i="4" s="1"/>
  <c r="I454" i="4" a="1"/>
  <c r="I454" i="4" s="1"/>
  <c r="I455" i="4" a="1"/>
  <c r="I455" i="4" s="1"/>
  <c r="I456" i="4" a="1"/>
  <c r="I456" i="4" s="1"/>
  <c r="I457" i="4" a="1"/>
  <c r="I457" i="4" s="1"/>
  <c r="M457" i="4" s="1" a="1"/>
  <c r="M457" i="4" s="1"/>
  <c r="I458" i="4" a="1"/>
  <c r="I458" i="4" s="1"/>
  <c r="I459" i="4" a="1"/>
  <c r="I459" i="4" s="1"/>
  <c r="I460" i="4" a="1"/>
  <c r="I460" i="4" s="1"/>
  <c r="I461" i="4" a="1"/>
  <c r="I461" i="4" s="1"/>
  <c r="I462" i="4" a="1"/>
  <c r="I462" i="4" s="1"/>
  <c r="I463" i="4" a="1"/>
  <c r="I463" i="4" s="1"/>
  <c r="I464" i="4" a="1"/>
  <c r="I464" i="4" s="1"/>
  <c r="I465" i="4" a="1"/>
  <c r="I465" i="4" s="1"/>
  <c r="I466" i="4" a="1"/>
  <c r="I466" i="4" s="1"/>
  <c r="I467" i="4" a="1"/>
  <c r="I467" i="4" s="1"/>
  <c r="I468" i="4" a="1"/>
  <c r="I468" i="4" s="1"/>
  <c r="I469" i="4" a="1"/>
  <c r="I469" i="4" s="1"/>
  <c r="I470" i="4" a="1"/>
  <c r="I470" i="4" s="1"/>
  <c r="I471" i="4" a="1"/>
  <c r="I471" i="4" s="1"/>
  <c r="I472" i="4" a="1"/>
  <c r="I472" i="4" s="1"/>
  <c r="I473" i="4" a="1"/>
  <c r="I473" i="4" s="1"/>
  <c r="M473" i="4" s="1" a="1"/>
  <c r="M473" i="4" s="1"/>
  <c r="I474" i="4" a="1"/>
  <c r="I474" i="4" s="1"/>
  <c r="I475" i="4" a="1"/>
  <c r="I475" i="4" s="1"/>
  <c r="I476" i="4" a="1"/>
  <c r="I476" i="4" s="1"/>
  <c r="I477" i="4" a="1"/>
  <c r="I477" i="4" s="1"/>
  <c r="I478" i="4" a="1"/>
  <c r="I478" i="4" s="1"/>
  <c r="I479" i="4" a="1"/>
  <c r="I479" i="4" s="1"/>
  <c r="I480" i="4" a="1"/>
  <c r="I480" i="4" s="1"/>
  <c r="I481" i="4" a="1"/>
  <c r="I481" i="4" s="1"/>
  <c r="I482" i="4" a="1"/>
  <c r="I482" i="4" s="1"/>
  <c r="I483" i="4" a="1"/>
  <c r="I483" i="4" s="1"/>
  <c r="I484" i="4" a="1"/>
  <c r="I484" i="4" s="1"/>
  <c r="I485" i="4" a="1"/>
  <c r="I485" i="4" s="1"/>
  <c r="I486" i="4" a="1"/>
  <c r="I486" i="4" s="1"/>
  <c r="I487" i="4" a="1"/>
  <c r="I487" i="4" s="1"/>
  <c r="I488" i="4" a="1"/>
  <c r="I488" i="4" s="1"/>
  <c r="I489" i="4" a="1"/>
  <c r="I489" i="4" s="1"/>
  <c r="I490" i="4" a="1"/>
  <c r="I490" i="4" s="1"/>
  <c r="I491" i="4" a="1"/>
  <c r="I491" i="4" s="1"/>
  <c r="I492" i="4" a="1"/>
  <c r="I492" i="4" s="1"/>
  <c r="I493" i="4" a="1"/>
  <c r="I493" i="4" s="1"/>
  <c r="I494" i="4" a="1"/>
  <c r="I494" i="4" s="1"/>
  <c r="I495" i="4" a="1"/>
  <c r="I495" i="4" s="1"/>
  <c r="I496" i="4" a="1"/>
  <c r="I496" i="4" s="1"/>
  <c r="I497" i="4" a="1"/>
  <c r="I497" i="4" s="1"/>
  <c r="I498" i="4" a="1"/>
  <c r="I498" i="4" s="1"/>
  <c r="I499" i="4" a="1"/>
  <c r="I499" i="4" s="1"/>
  <c r="I500" i="4" a="1"/>
  <c r="I500" i="4" s="1"/>
  <c r="I501" i="4" a="1"/>
  <c r="I501" i="4" s="1"/>
  <c r="I502" i="4" a="1"/>
  <c r="I502" i="4" s="1"/>
  <c r="I503" i="4" a="1"/>
  <c r="I503" i="4" s="1"/>
  <c r="I504" i="4" a="1"/>
  <c r="I504" i="4" s="1"/>
  <c r="I505" i="4" a="1"/>
  <c r="I505" i="4" s="1"/>
  <c r="I506" i="4" a="1"/>
  <c r="I506" i="4" s="1"/>
  <c r="I507" i="4" a="1"/>
  <c r="I507" i="4" s="1"/>
  <c r="I508" i="4" a="1"/>
  <c r="I508" i="4" s="1"/>
  <c r="I509" i="4" a="1"/>
  <c r="I509" i="4" s="1"/>
  <c r="I510" i="4" a="1"/>
  <c r="I510" i="4" s="1"/>
  <c r="I511" i="4" a="1"/>
  <c r="I511" i="4" s="1"/>
  <c r="I512" i="4" a="1"/>
  <c r="I512" i="4" s="1"/>
  <c r="I513" i="4" a="1"/>
  <c r="I513" i="4" s="1"/>
  <c r="I514" i="4" a="1"/>
  <c r="I514" i="4" s="1"/>
  <c r="I515" i="4" a="1"/>
  <c r="I515" i="4" s="1"/>
  <c r="I516" i="4" a="1"/>
  <c r="I516" i="4" s="1"/>
  <c r="I517" i="4" a="1"/>
  <c r="I517" i="4" s="1"/>
  <c r="I518" i="4" a="1"/>
  <c r="I518" i="4" s="1"/>
  <c r="I519" i="4" a="1"/>
  <c r="I519" i="4" s="1"/>
  <c r="I520" i="4" a="1"/>
  <c r="I520" i="4" s="1"/>
  <c r="I521" i="4" a="1"/>
  <c r="I521" i="4" s="1"/>
  <c r="M521" i="4" s="1" a="1"/>
  <c r="M521" i="4" s="1"/>
  <c r="I522" i="4" a="1"/>
  <c r="I522" i="4" s="1"/>
  <c r="I523" i="4" a="1"/>
  <c r="I523" i="4" s="1"/>
  <c r="I524" i="4" a="1"/>
  <c r="I524" i="4" s="1"/>
  <c r="I525" i="4" a="1"/>
  <c r="I525" i="4" s="1"/>
  <c r="I526" i="4" a="1"/>
  <c r="I526" i="4" s="1"/>
  <c r="I527" i="4" a="1"/>
  <c r="I527" i="4" s="1"/>
  <c r="I528" i="4" a="1"/>
  <c r="I528" i="4" s="1"/>
  <c r="I529" i="4" a="1"/>
  <c r="I529" i="4" s="1"/>
  <c r="I530" i="4" a="1"/>
  <c r="I530" i="4" s="1"/>
  <c r="I531" i="4" a="1"/>
  <c r="I531" i="4" s="1"/>
  <c r="I532" i="4" a="1"/>
  <c r="I532" i="4" s="1"/>
  <c r="I533" i="4" a="1"/>
  <c r="I533" i="4" s="1"/>
  <c r="I534" i="4" a="1"/>
  <c r="I534" i="4" s="1"/>
  <c r="I535" i="4" a="1"/>
  <c r="I535" i="4" s="1"/>
  <c r="I536" i="4" a="1"/>
  <c r="I536" i="4" s="1"/>
  <c r="I537" i="4" a="1"/>
  <c r="I537" i="4" s="1"/>
  <c r="M537" i="4" s="1" a="1"/>
  <c r="M537" i="4" s="1"/>
  <c r="I538" i="4" a="1"/>
  <c r="I538" i="4" s="1"/>
  <c r="I539" i="4" a="1"/>
  <c r="I539" i="4" s="1"/>
  <c r="I540" i="4" a="1"/>
  <c r="I540" i="4" s="1"/>
  <c r="I541" i="4" a="1"/>
  <c r="I541" i="4" s="1"/>
  <c r="I542" i="4" a="1"/>
  <c r="I542" i="4" s="1"/>
  <c r="I543" i="4" a="1"/>
  <c r="I543" i="4" s="1"/>
  <c r="I544" i="4" a="1"/>
  <c r="I544" i="4" s="1"/>
  <c r="I545" i="4" a="1"/>
  <c r="I545" i="4" s="1"/>
  <c r="I546" i="4" a="1"/>
  <c r="I546" i="4" s="1"/>
  <c r="I547" i="4" a="1"/>
  <c r="I547" i="4" s="1"/>
  <c r="I548" i="4" a="1"/>
  <c r="I548" i="4" s="1"/>
  <c r="I549" i="4" a="1"/>
  <c r="I549" i="4" s="1"/>
  <c r="I550" i="4" a="1"/>
  <c r="I550" i="4" s="1"/>
  <c r="I551" i="4" a="1"/>
  <c r="I551" i="4" s="1"/>
  <c r="I552" i="4" a="1"/>
  <c r="I552" i="4" s="1"/>
  <c r="I553" i="4" a="1"/>
  <c r="I553" i="4" s="1"/>
  <c r="I554" i="4" a="1"/>
  <c r="I554" i="4" s="1"/>
  <c r="I555" i="4" a="1"/>
  <c r="I555" i="4" s="1"/>
  <c r="I556" i="4" a="1"/>
  <c r="I556" i="4" s="1"/>
  <c r="I557" i="4" a="1"/>
  <c r="I557" i="4" s="1"/>
  <c r="I558" i="4" a="1"/>
  <c r="I558" i="4" s="1"/>
  <c r="I559" i="4" a="1"/>
  <c r="I559" i="4" s="1"/>
  <c r="I560" i="4" a="1"/>
  <c r="I560" i="4" s="1"/>
  <c r="I561" i="4" a="1"/>
  <c r="I561" i="4" s="1"/>
  <c r="I562" i="4" a="1"/>
  <c r="I562" i="4" s="1"/>
  <c r="I563" i="4" a="1"/>
  <c r="I563" i="4" s="1"/>
  <c r="I564" i="4" a="1"/>
  <c r="I564" i="4" s="1"/>
  <c r="I565" i="4" a="1"/>
  <c r="I565" i="4" s="1"/>
  <c r="I566" i="4" a="1"/>
  <c r="I566" i="4" s="1"/>
  <c r="I567" i="4" a="1"/>
  <c r="I567" i="4" s="1"/>
  <c r="I568" i="4" a="1"/>
  <c r="I568" i="4" s="1"/>
  <c r="I569" i="4" a="1"/>
  <c r="I569" i="4" s="1"/>
  <c r="I570" i="4" a="1"/>
  <c r="I570" i="4" s="1"/>
  <c r="I571" i="4" a="1"/>
  <c r="I571" i="4" s="1"/>
  <c r="M571" i="4" s="1" a="1"/>
  <c r="M571" i="4" s="1"/>
  <c r="I572" i="4" a="1"/>
  <c r="I572" i="4" s="1"/>
  <c r="I573" i="4" a="1"/>
  <c r="I573" i="4" s="1"/>
  <c r="I574" i="4" a="1"/>
  <c r="I574" i="4" s="1"/>
  <c r="I575" i="4" a="1"/>
  <c r="I575" i="4" s="1"/>
  <c r="I576" i="4" a="1"/>
  <c r="I576" i="4" s="1"/>
  <c r="I577" i="4" a="1"/>
  <c r="I577" i="4" s="1"/>
  <c r="I578" i="4" a="1"/>
  <c r="I578" i="4" s="1"/>
  <c r="I579" i="4" a="1"/>
  <c r="I579" i="4" s="1"/>
  <c r="I580" i="4" a="1"/>
  <c r="I580" i="4" s="1"/>
  <c r="I581" i="4" a="1"/>
  <c r="I581" i="4" s="1"/>
  <c r="I582" i="4" a="1"/>
  <c r="I582" i="4" s="1"/>
  <c r="I583" i="4" a="1"/>
  <c r="I583" i="4" s="1"/>
  <c r="I584" i="4" a="1"/>
  <c r="I584" i="4" s="1"/>
  <c r="I585" i="4" a="1"/>
  <c r="I585" i="4" s="1"/>
  <c r="I586" i="4" a="1"/>
  <c r="I586" i="4" s="1"/>
  <c r="I587" i="4" a="1"/>
  <c r="I587" i="4" s="1"/>
  <c r="I588" i="4" a="1"/>
  <c r="I588" i="4" s="1"/>
  <c r="I589" i="4" a="1"/>
  <c r="I589" i="4" s="1"/>
  <c r="I590" i="4" a="1"/>
  <c r="I590" i="4" s="1"/>
  <c r="I591" i="4" a="1"/>
  <c r="I591" i="4" s="1"/>
  <c r="I592" i="4" a="1"/>
  <c r="I592" i="4" s="1"/>
  <c r="I593" i="4" a="1"/>
  <c r="I593" i="4" s="1"/>
  <c r="M593" i="4" s="1" a="1"/>
  <c r="M593" i="4" s="1"/>
  <c r="I594" i="4" a="1"/>
  <c r="I594" i="4" s="1"/>
  <c r="I595" i="4" a="1"/>
  <c r="I595" i="4" s="1"/>
  <c r="I596" i="4" a="1"/>
  <c r="I596" i="4" s="1"/>
  <c r="I597" i="4" a="1"/>
  <c r="I597" i="4" s="1"/>
  <c r="I598" i="4" a="1"/>
  <c r="I598" i="4" s="1"/>
  <c r="I599" i="4" a="1"/>
  <c r="I599" i="4" s="1"/>
  <c r="I600" i="4" a="1"/>
  <c r="I600" i="4" s="1"/>
  <c r="I601" i="4" a="1"/>
  <c r="I601" i="4" s="1"/>
  <c r="I602" i="4" a="1"/>
  <c r="I602" i="4" s="1"/>
  <c r="I603" i="4" a="1"/>
  <c r="I603" i="4" s="1"/>
  <c r="M603" i="4" s="1" a="1"/>
  <c r="M603" i="4" s="1"/>
  <c r="I604" i="4" a="1"/>
  <c r="I604" i="4" s="1"/>
  <c r="I605" i="4" a="1"/>
  <c r="I605" i="4" s="1"/>
  <c r="I606" i="4" a="1"/>
  <c r="I606" i="4" s="1"/>
  <c r="I607" i="4" a="1"/>
  <c r="I607" i="4" s="1"/>
  <c r="I608" i="4" a="1"/>
  <c r="I608" i="4" s="1"/>
  <c r="I609" i="4" a="1"/>
  <c r="I609" i="4" s="1"/>
  <c r="I610" i="4" a="1"/>
  <c r="I610" i="4" s="1"/>
  <c r="I611" i="4" a="1"/>
  <c r="I611" i="4" s="1"/>
  <c r="M611" i="4" s="1" a="1"/>
  <c r="M611" i="4" s="1"/>
  <c r="I612" i="4" a="1"/>
  <c r="I612" i="4" s="1"/>
  <c r="I613" i="4" a="1"/>
  <c r="I613" i="4" s="1"/>
  <c r="I614" i="4" a="1"/>
  <c r="I614" i="4" s="1"/>
  <c r="I615" i="4" a="1"/>
  <c r="I615" i="4" s="1"/>
  <c r="I616" i="4" a="1"/>
  <c r="I616" i="4" s="1"/>
  <c r="I617" i="4" a="1"/>
  <c r="I617" i="4" s="1"/>
  <c r="I618" i="4" a="1"/>
  <c r="I618" i="4" s="1"/>
  <c r="I619" i="4" a="1"/>
  <c r="I619" i="4" s="1"/>
  <c r="I620" i="4" a="1"/>
  <c r="I620" i="4" s="1"/>
  <c r="I621" i="4" a="1"/>
  <c r="I621" i="4" s="1"/>
  <c r="I622" i="4" a="1"/>
  <c r="I622" i="4" s="1"/>
  <c r="I623" i="4" a="1"/>
  <c r="I623" i="4" s="1"/>
  <c r="I624" i="4" a="1"/>
  <c r="I624" i="4" s="1"/>
  <c r="I625" i="4" a="1"/>
  <c r="I625" i="4" s="1"/>
  <c r="M625" i="4" s="1" a="1"/>
  <c r="M625" i="4" s="1"/>
  <c r="I626" i="4" a="1"/>
  <c r="I626" i="4" s="1"/>
  <c r="I627" i="4" a="1"/>
  <c r="I627" i="4" s="1"/>
  <c r="I628" i="4" a="1"/>
  <c r="I628" i="4" s="1"/>
  <c r="I629" i="4" a="1"/>
  <c r="I629" i="4" s="1"/>
  <c r="I630" i="4" a="1"/>
  <c r="I630" i="4" s="1"/>
  <c r="I631" i="4" a="1"/>
  <c r="I631" i="4" s="1"/>
  <c r="I632" i="4" a="1"/>
  <c r="I632" i="4" s="1"/>
  <c r="I633" i="4" a="1"/>
  <c r="I633" i="4" s="1"/>
  <c r="I634" i="4" a="1"/>
  <c r="I634" i="4" s="1"/>
  <c r="I635" i="4" a="1"/>
  <c r="I635" i="4" s="1"/>
  <c r="M635" i="4" s="1" a="1"/>
  <c r="M635" i="4" s="1"/>
  <c r="I636" i="4" a="1"/>
  <c r="I636" i="4" s="1"/>
  <c r="I637" i="4" a="1"/>
  <c r="I637" i="4" s="1"/>
  <c r="I638" i="4" a="1"/>
  <c r="I638" i="4" s="1"/>
  <c r="I639" i="4" a="1"/>
  <c r="I639" i="4" s="1"/>
  <c r="I640" i="4" a="1"/>
  <c r="I640" i="4" s="1"/>
  <c r="I641" i="4" a="1"/>
  <c r="I641" i="4" s="1"/>
  <c r="I642" i="4" a="1"/>
  <c r="I642" i="4" s="1"/>
  <c r="I643" i="4" a="1"/>
  <c r="I643" i="4" s="1"/>
  <c r="I644" i="4" a="1"/>
  <c r="I644" i="4" s="1"/>
  <c r="I645" i="4" a="1"/>
  <c r="I645" i="4" s="1"/>
  <c r="I646" i="4" a="1"/>
  <c r="I646" i="4" s="1"/>
  <c r="I647" i="4" a="1"/>
  <c r="I647" i="4" s="1"/>
  <c r="I648" i="4" a="1"/>
  <c r="I648" i="4" s="1"/>
  <c r="I649" i="4" a="1"/>
  <c r="I649" i="4" s="1"/>
  <c r="I650" i="4" a="1"/>
  <c r="I650" i="4" s="1"/>
  <c r="I651" i="4" a="1"/>
  <c r="I651" i="4" s="1"/>
  <c r="I652" i="4" a="1"/>
  <c r="I652" i="4" s="1"/>
  <c r="I653" i="4" a="1"/>
  <c r="I653" i="4" s="1"/>
  <c r="I654" i="4" a="1"/>
  <c r="I654" i="4" s="1"/>
  <c r="I655" i="4" a="1"/>
  <c r="I655" i="4" s="1"/>
  <c r="I656" i="4" a="1"/>
  <c r="I656" i="4" s="1"/>
  <c r="I657" i="4" a="1"/>
  <c r="I657" i="4" s="1"/>
  <c r="I658" i="4" a="1"/>
  <c r="I658" i="4" s="1"/>
  <c r="I659" i="4" a="1"/>
  <c r="I659" i="4" s="1"/>
  <c r="I660" i="4" a="1"/>
  <c r="I660" i="4" s="1"/>
  <c r="I661" i="4" a="1"/>
  <c r="I661" i="4" s="1"/>
  <c r="I662" i="4" a="1"/>
  <c r="I662" i="4" s="1"/>
  <c r="I663" i="4" a="1"/>
  <c r="I663" i="4" s="1"/>
  <c r="I664" i="4" a="1"/>
  <c r="I664" i="4" s="1"/>
  <c r="I665" i="4" a="1"/>
  <c r="I665" i="4" s="1"/>
  <c r="I666" i="4" a="1"/>
  <c r="I666" i="4" s="1"/>
  <c r="I667" i="4" a="1"/>
  <c r="I667" i="4" s="1"/>
  <c r="I668" i="4" a="1"/>
  <c r="I668" i="4" s="1"/>
  <c r="I669" i="4" a="1"/>
  <c r="I669" i="4" s="1"/>
  <c r="I670" i="4" a="1"/>
  <c r="I670" i="4" s="1"/>
  <c r="I671" i="4" a="1"/>
  <c r="I671" i="4" s="1"/>
  <c r="I672" i="4" a="1"/>
  <c r="I672" i="4" s="1"/>
  <c r="I673" i="4" a="1"/>
  <c r="I673" i="4" s="1"/>
  <c r="M673" i="4" s="1" a="1"/>
  <c r="M673" i="4" s="1"/>
  <c r="I674" i="4" a="1"/>
  <c r="I674" i="4" s="1"/>
  <c r="I675" i="4" a="1"/>
  <c r="I675" i="4" s="1"/>
  <c r="I676" i="4" a="1"/>
  <c r="I676" i="4" s="1"/>
  <c r="I677" i="4" a="1"/>
  <c r="I677" i="4" s="1"/>
  <c r="I678" i="4" a="1"/>
  <c r="I678" i="4" s="1"/>
  <c r="I679" i="4" a="1"/>
  <c r="I679" i="4" s="1"/>
  <c r="I680" i="4" a="1"/>
  <c r="I680" i="4" s="1"/>
  <c r="I681" i="4" a="1"/>
  <c r="I681" i="4" s="1"/>
  <c r="I682" i="4" a="1"/>
  <c r="I682" i="4" s="1"/>
  <c r="I683" i="4" a="1"/>
  <c r="I683" i="4" s="1"/>
  <c r="I684" i="4" a="1"/>
  <c r="I684" i="4" s="1"/>
  <c r="I685" i="4" a="1"/>
  <c r="I685" i="4" s="1"/>
  <c r="I686" i="4" a="1"/>
  <c r="I686" i="4" s="1"/>
  <c r="I687" i="4" a="1"/>
  <c r="I687" i="4" s="1"/>
  <c r="I688" i="4" a="1"/>
  <c r="I688" i="4" s="1"/>
  <c r="I689" i="4" a="1"/>
  <c r="I689" i="4" s="1"/>
  <c r="I690" i="4" a="1"/>
  <c r="I690" i="4" s="1"/>
  <c r="I691" i="4" a="1"/>
  <c r="I691" i="4" s="1"/>
  <c r="I692" i="4" a="1"/>
  <c r="I692" i="4" s="1"/>
  <c r="I693" i="4" a="1"/>
  <c r="I693" i="4" s="1"/>
  <c r="I694" i="4" a="1"/>
  <c r="I694" i="4" s="1"/>
  <c r="I695" i="4" a="1"/>
  <c r="I695" i="4" s="1"/>
  <c r="I696" i="4" a="1"/>
  <c r="I696" i="4" s="1"/>
  <c r="I697" i="4" a="1"/>
  <c r="I697" i="4" s="1"/>
  <c r="M697" i="4" s="1" a="1"/>
  <c r="M697" i="4" s="1"/>
  <c r="I698" i="4" a="1"/>
  <c r="I698" i="4" s="1"/>
  <c r="I699" i="4" a="1"/>
  <c r="I699" i="4" s="1"/>
  <c r="I700" i="4" a="1"/>
  <c r="I700" i="4" s="1"/>
  <c r="I701" i="4" a="1"/>
  <c r="I701" i="4" s="1"/>
  <c r="I702" i="4" a="1"/>
  <c r="I702" i="4" s="1"/>
  <c r="I703" i="4" a="1"/>
  <c r="I703" i="4" s="1"/>
  <c r="I704" i="4" a="1"/>
  <c r="I704" i="4" s="1"/>
  <c r="I705" i="4" a="1"/>
  <c r="I705" i="4" s="1"/>
  <c r="I706" i="4" a="1"/>
  <c r="I706" i="4" s="1"/>
  <c r="I707" i="4" a="1"/>
  <c r="I707" i="4" s="1"/>
  <c r="I708" i="4" a="1"/>
  <c r="I708" i="4" s="1"/>
  <c r="I709" i="4" a="1"/>
  <c r="I709" i="4" s="1"/>
  <c r="I710" i="4" a="1"/>
  <c r="I710" i="4" s="1"/>
  <c r="I711" i="4" a="1"/>
  <c r="I711" i="4" s="1"/>
  <c r="I712" i="4" a="1"/>
  <c r="I712" i="4" s="1"/>
  <c r="I713" i="4" a="1"/>
  <c r="I713" i="4" s="1"/>
  <c r="I714" i="4" a="1"/>
  <c r="I714" i="4" s="1"/>
  <c r="I715" i="4" a="1"/>
  <c r="I715" i="4" s="1"/>
  <c r="I716" i="4" a="1"/>
  <c r="I716" i="4" s="1"/>
  <c r="I717" i="4" a="1"/>
  <c r="I717" i="4" s="1"/>
  <c r="I718" i="4" a="1"/>
  <c r="I718" i="4" s="1"/>
  <c r="I719" i="4" a="1"/>
  <c r="I719" i="4" s="1"/>
  <c r="I720" i="4" a="1"/>
  <c r="I720" i="4" s="1"/>
  <c r="I721" i="4" a="1"/>
  <c r="I721" i="4" s="1"/>
  <c r="I722" i="4" a="1"/>
  <c r="I722" i="4" s="1"/>
  <c r="I723" i="4" a="1"/>
  <c r="I723" i="4" s="1"/>
  <c r="I724" i="4" a="1"/>
  <c r="I724" i="4" s="1"/>
  <c r="I725" i="4" a="1"/>
  <c r="I725" i="4" s="1"/>
  <c r="I726" i="4" a="1"/>
  <c r="I726" i="4" s="1"/>
  <c r="I727" i="4" a="1"/>
  <c r="I727" i="4" s="1"/>
  <c r="I728" i="4" a="1"/>
  <c r="I728" i="4" s="1"/>
  <c r="I729" i="4" a="1"/>
  <c r="I729" i="4" s="1"/>
  <c r="I730" i="4" a="1"/>
  <c r="I730" i="4" s="1"/>
  <c r="I731" i="4" a="1"/>
  <c r="I731" i="4" s="1"/>
  <c r="I732" i="4" a="1"/>
  <c r="I732" i="4" s="1"/>
  <c r="I733" i="4" a="1"/>
  <c r="I733" i="4" s="1"/>
  <c r="I734" i="4" a="1"/>
  <c r="I734" i="4" s="1"/>
  <c r="I735" i="4" a="1"/>
  <c r="I735" i="4" s="1"/>
  <c r="I736" i="4" a="1"/>
  <c r="I736" i="4" s="1"/>
  <c r="I737" i="4" a="1"/>
  <c r="I737" i="4" s="1"/>
  <c r="M737" i="4" s="1" a="1"/>
  <c r="M737" i="4" s="1"/>
  <c r="I738" i="4" a="1"/>
  <c r="I738" i="4" s="1"/>
  <c r="I739" i="4" a="1"/>
  <c r="I739" i="4" s="1"/>
  <c r="I740" i="4" a="1"/>
  <c r="I740" i="4" s="1"/>
  <c r="I741" i="4" a="1"/>
  <c r="I741" i="4" s="1"/>
  <c r="I742" i="4" a="1"/>
  <c r="I742" i="4" s="1"/>
  <c r="I743" i="4" a="1"/>
  <c r="I743" i="4" s="1"/>
  <c r="I744" i="4" a="1"/>
  <c r="I744" i="4" s="1"/>
  <c r="I745" i="4" a="1"/>
  <c r="I745" i="4" s="1"/>
  <c r="I746" i="4" a="1"/>
  <c r="I746" i="4" s="1"/>
  <c r="I747" i="4" a="1"/>
  <c r="I747" i="4" s="1"/>
  <c r="I748" i="4" a="1"/>
  <c r="I748" i="4" s="1"/>
  <c r="I749" i="4" a="1"/>
  <c r="I749" i="4" s="1"/>
  <c r="I750" i="4" a="1"/>
  <c r="I750" i="4" s="1"/>
  <c r="I751" i="4" a="1"/>
  <c r="I751" i="4" s="1"/>
  <c r="I752" i="4" a="1"/>
  <c r="I752" i="4" s="1"/>
  <c r="I753" i="4" a="1"/>
  <c r="I753" i="4" s="1"/>
  <c r="I754" i="4" a="1"/>
  <c r="I754" i="4" s="1"/>
  <c r="I755" i="4" a="1"/>
  <c r="I755" i="4" s="1"/>
  <c r="I756" i="4" a="1"/>
  <c r="I756" i="4" s="1"/>
  <c r="I757" i="4" a="1"/>
  <c r="I757" i="4" s="1"/>
  <c r="I758" i="4" a="1"/>
  <c r="I758" i="4" s="1"/>
  <c r="I759" i="4" a="1"/>
  <c r="I759" i="4" s="1"/>
  <c r="I760" i="4" a="1"/>
  <c r="I760" i="4" s="1"/>
  <c r="I761" i="4" a="1"/>
  <c r="I761" i="4" s="1"/>
  <c r="I762" i="4" a="1"/>
  <c r="I762" i="4" s="1"/>
  <c r="I763" i="4" a="1"/>
  <c r="I763" i="4" s="1"/>
  <c r="I764" i="4" a="1"/>
  <c r="I764" i="4" s="1"/>
  <c r="I765" i="4" a="1"/>
  <c r="I765" i="4" s="1"/>
  <c r="I766" i="4" a="1"/>
  <c r="I766" i="4" s="1"/>
  <c r="I767" i="4" a="1"/>
  <c r="I767" i="4" s="1"/>
  <c r="I768" i="4" a="1"/>
  <c r="I768" i="4" s="1"/>
  <c r="I769" i="4" a="1"/>
  <c r="I769" i="4" s="1"/>
  <c r="I770" i="4" a="1"/>
  <c r="I770" i="4" s="1"/>
  <c r="I771" i="4" a="1"/>
  <c r="I771" i="4" s="1"/>
  <c r="I772" i="4" a="1"/>
  <c r="I772" i="4" s="1"/>
  <c r="I773" i="4" a="1"/>
  <c r="I773" i="4" s="1"/>
  <c r="I774" i="4" a="1"/>
  <c r="I774" i="4" s="1"/>
  <c r="I775" i="4" a="1"/>
  <c r="I775" i="4" s="1"/>
  <c r="I776" i="4" a="1"/>
  <c r="I776" i="4" s="1"/>
  <c r="I777" i="4" a="1"/>
  <c r="I777" i="4" s="1"/>
  <c r="I778" i="4" a="1"/>
  <c r="I778" i="4" s="1"/>
  <c r="I779" i="4" a="1"/>
  <c r="I779" i="4" s="1"/>
  <c r="I780" i="4" a="1"/>
  <c r="I780" i="4" s="1"/>
  <c r="I781" i="4" a="1"/>
  <c r="I781" i="4" s="1"/>
  <c r="I782" i="4" a="1"/>
  <c r="I782" i="4" s="1"/>
  <c r="I783" i="4" a="1"/>
  <c r="I783" i="4" s="1"/>
  <c r="I784" i="4" a="1"/>
  <c r="I784" i="4" s="1"/>
  <c r="I785" i="4" a="1"/>
  <c r="I785" i="4" s="1"/>
  <c r="I786" i="4" a="1"/>
  <c r="I786" i="4" s="1"/>
  <c r="I787" i="4" a="1"/>
  <c r="I787" i="4" s="1"/>
  <c r="I788" i="4" a="1"/>
  <c r="I788" i="4" s="1"/>
  <c r="I789" i="4" a="1"/>
  <c r="I789" i="4" s="1"/>
  <c r="I790" i="4" a="1"/>
  <c r="I790" i="4" s="1"/>
  <c r="I791" i="4" a="1"/>
  <c r="I791" i="4" s="1"/>
  <c r="I792" i="4" a="1"/>
  <c r="I792" i="4" s="1"/>
  <c r="I793" i="4" a="1"/>
  <c r="I793" i="4" s="1"/>
  <c r="I794" i="4" a="1"/>
  <c r="I794" i="4" s="1"/>
  <c r="I795" i="4" a="1"/>
  <c r="I795" i="4" s="1"/>
  <c r="I796" i="4" a="1"/>
  <c r="I796" i="4" s="1"/>
  <c r="I797" i="4" a="1"/>
  <c r="I797" i="4" s="1"/>
  <c r="I798" i="4" a="1"/>
  <c r="I798" i="4" s="1"/>
  <c r="I799" i="4" a="1"/>
  <c r="I799" i="4" s="1"/>
  <c r="I800" i="4" a="1"/>
  <c r="I800" i="4" s="1"/>
  <c r="I801" i="4" a="1"/>
  <c r="I801" i="4" s="1"/>
  <c r="I802" i="4" a="1"/>
  <c r="I802" i="4" s="1"/>
  <c r="I803" i="4" a="1"/>
  <c r="I803" i="4" s="1"/>
  <c r="I804" i="4" a="1"/>
  <c r="I804" i="4" s="1"/>
  <c r="I805" i="4" a="1"/>
  <c r="I805" i="4" s="1"/>
  <c r="I806" i="4" a="1"/>
  <c r="I806" i="4" s="1"/>
  <c r="I807" i="4" a="1"/>
  <c r="I807" i="4" s="1"/>
  <c r="I808" i="4" a="1"/>
  <c r="I808" i="4" s="1"/>
  <c r="I809" i="4" a="1"/>
  <c r="I809" i="4" s="1"/>
  <c r="I810" i="4" a="1"/>
  <c r="I810" i="4" s="1"/>
  <c r="I811" i="4" a="1"/>
  <c r="I811" i="4" s="1"/>
  <c r="I812" i="4" a="1"/>
  <c r="I812" i="4" s="1"/>
  <c r="I813" i="4" a="1"/>
  <c r="I813" i="4" s="1"/>
  <c r="I814" i="4" a="1"/>
  <c r="I814" i="4" s="1"/>
  <c r="I815" i="4" a="1"/>
  <c r="I815" i="4" s="1"/>
  <c r="I816" i="4" a="1"/>
  <c r="I816" i="4" s="1"/>
  <c r="I817" i="4" a="1"/>
  <c r="I817" i="4" s="1"/>
  <c r="I818" i="4" a="1"/>
  <c r="I818" i="4" s="1"/>
  <c r="I819" i="4" a="1"/>
  <c r="I819" i="4" s="1"/>
  <c r="I820" i="4" a="1"/>
  <c r="I820" i="4" s="1"/>
  <c r="I821" i="4" a="1"/>
  <c r="I821" i="4" s="1"/>
  <c r="I822" i="4" a="1"/>
  <c r="I822" i="4" s="1"/>
  <c r="I823" i="4" a="1"/>
  <c r="I823" i="4" s="1"/>
  <c r="I824" i="4" a="1"/>
  <c r="I824" i="4" s="1"/>
  <c r="I825" i="4" a="1"/>
  <c r="I825" i="4" s="1"/>
  <c r="I826" i="4" a="1"/>
  <c r="I826" i="4" s="1"/>
  <c r="I827" i="4" a="1"/>
  <c r="I827" i="4" s="1"/>
  <c r="I828" i="4" a="1"/>
  <c r="I828" i="4" s="1"/>
  <c r="I829" i="4" a="1"/>
  <c r="I829" i="4" s="1"/>
  <c r="I830" i="4" a="1"/>
  <c r="I830" i="4" s="1"/>
  <c r="I831" i="4" a="1"/>
  <c r="I831" i="4" s="1"/>
  <c r="I832" i="4" a="1"/>
  <c r="I832" i="4" s="1"/>
  <c r="I833" i="4" a="1"/>
  <c r="I833" i="4" s="1"/>
  <c r="I834" i="4" a="1"/>
  <c r="I834" i="4" s="1"/>
  <c r="I835" i="4" a="1"/>
  <c r="I835" i="4" s="1"/>
  <c r="I836" i="4" a="1"/>
  <c r="I836" i="4" s="1"/>
  <c r="M836" i="4" s="1" a="1"/>
  <c r="M836" i="4" s="1"/>
  <c r="I837" i="4" a="1"/>
  <c r="I837" i="4" s="1"/>
  <c r="I838" i="4" a="1"/>
  <c r="I838" i="4" s="1"/>
  <c r="I839" i="4" a="1"/>
  <c r="I839" i="4" s="1"/>
  <c r="I840" i="4" a="1"/>
  <c r="I840" i="4" s="1"/>
  <c r="I841" i="4" a="1"/>
  <c r="I841" i="4" s="1"/>
  <c r="I842" i="4" a="1"/>
  <c r="I842" i="4" s="1"/>
  <c r="I843" i="4" a="1"/>
  <c r="I843" i="4" s="1"/>
  <c r="I844" i="4" a="1"/>
  <c r="I844" i="4" s="1"/>
  <c r="M844" i="4" s="1" a="1"/>
  <c r="M844" i="4" s="1"/>
  <c r="I845" i="4" a="1"/>
  <c r="I845" i="4" s="1"/>
  <c r="I846" i="4" a="1"/>
  <c r="I846" i="4" s="1"/>
  <c r="I847" i="4" a="1"/>
  <c r="I847" i="4" s="1"/>
  <c r="I848" i="4" a="1"/>
  <c r="I848" i="4" s="1"/>
  <c r="I849" i="4" a="1"/>
  <c r="I849" i="4" s="1"/>
  <c r="I850" i="4" a="1"/>
  <c r="I850" i="4" s="1"/>
  <c r="I851" i="4" a="1"/>
  <c r="I851" i="4" s="1"/>
  <c r="I852" i="4" a="1"/>
  <c r="I852" i="4" s="1"/>
  <c r="M852" i="4" s="1" a="1"/>
  <c r="M852" i="4" s="1"/>
  <c r="I853" i="4" a="1"/>
  <c r="I853" i="4" s="1"/>
  <c r="I854" i="4" a="1"/>
  <c r="I854" i="4" s="1"/>
  <c r="I855" i="4" a="1"/>
  <c r="I855" i="4" s="1"/>
  <c r="I856" i="4" a="1"/>
  <c r="I856" i="4" s="1"/>
  <c r="I857" i="4" a="1"/>
  <c r="I857" i="4" s="1"/>
  <c r="I858" i="4" a="1"/>
  <c r="I858" i="4" s="1"/>
  <c r="I859" i="4" a="1"/>
  <c r="I859" i="4" s="1"/>
  <c r="I860" i="4" a="1"/>
  <c r="I860" i="4" s="1"/>
  <c r="M860" i="4" s="1" a="1"/>
  <c r="M860" i="4" s="1"/>
  <c r="I861" i="4" a="1"/>
  <c r="I861" i="4" s="1"/>
  <c r="I862" i="4" a="1"/>
  <c r="I862" i="4" s="1"/>
  <c r="I863" i="4" a="1"/>
  <c r="I863" i="4" s="1"/>
  <c r="I864" i="4" a="1"/>
  <c r="I864" i="4" s="1"/>
  <c r="I865" i="4" a="1"/>
  <c r="I865" i="4" s="1"/>
  <c r="I866" i="4" a="1"/>
  <c r="I866" i="4" s="1"/>
  <c r="I867" i="4" a="1"/>
  <c r="I867" i="4" s="1"/>
  <c r="I868" i="4" a="1"/>
  <c r="I868" i="4" s="1"/>
  <c r="M868" i="4" s="1" a="1"/>
  <c r="M868" i="4" s="1"/>
  <c r="I869" i="4" a="1"/>
  <c r="I869" i="4" s="1"/>
  <c r="I870" i="4" a="1"/>
  <c r="I870" i="4" s="1"/>
  <c r="I871" i="4" a="1"/>
  <c r="I871" i="4" s="1"/>
  <c r="I872" i="4" a="1"/>
  <c r="I872" i="4" s="1"/>
  <c r="M872" i="4" s="1" a="1"/>
  <c r="M872" i="4" s="1"/>
  <c r="I873" i="4" a="1"/>
  <c r="I873" i="4" s="1"/>
  <c r="I874" i="4" a="1"/>
  <c r="I874" i="4" s="1"/>
  <c r="I875" i="4" a="1"/>
  <c r="I875" i="4" s="1"/>
  <c r="I876" i="4" a="1"/>
  <c r="I876" i="4" s="1"/>
  <c r="I877" i="4" a="1"/>
  <c r="I877" i="4" s="1"/>
  <c r="I878" i="4" a="1"/>
  <c r="I878" i="4" s="1"/>
  <c r="I879" i="4" a="1"/>
  <c r="I879" i="4" s="1"/>
  <c r="I880" i="4" a="1"/>
  <c r="I880" i="4" s="1"/>
  <c r="I881" i="4" a="1"/>
  <c r="I881" i="4" s="1"/>
  <c r="I882" i="4" a="1"/>
  <c r="I882" i="4" s="1"/>
  <c r="I883" i="4" a="1"/>
  <c r="I883" i="4" s="1"/>
  <c r="I884" i="4" a="1"/>
  <c r="I884" i="4" s="1"/>
  <c r="M884" i="4" s="1" a="1"/>
  <c r="M884" i="4" s="1"/>
  <c r="I885" i="4" a="1"/>
  <c r="I885" i="4" s="1"/>
  <c r="I886" i="4" a="1"/>
  <c r="I886" i="4" s="1"/>
  <c r="I887" i="4" a="1"/>
  <c r="I887" i="4" s="1"/>
  <c r="I888" i="4" a="1"/>
  <c r="I888" i="4" s="1"/>
  <c r="M888" i="4" s="1" a="1"/>
  <c r="M888" i="4" s="1"/>
  <c r="I889" i="4" a="1"/>
  <c r="I889" i="4" s="1"/>
  <c r="I890" i="4" a="1"/>
  <c r="I890" i="4" s="1"/>
  <c r="I891" i="4" a="1"/>
  <c r="I891" i="4" s="1"/>
  <c r="I892" i="4" a="1"/>
  <c r="I892" i="4" s="1"/>
  <c r="M892" i="4" s="1" a="1"/>
  <c r="M892" i="4" s="1"/>
  <c r="I893" i="4" a="1"/>
  <c r="I893" i="4" s="1"/>
  <c r="I894" i="4" a="1"/>
  <c r="I894" i="4" s="1"/>
  <c r="I895" i="4" a="1"/>
  <c r="I895" i="4" s="1"/>
  <c r="I896" i="4" a="1"/>
  <c r="I896" i="4" s="1"/>
  <c r="I897" i="4" a="1"/>
  <c r="I897" i="4" s="1"/>
  <c r="I898" i="4" a="1"/>
  <c r="I898" i="4" s="1"/>
  <c r="I899" i="4" a="1"/>
  <c r="I899" i="4" s="1"/>
  <c r="I900" i="4" a="1"/>
  <c r="I900" i="4" s="1"/>
  <c r="I901" i="4" a="1"/>
  <c r="I901" i="4" s="1"/>
  <c r="I902" i="4" a="1"/>
  <c r="I902" i="4" s="1"/>
  <c r="I903" i="4" a="1"/>
  <c r="I903" i="4" s="1"/>
  <c r="I904" i="4" a="1"/>
  <c r="I904" i="4" s="1"/>
  <c r="M904" i="4" s="1" a="1"/>
  <c r="M904" i="4" s="1"/>
  <c r="I905" i="4" a="1"/>
  <c r="I905" i="4" s="1"/>
  <c r="I906" i="4" a="1"/>
  <c r="I906" i="4" s="1"/>
  <c r="I907" i="4" a="1"/>
  <c r="I907" i="4" s="1"/>
  <c r="I908" i="4" a="1"/>
  <c r="I908" i="4" s="1"/>
  <c r="I909" i="4" a="1"/>
  <c r="I909" i="4" s="1"/>
  <c r="I910" i="4" a="1"/>
  <c r="I910" i="4" s="1"/>
  <c r="I911" i="4" a="1"/>
  <c r="I911" i="4" s="1"/>
  <c r="I912" i="4" a="1"/>
  <c r="I912" i="4" s="1"/>
  <c r="I913" i="4" a="1"/>
  <c r="I913" i="4" s="1"/>
  <c r="I914" i="4" a="1"/>
  <c r="I914" i="4" s="1"/>
  <c r="I915" i="4" a="1"/>
  <c r="I915" i="4" s="1"/>
  <c r="I916" i="4" a="1"/>
  <c r="I916" i="4" s="1"/>
  <c r="M916" i="4" s="1" a="1"/>
  <c r="M916" i="4" s="1"/>
  <c r="I917" i="4" a="1"/>
  <c r="I917" i="4" s="1"/>
  <c r="I918" i="4" a="1"/>
  <c r="I918" i="4" s="1"/>
  <c r="I919" i="4" a="1"/>
  <c r="I919" i="4" s="1"/>
  <c r="I920" i="4" a="1"/>
  <c r="I920" i="4" s="1"/>
  <c r="I921" i="4" a="1"/>
  <c r="I921" i="4" s="1"/>
  <c r="I922" i="4" a="1"/>
  <c r="I922" i="4" s="1"/>
  <c r="I923" i="4" a="1"/>
  <c r="I923" i="4" s="1"/>
  <c r="I924" i="4" a="1"/>
  <c r="I924" i="4" s="1"/>
  <c r="M924" i="4" s="1" a="1"/>
  <c r="M924" i="4" s="1"/>
  <c r="I925" i="4" a="1"/>
  <c r="I925" i="4" s="1"/>
  <c r="I926" i="4" a="1"/>
  <c r="I926" i="4" s="1"/>
  <c r="I927" i="4" a="1"/>
  <c r="I927" i="4" s="1"/>
  <c r="I928" i="4" a="1"/>
  <c r="I928" i="4" s="1"/>
  <c r="I929" i="4" a="1"/>
  <c r="I929" i="4" s="1"/>
  <c r="I930" i="4" a="1"/>
  <c r="I930" i="4" s="1"/>
  <c r="I931" i="4" a="1"/>
  <c r="I931" i="4" s="1"/>
  <c r="I932" i="4" a="1"/>
  <c r="I932" i="4" s="1"/>
  <c r="I933" i="4" a="1"/>
  <c r="I933" i="4" s="1"/>
  <c r="I934" i="4" a="1"/>
  <c r="I934" i="4" s="1"/>
  <c r="I935" i="4" a="1"/>
  <c r="I935" i="4" s="1"/>
  <c r="I936" i="4" a="1"/>
  <c r="I936" i="4" s="1"/>
  <c r="I937" i="4" a="1"/>
  <c r="I937" i="4" s="1"/>
  <c r="I938" i="4" a="1"/>
  <c r="I938" i="4" s="1"/>
  <c r="I939" i="4" a="1"/>
  <c r="I939" i="4" s="1"/>
  <c r="I940" i="4" a="1"/>
  <c r="I940" i="4" s="1"/>
  <c r="I941" i="4" a="1"/>
  <c r="I941" i="4" s="1"/>
  <c r="I942" i="4" a="1"/>
  <c r="I942" i="4" s="1"/>
  <c r="I943" i="4" a="1"/>
  <c r="I943" i="4" s="1"/>
  <c r="I944" i="4" a="1"/>
  <c r="I944" i="4" s="1"/>
  <c r="I945" i="4" a="1"/>
  <c r="I945" i="4" s="1"/>
  <c r="I946" i="4" a="1"/>
  <c r="I946" i="4" s="1"/>
  <c r="I947" i="4" a="1"/>
  <c r="I947" i="4" s="1"/>
  <c r="I948" i="4" a="1"/>
  <c r="I948" i="4" s="1"/>
  <c r="M948" i="4" s="1" a="1"/>
  <c r="M948" i="4" s="1"/>
  <c r="I949" i="4" a="1"/>
  <c r="I949" i="4" s="1"/>
  <c r="I950" i="4" a="1"/>
  <c r="I950" i="4" s="1"/>
  <c r="I951" i="4" a="1"/>
  <c r="I951" i="4" s="1"/>
  <c r="I952" i="4" a="1"/>
  <c r="I952" i="4" s="1"/>
  <c r="I953" i="4" a="1"/>
  <c r="I953" i="4" s="1"/>
  <c r="I954" i="4" a="1"/>
  <c r="I954" i="4" s="1"/>
  <c r="I955" i="4" a="1"/>
  <c r="I955" i="4" s="1"/>
  <c r="I956" i="4" a="1"/>
  <c r="I956" i="4" s="1"/>
  <c r="M956" i="4" s="1" a="1"/>
  <c r="M956" i="4" s="1"/>
  <c r="I957" i="4" a="1"/>
  <c r="I957" i="4" s="1"/>
  <c r="I958" i="4" a="1"/>
  <c r="I958" i="4" s="1"/>
  <c r="I959" i="4" a="1"/>
  <c r="I959" i="4" s="1"/>
  <c r="I960" i="4" a="1"/>
  <c r="I960" i="4" s="1"/>
  <c r="I961" i="4" a="1"/>
  <c r="I961" i="4" s="1"/>
  <c r="I962" i="4" a="1"/>
  <c r="I962" i="4" s="1"/>
  <c r="I963" i="4" a="1"/>
  <c r="I963" i="4" s="1"/>
  <c r="I964" i="4" a="1"/>
  <c r="I964" i="4" s="1"/>
  <c r="I965" i="4" a="1"/>
  <c r="I965" i="4" s="1"/>
  <c r="I966" i="4" a="1"/>
  <c r="I966" i="4" s="1"/>
  <c r="I967" i="4" a="1"/>
  <c r="I967" i="4" s="1"/>
  <c r="I968" i="4" a="1"/>
  <c r="I968" i="4" s="1"/>
  <c r="M968" i="4" s="1" a="1"/>
  <c r="M968" i="4" s="1"/>
  <c r="I969" i="4" a="1"/>
  <c r="I969" i="4" s="1"/>
  <c r="I970" i="4" a="1"/>
  <c r="I970" i="4" s="1"/>
  <c r="I971" i="4" a="1"/>
  <c r="I971" i="4" s="1"/>
  <c r="I972" i="4" a="1"/>
  <c r="I972" i="4" s="1"/>
  <c r="I973" i="4" a="1"/>
  <c r="I973" i="4" s="1"/>
  <c r="I974" i="4" a="1"/>
  <c r="I974" i="4" s="1"/>
  <c r="I975" i="4" a="1"/>
  <c r="I975" i="4" s="1"/>
  <c r="I976" i="4" a="1"/>
  <c r="I976" i="4" s="1"/>
  <c r="I977" i="4" a="1"/>
  <c r="I977" i="4" s="1"/>
  <c r="I978" i="4" a="1"/>
  <c r="I978" i="4" s="1"/>
  <c r="I979" i="4" a="1"/>
  <c r="I979" i="4" s="1"/>
  <c r="I980" i="4" a="1"/>
  <c r="I980" i="4" s="1"/>
  <c r="M980" i="4" s="1" a="1"/>
  <c r="M980" i="4" s="1"/>
  <c r="I981" i="4" a="1"/>
  <c r="I981" i="4" s="1"/>
  <c r="I982" i="4" a="1"/>
  <c r="I982" i="4" s="1"/>
  <c r="I983" i="4" a="1"/>
  <c r="I983" i="4" s="1"/>
  <c r="I984" i="4" a="1"/>
  <c r="I984" i="4" s="1"/>
  <c r="I985" i="4" a="1"/>
  <c r="I985" i="4" s="1"/>
  <c r="I986" i="4" a="1"/>
  <c r="I986" i="4" s="1"/>
  <c r="I987" i="4" a="1"/>
  <c r="I987" i="4" s="1"/>
  <c r="I988" i="4" a="1"/>
  <c r="I988" i="4" s="1"/>
  <c r="M988" i="4" s="1" a="1"/>
  <c r="M988" i="4" s="1"/>
  <c r="I989" i="4" a="1"/>
  <c r="I989" i="4" s="1"/>
  <c r="I990" i="4" a="1"/>
  <c r="I990" i="4" s="1"/>
  <c r="I991" i="4" a="1"/>
  <c r="I991" i="4" s="1"/>
  <c r="I992" i="4" a="1"/>
  <c r="I992" i="4" s="1"/>
  <c r="I993" i="4" a="1"/>
  <c r="I993" i="4" s="1"/>
  <c r="I994" i="4" a="1"/>
  <c r="I994" i="4" s="1"/>
  <c r="I995" i="4" a="1"/>
  <c r="I995" i="4" s="1"/>
  <c r="I996" i="4" a="1"/>
  <c r="I996" i="4" s="1"/>
  <c r="I997" i="4" a="1"/>
  <c r="I997" i="4" s="1"/>
  <c r="I998" i="4" a="1"/>
  <c r="I998" i="4" s="1"/>
  <c r="I999" i="4" a="1"/>
  <c r="I999" i="4" s="1"/>
  <c r="I1000" i="4" a="1"/>
  <c r="I1000" i="4" s="1"/>
  <c r="M1000" i="4" s="1" a="1"/>
  <c r="M1000" i="4" s="1"/>
  <c r="I1001" i="4" a="1"/>
  <c r="I1001" i="4" s="1"/>
  <c r="I1002" i="4" a="1"/>
  <c r="I1002" i="4" s="1"/>
  <c r="I1003" i="4" a="1"/>
  <c r="I1003" i="4" s="1"/>
  <c r="I1004" i="4" a="1"/>
  <c r="I1004" i="4" s="1"/>
  <c r="I1005" i="4" a="1"/>
  <c r="I1005" i="4" s="1"/>
  <c r="I1006" i="4" a="1"/>
  <c r="I1006" i="4" s="1"/>
  <c r="I1007" i="4" a="1"/>
  <c r="I1007" i="4" s="1"/>
  <c r="I1008" i="4" a="1"/>
  <c r="I1008" i="4" s="1"/>
  <c r="I1009" i="4" a="1"/>
  <c r="I1009" i="4" s="1"/>
  <c r="I1010" i="4" a="1"/>
  <c r="I1010" i="4" s="1"/>
  <c r="I1011" i="4" a="1"/>
  <c r="I1011" i="4" s="1"/>
  <c r="I1012" i="4" a="1"/>
  <c r="I1012" i="4" s="1"/>
  <c r="M1012" i="4" s="1" a="1"/>
  <c r="M1012" i="4" s="1"/>
  <c r="I1013" i="4" a="1"/>
  <c r="I1013" i="4" s="1"/>
  <c r="I1014" i="4" a="1"/>
  <c r="I1014" i="4" s="1"/>
  <c r="I1015" i="4" a="1"/>
  <c r="I1015" i="4" s="1"/>
  <c r="I1016" i="4" a="1"/>
  <c r="I1016" i="4" s="1"/>
  <c r="I1017" i="4" a="1"/>
  <c r="I1017" i="4" s="1"/>
  <c r="I1018" i="4" a="1"/>
  <c r="I1018" i="4" s="1"/>
  <c r="I1019" i="4" a="1"/>
  <c r="I1019" i="4" s="1"/>
  <c r="I1020" i="4" a="1"/>
  <c r="I1020" i="4" s="1"/>
  <c r="M1020" i="4" s="1" a="1"/>
  <c r="M1020" i="4" s="1"/>
  <c r="I1021" i="4" a="1"/>
  <c r="I1021" i="4" s="1"/>
  <c r="I1022" i="4" a="1"/>
  <c r="I1022" i="4" s="1"/>
  <c r="I1023" i="4" a="1"/>
  <c r="I1023" i="4" s="1"/>
  <c r="I1024" i="4" a="1"/>
  <c r="I1024" i="4" s="1"/>
  <c r="I1025" i="4" a="1"/>
  <c r="I1025" i="4" s="1"/>
  <c r="I1026" i="4" a="1"/>
  <c r="I1026" i="4" s="1"/>
  <c r="I1027" i="4" a="1"/>
  <c r="I1027" i="4" s="1"/>
  <c r="I1028" i="4" a="1"/>
  <c r="I1028" i="4" s="1"/>
  <c r="I1029" i="4" a="1"/>
  <c r="I1029" i="4" s="1"/>
  <c r="I1030" i="4" a="1"/>
  <c r="I1030" i="4" s="1"/>
  <c r="I1031" i="4" a="1"/>
  <c r="I1031" i="4" s="1"/>
  <c r="I1032" i="4" a="1"/>
  <c r="I1032" i="4" s="1"/>
  <c r="M1032" i="4" s="1" a="1"/>
  <c r="M1032" i="4" s="1"/>
  <c r="I1033" i="4" a="1"/>
  <c r="I1033" i="4" s="1"/>
  <c r="I1034" i="4" a="1"/>
  <c r="I1034" i="4" s="1"/>
  <c r="I1035" i="4" a="1"/>
  <c r="I1035" i="4" s="1"/>
  <c r="I1036" i="4" a="1"/>
  <c r="I1036" i="4" s="1"/>
  <c r="I1037" i="4" a="1"/>
  <c r="I1037" i="4" s="1"/>
  <c r="I1038" i="4" a="1"/>
  <c r="I1038" i="4" s="1"/>
  <c r="I1039" i="4" a="1"/>
  <c r="I1039" i="4" s="1"/>
  <c r="I1040" i="4" a="1"/>
  <c r="I1040" i="4" s="1"/>
  <c r="I1041" i="4" a="1"/>
  <c r="I1041" i="4" s="1"/>
  <c r="I1042" i="4" a="1"/>
  <c r="I1042" i="4" s="1"/>
  <c r="I1043" i="4" a="1"/>
  <c r="I1043" i="4" s="1"/>
  <c r="I1044" i="4" a="1"/>
  <c r="I1044" i="4" s="1"/>
  <c r="M1044" i="4" s="1" a="1"/>
  <c r="M1044" i="4" s="1"/>
  <c r="I1045" i="4" a="1"/>
  <c r="I1045" i="4" s="1"/>
  <c r="I1046" i="4" a="1"/>
  <c r="I1046" i="4" s="1"/>
  <c r="I1047" i="4" a="1"/>
  <c r="I1047" i="4" s="1"/>
  <c r="I1048" i="4" a="1"/>
  <c r="I1048" i="4" s="1"/>
  <c r="I1049" i="4" a="1"/>
  <c r="I1049" i="4" s="1"/>
  <c r="I1050" i="4" a="1"/>
  <c r="I1050" i="4" s="1"/>
  <c r="I1051" i="4" a="1"/>
  <c r="I1051" i="4" s="1"/>
  <c r="I1052" i="4" a="1"/>
  <c r="I1052" i="4" s="1"/>
  <c r="M1052" i="4" s="1" a="1"/>
  <c r="M1052" i="4" s="1"/>
  <c r="I1053" i="4" a="1"/>
  <c r="I1053" i="4" s="1"/>
  <c r="I1054" i="4" a="1"/>
  <c r="I1054" i="4" s="1"/>
  <c r="I1055" i="4" a="1"/>
  <c r="I1055" i="4" s="1"/>
  <c r="I1056" i="4" a="1"/>
  <c r="I1056" i="4" s="1"/>
  <c r="I1057" i="4" a="1"/>
  <c r="I1057" i="4" s="1"/>
  <c r="I1058" i="4" a="1"/>
  <c r="I1058" i="4" s="1"/>
  <c r="I1059" i="4" a="1"/>
  <c r="I1059" i="4" s="1"/>
  <c r="I1060" i="4" a="1"/>
  <c r="I1060" i="4" s="1"/>
  <c r="I1061" i="4" a="1"/>
  <c r="I1061" i="4" s="1"/>
  <c r="I1062" i="4" a="1"/>
  <c r="I1062" i="4" s="1"/>
  <c r="I1063" i="4" a="1"/>
  <c r="I1063" i="4" s="1"/>
  <c r="I1064" i="4" a="1"/>
  <c r="I1064" i="4" s="1"/>
  <c r="M1064" i="4" s="1" a="1"/>
  <c r="M1064" i="4" s="1"/>
  <c r="I1065" i="4" a="1"/>
  <c r="I1065" i="4" s="1"/>
  <c r="I1066" i="4" a="1"/>
  <c r="I1066" i="4" s="1"/>
  <c r="I1067" i="4" a="1"/>
  <c r="I1067" i="4" s="1"/>
  <c r="I1068" i="4" a="1"/>
  <c r="I1068" i="4" s="1"/>
  <c r="I1069" i="4" a="1"/>
  <c r="I1069" i="4" s="1"/>
  <c r="I1070" i="4" a="1"/>
  <c r="I1070" i="4" s="1"/>
  <c r="I1071" i="4" a="1"/>
  <c r="I1071" i="4" s="1"/>
  <c r="I1072" i="4" a="1"/>
  <c r="I1072" i="4" s="1"/>
  <c r="I1073" i="4" a="1"/>
  <c r="I1073" i="4" s="1"/>
  <c r="I1074" i="4" a="1"/>
  <c r="I1074" i="4" s="1"/>
  <c r="I1075" i="4" a="1"/>
  <c r="I1075" i="4" s="1"/>
  <c r="I1076" i="4" a="1"/>
  <c r="I1076" i="4" s="1"/>
  <c r="M1076" i="4" s="1" a="1"/>
  <c r="M1076" i="4" s="1"/>
  <c r="I1077" i="4" a="1"/>
  <c r="I1077" i="4" s="1"/>
  <c r="I1078" i="4" a="1"/>
  <c r="I1078" i="4" s="1"/>
  <c r="I1079" i="4" a="1"/>
  <c r="I1079" i="4" s="1"/>
  <c r="I1080" i="4" a="1"/>
  <c r="I1080" i="4" s="1"/>
  <c r="I1081" i="4" a="1"/>
  <c r="I1081" i="4" s="1"/>
  <c r="I1082" i="4" a="1"/>
  <c r="I1082" i="4" s="1"/>
  <c r="I1083" i="4" a="1"/>
  <c r="I1083" i="4" s="1"/>
  <c r="I1084" i="4" a="1"/>
  <c r="I1084" i="4" s="1"/>
  <c r="M1084" i="4" s="1" a="1"/>
  <c r="M1084" i="4" s="1"/>
  <c r="I1085" i="4" a="1"/>
  <c r="I1085" i="4" s="1"/>
  <c r="I1086" i="4" a="1"/>
  <c r="I1086" i="4" s="1"/>
  <c r="I1087" i="4" a="1"/>
  <c r="I1087" i="4" s="1"/>
  <c r="I1088" i="4" a="1"/>
  <c r="I1088" i="4" s="1"/>
  <c r="I1089" i="4" a="1"/>
  <c r="I1089" i="4" s="1"/>
  <c r="I1090" i="4" a="1"/>
  <c r="I1090" i="4" s="1"/>
  <c r="I1091" i="4" a="1"/>
  <c r="I1091" i="4" s="1"/>
  <c r="I1092" i="4" a="1"/>
  <c r="I1092" i="4" s="1"/>
  <c r="I1093" i="4" a="1"/>
  <c r="I1093" i="4" s="1"/>
  <c r="I1094" i="4" a="1"/>
  <c r="I1094" i="4" s="1"/>
  <c r="I1095" i="4" a="1"/>
  <c r="I1095" i="4" s="1"/>
  <c r="I1096" i="4" a="1"/>
  <c r="I1096" i="4" s="1"/>
  <c r="M1096" i="4" s="1" a="1"/>
  <c r="M1096" i="4" s="1"/>
  <c r="I1097" i="4" a="1"/>
  <c r="I1097" i="4" s="1"/>
  <c r="I1098" i="4" a="1"/>
  <c r="I1098" i="4" s="1"/>
  <c r="I1099" i="4" a="1"/>
  <c r="I1099" i="4" s="1"/>
  <c r="I1100" i="4" a="1"/>
  <c r="I1100" i="4" s="1"/>
  <c r="I1101" i="4" a="1"/>
  <c r="I1101" i="4" s="1"/>
  <c r="I1102" i="4" a="1"/>
  <c r="I1102" i="4" s="1"/>
  <c r="I1103" i="4" a="1"/>
  <c r="I1103" i="4" s="1"/>
  <c r="I1104" i="4" a="1"/>
  <c r="I1104" i="4" s="1"/>
  <c r="M1104" i="4" s="1" a="1"/>
  <c r="M1104" i="4" s="1"/>
  <c r="I1105" i="4" a="1"/>
  <c r="I1105" i="4" s="1"/>
  <c r="I1106" i="4" a="1"/>
  <c r="I1106" i="4" s="1"/>
  <c r="I1107" i="4" a="1"/>
  <c r="I1107" i="4" s="1"/>
  <c r="I1108" i="4" a="1"/>
  <c r="I1108" i="4" s="1"/>
  <c r="I1109" i="4" a="1"/>
  <c r="I1109" i="4" s="1"/>
  <c r="I1110" i="4" a="1"/>
  <c r="I1110" i="4" s="1"/>
  <c r="I1111" i="4" a="1"/>
  <c r="I1111" i="4" s="1"/>
  <c r="I1112" i="4" a="1"/>
  <c r="I1112" i="4" s="1"/>
  <c r="I1113" i="4" a="1"/>
  <c r="I1113" i="4" s="1"/>
  <c r="I1114" i="4" a="1"/>
  <c r="I1114" i="4" s="1"/>
  <c r="I1115" i="4" a="1"/>
  <c r="I1115" i="4" s="1"/>
  <c r="I1116" i="4" a="1"/>
  <c r="I1116" i="4" s="1"/>
  <c r="M1116" i="4" s="1" a="1"/>
  <c r="M1116" i="4" s="1"/>
  <c r="I1117" i="4" a="1"/>
  <c r="I1117" i="4" s="1"/>
  <c r="I1118" i="4" a="1"/>
  <c r="I1118" i="4" s="1"/>
  <c r="I1119" i="4" a="1"/>
  <c r="I1119" i="4" s="1"/>
  <c r="I1120" i="4" a="1"/>
  <c r="I1120" i="4" s="1"/>
  <c r="I1121" i="4" a="1"/>
  <c r="I1121" i="4" s="1"/>
  <c r="I1122" i="4" a="1"/>
  <c r="I1122" i="4" s="1"/>
  <c r="I1123" i="4" a="1"/>
  <c r="I1123" i="4" s="1"/>
  <c r="I1124" i="4" a="1"/>
  <c r="I1124" i="4" s="1"/>
  <c r="I1125" i="4" a="1"/>
  <c r="I1125" i="4" s="1"/>
  <c r="I1126" i="4" a="1"/>
  <c r="I1126" i="4" s="1"/>
  <c r="I1127" i="4" a="1"/>
  <c r="I1127" i="4" s="1"/>
  <c r="I1128" i="4" a="1"/>
  <c r="I1128" i="4" s="1"/>
  <c r="M1128" i="4" s="1" a="1"/>
  <c r="M1128" i="4" s="1"/>
  <c r="I1129" i="4" a="1"/>
  <c r="I1129" i="4" s="1"/>
  <c r="I1130" i="4" a="1"/>
  <c r="I1130" i="4" s="1"/>
  <c r="I1131" i="4" a="1"/>
  <c r="I1131" i="4" s="1"/>
  <c r="I1132" i="4" a="1"/>
  <c r="I1132" i="4" s="1"/>
  <c r="I1133" i="4" a="1"/>
  <c r="I1133" i="4" s="1"/>
  <c r="I1134" i="4" a="1"/>
  <c r="I1134" i="4" s="1"/>
  <c r="I1135" i="4" a="1"/>
  <c r="I1135" i="4" s="1"/>
  <c r="I1136" i="4" a="1"/>
  <c r="I1136" i="4" s="1"/>
  <c r="M1136" i="4" s="1" a="1"/>
  <c r="M1136" i="4" s="1"/>
  <c r="I1137" i="4" a="1"/>
  <c r="I1137" i="4" s="1"/>
  <c r="I1138" i="4" a="1"/>
  <c r="I1138" i="4" s="1"/>
  <c r="I1139" i="4" a="1"/>
  <c r="I1139" i="4" s="1"/>
  <c r="I1140" i="4" a="1"/>
  <c r="I1140" i="4" s="1"/>
  <c r="I1141" i="4" a="1"/>
  <c r="I1141" i="4" s="1"/>
  <c r="I1142" i="4" a="1"/>
  <c r="I1142" i="4" s="1"/>
  <c r="I1143" i="4" a="1"/>
  <c r="I1143" i="4" s="1"/>
  <c r="I1144" i="4" a="1"/>
  <c r="I1144" i="4" s="1"/>
  <c r="I1145" i="4" a="1"/>
  <c r="I1145" i="4" s="1"/>
  <c r="I1146" i="4" a="1"/>
  <c r="I1146" i="4" s="1"/>
  <c r="I1147" i="4" a="1"/>
  <c r="I1147" i="4" s="1"/>
  <c r="I1148" i="4" a="1"/>
  <c r="I1148" i="4" s="1"/>
  <c r="M1148" i="4" s="1" a="1"/>
  <c r="M1148" i="4" s="1"/>
  <c r="I1149" i="4" a="1"/>
  <c r="I1149" i="4" s="1"/>
  <c r="I1150" i="4" a="1"/>
  <c r="I1150" i="4" s="1"/>
  <c r="I1151" i="4" a="1"/>
  <c r="I1151" i="4" s="1"/>
  <c r="I1152" i="4" a="1"/>
  <c r="I1152" i="4" s="1"/>
  <c r="I1153" i="4" a="1"/>
  <c r="I1153" i="4" s="1"/>
  <c r="I1154" i="4" a="1"/>
  <c r="I1154" i="4" s="1"/>
  <c r="I1155" i="4" a="1"/>
  <c r="I1155" i="4" s="1"/>
  <c r="I1156" i="4" a="1"/>
  <c r="I1156" i="4" s="1"/>
  <c r="I1157" i="4" a="1"/>
  <c r="I1157" i="4" s="1"/>
  <c r="I1158" i="4" a="1"/>
  <c r="I1158" i="4" s="1"/>
  <c r="I1159" i="4" a="1"/>
  <c r="I1159" i="4" s="1"/>
  <c r="I1160" i="4" a="1"/>
  <c r="I1160" i="4" s="1"/>
  <c r="I1161" i="4" a="1"/>
  <c r="I1161" i="4" s="1"/>
  <c r="I1162" i="4" a="1"/>
  <c r="I1162" i="4" s="1"/>
  <c r="I1163" i="4" a="1"/>
  <c r="I1163" i="4" s="1"/>
  <c r="I1164" i="4" a="1"/>
  <c r="I1164" i="4" s="1"/>
  <c r="I1165" i="4" a="1"/>
  <c r="I1165" i="4" s="1"/>
  <c r="I1166" i="4" a="1"/>
  <c r="I1166" i="4" s="1"/>
  <c r="I1167" i="4" a="1"/>
  <c r="I1167" i="4" s="1"/>
  <c r="I1168" i="4" a="1"/>
  <c r="I1168" i="4" s="1"/>
  <c r="I1169" i="4" a="1"/>
  <c r="I1169" i="4" s="1"/>
  <c r="I1170" i="4" a="1"/>
  <c r="I1170" i="4" s="1"/>
  <c r="I1171" i="4" a="1"/>
  <c r="I1171" i="4" s="1"/>
  <c r="I1172" i="4" a="1"/>
  <c r="I1172" i="4" s="1"/>
  <c r="M1172" i="4" s="1" a="1"/>
  <c r="M1172" i="4" s="1"/>
  <c r="I1173" i="4" a="1"/>
  <c r="I1173" i="4" s="1"/>
  <c r="I1174" i="4" a="1"/>
  <c r="I1174" i="4" s="1"/>
  <c r="I1175" i="4" a="1"/>
  <c r="I1175" i="4" s="1"/>
  <c r="I1176" i="4" a="1"/>
  <c r="I1176" i="4" s="1"/>
  <c r="I1177" i="4" a="1"/>
  <c r="I1177" i="4" s="1"/>
  <c r="I1178" i="4" a="1"/>
  <c r="I1178" i="4" s="1"/>
  <c r="I1179" i="4" a="1"/>
  <c r="I1179" i="4" s="1"/>
  <c r="I1180" i="4" a="1"/>
  <c r="I1180" i="4" s="1"/>
  <c r="I1181" i="4" a="1"/>
  <c r="I1181" i="4" s="1"/>
  <c r="I1182" i="4" a="1"/>
  <c r="I1182" i="4" s="1"/>
  <c r="I1183" i="4" a="1"/>
  <c r="I1183" i="4" s="1"/>
  <c r="I1184" i="4" a="1"/>
  <c r="I1184" i="4" s="1"/>
  <c r="I1185" i="4" a="1"/>
  <c r="I1185" i="4" s="1"/>
  <c r="I1186" i="4" a="1"/>
  <c r="I1186" i="4" s="1"/>
  <c r="I1187" i="4" a="1"/>
  <c r="I1187" i="4" s="1"/>
  <c r="I1188" i="4" a="1"/>
  <c r="I1188" i="4" s="1"/>
  <c r="M1188" i="4" s="1" a="1"/>
  <c r="M1188" i="4" s="1"/>
  <c r="I1189" i="4" a="1"/>
  <c r="I1189" i="4" s="1"/>
  <c r="I1190" i="4" a="1"/>
  <c r="I1190" i="4" s="1"/>
  <c r="I1191" i="4" a="1"/>
  <c r="I1191" i="4" s="1"/>
  <c r="I1192" i="4" a="1"/>
  <c r="I1192" i="4" s="1"/>
  <c r="I1193" i="4" a="1"/>
  <c r="I1193" i="4" s="1"/>
  <c r="I1194" i="4" a="1"/>
  <c r="I1194" i="4" s="1"/>
  <c r="I1195" i="4" a="1"/>
  <c r="I1195" i="4" s="1"/>
  <c r="I1196" i="4" a="1"/>
  <c r="I1196" i="4" s="1"/>
  <c r="I1197" i="4" a="1"/>
  <c r="I1197" i="4" s="1"/>
  <c r="I1198" i="4" a="1"/>
  <c r="I1198" i="4" s="1"/>
  <c r="I1199" i="4" a="1"/>
  <c r="I1199" i="4" s="1"/>
  <c r="I1200" i="4" a="1"/>
  <c r="I1200" i="4" s="1"/>
  <c r="I1201" i="4" a="1"/>
  <c r="I1201" i="4" s="1"/>
  <c r="I1202" i="4" a="1"/>
  <c r="I1202" i="4" s="1"/>
  <c r="I1203" i="4" a="1"/>
  <c r="I1203" i="4" s="1"/>
  <c r="I1204" i="4" a="1"/>
  <c r="I1204" i="4" s="1"/>
  <c r="I1205" i="4" a="1"/>
  <c r="I1205" i="4" s="1"/>
  <c r="I1206" i="4" a="1"/>
  <c r="I1206" i="4" s="1"/>
  <c r="I1207" i="4" a="1"/>
  <c r="I1207" i="4" s="1"/>
  <c r="I1208" i="4" a="1"/>
  <c r="I1208" i="4" s="1"/>
  <c r="I1209" i="4" a="1"/>
  <c r="I1209" i="4" s="1"/>
  <c r="I1210" i="4" a="1"/>
  <c r="I1210" i="4" s="1"/>
  <c r="I1211" i="4" a="1"/>
  <c r="I1211" i="4" s="1"/>
  <c r="I1212" i="4" a="1"/>
  <c r="I1212" i="4" s="1"/>
  <c r="M1212" i="4" s="1" a="1"/>
  <c r="M1212" i="4" s="1"/>
  <c r="I1213" i="4" a="1"/>
  <c r="I1213" i="4" s="1"/>
  <c r="I1214" i="4" a="1"/>
  <c r="I1214" i="4" s="1"/>
  <c r="I1215" i="4" a="1"/>
  <c r="I1215" i="4" s="1"/>
  <c r="I1216" i="4" a="1"/>
  <c r="I1216" i="4" s="1"/>
  <c r="I1217" i="4" a="1"/>
  <c r="I1217" i="4" s="1"/>
  <c r="I1218" i="4" a="1"/>
  <c r="I1218" i="4" s="1"/>
  <c r="I1219" i="4" a="1"/>
  <c r="I1219" i="4" s="1"/>
  <c r="I1220" i="4" a="1"/>
  <c r="I1220" i="4" s="1"/>
  <c r="I1221" i="4" a="1"/>
  <c r="I1221" i="4" s="1"/>
  <c r="I1222" i="4" a="1"/>
  <c r="I1222" i="4" s="1"/>
  <c r="I1223" i="4" a="1"/>
  <c r="I1223" i="4" s="1"/>
  <c r="I1224" i="4" a="1"/>
  <c r="I1224" i="4" s="1"/>
  <c r="I1225" i="4" a="1"/>
  <c r="I1225" i="4" s="1"/>
  <c r="I1226" i="4" a="1"/>
  <c r="I1226" i="4" s="1"/>
  <c r="I1227" i="4" a="1"/>
  <c r="I1227" i="4" s="1"/>
  <c r="I1228" i="4" a="1"/>
  <c r="I1228" i="4" s="1"/>
  <c r="I1229" i="4" a="1"/>
  <c r="I1229" i="4" s="1"/>
  <c r="I1230" i="4" a="1"/>
  <c r="I1230" i="4" s="1"/>
  <c r="I1231" i="4" a="1"/>
  <c r="I1231" i="4" s="1"/>
  <c r="I1232" i="4" a="1"/>
  <c r="I1232" i="4" s="1"/>
  <c r="I1233" i="4" a="1"/>
  <c r="I1233" i="4" s="1"/>
  <c r="I1234" i="4" a="1"/>
  <c r="I1234" i="4" s="1"/>
  <c r="I1235" i="4" a="1"/>
  <c r="I1235" i="4" s="1"/>
  <c r="I1236" i="4" a="1"/>
  <c r="I1236" i="4" s="1"/>
  <c r="I1237" i="4" a="1"/>
  <c r="I1237" i="4" s="1"/>
  <c r="I1238" i="4" a="1"/>
  <c r="I1238" i="4" s="1"/>
  <c r="I1239" i="4" a="1"/>
  <c r="I1239" i="4" s="1"/>
  <c r="I1240" i="4" a="1"/>
  <c r="I1240" i="4" s="1"/>
  <c r="I1241" i="4" a="1"/>
  <c r="I1241" i="4" s="1"/>
  <c r="I1242" i="4" a="1"/>
  <c r="I1242" i="4" s="1"/>
  <c r="I1243" i="4" a="1"/>
  <c r="I1243" i="4" s="1"/>
  <c r="I1244" i="4" a="1"/>
  <c r="I1244" i="4" s="1"/>
  <c r="I1245" i="4" a="1"/>
  <c r="I1245" i="4" s="1"/>
  <c r="I1246" i="4" a="1"/>
  <c r="I1246" i="4" s="1"/>
  <c r="I1247" i="4" a="1"/>
  <c r="I1247" i="4" s="1"/>
  <c r="I1248" i="4" a="1"/>
  <c r="I1248" i="4" s="1"/>
  <c r="I1249" i="4" a="1"/>
  <c r="I1249" i="4" s="1"/>
  <c r="I1250" i="4" a="1"/>
  <c r="I1250" i="4" s="1"/>
  <c r="I1251" i="4" a="1"/>
  <c r="I1251" i="4" s="1"/>
  <c r="I1252" i="4" a="1"/>
  <c r="I1252" i="4" s="1"/>
  <c r="I1253" i="4" a="1"/>
  <c r="I1253" i="4" s="1"/>
  <c r="I1254" i="4" a="1"/>
  <c r="I1254" i="4" s="1"/>
  <c r="I1255" i="4" a="1"/>
  <c r="I1255" i="4" s="1"/>
  <c r="I1256" i="4" a="1"/>
  <c r="I1256" i="4" s="1"/>
  <c r="I1257" i="4" a="1"/>
  <c r="I1257" i="4" s="1"/>
  <c r="I1258" i="4" a="1"/>
  <c r="I1258" i="4" s="1"/>
  <c r="I1259" i="4" a="1"/>
  <c r="I1259" i="4" s="1"/>
  <c r="I1260" i="4" a="1"/>
  <c r="I1260" i="4" s="1"/>
  <c r="I1261" i="4" a="1"/>
  <c r="I1261" i="4" s="1"/>
  <c r="I1262" i="4" a="1"/>
  <c r="I1262" i="4" s="1"/>
  <c r="I1263" i="4" a="1"/>
  <c r="I1263" i="4" s="1"/>
  <c r="I1264" i="4" a="1"/>
  <c r="I1264" i="4" s="1"/>
  <c r="I1265" i="4" a="1"/>
  <c r="I1265" i="4" s="1"/>
  <c r="I1266" i="4" a="1"/>
  <c r="I1266" i="4" s="1"/>
  <c r="I1267" i="4" a="1"/>
  <c r="I1267" i="4" s="1"/>
  <c r="I1268" i="4" a="1"/>
  <c r="I1268" i="4" s="1"/>
  <c r="I1269" i="4" a="1"/>
  <c r="I1269" i="4" s="1"/>
  <c r="I1270" i="4" a="1"/>
  <c r="I1270" i="4" s="1"/>
  <c r="I1271" i="4" a="1"/>
  <c r="I1271" i="4" s="1"/>
  <c r="I1272" i="4" a="1"/>
  <c r="I1272" i="4" s="1"/>
  <c r="I1273" i="4" a="1"/>
  <c r="I1273" i="4" s="1"/>
  <c r="I1274" i="4" a="1"/>
  <c r="I1274" i="4" s="1"/>
  <c r="I1275" i="4" a="1"/>
  <c r="I1275" i="4" s="1"/>
  <c r="I1276" i="4" a="1"/>
  <c r="I1276" i="4" s="1"/>
  <c r="I1277" i="4" a="1"/>
  <c r="I1277" i="4" s="1"/>
  <c r="I1278" i="4" a="1"/>
  <c r="I1278" i="4" s="1"/>
  <c r="I1279" i="4" a="1"/>
  <c r="I1279" i="4" s="1"/>
  <c r="I1280" i="4" a="1"/>
  <c r="I1280" i="4" s="1"/>
  <c r="I1281" i="4" a="1"/>
  <c r="I1281" i="4" s="1"/>
  <c r="I1282" i="4" a="1"/>
  <c r="I1282" i="4" s="1"/>
  <c r="I1283" i="4" a="1"/>
  <c r="I1283" i="4" s="1"/>
  <c r="I1284" i="4" a="1"/>
  <c r="I1284" i="4" s="1"/>
  <c r="I1285" i="4" a="1"/>
  <c r="I1285" i="4" s="1"/>
  <c r="I1286" i="4" a="1"/>
  <c r="I1286" i="4" s="1"/>
  <c r="I1287" i="4" a="1"/>
  <c r="I1287" i="4" s="1"/>
  <c r="I1288" i="4" a="1"/>
  <c r="I1288" i="4" s="1"/>
  <c r="I1289" i="4" a="1"/>
  <c r="I1289" i="4" s="1"/>
  <c r="I1290" i="4" a="1"/>
  <c r="I1290" i="4" s="1"/>
  <c r="I1291" i="4" a="1"/>
  <c r="I1291" i="4" s="1"/>
  <c r="I1292" i="4" a="1"/>
  <c r="I1292" i="4" s="1"/>
  <c r="I1293" i="4" a="1"/>
  <c r="I1293" i="4" s="1"/>
  <c r="I1294" i="4" a="1"/>
  <c r="I1294" i="4" s="1"/>
  <c r="I1295" i="4" a="1"/>
  <c r="I1295" i="4" s="1"/>
  <c r="I1296" i="4" a="1"/>
  <c r="I1296" i="4" s="1"/>
  <c r="I1297" i="4" a="1"/>
  <c r="I1297" i="4" s="1"/>
  <c r="I1298" i="4" a="1"/>
  <c r="I1298" i="4" s="1"/>
  <c r="I1299" i="4" a="1"/>
  <c r="I1299" i="4" s="1"/>
  <c r="I1300" i="4" a="1"/>
  <c r="I1300" i="4" s="1"/>
  <c r="I1301" i="4" a="1"/>
  <c r="I1301" i="4" s="1"/>
  <c r="I1302" i="4" a="1"/>
  <c r="I1302" i="4" s="1"/>
  <c r="I1303" i="4" a="1"/>
  <c r="I1303" i="4" s="1"/>
  <c r="I1304" i="4" a="1"/>
  <c r="I1304" i="4" s="1"/>
  <c r="I1305" i="4" a="1"/>
  <c r="I1305" i="4" s="1"/>
  <c r="I1306" i="4" a="1"/>
  <c r="I1306" i="4" s="1"/>
  <c r="I1307" i="4" a="1"/>
  <c r="I1307" i="4" s="1"/>
  <c r="I1308" i="4" a="1"/>
  <c r="I1308" i="4" s="1"/>
  <c r="I1309" i="4" a="1"/>
  <c r="I1309" i="4" s="1"/>
  <c r="I1310" i="4" a="1"/>
  <c r="I1310" i="4" s="1"/>
  <c r="M1310" i="4" s="1" a="1"/>
  <c r="M1310" i="4" s="1"/>
  <c r="I1311" i="4" a="1"/>
  <c r="I1311" i="4" s="1"/>
  <c r="I1312" i="4" a="1"/>
  <c r="I1312" i="4" s="1"/>
  <c r="I1313" i="4" a="1"/>
  <c r="I1313" i="4" s="1"/>
  <c r="I1314" i="4" a="1"/>
  <c r="I1314" i="4" s="1"/>
  <c r="I1315" i="4" a="1"/>
  <c r="I1315" i="4" s="1"/>
  <c r="I1316" i="4" a="1"/>
  <c r="I1316" i="4" s="1"/>
  <c r="I1317" i="4" a="1"/>
  <c r="I1317" i="4" s="1"/>
  <c r="I1318" i="4" a="1"/>
  <c r="I1318" i="4" s="1"/>
  <c r="I1319" i="4" a="1"/>
  <c r="I1319" i="4" s="1"/>
  <c r="I1320" i="4" a="1"/>
  <c r="I1320" i="4" s="1"/>
  <c r="I1321" i="4" a="1"/>
  <c r="I1321" i="4" s="1"/>
  <c r="I1322" i="4" a="1"/>
  <c r="I1322" i="4" s="1"/>
  <c r="I1323" i="4" a="1"/>
  <c r="I1323" i="4" s="1"/>
  <c r="I1324" i="4" a="1"/>
  <c r="I1324" i="4" s="1"/>
  <c r="I1325" i="4" a="1"/>
  <c r="I1325" i="4" s="1"/>
  <c r="I1326" i="4" a="1"/>
  <c r="I1326" i="4" s="1"/>
  <c r="I1327" i="4" a="1"/>
  <c r="I1327" i="4" s="1"/>
  <c r="I1328" i="4" a="1"/>
  <c r="I1328" i="4" s="1"/>
  <c r="I1329" i="4" a="1"/>
  <c r="I1329" i="4" s="1"/>
  <c r="I1330" i="4" a="1"/>
  <c r="I1330" i="4" s="1"/>
  <c r="I1331" i="4" a="1"/>
  <c r="I1331" i="4" s="1"/>
  <c r="I1332" i="4" a="1"/>
  <c r="I1332" i="4" s="1"/>
  <c r="I1333" i="4" a="1"/>
  <c r="I1333" i="4" s="1"/>
  <c r="I1334" i="4" a="1"/>
  <c r="I1334" i="4" s="1"/>
  <c r="I1335" i="4" a="1"/>
  <c r="I1335" i="4" s="1"/>
  <c r="I1336" i="4" a="1"/>
  <c r="I1336" i="4" s="1"/>
  <c r="I1337" i="4" a="1"/>
  <c r="I1337" i="4" s="1"/>
  <c r="I1338" i="4" a="1"/>
  <c r="I1338" i="4" s="1"/>
  <c r="I1339" i="4" a="1"/>
  <c r="I1339" i="4" s="1"/>
  <c r="I1340" i="4" a="1"/>
  <c r="I1340" i="4" s="1"/>
  <c r="I1341" i="4" a="1"/>
  <c r="I1341" i="4" s="1"/>
  <c r="I1342" i="4" a="1"/>
  <c r="I1342" i="4" s="1"/>
  <c r="I1343" i="4" a="1"/>
  <c r="I1343" i="4" s="1"/>
  <c r="I1344" i="4" a="1"/>
  <c r="I1344" i="4" s="1"/>
  <c r="I1345" i="4" a="1"/>
  <c r="I1345" i="4" s="1"/>
  <c r="I1346" i="4" a="1"/>
  <c r="I1346" i="4" s="1"/>
  <c r="I1347" i="4" a="1"/>
  <c r="I1347" i="4" s="1"/>
  <c r="I1348" i="4" a="1"/>
  <c r="I1348" i="4" s="1"/>
  <c r="I1349" i="4" a="1"/>
  <c r="I1349" i="4" s="1"/>
  <c r="I1350" i="4" a="1"/>
  <c r="I1350" i="4" s="1"/>
  <c r="M1350" i="4" s="1" a="1"/>
  <c r="M1350" i="4" s="1"/>
  <c r="I1351" i="4" a="1"/>
  <c r="I1351" i="4" s="1"/>
  <c r="I1352" i="4" a="1"/>
  <c r="I1352" i="4" s="1"/>
  <c r="I1353" i="4" a="1"/>
  <c r="I1353" i="4" s="1"/>
  <c r="I1354" i="4" a="1"/>
  <c r="I1354" i="4" s="1"/>
  <c r="I1355" i="4" a="1"/>
  <c r="I1355" i="4" s="1"/>
  <c r="I1356" i="4" a="1"/>
  <c r="I1356" i="4" s="1"/>
  <c r="I1357" i="4" a="1"/>
  <c r="I1357" i="4" s="1"/>
  <c r="I1358" i="4" a="1"/>
  <c r="I1358" i="4" s="1"/>
  <c r="I1359" i="4" a="1"/>
  <c r="I1359" i="4" s="1"/>
  <c r="I1360" i="4" a="1"/>
  <c r="I1360" i="4" s="1"/>
  <c r="I1361" i="4" a="1"/>
  <c r="I1361" i="4" s="1"/>
  <c r="I1362" i="4" a="1"/>
  <c r="I1362" i="4" s="1"/>
  <c r="I1363" i="4" a="1"/>
  <c r="I1363" i="4" s="1"/>
  <c r="I1364" i="4" a="1"/>
  <c r="I1364" i="4" s="1"/>
  <c r="I1365" i="4" a="1"/>
  <c r="I1365" i="4" s="1"/>
  <c r="I1366" i="4" a="1"/>
  <c r="I1366" i="4" s="1"/>
  <c r="I1367" i="4" a="1"/>
  <c r="I1367" i="4" s="1"/>
  <c r="I1368" i="4" a="1"/>
  <c r="I1368" i="4" s="1"/>
  <c r="I1369" i="4" a="1"/>
  <c r="I1369" i="4" s="1"/>
  <c r="I1370" i="4" a="1"/>
  <c r="I1370" i="4" s="1"/>
  <c r="I1371" i="4" a="1"/>
  <c r="I1371" i="4" s="1"/>
  <c r="I1372" i="4" a="1"/>
  <c r="I1372" i="4" s="1"/>
  <c r="I1373" i="4" a="1"/>
  <c r="I1373" i="4" s="1"/>
  <c r="I1374" i="4" a="1"/>
  <c r="I1374" i="4" s="1"/>
  <c r="I1375" i="4" a="1"/>
  <c r="I1375" i="4" s="1"/>
  <c r="I1376" i="4" a="1"/>
  <c r="I1376" i="4" s="1"/>
  <c r="I1377" i="4" a="1"/>
  <c r="I1377" i="4" s="1"/>
  <c r="I1378" i="4" a="1"/>
  <c r="I1378" i="4" s="1"/>
  <c r="I1379" i="4" a="1"/>
  <c r="I1379" i="4" s="1"/>
  <c r="I1380" i="4" a="1"/>
  <c r="I1380" i="4" s="1"/>
  <c r="I1381" i="4" a="1"/>
  <c r="I1381" i="4" s="1"/>
  <c r="I1382" i="4" a="1"/>
  <c r="I1382" i="4" s="1"/>
  <c r="I1383" i="4" a="1"/>
  <c r="I1383" i="4" s="1"/>
  <c r="I1384" i="4" a="1"/>
  <c r="I1384" i="4" s="1"/>
  <c r="I1385" i="4" a="1"/>
  <c r="I1385" i="4" s="1"/>
  <c r="I1386" i="4" a="1"/>
  <c r="I1386" i="4" s="1"/>
  <c r="I1387" i="4" a="1"/>
  <c r="I1387" i="4" s="1"/>
  <c r="I1388" i="4" a="1"/>
  <c r="I1388" i="4" s="1"/>
  <c r="I1389" i="4" a="1"/>
  <c r="I1389" i="4" s="1"/>
  <c r="I1390" i="4" a="1"/>
  <c r="I1390" i="4" s="1"/>
  <c r="I1391" i="4" a="1"/>
  <c r="I1391" i="4" s="1"/>
  <c r="I1392" i="4" a="1"/>
  <c r="I1392" i="4" s="1"/>
  <c r="I1393" i="4" a="1"/>
  <c r="I1393" i="4" s="1"/>
  <c r="I1394" i="4" a="1"/>
  <c r="I1394" i="4" s="1"/>
  <c r="I1395" i="4" a="1"/>
  <c r="I1395" i="4" s="1"/>
  <c r="I1396" i="4" a="1"/>
  <c r="I1396" i="4" s="1"/>
  <c r="I1397" i="4" a="1"/>
  <c r="I1397" i="4" s="1"/>
  <c r="I1398" i="4" a="1"/>
  <c r="I1398" i="4" s="1"/>
  <c r="I1399" i="4" a="1"/>
  <c r="I1399" i="4" s="1"/>
  <c r="I1400" i="4" a="1"/>
  <c r="I1400" i="4" s="1"/>
  <c r="I1401" i="4" a="1"/>
  <c r="I1401" i="4" s="1"/>
  <c r="I1402" i="4" a="1"/>
  <c r="I1402" i="4" s="1"/>
  <c r="I1403" i="4" a="1"/>
  <c r="I1403" i="4" s="1"/>
  <c r="I1404" i="4" a="1"/>
  <c r="I1404" i="4" s="1"/>
  <c r="I1405" i="4" a="1"/>
  <c r="I1405" i="4" s="1"/>
  <c r="I1406" i="4" a="1"/>
  <c r="I1406" i="4" s="1"/>
  <c r="I1407" i="4" a="1"/>
  <c r="I1407" i="4" s="1"/>
  <c r="I1408" i="4" a="1"/>
  <c r="I1408" i="4" s="1"/>
  <c r="I1409" i="4" a="1"/>
  <c r="I1409" i="4" s="1"/>
  <c r="I1410" i="4" a="1"/>
  <c r="I1410" i="4" s="1"/>
  <c r="I1411" i="4" a="1"/>
  <c r="I1411" i="4" s="1"/>
  <c r="I1412" i="4" a="1"/>
  <c r="I1412" i="4" s="1"/>
  <c r="I1413" i="4" a="1"/>
  <c r="I1413" i="4" s="1"/>
  <c r="I1414" i="4" a="1"/>
  <c r="I1414" i="4" s="1"/>
  <c r="I1415" i="4" a="1"/>
  <c r="I1415" i="4" s="1"/>
  <c r="I1416" i="4" a="1"/>
  <c r="I1416" i="4" s="1"/>
  <c r="I1417" i="4" a="1"/>
  <c r="I1417" i="4" s="1"/>
  <c r="I1418" i="4" a="1"/>
  <c r="I1418" i="4" s="1"/>
  <c r="I1419" i="4" a="1"/>
  <c r="I1419" i="4" s="1"/>
  <c r="I1420" i="4" a="1"/>
  <c r="I1420" i="4" s="1"/>
  <c r="I1421" i="4" a="1"/>
  <c r="I1421" i="4" s="1"/>
  <c r="I1422" i="4" a="1"/>
  <c r="I1422" i="4" s="1"/>
  <c r="I1423" i="4" a="1"/>
  <c r="I1423" i="4" s="1"/>
  <c r="I1424" i="4" a="1"/>
  <c r="I1424" i="4" s="1"/>
  <c r="I1425" i="4" a="1"/>
  <c r="I1425" i="4" s="1"/>
  <c r="I1426" i="4" a="1"/>
  <c r="I1426" i="4" s="1"/>
  <c r="I1427" i="4" a="1"/>
  <c r="I1427" i="4" s="1"/>
  <c r="I1428" i="4" a="1"/>
  <c r="I1428" i="4" s="1"/>
  <c r="I1429" i="4" a="1"/>
  <c r="I1429" i="4" s="1"/>
  <c r="I1430" i="4" a="1"/>
  <c r="I1430" i="4" s="1"/>
  <c r="I1431" i="4" a="1"/>
  <c r="I1431" i="4" s="1"/>
  <c r="I1432" i="4" a="1"/>
  <c r="I1432" i="4" s="1"/>
  <c r="I1433" i="4" a="1"/>
  <c r="I1433" i="4" s="1"/>
  <c r="I1434" i="4" a="1"/>
  <c r="I1434" i="4" s="1"/>
  <c r="I1435" i="4" a="1"/>
  <c r="I1435" i="4" s="1"/>
  <c r="I1436" i="4" a="1"/>
  <c r="I1436" i="4" s="1"/>
  <c r="I1437" i="4" a="1"/>
  <c r="I1437" i="4" s="1"/>
  <c r="I1438" i="4" a="1"/>
  <c r="I1438" i="4" s="1"/>
  <c r="I1439" i="4" a="1"/>
  <c r="I1439" i="4" s="1"/>
  <c r="I1440" i="4" a="1"/>
  <c r="I1440" i="4" s="1"/>
  <c r="I1441" i="4" a="1"/>
  <c r="I1441" i="4" s="1"/>
  <c r="I1442" i="4" a="1"/>
  <c r="I1442" i="4" s="1"/>
  <c r="I1443" i="4" a="1"/>
  <c r="I1443" i="4" s="1"/>
  <c r="I1444" i="4" a="1"/>
  <c r="I1444" i="4" s="1"/>
  <c r="I1445" i="4" a="1"/>
  <c r="I1445" i="4" s="1"/>
  <c r="I1446" i="4" a="1"/>
  <c r="I1446" i="4" s="1"/>
  <c r="I1447" i="4" a="1"/>
  <c r="I1447" i="4" s="1"/>
  <c r="I1448" i="4" a="1"/>
  <c r="I1448" i="4" s="1"/>
  <c r="I1449" i="4" a="1"/>
  <c r="I1449" i="4" s="1"/>
  <c r="I1450" i="4" a="1"/>
  <c r="I1450" i="4" s="1"/>
  <c r="I1451" i="4" a="1"/>
  <c r="I1451" i="4" s="1"/>
  <c r="I1452" i="4" a="1"/>
  <c r="I1452" i="4" s="1"/>
  <c r="I1453" i="4" a="1"/>
  <c r="I1453" i="4" s="1"/>
  <c r="I1454" i="4" a="1"/>
  <c r="I1454" i="4" s="1"/>
  <c r="I1455" i="4" a="1"/>
  <c r="I1455" i="4" s="1"/>
  <c r="I1456" i="4" a="1"/>
  <c r="I1456" i="4" s="1"/>
  <c r="I1457" i="4" a="1"/>
  <c r="I1457" i="4" s="1"/>
  <c r="I1458" i="4" a="1"/>
  <c r="I1458" i="4" s="1"/>
  <c r="I1459" i="4" a="1"/>
  <c r="I1459" i="4" s="1"/>
  <c r="I1460" i="4" a="1"/>
  <c r="I1460" i="4" s="1"/>
  <c r="I1461" i="4" a="1"/>
  <c r="I1461" i="4" s="1"/>
  <c r="I1462" i="4" a="1"/>
  <c r="I1462" i="4" s="1"/>
  <c r="I1463" i="4" a="1"/>
  <c r="I1463" i="4" s="1"/>
  <c r="I1464" i="4" a="1"/>
  <c r="I1464" i="4" s="1"/>
  <c r="I1465" i="4" a="1"/>
  <c r="I1465" i="4" s="1"/>
  <c r="I1466" i="4" a="1"/>
  <c r="I1466" i="4" s="1"/>
  <c r="I1467" i="4" a="1"/>
  <c r="I1467" i="4" s="1"/>
  <c r="I1468" i="4" a="1"/>
  <c r="I1468" i="4" s="1"/>
  <c r="I1469" i="4" a="1"/>
  <c r="I1469" i="4" s="1"/>
  <c r="I1470" i="4" a="1"/>
  <c r="I1470" i="4" s="1"/>
  <c r="I1471" i="4" a="1"/>
  <c r="I1471" i="4" s="1"/>
  <c r="I1472" i="4" a="1"/>
  <c r="I1472" i="4" s="1"/>
  <c r="I1473" i="4" a="1"/>
  <c r="I1473" i="4" s="1"/>
  <c r="I1474" i="4" a="1"/>
  <c r="I1474" i="4" s="1"/>
  <c r="I1475" i="4" a="1"/>
  <c r="I1475" i="4" s="1"/>
  <c r="I1476" i="4" a="1"/>
  <c r="I1476" i="4" s="1"/>
  <c r="I1477" i="4" a="1"/>
  <c r="I1477" i="4" s="1"/>
  <c r="I1478" i="4" a="1"/>
  <c r="I1478" i="4" s="1"/>
  <c r="I1479" i="4" a="1"/>
  <c r="I1479" i="4" s="1"/>
  <c r="I1480" i="4" a="1"/>
  <c r="I1480" i="4" s="1"/>
  <c r="I1481" i="4" a="1"/>
  <c r="I1481" i="4" s="1"/>
  <c r="I1482" i="4" a="1"/>
  <c r="I1482" i="4" s="1"/>
  <c r="I1483" i="4" a="1"/>
  <c r="I1483" i="4" s="1"/>
  <c r="I1484" i="4" a="1"/>
  <c r="I1484" i="4" s="1"/>
  <c r="I1485" i="4" a="1"/>
  <c r="I1485" i="4" s="1"/>
  <c r="I1486" i="4" a="1"/>
  <c r="I1486" i="4" s="1"/>
  <c r="I1487" i="4" a="1"/>
  <c r="I1487" i="4" s="1"/>
  <c r="I1488" i="4" a="1"/>
  <c r="I1488" i="4" s="1"/>
  <c r="I1489" i="4" a="1"/>
  <c r="I1489" i="4" s="1"/>
  <c r="I1490" i="4" a="1"/>
  <c r="I1490" i="4" s="1"/>
  <c r="I1491" i="4" a="1"/>
  <c r="I1491" i="4" s="1"/>
  <c r="I1492" i="4" a="1"/>
  <c r="I1492" i="4" s="1"/>
  <c r="I1493" i="4" a="1"/>
  <c r="I1493" i="4" s="1"/>
  <c r="I1494" i="4" a="1"/>
  <c r="I1494" i="4" s="1"/>
  <c r="I1495" i="4" a="1"/>
  <c r="I1495" i="4" s="1"/>
  <c r="I1496" i="4" a="1"/>
  <c r="I1496" i="4" s="1"/>
  <c r="I1497" i="4" a="1"/>
  <c r="I1497" i="4" s="1"/>
  <c r="I1498" i="4" a="1"/>
  <c r="I1498" i="4" s="1"/>
  <c r="I1499" i="4" a="1"/>
  <c r="I1499" i="4" s="1"/>
  <c r="I1500" i="4" a="1"/>
  <c r="I1500" i="4" s="1"/>
  <c r="I1501" i="4" a="1"/>
  <c r="I1501" i="4" s="1"/>
  <c r="I1502" i="4" a="1"/>
  <c r="I1502" i="4" s="1"/>
  <c r="I1503" i="4" a="1"/>
  <c r="I1503" i="4" s="1"/>
  <c r="I1504" i="4" a="1"/>
  <c r="I1504" i="4" s="1"/>
  <c r="I1505" i="4" a="1"/>
  <c r="I1505" i="4" s="1"/>
  <c r="I1506" i="4" a="1"/>
  <c r="I1506" i="4" s="1"/>
  <c r="I1507" i="4" a="1"/>
  <c r="I1507" i="4" s="1"/>
  <c r="I1508" i="4" a="1"/>
  <c r="I1508" i="4" s="1"/>
  <c r="I1509" i="4" a="1"/>
  <c r="I1509" i="4" s="1"/>
  <c r="I1510" i="4" a="1"/>
  <c r="I1510" i="4" s="1"/>
  <c r="I1511" i="4" a="1"/>
  <c r="I1511" i="4" s="1"/>
  <c r="I1512" i="4" a="1"/>
  <c r="I1512" i="4" s="1"/>
  <c r="I1513" i="4" a="1"/>
  <c r="I1513" i="4" s="1"/>
  <c r="I1514" i="4" a="1"/>
  <c r="I1514" i="4" s="1"/>
  <c r="I1515" i="4" a="1"/>
  <c r="I1515" i="4" s="1"/>
  <c r="I1516" i="4" a="1"/>
  <c r="I1516" i="4" s="1"/>
  <c r="I1517" i="4" a="1"/>
  <c r="I1517" i="4" s="1"/>
  <c r="I1518" i="4" a="1"/>
  <c r="I1518" i="4" s="1"/>
  <c r="I1519" i="4" a="1"/>
  <c r="I1519" i="4" s="1"/>
  <c r="I1520" i="4" a="1"/>
  <c r="I1520" i="4" s="1"/>
  <c r="I1521" i="4" a="1"/>
  <c r="I1521" i="4" s="1"/>
  <c r="I1522" i="4" a="1"/>
  <c r="I1522" i="4" s="1"/>
  <c r="I1523" i="4" a="1"/>
  <c r="I1523" i="4" s="1"/>
  <c r="I1524" i="4" a="1"/>
  <c r="I1524" i="4" s="1"/>
  <c r="I1525" i="4" a="1"/>
  <c r="I1525" i="4" s="1"/>
  <c r="I1526" i="4" a="1"/>
  <c r="I1526" i="4" s="1"/>
  <c r="M1526" i="4" s="1" a="1"/>
  <c r="M1526" i="4" s="1"/>
  <c r="I1527" i="4" a="1"/>
  <c r="I1527" i="4" s="1"/>
  <c r="I1528" i="4" a="1"/>
  <c r="I1528" i="4" s="1"/>
  <c r="I1529" i="4" a="1"/>
  <c r="I1529" i="4" s="1"/>
  <c r="I1530" i="4" a="1"/>
  <c r="I1530" i="4" s="1"/>
  <c r="I1531" i="4" a="1"/>
  <c r="I1531" i="4" s="1"/>
  <c r="I1532" i="4" a="1"/>
  <c r="I1532" i="4" s="1"/>
  <c r="I1533" i="4" a="1"/>
  <c r="I1533" i="4" s="1"/>
  <c r="I1534" i="4" a="1"/>
  <c r="I1534" i="4" s="1"/>
  <c r="I1535" i="4" a="1"/>
  <c r="I1535" i="4" s="1"/>
  <c r="I1536" i="4" a="1"/>
  <c r="I1536" i="4" s="1"/>
  <c r="I1537" i="4" a="1"/>
  <c r="I1537" i="4" s="1"/>
  <c r="I1538" i="4" a="1"/>
  <c r="I1538" i="4" s="1"/>
  <c r="I1539" i="4" a="1"/>
  <c r="I1539" i="4" s="1"/>
  <c r="I1540" i="4" a="1"/>
  <c r="I1540" i="4" s="1"/>
  <c r="I1541" i="4" a="1"/>
  <c r="I1541" i="4" s="1"/>
  <c r="I1542" i="4" a="1"/>
  <c r="I1542" i="4" s="1"/>
  <c r="I1543" i="4" a="1"/>
  <c r="I1543" i="4" s="1"/>
  <c r="I1544" i="4" a="1"/>
  <c r="I1544" i="4" s="1"/>
  <c r="I1545" i="4" a="1"/>
  <c r="I1545" i="4" s="1"/>
  <c r="I1546" i="4" a="1"/>
  <c r="I1546" i="4" s="1"/>
  <c r="I1547" i="4" a="1"/>
  <c r="I1547" i="4" s="1"/>
  <c r="I1548" i="4" a="1"/>
  <c r="I1548" i="4" s="1"/>
  <c r="I1549" i="4" a="1"/>
  <c r="I1549" i="4" s="1"/>
  <c r="I1550" i="4" a="1"/>
  <c r="I1550" i="4" s="1"/>
  <c r="I1551" i="4" a="1"/>
  <c r="I1551" i="4" s="1"/>
  <c r="I1552" i="4" a="1"/>
  <c r="I1552" i="4" s="1"/>
  <c r="I1553" i="4" a="1"/>
  <c r="I1553" i="4" s="1"/>
  <c r="I1554" i="4" a="1"/>
  <c r="I1554" i="4" s="1"/>
  <c r="I1555" i="4" a="1"/>
  <c r="I1555" i="4" s="1"/>
  <c r="I1556" i="4" a="1"/>
  <c r="I1556" i="4" s="1"/>
  <c r="I1557" i="4" a="1"/>
  <c r="I1557" i="4" s="1"/>
  <c r="I1558" i="4" a="1"/>
  <c r="I1558" i="4" s="1"/>
  <c r="I1559" i="4" a="1"/>
  <c r="I1559" i="4" s="1"/>
  <c r="I1560" i="4" a="1"/>
  <c r="I1560" i="4" s="1"/>
  <c r="I1561" i="4" a="1"/>
  <c r="I1561" i="4" s="1"/>
  <c r="I1562" i="4" a="1"/>
  <c r="I1562" i="4" s="1"/>
  <c r="I1563" i="4" a="1"/>
  <c r="I1563" i="4" s="1"/>
  <c r="I1564" i="4" a="1"/>
  <c r="I1564" i="4" s="1"/>
  <c r="I1565" i="4" a="1"/>
  <c r="I1565" i="4" s="1"/>
  <c r="I1566" i="4" a="1"/>
  <c r="I1566" i="4" s="1"/>
  <c r="M1566" i="4" s="1" a="1"/>
  <c r="M1566" i="4" s="1"/>
  <c r="I1567" i="4" a="1"/>
  <c r="I1567" i="4" s="1"/>
  <c r="I1568" i="4" a="1"/>
  <c r="I1568" i="4" s="1"/>
  <c r="I1569" i="4" a="1"/>
  <c r="I1569" i="4" s="1"/>
  <c r="I1570" i="4" a="1"/>
  <c r="I1570" i="4" s="1"/>
  <c r="I1571" i="4" a="1"/>
  <c r="I1571" i="4" s="1"/>
  <c r="I1572" i="4" a="1"/>
  <c r="I1572" i="4" s="1"/>
  <c r="I1573" i="4" a="1"/>
  <c r="I1573" i="4" s="1"/>
  <c r="I1574" i="4" a="1"/>
  <c r="I1574" i="4" s="1"/>
  <c r="I1575" i="4" a="1"/>
  <c r="I1575" i="4" s="1"/>
  <c r="I1576" i="4" a="1"/>
  <c r="I1576" i="4" s="1"/>
  <c r="I1577" i="4" a="1"/>
  <c r="I1577" i="4" s="1"/>
  <c r="I1578" i="4" a="1"/>
  <c r="I1578" i="4" s="1"/>
  <c r="I1579" i="4" a="1"/>
  <c r="I1579" i="4" s="1"/>
  <c r="I1580" i="4" a="1"/>
  <c r="I1580" i="4" s="1"/>
  <c r="I1581" i="4" a="1"/>
  <c r="I1581" i="4" s="1"/>
  <c r="I1582" i="4" a="1"/>
  <c r="I1582" i="4" s="1"/>
  <c r="I1583" i="4" a="1"/>
  <c r="I1583" i="4" s="1"/>
  <c r="I1584" i="4" a="1"/>
  <c r="I1584" i="4" s="1"/>
  <c r="I1585" i="4" a="1"/>
  <c r="I1585" i="4" s="1"/>
  <c r="I1586" i="4" a="1"/>
  <c r="I1586" i="4" s="1"/>
  <c r="I1587" i="4" a="1"/>
  <c r="I1587" i="4" s="1"/>
  <c r="I1588" i="4" a="1"/>
  <c r="I1588" i="4" s="1"/>
  <c r="I1589" i="4" a="1"/>
  <c r="I1589" i="4" s="1"/>
  <c r="I1590" i="4" a="1"/>
  <c r="I1590" i="4" s="1"/>
  <c r="I1591" i="4" a="1"/>
  <c r="I1591" i="4" s="1"/>
  <c r="I1592" i="4" a="1"/>
  <c r="I1592" i="4" s="1"/>
  <c r="I1593" i="4" a="1"/>
  <c r="I1593" i="4" s="1"/>
  <c r="I1594" i="4" a="1"/>
  <c r="I1594" i="4" s="1"/>
  <c r="I1595" i="4" a="1"/>
  <c r="I1595" i="4" s="1"/>
  <c r="I1596" i="4" a="1"/>
  <c r="I1596" i="4" s="1"/>
  <c r="I1597" i="4" a="1"/>
  <c r="I1597" i="4" s="1"/>
  <c r="I1598" i="4" a="1"/>
  <c r="I1598" i="4" s="1"/>
  <c r="I1599" i="4" a="1"/>
  <c r="I1599" i="4" s="1"/>
  <c r="I1600" i="4" a="1"/>
  <c r="I1600" i="4" s="1"/>
  <c r="I1601" i="4" a="1"/>
  <c r="I1601" i="4" s="1"/>
  <c r="I1602" i="4" a="1"/>
  <c r="I1602" i="4" s="1"/>
  <c r="I1603" i="4" a="1"/>
  <c r="I1603" i="4" s="1"/>
  <c r="I1604" i="4" a="1"/>
  <c r="I1604" i="4" s="1"/>
  <c r="I1605" i="4" a="1"/>
  <c r="I1605" i="4" s="1"/>
  <c r="I1606" i="4" a="1"/>
  <c r="I1606" i="4" s="1"/>
  <c r="M1606" i="4" s="1" a="1"/>
  <c r="M1606" i="4" s="1"/>
  <c r="I1607" i="4" a="1"/>
  <c r="I1607" i="4" s="1"/>
  <c r="I1608" i="4" a="1"/>
  <c r="I1608" i="4" s="1"/>
  <c r="I1609" i="4" a="1"/>
  <c r="I1609" i="4" s="1"/>
  <c r="I1610" i="4" a="1"/>
  <c r="I1610" i="4" s="1"/>
  <c r="I1611" i="4" a="1"/>
  <c r="I1611" i="4" s="1"/>
  <c r="I1612" i="4" a="1"/>
  <c r="I1612" i="4" s="1"/>
  <c r="I1613" i="4" a="1"/>
  <c r="I1613" i="4" s="1"/>
  <c r="I1614" i="4" a="1"/>
  <c r="I1614" i="4" s="1"/>
  <c r="I1615" i="4" a="1"/>
  <c r="I1615" i="4" s="1"/>
  <c r="I1616" i="4" a="1"/>
  <c r="I1616" i="4" s="1"/>
  <c r="I1617" i="4" a="1"/>
  <c r="I1617" i="4" s="1"/>
  <c r="I1618" i="4" a="1"/>
  <c r="I1618" i="4" s="1"/>
  <c r="I1619" i="4" a="1"/>
  <c r="I1619" i="4" s="1"/>
  <c r="I1620" i="4" a="1"/>
  <c r="I1620" i="4" s="1"/>
  <c r="I1621" i="4" a="1"/>
  <c r="I1621" i="4" s="1"/>
  <c r="I1622" i="4" a="1"/>
  <c r="I1622" i="4" s="1"/>
  <c r="I1623" i="4" a="1"/>
  <c r="I1623" i="4" s="1"/>
  <c r="I1624" i="4" a="1"/>
  <c r="I1624" i="4" s="1"/>
  <c r="I1625" i="4" a="1"/>
  <c r="I1625" i="4" s="1"/>
  <c r="I1626" i="4" a="1"/>
  <c r="I1626" i="4" s="1"/>
  <c r="I1627" i="4" a="1"/>
  <c r="I1627" i="4" s="1"/>
  <c r="I1628" i="4" a="1"/>
  <c r="I1628" i="4" s="1"/>
  <c r="I1629" i="4" a="1"/>
  <c r="I1629" i="4" s="1"/>
  <c r="I1630" i="4" a="1"/>
  <c r="I1630" i="4" s="1"/>
  <c r="I1631" i="4" a="1"/>
  <c r="I1631" i="4" s="1"/>
  <c r="I1632" i="4" a="1"/>
  <c r="I1632" i="4" s="1"/>
  <c r="I1633" i="4" a="1"/>
  <c r="I1633" i="4" s="1"/>
  <c r="I1634" i="4" a="1"/>
  <c r="I1634" i="4" s="1"/>
  <c r="I1635" i="4" a="1"/>
  <c r="I1635" i="4" s="1"/>
  <c r="I1636" i="4" a="1"/>
  <c r="I1636" i="4" s="1"/>
  <c r="I1637" i="4" a="1"/>
  <c r="I1637" i="4" s="1"/>
  <c r="I1638" i="4" a="1"/>
  <c r="I1638" i="4" s="1"/>
  <c r="I1639" i="4" a="1"/>
  <c r="I1639" i="4" s="1"/>
  <c r="I1640" i="4" a="1"/>
  <c r="I1640" i="4" s="1"/>
  <c r="I1641" i="4" a="1"/>
  <c r="I1641" i="4" s="1"/>
  <c r="I1642" i="4" a="1"/>
  <c r="I1642" i="4" s="1"/>
  <c r="I1643" i="4" a="1"/>
  <c r="I1643" i="4" s="1"/>
  <c r="I1644" i="4" a="1"/>
  <c r="I1644" i="4" s="1"/>
  <c r="I1645" i="4" a="1"/>
  <c r="I1645" i="4" s="1"/>
  <c r="I1646" i="4" a="1"/>
  <c r="I1646" i="4" s="1"/>
  <c r="I1647" i="4" a="1"/>
  <c r="I1647" i="4" s="1"/>
  <c r="I1648" i="4" a="1"/>
  <c r="I1648" i="4" s="1"/>
  <c r="I1649" i="4" a="1"/>
  <c r="I1649" i="4" s="1"/>
  <c r="I1650" i="4" a="1"/>
  <c r="I1650" i="4" s="1"/>
  <c r="I1651" i="4" a="1"/>
  <c r="I1651" i="4" s="1"/>
  <c r="I1652" i="4" a="1"/>
  <c r="I1652" i="4" s="1"/>
  <c r="I1653" i="4" a="1"/>
  <c r="I1653" i="4" s="1"/>
  <c r="I1654" i="4" a="1"/>
  <c r="I1654" i="4" s="1"/>
  <c r="M1654" i="4" s="1" a="1"/>
  <c r="M1654" i="4" s="1"/>
  <c r="I1655" i="4" a="1"/>
  <c r="I1655" i="4" s="1"/>
  <c r="I1656" i="4" a="1"/>
  <c r="I1656" i="4" s="1"/>
  <c r="I1657" i="4" a="1"/>
  <c r="I1657" i="4" s="1"/>
  <c r="I1658" i="4" a="1"/>
  <c r="I1658" i="4" s="1"/>
  <c r="I1659" i="4" a="1"/>
  <c r="I1659" i="4" s="1"/>
  <c r="I1660" i="4" a="1"/>
  <c r="I1660" i="4" s="1"/>
  <c r="I1661" i="4" a="1"/>
  <c r="I1661" i="4" s="1"/>
  <c r="I1662" i="4" a="1"/>
  <c r="I1662" i="4" s="1"/>
  <c r="I1663" i="4" a="1"/>
  <c r="I1663" i="4" s="1"/>
  <c r="I1664" i="4" a="1"/>
  <c r="I1664" i="4" s="1"/>
  <c r="I1665" i="4" a="1"/>
  <c r="I1665" i="4" s="1"/>
  <c r="I1666" i="4" a="1"/>
  <c r="I1666" i="4" s="1"/>
  <c r="I1667" i="4" a="1"/>
  <c r="I1667" i="4" s="1"/>
  <c r="I1668" i="4" a="1"/>
  <c r="I1668" i="4" s="1"/>
  <c r="I1669" i="4" a="1"/>
  <c r="I1669" i="4" s="1"/>
  <c r="I1670" i="4" a="1"/>
  <c r="I1670" i="4" s="1"/>
  <c r="I1671" i="4" a="1"/>
  <c r="I1671" i="4" s="1"/>
  <c r="I1672" i="4" a="1"/>
  <c r="I1672" i="4" s="1"/>
  <c r="I1673" i="4" a="1"/>
  <c r="I1673" i="4" s="1"/>
  <c r="I1674" i="4" a="1"/>
  <c r="I1674" i="4" s="1"/>
  <c r="I1675" i="4" a="1"/>
  <c r="I1675" i="4" s="1"/>
  <c r="I1676" i="4" a="1"/>
  <c r="I1676" i="4" s="1"/>
  <c r="I1677" i="4" a="1"/>
  <c r="I1677" i="4" s="1"/>
  <c r="I1678" i="4" a="1"/>
  <c r="I1678" i="4" s="1"/>
  <c r="I1679" i="4" a="1"/>
  <c r="I1679" i="4" s="1"/>
  <c r="I1680" i="4" a="1"/>
  <c r="I1680" i="4" s="1"/>
  <c r="I1681" i="4" a="1"/>
  <c r="I1681" i="4" s="1"/>
  <c r="I1682" i="4" a="1"/>
  <c r="I1682" i="4" s="1"/>
  <c r="I1683" i="4" a="1"/>
  <c r="I1683" i="4" s="1"/>
  <c r="I1684" i="4" a="1"/>
  <c r="I1684" i="4" s="1"/>
  <c r="I1685" i="4" a="1"/>
  <c r="I1685" i="4" s="1"/>
  <c r="I1686" i="4" a="1"/>
  <c r="I1686" i="4" s="1"/>
  <c r="I1687" i="4" a="1"/>
  <c r="I1687" i="4" s="1"/>
  <c r="I1688" i="4" a="1"/>
  <c r="I1688" i="4" s="1"/>
  <c r="I1689" i="4" a="1"/>
  <c r="I1689" i="4" s="1"/>
  <c r="I1690" i="4" a="1"/>
  <c r="I1690" i="4" s="1"/>
  <c r="I1691" i="4" a="1"/>
  <c r="I1691" i="4" s="1"/>
  <c r="I1692" i="4" a="1"/>
  <c r="I1692" i="4" s="1"/>
  <c r="I1693" i="4" a="1"/>
  <c r="I1693" i="4" s="1"/>
  <c r="I1694" i="4" a="1"/>
  <c r="I1694" i="4" s="1"/>
  <c r="M1694" i="4" s="1" a="1"/>
  <c r="M1694" i="4" s="1"/>
  <c r="I1695" i="4" a="1"/>
  <c r="I1695" i="4" s="1"/>
  <c r="I1696" i="4" a="1"/>
  <c r="I1696" i="4" s="1"/>
  <c r="I1697" i="4" a="1"/>
  <c r="I1697" i="4" s="1"/>
  <c r="I1698" i="4" a="1"/>
  <c r="I1698" i="4" s="1"/>
  <c r="I1699" i="4" a="1"/>
  <c r="I1699" i="4" s="1"/>
  <c r="I1700" i="4" a="1"/>
  <c r="I1700" i="4" s="1"/>
  <c r="I1701" i="4" a="1"/>
  <c r="I1701" i="4" s="1"/>
  <c r="I1702" i="4" a="1"/>
  <c r="I1702" i="4" s="1"/>
  <c r="I1703" i="4" a="1"/>
  <c r="I1703" i="4" s="1"/>
  <c r="I1704" i="4" a="1"/>
  <c r="I1704" i="4" s="1"/>
  <c r="I1705" i="4" a="1"/>
  <c r="I1705" i="4" s="1"/>
  <c r="I1706" i="4" a="1"/>
  <c r="I1706" i="4" s="1"/>
  <c r="I1707" i="4" a="1"/>
  <c r="I1707" i="4" s="1"/>
  <c r="I1708" i="4" a="1"/>
  <c r="I1708" i="4" s="1"/>
  <c r="I1709" i="4" a="1"/>
  <c r="I1709" i="4" s="1"/>
  <c r="I1710" i="4" a="1"/>
  <c r="I1710" i="4" s="1"/>
  <c r="I1711" i="4" a="1"/>
  <c r="I1711" i="4" s="1"/>
  <c r="I1712" i="4" a="1"/>
  <c r="I1712" i="4" s="1"/>
  <c r="I1713" i="4" a="1"/>
  <c r="I1713" i="4" s="1"/>
  <c r="I1714" i="4" a="1"/>
  <c r="I1714" i="4" s="1"/>
  <c r="I1715" i="4" a="1"/>
  <c r="I1715" i="4" s="1"/>
  <c r="I1716" i="4" a="1"/>
  <c r="I1716" i="4" s="1"/>
  <c r="I1717" i="4" a="1"/>
  <c r="I1717" i="4" s="1"/>
  <c r="I1718" i="4" a="1"/>
  <c r="I1718" i="4" s="1"/>
  <c r="I1719" i="4" a="1"/>
  <c r="I1719" i="4" s="1"/>
  <c r="I1720" i="4" a="1"/>
  <c r="I1720" i="4" s="1"/>
  <c r="I1721" i="4" a="1"/>
  <c r="I1721" i="4" s="1"/>
  <c r="I1722" i="4" a="1"/>
  <c r="I1722" i="4" s="1"/>
  <c r="I1723" i="4" a="1"/>
  <c r="I1723" i="4" s="1"/>
  <c r="I1724" i="4" a="1"/>
  <c r="I1724" i="4" s="1"/>
  <c r="I1725" i="4" a="1"/>
  <c r="I1725" i="4" s="1"/>
  <c r="I1726" i="4" a="1"/>
  <c r="I1726" i="4" s="1"/>
  <c r="I1727" i="4" a="1"/>
  <c r="I1727" i="4" s="1"/>
  <c r="I1728" i="4" a="1"/>
  <c r="I1728" i="4" s="1"/>
  <c r="I1729" i="4" a="1"/>
  <c r="I1729" i="4" s="1"/>
  <c r="I1730" i="4" a="1"/>
  <c r="I1730" i="4" s="1"/>
  <c r="I1731" i="4" a="1"/>
  <c r="I1731" i="4" s="1"/>
  <c r="I1732" i="4" a="1"/>
  <c r="I1732" i="4" s="1"/>
  <c r="I1733" i="4" a="1"/>
  <c r="I1733" i="4" s="1"/>
  <c r="I1734" i="4" a="1"/>
  <c r="I1734" i="4" s="1"/>
  <c r="M1734" i="4" s="1" a="1"/>
  <c r="M1734" i="4" s="1"/>
  <c r="I1735" i="4" a="1"/>
  <c r="I1735" i="4" s="1"/>
  <c r="I1736" i="4" a="1"/>
  <c r="I1736" i="4" s="1"/>
  <c r="I1737" i="4" a="1"/>
  <c r="I1737" i="4" s="1"/>
  <c r="I1738" i="4" a="1"/>
  <c r="I1738" i="4" s="1"/>
  <c r="I1739" i="4" a="1"/>
  <c r="I1739" i="4" s="1"/>
  <c r="I1740" i="4" a="1"/>
  <c r="I1740" i="4" s="1"/>
  <c r="I1741" i="4" a="1"/>
  <c r="I1741" i="4" s="1"/>
  <c r="I1742" i="4" a="1"/>
  <c r="I1742" i="4" s="1"/>
  <c r="I1743" i="4" a="1"/>
  <c r="I1743" i="4" s="1"/>
  <c r="I1744" i="4" a="1"/>
  <c r="I1744" i="4" s="1"/>
  <c r="I1745" i="4" a="1"/>
  <c r="I1745" i="4" s="1"/>
  <c r="I1746" i="4" a="1"/>
  <c r="I1746" i="4" s="1"/>
  <c r="I1747" i="4" a="1"/>
  <c r="I1747" i="4" s="1"/>
  <c r="I1748" i="4" a="1"/>
  <c r="I1748" i="4" s="1"/>
  <c r="I1749" i="4" a="1"/>
  <c r="I1749" i="4" s="1"/>
  <c r="I1750" i="4" a="1"/>
  <c r="I1750" i="4" s="1"/>
  <c r="I1751" i="4" a="1"/>
  <c r="I1751" i="4" s="1"/>
  <c r="I1752" i="4" a="1"/>
  <c r="I1752" i="4" s="1"/>
  <c r="I1753" i="4" a="1"/>
  <c r="I1753" i="4" s="1"/>
  <c r="I1754" i="4" a="1"/>
  <c r="I1754" i="4" s="1"/>
  <c r="I1755" i="4" a="1"/>
  <c r="I1755" i="4" s="1"/>
  <c r="I1756" i="4" a="1"/>
  <c r="I1756" i="4" s="1"/>
  <c r="I1757" i="4" a="1"/>
  <c r="I1757" i="4" s="1"/>
  <c r="I1758" i="4" a="1"/>
  <c r="I1758" i="4" s="1"/>
  <c r="I1759" i="4" a="1"/>
  <c r="I1759" i="4" s="1"/>
  <c r="I1760" i="4" a="1"/>
  <c r="I1760" i="4" s="1"/>
  <c r="I1761" i="4" a="1"/>
  <c r="I1761" i="4" s="1"/>
  <c r="I1762" i="4" a="1"/>
  <c r="I1762" i="4" s="1"/>
  <c r="I1763" i="4" a="1"/>
  <c r="I1763" i="4" s="1"/>
  <c r="I1764" i="4" a="1"/>
  <c r="I1764" i="4" s="1"/>
  <c r="I1765" i="4" a="1"/>
  <c r="I1765" i="4" s="1"/>
  <c r="I1766" i="4" a="1"/>
  <c r="I1766" i="4" s="1"/>
  <c r="I1767" i="4" a="1"/>
  <c r="I1767" i="4" s="1"/>
  <c r="I1768" i="4" a="1"/>
  <c r="I1768" i="4" s="1"/>
  <c r="I1769" i="4" a="1"/>
  <c r="I1769" i="4" s="1"/>
  <c r="I1770" i="4" a="1"/>
  <c r="I1770" i="4" s="1"/>
  <c r="I1771" i="4" a="1"/>
  <c r="I1771" i="4" s="1"/>
  <c r="I1772" i="4" a="1"/>
  <c r="I1772" i="4" s="1"/>
  <c r="I1773" i="4" a="1"/>
  <c r="I1773" i="4" s="1"/>
  <c r="I1774" i="4" a="1"/>
  <c r="I1774" i="4" s="1"/>
  <c r="I1775" i="4" a="1"/>
  <c r="I1775" i="4" s="1"/>
  <c r="I1776" i="4" a="1"/>
  <c r="I1776" i="4" s="1"/>
  <c r="I1777" i="4" a="1"/>
  <c r="I1777" i="4" s="1"/>
  <c r="I1778" i="4" a="1"/>
  <c r="I1778" i="4" s="1"/>
  <c r="I1779" i="4" a="1"/>
  <c r="I1779" i="4" s="1"/>
  <c r="I1780" i="4" a="1"/>
  <c r="I1780" i="4" s="1"/>
  <c r="I1781" i="4" a="1"/>
  <c r="I1781" i="4" s="1"/>
  <c r="I1782" i="4" a="1"/>
  <c r="I1782" i="4" s="1"/>
  <c r="M1782" i="4" s="1" a="1"/>
  <c r="M1782" i="4" s="1"/>
  <c r="I1783" i="4" a="1"/>
  <c r="I1783" i="4" s="1"/>
  <c r="I1784" i="4" a="1"/>
  <c r="I1784" i="4" s="1"/>
  <c r="I1785" i="4" a="1"/>
  <c r="I1785" i="4" s="1"/>
  <c r="I1786" i="4" a="1"/>
  <c r="I1786" i="4" s="1"/>
  <c r="I1787" i="4" a="1"/>
  <c r="I1787" i="4" s="1"/>
  <c r="I1788" i="4" a="1"/>
  <c r="I1788" i="4" s="1"/>
  <c r="I1789" i="4" a="1"/>
  <c r="I1789" i="4" s="1"/>
  <c r="I1790" i="4" a="1"/>
  <c r="I1790" i="4" s="1"/>
  <c r="I1791" i="4" a="1"/>
  <c r="I1791" i="4" s="1"/>
  <c r="I1792" i="4" a="1"/>
  <c r="I1792" i="4" s="1"/>
  <c r="I1793" i="4" a="1"/>
  <c r="I1793" i="4" s="1"/>
  <c r="I1794" i="4" a="1"/>
  <c r="I1794" i="4" s="1"/>
  <c r="I1795" i="4" a="1"/>
  <c r="I1795" i="4" s="1"/>
  <c r="I1796" i="4" a="1"/>
  <c r="I1796" i="4" s="1"/>
  <c r="I1797" i="4" a="1"/>
  <c r="I1797" i="4" s="1"/>
  <c r="I1798" i="4" a="1"/>
  <c r="I1798" i="4" s="1"/>
  <c r="I1799" i="4" a="1"/>
  <c r="I1799" i="4" s="1"/>
  <c r="I1800" i="4" a="1"/>
  <c r="I1800" i="4" s="1"/>
  <c r="I1801" i="4" a="1"/>
  <c r="I1801" i="4" s="1"/>
  <c r="I1802" i="4" a="1"/>
  <c r="I1802" i="4" s="1"/>
  <c r="I1803" i="4" a="1"/>
  <c r="I1803" i="4" s="1"/>
  <c r="I1804" i="4" a="1"/>
  <c r="I1804" i="4" s="1"/>
  <c r="I1805" i="4" a="1"/>
  <c r="I1805" i="4" s="1"/>
  <c r="I1806" i="4" a="1"/>
  <c r="I1806" i="4" s="1"/>
  <c r="I1807" i="4" a="1"/>
  <c r="I1807" i="4" s="1"/>
  <c r="I1808" i="4" a="1"/>
  <c r="I1808" i="4" s="1"/>
  <c r="I1809" i="4" a="1"/>
  <c r="I1809" i="4" s="1"/>
  <c r="I1810" i="4" a="1"/>
  <c r="I1810" i="4" s="1"/>
  <c r="I1811" i="4" a="1"/>
  <c r="I1811" i="4" s="1"/>
  <c r="I1812" i="4" a="1"/>
  <c r="I1812" i="4" s="1"/>
  <c r="I1813" i="4" a="1"/>
  <c r="I1813" i="4" s="1"/>
  <c r="I1814" i="4" a="1"/>
  <c r="I1814" i="4" s="1"/>
  <c r="I1815" i="4" a="1"/>
  <c r="I1815" i="4" s="1"/>
  <c r="I1816" i="4" a="1"/>
  <c r="I1816" i="4" s="1"/>
  <c r="I1817" i="4" a="1"/>
  <c r="I1817" i="4" s="1"/>
  <c r="I1818" i="4" a="1"/>
  <c r="I1818" i="4" s="1"/>
  <c r="I1819" i="4" a="1"/>
  <c r="I1819" i="4" s="1"/>
  <c r="I1820" i="4" a="1"/>
  <c r="I1820" i="4" s="1"/>
  <c r="I1821" i="4" a="1"/>
  <c r="I1821" i="4" s="1"/>
  <c r="I1822" i="4" a="1"/>
  <c r="I1822" i="4" s="1"/>
  <c r="M1822" i="4" s="1" a="1"/>
  <c r="M1822" i="4" s="1"/>
  <c r="I1823" i="4" a="1"/>
  <c r="I1823" i="4" s="1"/>
  <c r="I1824" i="4" a="1"/>
  <c r="I1824" i="4" s="1"/>
  <c r="I1825" i="4" a="1"/>
  <c r="I1825" i="4" s="1"/>
  <c r="I1826" i="4" a="1"/>
  <c r="I1826" i="4" s="1"/>
  <c r="I1827" i="4" a="1"/>
  <c r="I1827" i="4" s="1"/>
  <c r="I1828" i="4" a="1"/>
  <c r="I1828" i="4" s="1"/>
  <c r="I1829" i="4" a="1"/>
  <c r="I1829" i="4" s="1"/>
  <c r="I1830" i="4" a="1"/>
  <c r="I1830" i="4" s="1"/>
  <c r="I1831" i="4" a="1"/>
  <c r="I1831" i="4" s="1"/>
  <c r="I1832" i="4" a="1"/>
  <c r="I1832" i="4" s="1"/>
  <c r="I1833" i="4" a="1"/>
  <c r="I1833" i="4" s="1"/>
  <c r="I1834" i="4" a="1"/>
  <c r="I1834" i="4" s="1"/>
  <c r="I1835" i="4" a="1"/>
  <c r="I1835" i="4" s="1"/>
  <c r="I1836" i="4" a="1"/>
  <c r="I1836" i="4" s="1"/>
  <c r="I1837" i="4" a="1"/>
  <c r="I1837" i="4" s="1"/>
  <c r="I1838" i="4" a="1"/>
  <c r="I1838" i="4" s="1"/>
  <c r="I1839" i="4" a="1"/>
  <c r="I1839" i="4" s="1"/>
  <c r="I1840" i="4" a="1"/>
  <c r="I1840" i="4" s="1"/>
  <c r="I1841" i="4" a="1"/>
  <c r="I1841" i="4" s="1"/>
  <c r="I1842" i="4" a="1"/>
  <c r="I1842" i="4" s="1"/>
  <c r="I1843" i="4" a="1"/>
  <c r="I1843" i="4" s="1"/>
  <c r="I1844" i="4" a="1"/>
  <c r="I1844" i="4" s="1"/>
  <c r="I1845" i="4" a="1"/>
  <c r="I1845" i="4" s="1"/>
  <c r="I1846" i="4" a="1"/>
  <c r="I1846" i="4" s="1"/>
  <c r="I1847" i="4" a="1"/>
  <c r="I1847" i="4" s="1"/>
  <c r="I1848" i="4" a="1"/>
  <c r="I1848" i="4" s="1"/>
  <c r="I1849" i="4" a="1"/>
  <c r="I1849" i="4" s="1"/>
  <c r="I1850" i="4" a="1"/>
  <c r="I1850" i="4" s="1"/>
  <c r="I1851" i="4" a="1"/>
  <c r="I1851" i="4" s="1"/>
  <c r="I1852" i="4" a="1"/>
  <c r="I1852" i="4" s="1"/>
  <c r="I1853" i="4" a="1"/>
  <c r="I1853" i="4" s="1"/>
  <c r="I1854" i="4" a="1"/>
  <c r="I1854" i="4" s="1"/>
  <c r="I1855" i="4" a="1"/>
  <c r="I1855" i="4" s="1"/>
  <c r="I1856" i="4" a="1"/>
  <c r="I1856" i="4" s="1"/>
  <c r="I1857" i="4" a="1"/>
  <c r="I1857" i="4" s="1"/>
  <c r="I1858" i="4" a="1"/>
  <c r="I1858" i="4" s="1"/>
  <c r="I1859" i="4" a="1"/>
  <c r="I1859" i="4" s="1"/>
  <c r="I1860" i="4" a="1"/>
  <c r="I1860" i="4" s="1"/>
  <c r="I1861" i="4" a="1"/>
  <c r="I1861" i="4" s="1"/>
  <c r="I1862" i="4" a="1"/>
  <c r="I1862" i="4" s="1"/>
  <c r="I1863" i="4" a="1"/>
  <c r="I1863" i="4" s="1"/>
  <c r="I1864" i="4" a="1"/>
  <c r="I1864" i="4" s="1"/>
  <c r="I1865" i="4" a="1"/>
  <c r="I1865" i="4" s="1"/>
  <c r="I1866" i="4" a="1"/>
  <c r="I1866" i="4" s="1"/>
  <c r="I1867" i="4" a="1"/>
  <c r="I1867" i="4" s="1"/>
  <c r="I1868" i="4" a="1"/>
  <c r="I1868" i="4" s="1"/>
  <c r="I1869" i="4" a="1"/>
  <c r="I1869" i="4" s="1"/>
  <c r="I1870" i="4" a="1"/>
  <c r="I1870" i="4" s="1"/>
  <c r="I1871" i="4" a="1"/>
  <c r="I1871" i="4" s="1"/>
  <c r="I1872" i="4" a="1"/>
  <c r="I1872" i="4" s="1"/>
  <c r="I1873" i="4" a="1"/>
  <c r="I1873" i="4" s="1"/>
  <c r="I1874" i="4" a="1"/>
  <c r="I1874" i="4" s="1"/>
  <c r="I1875" i="4" a="1"/>
  <c r="I1875" i="4" s="1"/>
  <c r="I1876" i="4" a="1"/>
  <c r="I1876" i="4" s="1"/>
  <c r="I1877" i="4" a="1"/>
  <c r="I1877" i="4" s="1"/>
  <c r="I1878" i="4" a="1"/>
  <c r="I1878" i="4" s="1"/>
  <c r="M1878" i="4" s="1" a="1"/>
  <c r="M1878" i="4" s="1"/>
  <c r="I1879" i="4" a="1"/>
  <c r="I1879" i="4" s="1"/>
  <c r="I1880" i="4" a="1"/>
  <c r="I1880" i="4" s="1"/>
  <c r="I1881" i="4" a="1"/>
  <c r="I1881" i="4" s="1"/>
  <c r="I1882" i="4" a="1"/>
  <c r="I1882" i="4" s="1"/>
  <c r="I1883" i="4" a="1"/>
  <c r="I1883" i="4" s="1"/>
  <c r="I1884" i="4" a="1"/>
  <c r="I1884" i="4" s="1"/>
  <c r="I1885" i="4" a="1"/>
  <c r="I1885" i="4" s="1"/>
  <c r="I1886" i="4" a="1"/>
  <c r="I1886" i="4" s="1"/>
  <c r="I1887" i="4" a="1"/>
  <c r="I1887" i="4" s="1"/>
  <c r="I1888" i="4" a="1"/>
  <c r="I1888" i="4" s="1"/>
  <c r="I1889" i="4" a="1"/>
  <c r="I1889" i="4" s="1"/>
  <c r="I1890" i="4" a="1"/>
  <c r="I1890" i="4" s="1"/>
  <c r="I1891" i="4" a="1"/>
  <c r="I1891" i="4" s="1"/>
  <c r="I1892" i="4" a="1"/>
  <c r="I1892" i="4" s="1"/>
  <c r="I1893" i="4" a="1"/>
  <c r="I1893" i="4" s="1"/>
  <c r="I1894" i="4" a="1"/>
  <c r="I1894" i="4" s="1"/>
  <c r="I1895" i="4" a="1"/>
  <c r="I1895" i="4" s="1"/>
  <c r="I1896" i="4" a="1"/>
  <c r="I1896" i="4" s="1"/>
  <c r="I1897" i="4" a="1"/>
  <c r="I1897" i="4" s="1"/>
  <c r="I1898" i="4" a="1"/>
  <c r="I1898" i="4" s="1"/>
  <c r="I1899" i="4" a="1"/>
  <c r="I1899" i="4" s="1"/>
  <c r="I1900" i="4" a="1"/>
  <c r="I1900" i="4" s="1"/>
  <c r="I1901" i="4" a="1"/>
  <c r="I1901" i="4" s="1"/>
  <c r="I1902" i="4" a="1"/>
  <c r="I1902" i="4" s="1"/>
  <c r="I1903" i="4" a="1"/>
  <c r="I1903" i="4" s="1"/>
  <c r="I1904" i="4" a="1"/>
  <c r="I1904" i="4" s="1"/>
  <c r="I1905" i="4" a="1"/>
  <c r="I1905" i="4" s="1"/>
  <c r="I1906" i="4" a="1"/>
  <c r="I1906" i="4" s="1"/>
  <c r="I1907" i="4" a="1"/>
  <c r="I1907" i="4" s="1"/>
  <c r="I1908" i="4" a="1"/>
  <c r="I1908" i="4" s="1"/>
  <c r="I1909" i="4" a="1"/>
  <c r="I1909" i="4" s="1"/>
  <c r="I1910" i="4" a="1"/>
  <c r="I1910" i="4" s="1"/>
  <c r="I1911" i="4" a="1"/>
  <c r="I1911" i="4" s="1"/>
  <c r="I1912" i="4" a="1"/>
  <c r="I1912" i="4" s="1"/>
  <c r="I1913" i="4" a="1"/>
  <c r="I1913" i="4" s="1"/>
  <c r="I1914" i="4" a="1"/>
  <c r="I1914" i="4" s="1"/>
  <c r="I1915" i="4" a="1"/>
  <c r="I1915" i="4" s="1"/>
  <c r="I1916" i="4" a="1"/>
  <c r="I1916" i="4" s="1"/>
  <c r="I1917" i="4" a="1"/>
  <c r="I1917" i="4" s="1"/>
  <c r="I1918" i="4" a="1"/>
  <c r="I1918" i="4" s="1"/>
  <c r="I1919" i="4" a="1"/>
  <c r="I1919" i="4" s="1"/>
  <c r="I1920" i="4" a="1"/>
  <c r="I1920" i="4" s="1"/>
  <c r="I1921" i="4" a="1"/>
  <c r="I1921" i="4" s="1"/>
  <c r="I1922" i="4" a="1"/>
  <c r="I1922" i="4" s="1"/>
  <c r="I1923" i="4" a="1"/>
  <c r="I1923" i="4" s="1"/>
  <c r="I1924" i="4" a="1"/>
  <c r="I1924" i="4" s="1"/>
  <c r="I1925" i="4" a="1"/>
  <c r="I1925" i="4" s="1"/>
  <c r="I1926" i="4" a="1"/>
  <c r="I1926" i="4" s="1"/>
  <c r="I1927" i="4" a="1"/>
  <c r="I1927" i="4" s="1"/>
  <c r="I1928" i="4" a="1"/>
  <c r="I1928" i="4" s="1"/>
  <c r="I1929" i="4" a="1"/>
  <c r="I1929" i="4" s="1"/>
  <c r="I1930" i="4" a="1"/>
  <c r="I1930" i="4" s="1"/>
  <c r="I1931" i="4" a="1"/>
  <c r="I1931" i="4" s="1"/>
  <c r="I1932" i="4" a="1"/>
  <c r="I1932" i="4" s="1"/>
  <c r="I1933" i="4" a="1"/>
  <c r="I1933" i="4" s="1"/>
  <c r="I1934" i="4" a="1"/>
  <c r="I1934" i="4" s="1"/>
  <c r="I1935" i="4" a="1"/>
  <c r="I1935" i="4" s="1"/>
  <c r="I1936" i="4" a="1"/>
  <c r="I1936" i="4" s="1"/>
  <c r="I1937" i="4" a="1"/>
  <c r="I1937" i="4" s="1"/>
  <c r="I1938" i="4" a="1"/>
  <c r="I1938" i="4" s="1"/>
  <c r="I1939" i="4" a="1"/>
  <c r="I1939" i="4" s="1"/>
  <c r="I1940" i="4" a="1"/>
  <c r="I1940" i="4" s="1"/>
  <c r="I1941" i="4" a="1"/>
  <c r="I1941" i="4" s="1"/>
  <c r="I1942" i="4" a="1"/>
  <c r="I1942" i="4" s="1"/>
  <c r="I1943" i="4" a="1"/>
  <c r="I1943" i="4" s="1"/>
  <c r="I1944" i="4" a="1"/>
  <c r="I1944" i="4" s="1"/>
  <c r="I1945" i="4" a="1"/>
  <c r="I1945" i="4" s="1"/>
  <c r="I1946" i="4" a="1"/>
  <c r="I1946" i="4" s="1"/>
  <c r="I1947" i="4" a="1"/>
  <c r="I1947" i="4" s="1"/>
  <c r="I1948" i="4" a="1"/>
  <c r="I1948" i="4" s="1"/>
  <c r="I1949" i="4" a="1"/>
  <c r="I1949" i="4" s="1"/>
  <c r="I1950" i="4" a="1"/>
  <c r="I1950" i="4" s="1"/>
  <c r="I1951" i="4" a="1"/>
  <c r="I1951" i="4" s="1"/>
  <c r="I1952" i="4" a="1"/>
  <c r="I1952" i="4" s="1"/>
  <c r="I1953" i="4" a="1"/>
  <c r="I1953" i="4" s="1"/>
  <c r="I1954" i="4" a="1"/>
  <c r="I1954" i="4" s="1"/>
  <c r="I1955" i="4" a="1"/>
  <c r="I1955" i="4" s="1"/>
  <c r="I1956" i="4" a="1"/>
  <c r="I1956" i="4" s="1"/>
  <c r="I1957" i="4" a="1"/>
  <c r="I1957" i="4" s="1"/>
  <c r="I1958" i="4" a="1"/>
  <c r="I1958" i="4" s="1"/>
  <c r="I1959" i="4" a="1"/>
  <c r="I1959" i="4" s="1"/>
  <c r="I1960" i="4" a="1"/>
  <c r="I1960" i="4" s="1"/>
  <c r="I1961" i="4" a="1"/>
  <c r="I1961" i="4" s="1"/>
  <c r="I1962" i="4" a="1"/>
  <c r="I1962" i="4" s="1"/>
  <c r="I1963" i="4" a="1"/>
  <c r="I1963" i="4" s="1"/>
  <c r="I1964" i="4" a="1"/>
  <c r="I1964" i="4" s="1"/>
  <c r="I1965" i="4" a="1"/>
  <c r="I1965" i="4" s="1"/>
  <c r="I1966" i="4" a="1"/>
  <c r="I1966" i="4" s="1"/>
  <c r="I1967" i="4" a="1"/>
  <c r="I1967" i="4" s="1"/>
  <c r="I1968" i="4" a="1"/>
  <c r="I1968" i="4" s="1"/>
  <c r="I1969" i="4" a="1"/>
  <c r="I1969" i="4" s="1"/>
  <c r="I1970" i="4" a="1"/>
  <c r="I1970" i="4" s="1"/>
  <c r="I1971" i="4" a="1"/>
  <c r="I1971" i="4" s="1"/>
  <c r="I1972" i="4" a="1"/>
  <c r="I1972" i="4" s="1"/>
  <c r="I1973" i="4" a="1"/>
  <c r="I1973" i="4" s="1"/>
  <c r="I1974" i="4" a="1"/>
  <c r="I1974" i="4" s="1"/>
  <c r="I1975" i="4" a="1"/>
  <c r="I1975" i="4" s="1"/>
  <c r="I1976" i="4" a="1"/>
  <c r="I1976" i="4" s="1"/>
  <c r="I1977" i="4" a="1"/>
  <c r="I1977" i="4" s="1"/>
  <c r="I1978" i="4" a="1"/>
  <c r="I1978" i="4" s="1"/>
  <c r="I1979" i="4" a="1"/>
  <c r="I1979" i="4" s="1"/>
  <c r="I1980" i="4" a="1"/>
  <c r="I1980" i="4" s="1"/>
  <c r="I1981" i="4" a="1"/>
  <c r="I1981" i="4" s="1"/>
  <c r="I1982" i="4" a="1"/>
  <c r="I1982" i="4" s="1"/>
  <c r="I1983" i="4" a="1"/>
  <c r="I1983" i="4" s="1"/>
  <c r="I1984" i="4" a="1"/>
  <c r="I1984" i="4" s="1"/>
  <c r="I1985" i="4" a="1"/>
  <c r="I1985" i="4" s="1"/>
  <c r="I1986" i="4" a="1"/>
  <c r="I1986" i="4" s="1"/>
  <c r="I1987" i="4" a="1"/>
  <c r="I1987" i="4" s="1"/>
  <c r="I1988" i="4" a="1"/>
  <c r="I1988" i="4" s="1"/>
  <c r="I1989" i="4" a="1"/>
  <c r="I1989" i="4" s="1"/>
  <c r="I1990" i="4" a="1"/>
  <c r="I1990" i="4" s="1"/>
  <c r="I1991" i="4" a="1"/>
  <c r="I1991" i="4" s="1"/>
  <c r="I1992" i="4" a="1"/>
  <c r="I1992" i="4" s="1"/>
  <c r="I1993" i="4" a="1"/>
  <c r="I1993" i="4" s="1"/>
  <c r="I1994" i="4" a="1"/>
  <c r="I1994" i="4" s="1"/>
  <c r="I1995" i="4" a="1"/>
  <c r="I1995" i="4" s="1"/>
  <c r="I1996" i="4" a="1"/>
  <c r="I1996" i="4" s="1"/>
  <c r="I1997" i="4" a="1"/>
  <c r="I1997" i="4" s="1"/>
  <c r="I1998" i="4" a="1"/>
  <c r="I1998" i="4" s="1"/>
  <c r="I1999" i="4" a="1"/>
  <c r="I1999" i="4" s="1"/>
  <c r="I2000" i="4" a="1"/>
  <c r="I2000" i="4" s="1"/>
  <c r="I2001" i="4" a="1"/>
  <c r="I2001" i="4" s="1"/>
  <c r="I2002" i="4" a="1"/>
  <c r="I2002" i="4" s="1"/>
  <c r="I2003" i="4" a="1"/>
  <c r="I2003" i="4" s="1"/>
  <c r="I2004" i="4" a="1"/>
  <c r="I2004" i="4" s="1"/>
  <c r="I2005" i="4" a="1"/>
  <c r="I2005" i="4" s="1"/>
  <c r="I2006" i="4" a="1"/>
  <c r="I2006" i="4" s="1"/>
  <c r="I2007" i="4" a="1"/>
  <c r="I2007" i="4" s="1"/>
  <c r="I2008" i="4" a="1"/>
  <c r="I2008" i="4" s="1"/>
  <c r="I2009" i="4" a="1"/>
  <c r="I2009" i="4" s="1"/>
  <c r="I2010" i="4" a="1"/>
  <c r="I2010" i="4" s="1"/>
  <c r="I2011" i="4" a="1"/>
  <c r="I2011" i="4" s="1"/>
  <c r="I2012" i="4" a="1"/>
  <c r="I2012" i="4" s="1"/>
  <c r="I2013" i="4" a="1"/>
  <c r="I2013" i="4" s="1"/>
  <c r="I2014" i="4" a="1"/>
  <c r="I2014" i="4" s="1"/>
  <c r="I2015" i="4" a="1"/>
  <c r="I2015" i="4" s="1"/>
  <c r="I2016" i="4" a="1"/>
  <c r="I2016" i="4" s="1"/>
  <c r="I2017" i="4" a="1"/>
  <c r="I2017" i="4" s="1"/>
  <c r="I2018" i="4" a="1"/>
  <c r="I2018" i="4" s="1"/>
  <c r="I2019" i="4" a="1"/>
  <c r="I2019" i="4" s="1"/>
  <c r="I2020" i="4" a="1"/>
  <c r="I2020" i="4" s="1"/>
  <c r="I2021" i="4" a="1"/>
  <c r="I2021" i="4" s="1"/>
  <c r="I2022" i="4" a="1"/>
  <c r="I2022" i="4" s="1"/>
  <c r="I2023" i="4" a="1"/>
  <c r="I2023" i="4" s="1"/>
  <c r="I2024" i="4" a="1"/>
  <c r="I2024" i="4" s="1"/>
  <c r="I2025" i="4" a="1"/>
  <c r="I2025" i="4" s="1"/>
  <c r="I2026" i="4" a="1"/>
  <c r="I2026" i="4" s="1"/>
  <c r="I2027" i="4" a="1"/>
  <c r="I2027" i="4" s="1"/>
  <c r="I2028" i="4" a="1"/>
  <c r="I2028" i="4" s="1"/>
  <c r="I2029" i="4" a="1"/>
  <c r="I2029" i="4" s="1"/>
  <c r="I2030" i="4" a="1"/>
  <c r="I2030" i="4" s="1"/>
  <c r="I2031" i="4" a="1"/>
  <c r="I2031" i="4" s="1"/>
  <c r="I2032" i="4" a="1"/>
  <c r="I2032" i="4" s="1"/>
  <c r="I2033" i="4" a="1"/>
  <c r="I2033" i="4" s="1"/>
  <c r="I2034" i="4" a="1"/>
  <c r="I2034" i="4" s="1"/>
  <c r="I2035" i="4" a="1"/>
  <c r="I2035" i="4" s="1"/>
  <c r="I2036" i="4" a="1"/>
  <c r="I2036" i="4" s="1"/>
  <c r="I2037" i="4" a="1"/>
  <c r="I2037" i="4" s="1"/>
  <c r="I2038" i="4" a="1"/>
  <c r="I2038" i="4" s="1"/>
  <c r="I2039" i="4" a="1"/>
  <c r="I2039" i="4" s="1"/>
  <c r="I2040" i="4" a="1"/>
  <c r="I2040" i="4" s="1"/>
  <c r="I2041" i="4" a="1"/>
  <c r="I2041" i="4" s="1"/>
  <c r="I2042" i="4" a="1"/>
  <c r="I2042" i="4" s="1"/>
  <c r="I2043" i="4" a="1"/>
  <c r="I2043" i="4" s="1"/>
  <c r="I2044" i="4" a="1"/>
  <c r="I2044" i="4" s="1"/>
  <c r="I2045" i="4" a="1"/>
  <c r="I2045" i="4" s="1"/>
  <c r="I2046" i="4" a="1"/>
  <c r="I2046" i="4" s="1"/>
  <c r="I2047" i="4" a="1"/>
  <c r="I2047" i="4" s="1"/>
  <c r="I2048" i="4" a="1"/>
  <c r="I2048" i="4" s="1"/>
  <c r="I2049" i="4" a="1"/>
  <c r="I2049" i="4" s="1"/>
  <c r="I2050" i="4" a="1"/>
  <c r="I2050" i="4" s="1"/>
  <c r="I2051" i="4" a="1"/>
  <c r="I2051" i="4" s="1"/>
  <c r="I2052" i="4" a="1"/>
  <c r="I2052" i="4" s="1"/>
  <c r="I2053" i="4" a="1"/>
  <c r="I2053" i="4" s="1"/>
  <c r="I2054" i="4" a="1"/>
  <c r="I2054" i="4" s="1"/>
  <c r="I2055" i="4" a="1"/>
  <c r="I2055" i="4" s="1"/>
  <c r="I2056" i="4" a="1"/>
  <c r="I2056" i="4" s="1"/>
  <c r="I2057" i="4" a="1"/>
  <c r="I2057" i="4" s="1"/>
  <c r="I2058" i="4" a="1"/>
  <c r="I2058" i="4" s="1"/>
  <c r="I2059" i="4" a="1"/>
  <c r="I2059" i="4" s="1"/>
  <c r="I2060" i="4" a="1"/>
  <c r="I2060" i="4" s="1"/>
  <c r="M2060" i="4" s="1" a="1"/>
  <c r="M2060" i="4" s="1"/>
  <c r="I2061" i="4" a="1"/>
  <c r="I2061" i="4" s="1"/>
  <c r="I2062" i="4" a="1"/>
  <c r="I2062" i="4" s="1"/>
  <c r="I2063" i="4" a="1"/>
  <c r="I2063" i="4" s="1"/>
  <c r="I2064" i="4" a="1"/>
  <c r="I2064" i="4" s="1"/>
  <c r="I2065" i="4" a="1"/>
  <c r="I2065" i="4" s="1"/>
  <c r="I2066" i="4" a="1"/>
  <c r="I2066" i="4" s="1"/>
  <c r="I2067" i="4" a="1"/>
  <c r="I2067" i="4" s="1"/>
  <c r="I2068" i="4" a="1"/>
  <c r="I2068" i="4" s="1"/>
  <c r="I2069" i="4" a="1"/>
  <c r="I2069" i="4" s="1"/>
  <c r="I2070" i="4" a="1"/>
  <c r="I2070" i="4" s="1"/>
  <c r="I2071" i="4" a="1"/>
  <c r="I2071" i="4" s="1"/>
  <c r="I2072" i="4" a="1"/>
  <c r="I2072" i="4" s="1"/>
  <c r="I2073" i="4" a="1"/>
  <c r="I2073" i="4" s="1"/>
  <c r="I2074" i="4" a="1"/>
  <c r="I2074" i="4" s="1"/>
  <c r="I2075" i="4" a="1"/>
  <c r="I2075" i="4" s="1"/>
  <c r="I2076" i="4" a="1"/>
  <c r="I2076" i="4" s="1"/>
  <c r="I2077" i="4" a="1"/>
  <c r="I2077" i="4" s="1"/>
  <c r="I2078" i="4" a="1"/>
  <c r="I2078" i="4" s="1"/>
  <c r="I2079" i="4" a="1"/>
  <c r="I2079" i="4" s="1"/>
  <c r="I2080" i="4" a="1"/>
  <c r="I2080" i="4" s="1"/>
  <c r="I2081" i="4" a="1"/>
  <c r="I2081" i="4" s="1"/>
  <c r="I2082" i="4" a="1"/>
  <c r="I2082" i="4" s="1"/>
  <c r="I2083" i="4" a="1"/>
  <c r="I2083" i="4" s="1"/>
  <c r="I2084" i="4" a="1"/>
  <c r="I2084" i="4" s="1"/>
  <c r="I2085" i="4" a="1"/>
  <c r="I2085" i="4" s="1"/>
  <c r="I2086" i="4" a="1"/>
  <c r="I2086" i="4" s="1"/>
  <c r="I2087" i="4" a="1"/>
  <c r="I2087" i="4" s="1"/>
  <c r="I2088" i="4" a="1"/>
  <c r="I2088" i="4" s="1"/>
  <c r="I2089" i="4" a="1"/>
  <c r="I2089" i="4" s="1"/>
  <c r="I2090" i="4" a="1"/>
  <c r="I2090" i="4" s="1"/>
  <c r="I2091" i="4" a="1"/>
  <c r="I2091" i="4" s="1"/>
  <c r="I2092" i="4" a="1"/>
  <c r="I2092" i="4" s="1"/>
  <c r="I2093" i="4" a="1"/>
  <c r="I2093" i="4" s="1"/>
  <c r="I2094" i="4" a="1"/>
  <c r="I2094" i="4" s="1"/>
  <c r="I2095" i="4" a="1"/>
  <c r="I2095" i="4" s="1"/>
  <c r="I2096" i="4" a="1"/>
  <c r="I2096" i="4" s="1"/>
  <c r="I2097" i="4" a="1"/>
  <c r="I2097" i="4" s="1"/>
  <c r="I2098" i="4" a="1"/>
  <c r="I2098" i="4" s="1"/>
  <c r="I2099" i="4" a="1"/>
  <c r="I2099" i="4" s="1"/>
  <c r="I2100" i="4" a="1"/>
  <c r="I2100" i="4" s="1"/>
  <c r="I2101" i="4" a="1"/>
  <c r="I2101" i="4" s="1"/>
  <c r="I2102" i="4" a="1"/>
  <c r="I2102" i="4" s="1"/>
  <c r="I2103" i="4" a="1"/>
  <c r="I2103" i="4" s="1"/>
  <c r="I2104" i="4" a="1"/>
  <c r="I2104" i="4" s="1"/>
  <c r="I2105" i="4" a="1"/>
  <c r="I2105" i="4" s="1"/>
  <c r="I2106" i="4" a="1"/>
  <c r="I2106" i="4" s="1"/>
  <c r="I2107" i="4" a="1"/>
  <c r="I2107" i="4" s="1"/>
  <c r="I2108" i="4" a="1"/>
  <c r="I2108" i="4" s="1"/>
  <c r="M2108" i="4" s="1" a="1"/>
  <c r="M2108" i="4" s="1"/>
  <c r="I2109" i="4" a="1"/>
  <c r="I2109" i="4" s="1"/>
  <c r="I2110" i="4" a="1"/>
  <c r="I2110" i="4" s="1"/>
  <c r="I2111" i="4" a="1"/>
  <c r="I2111" i="4" s="1"/>
  <c r="I2112" i="4" a="1"/>
  <c r="I2112" i="4" s="1"/>
  <c r="I2113" i="4" a="1"/>
  <c r="I2113" i="4" s="1"/>
  <c r="I2114" i="4" a="1"/>
  <c r="I2114" i="4" s="1"/>
  <c r="I2115" i="4" a="1"/>
  <c r="I2115" i="4" s="1"/>
  <c r="I2116" i="4" a="1"/>
  <c r="I2116" i="4" s="1"/>
  <c r="I2117" i="4" a="1"/>
  <c r="I2117" i="4" s="1"/>
  <c r="I2118" i="4" a="1"/>
  <c r="I2118" i="4" s="1"/>
  <c r="I2119" i="4" a="1"/>
  <c r="I2119" i="4" s="1"/>
  <c r="I2120" i="4" a="1"/>
  <c r="I2120" i="4" s="1"/>
  <c r="I2121" i="4" a="1"/>
  <c r="I2121" i="4" s="1"/>
  <c r="I2122" i="4" a="1"/>
  <c r="I2122" i="4" s="1"/>
  <c r="I2123" i="4" a="1"/>
  <c r="I2123" i="4" s="1"/>
  <c r="I2124" i="4" a="1"/>
  <c r="I2124" i="4" s="1"/>
  <c r="M2124" i="4" s="1" a="1"/>
  <c r="M2124" i="4" s="1"/>
  <c r="I2125" i="4" a="1"/>
  <c r="I2125" i="4" s="1"/>
  <c r="I2126" i="4" a="1"/>
  <c r="I2126" i="4" s="1"/>
  <c r="I2127" i="4" a="1"/>
  <c r="I2127" i="4" s="1"/>
  <c r="I2128" i="4" a="1"/>
  <c r="I2128" i="4" s="1"/>
  <c r="I2129" i="4" a="1"/>
  <c r="I2129" i="4" s="1"/>
  <c r="I2130" i="4" a="1"/>
  <c r="I2130" i="4" s="1"/>
  <c r="I2131" i="4" a="1"/>
  <c r="I2131" i="4" s="1"/>
  <c r="I2132" i="4" a="1"/>
  <c r="I2132" i="4" s="1"/>
  <c r="I2133" i="4" a="1"/>
  <c r="I2133" i="4" s="1"/>
  <c r="I2134" i="4" a="1"/>
  <c r="I2134" i="4" s="1"/>
  <c r="I2135" i="4" a="1"/>
  <c r="I2135" i="4" s="1"/>
  <c r="I2136" i="4" a="1"/>
  <c r="I2136" i="4" s="1"/>
  <c r="I2137" i="4" a="1"/>
  <c r="I2137" i="4" s="1"/>
  <c r="I2138" i="4" a="1"/>
  <c r="I2138" i="4" s="1"/>
  <c r="I2139" i="4" a="1"/>
  <c r="I2139" i="4" s="1"/>
  <c r="I2140" i="4" a="1"/>
  <c r="I2140" i="4" s="1"/>
  <c r="I2141" i="4" a="1"/>
  <c r="I2141" i="4" s="1"/>
  <c r="I2142" i="4" a="1"/>
  <c r="I2142" i="4" s="1"/>
  <c r="I2143" i="4" a="1"/>
  <c r="I2143" i="4" s="1"/>
  <c r="I2144" i="4" a="1"/>
  <c r="I2144" i="4" s="1"/>
  <c r="I2145" i="4" a="1"/>
  <c r="I2145" i="4" s="1"/>
  <c r="I2146" i="4" a="1"/>
  <c r="I2146" i="4" s="1"/>
  <c r="I2147" i="4" a="1"/>
  <c r="I2147" i="4" s="1"/>
  <c r="I2148" i="4" a="1"/>
  <c r="I2148" i="4" s="1"/>
  <c r="I2149" i="4" a="1"/>
  <c r="I2149" i="4" s="1"/>
  <c r="I2150" i="4" a="1"/>
  <c r="I2150" i="4" s="1"/>
  <c r="I2151" i="4" a="1"/>
  <c r="I2151" i="4" s="1"/>
  <c r="I2152" i="4" a="1"/>
  <c r="I2152" i="4" s="1"/>
  <c r="I2153" i="4" a="1"/>
  <c r="I2153" i="4" s="1"/>
  <c r="I2154" i="4" a="1"/>
  <c r="I2154" i="4" s="1"/>
  <c r="I2155" i="4" a="1"/>
  <c r="I2155" i="4" s="1"/>
  <c r="I2156" i="4" a="1"/>
  <c r="I2156" i="4" s="1"/>
  <c r="I2157" i="4" a="1"/>
  <c r="I2157" i="4" s="1"/>
  <c r="I2158" i="4" a="1"/>
  <c r="I2158" i="4" s="1"/>
  <c r="I2159" i="4" a="1"/>
  <c r="I2159" i="4" s="1"/>
  <c r="I2160" i="4" a="1"/>
  <c r="I2160" i="4" s="1"/>
  <c r="I2161" i="4" a="1"/>
  <c r="I2161" i="4" s="1"/>
  <c r="I2162" i="4" a="1"/>
  <c r="I2162" i="4" s="1"/>
  <c r="I2163" i="4" a="1"/>
  <c r="I2163" i="4" s="1"/>
  <c r="I2164" i="4" a="1"/>
  <c r="I2164" i="4" s="1"/>
  <c r="I2165" i="4" a="1"/>
  <c r="I2165" i="4" s="1"/>
  <c r="I2166" i="4" a="1"/>
  <c r="I2166" i="4" s="1"/>
  <c r="I2167" i="4" a="1"/>
  <c r="I2167" i="4" s="1"/>
  <c r="I2168" i="4" a="1"/>
  <c r="I2168" i="4" s="1"/>
  <c r="I2169" i="4" a="1"/>
  <c r="I2169" i="4" s="1"/>
  <c r="I2170" i="4" a="1"/>
  <c r="I2170" i="4" s="1"/>
  <c r="I2171" i="4" a="1"/>
  <c r="I2171" i="4" s="1"/>
  <c r="I2172" i="4" a="1"/>
  <c r="I2172" i="4" s="1"/>
  <c r="M2172" i="4" s="1" a="1"/>
  <c r="M2172" i="4" s="1"/>
  <c r="I2173" i="4" a="1"/>
  <c r="I2173" i="4" s="1"/>
  <c r="I2174" i="4" a="1"/>
  <c r="I2174" i="4" s="1"/>
  <c r="I2175" i="4" a="1"/>
  <c r="I2175" i="4" s="1"/>
  <c r="I2176" i="4" a="1"/>
  <c r="I2176" i="4" s="1"/>
  <c r="I2177" i="4" a="1"/>
  <c r="I2177" i="4" s="1"/>
  <c r="I2178" i="4" a="1"/>
  <c r="I2178" i="4" s="1"/>
  <c r="I2179" i="4" a="1"/>
  <c r="I2179" i="4" s="1"/>
  <c r="I2180" i="4" a="1"/>
  <c r="I2180" i="4" s="1"/>
  <c r="I2181" i="4" a="1"/>
  <c r="I2181" i="4" s="1"/>
  <c r="I2182" i="4" a="1"/>
  <c r="I2182" i="4" s="1"/>
  <c r="I2183" i="4" a="1"/>
  <c r="I2183" i="4" s="1"/>
  <c r="I2184" i="4" a="1"/>
  <c r="I2184" i="4" s="1"/>
  <c r="I2185" i="4" a="1"/>
  <c r="I2185" i="4" s="1"/>
  <c r="I2186" i="4" a="1"/>
  <c r="I2186" i="4" s="1"/>
  <c r="I2187" i="4" a="1"/>
  <c r="I2187" i="4" s="1"/>
  <c r="I2188" i="4" a="1"/>
  <c r="I2188" i="4" s="1"/>
  <c r="M2188" i="4" s="1" a="1"/>
  <c r="M2188" i="4" s="1"/>
  <c r="I2189" i="4" a="1"/>
  <c r="I2189" i="4" s="1"/>
  <c r="I2190" i="4" a="1"/>
  <c r="I2190" i="4" s="1"/>
  <c r="I2191" i="4" a="1"/>
  <c r="I2191" i="4" s="1"/>
  <c r="I2192" i="4" a="1"/>
  <c r="I2192" i="4" s="1"/>
  <c r="I2193" i="4" a="1"/>
  <c r="I2193" i="4" s="1"/>
  <c r="I2194" i="4" a="1"/>
  <c r="I2194" i="4" s="1"/>
  <c r="I2195" i="4" a="1"/>
  <c r="I2195" i="4" s="1"/>
  <c r="I2196" i="4" a="1"/>
  <c r="I2196" i="4" s="1"/>
  <c r="I2197" i="4" a="1"/>
  <c r="I2197" i="4" s="1"/>
  <c r="I2198" i="4" a="1"/>
  <c r="I2198" i="4" s="1"/>
  <c r="I2199" i="4" a="1"/>
  <c r="I2199" i="4" s="1"/>
  <c r="I2200" i="4" a="1"/>
  <c r="I2200" i="4" s="1"/>
  <c r="I2201" i="4" a="1"/>
  <c r="I2201" i="4" s="1"/>
  <c r="I2202" i="4" a="1"/>
  <c r="I2202" i="4" s="1"/>
  <c r="I2203" i="4" a="1"/>
  <c r="I2203" i="4" s="1"/>
  <c r="I2204" i="4" a="1"/>
  <c r="I2204" i="4" s="1"/>
  <c r="I2205" i="4" a="1"/>
  <c r="I2205" i="4" s="1"/>
  <c r="I2206" i="4" a="1"/>
  <c r="I2206" i="4" s="1"/>
  <c r="I2207" i="4" a="1"/>
  <c r="I2207" i="4" s="1"/>
  <c r="I2208" i="4" a="1"/>
  <c r="I2208" i="4" s="1"/>
  <c r="I2209" i="4" a="1"/>
  <c r="I2209" i="4" s="1"/>
  <c r="I2210" i="4" a="1"/>
  <c r="I2210" i="4" s="1"/>
  <c r="I2211" i="4" a="1"/>
  <c r="I2211" i="4" s="1"/>
  <c r="I2212" i="4" a="1"/>
  <c r="I2212" i="4" s="1"/>
  <c r="I2213" i="4" a="1"/>
  <c r="I2213" i="4" s="1"/>
  <c r="I2214" i="4" a="1"/>
  <c r="I2214" i="4" s="1"/>
  <c r="I2215" i="4" a="1"/>
  <c r="I2215" i="4" s="1"/>
  <c r="I2216" i="4" a="1"/>
  <c r="I2216" i="4" s="1"/>
  <c r="I2217" i="4" a="1"/>
  <c r="I2217" i="4" s="1"/>
  <c r="I2218" i="4" a="1"/>
  <c r="I2218" i="4" s="1"/>
  <c r="I2219" i="4" a="1"/>
  <c r="I2219" i="4" s="1"/>
  <c r="I2220" i="4" a="1"/>
  <c r="I2220" i="4" s="1"/>
  <c r="I2221" i="4" a="1"/>
  <c r="I2221" i="4" s="1"/>
  <c r="I2222" i="4" a="1"/>
  <c r="I2222" i="4" s="1"/>
  <c r="I2223" i="4" a="1"/>
  <c r="I2223" i="4" s="1"/>
  <c r="I2224" i="4" a="1"/>
  <c r="I2224" i="4" s="1"/>
  <c r="I2225" i="4" a="1"/>
  <c r="I2225" i="4" s="1"/>
  <c r="I2226" i="4" a="1"/>
  <c r="I2226" i="4" s="1"/>
  <c r="I2227" i="4" a="1"/>
  <c r="I2227" i="4" s="1"/>
  <c r="I2228" i="4" a="1"/>
  <c r="I2228" i="4" s="1"/>
  <c r="I2229" i="4" a="1"/>
  <c r="I2229" i="4" s="1"/>
  <c r="I2230" i="4" a="1"/>
  <c r="I2230" i="4" s="1"/>
  <c r="I2231" i="4" a="1"/>
  <c r="I2231" i="4" s="1"/>
  <c r="I2232" i="4" a="1"/>
  <c r="I2232" i="4" s="1"/>
  <c r="I2233" i="4" a="1"/>
  <c r="I2233" i="4" s="1"/>
  <c r="I2234" i="4" a="1"/>
  <c r="I2234" i="4" s="1"/>
  <c r="I2235" i="4" a="1"/>
  <c r="I2235" i="4" s="1"/>
  <c r="I2236" i="4" a="1"/>
  <c r="I2236" i="4" s="1"/>
  <c r="M2236" i="4" s="1" a="1"/>
  <c r="M2236" i="4" s="1"/>
  <c r="I2237" i="4" a="1"/>
  <c r="I2237" i="4" s="1"/>
  <c r="I2238" i="4" a="1"/>
  <c r="I2238" i="4" s="1"/>
  <c r="I2239" i="4" a="1"/>
  <c r="I2239" i="4" s="1"/>
  <c r="I2240" i="4" a="1"/>
  <c r="I2240" i="4" s="1"/>
  <c r="I2241" i="4" a="1"/>
  <c r="I2241" i="4" s="1"/>
  <c r="I2242" i="4" a="1"/>
  <c r="I2242" i="4" s="1"/>
  <c r="I2243" i="4" a="1"/>
  <c r="I2243" i="4" s="1"/>
  <c r="I2244" i="4" a="1"/>
  <c r="I2244" i="4" s="1"/>
  <c r="I2245" i="4" a="1"/>
  <c r="I2245" i="4" s="1"/>
  <c r="I2246" i="4" a="1"/>
  <c r="I2246" i="4" s="1"/>
  <c r="I2247" i="4" a="1"/>
  <c r="I2247" i="4" s="1"/>
  <c r="I2248" i="4" a="1"/>
  <c r="I2248" i="4" s="1"/>
  <c r="I2249" i="4" a="1"/>
  <c r="I2249" i="4" s="1"/>
  <c r="I2250" i="4" a="1"/>
  <c r="I2250" i="4" s="1"/>
  <c r="I2251" i="4" a="1"/>
  <c r="I2251" i="4" s="1"/>
  <c r="I2252" i="4" a="1"/>
  <c r="I2252" i="4" s="1"/>
  <c r="M2252" i="4" s="1" a="1"/>
  <c r="M2252" i="4" s="1"/>
  <c r="I2253" i="4" a="1"/>
  <c r="I2253" i="4" s="1"/>
  <c r="I2254" i="4" a="1"/>
  <c r="I2254" i="4" s="1"/>
  <c r="I2255" i="4" a="1"/>
  <c r="I2255" i="4" s="1"/>
  <c r="I2256" i="4" a="1"/>
  <c r="I2256" i="4" s="1"/>
  <c r="I2257" i="4" a="1"/>
  <c r="I2257" i="4" s="1"/>
  <c r="I2258" i="4" a="1"/>
  <c r="I2258" i="4" s="1"/>
  <c r="I2259" i="4" a="1"/>
  <c r="I2259" i="4" s="1"/>
  <c r="I2260" i="4" a="1"/>
  <c r="I2260" i="4" s="1"/>
  <c r="I2261" i="4" a="1"/>
  <c r="I2261" i="4" s="1"/>
  <c r="I2262" i="4" a="1"/>
  <c r="I2262" i="4" s="1"/>
  <c r="I2263" i="4" a="1"/>
  <c r="I2263" i="4" s="1"/>
  <c r="I2264" i="4" a="1"/>
  <c r="I2264" i="4" s="1"/>
  <c r="I2265" i="4" a="1"/>
  <c r="I2265" i="4" s="1"/>
  <c r="I2266" i="4" a="1"/>
  <c r="I2266" i="4" s="1"/>
  <c r="I2267" i="4" a="1"/>
  <c r="I2267" i="4" s="1"/>
  <c r="I2268" i="4" a="1"/>
  <c r="I2268" i="4" s="1"/>
  <c r="I2269" i="4" a="1"/>
  <c r="I2269" i="4" s="1"/>
  <c r="I2270" i="4" a="1"/>
  <c r="I2270" i="4" s="1"/>
  <c r="I2271" i="4" a="1"/>
  <c r="I2271" i="4" s="1"/>
  <c r="I2272" i="4" a="1"/>
  <c r="I2272" i="4" s="1"/>
  <c r="I2273" i="4" a="1"/>
  <c r="I2273" i="4" s="1"/>
  <c r="I2274" i="4" a="1"/>
  <c r="I2274" i="4" s="1"/>
  <c r="I2275" i="4" a="1"/>
  <c r="I2275" i="4" s="1"/>
  <c r="I2276" i="4" a="1"/>
  <c r="I2276" i="4" s="1"/>
  <c r="I2277" i="4" a="1"/>
  <c r="I2277" i="4" s="1"/>
  <c r="I2278" i="4" a="1"/>
  <c r="I2278" i="4" s="1"/>
  <c r="I2279" i="4" a="1"/>
  <c r="I2279" i="4" s="1"/>
  <c r="I2280" i="4" a="1"/>
  <c r="I2280" i="4" s="1"/>
  <c r="I2281" i="4" a="1"/>
  <c r="I2281" i="4" s="1"/>
  <c r="I2282" i="4" a="1"/>
  <c r="I2282" i="4" s="1"/>
  <c r="I2283" i="4" a="1"/>
  <c r="I2283" i="4" s="1"/>
  <c r="I2284" i="4" a="1"/>
  <c r="I2284" i="4" s="1"/>
  <c r="I2285" i="4" a="1"/>
  <c r="I2285" i="4" s="1"/>
  <c r="I2286" i="4" a="1"/>
  <c r="I2286" i="4" s="1"/>
  <c r="I2287" i="4" a="1"/>
  <c r="I2287" i="4" s="1"/>
  <c r="I2288" i="4" a="1"/>
  <c r="I2288" i="4" s="1"/>
  <c r="I2289" i="4" a="1"/>
  <c r="I2289" i="4" s="1"/>
  <c r="I2290" i="4" a="1"/>
  <c r="I2290" i="4" s="1"/>
  <c r="I2291" i="4" a="1"/>
  <c r="I2291" i="4" s="1"/>
  <c r="I2292" i="4" a="1"/>
  <c r="I2292" i="4" s="1"/>
  <c r="I2293" i="4" a="1"/>
  <c r="I2293" i="4" s="1"/>
  <c r="I2294" i="4" a="1"/>
  <c r="I2294" i="4" s="1"/>
  <c r="I2295" i="4" a="1"/>
  <c r="I2295" i="4" s="1"/>
  <c r="I2296" i="4" a="1"/>
  <c r="I2296" i="4" s="1"/>
  <c r="I2297" i="4" a="1"/>
  <c r="I2297" i="4" s="1"/>
  <c r="I2298" i="4" a="1"/>
  <c r="I2298" i="4" s="1"/>
  <c r="I2299" i="4" a="1"/>
  <c r="I2299" i="4" s="1"/>
  <c r="I2300" i="4" a="1"/>
  <c r="I2300" i="4" s="1"/>
  <c r="M2300" i="4" s="1" a="1"/>
  <c r="M2300" i="4" s="1"/>
  <c r="I2301" i="4" a="1"/>
  <c r="I2301" i="4" s="1"/>
  <c r="I2302" i="4" a="1"/>
  <c r="I2302" i="4" s="1"/>
  <c r="I2303" i="4" a="1"/>
  <c r="I2303" i="4" s="1"/>
  <c r="I2304" i="4" a="1"/>
  <c r="I2304" i="4" s="1"/>
  <c r="I2305" i="4" a="1"/>
  <c r="I2305" i="4" s="1"/>
  <c r="I2306" i="4" a="1"/>
  <c r="I2306" i="4" s="1"/>
  <c r="I2307" i="4" a="1"/>
  <c r="I2307" i="4" s="1"/>
  <c r="I2308" i="4" a="1"/>
  <c r="I2308" i="4" s="1"/>
  <c r="I2309" i="4" a="1"/>
  <c r="I2309" i="4" s="1"/>
  <c r="I2310" i="4" a="1"/>
  <c r="I2310" i="4" s="1"/>
  <c r="I2311" i="4" a="1"/>
  <c r="I2311" i="4" s="1"/>
  <c r="I2312" i="4" a="1"/>
  <c r="I2312" i="4" s="1"/>
  <c r="I2313" i="4" a="1"/>
  <c r="I2313" i="4" s="1"/>
  <c r="I2314" i="4" a="1"/>
  <c r="I2314" i="4" s="1"/>
  <c r="I2315" i="4" a="1"/>
  <c r="I2315" i="4" s="1"/>
  <c r="I2316" i="4" a="1"/>
  <c r="I2316" i="4" s="1"/>
  <c r="I2317" i="4" a="1"/>
  <c r="I2317" i="4" s="1"/>
  <c r="I2318" i="4" a="1"/>
  <c r="I2318" i="4" s="1"/>
  <c r="I2319" i="4" a="1"/>
  <c r="I2319" i="4" s="1"/>
  <c r="I2320" i="4" a="1"/>
  <c r="I2320" i="4" s="1"/>
  <c r="I2321" i="4" a="1"/>
  <c r="I2321" i="4" s="1"/>
  <c r="I2322" i="4" a="1"/>
  <c r="I2322" i="4" s="1"/>
  <c r="I2323" i="4" a="1"/>
  <c r="I2323" i="4" s="1"/>
  <c r="I2324" i="4" a="1"/>
  <c r="I2324" i="4" s="1"/>
  <c r="I2325" i="4" a="1"/>
  <c r="I2325" i="4" s="1"/>
  <c r="I2326" i="4" a="1"/>
  <c r="I2326" i="4" s="1"/>
  <c r="I2327" i="4" a="1"/>
  <c r="I2327" i="4" s="1"/>
  <c r="I2328" i="4" a="1"/>
  <c r="I2328" i="4" s="1"/>
  <c r="I2329" i="4" a="1"/>
  <c r="I2329" i="4" s="1"/>
  <c r="I2330" i="4" a="1"/>
  <c r="I2330" i="4" s="1"/>
  <c r="I2331" i="4" a="1"/>
  <c r="I2331" i="4" s="1"/>
  <c r="M2331" i="4" s="1" a="1"/>
  <c r="M2331" i="4" s="1"/>
  <c r="I2332" i="4" a="1"/>
  <c r="I2332" i="4" s="1"/>
  <c r="I2333" i="4" a="1"/>
  <c r="I2333" i="4" s="1"/>
  <c r="I2334" i="4" a="1"/>
  <c r="I2334" i="4" s="1"/>
  <c r="I2335" i="4" a="1"/>
  <c r="I2335" i="4" s="1"/>
  <c r="I2336" i="4" a="1"/>
  <c r="I2336" i="4" s="1"/>
  <c r="I2337" i="4" a="1"/>
  <c r="I2337" i="4" s="1"/>
  <c r="I2338" i="4" a="1"/>
  <c r="I2338" i="4" s="1"/>
  <c r="I2339" i="4" a="1"/>
  <c r="I2339" i="4" s="1"/>
  <c r="I2340" i="4" a="1"/>
  <c r="I2340" i="4" s="1"/>
  <c r="I2341" i="4" a="1"/>
  <c r="I2341" i="4" s="1"/>
  <c r="I2342" i="4" a="1"/>
  <c r="I2342" i="4" s="1"/>
  <c r="I2343" i="4" a="1"/>
  <c r="I2343" i="4" s="1"/>
  <c r="I2344" i="4" a="1"/>
  <c r="I2344" i="4" s="1"/>
  <c r="I2345" i="4" a="1"/>
  <c r="I2345" i="4" s="1"/>
  <c r="I2346" i="4" a="1"/>
  <c r="I2346" i="4" s="1"/>
  <c r="I2347" i="4" a="1"/>
  <c r="I2347" i="4" s="1"/>
  <c r="I2348" i="4" a="1"/>
  <c r="I2348" i="4" s="1"/>
  <c r="I2349" i="4" a="1"/>
  <c r="I2349" i="4" s="1"/>
  <c r="I2350" i="4" a="1"/>
  <c r="I2350" i="4" s="1"/>
  <c r="I2351" i="4" a="1"/>
  <c r="I2351" i="4" s="1"/>
  <c r="I2352" i="4" a="1"/>
  <c r="I2352" i="4" s="1"/>
  <c r="I2353" i="4" a="1"/>
  <c r="I2353" i="4" s="1"/>
  <c r="I2354" i="4" a="1"/>
  <c r="I2354" i="4" s="1"/>
  <c r="I2355" i="4" a="1"/>
  <c r="I2355" i="4" s="1"/>
  <c r="I2356" i="4" a="1"/>
  <c r="I2356" i="4" s="1"/>
  <c r="I2357" i="4" a="1"/>
  <c r="I2357" i="4" s="1"/>
  <c r="I2358" i="4" a="1"/>
  <c r="I2358" i="4" s="1"/>
  <c r="I2359" i="4" a="1"/>
  <c r="I2359" i="4" s="1"/>
  <c r="I2360" i="4" a="1"/>
  <c r="I2360" i="4" s="1"/>
  <c r="I2361" i="4" a="1"/>
  <c r="I2361" i="4" s="1"/>
  <c r="I2362" i="4" a="1"/>
  <c r="I2362" i="4" s="1"/>
  <c r="I2363" i="4" a="1"/>
  <c r="I2363" i="4" s="1"/>
  <c r="M2363" i="4" s="1" a="1"/>
  <c r="M2363" i="4" s="1"/>
  <c r="I2364" i="4" a="1"/>
  <c r="I2364" i="4" s="1"/>
  <c r="I2365" i="4" a="1"/>
  <c r="I2365" i="4" s="1"/>
  <c r="I2366" i="4" a="1"/>
  <c r="I2366" i="4" s="1"/>
  <c r="I2367" i="4" a="1"/>
  <c r="I2367" i="4" s="1"/>
  <c r="I2368" i="4" a="1"/>
  <c r="I2368" i="4" s="1"/>
  <c r="I2369" i="4" a="1"/>
  <c r="I2369" i="4" s="1"/>
  <c r="I2370" i="4" a="1"/>
  <c r="I2370" i="4" s="1"/>
  <c r="I2371" i="4" a="1"/>
  <c r="I2371" i="4" s="1"/>
  <c r="I2372" i="4" a="1"/>
  <c r="I2372" i="4" s="1"/>
  <c r="I2373" i="4" a="1"/>
  <c r="I2373" i="4" s="1"/>
  <c r="I2374" i="4" a="1"/>
  <c r="I2374" i="4" s="1"/>
  <c r="I2375" i="4" a="1"/>
  <c r="I2375" i="4" s="1"/>
  <c r="I2376" i="4" a="1"/>
  <c r="I2376" i="4" s="1"/>
  <c r="I2377" i="4" a="1"/>
  <c r="I2377" i="4" s="1"/>
  <c r="I2378" i="4" a="1"/>
  <c r="I2378" i="4" s="1"/>
  <c r="I2379" i="4" a="1"/>
  <c r="I2379" i="4" s="1"/>
  <c r="I2380" i="4" a="1"/>
  <c r="I2380" i="4" s="1"/>
  <c r="I2381" i="4" a="1"/>
  <c r="I2381" i="4" s="1"/>
  <c r="I2382" i="4" a="1"/>
  <c r="I2382" i="4" s="1"/>
  <c r="I2383" i="4" a="1"/>
  <c r="I2383" i="4" s="1"/>
  <c r="I2384" i="4" a="1"/>
  <c r="I2384" i="4" s="1"/>
  <c r="I2385" i="4" a="1"/>
  <c r="I2385" i="4" s="1"/>
  <c r="I2386" i="4" a="1"/>
  <c r="I2386" i="4" s="1"/>
  <c r="I2387" i="4" a="1"/>
  <c r="I2387" i="4" s="1"/>
  <c r="I2388" i="4" a="1"/>
  <c r="I2388" i="4" s="1"/>
  <c r="I2389" i="4" a="1"/>
  <c r="I2389" i="4" s="1"/>
  <c r="I2390" i="4" a="1"/>
  <c r="I2390" i="4" s="1"/>
  <c r="I2391" i="4" a="1"/>
  <c r="I2391" i="4" s="1"/>
  <c r="I2392" i="4" a="1"/>
  <c r="I2392" i="4" s="1"/>
  <c r="I2393" i="4" a="1"/>
  <c r="I2393" i="4" s="1"/>
  <c r="I2394" i="4" a="1"/>
  <c r="I2394" i="4" s="1"/>
  <c r="I2395" i="4" a="1"/>
  <c r="I2395" i="4" s="1"/>
  <c r="I2396" i="4" a="1"/>
  <c r="I2396" i="4" s="1"/>
  <c r="I2397" i="4" a="1"/>
  <c r="I2397" i="4" s="1"/>
  <c r="I2398" i="4" a="1"/>
  <c r="I2398" i="4" s="1"/>
  <c r="I2399" i="4" a="1"/>
  <c r="I2399" i="4" s="1"/>
  <c r="I2400" i="4" a="1"/>
  <c r="I2400" i="4" s="1"/>
  <c r="I2401" i="4" a="1"/>
  <c r="I2401" i="4" s="1"/>
  <c r="I2402" i="4" a="1"/>
  <c r="I2402" i="4" s="1"/>
  <c r="I2403" i="4" a="1"/>
  <c r="I2403" i="4" s="1"/>
  <c r="M2403" i="4" s="1" a="1"/>
  <c r="M2403" i="4" s="1"/>
  <c r="I2404" i="4" a="1"/>
  <c r="I2404" i="4" s="1"/>
  <c r="I2405" i="4" a="1"/>
  <c r="I2405" i="4" s="1"/>
  <c r="I2406" i="4" a="1"/>
  <c r="I2406" i="4" s="1"/>
  <c r="I2407" i="4" a="1"/>
  <c r="I2407" i="4" s="1"/>
  <c r="I2408" i="4" a="1"/>
  <c r="I2408" i="4" s="1"/>
  <c r="I2409" i="4" a="1"/>
  <c r="I2409" i="4" s="1"/>
  <c r="I2410" i="4" a="1"/>
  <c r="I2410" i="4" s="1"/>
  <c r="I2411" i="4" a="1"/>
  <c r="I2411" i="4" s="1"/>
  <c r="I2412" i="4" a="1"/>
  <c r="I2412" i="4" s="1"/>
  <c r="I2413" i="4" a="1"/>
  <c r="I2413" i="4" s="1"/>
  <c r="I2414" i="4" a="1"/>
  <c r="I2414" i="4" s="1"/>
  <c r="I2415" i="4" a="1"/>
  <c r="I2415" i="4" s="1"/>
  <c r="I2416" i="4" a="1"/>
  <c r="I2416" i="4" s="1"/>
  <c r="I2417" i="4" a="1"/>
  <c r="I2417" i="4" s="1"/>
  <c r="I2418" i="4" a="1"/>
  <c r="I2418" i="4" s="1"/>
  <c r="I2419" i="4" a="1"/>
  <c r="I2419" i="4" s="1"/>
  <c r="I2420" i="4" a="1"/>
  <c r="I2420" i="4" s="1"/>
  <c r="I2421" i="4" a="1"/>
  <c r="I2421" i="4" s="1"/>
  <c r="I2422" i="4" a="1"/>
  <c r="I2422" i="4" s="1"/>
  <c r="I2423" i="4" a="1"/>
  <c r="I2423" i="4" s="1"/>
  <c r="I2424" i="4" a="1"/>
  <c r="I2424" i="4" s="1"/>
  <c r="I2425" i="4" a="1"/>
  <c r="I2425" i="4" s="1"/>
  <c r="I2426" i="4" a="1"/>
  <c r="I2426" i="4" s="1"/>
  <c r="I2427" i="4" a="1"/>
  <c r="I2427" i="4" s="1"/>
  <c r="M2427" i="4" s="1" a="1"/>
  <c r="M2427" i="4" s="1"/>
  <c r="I2428" i="4" a="1"/>
  <c r="I2428" i="4" s="1"/>
  <c r="I2429" i="4" a="1"/>
  <c r="I2429" i="4" s="1"/>
  <c r="I2430" i="4" a="1"/>
  <c r="I2430" i="4" s="1"/>
  <c r="I2431" i="4" a="1"/>
  <c r="I2431" i="4" s="1"/>
  <c r="I2432" i="4" a="1"/>
  <c r="I2432" i="4" s="1"/>
  <c r="I2433" i="4" a="1"/>
  <c r="I2433" i="4" s="1"/>
  <c r="I2434" i="4" a="1"/>
  <c r="I2434" i="4" s="1"/>
  <c r="I2435" i="4" a="1"/>
  <c r="I2435" i="4" s="1"/>
  <c r="M2435" i="4" s="1" a="1"/>
  <c r="M2435" i="4" s="1"/>
  <c r="I2436" i="4" a="1"/>
  <c r="I2436" i="4" s="1"/>
  <c r="I2437" i="4" a="1"/>
  <c r="I2437" i="4" s="1"/>
  <c r="I2438" i="4" a="1"/>
  <c r="I2438" i="4" s="1"/>
  <c r="I2439" i="4" a="1"/>
  <c r="I2439" i="4" s="1"/>
  <c r="I2440" i="4" a="1"/>
  <c r="I2440" i="4" s="1"/>
  <c r="I2441" i="4" a="1"/>
  <c r="I2441" i="4" s="1"/>
  <c r="I2442" i="4" a="1"/>
  <c r="I2442" i="4" s="1"/>
  <c r="I2443" i="4" a="1"/>
  <c r="I2443" i="4" s="1"/>
  <c r="I2444" i="4" a="1"/>
  <c r="I2444" i="4" s="1"/>
  <c r="I2445" i="4" a="1"/>
  <c r="I2445" i="4" s="1"/>
  <c r="I2446" i="4" a="1"/>
  <c r="I2446" i="4" s="1"/>
  <c r="I2447" i="4" a="1"/>
  <c r="I2447" i="4" s="1"/>
  <c r="I2448" i="4" a="1"/>
  <c r="I2448" i="4" s="1"/>
  <c r="I2449" i="4" a="1"/>
  <c r="I2449" i="4" s="1"/>
  <c r="I2450" i="4" a="1"/>
  <c r="I2450" i="4" s="1"/>
  <c r="I2451" i="4" a="1"/>
  <c r="I2451" i="4" s="1"/>
  <c r="I2452" i="4" a="1"/>
  <c r="I2452" i="4" s="1"/>
  <c r="I2453" i="4" a="1"/>
  <c r="I2453" i="4" s="1"/>
  <c r="I2454" i="4" a="1"/>
  <c r="I2454" i="4" s="1"/>
  <c r="I2455" i="4" a="1"/>
  <c r="I2455" i="4" s="1"/>
  <c r="I2456" i="4" a="1"/>
  <c r="I2456" i="4" s="1"/>
  <c r="I2457" i="4" a="1"/>
  <c r="I2457" i="4" s="1"/>
  <c r="I2458" i="4" a="1"/>
  <c r="I2458" i="4" s="1"/>
  <c r="I2459" i="4" a="1"/>
  <c r="I2459" i="4" s="1"/>
  <c r="I2460" i="4" a="1"/>
  <c r="I2460" i="4" s="1"/>
  <c r="I2461" i="4" a="1"/>
  <c r="I2461" i="4" s="1"/>
  <c r="I2462" i="4" a="1"/>
  <c r="I2462" i="4" s="1"/>
  <c r="I2463" i="4" a="1"/>
  <c r="I2463" i="4" s="1"/>
  <c r="I2464" i="4" a="1"/>
  <c r="I2464" i="4" s="1"/>
  <c r="I2465" i="4" a="1"/>
  <c r="I2465" i="4" s="1"/>
  <c r="I2466" i="4" a="1"/>
  <c r="I2466" i="4" s="1"/>
  <c r="I2467" i="4" a="1"/>
  <c r="I2467" i="4" s="1"/>
  <c r="M2467" i="4" s="1" a="1"/>
  <c r="M2467" i="4" s="1"/>
  <c r="I2468" i="4" a="1"/>
  <c r="I2468" i="4" s="1"/>
  <c r="I2469" i="4" a="1"/>
  <c r="I2469" i="4" s="1"/>
  <c r="I2470" i="4" a="1"/>
  <c r="I2470" i="4" s="1"/>
  <c r="I2471" i="4" a="1"/>
  <c r="I2471" i="4" s="1"/>
  <c r="I2472" i="4" a="1"/>
  <c r="I2472" i="4" s="1"/>
  <c r="I2473" i="4" a="1"/>
  <c r="I2473" i="4" s="1"/>
  <c r="I2474" i="4" a="1"/>
  <c r="I2474" i="4" s="1"/>
  <c r="I2475" i="4" a="1"/>
  <c r="I2475" i="4" s="1"/>
  <c r="I2476" i="4" a="1"/>
  <c r="I2476" i="4" s="1"/>
  <c r="I2477" i="4" a="1"/>
  <c r="I2477" i="4" s="1"/>
  <c r="I2478" i="4" a="1"/>
  <c r="I2478" i="4" s="1"/>
  <c r="I2479" i="4" a="1"/>
  <c r="I2479" i="4" s="1"/>
  <c r="I2480" i="4" a="1"/>
  <c r="I2480" i="4" s="1"/>
  <c r="I2481" i="4" a="1"/>
  <c r="I2481" i="4" s="1"/>
  <c r="I2482" i="4" a="1"/>
  <c r="I2482" i="4" s="1"/>
  <c r="I2483" i="4" a="1"/>
  <c r="I2483" i="4" s="1"/>
  <c r="I2484" i="4" a="1"/>
  <c r="I2484" i="4" s="1"/>
  <c r="I2485" i="4" a="1"/>
  <c r="I2485" i="4" s="1"/>
  <c r="I2486" i="4" a="1"/>
  <c r="I2486" i="4" s="1"/>
  <c r="I2487" i="4" a="1"/>
  <c r="I2487" i="4" s="1"/>
  <c r="I2488" i="4" a="1"/>
  <c r="I2488" i="4" s="1"/>
  <c r="I2489" i="4" a="1"/>
  <c r="I2489" i="4" s="1"/>
  <c r="I2490" i="4" a="1"/>
  <c r="I2490" i="4" s="1"/>
  <c r="I2491" i="4" a="1"/>
  <c r="I2491" i="4" s="1"/>
  <c r="M2491" i="4" s="1" a="1"/>
  <c r="M2491" i="4" s="1"/>
  <c r="I2492" i="4" a="1"/>
  <c r="I2492" i="4" s="1"/>
  <c r="I2493" i="4" a="1"/>
  <c r="I2493" i="4" s="1"/>
  <c r="I2494" i="4" a="1"/>
  <c r="I2494" i="4" s="1"/>
  <c r="I2495" i="4" a="1"/>
  <c r="I2495" i="4" s="1"/>
  <c r="I2496" i="4" a="1"/>
  <c r="I2496" i="4" s="1"/>
  <c r="I2497" i="4" a="1"/>
  <c r="I2497" i="4" s="1"/>
  <c r="I2498" i="4" a="1"/>
  <c r="I2498" i="4" s="1"/>
  <c r="I2499" i="4" a="1"/>
  <c r="I2499" i="4" s="1"/>
  <c r="I2500" i="4" a="1"/>
  <c r="I2500" i="4" s="1"/>
  <c r="I2501" i="4" a="1"/>
  <c r="I2501" i="4" s="1"/>
  <c r="I2502" i="4" a="1"/>
  <c r="I2502" i="4" s="1"/>
  <c r="I2503" i="4" a="1"/>
  <c r="I2503" i="4" s="1"/>
  <c r="I2504" i="4" a="1"/>
  <c r="I2504" i="4" s="1"/>
  <c r="I2505" i="4" a="1"/>
  <c r="I2505" i="4" s="1"/>
  <c r="I2506" i="4" a="1"/>
  <c r="I2506" i="4" s="1"/>
  <c r="I2507" i="4" a="1"/>
  <c r="I2507" i="4" s="1"/>
  <c r="I2508" i="4" a="1"/>
  <c r="I2508" i="4" s="1"/>
  <c r="I2509" i="4" a="1"/>
  <c r="I2509" i="4" s="1"/>
  <c r="I2510" i="4" a="1"/>
  <c r="I2510" i="4" s="1"/>
  <c r="I2511" i="4" a="1"/>
  <c r="I2511" i="4" s="1"/>
  <c r="I2512" i="4" a="1"/>
  <c r="I2512" i="4" s="1"/>
  <c r="I2513" i="4" a="1"/>
  <c r="I2513" i="4" s="1"/>
  <c r="M2513" i="4" s="1" a="1"/>
  <c r="M2513" i="4" s="1"/>
  <c r="I2514" i="4" a="1"/>
  <c r="I2514" i="4" s="1"/>
  <c r="I2515" i="4" a="1"/>
  <c r="I2515" i="4" s="1"/>
  <c r="I2516" i="4" a="1"/>
  <c r="I2516" i="4" s="1"/>
  <c r="I2517" i="4" a="1"/>
  <c r="I2517" i="4" s="1"/>
  <c r="I2518" i="4" a="1"/>
  <c r="I2518" i="4" s="1"/>
  <c r="I2519" i="4" a="1"/>
  <c r="I2519" i="4" s="1"/>
  <c r="I2520" i="4" a="1"/>
  <c r="I2520" i="4" s="1"/>
  <c r="I2521" i="4" a="1"/>
  <c r="I2521" i="4" s="1"/>
  <c r="I2522" i="4" a="1"/>
  <c r="I2522" i="4" s="1"/>
  <c r="I2523" i="4" a="1"/>
  <c r="I2523" i="4" s="1"/>
  <c r="I2524" i="4" a="1"/>
  <c r="I2524" i="4" s="1"/>
  <c r="I2525" i="4" a="1"/>
  <c r="I2525" i="4" s="1"/>
  <c r="I2526" i="4" a="1"/>
  <c r="I2526" i="4" s="1"/>
  <c r="I2527" i="4" a="1"/>
  <c r="I2527" i="4" s="1"/>
  <c r="I2528" i="4" a="1"/>
  <c r="I2528" i="4" s="1"/>
  <c r="I2529" i="4" a="1"/>
  <c r="I2529" i="4" s="1"/>
  <c r="I2530" i="4" a="1"/>
  <c r="I2530" i="4" s="1"/>
  <c r="I2531" i="4" a="1"/>
  <c r="I2531" i="4" s="1"/>
  <c r="I2532" i="4" a="1"/>
  <c r="I2532" i="4" s="1"/>
  <c r="I2533" i="4" a="1"/>
  <c r="I2533" i="4" s="1"/>
  <c r="I2534" i="4" a="1"/>
  <c r="I2534" i="4" s="1"/>
  <c r="I2535" i="4" a="1"/>
  <c r="I2535" i="4" s="1"/>
  <c r="I2536" i="4" a="1"/>
  <c r="I2536" i="4" s="1"/>
  <c r="I2537" i="4" a="1"/>
  <c r="I2537" i="4" s="1"/>
  <c r="I2538" i="4" a="1"/>
  <c r="I2538" i="4" s="1"/>
  <c r="I2539" i="4" a="1"/>
  <c r="I2539" i="4" s="1"/>
  <c r="I2540" i="4" a="1"/>
  <c r="I2540" i="4" s="1"/>
  <c r="I2541" i="4" a="1"/>
  <c r="I2541" i="4" s="1"/>
  <c r="I2542" i="4" a="1"/>
  <c r="I2542" i="4" s="1"/>
  <c r="I2543" i="4" a="1"/>
  <c r="I2543" i="4" s="1"/>
  <c r="I2544" i="4" a="1"/>
  <c r="I2544" i="4" s="1"/>
  <c r="I2545" i="4" a="1"/>
  <c r="I2545" i="4" s="1"/>
  <c r="I2546" i="4" a="1"/>
  <c r="I2546" i="4" s="1"/>
  <c r="I2547" i="4" a="1"/>
  <c r="I2547" i="4" s="1"/>
  <c r="I2548" i="4" a="1"/>
  <c r="I2548" i="4" s="1"/>
  <c r="I2549" i="4" a="1"/>
  <c r="I2549" i="4" s="1"/>
  <c r="I2550" i="4" a="1"/>
  <c r="I2550" i="4" s="1"/>
  <c r="I2551" i="4" a="1"/>
  <c r="I2551" i="4" s="1"/>
  <c r="I2552" i="4" a="1"/>
  <c r="I2552" i="4" s="1"/>
  <c r="I2553" i="4" a="1"/>
  <c r="I2553" i="4" s="1"/>
  <c r="I2554" i="4" a="1"/>
  <c r="I2554" i="4" s="1"/>
  <c r="I2555" i="4" a="1"/>
  <c r="I2555" i="4" s="1"/>
  <c r="I2556" i="4" a="1"/>
  <c r="I2556" i="4" s="1"/>
  <c r="I2557" i="4" a="1"/>
  <c r="I2557" i="4" s="1"/>
  <c r="I2558" i="4" a="1"/>
  <c r="I2558" i="4" s="1"/>
  <c r="I2559" i="4" a="1"/>
  <c r="I2559" i="4" s="1"/>
  <c r="I2560" i="4" a="1"/>
  <c r="I2560" i="4" s="1"/>
  <c r="I2561" i="4" a="1"/>
  <c r="I2561" i="4" s="1"/>
  <c r="I2562" i="4" a="1"/>
  <c r="I2562" i="4" s="1"/>
  <c r="I2563" i="4" a="1"/>
  <c r="I2563" i="4" s="1"/>
  <c r="I2564" i="4" a="1"/>
  <c r="I2564" i="4" s="1"/>
  <c r="I2565" i="4" a="1"/>
  <c r="I2565" i="4" s="1"/>
  <c r="I2566" i="4" a="1"/>
  <c r="I2566" i="4" s="1"/>
  <c r="I2567" i="4" a="1"/>
  <c r="I2567" i="4" s="1"/>
  <c r="I2568" i="4" a="1"/>
  <c r="I2568" i="4" s="1"/>
  <c r="I2569" i="4" a="1"/>
  <c r="I2569" i="4" s="1"/>
  <c r="I2570" i="4" a="1"/>
  <c r="I2570" i="4" s="1"/>
  <c r="I2571" i="4" a="1"/>
  <c r="I2571" i="4" s="1"/>
  <c r="I2572" i="4" a="1"/>
  <c r="I2572" i="4" s="1"/>
  <c r="I2573" i="4" a="1"/>
  <c r="I2573" i="4" s="1"/>
  <c r="I2574" i="4" a="1"/>
  <c r="I2574" i="4" s="1"/>
  <c r="I2575" i="4" a="1"/>
  <c r="I2575" i="4" s="1"/>
  <c r="I2576" i="4" a="1"/>
  <c r="I2576" i="4" s="1"/>
  <c r="I2577" i="4" a="1"/>
  <c r="I2577" i="4" s="1"/>
  <c r="I2578" i="4" a="1"/>
  <c r="I2578" i="4" s="1"/>
  <c r="I2579" i="4" a="1"/>
  <c r="I2579" i="4" s="1"/>
  <c r="I2580" i="4" a="1"/>
  <c r="I2580" i="4" s="1"/>
  <c r="I2581" i="4" a="1"/>
  <c r="I2581" i="4" s="1"/>
  <c r="I2582" i="4" a="1"/>
  <c r="I2582" i="4" s="1"/>
  <c r="I2583" i="4" a="1"/>
  <c r="I2583" i="4" s="1"/>
  <c r="I2584" i="4" a="1"/>
  <c r="I2584" i="4" s="1"/>
  <c r="I2585" i="4" a="1"/>
  <c r="I2585" i="4" s="1"/>
  <c r="I2586" i="4" a="1"/>
  <c r="I2586" i="4" s="1"/>
  <c r="I2587" i="4" a="1"/>
  <c r="I2587" i="4" s="1"/>
  <c r="I2588" i="4" a="1"/>
  <c r="I2588" i="4" s="1"/>
  <c r="I2589" i="4" a="1"/>
  <c r="I2589" i="4" s="1"/>
  <c r="I2590" i="4" a="1"/>
  <c r="I2590" i="4" s="1"/>
  <c r="I2591" i="4" a="1"/>
  <c r="I2591" i="4" s="1"/>
  <c r="I2592" i="4" a="1"/>
  <c r="I2592" i="4" s="1"/>
  <c r="I2593" i="4" a="1"/>
  <c r="I2593" i="4" s="1"/>
  <c r="I2594" i="4" a="1"/>
  <c r="I2594" i="4" s="1"/>
  <c r="I2595" i="4" a="1"/>
  <c r="I2595" i="4" s="1"/>
  <c r="I2596" i="4" a="1"/>
  <c r="I2596" i="4" s="1"/>
  <c r="I2597" i="4" a="1"/>
  <c r="I2597" i="4" s="1"/>
  <c r="I2598" i="4" a="1"/>
  <c r="I2598" i="4" s="1"/>
  <c r="I2599" i="4" a="1"/>
  <c r="I2599" i="4" s="1"/>
  <c r="I2600" i="4" a="1"/>
  <c r="I2600" i="4" s="1"/>
  <c r="I2601" i="4" a="1"/>
  <c r="I2601" i="4" s="1"/>
  <c r="I2602" i="4" a="1"/>
  <c r="I2602" i="4" s="1"/>
  <c r="I2603" i="4" a="1"/>
  <c r="I2603" i="4" s="1"/>
  <c r="I2604" i="4" a="1"/>
  <c r="I2604" i="4" s="1"/>
  <c r="I2605" i="4" a="1"/>
  <c r="I2605" i="4" s="1"/>
  <c r="I2606" i="4" a="1"/>
  <c r="I2606" i="4" s="1"/>
  <c r="I2607" i="4" a="1"/>
  <c r="I2607" i="4" s="1"/>
  <c r="I2608" i="4" a="1"/>
  <c r="I2608" i="4" s="1"/>
  <c r="I2609" i="4" a="1"/>
  <c r="I2609" i="4" s="1"/>
  <c r="I2610" i="4" a="1"/>
  <c r="I2610" i="4" s="1"/>
  <c r="I2611" i="4" a="1"/>
  <c r="I2611" i="4" s="1"/>
  <c r="I2612" i="4" a="1"/>
  <c r="I2612" i="4" s="1"/>
  <c r="I2613" i="4" a="1"/>
  <c r="I2613" i="4" s="1"/>
  <c r="I2614" i="4" a="1"/>
  <c r="I2614" i="4" s="1"/>
  <c r="I2615" i="4" a="1"/>
  <c r="I2615" i="4" s="1"/>
  <c r="I2616" i="4" a="1"/>
  <c r="I2616" i="4" s="1"/>
  <c r="I2617" i="4" a="1"/>
  <c r="I2617" i="4" s="1"/>
  <c r="I2618" i="4" a="1"/>
  <c r="I2618" i="4" s="1"/>
  <c r="I2619" i="4" a="1"/>
  <c r="I2619" i="4" s="1"/>
  <c r="I2620" i="4" a="1"/>
  <c r="I2620" i="4" s="1"/>
  <c r="I2621" i="4" a="1"/>
  <c r="I2621" i="4" s="1"/>
  <c r="I2622" i="4" a="1"/>
  <c r="I2622" i="4" s="1"/>
  <c r="I2623" i="4" a="1"/>
  <c r="I2623" i="4" s="1"/>
  <c r="I2624" i="4" a="1"/>
  <c r="I2624" i="4" s="1"/>
  <c r="I2625" i="4" a="1"/>
  <c r="I2625" i="4" s="1"/>
  <c r="I2626" i="4" a="1"/>
  <c r="I2626" i="4" s="1"/>
  <c r="I2627" i="4" a="1"/>
  <c r="I2627" i="4" s="1"/>
  <c r="I2628" i="4" a="1"/>
  <c r="I2628" i="4" s="1"/>
  <c r="I2629" i="4" a="1"/>
  <c r="I2629" i="4" s="1"/>
  <c r="I2630" i="4" a="1"/>
  <c r="I2630" i="4" s="1"/>
  <c r="I2631" i="4" a="1"/>
  <c r="I2631" i="4" s="1"/>
  <c r="I2632" i="4" a="1"/>
  <c r="I2632" i="4" s="1"/>
  <c r="I2633" i="4" a="1"/>
  <c r="I2633" i="4" s="1"/>
  <c r="I2634" i="4" a="1"/>
  <c r="I2634" i="4" s="1"/>
  <c r="I2635" i="4" a="1"/>
  <c r="I2635" i="4" s="1"/>
  <c r="I2636" i="4" a="1"/>
  <c r="I2636" i="4" s="1"/>
  <c r="I2637" i="4" a="1"/>
  <c r="I2637" i="4" s="1"/>
  <c r="I2638" i="4" a="1"/>
  <c r="I2638" i="4" s="1"/>
  <c r="I2639" i="4" a="1"/>
  <c r="I2639" i="4" s="1"/>
  <c r="I2640" i="4" a="1"/>
  <c r="I2640" i="4" s="1"/>
  <c r="I2641" i="4" a="1"/>
  <c r="I2641" i="4" s="1"/>
  <c r="I2642" i="4" a="1"/>
  <c r="I2642" i="4" s="1"/>
  <c r="I2643" i="4" a="1"/>
  <c r="I2643" i="4" s="1"/>
  <c r="I2644" i="4" a="1"/>
  <c r="I2644" i="4" s="1"/>
  <c r="I2645" i="4" a="1"/>
  <c r="I2645" i="4" s="1"/>
  <c r="I2646" i="4" a="1"/>
  <c r="I2646" i="4" s="1"/>
  <c r="I2647" i="4" a="1"/>
  <c r="I2647" i="4" s="1"/>
  <c r="I2648" i="4" a="1"/>
  <c r="I2648" i="4" s="1"/>
  <c r="I2649" i="4" a="1"/>
  <c r="I2649" i="4" s="1"/>
  <c r="I2650" i="4" a="1"/>
  <c r="I2650" i="4" s="1"/>
  <c r="I2651" i="4" a="1"/>
  <c r="I2651" i="4" s="1"/>
  <c r="I2652" i="4" a="1"/>
  <c r="I2652" i="4" s="1"/>
  <c r="I2653" i="4" a="1"/>
  <c r="I2653" i="4" s="1"/>
  <c r="I2654" i="4" a="1"/>
  <c r="I2654" i="4" s="1"/>
  <c r="I2655" i="4" a="1"/>
  <c r="I2655" i="4" s="1"/>
  <c r="I2656" i="4" a="1"/>
  <c r="I2656" i="4" s="1"/>
  <c r="I2657" i="4" a="1"/>
  <c r="I2657" i="4" s="1"/>
  <c r="I2658" i="4" a="1"/>
  <c r="I2658" i="4" s="1"/>
  <c r="I2659" i="4" a="1"/>
  <c r="I2659" i="4" s="1"/>
  <c r="I2660" i="4" a="1"/>
  <c r="I2660" i="4" s="1"/>
  <c r="I2661" i="4" a="1"/>
  <c r="I2661" i="4" s="1"/>
  <c r="I2662" i="4" a="1"/>
  <c r="I2662" i="4" s="1"/>
  <c r="I2663" i="4" a="1"/>
  <c r="I2663" i="4" s="1"/>
  <c r="I2664" i="4" a="1"/>
  <c r="I2664" i="4" s="1"/>
  <c r="I2665" i="4" a="1"/>
  <c r="I2665" i="4" s="1"/>
  <c r="I2666" i="4" a="1"/>
  <c r="I2666" i="4" s="1"/>
  <c r="I2667" i="4" a="1"/>
  <c r="I2667" i="4" s="1"/>
  <c r="I2668" i="4" a="1"/>
  <c r="I2668" i="4" s="1"/>
  <c r="I2669" i="4" a="1"/>
  <c r="I2669" i="4" s="1"/>
  <c r="I2670" i="4" a="1"/>
  <c r="I2670" i="4" s="1"/>
  <c r="I2671" i="4" a="1"/>
  <c r="I2671" i="4" s="1"/>
  <c r="I2672" i="4" a="1"/>
  <c r="I2672" i="4" s="1"/>
  <c r="I2673" i="4" a="1"/>
  <c r="I2673" i="4" s="1"/>
  <c r="I2674" i="4" a="1"/>
  <c r="I2674" i="4" s="1"/>
  <c r="I2675" i="4" a="1"/>
  <c r="I2675" i="4" s="1"/>
  <c r="I2676" i="4" a="1"/>
  <c r="I2676" i="4" s="1"/>
  <c r="I2677" i="4" a="1"/>
  <c r="I2677" i="4" s="1"/>
  <c r="I2678" i="4" a="1"/>
  <c r="I2678" i="4" s="1"/>
  <c r="I2679" i="4" a="1"/>
  <c r="I2679" i="4" s="1"/>
  <c r="I2680" i="4" a="1"/>
  <c r="I2680" i="4" s="1"/>
  <c r="I2681" i="4" a="1"/>
  <c r="I2681" i="4" s="1"/>
  <c r="I2682" i="4" a="1"/>
  <c r="I2682" i="4" s="1"/>
  <c r="I2683" i="4" a="1"/>
  <c r="I2683" i="4" s="1"/>
  <c r="I2684" i="4" a="1"/>
  <c r="I2684" i="4" s="1"/>
  <c r="I2685" i="4" a="1"/>
  <c r="I2685" i="4" s="1"/>
  <c r="I2686" i="4" a="1"/>
  <c r="I2686" i="4" s="1"/>
  <c r="I2687" i="4" a="1"/>
  <c r="I2687" i="4" s="1"/>
  <c r="I2688" i="4" a="1"/>
  <c r="I2688" i="4" s="1"/>
  <c r="I2689" i="4" a="1"/>
  <c r="I2689" i="4" s="1"/>
  <c r="I2690" i="4" a="1"/>
  <c r="I2690" i="4" s="1"/>
  <c r="I2691" i="4" a="1"/>
  <c r="I2691" i="4" s="1"/>
  <c r="I2692" i="4" a="1"/>
  <c r="I2692" i="4" s="1"/>
  <c r="I2693" i="4" a="1"/>
  <c r="I2693" i="4" s="1"/>
  <c r="I2694" i="4" a="1"/>
  <c r="I2694" i="4" s="1"/>
  <c r="I2695" i="4" a="1"/>
  <c r="I2695" i="4" s="1"/>
  <c r="I2696" i="4" a="1"/>
  <c r="I2696" i="4" s="1"/>
  <c r="I2697" i="4" a="1"/>
  <c r="I2697" i="4" s="1"/>
  <c r="I2698" i="4" a="1"/>
  <c r="I2698" i="4" s="1"/>
  <c r="I2699" i="4" a="1"/>
  <c r="I2699" i="4" s="1"/>
  <c r="I2700" i="4" a="1"/>
  <c r="I2700" i="4" s="1"/>
  <c r="I2701" i="4" a="1"/>
  <c r="I2701" i="4" s="1"/>
  <c r="I2702" i="4" a="1"/>
  <c r="I2702" i="4" s="1"/>
  <c r="I2703" i="4" a="1"/>
  <c r="I2703" i="4" s="1"/>
  <c r="I2704" i="4" a="1"/>
  <c r="I2704" i="4" s="1"/>
  <c r="I2705" i="4" a="1"/>
  <c r="I2705" i="4" s="1"/>
  <c r="I2706" i="4" a="1"/>
  <c r="I2706" i="4" s="1"/>
  <c r="I2707" i="4" a="1"/>
  <c r="I2707" i="4" s="1"/>
  <c r="I2708" i="4" a="1"/>
  <c r="I2708" i="4" s="1"/>
  <c r="I2709" i="4" a="1"/>
  <c r="I2709" i="4" s="1"/>
  <c r="I2710" i="4" a="1"/>
  <c r="I2710" i="4" s="1"/>
  <c r="I2711" i="4" a="1"/>
  <c r="I2711" i="4" s="1"/>
  <c r="I2712" i="4" a="1"/>
  <c r="I2712" i="4" s="1"/>
  <c r="I2713" i="4" a="1"/>
  <c r="I2713" i="4" s="1"/>
  <c r="I2714" i="4" a="1"/>
  <c r="I2714" i="4" s="1"/>
  <c r="I2715" i="4" a="1"/>
  <c r="I2715" i="4" s="1"/>
  <c r="I2716" i="4" a="1"/>
  <c r="I2716" i="4" s="1"/>
  <c r="I2717" i="4" a="1"/>
  <c r="I2717" i="4" s="1"/>
  <c r="I2718" i="4" a="1"/>
  <c r="I2718" i="4" s="1"/>
  <c r="I2719" i="4" a="1"/>
  <c r="I2719" i="4" s="1"/>
  <c r="I2720" i="4" a="1"/>
  <c r="I2720" i="4" s="1"/>
  <c r="I2721" i="4" a="1"/>
  <c r="I2721" i="4" s="1"/>
  <c r="I2722" i="4" a="1"/>
  <c r="I2722" i="4" s="1"/>
  <c r="I2723" i="4" a="1"/>
  <c r="I2723" i="4" s="1"/>
  <c r="I2724" i="4" a="1"/>
  <c r="I2724" i="4" s="1"/>
  <c r="I2725" i="4" a="1"/>
  <c r="I2725" i="4" s="1"/>
  <c r="I2726" i="4" a="1"/>
  <c r="I2726" i="4" s="1"/>
  <c r="I2727" i="4" a="1"/>
  <c r="I2727" i="4" s="1"/>
  <c r="I2728" i="4" a="1"/>
  <c r="I2728" i="4" s="1"/>
  <c r="I2729" i="4" a="1"/>
  <c r="I2729" i="4" s="1"/>
  <c r="I2730" i="4" a="1"/>
  <c r="I2730" i="4" s="1"/>
  <c r="I2731" i="4" a="1"/>
  <c r="I2731" i="4" s="1"/>
  <c r="I2732" i="4" a="1"/>
  <c r="I2732" i="4" s="1"/>
  <c r="I2733" i="4" a="1"/>
  <c r="I2733" i="4" s="1"/>
  <c r="I2734" i="4" a="1"/>
  <c r="I2734" i="4" s="1"/>
  <c r="I2735" i="4" a="1"/>
  <c r="I2735" i="4" s="1"/>
  <c r="I2736" i="4" a="1"/>
  <c r="I2736" i="4" s="1"/>
  <c r="I2737" i="4" a="1"/>
  <c r="I2737" i="4" s="1"/>
  <c r="I2738" i="4" a="1"/>
  <c r="I2738" i="4" s="1"/>
  <c r="I2739" i="4" a="1"/>
  <c r="I2739" i="4" s="1"/>
  <c r="I2740" i="4" a="1"/>
  <c r="I2740" i="4" s="1"/>
  <c r="I2741" i="4" a="1"/>
  <c r="I2741" i="4" s="1"/>
  <c r="I2742" i="4" a="1"/>
  <c r="I2742" i="4" s="1"/>
  <c r="I2743" i="4" a="1"/>
  <c r="I2743" i="4" s="1"/>
  <c r="I2744" i="4" a="1"/>
  <c r="I2744" i="4" s="1"/>
  <c r="I2745" i="4" a="1"/>
  <c r="I2745" i="4" s="1"/>
  <c r="I2746" i="4" a="1"/>
  <c r="I2746" i="4" s="1"/>
  <c r="I2747" i="4" a="1"/>
  <c r="I2747" i="4" s="1"/>
  <c r="I2748" i="4" a="1"/>
  <c r="I2748" i="4" s="1"/>
  <c r="I2749" i="4" a="1"/>
  <c r="I2749" i="4" s="1"/>
  <c r="I2750" i="4" a="1"/>
  <c r="I2750" i="4" s="1"/>
  <c r="I2751" i="4" a="1"/>
  <c r="I2751" i="4" s="1"/>
  <c r="I2752" i="4" a="1"/>
  <c r="I2752" i="4" s="1"/>
  <c r="I2753" i="4" a="1"/>
  <c r="I2753" i="4" s="1"/>
  <c r="I2754" i="4" a="1"/>
  <c r="I2754" i="4" s="1"/>
  <c r="I2755" i="4" a="1"/>
  <c r="I2755" i="4" s="1"/>
  <c r="I2756" i="4" a="1"/>
  <c r="I2756" i="4" s="1"/>
  <c r="I2757" i="4" a="1"/>
  <c r="I2757" i="4" s="1"/>
  <c r="I2758" i="4" a="1"/>
  <c r="I2758" i="4" s="1"/>
  <c r="I2759" i="4" a="1"/>
  <c r="I2759" i="4" s="1"/>
  <c r="I2760" i="4" a="1"/>
  <c r="I2760" i="4" s="1"/>
  <c r="I2761" i="4" a="1"/>
  <c r="I2761" i="4" s="1"/>
  <c r="I2762" i="4" a="1"/>
  <c r="I2762" i="4" s="1"/>
  <c r="I2763" i="4" a="1"/>
  <c r="I2763" i="4" s="1"/>
  <c r="I2764" i="4" a="1"/>
  <c r="I2764" i="4" s="1"/>
  <c r="I2765" i="4" a="1"/>
  <c r="I2765" i="4" s="1"/>
  <c r="I2766" i="4" a="1"/>
  <c r="I2766" i="4" s="1"/>
  <c r="I2767" i="4" a="1"/>
  <c r="I2767" i="4" s="1"/>
  <c r="I2768" i="4" a="1"/>
  <c r="I2768" i="4" s="1"/>
  <c r="I2769" i="4" a="1"/>
  <c r="I2769" i="4" s="1"/>
  <c r="I2770" i="4" a="1"/>
  <c r="I2770" i="4" s="1"/>
  <c r="I2771" i="4" a="1"/>
  <c r="I2771" i="4" s="1"/>
  <c r="I2772" i="4" a="1"/>
  <c r="I2772" i="4" s="1"/>
  <c r="I2773" i="4" a="1"/>
  <c r="I2773" i="4" s="1"/>
  <c r="I2774" i="4" a="1"/>
  <c r="I2774" i="4" s="1"/>
  <c r="I2775" i="4" a="1"/>
  <c r="I2775" i="4" s="1"/>
  <c r="I2776" i="4" a="1"/>
  <c r="I2776" i="4" s="1"/>
  <c r="I2777" i="4" a="1"/>
  <c r="I2777" i="4" s="1"/>
  <c r="I2778" i="4" a="1"/>
  <c r="I2778" i="4" s="1"/>
  <c r="I2779" i="4" a="1"/>
  <c r="I2779" i="4" s="1"/>
  <c r="I2780" i="4" a="1"/>
  <c r="I2780" i="4" s="1"/>
  <c r="I2781" i="4" a="1"/>
  <c r="I2781" i="4" s="1"/>
  <c r="I2782" i="4" a="1"/>
  <c r="I2782" i="4" s="1"/>
  <c r="I2783" i="4" a="1"/>
  <c r="I2783" i="4" s="1"/>
  <c r="I2784" i="4" a="1"/>
  <c r="I2784" i="4" s="1"/>
  <c r="I2785" i="4" a="1"/>
  <c r="I2785" i="4" s="1"/>
  <c r="I2786" i="4" a="1"/>
  <c r="I2786" i="4" s="1"/>
  <c r="I2787" i="4" a="1"/>
  <c r="I2787" i="4" s="1"/>
  <c r="I2788" i="4" a="1"/>
  <c r="I2788" i="4" s="1"/>
  <c r="I2789" i="4" a="1"/>
  <c r="I2789" i="4" s="1"/>
  <c r="I2790" i="4" a="1"/>
  <c r="I2790" i="4" s="1"/>
  <c r="I2791" i="4" a="1"/>
  <c r="I2791" i="4" s="1"/>
  <c r="I2792" i="4" a="1"/>
  <c r="I2792" i="4" s="1"/>
  <c r="I2793" i="4" a="1"/>
  <c r="I2793" i="4" s="1"/>
  <c r="I2794" i="4" a="1"/>
  <c r="I2794" i="4" s="1"/>
  <c r="I2795" i="4" a="1"/>
  <c r="I2795" i="4" s="1"/>
  <c r="I2796" i="4" a="1"/>
  <c r="I2796" i="4" s="1"/>
  <c r="I2797" i="4" a="1"/>
  <c r="I2797" i="4" s="1"/>
  <c r="I2798" i="4" a="1"/>
  <c r="I2798" i="4" s="1"/>
  <c r="I2799" i="4" a="1"/>
  <c r="I2799" i="4" s="1"/>
  <c r="I2800" i="4" a="1"/>
  <c r="I2800" i="4" s="1"/>
  <c r="I2801" i="4" a="1"/>
  <c r="I2801" i="4" s="1"/>
  <c r="I2802" i="4" a="1"/>
  <c r="I2802" i="4" s="1"/>
  <c r="I2803" i="4" a="1"/>
  <c r="I2803" i="4" s="1"/>
  <c r="I2804" i="4" a="1"/>
  <c r="I2804" i="4" s="1"/>
  <c r="I2805" i="4" a="1"/>
  <c r="I2805" i="4" s="1"/>
  <c r="I2806" i="4" a="1"/>
  <c r="I2806" i="4" s="1"/>
  <c r="I2807" i="4" a="1"/>
  <c r="I2807" i="4" s="1"/>
  <c r="I2808" i="4" a="1"/>
  <c r="I2808" i="4" s="1"/>
  <c r="I2809" i="4" a="1"/>
  <c r="I2809" i="4" s="1"/>
  <c r="I2810" i="4" a="1"/>
  <c r="I2810" i="4" s="1"/>
  <c r="I2811" i="4" a="1"/>
  <c r="I2811" i="4" s="1"/>
  <c r="I2812" i="4" a="1"/>
  <c r="I2812" i="4" s="1"/>
  <c r="I2813" i="4" a="1"/>
  <c r="I2813" i="4" s="1"/>
  <c r="I2814" i="4" a="1"/>
  <c r="I2814" i="4" s="1"/>
  <c r="I2815" i="4" a="1"/>
  <c r="I2815" i="4" s="1"/>
  <c r="I2816" i="4" a="1"/>
  <c r="I2816" i="4" s="1"/>
  <c r="I2817" i="4" a="1"/>
  <c r="I2817" i="4" s="1"/>
  <c r="I2818" i="4" a="1"/>
  <c r="I2818" i="4" s="1"/>
  <c r="I2819" i="4" a="1"/>
  <c r="I2819" i="4" s="1"/>
  <c r="I2820" i="4" a="1"/>
  <c r="I2820" i="4" s="1"/>
  <c r="I2821" i="4" a="1"/>
  <c r="I2821" i="4" s="1"/>
  <c r="I2822" i="4" a="1"/>
  <c r="I2822" i="4" s="1"/>
  <c r="I2823" i="4" a="1"/>
  <c r="I2823" i="4" s="1"/>
  <c r="I2824" i="4" a="1"/>
  <c r="I2824" i="4" s="1"/>
  <c r="I2825" i="4" a="1"/>
  <c r="I2825" i="4" s="1"/>
  <c r="I2826" i="4" a="1"/>
  <c r="I2826" i="4" s="1"/>
  <c r="I2827" i="4" a="1"/>
  <c r="I2827" i="4" s="1"/>
  <c r="I2828" i="4" a="1"/>
  <c r="I2828" i="4" s="1"/>
  <c r="I2829" i="4" a="1"/>
  <c r="I2829" i="4" s="1"/>
  <c r="I2830" i="4" a="1"/>
  <c r="I2830" i="4" s="1"/>
  <c r="I2831" i="4" a="1"/>
  <c r="I2831" i="4" s="1"/>
  <c r="I2832" i="4" a="1"/>
  <c r="I2832" i="4" s="1"/>
  <c r="I2833" i="4" a="1"/>
  <c r="I2833" i="4" s="1"/>
  <c r="I2834" i="4" a="1"/>
  <c r="I2834" i="4" s="1"/>
  <c r="I2835" i="4" a="1"/>
  <c r="I2835" i="4" s="1"/>
  <c r="I2836" i="4" a="1"/>
  <c r="I2836" i="4" s="1"/>
  <c r="I2837" i="4" a="1"/>
  <c r="I2837" i="4" s="1"/>
  <c r="I2838" i="4" a="1"/>
  <c r="I2838" i="4" s="1"/>
  <c r="I2839" i="4" a="1"/>
  <c r="I2839" i="4" s="1"/>
  <c r="I2840" i="4" a="1"/>
  <c r="I2840" i="4" s="1"/>
  <c r="I2841" i="4" a="1"/>
  <c r="I2841" i="4" s="1"/>
  <c r="I2842" i="4" a="1"/>
  <c r="I2842" i="4" s="1"/>
  <c r="I2843" i="4" a="1"/>
  <c r="I2843" i="4" s="1"/>
  <c r="I2844" i="4" a="1"/>
  <c r="I2844" i="4" s="1"/>
  <c r="I2845" i="4" a="1"/>
  <c r="I2845" i="4" s="1"/>
  <c r="I2846" i="4" a="1"/>
  <c r="I2846" i="4" s="1"/>
  <c r="I2847" i="4" a="1"/>
  <c r="I2847" i="4" s="1"/>
  <c r="I2848" i="4" a="1"/>
  <c r="I2848" i="4" s="1"/>
  <c r="I2849" i="4" a="1"/>
  <c r="I2849" i="4" s="1"/>
  <c r="I2850" i="4" a="1"/>
  <c r="I2850" i="4" s="1"/>
  <c r="I2851" i="4" a="1"/>
  <c r="I2851" i="4" s="1"/>
  <c r="I2852" i="4" a="1"/>
  <c r="I2852" i="4" s="1"/>
  <c r="I2853" i="4" a="1"/>
  <c r="I2853" i="4" s="1"/>
  <c r="I2854" i="4" a="1"/>
  <c r="I2854" i="4" s="1"/>
  <c r="I2855" i="4" a="1"/>
  <c r="I2855" i="4" s="1"/>
  <c r="I2856" i="4" a="1"/>
  <c r="I2856" i="4" s="1"/>
  <c r="I2857" i="4" a="1"/>
  <c r="I2857" i="4" s="1"/>
  <c r="I2858" i="4" a="1"/>
  <c r="I2858" i="4" s="1"/>
  <c r="I2859" i="4" a="1"/>
  <c r="I2859" i="4" s="1"/>
  <c r="I2860" i="4" a="1"/>
  <c r="I2860" i="4" s="1"/>
  <c r="I2861" i="4" a="1"/>
  <c r="I2861" i="4" s="1"/>
  <c r="I2862" i="4" a="1"/>
  <c r="I2862" i="4" s="1"/>
  <c r="I2863" i="4" a="1"/>
  <c r="I2863" i="4" s="1"/>
  <c r="I2864" i="4" a="1"/>
  <c r="I2864" i="4" s="1"/>
  <c r="I2865" i="4" a="1"/>
  <c r="I2865" i="4" s="1"/>
  <c r="I2866" i="4" a="1"/>
  <c r="I2866" i="4" s="1"/>
  <c r="I2867" i="4" a="1"/>
  <c r="I2867" i="4" s="1"/>
  <c r="I2868" i="4" a="1"/>
  <c r="I2868" i="4" s="1"/>
  <c r="M2868" i="4" s="1" a="1"/>
  <c r="M2868" i="4" s="1"/>
  <c r="I2869" i="4" a="1"/>
  <c r="I2869" i="4" s="1"/>
  <c r="I2870" i="4" a="1"/>
  <c r="I2870" i="4" s="1"/>
  <c r="I2871" i="4" a="1"/>
  <c r="I2871" i="4" s="1"/>
  <c r="I2872" i="4" a="1"/>
  <c r="I2872" i="4" s="1"/>
  <c r="I2873" i="4" a="1"/>
  <c r="I2873" i="4" s="1"/>
  <c r="I2874" i="4" a="1"/>
  <c r="I2874" i="4" s="1"/>
  <c r="I2875" i="4" a="1"/>
  <c r="I2875" i="4" s="1"/>
  <c r="I2876" i="4" a="1"/>
  <c r="I2876" i="4" s="1"/>
  <c r="M2876" i="4" s="1" a="1"/>
  <c r="M2876" i="4" s="1"/>
  <c r="I2877" i="4" a="1"/>
  <c r="I2877" i="4" s="1"/>
  <c r="I2878" i="4" a="1"/>
  <c r="I2878" i="4" s="1"/>
  <c r="I2879" i="4" a="1"/>
  <c r="I2879" i="4" s="1"/>
  <c r="I2880" i="4" a="1"/>
  <c r="I2880" i="4" s="1"/>
  <c r="I2881" i="4" a="1"/>
  <c r="I2881" i="4" s="1"/>
  <c r="I2882" i="4" a="1"/>
  <c r="I2882" i="4" s="1"/>
  <c r="I2883" i="4" a="1"/>
  <c r="I2883" i="4" s="1"/>
  <c r="I2884" i="4" a="1"/>
  <c r="I2884" i="4" s="1"/>
  <c r="I2885" i="4" a="1"/>
  <c r="I2885" i="4" s="1"/>
  <c r="I2886" i="4" a="1"/>
  <c r="I2886" i="4" s="1"/>
  <c r="I2887" i="4" a="1"/>
  <c r="I2887" i="4" s="1"/>
  <c r="I2888" i="4" a="1"/>
  <c r="I2888" i="4" s="1"/>
  <c r="I2889" i="4" a="1"/>
  <c r="I2889" i="4" s="1"/>
  <c r="I2890" i="4" a="1"/>
  <c r="I2890" i="4" s="1"/>
  <c r="I2891" i="4" a="1"/>
  <c r="I2891" i="4" s="1"/>
  <c r="I2892" i="4" a="1"/>
  <c r="I2892" i="4" s="1"/>
  <c r="I2893" i="4" a="1"/>
  <c r="I2893" i="4" s="1"/>
  <c r="I2894" i="4" a="1"/>
  <c r="I2894" i="4" s="1"/>
  <c r="I2895" i="4" a="1"/>
  <c r="I2895" i="4" s="1"/>
  <c r="I2896" i="4" a="1"/>
  <c r="I2896" i="4" s="1"/>
  <c r="I2897" i="4" a="1"/>
  <c r="I2897" i="4" s="1"/>
  <c r="I2898" i="4" a="1"/>
  <c r="I2898" i="4" s="1"/>
  <c r="I2899" i="4" a="1"/>
  <c r="I2899" i="4" s="1"/>
  <c r="I2900" i="4" a="1"/>
  <c r="I2900" i="4" s="1"/>
  <c r="M2900" i="4" s="1" a="1"/>
  <c r="M2900" i="4" s="1"/>
  <c r="I2901" i="4" a="1"/>
  <c r="I2901" i="4" s="1"/>
  <c r="I2902" i="4" a="1"/>
  <c r="I2902" i="4" s="1"/>
  <c r="I2903" i="4" a="1"/>
  <c r="I2903" i="4" s="1"/>
  <c r="I2904" i="4" a="1"/>
  <c r="I2904" i="4" s="1"/>
  <c r="I2905" i="4" a="1"/>
  <c r="I2905" i="4" s="1"/>
  <c r="I2906" i="4" a="1"/>
  <c r="I2906" i="4" s="1"/>
  <c r="I2907" i="4" a="1"/>
  <c r="I2907" i="4" s="1"/>
  <c r="I2908" i="4" a="1"/>
  <c r="I2908" i="4" s="1"/>
  <c r="M2908" i="4" s="1" a="1"/>
  <c r="M2908" i="4" s="1"/>
  <c r="I2909" i="4" a="1"/>
  <c r="I2909" i="4" s="1"/>
  <c r="I2910" i="4" a="1"/>
  <c r="I2910" i="4" s="1"/>
  <c r="I2911" i="4" a="1"/>
  <c r="I2911" i="4" s="1"/>
  <c r="I2912" i="4" a="1"/>
  <c r="I2912" i="4" s="1"/>
  <c r="I2913" i="4" a="1"/>
  <c r="I2913" i="4" s="1"/>
  <c r="I2914" i="4" a="1"/>
  <c r="I2914" i="4" s="1"/>
  <c r="I2915" i="4" a="1"/>
  <c r="I2915" i="4" s="1"/>
  <c r="I2916" i="4" a="1"/>
  <c r="I2916" i="4" s="1"/>
  <c r="I2917" i="4" a="1"/>
  <c r="I2917" i="4" s="1"/>
  <c r="I2918" i="4" a="1"/>
  <c r="I2918" i="4" s="1"/>
  <c r="I2919" i="4" a="1"/>
  <c r="I2919" i="4" s="1"/>
  <c r="I2920" i="4" a="1"/>
  <c r="I2920" i="4" s="1"/>
  <c r="I2921" i="4" a="1"/>
  <c r="I2921" i="4" s="1"/>
  <c r="I2922" i="4" a="1"/>
  <c r="I2922" i="4" s="1"/>
  <c r="I2923" i="4" a="1"/>
  <c r="I2923" i="4" s="1"/>
  <c r="I2924" i="4" a="1"/>
  <c r="I2924" i="4" s="1"/>
  <c r="I2925" i="4" a="1"/>
  <c r="I2925" i="4" s="1"/>
  <c r="I2926" i="4" a="1"/>
  <c r="I2926" i="4" s="1"/>
  <c r="I2927" i="4" a="1"/>
  <c r="I2927" i="4" s="1"/>
  <c r="I2928" i="4" a="1"/>
  <c r="I2928" i="4" s="1"/>
  <c r="I2929" i="4" a="1"/>
  <c r="I2929" i="4" s="1"/>
  <c r="I2930" i="4" a="1"/>
  <c r="I2930" i="4" s="1"/>
  <c r="I2931" i="4" a="1"/>
  <c r="I2931" i="4" s="1"/>
  <c r="I2932" i="4" a="1"/>
  <c r="I2932" i="4" s="1"/>
  <c r="M2932" i="4" s="1" a="1"/>
  <c r="M2932" i="4" s="1"/>
  <c r="I2933" i="4" a="1"/>
  <c r="I2933" i="4" s="1"/>
  <c r="I2934" i="4" a="1"/>
  <c r="I2934" i="4" s="1"/>
  <c r="I2935" i="4" a="1"/>
  <c r="I2935" i="4" s="1"/>
  <c r="I2936" i="4" a="1"/>
  <c r="I2936" i="4" s="1"/>
  <c r="I2937" i="4" a="1"/>
  <c r="I2937" i="4" s="1"/>
  <c r="I2938" i="4" a="1"/>
  <c r="I2938" i="4" s="1"/>
  <c r="I2939" i="4" a="1"/>
  <c r="I2939" i="4" s="1"/>
  <c r="I2940" i="4" a="1"/>
  <c r="I2940" i="4" s="1"/>
  <c r="M2940" i="4" s="1" a="1"/>
  <c r="M2940" i="4" s="1"/>
  <c r="I2941" i="4" a="1"/>
  <c r="I2941" i="4" s="1"/>
  <c r="I2942" i="4" a="1"/>
  <c r="I2942" i="4" s="1"/>
  <c r="I2943" i="4" a="1"/>
  <c r="I2943" i="4" s="1"/>
  <c r="I2944" i="4" a="1"/>
  <c r="I2944" i="4" s="1"/>
  <c r="I2945" i="4" a="1"/>
  <c r="I2945" i="4" s="1"/>
  <c r="I2946" i="4" a="1"/>
  <c r="I2946" i="4" s="1"/>
  <c r="I2947" i="4" a="1"/>
  <c r="I2947" i="4" s="1"/>
  <c r="I2948" i="4" a="1"/>
  <c r="I2948" i="4" s="1"/>
  <c r="I2949" i="4" a="1"/>
  <c r="I2949" i="4" s="1"/>
  <c r="I2950" i="4" a="1"/>
  <c r="I2950" i="4" s="1"/>
  <c r="I2951" i="4" a="1"/>
  <c r="I2951" i="4" s="1"/>
  <c r="I2952" i="4" a="1"/>
  <c r="I2952" i="4" s="1"/>
  <c r="I2953" i="4" a="1"/>
  <c r="I2953" i="4" s="1"/>
  <c r="I2954" i="4" a="1"/>
  <c r="I2954" i="4" s="1"/>
  <c r="I2955" i="4" a="1"/>
  <c r="I2955" i="4" s="1"/>
  <c r="I2956" i="4" a="1"/>
  <c r="I2956" i="4" s="1"/>
  <c r="I2957" i="4" a="1"/>
  <c r="I2957" i="4" s="1"/>
  <c r="I2958" i="4" a="1"/>
  <c r="I2958" i="4" s="1"/>
  <c r="I2959" i="4" a="1"/>
  <c r="I2959" i="4" s="1"/>
  <c r="I2960" i="4" a="1"/>
  <c r="I2960" i="4" s="1"/>
  <c r="I2961" i="4" a="1"/>
  <c r="I2961" i="4" s="1"/>
  <c r="I2962" i="4" a="1"/>
  <c r="I2962" i="4" s="1"/>
  <c r="I2963" i="4" a="1"/>
  <c r="I2963" i="4" s="1"/>
  <c r="I2964" i="4" a="1"/>
  <c r="I2964" i="4" s="1"/>
  <c r="M2964" i="4" s="1" a="1"/>
  <c r="M2964" i="4" s="1"/>
  <c r="I2965" i="4" a="1"/>
  <c r="I2965" i="4" s="1"/>
  <c r="I2966" i="4" a="1"/>
  <c r="I2966" i="4" s="1"/>
  <c r="I2967" i="4" a="1"/>
  <c r="I2967" i="4" s="1"/>
  <c r="I2968" i="4" a="1"/>
  <c r="I2968" i="4" s="1"/>
  <c r="I2969" i="4" a="1"/>
  <c r="I2969" i="4" s="1"/>
  <c r="I2970" i="4" a="1"/>
  <c r="I2970" i="4" s="1"/>
  <c r="I2971" i="4" a="1"/>
  <c r="I2971" i="4" s="1"/>
  <c r="I2972" i="4" a="1"/>
  <c r="I2972" i="4" s="1"/>
  <c r="M2972" i="4" s="1" a="1"/>
  <c r="M2972" i="4" s="1"/>
  <c r="I2973" i="4" a="1"/>
  <c r="I2973" i="4" s="1"/>
  <c r="I2974" i="4" a="1"/>
  <c r="I2974" i="4" s="1"/>
  <c r="I2975" i="4" a="1"/>
  <c r="I2975" i="4" s="1"/>
  <c r="I2976" i="4" a="1"/>
  <c r="I2976" i="4" s="1"/>
  <c r="I2977" i="4" a="1"/>
  <c r="I2977" i="4" s="1"/>
  <c r="I2978" i="4" a="1"/>
  <c r="I2978" i="4" s="1"/>
  <c r="I2979" i="4" a="1"/>
  <c r="I2979" i="4" s="1"/>
  <c r="I2980" i="4" a="1"/>
  <c r="I2980" i="4" s="1"/>
  <c r="I2981" i="4" a="1"/>
  <c r="I2981" i="4" s="1"/>
  <c r="I2982" i="4" a="1"/>
  <c r="I2982" i="4" s="1"/>
  <c r="I2983" i="4" a="1"/>
  <c r="I2983" i="4" s="1"/>
  <c r="I2984" i="4" a="1"/>
  <c r="I2984" i="4" s="1"/>
  <c r="I2985" i="4" a="1"/>
  <c r="I2985" i="4" s="1"/>
  <c r="I2986" i="4" a="1"/>
  <c r="I2986" i="4" s="1"/>
  <c r="I2987" i="4" a="1"/>
  <c r="I2987" i="4" s="1"/>
  <c r="I2988" i="4" a="1"/>
  <c r="I2988" i="4" s="1"/>
  <c r="I2989" i="4" a="1"/>
  <c r="I2989" i="4" s="1"/>
  <c r="I2990" i="4" a="1"/>
  <c r="I2990" i="4" s="1"/>
  <c r="I2991" i="4" a="1"/>
  <c r="I2991" i="4" s="1"/>
  <c r="I2992" i="4" a="1"/>
  <c r="I2992" i="4" s="1"/>
  <c r="I2993" i="4" a="1"/>
  <c r="I2993" i="4" s="1"/>
  <c r="I2994" i="4" a="1"/>
  <c r="I2994" i="4" s="1"/>
  <c r="I2995" i="4" a="1"/>
  <c r="I2995" i="4" s="1"/>
  <c r="I2996" i="4" a="1"/>
  <c r="I2996" i="4" s="1"/>
  <c r="M2996" i="4" s="1" a="1"/>
  <c r="M2996" i="4" s="1"/>
  <c r="I2997" i="4" a="1"/>
  <c r="I2997" i="4" s="1"/>
  <c r="I2998" i="4" a="1"/>
  <c r="I2998" i="4" s="1"/>
  <c r="I2999" i="4" a="1"/>
  <c r="I2999" i="4" s="1"/>
  <c r="I3000" i="4" a="1"/>
  <c r="I3000" i="4" s="1"/>
  <c r="I3001" i="4" a="1"/>
  <c r="I3001" i="4" s="1"/>
  <c r="I3002" i="4" a="1"/>
  <c r="I3002" i="4" s="1"/>
  <c r="I3003" i="4" a="1"/>
  <c r="I3003" i="4" s="1"/>
  <c r="I3004" i="4" a="1"/>
  <c r="I3004" i="4" s="1"/>
  <c r="M3004" i="4" s="1" a="1"/>
  <c r="M3004" i="4" s="1"/>
  <c r="I3005" i="4" a="1"/>
  <c r="I3005" i="4" s="1"/>
  <c r="I3006" i="4" a="1"/>
  <c r="I3006" i="4" s="1"/>
  <c r="I3007" i="4" a="1"/>
  <c r="I3007" i="4" s="1"/>
  <c r="I3008" i="4" a="1"/>
  <c r="I3008" i="4" s="1"/>
  <c r="I3009" i="4" a="1"/>
  <c r="I3009" i="4" s="1"/>
  <c r="I3010" i="4" a="1"/>
  <c r="I3010" i="4" s="1"/>
  <c r="I3011" i="4" a="1"/>
  <c r="I3011" i="4" s="1"/>
  <c r="I3012" i="4" a="1"/>
  <c r="I3012" i="4" s="1"/>
  <c r="I3013" i="4" a="1"/>
  <c r="I3013" i="4" s="1"/>
  <c r="I3014" i="4" a="1"/>
  <c r="I3014" i="4" s="1"/>
  <c r="I3015" i="4" a="1"/>
  <c r="I3015" i="4" s="1"/>
  <c r="I3016" i="4" a="1"/>
  <c r="I3016" i="4" s="1"/>
  <c r="I3017" i="4" a="1"/>
  <c r="I3017" i="4" s="1"/>
  <c r="I3018" i="4" a="1"/>
  <c r="I3018" i="4" s="1"/>
  <c r="I3019" i="4" a="1"/>
  <c r="I3019" i="4" s="1"/>
  <c r="I3020" i="4" a="1"/>
  <c r="I3020" i="4" s="1"/>
  <c r="I3021" i="4" a="1"/>
  <c r="I3021" i="4" s="1"/>
  <c r="I3022" i="4" a="1"/>
  <c r="I3022" i="4" s="1"/>
  <c r="I3023" i="4" a="1"/>
  <c r="I3023" i="4" s="1"/>
  <c r="I3024" i="4" a="1"/>
  <c r="I3024" i="4" s="1"/>
  <c r="I3025" i="4" a="1"/>
  <c r="I3025" i="4" s="1"/>
  <c r="I3026" i="4" a="1"/>
  <c r="I3026" i="4" s="1"/>
  <c r="I3027" i="4" a="1"/>
  <c r="I3027" i="4" s="1"/>
  <c r="I3028" i="4" a="1"/>
  <c r="I3028" i="4" s="1"/>
  <c r="M3028" i="4" s="1" a="1"/>
  <c r="M3028" i="4" s="1"/>
  <c r="I3029" i="4" a="1"/>
  <c r="I3029" i="4" s="1"/>
  <c r="I3030" i="4" a="1"/>
  <c r="I3030" i="4" s="1"/>
  <c r="I3031" i="4" a="1"/>
  <c r="I3031" i="4" s="1"/>
  <c r="I3032" i="4" a="1"/>
  <c r="I3032" i="4" s="1"/>
  <c r="I3033" i="4" a="1"/>
  <c r="I3033" i="4" s="1"/>
  <c r="I3034" i="4" a="1"/>
  <c r="I3034" i="4" s="1"/>
  <c r="I3035" i="4" a="1"/>
  <c r="I3035" i="4" s="1"/>
  <c r="I3036" i="4" a="1"/>
  <c r="I3036" i="4" s="1"/>
  <c r="I3037" i="4" a="1"/>
  <c r="I3037" i="4" s="1"/>
  <c r="I3038" i="4" a="1"/>
  <c r="I3038" i="4" s="1"/>
  <c r="I3039" i="4" a="1"/>
  <c r="I3039" i="4" s="1"/>
  <c r="I3040" i="4" a="1"/>
  <c r="I3040" i="4" s="1"/>
  <c r="I3041" i="4" a="1"/>
  <c r="I3041" i="4" s="1"/>
  <c r="I3042" i="4" a="1"/>
  <c r="I3042" i="4" s="1"/>
  <c r="M3042" i="4" s="1" a="1"/>
  <c r="M3042" i="4" s="1"/>
  <c r="I3043" i="4" a="1"/>
  <c r="I3043" i="4" s="1"/>
  <c r="I3044" i="4" a="1"/>
  <c r="I3044" i="4" s="1"/>
  <c r="I3045" i="4" a="1"/>
  <c r="I3045" i="4" s="1"/>
  <c r="I3046" i="4" a="1"/>
  <c r="I3046" i="4" s="1"/>
  <c r="I3047" i="4" a="1"/>
  <c r="I3047" i="4" s="1"/>
  <c r="I3048" i="4" a="1"/>
  <c r="I3048" i="4" s="1"/>
  <c r="I3049" i="4" a="1"/>
  <c r="I3049" i="4" s="1"/>
  <c r="I3050" i="4" a="1"/>
  <c r="I3050" i="4" s="1"/>
  <c r="I3051" i="4" a="1"/>
  <c r="I3051" i="4" s="1"/>
  <c r="I3052" i="4" a="1"/>
  <c r="I3052" i="4" s="1"/>
  <c r="M3052" i="4" s="1" a="1"/>
  <c r="M3052" i="4" s="1"/>
  <c r="I3053" i="4" a="1"/>
  <c r="I3053" i="4" s="1"/>
  <c r="I3054" i="4" a="1"/>
  <c r="I3054" i="4" s="1"/>
  <c r="I3055" i="4" a="1"/>
  <c r="I3055" i="4" s="1"/>
  <c r="I3056" i="4" a="1"/>
  <c r="I3056" i="4" s="1"/>
  <c r="I3057" i="4" a="1"/>
  <c r="I3057" i="4" s="1"/>
  <c r="I3058" i="4" a="1"/>
  <c r="I3058" i="4" s="1"/>
  <c r="I3059" i="4" a="1"/>
  <c r="I3059" i="4" s="1"/>
  <c r="I3060" i="4" a="1"/>
  <c r="I3060" i="4" s="1"/>
  <c r="J3060" i="4" s="1" a="1"/>
  <c r="J3060" i="4" s="1"/>
  <c r="I3061" i="4" a="1"/>
  <c r="I3061" i="4" s="1"/>
  <c r="I3062" i="4" a="1"/>
  <c r="I3062" i="4" s="1"/>
  <c r="I3063" i="4" a="1"/>
  <c r="I3063" i="4" s="1"/>
  <c r="I3064" i="4" a="1"/>
  <c r="I3064" i="4" s="1"/>
  <c r="I3065" i="4" a="1"/>
  <c r="I3065" i="4" s="1"/>
  <c r="I3066" i="4" a="1"/>
  <c r="I3066" i="4" s="1"/>
  <c r="I3067" i="4" a="1"/>
  <c r="I3067" i="4" s="1"/>
  <c r="I3068" i="4" a="1"/>
  <c r="I3068" i="4" s="1"/>
  <c r="I3069" i="4" a="1"/>
  <c r="I3069" i="4" s="1"/>
  <c r="I3070" i="4" a="1"/>
  <c r="I3070" i="4" s="1"/>
  <c r="I3071" i="4" a="1"/>
  <c r="I3071" i="4" s="1"/>
  <c r="I3072" i="4" a="1"/>
  <c r="I3072" i="4" s="1"/>
  <c r="I3073" i="4" a="1"/>
  <c r="I3073" i="4" s="1"/>
  <c r="I3074" i="4" a="1"/>
  <c r="I3074" i="4" s="1"/>
  <c r="L3074" i="4" s="1" a="1"/>
  <c r="L3074" i="4" s="1"/>
  <c r="R3074" i="4" s="1"/>
  <c r="I3075" i="4" a="1"/>
  <c r="I3075" i="4" s="1"/>
  <c r="I3076" i="4" a="1"/>
  <c r="I3076" i="4" s="1"/>
  <c r="I3077" i="4" a="1"/>
  <c r="I3077" i="4" s="1"/>
  <c r="I3078" i="4" a="1"/>
  <c r="I3078" i="4" s="1"/>
  <c r="I3079" i="4" a="1"/>
  <c r="I3079" i="4" s="1"/>
  <c r="I3080" i="4" a="1"/>
  <c r="I3080" i="4" s="1"/>
  <c r="I3081" i="4" a="1"/>
  <c r="I3081" i="4" s="1"/>
  <c r="I3082" i="4" a="1"/>
  <c r="I3082" i="4" s="1"/>
  <c r="I3083" i="4" a="1"/>
  <c r="I3083" i="4" s="1"/>
  <c r="I3084" i="4" a="1"/>
  <c r="I3084" i="4" s="1"/>
  <c r="M3084" i="4" s="1" a="1"/>
  <c r="M3084" i="4" s="1"/>
  <c r="I3085" i="4" a="1"/>
  <c r="I3085" i="4" s="1"/>
  <c r="I3086" i="4" a="1"/>
  <c r="I3086" i="4" s="1"/>
  <c r="I3087" i="4" a="1"/>
  <c r="I3087" i="4" s="1"/>
  <c r="I3088" i="4" a="1"/>
  <c r="I3088" i="4" s="1"/>
  <c r="I3089" i="4" a="1"/>
  <c r="I3089" i="4" s="1"/>
  <c r="I3090" i="4" a="1"/>
  <c r="I3090" i="4" s="1"/>
  <c r="I3091" i="4" a="1"/>
  <c r="I3091" i="4" s="1"/>
  <c r="I3092" i="4" a="1"/>
  <c r="I3092" i="4" s="1"/>
  <c r="J3092" i="4" s="1" a="1"/>
  <c r="J3092" i="4" s="1"/>
  <c r="I3093" i="4" a="1"/>
  <c r="I3093" i="4" s="1"/>
  <c r="I3094" i="4" a="1"/>
  <c r="I3094" i="4" s="1"/>
  <c r="I3095" i="4" a="1"/>
  <c r="I3095" i="4" s="1"/>
  <c r="I3096" i="4" a="1"/>
  <c r="I3096" i="4" s="1"/>
  <c r="I3097" i="4" a="1"/>
  <c r="I3097" i="4" s="1"/>
  <c r="I3098" i="4" a="1"/>
  <c r="I3098" i="4" s="1"/>
  <c r="I3099" i="4" a="1"/>
  <c r="I3099" i="4" s="1"/>
  <c r="I3100" i="4" a="1"/>
  <c r="I3100" i="4" s="1"/>
  <c r="I3101" i="4" a="1"/>
  <c r="I3101" i="4" s="1"/>
  <c r="I3102" i="4" a="1"/>
  <c r="I3102" i="4" s="1"/>
  <c r="I3103" i="4" a="1"/>
  <c r="I3103" i="4" s="1"/>
  <c r="I3104" i="4" a="1"/>
  <c r="I3104" i="4" s="1"/>
  <c r="I3105" i="4" a="1"/>
  <c r="I3105" i="4" s="1"/>
  <c r="I3106" i="4" a="1"/>
  <c r="I3106" i="4" s="1"/>
  <c r="I3107" i="4" a="1"/>
  <c r="I3107" i="4" s="1"/>
  <c r="I3108" i="4" a="1"/>
  <c r="I3108" i="4" s="1"/>
  <c r="I3109" i="4" a="1"/>
  <c r="I3109" i="4" s="1"/>
  <c r="I3110" i="4" a="1"/>
  <c r="I3110" i="4" s="1"/>
  <c r="I3111" i="4" a="1"/>
  <c r="I3111" i="4" s="1"/>
  <c r="I3112" i="4" a="1"/>
  <c r="I3112" i="4" s="1"/>
  <c r="I3113" i="4" a="1"/>
  <c r="I3113" i="4" s="1"/>
  <c r="I3114" i="4" a="1"/>
  <c r="I3114" i="4" s="1"/>
  <c r="I3115" i="4" a="1"/>
  <c r="I3115" i="4" s="1"/>
  <c r="I3116" i="4" a="1"/>
  <c r="I3116" i="4" s="1"/>
  <c r="M3116" i="4" s="1" a="1"/>
  <c r="M3116" i="4" s="1"/>
  <c r="I3117" i="4" a="1"/>
  <c r="I3117" i="4" s="1"/>
  <c r="I3118" i="4" a="1"/>
  <c r="I3118" i="4" s="1"/>
  <c r="I3119" i="4" a="1"/>
  <c r="I3119" i="4" s="1"/>
  <c r="I3120" i="4" a="1"/>
  <c r="I3120" i="4" s="1"/>
  <c r="I3121" i="4" a="1"/>
  <c r="I3121" i="4" s="1"/>
  <c r="I3122" i="4" a="1"/>
  <c r="I3122" i="4" s="1"/>
  <c r="I3123" i="4" a="1"/>
  <c r="I3123" i="4" s="1"/>
  <c r="I3124" i="4" a="1"/>
  <c r="I3124" i="4" s="1"/>
  <c r="K3124" i="4" s="1" a="1"/>
  <c r="K3124" i="4" s="1"/>
  <c r="I3125" i="4" a="1"/>
  <c r="I3125" i="4" s="1"/>
  <c r="I3126" i="4" a="1"/>
  <c r="I3126" i="4" s="1"/>
  <c r="I3127" i="4" a="1"/>
  <c r="I3127" i="4" s="1"/>
  <c r="I3128" i="4" a="1"/>
  <c r="I3128" i="4" s="1"/>
  <c r="I3129" i="4" a="1"/>
  <c r="I3129" i="4" s="1"/>
  <c r="I3130" i="4" a="1"/>
  <c r="I3130" i="4" s="1"/>
  <c r="I3131" i="4" a="1"/>
  <c r="I3131" i="4" s="1"/>
  <c r="I3132" i="4" a="1"/>
  <c r="I3132" i="4" s="1"/>
  <c r="I3133" i="4" a="1"/>
  <c r="I3133" i="4" s="1"/>
  <c r="I3134" i="4" a="1"/>
  <c r="I3134" i="4" s="1"/>
  <c r="I3135" i="4" a="1"/>
  <c r="I3135" i="4" s="1"/>
  <c r="I3136" i="4" a="1"/>
  <c r="I3136" i="4" s="1"/>
  <c r="I3137" i="4" a="1"/>
  <c r="I3137" i="4" s="1"/>
  <c r="I3138" i="4" a="1"/>
  <c r="I3138" i="4" s="1"/>
  <c r="I3139" i="4" a="1"/>
  <c r="I3139" i="4" s="1"/>
  <c r="I3140" i="4" a="1"/>
  <c r="I3140" i="4" s="1"/>
  <c r="I3141" i="4" a="1"/>
  <c r="I3141" i="4" s="1"/>
  <c r="I3142" i="4" a="1"/>
  <c r="I3142" i="4" s="1"/>
  <c r="I3143" i="4" a="1"/>
  <c r="I3143" i="4" s="1"/>
  <c r="I3144" i="4" a="1"/>
  <c r="I3144" i="4" s="1"/>
  <c r="I3145" i="4" a="1"/>
  <c r="I3145" i="4" s="1"/>
  <c r="I3146" i="4" a="1"/>
  <c r="I3146" i="4" s="1"/>
  <c r="I3147" i="4" a="1"/>
  <c r="I3147" i="4" s="1"/>
  <c r="I3148" i="4" a="1"/>
  <c r="I3148" i="4" s="1"/>
  <c r="M3148" i="4" s="1" a="1"/>
  <c r="M3148" i="4" s="1"/>
  <c r="I3149" i="4" a="1"/>
  <c r="I3149" i="4" s="1"/>
  <c r="I3150" i="4" a="1"/>
  <c r="I3150" i="4" s="1"/>
  <c r="I3151" i="4" a="1"/>
  <c r="I3151" i="4" s="1"/>
  <c r="I3152" i="4" a="1"/>
  <c r="I3152" i="4" s="1"/>
  <c r="I3153" i="4" a="1"/>
  <c r="I3153" i="4" s="1"/>
  <c r="I3154" i="4" a="1"/>
  <c r="I3154" i="4" s="1"/>
  <c r="M3154" i="4" s="1" a="1"/>
  <c r="M3154" i="4" s="1"/>
  <c r="I3155" i="4" a="1"/>
  <c r="I3155" i="4" s="1"/>
  <c r="I3156" i="4" a="1"/>
  <c r="I3156" i="4" s="1"/>
  <c r="J3156" i="4" s="1" a="1"/>
  <c r="J3156" i="4" s="1"/>
  <c r="I3157" i="4" a="1"/>
  <c r="I3157" i="4" s="1"/>
  <c r="I3158" i="4" a="1"/>
  <c r="I3158" i="4" s="1"/>
  <c r="I3159" i="4" a="1"/>
  <c r="I3159" i="4" s="1"/>
  <c r="I3160" i="4" a="1"/>
  <c r="I3160" i="4" s="1"/>
  <c r="I3161" i="4" a="1"/>
  <c r="I3161" i="4" s="1"/>
  <c r="I3162" i="4" a="1"/>
  <c r="I3162" i="4" s="1"/>
  <c r="J3162" i="4" s="1" a="1"/>
  <c r="J3162" i="4" s="1"/>
  <c r="I3163" i="4" a="1"/>
  <c r="I3163" i="4" s="1"/>
  <c r="I3164" i="4" a="1"/>
  <c r="I3164" i="4" s="1"/>
  <c r="I3165" i="4" a="1"/>
  <c r="I3165" i="4" s="1"/>
  <c r="I3166" i="4" a="1"/>
  <c r="I3166" i="4" s="1"/>
  <c r="I3167" i="4" a="1"/>
  <c r="I3167" i="4" s="1"/>
  <c r="I3168" i="4" a="1"/>
  <c r="I3168" i="4" s="1"/>
  <c r="I3169" i="4" a="1"/>
  <c r="I3169" i="4" s="1"/>
  <c r="I3170" i="4" a="1"/>
  <c r="I3170" i="4" s="1"/>
  <c r="L3170" i="4" s="1" a="1"/>
  <c r="L3170" i="4" s="1"/>
  <c r="R3170" i="4" s="1"/>
  <c r="I3171" i="4" a="1"/>
  <c r="I3171" i="4" s="1"/>
  <c r="I3172" i="4" a="1"/>
  <c r="I3172" i="4" s="1"/>
  <c r="I3173" i="4" a="1"/>
  <c r="I3173" i="4" s="1"/>
  <c r="I3174" i="4" a="1"/>
  <c r="I3174" i="4" s="1"/>
  <c r="I3175" i="4" a="1"/>
  <c r="I3175" i="4" s="1"/>
  <c r="I3176" i="4" a="1"/>
  <c r="I3176" i="4" s="1"/>
  <c r="I3177" i="4" a="1"/>
  <c r="I3177" i="4" s="1"/>
  <c r="I3178" i="4" a="1"/>
  <c r="I3178" i="4" s="1"/>
  <c r="I3179" i="4" a="1"/>
  <c r="I3179" i="4" s="1"/>
  <c r="I3180" i="4" a="1"/>
  <c r="I3180" i="4" s="1"/>
  <c r="M3180" i="4" s="1" a="1"/>
  <c r="M3180" i="4" s="1"/>
  <c r="I3181" i="4" a="1"/>
  <c r="I3181" i="4" s="1"/>
  <c r="I3182" i="4" a="1"/>
  <c r="I3182" i="4" s="1"/>
  <c r="I3183" i="4" a="1"/>
  <c r="I3183" i="4" s="1"/>
  <c r="I3184" i="4" a="1"/>
  <c r="I3184" i="4" s="1"/>
  <c r="I3185" i="4" a="1"/>
  <c r="I3185" i="4" s="1"/>
  <c r="M3185" i="4" s="1" a="1"/>
  <c r="M3185" i="4" s="1"/>
  <c r="I3186" i="4" a="1"/>
  <c r="I3186" i="4" s="1"/>
  <c r="I3187" i="4" a="1"/>
  <c r="I3187" i="4" s="1"/>
  <c r="L3187" i="4" s="1" a="1"/>
  <c r="L3187" i="4" s="1"/>
  <c r="I3188" i="4" a="1"/>
  <c r="I3188" i="4" s="1"/>
  <c r="I3189" i="4" a="1"/>
  <c r="I3189" i="4" s="1"/>
  <c r="I3190" i="4" a="1"/>
  <c r="I3190" i="4" s="1"/>
  <c r="I3191" i="4" a="1"/>
  <c r="I3191" i="4" s="1"/>
  <c r="I3192" i="4" a="1"/>
  <c r="I3192" i="4" s="1"/>
  <c r="I3193" i="4" a="1"/>
  <c r="I3193" i="4" s="1"/>
  <c r="I3194" i="4" a="1"/>
  <c r="I3194" i="4" s="1"/>
  <c r="I3195" i="4" a="1"/>
  <c r="I3195" i="4" s="1"/>
  <c r="I3196" i="4" a="1"/>
  <c r="I3196" i="4" s="1"/>
  <c r="I3197" i="4" a="1"/>
  <c r="I3197" i="4" s="1"/>
  <c r="I3198" i="4" a="1"/>
  <c r="I3198" i="4" s="1"/>
  <c r="I3199" i="4" a="1"/>
  <c r="I3199" i="4" s="1"/>
  <c r="I3200" i="4" a="1"/>
  <c r="I3200" i="4" s="1"/>
  <c r="I3201" i="4" a="1"/>
  <c r="I3201" i="4" s="1"/>
  <c r="I3202" i="4" a="1"/>
  <c r="I3202" i="4" s="1"/>
  <c r="I3203" i="4" a="1"/>
  <c r="I3203" i="4" s="1"/>
  <c r="I3204" i="4" a="1"/>
  <c r="I3204" i="4" s="1"/>
  <c r="I3205" i="4" a="1"/>
  <c r="I3205" i="4" s="1"/>
  <c r="I3206" i="4" a="1"/>
  <c r="I3206" i="4" s="1"/>
  <c r="I3207" i="4" a="1"/>
  <c r="I3207" i="4" s="1"/>
  <c r="I3208" i="4" a="1"/>
  <c r="I3208" i="4" s="1"/>
  <c r="I3209" i="4" a="1"/>
  <c r="I3209" i="4" s="1"/>
  <c r="I3210" i="4" a="1"/>
  <c r="I3210" i="4" s="1"/>
  <c r="I3211" i="4" a="1"/>
  <c r="I3211" i="4" s="1"/>
  <c r="I3212" i="4" a="1"/>
  <c r="I3212" i="4" s="1"/>
  <c r="I3213" i="4" a="1"/>
  <c r="I3213" i="4" s="1"/>
  <c r="I3214" i="4" a="1"/>
  <c r="I3214" i="4" s="1"/>
  <c r="I3215" i="4" a="1"/>
  <c r="I3215" i="4" s="1"/>
  <c r="I3216" i="4" a="1"/>
  <c r="I3216" i="4" s="1"/>
  <c r="I3217" i="4" a="1"/>
  <c r="I3217" i="4" s="1"/>
  <c r="I3218" i="4" a="1"/>
  <c r="I3218" i="4" s="1"/>
  <c r="I3219" i="4" a="1"/>
  <c r="I3219" i="4" s="1"/>
  <c r="I3220" i="4" a="1"/>
  <c r="I3220" i="4" s="1"/>
  <c r="I3221" i="4" a="1"/>
  <c r="I3221" i="4" s="1"/>
  <c r="I3222" i="4" a="1"/>
  <c r="I3222" i="4" s="1"/>
  <c r="I3223" i="4" a="1"/>
  <c r="I3223" i="4" s="1"/>
  <c r="I3224" i="4" a="1"/>
  <c r="I3224" i="4" s="1"/>
  <c r="I3225" i="4" a="1"/>
  <c r="I3225" i="4" s="1"/>
  <c r="I3226" i="4" a="1"/>
  <c r="I3226" i="4" s="1"/>
  <c r="I3227" i="4" a="1"/>
  <c r="I3227" i="4" s="1"/>
  <c r="I3228" i="4" a="1"/>
  <c r="I3228" i="4" s="1"/>
  <c r="I3229" i="4" a="1"/>
  <c r="I3229" i="4" s="1"/>
  <c r="I3230" i="4" a="1"/>
  <c r="I3230" i="4" s="1"/>
  <c r="I3231" i="4" a="1"/>
  <c r="I3231" i="4" s="1"/>
  <c r="I3232" i="4" a="1"/>
  <c r="I3232" i="4" s="1"/>
  <c r="I3233" i="4" a="1"/>
  <c r="I3233" i="4" s="1"/>
  <c r="I3234" i="4" a="1"/>
  <c r="I3234" i="4" s="1"/>
  <c r="I3235" i="4" a="1"/>
  <c r="I3235" i="4" s="1"/>
  <c r="I3236" i="4" a="1"/>
  <c r="I3236" i="4" s="1"/>
  <c r="I3237" i="4" a="1"/>
  <c r="I3237" i="4" s="1"/>
  <c r="I3238" i="4" a="1"/>
  <c r="I3238" i="4" s="1"/>
  <c r="I3239" i="4" a="1"/>
  <c r="I3239" i="4" s="1"/>
  <c r="I3240" i="4" a="1"/>
  <c r="I3240" i="4" s="1"/>
  <c r="I3241" i="4" a="1"/>
  <c r="I3241" i="4" s="1"/>
  <c r="I3242" i="4" a="1"/>
  <c r="I3242" i="4" s="1"/>
  <c r="I3243" i="4" a="1"/>
  <c r="I3243" i="4" s="1"/>
  <c r="I3244" i="4" a="1"/>
  <c r="I3244" i="4" s="1"/>
  <c r="I3245" i="4" a="1"/>
  <c r="I3245" i="4" s="1"/>
  <c r="I3246" i="4" a="1"/>
  <c r="I3246" i="4" s="1"/>
  <c r="I3247" i="4" a="1"/>
  <c r="I3247" i="4" s="1"/>
  <c r="I3248" i="4" a="1"/>
  <c r="I3248" i="4" s="1"/>
  <c r="I3249" i="4" a="1"/>
  <c r="I3249" i="4" s="1"/>
  <c r="I3250" i="4" a="1"/>
  <c r="I3250" i="4" s="1"/>
  <c r="I3251" i="4" a="1"/>
  <c r="I3251" i="4" s="1"/>
  <c r="I3252" i="4" a="1"/>
  <c r="I3252" i="4" s="1"/>
  <c r="I3253" i="4" a="1"/>
  <c r="I3253" i="4" s="1"/>
  <c r="I3254" i="4" a="1"/>
  <c r="I3254" i="4" s="1"/>
  <c r="I3255" i="4" a="1"/>
  <c r="I3255" i="4" s="1"/>
  <c r="I3256" i="4" a="1"/>
  <c r="I3256" i="4" s="1"/>
  <c r="I3257" i="4" a="1"/>
  <c r="I3257" i="4" s="1"/>
  <c r="I3258" i="4" a="1"/>
  <c r="I3258" i="4" s="1"/>
  <c r="I3259" i="4" a="1"/>
  <c r="I3259" i="4" s="1"/>
  <c r="I3260" i="4" a="1"/>
  <c r="I3260" i="4" s="1"/>
  <c r="I3261" i="4" a="1"/>
  <c r="I3261" i="4" s="1"/>
  <c r="I3262" i="4" a="1"/>
  <c r="I3262" i="4" s="1"/>
  <c r="I3263" i="4" a="1"/>
  <c r="I3263" i="4" s="1"/>
  <c r="I3264" i="4" a="1"/>
  <c r="I3264" i="4" s="1"/>
  <c r="I3265" i="4" a="1"/>
  <c r="I3265" i="4" s="1"/>
  <c r="I3266" i="4" a="1"/>
  <c r="I3266" i="4" s="1"/>
  <c r="I3267" i="4" a="1"/>
  <c r="I3267" i="4" s="1"/>
  <c r="I3268" i="4" a="1"/>
  <c r="I3268" i="4" s="1"/>
  <c r="I3269" i="4" a="1"/>
  <c r="I3269" i="4" s="1"/>
  <c r="I3270" i="4" a="1"/>
  <c r="I3270" i="4" s="1"/>
  <c r="I3271" i="4" a="1"/>
  <c r="I3271" i="4" s="1"/>
  <c r="I3272" i="4" a="1"/>
  <c r="I3272" i="4" s="1"/>
  <c r="I3273" i="4" a="1"/>
  <c r="I3273" i="4" s="1"/>
  <c r="I3274" i="4" a="1"/>
  <c r="I3274" i="4" s="1"/>
  <c r="I3275" i="4" a="1"/>
  <c r="I3275" i="4" s="1"/>
  <c r="I3276" i="4" a="1"/>
  <c r="I3276" i="4" s="1"/>
  <c r="I3277" i="4" a="1"/>
  <c r="I3277" i="4" s="1"/>
  <c r="I3278" i="4" a="1"/>
  <c r="I3278" i="4" s="1"/>
  <c r="I3279" i="4" a="1"/>
  <c r="I3279" i="4" s="1"/>
  <c r="I3280" i="4" a="1"/>
  <c r="I3280" i="4" s="1"/>
  <c r="I3281" i="4" a="1"/>
  <c r="I3281" i="4" s="1"/>
  <c r="I3282" i="4" a="1"/>
  <c r="I3282" i="4" s="1"/>
  <c r="I3283" i="4" a="1"/>
  <c r="I3283" i="4" s="1"/>
  <c r="I3284" i="4" a="1"/>
  <c r="I3284" i="4" s="1"/>
  <c r="I3285" i="4" a="1"/>
  <c r="I3285" i="4" s="1"/>
  <c r="I3286" i="4" a="1"/>
  <c r="I3286" i="4" s="1"/>
  <c r="I3287" i="4" a="1"/>
  <c r="I3287" i="4" s="1"/>
  <c r="I3288" i="4" a="1"/>
  <c r="I3288" i="4" s="1"/>
  <c r="I3289" i="4" a="1"/>
  <c r="I3289" i="4" s="1"/>
  <c r="I3290" i="4" a="1"/>
  <c r="I3290" i="4" s="1"/>
  <c r="I3291" i="4" a="1"/>
  <c r="I3291" i="4" s="1"/>
  <c r="I3292" i="4" a="1"/>
  <c r="I3292" i="4" s="1"/>
  <c r="I3293" i="4" a="1"/>
  <c r="I3293" i="4" s="1"/>
  <c r="I3294" i="4" a="1"/>
  <c r="I3294" i="4" s="1"/>
  <c r="I3295" i="4" a="1"/>
  <c r="I3295" i="4" s="1"/>
  <c r="I3296" i="4" a="1"/>
  <c r="I3296" i="4" s="1"/>
  <c r="I3297" i="4" a="1"/>
  <c r="I3297" i="4" s="1"/>
  <c r="I3298" i="4" a="1"/>
  <c r="I3298" i="4" s="1"/>
  <c r="I3299" i="4" a="1"/>
  <c r="I3299" i="4" s="1"/>
  <c r="I3300" i="4" a="1"/>
  <c r="I3300" i="4" s="1"/>
  <c r="I3301" i="4" a="1"/>
  <c r="I3301" i="4" s="1"/>
  <c r="I3302" i="4" a="1"/>
  <c r="I3302" i="4" s="1"/>
  <c r="I3303" i="4" a="1"/>
  <c r="I3303" i="4" s="1"/>
  <c r="I3304" i="4" a="1"/>
  <c r="I3304" i="4" s="1"/>
  <c r="I3305" i="4" a="1"/>
  <c r="I3305" i="4" s="1"/>
  <c r="I3306" i="4" a="1"/>
  <c r="I3306" i="4" s="1"/>
  <c r="I3307" i="4" a="1"/>
  <c r="I3307" i="4" s="1"/>
  <c r="I3308" i="4" a="1"/>
  <c r="I3308" i="4" s="1"/>
  <c r="I3309" i="4" a="1"/>
  <c r="I3309" i="4" s="1"/>
  <c r="I3310" i="4" a="1"/>
  <c r="I3310" i="4" s="1"/>
  <c r="I3311" i="4" a="1"/>
  <c r="I3311" i="4" s="1"/>
  <c r="I3312" i="4" a="1"/>
  <c r="I3312" i="4" s="1"/>
  <c r="I3313" i="4" a="1"/>
  <c r="I3313" i="4" s="1"/>
  <c r="I3314" i="4" a="1"/>
  <c r="I3314" i="4" s="1"/>
  <c r="I3315" i="4" a="1"/>
  <c r="I3315" i="4" s="1"/>
  <c r="I3316" i="4" a="1"/>
  <c r="I3316" i="4" s="1"/>
  <c r="I3317" i="4" a="1"/>
  <c r="I3317" i="4" s="1"/>
  <c r="I3318" i="4" a="1"/>
  <c r="I3318" i="4" s="1"/>
  <c r="I3319" i="4" a="1"/>
  <c r="I3319" i="4" s="1"/>
  <c r="I3320" i="4" a="1"/>
  <c r="I3320" i="4" s="1"/>
  <c r="I3321" i="4" a="1"/>
  <c r="I3321" i="4" s="1"/>
  <c r="I3322" i="4" a="1"/>
  <c r="I3322" i="4" s="1"/>
  <c r="I3323" i="4" a="1"/>
  <c r="I3323" i="4" s="1"/>
  <c r="I3324" i="4" a="1"/>
  <c r="I3324" i="4" s="1"/>
  <c r="I3325" i="4" a="1"/>
  <c r="I3325" i="4" s="1"/>
  <c r="I3326" i="4" a="1"/>
  <c r="I3326" i="4" s="1"/>
  <c r="I3327" i="4" a="1"/>
  <c r="I3327" i="4" s="1"/>
  <c r="I3328" i="4" a="1"/>
  <c r="I3328" i="4" s="1"/>
  <c r="I3329" i="4" a="1"/>
  <c r="I3329" i="4" s="1"/>
  <c r="I3330" i="4" a="1"/>
  <c r="I3330" i="4" s="1"/>
  <c r="I3331" i="4" a="1"/>
  <c r="I3331" i="4" s="1"/>
  <c r="I3332" i="4" a="1"/>
  <c r="I3332" i="4" s="1"/>
  <c r="I3333" i="4" a="1"/>
  <c r="I3333" i="4" s="1"/>
  <c r="I3334" i="4" a="1"/>
  <c r="I3334" i="4" s="1"/>
  <c r="I3335" i="4" a="1"/>
  <c r="I3335" i="4" s="1"/>
  <c r="I3336" i="4" a="1"/>
  <c r="I3336" i="4" s="1"/>
  <c r="I3337" i="4" a="1"/>
  <c r="I3337" i="4" s="1"/>
  <c r="I3338" i="4" a="1"/>
  <c r="I3338" i="4" s="1"/>
  <c r="I3339" i="4" a="1"/>
  <c r="I3339" i="4" s="1"/>
  <c r="I3340" i="4" a="1"/>
  <c r="I3340" i="4" s="1"/>
  <c r="I3341" i="4" a="1"/>
  <c r="I3341" i="4" s="1"/>
  <c r="I3342" i="4" a="1"/>
  <c r="I3342" i="4" s="1"/>
  <c r="I3343" i="4" a="1"/>
  <c r="I3343" i="4" s="1"/>
  <c r="I3344" i="4" a="1"/>
  <c r="I3344" i="4" s="1"/>
  <c r="I3345" i="4" a="1"/>
  <c r="I3345" i="4" s="1"/>
  <c r="I3346" i="4" a="1"/>
  <c r="I3346" i="4" s="1"/>
  <c r="I3347" i="4" a="1"/>
  <c r="I3347" i="4" s="1"/>
  <c r="I3348" i="4" a="1"/>
  <c r="I3348" i="4" s="1"/>
  <c r="I3349" i="4" a="1"/>
  <c r="I3349" i="4" s="1"/>
  <c r="I3350" i="4" a="1"/>
  <c r="I3350" i="4" s="1"/>
  <c r="I3351" i="4" a="1"/>
  <c r="I3351" i="4" s="1"/>
  <c r="I3352" i="4" a="1"/>
  <c r="I3352" i="4" s="1"/>
  <c r="I3353" i="4" a="1"/>
  <c r="I3353" i="4" s="1"/>
  <c r="I3354" i="4" a="1"/>
  <c r="I3354" i="4" s="1"/>
  <c r="I3355" i="4" a="1"/>
  <c r="I3355" i="4" s="1"/>
  <c r="I3356" i="4" a="1"/>
  <c r="I3356" i="4" s="1"/>
  <c r="I3357" i="4" a="1"/>
  <c r="I3357" i="4" s="1"/>
  <c r="I3358" i="4" a="1"/>
  <c r="I3358" i="4" s="1"/>
  <c r="I3359" i="4" a="1"/>
  <c r="I3359" i="4" s="1"/>
  <c r="I3360" i="4" a="1"/>
  <c r="I3360" i="4" s="1"/>
  <c r="I3361" i="4" a="1"/>
  <c r="I3361" i="4" s="1"/>
  <c r="I3362" i="4" a="1"/>
  <c r="I3362" i="4" s="1"/>
  <c r="I3363" i="4" a="1"/>
  <c r="I3363" i="4" s="1"/>
  <c r="I3364" i="4" a="1"/>
  <c r="I3364" i="4" s="1"/>
  <c r="I3365" i="4" a="1"/>
  <c r="I3365" i="4" s="1"/>
  <c r="I3366" i="4" a="1"/>
  <c r="I3366" i="4" s="1"/>
  <c r="I3367" i="4" a="1"/>
  <c r="I3367" i="4" s="1"/>
  <c r="I3368" i="4" a="1"/>
  <c r="I3368" i="4" s="1"/>
  <c r="I3369" i="4" a="1"/>
  <c r="I3369" i="4" s="1"/>
  <c r="I3370" i="4" a="1"/>
  <c r="I3370" i="4" s="1"/>
  <c r="I3371" i="4" a="1"/>
  <c r="I3371" i="4" s="1"/>
  <c r="I3372" i="4" a="1"/>
  <c r="I3372" i="4" s="1"/>
  <c r="I3373" i="4" a="1"/>
  <c r="I3373" i="4" s="1"/>
  <c r="I3374" i="4" a="1"/>
  <c r="I3374" i="4" s="1"/>
  <c r="I3375" i="4" a="1"/>
  <c r="I3375" i="4" s="1"/>
  <c r="I3376" i="4" a="1"/>
  <c r="I3376" i="4" s="1"/>
  <c r="I3377" i="4" a="1"/>
  <c r="I3377" i="4" s="1"/>
  <c r="I3378" i="4" a="1"/>
  <c r="I3378" i="4" s="1"/>
  <c r="I3379" i="4" a="1"/>
  <c r="I3379" i="4" s="1"/>
  <c r="I3380" i="4" a="1"/>
  <c r="I3380" i="4" s="1"/>
  <c r="I3381" i="4" a="1"/>
  <c r="I3381" i="4" s="1"/>
  <c r="I3382" i="4" a="1"/>
  <c r="I3382" i="4" s="1"/>
  <c r="I3383" i="4" a="1"/>
  <c r="I3383" i="4" s="1"/>
  <c r="I3384" i="4" a="1"/>
  <c r="I3384" i="4" s="1"/>
  <c r="I3385" i="4" a="1"/>
  <c r="I3385" i="4" s="1"/>
  <c r="I3386" i="4" a="1"/>
  <c r="I3386" i="4" s="1"/>
  <c r="I3387" i="4" a="1"/>
  <c r="I3387" i="4" s="1"/>
  <c r="I3388" i="4" a="1"/>
  <c r="I3388" i="4" s="1"/>
  <c r="I3389" i="4" a="1"/>
  <c r="I3389" i="4" s="1"/>
  <c r="I3390" i="4" a="1"/>
  <c r="I3390" i="4" s="1"/>
  <c r="I3391" i="4" a="1"/>
  <c r="I3391" i="4" s="1"/>
  <c r="I3392" i="4" a="1"/>
  <c r="I3392" i="4" s="1"/>
  <c r="I3393" i="4" a="1"/>
  <c r="I3393" i="4" s="1"/>
  <c r="I3394" i="4" a="1"/>
  <c r="I3394" i="4" s="1"/>
  <c r="I3395" i="4" a="1"/>
  <c r="I3395" i="4" s="1"/>
  <c r="I3396" i="4" a="1"/>
  <c r="I3396" i="4" s="1"/>
  <c r="I3397" i="4" a="1"/>
  <c r="I3397" i="4" s="1"/>
  <c r="I3398" i="4" a="1"/>
  <c r="I3398" i="4" s="1"/>
  <c r="I3399" i="4" a="1"/>
  <c r="I3399" i="4" s="1"/>
  <c r="I3400" i="4" a="1"/>
  <c r="I3400" i="4" s="1"/>
  <c r="I3401" i="4" a="1"/>
  <c r="I3401" i="4" s="1"/>
  <c r="I3402" i="4" a="1"/>
  <c r="I3402" i="4" s="1"/>
  <c r="I3403" i="4" a="1"/>
  <c r="I3403" i="4" s="1"/>
  <c r="I3404" i="4" a="1"/>
  <c r="I3404" i="4" s="1"/>
  <c r="I3405" i="4" a="1"/>
  <c r="I3405" i="4" s="1"/>
  <c r="I3406" i="4" a="1"/>
  <c r="I3406" i="4" s="1"/>
  <c r="I3407" i="4" a="1"/>
  <c r="I3407" i="4" s="1"/>
  <c r="I3408" i="4" a="1"/>
  <c r="I3408" i="4" s="1"/>
  <c r="I3409" i="4" a="1"/>
  <c r="I3409" i="4" s="1"/>
  <c r="I3410" i="4" a="1"/>
  <c r="I3410" i="4" s="1"/>
  <c r="I3411" i="4" a="1"/>
  <c r="I3411" i="4" s="1"/>
  <c r="I3412" i="4" a="1"/>
  <c r="I3412" i="4" s="1"/>
  <c r="I3413" i="4" a="1"/>
  <c r="I3413" i="4" s="1"/>
  <c r="I3414" i="4" a="1"/>
  <c r="I3414" i="4" s="1"/>
  <c r="I3415" i="4" a="1"/>
  <c r="I3415" i="4" s="1"/>
  <c r="I3416" i="4" a="1"/>
  <c r="I3416" i="4" s="1"/>
  <c r="I3417" i="4" a="1"/>
  <c r="I3417" i="4" s="1"/>
  <c r="I3418" i="4" a="1"/>
  <c r="I3418" i="4" s="1"/>
  <c r="I3419" i="4" a="1"/>
  <c r="I3419" i="4" s="1"/>
  <c r="I3420" i="4" a="1"/>
  <c r="I3420" i="4" s="1"/>
  <c r="I3421" i="4" a="1"/>
  <c r="I3421" i="4" s="1"/>
  <c r="I3422" i="4" a="1"/>
  <c r="I3422" i="4" s="1"/>
  <c r="I3423" i="4" a="1"/>
  <c r="I3423" i="4" s="1"/>
  <c r="I3424" i="4" a="1"/>
  <c r="I3424" i="4" s="1"/>
  <c r="I3425" i="4" a="1"/>
  <c r="I3425" i="4" s="1"/>
  <c r="I3426" i="4" a="1"/>
  <c r="I3426" i="4" s="1"/>
  <c r="I3427" i="4" a="1"/>
  <c r="I3427" i="4" s="1"/>
  <c r="I3428" i="4" a="1"/>
  <c r="I3428" i="4" s="1"/>
  <c r="I3429" i="4" a="1"/>
  <c r="I3429" i="4" s="1"/>
  <c r="I3430" i="4" a="1"/>
  <c r="I3430" i="4" s="1"/>
  <c r="I3431" i="4" a="1"/>
  <c r="I3431" i="4" s="1"/>
  <c r="I3432" i="4" a="1"/>
  <c r="I3432" i="4" s="1"/>
  <c r="I3433" i="4" a="1"/>
  <c r="I3433" i="4" s="1"/>
  <c r="I3434" i="4" a="1"/>
  <c r="I3434" i="4" s="1"/>
  <c r="I3435" i="4" a="1"/>
  <c r="I3435" i="4" s="1"/>
  <c r="I3436" i="4" a="1"/>
  <c r="I3436" i="4" s="1"/>
  <c r="I3437" i="4" a="1"/>
  <c r="I3437" i="4" s="1"/>
  <c r="I3438" i="4" a="1"/>
  <c r="I3438" i="4" s="1"/>
  <c r="I3439" i="4" a="1"/>
  <c r="I3439" i="4" s="1"/>
  <c r="I3440" i="4" a="1"/>
  <c r="I3440" i="4" s="1"/>
  <c r="I3441" i="4" a="1"/>
  <c r="I3441" i="4" s="1"/>
  <c r="I3442" i="4" a="1"/>
  <c r="I3442" i="4" s="1"/>
  <c r="I3443" i="4" a="1"/>
  <c r="I3443" i="4" s="1"/>
  <c r="I3444" i="4" a="1"/>
  <c r="I3444" i="4" s="1"/>
  <c r="I3445" i="4" a="1"/>
  <c r="I3445" i="4" s="1"/>
  <c r="I3446" i="4" a="1"/>
  <c r="I3446" i="4" s="1"/>
  <c r="I3447" i="4" a="1"/>
  <c r="I3447" i="4" s="1"/>
  <c r="I3448" i="4" a="1"/>
  <c r="I3448" i="4" s="1"/>
  <c r="I3449" i="4" a="1"/>
  <c r="I3449" i="4" s="1"/>
  <c r="I3450" i="4" a="1"/>
  <c r="I3450" i="4" s="1"/>
  <c r="I3451" i="4" a="1"/>
  <c r="I3451" i="4" s="1"/>
  <c r="I3452" i="4" a="1"/>
  <c r="I3452" i="4" s="1"/>
  <c r="I3453" i="4" a="1"/>
  <c r="I3453" i="4" s="1"/>
  <c r="I3454" i="4" a="1"/>
  <c r="I3454" i="4" s="1"/>
  <c r="I3455" i="4" a="1"/>
  <c r="I3455" i="4" s="1"/>
  <c r="I3456" i="4" a="1"/>
  <c r="I3456" i="4" s="1"/>
  <c r="I3457" i="4" a="1"/>
  <c r="I3457" i="4" s="1"/>
  <c r="I3458" i="4" a="1"/>
  <c r="I3458" i="4" s="1"/>
  <c r="I3459" i="4" a="1"/>
  <c r="I3459" i="4" s="1"/>
  <c r="I3460" i="4" a="1"/>
  <c r="I3460" i="4" s="1"/>
  <c r="I3461" i="4" a="1"/>
  <c r="I3461" i="4" s="1"/>
  <c r="I3462" i="4" a="1"/>
  <c r="I3462" i="4" s="1"/>
  <c r="I3463" i="4" a="1"/>
  <c r="I3463" i="4" s="1"/>
  <c r="I3464" i="4" a="1"/>
  <c r="I3464" i="4" s="1"/>
  <c r="I3465" i="4" a="1"/>
  <c r="I3465" i="4" s="1"/>
  <c r="I3466" i="4" a="1"/>
  <c r="I3466" i="4" s="1"/>
  <c r="I3467" i="4" a="1"/>
  <c r="I3467" i="4" s="1"/>
  <c r="I3468" i="4" a="1"/>
  <c r="I3468" i="4" s="1"/>
  <c r="I3469" i="4" a="1"/>
  <c r="I3469" i="4" s="1"/>
  <c r="I3470" i="4" a="1"/>
  <c r="I3470" i="4" s="1"/>
  <c r="I3471" i="4" a="1"/>
  <c r="I3471" i="4" s="1"/>
  <c r="I3472" i="4" a="1"/>
  <c r="I3472" i="4" s="1"/>
  <c r="I3473" i="4" a="1"/>
  <c r="I3473" i="4" s="1"/>
  <c r="I3474" i="4" a="1"/>
  <c r="I3474" i="4" s="1"/>
  <c r="I3475" i="4" a="1"/>
  <c r="I3475" i="4" s="1"/>
  <c r="I3476" i="4" a="1"/>
  <c r="I3476" i="4" s="1"/>
  <c r="I3477" i="4" a="1"/>
  <c r="I3477" i="4" s="1"/>
  <c r="I3478" i="4" a="1"/>
  <c r="I3478" i="4" s="1"/>
  <c r="I3479" i="4" a="1"/>
  <c r="I3479" i="4" s="1"/>
  <c r="I3480" i="4" a="1"/>
  <c r="I3480" i="4" s="1"/>
  <c r="I3481" i="4" a="1"/>
  <c r="I3481" i="4" s="1"/>
  <c r="I3482" i="4" a="1"/>
  <c r="I3482" i="4" s="1"/>
  <c r="I3483" i="4" a="1"/>
  <c r="I3483" i="4" s="1"/>
  <c r="I3484" i="4" a="1"/>
  <c r="I3484" i="4" s="1"/>
  <c r="I3485" i="4" a="1"/>
  <c r="I3485" i="4" s="1"/>
  <c r="I3486" i="4" a="1"/>
  <c r="I3486" i="4" s="1"/>
  <c r="I3487" i="4" a="1"/>
  <c r="I3487" i="4" s="1"/>
  <c r="I3488" i="4" a="1"/>
  <c r="I3488" i="4" s="1"/>
  <c r="I3489" i="4" a="1"/>
  <c r="I3489" i="4" s="1"/>
  <c r="I3490" i="4" a="1"/>
  <c r="I3490" i="4" s="1"/>
  <c r="I3491" i="4" a="1"/>
  <c r="I3491" i="4" s="1"/>
  <c r="I3492" i="4" a="1"/>
  <c r="I3492" i="4" s="1"/>
  <c r="I3493" i="4" a="1"/>
  <c r="I3493" i="4" s="1"/>
  <c r="I3494" i="4" a="1"/>
  <c r="I3494" i="4" s="1"/>
  <c r="I3495" i="4" a="1"/>
  <c r="I3495" i="4" s="1"/>
  <c r="I3496" i="4" a="1"/>
  <c r="I3496" i="4" s="1"/>
  <c r="I3497" i="4" a="1"/>
  <c r="I3497" i="4" s="1"/>
  <c r="I3498" i="4" a="1"/>
  <c r="I3498" i="4" s="1"/>
  <c r="I3499" i="4" a="1"/>
  <c r="I3499" i="4" s="1"/>
  <c r="I3500" i="4" a="1"/>
  <c r="I3500" i="4" s="1"/>
  <c r="I3501" i="4" a="1"/>
  <c r="I3501" i="4" s="1"/>
  <c r="I3502" i="4" a="1"/>
  <c r="I3502" i="4" s="1"/>
  <c r="I3503" i="4" a="1"/>
  <c r="I3503" i="4" s="1"/>
  <c r="I3504" i="4" a="1"/>
  <c r="I3504" i="4" s="1"/>
  <c r="I3505" i="4" a="1"/>
  <c r="I3505" i="4" s="1"/>
  <c r="I3506" i="4" a="1"/>
  <c r="I3506" i="4" s="1"/>
  <c r="I3507" i="4" a="1"/>
  <c r="I3507" i="4" s="1"/>
  <c r="I3508" i="4" a="1"/>
  <c r="I3508" i="4" s="1"/>
  <c r="I3509" i="4" a="1"/>
  <c r="I3509" i="4" s="1"/>
  <c r="I3510" i="4" a="1"/>
  <c r="I3510" i="4" s="1"/>
  <c r="I3511" i="4" a="1"/>
  <c r="I3511" i="4" s="1"/>
  <c r="I3512" i="4" a="1"/>
  <c r="I3512" i="4" s="1"/>
  <c r="I3513" i="4" a="1"/>
  <c r="I3513" i="4" s="1"/>
  <c r="I3514" i="4" a="1"/>
  <c r="I3514" i="4" s="1"/>
  <c r="I3515" i="4" a="1"/>
  <c r="I3515" i="4" s="1"/>
  <c r="I3516" i="4" a="1"/>
  <c r="I3516" i="4" s="1"/>
  <c r="I3517" i="4" a="1"/>
  <c r="I3517" i="4" s="1"/>
  <c r="I3518" i="4" a="1"/>
  <c r="I3518" i="4" s="1"/>
  <c r="I3519" i="4" a="1"/>
  <c r="I3519" i="4" s="1"/>
  <c r="I3520" i="4" a="1"/>
  <c r="I3520" i="4" s="1"/>
  <c r="I3521" i="4" a="1"/>
  <c r="I3521" i="4" s="1"/>
  <c r="I3522" i="4" a="1"/>
  <c r="I3522" i="4" s="1"/>
  <c r="I3523" i="4" a="1"/>
  <c r="I3523" i="4" s="1"/>
  <c r="I3524" i="4" a="1"/>
  <c r="I3524" i="4" s="1"/>
  <c r="I3525" i="4" a="1"/>
  <c r="I3525" i="4" s="1"/>
  <c r="I3526" i="4" a="1"/>
  <c r="I3526" i="4" s="1"/>
  <c r="I3527" i="4" a="1"/>
  <c r="I3527" i="4" s="1"/>
  <c r="I3528" i="4" a="1"/>
  <c r="I3528" i="4" s="1"/>
  <c r="I3529" i="4" a="1"/>
  <c r="I3529" i="4" s="1"/>
  <c r="I3530" i="4" a="1"/>
  <c r="I3530" i="4" s="1"/>
  <c r="I3531" i="4" a="1"/>
  <c r="I3531" i="4" s="1"/>
  <c r="I3532" i="4" a="1"/>
  <c r="I3532" i="4" s="1"/>
  <c r="I3533" i="4" a="1"/>
  <c r="I3533" i="4" s="1"/>
  <c r="I3534" i="4" a="1"/>
  <c r="I3534" i="4" s="1"/>
  <c r="I3535" i="4" a="1"/>
  <c r="I3535" i="4" s="1"/>
  <c r="I3536" i="4" a="1"/>
  <c r="I3536" i="4" s="1"/>
  <c r="I3537" i="4" a="1"/>
  <c r="I3537" i="4" s="1"/>
  <c r="I3538" i="4" a="1"/>
  <c r="I3538" i="4" s="1"/>
  <c r="I3539" i="4" a="1"/>
  <c r="I3539" i="4" s="1"/>
  <c r="I3540" i="4" a="1"/>
  <c r="I3540" i="4" s="1"/>
  <c r="I3541" i="4" a="1"/>
  <c r="I3541" i="4" s="1"/>
  <c r="I3542" i="4" a="1"/>
  <c r="I3542" i="4" s="1"/>
  <c r="I3543" i="4" a="1"/>
  <c r="I3543" i="4" s="1"/>
  <c r="I3544" i="4" a="1"/>
  <c r="I3544" i="4" s="1"/>
  <c r="I3545" i="4" a="1"/>
  <c r="I3545" i="4" s="1"/>
  <c r="I3546" i="4" a="1"/>
  <c r="I3546" i="4" s="1"/>
  <c r="I3547" i="4" a="1"/>
  <c r="I3547" i="4" s="1"/>
  <c r="I3548" i="4" a="1"/>
  <c r="I3548" i="4" s="1"/>
  <c r="I3549" i="4" a="1"/>
  <c r="I3549" i="4" s="1"/>
  <c r="I3550" i="4" a="1"/>
  <c r="I3550" i="4" s="1"/>
  <c r="I3551" i="4" a="1"/>
  <c r="I3551" i="4" s="1"/>
  <c r="I3552" i="4" a="1"/>
  <c r="I3552" i="4" s="1"/>
  <c r="I3553" i="4" a="1"/>
  <c r="I3553" i="4" s="1"/>
  <c r="I3554" i="4" a="1"/>
  <c r="I3554" i="4" s="1"/>
  <c r="I3555" i="4" a="1"/>
  <c r="I3555" i="4" s="1"/>
  <c r="I3556" i="4" a="1"/>
  <c r="I3556" i="4" s="1"/>
  <c r="I3557" i="4" a="1"/>
  <c r="I3557" i="4" s="1"/>
  <c r="I3558" i="4" a="1"/>
  <c r="I3558" i="4" s="1"/>
  <c r="I3559" i="4" a="1"/>
  <c r="I3559" i="4" s="1"/>
  <c r="I3560" i="4" a="1"/>
  <c r="I3560" i="4" s="1"/>
  <c r="I3561" i="4" a="1"/>
  <c r="I3561" i="4" s="1"/>
  <c r="I3562" i="4" a="1"/>
  <c r="I3562" i="4" s="1"/>
  <c r="I3563" i="4" a="1"/>
  <c r="I3563" i="4" s="1"/>
  <c r="I3564" i="4" a="1"/>
  <c r="I3564" i="4" s="1"/>
  <c r="I3565" i="4" a="1"/>
  <c r="I3565" i="4" s="1"/>
  <c r="I3566" i="4" a="1"/>
  <c r="I3566" i="4" s="1"/>
  <c r="I3567" i="4" a="1"/>
  <c r="I3567" i="4" s="1"/>
  <c r="I3568" i="4" a="1"/>
  <c r="I3568" i="4" s="1"/>
  <c r="I3569" i="4" a="1"/>
  <c r="I3569" i="4" s="1"/>
  <c r="I3570" i="4" a="1"/>
  <c r="I3570" i="4" s="1"/>
  <c r="I3571" i="4" a="1"/>
  <c r="I3571" i="4" s="1"/>
  <c r="I3572" i="4" a="1"/>
  <c r="I3572" i="4" s="1"/>
  <c r="I3573" i="4" a="1"/>
  <c r="I3573" i="4" s="1"/>
  <c r="I3574" i="4" a="1"/>
  <c r="I3574" i="4" s="1"/>
  <c r="I3575" i="4" a="1"/>
  <c r="I3575" i="4" s="1"/>
  <c r="I3576" i="4" a="1"/>
  <c r="I3576" i="4" s="1"/>
  <c r="I3577" i="4" a="1"/>
  <c r="I3577" i="4" s="1"/>
  <c r="I3578" i="4" a="1"/>
  <c r="I3578" i="4" s="1"/>
  <c r="I3579" i="4" a="1"/>
  <c r="I3579" i="4" s="1"/>
  <c r="I3580" i="4" a="1"/>
  <c r="I3580" i="4" s="1"/>
  <c r="I3581" i="4" a="1"/>
  <c r="I3581" i="4" s="1"/>
  <c r="I3582" i="4" a="1"/>
  <c r="I3582" i="4" s="1"/>
  <c r="I3583" i="4" a="1"/>
  <c r="I3583" i="4" s="1"/>
  <c r="I3584" i="4" a="1"/>
  <c r="I3584" i="4" s="1"/>
  <c r="I3585" i="4" a="1"/>
  <c r="I3585" i="4" s="1"/>
  <c r="I3586" i="4" a="1"/>
  <c r="I3586" i="4" s="1"/>
  <c r="I3587" i="4" a="1"/>
  <c r="I3587" i="4" s="1"/>
  <c r="I3588" i="4" a="1"/>
  <c r="I3588" i="4" s="1"/>
  <c r="I3589" i="4" a="1"/>
  <c r="I3589" i="4" s="1"/>
  <c r="I3590" i="4" a="1"/>
  <c r="I3590" i="4" s="1"/>
  <c r="I3591" i="4" a="1"/>
  <c r="I3591" i="4" s="1"/>
  <c r="I3592" i="4" a="1"/>
  <c r="I3592" i="4" s="1"/>
  <c r="I3593" i="4" a="1"/>
  <c r="I3593" i="4" s="1"/>
  <c r="I3594" i="4" a="1"/>
  <c r="I3594" i="4" s="1"/>
  <c r="I3595" i="4" a="1"/>
  <c r="I3595" i="4" s="1"/>
  <c r="I3596" i="4" a="1"/>
  <c r="I3596" i="4" s="1"/>
  <c r="I3597" i="4" a="1"/>
  <c r="I3597" i="4" s="1"/>
  <c r="I3598" i="4" a="1"/>
  <c r="I3598" i="4" s="1"/>
  <c r="I3599" i="4" a="1"/>
  <c r="I3599" i="4" s="1"/>
  <c r="I3600" i="4" a="1"/>
  <c r="I3600" i="4" s="1"/>
  <c r="I3601" i="4" a="1"/>
  <c r="I3601" i="4" s="1"/>
  <c r="I3602" i="4" a="1"/>
  <c r="I3602" i="4" s="1"/>
  <c r="I3603" i="4" a="1"/>
  <c r="I3603" i="4" s="1"/>
  <c r="I3604" i="4" a="1"/>
  <c r="I3604" i="4" s="1"/>
  <c r="I3605" i="4" a="1"/>
  <c r="I3605" i="4" s="1"/>
  <c r="I3606" i="4" a="1"/>
  <c r="I3606" i="4" s="1"/>
  <c r="I3607" i="4" a="1"/>
  <c r="I3607" i="4" s="1"/>
  <c r="I3608" i="4" a="1"/>
  <c r="I3608" i="4" s="1"/>
  <c r="I3609" i="4" a="1"/>
  <c r="I3609" i="4" s="1"/>
  <c r="I3610" i="4" a="1"/>
  <c r="I3610" i="4" s="1"/>
  <c r="I3611" i="4" a="1"/>
  <c r="I3611" i="4" s="1"/>
  <c r="I3612" i="4" a="1"/>
  <c r="I3612" i="4" s="1"/>
  <c r="I3613" i="4" a="1"/>
  <c r="I3613" i="4" s="1"/>
  <c r="I3614" i="4" a="1"/>
  <c r="I3614" i="4" s="1"/>
  <c r="I3615" i="4" a="1"/>
  <c r="I3615" i="4" s="1"/>
  <c r="I3616" i="4" a="1"/>
  <c r="I3616" i="4" s="1"/>
  <c r="I3617" i="4" a="1"/>
  <c r="I3617" i="4" s="1"/>
  <c r="I3618" i="4" a="1"/>
  <c r="I3618" i="4" s="1"/>
  <c r="I3619" i="4" a="1"/>
  <c r="I3619" i="4" s="1"/>
  <c r="I3620" i="4" a="1"/>
  <c r="I3620" i="4" s="1"/>
  <c r="I3621" i="4" a="1"/>
  <c r="I3621" i="4" s="1"/>
  <c r="I3622" i="4" a="1"/>
  <c r="I3622" i="4" s="1"/>
  <c r="I3623" i="4" a="1"/>
  <c r="I3623" i="4" s="1"/>
  <c r="I3624" i="4" a="1"/>
  <c r="I3624" i="4" s="1"/>
  <c r="I3625" i="4" a="1"/>
  <c r="I3625" i="4" s="1"/>
  <c r="I3626" i="4" a="1"/>
  <c r="I3626" i="4" s="1"/>
  <c r="I3627" i="4" a="1"/>
  <c r="I3627" i="4" s="1"/>
  <c r="I3628" i="4" a="1"/>
  <c r="I3628" i="4" s="1"/>
  <c r="I3629" i="4" a="1"/>
  <c r="I3629" i="4" s="1"/>
  <c r="I3630" i="4" a="1"/>
  <c r="I3630" i="4" s="1"/>
  <c r="I3631" i="4" a="1"/>
  <c r="I3631" i="4" s="1"/>
  <c r="I3632" i="4" a="1"/>
  <c r="I3632" i="4" s="1"/>
  <c r="I3633" i="4" a="1"/>
  <c r="I3633" i="4" s="1"/>
  <c r="I3634" i="4" a="1"/>
  <c r="I3634" i="4" s="1"/>
  <c r="I3635" i="4" a="1"/>
  <c r="I3635" i="4" s="1"/>
  <c r="I3636" i="4" a="1"/>
  <c r="I3636" i="4" s="1"/>
  <c r="I3637" i="4" a="1"/>
  <c r="I3637" i="4" s="1"/>
  <c r="I3638" i="4" a="1"/>
  <c r="I3638" i="4" s="1"/>
  <c r="I3639" i="4" a="1"/>
  <c r="I3639" i="4" s="1"/>
  <c r="I3640" i="4" a="1"/>
  <c r="I3640" i="4" s="1"/>
  <c r="I3641" i="4" a="1"/>
  <c r="I3641" i="4" s="1"/>
  <c r="I3642" i="4" a="1"/>
  <c r="I3642" i="4" s="1"/>
  <c r="I3643" i="4" a="1"/>
  <c r="I3643" i="4" s="1"/>
  <c r="I3644" i="4" a="1"/>
  <c r="I3644" i="4" s="1"/>
  <c r="I3645" i="4" a="1"/>
  <c r="I3645" i="4" s="1"/>
  <c r="I3646" i="4" a="1"/>
  <c r="I3646" i="4" s="1"/>
  <c r="I3647" i="4" a="1"/>
  <c r="I3647" i="4" s="1"/>
  <c r="I3648" i="4" a="1"/>
  <c r="I3648" i="4" s="1"/>
  <c r="I3649" i="4" a="1"/>
  <c r="I3649" i="4" s="1"/>
  <c r="I3650" i="4" a="1"/>
  <c r="I3650" i="4" s="1"/>
  <c r="I3651" i="4" a="1"/>
  <c r="I3651" i="4" s="1"/>
  <c r="I3652" i="4" a="1"/>
  <c r="I3652" i="4" s="1"/>
  <c r="I3653" i="4" a="1"/>
  <c r="I3653" i="4" s="1"/>
  <c r="I3654" i="4" a="1"/>
  <c r="I3654" i="4" s="1"/>
  <c r="I3655" i="4" a="1"/>
  <c r="I3655" i="4" s="1"/>
  <c r="I3656" i="4" a="1"/>
  <c r="I3656" i="4" s="1"/>
  <c r="I3657" i="4" a="1"/>
  <c r="I3657" i="4" s="1"/>
  <c r="I3658" i="4" a="1"/>
  <c r="I3658" i="4" s="1"/>
  <c r="I3659" i="4" a="1"/>
  <c r="I3659" i="4" s="1"/>
  <c r="I3660" i="4" a="1"/>
  <c r="I3660" i="4" s="1"/>
  <c r="I3661" i="4" a="1"/>
  <c r="I3661" i="4" s="1"/>
  <c r="I3662" i="4" a="1"/>
  <c r="I3662" i="4" s="1"/>
  <c r="I3663" i="4" a="1"/>
  <c r="I3663" i="4" s="1"/>
  <c r="I3664" i="4" a="1"/>
  <c r="I3664" i="4" s="1"/>
  <c r="I3665" i="4" a="1"/>
  <c r="I3665" i="4" s="1"/>
  <c r="I3666" i="4" a="1"/>
  <c r="I3666" i="4" s="1"/>
  <c r="I3667" i="4" a="1"/>
  <c r="I3667" i="4" s="1"/>
  <c r="I3668" i="4" a="1"/>
  <c r="I3668" i="4" s="1"/>
  <c r="I3669" i="4" a="1"/>
  <c r="I3669" i="4" s="1"/>
  <c r="I3670" i="4" a="1"/>
  <c r="I3670" i="4" s="1"/>
  <c r="I3671" i="4" a="1"/>
  <c r="I3671" i="4" s="1"/>
  <c r="I3672" i="4" a="1"/>
  <c r="I3672" i="4" s="1"/>
  <c r="I3673" i="4" a="1"/>
  <c r="I3673" i="4" s="1"/>
  <c r="I3674" i="4" a="1"/>
  <c r="I3674" i="4" s="1"/>
  <c r="I3675" i="4" a="1"/>
  <c r="I3675" i="4" s="1"/>
  <c r="I3676" i="4" a="1"/>
  <c r="I3676" i="4" s="1"/>
  <c r="I3677" i="4" a="1"/>
  <c r="I3677" i="4" s="1"/>
  <c r="I3678" i="4" a="1"/>
  <c r="I3678" i="4" s="1"/>
  <c r="I3679" i="4" a="1"/>
  <c r="I3679" i="4" s="1"/>
  <c r="I3680" i="4" a="1"/>
  <c r="I3680" i="4" s="1"/>
  <c r="I3681" i="4" a="1"/>
  <c r="I3681" i="4" s="1"/>
  <c r="I3682" i="4" a="1"/>
  <c r="I3682" i="4" s="1"/>
  <c r="I3683" i="4" a="1"/>
  <c r="I3683" i="4" s="1"/>
  <c r="I3684" i="4" a="1"/>
  <c r="I3684" i="4" s="1"/>
  <c r="I3685" i="4" a="1"/>
  <c r="I3685" i="4" s="1"/>
  <c r="I3686" i="4" a="1"/>
  <c r="I3686" i="4" s="1"/>
  <c r="I3687" i="4" a="1"/>
  <c r="I3687" i="4" s="1"/>
  <c r="I3688" i="4" a="1"/>
  <c r="I3688" i="4" s="1"/>
  <c r="I3689" i="4" a="1"/>
  <c r="I3689" i="4" s="1"/>
  <c r="I3690" i="4" a="1"/>
  <c r="I3690" i="4" s="1"/>
  <c r="I3691" i="4" a="1"/>
  <c r="I3691" i="4" s="1"/>
  <c r="I3692" i="4" a="1"/>
  <c r="I3692" i="4" s="1"/>
  <c r="I3693" i="4" a="1"/>
  <c r="I3693" i="4" s="1"/>
  <c r="I3694" i="4" a="1"/>
  <c r="I3694" i="4" s="1"/>
  <c r="I3695" i="4" a="1"/>
  <c r="I3695" i="4" s="1"/>
  <c r="I3696" i="4" a="1"/>
  <c r="I3696" i="4" s="1"/>
  <c r="I3697" i="4" a="1"/>
  <c r="I3697" i="4" s="1"/>
  <c r="I3698" i="4" a="1"/>
  <c r="I3698" i="4" s="1"/>
  <c r="I3699" i="4" a="1"/>
  <c r="I3699" i="4" s="1"/>
  <c r="I3700" i="4" a="1"/>
  <c r="I3700" i="4" s="1"/>
  <c r="I3701" i="4" a="1"/>
  <c r="I3701" i="4" s="1"/>
  <c r="I3702" i="4" a="1"/>
  <c r="I3702" i="4" s="1"/>
  <c r="I3703" i="4" a="1"/>
  <c r="I3703" i="4" s="1"/>
  <c r="I3704" i="4" a="1"/>
  <c r="I3704" i="4" s="1"/>
  <c r="I3705" i="4" a="1"/>
  <c r="I3705" i="4" s="1"/>
  <c r="I3706" i="4" a="1"/>
  <c r="I3706" i="4" s="1"/>
  <c r="I3707" i="4" a="1"/>
  <c r="I3707" i="4" s="1"/>
  <c r="I3708" i="4" a="1"/>
  <c r="I3708" i="4" s="1"/>
  <c r="I3709" i="4" a="1"/>
  <c r="I3709" i="4" s="1"/>
  <c r="I3710" i="4" a="1"/>
  <c r="I3710" i="4" s="1"/>
  <c r="I3711" i="4" a="1"/>
  <c r="I3711" i="4" s="1"/>
  <c r="I3712" i="4" a="1"/>
  <c r="I3712" i="4" s="1"/>
  <c r="I3713" i="4" a="1"/>
  <c r="I3713" i="4" s="1"/>
  <c r="I3714" i="4" a="1"/>
  <c r="I3714" i="4" s="1"/>
  <c r="I3715" i="4" a="1"/>
  <c r="I3715" i="4" s="1"/>
  <c r="I3716" i="4" a="1"/>
  <c r="I3716" i="4" s="1"/>
  <c r="I3717" i="4" a="1"/>
  <c r="I3717" i="4" s="1"/>
  <c r="I3718" i="4" a="1"/>
  <c r="I3718" i="4" s="1"/>
  <c r="I3719" i="4" a="1"/>
  <c r="I3719" i="4" s="1"/>
  <c r="I3720" i="4" a="1"/>
  <c r="I3720" i="4" s="1"/>
  <c r="I3721" i="4" a="1"/>
  <c r="I3721" i="4" s="1"/>
  <c r="I3722" i="4" a="1"/>
  <c r="I3722" i="4" s="1"/>
  <c r="I3723" i="4" a="1"/>
  <c r="I3723" i="4" s="1"/>
  <c r="I3724" i="4" a="1"/>
  <c r="I3724" i="4" s="1"/>
  <c r="I3725" i="4" a="1"/>
  <c r="I3725" i="4" s="1"/>
  <c r="I3726" i="4" a="1"/>
  <c r="I3726" i="4" s="1"/>
  <c r="I3727" i="4" a="1"/>
  <c r="I3727" i="4" s="1"/>
  <c r="I3728" i="4" a="1"/>
  <c r="I3728" i="4" s="1"/>
  <c r="I3729" i="4" a="1"/>
  <c r="I3729" i="4" s="1"/>
  <c r="I3730" i="4" a="1"/>
  <c r="I3730" i="4" s="1"/>
  <c r="I3731" i="4" a="1"/>
  <c r="I3731" i="4" s="1"/>
  <c r="I3732" i="4" a="1"/>
  <c r="I3732" i="4" s="1"/>
  <c r="I3733" i="4" a="1"/>
  <c r="I3733" i="4" s="1"/>
  <c r="I3734" i="4" a="1"/>
  <c r="I3734" i="4" s="1"/>
  <c r="I3735" i="4" a="1"/>
  <c r="I3735" i="4" s="1"/>
  <c r="I3736" i="4" a="1"/>
  <c r="I3736" i="4" s="1"/>
  <c r="I3737" i="4" a="1"/>
  <c r="I3737" i="4" s="1"/>
  <c r="I3738" i="4" a="1"/>
  <c r="I3738" i="4" s="1"/>
  <c r="I3739" i="4" a="1"/>
  <c r="I3739" i="4" s="1"/>
  <c r="I3740" i="4" a="1"/>
  <c r="I3740" i="4" s="1"/>
  <c r="I3741" i="4" a="1"/>
  <c r="I3741" i="4" s="1"/>
  <c r="I3742" i="4" a="1"/>
  <c r="I3742" i="4" s="1"/>
  <c r="I3743" i="4" a="1"/>
  <c r="I3743" i="4" s="1"/>
  <c r="I3744" i="4" a="1"/>
  <c r="I3744" i="4" s="1"/>
  <c r="I3745" i="4" a="1"/>
  <c r="I3745" i="4" s="1"/>
  <c r="I3746" i="4" a="1"/>
  <c r="I3746" i="4" s="1"/>
  <c r="I3747" i="4" a="1"/>
  <c r="I3747" i="4" s="1"/>
  <c r="I3748" i="4" a="1"/>
  <c r="I3748" i="4" s="1"/>
  <c r="I3749" i="4" a="1"/>
  <c r="I3749" i="4" s="1"/>
  <c r="I3750" i="4" a="1"/>
  <c r="I3750" i="4" s="1"/>
  <c r="I3751" i="4" a="1"/>
  <c r="I3751" i="4" s="1"/>
  <c r="I3752" i="4" a="1"/>
  <c r="I3752" i="4" s="1"/>
  <c r="I3753" i="4" a="1"/>
  <c r="I3753" i="4" s="1"/>
  <c r="I3754" i="4" a="1"/>
  <c r="I3754" i="4" s="1"/>
  <c r="I3755" i="4" a="1"/>
  <c r="I3755" i="4" s="1"/>
  <c r="I3756" i="4" a="1"/>
  <c r="I3756" i="4" s="1"/>
  <c r="I3757" i="4" a="1"/>
  <c r="I3757" i="4" s="1"/>
  <c r="I3758" i="4" a="1"/>
  <c r="I3758" i="4" s="1"/>
  <c r="I3759" i="4" a="1"/>
  <c r="I3759" i="4" s="1"/>
  <c r="I3760" i="4" a="1"/>
  <c r="I3760" i="4" s="1"/>
  <c r="I3761" i="4" a="1"/>
  <c r="I3761" i="4" s="1"/>
  <c r="I3762" i="4" a="1"/>
  <c r="I3762" i="4" s="1"/>
  <c r="I3763" i="4" a="1"/>
  <c r="I3763" i="4" s="1"/>
  <c r="I3764" i="4" a="1"/>
  <c r="I3764" i="4" s="1"/>
  <c r="I3765" i="4" a="1"/>
  <c r="I3765" i="4" s="1"/>
  <c r="I3766" i="4" a="1"/>
  <c r="I3766" i="4" s="1"/>
  <c r="I3767" i="4" a="1"/>
  <c r="I3767" i="4" s="1"/>
  <c r="I3768" i="4" a="1"/>
  <c r="I3768" i="4" s="1"/>
  <c r="I3769" i="4" a="1"/>
  <c r="I3769" i="4" s="1"/>
  <c r="I3770" i="4" a="1"/>
  <c r="I3770" i="4" s="1"/>
  <c r="I3771" i="4" a="1"/>
  <c r="I3771" i="4" s="1"/>
  <c r="I3772" i="4" a="1"/>
  <c r="I3772" i="4" s="1"/>
  <c r="I3773" i="4" a="1"/>
  <c r="I3773" i="4" s="1"/>
  <c r="I3774" i="4" a="1"/>
  <c r="I3774" i="4" s="1"/>
  <c r="I3775" i="4" a="1"/>
  <c r="I3775" i="4" s="1"/>
  <c r="I3776" i="4" a="1"/>
  <c r="I3776" i="4" s="1"/>
  <c r="I3777" i="4" a="1"/>
  <c r="I3777" i="4" s="1"/>
  <c r="I3778" i="4" a="1"/>
  <c r="I3778" i="4" s="1"/>
  <c r="I3779" i="4" a="1"/>
  <c r="I3779" i="4" s="1"/>
  <c r="I3780" i="4" a="1"/>
  <c r="I3780" i="4" s="1"/>
  <c r="I3781" i="4" a="1"/>
  <c r="I3781" i="4" s="1"/>
  <c r="I3782" i="4" a="1"/>
  <c r="I3782" i="4" s="1"/>
  <c r="I3783" i="4" a="1"/>
  <c r="I3783" i="4" s="1"/>
  <c r="I3784" i="4" a="1"/>
  <c r="I3784" i="4" s="1"/>
  <c r="I3785" i="4" a="1"/>
  <c r="I3785" i="4" s="1"/>
  <c r="I3786" i="4" a="1"/>
  <c r="I3786" i="4" s="1"/>
  <c r="I3787" i="4" a="1"/>
  <c r="I3787" i="4" s="1"/>
  <c r="I3788" i="4" a="1"/>
  <c r="I3788" i="4" s="1"/>
  <c r="I3789" i="4" a="1"/>
  <c r="I3789" i="4" s="1"/>
  <c r="I3790" i="4" a="1"/>
  <c r="I3790" i="4" s="1"/>
  <c r="I3791" i="4" a="1"/>
  <c r="I3791" i="4" s="1"/>
  <c r="I3792" i="4" a="1"/>
  <c r="I3792" i="4" s="1"/>
  <c r="I3793" i="4" a="1"/>
  <c r="I3793" i="4" s="1"/>
  <c r="I3794" i="4" a="1"/>
  <c r="I3794" i="4" s="1"/>
  <c r="I3795" i="4" a="1"/>
  <c r="I3795" i="4" s="1"/>
  <c r="I3796" i="4" a="1"/>
  <c r="I3796" i="4" s="1"/>
  <c r="I3797" i="4" a="1"/>
  <c r="I3797" i="4" s="1"/>
  <c r="I3798" i="4" a="1"/>
  <c r="I3798" i="4" s="1"/>
  <c r="I3799" i="4" a="1"/>
  <c r="I3799" i="4" s="1"/>
  <c r="I3800" i="4" a="1"/>
  <c r="I3800" i="4" s="1"/>
  <c r="I3801" i="4" a="1"/>
  <c r="I3801" i="4" s="1"/>
  <c r="I3802" i="4" a="1"/>
  <c r="I3802" i="4" s="1"/>
  <c r="I3803" i="4" a="1"/>
  <c r="I3803" i="4" s="1"/>
  <c r="I3804" i="4" a="1"/>
  <c r="I3804" i="4" s="1"/>
  <c r="I3805" i="4" a="1"/>
  <c r="I3805" i="4" s="1"/>
  <c r="I3806" i="4" a="1"/>
  <c r="I3806" i="4" s="1"/>
  <c r="I3807" i="4" a="1"/>
  <c r="I3807" i="4" s="1"/>
  <c r="I3808" i="4" a="1"/>
  <c r="I3808" i="4" s="1"/>
  <c r="I3809" i="4" a="1"/>
  <c r="I3809" i="4" s="1"/>
  <c r="I3810" i="4" a="1"/>
  <c r="I3810" i="4" s="1"/>
  <c r="I3811" i="4" a="1"/>
  <c r="I3811" i="4" s="1"/>
  <c r="I3812" i="4" a="1"/>
  <c r="I3812" i="4" s="1"/>
  <c r="I3813" i="4" a="1"/>
  <c r="I3813" i="4" s="1"/>
  <c r="I3814" i="4" a="1"/>
  <c r="I3814" i="4" s="1"/>
  <c r="I3815" i="4" a="1"/>
  <c r="I3815" i="4" s="1"/>
  <c r="I3816" i="4" a="1"/>
  <c r="I3816" i="4" s="1"/>
  <c r="I3817" i="4" a="1"/>
  <c r="I3817" i="4" s="1"/>
  <c r="I3818" i="4" a="1"/>
  <c r="I3818" i="4" s="1"/>
  <c r="I3819" i="4" a="1"/>
  <c r="I3819" i="4" s="1"/>
  <c r="I3820" i="4" a="1"/>
  <c r="I3820" i="4" s="1"/>
  <c r="I3821" i="4" a="1"/>
  <c r="I3821" i="4" s="1"/>
  <c r="I3822" i="4" a="1"/>
  <c r="I3822" i="4" s="1"/>
  <c r="I3823" i="4" a="1"/>
  <c r="I3823" i="4" s="1"/>
  <c r="I3824" i="4" a="1"/>
  <c r="I3824" i="4" s="1"/>
  <c r="I3825" i="4" a="1"/>
  <c r="I3825" i="4" s="1"/>
  <c r="I3826" i="4" a="1"/>
  <c r="I3826" i="4" s="1"/>
  <c r="I3827" i="4" a="1"/>
  <c r="I3827" i="4" s="1"/>
  <c r="I3828" i="4" a="1"/>
  <c r="I3828" i="4" s="1"/>
  <c r="I3829" i="4" a="1"/>
  <c r="I3829" i="4" s="1"/>
  <c r="I3830" i="4" a="1"/>
  <c r="I3830" i="4" s="1"/>
  <c r="I3831" i="4" a="1"/>
  <c r="I3831" i="4" s="1"/>
  <c r="I3832" i="4" a="1"/>
  <c r="I3832" i="4" s="1"/>
  <c r="I3833" i="4" a="1"/>
  <c r="I3833" i="4" s="1"/>
  <c r="I3834" i="4" a="1"/>
  <c r="I3834" i="4" s="1"/>
  <c r="I3835" i="4" a="1"/>
  <c r="I3835" i="4" s="1"/>
  <c r="I3836" i="4" a="1"/>
  <c r="I3836" i="4" s="1"/>
  <c r="I3837" i="4" a="1"/>
  <c r="I3837" i="4" s="1"/>
  <c r="I3838" i="4" a="1"/>
  <c r="I3838" i="4" s="1"/>
  <c r="I3839" i="4" a="1"/>
  <c r="I3839" i="4" s="1"/>
  <c r="I3840" i="4" a="1"/>
  <c r="I3840" i="4" s="1"/>
  <c r="I3841" i="4" a="1"/>
  <c r="I3841" i="4" s="1"/>
  <c r="I3842" i="4" a="1"/>
  <c r="I3842" i="4" s="1"/>
  <c r="I3843" i="4" a="1"/>
  <c r="I3843" i="4" s="1"/>
  <c r="I3844" i="4" a="1"/>
  <c r="I3844" i="4" s="1"/>
  <c r="I3845" i="4" a="1"/>
  <c r="I3845" i="4" s="1"/>
  <c r="I3846" i="4" a="1"/>
  <c r="I3846" i="4" s="1"/>
  <c r="I3847" i="4" a="1"/>
  <c r="I3847" i="4" s="1"/>
  <c r="I3848" i="4" a="1"/>
  <c r="I3848" i="4" s="1"/>
  <c r="I3849" i="4" a="1"/>
  <c r="I3849" i="4" s="1"/>
  <c r="I3850" i="4" a="1"/>
  <c r="I3850" i="4" s="1"/>
  <c r="I3851" i="4" a="1"/>
  <c r="I3851" i="4" s="1"/>
  <c r="I3852" i="4" a="1"/>
  <c r="I3852" i="4" s="1"/>
  <c r="I3853" i="4" a="1"/>
  <c r="I3853" i="4" s="1"/>
  <c r="I3854" i="4" a="1"/>
  <c r="I3854" i="4" s="1"/>
  <c r="I3855" i="4" a="1"/>
  <c r="I3855" i="4" s="1"/>
  <c r="I3856" i="4" a="1"/>
  <c r="I3856" i="4" s="1"/>
  <c r="I3857" i="4" a="1"/>
  <c r="I3857" i="4" s="1"/>
  <c r="I3858" i="4" a="1"/>
  <c r="I3858" i="4" s="1"/>
  <c r="I3859" i="4" a="1"/>
  <c r="I3859" i="4" s="1"/>
  <c r="I3860" i="4" a="1"/>
  <c r="I3860" i="4" s="1"/>
  <c r="I3861" i="4" a="1"/>
  <c r="I3861" i="4" s="1"/>
  <c r="I3862" i="4" a="1"/>
  <c r="I3862" i="4" s="1"/>
  <c r="I3863" i="4" a="1"/>
  <c r="I3863" i="4" s="1"/>
  <c r="I3864" i="4" a="1"/>
  <c r="I3864" i="4" s="1"/>
  <c r="I3865" i="4" a="1"/>
  <c r="I3865" i="4" s="1"/>
  <c r="I3866" i="4" a="1"/>
  <c r="I3866" i="4" s="1"/>
  <c r="I3867" i="4" a="1"/>
  <c r="I3867" i="4" s="1"/>
  <c r="I3868" i="4" a="1"/>
  <c r="I3868" i="4" s="1"/>
  <c r="I3869" i="4" a="1"/>
  <c r="I3869" i="4" s="1"/>
  <c r="I3870" i="4" a="1"/>
  <c r="I3870" i="4" s="1"/>
  <c r="I3871" i="4" a="1"/>
  <c r="I3871" i="4" s="1"/>
  <c r="I3872" i="4" a="1"/>
  <c r="I3872" i="4" s="1"/>
  <c r="I3873" i="4" a="1"/>
  <c r="I3873" i="4" s="1"/>
  <c r="M3873" i="4" s="1" a="1"/>
  <c r="M3873" i="4" s="1"/>
  <c r="I3874" i="4" a="1"/>
  <c r="I3874" i="4" s="1"/>
  <c r="I3875" i="4" a="1"/>
  <c r="I3875" i="4" s="1"/>
  <c r="I3876" i="4" a="1"/>
  <c r="I3876" i="4" s="1"/>
  <c r="I3877" i="4" a="1"/>
  <c r="I3877" i="4" s="1"/>
  <c r="I3878" i="4" a="1"/>
  <c r="I3878" i="4" s="1"/>
  <c r="J3878" i="4" s="1" a="1"/>
  <c r="J3878" i="4" s="1"/>
  <c r="I3879" i="4" a="1"/>
  <c r="I3879" i="4" s="1"/>
  <c r="M3879" i="4" s="1" a="1"/>
  <c r="M3879" i="4" s="1"/>
  <c r="I3880" i="4" a="1"/>
  <c r="I3880" i="4" s="1"/>
  <c r="I3881" i="4" a="1"/>
  <c r="I3881" i="4" s="1"/>
  <c r="I3882" i="4" a="1"/>
  <c r="I3882" i="4" s="1"/>
  <c r="I3883" i="4" a="1"/>
  <c r="I3883" i="4" s="1"/>
  <c r="I3884" i="4" a="1"/>
  <c r="I3884" i="4" s="1"/>
  <c r="I3885" i="4" a="1"/>
  <c r="I3885" i="4" s="1"/>
  <c r="I3886" i="4" a="1"/>
  <c r="I3886" i="4" s="1"/>
  <c r="I3887" i="4" a="1"/>
  <c r="I3887" i="4" s="1"/>
  <c r="M3887" i="4" s="1" a="1"/>
  <c r="M3887" i="4" s="1"/>
  <c r="I3888" i="4" a="1"/>
  <c r="I3888" i="4" s="1"/>
  <c r="T1" i="1" a="1"/>
  <c r="T1" i="1" s="1"/>
  <c r="Q5" i="4" a="1"/>
  <c r="Q5" i="4" s="1"/>
  <c r="Q6" i="4" a="1"/>
  <c r="Q6" i="4" s="1"/>
  <c r="Q7" i="4" a="1"/>
  <c r="Q7" i="4" s="1"/>
  <c r="Q8" i="4" a="1"/>
  <c r="Q8" i="4" s="1"/>
  <c r="Q9" i="4" a="1"/>
  <c r="Q9" i="4" s="1"/>
  <c r="Q10" i="4" a="1"/>
  <c r="Q10" i="4" s="1"/>
  <c r="Q11" i="4" a="1"/>
  <c r="Q11" i="4" s="1"/>
  <c r="Q12" i="4" a="1"/>
  <c r="Q12" i="4" s="1"/>
  <c r="Q13" i="4" a="1"/>
  <c r="Q13" i="4" s="1"/>
  <c r="Q14" i="4" a="1"/>
  <c r="Q14" i="4"/>
  <c r="Q15" i="4" a="1"/>
  <c r="Q15" i="4" s="1"/>
  <c r="Q16" i="4" a="1"/>
  <c r="Q16" i="4" s="1"/>
  <c r="Q17" i="4" a="1"/>
  <c r="Q17" i="4" s="1"/>
  <c r="Q18" i="4" a="1"/>
  <c r="Q18" i="4" s="1"/>
  <c r="Q19" i="4" a="1"/>
  <c r="Q19" i="4" s="1"/>
  <c r="Q20" i="4" a="1"/>
  <c r="Q20" i="4" s="1"/>
  <c r="Q21" i="4" a="1"/>
  <c r="Q21" i="4" s="1"/>
  <c r="Q22" i="4" a="1"/>
  <c r="Q22" i="4" s="1"/>
  <c r="Q23" i="4" a="1"/>
  <c r="Q23" i="4" s="1"/>
  <c r="Q24" i="4" a="1"/>
  <c r="Q24" i="4" s="1"/>
  <c r="Q25" i="4" a="1"/>
  <c r="Q25" i="4" s="1"/>
  <c r="Q26" i="4" a="1"/>
  <c r="Q26" i="4" s="1"/>
  <c r="Q27" i="4" a="1"/>
  <c r="Q27" i="4" s="1"/>
  <c r="Q28" i="4" a="1"/>
  <c r="Q28" i="4" s="1"/>
  <c r="Q29" i="4" a="1"/>
  <c r="Q29" i="4" s="1"/>
  <c r="Q30" i="4" a="1"/>
  <c r="Q30" i="4" s="1"/>
  <c r="Q31" i="4" a="1"/>
  <c r="Q31" i="4" s="1"/>
  <c r="Q32" i="4" a="1"/>
  <c r="Q32" i="4" s="1"/>
  <c r="Q33" i="4" a="1"/>
  <c r="Q33" i="4" s="1"/>
  <c r="Q34" i="4" a="1"/>
  <c r="Q34" i="4" s="1"/>
  <c r="Q35" i="4" a="1"/>
  <c r="Q35" i="4" s="1"/>
  <c r="Q36" i="4" a="1"/>
  <c r="Q36" i="4" s="1"/>
  <c r="Q37" i="4" a="1"/>
  <c r="Q37" i="4" s="1"/>
  <c r="Q38" i="4" a="1"/>
  <c r="Q38" i="4" s="1"/>
  <c r="Q39" i="4" a="1"/>
  <c r="Q39" i="4" s="1"/>
  <c r="Q40" i="4" a="1"/>
  <c r="Q40" i="4" s="1"/>
  <c r="Q41" i="4" a="1"/>
  <c r="Q41" i="4" s="1"/>
  <c r="Q42" i="4" a="1"/>
  <c r="Q42" i="4" s="1"/>
  <c r="Q43" i="4" a="1"/>
  <c r="Q43" i="4" s="1"/>
  <c r="Q44" i="4" a="1"/>
  <c r="Q44" i="4" s="1"/>
  <c r="Q45" i="4" a="1"/>
  <c r="Q45" i="4" s="1"/>
  <c r="Q46" i="4" a="1"/>
  <c r="Q46" i="4" s="1"/>
  <c r="Q47" i="4" a="1"/>
  <c r="Q47" i="4" s="1"/>
  <c r="Q48" i="4" a="1"/>
  <c r="Q48" i="4" s="1"/>
  <c r="Q49" i="4" a="1"/>
  <c r="Q49" i="4" s="1"/>
  <c r="Q50" i="4" a="1"/>
  <c r="Q50" i="4" s="1"/>
  <c r="Q51" i="4" a="1"/>
  <c r="Q51" i="4" s="1"/>
  <c r="Q52" i="4" a="1"/>
  <c r="Q52" i="4" s="1"/>
  <c r="Q53" i="4" a="1"/>
  <c r="Q53" i="4" s="1"/>
  <c r="Q54" i="4" a="1"/>
  <c r="Q54" i="4" s="1"/>
  <c r="Q55" i="4" a="1"/>
  <c r="Q55" i="4" s="1"/>
  <c r="Q56" i="4" a="1"/>
  <c r="Q56" i="4" s="1"/>
  <c r="Q57" i="4" a="1"/>
  <c r="Q57" i="4" s="1"/>
  <c r="Q58" i="4" a="1"/>
  <c r="Q58" i="4" s="1"/>
  <c r="Q59" i="4" a="1"/>
  <c r="Q59" i="4" s="1"/>
  <c r="Q60" i="4" a="1"/>
  <c r="Q60" i="4" s="1"/>
  <c r="Q61" i="4" a="1"/>
  <c r="Q61" i="4" s="1"/>
  <c r="Q62" i="4" a="1"/>
  <c r="Q62" i="4" s="1"/>
  <c r="Q63" i="4" a="1"/>
  <c r="Q63" i="4" s="1"/>
  <c r="Q64" i="4" a="1"/>
  <c r="Q64" i="4" s="1"/>
  <c r="Q65" i="4" a="1"/>
  <c r="Q65" i="4" s="1"/>
  <c r="Q66" i="4" a="1"/>
  <c r="Q66" i="4" s="1"/>
  <c r="Q67" i="4" a="1"/>
  <c r="Q67" i="4" s="1"/>
  <c r="Q68" i="4" a="1"/>
  <c r="Q68" i="4" s="1"/>
  <c r="Q69" i="4" a="1"/>
  <c r="Q69" i="4" s="1"/>
  <c r="Q70" i="4" a="1"/>
  <c r="Q70" i="4"/>
  <c r="Q71" i="4" a="1"/>
  <c r="Q71" i="4" s="1"/>
  <c r="Q72" i="4" a="1"/>
  <c r="Q72" i="4" s="1"/>
  <c r="Q73" i="4" a="1"/>
  <c r="Q73" i="4" s="1"/>
  <c r="Q74" i="4" a="1"/>
  <c r="Q74" i="4" s="1"/>
  <c r="Q75" i="4" a="1"/>
  <c r="Q75" i="4" s="1"/>
  <c r="Q76" i="4" a="1"/>
  <c r="Q76" i="4" s="1"/>
  <c r="Q77" i="4" a="1"/>
  <c r="Q77" i="4" s="1"/>
  <c r="Q78" i="4" a="1"/>
  <c r="Q78" i="4" s="1"/>
  <c r="Q79" i="4" a="1"/>
  <c r="Q79" i="4" s="1"/>
  <c r="Q80" i="4" a="1"/>
  <c r="Q80" i="4" s="1"/>
  <c r="Q81" i="4" a="1"/>
  <c r="Q81" i="4" s="1"/>
  <c r="Q82" i="4" a="1"/>
  <c r="Q82" i="4" s="1"/>
  <c r="Q83" i="4" a="1"/>
  <c r="Q83" i="4" s="1"/>
  <c r="Q84" i="4" a="1"/>
  <c r="Q84" i="4" s="1"/>
  <c r="Q85" i="4" a="1"/>
  <c r="Q85" i="4" s="1"/>
  <c r="Q86" i="4" a="1"/>
  <c r="Q86" i="4" s="1"/>
  <c r="Q87" i="4" a="1"/>
  <c r="Q87" i="4" s="1"/>
  <c r="Q88" i="4" a="1"/>
  <c r="Q88" i="4" s="1"/>
  <c r="Q89" i="4" a="1"/>
  <c r="Q89" i="4" s="1"/>
  <c r="Q90" i="4" a="1"/>
  <c r="Q90" i="4" s="1"/>
  <c r="Q91" i="4" a="1"/>
  <c r="Q91" i="4" s="1"/>
  <c r="Q92" i="4" a="1"/>
  <c r="Q92" i="4" s="1"/>
  <c r="Q93" i="4" a="1"/>
  <c r="Q93" i="4" s="1"/>
  <c r="Q94" i="4" a="1"/>
  <c r="Q94" i="4"/>
  <c r="Q95" i="4" a="1"/>
  <c r="Q95" i="4" s="1"/>
  <c r="Q96" i="4" a="1"/>
  <c r="Q96" i="4" s="1"/>
  <c r="Q97" i="4" a="1"/>
  <c r="Q97" i="4" s="1"/>
  <c r="Q98" i="4" a="1"/>
  <c r="Q98" i="4" s="1"/>
  <c r="Q99" i="4" a="1"/>
  <c r="Q99" i="4" s="1"/>
  <c r="Q100" i="4" a="1"/>
  <c r="Q100" i="4" s="1"/>
  <c r="Q101" i="4" a="1"/>
  <c r="Q101" i="4" s="1"/>
  <c r="Q102" i="4" a="1"/>
  <c r="Q102" i="4" s="1"/>
  <c r="Q103" i="4" a="1"/>
  <c r="Q103" i="4" s="1"/>
  <c r="Q104" i="4" a="1"/>
  <c r="Q104" i="4" s="1"/>
  <c r="Q105" i="4" a="1"/>
  <c r="Q105" i="4" s="1"/>
  <c r="Q106" i="4" a="1"/>
  <c r="Q106" i="4" s="1"/>
  <c r="Q107" i="4" a="1"/>
  <c r="Q107" i="4" s="1"/>
  <c r="Q108" i="4" a="1"/>
  <c r="Q108" i="4" s="1"/>
  <c r="Q109" i="4" a="1"/>
  <c r="Q109" i="4" s="1"/>
  <c r="Q110" i="4" a="1"/>
  <c r="Q110" i="4" s="1"/>
  <c r="Q111" i="4" a="1"/>
  <c r="Q111" i="4" s="1"/>
  <c r="Q112" i="4" a="1"/>
  <c r="Q112" i="4" s="1"/>
  <c r="Q113" i="4" a="1"/>
  <c r="Q113" i="4" s="1"/>
  <c r="Q114" i="4" a="1"/>
  <c r="Q114" i="4" s="1"/>
  <c r="Q115" i="4" a="1"/>
  <c r="Q115" i="4" s="1"/>
  <c r="Q116" i="4" a="1"/>
  <c r="Q116" i="4" s="1"/>
  <c r="Q117" i="4" a="1"/>
  <c r="Q117" i="4" s="1"/>
  <c r="Q118" i="4" a="1"/>
  <c r="Q118" i="4" s="1"/>
  <c r="Q119" i="4" a="1"/>
  <c r="Q119" i="4" s="1"/>
  <c r="Q120" i="4" a="1"/>
  <c r="Q120" i="4" s="1"/>
  <c r="Q121" i="4" a="1"/>
  <c r="Q121" i="4" s="1"/>
  <c r="Q122" i="4" a="1"/>
  <c r="Q122" i="4" s="1"/>
  <c r="Q123" i="4" a="1"/>
  <c r="Q123" i="4" s="1"/>
  <c r="Q124" i="4" a="1"/>
  <c r="Q124" i="4" s="1"/>
  <c r="Q125" i="4" a="1"/>
  <c r="Q125" i="4" s="1"/>
  <c r="Q126" i="4" a="1"/>
  <c r="Q126" i="4"/>
  <c r="Q127" i="4" a="1"/>
  <c r="Q127" i="4" s="1"/>
  <c r="Q128" i="4" a="1"/>
  <c r="Q128" i="4" s="1"/>
  <c r="Q129" i="4" a="1"/>
  <c r="Q129" i="4" s="1"/>
  <c r="Q130" i="4" a="1"/>
  <c r="Q130" i="4" s="1"/>
  <c r="Q131" i="4" a="1"/>
  <c r="Q131" i="4" s="1"/>
  <c r="Q132" i="4" a="1"/>
  <c r="Q132" i="4" s="1"/>
  <c r="Q133" i="4" a="1"/>
  <c r="Q133" i="4" s="1"/>
  <c r="Q134" i="4" a="1"/>
  <c r="Q134" i="4" s="1"/>
  <c r="Q135" i="4" a="1"/>
  <c r="Q135" i="4" s="1"/>
  <c r="Q136" i="4" a="1"/>
  <c r="Q136" i="4" s="1"/>
  <c r="Q137" i="4" a="1"/>
  <c r="Q137" i="4" s="1"/>
  <c r="Q138" i="4" a="1"/>
  <c r="Q138" i="4" s="1"/>
  <c r="Q139" i="4" a="1"/>
  <c r="Q139" i="4" s="1"/>
  <c r="Q140" i="4" a="1"/>
  <c r="Q140" i="4" s="1"/>
  <c r="Q141" i="4" a="1"/>
  <c r="Q141" i="4" s="1"/>
  <c r="Q142" i="4" a="1"/>
  <c r="Q142" i="4" s="1"/>
  <c r="Q143" i="4" a="1"/>
  <c r="Q143" i="4" s="1"/>
  <c r="Q144" i="4" a="1"/>
  <c r="Q144" i="4" s="1"/>
  <c r="Q145" i="4" a="1"/>
  <c r="Q145" i="4" s="1"/>
  <c r="Q146" i="4" a="1"/>
  <c r="Q146" i="4" s="1"/>
  <c r="Q147" i="4" a="1"/>
  <c r="Q147" i="4" s="1"/>
  <c r="Q148" i="4" a="1"/>
  <c r="Q148" i="4"/>
  <c r="Q149" i="4" a="1"/>
  <c r="Q149" i="4" s="1"/>
  <c r="Q150" i="4" a="1"/>
  <c r="Q150" i="4" s="1"/>
  <c r="Q151" i="4" a="1"/>
  <c r="Q151" i="4" s="1"/>
  <c r="Q152" i="4" a="1"/>
  <c r="Q152" i="4" s="1"/>
  <c r="Q153" i="4" a="1"/>
  <c r="Q153" i="4" s="1"/>
  <c r="Q154" i="4" a="1"/>
  <c r="Q154" i="4" s="1"/>
  <c r="Q155" i="4" a="1"/>
  <c r="Q155" i="4" s="1"/>
  <c r="Q156" i="4" a="1"/>
  <c r="Q156" i="4" s="1"/>
  <c r="Q157" i="4" a="1"/>
  <c r="Q157" i="4" s="1"/>
  <c r="Q158" i="4" a="1"/>
  <c r="Q158" i="4" s="1"/>
  <c r="Q159" i="4" a="1"/>
  <c r="Q159" i="4" s="1"/>
  <c r="Q160" i="4" a="1"/>
  <c r="Q160" i="4" s="1"/>
  <c r="Q161" i="4" a="1"/>
  <c r="Q161" i="4" s="1"/>
  <c r="Q162" i="4" a="1"/>
  <c r="Q162" i="4" s="1"/>
  <c r="Q163" i="4" a="1"/>
  <c r="Q163" i="4" s="1"/>
  <c r="Q164" i="4" a="1"/>
  <c r="Q164" i="4" s="1"/>
  <c r="Q165" i="4" a="1"/>
  <c r="Q165" i="4" s="1"/>
  <c r="Q166" i="4" a="1"/>
  <c r="Q166" i="4" s="1"/>
  <c r="Q167" i="4" a="1"/>
  <c r="Q167" i="4" s="1"/>
  <c r="Q168" i="4" a="1"/>
  <c r="Q168" i="4" s="1"/>
  <c r="Q169" i="4" a="1"/>
  <c r="Q169" i="4" s="1"/>
  <c r="Q170" i="4" a="1"/>
  <c r="Q170" i="4" s="1"/>
  <c r="Q171" i="4" a="1"/>
  <c r="Q171" i="4" s="1"/>
  <c r="Q172" i="4" a="1"/>
  <c r="Q172" i="4" s="1"/>
  <c r="Q173" i="4" a="1"/>
  <c r="Q173" i="4" s="1"/>
  <c r="Q174" i="4" a="1"/>
  <c r="Q174" i="4"/>
  <c r="Q175" i="4" a="1"/>
  <c r="Q175" i="4" s="1"/>
  <c r="Q176" i="4" a="1"/>
  <c r="Q176" i="4" s="1"/>
  <c r="Q177" i="4" a="1"/>
  <c r="Q177" i="4" s="1"/>
  <c r="Q178" i="4" a="1"/>
  <c r="Q178" i="4" s="1"/>
  <c r="Q179" i="4" a="1"/>
  <c r="Q179" i="4" s="1"/>
  <c r="Q180" i="4" a="1"/>
  <c r="Q180" i="4" s="1"/>
  <c r="Q181" i="4" a="1"/>
  <c r="Q181" i="4" s="1"/>
  <c r="Q182" i="4" a="1"/>
  <c r="Q182" i="4" s="1"/>
  <c r="Q183" i="4" a="1"/>
  <c r="Q183" i="4" s="1"/>
  <c r="Q184" i="4" a="1"/>
  <c r="Q184" i="4" s="1"/>
  <c r="Q185" i="4" a="1"/>
  <c r="Q185" i="4" s="1"/>
  <c r="Q186" i="4" a="1"/>
  <c r="Q186" i="4"/>
  <c r="Q187" i="4" a="1"/>
  <c r="Q187" i="4" s="1"/>
  <c r="Q188" i="4" a="1"/>
  <c r="Q188" i="4" s="1"/>
  <c r="Q189" i="4" a="1"/>
  <c r="Q189" i="4" s="1"/>
  <c r="Q190" i="4" a="1"/>
  <c r="Q190" i="4"/>
  <c r="Q191" i="4" a="1"/>
  <c r="Q191" i="4" s="1"/>
  <c r="Q192" i="4" a="1"/>
  <c r="Q192" i="4" s="1"/>
  <c r="Q193" i="4" a="1"/>
  <c r="Q193" i="4" s="1"/>
  <c r="Q194" i="4" a="1"/>
  <c r="Q194" i="4"/>
  <c r="Q195" i="4" a="1"/>
  <c r="Q195" i="4" s="1"/>
  <c r="Q196" i="4" a="1"/>
  <c r="Q196" i="4" s="1"/>
  <c r="Q197" i="4" a="1"/>
  <c r="Q197" i="4" s="1"/>
  <c r="Q198" i="4" a="1"/>
  <c r="Q198" i="4" s="1"/>
  <c r="Q199" i="4" a="1"/>
  <c r="Q199" i="4" s="1"/>
  <c r="Q200" i="4" a="1"/>
  <c r="Q200" i="4" s="1"/>
  <c r="Q201" i="4" a="1"/>
  <c r="Q201" i="4" s="1"/>
  <c r="Q202" i="4" a="1"/>
  <c r="Q202" i="4" s="1"/>
  <c r="Q203" i="4" a="1"/>
  <c r="Q203" i="4" s="1"/>
  <c r="Q204" i="4" a="1"/>
  <c r="Q204" i="4" s="1"/>
  <c r="Q205" i="4" a="1"/>
  <c r="Q205" i="4" s="1"/>
  <c r="Q206" i="4" a="1"/>
  <c r="Q206" i="4" s="1"/>
  <c r="Q207" i="4" a="1"/>
  <c r="Q207" i="4" s="1"/>
  <c r="Q208" i="4" a="1"/>
  <c r="Q208" i="4" s="1"/>
  <c r="Q209" i="4" a="1"/>
  <c r="Q209" i="4" s="1"/>
  <c r="Q210" i="4" a="1"/>
  <c r="Q210" i="4"/>
  <c r="Q211" i="4" a="1"/>
  <c r="Q211" i="4" s="1"/>
  <c r="Q212" i="4" a="1"/>
  <c r="Q212" i="4" s="1"/>
  <c r="Q213" i="4" a="1"/>
  <c r="Q213" i="4" s="1"/>
  <c r="Q214" i="4" a="1"/>
  <c r="Q214" i="4" s="1"/>
  <c r="Q215" i="4" a="1"/>
  <c r="Q215" i="4" s="1"/>
  <c r="Q216" i="4" a="1"/>
  <c r="Q216" i="4" s="1"/>
  <c r="Q217" i="4" a="1"/>
  <c r="Q217" i="4" s="1"/>
  <c r="Q218" i="4" a="1"/>
  <c r="Q218" i="4" s="1"/>
  <c r="Q219" i="4" a="1"/>
  <c r="Q219" i="4" s="1"/>
  <c r="Q220" i="4" a="1"/>
  <c r="Q220" i="4" s="1"/>
  <c r="Q221" i="4" a="1"/>
  <c r="Q221" i="4" s="1"/>
  <c r="Q222" i="4" a="1"/>
  <c r="Q222" i="4" s="1"/>
  <c r="Q223" i="4" a="1"/>
  <c r="Q223" i="4" s="1"/>
  <c r="Q224" i="4" a="1"/>
  <c r="Q224" i="4" s="1"/>
  <c r="Q225" i="4" a="1"/>
  <c r="Q225" i="4" s="1"/>
  <c r="Q226" i="4" a="1"/>
  <c r="Q226" i="4" s="1"/>
  <c r="Q227" i="4" a="1"/>
  <c r="Q227" i="4" s="1"/>
  <c r="Q228" i="4" a="1"/>
  <c r="Q228" i="4" s="1"/>
  <c r="Q229" i="4" a="1"/>
  <c r="Q229" i="4" s="1"/>
  <c r="Q230" i="4" a="1"/>
  <c r="Q230" i="4" s="1"/>
  <c r="Q231" i="4" a="1"/>
  <c r="Q231" i="4" s="1"/>
  <c r="Q232" i="4" a="1"/>
  <c r="Q232" i="4" s="1"/>
  <c r="Q233" i="4" a="1"/>
  <c r="Q233" i="4" s="1"/>
  <c r="Q234" i="4" a="1"/>
  <c r="Q234" i="4"/>
  <c r="Q235" i="4" a="1"/>
  <c r="Q235" i="4" s="1"/>
  <c r="Q236" i="4" a="1"/>
  <c r="Q236" i="4" s="1"/>
  <c r="Q237" i="4" a="1"/>
  <c r="Q237" i="4" s="1"/>
  <c r="Q238" i="4" a="1"/>
  <c r="Q238" i="4" s="1"/>
  <c r="Q239" i="4" a="1"/>
  <c r="Q239" i="4" s="1"/>
  <c r="Q240" i="4" a="1"/>
  <c r="Q240" i="4" s="1"/>
  <c r="Q241" i="4" a="1"/>
  <c r="Q241" i="4" s="1"/>
  <c r="Q242" i="4" a="1"/>
  <c r="Q242" i="4" s="1"/>
  <c r="Q243" i="4" a="1"/>
  <c r="Q243" i="4" s="1"/>
  <c r="Q244" i="4" a="1"/>
  <c r="Q244" i="4" s="1"/>
  <c r="Q245" i="4" a="1"/>
  <c r="Q245" i="4" s="1"/>
  <c r="Q246" i="4" a="1"/>
  <c r="Q246" i="4" s="1"/>
  <c r="Q247" i="4" a="1"/>
  <c r="Q247" i="4" s="1"/>
  <c r="Q248" i="4" a="1"/>
  <c r="Q248" i="4" s="1"/>
  <c r="Q249" i="4" a="1"/>
  <c r="Q249" i="4" s="1"/>
  <c r="Q250" i="4" a="1"/>
  <c r="Q250" i="4" s="1"/>
  <c r="Q251" i="4" a="1"/>
  <c r="Q251" i="4" s="1"/>
  <c r="Q252" i="4" a="1"/>
  <c r="Q252" i="4" s="1"/>
  <c r="Q253" i="4" a="1"/>
  <c r="Q253" i="4" s="1"/>
  <c r="Q254" i="4" a="1"/>
  <c r="Q254" i="4" s="1"/>
  <c r="Q255" i="4" a="1"/>
  <c r="Q255" i="4" s="1"/>
  <c r="Q256" i="4" a="1"/>
  <c r="Q256" i="4"/>
  <c r="Q257" i="4" a="1"/>
  <c r="Q257" i="4" s="1"/>
  <c r="Q258" i="4" a="1"/>
  <c r="Q258" i="4" s="1"/>
  <c r="Q259" i="4" a="1"/>
  <c r="Q259" i="4" s="1"/>
  <c r="Q260" i="4" a="1"/>
  <c r="Q260" i="4" s="1"/>
  <c r="Q261" i="4" a="1"/>
  <c r="Q261" i="4" s="1"/>
  <c r="Q262" i="4" a="1"/>
  <c r="Q262" i="4" s="1"/>
  <c r="Q263" i="4" a="1"/>
  <c r="Q263" i="4" s="1"/>
  <c r="Q264" i="4" a="1"/>
  <c r="Q264" i="4" s="1"/>
  <c r="Q265" i="4" a="1"/>
  <c r="Q265" i="4" s="1"/>
  <c r="Q266" i="4" a="1"/>
  <c r="Q266" i="4"/>
  <c r="Q267" i="4" a="1"/>
  <c r="Q267" i="4" s="1"/>
  <c r="Q268" i="4" a="1"/>
  <c r="Q268" i="4" s="1"/>
  <c r="Q269" i="4" a="1"/>
  <c r="Q269" i="4" s="1"/>
  <c r="Q270" i="4" a="1"/>
  <c r="Q270" i="4" s="1"/>
  <c r="Q271" i="4" a="1"/>
  <c r="Q271" i="4" s="1"/>
  <c r="Q272" i="4" a="1"/>
  <c r="Q272" i="4" s="1"/>
  <c r="Q273" i="4" a="1"/>
  <c r="Q273" i="4" s="1"/>
  <c r="Q274" i="4" a="1"/>
  <c r="Q274" i="4"/>
  <c r="Q275" i="4" a="1"/>
  <c r="Q275" i="4" s="1"/>
  <c r="Q276" i="4" a="1"/>
  <c r="Q276" i="4" s="1"/>
  <c r="Q277" i="4" a="1"/>
  <c r="Q277" i="4" s="1"/>
  <c r="Q278" i="4" a="1"/>
  <c r="Q278" i="4" s="1"/>
  <c r="Q279" i="4" a="1"/>
  <c r="Q279" i="4" s="1"/>
  <c r="Q280" i="4" a="1"/>
  <c r="Q280" i="4" s="1"/>
  <c r="Q281" i="4" a="1"/>
  <c r="Q281" i="4" s="1"/>
  <c r="Q282" i="4" a="1"/>
  <c r="Q282" i="4" s="1"/>
  <c r="Q283" i="4" a="1"/>
  <c r="Q283" i="4" s="1"/>
  <c r="Q284" i="4" a="1"/>
  <c r="Q284" i="4" s="1"/>
  <c r="Q285" i="4" a="1"/>
  <c r="Q285" i="4" s="1"/>
  <c r="Q286" i="4" a="1"/>
  <c r="Q286" i="4" s="1"/>
  <c r="Q287" i="4" a="1"/>
  <c r="Q287" i="4" s="1"/>
  <c r="Q288" i="4" a="1"/>
  <c r="Q288" i="4"/>
  <c r="Q289" i="4" a="1"/>
  <c r="Q289" i="4" s="1"/>
  <c r="Q290" i="4" a="1"/>
  <c r="Q290" i="4" s="1"/>
  <c r="Q291" i="4" a="1"/>
  <c r="Q291" i="4" s="1"/>
  <c r="Q292" i="4" a="1"/>
  <c r="Q292" i="4" s="1"/>
  <c r="Q293" i="4" a="1"/>
  <c r="Q293" i="4" s="1"/>
  <c r="Q294" i="4" a="1"/>
  <c r="Q294" i="4" s="1"/>
  <c r="Q295" i="4" a="1"/>
  <c r="Q295" i="4" s="1"/>
  <c r="Q296" i="4" a="1"/>
  <c r="Q296" i="4" s="1"/>
  <c r="Q297" i="4" a="1"/>
  <c r="Q297" i="4" s="1"/>
  <c r="Q298" i="4" a="1"/>
  <c r="Q298" i="4"/>
  <c r="Q299" i="4" a="1"/>
  <c r="Q299" i="4" s="1"/>
  <c r="Q300" i="4" a="1"/>
  <c r="Q300" i="4" s="1"/>
  <c r="Q301" i="4" a="1"/>
  <c r="Q301" i="4" s="1"/>
  <c r="Q302" i="4" a="1"/>
  <c r="Q302" i="4" s="1"/>
  <c r="Q303" i="4" a="1"/>
  <c r="Q303" i="4"/>
  <c r="Q304" i="4" a="1"/>
  <c r="Q304" i="4" s="1"/>
  <c r="Q305" i="4" a="1"/>
  <c r="Q305" i="4" s="1"/>
  <c r="Q306" i="4" a="1"/>
  <c r="Q306" i="4" s="1"/>
  <c r="Q307" i="4" a="1"/>
  <c r="Q307" i="4" s="1"/>
  <c r="Q308" i="4" a="1"/>
  <c r="Q308" i="4" s="1"/>
  <c r="Q309" i="4" a="1"/>
  <c r="Q309" i="4" s="1"/>
  <c r="Q310" i="4" a="1"/>
  <c r="Q310" i="4" s="1"/>
  <c r="Q311" i="4" a="1"/>
  <c r="Q311" i="4"/>
  <c r="Q312" i="4" a="1"/>
  <c r="Q312" i="4" s="1"/>
  <c r="Q313" i="4" a="1"/>
  <c r="Q313" i="4" s="1"/>
  <c r="Q314" i="4" a="1"/>
  <c r="Q314" i="4" s="1"/>
  <c r="Q315" i="4" a="1"/>
  <c r="Q315" i="4"/>
  <c r="Q316" i="4" a="1"/>
  <c r="Q316" i="4" s="1"/>
  <c r="Q317" i="4" a="1"/>
  <c r="Q317" i="4" s="1"/>
  <c r="Q318" i="4" a="1"/>
  <c r="Q318" i="4" s="1"/>
  <c r="Q319" i="4" a="1"/>
  <c r="Q319" i="4"/>
  <c r="Q320" i="4" a="1"/>
  <c r="Q320" i="4" s="1"/>
  <c r="Q321" i="4" a="1"/>
  <c r="Q321" i="4" s="1"/>
  <c r="Q322" i="4" a="1"/>
  <c r="Q322" i="4" s="1"/>
  <c r="Q323" i="4" a="1"/>
  <c r="Q323" i="4" s="1"/>
  <c r="Q324" i="4" a="1"/>
  <c r="Q324" i="4" s="1"/>
  <c r="Q325" i="4" a="1"/>
  <c r="Q325" i="4" s="1"/>
  <c r="Q326" i="4" a="1"/>
  <c r="Q326" i="4" s="1"/>
  <c r="Q327" i="4" a="1"/>
  <c r="Q327" i="4"/>
  <c r="Q328" i="4" a="1"/>
  <c r="Q328" i="4" s="1"/>
  <c r="Q329" i="4" a="1"/>
  <c r="Q329" i="4" s="1"/>
  <c r="Q330" i="4" a="1"/>
  <c r="Q330" i="4" s="1"/>
  <c r="Q331" i="4" a="1"/>
  <c r="Q331" i="4"/>
  <c r="Q332" i="4" a="1"/>
  <c r="Q332" i="4" s="1"/>
  <c r="Q333" i="4" a="1"/>
  <c r="Q333" i="4" s="1"/>
  <c r="Q334" i="4" a="1"/>
  <c r="Q334" i="4" s="1"/>
  <c r="Q335" i="4" a="1"/>
  <c r="Q335" i="4"/>
  <c r="Q336" i="4" a="1"/>
  <c r="Q336" i="4" s="1"/>
  <c r="Q337" i="4" a="1"/>
  <c r="Q337" i="4" s="1"/>
  <c r="Q338" i="4" a="1"/>
  <c r="Q338" i="4" s="1"/>
  <c r="Q339" i="4" a="1"/>
  <c r="Q339" i="4" s="1"/>
  <c r="Q340" i="4" a="1"/>
  <c r="Q340" i="4" s="1"/>
  <c r="Q341" i="4" a="1"/>
  <c r="Q341" i="4" s="1"/>
  <c r="Q342" i="4" a="1"/>
  <c r="Q342" i="4" s="1"/>
  <c r="Q343" i="4" a="1"/>
  <c r="Q343" i="4"/>
  <c r="Q344" i="4" a="1"/>
  <c r="Q344" i="4" s="1"/>
  <c r="Q345" i="4" a="1"/>
  <c r="Q345" i="4" s="1"/>
  <c r="Q346" i="4" a="1"/>
  <c r="Q346" i="4" s="1"/>
  <c r="Q347" i="4" a="1"/>
  <c r="Q347" i="4" s="1"/>
  <c r="Q348" i="4" a="1"/>
  <c r="Q348" i="4" s="1"/>
  <c r="Q349" i="4" a="1"/>
  <c r="Q349" i="4" s="1"/>
  <c r="Q350" i="4" a="1"/>
  <c r="Q350" i="4" s="1"/>
  <c r="Q351" i="4" a="1"/>
  <c r="Q351" i="4"/>
  <c r="Q352" i="4" a="1"/>
  <c r="Q352" i="4" s="1"/>
  <c r="Q353" i="4" a="1"/>
  <c r="Q353" i="4" s="1"/>
  <c r="Q354" i="4" a="1"/>
  <c r="Q354" i="4" s="1"/>
  <c r="Q355" i="4" a="1"/>
  <c r="Q355" i="4" s="1"/>
  <c r="Q356" i="4" a="1"/>
  <c r="Q356" i="4" s="1"/>
  <c r="Q357" i="4" a="1"/>
  <c r="Q357" i="4" s="1"/>
  <c r="Q358" i="4" a="1"/>
  <c r="Q358" i="4" s="1"/>
  <c r="Q359" i="4" a="1"/>
  <c r="Q359" i="4"/>
  <c r="Q360" i="4" a="1"/>
  <c r="Q360" i="4" s="1"/>
  <c r="Q361" i="4" a="1"/>
  <c r="Q361" i="4" s="1"/>
  <c r="Q362" i="4" a="1"/>
  <c r="Q362" i="4" s="1"/>
  <c r="Q363" i="4" a="1"/>
  <c r="Q363" i="4" s="1"/>
  <c r="Q364" i="4" a="1"/>
  <c r="Q364" i="4" s="1"/>
  <c r="Q365" i="4" a="1"/>
  <c r="Q365" i="4" s="1"/>
  <c r="Q366" i="4" a="1"/>
  <c r="Q366" i="4" s="1"/>
  <c r="Q367" i="4" a="1"/>
  <c r="Q367" i="4"/>
  <c r="Q368" i="4" a="1"/>
  <c r="Q368" i="4" s="1"/>
  <c r="Q369" i="4" a="1"/>
  <c r="Q369" i="4" s="1"/>
  <c r="Q370" i="4" a="1"/>
  <c r="Q370" i="4" s="1"/>
  <c r="Q371" i="4" a="1"/>
  <c r="Q371" i="4" s="1"/>
  <c r="Q372" i="4" a="1"/>
  <c r="Q372" i="4" s="1"/>
  <c r="Q373" i="4" a="1"/>
  <c r="Q373" i="4" s="1"/>
  <c r="Q374" i="4" a="1"/>
  <c r="Q374" i="4" s="1"/>
  <c r="Q375" i="4" a="1"/>
  <c r="Q375" i="4" s="1"/>
  <c r="Q376" i="4" a="1"/>
  <c r="Q376" i="4" s="1"/>
  <c r="Q377" i="4" a="1"/>
  <c r="Q377" i="4" s="1"/>
  <c r="Q378" i="4" a="1"/>
  <c r="Q378" i="4" s="1"/>
  <c r="Q379" i="4" a="1"/>
  <c r="Q379" i="4" s="1"/>
  <c r="Q380" i="4" a="1"/>
  <c r="Q380" i="4" s="1"/>
  <c r="Q381" i="4" a="1"/>
  <c r="Q381" i="4"/>
  <c r="Q382" i="4" a="1"/>
  <c r="Q382" i="4" s="1"/>
  <c r="Q383" i="4" a="1"/>
  <c r="Q383" i="4" s="1"/>
  <c r="Q384" i="4" a="1"/>
  <c r="Q384" i="4" s="1"/>
  <c r="Q385" i="4" a="1"/>
  <c r="Q385" i="4" s="1"/>
  <c r="Q386" i="4" a="1"/>
  <c r="Q386" i="4" s="1"/>
  <c r="Q387" i="4" a="1"/>
  <c r="Q387" i="4" s="1"/>
  <c r="Q388" i="4" a="1"/>
  <c r="Q388" i="4" s="1"/>
  <c r="Q389" i="4" a="1"/>
  <c r="Q389" i="4" s="1"/>
  <c r="Q390" i="4" a="1"/>
  <c r="Q390" i="4" s="1"/>
  <c r="Q391" i="4" a="1"/>
  <c r="Q391" i="4" s="1"/>
  <c r="Q392" i="4" a="1"/>
  <c r="Q392" i="4" s="1"/>
  <c r="Q393" i="4" a="1"/>
  <c r="Q393" i="4" s="1"/>
  <c r="Q394" i="4" a="1"/>
  <c r="Q394" i="4" s="1"/>
  <c r="Q395" i="4" a="1"/>
  <c r="Q395" i="4" s="1"/>
  <c r="Q396" i="4" a="1"/>
  <c r="Q396" i="4" s="1"/>
  <c r="Q397" i="4" a="1"/>
  <c r="Q397" i="4" s="1"/>
  <c r="Q398" i="4" a="1"/>
  <c r="Q398" i="4" s="1"/>
  <c r="Q399" i="4" a="1"/>
  <c r="Q399" i="4" s="1"/>
  <c r="Q400" i="4" a="1"/>
  <c r="Q400" i="4" s="1"/>
  <c r="Q401" i="4" a="1"/>
  <c r="Q401" i="4" s="1"/>
  <c r="Q402" i="4" a="1"/>
  <c r="Q402" i="4" s="1"/>
  <c r="Q403" i="4" a="1"/>
  <c r="Q403" i="4" s="1"/>
  <c r="Q404" i="4" a="1"/>
  <c r="Q404" i="4" s="1"/>
  <c r="Q405" i="4" a="1"/>
  <c r="Q405" i="4" s="1"/>
  <c r="Q406" i="4" a="1"/>
  <c r="Q406" i="4" s="1"/>
  <c r="Q407" i="4" a="1"/>
  <c r="Q407" i="4" s="1"/>
  <c r="Q408" i="4" a="1"/>
  <c r="Q408" i="4" s="1"/>
  <c r="Q409" i="4" a="1"/>
  <c r="Q409" i="4" s="1"/>
  <c r="Q410" i="4" a="1"/>
  <c r="Q410" i="4" s="1"/>
  <c r="Q411" i="4" a="1"/>
  <c r="Q411" i="4" s="1"/>
  <c r="Q412" i="4" a="1"/>
  <c r="Q412" i="4" s="1"/>
  <c r="Q413" i="4" a="1"/>
  <c r="Q413" i="4" s="1"/>
  <c r="Q414" i="4" a="1"/>
  <c r="Q414" i="4" s="1"/>
  <c r="Q415" i="4" a="1"/>
  <c r="Q415" i="4" s="1"/>
  <c r="Q416" i="4" a="1"/>
  <c r="Q416" i="4" s="1"/>
  <c r="Q417" i="4" a="1"/>
  <c r="Q417" i="4" s="1"/>
  <c r="Q418" i="4" a="1"/>
  <c r="Q418" i="4" s="1"/>
  <c r="Q419" i="4" a="1"/>
  <c r="Q419" i="4" s="1"/>
  <c r="Q420" i="4" a="1"/>
  <c r="Q420" i="4" s="1"/>
  <c r="Q421" i="4" a="1"/>
  <c r="Q421" i="4" s="1"/>
  <c r="Q422" i="4" a="1"/>
  <c r="Q422" i="4" s="1"/>
  <c r="Q423" i="4" a="1"/>
  <c r="Q423" i="4" s="1"/>
  <c r="Q424" i="4" a="1"/>
  <c r="Q424" i="4" s="1"/>
  <c r="Q425" i="4" a="1"/>
  <c r="Q425" i="4" s="1"/>
  <c r="Q426" i="4" a="1"/>
  <c r="Q426" i="4" s="1"/>
  <c r="Q427" i="4" a="1"/>
  <c r="Q427" i="4" s="1"/>
  <c r="Q428" i="4" a="1"/>
  <c r="Q428" i="4" s="1"/>
  <c r="Q429" i="4" a="1"/>
  <c r="Q429" i="4" s="1"/>
  <c r="Q430" i="4" a="1"/>
  <c r="Q430" i="4" s="1"/>
  <c r="Q431" i="4" a="1"/>
  <c r="Q431" i="4" s="1"/>
  <c r="Q432" i="4" a="1"/>
  <c r="Q432" i="4" s="1"/>
  <c r="Q433" i="4" a="1"/>
  <c r="Q433" i="4" s="1"/>
  <c r="Q434" i="4" a="1"/>
  <c r="Q434" i="4" s="1"/>
  <c r="Q435" i="4" a="1"/>
  <c r="Q435" i="4" s="1"/>
  <c r="Q436" i="4" a="1"/>
  <c r="Q436" i="4" s="1"/>
  <c r="Q437" i="4" a="1"/>
  <c r="Q437" i="4" s="1"/>
  <c r="Q438" i="4" a="1"/>
  <c r="Q438" i="4" s="1"/>
  <c r="Q439" i="4" a="1"/>
  <c r="Q439" i="4" s="1"/>
  <c r="Q440" i="4" a="1"/>
  <c r="Q440" i="4" s="1"/>
  <c r="Q441" i="4" a="1"/>
  <c r="Q441" i="4" s="1"/>
  <c r="Q442" i="4" a="1"/>
  <c r="Q442" i="4" s="1"/>
  <c r="Q443" i="4" a="1"/>
  <c r="Q443" i="4" s="1"/>
  <c r="Q444" i="4" a="1"/>
  <c r="Q444" i="4" s="1"/>
  <c r="Q445" i="4" a="1"/>
  <c r="Q445" i="4" s="1"/>
  <c r="Q446" i="4" a="1"/>
  <c r="Q446" i="4" s="1"/>
  <c r="Q447" i="4" a="1"/>
  <c r="Q447" i="4" s="1"/>
  <c r="Q448" i="4" a="1"/>
  <c r="Q448" i="4" s="1"/>
  <c r="Q449" i="4" a="1"/>
  <c r="Q449" i="4" s="1"/>
  <c r="Q450" i="4" a="1"/>
  <c r="Q450" i="4" s="1"/>
  <c r="Q451" i="4" a="1"/>
  <c r="Q451" i="4" s="1"/>
  <c r="Q452" i="4" a="1"/>
  <c r="Q452" i="4" s="1"/>
  <c r="Q453" i="4" a="1"/>
  <c r="Q453" i="4" s="1"/>
  <c r="Q454" i="4" a="1"/>
  <c r="Q454" i="4" s="1"/>
  <c r="Q455" i="4" a="1"/>
  <c r="Q455" i="4" s="1"/>
  <c r="Q456" i="4" a="1"/>
  <c r="Q456" i="4" s="1"/>
  <c r="Q457" i="4" a="1"/>
  <c r="Q457" i="4" s="1"/>
  <c r="Q458" i="4" a="1"/>
  <c r="Q458" i="4" s="1"/>
  <c r="Q459" i="4" a="1"/>
  <c r="Q459" i="4" s="1"/>
  <c r="Q460" i="4" a="1"/>
  <c r="Q460" i="4" s="1"/>
  <c r="Q461" i="4" a="1"/>
  <c r="Q461" i="4" s="1"/>
  <c r="Q462" i="4" a="1"/>
  <c r="Q462" i="4" s="1"/>
  <c r="Q463" i="4" a="1"/>
  <c r="Q463" i="4" s="1"/>
  <c r="Q464" i="4" a="1"/>
  <c r="Q464" i="4" s="1"/>
  <c r="Q465" i="4" a="1"/>
  <c r="Q465" i="4" s="1"/>
  <c r="Q466" i="4" a="1"/>
  <c r="Q466" i="4" s="1"/>
  <c r="Q467" i="4" a="1"/>
  <c r="Q467" i="4" s="1"/>
  <c r="Q468" i="4" a="1"/>
  <c r="Q468" i="4" s="1"/>
  <c r="Q469" i="4" a="1"/>
  <c r="Q469" i="4"/>
  <c r="Q470" i="4" a="1"/>
  <c r="Q470" i="4" s="1"/>
  <c r="Q471" i="4" a="1"/>
  <c r="Q471" i="4" s="1"/>
  <c r="Q472" i="4" a="1"/>
  <c r="Q472" i="4" s="1"/>
  <c r="Q473" i="4" a="1"/>
  <c r="Q473" i="4" s="1"/>
  <c r="Q474" i="4" a="1"/>
  <c r="Q474" i="4" s="1"/>
  <c r="Q475" i="4" a="1"/>
  <c r="Q475" i="4" s="1"/>
  <c r="Q476" i="4" a="1"/>
  <c r="Q476" i="4" s="1"/>
  <c r="Q477" i="4" a="1"/>
  <c r="Q477" i="4" s="1"/>
  <c r="Q478" i="4" a="1"/>
  <c r="Q478" i="4" s="1"/>
  <c r="Q479" i="4" a="1"/>
  <c r="Q479" i="4" s="1"/>
  <c r="Q480" i="4" a="1"/>
  <c r="Q480" i="4" s="1"/>
  <c r="Q481" i="4" a="1"/>
  <c r="Q481" i="4" s="1"/>
  <c r="Q482" i="4" a="1"/>
  <c r="Q482" i="4" s="1"/>
  <c r="Q483" i="4" a="1"/>
  <c r="Q483" i="4" s="1"/>
  <c r="Q484" i="4" a="1"/>
  <c r="Q484" i="4" s="1"/>
  <c r="Q485" i="4" a="1"/>
  <c r="Q485" i="4" s="1"/>
  <c r="Q486" i="4" a="1"/>
  <c r="Q486" i="4" s="1"/>
  <c r="Q487" i="4" a="1"/>
  <c r="Q487" i="4" s="1"/>
  <c r="Q488" i="4" a="1"/>
  <c r="Q488" i="4" s="1"/>
  <c r="Q489" i="4" a="1"/>
  <c r="Q489" i="4" s="1"/>
  <c r="Q490" i="4" a="1"/>
  <c r="Q490" i="4" s="1"/>
  <c r="Q491" i="4" a="1"/>
  <c r="Q491" i="4"/>
  <c r="Q492" i="4" a="1"/>
  <c r="Q492" i="4" s="1"/>
  <c r="Q493" i="4" a="1"/>
  <c r="Q493" i="4" s="1"/>
  <c r="Q494" i="4" a="1"/>
  <c r="Q494" i="4" s="1"/>
  <c r="Q495" i="4" a="1"/>
  <c r="Q495" i="4" s="1"/>
  <c r="Q496" i="4" a="1"/>
  <c r="Q496" i="4" s="1"/>
  <c r="Q497" i="4" a="1"/>
  <c r="Q497" i="4" s="1"/>
  <c r="Q498" i="4" a="1"/>
  <c r="Q498" i="4" s="1"/>
  <c r="Q499" i="4" a="1"/>
  <c r="Q499" i="4" s="1"/>
  <c r="Q500" i="4" a="1"/>
  <c r="Q500" i="4" s="1"/>
  <c r="Q501" i="4" a="1"/>
  <c r="Q501" i="4" s="1"/>
  <c r="Q502" i="4" a="1"/>
  <c r="Q502" i="4" s="1"/>
  <c r="Q503" i="4" a="1"/>
  <c r="Q503" i="4" s="1"/>
  <c r="Q504" i="4" a="1"/>
  <c r="Q504" i="4" s="1"/>
  <c r="Q505" i="4" a="1"/>
  <c r="Q505" i="4" s="1"/>
  <c r="Q506" i="4" a="1"/>
  <c r="Q506" i="4" s="1"/>
  <c r="Q507" i="4" a="1"/>
  <c r="Q507" i="4" s="1"/>
  <c r="Q508" i="4" a="1"/>
  <c r="Q508" i="4" s="1"/>
  <c r="Q509" i="4" a="1"/>
  <c r="Q509" i="4"/>
  <c r="Q510" i="4" a="1"/>
  <c r="Q510" i="4" s="1"/>
  <c r="Q511" i="4" a="1"/>
  <c r="Q511" i="4" s="1"/>
  <c r="Q512" i="4" a="1"/>
  <c r="Q512" i="4" s="1"/>
  <c r="Q513" i="4" a="1"/>
  <c r="Q513" i="4" s="1"/>
  <c r="Q514" i="4" a="1"/>
  <c r="Q514" i="4" s="1"/>
  <c r="Q515" i="4" a="1"/>
  <c r="Q515" i="4" s="1"/>
  <c r="Q516" i="4" a="1"/>
  <c r="Q516" i="4" s="1"/>
  <c r="Q517" i="4" a="1"/>
  <c r="Q517" i="4" s="1"/>
  <c r="Q518" i="4" a="1"/>
  <c r="Q518" i="4" s="1"/>
  <c r="Q519" i="4" a="1"/>
  <c r="Q519" i="4" s="1"/>
  <c r="Q520" i="4" a="1"/>
  <c r="Q520" i="4" s="1"/>
  <c r="Q521" i="4" a="1"/>
  <c r="Q521" i="4" s="1"/>
  <c r="Q522" i="4" a="1"/>
  <c r="Q522" i="4" s="1"/>
  <c r="Q523" i="4" a="1"/>
  <c r="Q523" i="4" s="1"/>
  <c r="Q524" i="4" a="1"/>
  <c r="Q524" i="4" s="1"/>
  <c r="Q525" i="4" a="1"/>
  <c r="Q525" i="4" s="1"/>
  <c r="Q526" i="4" a="1"/>
  <c r="Q526" i="4" s="1"/>
  <c r="Q527" i="4" a="1"/>
  <c r="Q527" i="4" s="1"/>
  <c r="Q528" i="4" a="1"/>
  <c r="Q528" i="4" s="1"/>
  <c r="Q529" i="4" a="1"/>
  <c r="Q529" i="4" s="1"/>
  <c r="Q530" i="4" a="1"/>
  <c r="Q530" i="4" s="1"/>
  <c r="Q531" i="4" a="1"/>
  <c r="Q531" i="4" s="1"/>
  <c r="Q532" i="4" a="1"/>
  <c r="Q532" i="4" s="1"/>
  <c r="Q533" i="4" a="1"/>
  <c r="Q533" i="4" s="1"/>
  <c r="Q534" i="4" a="1"/>
  <c r="Q534" i="4" s="1"/>
  <c r="Q535" i="4" a="1"/>
  <c r="Q535" i="4" s="1"/>
  <c r="Q536" i="4" a="1"/>
  <c r="Q536" i="4" s="1"/>
  <c r="Q537" i="4" a="1"/>
  <c r="Q537" i="4" s="1"/>
  <c r="Q538" i="4" a="1"/>
  <c r="Q538" i="4" s="1"/>
  <c r="Q539" i="4" a="1"/>
  <c r="Q539" i="4" s="1"/>
  <c r="Q540" i="4" a="1"/>
  <c r="Q540" i="4" s="1"/>
  <c r="Q541" i="4" a="1"/>
  <c r="Q541" i="4" s="1"/>
  <c r="Q542" i="4" a="1"/>
  <c r="Q542" i="4" s="1"/>
  <c r="Q543" i="4" a="1"/>
  <c r="Q543" i="4" s="1"/>
  <c r="Q544" i="4" a="1"/>
  <c r="Q544" i="4" s="1"/>
  <c r="Q545" i="4" a="1"/>
  <c r="Q545" i="4" s="1"/>
  <c r="Q546" i="4" a="1"/>
  <c r="Q546" i="4" s="1"/>
  <c r="Q547" i="4" a="1"/>
  <c r="Q547" i="4" s="1"/>
  <c r="Q548" i="4" a="1"/>
  <c r="Q548" i="4" s="1"/>
  <c r="Q549" i="4" a="1"/>
  <c r="Q549" i="4" s="1"/>
  <c r="Q550" i="4" a="1"/>
  <c r="Q550" i="4" s="1"/>
  <c r="Q551" i="4" a="1"/>
  <c r="Q551" i="4" s="1"/>
  <c r="Q552" i="4" a="1"/>
  <c r="Q552" i="4" s="1"/>
  <c r="Q553" i="4" a="1"/>
  <c r="Q553" i="4" s="1"/>
  <c r="Q554" i="4" a="1"/>
  <c r="Q554" i="4" s="1"/>
  <c r="Q555" i="4" a="1"/>
  <c r="Q555" i="4" s="1"/>
  <c r="Q556" i="4" a="1"/>
  <c r="Q556" i="4" s="1"/>
  <c r="Q557" i="4" a="1"/>
  <c r="Q557" i="4" s="1"/>
  <c r="Q558" i="4" a="1"/>
  <c r="Q558" i="4" s="1"/>
  <c r="Q559" i="4" a="1"/>
  <c r="Q559" i="4" s="1"/>
  <c r="Q560" i="4" a="1"/>
  <c r="Q560" i="4" s="1"/>
  <c r="Q561" i="4" a="1"/>
  <c r="Q561" i="4" s="1"/>
  <c r="Q562" i="4" a="1"/>
  <c r="Q562" i="4" s="1"/>
  <c r="Q563" i="4" a="1"/>
  <c r="Q563" i="4" s="1"/>
  <c r="Q564" i="4" a="1"/>
  <c r="Q564" i="4" s="1"/>
  <c r="Q565" i="4" a="1"/>
  <c r="Q565" i="4" s="1"/>
  <c r="Q566" i="4" a="1"/>
  <c r="Q566" i="4" s="1"/>
  <c r="Q567" i="4" a="1"/>
  <c r="Q567" i="4" s="1"/>
  <c r="Q568" i="4" a="1"/>
  <c r="Q568" i="4" s="1"/>
  <c r="Q569" i="4" a="1"/>
  <c r="Q569" i="4" s="1"/>
  <c r="Q570" i="4" a="1"/>
  <c r="Q570" i="4" s="1"/>
  <c r="Q571" i="4" a="1"/>
  <c r="Q571" i="4" s="1"/>
  <c r="Q572" i="4" a="1"/>
  <c r="Q572" i="4" s="1"/>
  <c r="Q573" i="4" a="1"/>
  <c r="Q573" i="4" s="1"/>
  <c r="Q574" i="4" a="1"/>
  <c r="Q574" i="4" s="1"/>
  <c r="Q575" i="4" a="1"/>
  <c r="Q575" i="4" s="1"/>
  <c r="Q576" i="4" a="1"/>
  <c r="Q576" i="4" s="1"/>
  <c r="Q577" i="4" a="1"/>
  <c r="Q577" i="4" s="1"/>
  <c r="Q578" i="4" a="1"/>
  <c r="Q578" i="4" s="1"/>
  <c r="Q579" i="4" a="1"/>
  <c r="Q579" i="4" s="1"/>
  <c r="Q580" i="4" a="1"/>
  <c r="Q580" i="4" s="1"/>
  <c r="Q581" i="4" a="1"/>
  <c r="Q581" i="4" s="1"/>
  <c r="Q582" i="4" a="1"/>
  <c r="Q582" i="4" s="1"/>
  <c r="Q583" i="4" a="1"/>
  <c r="Q583" i="4" s="1"/>
  <c r="Q584" i="4" a="1"/>
  <c r="Q584" i="4" s="1"/>
  <c r="Q585" i="4" a="1"/>
  <c r="Q585" i="4" s="1"/>
  <c r="Q586" i="4" a="1"/>
  <c r="Q586" i="4" s="1"/>
  <c r="Q587" i="4" a="1"/>
  <c r="Q587" i="4" s="1"/>
  <c r="Q588" i="4" a="1"/>
  <c r="Q588" i="4" s="1"/>
  <c r="Q589" i="4" a="1"/>
  <c r="Q589" i="4" s="1"/>
  <c r="Q590" i="4" a="1"/>
  <c r="Q590" i="4" s="1"/>
  <c r="Q591" i="4" a="1"/>
  <c r="Q591" i="4" s="1"/>
  <c r="Q592" i="4" a="1"/>
  <c r="Q592" i="4" s="1"/>
  <c r="Q593" i="4" a="1"/>
  <c r="Q593" i="4" s="1"/>
  <c r="Q594" i="4" a="1"/>
  <c r="Q594" i="4" s="1"/>
  <c r="Q595" i="4" a="1"/>
  <c r="Q595" i="4" s="1"/>
  <c r="Q596" i="4" a="1"/>
  <c r="Q596" i="4" s="1"/>
  <c r="Q597" i="4" a="1"/>
  <c r="Q597" i="4"/>
  <c r="Q598" i="4" a="1"/>
  <c r="Q598" i="4" s="1"/>
  <c r="Q599" i="4" a="1"/>
  <c r="Q599" i="4" s="1"/>
  <c r="Q600" i="4" a="1"/>
  <c r="Q600" i="4" s="1"/>
  <c r="Q601" i="4" a="1"/>
  <c r="Q601" i="4" s="1"/>
  <c r="Q602" i="4" a="1"/>
  <c r="Q602" i="4" s="1"/>
  <c r="Q603" i="4" a="1"/>
  <c r="Q603" i="4" s="1"/>
  <c r="Q604" i="4" a="1"/>
  <c r="Q604" i="4" s="1"/>
  <c r="Q605" i="4" a="1"/>
  <c r="Q605" i="4" s="1"/>
  <c r="Q606" i="4" a="1"/>
  <c r="Q606" i="4" s="1"/>
  <c r="Q607" i="4" a="1"/>
  <c r="Q607" i="4" s="1"/>
  <c r="Q608" i="4" a="1"/>
  <c r="Q608" i="4" s="1"/>
  <c r="Q609" i="4" a="1"/>
  <c r="Q609" i="4" s="1"/>
  <c r="Q610" i="4" a="1"/>
  <c r="Q610" i="4" s="1"/>
  <c r="Q611" i="4" a="1"/>
  <c r="Q611" i="4" s="1"/>
  <c r="Q612" i="4" a="1"/>
  <c r="Q612" i="4" s="1"/>
  <c r="Q613" i="4" a="1"/>
  <c r="Q613" i="4" s="1"/>
  <c r="Q614" i="4" a="1"/>
  <c r="Q614" i="4" s="1"/>
  <c r="Q615" i="4" a="1"/>
  <c r="Q615" i="4" s="1"/>
  <c r="Q616" i="4" a="1"/>
  <c r="Q616" i="4" s="1"/>
  <c r="Q617" i="4" a="1"/>
  <c r="Q617" i="4" s="1"/>
  <c r="Q618" i="4" a="1"/>
  <c r="Q618" i="4" s="1"/>
  <c r="Q619" i="4" a="1"/>
  <c r="Q619" i="4" s="1"/>
  <c r="Q620" i="4" a="1"/>
  <c r="Q620" i="4" s="1"/>
  <c r="Q621" i="4" a="1"/>
  <c r="Q621" i="4" s="1"/>
  <c r="Q622" i="4" a="1"/>
  <c r="Q622" i="4"/>
  <c r="Q623" i="4" a="1"/>
  <c r="Q623" i="4" s="1"/>
  <c r="Q624" i="4" a="1"/>
  <c r="Q624" i="4" s="1"/>
  <c r="Q625" i="4" a="1"/>
  <c r="Q625" i="4" s="1"/>
  <c r="Q626" i="4" a="1"/>
  <c r="Q626" i="4" s="1"/>
  <c r="Q627" i="4" a="1"/>
  <c r="Q627" i="4" s="1"/>
  <c r="Q628" i="4" a="1"/>
  <c r="Q628" i="4" s="1"/>
  <c r="Q629" i="4" a="1"/>
  <c r="Q629" i="4" s="1"/>
  <c r="Q630" i="4" a="1"/>
  <c r="Q630" i="4" s="1"/>
  <c r="Q631" i="4" a="1"/>
  <c r="Q631" i="4" s="1"/>
  <c r="Q632" i="4" a="1"/>
  <c r="Q632" i="4" s="1"/>
  <c r="Q633" i="4" a="1"/>
  <c r="Q633" i="4" s="1"/>
  <c r="Q634" i="4" a="1"/>
  <c r="Q634" i="4" s="1"/>
  <c r="Q635" i="4" a="1"/>
  <c r="Q635" i="4" s="1"/>
  <c r="Q636" i="4" a="1"/>
  <c r="Q636" i="4" s="1"/>
  <c r="Q637" i="4" a="1"/>
  <c r="Q637" i="4" s="1"/>
  <c r="Q638" i="4" a="1"/>
  <c r="Q638" i="4"/>
  <c r="Q639" i="4" a="1"/>
  <c r="Q639" i="4" s="1"/>
  <c r="Q640" i="4" a="1"/>
  <c r="Q640" i="4" s="1"/>
  <c r="Q641" i="4" a="1"/>
  <c r="Q641" i="4" s="1"/>
  <c r="Q642" i="4" a="1"/>
  <c r="Q642" i="4" s="1"/>
  <c r="Q643" i="4" a="1"/>
  <c r="Q643" i="4" s="1"/>
  <c r="Q644" i="4" a="1"/>
  <c r="Q644" i="4" s="1"/>
  <c r="Q645" i="4" a="1"/>
  <c r="Q645" i="4" s="1"/>
  <c r="Q646" i="4" a="1"/>
  <c r="Q646" i="4" s="1"/>
  <c r="Q647" i="4" a="1"/>
  <c r="Q647" i="4" s="1"/>
  <c r="Q648" i="4" a="1"/>
  <c r="Q648" i="4" s="1"/>
  <c r="Q649" i="4" a="1"/>
  <c r="Q649" i="4" s="1"/>
  <c r="Q650" i="4" a="1"/>
  <c r="Q650" i="4" s="1"/>
  <c r="Q651" i="4" a="1"/>
  <c r="Q651" i="4" s="1"/>
  <c r="Q652" i="4" a="1"/>
  <c r="Q652" i="4" s="1"/>
  <c r="Q653" i="4" a="1"/>
  <c r="Q653" i="4" s="1"/>
  <c r="Q654" i="4" a="1"/>
  <c r="Q654" i="4"/>
  <c r="Q655" i="4" a="1"/>
  <c r="Q655" i="4" s="1"/>
  <c r="Q656" i="4" a="1"/>
  <c r="Q656" i="4" s="1"/>
  <c r="Q657" i="4" a="1"/>
  <c r="Q657" i="4" s="1"/>
  <c r="Q658" i="4" a="1"/>
  <c r="Q658" i="4" s="1"/>
  <c r="Q659" i="4" a="1"/>
  <c r="Q659" i="4" s="1"/>
  <c r="Q660" i="4" a="1"/>
  <c r="Q660" i="4" s="1"/>
  <c r="Q661" i="4" a="1"/>
  <c r="Q661" i="4" s="1"/>
  <c r="Q662" i="4" a="1"/>
  <c r="Q662" i="4"/>
  <c r="Q663" i="4" a="1"/>
  <c r="Q663" i="4" s="1"/>
  <c r="Q664" i="4" a="1"/>
  <c r="Q664" i="4" s="1"/>
  <c r="Q665" i="4" a="1"/>
  <c r="Q665" i="4" s="1"/>
  <c r="Q666" i="4" a="1"/>
  <c r="Q666" i="4" s="1"/>
  <c r="Q667" i="4" a="1"/>
  <c r="Q667" i="4" s="1"/>
  <c r="Q668" i="4" a="1"/>
  <c r="Q668" i="4" s="1"/>
  <c r="Q669" i="4" a="1"/>
  <c r="Q669" i="4" s="1"/>
  <c r="Q670" i="4" a="1"/>
  <c r="Q670" i="4"/>
  <c r="Q671" i="4" a="1"/>
  <c r="Q671" i="4" s="1"/>
  <c r="Q672" i="4" a="1"/>
  <c r="Q672" i="4" s="1"/>
  <c r="Q673" i="4" a="1"/>
  <c r="Q673" i="4" s="1"/>
  <c r="Q674" i="4" a="1"/>
  <c r="Q674" i="4" s="1"/>
  <c r="Q675" i="4" a="1"/>
  <c r="Q675" i="4" s="1"/>
  <c r="Q676" i="4" a="1"/>
  <c r="Q676" i="4" s="1"/>
  <c r="Q677" i="4" a="1"/>
  <c r="Q677" i="4" s="1"/>
  <c r="Q678" i="4" a="1"/>
  <c r="Q678" i="4" s="1"/>
  <c r="Q679" i="4" a="1"/>
  <c r="Q679" i="4" s="1"/>
  <c r="Q680" i="4" a="1"/>
  <c r="Q680" i="4" s="1"/>
  <c r="Q681" i="4" a="1"/>
  <c r="Q681" i="4" s="1"/>
  <c r="Q682" i="4" a="1"/>
  <c r="Q682" i="4" s="1"/>
  <c r="Q683" i="4" a="1"/>
  <c r="Q683" i="4" s="1"/>
  <c r="Q684" i="4" a="1"/>
  <c r="Q684" i="4" s="1"/>
  <c r="Q685" i="4" a="1"/>
  <c r="Q685" i="4" s="1"/>
  <c r="Q686" i="4" a="1"/>
  <c r="Q686" i="4"/>
  <c r="Q687" i="4" a="1"/>
  <c r="Q687" i="4" s="1"/>
  <c r="Q688" i="4" a="1"/>
  <c r="Q688" i="4" s="1"/>
  <c r="Q689" i="4" a="1"/>
  <c r="Q689" i="4" s="1"/>
  <c r="Q690" i="4" a="1"/>
  <c r="Q690" i="4" s="1"/>
  <c r="Q691" i="4" a="1"/>
  <c r="Q691" i="4" s="1"/>
  <c r="Q692" i="4" a="1"/>
  <c r="Q692" i="4" s="1"/>
  <c r="Q693" i="4" a="1"/>
  <c r="Q693" i="4" s="1"/>
  <c r="Q694" i="4" a="1"/>
  <c r="Q694" i="4" s="1"/>
  <c r="Q695" i="4" a="1"/>
  <c r="Q695" i="4" s="1"/>
  <c r="Q696" i="4" a="1"/>
  <c r="Q696" i="4" s="1"/>
  <c r="Q697" i="4" a="1"/>
  <c r="Q697" i="4" s="1"/>
  <c r="Q698" i="4" a="1"/>
  <c r="Q698" i="4" s="1"/>
  <c r="Q699" i="4" a="1"/>
  <c r="Q699" i="4" s="1"/>
  <c r="Q700" i="4" a="1"/>
  <c r="Q700" i="4" s="1"/>
  <c r="Q701" i="4" a="1"/>
  <c r="Q701" i="4" s="1"/>
  <c r="Q702" i="4" a="1"/>
  <c r="Q702" i="4"/>
  <c r="Q703" i="4" a="1"/>
  <c r="Q703" i="4" s="1"/>
  <c r="Q704" i="4" a="1"/>
  <c r="Q704" i="4" s="1"/>
  <c r="Q705" i="4" a="1"/>
  <c r="Q705" i="4" s="1"/>
  <c r="Q706" i="4" a="1"/>
  <c r="Q706" i="4" s="1"/>
  <c r="Q707" i="4" a="1"/>
  <c r="Q707" i="4" s="1"/>
  <c r="Q708" i="4" a="1"/>
  <c r="Q708" i="4" s="1"/>
  <c r="Q709" i="4" a="1"/>
  <c r="Q709" i="4" s="1"/>
  <c r="Q710" i="4" a="1"/>
  <c r="Q710" i="4" s="1"/>
  <c r="Q711" i="4" a="1"/>
  <c r="Q711" i="4" s="1"/>
  <c r="Q712" i="4" a="1"/>
  <c r="Q712" i="4" s="1"/>
  <c r="Q713" i="4" a="1"/>
  <c r="Q713" i="4" s="1"/>
  <c r="Q714" i="4" a="1"/>
  <c r="Q714" i="4" s="1"/>
  <c r="Q715" i="4" a="1"/>
  <c r="Q715" i="4" s="1"/>
  <c r="Q716" i="4" a="1"/>
  <c r="Q716" i="4" s="1"/>
  <c r="Q717" i="4" a="1"/>
  <c r="Q717" i="4" s="1"/>
  <c r="Q718" i="4" a="1"/>
  <c r="Q718" i="4" s="1"/>
  <c r="Q719" i="4" a="1"/>
  <c r="Q719" i="4" s="1"/>
  <c r="Q720" i="4" a="1"/>
  <c r="Q720" i="4" s="1"/>
  <c r="Q721" i="4" a="1"/>
  <c r="Q721" i="4" s="1"/>
  <c r="Q722" i="4" a="1"/>
  <c r="Q722" i="4" s="1"/>
  <c r="Q723" i="4" a="1"/>
  <c r="Q723" i="4" s="1"/>
  <c r="Q724" i="4" a="1"/>
  <c r="Q724" i="4" s="1"/>
  <c r="Q725" i="4" a="1"/>
  <c r="Q725" i="4" s="1"/>
  <c r="Q726" i="4" a="1"/>
  <c r="Q726" i="4" s="1"/>
  <c r="Q727" i="4" a="1"/>
  <c r="Q727" i="4" s="1"/>
  <c r="Q728" i="4" a="1"/>
  <c r="Q728" i="4" s="1"/>
  <c r="Q729" i="4" a="1"/>
  <c r="Q729" i="4" s="1"/>
  <c r="Q730" i="4" a="1"/>
  <c r="Q730" i="4" s="1"/>
  <c r="Q731" i="4" a="1"/>
  <c r="Q731" i="4" s="1"/>
  <c r="Q732" i="4" a="1"/>
  <c r="Q732" i="4"/>
  <c r="Q733" i="4" a="1"/>
  <c r="Q733" i="4" s="1"/>
  <c r="Q734" i="4" a="1"/>
  <c r="Q734" i="4" s="1"/>
  <c r="Q735" i="4" a="1"/>
  <c r="Q735" i="4" s="1"/>
  <c r="Q736" i="4" a="1"/>
  <c r="Q736" i="4" s="1"/>
  <c r="Q737" i="4" a="1"/>
  <c r="Q737" i="4" s="1"/>
  <c r="Q738" i="4" a="1"/>
  <c r="Q738" i="4" s="1"/>
  <c r="Q739" i="4" a="1"/>
  <c r="Q739" i="4" s="1"/>
  <c r="Q740" i="4" a="1"/>
  <c r="Q740" i="4" s="1"/>
  <c r="Q741" i="4" a="1"/>
  <c r="Q741" i="4" s="1"/>
  <c r="Q742" i="4" a="1"/>
  <c r="Q742" i="4" s="1"/>
  <c r="Q743" i="4" a="1"/>
  <c r="Q743" i="4" s="1"/>
  <c r="Q744" i="4" a="1"/>
  <c r="Q744" i="4" s="1"/>
  <c r="Q745" i="4" a="1"/>
  <c r="Q745" i="4" s="1"/>
  <c r="Q746" i="4" a="1"/>
  <c r="Q746" i="4" s="1"/>
  <c r="Q747" i="4" a="1"/>
  <c r="Q747" i="4" s="1"/>
  <c r="Q748" i="4" a="1"/>
  <c r="Q748" i="4"/>
  <c r="Q749" i="4" a="1"/>
  <c r="Q749" i="4" s="1"/>
  <c r="Q750" i="4" a="1"/>
  <c r="Q750" i="4" s="1"/>
  <c r="Q751" i="4" a="1"/>
  <c r="Q751" i="4" s="1"/>
  <c r="Q752" i="4" a="1"/>
  <c r="Q752" i="4" s="1"/>
  <c r="Q753" i="4" a="1"/>
  <c r="Q753" i="4" s="1"/>
  <c r="Q754" i="4" a="1"/>
  <c r="Q754" i="4" s="1"/>
  <c r="Q755" i="4" a="1"/>
  <c r="Q755" i="4" s="1"/>
  <c r="Q756" i="4" a="1"/>
  <c r="Q756" i="4" s="1"/>
  <c r="Q757" i="4" a="1"/>
  <c r="Q757" i="4" s="1"/>
  <c r="Q758" i="4" a="1"/>
  <c r="Q758" i="4" s="1"/>
  <c r="Q759" i="4" a="1"/>
  <c r="Q759" i="4" s="1"/>
  <c r="Q760" i="4" a="1"/>
  <c r="Q760" i="4" s="1"/>
  <c r="Q761" i="4" a="1"/>
  <c r="Q761" i="4" s="1"/>
  <c r="Q762" i="4" a="1"/>
  <c r="Q762" i="4" s="1"/>
  <c r="Q763" i="4" a="1"/>
  <c r="Q763" i="4" s="1"/>
  <c r="Q764" i="4" a="1"/>
  <c r="Q764" i="4"/>
  <c r="Q765" i="4" a="1"/>
  <c r="Q765" i="4" s="1"/>
  <c r="Q766" i="4" a="1"/>
  <c r="Q766" i="4" s="1"/>
  <c r="Q767" i="4" a="1"/>
  <c r="Q767" i="4" s="1"/>
  <c r="Q768" i="4" a="1"/>
  <c r="Q768" i="4" s="1"/>
  <c r="Q769" i="4" a="1"/>
  <c r="Q769" i="4" s="1"/>
  <c r="Q770" i="4" a="1"/>
  <c r="Q770" i="4" s="1"/>
  <c r="Q771" i="4" a="1"/>
  <c r="Q771" i="4" s="1"/>
  <c r="Q772" i="4" a="1"/>
  <c r="Q772" i="4"/>
  <c r="Q773" i="4" a="1"/>
  <c r="Q773" i="4" s="1"/>
  <c r="Q774" i="4" a="1"/>
  <c r="Q774" i="4" s="1"/>
  <c r="Q775" i="4" a="1"/>
  <c r="Q775" i="4" s="1"/>
  <c r="Q776" i="4" a="1"/>
  <c r="Q776" i="4" s="1"/>
  <c r="Q777" i="4" a="1"/>
  <c r="Q777" i="4" s="1"/>
  <c r="Q778" i="4" a="1"/>
  <c r="Q778" i="4" s="1"/>
  <c r="Q779" i="4" a="1"/>
  <c r="Q779" i="4" s="1"/>
  <c r="Q780" i="4" a="1"/>
  <c r="Q780" i="4"/>
  <c r="Q781" i="4" a="1"/>
  <c r="Q781" i="4" s="1"/>
  <c r="Q782" i="4" a="1"/>
  <c r="Q782" i="4" s="1"/>
  <c r="Q783" i="4" a="1"/>
  <c r="Q783" i="4" s="1"/>
  <c r="Q784" i="4" a="1"/>
  <c r="Q784" i="4" s="1"/>
  <c r="Q785" i="4" a="1"/>
  <c r="Q785" i="4" s="1"/>
  <c r="Q786" i="4" a="1"/>
  <c r="Q786" i="4" s="1"/>
  <c r="Q787" i="4" a="1"/>
  <c r="Q787" i="4" s="1"/>
  <c r="Q788" i="4" a="1"/>
  <c r="Q788" i="4" s="1"/>
  <c r="Q789" i="4" a="1"/>
  <c r="Q789" i="4" s="1"/>
  <c r="Q790" i="4" a="1"/>
  <c r="Q790" i="4"/>
  <c r="Q791" i="4" a="1"/>
  <c r="Q791" i="4" s="1"/>
  <c r="Q792" i="4" a="1"/>
  <c r="Q792" i="4" s="1"/>
  <c r="Q793" i="4" a="1"/>
  <c r="Q793" i="4" s="1"/>
  <c r="Q794" i="4" a="1"/>
  <c r="Q794" i="4" s="1"/>
  <c r="Q795" i="4" a="1"/>
  <c r="Q795" i="4" s="1"/>
  <c r="Q796" i="4" a="1"/>
  <c r="Q796" i="4" s="1"/>
  <c r="Q797" i="4" a="1"/>
  <c r="Q797" i="4" s="1"/>
  <c r="Q798" i="4" a="1"/>
  <c r="Q798" i="4" s="1"/>
  <c r="Q799" i="4" a="1"/>
  <c r="Q799" i="4" s="1"/>
  <c r="Q800" i="4" a="1"/>
  <c r="Q800" i="4" s="1"/>
  <c r="Q801" i="4" a="1"/>
  <c r="Q801" i="4" s="1"/>
  <c r="Q802" i="4" a="1"/>
  <c r="Q802" i="4" s="1"/>
  <c r="Q803" i="4" a="1"/>
  <c r="Q803" i="4" s="1"/>
  <c r="Q804" i="4" a="1"/>
  <c r="Q804" i="4" s="1"/>
  <c r="Q805" i="4" a="1"/>
  <c r="Q805" i="4" s="1"/>
  <c r="Q806" i="4" a="1"/>
  <c r="Q806" i="4"/>
  <c r="Q807" i="4" a="1"/>
  <c r="Q807" i="4" s="1"/>
  <c r="Q808" i="4" a="1"/>
  <c r="Q808" i="4" s="1"/>
  <c r="Q809" i="4" a="1"/>
  <c r="Q809" i="4" s="1"/>
  <c r="Q810" i="4" a="1"/>
  <c r="Q810" i="4" s="1"/>
  <c r="Q811" i="4" a="1"/>
  <c r="Q811" i="4" s="1"/>
  <c r="Q812" i="4" a="1"/>
  <c r="Q812" i="4" s="1"/>
  <c r="Q813" i="4" a="1"/>
  <c r="Q813" i="4" s="1"/>
  <c r="Q814" i="4" a="1"/>
  <c r="Q814" i="4" s="1"/>
  <c r="Q815" i="4" a="1"/>
  <c r="Q815" i="4" s="1"/>
  <c r="Q816" i="4" a="1"/>
  <c r="Q816" i="4"/>
  <c r="Q817" i="4" a="1"/>
  <c r="Q817" i="4" s="1"/>
  <c r="Q818" i="4" a="1"/>
  <c r="Q818" i="4" s="1"/>
  <c r="Q819" i="4" a="1"/>
  <c r="Q819" i="4" s="1"/>
  <c r="Q820" i="4" a="1"/>
  <c r="Q820" i="4" s="1"/>
  <c r="Q821" i="4" a="1"/>
  <c r="Q821" i="4" s="1"/>
  <c r="Q822" i="4" a="1"/>
  <c r="Q822" i="4" s="1"/>
  <c r="Q823" i="4" a="1"/>
  <c r="Q823" i="4" s="1"/>
  <c r="Q824" i="4" a="1"/>
  <c r="Q824" i="4" s="1"/>
  <c r="Q825" i="4" a="1"/>
  <c r="Q825" i="4" s="1"/>
  <c r="Q826" i="4" a="1"/>
  <c r="Q826" i="4" s="1"/>
  <c r="Q827" i="4" a="1"/>
  <c r="Q827" i="4" s="1"/>
  <c r="Q828" i="4" a="1"/>
  <c r="Q828" i="4"/>
  <c r="Q829" i="4" a="1"/>
  <c r="Q829" i="4" s="1"/>
  <c r="Q830" i="4" a="1"/>
  <c r="Q830" i="4" s="1"/>
  <c r="Q831" i="4" a="1"/>
  <c r="Q831" i="4" s="1"/>
  <c r="Q832" i="4" a="1"/>
  <c r="Q832" i="4" s="1"/>
  <c r="Q833" i="4" a="1"/>
  <c r="Q833" i="4" s="1"/>
  <c r="Q834" i="4" a="1"/>
  <c r="Q834" i="4" s="1"/>
  <c r="Q835" i="4" a="1"/>
  <c r="Q835" i="4" s="1"/>
  <c r="Q836" i="4" a="1"/>
  <c r="Q836" i="4" s="1"/>
  <c r="Q837" i="4" a="1"/>
  <c r="Q837" i="4" s="1"/>
  <c r="Q838" i="4" a="1"/>
  <c r="Q838" i="4" s="1"/>
  <c r="Q839" i="4" a="1"/>
  <c r="Q839" i="4" s="1"/>
  <c r="Q840" i="4" a="1"/>
  <c r="Q840" i="4" s="1"/>
  <c r="Q841" i="4" a="1"/>
  <c r="Q841" i="4" s="1"/>
  <c r="Q842" i="4" a="1"/>
  <c r="Q842" i="4" s="1"/>
  <c r="Q843" i="4" a="1"/>
  <c r="Q843" i="4" s="1"/>
  <c r="Q844" i="4" a="1"/>
  <c r="Q844" i="4"/>
  <c r="Q845" i="4" a="1"/>
  <c r="Q845" i="4" s="1"/>
  <c r="Q846" i="4" a="1"/>
  <c r="Q846" i="4" s="1"/>
  <c r="Q847" i="4" a="1"/>
  <c r="Q847" i="4" s="1"/>
  <c r="Q848" i="4" a="1"/>
  <c r="Q848" i="4" s="1"/>
  <c r="Q849" i="4" a="1"/>
  <c r="Q849" i="4" s="1"/>
  <c r="Q850" i="4" a="1"/>
  <c r="Q850" i="4" s="1"/>
  <c r="Q851" i="4" a="1"/>
  <c r="Q851" i="4" s="1"/>
  <c r="Q852" i="4" a="1"/>
  <c r="Q852" i="4" s="1"/>
  <c r="Q853" i="4" a="1"/>
  <c r="Q853" i="4" s="1"/>
  <c r="Q854" i="4" a="1"/>
  <c r="Q854" i="4"/>
  <c r="Q855" i="4" a="1"/>
  <c r="Q855" i="4" s="1"/>
  <c r="Q856" i="4" a="1"/>
  <c r="Q856" i="4" s="1"/>
  <c r="Q857" i="4" a="1"/>
  <c r="Q857" i="4" s="1"/>
  <c r="Q858" i="4" a="1"/>
  <c r="Q858" i="4" s="1"/>
  <c r="Q859" i="4" a="1"/>
  <c r="Q859" i="4" s="1"/>
  <c r="Q860" i="4" a="1"/>
  <c r="Q860" i="4" s="1"/>
  <c r="Q861" i="4" a="1"/>
  <c r="Q861" i="4" s="1"/>
  <c r="Q862" i="4" a="1"/>
  <c r="Q862" i="4" s="1"/>
  <c r="Q863" i="4" a="1"/>
  <c r="Q863" i="4" s="1"/>
  <c r="Q864" i="4" a="1"/>
  <c r="Q864" i="4" s="1"/>
  <c r="Q865" i="4" a="1"/>
  <c r="Q865" i="4" s="1"/>
  <c r="Q866" i="4" a="1"/>
  <c r="Q866" i="4" s="1"/>
  <c r="Q867" i="4" a="1"/>
  <c r="Q867" i="4" s="1"/>
  <c r="Q868" i="4" a="1"/>
  <c r="Q868" i="4" s="1"/>
  <c r="Q869" i="4" a="1"/>
  <c r="Q869" i="4" s="1"/>
  <c r="Q870" i="4" a="1"/>
  <c r="Q870" i="4" s="1"/>
  <c r="Q871" i="4" a="1"/>
  <c r="Q871" i="4" s="1"/>
  <c r="Q872" i="4" a="1"/>
  <c r="Q872" i="4"/>
  <c r="Q873" i="4" a="1"/>
  <c r="Q873" i="4" s="1"/>
  <c r="Q874" i="4" a="1"/>
  <c r="Q874" i="4" s="1"/>
  <c r="Q875" i="4" a="1"/>
  <c r="Q875" i="4" s="1"/>
  <c r="Q876" i="4" a="1"/>
  <c r="Q876" i="4" s="1"/>
  <c r="Q877" i="4" a="1"/>
  <c r="Q877" i="4" s="1"/>
  <c r="Q878" i="4" a="1"/>
  <c r="Q878" i="4" s="1"/>
  <c r="Q879" i="4" a="1"/>
  <c r="Q879" i="4" s="1"/>
  <c r="Q880" i="4" a="1"/>
  <c r="Q880" i="4" s="1"/>
  <c r="Q881" i="4" a="1"/>
  <c r="Q881" i="4" s="1"/>
  <c r="Q882" i="4" a="1"/>
  <c r="Q882" i="4" s="1"/>
  <c r="Q883" i="4" a="1"/>
  <c r="Q883" i="4" s="1"/>
  <c r="Q884" i="4" a="1"/>
  <c r="Q884" i="4" s="1"/>
  <c r="Q885" i="4" a="1"/>
  <c r="Q885" i="4" s="1"/>
  <c r="Q886" i="4" a="1"/>
  <c r="Q886" i="4" s="1"/>
  <c r="Q887" i="4" a="1"/>
  <c r="Q887" i="4" s="1"/>
  <c r="Q888" i="4" a="1"/>
  <c r="Q888" i="4" s="1"/>
  <c r="Q889" i="4" a="1"/>
  <c r="Q889" i="4" s="1"/>
  <c r="Q890" i="4" a="1"/>
  <c r="Q890" i="4" s="1"/>
  <c r="Q891" i="4" a="1"/>
  <c r="Q891" i="4" s="1"/>
  <c r="Q892" i="4" a="1"/>
  <c r="Q892" i="4" s="1"/>
  <c r="Q893" i="4" a="1"/>
  <c r="Q893" i="4" s="1"/>
  <c r="Q894" i="4" a="1"/>
  <c r="Q894" i="4" s="1"/>
  <c r="Q895" i="4" a="1"/>
  <c r="Q895" i="4" s="1"/>
  <c r="Q896" i="4" a="1"/>
  <c r="Q896" i="4" s="1"/>
  <c r="Q897" i="4" a="1"/>
  <c r="Q897" i="4" s="1"/>
  <c r="Q898" i="4" a="1"/>
  <c r="Q898" i="4" s="1"/>
  <c r="Q899" i="4" a="1"/>
  <c r="Q899" i="4" s="1"/>
  <c r="Q900" i="4" a="1"/>
  <c r="Q900" i="4" s="1"/>
  <c r="Q901" i="4" a="1"/>
  <c r="Q901" i="4" s="1"/>
  <c r="Q902" i="4" a="1"/>
  <c r="Q902" i="4" s="1"/>
  <c r="Q903" i="4" a="1"/>
  <c r="Q903" i="4" s="1"/>
  <c r="Q904" i="4" a="1"/>
  <c r="Q904" i="4" s="1"/>
  <c r="Q905" i="4" a="1"/>
  <c r="Q905" i="4" s="1"/>
  <c r="Q906" i="4" a="1"/>
  <c r="Q906" i="4" s="1"/>
  <c r="Q907" i="4" a="1"/>
  <c r="Q907" i="4" s="1"/>
  <c r="Q908" i="4" a="1"/>
  <c r="Q908" i="4" s="1"/>
  <c r="Q909" i="4" a="1"/>
  <c r="Q909" i="4" s="1"/>
  <c r="Q910" i="4" a="1"/>
  <c r="Q910" i="4" s="1"/>
  <c r="Q911" i="4" a="1"/>
  <c r="Q911" i="4" s="1"/>
  <c r="Q912" i="4" a="1"/>
  <c r="Q912" i="4" s="1"/>
  <c r="Q913" i="4" a="1"/>
  <c r="Q913" i="4" s="1"/>
  <c r="Q914" i="4" a="1"/>
  <c r="Q914" i="4" s="1"/>
  <c r="Q915" i="4" a="1"/>
  <c r="Q915" i="4" s="1"/>
  <c r="Q916" i="4" a="1"/>
  <c r="Q916" i="4" s="1"/>
  <c r="Q917" i="4" a="1"/>
  <c r="Q917" i="4" s="1"/>
  <c r="Q918" i="4" a="1"/>
  <c r="Q918" i="4"/>
  <c r="Q919" i="4" a="1"/>
  <c r="Q919" i="4" s="1"/>
  <c r="Q920" i="4" a="1"/>
  <c r="Q920" i="4" s="1"/>
  <c r="Q921" i="4" a="1"/>
  <c r="Q921" i="4" s="1"/>
  <c r="Q922" i="4" a="1"/>
  <c r="Q922" i="4" s="1"/>
  <c r="Q923" i="4" a="1"/>
  <c r="Q923" i="4" s="1"/>
  <c r="Q924" i="4" a="1"/>
  <c r="Q924" i="4" s="1"/>
  <c r="Q925" i="4" a="1"/>
  <c r="Q925" i="4" s="1"/>
  <c r="Q926" i="4" a="1"/>
  <c r="Q926" i="4" s="1"/>
  <c r="Q927" i="4" a="1"/>
  <c r="Q927" i="4" s="1"/>
  <c r="Q928" i="4" a="1"/>
  <c r="Q928" i="4" s="1"/>
  <c r="Q929" i="4" a="1"/>
  <c r="Q929" i="4" s="1"/>
  <c r="Q930" i="4" a="1"/>
  <c r="Q930" i="4" s="1"/>
  <c r="Q931" i="4" a="1"/>
  <c r="Q931" i="4" s="1"/>
  <c r="Q932" i="4" a="1"/>
  <c r="Q932" i="4" s="1"/>
  <c r="Q933" i="4" a="1"/>
  <c r="Q933" i="4" s="1"/>
  <c r="Q934" i="4" a="1"/>
  <c r="Q934" i="4" s="1"/>
  <c r="Q935" i="4" a="1"/>
  <c r="Q935" i="4" s="1"/>
  <c r="Q936" i="4" a="1"/>
  <c r="Q936" i="4"/>
  <c r="Q937" i="4" a="1"/>
  <c r="Q937" i="4" s="1"/>
  <c r="Q938" i="4" a="1"/>
  <c r="Q938" i="4" s="1"/>
  <c r="Q939" i="4" a="1"/>
  <c r="Q939" i="4" s="1"/>
  <c r="Q940" i="4" a="1"/>
  <c r="Q940" i="4" s="1"/>
  <c r="Q941" i="4" a="1"/>
  <c r="Q941" i="4" s="1"/>
  <c r="Q942" i="4" a="1"/>
  <c r="Q942" i="4" s="1"/>
  <c r="Q943" i="4" a="1"/>
  <c r="Q943" i="4" s="1"/>
  <c r="Q944" i="4" a="1"/>
  <c r="Q944" i="4" s="1"/>
  <c r="Q945" i="4" a="1"/>
  <c r="Q945" i="4" s="1"/>
  <c r="Q946" i="4" a="1"/>
  <c r="Q946" i="4" s="1"/>
  <c r="Q947" i="4" a="1"/>
  <c r="Q947" i="4" s="1"/>
  <c r="Q948" i="4" a="1"/>
  <c r="Q948" i="4" s="1"/>
  <c r="Q949" i="4" a="1"/>
  <c r="Q949" i="4" s="1"/>
  <c r="Q950" i="4" a="1"/>
  <c r="Q950" i="4"/>
  <c r="Q951" i="4" a="1"/>
  <c r="Q951" i="4" s="1"/>
  <c r="Q952" i="4" a="1"/>
  <c r="Q952" i="4" s="1"/>
  <c r="Q953" i="4" a="1"/>
  <c r="Q953" i="4" s="1"/>
  <c r="Q954" i="4" a="1"/>
  <c r="Q954" i="4" s="1"/>
  <c r="Q955" i="4" a="1"/>
  <c r="Q955" i="4" s="1"/>
  <c r="Q956" i="4" a="1"/>
  <c r="Q956" i="4" s="1"/>
  <c r="Q957" i="4" a="1"/>
  <c r="Q957" i="4" s="1"/>
  <c r="Q958" i="4" a="1"/>
  <c r="Q958" i="4" s="1"/>
  <c r="Q959" i="4" a="1"/>
  <c r="Q959" i="4" s="1"/>
  <c r="Q960" i="4" a="1"/>
  <c r="Q960" i="4" s="1"/>
  <c r="Q961" i="4" a="1"/>
  <c r="Q961" i="4" s="1"/>
  <c r="Q962" i="4" a="1"/>
  <c r="Q962" i="4" s="1"/>
  <c r="Q963" i="4" a="1"/>
  <c r="Q963" i="4" s="1"/>
  <c r="Q964" i="4" a="1"/>
  <c r="Q964" i="4" s="1"/>
  <c r="Q965" i="4" a="1"/>
  <c r="Q965" i="4" s="1"/>
  <c r="Q966" i="4" a="1"/>
  <c r="Q966" i="4"/>
  <c r="Q967" i="4" a="1"/>
  <c r="Q967" i="4" s="1"/>
  <c r="Q968" i="4" a="1"/>
  <c r="Q968" i="4" s="1"/>
  <c r="Q969" i="4" a="1"/>
  <c r="Q969" i="4" s="1"/>
  <c r="Q970" i="4" a="1"/>
  <c r="Q970" i="4" s="1"/>
  <c r="Q971" i="4" a="1"/>
  <c r="Q971" i="4" s="1"/>
  <c r="Q972" i="4" a="1"/>
  <c r="Q972" i="4" s="1"/>
  <c r="Q973" i="4" a="1"/>
  <c r="Q973" i="4" s="1"/>
  <c r="Q974" i="4" a="1"/>
  <c r="Q974" i="4" s="1"/>
  <c r="Q975" i="4" a="1"/>
  <c r="Q975" i="4" s="1"/>
  <c r="Q976" i="4" a="1"/>
  <c r="Q976" i="4"/>
  <c r="Q977" i="4" a="1"/>
  <c r="Q977" i="4" s="1"/>
  <c r="Q978" i="4" a="1"/>
  <c r="Q978" i="4" s="1"/>
  <c r="Q979" i="4" a="1"/>
  <c r="Q979" i="4" s="1"/>
  <c r="Q980" i="4" a="1"/>
  <c r="Q980" i="4" s="1"/>
  <c r="Q981" i="4" a="1"/>
  <c r="Q981" i="4" s="1"/>
  <c r="Q982" i="4" a="1"/>
  <c r="Q982" i="4" s="1"/>
  <c r="Q983" i="4" a="1"/>
  <c r="Q983" i="4" s="1"/>
  <c r="Q984" i="4" a="1"/>
  <c r="Q984" i="4" s="1"/>
  <c r="Q985" i="4" a="1"/>
  <c r="Q985" i="4" s="1"/>
  <c r="Q986" i="4" a="1"/>
  <c r="Q986" i="4" s="1"/>
  <c r="Q987" i="4" a="1"/>
  <c r="Q987" i="4" s="1"/>
  <c r="Q988" i="4" a="1"/>
  <c r="Q988" i="4"/>
  <c r="Q989" i="4" a="1"/>
  <c r="Q989" i="4" s="1"/>
  <c r="Q990" i="4" a="1"/>
  <c r="Q990" i="4" s="1"/>
  <c r="Q991" i="4" a="1"/>
  <c r="Q991" i="4" s="1"/>
  <c r="Q992" i="4" a="1"/>
  <c r="Q992" i="4" s="1"/>
  <c r="Q993" i="4" a="1"/>
  <c r="Q993" i="4" s="1"/>
  <c r="Q994" i="4" a="1"/>
  <c r="Q994" i="4" s="1"/>
  <c r="Q995" i="4" a="1"/>
  <c r="Q995" i="4" s="1"/>
  <c r="Q996" i="4" a="1"/>
  <c r="Q996" i="4" s="1"/>
  <c r="Q997" i="4" a="1"/>
  <c r="Q997" i="4" s="1"/>
  <c r="Q998" i="4" a="1"/>
  <c r="Q998" i="4" s="1"/>
  <c r="Q999" i="4" a="1"/>
  <c r="Q999" i="4" s="1"/>
  <c r="Q1000" i="4" a="1"/>
  <c r="Q1000" i="4" s="1"/>
  <c r="Q1001" i="4" a="1"/>
  <c r="Q1001" i="4" s="1"/>
  <c r="Q1002" i="4" a="1"/>
  <c r="Q1002" i="4" s="1"/>
  <c r="Q1003" i="4" a="1"/>
  <c r="Q1003" i="4" s="1"/>
  <c r="Q1004" i="4" a="1"/>
  <c r="Q1004" i="4" s="1"/>
  <c r="Q1005" i="4" a="1"/>
  <c r="Q1005" i="4" s="1"/>
  <c r="Q1006" i="4" a="1"/>
  <c r="Q1006" i="4" s="1"/>
  <c r="Q1007" i="4" a="1"/>
  <c r="Q1007" i="4" s="1"/>
  <c r="Q1008" i="4" a="1"/>
  <c r="Q1008" i="4" s="1"/>
  <c r="Q1009" i="4" a="1"/>
  <c r="Q1009" i="4" s="1"/>
  <c r="Q1010" i="4" a="1"/>
  <c r="Q1010" i="4" s="1"/>
  <c r="Q1011" i="4" a="1"/>
  <c r="Q1011" i="4" s="1"/>
  <c r="Q1012" i="4" a="1"/>
  <c r="Q1012" i="4" s="1"/>
  <c r="Q1013" i="4" a="1"/>
  <c r="Q1013" i="4" s="1"/>
  <c r="Q1014" i="4" a="1"/>
  <c r="Q1014" i="4" s="1"/>
  <c r="Q1015" i="4" a="1"/>
  <c r="Q1015" i="4" s="1"/>
  <c r="Q1016" i="4" a="1"/>
  <c r="Q1016" i="4" s="1"/>
  <c r="Q1017" i="4" a="1"/>
  <c r="Q1017" i="4" s="1"/>
  <c r="Q1018" i="4" a="1"/>
  <c r="Q1018" i="4" s="1"/>
  <c r="Q1019" i="4" a="1"/>
  <c r="Q1019" i="4" s="1"/>
  <c r="Q1020" i="4" a="1"/>
  <c r="Q1020" i="4" s="1"/>
  <c r="Q1021" i="4" a="1"/>
  <c r="Q1021" i="4" s="1"/>
  <c r="Q1022" i="4" a="1"/>
  <c r="Q1022" i="4" s="1"/>
  <c r="Q1023" i="4" a="1"/>
  <c r="Q1023" i="4" s="1"/>
  <c r="Q1024" i="4" a="1"/>
  <c r="Q1024" i="4" s="1"/>
  <c r="Q1025" i="4" a="1"/>
  <c r="Q1025" i="4" s="1"/>
  <c r="Q1026" i="4" a="1"/>
  <c r="Q1026" i="4" s="1"/>
  <c r="Q1027" i="4" a="1"/>
  <c r="Q1027" i="4" s="1"/>
  <c r="Q1028" i="4" a="1"/>
  <c r="Q1028" i="4" s="1"/>
  <c r="Q1029" i="4" a="1"/>
  <c r="Q1029" i="4" s="1"/>
  <c r="Q1030" i="4" a="1"/>
  <c r="Q1030" i="4" s="1"/>
  <c r="Q1031" i="4" a="1"/>
  <c r="Q1031" i="4" s="1"/>
  <c r="Q1032" i="4" a="1"/>
  <c r="Q1032" i="4" s="1"/>
  <c r="Q1033" i="4" a="1"/>
  <c r="Q1033" i="4" s="1"/>
  <c r="Q1034" i="4" a="1"/>
  <c r="Q1034" i="4" s="1"/>
  <c r="Q1035" i="4" a="1"/>
  <c r="Q1035" i="4" s="1"/>
  <c r="Q1036" i="4" a="1"/>
  <c r="Q1036" i="4" s="1"/>
  <c r="Q1037" i="4" a="1"/>
  <c r="Q1037" i="4" s="1"/>
  <c r="Q1038" i="4" a="1"/>
  <c r="Q1038" i="4" s="1"/>
  <c r="Q1039" i="4" a="1"/>
  <c r="Q1039" i="4" s="1"/>
  <c r="Q1040" i="4" a="1"/>
  <c r="Q1040" i="4"/>
  <c r="Q1041" i="4" a="1"/>
  <c r="Q1041" i="4" s="1"/>
  <c r="Q1042" i="4" a="1"/>
  <c r="Q1042" i="4" s="1"/>
  <c r="Q1043" i="4" a="1"/>
  <c r="Q1043" i="4" s="1"/>
  <c r="Q1044" i="4" a="1"/>
  <c r="Q1044" i="4" s="1"/>
  <c r="Q1045" i="4" a="1"/>
  <c r="Q1045" i="4" s="1"/>
  <c r="Q1046" i="4" a="1"/>
  <c r="Q1046" i="4" s="1"/>
  <c r="Q1047" i="4" a="1"/>
  <c r="Q1047" i="4" s="1"/>
  <c r="Q1048" i="4" a="1"/>
  <c r="Q1048" i="4" s="1"/>
  <c r="Q1049" i="4" a="1"/>
  <c r="Q1049" i="4" s="1"/>
  <c r="Q1050" i="4" a="1"/>
  <c r="Q1050" i="4" s="1"/>
  <c r="Q1051" i="4" a="1"/>
  <c r="Q1051" i="4" s="1"/>
  <c r="Q1052" i="4" a="1"/>
  <c r="Q1052" i="4"/>
  <c r="Q1053" i="4" a="1"/>
  <c r="Q1053" i="4" s="1"/>
  <c r="Q1054" i="4" a="1"/>
  <c r="Q1054" i="4" s="1"/>
  <c r="Q1055" i="4" a="1"/>
  <c r="Q1055" i="4" s="1"/>
  <c r="Q1056" i="4" a="1"/>
  <c r="Q1056" i="4" s="1"/>
  <c r="Q1057" i="4" a="1"/>
  <c r="Q1057" i="4" s="1"/>
  <c r="Q1058" i="4" a="1"/>
  <c r="Q1058" i="4" s="1"/>
  <c r="Q1059" i="4" a="1"/>
  <c r="Q1059" i="4" s="1"/>
  <c r="Q1060" i="4" a="1"/>
  <c r="Q1060" i="4" s="1"/>
  <c r="Q1061" i="4" a="1"/>
  <c r="Q1061" i="4" s="1"/>
  <c r="Q1062" i="4" a="1"/>
  <c r="Q1062" i="4" s="1"/>
  <c r="Q1063" i="4" a="1"/>
  <c r="Q1063" i="4" s="1"/>
  <c r="Q1064" i="4" a="1"/>
  <c r="Q1064" i="4" s="1"/>
  <c r="Q1065" i="4" a="1"/>
  <c r="Q1065" i="4" s="1"/>
  <c r="Q1066" i="4" a="1"/>
  <c r="Q1066" i="4" s="1"/>
  <c r="Q1067" i="4" a="1"/>
  <c r="Q1067" i="4" s="1"/>
  <c r="Q1068" i="4" a="1"/>
  <c r="Q1068" i="4" s="1"/>
  <c r="Q1069" i="4" a="1"/>
  <c r="Q1069" i="4" s="1"/>
  <c r="Q1070" i="4" a="1"/>
  <c r="Q1070" i="4" s="1"/>
  <c r="Q1071" i="4" a="1"/>
  <c r="Q1071" i="4" s="1"/>
  <c r="Q1072" i="4" a="1"/>
  <c r="Q1072" i="4"/>
  <c r="Q1073" i="4" a="1"/>
  <c r="Q1073" i="4" s="1"/>
  <c r="Q1074" i="4" a="1"/>
  <c r="Q1074" i="4" s="1"/>
  <c r="Q1075" i="4" a="1"/>
  <c r="Q1075" i="4" s="1"/>
  <c r="Q1076" i="4" a="1"/>
  <c r="Q1076" i="4" s="1"/>
  <c r="Q1077" i="4" a="1"/>
  <c r="Q1077" i="4" s="1"/>
  <c r="Q1078" i="4" a="1"/>
  <c r="Q1078" i="4" s="1"/>
  <c r="Q1079" i="4" a="1"/>
  <c r="Q1079" i="4" s="1"/>
  <c r="Q1080" i="4" a="1"/>
  <c r="Q1080" i="4" s="1"/>
  <c r="Q1081" i="4" a="1"/>
  <c r="Q1081" i="4" s="1"/>
  <c r="Q1082" i="4" a="1"/>
  <c r="Q1082" i="4" s="1"/>
  <c r="Q1083" i="4" a="1"/>
  <c r="Q1083" i="4" s="1"/>
  <c r="Q1084" i="4" a="1"/>
  <c r="Q1084" i="4"/>
  <c r="Q1085" i="4" a="1"/>
  <c r="Q1085" i="4" s="1"/>
  <c r="Q1086" i="4" a="1"/>
  <c r="Q1086" i="4" s="1"/>
  <c r="Q1087" i="4" a="1"/>
  <c r="Q1087" i="4" s="1"/>
  <c r="Q1088" i="4" a="1"/>
  <c r="Q1088" i="4" s="1"/>
  <c r="Q1089" i="4" a="1"/>
  <c r="Q1089" i="4" s="1"/>
  <c r="Q1090" i="4" a="1"/>
  <c r="Q1090" i="4" s="1"/>
  <c r="Q1091" i="4" a="1"/>
  <c r="Q1091" i="4" s="1"/>
  <c r="Q1092" i="4" a="1"/>
  <c r="Q1092" i="4" s="1"/>
  <c r="Q1093" i="4" a="1"/>
  <c r="Q1093" i="4" s="1"/>
  <c r="Q1094" i="4" a="1"/>
  <c r="Q1094" i="4" s="1"/>
  <c r="Q1095" i="4" a="1"/>
  <c r="Q1095" i="4" s="1"/>
  <c r="Q1096" i="4" a="1"/>
  <c r="Q1096" i="4" s="1"/>
  <c r="Q1097" i="4" a="1"/>
  <c r="Q1097" i="4" s="1"/>
  <c r="Q1098" i="4" a="1"/>
  <c r="Q1098" i="4" s="1"/>
  <c r="Q1099" i="4" a="1"/>
  <c r="Q1099" i="4" s="1"/>
  <c r="Q1100" i="4" a="1"/>
  <c r="Q1100" i="4"/>
  <c r="Q1101" i="4" a="1"/>
  <c r="Q1101" i="4" s="1"/>
  <c r="Q1102" i="4" a="1"/>
  <c r="Q1102" i="4" s="1"/>
  <c r="Q1103" i="4" a="1"/>
  <c r="Q1103" i="4" s="1"/>
  <c r="Q1104" i="4" a="1"/>
  <c r="Q1104" i="4" s="1"/>
  <c r="Q1105" i="4" a="1"/>
  <c r="Q1105" i="4" s="1"/>
  <c r="Q1106" i="4" a="1"/>
  <c r="Q1106" i="4" s="1"/>
  <c r="Q1107" i="4" a="1"/>
  <c r="Q1107" i="4" s="1"/>
  <c r="Q1108" i="4" a="1"/>
  <c r="Q1108" i="4" s="1"/>
  <c r="Q1109" i="4" a="1"/>
  <c r="Q1109" i="4" s="1"/>
  <c r="Q1110" i="4" a="1"/>
  <c r="Q1110" i="4" s="1"/>
  <c r="Q1111" i="4" a="1"/>
  <c r="Q1111" i="4" s="1"/>
  <c r="Q1112" i="4" a="1"/>
  <c r="Q1112" i="4" s="1"/>
  <c r="Q1113" i="4" a="1"/>
  <c r="Q1113" i="4" s="1"/>
  <c r="Q1114" i="4" a="1"/>
  <c r="Q1114" i="4" s="1"/>
  <c r="Q1115" i="4" a="1"/>
  <c r="Q1115" i="4" s="1"/>
  <c r="Q1116" i="4" a="1"/>
  <c r="Q1116" i="4" s="1"/>
  <c r="Q1117" i="4" a="1"/>
  <c r="Q1117" i="4" s="1"/>
  <c r="Q1118" i="4" a="1"/>
  <c r="Q1118" i="4" s="1"/>
  <c r="Q1119" i="4" a="1"/>
  <c r="Q1119" i="4" s="1"/>
  <c r="Q1120" i="4" a="1"/>
  <c r="Q1120" i="4" s="1"/>
  <c r="Q1121" i="4" a="1"/>
  <c r="Q1121" i="4" s="1"/>
  <c r="Q1122" i="4" a="1"/>
  <c r="Q1122" i="4" s="1"/>
  <c r="Q1123" i="4" a="1"/>
  <c r="Q1123" i="4" s="1"/>
  <c r="Q1124" i="4" a="1"/>
  <c r="Q1124" i="4" s="1"/>
  <c r="Q1125" i="4" a="1"/>
  <c r="Q1125" i="4" s="1"/>
  <c r="Q1126" i="4" a="1"/>
  <c r="Q1126" i="4" s="1"/>
  <c r="Q1127" i="4" a="1"/>
  <c r="Q1127" i="4" s="1"/>
  <c r="Q1128" i="4" a="1"/>
  <c r="Q1128" i="4" s="1"/>
  <c r="Q1129" i="4" a="1"/>
  <c r="Q1129" i="4" s="1"/>
  <c r="Q1130" i="4" a="1"/>
  <c r="Q1130" i="4" s="1"/>
  <c r="Q1131" i="4" a="1"/>
  <c r="Q1131" i="4" s="1"/>
  <c r="Q1132" i="4" a="1"/>
  <c r="Q1132" i="4" s="1"/>
  <c r="Q1133" i="4" a="1"/>
  <c r="Q1133" i="4" s="1"/>
  <c r="Q1134" i="4" a="1"/>
  <c r="Q1134" i="4" s="1"/>
  <c r="Q1135" i="4" a="1"/>
  <c r="Q1135" i="4" s="1"/>
  <c r="Q1136" i="4" a="1"/>
  <c r="Q1136" i="4"/>
  <c r="Q1137" i="4" a="1"/>
  <c r="Q1137" i="4" s="1"/>
  <c r="Q1138" i="4" a="1"/>
  <c r="Q1138" i="4" s="1"/>
  <c r="Q1139" i="4" a="1"/>
  <c r="Q1139" i="4" s="1"/>
  <c r="Q1140" i="4" a="1"/>
  <c r="Q1140" i="4" s="1"/>
  <c r="Q1141" i="4" a="1"/>
  <c r="Q1141" i="4" s="1"/>
  <c r="Q1142" i="4" a="1"/>
  <c r="Q1142" i="4" s="1"/>
  <c r="Q1143" i="4" a="1"/>
  <c r="Q1143" i="4" s="1"/>
  <c r="Q1144" i="4" a="1"/>
  <c r="Q1144" i="4" s="1"/>
  <c r="Q1145" i="4" a="1"/>
  <c r="Q1145" i="4" s="1"/>
  <c r="Q1146" i="4" a="1"/>
  <c r="Q1146" i="4" s="1"/>
  <c r="Q1147" i="4" a="1"/>
  <c r="Q1147" i="4" s="1"/>
  <c r="Q1148" i="4" a="1"/>
  <c r="Q1148" i="4"/>
  <c r="Q1149" i="4" a="1"/>
  <c r="Q1149" i="4" s="1"/>
  <c r="Q1150" i="4" a="1"/>
  <c r="Q1150" i="4" s="1"/>
  <c r="Q1151" i="4" a="1"/>
  <c r="Q1151" i="4" s="1"/>
  <c r="Q1152" i="4" a="1"/>
  <c r="Q1152" i="4" s="1"/>
  <c r="Q1153" i="4" a="1"/>
  <c r="Q1153" i="4" s="1"/>
  <c r="Q1154" i="4" a="1"/>
  <c r="Q1154" i="4" s="1"/>
  <c r="Q1155" i="4" a="1"/>
  <c r="Q1155" i="4" s="1"/>
  <c r="Q1156" i="4" a="1"/>
  <c r="Q1156" i="4" s="1"/>
  <c r="Q1157" i="4" a="1"/>
  <c r="Q1157" i="4" s="1"/>
  <c r="Q1158" i="4" a="1"/>
  <c r="Q1158" i="4" s="1"/>
  <c r="Q1159" i="4" a="1"/>
  <c r="Q1159" i="4" s="1"/>
  <c r="Q1160" i="4" a="1"/>
  <c r="Q1160" i="4" s="1"/>
  <c r="Q1161" i="4" a="1"/>
  <c r="Q1161" i="4" s="1"/>
  <c r="Q1162" i="4" a="1"/>
  <c r="Q1162" i="4" s="1"/>
  <c r="Q1163" i="4" a="1"/>
  <c r="Q1163" i="4" s="1"/>
  <c r="Q1164" i="4" a="1"/>
  <c r="Q1164" i="4"/>
  <c r="Q1165" i="4" a="1"/>
  <c r="Q1165" i="4" s="1"/>
  <c r="Q1166" i="4" a="1"/>
  <c r="Q1166" i="4" s="1"/>
  <c r="Q1167" i="4" a="1"/>
  <c r="Q1167" i="4" s="1"/>
  <c r="Q1168" i="4" a="1"/>
  <c r="Q1168" i="4" s="1"/>
  <c r="Q1169" i="4" a="1"/>
  <c r="Q1169" i="4" s="1"/>
  <c r="Q1170" i="4" a="1"/>
  <c r="Q1170" i="4" s="1"/>
  <c r="Q1171" i="4" a="1"/>
  <c r="Q1171" i="4" s="1"/>
  <c r="Q1172" i="4" a="1"/>
  <c r="Q1172" i="4" s="1"/>
  <c r="Q1173" i="4" a="1"/>
  <c r="Q1173" i="4" s="1"/>
  <c r="Q1174" i="4" a="1"/>
  <c r="Q1174" i="4"/>
  <c r="Q1175" i="4" a="1"/>
  <c r="Q1175" i="4" s="1"/>
  <c r="Q1176" i="4" a="1"/>
  <c r="Q1176" i="4" s="1"/>
  <c r="Q1177" i="4" a="1"/>
  <c r="Q1177" i="4" s="1"/>
  <c r="Q1178" i="4" a="1"/>
  <c r="Q1178" i="4" s="1"/>
  <c r="Q1179" i="4" a="1"/>
  <c r="Q1179" i="4" s="1"/>
  <c r="Q1180" i="4" a="1"/>
  <c r="Q1180" i="4"/>
  <c r="Q1181" i="4" a="1"/>
  <c r="Q1181" i="4" s="1"/>
  <c r="Q1182" i="4" a="1"/>
  <c r="Q1182" i="4" s="1"/>
  <c r="Q1183" i="4" a="1"/>
  <c r="Q1183" i="4" s="1"/>
  <c r="Q1184" i="4" a="1"/>
  <c r="Q1184" i="4" s="1"/>
  <c r="Q1185" i="4" a="1"/>
  <c r="Q1185" i="4" s="1"/>
  <c r="Q1186" i="4" a="1"/>
  <c r="Q1186" i="4" s="1"/>
  <c r="Q1187" i="4" a="1"/>
  <c r="Q1187" i="4" s="1"/>
  <c r="Q1188" i="4" a="1"/>
  <c r="Q1188" i="4" s="1"/>
  <c r="Q1189" i="4" a="1"/>
  <c r="Q1189" i="4" s="1"/>
  <c r="Q1190" i="4" a="1"/>
  <c r="Q1190" i="4" s="1"/>
  <c r="Q1191" i="4" a="1"/>
  <c r="Q1191" i="4" s="1"/>
  <c r="Q1192" i="4" a="1"/>
  <c r="Q1192" i="4"/>
  <c r="Q1193" i="4" a="1"/>
  <c r="Q1193" i="4" s="1"/>
  <c r="Q1194" i="4" a="1"/>
  <c r="Q1194" i="4" s="1"/>
  <c r="Q1195" i="4" a="1"/>
  <c r="Q1195" i="4" s="1"/>
  <c r="Q1196" i="4" a="1"/>
  <c r="Q1196" i="4" s="1"/>
  <c r="Q1197" i="4" a="1"/>
  <c r="Q1197" i="4" s="1"/>
  <c r="Q1198" i="4" a="1"/>
  <c r="Q1198" i="4"/>
  <c r="Q1199" i="4" a="1"/>
  <c r="Q1199" i="4" s="1"/>
  <c r="Q1200" i="4" a="1"/>
  <c r="Q1200" i="4" s="1"/>
  <c r="Q1201" i="4" a="1"/>
  <c r="Q1201" i="4" s="1"/>
  <c r="Q1202" i="4" a="1"/>
  <c r="Q1202" i="4" s="1"/>
  <c r="Q1203" i="4" a="1"/>
  <c r="Q1203" i="4" s="1"/>
  <c r="Q1204" i="4" a="1"/>
  <c r="Q1204" i="4"/>
  <c r="Q1205" i="4" a="1"/>
  <c r="Q1205" i="4" s="1"/>
  <c r="Q1206" i="4" a="1"/>
  <c r="Q1206" i="4" s="1"/>
  <c r="Q1207" i="4" a="1"/>
  <c r="Q1207" i="4" s="1"/>
  <c r="Q1208" i="4" a="1"/>
  <c r="Q1208" i="4" s="1"/>
  <c r="Q1209" i="4" a="1"/>
  <c r="Q1209" i="4" s="1"/>
  <c r="Q1210" i="4" a="1"/>
  <c r="Q1210" i="4" s="1"/>
  <c r="Q1211" i="4" a="1"/>
  <c r="Q1211" i="4" s="1"/>
  <c r="Q1212" i="4" a="1"/>
  <c r="Q1212" i="4"/>
  <c r="Q1213" i="4" a="1"/>
  <c r="Q1213" i="4" s="1"/>
  <c r="Q1214" i="4" a="1"/>
  <c r="Q1214" i="4" s="1"/>
  <c r="Q1215" i="4" a="1"/>
  <c r="Q1215" i="4" s="1"/>
  <c r="Q1216" i="4" a="1"/>
  <c r="Q1216" i="4" s="1"/>
  <c r="Q1217" i="4" a="1"/>
  <c r="Q1217" i="4" s="1"/>
  <c r="Q1218" i="4" a="1"/>
  <c r="Q1218" i="4" s="1"/>
  <c r="Q1219" i="4" a="1"/>
  <c r="Q1219" i="4" s="1"/>
  <c r="Q1220" i="4" a="1"/>
  <c r="Q1220" i="4" s="1"/>
  <c r="Q1221" i="4" a="1"/>
  <c r="Q1221" i="4" s="1"/>
  <c r="Q1222" i="4" a="1"/>
  <c r="Q1222" i="4"/>
  <c r="Q1223" i="4" a="1"/>
  <c r="Q1223" i="4" s="1"/>
  <c r="Q1224" i="4" a="1"/>
  <c r="Q1224" i="4" s="1"/>
  <c r="Q1225" i="4" a="1"/>
  <c r="Q1225" i="4" s="1"/>
  <c r="Q1226" i="4" a="1"/>
  <c r="Q1226" i="4" s="1"/>
  <c r="Q1227" i="4" a="1"/>
  <c r="Q1227" i="4" s="1"/>
  <c r="Q1228" i="4" a="1"/>
  <c r="Q1228" i="4" s="1"/>
  <c r="Q1229" i="4" a="1"/>
  <c r="Q1229" i="4" s="1"/>
  <c r="Q1230" i="4" a="1"/>
  <c r="Q1230" i="4" s="1"/>
  <c r="Q1231" i="4" a="1"/>
  <c r="Q1231" i="4" s="1"/>
  <c r="Q1232" i="4" a="1"/>
  <c r="Q1232" i="4"/>
  <c r="Q1233" i="4" a="1"/>
  <c r="Q1233" i="4" s="1"/>
  <c r="Q1234" i="4" a="1"/>
  <c r="Q1234" i="4" s="1"/>
  <c r="Q1235" i="4" a="1"/>
  <c r="Q1235" i="4" s="1"/>
  <c r="Q1236" i="4" a="1"/>
  <c r="Q1236" i="4" s="1"/>
  <c r="Q1237" i="4" a="1"/>
  <c r="Q1237" i="4" s="1"/>
  <c r="Q1238" i="4" a="1"/>
  <c r="Q1238" i="4"/>
  <c r="Q1239" i="4" a="1"/>
  <c r="Q1239" i="4" s="1"/>
  <c r="Q1240" i="4" a="1"/>
  <c r="Q1240" i="4" s="1"/>
  <c r="Q1241" i="4" a="1"/>
  <c r="Q1241" i="4" s="1"/>
  <c r="Q1242" i="4" a="1"/>
  <c r="Q1242" i="4" s="1"/>
  <c r="Q1243" i="4" a="1"/>
  <c r="Q1243" i="4" s="1"/>
  <c r="Q1244" i="4" a="1"/>
  <c r="Q1244" i="4" s="1"/>
  <c r="Q1245" i="4" a="1"/>
  <c r="Q1245" i="4" s="1"/>
  <c r="Q1246" i="4" a="1"/>
  <c r="Q1246" i="4" s="1"/>
  <c r="Q1247" i="4" a="1"/>
  <c r="Q1247" i="4" s="1"/>
  <c r="Q1248" i="4" a="1"/>
  <c r="Q1248" i="4"/>
  <c r="Q1249" i="4" a="1"/>
  <c r="Q1249" i="4" s="1"/>
  <c r="Q1250" i="4" a="1"/>
  <c r="Q1250" i="4" s="1"/>
  <c r="Q1251" i="4" a="1"/>
  <c r="Q1251" i="4" s="1"/>
  <c r="Q1252" i="4" a="1"/>
  <c r="Q1252" i="4" s="1"/>
  <c r="Q1253" i="4" a="1"/>
  <c r="Q1253" i="4" s="1"/>
  <c r="Q1254" i="4" a="1"/>
  <c r="Q1254" i="4"/>
  <c r="Q1255" i="4" a="1"/>
  <c r="Q1255" i="4" s="1"/>
  <c r="Q1256" i="4" a="1"/>
  <c r="Q1256" i="4" s="1"/>
  <c r="Q1257" i="4" a="1"/>
  <c r="Q1257" i="4" s="1"/>
  <c r="Q1258" i="4" a="1"/>
  <c r="Q1258" i="4" s="1"/>
  <c r="Q1259" i="4" a="1"/>
  <c r="Q1259" i="4" s="1"/>
  <c r="Q1260" i="4" a="1"/>
  <c r="Q1260" i="4" s="1"/>
  <c r="Q1261" i="4" a="1"/>
  <c r="Q1261" i="4" s="1"/>
  <c r="Q1262" i="4" a="1"/>
  <c r="Q1262" i="4" s="1"/>
  <c r="Q1263" i="4" a="1"/>
  <c r="Q1263" i="4" s="1"/>
  <c r="Q1264" i="4" a="1"/>
  <c r="Q1264" i="4" s="1"/>
  <c r="Q1265" i="4" a="1"/>
  <c r="Q1265" i="4" s="1"/>
  <c r="Q1266" i="4" a="1"/>
  <c r="Q1266" i="4"/>
  <c r="Q1267" i="4" a="1"/>
  <c r="Q1267" i="4" s="1"/>
  <c r="Q1268" i="4" a="1"/>
  <c r="Q1268" i="4" s="1"/>
  <c r="Q1269" i="4" a="1"/>
  <c r="Q1269" i="4" s="1"/>
  <c r="Q1270" i="4" a="1"/>
  <c r="Q1270" i="4" s="1"/>
  <c r="Q1271" i="4" a="1"/>
  <c r="Q1271" i="4" s="1"/>
  <c r="Q1272" i="4" a="1"/>
  <c r="Q1272" i="4" s="1"/>
  <c r="Q1273" i="4" a="1"/>
  <c r="Q1273" i="4" s="1"/>
  <c r="Q1274" i="4" a="1"/>
  <c r="Q1274" i="4"/>
  <c r="Q1275" i="4" a="1"/>
  <c r="Q1275" i="4" s="1"/>
  <c r="Q1276" i="4" a="1"/>
  <c r="Q1276" i="4" s="1"/>
  <c r="Q1277" i="4" a="1"/>
  <c r="Q1277" i="4" s="1"/>
  <c r="Q1278" i="4" a="1"/>
  <c r="Q1278" i="4" s="1"/>
  <c r="Q1279" i="4" a="1"/>
  <c r="Q1279" i="4" s="1"/>
  <c r="Q1280" i="4" a="1"/>
  <c r="Q1280" i="4" s="1"/>
  <c r="Q1281" i="4" a="1"/>
  <c r="Q1281" i="4" s="1"/>
  <c r="Q1282" i="4" a="1"/>
  <c r="Q1282" i="4" s="1"/>
  <c r="Q1283" i="4" a="1"/>
  <c r="Q1283" i="4" s="1"/>
  <c r="Q1284" i="4" a="1"/>
  <c r="Q1284" i="4" s="1"/>
  <c r="Q1285" i="4" a="1"/>
  <c r="Q1285" i="4" s="1"/>
  <c r="Q1286" i="4" a="1"/>
  <c r="Q1286" i="4" s="1"/>
  <c r="Q1287" i="4" a="1"/>
  <c r="Q1287" i="4" s="1"/>
  <c r="Q1288" i="4" a="1"/>
  <c r="Q1288" i="4" s="1"/>
  <c r="Q1289" i="4" a="1"/>
  <c r="Q1289" i="4" s="1"/>
  <c r="Q1290" i="4" a="1"/>
  <c r="Q1290" i="4"/>
  <c r="Q1291" i="4" a="1"/>
  <c r="Q1291" i="4" s="1"/>
  <c r="Q1292" i="4" a="1"/>
  <c r="Q1292" i="4" s="1"/>
  <c r="Q1293" i="4" a="1"/>
  <c r="Q1293" i="4" s="1"/>
  <c r="Q1294" i="4" a="1"/>
  <c r="Q1294" i="4" s="1"/>
  <c r="Q1295" i="4" a="1"/>
  <c r="Q1295" i="4" s="1"/>
  <c r="Q1296" i="4" a="1"/>
  <c r="Q1296" i="4" s="1"/>
  <c r="Q1297" i="4" a="1"/>
  <c r="Q1297" i="4" s="1"/>
  <c r="Q1298" i="4" a="1"/>
  <c r="Q1298" i="4" s="1"/>
  <c r="Q1299" i="4" a="1"/>
  <c r="Q1299" i="4" s="1"/>
  <c r="Q1300" i="4" a="1"/>
  <c r="Q1300" i="4" s="1"/>
  <c r="Q1301" i="4" a="1"/>
  <c r="Q1301" i="4" s="1"/>
  <c r="Q1302" i="4" a="1"/>
  <c r="Q1302" i="4"/>
  <c r="Q1303" i="4" a="1"/>
  <c r="Q1303" i="4" s="1"/>
  <c r="Q1304" i="4" a="1"/>
  <c r="Q1304" i="4" s="1"/>
  <c r="Q1305" i="4" a="1"/>
  <c r="Q1305" i="4" s="1"/>
  <c r="Q1306" i="4" a="1"/>
  <c r="Q1306" i="4" s="1"/>
  <c r="Q1307" i="4" a="1"/>
  <c r="Q1307" i="4" s="1"/>
  <c r="Q1308" i="4" a="1"/>
  <c r="Q1308" i="4" s="1"/>
  <c r="Q1309" i="4" a="1"/>
  <c r="Q1309" i="4" s="1"/>
  <c r="Q1310" i="4" a="1"/>
  <c r="Q1310" i="4" s="1"/>
  <c r="Q1311" i="4" a="1"/>
  <c r="Q1311" i="4" s="1"/>
  <c r="Q1312" i="4" a="1"/>
  <c r="Q1312" i="4"/>
  <c r="Q1313" i="4" a="1"/>
  <c r="Q1313" i="4" s="1"/>
  <c r="Q1314" i="4" a="1"/>
  <c r="Q1314" i="4" s="1"/>
  <c r="Q1315" i="4" a="1"/>
  <c r="Q1315" i="4" s="1"/>
  <c r="Q1316" i="4" a="1"/>
  <c r="Q1316" i="4" s="1"/>
  <c r="Q1317" i="4" a="1"/>
  <c r="Q1317" i="4" s="1"/>
  <c r="Q1318" i="4" a="1"/>
  <c r="Q1318" i="4"/>
  <c r="Q1319" i="4" a="1"/>
  <c r="Q1319" i="4" s="1"/>
  <c r="Q1320" i="4" a="1"/>
  <c r="Q1320" i="4" s="1"/>
  <c r="Q1321" i="4" a="1"/>
  <c r="Q1321" i="4" s="1"/>
  <c r="Q1322" i="4" a="1"/>
  <c r="Q1322" i="4" s="1"/>
  <c r="Q1323" i="4" a="1"/>
  <c r="Q1323" i="4" s="1"/>
  <c r="Q1324" i="4" a="1"/>
  <c r="Q1324" i="4" s="1"/>
  <c r="Q1325" i="4" a="1"/>
  <c r="Q1325" i="4" s="1"/>
  <c r="Q1326" i="4" a="1"/>
  <c r="Q1326" i="4"/>
  <c r="Q1327" i="4" a="1"/>
  <c r="Q1327" i="4" s="1"/>
  <c r="Q1328" i="4" a="1"/>
  <c r="Q1328" i="4" s="1"/>
  <c r="Q1329" i="4" a="1"/>
  <c r="Q1329" i="4" s="1"/>
  <c r="Q1330" i="4" a="1"/>
  <c r="Q1330" i="4" s="1"/>
  <c r="Q1331" i="4" a="1"/>
  <c r="Q1331" i="4" s="1"/>
  <c r="Q1332" i="4" a="1"/>
  <c r="Q1332" i="4" s="1"/>
  <c r="Q1333" i="4" a="1"/>
  <c r="Q1333" i="4" s="1"/>
  <c r="Q1334" i="4" a="1"/>
  <c r="Q1334" i="4" s="1"/>
  <c r="Q1335" i="4" a="1"/>
  <c r="Q1335" i="4" s="1"/>
  <c r="Q1336" i="4" a="1"/>
  <c r="Q1336" i="4"/>
  <c r="Q1337" i="4" a="1"/>
  <c r="Q1337" i="4" s="1"/>
  <c r="Q1338" i="4" a="1"/>
  <c r="Q1338" i="4" s="1"/>
  <c r="Q1339" i="4" a="1"/>
  <c r="Q1339" i="4" s="1"/>
  <c r="Q1340" i="4" a="1"/>
  <c r="Q1340" i="4" s="1"/>
  <c r="Q1341" i="4" a="1"/>
  <c r="Q1341" i="4" s="1"/>
  <c r="Q1342" i="4" a="1"/>
  <c r="Q1342" i="4" s="1"/>
  <c r="Q1343" i="4" a="1"/>
  <c r="Q1343" i="4" s="1"/>
  <c r="Q1344" i="4" a="1"/>
  <c r="Q1344" i="4"/>
  <c r="Q1345" i="4" a="1"/>
  <c r="Q1345" i="4" s="1"/>
  <c r="Q1346" i="4" a="1"/>
  <c r="Q1346" i="4" s="1"/>
  <c r="Q1347" i="4" a="1"/>
  <c r="Q1347" i="4" s="1"/>
  <c r="Q1348" i="4" a="1"/>
  <c r="Q1348" i="4" s="1"/>
  <c r="Q1349" i="4" a="1"/>
  <c r="Q1349" i="4" s="1"/>
  <c r="Q1350" i="4" a="1"/>
  <c r="Q1350" i="4" s="1"/>
  <c r="Q1351" i="4" a="1"/>
  <c r="Q1351" i="4" s="1"/>
  <c r="Q1352" i="4" a="1"/>
  <c r="Q1352" i="4" s="1"/>
  <c r="Q1353" i="4" a="1"/>
  <c r="Q1353" i="4" s="1"/>
  <c r="Q1354" i="4" a="1"/>
  <c r="Q1354" i="4" s="1"/>
  <c r="Q1355" i="4" a="1"/>
  <c r="Q1355" i="4" s="1"/>
  <c r="Q1356" i="4" a="1"/>
  <c r="Q1356" i="4" s="1"/>
  <c r="Q1357" i="4" a="1"/>
  <c r="Q1357" i="4" s="1"/>
  <c r="Q1358" i="4" a="1"/>
  <c r="Q1358" i="4" s="1"/>
  <c r="Q1359" i="4" a="1"/>
  <c r="Q1359" i="4" s="1"/>
  <c r="Q1360" i="4" a="1"/>
  <c r="Q1360" i="4"/>
  <c r="Q1361" i="4" a="1"/>
  <c r="Q1361" i="4" s="1"/>
  <c r="Q1362" i="4" a="1"/>
  <c r="Q1362" i="4" s="1"/>
  <c r="Q1363" i="4" a="1"/>
  <c r="Q1363" i="4" s="1"/>
  <c r="Q1364" i="4" a="1"/>
  <c r="Q1364" i="4" s="1"/>
  <c r="Q1365" i="4" a="1"/>
  <c r="Q1365" i="4" s="1"/>
  <c r="Q1366" i="4" a="1"/>
  <c r="Q1366" i="4"/>
  <c r="Q1367" i="4" a="1"/>
  <c r="Q1367" i="4" s="1"/>
  <c r="Q1368" i="4" a="1"/>
  <c r="Q1368" i="4" s="1"/>
  <c r="Q1369" i="4" a="1"/>
  <c r="Q1369" i="4" s="1"/>
  <c r="Q1370" i="4" a="1"/>
  <c r="Q1370" i="4"/>
  <c r="Q1371" i="4" a="1"/>
  <c r="Q1371" i="4" s="1"/>
  <c r="Q1372" i="4" a="1"/>
  <c r="Q1372" i="4" s="1"/>
  <c r="Q1373" i="4" a="1"/>
  <c r="Q1373" i="4" s="1"/>
  <c r="Q1374" i="4" a="1"/>
  <c r="Q1374" i="4" s="1"/>
  <c r="Q1375" i="4" a="1"/>
  <c r="Q1375" i="4" s="1"/>
  <c r="Q1376" i="4" a="1"/>
  <c r="Q1376" i="4" s="1"/>
  <c r="Q1377" i="4" a="1"/>
  <c r="Q1377" i="4" s="1"/>
  <c r="Q1378" i="4" a="1"/>
  <c r="Q1378" i="4" s="1"/>
  <c r="Q1379" i="4" a="1"/>
  <c r="Q1379" i="4" s="1"/>
  <c r="Q1380" i="4" a="1"/>
  <c r="Q1380" i="4" s="1"/>
  <c r="Q1381" i="4" a="1"/>
  <c r="Q1381" i="4" s="1"/>
  <c r="Q1382" i="4" a="1"/>
  <c r="Q1382" i="4" s="1"/>
  <c r="Q1383" i="4" a="1"/>
  <c r="Q1383" i="4" s="1"/>
  <c r="Q1384" i="4" a="1"/>
  <c r="Q1384" i="4"/>
  <c r="Q1385" i="4" a="1"/>
  <c r="Q1385" i="4" s="1"/>
  <c r="Q1386" i="4" a="1"/>
  <c r="Q1386" i="4" s="1"/>
  <c r="Q1387" i="4" a="1"/>
  <c r="Q1387" i="4" s="1"/>
  <c r="Q1388" i="4" a="1"/>
  <c r="Q1388" i="4" s="1"/>
  <c r="Q1389" i="4" a="1"/>
  <c r="Q1389" i="4" s="1"/>
  <c r="Q1390" i="4" a="1"/>
  <c r="Q1390" i="4"/>
  <c r="Q1391" i="4" a="1"/>
  <c r="Q1391" i="4" s="1"/>
  <c r="Q1392" i="4" a="1"/>
  <c r="Q1392" i="4" s="1"/>
  <c r="Q1393" i="4" a="1"/>
  <c r="Q1393" i="4" s="1"/>
  <c r="Q1394" i="4" a="1"/>
  <c r="Q1394" i="4"/>
  <c r="Q1395" i="4" a="1"/>
  <c r="Q1395" i="4" s="1"/>
  <c r="Q1396" i="4" a="1"/>
  <c r="Q1396" i="4" s="1"/>
  <c r="Q1397" i="4" a="1"/>
  <c r="Q1397" i="4" s="1"/>
  <c r="Q1398" i="4" a="1"/>
  <c r="Q1398" i="4" s="1"/>
  <c r="Q1399" i="4" a="1"/>
  <c r="Q1399" i="4" s="1"/>
  <c r="Q1400" i="4" a="1"/>
  <c r="Q1400" i="4"/>
  <c r="Q1401" i="4" a="1"/>
  <c r="Q1401" i="4" s="1"/>
  <c r="Q1402" i="4" a="1"/>
  <c r="Q1402" i="4" s="1"/>
  <c r="Q1403" i="4" a="1"/>
  <c r="Q1403" i="4" s="1"/>
  <c r="Q1404" i="4" a="1"/>
  <c r="Q1404" i="4" s="1"/>
  <c r="Q1405" i="4" a="1"/>
  <c r="Q1405" i="4" s="1"/>
  <c r="Q1406" i="4" a="1"/>
  <c r="Q1406" i="4" s="1"/>
  <c r="Q1407" i="4" a="1"/>
  <c r="Q1407" i="4" s="1"/>
  <c r="Q1408" i="4" a="1"/>
  <c r="Q1408" i="4" s="1"/>
  <c r="Q1409" i="4" a="1"/>
  <c r="Q1409" i="4" s="1"/>
  <c r="Q1410" i="4" a="1"/>
  <c r="Q1410" i="4" s="1"/>
  <c r="Q1411" i="4" a="1"/>
  <c r="Q1411" i="4" s="1"/>
  <c r="Q1412" i="4" a="1"/>
  <c r="Q1412" i="4" s="1"/>
  <c r="Q1413" i="4" a="1"/>
  <c r="Q1413" i="4" s="1"/>
  <c r="Q1414" i="4" a="1"/>
  <c r="Q1414" i="4" s="1"/>
  <c r="Q1415" i="4" a="1"/>
  <c r="Q1415" i="4" s="1"/>
  <c r="Q1416" i="4" a="1"/>
  <c r="Q1416" i="4"/>
  <c r="Q1417" i="4" a="1"/>
  <c r="Q1417" i="4" s="1"/>
  <c r="Q1418" i="4" a="1"/>
  <c r="Q1418" i="4" s="1"/>
  <c r="Q1419" i="4" a="1"/>
  <c r="Q1419" i="4" s="1"/>
  <c r="Q1420" i="4" a="1"/>
  <c r="Q1420" i="4" s="1"/>
  <c r="Q1421" i="4" a="1"/>
  <c r="Q1421" i="4" s="1"/>
  <c r="Q1422" i="4" a="1"/>
  <c r="Q1422" i="4" s="1"/>
  <c r="Q1423" i="4" a="1"/>
  <c r="Q1423" i="4" s="1"/>
  <c r="Q1424" i="4" a="1"/>
  <c r="Q1424" i="4" s="1"/>
  <c r="Q1425" i="4" a="1"/>
  <c r="Q1425" i="4" s="1"/>
  <c r="Q1426" i="4" a="1"/>
  <c r="Q1426" i="4"/>
  <c r="Q1427" i="4" a="1"/>
  <c r="Q1427" i="4" s="1"/>
  <c r="Q1428" i="4" a="1"/>
  <c r="Q1428" i="4" s="1"/>
  <c r="Q1429" i="4" a="1"/>
  <c r="Q1429" i="4" s="1"/>
  <c r="Q1430" i="4" a="1"/>
  <c r="Q1430" i="4" s="1"/>
  <c r="Q1431" i="4" a="1"/>
  <c r="Q1431" i="4" s="1"/>
  <c r="Q1432" i="4" a="1"/>
  <c r="Q1432" i="4" s="1"/>
  <c r="Q1433" i="4" a="1"/>
  <c r="Q1433" i="4" s="1"/>
  <c r="Q1434" i="4" a="1"/>
  <c r="Q1434" i="4"/>
  <c r="Q1435" i="4" a="1"/>
  <c r="Q1435" i="4" s="1"/>
  <c r="Q1436" i="4" a="1"/>
  <c r="Q1436" i="4" s="1"/>
  <c r="Q1437" i="4" a="1"/>
  <c r="Q1437" i="4" s="1"/>
  <c r="Q1438" i="4" a="1"/>
  <c r="Q1438" i="4" s="1"/>
  <c r="Q1439" i="4" a="1"/>
  <c r="Q1439" i="4" s="1"/>
  <c r="Q1440" i="4" a="1"/>
  <c r="Q1440" i="4" s="1"/>
  <c r="Q1441" i="4" a="1"/>
  <c r="Q1441" i="4" s="1"/>
  <c r="Q1442" i="4" a="1"/>
  <c r="Q1442" i="4" s="1"/>
  <c r="Q1443" i="4" a="1"/>
  <c r="Q1443" i="4" s="1"/>
  <c r="Q1444" i="4" a="1"/>
  <c r="Q1444" i="4" s="1"/>
  <c r="Q1445" i="4" a="1"/>
  <c r="Q1445" i="4" s="1"/>
  <c r="Q1446" i="4" a="1"/>
  <c r="Q1446" i="4"/>
  <c r="Q1447" i="4" a="1"/>
  <c r="Q1447" i="4" s="1"/>
  <c r="Q1448" i="4" a="1"/>
  <c r="Q1448" i="4" s="1"/>
  <c r="Q1449" i="4" a="1"/>
  <c r="Q1449" i="4" s="1"/>
  <c r="Q1450" i="4" a="1"/>
  <c r="Q1450" i="4" s="1"/>
  <c r="Q1451" i="4" a="1"/>
  <c r="Q1451" i="4" s="1"/>
  <c r="Q1452" i="4" a="1"/>
  <c r="Q1452" i="4" s="1"/>
  <c r="Q1453" i="4" a="1"/>
  <c r="Q1453" i="4" s="1"/>
  <c r="Q1454" i="4" a="1"/>
  <c r="Q1454" i="4" s="1"/>
  <c r="Q1455" i="4" a="1"/>
  <c r="Q1455" i="4" s="1"/>
  <c r="Q1456" i="4" a="1"/>
  <c r="Q1456" i="4" s="1"/>
  <c r="Q1457" i="4" a="1"/>
  <c r="Q1457" i="4" s="1"/>
  <c r="Q1458" i="4" a="1"/>
  <c r="Q1458" i="4" s="1"/>
  <c r="Q1459" i="4" a="1"/>
  <c r="Q1459" i="4" s="1"/>
  <c r="Q1460" i="4" a="1"/>
  <c r="Q1460" i="4" s="1"/>
  <c r="Q1461" i="4" a="1"/>
  <c r="Q1461" i="4" s="1"/>
  <c r="Q1462" i="4" a="1"/>
  <c r="Q1462" i="4" s="1"/>
  <c r="Q1463" i="4" a="1"/>
  <c r="Q1463" i="4" s="1"/>
  <c r="Q1464" i="4" a="1"/>
  <c r="Q1464" i="4" s="1"/>
  <c r="Q1465" i="4" a="1"/>
  <c r="Q1465" i="4" s="1"/>
  <c r="Q1466" i="4" a="1"/>
  <c r="Q1466" i="4" s="1"/>
  <c r="Q1467" i="4" a="1"/>
  <c r="Q1467" i="4" s="1"/>
  <c r="Q1468" i="4" a="1"/>
  <c r="Q1468" i="4" s="1"/>
  <c r="Q1469" i="4" a="1"/>
  <c r="Q1469" i="4" s="1"/>
  <c r="Q1470" i="4" a="1"/>
  <c r="Q1470" i="4" s="1"/>
  <c r="Q1471" i="4" a="1"/>
  <c r="Q1471" i="4" s="1"/>
  <c r="Q1472" i="4" a="1"/>
  <c r="Q1472" i="4" s="1"/>
  <c r="Q1473" i="4" a="1"/>
  <c r="Q1473" i="4" s="1"/>
  <c r="Q1474" i="4" a="1"/>
  <c r="Q1474" i="4" s="1"/>
  <c r="Q1475" i="4" a="1"/>
  <c r="Q1475" i="4" s="1"/>
  <c r="Q1476" i="4" a="1"/>
  <c r="Q1476" i="4" s="1"/>
  <c r="Q1477" i="4" a="1"/>
  <c r="Q1477" i="4" s="1"/>
  <c r="Q1478" i="4" a="1"/>
  <c r="Q1478" i="4" s="1"/>
  <c r="Q1479" i="4" a="1"/>
  <c r="Q1479" i="4" s="1"/>
  <c r="Q1480" i="4" a="1"/>
  <c r="Q1480" i="4" s="1"/>
  <c r="Q1481" i="4" a="1"/>
  <c r="Q1481" i="4" s="1"/>
  <c r="Q1482" i="4" a="1"/>
  <c r="Q1482" i="4" s="1"/>
  <c r="Q1483" i="4" a="1"/>
  <c r="Q1483" i="4" s="1"/>
  <c r="Q1484" i="4" a="1"/>
  <c r="Q1484" i="4" s="1"/>
  <c r="Q1485" i="4" a="1"/>
  <c r="Q1485" i="4" s="1"/>
  <c r="Q1486" i="4" a="1"/>
  <c r="Q1486" i="4" s="1"/>
  <c r="Q1487" i="4" a="1"/>
  <c r="Q1487" i="4" s="1"/>
  <c r="Q1488" i="4" a="1"/>
  <c r="Q1488" i="4" s="1"/>
  <c r="Q1489" i="4" a="1"/>
  <c r="Q1489" i="4" s="1"/>
  <c r="Q1490" i="4" a="1"/>
  <c r="Q1490" i="4" s="1"/>
  <c r="Q1491" i="4" a="1"/>
  <c r="Q1491" i="4" s="1"/>
  <c r="Q1492" i="4" a="1"/>
  <c r="Q1492" i="4" s="1"/>
  <c r="Q1493" i="4" a="1"/>
  <c r="Q1493" i="4" s="1"/>
  <c r="Q1494" i="4" a="1"/>
  <c r="Q1494" i="4" s="1"/>
  <c r="Q1495" i="4" a="1"/>
  <c r="Q1495" i="4" s="1"/>
  <c r="Q1496" i="4" a="1"/>
  <c r="Q1496" i="4" s="1"/>
  <c r="Q1497" i="4" a="1"/>
  <c r="Q1497" i="4" s="1"/>
  <c r="Q1498" i="4" a="1"/>
  <c r="Q1498" i="4" s="1"/>
  <c r="Q1499" i="4" a="1"/>
  <c r="Q1499" i="4" s="1"/>
  <c r="Q1500" i="4" a="1"/>
  <c r="Q1500" i="4" s="1"/>
  <c r="Q1501" i="4" a="1"/>
  <c r="Q1501" i="4" s="1"/>
  <c r="Q1502" i="4" a="1"/>
  <c r="Q1502" i="4" s="1"/>
  <c r="Q1503" i="4" a="1"/>
  <c r="Q1503" i="4" s="1"/>
  <c r="Q1504" i="4" a="1"/>
  <c r="Q1504" i="4" s="1"/>
  <c r="Q1505" i="4" a="1"/>
  <c r="Q1505" i="4" s="1"/>
  <c r="Q1506" i="4" a="1"/>
  <c r="Q1506" i="4" s="1"/>
  <c r="Q1507" i="4" a="1"/>
  <c r="Q1507" i="4" s="1"/>
  <c r="Q1508" i="4" a="1"/>
  <c r="Q1508" i="4" s="1"/>
  <c r="Q1509" i="4" a="1"/>
  <c r="Q1509" i="4" s="1"/>
  <c r="Q1510" i="4" a="1"/>
  <c r="Q1510" i="4" s="1"/>
  <c r="Q1511" i="4" a="1"/>
  <c r="Q1511" i="4" s="1"/>
  <c r="Q1512" i="4" a="1"/>
  <c r="Q1512" i="4" s="1"/>
  <c r="Q1513" i="4" a="1"/>
  <c r="Q1513" i="4" s="1"/>
  <c r="Q1514" i="4" a="1"/>
  <c r="Q1514" i="4" s="1"/>
  <c r="Q1515" i="4" a="1"/>
  <c r="Q1515" i="4" s="1"/>
  <c r="Q1516" i="4" a="1"/>
  <c r="Q1516" i="4" s="1"/>
  <c r="Q1517" i="4" a="1"/>
  <c r="Q1517" i="4"/>
  <c r="Q1518" i="4" a="1"/>
  <c r="Q1518" i="4" s="1"/>
  <c r="Q1519" i="4" a="1"/>
  <c r="Q1519" i="4" s="1"/>
  <c r="Q1520" i="4" a="1"/>
  <c r="Q1520" i="4" s="1"/>
  <c r="Q1521" i="4" a="1"/>
  <c r="Q1521" i="4" s="1"/>
  <c r="Q1522" i="4" a="1"/>
  <c r="Q1522" i="4" s="1"/>
  <c r="Q1523" i="4" a="1"/>
  <c r="Q1523" i="4" s="1"/>
  <c r="Q1524" i="4" a="1"/>
  <c r="Q1524" i="4" s="1"/>
  <c r="Q1525" i="4" a="1"/>
  <c r="Q1525" i="4" s="1"/>
  <c r="Q1526" i="4" a="1"/>
  <c r="Q1526" i="4" s="1"/>
  <c r="Q1527" i="4" a="1"/>
  <c r="Q1527" i="4"/>
  <c r="Q1528" i="4" a="1"/>
  <c r="Q1528" i="4" s="1"/>
  <c r="Q1529" i="4" a="1"/>
  <c r="Q1529" i="4"/>
  <c r="Q1530" i="4" a="1"/>
  <c r="Q1530" i="4" s="1"/>
  <c r="Q1531" i="4" a="1"/>
  <c r="Q1531" i="4" s="1"/>
  <c r="Q1532" i="4" a="1"/>
  <c r="Q1532" i="4" s="1"/>
  <c r="Q1533" i="4" a="1"/>
  <c r="Q1533" i="4" s="1"/>
  <c r="Q1534" i="4" a="1"/>
  <c r="Q1534" i="4" s="1"/>
  <c r="Q1535" i="4" a="1"/>
  <c r="Q1535" i="4"/>
  <c r="Q1536" i="4" a="1"/>
  <c r="Q1536" i="4" s="1"/>
  <c r="Q1537" i="4" a="1"/>
  <c r="Q1537" i="4"/>
  <c r="Q1538" i="4" a="1"/>
  <c r="Q1538" i="4" s="1"/>
  <c r="Q1539" i="4" a="1"/>
  <c r="Q1539" i="4" s="1"/>
  <c r="Q1540" i="4" a="1"/>
  <c r="Q1540" i="4" s="1"/>
  <c r="Q1541" i="4" a="1"/>
  <c r="Q1541" i="4" s="1"/>
  <c r="Q1542" i="4" a="1"/>
  <c r="Q1542" i="4" s="1"/>
  <c r="Q1543" i="4" a="1"/>
  <c r="Q1543" i="4"/>
  <c r="Q1544" i="4" a="1"/>
  <c r="Q1544" i="4" s="1"/>
  <c r="Q1545" i="4" a="1"/>
  <c r="Q1545" i="4"/>
  <c r="Q1546" i="4" a="1"/>
  <c r="Q1546" i="4" s="1"/>
  <c r="Q1547" i="4" a="1"/>
  <c r="Q1547" i="4" s="1"/>
  <c r="Q1548" i="4" a="1"/>
  <c r="Q1548" i="4" s="1"/>
  <c r="Q1549" i="4" a="1"/>
  <c r="Q1549" i="4" s="1"/>
  <c r="Q1550" i="4" a="1"/>
  <c r="Q1550" i="4" s="1"/>
  <c r="Q1551" i="4" a="1"/>
  <c r="Q1551" i="4"/>
  <c r="Q1552" i="4" a="1"/>
  <c r="Q1552" i="4" s="1"/>
  <c r="Q1553" i="4" a="1"/>
  <c r="Q1553" i="4"/>
  <c r="Q1554" i="4" a="1"/>
  <c r="Q1554" i="4" s="1"/>
  <c r="Q1555" i="4" a="1"/>
  <c r="Q1555" i="4" s="1"/>
  <c r="Q1556" i="4" a="1"/>
  <c r="Q1556" i="4" s="1"/>
  <c r="Q1557" i="4" a="1"/>
  <c r="Q1557" i="4" s="1"/>
  <c r="Q1558" i="4" a="1"/>
  <c r="Q1558" i="4" s="1"/>
  <c r="Q1559" i="4" a="1"/>
  <c r="Q1559" i="4" s="1"/>
  <c r="Q1560" i="4" a="1"/>
  <c r="Q1560" i="4" s="1"/>
  <c r="Q1561" i="4" a="1"/>
  <c r="Q1561" i="4" s="1"/>
  <c r="Q1562" i="4" a="1"/>
  <c r="Q1562" i="4" s="1"/>
  <c r="Q1563" i="4" a="1"/>
  <c r="Q1563" i="4" s="1"/>
  <c r="Q1564" i="4" a="1"/>
  <c r="Q1564" i="4" s="1"/>
  <c r="Q1565" i="4" a="1"/>
  <c r="Q1565" i="4" s="1"/>
  <c r="Q1566" i="4" a="1"/>
  <c r="Q1566" i="4" s="1"/>
  <c r="Q1567" i="4" a="1"/>
  <c r="Q1567" i="4"/>
  <c r="Q1568" i="4" a="1"/>
  <c r="Q1568" i="4" s="1"/>
  <c r="Q1569" i="4" a="1"/>
  <c r="Q1569" i="4" s="1"/>
  <c r="Q1570" i="4" a="1"/>
  <c r="Q1570" i="4" s="1"/>
  <c r="Q1571" i="4" a="1"/>
  <c r="Q1571" i="4" s="1"/>
  <c r="Q1572" i="4" a="1"/>
  <c r="Q1572" i="4" s="1"/>
  <c r="Q1573" i="4" a="1"/>
  <c r="Q1573" i="4"/>
  <c r="Q1574" i="4" a="1"/>
  <c r="Q1574" i="4" s="1"/>
  <c r="Q1575" i="4" a="1"/>
  <c r="Q1575" i="4" s="1"/>
  <c r="Q1576" i="4" a="1"/>
  <c r="Q1576" i="4" s="1"/>
  <c r="Q1577" i="4" a="1"/>
  <c r="Q1577" i="4" s="1"/>
  <c r="Q1578" i="4" a="1"/>
  <c r="Q1578" i="4" s="1"/>
  <c r="Q1579" i="4" a="1"/>
  <c r="Q1579" i="4" s="1"/>
  <c r="Q1580" i="4" a="1"/>
  <c r="Q1580" i="4" s="1"/>
  <c r="Q1581" i="4" a="1"/>
  <c r="Q1581" i="4" s="1"/>
  <c r="Q1582" i="4" a="1"/>
  <c r="Q1582" i="4" s="1"/>
  <c r="Q1583" i="4" a="1"/>
  <c r="Q1583" i="4"/>
  <c r="Q1584" i="4" a="1"/>
  <c r="Q1584" i="4" s="1"/>
  <c r="Q1585" i="4" a="1"/>
  <c r="Q1585" i="4" s="1"/>
  <c r="Q1586" i="4" a="1"/>
  <c r="Q1586" i="4" s="1"/>
  <c r="Q1587" i="4" a="1"/>
  <c r="Q1587" i="4" s="1"/>
  <c r="Q1588" i="4" a="1"/>
  <c r="Q1588" i="4" s="1"/>
  <c r="Q1589" i="4" a="1"/>
  <c r="Q1589" i="4"/>
  <c r="Q1590" i="4" a="1"/>
  <c r="Q1590" i="4" s="1"/>
  <c r="Q1591" i="4" a="1"/>
  <c r="Q1591" i="4" s="1"/>
  <c r="Q1592" i="4" a="1"/>
  <c r="Q1592" i="4" s="1"/>
  <c r="Q1593" i="4" a="1"/>
  <c r="Q1593" i="4" s="1"/>
  <c r="Q1594" i="4" a="1"/>
  <c r="Q1594" i="4" s="1"/>
  <c r="Q1595" i="4" a="1"/>
  <c r="Q1595" i="4" s="1"/>
  <c r="Q1596" i="4" a="1"/>
  <c r="Q1596" i="4" s="1"/>
  <c r="Q1597" i="4" a="1"/>
  <c r="Q1597" i="4" s="1"/>
  <c r="Q1598" i="4" a="1"/>
  <c r="Q1598" i="4" s="1"/>
  <c r="Q1599" i="4" a="1"/>
  <c r="Q1599" i="4" s="1"/>
  <c r="Q1600" i="4" a="1"/>
  <c r="Q1600" i="4" s="1"/>
  <c r="Q1601" i="4" a="1"/>
  <c r="Q1601" i="4" s="1"/>
  <c r="Q1602" i="4" a="1"/>
  <c r="Q1602" i="4" s="1"/>
  <c r="Q1603" i="4" a="1"/>
  <c r="Q1603" i="4" s="1"/>
  <c r="Q1604" i="4" a="1"/>
  <c r="Q1604" i="4" s="1"/>
  <c r="Q1605" i="4" a="1"/>
  <c r="Q1605" i="4" s="1"/>
  <c r="Q1606" i="4" a="1"/>
  <c r="Q1606" i="4" s="1"/>
  <c r="Q1607" i="4" a="1"/>
  <c r="Q1607" i="4"/>
  <c r="Q1608" i="4" a="1"/>
  <c r="Q1608" i="4" s="1"/>
  <c r="Q1609" i="4" a="1"/>
  <c r="Q1609" i="4" s="1"/>
  <c r="Q1610" i="4" a="1"/>
  <c r="Q1610" i="4" s="1"/>
  <c r="Q1611" i="4" a="1"/>
  <c r="Q1611" i="4" s="1"/>
  <c r="Q1612" i="4" a="1"/>
  <c r="Q1612" i="4" s="1"/>
  <c r="Q1613" i="4" a="1"/>
  <c r="Q1613" i="4"/>
  <c r="Q1614" i="4" a="1"/>
  <c r="Q1614" i="4" s="1"/>
  <c r="Q1615" i="4" a="1"/>
  <c r="Q1615" i="4" s="1"/>
  <c r="Q1616" i="4" a="1"/>
  <c r="Q1616" i="4" s="1"/>
  <c r="Q1617" i="4" a="1"/>
  <c r="Q1617" i="4" s="1"/>
  <c r="Q1618" i="4" a="1"/>
  <c r="Q1618" i="4" s="1"/>
  <c r="Q1619" i="4" a="1"/>
  <c r="Q1619" i="4" s="1"/>
  <c r="Q1620" i="4" a="1"/>
  <c r="Q1620" i="4" s="1"/>
  <c r="Q1621" i="4" a="1"/>
  <c r="Q1621" i="4" s="1"/>
  <c r="Q1622" i="4" a="1"/>
  <c r="Q1622" i="4" s="1"/>
  <c r="Q1623" i="4" a="1"/>
  <c r="Q1623" i="4"/>
  <c r="Q1624" i="4" a="1"/>
  <c r="Q1624" i="4" s="1"/>
  <c r="Q1625" i="4" a="1"/>
  <c r="Q1625" i="4" s="1"/>
  <c r="Q1626" i="4" a="1"/>
  <c r="Q1626" i="4" s="1"/>
  <c r="Q1627" i="4" a="1"/>
  <c r="Q1627" i="4" s="1"/>
  <c r="Q1628" i="4" a="1"/>
  <c r="Q1628" i="4" s="1"/>
  <c r="Q1629" i="4" a="1"/>
  <c r="Q1629" i="4" s="1"/>
  <c r="Q1630" i="4" a="1"/>
  <c r="Q1630" i="4" s="1"/>
  <c r="Q1631" i="4" a="1"/>
  <c r="Q1631" i="4" s="1"/>
  <c r="Q1632" i="4" a="1"/>
  <c r="Q1632" i="4" s="1"/>
  <c r="Q1633" i="4" a="1"/>
  <c r="Q1633" i="4" s="1"/>
  <c r="Q1634" i="4" a="1"/>
  <c r="Q1634" i="4" s="1"/>
  <c r="Q1635" i="4" a="1"/>
  <c r="Q1635" i="4" s="1"/>
  <c r="Q1636" i="4" a="1"/>
  <c r="Q1636" i="4" s="1"/>
  <c r="Q1637" i="4" a="1"/>
  <c r="Q1637" i="4" s="1"/>
  <c r="Q1638" i="4" a="1"/>
  <c r="Q1638" i="4" s="1"/>
  <c r="Q1639" i="4" a="1"/>
  <c r="Q1639" i="4" s="1"/>
  <c r="Q1640" i="4" a="1"/>
  <c r="Q1640" i="4" s="1"/>
  <c r="Q1641" i="4" a="1"/>
  <c r="Q1641" i="4" s="1"/>
  <c r="Q1642" i="4" a="1"/>
  <c r="Q1642" i="4" s="1"/>
  <c r="Q1643" i="4" a="1"/>
  <c r="Q1643" i="4" s="1"/>
  <c r="Q1644" i="4" a="1"/>
  <c r="Q1644" i="4" s="1"/>
  <c r="Q1645" i="4" a="1"/>
  <c r="Q1645" i="4" s="1"/>
  <c r="Q1646" i="4" a="1"/>
  <c r="Q1646" i="4" s="1"/>
  <c r="Q1647" i="4" a="1"/>
  <c r="Q1647" i="4" s="1"/>
  <c r="Q1648" i="4" a="1"/>
  <c r="Q1648" i="4" s="1"/>
  <c r="Q1649" i="4" a="1"/>
  <c r="Q1649" i="4" s="1"/>
  <c r="Q1650" i="4" a="1"/>
  <c r="Q1650" i="4" s="1"/>
  <c r="Q1651" i="4" a="1"/>
  <c r="Q1651" i="4" s="1"/>
  <c r="Q1652" i="4" a="1"/>
  <c r="Q1652" i="4" s="1"/>
  <c r="Q1653" i="4" a="1"/>
  <c r="Q1653" i="4"/>
  <c r="Q1654" i="4" a="1"/>
  <c r="Q1654" i="4" s="1"/>
  <c r="Q1655" i="4" a="1"/>
  <c r="Q1655" i="4" s="1"/>
  <c r="Q1656" i="4" a="1"/>
  <c r="Q1656" i="4" s="1"/>
  <c r="Q1657" i="4" a="1"/>
  <c r="Q1657" i="4" s="1"/>
  <c r="Q1658" i="4" a="1"/>
  <c r="Q1658" i="4" s="1"/>
  <c r="Q1659" i="4" a="1"/>
  <c r="Q1659" i="4" s="1"/>
  <c r="Q1660" i="4" a="1"/>
  <c r="Q1660" i="4" s="1"/>
  <c r="Q1661" i="4" a="1"/>
  <c r="Q1661" i="4" s="1"/>
  <c r="Q1662" i="4" a="1"/>
  <c r="Q1662" i="4" s="1"/>
  <c r="Q1663" i="4" a="1"/>
  <c r="Q1663" i="4"/>
  <c r="Q1664" i="4" a="1"/>
  <c r="Q1664" i="4" s="1"/>
  <c r="Q1665" i="4" a="1"/>
  <c r="Q1665" i="4" s="1"/>
  <c r="Q1666" i="4" a="1"/>
  <c r="Q1666" i="4" s="1"/>
  <c r="Q1667" i="4" a="1"/>
  <c r="Q1667" i="4" s="1"/>
  <c r="Q1668" i="4" a="1"/>
  <c r="Q1668" i="4" s="1"/>
  <c r="Q1669" i="4" a="1"/>
  <c r="Q1669" i="4" s="1"/>
  <c r="Q1670" i="4" a="1"/>
  <c r="Q1670" i="4" s="1"/>
  <c r="Q1671" i="4" a="1"/>
  <c r="Q1671" i="4" s="1"/>
  <c r="Q1672" i="4" a="1"/>
  <c r="Q1672" i="4" s="1"/>
  <c r="Q1673" i="4" a="1"/>
  <c r="Q1673" i="4" s="1"/>
  <c r="Q1674" i="4" a="1"/>
  <c r="Q1674" i="4" s="1"/>
  <c r="Q1675" i="4" a="1"/>
  <c r="Q1675" i="4" s="1"/>
  <c r="Q1676" i="4" a="1"/>
  <c r="Q1676" i="4" s="1"/>
  <c r="Q1677" i="4" a="1"/>
  <c r="Q1677" i="4"/>
  <c r="Q1678" i="4" a="1"/>
  <c r="Q1678" i="4" s="1"/>
  <c r="Q1679" i="4" a="1"/>
  <c r="Q1679" i="4" s="1"/>
  <c r="Q1680" i="4" a="1"/>
  <c r="Q1680" i="4" s="1"/>
  <c r="Q1681" i="4" a="1"/>
  <c r="Q1681" i="4" s="1"/>
  <c r="Q1682" i="4" a="1"/>
  <c r="Q1682" i="4" s="1"/>
  <c r="Q1683" i="4" a="1"/>
  <c r="Q1683" i="4"/>
  <c r="Q1684" i="4" a="1"/>
  <c r="Q1684" i="4" s="1"/>
  <c r="Q1685" i="4" a="1"/>
  <c r="Q1685" i="4" s="1"/>
  <c r="Q1686" i="4" a="1"/>
  <c r="Q1686" i="4" s="1"/>
  <c r="Q1687" i="4" a="1"/>
  <c r="Q1687" i="4" s="1"/>
  <c r="Q1688" i="4" a="1"/>
  <c r="Q1688" i="4" s="1"/>
  <c r="Q1689" i="4" a="1"/>
  <c r="Q1689" i="4" s="1"/>
  <c r="Q1690" i="4" a="1"/>
  <c r="Q1690" i="4" s="1"/>
  <c r="Q1691" i="4" a="1"/>
  <c r="Q1691" i="4" s="1"/>
  <c r="Q1692" i="4" a="1"/>
  <c r="Q1692" i="4" s="1"/>
  <c r="Q1693" i="4" a="1"/>
  <c r="Q1693" i="4" s="1"/>
  <c r="Q1694" i="4" a="1"/>
  <c r="Q1694" i="4" s="1"/>
  <c r="Q1695" i="4" a="1"/>
  <c r="Q1695" i="4" s="1"/>
  <c r="Q1696" i="4" a="1"/>
  <c r="Q1696" i="4" s="1"/>
  <c r="Q1697" i="4" a="1"/>
  <c r="Q1697" i="4" s="1"/>
  <c r="Q1698" i="4" a="1"/>
  <c r="Q1698" i="4" s="1"/>
  <c r="Q1699" i="4" a="1"/>
  <c r="Q1699" i="4" s="1"/>
  <c r="Q1700" i="4" a="1"/>
  <c r="Q1700" i="4" s="1"/>
  <c r="Q1701" i="4" a="1"/>
  <c r="Q1701" i="4" s="1"/>
  <c r="Q1702" i="4" a="1"/>
  <c r="Q1702" i="4" s="1"/>
  <c r="Q1703" i="4" a="1"/>
  <c r="Q1703" i="4" s="1"/>
  <c r="Q1704" i="4" a="1"/>
  <c r="Q1704" i="4" s="1"/>
  <c r="Q1705" i="4" a="1"/>
  <c r="Q1705" i="4" s="1"/>
  <c r="Q1706" i="4" a="1"/>
  <c r="Q1706" i="4" s="1"/>
  <c r="Q1707" i="4" a="1"/>
  <c r="Q1707" i="4" s="1"/>
  <c r="Q1708" i="4" a="1"/>
  <c r="Q1708" i="4" s="1"/>
  <c r="Q1709" i="4" a="1"/>
  <c r="Q1709" i="4" s="1"/>
  <c r="Q1710" i="4" a="1"/>
  <c r="Q1710" i="4" s="1"/>
  <c r="Q1711" i="4" a="1"/>
  <c r="Q1711" i="4" s="1"/>
  <c r="Q1712" i="4" a="1"/>
  <c r="Q1712" i="4" s="1"/>
  <c r="Q1713" i="4" a="1"/>
  <c r="Q1713" i="4" s="1"/>
  <c r="Q1714" i="4" a="1"/>
  <c r="Q1714" i="4" s="1"/>
  <c r="Q1715" i="4" a="1"/>
  <c r="Q1715" i="4" s="1"/>
  <c r="Q1716" i="4" a="1"/>
  <c r="Q1716" i="4" s="1"/>
  <c r="Q1717" i="4" a="1"/>
  <c r="Q1717" i="4" s="1"/>
  <c r="Q1718" i="4" a="1"/>
  <c r="Q1718" i="4" s="1"/>
  <c r="Q1719" i="4" a="1"/>
  <c r="Q1719" i="4"/>
  <c r="Q1720" i="4" a="1"/>
  <c r="Q1720" i="4" s="1"/>
  <c r="Q1721" i="4" a="1"/>
  <c r="Q1721" i="4" s="1"/>
  <c r="Q1722" i="4" a="1"/>
  <c r="Q1722" i="4" s="1"/>
  <c r="Q1723" i="4" a="1"/>
  <c r="Q1723" i="4" s="1"/>
  <c r="Q1724" i="4" a="1"/>
  <c r="Q1724" i="4" s="1"/>
  <c r="Q1725" i="4" a="1"/>
  <c r="Q1725" i="4" s="1"/>
  <c r="Q1726" i="4" a="1"/>
  <c r="Q1726" i="4" s="1"/>
  <c r="Q1727" i="4" a="1"/>
  <c r="Q1727" i="4" s="1"/>
  <c r="Q1728" i="4" a="1"/>
  <c r="Q1728" i="4" s="1"/>
  <c r="Q1729" i="4" a="1"/>
  <c r="Q1729" i="4" s="1"/>
  <c r="Q1730" i="4" a="1"/>
  <c r="Q1730" i="4" s="1"/>
  <c r="Q1731" i="4" a="1"/>
  <c r="Q1731" i="4" s="1"/>
  <c r="Q1732" i="4" a="1"/>
  <c r="Q1732" i="4" s="1"/>
  <c r="Q1733" i="4" a="1"/>
  <c r="Q1733" i="4" s="1"/>
  <c r="Q1734" i="4" a="1"/>
  <c r="Q1734" i="4" s="1"/>
  <c r="Q1735" i="4" a="1"/>
  <c r="Q1735" i="4" s="1"/>
  <c r="Q1736" i="4" a="1"/>
  <c r="Q1736" i="4" s="1"/>
  <c r="Q1737" i="4" a="1"/>
  <c r="Q1737" i="4" s="1"/>
  <c r="Q1738" i="4" a="1"/>
  <c r="Q1738" i="4" s="1"/>
  <c r="Q1739" i="4" a="1"/>
  <c r="Q1739" i="4" s="1"/>
  <c r="Q1740" i="4" a="1"/>
  <c r="Q1740" i="4" s="1"/>
  <c r="Q1741" i="4" a="1"/>
  <c r="Q1741" i="4" s="1"/>
  <c r="Q1742" i="4" a="1"/>
  <c r="Q1742" i="4" s="1"/>
  <c r="Q1743" i="4" a="1"/>
  <c r="Q1743" i="4" s="1"/>
  <c r="Q1744" i="4" a="1"/>
  <c r="Q1744" i="4" s="1"/>
  <c r="Q1745" i="4" a="1"/>
  <c r="Q1745" i="4" s="1"/>
  <c r="Q1746" i="4" a="1"/>
  <c r="Q1746" i="4" s="1"/>
  <c r="Q1747" i="4" a="1"/>
  <c r="Q1747" i="4"/>
  <c r="Q1748" i="4" a="1"/>
  <c r="Q1748" i="4" s="1"/>
  <c r="Q1749" i="4" a="1"/>
  <c r="Q1749" i="4" s="1"/>
  <c r="Q1750" i="4" a="1"/>
  <c r="Q1750" i="4" s="1"/>
  <c r="Q1751" i="4" a="1"/>
  <c r="Q1751" i="4" s="1"/>
  <c r="Q1752" i="4" a="1"/>
  <c r="Q1752" i="4" s="1"/>
  <c r="Q1753" i="4" a="1"/>
  <c r="Q1753" i="4" s="1"/>
  <c r="Q1754" i="4" a="1"/>
  <c r="Q1754" i="4" s="1"/>
  <c r="Q1755" i="4" a="1"/>
  <c r="Q1755" i="4" s="1"/>
  <c r="Q1756" i="4" a="1"/>
  <c r="Q1756" i="4" s="1"/>
  <c r="Q1757" i="4" a="1"/>
  <c r="Q1757" i="4"/>
  <c r="Q1758" i="4" a="1"/>
  <c r="Q1758" i="4" s="1"/>
  <c r="Q1759" i="4" a="1"/>
  <c r="Q1759" i="4"/>
  <c r="Q1760" i="4" a="1"/>
  <c r="Q1760" i="4" s="1"/>
  <c r="Q1761" i="4" a="1"/>
  <c r="Q1761" i="4" s="1"/>
  <c r="Q1762" i="4" a="1"/>
  <c r="Q1762" i="4" s="1"/>
  <c r="Q1763" i="4" a="1"/>
  <c r="Q1763" i="4"/>
  <c r="Q1764" i="4" a="1"/>
  <c r="Q1764" i="4" s="1"/>
  <c r="Q1765" i="4" a="1"/>
  <c r="Q1765" i="4"/>
  <c r="Q1766" i="4" a="1"/>
  <c r="Q1766" i="4" s="1"/>
  <c r="Q1767" i="4" a="1"/>
  <c r="Q1767" i="4" s="1"/>
  <c r="Q1768" i="4" a="1"/>
  <c r="Q1768" i="4" s="1"/>
  <c r="Q1769" i="4" a="1"/>
  <c r="Q1769" i="4" s="1"/>
  <c r="Q1770" i="4" a="1"/>
  <c r="Q1770" i="4" s="1"/>
  <c r="Q1771" i="4" a="1"/>
  <c r="Q1771" i="4" s="1"/>
  <c r="Q1772" i="4" a="1"/>
  <c r="Q1772" i="4" s="1"/>
  <c r="Q1773" i="4" a="1"/>
  <c r="Q1773" i="4"/>
  <c r="Q1774" i="4" a="1"/>
  <c r="Q1774" i="4" s="1"/>
  <c r="Q1775" i="4" a="1"/>
  <c r="Q1775" i="4"/>
  <c r="Q1776" i="4" a="1"/>
  <c r="Q1776" i="4" s="1"/>
  <c r="Q1777" i="4" a="1"/>
  <c r="Q1777" i="4" s="1"/>
  <c r="Q1778" i="4" a="1"/>
  <c r="Q1778" i="4" s="1"/>
  <c r="Q1779" i="4" a="1"/>
  <c r="Q1779" i="4"/>
  <c r="Q1780" i="4" a="1"/>
  <c r="Q1780" i="4" s="1"/>
  <c r="Q1781" i="4" a="1"/>
  <c r="Q1781" i="4"/>
  <c r="Q1782" i="4" a="1"/>
  <c r="Q1782" i="4" s="1"/>
  <c r="Q1783" i="4" a="1"/>
  <c r="Q1783" i="4" s="1"/>
  <c r="Q1784" i="4" a="1"/>
  <c r="Q1784" i="4" s="1"/>
  <c r="Q1785" i="4" a="1"/>
  <c r="Q1785" i="4" s="1"/>
  <c r="Q1786" i="4" a="1"/>
  <c r="Q1786" i="4" s="1"/>
  <c r="Q1787" i="4" a="1"/>
  <c r="Q1787" i="4" s="1"/>
  <c r="Q1788" i="4" a="1"/>
  <c r="Q1788" i="4" s="1"/>
  <c r="Q1789" i="4" a="1"/>
  <c r="Q1789" i="4" s="1"/>
  <c r="Q1790" i="4" a="1"/>
  <c r="Q1790" i="4" s="1"/>
  <c r="Q1791" i="4" a="1"/>
  <c r="Q1791" i="4" s="1"/>
  <c r="Q1792" i="4" a="1"/>
  <c r="Q1792" i="4" s="1"/>
  <c r="Q1793" i="4" a="1"/>
  <c r="Q1793" i="4" s="1"/>
  <c r="Q1794" i="4" a="1"/>
  <c r="Q1794" i="4" s="1"/>
  <c r="Q1795" i="4" a="1"/>
  <c r="Q1795" i="4" s="1"/>
  <c r="Q1796" i="4" a="1"/>
  <c r="Q1796" i="4" s="1"/>
  <c r="Q1797" i="4" a="1"/>
  <c r="Q1797" i="4" s="1"/>
  <c r="Q1798" i="4" a="1"/>
  <c r="Q1798" i="4" s="1"/>
  <c r="Q1799" i="4" a="1"/>
  <c r="Q1799" i="4"/>
  <c r="Q1800" i="4" a="1"/>
  <c r="Q1800" i="4" s="1"/>
  <c r="Q1801" i="4" a="1"/>
  <c r="Q1801" i="4" s="1"/>
  <c r="Q1802" i="4" a="1"/>
  <c r="Q1802" i="4" s="1"/>
  <c r="Q1803" i="4" a="1"/>
  <c r="Q1803" i="4" s="1"/>
  <c r="Q1804" i="4" a="1"/>
  <c r="Q1804" i="4" s="1"/>
  <c r="Q1805" i="4" a="1"/>
  <c r="Q1805" i="4" s="1"/>
  <c r="Q1806" i="4" a="1"/>
  <c r="Q1806" i="4" s="1"/>
  <c r="Q1807" i="4" a="1"/>
  <c r="Q1807" i="4" s="1"/>
  <c r="Q1808" i="4" a="1"/>
  <c r="Q1808" i="4" s="1"/>
  <c r="Q1809" i="4" a="1"/>
  <c r="Q1809" i="4" s="1"/>
  <c r="Q1810" i="4" a="1"/>
  <c r="Q1810" i="4" s="1"/>
  <c r="Q1811" i="4" a="1"/>
  <c r="Q1811" i="4" s="1"/>
  <c r="Q1812" i="4" a="1"/>
  <c r="Q1812" i="4" s="1"/>
  <c r="Q1813" i="4" a="1"/>
  <c r="Q1813" i="4" s="1"/>
  <c r="Q1814" i="4" a="1"/>
  <c r="Q1814" i="4" s="1"/>
  <c r="Q1815" i="4" a="1"/>
  <c r="Q1815" i="4" s="1"/>
  <c r="Q1816" i="4" a="1"/>
  <c r="Q1816" i="4" s="1"/>
  <c r="Q1817" i="4" a="1"/>
  <c r="Q1817" i="4" s="1"/>
  <c r="Q1818" i="4" a="1"/>
  <c r="Q1818" i="4" s="1"/>
  <c r="Q1819" i="4" a="1"/>
  <c r="Q1819" i="4" s="1"/>
  <c r="Q1820" i="4" a="1"/>
  <c r="Q1820" i="4" s="1"/>
  <c r="Q1821" i="4" a="1"/>
  <c r="Q1821" i="4" s="1"/>
  <c r="Q1822" i="4" a="1"/>
  <c r="Q1822" i="4" s="1"/>
  <c r="Q1823" i="4" a="1"/>
  <c r="Q1823" i="4" s="1"/>
  <c r="Q1824" i="4" a="1"/>
  <c r="Q1824" i="4" s="1"/>
  <c r="Q1825" i="4" a="1"/>
  <c r="Q1825" i="4" s="1"/>
  <c r="Q1826" i="4" a="1"/>
  <c r="Q1826" i="4" s="1"/>
  <c r="Q1827" i="4" a="1"/>
  <c r="Q1827" i="4" s="1"/>
  <c r="Q1828" i="4" a="1"/>
  <c r="Q1828" i="4" s="1"/>
  <c r="Q1829" i="4" a="1"/>
  <c r="Q1829" i="4" s="1"/>
  <c r="Q1830" i="4" a="1"/>
  <c r="Q1830" i="4" s="1"/>
  <c r="Q1831" i="4" a="1"/>
  <c r="Q1831" i="4" s="1"/>
  <c r="Q1832" i="4" a="1"/>
  <c r="Q1832" i="4" s="1"/>
  <c r="Q1833" i="4" a="1"/>
  <c r="Q1833" i="4" s="1"/>
  <c r="Q1834" i="4" a="1"/>
  <c r="Q1834" i="4" s="1"/>
  <c r="Q1835" i="4" a="1"/>
  <c r="Q1835" i="4" s="1"/>
  <c r="Q1836" i="4" a="1"/>
  <c r="Q1836" i="4" s="1"/>
  <c r="Q1837" i="4" a="1"/>
  <c r="Q1837" i="4" s="1"/>
  <c r="Q1838" i="4" a="1"/>
  <c r="Q1838" i="4" s="1"/>
  <c r="Q1839" i="4" a="1"/>
  <c r="Q1839" i="4"/>
  <c r="Q1840" i="4" a="1"/>
  <c r="Q1840" i="4" s="1"/>
  <c r="Q1841" i="4" a="1"/>
  <c r="Q1841" i="4" s="1"/>
  <c r="Q1842" i="4" a="1"/>
  <c r="Q1842" i="4" s="1"/>
  <c r="Q1843" i="4" a="1"/>
  <c r="Q1843" i="4" s="1"/>
  <c r="Q1844" i="4" a="1"/>
  <c r="Q1844" i="4" s="1"/>
  <c r="Q1845" i="4" a="1"/>
  <c r="Q1845" i="4"/>
  <c r="Q1846" i="4" a="1"/>
  <c r="Q1846" i="4" s="1"/>
  <c r="Q1847" i="4" a="1"/>
  <c r="Q1847" i="4"/>
  <c r="Q1848" i="4" a="1"/>
  <c r="Q1848" i="4" s="1"/>
  <c r="Q1849" i="4" a="1"/>
  <c r="Q1849" i="4" s="1"/>
  <c r="Q1850" i="4" a="1"/>
  <c r="Q1850" i="4" s="1"/>
  <c r="Q1851" i="4" a="1"/>
  <c r="Q1851" i="4" s="1"/>
  <c r="Q1852" i="4" a="1"/>
  <c r="Q1852" i="4" s="1"/>
  <c r="Q1853" i="4" a="1"/>
  <c r="Q1853" i="4" s="1"/>
  <c r="Q1854" i="4" a="1"/>
  <c r="Q1854" i="4" s="1"/>
  <c r="Q1855" i="4" a="1"/>
  <c r="Q1855" i="4" s="1"/>
  <c r="Q1856" i="4" a="1"/>
  <c r="Q1856" i="4" s="1"/>
  <c r="Q1857" i="4" a="1"/>
  <c r="Q1857" i="4" s="1"/>
  <c r="Q1858" i="4" a="1"/>
  <c r="Q1858" i="4" s="1"/>
  <c r="Q1859" i="4" a="1"/>
  <c r="Q1859" i="4" s="1"/>
  <c r="Q1860" i="4" a="1"/>
  <c r="Q1860" i="4" s="1"/>
  <c r="Q1861" i="4" a="1"/>
  <c r="Q1861" i="4" s="1"/>
  <c r="Q1862" i="4" a="1"/>
  <c r="Q1862" i="4" s="1"/>
  <c r="Q1863" i="4" a="1"/>
  <c r="Q1863" i="4" s="1"/>
  <c r="Q1864" i="4" a="1"/>
  <c r="Q1864" i="4" s="1"/>
  <c r="Q1865" i="4" a="1"/>
  <c r="Q1865" i="4" s="1"/>
  <c r="Q1866" i="4" a="1"/>
  <c r="Q1866" i="4" s="1"/>
  <c r="Q1867" i="4" a="1"/>
  <c r="Q1867" i="4" s="1"/>
  <c r="Q1868" i="4" a="1"/>
  <c r="Q1868" i="4" s="1"/>
  <c r="Q1869" i="4" a="1"/>
  <c r="Q1869" i="4" s="1"/>
  <c r="Q1870" i="4" a="1"/>
  <c r="Q1870" i="4" s="1"/>
  <c r="Q1871" i="4" a="1"/>
  <c r="Q1871" i="4" s="1"/>
  <c r="Q1872" i="4" a="1"/>
  <c r="Q1872" i="4" s="1"/>
  <c r="Q1873" i="4" a="1"/>
  <c r="Q1873" i="4" s="1"/>
  <c r="Q1874" i="4" a="1"/>
  <c r="Q1874" i="4" s="1"/>
  <c r="Q1875" i="4" a="1"/>
  <c r="Q1875" i="4"/>
  <c r="Q1876" i="4" a="1"/>
  <c r="Q1876" i="4" s="1"/>
  <c r="Q1877" i="4" a="1"/>
  <c r="Q1877" i="4" s="1"/>
  <c r="Q1878" i="4" a="1"/>
  <c r="Q1878" i="4" s="1"/>
  <c r="Q1879" i="4" a="1"/>
  <c r="Q1879" i="4" s="1"/>
  <c r="Q1880" i="4" a="1"/>
  <c r="Q1880" i="4" s="1"/>
  <c r="Q1881" i="4" a="1"/>
  <c r="Q1881" i="4" s="1"/>
  <c r="Q1882" i="4" a="1"/>
  <c r="Q1882" i="4" s="1"/>
  <c r="Q1883" i="4" a="1"/>
  <c r="Q1883" i="4" s="1"/>
  <c r="Q1884" i="4" a="1"/>
  <c r="Q1884" i="4" s="1"/>
  <c r="Q1885" i="4" a="1"/>
  <c r="Q1885" i="4"/>
  <c r="Q1886" i="4" a="1"/>
  <c r="Q1886" i="4" s="1"/>
  <c r="Q1887" i="4" a="1"/>
  <c r="Q1887" i="4" s="1"/>
  <c r="Q1888" i="4" a="1"/>
  <c r="Q1888" i="4" s="1"/>
  <c r="Q1889" i="4" a="1"/>
  <c r="Q1889" i="4" s="1"/>
  <c r="Q1890" i="4" a="1"/>
  <c r="Q1890" i="4" s="1"/>
  <c r="Q1891" i="4" a="1"/>
  <c r="Q1891" i="4"/>
  <c r="Q1892" i="4" a="1"/>
  <c r="Q1892" i="4" s="1"/>
  <c r="Q1893" i="4" a="1"/>
  <c r="Q1893" i="4" s="1"/>
  <c r="Q1894" i="4" a="1"/>
  <c r="Q1894" i="4" s="1"/>
  <c r="Q1895" i="4" a="1"/>
  <c r="Q1895" i="4" s="1"/>
  <c r="Q1896" i="4" a="1"/>
  <c r="Q1896" i="4" s="1"/>
  <c r="Q1897" i="4" a="1"/>
  <c r="Q1897" i="4" s="1"/>
  <c r="Q1898" i="4" a="1"/>
  <c r="Q1898" i="4" s="1"/>
  <c r="Q1899" i="4" a="1"/>
  <c r="Q1899" i="4" s="1"/>
  <c r="Q1900" i="4" a="1"/>
  <c r="Q1900" i="4" s="1"/>
  <c r="Q1901" i="4" a="1"/>
  <c r="Q1901" i="4" s="1"/>
  <c r="Q1902" i="4" a="1"/>
  <c r="Q1902" i="4" s="1"/>
  <c r="Q1903" i="4" a="1"/>
  <c r="Q1903" i="4" s="1"/>
  <c r="Q1904" i="4" a="1"/>
  <c r="Q1904" i="4" s="1"/>
  <c r="Q1905" i="4" a="1"/>
  <c r="Q1905" i="4" s="1"/>
  <c r="Q1906" i="4" a="1"/>
  <c r="Q1906" i="4" s="1"/>
  <c r="Q1907" i="4" a="1"/>
  <c r="Q1907" i="4" s="1"/>
  <c r="Q1908" i="4" a="1"/>
  <c r="Q1908" i="4" s="1"/>
  <c r="Q1909" i="4" a="1"/>
  <c r="Q1909" i="4" s="1"/>
  <c r="Q1910" i="4" a="1"/>
  <c r="Q1910" i="4" s="1"/>
  <c r="Q1911" i="4" a="1"/>
  <c r="Q1911" i="4"/>
  <c r="Q1912" i="4" a="1"/>
  <c r="Q1912" i="4" s="1"/>
  <c r="Q1913" i="4" a="1"/>
  <c r="Q1913" i="4" s="1"/>
  <c r="Q1914" i="4" a="1"/>
  <c r="Q1914" i="4" s="1"/>
  <c r="Q1915" i="4" a="1"/>
  <c r="Q1915" i="4" s="1"/>
  <c r="Q1916" i="4" a="1"/>
  <c r="Q1916" i="4" s="1"/>
  <c r="Q1917" i="4" a="1"/>
  <c r="Q1917" i="4" s="1"/>
  <c r="Q1918" i="4" a="1"/>
  <c r="Q1918" i="4" s="1"/>
  <c r="Q1919" i="4" a="1"/>
  <c r="Q1919" i="4" s="1"/>
  <c r="Q1920" i="4" a="1"/>
  <c r="Q1920" i="4" s="1"/>
  <c r="Q1921" i="4" a="1"/>
  <c r="Q1921" i="4" s="1"/>
  <c r="Q1922" i="4" a="1"/>
  <c r="Q1922" i="4" s="1"/>
  <c r="Q1923" i="4" a="1"/>
  <c r="Q1923" i="4" s="1"/>
  <c r="Q1924" i="4" a="1"/>
  <c r="Q1924" i="4" s="1"/>
  <c r="Q1925" i="4" a="1"/>
  <c r="Q1925" i="4"/>
  <c r="Q1926" i="4" a="1"/>
  <c r="Q1926" i="4" s="1"/>
  <c r="Q1927" i="4" a="1"/>
  <c r="Q1927" i="4" s="1"/>
  <c r="Q1928" i="4" a="1"/>
  <c r="Q1928" i="4" s="1"/>
  <c r="Q1929" i="4" a="1"/>
  <c r="Q1929" i="4" s="1"/>
  <c r="Q1930" i="4" a="1"/>
  <c r="Q1930" i="4" s="1"/>
  <c r="Q1931" i="4" a="1"/>
  <c r="Q1931" i="4" s="1"/>
  <c r="Q1932" i="4" a="1"/>
  <c r="Q1932" i="4" s="1"/>
  <c r="Q1933" i="4" a="1"/>
  <c r="Q1933" i="4" s="1"/>
  <c r="Q1934" i="4" a="1"/>
  <c r="Q1934" i="4" s="1"/>
  <c r="Q1935" i="4" a="1"/>
  <c r="Q1935" i="4" s="1"/>
  <c r="Q1936" i="4" a="1"/>
  <c r="Q1936" i="4" s="1"/>
  <c r="Q1937" i="4" a="1"/>
  <c r="Q1937" i="4" s="1"/>
  <c r="Q1938" i="4" a="1"/>
  <c r="Q1938" i="4" s="1"/>
  <c r="Q1939" i="4" a="1"/>
  <c r="Q1939" i="4"/>
  <c r="Q1940" i="4" a="1"/>
  <c r="Q1940" i="4" s="1"/>
  <c r="Q1941" i="4" a="1"/>
  <c r="Q1941" i="4" s="1"/>
  <c r="Q1942" i="4" a="1"/>
  <c r="Q1942" i="4" s="1"/>
  <c r="Q1943" i="4" a="1"/>
  <c r="Q1943" i="4" s="1"/>
  <c r="Q1944" i="4" a="1"/>
  <c r="Q1944" i="4" s="1"/>
  <c r="Q1945" i="4" a="1"/>
  <c r="Q1945" i="4" s="1"/>
  <c r="Q1946" i="4" a="1"/>
  <c r="Q1946" i="4" s="1"/>
  <c r="Q1947" i="4" a="1"/>
  <c r="Q1947" i="4" s="1"/>
  <c r="Q1948" i="4" a="1"/>
  <c r="Q1948" i="4" s="1"/>
  <c r="Q1949" i="4" a="1"/>
  <c r="Q1949" i="4" s="1"/>
  <c r="Q1950" i="4" a="1"/>
  <c r="Q1950" i="4" s="1"/>
  <c r="Q1951" i="4" a="1"/>
  <c r="Q1951" i="4" s="1"/>
  <c r="Q1952" i="4" a="1"/>
  <c r="Q1952" i="4" s="1"/>
  <c r="Q1953" i="4" a="1"/>
  <c r="Q1953" i="4" s="1"/>
  <c r="Q1954" i="4" a="1"/>
  <c r="Q1954" i="4" s="1"/>
  <c r="Q1955" i="4" a="1"/>
  <c r="Q1955" i="4" s="1"/>
  <c r="Q1956" i="4" a="1"/>
  <c r="Q1956" i="4" s="1"/>
  <c r="Q1957" i="4" a="1"/>
  <c r="Q1957" i="4" s="1"/>
  <c r="Q1958" i="4" a="1"/>
  <c r="Q1958" i="4" s="1"/>
  <c r="Q1959" i="4" a="1"/>
  <c r="Q1959" i="4" s="1"/>
  <c r="Q1960" i="4" a="1"/>
  <c r="Q1960" i="4" s="1"/>
  <c r="Q1961" i="4" a="1"/>
  <c r="Q1961" i="4" s="1"/>
  <c r="Q1962" i="4" a="1"/>
  <c r="Q1962" i="4" s="1"/>
  <c r="Q1963" i="4" a="1"/>
  <c r="Q1963" i="4" s="1"/>
  <c r="Q1964" i="4" a="1"/>
  <c r="Q1964" i="4" s="1"/>
  <c r="Q1965" i="4" a="1"/>
  <c r="Q1965" i="4" s="1"/>
  <c r="Q1966" i="4" a="1"/>
  <c r="Q1966" i="4" s="1"/>
  <c r="Q1967" i="4" a="1"/>
  <c r="Q1967" i="4" s="1"/>
  <c r="Q1968" i="4" a="1"/>
  <c r="Q1968" i="4" s="1"/>
  <c r="Q1969" i="4" a="1"/>
  <c r="Q1969" i="4" s="1"/>
  <c r="Q1970" i="4" a="1"/>
  <c r="Q1970" i="4" s="1"/>
  <c r="Q1971" i="4" a="1"/>
  <c r="Q1971" i="4" s="1"/>
  <c r="Q1972" i="4" a="1"/>
  <c r="Q1972" i="4" s="1"/>
  <c r="Q1973" i="4" a="1"/>
  <c r="Q1973" i="4" s="1"/>
  <c r="Q1974" i="4" a="1"/>
  <c r="Q1974" i="4" s="1"/>
  <c r="Q1975" i="4" a="1"/>
  <c r="Q1975" i="4" s="1"/>
  <c r="Q1976" i="4" a="1"/>
  <c r="Q1976" i="4" s="1"/>
  <c r="Q1977" i="4" a="1"/>
  <c r="Q1977" i="4" s="1"/>
  <c r="Q1978" i="4" a="1"/>
  <c r="Q1978" i="4" s="1"/>
  <c r="Q1979" i="4" a="1"/>
  <c r="Q1979" i="4" s="1"/>
  <c r="Q1980" i="4" a="1"/>
  <c r="Q1980" i="4" s="1"/>
  <c r="Q1981" i="4" a="1"/>
  <c r="Q1981" i="4" s="1"/>
  <c r="Q1982" i="4" a="1"/>
  <c r="Q1982" i="4" s="1"/>
  <c r="Q1983" i="4" a="1"/>
  <c r="Q1983" i="4" s="1"/>
  <c r="Q1984" i="4" a="1"/>
  <c r="Q1984" i="4" s="1"/>
  <c r="Q1985" i="4" a="1"/>
  <c r="Q1985" i="4" s="1"/>
  <c r="Q1986" i="4" a="1"/>
  <c r="Q1986" i="4" s="1"/>
  <c r="Q1987" i="4" a="1"/>
  <c r="Q1987" i="4" s="1"/>
  <c r="Q1988" i="4" a="1"/>
  <c r="Q1988" i="4" s="1"/>
  <c r="Q1989" i="4" a="1"/>
  <c r="Q1989" i="4" s="1"/>
  <c r="Q1990" i="4" a="1"/>
  <c r="Q1990" i="4" s="1"/>
  <c r="Q1991" i="4" a="1"/>
  <c r="Q1991" i="4" s="1"/>
  <c r="Q1992" i="4" a="1"/>
  <c r="Q1992" i="4" s="1"/>
  <c r="Q1993" i="4" a="1"/>
  <c r="Q1993" i="4" s="1"/>
  <c r="Q1994" i="4" a="1"/>
  <c r="Q1994" i="4" s="1"/>
  <c r="Q1995" i="4" a="1"/>
  <c r="Q1995" i="4" s="1"/>
  <c r="Q1996" i="4" a="1"/>
  <c r="Q1996" i="4" s="1"/>
  <c r="Q1997" i="4" a="1"/>
  <c r="Q1997" i="4" s="1"/>
  <c r="Q1998" i="4" a="1"/>
  <c r="Q1998" i="4" s="1"/>
  <c r="Q1999" i="4" a="1"/>
  <c r="Q1999" i="4" s="1"/>
  <c r="Q2000" i="4" a="1"/>
  <c r="Q2000" i="4" s="1"/>
  <c r="Q2001" i="4" a="1"/>
  <c r="Q2001" i="4" s="1"/>
  <c r="Q2002" i="4" a="1"/>
  <c r="Q2002" i="4" s="1"/>
  <c r="Q2003" i="4" a="1"/>
  <c r="Q2003" i="4"/>
  <c r="Q2004" i="4" a="1"/>
  <c r="Q2004" i="4" s="1"/>
  <c r="Q2005" i="4" a="1"/>
  <c r="Q2005" i="4" s="1"/>
  <c r="Q2006" i="4" a="1"/>
  <c r="Q2006" i="4" s="1"/>
  <c r="Q2007" i="4" a="1"/>
  <c r="Q2007" i="4" s="1"/>
  <c r="Q2008" i="4" a="1"/>
  <c r="Q2008" i="4" s="1"/>
  <c r="Q2009" i="4" a="1"/>
  <c r="Q2009" i="4" s="1"/>
  <c r="Q2010" i="4" a="1"/>
  <c r="Q2010" i="4" s="1"/>
  <c r="Q2011" i="4" a="1"/>
  <c r="Q2011" i="4" s="1"/>
  <c r="Q2012" i="4" a="1"/>
  <c r="Q2012" i="4" s="1"/>
  <c r="Q2013" i="4" a="1"/>
  <c r="Q2013" i="4"/>
  <c r="Q2014" i="4" a="1"/>
  <c r="Q2014" i="4" s="1"/>
  <c r="Q2015" i="4" a="1"/>
  <c r="Q2015" i="4" s="1"/>
  <c r="Q2016" i="4" a="1"/>
  <c r="Q2016" i="4" s="1"/>
  <c r="Q2017" i="4" a="1"/>
  <c r="Q2017" i="4" s="1"/>
  <c r="Q2018" i="4" a="1"/>
  <c r="Q2018" i="4" s="1"/>
  <c r="Q2019" i="4" a="1"/>
  <c r="Q2019" i="4"/>
  <c r="Q2020" i="4" a="1"/>
  <c r="Q2020" i="4" s="1"/>
  <c r="Q2021" i="4" a="1"/>
  <c r="Q2021" i="4" s="1"/>
  <c r="Q2022" i="4" a="1"/>
  <c r="Q2022" i="4" s="1"/>
  <c r="Q2023" i="4" a="1"/>
  <c r="Q2023" i="4" s="1"/>
  <c r="Q2024" i="4" a="1"/>
  <c r="Q2024" i="4" s="1"/>
  <c r="Q2025" i="4" a="1"/>
  <c r="Q2025" i="4" s="1"/>
  <c r="Q2026" i="4" a="1"/>
  <c r="Q2026" i="4" s="1"/>
  <c r="Q2027" i="4" a="1"/>
  <c r="Q2027" i="4" s="1"/>
  <c r="Q2028" i="4" a="1"/>
  <c r="Q2028" i="4" s="1"/>
  <c r="Q2029" i="4" a="1"/>
  <c r="Q2029" i="4"/>
  <c r="Q2030" i="4" a="1"/>
  <c r="Q2030" i="4" s="1"/>
  <c r="Q2031" i="4" a="1"/>
  <c r="Q2031" i="4" s="1"/>
  <c r="Q2032" i="4" a="1"/>
  <c r="Q2032" i="4" s="1"/>
  <c r="Q2033" i="4" a="1"/>
  <c r="Q2033" i="4" s="1"/>
  <c r="Q2034" i="4" a="1"/>
  <c r="Q2034" i="4" s="1"/>
  <c r="Q2035" i="4" a="1"/>
  <c r="Q2035" i="4" s="1"/>
  <c r="Q2036" i="4" a="1"/>
  <c r="Q2036" i="4" s="1"/>
  <c r="Q2037" i="4" a="1"/>
  <c r="Q2037" i="4" s="1"/>
  <c r="Q2038" i="4" a="1"/>
  <c r="Q2038" i="4" s="1"/>
  <c r="Q2039" i="4" a="1"/>
  <c r="Q2039" i="4"/>
  <c r="Q2040" i="4" a="1"/>
  <c r="Q2040" i="4" s="1"/>
  <c r="Q2041" i="4" a="1"/>
  <c r="Q2041" i="4" s="1"/>
  <c r="Q2042" i="4" a="1"/>
  <c r="Q2042" i="4" s="1"/>
  <c r="Q2043" i="4" a="1"/>
  <c r="Q2043" i="4" s="1"/>
  <c r="Q2044" i="4" a="1"/>
  <c r="Q2044" i="4" s="1"/>
  <c r="Q2045" i="4" a="1"/>
  <c r="Q2045" i="4" s="1"/>
  <c r="Q2046" i="4" a="1"/>
  <c r="Q2046" i="4" s="1"/>
  <c r="Q2047" i="4" a="1"/>
  <c r="Q2047" i="4" s="1"/>
  <c r="Q2048" i="4" a="1"/>
  <c r="Q2048" i="4" s="1"/>
  <c r="Q2049" i="4" a="1"/>
  <c r="Q2049" i="4" s="1"/>
  <c r="Q2050" i="4" a="1"/>
  <c r="Q2050" i="4" s="1"/>
  <c r="Q2051" i="4" a="1"/>
  <c r="Q2051" i="4" s="1"/>
  <c r="Q2052" i="4" a="1"/>
  <c r="Q2052" i="4" s="1"/>
  <c r="Q2053" i="4" a="1"/>
  <c r="Q2053" i="4" s="1"/>
  <c r="Q2054" i="4" a="1"/>
  <c r="Q2054" i="4" s="1"/>
  <c r="Q2055" i="4" a="1"/>
  <c r="Q2055" i="4" s="1"/>
  <c r="Q2056" i="4" a="1"/>
  <c r="Q2056" i="4" s="1"/>
  <c r="Q2057" i="4" a="1"/>
  <c r="Q2057" i="4" s="1"/>
  <c r="Q2058" i="4" a="1"/>
  <c r="Q2058" i="4" s="1"/>
  <c r="Q2059" i="4" a="1"/>
  <c r="Q2059" i="4" s="1"/>
  <c r="Q2060" i="4" a="1"/>
  <c r="Q2060" i="4" s="1"/>
  <c r="Q2061" i="4" a="1"/>
  <c r="Q2061" i="4"/>
  <c r="Q2062" i="4" a="1"/>
  <c r="Q2062" i="4" s="1"/>
  <c r="Q2063" i="4" a="1"/>
  <c r="Q2063" i="4" s="1"/>
  <c r="Q2064" i="4" a="1"/>
  <c r="Q2064" i="4" s="1"/>
  <c r="Q2065" i="4" a="1"/>
  <c r="Q2065" i="4" s="1"/>
  <c r="Q2066" i="4" a="1"/>
  <c r="Q2066" i="4" s="1"/>
  <c r="Q2067" i="4" a="1"/>
  <c r="Q2067" i="4" s="1"/>
  <c r="Q2068" i="4" a="1"/>
  <c r="Q2068" i="4" s="1"/>
  <c r="Q2069" i="4" a="1"/>
  <c r="Q2069" i="4" s="1"/>
  <c r="Q2070" i="4" a="1"/>
  <c r="Q2070" i="4" s="1"/>
  <c r="Q2071" i="4" a="1"/>
  <c r="Q2071" i="4"/>
  <c r="Q2072" i="4" a="1"/>
  <c r="Q2072" i="4" s="1"/>
  <c r="Q2073" i="4" a="1"/>
  <c r="Q2073" i="4" s="1"/>
  <c r="Q2074" i="4" a="1"/>
  <c r="Q2074" i="4" s="1"/>
  <c r="Q2075" i="4" a="1"/>
  <c r="Q2075" i="4" s="1"/>
  <c r="Q2076" i="4" a="1"/>
  <c r="Q2076" i="4" s="1"/>
  <c r="Q2077" i="4" a="1"/>
  <c r="Q2077" i="4" s="1"/>
  <c r="Q2078" i="4" a="1"/>
  <c r="Q2078" i="4" s="1"/>
  <c r="Q2079" i="4" a="1"/>
  <c r="Q2079" i="4" s="1"/>
  <c r="Q2080" i="4" a="1"/>
  <c r="Q2080" i="4" s="1"/>
  <c r="Q2081" i="4" a="1"/>
  <c r="Q2081" i="4" s="1"/>
  <c r="Q2082" i="4" a="1"/>
  <c r="Q2082" i="4" s="1"/>
  <c r="Q2083" i="4" a="1"/>
  <c r="Q2083" i="4" s="1"/>
  <c r="Q2084" i="4" a="1"/>
  <c r="Q2084" i="4" s="1"/>
  <c r="Q2085" i="4" a="1"/>
  <c r="Q2085" i="4"/>
  <c r="Q2086" i="4" a="1"/>
  <c r="Q2086" i="4" s="1"/>
  <c r="Q2087" i="4" a="1"/>
  <c r="Q2087" i="4" s="1"/>
  <c r="Q2088" i="4" a="1"/>
  <c r="Q2088" i="4" s="1"/>
  <c r="Q2089" i="4" a="1"/>
  <c r="Q2089" i="4" s="1"/>
  <c r="Q2090" i="4" a="1"/>
  <c r="Q2090" i="4" s="1"/>
  <c r="Q2091" i="4" a="1"/>
  <c r="Q2091" i="4" s="1"/>
  <c r="Q2092" i="4" a="1"/>
  <c r="Q2092" i="4" s="1"/>
  <c r="Q2093" i="4" a="1"/>
  <c r="Q2093" i="4" s="1"/>
  <c r="Q2094" i="4" a="1"/>
  <c r="Q2094" i="4" s="1"/>
  <c r="Q2095" i="4" a="1"/>
  <c r="Q2095" i="4" s="1"/>
  <c r="Q2096" i="4" a="1"/>
  <c r="Q2096" i="4" s="1"/>
  <c r="Q2097" i="4" a="1"/>
  <c r="Q2097" i="4" s="1"/>
  <c r="Q2098" i="4" a="1"/>
  <c r="Q2098" i="4" s="1"/>
  <c r="Q2099" i="4" a="1"/>
  <c r="Q2099" i="4" s="1"/>
  <c r="Q2100" i="4" a="1"/>
  <c r="Q2100" i="4" s="1"/>
  <c r="Q2101" i="4" a="1"/>
  <c r="Q2101" i="4" s="1"/>
  <c r="Q2102" i="4" a="1"/>
  <c r="Q2102" i="4" s="1"/>
  <c r="Q2103" i="4" a="1"/>
  <c r="Q2103" i="4" s="1"/>
  <c r="Q2104" i="4" a="1"/>
  <c r="Q2104" i="4" s="1"/>
  <c r="Q2105" i="4" a="1"/>
  <c r="Q2105" i="4" s="1"/>
  <c r="Q2106" i="4" a="1"/>
  <c r="Q2106" i="4" s="1"/>
  <c r="Q2107" i="4" a="1"/>
  <c r="Q2107" i="4" s="1"/>
  <c r="Q2108" i="4" a="1"/>
  <c r="Q2108" i="4" s="1"/>
  <c r="Q2109" i="4" a="1"/>
  <c r="Q2109" i="4" s="1"/>
  <c r="Q2110" i="4" a="1"/>
  <c r="Q2110" i="4" s="1"/>
  <c r="Q2111" i="4" a="1"/>
  <c r="Q2111" i="4" s="1"/>
  <c r="Q2112" i="4" a="1"/>
  <c r="Q2112" i="4" s="1"/>
  <c r="Q2113" i="4" a="1"/>
  <c r="Q2113" i="4" s="1"/>
  <c r="Q2114" i="4" a="1"/>
  <c r="Q2114" i="4" s="1"/>
  <c r="Q2115" i="4" a="1"/>
  <c r="Q2115" i="4" s="1"/>
  <c r="Q2116" i="4" a="1"/>
  <c r="Q2116" i="4" s="1"/>
  <c r="Q2117" i="4" a="1"/>
  <c r="Q2117" i="4" s="1"/>
  <c r="Q2118" i="4" a="1"/>
  <c r="Q2118" i="4" s="1"/>
  <c r="Q2119" i="4" a="1"/>
  <c r="Q2119" i="4" s="1"/>
  <c r="Q2120" i="4" a="1"/>
  <c r="Q2120" i="4" s="1"/>
  <c r="Q2121" i="4" a="1"/>
  <c r="Q2121" i="4" s="1"/>
  <c r="Q2122" i="4" a="1"/>
  <c r="Q2122" i="4" s="1"/>
  <c r="Q2123" i="4" a="1"/>
  <c r="Q2123" i="4" s="1"/>
  <c r="Q2124" i="4" a="1"/>
  <c r="Q2124" i="4" s="1"/>
  <c r="Q2125" i="4" a="1"/>
  <c r="Q2125" i="4" s="1"/>
  <c r="Q2126" i="4" a="1"/>
  <c r="Q2126" i="4" s="1"/>
  <c r="Q2127" i="4" a="1"/>
  <c r="Q2127" i="4"/>
  <c r="Q2128" i="4" a="1"/>
  <c r="Q2128" i="4" s="1"/>
  <c r="Q2129" i="4" a="1"/>
  <c r="Q2129" i="4" s="1"/>
  <c r="Q2130" i="4" a="1"/>
  <c r="Q2130" i="4" s="1"/>
  <c r="Q2131" i="4" a="1"/>
  <c r="Q2131" i="4" s="1"/>
  <c r="Q2132" i="4" a="1"/>
  <c r="Q2132" i="4" s="1"/>
  <c r="Q2133" i="4" a="1"/>
  <c r="Q2133" i="4" s="1"/>
  <c r="Q2134" i="4" a="1"/>
  <c r="Q2134" i="4" s="1"/>
  <c r="Q2135" i="4" a="1"/>
  <c r="Q2135" i="4" s="1"/>
  <c r="Q2136" i="4" a="1"/>
  <c r="Q2136" i="4" s="1"/>
  <c r="Q2137" i="4" a="1"/>
  <c r="Q2137" i="4" s="1"/>
  <c r="Q2138" i="4" a="1"/>
  <c r="Q2138" i="4" s="1"/>
  <c r="Q2139" i="4" a="1"/>
  <c r="Q2139" i="4" s="1"/>
  <c r="Q2140" i="4" a="1"/>
  <c r="Q2140" i="4" s="1"/>
  <c r="Q2141" i="4" a="1"/>
  <c r="Q2141" i="4" s="1"/>
  <c r="Q2142" i="4" a="1"/>
  <c r="Q2142" i="4" s="1"/>
  <c r="Q2143" i="4" a="1"/>
  <c r="Q2143" i="4"/>
  <c r="Q2144" i="4" a="1"/>
  <c r="Q2144" i="4" s="1"/>
  <c r="Q2145" i="4" a="1"/>
  <c r="Q2145" i="4" s="1"/>
  <c r="Q2146" i="4" a="1"/>
  <c r="Q2146" i="4" s="1"/>
  <c r="Q2147" i="4" a="1"/>
  <c r="Q2147" i="4" s="1"/>
  <c r="Q2148" i="4" a="1"/>
  <c r="Q2148" i="4" s="1"/>
  <c r="Q2149" i="4" a="1"/>
  <c r="Q2149" i="4" s="1"/>
  <c r="Q2150" i="4" a="1"/>
  <c r="Q2150" i="4" s="1"/>
  <c r="Q2151" i="4" a="1"/>
  <c r="Q2151" i="4" s="1"/>
  <c r="Q2152" i="4" a="1"/>
  <c r="Q2152" i="4" s="1"/>
  <c r="Q2153" i="4" a="1"/>
  <c r="Q2153" i="4" s="1"/>
  <c r="Q2154" i="4" a="1"/>
  <c r="Q2154" i="4" s="1"/>
  <c r="Q2155" i="4" a="1"/>
  <c r="Q2155" i="4" s="1"/>
  <c r="Q2156" i="4" a="1"/>
  <c r="Q2156" i="4" s="1"/>
  <c r="Q2157" i="4" a="1"/>
  <c r="Q2157" i="4"/>
  <c r="Q2158" i="4" a="1"/>
  <c r="Q2158" i="4" s="1"/>
  <c r="Q2159" i="4" a="1"/>
  <c r="Q2159" i="4" s="1"/>
  <c r="Q2160" i="4" a="1"/>
  <c r="Q2160" i="4" s="1"/>
  <c r="Q2161" i="4" a="1"/>
  <c r="Q2161" i="4" s="1"/>
  <c r="Q2162" i="4" a="1"/>
  <c r="Q2162" i="4" s="1"/>
  <c r="Q2163" i="4" a="1"/>
  <c r="Q2163" i="4" s="1"/>
  <c r="Q2164" i="4" a="1"/>
  <c r="Q2164" i="4" s="1"/>
  <c r="Q2165" i="4" a="1"/>
  <c r="Q2165" i="4" s="1"/>
  <c r="Q2166" i="4" a="1"/>
  <c r="Q2166" i="4" s="1"/>
  <c r="Q2167" i="4" a="1"/>
  <c r="Q2167" i="4" s="1"/>
  <c r="Q2168" i="4" a="1"/>
  <c r="Q2168" i="4" s="1"/>
  <c r="Q2169" i="4" a="1"/>
  <c r="Q2169" i="4" s="1"/>
  <c r="Q2170" i="4" a="1"/>
  <c r="Q2170" i="4" s="1"/>
  <c r="Q2171" i="4" a="1"/>
  <c r="Q2171" i="4" s="1"/>
  <c r="Q2172" i="4" a="1"/>
  <c r="Q2172" i="4" s="1"/>
  <c r="Q2173" i="4" a="1"/>
  <c r="Q2173" i="4" s="1"/>
  <c r="Q2174" i="4" a="1"/>
  <c r="Q2174" i="4" s="1"/>
  <c r="Q2175" i="4" a="1"/>
  <c r="Q2175" i="4"/>
  <c r="Q2176" i="4" a="1"/>
  <c r="Q2176" i="4" s="1"/>
  <c r="Q2177" i="4" a="1"/>
  <c r="Q2177" i="4" s="1"/>
  <c r="Q2178" i="4" a="1"/>
  <c r="Q2178" i="4" s="1"/>
  <c r="Q2179" i="4" a="1"/>
  <c r="Q2179" i="4" s="1"/>
  <c r="Q2180" i="4" a="1"/>
  <c r="Q2180" i="4" s="1"/>
  <c r="Q2181" i="4" a="1"/>
  <c r="Q2181" i="4" s="1"/>
  <c r="Q2182" i="4" a="1"/>
  <c r="Q2182" i="4" s="1"/>
  <c r="Q2183" i="4" a="1"/>
  <c r="Q2183" i="4" s="1"/>
  <c r="Q2184" i="4" a="1"/>
  <c r="Q2184" i="4" s="1"/>
  <c r="Q2185" i="4" a="1"/>
  <c r="Q2185" i="4" s="1"/>
  <c r="Q2186" i="4" a="1"/>
  <c r="Q2186" i="4" s="1"/>
  <c r="Q2187" i="4" a="1"/>
  <c r="Q2187" i="4" s="1"/>
  <c r="Q2188" i="4" a="1"/>
  <c r="Q2188" i="4" s="1"/>
  <c r="Q2189" i="4" a="1"/>
  <c r="Q2189" i="4" s="1"/>
  <c r="Q2190" i="4" a="1"/>
  <c r="Q2190" i="4" s="1"/>
  <c r="Q2191" i="4" a="1"/>
  <c r="Q2191" i="4" s="1"/>
  <c r="Q2192" i="4" a="1"/>
  <c r="Q2192" i="4" s="1"/>
  <c r="Q2193" i="4" a="1"/>
  <c r="Q2193" i="4" s="1"/>
  <c r="Q2194" i="4" a="1"/>
  <c r="Q2194" i="4" s="1"/>
  <c r="Q2195" i="4" a="1"/>
  <c r="Q2195" i="4" s="1"/>
  <c r="Q2196" i="4" a="1"/>
  <c r="Q2196" i="4" s="1"/>
  <c r="Q2197" i="4" a="1"/>
  <c r="Q2197" i="4" s="1"/>
  <c r="Q2198" i="4" a="1"/>
  <c r="Q2198" i="4" s="1"/>
  <c r="Q2199" i="4" a="1"/>
  <c r="Q2199" i="4" s="1"/>
  <c r="Q2200" i="4" a="1"/>
  <c r="Q2200" i="4" s="1"/>
  <c r="Q2201" i="4" a="1"/>
  <c r="Q2201" i="4" s="1"/>
  <c r="Q2202" i="4" a="1"/>
  <c r="Q2202" i="4" s="1"/>
  <c r="Q2203" i="4" a="1"/>
  <c r="Q2203" i="4" s="1"/>
  <c r="Q2204" i="4" a="1"/>
  <c r="Q2204" i="4" s="1"/>
  <c r="Q2205" i="4" a="1"/>
  <c r="Q2205" i="4" s="1"/>
  <c r="Q2206" i="4" a="1"/>
  <c r="Q2206" i="4" s="1"/>
  <c r="Q2207" i="4" a="1"/>
  <c r="Q2207" i="4" s="1"/>
  <c r="Q2208" i="4" a="1"/>
  <c r="Q2208" i="4" s="1"/>
  <c r="Q2209" i="4" a="1"/>
  <c r="Q2209" i="4" s="1"/>
  <c r="Q2210" i="4" a="1"/>
  <c r="Q2210" i="4" s="1"/>
  <c r="Q2211" i="4" a="1"/>
  <c r="Q2211" i="4" s="1"/>
  <c r="Q2212" i="4" a="1"/>
  <c r="Q2212" i="4" s="1"/>
  <c r="Q2213" i="4" a="1"/>
  <c r="Q2213" i="4" s="1"/>
  <c r="Q2214" i="4" a="1"/>
  <c r="Q2214" i="4" s="1"/>
  <c r="Q2215" i="4" a="1"/>
  <c r="Q2215" i="4" s="1"/>
  <c r="Q2216" i="4" a="1"/>
  <c r="Q2216" i="4" s="1"/>
  <c r="Q2217" i="4" a="1"/>
  <c r="Q2217" i="4" s="1"/>
  <c r="Q2218" i="4" a="1"/>
  <c r="Q2218" i="4" s="1"/>
  <c r="Q2219" i="4" a="1"/>
  <c r="Q2219" i="4" s="1"/>
  <c r="Q2220" i="4" a="1"/>
  <c r="Q2220" i="4" s="1"/>
  <c r="Q2221" i="4" a="1"/>
  <c r="Q2221" i="4"/>
  <c r="Q2222" i="4" a="1"/>
  <c r="Q2222" i="4" s="1"/>
  <c r="Q2223" i="4" a="1"/>
  <c r="Q2223" i="4" s="1"/>
  <c r="Q2224" i="4" a="1"/>
  <c r="Q2224" i="4" s="1"/>
  <c r="Q2225" i="4" a="1"/>
  <c r="Q2225" i="4" s="1"/>
  <c r="Q2226" i="4" a="1"/>
  <c r="Q2226" i="4" s="1"/>
  <c r="Q2227" i="4" a="1"/>
  <c r="Q2227" i="4"/>
  <c r="Q2228" i="4" a="1"/>
  <c r="Q2228" i="4" s="1"/>
  <c r="Q2229" i="4" a="1"/>
  <c r="Q2229" i="4" s="1"/>
  <c r="Q2230" i="4" a="1"/>
  <c r="Q2230" i="4" s="1"/>
  <c r="Q2231" i="4" a="1"/>
  <c r="Q2231" i="4" s="1"/>
  <c r="Q2232" i="4" a="1"/>
  <c r="Q2232" i="4" s="1"/>
  <c r="Q2233" i="4" a="1"/>
  <c r="Q2233" i="4" s="1"/>
  <c r="Q2234" i="4" a="1"/>
  <c r="Q2234" i="4" s="1"/>
  <c r="Q2235" i="4" a="1"/>
  <c r="Q2235" i="4" s="1"/>
  <c r="Q2236" i="4" a="1"/>
  <c r="Q2236" i="4" s="1"/>
  <c r="Q2237" i="4" a="1"/>
  <c r="Q2237" i="4" s="1"/>
  <c r="Q2238" i="4" a="1"/>
  <c r="Q2238" i="4" s="1"/>
  <c r="Q2239" i="4" a="1"/>
  <c r="Q2239" i="4" s="1"/>
  <c r="Q2240" i="4" a="1"/>
  <c r="Q2240" i="4" s="1"/>
  <c r="Q2241" i="4" a="1"/>
  <c r="Q2241" i="4" s="1"/>
  <c r="Q2242" i="4" a="1"/>
  <c r="Q2242" i="4" s="1"/>
  <c r="Q2243" i="4" a="1"/>
  <c r="Q2243" i="4" s="1"/>
  <c r="Q2244" i="4" a="1"/>
  <c r="Q2244" i="4" s="1"/>
  <c r="Q2245" i="4" a="1"/>
  <c r="Q2245" i="4" s="1"/>
  <c r="Q2246" i="4" a="1"/>
  <c r="Q2246" i="4" s="1"/>
  <c r="Q2247" i="4" a="1"/>
  <c r="Q2247" i="4" s="1"/>
  <c r="Q2248" i="4" a="1"/>
  <c r="Q2248" i="4" s="1"/>
  <c r="Q2249" i="4" a="1"/>
  <c r="Q2249" i="4"/>
  <c r="Q2250" i="4" a="1"/>
  <c r="Q2250" i="4" s="1"/>
  <c r="Q2251" i="4" a="1"/>
  <c r="Q2251" i="4" s="1"/>
  <c r="Q2252" i="4" a="1"/>
  <c r="Q2252" i="4" s="1"/>
  <c r="Q2253" i="4" a="1"/>
  <c r="Q2253" i="4"/>
  <c r="Q2254" i="4" a="1"/>
  <c r="Q2254" i="4" s="1"/>
  <c r="Q2255" i="4" a="1"/>
  <c r="Q2255" i="4" s="1"/>
  <c r="Q2256" i="4" a="1"/>
  <c r="Q2256" i="4" s="1"/>
  <c r="Q2257" i="4" a="1"/>
  <c r="Q2257" i="4" s="1"/>
  <c r="Q2258" i="4" a="1"/>
  <c r="Q2258" i="4" s="1"/>
  <c r="Q2259" i="4" a="1"/>
  <c r="Q2259" i="4" s="1"/>
  <c r="Q2260" i="4" a="1"/>
  <c r="Q2260" i="4" s="1"/>
  <c r="Q2261" i="4" a="1"/>
  <c r="Q2261" i="4" s="1"/>
  <c r="Q2262" i="4" a="1"/>
  <c r="Q2262" i="4" s="1"/>
  <c r="Q2263" i="4" a="1"/>
  <c r="Q2263" i="4" s="1"/>
  <c r="Q2264" i="4" a="1"/>
  <c r="Q2264" i="4" s="1"/>
  <c r="Q2265" i="4" a="1"/>
  <c r="Q2265" i="4" s="1"/>
  <c r="Q2266" i="4" a="1"/>
  <c r="Q2266" i="4" s="1"/>
  <c r="Q2267" i="4" a="1"/>
  <c r="Q2267" i="4" s="1"/>
  <c r="Q2268" i="4" a="1"/>
  <c r="Q2268" i="4" s="1"/>
  <c r="Q2269" i="4" a="1"/>
  <c r="Q2269" i="4"/>
  <c r="Q2270" i="4" a="1"/>
  <c r="Q2270" i="4" s="1"/>
  <c r="Q2271" i="4" a="1"/>
  <c r="Q2271" i="4" s="1"/>
  <c r="Q2272" i="4" a="1"/>
  <c r="Q2272" i="4" s="1"/>
  <c r="Q2273" i="4" a="1"/>
  <c r="Q2273" i="4" s="1"/>
  <c r="Q2274" i="4" a="1"/>
  <c r="Q2274" i="4" s="1"/>
  <c r="Q2275" i="4" a="1"/>
  <c r="Q2275" i="4" s="1"/>
  <c r="Q2276" i="4" a="1"/>
  <c r="Q2276" i="4" s="1"/>
  <c r="Q2277" i="4" a="1"/>
  <c r="Q2277" i="4" s="1"/>
  <c r="Q2278" i="4" a="1"/>
  <c r="Q2278" i="4" s="1"/>
  <c r="Q2279" i="4" a="1"/>
  <c r="Q2279" i="4" s="1"/>
  <c r="Q2280" i="4" a="1"/>
  <c r="Q2280" i="4" s="1"/>
  <c r="Q2281" i="4" a="1"/>
  <c r="Q2281" i="4" s="1"/>
  <c r="Q2282" i="4" a="1"/>
  <c r="Q2282" i="4" s="1"/>
  <c r="Q2283" i="4" a="1"/>
  <c r="Q2283" i="4" s="1"/>
  <c r="Q2284" i="4" a="1"/>
  <c r="Q2284" i="4" s="1"/>
  <c r="Q2285" i="4" a="1"/>
  <c r="Q2285" i="4" s="1"/>
  <c r="Q2286" i="4" a="1"/>
  <c r="Q2286" i="4" s="1"/>
  <c r="Q2287" i="4" a="1"/>
  <c r="Q2287" i="4" s="1"/>
  <c r="Q2288" i="4" a="1"/>
  <c r="Q2288" i="4" s="1"/>
  <c r="Q2289" i="4" a="1"/>
  <c r="Q2289" i="4" s="1"/>
  <c r="Q2290" i="4" a="1"/>
  <c r="Q2290" i="4" s="1"/>
  <c r="Q2291" i="4" a="1"/>
  <c r="Q2291" i="4" s="1"/>
  <c r="Q2292" i="4" a="1"/>
  <c r="Q2292" i="4" s="1"/>
  <c r="Q2293" i="4" a="1"/>
  <c r="Q2293" i="4" s="1"/>
  <c r="Q2294" i="4" a="1"/>
  <c r="Q2294" i="4" s="1"/>
  <c r="Q2295" i="4" a="1"/>
  <c r="Q2295" i="4" s="1"/>
  <c r="Q2296" i="4" a="1"/>
  <c r="Q2296" i="4" s="1"/>
  <c r="Q2297" i="4" a="1"/>
  <c r="Q2297" i="4" s="1"/>
  <c r="Q2298" i="4" a="1"/>
  <c r="Q2298" i="4" s="1"/>
  <c r="Q2299" i="4" a="1"/>
  <c r="Q2299" i="4" s="1"/>
  <c r="Q2300" i="4" a="1"/>
  <c r="Q2300" i="4" s="1"/>
  <c r="Q2301" i="4" a="1"/>
  <c r="Q2301" i="4" s="1"/>
  <c r="Q2302" i="4" a="1"/>
  <c r="Q2302" i="4" s="1"/>
  <c r="Q2303" i="4" a="1"/>
  <c r="Q2303" i="4" s="1"/>
  <c r="Q2304" i="4" a="1"/>
  <c r="Q2304" i="4" s="1"/>
  <c r="Q2305" i="4" a="1"/>
  <c r="Q2305" i="4" s="1"/>
  <c r="Q2306" i="4" a="1"/>
  <c r="Q2306" i="4" s="1"/>
  <c r="Q2307" i="4" a="1"/>
  <c r="Q2307" i="4" s="1"/>
  <c r="Q2308" i="4" a="1"/>
  <c r="Q2308" i="4" s="1"/>
  <c r="Q2309" i="4" a="1"/>
  <c r="Q2309" i="4"/>
  <c r="Q2310" i="4" a="1"/>
  <c r="Q2310" i="4" s="1"/>
  <c r="Q2311" i="4" a="1"/>
  <c r="Q2311" i="4" s="1"/>
  <c r="Q2312" i="4" a="1"/>
  <c r="Q2312" i="4" s="1"/>
  <c r="Q2313" i="4" a="1"/>
  <c r="Q2313" i="4"/>
  <c r="Q2314" i="4" a="1"/>
  <c r="Q2314" i="4" s="1"/>
  <c r="Q2315" i="4" a="1"/>
  <c r="Q2315" i="4" s="1"/>
  <c r="Q2316" i="4" a="1"/>
  <c r="Q2316" i="4" s="1"/>
  <c r="Q2317" i="4" a="1"/>
  <c r="Q2317" i="4" s="1"/>
  <c r="Q2318" i="4" a="1"/>
  <c r="Q2318" i="4" s="1"/>
  <c r="Q2319" i="4" a="1"/>
  <c r="Q2319" i="4" s="1"/>
  <c r="Q2320" i="4" a="1"/>
  <c r="Q2320" i="4" s="1"/>
  <c r="Q2321" i="4" a="1"/>
  <c r="Q2321" i="4" s="1"/>
  <c r="Q2322" i="4" a="1"/>
  <c r="Q2322" i="4" s="1"/>
  <c r="Q2323" i="4" a="1"/>
  <c r="Q2323" i="4" s="1"/>
  <c r="Q2324" i="4" a="1"/>
  <c r="Q2324" i="4" s="1"/>
  <c r="Q2325" i="4" a="1"/>
  <c r="Q2325" i="4" s="1"/>
  <c r="Q2326" i="4" a="1"/>
  <c r="Q2326" i="4" s="1"/>
  <c r="Q2327" i="4" a="1"/>
  <c r="Q2327" i="4" s="1"/>
  <c r="Q2328" i="4" a="1"/>
  <c r="Q2328" i="4" s="1"/>
  <c r="Q2329" i="4" a="1"/>
  <c r="Q2329" i="4" s="1"/>
  <c r="Q2330" i="4" a="1"/>
  <c r="Q2330" i="4" s="1"/>
  <c r="Q2331" i="4" a="1"/>
  <c r="Q2331" i="4" s="1"/>
  <c r="Q2332" i="4" a="1"/>
  <c r="Q2332" i="4" s="1"/>
  <c r="Q2333" i="4" a="1"/>
  <c r="Q2333" i="4"/>
  <c r="Q2334" i="4" a="1"/>
  <c r="Q2334" i="4" s="1"/>
  <c r="Q2335" i="4" a="1"/>
  <c r="Q2335" i="4" s="1"/>
  <c r="Q2336" i="4" a="1"/>
  <c r="Q2336" i="4" s="1"/>
  <c r="Q2337" i="4" a="1"/>
  <c r="Q2337" i="4" s="1"/>
  <c r="Q2338" i="4" a="1"/>
  <c r="Q2338" i="4" s="1"/>
  <c r="Q2339" i="4" a="1"/>
  <c r="Q2339" i="4" s="1"/>
  <c r="Q2340" i="4" a="1"/>
  <c r="Q2340" i="4" s="1"/>
  <c r="Q2341" i="4" a="1"/>
  <c r="Q2341" i="4" s="1"/>
  <c r="Q2342" i="4" a="1"/>
  <c r="Q2342" i="4" s="1"/>
  <c r="Q2343" i="4" a="1"/>
  <c r="Q2343" i="4" s="1"/>
  <c r="Q2344" i="4" a="1"/>
  <c r="Q2344" i="4" s="1"/>
  <c r="Q2345" i="4" a="1"/>
  <c r="Q2345" i="4" s="1"/>
  <c r="Q2346" i="4" a="1"/>
  <c r="Q2346" i="4" s="1"/>
  <c r="Q2347" i="4" a="1"/>
  <c r="Q2347" i="4" s="1"/>
  <c r="Q2348" i="4" a="1"/>
  <c r="Q2348" i="4" s="1"/>
  <c r="Q2349" i="4" a="1"/>
  <c r="Q2349" i="4" s="1"/>
  <c r="Q2350" i="4" a="1"/>
  <c r="Q2350" i="4" s="1"/>
  <c r="Q2351" i="4" a="1"/>
  <c r="Q2351" i="4" s="1"/>
  <c r="Q2352" i="4" a="1"/>
  <c r="Q2352" i="4" s="1"/>
  <c r="Q2353" i="4" a="1"/>
  <c r="Q2353" i="4" s="1"/>
  <c r="Q2354" i="4" a="1"/>
  <c r="Q2354" i="4" s="1"/>
  <c r="Q2355" i="4" a="1"/>
  <c r="Q2355" i="4" s="1"/>
  <c r="Q2356" i="4" a="1"/>
  <c r="Q2356" i="4" s="1"/>
  <c r="Q2357" i="4" a="1"/>
  <c r="Q2357" i="4" s="1"/>
  <c r="Q2358" i="4" a="1"/>
  <c r="Q2358" i="4" s="1"/>
  <c r="Q2359" i="4" a="1"/>
  <c r="Q2359" i="4" s="1"/>
  <c r="Q2360" i="4" a="1"/>
  <c r="Q2360" i="4" s="1"/>
  <c r="Q2361" i="4" a="1"/>
  <c r="Q2361" i="4" s="1"/>
  <c r="Q2362" i="4" a="1"/>
  <c r="Q2362" i="4" s="1"/>
  <c r="Q2363" i="4" a="1"/>
  <c r="Q2363" i="4" s="1"/>
  <c r="Q2364" i="4" a="1"/>
  <c r="Q2364" i="4" s="1"/>
  <c r="Q2365" i="4" a="1"/>
  <c r="Q2365" i="4" s="1"/>
  <c r="Q2366" i="4" a="1"/>
  <c r="Q2366" i="4" s="1"/>
  <c r="Q2367" i="4" a="1"/>
  <c r="Q2367" i="4" s="1"/>
  <c r="Q2368" i="4" a="1"/>
  <c r="Q2368" i="4" s="1"/>
  <c r="Q2369" i="4" a="1"/>
  <c r="Q2369" i="4" s="1"/>
  <c r="Q2370" i="4" a="1"/>
  <c r="Q2370" i="4" s="1"/>
  <c r="Q2371" i="4" a="1"/>
  <c r="Q2371" i="4" s="1"/>
  <c r="Q2372" i="4" a="1"/>
  <c r="Q2372" i="4" s="1"/>
  <c r="Q2373" i="4" a="1"/>
  <c r="Q2373" i="4"/>
  <c r="Q2374" i="4" a="1"/>
  <c r="Q2374" i="4" s="1"/>
  <c r="Q2375" i="4" a="1"/>
  <c r="Q2375" i="4" s="1"/>
  <c r="Q2376" i="4" a="1"/>
  <c r="Q2376" i="4" s="1"/>
  <c r="Q2377" i="4" a="1"/>
  <c r="Q2377" i="4"/>
  <c r="Q2378" i="4" a="1"/>
  <c r="Q2378" i="4" s="1"/>
  <c r="Q2379" i="4" a="1"/>
  <c r="Q2379" i="4" s="1"/>
  <c r="Q2380" i="4" a="1"/>
  <c r="Q2380" i="4" s="1"/>
  <c r="Q2381" i="4" a="1"/>
  <c r="Q2381" i="4" s="1"/>
  <c r="Q2382" i="4" a="1"/>
  <c r="Q2382" i="4" s="1"/>
  <c r="Q2383" i="4" a="1"/>
  <c r="Q2383" i="4" s="1"/>
  <c r="Q2384" i="4" a="1"/>
  <c r="Q2384" i="4" s="1"/>
  <c r="Q2385" i="4" a="1"/>
  <c r="Q2385" i="4" s="1"/>
  <c r="Q2386" i="4" a="1"/>
  <c r="Q2386" i="4" s="1"/>
  <c r="Q2387" i="4" a="1"/>
  <c r="Q2387" i="4" s="1"/>
  <c r="Q2388" i="4" a="1"/>
  <c r="Q2388" i="4" s="1"/>
  <c r="Q2389" i="4" a="1"/>
  <c r="Q2389" i="4" s="1"/>
  <c r="Q2390" i="4" a="1"/>
  <c r="Q2390" i="4" s="1"/>
  <c r="Q2391" i="4" a="1"/>
  <c r="Q2391" i="4" s="1"/>
  <c r="Q2392" i="4" a="1"/>
  <c r="Q2392" i="4" s="1"/>
  <c r="Q2393" i="4" a="1"/>
  <c r="Q2393" i="4"/>
  <c r="Q2394" i="4" a="1"/>
  <c r="Q2394" i="4" s="1"/>
  <c r="Q2395" i="4" a="1"/>
  <c r="Q2395" i="4" s="1"/>
  <c r="Q2396" i="4" a="1"/>
  <c r="Q2396" i="4" s="1"/>
  <c r="Q2397" i="4" a="1"/>
  <c r="Q2397" i="4" s="1"/>
  <c r="Q2398" i="4" a="1"/>
  <c r="Q2398" i="4" s="1"/>
  <c r="Q2399" i="4" a="1"/>
  <c r="Q2399" i="4" s="1"/>
  <c r="Q2400" i="4" a="1"/>
  <c r="Q2400" i="4" s="1"/>
  <c r="Q2401" i="4" a="1"/>
  <c r="Q2401" i="4" s="1"/>
  <c r="Q2402" i="4" a="1"/>
  <c r="Q2402" i="4" s="1"/>
  <c r="Q2403" i="4" a="1"/>
  <c r="Q2403" i="4" s="1"/>
  <c r="Q2404" i="4" a="1"/>
  <c r="Q2404" i="4" s="1"/>
  <c r="Q2405" i="4" a="1"/>
  <c r="Q2405" i="4" s="1"/>
  <c r="Q2406" i="4" a="1"/>
  <c r="Q2406" i="4" s="1"/>
  <c r="Q2407" i="4" a="1"/>
  <c r="Q2407" i="4" s="1"/>
  <c r="Q2408" i="4" a="1"/>
  <c r="Q2408" i="4" s="1"/>
  <c r="Q2409" i="4" a="1"/>
  <c r="Q2409" i="4" s="1"/>
  <c r="Q2410" i="4" a="1"/>
  <c r="Q2410" i="4" s="1"/>
  <c r="Q2411" i="4" a="1"/>
  <c r="Q2411" i="4" s="1"/>
  <c r="Q2412" i="4" a="1"/>
  <c r="Q2412" i="4" s="1"/>
  <c r="Q2413" i="4" a="1"/>
  <c r="Q2413" i="4" s="1"/>
  <c r="Q2414" i="4" a="1"/>
  <c r="Q2414" i="4" s="1"/>
  <c r="Q2415" i="4" a="1"/>
  <c r="Q2415" i="4" s="1"/>
  <c r="Q2416" i="4" a="1"/>
  <c r="Q2416" i="4" s="1"/>
  <c r="Q2417" i="4" a="1"/>
  <c r="Q2417" i="4" s="1"/>
  <c r="Q2418" i="4" a="1"/>
  <c r="Q2418" i="4" s="1"/>
  <c r="Q2419" i="4" a="1"/>
  <c r="Q2419" i="4" s="1"/>
  <c r="Q2420" i="4" a="1"/>
  <c r="Q2420" i="4" s="1"/>
  <c r="Q2421" i="4" a="1"/>
  <c r="Q2421" i="4" s="1"/>
  <c r="Q2422" i="4" a="1"/>
  <c r="Q2422" i="4" s="1"/>
  <c r="Q2423" i="4" a="1"/>
  <c r="Q2423" i="4" s="1"/>
  <c r="Q2424" i="4" a="1"/>
  <c r="Q2424" i="4" s="1"/>
  <c r="Q2425" i="4" a="1"/>
  <c r="Q2425" i="4"/>
  <c r="Q2426" i="4" a="1"/>
  <c r="Q2426" i="4" s="1"/>
  <c r="Q2427" i="4" a="1"/>
  <c r="Q2427" i="4" s="1"/>
  <c r="Q2428" i="4" a="1"/>
  <c r="Q2428" i="4" s="1"/>
  <c r="Q2429" i="4" a="1"/>
  <c r="Q2429" i="4" s="1"/>
  <c r="Q2430" i="4" a="1"/>
  <c r="Q2430" i="4" s="1"/>
  <c r="Q2431" i="4" a="1"/>
  <c r="Q2431" i="4" s="1"/>
  <c r="Q2432" i="4" a="1"/>
  <c r="Q2432" i="4" s="1"/>
  <c r="Q2433" i="4" a="1"/>
  <c r="Q2433" i="4" s="1"/>
  <c r="Q2434" i="4" a="1"/>
  <c r="Q2434" i="4" s="1"/>
  <c r="Q2435" i="4" a="1"/>
  <c r="Q2435" i="4" s="1"/>
  <c r="Q2436" i="4" a="1"/>
  <c r="Q2436" i="4" s="1"/>
  <c r="Q2437" i="4" a="1"/>
  <c r="Q2437" i="4"/>
  <c r="Q2438" i="4" a="1"/>
  <c r="Q2438" i="4" s="1"/>
  <c r="Q2439" i="4" a="1"/>
  <c r="Q2439" i="4" s="1"/>
  <c r="Q2440" i="4" a="1"/>
  <c r="Q2440" i="4" s="1"/>
  <c r="Q2441" i="4" a="1"/>
  <c r="Q2441" i="4" s="1"/>
  <c r="Q2442" i="4" a="1"/>
  <c r="Q2442" i="4" s="1"/>
  <c r="Q2443" i="4" a="1"/>
  <c r="Q2443" i="4" s="1"/>
  <c r="Q2444" i="4" a="1"/>
  <c r="Q2444" i="4" s="1"/>
  <c r="Q2445" i="4" a="1"/>
  <c r="Q2445" i="4" s="1"/>
  <c r="Q2446" i="4" a="1"/>
  <c r="Q2446" i="4" s="1"/>
  <c r="Q2447" i="4" a="1"/>
  <c r="Q2447" i="4" s="1"/>
  <c r="Q2448" i="4" a="1"/>
  <c r="Q2448" i="4" s="1"/>
  <c r="Q2449" i="4" a="1"/>
  <c r="Q2449" i="4" s="1"/>
  <c r="Q2450" i="4" a="1"/>
  <c r="Q2450" i="4" s="1"/>
  <c r="Q2451" i="4" a="1"/>
  <c r="Q2451" i="4" s="1"/>
  <c r="Q2452" i="4" a="1"/>
  <c r="Q2452" i="4" s="1"/>
  <c r="Q2453" i="4" a="1"/>
  <c r="Q2453" i="4" s="1"/>
  <c r="Q2454" i="4" a="1"/>
  <c r="Q2454" i="4" s="1"/>
  <c r="Q2455" i="4" a="1"/>
  <c r="Q2455" i="4" s="1"/>
  <c r="Q2456" i="4" a="1"/>
  <c r="Q2456" i="4" s="1"/>
  <c r="Q2457" i="4" a="1"/>
  <c r="Q2457" i="4"/>
  <c r="Q2458" i="4" a="1"/>
  <c r="Q2458" i="4" s="1"/>
  <c r="Q2459" i="4" a="1"/>
  <c r="Q2459" i="4" s="1"/>
  <c r="Q2460" i="4" a="1"/>
  <c r="Q2460" i="4" s="1"/>
  <c r="Q2461" i="4" a="1"/>
  <c r="Q2461" i="4" s="1"/>
  <c r="Q2462" i="4" a="1"/>
  <c r="Q2462" i="4" s="1"/>
  <c r="Q2463" i="4" a="1"/>
  <c r="Q2463" i="4" s="1"/>
  <c r="Q2464" i="4" a="1"/>
  <c r="Q2464" i="4" s="1"/>
  <c r="Q2465" i="4" a="1"/>
  <c r="Q2465" i="4" s="1"/>
  <c r="Q2466" i="4" a="1"/>
  <c r="Q2466" i="4" s="1"/>
  <c r="Q2467" i="4" a="1"/>
  <c r="Q2467" i="4" s="1"/>
  <c r="Q2468" i="4" a="1"/>
  <c r="Q2468" i="4" s="1"/>
  <c r="Q2469" i="4" a="1"/>
  <c r="Q2469" i="4" s="1"/>
  <c r="Q2470" i="4" a="1"/>
  <c r="Q2470" i="4" s="1"/>
  <c r="Q2471" i="4" a="1"/>
  <c r="Q2471" i="4" s="1"/>
  <c r="Q2472" i="4" a="1"/>
  <c r="Q2472" i="4" s="1"/>
  <c r="Q2473" i="4" a="1"/>
  <c r="Q2473" i="4" s="1"/>
  <c r="Q2474" i="4" a="1"/>
  <c r="Q2474" i="4" s="1"/>
  <c r="Q2475" i="4" a="1"/>
  <c r="Q2475" i="4" s="1"/>
  <c r="Q2476" i="4" a="1"/>
  <c r="Q2476" i="4" s="1"/>
  <c r="Q2477" i="4" a="1"/>
  <c r="Q2477" i="4"/>
  <c r="Q2478" i="4" a="1"/>
  <c r="Q2478" i="4" s="1"/>
  <c r="Q2479" i="4" a="1"/>
  <c r="Q2479" i="4" s="1"/>
  <c r="Q2480" i="4" a="1"/>
  <c r="Q2480" i="4" s="1"/>
  <c r="Q2481" i="4" a="1"/>
  <c r="Q2481" i="4"/>
  <c r="Q2482" i="4" a="1"/>
  <c r="Q2482" i="4" s="1"/>
  <c r="Q2483" i="4" a="1"/>
  <c r="Q2483" i="4" s="1"/>
  <c r="Q2484" i="4" a="1"/>
  <c r="Q2484" i="4" s="1"/>
  <c r="Q2485" i="4" a="1"/>
  <c r="Q2485" i="4" s="1"/>
  <c r="Q2486" i="4" a="1"/>
  <c r="Q2486" i="4" s="1"/>
  <c r="Q2487" i="4" a="1"/>
  <c r="Q2487" i="4" s="1"/>
  <c r="Q2488" i="4" a="1"/>
  <c r="Q2488" i="4" s="1"/>
  <c r="Q2489" i="4" a="1"/>
  <c r="Q2489" i="4" s="1"/>
  <c r="Q2490" i="4" a="1"/>
  <c r="Q2490" i="4" s="1"/>
  <c r="Q2491" i="4" a="1"/>
  <c r="Q2491" i="4" s="1"/>
  <c r="Q2492" i="4" a="1"/>
  <c r="Q2492" i="4" s="1"/>
  <c r="Q2493" i="4" a="1"/>
  <c r="Q2493" i="4" s="1"/>
  <c r="Q2494" i="4" a="1"/>
  <c r="Q2494" i="4" s="1"/>
  <c r="Q2495" i="4" a="1"/>
  <c r="Q2495" i="4" s="1"/>
  <c r="Q2496" i="4" a="1"/>
  <c r="Q2496" i="4" s="1"/>
  <c r="Q2497" i="4" a="1"/>
  <c r="Q2497" i="4"/>
  <c r="Q2498" i="4" a="1"/>
  <c r="Q2498" i="4" s="1"/>
  <c r="Q2499" i="4" a="1"/>
  <c r="Q2499" i="4" s="1"/>
  <c r="Q2500" i="4" a="1"/>
  <c r="Q2500" i="4" s="1"/>
  <c r="Q2501" i="4" a="1"/>
  <c r="Q2501" i="4" s="1"/>
  <c r="Q2502" i="4" a="1"/>
  <c r="Q2502" i="4" s="1"/>
  <c r="Q2503" i="4" a="1"/>
  <c r="Q2503" i="4" s="1"/>
  <c r="Q2504" i="4" a="1"/>
  <c r="Q2504" i="4" s="1"/>
  <c r="Q2505" i="4" a="1"/>
  <c r="Q2505" i="4" s="1"/>
  <c r="Q2506" i="4" a="1"/>
  <c r="Q2506" i="4" s="1"/>
  <c r="Q2507" i="4" a="1"/>
  <c r="Q2507" i="4" s="1"/>
  <c r="Q2508" i="4" a="1"/>
  <c r="Q2508" i="4" s="1"/>
  <c r="Q2509" i="4" a="1"/>
  <c r="Q2509" i="4" s="1"/>
  <c r="Q2510" i="4" a="1"/>
  <c r="Q2510" i="4" s="1"/>
  <c r="Q2511" i="4" a="1"/>
  <c r="Q2511" i="4" s="1"/>
  <c r="Q2512" i="4" a="1"/>
  <c r="Q2512" i="4" s="1"/>
  <c r="Q2513" i="4" a="1"/>
  <c r="Q2513" i="4" s="1"/>
  <c r="Q2514" i="4" a="1"/>
  <c r="Q2514" i="4" s="1"/>
  <c r="Q2515" i="4" a="1"/>
  <c r="Q2515" i="4" s="1"/>
  <c r="Q2516" i="4" a="1"/>
  <c r="Q2516" i="4" s="1"/>
  <c r="Q2517" i="4" a="1"/>
  <c r="Q2517" i="4" s="1"/>
  <c r="Q2518" i="4" a="1"/>
  <c r="Q2518" i="4" s="1"/>
  <c r="Q2519" i="4" a="1"/>
  <c r="Q2519" i="4" s="1"/>
  <c r="Q2520" i="4" a="1"/>
  <c r="Q2520" i="4" s="1"/>
  <c r="Q2521" i="4" a="1"/>
  <c r="Q2521" i="4" s="1"/>
  <c r="Q2522" i="4" a="1"/>
  <c r="Q2522" i="4" s="1"/>
  <c r="Q2523" i="4" a="1"/>
  <c r="Q2523" i="4" s="1"/>
  <c r="Q2524" i="4" a="1"/>
  <c r="Q2524" i="4" s="1"/>
  <c r="Q2525" i="4" a="1"/>
  <c r="Q2525" i="4" s="1"/>
  <c r="Q2526" i="4" a="1"/>
  <c r="Q2526" i="4" s="1"/>
  <c r="Q2527" i="4" a="1"/>
  <c r="Q2527" i="4" s="1"/>
  <c r="Q2528" i="4" a="1"/>
  <c r="Q2528" i="4" s="1"/>
  <c r="Q2529" i="4" a="1"/>
  <c r="Q2529" i="4" s="1"/>
  <c r="Q2530" i="4" a="1"/>
  <c r="Q2530" i="4" s="1"/>
  <c r="Q2531" i="4" a="1"/>
  <c r="Q2531" i="4" s="1"/>
  <c r="Q2532" i="4" a="1"/>
  <c r="Q2532" i="4" s="1"/>
  <c r="Q2533" i="4" a="1"/>
  <c r="Q2533" i="4" s="1"/>
  <c r="Q2534" i="4" a="1"/>
  <c r="Q2534" i="4" s="1"/>
  <c r="Q2535" i="4" a="1"/>
  <c r="Q2535" i="4" s="1"/>
  <c r="Q2536" i="4" a="1"/>
  <c r="Q2536" i="4" s="1"/>
  <c r="Q2537" i="4" a="1"/>
  <c r="Q2537" i="4" s="1"/>
  <c r="Q2538" i="4" a="1"/>
  <c r="Q2538" i="4" s="1"/>
  <c r="Q2539" i="4" a="1"/>
  <c r="Q2539" i="4"/>
  <c r="Q2540" i="4" a="1"/>
  <c r="Q2540" i="4" s="1"/>
  <c r="Q2541" i="4" a="1"/>
  <c r="Q2541" i="4"/>
  <c r="Q2542" i="4" a="1"/>
  <c r="Q2542" i="4" s="1"/>
  <c r="Q2543" i="4" a="1"/>
  <c r="Q2543" i="4" s="1"/>
  <c r="Q2544" i="4" a="1"/>
  <c r="Q2544" i="4" s="1"/>
  <c r="Q2545" i="4" a="1"/>
  <c r="Q2545" i="4"/>
  <c r="Q2546" i="4" a="1"/>
  <c r="Q2546" i="4" s="1"/>
  <c r="Q2547" i="4" a="1"/>
  <c r="Q2547" i="4" s="1"/>
  <c r="Q2548" i="4" a="1"/>
  <c r="Q2548" i="4" s="1"/>
  <c r="Q2549" i="4" a="1"/>
  <c r="Q2549" i="4" s="1"/>
  <c r="Q2550" i="4" a="1"/>
  <c r="Q2550" i="4" s="1"/>
  <c r="Q2551" i="4" a="1"/>
  <c r="Q2551" i="4" s="1"/>
  <c r="Q2552" i="4" a="1"/>
  <c r="Q2552" i="4" s="1"/>
  <c r="Q2553" i="4" a="1"/>
  <c r="Q2553" i="4" s="1"/>
  <c r="Q2554" i="4" a="1"/>
  <c r="Q2554" i="4" s="1"/>
  <c r="Q2555" i="4" a="1"/>
  <c r="Q2555" i="4"/>
  <c r="Q2556" i="4" a="1"/>
  <c r="Q2556" i="4" s="1"/>
  <c r="Q2557" i="4" a="1"/>
  <c r="Q2557" i="4" s="1"/>
  <c r="Q2558" i="4" a="1"/>
  <c r="Q2558" i="4" s="1"/>
  <c r="Q2559" i="4" a="1"/>
  <c r="Q2559" i="4" s="1"/>
  <c r="Q2560" i="4" a="1"/>
  <c r="Q2560" i="4" s="1"/>
  <c r="Q2561" i="4" a="1"/>
  <c r="Q2561" i="4"/>
  <c r="Q2562" i="4" a="1"/>
  <c r="Q2562" i="4" s="1"/>
  <c r="Q2563" i="4" a="1"/>
  <c r="Q2563" i="4" s="1"/>
  <c r="Q2564" i="4" a="1"/>
  <c r="Q2564" i="4" s="1"/>
  <c r="Q2565" i="4" a="1"/>
  <c r="Q2565" i="4" s="1"/>
  <c r="Q2566" i="4" a="1"/>
  <c r="Q2566" i="4" s="1"/>
  <c r="Q2567" i="4" a="1"/>
  <c r="Q2567" i="4" s="1"/>
  <c r="Q2568" i="4" a="1"/>
  <c r="Q2568" i="4" s="1"/>
  <c r="Q2569" i="4" a="1"/>
  <c r="Q2569" i="4" s="1"/>
  <c r="Q2570" i="4" a="1"/>
  <c r="Q2570" i="4" s="1"/>
  <c r="Q2571" i="4" a="1"/>
  <c r="Q2571" i="4" s="1"/>
  <c r="Q2572" i="4" a="1"/>
  <c r="Q2572" i="4" s="1"/>
  <c r="Q2573" i="4" a="1"/>
  <c r="Q2573" i="4" s="1"/>
  <c r="Q2574" i="4" a="1"/>
  <c r="Q2574" i="4" s="1"/>
  <c r="Q2575" i="4" a="1"/>
  <c r="Q2575" i="4" s="1"/>
  <c r="Q2576" i="4" a="1"/>
  <c r="Q2576" i="4" s="1"/>
  <c r="Q2577" i="4" a="1"/>
  <c r="Q2577" i="4" s="1"/>
  <c r="Q2578" i="4" a="1"/>
  <c r="Q2578" i="4" s="1"/>
  <c r="Q2579" i="4" a="1"/>
  <c r="Q2579" i="4" s="1"/>
  <c r="Q2580" i="4" a="1"/>
  <c r="Q2580" i="4" s="1"/>
  <c r="Q2581" i="4" a="1"/>
  <c r="Q2581" i="4" s="1"/>
  <c r="Q2582" i="4" a="1"/>
  <c r="Q2582" i="4" s="1"/>
  <c r="Q2583" i="4" a="1"/>
  <c r="Q2583" i="4" s="1"/>
  <c r="Q2584" i="4" a="1"/>
  <c r="Q2584" i="4" s="1"/>
  <c r="Q2585" i="4" a="1"/>
  <c r="Q2585" i="4" s="1"/>
  <c r="Q2586" i="4" a="1"/>
  <c r="Q2586" i="4" s="1"/>
  <c r="Q2587" i="4" a="1"/>
  <c r="Q2587" i="4" s="1"/>
  <c r="Q2588" i="4" a="1"/>
  <c r="Q2588" i="4" s="1"/>
  <c r="Q2589" i="4" a="1"/>
  <c r="Q2589" i="4"/>
  <c r="Q2590" i="4" a="1"/>
  <c r="Q2590" i="4" s="1"/>
  <c r="Q2591" i="4" a="1"/>
  <c r="Q2591" i="4" s="1"/>
  <c r="Q2592" i="4" a="1"/>
  <c r="Q2592" i="4" s="1"/>
  <c r="Q2593" i="4" a="1"/>
  <c r="Q2593" i="4" s="1"/>
  <c r="Q2594" i="4" a="1"/>
  <c r="Q2594" i="4" s="1"/>
  <c r="Q2595" i="4" a="1"/>
  <c r="Q2595" i="4" s="1"/>
  <c r="Q2596" i="4" a="1"/>
  <c r="Q2596" i="4" s="1"/>
  <c r="Q2597" i="4" a="1"/>
  <c r="Q2597" i="4" s="1"/>
  <c r="Q2598" i="4" a="1"/>
  <c r="Q2598" i="4" s="1"/>
  <c r="Q2599" i="4" a="1"/>
  <c r="Q2599" i="4" s="1"/>
  <c r="Q2600" i="4" a="1"/>
  <c r="Q2600" i="4" s="1"/>
  <c r="Q2601" i="4" a="1"/>
  <c r="Q2601" i="4" s="1"/>
  <c r="Q2602" i="4" a="1"/>
  <c r="Q2602" i="4" s="1"/>
  <c r="Q2603" i="4" a="1"/>
  <c r="Q2603" i="4" s="1"/>
  <c r="Q2604" i="4" a="1"/>
  <c r="Q2604" i="4" s="1"/>
  <c r="Q2605" i="4" a="1"/>
  <c r="Q2605" i="4"/>
  <c r="Q2606" i="4" a="1"/>
  <c r="Q2606" i="4" s="1"/>
  <c r="Q2607" i="4" a="1"/>
  <c r="Q2607" i="4" s="1"/>
  <c r="Q2608" i="4" a="1"/>
  <c r="Q2608" i="4" s="1"/>
  <c r="Q2609" i="4" a="1"/>
  <c r="Q2609" i="4" s="1"/>
  <c r="Q2610" i="4" a="1"/>
  <c r="Q2610" i="4" s="1"/>
  <c r="Q2611" i="4" a="1"/>
  <c r="Q2611" i="4" s="1"/>
  <c r="Q2612" i="4" a="1"/>
  <c r="Q2612" i="4" s="1"/>
  <c r="Q2613" i="4" a="1"/>
  <c r="Q2613" i="4" s="1"/>
  <c r="Q2614" i="4" a="1"/>
  <c r="Q2614" i="4" s="1"/>
  <c r="Q2615" i="4" a="1"/>
  <c r="Q2615" i="4" s="1"/>
  <c r="Q2616" i="4" a="1"/>
  <c r="Q2616" i="4" s="1"/>
  <c r="Q2617" i="4" a="1"/>
  <c r="Q2617" i="4" s="1"/>
  <c r="Q2618" i="4" a="1"/>
  <c r="Q2618" i="4" s="1"/>
  <c r="Q2619" i="4" a="1"/>
  <c r="Q2619" i="4"/>
  <c r="Q2620" i="4" a="1"/>
  <c r="Q2620" i="4" s="1"/>
  <c r="Q2621" i="4" a="1"/>
  <c r="Q2621" i="4" s="1"/>
  <c r="Q2622" i="4" a="1"/>
  <c r="Q2622" i="4" s="1"/>
  <c r="Q2623" i="4" a="1"/>
  <c r="Q2623" i="4" s="1"/>
  <c r="Q2624" i="4" a="1"/>
  <c r="Q2624" i="4" s="1"/>
  <c r="Q2625" i="4" a="1"/>
  <c r="Q2625" i="4"/>
  <c r="Q2626" i="4" a="1"/>
  <c r="Q2626" i="4" s="1"/>
  <c r="Q2627" i="4" a="1"/>
  <c r="Q2627" i="4" s="1"/>
  <c r="Q2628" i="4" a="1"/>
  <c r="Q2628" i="4" s="1"/>
  <c r="Q2629" i="4" a="1"/>
  <c r="Q2629" i="4" s="1"/>
  <c r="Q2630" i="4" a="1"/>
  <c r="Q2630" i="4" s="1"/>
  <c r="Q2631" i="4" a="1"/>
  <c r="Q2631" i="4" s="1"/>
  <c r="Q2632" i="4" a="1"/>
  <c r="Q2632" i="4" s="1"/>
  <c r="Q2633" i="4" a="1"/>
  <c r="Q2633" i="4" s="1"/>
  <c r="Q2634" i="4" a="1"/>
  <c r="Q2634" i="4" s="1"/>
  <c r="Q2635" i="4" a="1"/>
  <c r="Q2635" i="4" s="1"/>
  <c r="Q2636" i="4" a="1"/>
  <c r="Q2636" i="4" s="1"/>
  <c r="Q2637" i="4" a="1"/>
  <c r="Q2637" i="4" s="1"/>
  <c r="Q2638" i="4" a="1"/>
  <c r="Q2638" i="4" s="1"/>
  <c r="Q2639" i="4" a="1"/>
  <c r="Q2639" i="4" s="1"/>
  <c r="Q2640" i="4" a="1"/>
  <c r="Q2640" i="4" s="1"/>
  <c r="Q2641" i="4" a="1"/>
  <c r="Q2641" i="4" s="1"/>
  <c r="Q2642" i="4" a="1"/>
  <c r="Q2642" i="4" s="1"/>
  <c r="Q2643" i="4" a="1"/>
  <c r="Q2643" i="4" s="1"/>
  <c r="Q2644" i="4" a="1"/>
  <c r="Q2644" i="4" s="1"/>
  <c r="Q2645" i="4" a="1"/>
  <c r="Q2645" i="4" s="1"/>
  <c r="Q2646" i="4" a="1"/>
  <c r="Q2646" i="4" s="1"/>
  <c r="Q2647" i="4" a="1"/>
  <c r="Q2647" i="4" s="1"/>
  <c r="Q2648" i="4" a="1"/>
  <c r="Q2648" i="4" s="1"/>
  <c r="Q2649" i="4" a="1"/>
  <c r="Q2649" i="4" s="1"/>
  <c r="Q2650" i="4" a="1"/>
  <c r="Q2650" i="4" s="1"/>
  <c r="Q2651" i="4" a="1"/>
  <c r="Q2651" i="4" s="1"/>
  <c r="Q2652" i="4" a="1"/>
  <c r="Q2652" i="4" s="1"/>
  <c r="Q2653" i="4" a="1"/>
  <c r="Q2653" i="4" s="1"/>
  <c r="Q2654" i="4" a="1"/>
  <c r="Q2654" i="4" s="1"/>
  <c r="Q2655" i="4" a="1"/>
  <c r="Q2655" i="4" s="1"/>
  <c r="Q2656" i="4" a="1"/>
  <c r="Q2656" i="4" s="1"/>
  <c r="Q2657" i="4" a="1"/>
  <c r="Q2657" i="4" s="1"/>
  <c r="Q2658" i="4" a="1"/>
  <c r="Q2658" i="4" s="1"/>
  <c r="Q2659" i="4" a="1"/>
  <c r="Q2659" i="4" s="1"/>
  <c r="Q2660" i="4" a="1"/>
  <c r="Q2660" i="4" s="1"/>
  <c r="Q2661" i="4" a="1"/>
  <c r="Q2661" i="4" s="1"/>
  <c r="Q2662" i="4" a="1"/>
  <c r="Q2662" i="4" s="1"/>
  <c r="Q2663" i="4" a="1"/>
  <c r="Q2663" i="4" s="1"/>
  <c r="Q2664" i="4" a="1"/>
  <c r="Q2664" i="4" s="1"/>
  <c r="Q2665" i="4" a="1"/>
  <c r="Q2665" i="4" s="1"/>
  <c r="Q2666" i="4" a="1"/>
  <c r="Q2666" i="4" s="1"/>
  <c r="Q2667" i="4" a="1"/>
  <c r="Q2667" i="4"/>
  <c r="Q2668" i="4" a="1"/>
  <c r="Q2668" i="4" s="1"/>
  <c r="Q2669" i="4" a="1"/>
  <c r="Q2669" i="4"/>
  <c r="Q2670" i="4" a="1"/>
  <c r="Q2670" i="4" s="1"/>
  <c r="Q2671" i="4" a="1"/>
  <c r="Q2671" i="4" s="1"/>
  <c r="Q2672" i="4" a="1"/>
  <c r="Q2672" i="4" s="1"/>
  <c r="Q2673" i="4" a="1"/>
  <c r="Q2673" i="4"/>
  <c r="Q2674" i="4" a="1"/>
  <c r="Q2674" i="4" s="1"/>
  <c r="Q2675" i="4" a="1"/>
  <c r="Q2675" i="4" s="1"/>
  <c r="Q2676" i="4" a="1"/>
  <c r="Q2676" i="4" s="1"/>
  <c r="Q2677" i="4" a="1"/>
  <c r="Q2677" i="4" s="1"/>
  <c r="Q2678" i="4" a="1"/>
  <c r="Q2678" i="4" s="1"/>
  <c r="Q2679" i="4" a="1"/>
  <c r="Q2679" i="4" s="1"/>
  <c r="Q2680" i="4" a="1"/>
  <c r="Q2680" i="4" s="1"/>
  <c r="Q2681" i="4" a="1"/>
  <c r="Q2681" i="4" s="1"/>
  <c r="Q2682" i="4" a="1"/>
  <c r="Q2682" i="4" s="1"/>
  <c r="Q2683" i="4" a="1"/>
  <c r="Q2683" i="4"/>
  <c r="Q2684" i="4" a="1"/>
  <c r="Q2684" i="4" s="1"/>
  <c r="Q2685" i="4" a="1"/>
  <c r="Q2685" i="4" s="1"/>
  <c r="Q2686" i="4" a="1"/>
  <c r="Q2686" i="4" s="1"/>
  <c r="Q2687" i="4" a="1"/>
  <c r="Q2687" i="4" s="1"/>
  <c r="Q2688" i="4" a="1"/>
  <c r="Q2688" i="4" s="1"/>
  <c r="Q2689" i="4" a="1"/>
  <c r="Q2689" i="4"/>
  <c r="Q2690" i="4" a="1"/>
  <c r="Q2690" i="4" s="1"/>
  <c r="Q2691" i="4" a="1"/>
  <c r="Q2691" i="4" s="1"/>
  <c r="Q2692" i="4" a="1"/>
  <c r="Q2692" i="4" s="1"/>
  <c r="Q2693" i="4" a="1"/>
  <c r="Q2693" i="4" s="1"/>
  <c r="Q2694" i="4" a="1"/>
  <c r="Q2694" i="4" s="1"/>
  <c r="Q2695" i="4" a="1"/>
  <c r="Q2695" i="4" s="1"/>
  <c r="Q2696" i="4" a="1"/>
  <c r="Q2696" i="4" s="1"/>
  <c r="Q2697" i="4" a="1"/>
  <c r="Q2697" i="4" s="1"/>
  <c r="Q2698" i="4" a="1"/>
  <c r="Q2698" i="4" s="1"/>
  <c r="Q2699" i="4" a="1"/>
  <c r="Q2699" i="4" s="1"/>
  <c r="Q2700" i="4" a="1"/>
  <c r="Q2700" i="4" s="1"/>
  <c r="Q2701" i="4" a="1"/>
  <c r="Q2701" i="4" s="1"/>
  <c r="Q2702" i="4" a="1"/>
  <c r="Q2702" i="4" s="1"/>
  <c r="Q2703" i="4" a="1"/>
  <c r="Q2703" i="4" s="1"/>
  <c r="Q2704" i="4" a="1"/>
  <c r="Q2704" i="4" s="1"/>
  <c r="Q2705" i="4" a="1"/>
  <c r="Q2705" i="4" s="1"/>
  <c r="Q2706" i="4" a="1"/>
  <c r="Q2706" i="4" s="1"/>
  <c r="Q2707" i="4" a="1"/>
  <c r="Q2707" i="4" s="1"/>
  <c r="Q2708" i="4" a="1"/>
  <c r="Q2708" i="4" s="1"/>
  <c r="Q2709" i="4" a="1"/>
  <c r="Q2709" i="4" s="1"/>
  <c r="Q2710" i="4" a="1"/>
  <c r="Q2710" i="4" s="1"/>
  <c r="Q2711" i="4" a="1"/>
  <c r="Q2711" i="4" s="1"/>
  <c r="Q2712" i="4" a="1"/>
  <c r="Q2712" i="4" s="1"/>
  <c r="Q2713" i="4" a="1"/>
  <c r="Q2713" i="4"/>
  <c r="Q2714" i="4" a="1"/>
  <c r="Q2714" i="4" s="1"/>
  <c r="Q2715" i="4" a="1"/>
  <c r="Q2715" i="4" s="1"/>
  <c r="Q2716" i="4" a="1"/>
  <c r="Q2716" i="4" s="1"/>
  <c r="Q2717" i="4" a="1"/>
  <c r="Q2717" i="4"/>
  <c r="Q2718" i="4" a="1"/>
  <c r="Q2718" i="4" s="1"/>
  <c r="Q2719" i="4" a="1"/>
  <c r="Q2719" i="4" s="1"/>
  <c r="Q2720" i="4" a="1"/>
  <c r="Q2720" i="4" s="1"/>
  <c r="Q2721" i="4" a="1"/>
  <c r="Q2721" i="4" s="1"/>
  <c r="Q2722" i="4" a="1"/>
  <c r="Q2722" i="4" s="1"/>
  <c r="Q2723" i="4" a="1"/>
  <c r="Q2723" i="4" s="1"/>
  <c r="Q2724" i="4" a="1"/>
  <c r="Q2724" i="4" s="1"/>
  <c r="Q2725" i="4" a="1"/>
  <c r="Q2725" i="4" s="1"/>
  <c r="Q2726" i="4" a="1"/>
  <c r="Q2726" i="4" s="1"/>
  <c r="Q2727" i="4" a="1"/>
  <c r="Q2727" i="4" s="1"/>
  <c r="Q2728" i="4" a="1"/>
  <c r="Q2728" i="4" s="1"/>
  <c r="Q2729" i="4" a="1"/>
  <c r="Q2729" i="4" s="1"/>
  <c r="Q2730" i="4" a="1"/>
  <c r="Q2730" i="4" s="1"/>
  <c r="Q2731" i="4" a="1"/>
  <c r="Q2731" i="4" s="1"/>
  <c r="Q2732" i="4" a="1"/>
  <c r="Q2732" i="4" s="1"/>
  <c r="Q2733" i="4" a="1"/>
  <c r="Q2733" i="4"/>
  <c r="Q2734" i="4" a="1"/>
  <c r="Q2734" i="4" s="1"/>
  <c r="Q2735" i="4" a="1"/>
  <c r="Q2735" i="4" s="1"/>
  <c r="Q2736" i="4" a="1"/>
  <c r="Q2736" i="4" s="1"/>
  <c r="Q2737" i="4" a="1"/>
  <c r="Q2737" i="4" s="1"/>
  <c r="Q2738" i="4" a="1"/>
  <c r="Q2738" i="4" s="1"/>
  <c r="Q2739" i="4" a="1"/>
  <c r="Q2739" i="4" s="1"/>
  <c r="Q2740" i="4" a="1"/>
  <c r="Q2740" i="4" s="1"/>
  <c r="Q2741" i="4" a="1"/>
  <c r="Q2741" i="4" s="1"/>
  <c r="Q2742" i="4" a="1"/>
  <c r="Q2742" i="4" s="1"/>
  <c r="Q2743" i="4" a="1"/>
  <c r="Q2743" i="4" s="1"/>
  <c r="Q2744" i="4" a="1"/>
  <c r="Q2744" i="4" s="1"/>
  <c r="Q2745" i="4" a="1"/>
  <c r="Q2745" i="4" s="1"/>
  <c r="Q2746" i="4" a="1"/>
  <c r="Q2746" i="4" s="1"/>
  <c r="Q2747" i="4" a="1"/>
  <c r="Q2747" i="4" s="1"/>
  <c r="Q2748" i="4" a="1"/>
  <c r="Q2748" i="4" s="1"/>
  <c r="Q2749" i="4" a="1"/>
  <c r="Q2749" i="4" s="1"/>
  <c r="Q2750" i="4" a="1"/>
  <c r="Q2750" i="4" s="1"/>
  <c r="Q2751" i="4" a="1"/>
  <c r="Q2751" i="4" s="1"/>
  <c r="Q2752" i="4" a="1"/>
  <c r="Q2752" i="4" s="1"/>
  <c r="Q2753" i="4" a="1"/>
  <c r="Q2753" i="4"/>
  <c r="Q2754" i="4" a="1"/>
  <c r="Q2754" i="4" s="1"/>
  <c r="Q2755" i="4" a="1"/>
  <c r="Q2755" i="4" s="1"/>
  <c r="Q2756" i="4" a="1"/>
  <c r="Q2756" i="4" s="1"/>
  <c r="Q2757" i="4" a="1"/>
  <c r="Q2757" i="4" s="1"/>
  <c r="Q2758" i="4" a="1"/>
  <c r="Q2758" i="4" s="1"/>
  <c r="Q2759" i="4" a="1"/>
  <c r="Q2759" i="4" s="1"/>
  <c r="Q2760" i="4" a="1"/>
  <c r="Q2760" i="4" s="1"/>
  <c r="Q2761" i="4" a="1"/>
  <c r="Q2761" i="4"/>
  <c r="Q2762" i="4" a="1"/>
  <c r="Q2762" i="4" s="1"/>
  <c r="Q2763" i="4" a="1"/>
  <c r="Q2763" i="4" s="1"/>
  <c r="Q2764" i="4" a="1"/>
  <c r="Q2764" i="4" s="1"/>
  <c r="Q2765" i="4" a="1"/>
  <c r="Q2765" i="4" s="1"/>
  <c r="Q2766" i="4" a="1"/>
  <c r="Q2766" i="4" s="1"/>
  <c r="Q2767" i="4" a="1"/>
  <c r="Q2767" i="4" s="1"/>
  <c r="Q2768" i="4" a="1"/>
  <c r="Q2768" i="4" s="1"/>
  <c r="Q2769" i="4" a="1"/>
  <c r="Q2769" i="4" s="1"/>
  <c r="Q2770" i="4" a="1"/>
  <c r="Q2770" i="4" s="1"/>
  <c r="Q2771" i="4" a="1"/>
  <c r="Q2771" i="4" s="1"/>
  <c r="Q2772" i="4" a="1"/>
  <c r="Q2772" i="4" s="1"/>
  <c r="Q2773" i="4" a="1"/>
  <c r="Q2773" i="4" s="1"/>
  <c r="Q2774" i="4" a="1"/>
  <c r="Q2774" i="4" s="1"/>
  <c r="Q2775" i="4" a="1"/>
  <c r="Q2775" i="4" s="1"/>
  <c r="Q2776" i="4" a="1"/>
  <c r="Q2776" i="4" s="1"/>
  <c r="Q2777" i="4" a="1"/>
  <c r="Q2777" i="4"/>
  <c r="Q2778" i="4" a="1"/>
  <c r="Q2778" i="4" s="1"/>
  <c r="Q2779" i="4" a="1"/>
  <c r="Q2779" i="4" s="1"/>
  <c r="Q2780" i="4" a="1"/>
  <c r="Q2780" i="4" s="1"/>
  <c r="Q2781" i="4" a="1"/>
  <c r="Q2781" i="4" s="1"/>
  <c r="Q2782" i="4" a="1"/>
  <c r="Q2782" i="4" s="1"/>
  <c r="Q2783" i="4" a="1"/>
  <c r="Q2783" i="4" s="1"/>
  <c r="Q2784" i="4" a="1"/>
  <c r="Q2784" i="4" s="1"/>
  <c r="Q2785" i="4" a="1"/>
  <c r="Q2785" i="4" s="1"/>
  <c r="Q2786" i="4" a="1"/>
  <c r="Q2786" i="4" s="1"/>
  <c r="Q2787" i="4" a="1"/>
  <c r="Q2787" i="4" s="1"/>
  <c r="Q2788" i="4" a="1"/>
  <c r="Q2788" i="4" s="1"/>
  <c r="Q2789" i="4" a="1"/>
  <c r="Q2789" i="4" s="1"/>
  <c r="Q2790" i="4" a="1"/>
  <c r="Q2790" i="4" s="1"/>
  <c r="Q2791" i="4" a="1"/>
  <c r="Q2791" i="4" s="1"/>
  <c r="Q2792" i="4" a="1"/>
  <c r="Q2792" i="4" s="1"/>
  <c r="Q2793" i="4" a="1"/>
  <c r="Q2793" i="4" s="1"/>
  <c r="Q2794" i="4" a="1"/>
  <c r="Q2794" i="4" s="1"/>
  <c r="Q2795" i="4" a="1"/>
  <c r="Q2795" i="4" s="1"/>
  <c r="Q2796" i="4" a="1"/>
  <c r="Q2796" i="4" s="1"/>
  <c r="Q2797" i="4" a="1"/>
  <c r="Q2797" i="4" s="1"/>
  <c r="Q2798" i="4" a="1"/>
  <c r="Q2798" i="4" s="1"/>
  <c r="Q2799" i="4" a="1"/>
  <c r="Q2799" i="4" s="1"/>
  <c r="Q2800" i="4" a="1"/>
  <c r="Q2800" i="4" s="1"/>
  <c r="Q2801" i="4" a="1"/>
  <c r="Q2801" i="4"/>
  <c r="Q2802" i="4" a="1"/>
  <c r="Q2802" i="4" s="1"/>
  <c r="Q2803" i="4" a="1"/>
  <c r="Q2803" i="4" s="1"/>
  <c r="Q2804" i="4" a="1"/>
  <c r="Q2804" i="4" s="1"/>
  <c r="Q2805" i="4" a="1"/>
  <c r="Q2805" i="4" s="1"/>
  <c r="Q2806" i="4" a="1"/>
  <c r="Q2806" i="4" s="1"/>
  <c r="Q2807" i="4" a="1"/>
  <c r="Q2807" i="4" s="1"/>
  <c r="Q2808" i="4" a="1"/>
  <c r="Q2808" i="4" s="1"/>
  <c r="Q2809" i="4" a="1"/>
  <c r="Q2809" i="4" s="1"/>
  <c r="Q2810" i="4" a="1"/>
  <c r="Q2810" i="4" s="1"/>
  <c r="Q2811" i="4" a="1"/>
  <c r="Q2811" i="4" s="1"/>
  <c r="Q2812" i="4" a="1"/>
  <c r="Q2812" i="4" s="1"/>
  <c r="Q2813" i="4" a="1"/>
  <c r="Q2813" i="4"/>
  <c r="Q2814" i="4" a="1"/>
  <c r="Q2814" i="4" s="1"/>
  <c r="Q2815" i="4" a="1"/>
  <c r="Q2815" i="4" s="1"/>
  <c r="Q2816" i="4" a="1"/>
  <c r="Q2816" i="4" s="1"/>
  <c r="Q2817" i="4" a="1"/>
  <c r="Q2817" i="4" s="1"/>
  <c r="Q2818" i="4" a="1"/>
  <c r="Q2818" i="4" s="1"/>
  <c r="Q2819" i="4" a="1"/>
  <c r="Q2819" i="4" s="1"/>
  <c r="Q2820" i="4" a="1"/>
  <c r="Q2820" i="4" s="1"/>
  <c r="Q2821" i="4" a="1"/>
  <c r="Q2821" i="4" s="1"/>
  <c r="Q2822" i="4" a="1"/>
  <c r="Q2822" i="4" s="1"/>
  <c r="Q2823" i="4" a="1"/>
  <c r="Q2823" i="4" s="1"/>
  <c r="Q2824" i="4" a="1"/>
  <c r="Q2824" i="4" s="1"/>
  <c r="Q2825" i="4" a="1"/>
  <c r="Q2825" i="4" s="1"/>
  <c r="Q2826" i="4" a="1"/>
  <c r="Q2826" i="4" s="1"/>
  <c r="Q2827" i="4" a="1"/>
  <c r="Q2827" i="4" s="1"/>
  <c r="Q2828" i="4" a="1"/>
  <c r="Q2828" i="4" s="1"/>
  <c r="Q2829" i="4" a="1"/>
  <c r="Q2829" i="4" s="1"/>
  <c r="Q2830" i="4" a="1"/>
  <c r="Q2830" i="4" s="1"/>
  <c r="Q2831" i="4" a="1"/>
  <c r="Q2831" i="4" s="1"/>
  <c r="Q2832" i="4" a="1"/>
  <c r="Q2832" i="4" s="1"/>
  <c r="Q2833" i="4" a="1"/>
  <c r="Q2833" i="4"/>
  <c r="Q2834" i="4" a="1"/>
  <c r="Q2834" i="4" s="1"/>
  <c r="Q2835" i="4" a="1"/>
  <c r="Q2835" i="4" s="1"/>
  <c r="Q2836" i="4" a="1"/>
  <c r="Q2836" i="4" s="1"/>
  <c r="Q2837" i="4" a="1"/>
  <c r="Q2837" i="4" s="1"/>
  <c r="Q2838" i="4" a="1"/>
  <c r="Q2838" i="4" s="1"/>
  <c r="Q2839" i="4" a="1"/>
  <c r="Q2839" i="4" s="1"/>
  <c r="Q2840" i="4" a="1"/>
  <c r="Q2840" i="4" s="1"/>
  <c r="Q2841" i="4" a="1"/>
  <c r="Q2841" i="4" s="1"/>
  <c r="Q2842" i="4" a="1"/>
  <c r="Q2842" i="4" s="1"/>
  <c r="Q2843" i="4" a="1"/>
  <c r="Q2843" i="4" s="1"/>
  <c r="Q2844" i="4" a="1"/>
  <c r="Q2844" i="4" s="1"/>
  <c r="Q2845" i="4" a="1"/>
  <c r="Q2845" i="4" s="1"/>
  <c r="Q2846" i="4" a="1"/>
  <c r="Q2846" i="4" s="1"/>
  <c r="Q2847" i="4" a="1"/>
  <c r="Q2847" i="4" s="1"/>
  <c r="Q2848" i="4" a="1"/>
  <c r="Q2848" i="4" s="1"/>
  <c r="Q2849" i="4" a="1"/>
  <c r="Q2849" i="4" s="1"/>
  <c r="Q2850" i="4" a="1"/>
  <c r="Q2850" i="4" s="1"/>
  <c r="Q2851" i="4" a="1"/>
  <c r="Q2851" i="4" s="1"/>
  <c r="Q2852" i="4" a="1"/>
  <c r="Q2852" i="4" s="1"/>
  <c r="Q2853" i="4" a="1"/>
  <c r="Q2853" i="4" s="1"/>
  <c r="Q2854" i="4" a="1"/>
  <c r="Q2854" i="4" s="1"/>
  <c r="Q2855" i="4" a="1"/>
  <c r="Q2855" i="4" s="1"/>
  <c r="Q2856" i="4" a="1"/>
  <c r="Q2856" i="4" s="1"/>
  <c r="Q2857" i="4" a="1"/>
  <c r="Q2857" i="4" s="1"/>
  <c r="Q2858" i="4" a="1"/>
  <c r="Q2858" i="4" s="1"/>
  <c r="Q2859" i="4" a="1"/>
  <c r="Q2859" i="4" s="1"/>
  <c r="Q2860" i="4" a="1"/>
  <c r="Q2860" i="4" s="1"/>
  <c r="Q2861" i="4" a="1"/>
  <c r="Q2861" i="4" s="1"/>
  <c r="Q2862" i="4" a="1"/>
  <c r="Q2862" i="4" s="1"/>
  <c r="Q2863" i="4" a="1"/>
  <c r="Q2863" i="4" s="1"/>
  <c r="Q2864" i="4" a="1"/>
  <c r="Q2864" i="4" s="1"/>
  <c r="Q2865" i="4" a="1"/>
  <c r="Q2865" i="4"/>
  <c r="Q2866" i="4" a="1"/>
  <c r="Q2866" i="4" s="1"/>
  <c r="Q2867" i="4" a="1"/>
  <c r="Q2867" i="4" s="1"/>
  <c r="Q2868" i="4" a="1"/>
  <c r="Q2868" i="4" s="1"/>
  <c r="Q2869" i="4" a="1"/>
  <c r="Q2869" i="4" s="1"/>
  <c r="Q2870" i="4" a="1"/>
  <c r="Q2870" i="4" s="1"/>
  <c r="Q2871" i="4" a="1"/>
  <c r="Q2871" i="4" s="1"/>
  <c r="Q2872" i="4" a="1"/>
  <c r="Q2872" i="4" s="1"/>
  <c r="Q2873" i="4" a="1"/>
  <c r="Q2873" i="4" s="1"/>
  <c r="Q2874" i="4" a="1"/>
  <c r="Q2874" i="4" s="1"/>
  <c r="Q2875" i="4" a="1"/>
  <c r="Q2875" i="4" s="1"/>
  <c r="Q2876" i="4" a="1"/>
  <c r="Q2876" i="4" s="1"/>
  <c r="Q2877" i="4" a="1"/>
  <c r="Q2877" i="4"/>
  <c r="Q2878" i="4" a="1"/>
  <c r="Q2878" i="4" s="1"/>
  <c r="Q2879" i="4" a="1"/>
  <c r="Q2879" i="4" s="1"/>
  <c r="Q2880" i="4" a="1"/>
  <c r="Q2880" i="4" s="1"/>
  <c r="Q2881" i="4" a="1"/>
  <c r="Q2881" i="4" s="1"/>
  <c r="Q2882" i="4" a="1"/>
  <c r="Q2882" i="4" s="1"/>
  <c r="Q2883" i="4" a="1"/>
  <c r="Q2883" i="4" s="1"/>
  <c r="Q2884" i="4" a="1"/>
  <c r="Q2884" i="4" s="1"/>
  <c r="Q2885" i="4" a="1"/>
  <c r="Q2885" i="4" s="1"/>
  <c r="Q2886" i="4" a="1"/>
  <c r="Q2886" i="4" s="1"/>
  <c r="Q2887" i="4" a="1"/>
  <c r="Q2887" i="4" s="1"/>
  <c r="Q2888" i="4" a="1"/>
  <c r="Q2888" i="4" s="1"/>
  <c r="Q2889" i="4" a="1"/>
  <c r="Q2889" i="4" s="1"/>
  <c r="Q2890" i="4" a="1"/>
  <c r="Q2890" i="4" s="1"/>
  <c r="Q2891" i="4" a="1"/>
  <c r="Q2891" i="4" s="1"/>
  <c r="Q2892" i="4" a="1"/>
  <c r="Q2892" i="4" s="1"/>
  <c r="Q2893" i="4" a="1"/>
  <c r="Q2893" i="4" s="1"/>
  <c r="Q2894" i="4" a="1"/>
  <c r="Q2894" i="4" s="1"/>
  <c r="Q2895" i="4" a="1"/>
  <c r="Q2895" i="4" s="1"/>
  <c r="Q2896" i="4" a="1"/>
  <c r="Q2896" i="4" s="1"/>
  <c r="Q2897" i="4" a="1"/>
  <c r="Q2897" i="4"/>
  <c r="Q2898" i="4" a="1"/>
  <c r="Q2898" i="4" s="1"/>
  <c r="Q2899" i="4" a="1"/>
  <c r="Q2899" i="4" s="1"/>
  <c r="Q2900" i="4" a="1"/>
  <c r="Q2900" i="4" s="1"/>
  <c r="Q2901" i="4" a="1"/>
  <c r="Q2901" i="4" s="1"/>
  <c r="Q2902" i="4" a="1"/>
  <c r="Q2902" i="4" s="1"/>
  <c r="Q2903" i="4" a="1"/>
  <c r="Q2903" i="4" s="1"/>
  <c r="Q2904" i="4" a="1"/>
  <c r="Q2904" i="4" s="1"/>
  <c r="Q2905" i="4" a="1"/>
  <c r="Q2905" i="4" s="1"/>
  <c r="Q2906" i="4" a="1"/>
  <c r="Q2906" i="4" s="1"/>
  <c r="Q2907" i="4" a="1"/>
  <c r="Q2907" i="4" s="1"/>
  <c r="Q2908" i="4" a="1"/>
  <c r="Q2908" i="4" s="1"/>
  <c r="Q2909" i="4" a="1"/>
  <c r="Q2909" i="4"/>
  <c r="Q2910" i="4" a="1"/>
  <c r="Q2910" i="4" s="1"/>
  <c r="Q2911" i="4" a="1"/>
  <c r="Q2911" i="4" s="1"/>
  <c r="Q2912" i="4" a="1"/>
  <c r="Q2912" i="4" s="1"/>
  <c r="Q2913" i="4" a="1"/>
  <c r="Q2913" i="4"/>
  <c r="Q2914" i="4" a="1"/>
  <c r="Q2914" i="4" s="1"/>
  <c r="Q2915" i="4" a="1"/>
  <c r="Q2915" i="4" s="1"/>
  <c r="Q2916" i="4" a="1"/>
  <c r="Q2916" i="4" s="1"/>
  <c r="Q2917" i="4" a="1"/>
  <c r="Q2917" i="4" s="1"/>
  <c r="Q2918" i="4" a="1"/>
  <c r="Q2918" i="4" s="1"/>
  <c r="Q2919" i="4" a="1"/>
  <c r="Q2919" i="4" s="1"/>
  <c r="Q2920" i="4" a="1"/>
  <c r="Q2920" i="4" s="1"/>
  <c r="Q2921" i="4" a="1"/>
  <c r="Q2921" i="4" s="1"/>
  <c r="Q2922" i="4" a="1"/>
  <c r="Q2922" i="4" s="1"/>
  <c r="Q2923" i="4" a="1"/>
  <c r="Q2923" i="4" s="1"/>
  <c r="Q2924" i="4" a="1"/>
  <c r="Q2924" i="4" s="1"/>
  <c r="Q2925" i="4" a="1"/>
  <c r="Q2925" i="4" s="1"/>
  <c r="Q2926" i="4" a="1"/>
  <c r="Q2926" i="4" s="1"/>
  <c r="Q2927" i="4" a="1"/>
  <c r="Q2927" i="4" s="1"/>
  <c r="Q2928" i="4" a="1"/>
  <c r="Q2928" i="4" s="1"/>
  <c r="Q2929" i="4" a="1"/>
  <c r="Q2929" i="4"/>
  <c r="Q2930" i="4" a="1"/>
  <c r="Q2930" i="4" s="1"/>
  <c r="Q2931" i="4" a="1"/>
  <c r="Q2931" i="4" s="1"/>
  <c r="Q2932" i="4" a="1"/>
  <c r="Q2932" i="4" s="1"/>
  <c r="Q2933" i="4" a="1"/>
  <c r="Q2933" i="4" s="1"/>
  <c r="Q2934" i="4" a="1"/>
  <c r="Q2934" i="4" s="1"/>
  <c r="Q2935" i="4" a="1"/>
  <c r="Q2935" i="4" s="1"/>
  <c r="Q2936" i="4" a="1"/>
  <c r="Q2936" i="4" s="1"/>
  <c r="Q2937" i="4" a="1"/>
  <c r="Q2937" i="4" s="1"/>
  <c r="Q2938" i="4" a="1"/>
  <c r="Q2938" i="4" s="1"/>
  <c r="Q2939" i="4" a="1"/>
  <c r="Q2939" i="4" s="1"/>
  <c r="Q2940" i="4" a="1"/>
  <c r="Q2940" i="4" s="1"/>
  <c r="Q2941" i="4" a="1"/>
  <c r="Q2941" i="4" s="1"/>
  <c r="Q2942" i="4" a="1"/>
  <c r="Q2942" i="4" s="1"/>
  <c r="Q2943" i="4" a="1"/>
  <c r="Q2943" i="4" s="1"/>
  <c r="Q2944" i="4" a="1"/>
  <c r="Q2944" i="4" s="1"/>
  <c r="Q2945" i="4" a="1"/>
  <c r="Q2945" i="4"/>
  <c r="Q2946" i="4" a="1"/>
  <c r="Q2946" i="4" s="1"/>
  <c r="Q2947" i="4" a="1"/>
  <c r="Q2947" i="4" s="1"/>
  <c r="Q2948" i="4" a="1"/>
  <c r="Q2948" i="4" s="1"/>
  <c r="Q2949" i="4" a="1"/>
  <c r="Q2949" i="4" s="1"/>
  <c r="Q2950" i="4" a="1"/>
  <c r="Q2950" i="4" s="1"/>
  <c r="Q2951" i="4" a="1"/>
  <c r="Q2951" i="4" s="1"/>
  <c r="Q2952" i="4" a="1"/>
  <c r="Q2952" i="4" s="1"/>
  <c r="Q2953" i="4" a="1"/>
  <c r="Q2953" i="4" s="1"/>
  <c r="Q2954" i="4" a="1"/>
  <c r="Q2954" i="4" s="1"/>
  <c r="Q2955" i="4" a="1"/>
  <c r="Q2955" i="4" s="1"/>
  <c r="Q2956" i="4" a="1"/>
  <c r="Q2956" i="4" s="1"/>
  <c r="Q2957" i="4" a="1"/>
  <c r="Q2957" i="4" s="1"/>
  <c r="Q2958" i="4" a="1"/>
  <c r="Q2958" i="4" s="1"/>
  <c r="Q2959" i="4" a="1"/>
  <c r="Q2959" i="4" s="1"/>
  <c r="Q2960" i="4" a="1"/>
  <c r="Q2960" i="4" s="1"/>
  <c r="Q2961" i="4" a="1"/>
  <c r="Q2961" i="4"/>
  <c r="Q2962" i="4" a="1"/>
  <c r="Q2962" i="4" s="1"/>
  <c r="Q2963" i="4" a="1"/>
  <c r="Q2963" i="4" s="1"/>
  <c r="Q2964" i="4" a="1"/>
  <c r="Q2964" i="4" s="1"/>
  <c r="Q2965" i="4" a="1"/>
  <c r="Q2965" i="4" s="1"/>
  <c r="Q2966" i="4" a="1"/>
  <c r="Q2966" i="4" s="1"/>
  <c r="Q2967" i="4" a="1"/>
  <c r="Q2967" i="4" s="1"/>
  <c r="Q2968" i="4" a="1"/>
  <c r="Q2968" i="4" s="1"/>
  <c r="Q2969" i="4" a="1"/>
  <c r="Q2969" i="4" s="1"/>
  <c r="Q2970" i="4" a="1"/>
  <c r="Q2970" i="4" s="1"/>
  <c r="Q2971" i="4" a="1"/>
  <c r="Q2971" i="4" s="1"/>
  <c r="Q2972" i="4" a="1"/>
  <c r="Q2972" i="4" s="1"/>
  <c r="Q2973" i="4" a="1"/>
  <c r="Q2973" i="4" s="1"/>
  <c r="Q2974" i="4" a="1"/>
  <c r="Q2974" i="4" s="1"/>
  <c r="Q2975" i="4" a="1"/>
  <c r="Q2975" i="4" s="1"/>
  <c r="Q2976" i="4" a="1"/>
  <c r="Q2976" i="4" s="1"/>
  <c r="Q2977" i="4" a="1"/>
  <c r="Q2977" i="4" s="1"/>
  <c r="Q2978" i="4" a="1"/>
  <c r="Q2978" i="4" s="1"/>
  <c r="Q2979" i="4" a="1"/>
  <c r="Q2979" i="4" s="1"/>
  <c r="Q2980" i="4" a="1"/>
  <c r="Q2980" i="4" s="1"/>
  <c r="Q2981" i="4" a="1"/>
  <c r="Q2981" i="4" s="1"/>
  <c r="Q2982" i="4" a="1"/>
  <c r="Q2982" i="4" s="1"/>
  <c r="Q2983" i="4" a="1"/>
  <c r="Q2983" i="4" s="1"/>
  <c r="Q2984" i="4" a="1"/>
  <c r="Q2984" i="4" s="1"/>
  <c r="Q2985" i="4" a="1"/>
  <c r="Q2985" i="4" s="1"/>
  <c r="Q2986" i="4" a="1"/>
  <c r="Q2986" i="4" s="1"/>
  <c r="Q2987" i="4" a="1"/>
  <c r="Q2987" i="4" s="1"/>
  <c r="Q2988" i="4" a="1"/>
  <c r="Q2988" i="4" s="1"/>
  <c r="Q2989" i="4" a="1"/>
  <c r="Q2989" i="4" s="1"/>
  <c r="Q2990" i="4" a="1"/>
  <c r="Q2990" i="4" s="1"/>
  <c r="Q2991" i="4" a="1"/>
  <c r="Q2991" i="4" s="1"/>
  <c r="Q2992" i="4" a="1"/>
  <c r="Q2992" i="4" s="1"/>
  <c r="Q2993" i="4" a="1"/>
  <c r="Q2993" i="4"/>
  <c r="Q2994" i="4" a="1"/>
  <c r="Q2994" i="4" s="1"/>
  <c r="Q2995" i="4" a="1"/>
  <c r="Q2995" i="4" s="1"/>
  <c r="Q2996" i="4" a="1"/>
  <c r="Q2996" i="4" s="1"/>
  <c r="Q2997" i="4" a="1"/>
  <c r="Q2997" i="4" s="1"/>
  <c r="Q2998" i="4" a="1"/>
  <c r="Q2998" i="4" s="1"/>
  <c r="Q2999" i="4" a="1"/>
  <c r="Q2999" i="4" s="1"/>
  <c r="Q3000" i="4" a="1"/>
  <c r="Q3000" i="4" s="1"/>
  <c r="Q3001" i="4" a="1"/>
  <c r="Q3001" i="4" s="1"/>
  <c r="Q3002" i="4" a="1"/>
  <c r="Q3002" i="4" s="1"/>
  <c r="Q3003" i="4" a="1"/>
  <c r="Q3003" i="4" s="1"/>
  <c r="Q3004" i="4" a="1"/>
  <c r="Q3004" i="4" s="1"/>
  <c r="Q3005" i="4" a="1"/>
  <c r="Q3005" i="4"/>
  <c r="Q3006" i="4" a="1"/>
  <c r="Q3006" i="4" s="1"/>
  <c r="Q3007" i="4" a="1"/>
  <c r="Q3007" i="4" s="1"/>
  <c r="Q3008" i="4" a="1"/>
  <c r="Q3008" i="4" s="1"/>
  <c r="Q3009" i="4" a="1"/>
  <c r="Q3009" i="4" s="1"/>
  <c r="Q3010" i="4" a="1"/>
  <c r="Q3010" i="4" s="1"/>
  <c r="Q3011" i="4" a="1"/>
  <c r="Q3011" i="4" s="1"/>
  <c r="Q3012" i="4" a="1"/>
  <c r="Q3012" i="4" s="1"/>
  <c r="Q3013" i="4" a="1"/>
  <c r="Q3013" i="4" s="1"/>
  <c r="Q3014" i="4" a="1"/>
  <c r="Q3014" i="4" s="1"/>
  <c r="Q3015" i="4" a="1"/>
  <c r="Q3015" i="4" s="1"/>
  <c r="Q3016" i="4" a="1"/>
  <c r="Q3016" i="4" s="1"/>
  <c r="Q3017" i="4" a="1"/>
  <c r="Q3017" i="4" s="1"/>
  <c r="Q3018" i="4" a="1"/>
  <c r="Q3018" i="4" s="1"/>
  <c r="Q3019" i="4" a="1"/>
  <c r="Q3019" i="4" s="1"/>
  <c r="Q3020" i="4" a="1"/>
  <c r="Q3020" i="4" s="1"/>
  <c r="Q3021" i="4" a="1"/>
  <c r="Q3021" i="4"/>
  <c r="Q3022" i="4" a="1"/>
  <c r="Q3022" i="4" s="1"/>
  <c r="Q3023" i="4" a="1"/>
  <c r="Q3023" i="4" s="1"/>
  <c r="Q3024" i="4" a="1"/>
  <c r="Q3024" i="4" s="1"/>
  <c r="Q3025" i="4" a="1"/>
  <c r="Q3025" i="4"/>
  <c r="Q3026" i="4" a="1"/>
  <c r="Q3026" i="4" s="1"/>
  <c r="Q3027" i="4" a="1"/>
  <c r="Q3027" i="4" s="1"/>
  <c r="Q3028" i="4" a="1"/>
  <c r="Q3028" i="4" s="1"/>
  <c r="Q3029" i="4" a="1"/>
  <c r="Q3029" i="4" s="1"/>
  <c r="Q3030" i="4" a="1"/>
  <c r="Q3030" i="4" s="1"/>
  <c r="Q3031" i="4" a="1"/>
  <c r="Q3031" i="4" s="1"/>
  <c r="Q3032" i="4" a="1"/>
  <c r="Q3032" i="4" s="1"/>
  <c r="Q3033" i="4" a="1"/>
  <c r="Q3033" i="4"/>
  <c r="Q3034" i="4" a="1"/>
  <c r="Q3034" i="4" s="1"/>
  <c r="Q3035" i="4" a="1"/>
  <c r="Q3035" i="4" s="1"/>
  <c r="Q3036" i="4" a="1"/>
  <c r="Q3036" i="4" s="1"/>
  <c r="Q3037" i="4" a="1"/>
  <c r="Q3037" i="4" s="1"/>
  <c r="Q3038" i="4" a="1"/>
  <c r="Q3038" i="4" s="1"/>
  <c r="Q3039" i="4" a="1"/>
  <c r="Q3039" i="4" s="1"/>
  <c r="Q3040" i="4" a="1"/>
  <c r="Q3040" i="4" s="1"/>
  <c r="Q3041" i="4" a="1"/>
  <c r="Q3041" i="4"/>
  <c r="Q3042" i="4" a="1"/>
  <c r="Q3042" i="4" s="1"/>
  <c r="Q3043" i="4" a="1"/>
  <c r="Q3043" i="4" s="1"/>
  <c r="Q3044" i="4" a="1"/>
  <c r="Q3044" i="4" s="1"/>
  <c r="Q3045" i="4" a="1"/>
  <c r="Q3045" i="4" s="1"/>
  <c r="Q3046" i="4" a="1"/>
  <c r="Q3046" i="4" s="1"/>
  <c r="Q3047" i="4" a="1"/>
  <c r="Q3047" i="4" s="1"/>
  <c r="Q3048" i="4" a="1"/>
  <c r="Q3048" i="4" s="1"/>
  <c r="Q3049" i="4" a="1"/>
  <c r="Q3049" i="4" s="1"/>
  <c r="Q3050" i="4" a="1"/>
  <c r="Q3050" i="4" s="1"/>
  <c r="Q3051" i="4" a="1"/>
  <c r="Q3051" i="4" s="1"/>
  <c r="Q3052" i="4" a="1"/>
  <c r="Q3052" i="4" s="1"/>
  <c r="Q3053" i="4" a="1"/>
  <c r="Q3053" i="4"/>
  <c r="Q3054" i="4" a="1"/>
  <c r="Q3054" i="4" s="1"/>
  <c r="Q3055" i="4" a="1"/>
  <c r="Q3055" i="4" s="1"/>
  <c r="Q3056" i="4" a="1"/>
  <c r="Q3056" i="4" s="1"/>
  <c r="Q3057" i="4" a="1"/>
  <c r="Q3057" i="4" s="1"/>
  <c r="Q3058" i="4" a="1"/>
  <c r="Q3058" i="4" s="1"/>
  <c r="Q3059" i="4" a="1"/>
  <c r="Q3059" i="4" s="1"/>
  <c r="Q3060" i="4" a="1"/>
  <c r="Q3060" i="4" s="1"/>
  <c r="Q3061" i="4" a="1"/>
  <c r="Q3061" i="4" s="1"/>
  <c r="Q3062" i="4" a="1"/>
  <c r="Q3062" i="4" s="1"/>
  <c r="Q3063" i="4" a="1"/>
  <c r="Q3063" i="4" s="1"/>
  <c r="Q3064" i="4" a="1"/>
  <c r="Q3064" i="4" s="1"/>
  <c r="Q3065" i="4" a="1"/>
  <c r="Q3065" i="4"/>
  <c r="Q3066" i="4" a="1"/>
  <c r="Q3066" i="4" s="1"/>
  <c r="Q3067" i="4" a="1"/>
  <c r="Q3067" i="4" s="1"/>
  <c r="Q3068" i="4" a="1"/>
  <c r="Q3068" i="4" s="1"/>
  <c r="Q3069" i="4" a="1"/>
  <c r="Q3069" i="4" s="1"/>
  <c r="Q3070" i="4" a="1"/>
  <c r="Q3070" i="4" s="1"/>
  <c r="Q3071" i="4" a="1"/>
  <c r="Q3071" i="4" s="1"/>
  <c r="Q3072" i="4" a="1"/>
  <c r="Q3072" i="4" s="1"/>
  <c r="Q3073" i="4" a="1"/>
  <c r="Q3073" i="4" s="1"/>
  <c r="Q3074" i="4" a="1"/>
  <c r="Q3074" i="4" s="1"/>
  <c r="Q3075" i="4" a="1"/>
  <c r="Q3075" i="4" s="1"/>
  <c r="Q3076" i="4" a="1"/>
  <c r="Q3076" i="4" s="1"/>
  <c r="Q3077" i="4" a="1"/>
  <c r="Q3077" i="4" s="1"/>
  <c r="Q3078" i="4" a="1"/>
  <c r="Q3078" i="4" s="1"/>
  <c r="Q3079" i="4" a="1"/>
  <c r="Q3079" i="4" s="1"/>
  <c r="Q3080" i="4" a="1"/>
  <c r="Q3080" i="4" s="1"/>
  <c r="Q3081" i="4" a="1"/>
  <c r="Q3081" i="4" s="1"/>
  <c r="Q3082" i="4" a="1"/>
  <c r="Q3082" i="4" s="1"/>
  <c r="Q3083" i="4" a="1"/>
  <c r="Q3083" i="4" s="1"/>
  <c r="Q3084" i="4" a="1"/>
  <c r="Q3084" i="4" s="1"/>
  <c r="Q3085" i="4" a="1"/>
  <c r="Q3085" i="4"/>
  <c r="Q3086" i="4" a="1"/>
  <c r="Q3086" i="4" s="1"/>
  <c r="Q3087" i="4" a="1"/>
  <c r="Q3087" i="4" s="1"/>
  <c r="Q3088" i="4" a="1"/>
  <c r="Q3088" i="4" s="1"/>
  <c r="Q3089" i="4" a="1"/>
  <c r="Q3089" i="4"/>
  <c r="Q3090" i="4" a="1"/>
  <c r="Q3090" i="4" s="1"/>
  <c r="Q3091" i="4" a="1"/>
  <c r="Q3091" i="4" s="1"/>
  <c r="Q3092" i="4" a="1"/>
  <c r="Q3092" i="4" s="1"/>
  <c r="Q3093" i="4" a="1"/>
  <c r="Q3093" i="4" s="1"/>
  <c r="Q3094" i="4" a="1"/>
  <c r="Q3094" i="4" s="1"/>
  <c r="Q3095" i="4" a="1"/>
  <c r="Q3095" i="4" s="1"/>
  <c r="Q3096" i="4" a="1"/>
  <c r="Q3096" i="4" s="1"/>
  <c r="Q3097" i="4" a="1"/>
  <c r="Q3097" i="4" s="1"/>
  <c r="Q3098" i="4" a="1"/>
  <c r="Q3098" i="4" s="1"/>
  <c r="Q3099" i="4" a="1"/>
  <c r="Q3099" i="4" s="1"/>
  <c r="Q3100" i="4" a="1"/>
  <c r="Q3100" i="4" s="1"/>
  <c r="Q3101" i="4" a="1"/>
  <c r="Q3101" i="4" s="1"/>
  <c r="Q3102" i="4" a="1"/>
  <c r="Q3102" i="4" s="1"/>
  <c r="Q3103" i="4" a="1"/>
  <c r="Q3103" i="4" s="1"/>
  <c r="Q3104" i="4" a="1"/>
  <c r="Q3104" i="4" s="1"/>
  <c r="Q3105" i="4" a="1"/>
  <c r="Q3105" i="4"/>
  <c r="Q3106" i="4" a="1"/>
  <c r="Q3106" i="4" s="1"/>
  <c r="Q3107" i="4" a="1"/>
  <c r="Q3107" i="4" s="1"/>
  <c r="Q3108" i="4" a="1"/>
  <c r="Q3108" i="4" s="1"/>
  <c r="Q3109" i="4" a="1"/>
  <c r="Q3109" i="4" s="1"/>
  <c r="Q3110" i="4" a="1"/>
  <c r="Q3110" i="4" s="1"/>
  <c r="Q3111" i="4" a="1"/>
  <c r="Q3111" i="4" s="1"/>
  <c r="Q3112" i="4" a="1"/>
  <c r="Q3112" i="4" s="1"/>
  <c r="Q3113" i="4" a="1"/>
  <c r="Q3113" i="4"/>
  <c r="Q3114" i="4" a="1"/>
  <c r="Q3114" i="4" s="1"/>
  <c r="Q3115" i="4" a="1"/>
  <c r="Q3115" i="4" s="1"/>
  <c r="Q3116" i="4" a="1"/>
  <c r="Q3116" i="4" s="1"/>
  <c r="Q3117" i="4" a="1"/>
  <c r="Q3117" i="4"/>
  <c r="Q3118" i="4" a="1"/>
  <c r="Q3118" i="4" s="1"/>
  <c r="Q3119" i="4" a="1"/>
  <c r="Q3119" i="4" s="1"/>
  <c r="Q3120" i="4" a="1"/>
  <c r="Q3120" i="4" s="1"/>
  <c r="Q3121" i="4" a="1"/>
  <c r="Q3121" i="4" s="1"/>
  <c r="Q3122" i="4" a="1"/>
  <c r="Q3122" i="4" s="1"/>
  <c r="Q3123" i="4" a="1"/>
  <c r="Q3123" i="4" s="1"/>
  <c r="Q3124" i="4" a="1"/>
  <c r="Q3124" i="4" s="1"/>
  <c r="Q3125" i="4" a="1"/>
  <c r="Q3125" i="4" s="1"/>
  <c r="Q3126" i="4" a="1"/>
  <c r="Q3126" i="4" s="1"/>
  <c r="Q3127" i="4" a="1"/>
  <c r="Q3127" i="4" s="1"/>
  <c r="Q3128" i="4" a="1"/>
  <c r="Q3128" i="4" s="1"/>
  <c r="Q3129" i="4" a="1"/>
  <c r="Q3129" i="4"/>
  <c r="Q3130" i="4" a="1"/>
  <c r="Q3130" i="4" s="1"/>
  <c r="Q3131" i="4" a="1"/>
  <c r="Q3131" i="4" s="1"/>
  <c r="Q3132" i="4" a="1"/>
  <c r="Q3132" i="4" s="1"/>
  <c r="Q3133" i="4" a="1"/>
  <c r="Q3133" i="4" s="1"/>
  <c r="Q3134" i="4" a="1"/>
  <c r="Q3134" i="4" s="1"/>
  <c r="Q3135" i="4" a="1"/>
  <c r="Q3135" i="4" s="1"/>
  <c r="Q3136" i="4" a="1"/>
  <c r="Q3136" i="4" s="1"/>
  <c r="Q3137" i="4" a="1"/>
  <c r="Q3137" i="4"/>
  <c r="Q3138" i="4" a="1"/>
  <c r="Q3138" i="4" s="1"/>
  <c r="Q3139" i="4" a="1"/>
  <c r="Q3139" i="4" s="1"/>
  <c r="Q3140" i="4" a="1"/>
  <c r="Q3140" i="4" s="1"/>
  <c r="Q3141" i="4" a="1"/>
  <c r="Q3141" i="4" s="1"/>
  <c r="Q3142" i="4" a="1"/>
  <c r="Q3142" i="4" s="1"/>
  <c r="Q3143" i="4" a="1"/>
  <c r="Q3143" i="4" s="1"/>
  <c r="Q3144" i="4" a="1"/>
  <c r="Q3144" i="4" s="1"/>
  <c r="Q3145" i="4" a="1"/>
  <c r="Q3145" i="4" s="1"/>
  <c r="Q3146" i="4" a="1"/>
  <c r="Q3146" i="4" s="1"/>
  <c r="Q3147" i="4" a="1"/>
  <c r="Q3147" i="4" s="1"/>
  <c r="Q3148" i="4" a="1"/>
  <c r="Q3148" i="4" s="1"/>
  <c r="Q3149" i="4" a="1"/>
  <c r="Q3149" i="4" s="1"/>
  <c r="Q3150" i="4" a="1"/>
  <c r="Q3150" i="4" s="1"/>
  <c r="Q3151" i="4" a="1"/>
  <c r="Q3151" i="4" s="1"/>
  <c r="Q3152" i="4" a="1"/>
  <c r="Q3152" i="4" s="1"/>
  <c r="Q3153" i="4" a="1"/>
  <c r="Q3153" i="4"/>
  <c r="Q3154" i="4" a="1"/>
  <c r="Q3154" i="4" s="1"/>
  <c r="Q3155" i="4" a="1"/>
  <c r="Q3155" i="4" s="1"/>
  <c r="Q3156" i="4" a="1"/>
  <c r="Q3156" i="4" s="1"/>
  <c r="Q3157" i="4" a="1"/>
  <c r="Q3157" i="4" s="1"/>
  <c r="Q3158" i="4" a="1"/>
  <c r="Q3158" i="4" s="1"/>
  <c r="Q3159" i="4" a="1"/>
  <c r="Q3159" i="4" s="1"/>
  <c r="Q3160" i="4" a="1"/>
  <c r="Q3160" i="4" s="1"/>
  <c r="Q3161" i="4" a="1"/>
  <c r="Q3161" i="4" s="1"/>
  <c r="Q3162" i="4" a="1"/>
  <c r="Q3162" i="4" s="1"/>
  <c r="Q3163" i="4" a="1"/>
  <c r="Q3163" i="4" s="1"/>
  <c r="Q3164" i="4" a="1"/>
  <c r="Q3164" i="4" s="1"/>
  <c r="Q3165" i="4" a="1"/>
  <c r="Q3165" i="4" s="1"/>
  <c r="Q3166" i="4" a="1"/>
  <c r="Q3166" i="4" s="1"/>
  <c r="Q3167" i="4" a="1"/>
  <c r="Q3167" i="4" s="1"/>
  <c r="Q3168" i="4" a="1"/>
  <c r="Q3168" i="4" s="1"/>
  <c r="Q3169" i="4" a="1"/>
  <c r="Q3169" i="4" s="1"/>
  <c r="Q3170" i="4" a="1"/>
  <c r="Q3170" i="4" s="1"/>
  <c r="Q3171" i="4" a="1"/>
  <c r="Q3171" i="4" s="1"/>
  <c r="Q3172" i="4" a="1"/>
  <c r="Q3172" i="4" s="1"/>
  <c r="Q3173" i="4" a="1"/>
  <c r="Q3173" i="4" s="1"/>
  <c r="Q3174" i="4" a="1"/>
  <c r="Q3174" i="4" s="1"/>
  <c r="Q3175" i="4" a="1"/>
  <c r="Q3175" i="4" s="1"/>
  <c r="Q3176" i="4" a="1"/>
  <c r="Q3176" i="4" s="1"/>
  <c r="Q3177" i="4" a="1"/>
  <c r="Q3177" i="4" s="1"/>
  <c r="Q3178" i="4" a="1"/>
  <c r="Q3178" i="4" s="1"/>
  <c r="Q3179" i="4" a="1"/>
  <c r="Q3179" i="4" s="1"/>
  <c r="Q3180" i="4" a="1"/>
  <c r="Q3180" i="4" s="1"/>
  <c r="Q3181" i="4" a="1"/>
  <c r="Q3181" i="4" s="1"/>
  <c r="Q3182" i="4" a="1"/>
  <c r="Q3182" i="4" s="1"/>
  <c r="Q3183" i="4" a="1"/>
  <c r="Q3183" i="4" s="1"/>
  <c r="Q3184" i="4" a="1"/>
  <c r="Q3184" i="4" s="1"/>
  <c r="Q3185" i="4" a="1"/>
  <c r="Q3185" i="4"/>
  <c r="Q3186" i="4" a="1"/>
  <c r="Q3186" i="4" s="1"/>
  <c r="Q3187" i="4" a="1"/>
  <c r="Q3187" i="4" s="1"/>
  <c r="Q3188" i="4" a="1"/>
  <c r="Q3188" i="4" s="1"/>
  <c r="Q3189" i="4" a="1"/>
  <c r="Q3189" i="4" s="1"/>
  <c r="Q3190" i="4" a="1"/>
  <c r="Q3190" i="4" s="1"/>
  <c r="Q3191" i="4" a="1"/>
  <c r="Q3191" i="4" s="1"/>
  <c r="Q3192" i="4" a="1"/>
  <c r="Q3192" i="4" s="1"/>
  <c r="Q3193" i="4" a="1"/>
  <c r="Q3193" i="4" s="1"/>
  <c r="Q3194" i="4" a="1"/>
  <c r="Q3194" i="4" s="1"/>
  <c r="Q3195" i="4" a="1"/>
  <c r="Q3195" i="4" s="1"/>
  <c r="Q3196" i="4" a="1"/>
  <c r="Q3196" i="4" s="1"/>
  <c r="Q3197" i="4" a="1"/>
  <c r="Q3197" i="4"/>
  <c r="Q3198" i="4" a="1"/>
  <c r="Q3198" i="4" s="1"/>
  <c r="Q3199" i="4" a="1"/>
  <c r="Q3199" i="4" s="1"/>
  <c r="Q3200" i="4" a="1"/>
  <c r="Q3200" i="4" s="1"/>
  <c r="Q3201" i="4" a="1"/>
  <c r="Q3201" i="4" s="1"/>
  <c r="Q3202" i="4" a="1"/>
  <c r="Q3202" i="4" s="1"/>
  <c r="Q3203" i="4" a="1"/>
  <c r="Q3203" i="4" s="1"/>
  <c r="Q3204" i="4" a="1"/>
  <c r="Q3204" i="4" s="1"/>
  <c r="Q3205" i="4" a="1"/>
  <c r="Q3205" i="4" s="1"/>
  <c r="Q3206" i="4" a="1"/>
  <c r="Q3206" i="4" s="1"/>
  <c r="Q3207" i="4" a="1"/>
  <c r="Q3207" i="4" s="1"/>
  <c r="Q3208" i="4" a="1"/>
  <c r="Q3208" i="4" s="1"/>
  <c r="Q3209" i="4" a="1"/>
  <c r="Q3209" i="4" s="1"/>
  <c r="Q3210" i="4" a="1"/>
  <c r="Q3210" i="4" s="1"/>
  <c r="Q3211" i="4" a="1"/>
  <c r="Q3211" i="4" s="1"/>
  <c r="Q3212" i="4" a="1"/>
  <c r="Q3212" i="4" s="1"/>
  <c r="Q3213" i="4" a="1"/>
  <c r="Q3213" i="4"/>
  <c r="Q3214" i="4" a="1"/>
  <c r="Q3214" i="4" s="1"/>
  <c r="Q3215" i="4" a="1"/>
  <c r="Q3215" i="4" s="1"/>
  <c r="Q3216" i="4" a="1"/>
  <c r="Q3216" i="4" s="1"/>
  <c r="Q3217" i="4" a="1"/>
  <c r="Q3217" i="4"/>
  <c r="Q3218" i="4" a="1"/>
  <c r="Q3218" i="4" s="1"/>
  <c r="Q3219" i="4" a="1"/>
  <c r="Q3219" i="4" s="1"/>
  <c r="Q3220" i="4" a="1"/>
  <c r="Q3220" i="4" s="1"/>
  <c r="Q3221" i="4" a="1"/>
  <c r="Q3221" i="4" s="1"/>
  <c r="Q3222" i="4" a="1"/>
  <c r="Q3222" i="4" s="1"/>
  <c r="Q3223" i="4" a="1"/>
  <c r="Q3223" i="4" s="1"/>
  <c r="Q3224" i="4" a="1"/>
  <c r="Q3224" i="4" s="1"/>
  <c r="Q3225" i="4" a="1"/>
  <c r="Q3225" i="4" s="1"/>
  <c r="Q3226" i="4" a="1"/>
  <c r="Q3226" i="4" s="1"/>
  <c r="Q3227" i="4" a="1"/>
  <c r="Q3227" i="4" s="1"/>
  <c r="Q3228" i="4" a="1"/>
  <c r="Q3228" i="4" s="1"/>
  <c r="Q3229" i="4" a="1"/>
  <c r="Q3229" i="4" s="1"/>
  <c r="Q3230" i="4" a="1"/>
  <c r="Q3230" i="4" s="1"/>
  <c r="Q3231" i="4" a="1"/>
  <c r="Q3231" i="4" s="1"/>
  <c r="Q3232" i="4" a="1"/>
  <c r="Q3232" i="4" s="1"/>
  <c r="Q3233" i="4" a="1"/>
  <c r="Q3233" i="4" s="1"/>
  <c r="Q3234" i="4" a="1"/>
  <c r="Q3234" i="4" s="1"/>
  <c r="Q3235" i="4" a="1"/>
  <c r="Q3235" i="4" s="1"/>
  <c r="Q3236" i="4" a="1"/>
  <c r="Q3236" i="4" s="1"/>
  <c r="Q3237" i="4" a="1"/>
  <c r="Q3237" i="4" s="1"/>
  <c r="Q3238" i="4" a="1"/>
  <c r="Q3238" i="4" s="1"/>
  <c r="Q3239" i="4" a="1"/>
  <c r="Q3239" i="4" s="1"/>
  <c r="Q3240" i="4" a="1"/>
  <c r="Q3240" i="4" s="1"/>
  <c r="Q3241" i="4" a="1"/>
  <c r="Q3241" i="4" s="1"/>
  <c r="Q3242" i="4" a="1"/>
  <c r="Q3242" i="4" s="1"/>
  <c r="Q3243" i="4" a="1"/>
  <c r="Q3243" i="4" s="1"/>
  <c r="Q3244" i="4" a="1"/>
  <c r="Q3244" i="4" s="1"/>
  <c r="Q3245" i="4" a="1"/>
  <c r="Q3245" i="4"/>
  <c r="Q3246" i="4" a="1"/>
  <c r="Q3246" i="4" s="1"/>
  <c r="Q3247" i="4" a="1"/>
  <c r="Q3247" i="4" s="1"/>
  <c r="Q3248" i="4" a="1"/>
  <c r="Q3248" i="4" s="1"/>
  <c r="Q3249" i="4" a="1"/>
  <c r="Q3249" i="4"/>
  <c r="Q3250" i="4" a="1"/>
  <c r="Q3250" i="4" s="1"/>
  <c r="Q3251" i="4" a="1"/>
  <c r="Q3251" i="4" s="1"/>
  <c r="Q3252" i="4" a="1"/>
  <c r="Q3252" i="4" s="1"/>
  <c r="Q3253" i="4" a="1"/>
  <c r="Q3253" i="4" s="1"/>
  <c r="Q3254" i="4" a="1"/>
  <c r="Q3254" i="4" s="1"/>
  <c r="Q3255" i="4" a="1"/>
  <c r="Q3255" i="4" s="1"/>
  <c r="Q3256" i="4" a="1"/>
  <c r="Q3256" i="4" s="1"/>
  <c r="Q3257" i="4" a="1"/>
  <c r="Q3257" i="4" s="1"/>
  <c r="Q3258" i="4" a="1"/>
  <c r="Q3258" i="4" s="1"/>
  <c r="Q3259" i="4" a="1"/>
  <c r="Q3259" i="4" s="1"/>
  <c r="Q3260" i="4" a="1"/>
  <c r="Q3260" i="4" s="1"/>
  <c r="Q3261" i="4" a="1"/>
  <c r="Q3261" i="4" s="1"/>
  <c r="Q3262" i="4" a="1"/>
  <c r="Q3262" i="4" s="1"/>
  <c r="Q3263" i="4" a="1"/>
  <c r="Q3263" i="4" s="1"/>
  <c r="Q3264" i="4" a="1"/>
  <c r="Q3264" i="4" s="1"/>
  <c r="Q3265" i="4" a="1"/>
  <c r="Q3265" i="4" s="1"/>
  <c r="Q3266" i="4" a="1"/>
  <c r="Q3266" i="4" s="1"/>
  <c r="Q3267" i="4" a="1"/>
  <c r="Q3267" i="4" s="1"/>
  <c r="Q3268" i="4" a="1"/>
  <c r="Q3268" i="4" s="1"/>
  <c r="Q3269" i="4" a="1"/>
  <c r="Q3269" i="4" s="1"/>
  <c r="Q3270" i="4" a="1"/>
  <c r="Q3270" i="4" s="1"/>
  <c r="Q3271" i="4" a="1"/>
  <c r="Q3271" i="4" s="1"/>
  <c r="Q3272" i="4" a="1"/>
  <c r="Q3272" i="4" s="1"/>
  <c r="Q3273" i="4" a="1"/>
  <c r="Q3273" i="4"/>
  <c r="Q3274" i="4" a="1"/>
  <c r="Q3274" i="4" s="1"/>
  <c r="Q3275" i="4" a="1"/>
  <c r="Q3275" i="4" s="1"/>
  <c r="Q3276" i="4" a="1"/>
  <c r="Q3276" i="4" s="1"/>
  <c r="Q3277" i="4" a="1"/>
  <c r="Q3277" i="4"/>
  <c r="Q3278" i="4" a="1"/>
  <c r="Q3278" i="4" s="1"/>
  <c r="Q3279" i="4" a="1"/>
  <c r="Q3279" i="4" s="1"/>
  <c r="Q3280" i="4" a="1"/>
  <c r="Q3280" i="4" s="1"/>
  <c r="Q3281" i="4" a="1"/>
  <c r="Q3281" i="4" s="1"/>
  <c r="Q3282" i="4" a="1"/>
  <c r="Q3282" i="4" s="1"/>
  <c r="Q3283" i="4" a="1"/>
  <c r="Q3283" i="4" s="1"/>
  <c r="Q3284" i="4" a="1"/>
  <c r="Q3284" i="4" s="1"/>
  <c r="Q3285" i="4" a="1"/>
  <c r="Q3285" i="4" s="1"/>
  <c r="Q3286" i="4" a="1"/>
  <c r="Q3286" i="4" s="1"/>
  <c r="Q3287" i="4" a="1"/>
  <c r="Q3287" i="4" s="1"/>
  <c r="Q3288" i="4" a="1"/>
  <c r="Q3288" i="4" s="1"/>
  <c r="Q3289" i="4" a="1"/>
  <c r="Q3289" i="4" s="1"/>
  <c r="Q3290" i="4" a="1"/>
  <c r="Q3290" i="4" s="1"/>
  <c r="Q3291" i="4" a="1"/>
  <c r="Q3291" i="4" s="1"/>
  <c r="Q3292" i="4" a="1"/>
  <c r="Q3292" i="4" s="1"/>
  <c r="Q3293" i="4" a="1"/>
  <c r="Q3293" i="4"/>
  <c r="Q3294" i="4" a="1"/>
  <c r="Q3294" i="4" s="1"/>
  <c r="Q3295" i="4" a="1"/>
  <c r="Q3295" i="4" s="1"/>
  <c r="Q3296" i="4" a="1"/>
  <c r="Q3296" i="4" s="1"/>
  <c r="Q3297" i="4" a="1"/>
  <c r="Q3297" i="4"/>
  <c r="Q3298" i="4" a="1"/>
  <c r="Q3298" i="4" s="1"/>
  <c r="Q3299" i="4" a="1"/>
  <c r="Q3299" i="4" s="1"/>
  <c r="Q3300" i="4" a="1"/>
  <c r="Q3300" i="4" s="1"/>
  <c r="Q3301" i="4" a="1"/>
  <c r="Q3301" i="4" s="1"/>
  <c r="Q3302" i="4" a="1"/>
  <c r="Q3302" i="4" s="1"/>
  <c r="Q3303" i="4" a="1"/>
  <c r="Q3303" i="4" s="1"/>
  <c r="Q3304" i="4" a="1"/>
  <c r="Q3304" i="4" s="1"/>
  <c r="Q3305" i="4" a="1"/>
  <c r="Q3305" i="4" s="1"/>
  <c r="Q3306" i="4" a="1"/>
  <c r="Q3306" i="4" s="1"/>
  <c r="Q3307" i="4" a="1"/>
  <c r="Q3307" i="4" s="1"/>
  <c r="Q3308" i="4" a="1"/>
  <c r="Q3308" i="4" s="1"/>
  <c r="Q3309" i="4" a="1"/>
  <c r="Q3309" i="4" s="1"/>
  <c r="Q3310" i="4" a="1"/>
  <c r="Q3310" i="4" s="1"/>
  <c r="Q3311" i="4" a="1"/>
  <c r="Q3311" i="4" s="1"/>
  <c r="Q3312" i="4" a="1"/>
  <c r="Q3312" i="4" s="1"/>
  <c r="Q3313" i="4" a="1"/>
  <c r="Q3313" i="4" s="1"/>
  <c r="Q3314" i="4" a="1"/>
  <c r="Q3314" i="4" s="1"/>
  <c r="Q3315" i="4" a="1"/>
  <c r="Q3315" i="4" s="1"/>
  <c r="Q3316" i="4" a="1"/>
  <c r="Q3316" i="4" s="1"/>
  <c r="Q3317" i="4" a="1"/>
  <c r="Q3317" i="4" s="1"/>
  <c r="Q3318" i="4" a="1"/>
  <c r="Q3318" i="4" s="1"/>
  <c r="Q3319" i="4" a="1"/>
  <c r="Q3319" i="4" s="1"/>
  <c r="Q3320" i="4" a="1"/>
  <c r="Q3320" i="4" s="1"/>
  <c r="Q3321" i="4" a="1"/>
  <c r="Q3321" i="4"/>
  <c r="Q3322" i="4" a="1"/>
  <c r="Q3322" i="4" s="1"/>
  <c r="Q3323" i="4" a="1"/>
  <c r="Q3323" i="4" s="1"/>
  <c r="Q3324" i="4" a="1"/>
  <c r="Q3324" i="4" s="1"/>
  <c r="Q3325" i="4" a="1"/>
  <c r="Q3325" i="4"/>
  <c r="Q3326" i="4" a="1"/>
  <c r="Q3326" i="4" s="1"/>
  <c r="Q3327" i="4" a="1"/>
  <c r="Q3327" i="4" s="1"/>
  <c r="Q3328" i="4" a="1"/>
  <c r="Q3328" i="4" s="1"/>
  <c r="Q3329" i="4" a="1"/>
  <c r="Q3329" i="4" s="1"/>
  <c r="Q3330" i="4" a="1"/>
  <c r="Q3330" i="4" s="1"/>
  <c r="Q3331" i="4" a="1"/>
  <c r="Q3331" i="4" s="1"/>
  <c r="Q3332" i="4" a="1"/>
  <c r="Q3332" i="4" s="1"/>
  <c r="Q3333" i="4" a="1"/>
  <c r="Q3333" i="4" s="1"/>
  <c r="Q3334" i="4" a="1"/>
  <c r="Q3334" i="4" s="1"/>
  <c r="Q3335" i="4" a="1"/>
  <c r="Q3335" i="4" s="1"/>
  <c r="Q3336" i="4" a="1"/>
  <c r="Q3336" i="4" s="1"/>
  <c r="Q3337" i="4" a="1"/>
  <c r="Q3337" i="4" s="1"/>
  <c r="Q3338" i="4" a="1"/>
  <c r="Q3338" i="4" s="1"/>
  <c r="Q3339" i="4" a="1"/>
  <c r="Q3339" i="4" s="1"/>
  <c r="Q3340" i="4" a="1"/>
  <c r="Q3340" i="4" s="1"/>
  <c r="Q3341" i="4" a="1"/>
  <c r="Q3341" i="4"/>
  <c r="Q3342" i="4" a="1"/>
  <c r="Q3342" i="4" s="1"/>
  <c r="Q3343" i="4" a="1"/>
  <c r="Q3343" i="4" s="1"/>
  <c r="Q3344" i="4" a="1"/>
  <c r="Q3344" i="4" s="1"/>
  <c r="Q3345" i="4" a="1"/>
  <c r="Q3345" i="4"/>
  <c r="Q3346" i="4" a="1"/>
  <c r="Q3346" i="4" s="1"/>
  <c r="Q3347" i="4" a="1"/>
  <c r="Q3347" i="4" s="1"/>
  <c r="Q3348" i="4" a="1"/>
  <c r="Q3348" i="4" s="1"/>
  <c r="Q3349" i="4" a="1"/>
  <c r="Q3349" i="4" s="1"/>
  <c r="Q3350" i="4" a="1"/>
  <c r="Q3350" i="4" s="1"/>
  <c r="Q3351" i="4" a="1"/>
  <c r="Q3351" i="4" s="1"/>
  <c r="Q3352" i="4" a="1"/>
  <c r="Q3352" i="4" s="1"/>
  <c r="Q3353" i="4" a="1"/>
  <c r="Q3353" i="4" s="1"/>
  <c r="Q3354" i="4" a="1"/>
  <c r="Q3354" i="4" s="1"/>
  <c r="Q3355" i="4" a="1"/>
  <c r="Q3355" i="4" s="1"/>
  <c r="Q3356" i="4" a="1"/>
  <c r="Q3356" i="4" s="1"/>
  <c r="Q3357" i="4" a="1"/>
  <c r="Q3357" i="4" s="1"/>
  <c r="Q3358" i="4" a="1"/>
  <c r="Q3358" i="4" s="1"/>
  <c r="Q3359" i="4" a="1"/>
  <c r="Q3359" i="4" s="1"/>
  <c r="Q3360" i="4" a="1"/>
  <c r="Q3360" i="4" s="1"/>
  <c r="Q3361" i="4" a="1"/>
  <c r="Q3361" i="4"/>
  <c r="Q3362" i="4" a="1"/>
  <c r="Q3362" i="4" s="1"/>
  <c r="Q3363" i="4" a="1"/>
  <c r="Q3363" i="4" s="1"/>
  <c r="Q3364" i="4" a="1"/>
  <c r="Q3364" i="4" s="1"/>
  <c r="Q3365" i="4" a="1"/>
  <c r="Q3365" i="4" s="1"/>
  <c r="Q3366" i="4" a="1"/>
  <c r="Q3366" i="4" s="1"/>
  <c r="Q3367" i="4" a="1"/>
  <c r="Q3367" i="4" s="1"/>
  <c r="Q3368" i="4" a="1"/>
  <c r="Q3368" i="4" s="1"/>
  <c r="Q3369" i="4" a="1"/>
  <c r="Q3369" i="4"/>
  <c r="Q3370" i="4" a="1"/>
  <c r="Q3370" i="4" s="1"/>
  <c r="Q3371" i="4" a="1"/>
  <c r="Q3371" i="4" s="1"/>
  <c r="Q3372" i="4" a="1"/>
  <c r="Q3372" i="4" s="1"/>
  <c r="Q3373" i="4" a="1"/>
  <c r="Q3373" i="4" s="1"/>
  <c r="Q3374" i="4" a="1"/>
  <c r="Q3374" i="4" s="1"/>
  <c r="Q3375" i="4" a="1"/>
  <c r="Q3375" i="4" s="1"/>
  <c r="Q3376" i="4" a="1"/>
  <c r="Q3376" i="4" s="1"/>
  <c r="Q3377" i="4" a="1"/>
  <c r="Q3377" i="4" s="1"/>
  <c r="Q3378" i="4" a="1"/>
  <c r="Q3378" i="4" s="1"/>
  <c r="Q3379" i="4" a="1"/>
  <c r="Q3379" i="4" s="1"/>
  <c r="Q3380" i="4" a="1"/>
  <c r="Q3380" i="4" s="1"/>
  <c r="Q3381" i="4" a="1"/>
  <c r="Q3381" i="4" s="1"/>
  <c r="Q3382" i="4" a="1"/>
  <c r="Q3382" i="4" s="1"/>
  <c r="Q3383" i="4" a="1"/>
  <c r="Q3383" i="4" s="1"/>
  <c r="Q3384" i="4" a="1"/>
  <c r="Q3384" i="4" s="1"/>
  <c r="Q3385" i="4" a="1"/>
  <c r="Q3385" i="4"/>
  <c r="Q3386" i="4" a="1"/>
  <c r="Q3386" i="4" s="1"/>
  <c r="Q3387" i="4" a="1"/>
  <c r="Q3387" i="4" s="1"/>
  <c r="Q3388" i="4" a="1"/>
  <c r="Q3388" i="4" s="1"/>
  <c r="Q3389" i="4" a="1"/>
  <c r="Q3389" i="4"/>
  <c r="Q3390" i="4" a="1"/>
  <c r="Q3390" i="4" s="1"/>
  <c r="Q3391" i="4" a="1"/>
  <c r="Q3391" i="4" s="1"/>
  <c r="Q3392" i="4" a="1"/>
  <c r="Q3392" i="4" s="1"/>
  <c r="Q3393" i="4" a="1"/>
  <c r="Q3393" i="4" s="1"/>
  <c r="Q3394" i="4" a="1"/>
  <c r="Q3394" i="4" s="1"/>
  <c r="Q3395" i="4" a="1"/>
  <c r="Q3395" i="4" s="1"/>
  <c r="Q3396" i="4" a="1"/>
  <c r="Q3396" i="4" s="1"/>
  <c r="Q3397" i="4" a="1"/>
  <c r="Q3397" i="4" s="1"/>
  <c r="Q3398" i="4" a="1"/>
  <c r="Q3398" i="4" s="1"/>
  <c r="Q3399" i="4" a="1"/>
  <c r="Q3399" i="4" s="1"/>
  <c r="Q3400" i="4" a="1"/>
  <c r="Q3400" i="4" s="1"/>
  <c r="Q3401" i="4" a="1"/>
  <c r="Q3401" i="4" s="1"/>
  <c r="Q3402" i="4" a="1"/>
  <c r="Q3402" i="4" s="1"/>
  <c r="Q3403" i="4" a="1"/>
  <c r="Q3403" i="4" s="1"/>
  <c r="Q3404" i="4" a="1"/>
  <c r="Q3404" i="4" s="1"/>
  <c r="Q3405" i="4" a="1"/>
  <c r="Q3405" i="4" s="1"/>
  <c r="Q3406" i="4" a="1"/>
  <c r="Q3406" i="4" s="1"/>
  <c r="Q3407" i="4" a="1"/>
  <c r="Q3407" i="4" s="1"/>
  <c r="Q3408" i="4" a="1"/>
  <c r="Q3408" i="4" s="1"/>
  <c r="Q3409" i="4" a="1"/>
  <c r="Q3409" i="4"/>
  <c r="Q3410" i="4" a="1"/>
  <c r="Q3410" i="4" s="1"/>
  <c r="Q3411" i="4" a="1"/>
  <c r="Q3411" i="4" s="1"/>
  <c r="Q3412" i="4" a="1"/>
  <c r="Q3412" i="4" s="1"/>
  <c r="Q3413" i="4" a="1"/>
  <c r="Q3413" i="4" s="1"/>
  <c r="Q3414" i="4" a="1"/>
  <c r="Q3414" i="4" s="1"/>
  <c r="Q3415" i="4" a="1"/>
  <c r="Q3415" i="4" s="1"/>
  <c r="Q3416" i="4" a="1"/>
  <c r="Q3416" i="4" s="1"/>
  <c r="Q3417" i="4" a="1"/>
  <c r="Q3417" i="4" s="1"/>
  <c r="Q3418" i="4" a="1"/>
  <c r="Q3418" i="4" s="1"/>
  <c r="Q3419" i="4" a="1"/>
  <c r="Q3419" i="4" s="1"/>
  <c r="Q3420" i="4" a="1"/>
  <c r="Q3420" i="4"/>
  <c r="Q3421" i="4" a="1"/>
  <c r="Q3421" i="4" s="1"/>
  <c r="Q3422" i="4" a="1"/>
  <c r="Q3422" i="4"/>
  <c r="Q3423" i="4" a="1"/>
  <c r="Q3423" i="4" s="1"/>
  <c r="Q3424" i="4" a="1"/>
  <c r="Q3424" i="4" s="1"/>
  <c r="Q3425" i="4" a="1"/>
  <c r="Q3425" i="4" s="1"/>
  <c r="Q3426" i="4" a="1"/>
  <c r="Q3426" i="4" s="1"/>
  <c r="Q3427" i="4" a="1"/>
  <c r="Q3427" i="4" s="1"/>
  <c r="Q3428" i="4" a="1"/>
  <c r="Q3428" i="4"/>
  <c r="Q3429" i="4" a="1"/>
  <c r="Q3429" i="4" s="1"/>
  <c r="Q3430" i="4" a="1"/>
  <c r="Q3430" i="4"/>
  <c r="Q3431" i="4" a="1"/>
  <c r="Q3431" i="4" s="1"/>
  <c r="Q3432" i="4" a="1"/>
  <c r="Q3432" i="4" s="1"/>
  <c r="Q3433" i="4" a="1"/>
  <c r="Q3433" i="4" s="1"/>
  <c r="Q3434" i="4" a="1"/>
  <c r="Q3434" i="4" s="1"/>
  <c r="Q3435" i="4" a="1"/>
  <c r="Q3435" i="4" s="1"/>
  <c r="Q3436" i="4" a="1"/>
  <c r="Q3436" i="4"/>
  <c r="Q3437" i="4" a="1"/>
  <c r="Q3437" i="4" s="1"/>
  <c r="Q3438" i="4" a="1"/>
  <c r="Q3438" i="4"/>
  <c r="Q3439" i="4" a="1"/>
  <c r="Q3439" i="4" s="1"/>
  <c r="Q3440" i="4" a="1"/>
  <c r="Q3440" i="4" s="1"/>
  <c r="Q3441" i="4" a="1"/>
  <c r="Q3441" i="4" s="1"/>
  <c r="Q3442" i="4" a="1"/>
  <c r="Q3442" i="4" s="1"/>
  <c r="Q3443" i="4" a="1"/>
  <c r="Q3443" i="4" s="1"/>
  <c r="Q3444" i="4" a="1"/>
  <c r="Q3444" i="4"/>
  <c r="Q3445" i="4" a="1"/>
  <c r="Q3445" i="4" s="1"/>
  <c r="Q3446" i="4" a="1"/>
  <c r="Q3446" i="4"/>
  <c r="Q3447" i="4" a="1"/>
  <c r="Q3447" i="4" s="1"/>
  <c r="Q3448" i="4" a="1"/>
  <c r="Q3448" i="4" s="1"/>
  <c r="Q3449" i="4" a="1"/>
  <c r="Q3449" i="4" s="1"/>
  <c r="Q3450" i="4" a="1"/>
  <c r="Q3450" i="4" s="1"/>
  <c r="Q3451" i="4" a="1"/>
  <c r="Q3451" i="4" s="1"/>
  <c r="Q3452" i="4" a="1"/>
  <c r="Q3452" i="4"/>
  <c r="Q3453" i="4" a="1"/>
  <c r="Q3453" i="4" s="1"/>
  <c r="Q3454" i="4" a="1"/>
  <c r="Q3454" i="4"/>
  <c r="Q3455" i="4" a="1"/>
  <c r="Q3455" i="4" s="1"/>
  <c r="Q3456" i="4" a="1"/>
  <c r="Q3456" i="4" s="1"/>
  <c r="Q3457" i="4" a="1"/>
  <c r="Q3457" i="4" s="1"/>
  <c r="Q3458" i="4" a="1"/>
  <c r="Q3458" i="4" s="1"/>
  <c r="Q3459" i="4" a="1"/>
  <c r="Q3459" i="4" s="1"/>
  <c r="Q3460" i="4" a="1"/>
  <c r="Q3460" i="4"/>
  <c r="Q3461" i="4" a="1"/>
  <c r="Q3461" i="4" s="1"/>
  <c r="Q3462" i="4" a="1"/>
  <c r="Q3462" i="4"/>
  <c r="Q3463" i="4" a="1"/>
  <c r="Q3463" i="4" s="1"/>
  <c r="Q3464" i="4" a="1"/>
  <c r="Q3464" i="4" s="1"/>
  <c r="Q3465" i="4" a="1"/>
  <c r="Q3465" i="4" s="1"/>
  <c r="Q3466" i="4" a="1"/>
  <c r="Q3466" i="4" s="1"/>
  <c r="Q3467" i="4" a="1"/>
  <c r="Q3467" i="4" s="1"/>
  <c r="Q3468" i="4" a="1"/>
  <c r="Q3468" i="4" s="1"/>
  <c r="Q3469" i="4" a="1"/>
  <c r="Q3469" i="4" s="1"/>
  <c r="Q3470" i="4" a="1"/>
  <c r="Q3470" i="4" s="1"/>
  <c r="Q3471" i="4" a="1"/>
  <c r="Q3471" i="4" s="1"/>
  <c r="Q3472" i="4" a="1"/>
  <c r="Q3472" i="4" s="1"/>
  <c r="Q3473" i="4" a="1"/>
  <c r="Q3473" i="4" s="1"/>
  <c r="Q3474" i="4" a="1"/>
  <c r="Q3474" i="4" s="1"/>
  <c r="Q3475" i="4" a="1"/>
  <c r="Q3475" i="4" s="1"/>
  <c r="Q3476" i="4" a="1"/>
  <c r="Q3476" i="4"/>
  <c r="Q3477" i="4" a="1"/>
  <c r="Q3477" i="4" s="1"/>
  <c r="Q3478" i="4" a="1"/>
  <c r="Q3478" i="4"/>
  <c r="Q3479" i="4" a="1"/>
  <c r="Q3479" i="4" s="1"/>
  <c r="Q3480" i="4" a="1"/>
  <c r="Q3480" i="4" s="1"/>
  <c r="Q3481" i="4" a="1"/>
  <c r="Q3481" i="4" s="1"/>
  <c r="Q3482" i="4" a="1"/>
  <c r="Q3482" i="4" s="1"/>
  <c r="Q3483" i="4" a="1"/>
  <c r="Q3483" i="4" s="1"/>
  <c r="Q3484" i="4" a="1"/>
  <c r="Q3484" i="4" s="1"/>
  <c r="Q3485" i="4" a="1"/>
  <c r="Q3485" i="4" s="1"/>
  <c r="Q3486" i="4" a="1"/>
  <c r="Q3486" i="4" s="1"/>
  <c r="Q3487" i="4" a="1"/>
  <c r="Q3487" i="4" s="1"/>
  <c r="Q3488" i="4" a="1"/>
  <c r="Q3488" i="4" s="1"/>
  <c r="Q3489" i="4" a="1"/>
  <c r="Q3489" i="4" s="1"/>
  <c r="Q3490" i="4" a="1"/>
  <c r="Q3490" i="4" s="1"/>
  <c r="Q3491" i="4" a="1"/>
  <c r="Q3491" i="4" s="1"/>
  <c r="Q3492" i="4" a="1"/>
  <c r="Q3492" i="4"/>
  <c r="Q3493" i="4" a="1"/>
  <c r="Q3493" i="4" s="1"/>
  <c r="Q3494" i="4" a="1"/>
  <c r="Q3494" i="4"/>
  <c r="Q3495" i="4" a="1"/>
  <c r="Q3495" i="4" s="1"/>
  <c r="Q3496" i="4" a="1"/>
  <c r="Q3496" i="4" s="1"/>
  <c r="Q3497" i="4" a="1"/>
  <c r="Q3497" i="4" s="1"/>
  <c r="Q3498" i="4" a="1"/>
  <c r="Q3498" i="4" s="1"/>
  <c r="Q3499" i="4" a="1"/>
  <c r="Q3499" i="4" s="1"/>
  <c r="Q3500" i="4" a="1"/>
  <c r="Q3500" i="4" s="1"/>
  <c r="Q3501" i="4" a="1"/>
  <c r="Q3501" i="4" s="1"/>
  <c r="Q3502" i="4" a="1"/>
  <c r="Q3502" i="4" s="1"/>
  <c r="Q3503" i="4" a="1"/>
  <c r="Q3503" i="4" s="1"/>
  <c r="Q3504" i="4" a="1"/>
  <c r="Q3504" i="4" s="1"/>
  <c r="Q3505" i="4" a="1"/>
  <c r="Q3505" i="4" s="1"/>
  <c r="Q3506" i="4" a="1"/>
  <c r="Q3506" i="4" s="1"/>
  <c r="Q3507" i="4" a="1"/>
  <c r="Q3507" i="4" s="1"/>
  <c r="Q3508" i="4" a="1"/>
  <c r="Q3508" i="4"/>
  <c r="Q3509" i="4" a="1"/>
  <c r="Q3509" i="4" s="1"/>
  <c r="Q3510" i="4" a="1"/>
  <c r="Q3510" i="4"/>
  <c r="Q3511" i="4" a="1"/>
  <c r="Q3511" i="4" s="1"/>
  <c r="Q3512" i="4" a="1"/>
  <c r="Q3512" i="4" s="1"/>
  <c r="Q3513" i="4" a="1"/>
  <c r="Q3513" i="4" s="1"/>
  <c r="Q3514" i="4" a="1"/>
  <c r="Q3514" i="4" s="1"/>
  <c r="Q3515" i="4" a="1"/>
  <c r="Q3515" i="4" s="1"/>
  <c r="Q3516" i="4" a="1"/>
  <c r="Q3516" i="4" s="1"/>
  <c r="Q3517" i="4" a="1"/>
  <c r="Q3517" i="4" s="1"/>
  <c r="Q3518" i="4" a="1"/>
  <c r="Q3518" i="4" s="1"/>
  <c r="Q3519" i="4" a="1"/>
  <c r="Q3519" i="4" s="1"/>
  <c r="Q3520" i="4" a="1"/>
  <c r="Q3520" i="4" s="1"/>
  <c r="Q3521" i="4" a="1"/>
  <c r="Q3521" i="4" s="1"/>
  <c r="Q3522" i="4" a="1"/>
  <c r="Q3522" i="4" s="1"/>
  <c r="Q3523" i="4" a="1"/>
  <c r="Q3523" i="4" s="1"/>
  <c r="Q3524" i="4" a="1"/>
  <c r="Q3524" i="4"/>
  <c r="Q3525" i="4" a="1"/>
  <c r="Q3525" i="4" s="1"/>
  <c r="Q3526" i="4" a="1"/>
  <c r="Q3526" i="4"/>
  <c r="Q3527" i="4" a="1"/>
  <c r="Q3527" i="4" s="1"/>
  <c r="Q3528" i="4" a="1"/>
  <c r="Q3528" i="4" s="1"/>
  <c r="Q3529" i="4" a="1"/>
  <c r="Q3529" i="4" s="1"/>
  <c r="Q3530" i="4" a="1"/>
  <c r="Q3530" i="4" s="1"/>
  <c r="Q3531" i="4" a="1"/>
  <c r="Q3531" i="4" s="1"/>
  <c r="Q3532" i="4" a="1"/>
  <c r="Q3532" i="4" s="1"/>
  <c r="Q3533" i="4" a="1"/>
  <c r="Q3533" i="4" s="1"/>
  <c r="Q3534" i="4" a="1"/>
  <c r="Q3534" i="4" s="1"/>
  <c r="Q3535" i="4" a="1"/>
  <c r="Q3535" i="4" s="1"/>
  <c r="Q3536" i="4" a="1"/>
  <c r="Q3536" i="4" s="1"/>
  <c r="Q3537" i="4" a="1"/>
  <c r="Q3537" i="4" s="1"/>
  <c r="Q3538" i="4" a="1"/>
  <c r="Q3538" i="4" s="1"/>
  <c r="Q3539" i="4" a="1"/>
  <c r="Q3539" i="4" s="1"/>
  <c r="Q3540" i="4" a="1"/>
  <c r="Q3540" i="4"/>
  <c r="Q3541" i="4" a="1"/>
  <c r="Q3541" i="4" s="1"/>
  <c r="Q3542" i="4" a="1"/>
  <c r="Q3542" i="4"/>
  <c r="Q3543" i="4" a="1"/>
  <c r="Q3543" i="4" s="1"/>
  <c r="Q3544" i="4" a="1"/>
  <c r="Q3544" i="4" s="1"/>
  <c r="Q3545" i="4" a="1"/>
  <c r="Q3545" i="4" s="1"/>
  <c r="Q3546" i="4" a="1"/>
  <c r="Q3546" i="4" s="1"/>
  <c r="Q3547" i="4" a="1"/>
  <c r="Q3547" i="4" s="1"/>
  <c r="Q3548" i="4" a="1"/>
  <c r="Q3548" i="4" s="1"/>
  <c r="Q3549" i="4" a="1"/>
  <c r="Q3549" i="4" s="1"/>
  <c r="Q3550" i="4" a="1"/>
  <c r="Q3550" i="4" s="1"/>
  <c r="Q3551" i="4" a="1"/>
  <c r="Q3551" i="4" s="1"/>
  <c r="Q3552" i="4" a="1"/>
  <c r="Q3552" i="4" s="1"/>
  <c r="Q3553" i="4" a="1"/>
  <c r="Q3553" i="4" s="1"/>
  <c r="Q3554" i="4" a="1"/>
  <c r="Q3554" i="4" s="1"/>
  <c r="Q3555" i="4" a="1"/>
  <c r="Q3555" i="4" s="1"/>
  <c r="Q3556" i="4" a="1"/>
  <c r="Q3556" i="4"/>
  <c r="Q3557" i="4" a="1"/>
  <c r="Q3557" i="4" s="1"/>
  <c r="Q3558" i="4" a="1"/>
  <c r="Q3558" i="4"/>
  <c r="Q3559" i="4" a="1"/>
  <c r="Q3559" i="4" s="1"/>
  <c r="Q3560" i="4" a="1"/>
  <c r="Q3560" i="4" s="1"/>
  <c r="Q3561" i="4" a="1"/>
  <c r="Q3561" i="4" s="1"/>
  <c r="Q3562" i="4" a="1"/>
  <c r="Q3562" i="4" s="1"/>
  <c r="Q3563" i="4" a="1"/>
  <c r="Q3563" i="4" s="1"/>
  <c r="Q3564" i="4" a="1"/>
  <c r="Q3564" i="4" s="1"/>
  <c r="Q3565" i="4" a="1"/>
  <c r="Q3565" i="4" s="1"/>
  <c r="Q3566" i="4" a="1"/>
  <c r="Q3566" i="4" s="1"/>
  <c r="Q3567" i="4" a="1"/>
  <c r="Q3567" i="4" s="1"/>
  <c r="Q3568" i="4" a="1"/>
  <c r="Q3568" i="4" s="1"/>
  <c r="Q3569" i="4" a="1"/>
  <c r="Q3569" i="4" s="1"/>
  <c r="Q3570" i="4" a="1"/>
  <c r="Q3570" i="4" s="1"/>
  <c r="Q3571" i="4" a="1"/>
  <c r="Q3571" i="4" s="1"/>
  <c r="Q3572" i="4" a="1"/>
  <c r="Q3572" i="4"/>
  <c r="Q3573" i="4" a="1"/>
  <c r="Q3573" i="4" s="1"/>
  <c r="Q3574" i="4" a="1"/>
  <c r="Q3574" i="4"/>
  <c r="Q3575" i="4" a="1"/>
  <c r="Q3575" i="4" s="1"/>
  <c r="Q3576" i="4" a="1"/>
  <c r="Q3576" i="4" s="1"/>
  <c r="Q3577" i="4" a="1"/>
  <c r="Q3577" i="4" s="1"/>
  <c r="Q3578" i="4" a="1"/>
  <c r="Q3578" i="4" s="1"/>
  <c r="Q3579" i="4" a="1"/>
  <c r="Q3579" i="4" s="1"/>
  <c r="Q3580" i="4" a="1"/>
  <c r="Q3580" i="4" s="1"/>
  <c r="Q3581" i="4" a="1"/>
  <c r="Q3581" i="4" s="1"/>
  <c r="Q3582" i="4" a="1"/>
  <c r="Q3582" i="4" s="1"/>
  <c r="Q3583" i="4" a="1"/>
  <c r="Q3583" i="4" s="1"/>
  <c r="Q3584" i="4" a="1"/>
  <c r="Q3584" i="4" s="1"/>
  <c r="Q3585" i="4" a="1"/>
  <c r="Q3585" i="4" s="1"/>
  <c r="Q3586" i="4" a="1"/>
  <c r="Q3586" i="4" s="1"/>
  <c r="Q3587" i="4" a="1"/>
  <c r="Q3587" i="4" s="1"/>
  <c r="Q3588" i="4" a="1"/>
  <c r="Q3588" i="4"/>
  <c r="Q3589" i="4" a="1"/>
  <c r="Q3589" i="4" s="1"/>
  <c r="Q3590" i="4" a="1"/>
  <c r="Q3590" i="4"/>
  <c r="Q3591" i="4" a="1"/>
  <c r="Q3591" i="4" s="1"/>
  <c r="Q3592" i="4" a="1"/>
  <c r="Q3592" i="4" s="1"/>
  <c r="Q3593" i="4" a="1"/>
  <c r="Q3593" i="4" s="1"/>
  <c r="Q3594" i="4" a="1"/>
  <c r="Q3594" i="4" s="1"/>
  <c r="Q3595" i="4" a="1"/>
  <c r="Q3595" i="4" s="1"/>
  <c r="Q3596" i="4" a="1"/>
  <c r="Q3596" i="4" s="1"/>
  <c r="Q3597" i="4" a="1"/>
  <c r="Q3597" i="4" s="1"/>
  <c r="Q3598" i="4" a="1"/>
  <c r="Q3598" i="4" s="1"/>
  <c r="Q3599" i="4" a="1"/>
  <c r="Q3599" i="4" s="1"/>
  <c r="Q3600" i="4" a="1"/>
  <c r="Q3600" i="4" s="1"/>
  <c r="Q3601" i="4" a="1"/>
  <c r="Q3601" i="4" s="1"/>
  <c r="Q3602" i="4" a="1"/>
  <c r="Q3602" i="4" s="1"/>
  <c r="Q3603" i="4" a="1"/>
  <c r="Q3603" i="4" s="1"/>
  <c r="Q3604" i="4" a="1"/>
  <c r="Q3604" i="4"/>
  <c r="Q3605" i="4" a="1"/>
  <c r="Q3605" i="4" s="1"/>
  <c r="Q3606" i="4" a="1"/>
  <c r="Q3606" i="4"/>
  <c r="Q3607" i="4" a="1"/>
  <c r="Q3607" i="4" s="1"/>
  <c r="Q3608" i="4" a="1"/>
  <c r="Q3608" i="4" s="1"/>
  <c r="Q3609" i="4" a="1"/>
  <c r="Q3609" i="4" s="1"/>
  <c r="Q3610" i="4" a="1"/>
  <c r="Q3610" i="4" s="1"/>
  <c r="Q3611" i="4" a="1"/>
  <c r="Q3611" i="4" s="1"/>
  <c r="Q3612" i="4" a="1"/>
  <c r="Q3612" i="4" s="1"/>
  <c r="Q3613" i="4" a="1"/>
  <c r="Q3613" i="4" s="1"/>
  <c r="Q3614" i="4" a="1"/>
  <c r="Q3614" i="4" s="1"/>
  <c r="Q3615" i="4" a="1"/>
  <c r="Q3615" i="4" s="1"/>
  <c r="Q3616" i="4" a="1"/>
  <c r="Q3616" i="4" s="1"/>
  <c r="Q3617" i="4" a="1"/>
  <c r="Q3617" i="4" s="1"/>
  <c r="Q3618" i="4" a="1"/>
  <c r="Q3618" i="4" s="1"/>
  <c r="Q3619" i="4" a="1"/>
  <c r="Q3619" i="4" s="1"/>
  <c r="Q3620" i="4" a="1"/>
  <c r="Q3620" i="4"/>
  <c r="Q3621" i="4" a="1"/>
  <c r="Q3621" i="4" s="1"/>
  <c r="Q3622" i="4" a="1"/>
  <c r="Q3622" i="4"/>
  <c r="Q3623" i="4" a="1"/>
  <c r="Q3623" i="4" s="1"/>
  <c r="Q3624" i="4" a="1"/>
  <c r="Q3624" i="4" s="1"/>
  <c r="Q3625" i="4" a="1"/>
  <c r="Q3625" i="4" s="1"/>
  <c r="Q3626" i="4" a="1"/>
  <c r="Q3626" i="4" s="1"/>
  <c r="Q3627" i="4" a="1"/>
  <c r="Q3627" i="4" s="1"/>
  <c r="Q3628" i="4" a="1"/>
  <c r="Q3628" i="4" s="1"/>
  <c r="Q3629" i="4" a="1"/>
  <c r="Q3629" i="4" s="1"/>
  <c r="Q3630" i="4" a="1"/>
  <c r="Q3630" i="4" s="1"/>
  <c r="Q3631" i="4" a="1"/>
  <c r="Q3631" i="4" s="1"/>
  <c r="Q3632" i="4" a="1"/>
  <c r="Q3632" i="4" s="1"/>
  <c r="Q3633" i="4" a="1"/>
  <c r="Q3633" i="4" s="1"/>
  <c r="Q3634" i="4" a="1"/>
  <c r="Q3634" i="4" s="1"/>
  <c r="Q3635" i="4" a="1"/>
  <c r="Q3635" i="4" s="1"/>
  <c r="Q3636" i="4" a="1"/>
  <c r="Q3636" i="4" s="1"/>
  <c r="Q3637" i="4" a="1"/>
  <c r="Q3637" i="4" s="1"/>
  <c r="Q3638" i="4" a="1"/>
  <c r="Q3638" i="4" s="1"/>
  <c r="Q3639" i="4" a="1"/>
  <c r="Q3639" i="4" s="1"/>
  <c r="Q3640" i="4" a="1"/>
  <c r="Q3640" i="4" s="1"/>
  <c r="Q3641" i="4" a="1"/>
  <c r="Q3641" i="4" s="1"/>
  <c r="Q3642" i="4" a="1"/>
  <c r="Q3642" i="4" s="1"/>
  <c r="Q3643" i="4" a="1"/>
  <c r="Q3643" i="4" s="1"/>
  <c r="Q3644" i="4" a="1"/>
  <c r="Q3644" i="4" s="1"/>
  <c r="Q3645" i="4" a="1"/>
  <c r="Q3645" i="4" s="1"/>
  <c r="Q3646" i="4" a="1"/>
  <c r="Q3646" i="4" s="1"/>
  <c r="Q3647" i="4" a="1"/>
  <c r="Q3647" i="4" s="1"/>
  <c r="Q3648" i="4" a="1"/>
  <c r="Q3648" i="4" s="1"/>
  <c r="Q3649" i="4" a="1"/>
  <c r="Q3649" i="4" s="1"/>
  <c r="Q3650" i="4" a="1"/>
  <c r="Q3650" i="4" s="1"/>
  <c r="Q3651" i="4" a="1"/>
  <c r="Q3651" i="4" s="1"/>
  <c r="Q3652" i="4" a="1"/>
  <c r="Q3652" i="4" s="1"/>
  <c r="Q3653" i="4" a="1"/>
  <c r="Q3653" i="4" s="1"/>
  <c r="Q3654" i="4" a="1"/>
  <c r="Q3654" i="4" s="1"/>
  <c r="Q3655" i="4" a="1"/>
  <c r="Q3655" i="4" s="1"/>
  <c r="Q3656" i="4" a="1"/>
  <c r="Q3656" i="4" s="1"/>
  <c r="Q3657" i="4" a="1"/>
  <c r="Q3657" i="4" s="1"/>
  <c r="Q3658" i="4" a="1"/>
  <c r="Q3658" i="4" s="1"/>
  <c r="Q3659" i="4" a="1"/>
  <c r="Q3659" i="4" s="1"/>
  <c r="Q3660" i="4" a="1"/>
  <c r="Q3660" i="4" s="1"/>
  <c r="Q3661" i="4" a="1"/>
  <c r="Q3661" i="4" s="1"/>
  <c r="Q3662" i="4" a="1"/>
  <c r="Q3662" i="4" s="1"/>
  <c r="Q3663" i="4" a="1"/>
  <c r="Q3663" i="4" s="1"/>
  <c r="Q3664" i="4" a="1"/>
  <c r="Q3664" i="4" s="1"/>
  <c r="Q3665" i="4" a="1"/>
  <c r="Q3665" i="4" s="1"/>
  <c r="Q3666" i="4" a="1"/>
  <c r="Q3666" i="4" s="1"/>
  <c r="Q3667" i="4" a="1"/>
  <c r="Q3667" i="4" s="1"/>
  <c r="Q3668" i="4" a="1"/>
  <c r="Q3668" i="4" s="1"/>
  <c r="Q3669" i="4" a="1"/>
  <c r="Q3669" i="4" s="1"/>
  <c r="Q3670" i="4" a="1"/>
  <c r="Q3670" i="4" s="1"/>
  <c r="Q3671" i="4" a="1"/>
  <c r="Q3671" i="4" s="1"/>
  <c r="Q3672" i="4" a="1"/>
  <c r="Q3672" i="4" s="1"/>
  <c r="Q3673" i="4" a="1"/>
  <c r="Q3673" i="4" s="1"/>
  <c r="Q3674" i="4" a="1"/>
  <c r="Q3674" i="4" s="1"/>
  <c r="Q3675" i="4" a="1"/>
  <c r="Q3675" i="4" s="1"/>
  <c r="Q3676" i="4" a="1"/>
  <c r="Q3676" i="4" s="1"/>
  <c r="Q3677" i="4" a="1"/>
  <c r="Q3677" i="4" s="1"/>
  <c r="Q3678" i="4" a="1"/>
  <c r="Q3678" i="4" s="1"/>
  <c r="Q3679" i="4" a="1"/>
  <c r="Q3679" i="4" s="1"/>
  <c r="Q3680" i="4" a="1"/>
  <c r="Q3680" i="4" s="1"/>
  <c r="Q3681" i="4" a="1"/>
  <c r="Q3681" i="4" s="1"/>
  <c r="Q3682" i="4" a="1"/>
  <c r="Q3682" i="4" s="1"/>
  <c r="Q3683" i="4" a="1"/>
  <c r="Q3683" i="4" s="1"/>
  <c r="Q3684" i="4" a="1"/>
  <c r="Q3684" i="4" s="1"/>
  <c r="Q3685" i="4" a="1"/>
  <c r="Q3685" i="4" s="1"/>
  <c r="Q3686" i="4" a="1"/>
  <c r="Q3686" i="4" s="1"/>
  <c r="Q3687" i="4" a="1"/>
  <c r="Q3687" i="4" s="1"/>
  <c r="Q3688" i="4" a="1"/>
  <c r="Q3688" i="4" s="1"/>
  <c r="Q3689" i="4" a="1"/>
  <c r="Q3689" i="4" s="1"/>
  <c r="Q3690" i="4" a="1"/>
  <c r="Q3690" i="4" s="1"/>
  <c r="Q3691" i="4" a="1"/>
  <c r="Q3691" i="4" s="1"/>
  <c r="Q3692" i="4" a="1"/>
  <c r="Q3692" i="4" s="1"/>
  <c r="Q3693" i="4" a="1"/>
  <c r="Q3693" i="4" s="1"/>
  <c r="Q3694" i="4" a="1"/>
  <c r="Q3694" i="4" s="1"/>
  <c r="Q3695" i="4" a="1"/>
  <c r="Q3695" i="4" s="1"/>
  <c r="Q3696" i="4" a="1"/>
  <c r="Q3696" i="4" s="1"/>
  <c r="Q3697" i="4" a="1"/>
  <c r="Q3697" i="4" s="1"/>
  <c r="Q3698" i="4" a="1"/>
  <c r="Q3698" i="4" s="1"/>
  <c r="Q3699" i="4" a="1"/>
  <c r="Q3699" i="4" s="1"/>
  <c r="Q3700" i="4" a="1"/>
  <c r="Q3700" i="4" s="1"/>
  <c r="Q3701" i="4" a="1"/>
  <c r="Q3701" i="4" s="1"/>
  <c r="Q3702" i="4" a="1"/>
  <c r="Q3702" i="4" s="1"/>
  <c r="Q3703" i="4" a="1"/>
  <c r="Q3703" i="4" s="1"/>
  <c r="Q3704" i="4" a="1"/>
  <c r="Q3704" i="4" s="1"/>
  <c r="Q3705" i="4" a="1"/>
  <c r="Q3705" i="4" s="1"/>
  <c r="Q3706" i="4" a="1"/>
  <c r="Q3706" i="4" s="1"/>
  <c r="Q3707" i="4" a="1"/>
  <c r="Q3707" i="4" s="1"/>
  <c r="Q3708" i="4" a="1"/>
  <c r="Q3708" i="4" s="1"/>
  <c r="Q3709" i="4" a="1"/>
  <c r="Q3709" i="4" s="1"/>
  <c r="Q3710" i="4" a="1"/>
  <c r="Q3710" i="4" s="1"/>
  <c r="Q3711" i="4" a="1"/>
  <c r="Q3711" i="4" s="1"/>
  <c r="Q3712" i="4" a="1"/>
  <c r="Q3712" i="4" s="1"/>
  <c r="Q3713" i="4" a="1"/>
  <c r="Q3713" i="4" s="1"/>
  <c r="Q3714" i="4" a="1"/>
  <c r="Q3714" i="4" s="1"/>
  <c r="Q3715" i="4" a="1"/>
  <c r="Q3715" i="4" s="1"/>
  <c r="Q3716" i="4" a="1"/>
  <c r="Q3716" i="4" s="1"/>
  <c r="Q3717" i="4" a="1"/>
  <c r="Q3717" i="4" s="1"/>
  <c r="Q3718" i="4" a="1"/>
  <c r="Q3718" i="4" s="1"/>
  <c r="Q3719" i="4" a="1"/>
  <c r="Q3719" i="4" s="1"/>
  <c r="Q3720" i="4" a="1"/>
  <c r="Q3720" i="4" s="1"/>
  <c r="Q3721" i="4" a="1"/>
  <c r="Q3721" i="4" s="1"/>
  <c r="Q3722" i="4" a="1"/>
  <c r="Q3722" i="4" s="1"/>
  <c r="Q3723" i="4" a="1"/>
  <c r="Q3723" i="4" s="1"/>
  <c r="Q3724" i="4" a="1"/>
  <c r="Q3724" i="4" s="1"/>
  <c r="Q3725" i="4" a="1"/>
  <c r="Q3725" i="4" s="1"/>
  <c r="Q3726" i="4" a="1"/>
  <c r="Q3726" i="4" s="1"/>
  <c r="Q3727" i="4" a="1"/>
  <c r="Q3727" i="4" s="1"/>
  <c r="Q3728" i="4" a="1"/>
  <c r="Q3728" i="4" s="1"/>
  <c r="Q3729" i="4" a="1"/>
  <c r="Q3729" i="4" s="1"/>
  <c r="Q3730" i="4" a="1"/>
  <c r="Q3730" i="4" s="1"/>
  <c r="Q3731" i="4" a="1"/>
  <c r="Q3731" i="4" s="1"/>
  <c r="Q3732" i="4" a="1"/>
  <c r="Q3732" i="4" s="1"/>
  <c r="Q3733" i="4" a="1"/>
  <c r="Q3733" i="4" s="1"/>
  <c r="Q3734" i="4" a="1"/>
  <c r="Q3734" i="4" s="1"/>
  <c r="Q3735" i="4" a="1"/>
  <c r="Q3735" i="4" s="1"/>
  <c r="Q3736" i="4" a="1"/>
  <c r="Q3736" i="4" s="1"/>
  <c r="Q3737" i="4" a="1"/>
  <c r="Q3737" i="4" s="1"/>
  <c r="Q3738" i="4" a="1"/>
  <c r="Q3738" i="4" s="1"/>
  <c r="Q3739" i="4" a="1"/>
  <c r="Q3739" i="4" s="1"/>
  <c r="Q3740" i="4" a="1"/>
  <c r="Q3740" i="4" s="1"/>
  <c r="Q3741" i="4" a="1"/>
  <c r="Q3741" i="4" s="1"/>
  <c r="Q3742" i="4" a="1"/>
  <c r="Q3742" i="4" s="1"/>
  <c r="Q3743" i="4" a="1"/>
  <c r="Q3743" i="4" s="1"/>
  <c r="Q3744" i="4" a="1"/>
  <c r="Q3744" i="4" s="1"/>
  <c r="Q3745" i="4" a="1"/>
  <c r="Q3745" i="4" s="1"/>
  <c r="Q3746" i="4" a="1"/>
  <c r="Q3746" i="4" s="1"/>
  <c r="Q3747" i="4" a="1"/>
  <c r="Q3747" i="4" s="1"/>
  <c r="Q3748" i="4" a="1"/>
  <c r="Q3748" i="4" s="1"/>
  <c r="Q3749" i="4" a="1"/>
  <c r="Q3749" i="4" s="1"/>
  <c r="Q3750" i="4" a="1"/>
  <c r="Q3750" i="4" s="1"/>
  <c r="Q3751" i="4" a="1"/>
  <c r="Q3751" i="4" s="1"/>
  <c r="Q3752" i="4" a="1"/>
  <c r="Q3752" i="4" s="1"/>
  <c r="Q3753" i="4" a="1"/>
  <c r="Q3753" i="4" s="1"/>
  <c r="Q3754" i="4" a="1"/>
  <c r="Q3754" i="4" s="1"/>
  <c r="Q3755" i="4" a="1"/>
  <c r="Q3755" i="4" s="1"/>
  <c r="Q3756" i="4" a="1"/>
  <c r="Q3756" i="4" s="1"/>
  <c r="Q3757" i="4" a="1"/>
  <c r="Q3757" i="4" s="1"/>
  <c r="Q3758" i="4" a="1"/>
  <c r="Q3758" i="4" s="1"/>
  <c r="Q3759" i="4" a="1"/>
  <c r="Q3759" i="4" s="1"/>
  <c r="Q3760" i="4" a="1"/>
  <c r="Q3760" i="4" s="1"/>
  <c r="Q3761" i="4" a="1"/>
  <c r="Q3761" i="4" s="1"/>
  <c r="Q3762" i="4" a="1"/>
  <c r="Q3762" i="4" s="1"/>
  <c r="Q3763" i="4" a="1"/>
  <c r="Q3763" i="4" s="1"/>
  <c r="Q3764" i="4" a="1"/>
  <c r="Q3764" i="4" s="1"/>
  <c r="Q3765" i="4" a="1"/>
  <c r="Q3765" i="4" s="1"/>
  <c r="Q3766" i="4" a="1"/>
  <c r="Q3766" i="4" s="1"/>
  <c r="Q3767" i="4" a="1"/>
  <c r="Q3767" i="4" s="1"/>
  <c r="Q3768" i="4" a="1"/>
  <c r="Q3768" i="4" s="1"/>
  <c r="Q3769" i="4" a="1"/>
  <c r="Q3769" i="4" s="1"/>
  <c r="Q3770" i="4" a="1"/>
  <c r="Q3770" i="4" s="1"/>
  <c r="Q3771" i="4" a="1"/>
  <c r="Q3771" i="4" s="1"/>
  <c r="Q3772" i="4" a="1"/>
  <c r="Q3772" i="4" s="1"/>
  <c r="Q3773" i="4" a="1"/>
  <c r="Q3773" i="4" s="1"/>
  <c r="Q3774" i="4" a="1"/>
  <c r="Q3774" i="4" s="1"/>
  <c r="Q3775" i="4" a="1"/>
  <c r="Q3775" i="4" s="1"/>
  <c r="Q3776" i="4" a="1"/>
  <c r="Q3776" i="4" s="1"/>
  <c r="Q3777" i="4" a="1"/>
  <c r="Q3777" i="4" s="1"/>
  <c r="Q3778" i="4" a="1"/>
  <c r="Q3778" i="4" s="1"/>
  <c r="Q3779" i="4" a="1"/>
  <c r="Q3779" i="4" s="1"/>
  <c r="Q3780" i="4" a="1"/>
  <c r="Q3780" i="4" s="1"/>
  <c r="Q3781" i="4" a="1"/>
  <c r="Q3781" i="4" s="1"/>
  <c r="Q3782" i="4" a="1"/>
  <c r="Q3782" i="4" s="1"/>
  <c r="Q3783" i="4" a="1"/>
  <c r="Q3783" i="4" s="1"/>
  <c r="Q3784" i="4" a="1"/>
  <c r="Q3784" i="4" s="1"/>
  <c r="Q3785" i="4" a="1"/>
  <c r="Q3785" i="4" s="1"/>
  <c r="Q3786" i="4" a="1"/>
  <c r="Q3786" i="4" s="1"/>
  <c r="Q3787" i="4" a="1"/>
  <c r="Q3787" i="4" s="1"/>
  <c r="Q3788" i="4" a="1"/>
  <c r="Q3788" i="4" s="1"/>
  <c r="Q3789" i="4" a="1"/>
  <c r="Q3789" i="4" s="1"/>
  <c r="Q3790" i="4" a="1"/>
  <c r="Q3790" i="4" s="1"/>
  <c r="Q3791" i="4" a="1"/>
  <c r="Q3791" i="4" s="1"/>
  <c r="Q3792" i="4" a="1"/>
  <c r="Q3792" i="4" s="1"/>
  <c r="Q3793" i="4" a="1"/>
  <c r="Q3793" i="4" s="1"/>
  <c r="Q3794" i="4" a="1"/>
  <c r="Q3794" i="4" s="1"/>
  <c r="Q3795" i="4" a="1"/>
  <c r="Q3795" i="4" s="1"/>
  <c r="Q3796" i="4" a="1"/>
  <c r="Q3796" i="4" s="1"/>
  <c r="Q3797" i="4" a="1"/>
  <c r="Q3797" i="4" s="1"/>
  <c r="Q3798" i="4" a="1"/>
  <c r="Q3798" i="4" s="1"/>
  <c r="Q3799" i="4" a="1"/>
  <c r="Q3799" i="4" s="1"/>
  <c r="Q3800" i="4" a="1"/>
  <c r="Q3800" i="4" s="1"/>
  <c r="Q3801" i="4" a="1"/>
  <c r="Q3801" i="4" s="1"/>
  <c r="Q3802" i="4" a="1"/>
  <c r="Q3802" i="4" s="1"/>
  <c r="Q3803" i="4" a="1"/>
  <c r="Q3803" i="4" s="1"/>
  <c r="Q3804" i="4" a="1"/>
  <c r="Q3804" i="4"/>
  <c r="Q3805" i="4" a="1"/>
  <c r="Q3805" i="4" s="1"/>
  <c r="Q3806" i="4" a="1"/>
  <c r="Q3806" i="4" s="1"/>
  <c r="Q3807" i="4" a="1"/>
  <c r="Q3807" i="4" s="1"/>
  <c r="Q3808" i="4" a="1"/>
  <c r="Q3808" i="4" s="1"/>
  <c r="Q3809" i="4" a="1"/>
  <c r="Q3809" i="4" s="1"/>
  <c r="Q3810" i="4" a="1"/>
  <c r="Q3810" i="4" s="1"/>
  <c r="Q3811" i="4" a="1"/>
  <c r="Q3811" i="4" s="1"/>
  <c r="Q3812" i="4" a="1"/>
  <c r="Q3812" i="4" s="1"/>
  <c r="Q3813" i="4" a="1"/>
  <c r="Q3813" i="4" s="1"/>
  <c r="Q3814" i="4" a="1"/>
  <c r="Q3814" i="4" s="1"/>
  <c r="Q3815" i="4" a="1"/>
  <c r="Q3815" i="4" s="1"/>
  <c r="Q3816" i="4" a="1"/>
  <c r="Q3816" i="4" s="1"/>
  <c r="Q3817" i="4" a="1"/>
  <c r="Q3817" i="4" s="1"/>
  <c r="Q3818" i="4" a="1"/>
  <c r="Q3818" i="4"/>
  <c r="Q3819" i="4" a="1"/>
  <c r="Q3819" i="4" s="1"/>
  <c r="Q3820" i="4" a="1"/>
  <c r="Q3820" i="4" s="1"/>
  <c r="Q3821" i="4" a="1"/>
  <c r="Q3821" i="4" s="1"/>
  <c r="Q3822" i="4" a="1"/>
  <c r="Q3822" i="4" s="1"/>
  <c r="Q3823" i="4" a="1"/>
  <c r="Q3823" i="4" s="1"/>
  <c r="Q3824" i="4" a="1"/>
  <c r="Q3824" i="4" s="1"/>
  <c r="Q3825" i="4" a="1"/>
  <c r="Q3825" i="4" s="1"/>
  <c r="Q3826" i="4" a="1"/>
  <c r="Q3826" i="4" s="1"/>
  <c r="Q3827" i="4" a="1"/>
  <c r="Q3827" i="4" s="1"/>
  <c r="Q3828" i="4" a="1"/>
  <c r="Q3828" i="4" s="1"/>
  <c r="Q3829" i="4" a="1"/>
  <c r="Q3829" i="4" s="1"/>
  <c r="Q3830" i="4" a="1"/>
  <c r="Q3830" i="4" s="1"/>
  <c r="Q3831" i="4" a="1"/>
  <c r="Q3831" i="4" s="1"/>
  <c r="Q3832" i="4" a="1"/>
  <c r="Q3832" i="4" s="1"/>
  <c r="Q3833" i="4" a="1"/>
  <c r="Q3833" i="4" s="1"/>
  <c r="Q3834" i="4" a="1"/>
  <c r="Q3834" i="4" s="1"/>
  <c r="Q3835" i="4" a="1"/>
  <c r="Q3835" i="4" s="1"/>
  <c r="Q3836" i="4" a="1"/>
  <c r="Q3836" i="4"/>
  <c r="Q3837" i="4" a="1"/>
  <c r="Q3837" i="4" s="1"/>
  <c r="Q3838" i="4" a="1"/>
  <c r="Q3838" i="4" s="1"/>
  <c r="Q3839" i="4" a="1"/>
  <c r="Q3839" i="4" s="1"/>
  <c r="Q3840" i="4" a="1"/>
  <c r="Q3840" i="4" s="1"/>
  <c r="Q3841" i="4" a="1"/>
  <c r="Q3841" i="4" s="1"/>
  <c r="Q3842" i="4" a="1"/>
  <c r="Q3842" i="4" s="1"/>
  <c r="Q3843" i="4" a="1"/>
  <c r="Q3843" i="4" s="1"/>
  <c r="Q3844" i="4" a="1"/>
  <c r="Q3844" i="4" s="1"/>
  <c r="Q3845" i="4" a="1"/>
  <c r="Q3845" i="4" s="1"/>
  <c r="Q3846" i="4" a="1"/>
  <c r="Q3846" i="4" s="1"/>
  <c r="Q3847" i="4" a="1"/>
  <c r="Q3847" i="4" s="1"/>
  <c r="Q3848" i="4" a="1"/>
  <c r="Q3848" i="4" s="1"/>
  <c r="Q3849" i="4" a="1"/>
  <c r="Q3849" i="4" s="1"/>
  <c r="Q3850" i="4" a="1"/>
  <c r="Q3850" i="4"/>
  <c r="Q3851" i="4" a="1"/>
  <c r="Q3851" i="4" s="1"/>
  <c r="Q3852" i="4" a="1"/>
  <c r="Q3852" i="4" s="1"/>
  <c r="Q3853" i="4" a="1"/>
  <c r="Q3853" i="4" s="1"/>
  <c r="Q3854" i="4" a="1"/>
  <c r="Q3854" i="4" s="1"/>
  <c r="Q3855" i="4" a="1"/>
  <c r="Q3855" i="4" s="1"/>
  <c r="Q3856" i="4" a="1"/>
  <c r="Q3856" i="4" s="1"/>
  <c r="Q3857" i="4" a="1"/>
  <c r="Q3857" i="4" s="1"/>
  <c r="Q3858" i="4" a="1"/>
  <c r="Q3858" i="4" s="1"/>
  <c r="Q3859" i="4" a="1"/>
  <c r="Q3859" i="4" s="1"/>
  <c r="Q3860" i="4" a="1"/>
  <c r="Q3860" i="4" s="1"/>
  <c r="Q3861" i="4" a="1"/>
  <c r="Q3861" i="4" s="1"/>
  <c r="Q3862" i="4" a="1"/>
  <c r="Q3862" i="4" s="1"/>
  <c r="Q3863" i="4" a="1"/>
  <c r="Q3863" i="4" s="1"/>
  <c r="Q3864" i="4" a="1"/>
  <c r="Q3864" i="4" s="1"/>
  <c r="Q3865" i="4" a="1"/>
  <c r="Q3865" i="4" s="1"/>
  <c r="Q3866" i="4" a="1"/>
  <c r="Q3866" i="4" s="1"/>
  <c r="Q3867" i="4" a="1"/>
  <c r="Q3867" i="4" s="1"/>
  <c r="Q3868" i="4" a="1"/>
  <c r="Q3868" i="4"/>
  <c r="Q3869" i="4" a="1"/>
  <c r="Q3869" i="4" s="1"/>
  <c r="Q3870" i="4" a="1"/>
  <c r="Q3870" i="4" s="1"/>
  <c r="Q3871" i="4" a="1"/>
  <c r="Q3871" i="4" s="1"/>
  <c r="Q3872" i="4" a="1"/>
  <c r="Q3872" i="4" s="1"/>
  <c r="Q3873" i="4" a="1"/>
  <c r="Q3873" i="4" s="1"/>
  <c r="Q3874" i="4" a="1"/>
  <c r="Q3874" i="4" s="1"/>
  <c r="Q3875" i="4" a="1"/>
  <c r="Q3875" i="4" s="1"/>
  <c r="Q3876" i="4" a="1"/>
  <c r="Q3876" i="4" s="1"/>
  <c r="Q3877" i="4" a="1"/>
  <c r="Q3877" i="4" s="1"/>
  <c r="Q3878" i="4" a="1"/>
  <c r="Q3878" i="4" s="1"/>
  <c r="Q3879" i="4" a="1"/>
  <c r="Q3879" i="4" s="1"/>
  <c r="Q3880" i="4" a="1"/>
  <c r="Q3880" i="4" s="1"/>
  <c r="Q3881" i="4" a="1"/>
  <c r="Q3881" i="4" s="1"/>
  <c r="Q3882" i="4" a="1"/>
  <c r="Q3882" i="4"/>
  <c r="Q3883" i="4" a="1"/>
  <c r="Q3883" i="4" s="1"/>
  <c r="Q3884" i="4" a="1"/>
  <c r="Q3884" i="4" s="1"/>
  <c r="Q3885" i="4" a="1"/>
  <c r="Q3885" i="4" s="1"/>
  <c r="Q3886" i="4" a="1"/>
  <c r="Q3886" i="4" s="1"/>
  <c r="Q3887" i="4" a="1"/>
  <c r="Q3887" i="4" s="1"/>
  <c r="Q3888" i="4" a="1"/>
  <c r="Q3888" i="4" s="1"/>
  <c r="N5" i="4" a="1"/>
  <c r="N5" i="4" s="1"/>
  <c r="N6" i="4" a="1"/>
  <c r="N6" i="4" s="1"/>
  <c r="N7" i="4" a="1"/>
  <c r="N7" i="4" s="1"/>
  <c r="N8" i="4" a="1"/>
  <c r="N8" i="4" s="1"/>
  <c r="P8" i="4" s="1" a="1"/>
  <c r="P8" i="4" s="1"/>
  <c r="N9" i="4" a="1"/>
  <c r="N9" i="4" s="1"/>
  <c r="N10" i="4" a="1"/>
  <c r="N10" i="4" s="1"/>
  <c r="N11" i="4" a="1"/>
  <c r="N11" i="4" s="1"/>
  <c r="P11" i="4" s="1" a="1"/>
  <c r="P11" i="4" s="1"/>
  <c r="N12" i="4" a="1"/>
  <c r="N12" i="4" s="1"/>
  <c r="N13" i="4" a="1"/>
  <c r="N13" i="4" s="1"/>
  <c r="N14" i="4" a="1"/>
  <c r="N14" i="4" s="1"/>
  <c r="P14" i="4" s="1" a="1"/>
  <c r="P14" i="4" s="1"/>
  <c r="N15" i="4" a="1"/>
  <c r="N15" i="4" s="1"/>
  <c r="N16" i="4" a="1"/>
  <c r="N16" i="4" s="1"/>
  <c r="N17" i="4" a="1"/>
  <c r="N17" i="4" s="1"/>
  <c r="P17" i="4" s="1" a="1"/>
  <c r="P17" i="4" s="1"/>
  <c r="N18" i="4" a="1"/>
  <c r="N18" i="4" s="1"/>
  <c r="N19" i="4" a="1"/>
  <c r="N19" i="4" s="1"/>
  <c r="N20" i="4" a="1"/>
  <c r="N20" i="4" s="1"/>
  <c r="N21" i="4" a="1"/>
  <c r="N21" i="4" s="1"/>
  <c r="N22" i="4" a="1"/>
  <c r="N22" i="4" s="1"/>
  <c r="N23" i="4" a="1"/>
  <c r="N23" i="4" s="1"/>
  <c r="N24" i="4" a="1"/>
  <c r="N24" i="4" s="1"/>
  <c r="N25" i="4" a="1"/>
  <c r="N25" i="4" s="1"/>
  <c r="N26" i="4" a="1"/>
  <c r="N26" i="4" s="1"/>
  <c r="N27" i="4" a="1"/>
  <c r="N27" i="4" s="1"/>
  <c r="P27" i="4" s="1" a="1"/>
  <c r="P27" i="4" s="1"/>
  <c r="N28" i="4" a="1"/>
  <c r="N28" i="4" s="1"/>
  <c r="N29" i="4" a="1"/>
  <c r="N29" i="4" s="1"/>
  <c r="N30" i="4" a="1"/>
  <c r="N30" i="4" s="1"/>
  <c r="N31" i="4" a="1"/>
  <c r="N31" i="4" s="1"/>
  <c r="N32" i="4" a="1"/>
  <c r="N32" i="4" s="1"/>
  <c r="N33" i="4" a="1"/>
  <c r="N33" i="4" s="1"/>
  <c r="P33" i="4" s="1" a="1"/>
  <c r="P33" i="4" s="1"/>
  <c r="N34" i="4" a="1"/>
  <c r="N34" i="4" s="1"/>
  <c r="N35" i="4" a="1"/>
  <c r="N35" i="4" s="1"/>
  <c r="N36" i="4" a="1"/>
  <c r="N36" i="4" s="1"/>
  <c r="N37" i="4" a="1"/>
  <c r="N37" i="4" s="1"/>
  <c r="N38" i="4" a="1"/>
  <c r="N38" i="4" s="1"/>
  <c r="N39" i="4" a="1"/>
  <c r="N39" i="4" s="1"/>
  <c r="N40" i="4" a="1"/>
  <c r="N40" i="4" s="1"/>
  <c r="N41" i="4" a="1"/>
  <c r="N41" i="4" s="1"/>
  <c r="N42" i="4" a="1"/>
  <c r="N42" i="4" s="1"/>
  <c r="N43" i="4" a="1"/>
  <c r="N43" i="4" s="1"/>
  <c r="N44" i="4" a="1"/>
  <c r="N44" i="4" s="1"/>
  <c r="N45" i="4" a="1"/>
  <c r="N45" i="4" s="1"/>
  <c r="N46" i="4" a="1"/>
  <c r="N46" i="4" s="1"/>
  <c r="N47" i="4" a="1"/>
  <c r="N47" i="4" s="1"/>
  <c r="N48" i="4" a="1"/>
  <c r="N48" i="4" s="1"/>
  <c r="N49" i="4" a="1"/>
  <c r="N49" i="4" s="1"/>
  <c r="N50" i="4" a="1"/>
  <c r="N50" i="4" s="1"/>
  <c r="N51" i="4" a="1"/>
  <c r="N51" i="4" s="1"/>
  <c r="N52" i="4" a="1"/>
  <c r="N52" i="4" s="1"/>
  <c r="N53" i="4" a="1"/>
  <c r="N53" i="4" s="1"/>
  <c r="N54" i="4" a="1"/>
  <c r="N54" i="4" s="1"/>
  <c r="N55" i="4" a="1"/>
  <c r="N55" i="4" s="1"/>
  <c r="N56" i="4" a="1"/>
  <c r="N56" i="4" s="1"/>
  <c r="N57" i="4" a="1"/>
  <c r="N57" i="4" s="1"/>
  <c r="N58" i="4" a="1"/>
  <c r="N58" i="4" s="1"/>
  <c r="N59" i="4" a="1"/>
  <c r="N59" i="4" s="1"/>
  <c r="N60" i="4" a="1"/>
  <c r="N60" i="4" s="1"/>
  <c r="N61" i="4" a="1"/>
  <c r="N61" i="4" s="1"/>
  <c r="N62" i="4" a="1"/>
  <c r="N62" i="4" s="1"/>
  <c r="N63" i="4" a="1"/>
  <c r="N63" i="4" s="1"/>
  <c r="N64" i="4" a="1"/>
  <c r="N64" i="4" s="1"/>
  <c r="N65" i="4" a="1"/>
  <c r="N65" i="4" s="1"/>
  <c r="N66" i="4" a="1"/>
  <c r="N66" i="4" s="1"/>
  <c r="N67" i="4" a="1"/>
  <c r="N67" i="4" s="1"/>
  <c r="N68" i="4" a="1"/>
  <c r="N68" i="4" s="1"/>
  <c r="N69" i="4" a="1"/>
  <c r="N69" i="4" s="1"/>
  <c r="N70" i="4" a="1"/>
  <c r="N70" i="4" s="1"/>
  <c r="N71" i="4" a="1"/>
  <c r="N71" i="4" s="1"/>
  <c r="N72" i="4" a="1"/>
  <c r="N72" i="4" s="1"/>
  <c r="N73" i="4" a="1"/>
  <c r="N73" i="4" s="1"/>
  <c r="N74" i="4" a="1"/>
  <c r="N74" i="4" s="1"/>
  <c r="N75" i="4" a="1"/>
  <c r="N75" i="4" s="1"/>
  <c r="N76" i="4" a="1"/>
  <c r="N76" i="4" s="1"/>
  <c r="N77" i="4" a="1"/>
  <c r="N77" i="4" s="1"/>
  <c r="N78" i="4" a="1"/>
  <c r="N78" i="4" s="1"/>
  <c r="N79" i="4" a="1"/>
  <c r="N79" i="4" s="1"/>
  <c r="N80" i="4" a="1"/>
  <c r="N80" i="4" s="1"/>
  <c r="N81" i="4" a="1"/>
  <c r="N81" i="4" s="1"/>
  <c r="N82" i="4" a="1"/>
  <c r="N82" i="4" s="1"/>
  <c r="N83" i="4" a="1"/>
  <c r="N83" i="4" s="1"/>
  <c r="N84" i="4" a="1"/>
  <c r="N84" i="4" s="1"/>
  <c r="N85" i="4" a="1"/>
  <c r="N85" i="4" s="1"/>
  <c r="N86" i="4" a="1"/>
  <c r="N86" i="4" s="1"/>
  <c r="N87" i="4" a="1"/>
  <c r="N87" i="4" s="1"/>
  <c r="N88" i="4" a="1"/>
  <c r="N88" i="4" s="1"/>
  <c r="N89" i="4" a="1"/>
  <c r="N89" i="4" s="1"/>
  <c r="N90" i="4" a="1"/>
  <c r="N90" i="4" s="1"/>
  <c r="N91" i="4" a="1"/>
  <c r="N91" i="4" s="1"/>
  <c r="N92" i="4" a="1"/>
  <c r="N92" i="4" s="1"/>
  <c r="N93" i="4" a="1"/>
  <c r="N93" i="4" s="1"/>
  <c r="N94" i="4" a="1"/>
  <c r="N94" i="4" s="1"/>
  <c r="N95" i="4" a="1"/>
  <c r="N95" i="4" s="1"/>
  <c r="N96" i="4" a="1"/>
  <c r="N96" i="4" s="1"/>
  <c r="N97" i="4" a="1"/>
  <c r="N97" i="4" s="1"/>
  <c r="N98" i="4" a="1"/>
  <c r="N98" i="4" s="1"/>
  <c r="N99" i="4" a="1"/>
  <c r="N99" i="4" s="1"/>
  <c r="N100" i="4" a="1"/>
  <c r="N100" i="4" s="1"/>
  <c r="N101" i="4" a="1"/>
  <c r="N101" i="4" s="1"/>
  <c r="N102" i="4" a="1"/>
  <c r="N102" i="4" s="1"/>
  <c r="N103" i="4" a="1"/>
  <c r="N103" i="4" s="1"/>
  <c r="N104" i="4" a="1"/>
  <c r="N104" i="4" s="1"/>
  <c r="N105" i="4" a="1"/>
  <c r="N105" i="4" s="1"/>
  <c r="N106" i="4" a="1"/>
  <c r="N106" i="4" s="1"/>
  <c r="N107" i="4" a="1"/>
  <c r="N107" i="4" s="1"/>
  <c r="N108" i="4" a="1"/>
  <c r="N108" i="4" s="1"/>
  <c r="N109" i="4" a="1"/>
  <c r="N109" i="4" s="1"/>
  <c r="N110" i="4" a="1"/>
  <c r="N110" i="4" s="1"/>
  <c r="N111" i="4" a="1"/>
  <c r="N111" i="4" s="1"/>
  <c r="N112" i="4" a="1"/>
  <c r="N112" i="4" s="1"/>
  <c r="N113" i="4" a="1"/>
  <c r="N113" i="4" s="1"/>
  <c r="N114" i="4" a="1"/>
  <c r="N114" i="4" s="1"/>
  <c r="N115" i="4" a="1"/>
  <c r="N115" i="4" s="1"/>
  <c r="N116" i="4" a="1"/>
  <c r="N116" i="4" s="1"/>
  <c r="N117" i="4" a="1"/>
  <c r="N117" i="4" s="1"/>
  <c r="N118" i="4" a="1"/>
  <c r="N118" i="4" s="1"/>
  <c r="N119" i="4" a="1"/>
  <c r="N119" i="4" s="1"/>
  <c r="N120" i="4" a="1"/>
  <c r="N120" i="4" s="1"/>
  <c r="N121" i="4" a="1"/>
  <c r="N121" i="4" s="1"/>
  <c r="N122" i="4" a="1"/>
  <c r="N122" i="4" s="1"/>
  <c r="N123" i="4" a="1"/>
  <c r="N123" i="4" s="1"/>
  <c r="N124" i="4" a="1"/>
  <c r="N124" i="4" s="1"/>
  <c r="N125" i="4" a="1"/>
  <c r="N125" i="4" s="1"/>
  <c r="N126" i="4" a="1"/>
  <c r="N126" i="4" s="1"/>
  <c r="N127" i="4" a="1"/>
  <c r="N127" i="4" s="1"/>
  <c r="N128" i="4" a="1"/>
  <c r="N128" i="4" s="1"/>
  <c r="N129" i="4" a="1"/>
  <c r="N129" i="4" s="1"/>
  <c r="N130" i="4" a="1"/>
  <c r="N130" i="4" s="1"/>
  <c r="N131" i="4" a="1"/>
  <c r="N131" i="4" s="1"/>
  <c r="N132" i="4" a="1"/>
  <c r="N132" i="4" s="1"/>
  <c r="N133" i="4" a="1"/>
  <c r="N133" i="4" s="1"/>
  <c r="N134" i="4" a="1"/>
  <c r="N134" i="4" s="1"/>
  <c r="N135" i="4" a="1"/>
  <c r="N135" i="4" s="1"/>
  <c r="N136" i="4" a="1"/>
  <c r="N136" i="4" s="1"/>
  <c r="N137" i="4" a="1"/>
  <c r="N137" i="4" s="1"/>
  <c r="N138" i="4" a="1"/>
  <c r="N138" i="4" s="1"/>
  <c r="N139" i="4" a="1"/>
  <c r="N139" i="4" s="1"/>
  <c r="N140" i="4" a="1"/>
  <c r="N140" i="4" s="1"/>
  <c r="N141" i="4" a="1"/>
  <c r="N141" i="4" s="1"/>
  <c r="N142" i="4" a="1"/>
  <c r="N142" i="4" s="1"/>
  <c r="N143" i="4" a="1"/>
  <c r="N143" i="4" s="1"/>
  <c r="N144" i="4" a="1"/>
  <c r="N144" i="4" s="1"/>
  <c r="N145" i="4" a="1"/>
  <c r="N145" i="4" s="1"/>
  <c r="N146" i="4" a="1"/>
  <c r="N146" i="4" s="1"/>
  <c r="N147" i="4" a="1"/>
  <c r="N147" i="4" s="1"/>
  <c r="N148" i="4" a="1"/>
  <c r="N148" i="4" s="1"/>
  <c r="N149" i="4" a="1"/>
  <c r="N149" i="4" s="1"/>
  <c r="N150" i="4" a="1"/>
  <c r="N150" i="4" s="1"/>
  <c r="N151" i="4" a="1"/>
  <c r="N151" i="4" s="1"/>
  <c r="N152" i="4" a="1"/>
  <c r="N152" i="4" s="1"/>
  <c r="N153" i="4" a="1"/>
  <c r="N153" i="4" s="1"/>
  <c r="N154" i="4" a="1"/>
  <c r="N154" i="4" s="1"/>
  <c r="N155" i="4" a="1"/>
  <c r="N155" i="4" s="1"/>
  <c r="N156" i="4" a="1"/>
  <c r="N156" i="4" s="1"/>
  <c r="N157" i="4" a="1"/>
  <c r="N157" i="4" s="1"/>
  <c r="N158" i="4" a="1"/>
  <c r="N158" i="4" s="1"/>
  <c r="N159" i="4" a="1"/>
  <c r="N159" i="4" s="1"/>
  <c r="N160" i="4" a="1"/>
  <c r="N160" i="4" s="1"/>
  <c r="N161" i="4" a="1"/>
  <c r="N161" i="4" s="1"/>
  <c r="N162" i="4" a="1"/>
  <c r="N162" i="4" s="1"/>
  <c r="N163" i="4" a="1"/>
  <c r="N163" i="4" s="1"/>
  <c r="N164" i="4" a="1"/>
  <c r="N164" i="4" s="1"/>
  <c r="N165" i="4" a="1"/>
  <c r="N165" i="4" s="1"/>
  <c r="N166" i="4" a="1"/>
  <c r="N166" i="4" s="1"/>
  <c r="N167" i="4" a="1"/>
  <c r="N167" i="4" s="1"/>
  <c r="N168" i="4" a="1"/>
  <c r="N168" i="4" s="1"/>
  <c r="N169" i="4" a="1"/>
  <c r="N169" i="4" s="1"/>
  <c r="N170" i="4" a="1"/>
  <c r="N170" i="4" s="1"/>
  <c r="N171" i="4" a="1"/>
  <c r="N171" i="4" s="1"/>
  <c r="N172" i="4" a="1"/>
  <c r="N172" i="4" s="1"/>
  <c r="N173" i="4" a="1"/>
  <c r="N173" i="4" s="1"/>
  <c r="N174" i="4" a="1"/>
  <c r="N174" i="4" s="1"/>
  <c r="N175" i="4" a="1"/>
  <c r="N175" i="4" s="1"/>
  <c r="N176" i="4" a="1"/>
  <c r="N176" i="4" s="1"/>
  <c r="N177" i="4" a="1"/>
  <c r="N177" i="4" s="1"/>
  <c r="N178" i="4" a="1"/>
  <c r="N178" i="4" s="1"/>
  <c r="N179" i="4" a="1"/>
  <c r="N179" i="4" s="1"/>
  <c r="N180" i="4" a="1"/>
  <c r="N180" i="4" s="1"/>
  <c r="N181" i="4" a="1"/>
  <c r="N181" i="4" s="1"/>
  <c r="N182" i="4" a="1"/>
  <c r="N182" i="4" s="1"/>
  <c r="N183" i="4" a="1"/>
  <c r="N183" i="4" s="1"/>
  <c r="N184" i="4" a="1"/>
  <c r="N184" i="4" s="1"/>
  <c r="N185" i="4" a="1"/>
  <c r="N185" i="4" s="1"/>
  <c r="N186" i="4" a="1"/>
  <c r="N186" i="4" s="1"/>
  <c r="N187" i="4" a="1"/>
  <c r="N187" i="4" s="1"/>
  <c r="N188" i="4" a="1"/>
  <c r="N188" i="4" s="1"/>
  <c r="N189" i="4" a="1"/>
  <c r="N189" i="4" s="1"/>
  <c r="N190" i="4" a="1"/>
  <c r="N190" i="4" s="1"/>
  <c r="N191" i="4" a="1"/>
  <c r="N191" i="4" s="1"/>
  <c r="N192" i="4" a="1"/>
  <c r="N192" i="4" s="1"/>
  <c r="N193" i="4" a="1"/>
  <c r="N193" i="4" s="1"/>
  <c r="N194" i="4" a="1"/>
  <c r="N194" i="4" s="1"/>
  <c r="N195" i="4" a="1"/>
  <c r="N195" i="4" s="1"/>
  <c r="N196" i="4" a="1"/>
  <c r="N196" i="4" s="1"/>
  <c r="N197" i="4" a="1"/>
  <c r="N197" i="4" s="1"/>
  <c r="N198" i="4" a="1"/>
  <c r="N198" i="4" s="1"/>
  <c r="N199" i="4" a="1"/>
  <c r="N199" i="4" s="1"/>
  <c r="N200" i="4" a="1"/>
  <c r="N200" i="4" s="1"/>
  <c r="N201" i="4" a="1"/>
  <c r="N201" i="4" s="1"/>
  <c r="N202" i="4" a="1"/>
  <c r="N202" i="4" s="1"/>
  <c r="N203" i="4" a="1"/>
  <c r="N203" i="4" s="1"/>
  <c r="N204" i="4" a="1"/>
  <c r="N204" i="4" s="1"/>
  <c r="N205" i="4" a="1"/>
  <c r="N205" i="4" s="1"/>
  <c r="N206" i="4" a="1"/>
  <c r="N206" i="4" s="1"/>
  <c r="N207" i="4" a="1"/>
  <c r="N207" i="4" s="1"/>
  <c r="N208" i="4" a="1"/>
  <c r="N208" i="4" s="1"/>
  <c r="N209" i="4" a="1"/>
  <c r="N209" i="4" s="1"/>
  <c r="N210" i="4" a="1"/>
  <c r="N210" i="4" s="1"/>
  <c r="N211" i="4" a="1"/>
  <c r="N211" i="4" s="1"/>
  <c r="N212" i="4" a="1"/>
  <c r="N212" i="4" s="1"/>
  <c r="N213" i="4" a="1"/>
  <c r="N213" i="4" s="1"/>
  <c r="N214" i="4" a="1"/>
  <c r="N214" i="4" s="1"/>
  <c r="N215" i="4" a="1"/>
  <c r="N215" i="4" s="1"/>
  <c r="N216" i="4" a="1"/>
  <c r="N216" i="4" s="1"/>
  <c r="N217" i="4" a="1"/>
  <c r="N217" i="4" s="1"/>
  <c r="N218" i="4" a="1"/>
  <c r="N218" i="4" s="1"/>
  <c r="N219" i="4" a="1"/>
  <c r="N219" i="4" s="1"/>
  <c r="N220" i="4" a="1"/>
  <c r="N220" i="4" s="1"/>
  <c r="N221" i="4" a="1"/>
  <c r="N221" i="4" s="1"/>
  <c r="N222" i="4" a="1"/>
  <c r="N222" i="4" s="1"/>
  <c r="N223" i="4" a="1"/>
  <c r="N223" i="4" s="1"/>
  <c r="N224" i="4" a="1"/>
  <c r="N224" i="4" s="1"/>
  <c r="N225" i="4" a="1"/>
  <c r="N225" i="4" s="1"/>
  <c r="N226" i="4" a="1"/>
  <c r="N226" i="4" s="1"/>
  <c r="N227" i="4" a="1"/>
  <c r="N227" i="4" s="1"/>
  <c r="N228" i="4" a="1"/>
  <c r="N228" i="4" s="1"/>
  <c r="N229" i="4" a="1"/>
  <c r="N229" i="4" s="1"/>
  <c r="N230" i="4" a="1"/>
  <c r="N230" i="4" s="1"/>
  <c r="N231" i="4" a="1"/>
  <c r="N231" i="4" s="1"/>
  <c r="N232" i="4" a="1"/>
  <c r="N232" i="4" s="1"/>
  <c r="N233" i="4" a="1"/>
  <c r="N233" i="4" s="1"/>
  <c r="N234" i="4" a="1"/>
  <c r="N234" i="4" s="1"/>
  <c r="N235" i="4" a="1"/>
  <c r="N235" i="4" s="1"/>
  <c r="N236" i="4" a="1"/>
  <c r="N236" i="4" s="1"/>
  <c r="N237" i="4" a="1"/>
  <c r="N237" i="4" s="1"/>
  <c r="N238" i="4" a="1"/>
  <c r="N238" i="4" s="1"/>
  <c r="N239" i="4" a="1"/>
  <c r="N239" i="4" s="1"/>
  <c r="N240" i="4" a="1"/>
  <c r="N240" i="4" s="1"/>
  <c r="N241" i="4" a="1"/>
  <c r="N241" i="4" s="1"/>
  <c r="N242" i="4" a="1"/>
  <c r="N242" i="4" s="1"/>
  <c r="N243" i="4" a="1"/>
  <c r="N243" i="4" s="1"/>
  <c r="N244" i="4" a="1"/>
  <c r="N244" i="4" s="1"/>
  <c r="N245" i="4" a="1"/>
  <c r="N245" i="4" s="1"/>
  <c r="N246" i="4" a="1"/>
  <c r="N246" i="4" s="1"/>
  <c r="N247" i="4" a="1"/>
  <c r="N247" i="4" s="1"/>
  <c r="N248" i="4" a="1"/>
  <c r="N248" i="4" s="1"/>
  <c r="N249" i="4" a="1"/>
  <c r="N249" i="4" s="1"/>
  <c r="N250" i="4" a="1"/>
  <c r="N250" i="4" s="1"/>
  <c r="N251" i="4" a="1"/>
  <c r="N251" i="4" s="1"/>
  <c r="N252" i="4" a="1"/>
  <c r="N252" i="4" s="1"/>
  <c r="N253" i="4" a="1"/>
  <c r="N253" i="4" s="1"/>
  <c r="N254" i="4" a="1"/>
  <c r="N254" i="4" s="1"/>
  <c r="N255" i="4" a="1"/>
  <c r="N255" i="4" s="1"/>
  <c r="N256" i="4" a="1"/>
  <c r="N256" i="4" s="1"/>
  <c r="N257" i="4" a="1"/>
  <c r="N257" i="4" s="1"/>
  <c r="N258" i="4" a="1"/>
  <c r="N258" i="4" s="1"/>
  <c r="N259" i="4" a="1"/>
  <c r="N259" i="4" s="1"/>
  <c r="N260" i="4" a="1"/>
  <c r="N260" i="4" s="1"/>
  <c r="N261" i="4" a="1"/>
  <c r="N261" i="4" s="1"/>
  <c r="N262" i="4" a="1"/>
  <c r="N262" i="4" s="1"/>
  <c r="N263" i="4" a="1"/>
  <c r="N263" i="4" s="1"/>
  <c r="N264" i="4" a="1"/>
  <c r="N264" i="4" s="1"/>
  <c r="N265" i="4" a="1"/>
  <c r="N265" i="4" s="1"/>
  <c r="N266" i="4" a="1"/>
  <c r="N266" i="4" s="1"/>
  <c r="N267" i="4" a="1"/>
  <c r="N267" i="4" s="1"/>
  <c r="N268" i="4" a="1"/>
  <c r="N268" i="4" s="1"/>
  <c r="N269" i="4" a="1"/>
  <c r="N269" i="4" s="1"/>
  <c r="N270" i="4" a="1"/>
  <c r="N270" i="4" s="1"/>
  <c r="N271" i="4" a="1"/>
  <c r="N271" i="4" s="1"/>
  <c r="N272" i="4" a="1"/>
  <c r="N272" i="4" s="1"/>
  <c r="N273" i="4" a="1"/>
  <c r="N273" i="4" s="1"/>
  <c r="N274" i="4" a="1"/>
  <c r="N274" i="4" s="1"/>
  <c r="N275" i="4" a="1"/>
  <c r="N275" i="4" s="1"/>
  <c r="N276" i="4" a="1"/>
  <c r="N276" i="4" s="1"/>
  <c r="N277" i="4" a="1"/>
  <c r="N277" i="4" s="1"/>
  <c r="N278" i="4" a="1"/>
  <c r="N278" i="4" s="1"/>
  <c r="N279" i="4" a="1"/>
  <c r="N279" i="4" s="1"/>
  <c r="N280" i="4" a="1"/>
  <c r="N280" i="4" s="1"/>
  <c r="N281" i="4" a="1"/>
  <c r="N281" i="4" s="1"/>
  <c r="N282" i="4" a="1"/>
  <c r="N282" i="4" s="1"/>
  <c r="N283" i="4" a="1"/>
  <c r="N283" i="4" s="1"/>
  <c r="N284" i="4" a="1"/>
  <c r="N284" i="4" s="1"/>
  <c r="N285" i="4" a="1"/>
  <c r="N285" i="4" s="1"/>
  <c r="N286" i="4" a="1"/>
  <c r="N286" i="4" s="1"/>
  <c r="N287" i="4" a="1"/>
  <c r="N287" i="4" s="1"/>
  <c r="N288" i="4" a="1"/>
  <c r="N288" i="4" s="1"/>
  <c r="N289" i="4" a="1"/>
  <c r="N289" i="4" s="1"/>
  <c r="N290" i="4" a="1"/>
  <c r="N290" i="4" s="1"/>
  <c r="N291" i="4" a="1"/>
  <c r="N291" i="4" s="1"/>
  <c r="N292" i="4" a="1"/>
  <c r="N292" i="4" s="1"/>
  <c r="N293" i="4" a="1"/>
  <c r="N293" i="4" s="1"/>
  <c r="N294" i="4" a="1"/>
  <c r="N294" i="4" s="1"/>
  <c r="N295" i="4" a="1"/>
  <c r="N295" i="4" s="1"/>
  <c r="N296" i="4" a="1"/>
  <c r="N296" i="4" s="1"/>
  <c r="N297" i="4" a="1"/>
  <c r="N297" i="4" s="1"/>
  <c r="N298" i="4" a="1"/>
  <c r="N298" i="4" s="1"/>
  <c r="N299" i="4" a="1"/>
  <c r="N299" i="4" s="1"/>
  <c r="N300" i="4" a="1"/>
  <c r="N300" i="4" s="1"/>
  <c r="N301" i="4" a="1"/>
  <c r="N301" i="4" s="1"/>
  <c r="N302" i="4" a="1"/>
  <c r="N302" i="4" s="1"/>
  <c r="N303" i="4" a="1"/>
  <c r="N303" i="4" s="1"/>
  <c r="N304" i="4" a="1"/>
  <c r="N304" i="4" s="1"/>
  <c r="N305" i="4" a="1"/>
  <c r="N305" i="4" s="1"/>
  <c r="N306" i="4" a="1"/>
  <c r="N306" i="4" s="1"/>
  <c r="N307" i="4" a="1"/>
  <c r="N307" i="4" s="1"/>
  <c r="N308" i="4" a="1"/>
  <c r="N308" i="4" s="1"/>
  <c r="N309" i="4" a="1"/>
  <c r="N309" i="4" s="1"/>
  <c r="N310" i="4" a="1"/>
  <c r="N310" i="4" s="1"/>
  <c r="N311" i="4" a="1"/>
  <c r="N311" i="4" s="1"/>
  <c r="N312" i="4" a="1"/>
  <c r="N312" i="4" s="1"/>
  <c r="N313" i="4" a="1"/>
  <c r="N313" i="4" s="1"/>
  <c r="N314" i="4" a="1"/>
  <c r="N314" i="4" s="1"/>
  <c r="N315" i="4" a="1"/>
  <c r="N315" i="4" s="1"/>
  <c r="N316" i="4" a="1"/>
  <c r="N316" i="4" s="1"/>
  <c r="N317" i="4" a="1"/>
  <c r="N317" i="4" s="1"/>
  <c r="N318" i="4" a="1"/>
  <c r="N318" i="4" s="1"/>
  <c r="N319" i="4" a="1"/>
  <c r="N319" i="4" s="1"/>
  <c r="N320" i="4" a="1"/>
  <c r="N320" i="4" s="1"/>
  <c r="N321" i="4" a="1"/>
  <c r="N321" i="4" s="1"/>
  <c r="N322" i="4" a="1"/>
  <c r="N322" i="4" s="1"/>
  <c r="N323" i="4" a="1"/>
  <c r="N323" i="4" s="1"/>
  <c r="N324" i="4" a="1"/>
  <c r="N324" i="4" s="1"/>
  <c r="N325" i="4" a="1"/>
  <c r="N325" i="4" s="1"/>
  <c r="N326" i="4" a="1"/>
  <c r="N326" i="4" s="1"/>
  <c r="N327" i="4" a="1"/>
  <c r="N327" i="4" s="1"/>
  <c r="N328" i="4" a="1"/>
  <c r="N328" i="4" s="1"/>
  <c r="N329" i="4" a="1"/>
  <c r="N329" i="4" s="1"/>
  <c r="N330" i="4" a="1"/>
  <c r="N330" i="4" s="1"/>
  <c r="N331" i="4" a="1"/>
  <c r="N331" i="4" s="1"/>
  <c r="N332" i="4" a="1"/>
  <c r="N332" i="4" s="1"/>
  <c r="N333" i="4" a="1"/>
  <c r="N333" i="4" s="1"/>
  <c r="N334" i="4" a="1"/>
  <c r="N334" i="4" s="1"/>
  <c r="N335" i="4" a="1"/>
  <c r="N335" i="4" s="1"/>
  <c r="N336" i="4" a="1"/>
  <c r="N336" i="4" s="1"/>
  <c r="N337" i="4" a="1"/>
  <c r="N337" i="4" s="1"/>
  <c r="N338" i="4" a="1"/>
  <c r="N338" i="4" s="1"/>
  <c r="N339" i="4" a="1"/>
  <c r="N339" i="4" s="1"/>
  <c r="N340" i="4" a="1"/>
  <c r="N340" i="4" s="1"/>
  <c r="N341" i="4" a="1"/>
  <c r="N341" i="4" s="1"/>
  <c r="N342" i="4" a="1"/>
  <c r="N342" i="4" s="1"/>
  <c r="N343" i="4" a="1"/>
  <c r="N343" i="4" s="1"/>
  <c r="N344" i="4" a="1"/>
  <c r="N344" i="4" s="1"/>
  <c r="N345" i="4" a="1"/>
  <c r="N345" i="4" s="1"/>
  <c r="N346" i="4" a="1"/>
  <c r="N346" i="4" s="1"/>
  <c r="N347" i="4" a="1"/>
  <c r="N347" i="4" s="1"/>
  <c r="N348" i="4" a="1"/>
  <c r="N348" i="4" s="1"/>
  <c r="N349" i="4" a="1"/>
  <c r="N349" i="4" s="1"/>
  <c r="N350" i="4" a="1"/>
  <c r="N350" i="4" s="1"/>
  <c r="N351" i="4" a="1"/>
  <c r="N351" i="4" s="1"/>
  <c r="N352" i="4" a="1"/>
  <c r="N352" i="4" s="1"/>
  <c r="N353" i="4" a="1"/>
  <c r="N353" i="4" s="1"/>
  <c r="N354" i="4" a="1"/>
  <c r="N354" i="4" s="1"/>
  <c r="N355" i="4" a="1"/>
  <c r="N355" i="4" s="1"/>
  <c r="N356" i="4" a="1"/>
  <c r="N356" i="4" s="1"/>
  <c r="N357" i="4" a="1"/>
  <c r="N357" i="4" s="1"/>
  <c r="N358" i="4" a="1"/>
  <c r="N358" i="4" s="1"/>
  <c r="N359" i="4" a="1"/>
  <c r="N359" i="4" s="1"/>
  <c r="N360" i="4" a="1"/>
  <c r="N360" i="4" s="1"/>
  <c r="N361" i="4" a="1"/>
  <c r="N361" i="4" s="1"/>
  <c r="N362" i="4" a="1"/>
  <c r="N362" i="4" s="1"/>
  <c r="N363" i="4" a="1"/>
  <c r="N363" i="4" s="1"/>
  <c r="N364" i="4" a="1"/>
  <c r="N364" i="4" s="1"/>
  <c r="N365" i="4" a="1"/>
  <c r="N365" i="4" s="1"/>
  <c r="N366" i="4" a="1"/>
  <c r="N366" i="4" s="1"/>
  <c r="N367" i="4" a="1"/>
  <c r="N367" i="4" s="1"/>
  <c r="N368" i="4" a="1"/>
  <c r="N368" i="4" s="1"/>
  <c r="N369" i="4" a="1"/>
  <c r="N369" i="4" s="1"/>
  <c r="N370" i="4" a="1"/>
  <c r="N370" i="4" s="1"/>
  <c r="N371" i="4" a="1"/>
  <c r="N371" i="4" s="1"/>
  <c r="N372" i="4" a="1"/>
  <c r="N372" i="4" s="1"/>
  <c r="N373" i="4" a="1"/>
  <c r="N373" i="4" s="1"/>
  <c r="N374" i="4" a="1"/>
  <c r="N374" i="4" s="1"/>
  <c r="N375" i="4" a="1"/>
  <c r="N375" i="4" s="1"/>
  <c r="N376" i="4" a="1"/>
  <c r="N376" i="4" s="1"/>
  <c r="N377" i="4" a="1"/>
  <c r="N377" i="4" s="1"/>
  <c r="N378" i="4" a="1"/>
  <c r="N378" i="4" s="1"/>
  <c r="N379" i="4" a="1"/>
  <c r="N379" i="4" s="1"/>
  <c r="N380" i="4" a="1"/>
  <c r="N380" i="4" s="1"/>
  <c r="N381" i="4" a="1"/>
  <c r="N381" i="4" s="1"/>
  <c r="N382" i="4" a="1"/>
  <c r="N382" i="4" s="1"/>
  <c r="N383" i="4" a="1"/>
  <c r="N383" i="4" s="1"/>
  <c r="N384" i="4" a="1"/>
  <c r="N384" i="4" s="1"/>
  <c r="N385" i="4" a="1"/>
  <c r="N385" i="4" s="1"/>
  <c r="N386" i="4" a="1"/>
  <c r="N386" i="4" s="1"/>
  <c r="N387" i="4" a="1"/>
  <c r="N387" i="4" s="1"/>
  <c r="N388" i="4" a="1"/>
  <c r="N388" i="4" s="1"/>
  <c r="N389" i="4" a="1"/>
  <c r="N389" i="4" s="1"/>
  <c r="N390" i="4" a="1"/>
  <c r="N390" i="4" s="1"/>
  <c r="N391" i="4" a="1"/>
  <c r="N391" i="4" s="1"/>
  <c r="N392" i="4" a="1"/>
  <c r="N392" i="4" s="1"/>
  <c r="N393" i="4" a="1"/>
  <c r="N393" i="4" s="1"/>
  <c r="N394" i="4" a="1"/>
  <c r="N394" i="4" s="1"/>
  <c r="N395" i="4" a="1"/>
  <c r="N395" i="4" s="1"/>
  <c r="N396" i="4" a="1"/>
  <c r="N396" i="4" s="1"/>
  <c r="N397" i="4" a="1"/>
  <c r="N397" i="4" s="1"/>
  <c r="N398" i="4" a="1"/>
  <c r="N398" i="4" s="1"/>
  <c r="N399" i="4" a="1"/>
  <c r="N399" i="4" s="1"/>
  <c r="N400" i="4" a="1"/>
  <c r="N400" i="4" s="1"/>
  <c r="N401" i="4" a="1"/>
  <c r="N401" i="4" s="1"/>
  <c r="N402" i="4" a="1"/>
  <c r="N402" i="4" s="1"/>
  <c r="N403" i="4" a="1"/>
  <c r="N403" i="4" s="1"/>
  <c r="N404" i="4" a="1"/>
  <c r="N404" i="4" s="1"/>
  <c r="N405" i="4" a="1"/>
  <c r="N405" i="4" s="1"/>
  <c r="N406" i="4" a="1"/>
  <c r="N406" i="4" s="1"/>
  <c r="N407" i="4" a="1"/>
  <c r="N407" i="4" s="1"/>
  <c r="N408" i="4" a="1"/>
  <c r="N408" i="4" s="1"/>
  <c r="N409" i="4" a="1"/>
  <c r="N409" i="4" s="1"/>
  <c r="N410" i="4" a="1"/>
  <c r="N410" i="4" s="1"/>
  <c r="N411" i="4" a="1"/>
  <c r="N411" i="4" s="1"/>
  <c r="N412" i="4" a="1"/>
  <c r="N412" i="4" s="1"/>
  <c r="N413" i="4" a="1"/>
  <c r="N413" i="4" s="1"/>
  <c r="N414" i="4" a="1"/>
  <c r="N414" i="4" s="1"/>
  <c r="N415" i="4" a="1"/>
  <c r="N415" i="4" s="1"/>
  <c r="N416" i="4" a="1"/>
  <c r="N416" i="4" s="1"/>
  <c r="N417" i="4" a="1"/>
  <c r="N417" i="4" s="1"/>
  <c r="N418" i="4" a="1"/>
  <c r="N418" i="4" s="1"/>
  <c r="N419" i="4" a="1"/>
  <c r="N419" i="4" s="1"/>
  <c r="N420" i="4" a="1"/>
  <c r="N420" i="4" s="1"/>
  <c r="N421" i="4" a="1"/>
  <c r="N421" i="4" s="1"/>
  <c r="N422" i="4" a="1"/>
  <c r="N422" i="4" s="1"/>
  <c r="N423" i="4" a="1"/>
  <c r="N423" i="4" s="1"/>
  <c r="N424" i="4" a="1"/>
  <c r="N424" i="4" s="1"/>
  <c r="N425" i="4" a="1"/>
  <c r="N425" i="4" s="1"/>
  <c r="N426" i="4" a="1"/>
  <c r="N426" i="4" s="1"/>
  <c r="N427" i="4" a="1"/>
  <c r="N427" i="4" s="1"/>
  <c r="N428" i="4" a="1"/>
  <c r="N428" i="4" s="1"/>
  <c r="N429" i="4" a="1"/>
  <c r="N429" i="4" s="1"/>
  <c r="N430" i="4" a="1"/>
  <c r="N430" i="4" s="1"/>
  <c r="N431" i="4" a="1"/>
  <c r="N431" i="4" s="1"/>
  <c r="N432" i="4" a="1"/>
  <c r="N432" i="4" s="1"/>
  <c r="N433" i="4" a="1"/>
  <c r="N433" i="4" s="1"/>
  <c r="N434" i="4" a="1"/>
  <c r="N434" i="4" s="1"/>
  <c r="N435" i="4" a="1"/>
  <c r="N435" i="4" s="1"/>
  <c r="N436" i="4" a="1"/>
  <c r="N436" i="4" s="1"/>
  <c r="N437" i="4" a="1"/>
  <c r="N437" i="4" s="1"/>
  <c r="N438" i="4" a="1"/>
  <c r="N438" i="4" s="1"/>
  <c r="N439" i="4" a="1"/>
  <c r="N439" i="4" s="1"/>
  <c r="N440" i="4" a="1"/>
  <c r="N440" i="4" s="1"/>
  <c r="N441" i="4" a="1"/>
  <c r="N441" i="4" s="1"/>
  <c r="N442" i="4" a="1"/>
  <c r="N442" i="4" s="1"/>
  <c r="N443" i="4" a="1"/>
  <c r="N443" i="4" s="1"/>
  <c r="N444" i="4" a="1"/>
  <c r="N444" i="4" s="1"/>
  <c r="N445" i="4" a="1"/>
  <c r="N445" i="4" s="1"/>
  <c r="N446" i="4" a="1"/>
  <c r="N446" i="4" s="1"/>
  <c r="N447" i="4" a="1"/>
  <c r="N447" i="4" s="1"/>
  <c r="N448" i="4" a="1"/>
  <c r="N448" i="4" s="1"/>
  <c r="N449" i="4" a="1"/>
  <c r="N449" i="4" s="1"/>
  <c r="N450" i="4" a="1"/>
  <c r="N450" i="4" s="1"/>
  <c r="N451" i="4" a="1"/>
  <c r="N451" i="4" s="1"/>
  <c r="N452" i="4" a="1"/>
  <c r="N452" i="4" s="1"/>
  <c r="N453" i="4" a="1"/>
  <c r="N453" i="4" s="1"/>
  <c r="N454" i="4" a="1"/>
  <c r="N454" i="4" s="1"/>
  <c r="N455" i="4" a="1"/>
  <c r="N455" i="4" s="1"/>
  <c r="N456" i="4" a="1"/>
  <c r="N456" i="4" s="1"/>
  <c r="N457" i="4" a="1"/>
  <c r="N457" i="4" s="1"/>
  <c r="N458" i="4" a="1"/>
  <c r="N458" i="4" s="1"/>
  <c r="N459" i="4" a="1"/>
  <c r="N459" i="4" s="1"/>
  <c r="N460" i="4" a="1"/>
  <c r="N460" i="4" s="1"/>
  <c r="N461" i="4" a="1"/>
  <c r="N461" i="4" s="1"/>
  <c r="N462" i="4" a="1"/>
  <c r="N462" i="4" s="1"/>
  <c r="N463" i="4" a="1"/>
  <c r="N463" i="4" s="1"/>
  <c r="N464" i="4" a="1"/>
  <c r="N464" i="4" s="1"/>
  <c r="N465" i="4" a="1"/>
  <c r="N465" i="4" s="1"/>
  <c r="N466" i="4" a="1"/>
  <c r="N466" i="4" s="1"/>
  <c r="N467" i="4" a="1"/>
  <c r="N467" i="4" s="1"/>
  <c r="N468" i="4" a="1"/>
  <c r="N468" i="4" s="1"/>
  <c r="N469" i="4" a="1"/>
  <c r="N469" i="4" s="1"/>
  <c r="N470" i="4" a="1"/>
  <c r="N470" i="4" s="1"/>
  <c r="N471" i="4" a="1"/>
  <c r="N471" i="4" s="1"/>
  <c r="N472" i="4" a="1"/>
  <c r="N472" i="4" s="1"/>
  <c r="N473" i="4" a="1"/>
  <c r="N473" i="4" s="1"/>
  <c r="N474" i="4" a="1"/>
  <c r="N474" i="4" s="1"/>
  <c r="N475" i="4" a="1"/>
  <c r="N475" i="4" s="1"/>
  <c r="N476" i="4" a="1"/>
  <c r="N476" i="4" s="1"/>
  <c r="N477" i="4" a="1"/>
  <c r="N477" i="4" s="1"/>
  <c r="N478" i="4" a="1"/>
  <c r="N478" i="4" s="1"/>
  <c r="N479" i="4" a="1"/>
  <c r="N479" i="4" s="1"/>
  <c r="N480" i="4" a="1"/>
  <c r="N480" i="4" s="1"/>
  <c r="N481" i="4" a="1"/>
  <c r="N481" i="4" s="1"/>
  <c r="N482" i="4" a="1"/>
  <c r="N482" i="4" s="1"/>
  <c r="N483" i="4" a="1"/>
  <c r="N483" i="4" s="1"/>
  <c r="N484" i="4" a="1"/>
  <c r="N484" i="4" s="1"/>
  <c r="N485" i="4" a="1"/>
  <c r="N485" i="4" s="1"/>
  <c r="N486" i="4" a="1"/>
  <c r="N486" i="4" s="1"/>
  <c r="N487" i="4" a="1"/>
  <c r="N487" i="4" s="1"/>
  <c r="N488" i="4" a="1"/>
  <c r="N488" i="4" s="1"/>
  <c r="N489" i="4" a="1"/>
  <c r="N489" i="4" s="1"/>
  <c r="N490" i="4" a="1"/>
  <c r="N490" i="4" s="1"/>
  <c r="N491" i="4" a="1"/>
  <c r="N491" i="4" s="1"/>
  <c r="N492" i="4" a="1"/>
  <c r="N492" i="4" s="1"/>
  <c r="N493" i="4" a="1"/>
  <c r="N493" i="4" s="1"/>
  <c r="N494" i="4" a="1"/>
  <c r="N494" i="4" s="1"/>
  <c r="N495" i="4" a="1"/>
  <c r="N495" i="4" s="1"/>
  <c r="N496" i="4" a="1"/>
  <c r="N496" i="4" s="1"/>
  <c r="N497" i="4" a="1"/>
  <c r="N497" i="4" s="1"/>
  <c r="N498" i="4" a="1"/>
  <c r="N498" i="4" s="1"/>
  <c r="N499" i="4" a="1"/>
  <c r="N499" i="4" s="1"/>
  <c r="N500" i="4" a="1"/>
  <c r="N500" i="4" s="1"/>
  <c r="N501" i="4" a="1"/>
  <c r="N501" i="4" s="1"/>
  <c r="N502" i="4" a="1"/>
  <c r="N502" i="4" s="1"/>
  <c r="N503" i="4" a="1"/>
  <c r="N503" i="4" s="1"/>
  <c r="N504" i="4" a="1"/>
  <c r="N504" i="4" s="1"/>
  <c r="N505" i="4" a="1"/>
  <c r="N505" i="4" s="1"/>
  <c r="N506" i="4" a="1"/>
  <c r="N506" i="4" s="1"/>
  <c r="N507" i="4" a="1"/>
  <c r="N507" i="4" s="1"/>
  <c r="N508" i="4" a="1"/>
  <c r="N508" i="4" s="1"/>
  <c r="N509" i="4" a="1"/>
  <c r="N509" i="4" s="1"/>
  <c r="N510" i="4" a="1"/>
  <c r="N510" i="4" s="1"/>
  <c r="N511" i="4" a="1"/>
  <c r="N511" i="4" s="1"/>
  <c r="N512" i="4" a="1"/>
  <c r="N512" i="4" s="1"/>
  <c r="N513" i="4" a="1"/>
  <c r="N513" i="4" s="1"/>
  <c r="N514" i="4" a="1"/>
  <c r="N514" i="4" s="1"/>
  <c r="N515" i="4" a="1"/>
  <c r="N515" i="4" s="1"/>
  <c r="N516" i="4" a="1"/>
  <c r="N516" i="4" s="1"/>
  <c r="N517" i="4" a="1"/>
  <c r="N517" i="4" s="1"/>
  <c r="N518" i="4" a="1"/>
  <c r="N518" i="4" s="1"/>
  <c r="N519" i="4" a="1"/>
  <c r="N519" i="4" s="1"/>
  <c r="N520" i="4" a="1"/>
  <c r="N520" i="4" s="1"/>
  <c r="N521" i="4" a="1"/>
  <c r="N521" i="4" s="1"/>
  <c r="N522" i="4" a="1"/>
  <c r="N522" i="4" s="1"/>
  <c r="N523" i="4" a="1"/>
  <c r="N523" i="4" s="1"/>
  <c r="N524" i="4" a="1"/>
  <c r="N524" i="4" s="1"/>
  <c r="N525" i="4" a="1"/>
  <c r="N525" i="4" s="1"/>
  <c r="N526" i="4" a="1"/>
  <c r="N526" i="4" s="1"/>
  <c r="N527" i="4" a="1"/>
  <c r="N527" i="4" s="1"/>
  <c r="N528" i="4" a="1"/>
  <c r="N528" i="4" s="1"/>
  <c r="N529" i="4" a="1"/>
  <c r="N529" i="4" s="1"/>
  <c r="N530" i="4" a="1"/>
  <c r="N530" i="4" s="1"/>
  <c r="N531" i="4" a="1"/>
  <c r="N531" i="4" s="1"/>
  <c r="N532" i="4" a="1"/>
  <c r="N532" i="4" s="1"/>
  <c r="N533" i="4" a="1"/>
  <c r="N533" i="4" s="1"/>
  <c r="N534" i="4" a="1"/>
  <c r="N534" i="4" s="1"/>
  <c r="N535" i="4" a="1"/>
  <c r="N535" i="4" s="1"/>
  <c r="N536" i="4" a="1"/>
  <c r="N536" i="4" s="1"/>
  <c r="N537" i="4" a="1"/>
  <c r="N537" i="4" s="1"/>
  <c r="N538" i="4" a="1"/>
  <c r="N538" i="4" s="1"/>
  <c r="N539" i="4" a="1"/>
  <c r="N539" i="4" s="1"/>
  <c r="N540" i="4" a="1"/>
  <c r="N540" i="4" s="1"/>
  <c r="N541" i="4" a="1"/>
  <c r="N541" i="4" s="1"/>
  <c r="N542" i="4" a="1"/>
  <c r="N542" i="4" s="1"/>
  <c r="N543" i="4" a="1"/>
  <c r="N543" i="4" s="1"/>
  <c r="N544" i="4" a="1"/>
  <c r="N544" i="4" s="1"/>
  <c r="N545" i="4" a="1"/>
  <c r="N545" i="4" s="1"/>
  <c r="N546" i="4" a="1"/>
  <c r="N546" i="4" s="1"/>
  <c r="N547" i="4" a="1"/>
  <c r="N547" i="4" s="1"/>
  <c r="N548" i="4" a="1"/>
  <c r="N548" i="4" s="1"/>
  <c r="N549" i="4" a="1"/>
  <c r="N549" i="4" s="1"/>
  <c r="N550" i="4" a="1"/>
  <c r="N550" i="4" s="1"/>
  <c r="N551" i="4" a="1"/>
  <c r="N551" i="4" s="1"/>
  <c r="N552" i="4" a="1"/>
  <c r="N552" i="4" s="1"/>
  <c r="N553" i="4" a="1"/>
  <c r="N553" i="4" s="1"/>
  <c r="N554" i="4" a="1"/>
  <c r="N554" i="4" s="1"/>
  <c r="N555" i="4" a="1"/>
  <c r="N555" i="4" s="1"/>
  <c r="N556" i="4" a="1"/>
  <c r="N556" i="4" s="1"/>
  <c r="N557" i="4" a="1"/>
  <c r="N557" i="4" s="1"/>
  <c r="N558" i="4" a="1"/>
  <c r="N558" i="4" s="1"/>
  <c r="N559" i="4" a="1"/>
  <c r="N559" i="4" s="1"/>
  <c r="N560" i="4" a="1"/>
  <c r="N560" i="4" s="1"/>
  <c r="N561" i="4" a="1"/>
  <c r="N561" i="4" s="1"/>
  <c r="N562" i="4" a="1"/>
  <c r="N562" i="4" s="1"/>
  <c r="N563" i="4" a="1"/>
  <c r="N563" i="4" s="1"/>
  <c r="N564" i="4" a="1"/>
  <c r="N564" i="4" s="1"/>
  <c r="N565" i="4" a="1"/>
  <c r="N565" i="4" s="1"/>
  <c r="N566" i="4" a="1"/>
  <c r="N566" i="4" s="1"/>
  <c r="N567" i="4" a="1"/>
  <c r="N567" i="4" s="1"/>
  <c r="N568" i="4" a="1"/>
  <c r="N568" i="4" s="1"/>
  <c r="N569" i="4" a="1"/>
  <c r="N569" i="4" s="1"/>
  <c r="N570" i="4" a="1"/>
  <c r="N570" i="4" s="1"/>
  <c r="N571" i="4" a="1"/>
  <c r="N571" i="4" s="1"/>
  <c r="N572" i="4" a="1"/>
  <c r="N572" i="4" s="1"/>
  <c r="N573" i="4" a="1"/>
  <c r="N573" i="4" s="1"/>
  <c r="N574" i="4" a="1"/>
  <c r="N574" i="4" s="1"/>
  <c r="N575" i="4" a="1"/>
  <c r="N575" i="4" s="1"/>
  <c r="N576" i="4" a="1"/>
  <c r="N576" i="4" s="1"/>
  <c r="N577" i="4" a="1"/>
  <c r="N577" i="4" s="1"/>
  <c r="N578" i="4" a="1"/>
  <c r="N578" i="4" s="1"/>
  <c r="N579" i="4" a="1"/>
  <c r="N579" i="4" s="1"/>
  <c r="N580" i="4" a="1"/>
  <c r="N580" i="4" s="1"/>
  <c r="N581" i="4" a="1"/>
  <c r="N581" i="4" s="1"/>
  <c r="N582" i="4" a="1"/>
  <c r="N582" i="4" s="1"/>
  <c r="N583" i="4" a="1"/>
  <c r="N583" i="4" s="1"/>
  <c r="N584" i="4" a="1"/>
  <c r="N584" i="4" s="1"/>
  <c r="N585" i="4" a="1"/>
  <c r="N585" i="4" s="1"/>
  <c r="N586" i="4" a="1"/>
  <c r="N586" i="4" s="1"/>
  <c r="N587" i="4" a="1"/>
  <c r="N587" i="4" s="1"/>
  <c r="N588" i="4" a="1"/>
  <c r="N588" i="4" s="1"/>
  <c r="N589" i="4" a="1"/>
  <c r="N589" i="4" s="1"/>
  <c r="N590" i="4" a="1"/>
  <c r="N590" i="4" s="1"/>
  <c r="N591" i="4" a="1"/>
  <c r="N591" i="4" s="1"/>
  <c r="N592" i="4" a="1"/>
  <c r="N592" i="4" s="1"/>
  <c r="N593" i="4" a="1"/>
  <c r="N593" i="4" s="1"/>
  <c r="N594" i="4" a="1"/>
  <c r="N594" i="4" s="1"/>
  <c r="N595" i="4" a="1"/>
  <c r="N595" i="4" s="1"/>
  <c r="N596" i="4" a="1"/>
  <c r="N596" i="4" s="1"/>
  <c r="N597" i="4" a="1"/>
  <c r="N597" i="4" s="1"/>
  <c r="N598" i="4" a="1"/>
  <c r="N598" i="4" s="1"/>
  <c r="N599" i="4" a="1"/>
  <c r="N599" i="4" s="1"/>
  <c r="N600" i="4" a="1"/>
  <c r="N600" i="4" s="1"/>
  <c r="N601" i="4" a="1"/>
  <c r="N601" i="4" s="1"/>
  <c r="N602" i="4" a="1"/>
  <c r="N602" i="4" s="1"/>
  <c r="N603" i="4" a="1"/>
  <c r="N603" i="4" s="1"/>
  <c r="N604" i="4" a="1"/>
  <c r="N604" i="4" s="1"/>
  <c r="N605" i="4" a="1"/>
  <c r="N605" i="4" s="1"/>
  <c r="N606" i="4" a="1"/>
  <c r="N606" i="4" s="1"/>
  <c r="N607" i="4" a="1"/>
  <c r="N607" i="4" s="1"/>
  <c r="N608" i="4" a="1"/>
  <c r="N608" i="4" s="1"/>
  <c r="N609" i="4" a="1"/>
  <c r="N609" i="4" s="1"/>
  <c r="N610" i="4" a="1"/>
  <c r="N610" i="4" s="1"/>
  <c r="N611" i="4" a="1"/>
  <c r="N611" i="4" s="1"/>
  <c r="N612" i="4" a="1"/>
  <c r="N612" i="4" s="1"/>
  <c r="N613" i="4" a="1"/>
  <c r="N613" i="4" s="1"/>
  <c r="N614" i="4" a="1"/>
  <c r="N614" i="4" s="1"/>
  <c r="N615" i="4" a="1"/>
  <c r="N615" i="4" s="1"/>
  <c r="N616" i="4" a="1"/>
  <c r="N616" i="4" s="1"/>
  <c r="N617" i="4" a="1"/>
  <c r="N617" i="4" s="1"/>
  <c r="N618" i="4" a="1"/>
  <c r="N618" i="4" s="1"/>
  <c r="N619" i="4" a="1"/>
  <c r="N619" i="4" s="1"/>
  <c r="N620" i="4" a="1"/>
  <c r="N620" i="4" s="1"/>
  <c r="N621" i="4" a="1"/>
  <c r="N621" i="4" s="1"/>
  <c r="N622" i="4" a="1"/>
  <c r="N622" i="4" s="1"/>
  <c r="N623" i="4" a="1"/>
  <c r="N623" i="4" s="1"/>
  <c r="N624" i="4" a="1"/>
  <c r="N624" i="4" s="1"/>
  <c r="N625" i="4" a="1"/>
  <c r="N625" i="4" s="1"/>
  <c r="N626" i="4" a="1"/>
  <c r="N626" i="4" s="1"/>
  <c r="N627" i="4" a="1"/>
  <c r="N627" i="4" s="1"/>
  <c r="N628" i="4" a="1"/>
  <c r="N628" i="4" s="1"/>
  <c r="N629" i="4" a="1"/>
  <c r="N629" i="4" s="1"/>
  <c r="N630" i="4" a="1"/>
  <c r="N630" i="4" s="1"/>
  <c r="N631" i="4" a="1"/>
  <c r="N631" i="4" s="1"/>
  <c r="N632" i="4" a="1"/>
  <c r="N632" i="4" s="1"/>
  <c r="N633" i="4" a="1"/>
  <c r="N633" i="4" s="1"/>
  <c r="N634" i="4" a="1"/>
  <c r="N634" i="4" s="1"/>
  <c r="N635" i="4" a="1"/>
  <c r="N635" i="4" s="1"/>
  <c r="N636" i="4" a="1"/>
  <c r="N636" i="4" s="1"/>
  <c r="N637" i="4" a="1"/>
  <c r="N637" i="4" s="1"/>
  <c r="N638" i="4" a="1"/>
  <c r="N638" i="4" s="1"/>
  <c r="N639" i="4" a="1"/>
  <c r="N639" i="4" s="1"/>
  <c r="N640" i="4" a="1"/>
  <c r="N640" i="4" s="1"/>
  <c r="N641" i="4" a="1"/>
  <c r="N641" i="4" s="1"/>
  <c r="N642" i="4" a="1"/>
  <c r="N642" i="4" s="1"/>
  <c r="N643" i="4" a="1"/>
  <c r="N643" i="4" s="1"/>
  <c r="N644" i="4" a="1"/>
  <c r="N644" i="4" s="1"/>
  <c r="N645" i="4" a="1"/>
  <c r="N645" i="4" s="1"/>
  <c r="N646" i="4" a="1"/>
  <c r="N646" i="4" s="1"/>
  <c r="N647" i="4" a="1"/>
  <c r="N647" i="4" s="1"/>
  <c r="N648" i="4" a="1"/>
  <c r="N648" i="4" s="1"/>
  <c r="N649" i="4" a="1"/>
  <c r="N649" i="4" s="1"/>
  <c r="N650" i="4" a="1"/>
  <c r="N650" i="4" s="1"/>
  <c r="N651" i="4" a="1"/>
  <c r="N651" i="4" s="1"/>
  <c r="N652" i="4" a="1"/>
  <c r="N652" i="4" s="1"/>
  <c r="N653" i="4" a="1"/>
  <c r="N653" i="4" s="1"/>
  <c r="N654" i="4" a="1"/>
  <c r="N654" i="4" s="1"/>
  <c r="N655" i="4" a="1"/>
  <c r="N655" i="4" s="1"/>
  <c r="N656" i="4" a="1"/>
  <c r="N656" i="4" s="1"/>
  <c r="N657" i="4" a="1"/>
  <c r="N657" i="4" s="1"/>
  <c r="N658" i="4" a="1"/>
  <c r="N658" i="4" s="1"/>
  <c r="N659" i="4" a="1"/>
  <c r="N659" i="4" s="1"/>
  <c r="N660" i="4" a="1"/>
  <c r="N660" i="4" s="1"/>
  <c r="N661" i="4" a="1"/>
  <c r="N661" i="4" s="1"/>
  <c r="N662" i="4" a="1"/>
  <c r="N662" i="4" s="1"/>
  <c r="N663" i="4" a="1"/>
  <c r="N663" i="4" s="1"/>
  <c r="N664" i="4" a="1"/>
  <c r="N664" i="4" s="1"/>
  <c r="N665" i="4" a="1"/>
  <c r="N665" i="4" s="1"/>
  <c r="N666" i="4" a="1"/>
  <c r="N666" i="4" s="1"/>
  <c r="N667" i="4" a="1"/>
  <c r="N667" i="4" s="1"/>
  <c r="N668" i="4" a="1"/>
  <c r="N668" i="4" s="1"/>
  <c r="N669" i="4" a="1"/>
  <c r="N669" i="4" s="1"/>
  <c r="N670" i="4" a="1"/>
  <c r="N670" i="4" s="1"/>
  <c r="N671" i="4" a="1"/>
  <c r="N671" i="4" s="1"/>
  <c r="N672" i="4" a="1"/>
  <c r="N672" i="4" s="1"/>
  <c r="N673" i="4" a="1"/>
  <c r="N673" i="4" s="1"/>
  <c r="N674" i="4" a="1"/>
  <c r="N674" i="4" s="1"/>
  <c r="N675" i="4" a="1"/>
  <c r="N675" i="4" s="1"/>
  <c r="N676" i="4" a="1"/>
  <c r="N676" i="4" s="1"/>
  <c r="N677" i="4" a="1"/>
  <c r="N677" i="4" s="1"/>
  <c r="N678" i="4" a="1"/>
  <c r="N678" i="4" s="1"/>
  <c r="N679" i="4" a="1"/>
  <c r="N679" i="4" s="1"/>
  <c r="N680" i="4" a="1"/>
  <c r="N680" i="4" s="1"/>
  <c r="N681" i="4" a="1"/>
  <c r="N681" i="4" s="1"/>
  <c r="N682" i="4" a="1"/>
  <c r="N682" i="4" s="1"/>
  <c r="N683" i="4" a="1"/>
  <c r="N683" i="4" s="1"/>
  <c r="N684" i="4" a="1"/>
  <c r="N684" i="4" s="1"/>
  <c r="N685" i="4" a="1"/>
  <c r="N685" i="4" s="1"/>
  <c r="N686" i="4" a="1"/>
  <c r="N686" i="4" s="1"/>
  <c r="N687" i="4" a="1"/>
  <c r="N687" i="4" s="1"/>
  <c r="N688" i="4" a="1"/>
  <c r="N688" i="4" s="1"/>
  <c r="N689" i="4" a="1"/>
  <c r="N689" i="4" s="1"/>
  <c r="N690" i="4" a="1"/>
  <c r="N690" i="4" s="1"/>
  <c r="N691" i="4" a="1"/>
  <c r="N691" i="4" s="1"/>
  <c r="N692" i="4" a="1"/>
  <c r="N692" i="4" s="1"/>
  <c r="N693" i="4" a="1"/>
  <c r="N693" i="4" s="1"/>
  <c r="N694" i="4" a="1"/>
  <c r="N694" i="4" s="1"/>
  <c r="N695" i="4" a="1"/>
  <c r="N695" i="4" s="1"/>
  <c r="N696" i="4" a="1"/>
  <c r="N696" i="4" s="1"/>
  <c r="N697" i="4" a="1"/>
  <c r="N697" i="4" s="1"/>
  <c r="N698" i="4" a="1"/>
  <c r="N698" i="4" s="1"/>
  <c r="N699" i="4" a="1"/>
  <c r="N699" i="4" s="1"/>
  <c r="N700" i="4" a="1"/>
  <c r="N700" i="4" s="1"/>
  <c r="N701" i="4" a="1"/>
  <c r="N701" i="4" s="1"/>
  <c r="N702" i="4" a="1"/>
  <c r="N702" i="4" s="1"/>
  <c r="N703" i="4" a="1"/>
  <c r="N703" i="4" s="1"/>
  <c r="N704" i="4" a="1"/>
  <c r="N704" i="4" s="1"/>
  <c r="N705" i="4" a="1"/>
  <c r="N705" i="4" s="1"/>
  <c r="N706" i="4" a="1"/>
  <c r="N706" i="4" s="1"/>
  <c r="N707" i="4" a="1"/>
  <c r="N707" i="4" s="1"/>
  <c r="N708" i="4" a="1"/>
  <c r="N708" i="4" s="1"/>
  <c r="N709" i="4" a="1"/>
  <c r="N709" i="4" s="1"/>
  <c r="N710" i="4" a="1"/>
  <c r="N710" i="4" s="1"/>
  <c r="N711" i="4" a="1"/>
  <c r="N711" i="4" s="1"/>
  <c r="N712" i="4" a="1"/>
  <c r="N712" i="4" s="1"/>
  <c r="N713" i="4" a="1"/>
  <c r="N713" i="4" s="1"/>
  <c r="N714" i="4" a="1"/>
  <c r="N714" i="4" s="1"/>
  <c r="N715" i="4" a="1"/>
  <c r="N715" i="4" s="1"/>
  <c r="N716" i="4" a="1"/>
  <c r="N716" i="4" s="1"/>
  <c r="N717" i="4" a="1"/>
  <c r="N717" i="4" s="1"/>
  <c r="N718" i="4" a="1"/>
  <c r="N718" i="4" s="1"/>
  <c r="N719" i="4" a="1"/>
  <c r="N719" i="4" s="1"/>
  <c r="N720" i="4" a="1"/>
  <c r="N720" i="4" s="1"/>
  <c r="N721" i="4" a="1"/>
  <c r="N721" i="4" s="1"/>
  <c r="N722" i="4" a="1"/>
  <c r="N722" i="4" s="1"/>
  <c r="N723" i="4" a="1"/>
  <c r="N723" i="4" s="1"/>
  <c r="N724" i="4" a="1"/>
  <c r="N724" i="4" s="1"/>
  <c r="N725" i="4" a="1"/>
  <c r="N725" i="4" s="1"/>
  <c r="N726" i="4" a="1"/>
  <c r="N726" i="4" s="1"/>
  <c r="N727" i="4" a="1"/>
  <c r="N727" i="4" s="1"/>
  <c r="N728" i="4" a="1"/>
  <c r="N728" i="4" s="1"/>
  <c r="N729" i="4" a="1"/>
  <c r="N729" i="4" s="1"/>
  <c r="N730" i="4" a="1"/>
  <c r="N730" i="4" s="1"/>
  <c r="N731" i="4" a="1"/>
  <c r="N731" i="4" s="1"/>
  <c r="N732" i="4" a="1"/>
  <c r="N732" i="4" s="1"/>
  <c r="N733" i="4" a="1"/>
  <c r="N733" i="4" s="1"/>
  <c r="N734" i="4" a="1"/>
  <c r="N734" i="4" s="1"/>
  <c r="N735" i="4" a="1"/>
  <c r="N735" i="4" s="1"/>
  <c r="N736" i="4" a="1"/>
  <c r="N736" i="4" s="1"/>
  <c r="N737" i="4" a="1"/>
  <c r="N737" i="4" s="1"/>
  <c r="N738" i="4" a="1"/>
  <c r="N738" i="4" s="1"/>
  <c r="N739" i="4" a="1"/>
  <c r="N739" i="4" s="1"/>
  <c r="N740" i="4" a="1"/>
  <c r="N740" i="4" s="1"/>
  <c r="N741" i="4" a="1"/>
  <c r="N741" i="4" s="1"/>
  <c r="N742" i="4" a="1"/>
  <c r="N742" i="4" s="1"/>
  <c r="N743" i="4" a="1"/>
  <c r="N743" i="4" s="1"/>
  <c r="N744" i="4" a="1"/>
  <c r="N744" i="4" s="1"/>
  <c r="N745" i="4" a="1"/>
  <c r="N745" i="4" s="1"/>
  <c r="N746" i="4" a="1"/>
  <c r="N746" i="4" s="1"/>
  <c r="N747" i="4" a="1"/>
  <c r="N747" i="4" s="1"/>
  <c r="N748" i="4" a="1"/>
  <c r="N748" i="4" s="1"/>
  <c r="N749" i="4" a="1"/>
  <c r="N749" i="4" s="1"/>
  <c r="N750" i="4" a="1"/>
  <c r="N750" i="4" s="1"/>
  <c r="N751" i="4" a="1"/>
  <c r="N751" i="4" s="1"/>
  <c r="N752" i="4" a="1"/>
  <c r="N752" i="4" s="1"/>
  <c r="N753" i="4" a="1"/>
  <c r="N753" i="4" s="1"/>
  <c r="N754" i="4" a="1"/>
  <c r="N754" i="4" s="1"/>
  <c r="N755" i="4" a="1"/>
  <c r="N755" i="4" s="1"/>
  <c r="N756" i="4" a="1"/>
  <c r="N756" i="4" s="1"/>
  <c r="N757" i="4" a="1"/>
  <c r="N757" i="4" s="1"/>
  <c r="N758" i="4" a="1"/>
  <c r="N758" i="4" s="1"/>
  <c r="N759" i="4" a="1"/>
  <c r="N759" i="4" s="1"/>
  <c r="N760" i="4" a="1"/>
  <c r="N760" i="4" s="1"/>
  <c r="N761" i="4" a="1"/>
  <c r="N761" i="4" s="1"/>
  <c r="N762" i="4" a="1"/>
  <c r="N762" i="4" s="1"/>
  <c r="N763" i="4" a="1"/>
  <c r="N763" i="4" s="1"/>
  <c r="N764" i="4" a="1"/>
  <c r="N764" i="4" s="1"/>
  <c r="N765" i="4" a="1"/>
  <c r="N765" i="4" s="1"/>
  <c r="N766" i="4" a="1"/>
  <c r="N766" i="4" s="1"/>
  <c r="N767" i="4" a="1"/>
  <c r="N767" i="4" s="1"/>
  <c r="N768" i="4" a="1"/>
  <c r="N768" i="4" s="1"/>
  <c r="N769" i="4" a="1"/>
  <c r="N769" i="4" s="1"/>
  <c r="O769" i="4" s="1" a="1"/>
  <c r="O769" i="4" s="1"/>
  <c r="N770" i="4" a="1"/>
  <c r="N770" i="4" s="1"/>
  <c r="N771" i="4" a="1"/>
  <c r="N771" i="4" s="1"/>
  <c r="N772" i="4" a="1"/>
  <c r="N772" i="4" s="1"/>
  <c r="N773" i="4" a="1"/>
  <c r="N773" i="4" s="1"/>
  <c r="N774" i="4" a="1"/>
  <c r="N774" i="4" s="1"/>
  <c r="N775" i="4" a="1"/>
  <c r="N775" i="4" s="1"/>
  <c r="N776" i="4" a="1"/>
  <c r="N776" i="4" s="1"/>
  <c r="N777" i="4" a="1"/>
  <c r="N777" i="4" s="1"/>
  <c r="N778" i="4" a="1"/>
  <c r="N778" i="4" s="1"/>
  <c r="N779" i="4" a="1"/>
  <c r="N779" i="4" s="1"/>
  <c r="N780" i="4" a="1"/>
  <c r="N780" i="4" s="1"/>
  <c r="N781" i="4" a="1"/>
  <c r="N781" i="4" s="1"/>
  <c r="N782" i="4" a="1"/>
  <c r="N782" i="4" s="1"/>
  <c r="N783" i="4" a="1"/>
  <c r="N783" i="4" s="1"/>
  <c r="N784" i="4" a="1"/>
  <c r="N784" i="4" s="1"/>
  <c r="N785" i="4" a="1"/>
  <c r="N785" i="4" s="1"/>
  <c r="N786" i="4" a="1"/>
  <c r="N786" i="4" s="1"/>
  <c r="N787" i="4" a="1"/>
  <c r="N787" i="4" s="1"/>
  <c r="N788" i="4" a="1"/>
  <c r="N788" i="4" s="1"/>
  <c r="N789" i="4" a="1"/>
  <c r="N789" i="4" s="1"/>
  <c r="N790" i="4" a="1"/>
  <c r="N790" i="4" s="1"/>
  <c r="N791" i="4" a="1"/>
  <c r="N791" i="4" s="1"/>
  <c r="N792" i="4" a="1"/>
  <c r="N792" i="4" s="1"/>
  <c r="N793" i="4" a="1"/>
  <c r="N793" i="4" s="1"/>
  <c r="N794" i="4" a="1"/>
  <c r="N794" i="4" s="1"/>
  <c r="N795" i="4" a="1"/>
  <c r="N795" i="4" s="1"/>
  <c r="N796" i="4" a="1"/>
  <c r="N796" i="4" s="1"/>
  <c r="N797" i="4" a="1"/>
  <c r="N797" i="4" s="1"/>
  <c r="N798" i="4" a="1"/>
  <c r="N798" i="4" s="1"/>
  <c r="N799" i="4" a="1"/>
  <c r="N799" i="4" s="1"/>
  <c r="N800" i="4" a="1"/>
  <c r="N800" i="4" s="1"/>
  <c r="N801" i="4" a="1"/>
  <c r="N801" i="4" s="1"/>
  <c r="N802" i="4" a="1"/>
  <c r="N802" i="4" s="1"/>
  <c r="N803" i="4" a="1"/>
  <c r="N803" i="4" s="1"/>
  <c r="N804" i="4" a="1"/>
  <c r="N804" i="4" s="1"/>
  <c r="N805" i="4" a="1"/>
  <c r="N805" i="4" s="1"/>
  <c r="N806" i="4" a="1"/>
  <c r="N806" i="4" s="1"/>
  <c r="N807" i="4" a="1"/>
  <c r="N807" i="4" s="1"/>
  <c r="N808" i="4" a="1"/>
  <c r="N808" i="4" s="1"/>
  <c r="N809" i="4" a="1"/>
  <c r="N809" i="4" s="1"/>
  <c r="N810" i="4" a="1"/>
  <c r="N810" i="4" s="1"/>
  <c r="N811" i="4" a="1"/>
  <c r="N811" i="4" s="1"/>
  <c r="N812" i="4" a="1"/>
  <c r="N812" i="4" s="1"/>
  <c r="N813" i="4" a="1"/>
  <c r="N813" i="4" s="1"/>
  <c r="N814" i="4" a="1"/>
  <c r="N814" i="4" s="1"/>
  <c r="N815" i="4" a="1"/>
  <c r="N815" i="4" s="1"/>
  <c r="N816" i="4" a="1"/>
  <c r="N816" i="4" s="1"/>
  <c r="N817" i="4" a="1"/>
  <c r="N817" i="4" s="1"/>
  <c r="N818" i="4" a="1"/>
  <c r="N818" i="4" s="1"/>
  <c r="N819" i="4" a="1"/>
  <c r="N819" i="4" s="1"/>
  <c r="N820" i="4" a="1"/>
  <c r="N820" i="4" s="1"/>
  <c r="N821" i="4" a="1"/>
  <c r="N821" i="4" s="1"/>
  <c r="N822" i="4" a="1"/>
  <c r="N822" i="4" s="1"/>
  <c r="N823" i="4" a="1"/>
  <c r="N823" i="4" s="1"/>
  <c r="N824" i="4" a="1"/>
  <c r="N824" i="4" s="1"/>
  <c r="N825" i="4" a="1"/>
  <c r="N825" i="4" s="1"/>
  <c r="N826" i="4" a="1"/>
  <c r="N826" i="4" s="1"/>
  <c r="N827" i="4" a="1"/>
  <c r="N827" i="4" s="1"/>
  <c r="N828" i="4" a="1"/>
  <c r="N828" i="4" s="1"/>
  <c r="N829" i="4" a="1"/>
  <c r="N829" i="4" s="1"/>
  <c r="N830" i="4" a="1"/>
  <c r="N830" i="4" s="1"/>
  <c r="N831" i="4" a="1"/>
  <c r="N831" i="4" s="1"/>
  <c r="N832" i="4" a="1"/>
  <c r="N832" i="4" s="1"/>
  <c r="N833" i="4" a="1"/>
  <c r="N833" i="4" s="1"/>
  <c r="N834" i="4" a="1"/>
  <c r="N834" i="4" s="1"/>
  <c r="N835" i="4" a="1"/>
  <c r="N835" i="4" s="1"/>
  <c r="N836" i="4" a="1"/>
  <c r="N836" i="4" s="1"/>
  <c r="N837" i="4" a="1"/>
  <c r="N837" i="4" s="1"/>
  <c r="N838" i="4" a="1"/>
  <c r="N838" i="4" s="1"/>
  <c r="N839" i="4" a="1"/>
  <c r="N839" i="4" s="1"/>
  <c r="N840" i="4" a="1"/>
  <c r="N840" i="4" s="1"/>
  <c r="N841" i="4" a="1"/>
  <c r="N841" i="4" s="1"/>
  <c r="N842" i="4" a="1"/>
  <c r="N842" i="4" s="1"/>
  <c r="N843" i="4" a="1"/>
  <c r="N843" i="4" s="1"/>
  <c r="N844" i="4" a="1"/>
  <c r="N844" i="4" s="1"/>
  <c r="N845" i="4" a="1"/>
  <c r="N845" i="4" s="1"/>
  <c r="N846" i="4" a="1"/>
  <c r="N846" i="4" s="1"/>
  <c r="N847" i="4" a="1"/>
  <c r="N847" i="4" s="1"/>
  <c r="N848" i="4" a="1"/>
  <c r="N848" i="4" s="1"/>
  <c r="N849" i="4" a="1"/>
  <c r="N849" i="4" s="1"/>
  <c r="N850" i="4" a="1"/>
  <c r="N850" i="4" s="1"/>
  <c r="N851" i="4" a="1"/>
  <c r="N851" i="4" s="1"/>
  <c r="N852" i="4" a="1"/>
  <c r="N852" i="4" s="1"/>
  <c r="N853" i="4" a="1"/>
  <c r="N853" i="4" s="1"/>
  <c r="N854" i="4" a="1"/>
  <c r="N854" i="4" s="1"/>
  <c r="N855" i="4" a="1"/>
  <c r="N855" i="4" s="1"/>
  <c r="N856" i="4" a="1"/>
  <c r="N856" i="4" s="1"/>
  <c r="N857" i="4" a="1"/>
  <c r="N857" i="4" s="1"/>
  <c r="N858" i="4" a="1"/>
  <c r="N858" i="4" s="1"/>
  <c r="N859" i="4" a="1"/>
  <c r="N859" i="4" s="1"/>
  <c r="N860" i="4" a="1"/>
  <c r="N860" i="4" s="1"/>
  <c r="N861" i="4" a="1"/>
  <c r="N861" i="4" s="1"/>
  <c r="N862" i="4" a="1"/>
  <c r="N862" i="4" s="1"/>
  <c r="N863" i="4" a="1"/>
  <c r="N863" i="4" s="1"/>
  <c r="N864" i="4" a="1"/>
  <c r="N864" i="4" s="1"/>
  <c r="N865" i="4" a="1"/>
  <c r="N865" i="4" s="1"/>
  <c r="N866" i="4" a="1"/>
  <c r="N866" i="4" s="1"/>
  <c r="N867" i="4" a="1"/>
  <c r="N867" i="4" s="1"/>
  <c r="N868" i="4" a="1"/>
  <c r="N868" i="4" s="1"/>
  <c r="N869" i="4" a="1"/>
  <c r="N869" i="4" s="1"/>
  <c r="N870" i="4" a="1"/>
  <c r="N870" i="4" s="1"/>
  <c r="N871" i="4" a="1"/>
  <c r="N871" i="4" s="1"/>
  <c r="N872" i="4" a="1"/>
  <c r="N872" i="4" s="1"/>
  <c r="N873" i="4" a="1"/>
  <c r="N873" i="4" s="1"/>
  <c r="N874" i="4" a="1"/>
  <c r="N874" i="4" s="1"/>
  <c r="N875" i="4" a="1"/>
  <c r="N875" i="4" s="1"/>
  <c r="N876" i="4" a="1"/>
  <c r="N876" i="4" s="1"/>
  <c r="N877" i="4" a="1"/>
  <c r="N877" i="4" s="1"/>
  <c r="N878" i="4" a="1"/>
  <c r="N878" i="4" s="1"/>
  <c r="N879" i="4" a="1"/>
  <c r="N879" i="4" s="1"/>
  <c r="N880" i="4" a="1"/>
  <c r="N880" i="4" s="1"/>
  <c r="N881" i="4" a="1"/>
  <c r="N881" i="4" s="1"/>
  <c r="N882" i="4" a="1"/>
  <c r="N882" i="4" s="1"/>
  <c r="N883" i="4" a="1"/>
  <c r="N883" i="4" s="1"/>
  <c r="N884" i="4" a="1"/>
  <c r="N884" i="4" s="1"/>
  <c r="N885" i="4" a="1"/>
  <c r="N885" i="4" s="1"/>
  <c r="N886" i="4" a="1"/>
  <c r="N886" i="4" s="1"/>
  <c r="N887" i="4" a="1"/>
  <c r="N887" i="4" s="1"/>
  <c r="N888" i="4" a="1"/>
  <c r="N888" i="4" s="1"/>
  <c r="N889" i="4" a="1"/>
  <c r="N889" i="4" s="1"/>
  <c r="N890" i="4" a="1"/>
  <c r="N890" i="4" s="1"/>
  <c r="N891" i="4" a="1"/>
  <c r="N891" i="4" s="1"/>
  <c r="N892" i="4" a="1"/>
  <c r="N892" i="4" s="1"/>
  <c r="N893" i="4" a="1"/>
  <c r="N893" i="4" s="1"/>
  <c r="N894" i="4" a="1"/>
  <c r="N894" i="4" s="1"/>
  <c r="N895" i="4" a="1"/>
  <c r="N895" i="4" s="1"/>
  <c r="N896" i="4" a="1"/>
  <c r="N896" i="4" s="1"/>
  <c r="N897" i="4" a="1"/>
  <c r="N897" i="4" s="1"/>
  <c r="N898" i="4" a="1"/>
  <c r="N898" i="4" s="1"/>
  <c r="N899" i="4" a="1"/>
  <c r="N899" i="4" s="1"/>
  <c r="N900" i="4" a="1"/>
  <c r="N900" i="4" s="1"/>
  <c r="N901" i="4" a="1"/>
  <c r="N901" i="4" s="1"/>
  <c r="N902" i="4" a="1"/>
  <c r="N902" i="4" s="1"/>
  <c r="N903" i="4" a="1"/>
  <c r="N903" i="4" s="1"/>
  <c r="N904" i="4" a="1"/>
  <c r="N904" i="4" s="1"/>
  <c r="N905" i="4" a="1"/>
  <c r="N905" i="4" s="1"/>
  <c r="N906" i="4" a="1"/>
  <c r="N906" i="4" s="1"/>
  <c r="N907" i="4" a="1"/>
  <c r="N907" i="4" s="1"/>
  <c r="N908" i="4" a="1"/>
  <c r="N908" i="4" s="1"/>
  <c r="N909" i="4" a="1"/>
  <c r="N909" i="4" s="1"/>
  <c r="N910" i="4" a="1"/>
  <c r="N910" i="4" s="1"/>
  <c r="N911" i="4" a="1"/>
  <c r="N911" i="4" s="1"/>
  <c r="N912" i="4" a="1"/>
  <c r="N912" i="4" s="1"/>
  <c r="N913" i="4" a="1"/>
  <c r="N913" i="4" s="1"/>
  <c r="N914" i="4" a="1"/>
  <c r="N914" i="4" s="1"/>
  <c r="N915" i="4" a="1"/>
  <c r="N915" i="4" s="1"/>
  <c r="N916" i="4" a="1"/>
  <c r="N916" i="4" s="1"/>
  <c r="N917" i="4" a="1"/>
  <c r="N917" i="4" s="1"/>
  <c r="N918" i="4" a="1"/>
  <c r="N918" i="4" s="1"/>
  <c r="N919" i="4" a="1"/>
  <c r="N919" i="4" s="1"/>
  <c r="N920" i="4" a="1"/>
  <c r="N920" i="4" s="1"/>
  <c r="N921" i="4" a="1"/>
  <c r="N921" i="4" s="1"/>
  <c r="N922" i="4" a="1"/>
  <c r="N922" i="4" s="1"/>
  <c r="N923" i="4" a="1"/>
  <c r="N923" i="4" s="1"/>
  <c r="N924" i="4" a="1"/>
  <c r="N924" i="4" s="1"/>
  <c r="N925" i="4" a="1"/>
  <c r="N925" i="4" s="1"/>
  <c r="N926" i="4" a="1"/>
  <c r="N926" i="4" s="1"/>
  <c r="N927" i="4" a="1"/>
  <c r="N927" i="4" s="1"/>
  <c r="N928" i="4" a="1"/>
  <c r="N928" i="4" s="1"/>
  <c r="N929" i="4" a="1"/>
  <c r="N929" i="4" s="1"/>
  <c r="N930" i="4" a="1"/>
  <c r="N930" i="4" s="1"/>
  <c r="N931" i="4" a="1"/>
  <c r="N931" i="4" s="1"/>
  <c r="N932" i="4" a="1"/>
  <c r="N932" i="4" s="1"/>
  <c r="N933" i="4" a="1"/>
  <c r="N933" i="4" s="1"/>
  <c r="N934" i="4" a="1"/>
  <c r="N934" i="4" s="1"/>
  <c r="N935" i="4" a="1"/>
  <c r="N935" i="4" s="1"/>
  <c r="N936" i="4" a="1"/>
  <c r="N936" i="4" s="1"/>
  <c r="N937" i="4" a="1"/>
  <c r="N937" i="4" s="1"/>
  <c r="N938" i="4" a="1"/>
  <c r="N938" i="4" s="1"/>
  <c r="N939" i="4" a="1"/>
  <c r="N939" i="4" s="1"/>
  <c r="N940" i="4" a="1"/>
  <c r="N940" i="4" s="1"/>
  <c r="N941" i="4" a="1"/>
  <c r="N941" i="4" s="1"/>
  <c r="N942" i="4" a="1"/>
  <c r="N942" i="4" s="1"/>
  <c r="N943" i="4" a="1"/>
  <c r="N943" i="4" s="1"/>
  <c r="N944" i="4" a="1"/>
  <c r="N944" i="4" s="1"/>
  <c r="N945" i="4" a="1"/>
  <c r="N945" i="4" s="1"/>
  <c r="N946" i="4" a="1"/>
  <c r="N946" i="4" s="1"/>
  <c r="N947" i="4" a="1"/>
  <c r="N947" i="4" s="1"/>
  <c r="N948" i="4" a="1"/>
  <c r="N948" i="4" s="1"/>
  <c r="N949" i="4" a="1"/>
  <c r="N949" i="4" s="1"/>
  <c r="N950" i="4" a="1"/>
  <c r="N950" i="4" s="1"/>
  <c r="N951" i="4" a="1"/>
  <c r="N951" i="4" s="1"/>
  <c r="N952" i="4" a="1"/>
  <c r="N952" i="4" s="1"/>
  <c r="N953" i="4" a="1"/>
  <c r="N953" i="4" s="1"/>
  <c r="N954" i="4" a="1"/>
  <c r="N954" i="4" s="1"/>
  <c r="N955" i="4" a="1"/>
  <c r="N955" i="4" s="1"/>
  <c r="N956" i="4" a="1"/>
  <c r="N956" i="4" s="1"/>
  <c r="N957" i="4" a="1"/>
  <c r="N957" i="4" s="1"/>
  <c r="N958" i="4" a="1"/>
  <c r="N958" i="4" s="1"/>
  <c r="N959" i="4" a="1"/>
  <c r="N959" i="4" s="1"/>
  <c r="N960" i="4" a="1"/>
  <c r="N960" i="4" s="1"/>
  <c r="N961" i="4" a="1"/>
  <c r="N961" i="4" s="1"/>
  <c r="N962" i="4" a="1"/>
  <c r="N962" i="4" s="1"/>
  <c r="N963" i="4" a="1"/>
  <c r="N963" i="4" s="1"/>
  <c r="N964" i="4" a="1"/>
  <c r="N964" i="4" s="1"/>
  <c r="N965" i="4" a="1"/>
  <c r="N965" i="4" s="1"/>
  <c r="N966" i="4" a="1"/>
  <c r="N966" i="4" s="1"/>
  <c r="N967" i="4" a="1"/>
  <c r="N967" i="4" s="1"/>
  <c r="N968" i="4" a="1"/>
  <c r="N968" i="4" s="1"/>
  <c r="N969" i="4" a="1"/>
  <c r="N969" i="4" s="1"/>
  <c r="N970" i="4" a="1"/>
  <c r="N970" i="4" s="1"/>
  <c r="N971" i="4" a="1"/>
  <c r="N971" i="4" s="1"/>
  <c r="N972" i="4" a="1"/>
  <c r="N972" i="4" s="1"/>
  <c r="N973" i="4" a="1"/>
  <c r="N973" i="4" s="1"/>
  <c r="N974" i="4" a="1"/>
  <c r="N974" i="4" s="1"/>
  <c r="N975" i="4" a="1"/>
  <c r="N975" i="4" s="1"/>
  <c r="N976" i="4" a="1"/>
  <c r="N976" i="4" s="1"/>
  <c r="N977" i="4" a="1"/>
  <c r="N977" i="4" s="1"/>
  <c r="N978" i="4" a="1"/>
  <c r="N978" i="4" s="1"/>
  <c r="N979" i="4" a="1"/>
  <c r="N979" i="4" s="1"/>
  <c r="N980" i="4" a="1"/>
  <c r="N980" i="4" s="1"/>
  <c r="N981" i="4" a="1"/>
  <c r="N981" i="4" s="1"/>
  <c r="N982" i="4" a="1"/>
  <c r="N982" i="4" s="1"/>
  <c r="N983" i="4" a="1"/>
  <c r="N983" i="4" s="1"/>
  <c r="N984" i="4" a="1"/>
  <c r="N984" i="4" s="1"/>
  <c r="N985" i="4" a="1"/>
  <c r="N985" i="4" s="1"/>
  <c r="N986" i="4" a="1"/>
  <c r="N986" i="4" s="1"/>
  <c r="N987" i="4" a="1"/>
  <c r="N987" i="4" s="1"/>
  <c r="N988" i="4" a="1"/>
  <c r="N988" i="4" s="1"/>
  <c r="N989" i="4" a="1"/>
  <c r="N989" i="4" s="1"/>
  <c r="N990" i="4" a="1"/>
  <c r="N990" i="4" s="1"/>
  <c r="N991" i="4" a="1"/>
  <c r="N991" i="4" s="1"/>
  <c r="N992" i="4" a="1"/>
  <c r="N992" i="4" s="1"/>
  <c r="N993" i="4" a="1"/>
  <c r="N993" i="4" s="1"/>
  <c r="N994" i="4" a="1"/>
  <c r="N994" i="4" s="1"/>
  <c r="N995" i="4" a="1"/>
  <c r="N995" i="4" s="1"/>
  <c r="N996" i="4" a="1"/>
  <c r="N996" i="4" s="1"/>
  <c r="N997" i="4" a="1"/>
  <c r="N997" i="4" s="1"/>
  <c r="N998" i="4" a="1"/>
  <c r="N998" i="4" s="1"/>
  <c r="N999" i="4" a="1"/>
  <c r="N999" i="4" s="1"/>
  <c r="N1000" i="4" a="1"/>
  <c r="N1000" i="4" s="1"/>
  <c r="N1001" i="4" a="1"/>
  <c r="N1001" i="4" s="1"/>
  <c r="N1002" i="4" a="1"/>
  <c r="N1002" i="4" s="1"/>
  <c r="N1003" i="4" a="1"/>
  <c r="N1003" i="4" s="1"/>
  <c r="N1004" i="4" a="1"/>
  <c r="N1004" i="4" s="1"/>
  <c r="N1005" i="4" a="1"/>
  <c r="N1005" i="4" s="1"/>
  <c r="N1006" i="4" a="1"/>
  <c r="N1006" i="4" s="1"/>
  <c r="N1007" i="4" a="1"/>
  <c r="N1007" i="4" s="1"/>
  <c r="N1008" i="4" a="1"/>
  <c r="N1008" i="4" s="1"/>
  <c r="N1009" i="4" a="1"/>
  <c r="N1009" i="4" s="1"/>
  <c r="N1010" i="4" a="1"/>
  <c r="N1010" i="4" s="1"/>
  <c r="N1011" i="4" a="1"/>
  <c r="N1011" i="4" s="1"/>
  <c r="N1012" i="4" a="1"/>
  <c r="N1012" i="4" s="1"/>
  <c r="N1013" i="4" a="1"/>
  <c r="N1013" i="4" s="1"/>
  <c r="N1014" i="4" a="1"/>
  <c r="N1014" i="4" s="1"/>
  <c r="N1015" i="4" a="1"/>
  <c r="N1015" i="4" s="1"/>
  <c r="N1016" i="4" a="1"/>
  <c r="N1016" i="4" s="1"/>
  <c r="N1017" i="4" a="1"/>
  <c r="N1017" i="4" s="1"/>
  <c r="N1018" i="4" a="1"/>
  <c r="N1018" i="4" s="1"/>
  <c r="N1019" i="4" a="1"/>
  <c r="N1019" i="4" s="1"/>
  <c r="N1020" i="4" a="1"/>
  <c r="N1020" i="4" s="1"/>
  <c r="N1021" i="4" a="1"/>
  <c r="N1021" i="4" s="1"/>
  <c r="N1022" i="4" a="1"/>
  <c r="N1022" i="4" s="1"/>
  <c r="N1023" i="4" a="1"/>
  <c r="N1023" i="4" s="1"/>
  <c r="N1024" i="4" a="1"/>
  <c r="N1024" i="4" s="1"/>
  <c r="N1025" i="4" a="1"/>
  <c r="N1025" i="4" s="1"/>
  <c r="N1026" i="4" a="1"/>
  <c r="N1026" i="4" s="1"/>
  <c r="N1027" i="4" a="1"/>
  <c r="N1027" i="4" s="1"/>
  <c r="N1028" i="4" a="1"/>
  <c r="N1028" i="4" s="1"/>
  <c r="N1029" i="4" a="1"/>
  <c r="N1029" i="4" s="1"/>
  <c r="N1030" i="4" a="1"/>
  <c r="N1030" i="4" s="1"/>
  <c r="N1031" i="4" a="1"/>
  <c r="N1031" i="4" s="1"/>
  <c r="N1032" i="4" a="1"/>
  <c r="N1032" i="4" s="1"/>
  <c r="N1033" i="4" a="1"/>
  <c r="N1033" i="4" s="1"/>
  <c r="N1034" i="4" a="1"/>
  <c r="N1034" i="4" s="1"/>
  <c r="N1035" i="4" a="1"/>
  <c r="N1035" i="4" s="1"/>
  <c r="N1036" i="4" a="1"/>
  <c r="N1036" i="4" s="1"/>
  <c r="N1037" i="4" a="1"/>
  <c r="N1037" i="4" s="1"/>
  <c r="N1038" i="4" a="1"/>
  <c r="N1038" i="4" s="1"/>
  <c r="N1039" i="4" a="1"/>
  <c r="N1039" i="4" s="1"/>
  <c r="N1040" i="4" a="1"/>
  <c r="N1040" i="4" s="1"/>
  <c r="N1041" i="4" a="1"/>
  <c r="N1041" i="4" s="1"/>
  <c r="N1042" i="4" a="1"/>
  <c r="N1042" i="4" s="1"/>
  <c r="N1043" i="4" a="1"/>
  <c r="N1043" i="4" s="1"/>
  <c r="N1044" i="4" a="1"/>
  <c r="N1044" i="4" s="1"/>
  <c r="N1045" i="4" a="1"/>
  <c r="N1045" i="4" s="1"/>
  <c r="N1046" i="4" a="1"/>
  <c r="N1046" i="4" s="1"/>
  <c r="N1047" i="4" a="1"/>
  <c r="N1047" i="4" s="1"/>
  <c r="N1048" i="4" a="1"/>
  <c r="N1048" i="4" s="1"/>
  <c r="N1049" i="4" a="1"/>
  <c r="N1049" i="4" s="1"/>
  <c r="N1050" i="4" a="1"/>
  <c r="N1050" i="4" s="1"/>
  <c r="N1051" i="4" a="1"/>
  <c r="N1051" i="4" s="1"/>
  <c r="N1052" i="4" a="1"/>
  <c r="N1052" i="4" s="1"/>
  <c r="N1053" i="4" a="1"/>
  <c r="N1053" i="4" s="1"/>
  <c r="N1054" i="4" a="1"/>
  <c r="N1054" i="4" s="1"/>
  <c r="N1055" i="4" a="1"/>
  <c r="N1055" i="4" s="1"/>
  <c r="N1056" i="4" a="1"/>
  <c r="N1056" i="4" s="1"/>
  <c r="N1057" i="4" a="1"/>
  <c r="N1057" i="4" s="1"/>
  <c r="N1058" i="4" a="1"/>
  <c r="N1058" i="4" s="1"/>
  <c r="N1059" i="4" a="1"/>
  <c r="N1059" i="4" s="1"/>
  <c r="N1060" i="4" a="1"/>
  <c r="N1060" i="4" s="1"/>
  <c r="N1061" i="4" a="1"/>
  <c r="N1061" i="4" s="1"/>
  <c r="N1062" i="4" a="1"/>
  <c r="N1062" i="4" s="1"/>
  <c r="N1063" i="4" a="1"/>
  <c r="N1063" i="4" s="1"/>
  <c r="N1064" i="4" a="1"/>
  <c r="N1064" i="4" s="1"/>
  <c r="N1065" i="4" a="1"/>
  <c r="N1065" i="4" s="1"/>
  <c r="N1066" i="4" a="1"/>
  <c r="N1066" i="4" s="1"/>
  <c r="N1067" i="4" a="1"/>
  <c r="N1067" i="4" s="1"/>
  <c r="N1068" i="4" a="1"/>
  <c r="N1068" i="4" s="1"/>
  <c r="N1069" i="4" a="1"/>
  <c r="N1069" i="4" s="1"/>
  <c r="N1070" i="4" a="1"/>
  <c r="N1070" i="4" s="1"/>
  <c r="N1071" i="4" a="1"/>
  <c r="N1071" i="4" s="1"/>
  <c r="N1072" i="4" a="1"/>
  <c r="N1072" i="4" s="1"/>
  <c r="N1073" i="4" a="1"/>
  <c r="N1073" i="4" s="1"/>
  <c r="N1074" i="4" a="1"/>
  <c r="N1074" i="4" s="1"/>
  <c r="N1075" i="4" a="1"/>
  <c r="N1075" i="4" s="1"/>
  <c r="N1076" i="4" a="1"/>
  <c r="N1076" i="4" s="1"/>
  <c r="N1077" i="4" a="1"/>
  <c r="N1077" i="4" s="1"/>
  <c r="N1078" i="4" a="1"/>
  <c r="N1078" i="4" s="1"/>
  <c r="N1079" i="4" a="1"/>
  <c r="N1079" i="4" s="1"/>
  <c r="N1080" i="4" a="1"/>
  <c r="N1080" i="4" s="1"/>
  <c r="N1081" i="4" a="1"/>
  <c r="N1081" i="4" s="1"/>
  <c r="N1082" i="4" a="1"/>
  <c r="N1082" i="4" s="1"/>
  <c r="N1083" i="4" a="1"/>
  <c r="N1083" i="4" s="1"/>
  <c r="N1084" i="4" a="1"/>
  <c r="N1084" i="4" s="1"/>
  <c r="N1085" i="4" a="1"/>
  <c r="N1085" i="4" s="1"/>
  <c r="N1086" i="4" a="1"/>
  <c r="N1086" i="4" s="1"/>
  <c r="N1087" i="4" a="1"/>
  <c r="N1087" i="4" s="1"/>
  <c r="N1088" i="4" a="1"/>
  <c r="N1088" i="4" s="1"/>
  <c r="N1089" i="4" a="1"/>
  <c r="N1089" i="4" s="1"/>
  <c r="N1090" i="4" a="1"/>
  <c r="N1090" i="4" s="1"/>
  <c r="N1091" i="4" a="1"/>
  <c r="N1091" i="4" s="1"/>
  <c r="N1092" i="4" a="1"/>
  <c r="N1092" i="4" s="1"/>
  <c r="N1093" i="4" a="1"/>
  <c r="N1093" i="4" s="1"/>
  <c r="N1094" i="4" a="1"/>
  <c r="N1094" i="4" s="1"/>
  <c r="N1095" i="4" a="1"/>
  <c r="N1095" i="4" s="1"/>
  <c r="N1096" i="4" a="1"/>
  <c r="N1096" i="4" s="1"/>
  <c r="N1097" i="4" a="1"/>
  <c r="N1097" i="4" s="1"/>
  <c r="N1098" i="4" a="1"/>
  <c r="N1098" i="4" s="1"/>
  <c r="N1099" i="4" a="1"/>
  <c r="N1099" i="4" s="1"/>
  <c r="N1100" i="4" a="1"/>
  <c r="N1100" i="4" s="1"/>
  <c r="N1101" i="4" a="1"/>
  <c r="N1101" i="4" s="1"/>
  <c r="N1102" i="4" a="1"/>
  <c r="N1102" i="4" s="1"/>
  <c r="N1103" i="4" a="1"/>
  <c r="N1103" i="4" s="1"/>
  <c r="N1104" i="4" a="1"/>
  <c r="N1104" i="4" s="1"/>
  <c r="N1105" i="4" a="1"/>
  <c r="N1105" i="4" s="1"/>
  <c r="N1106" i="4" a="1"/>
  <c r="N1106" i="4" s="1"/>
  <c r="N1107" i="4" a="1"/>
  <c r="N1107" i="4" s="1"/>
  <c r="N1108" i="4" a="1"/>
  <c r="N1108" i="4" s="1"/>
  <c r="N1109" i="4" a="1"/>
  <c r="N1109" i="4" s="1"/>
  <c r="N1110" i="4" a="1"/>
  <c r="N1110" i="4" s="1"/>
  <c r="N1111" i="4" a="1"/>
  <c r="N1111" i="4" s="1"/>
  <c r="N1112" i="4" a="1"/>
  <c r="N1112" i="4" s="1"/>
  <c r="N1113" i="4" a="1"/>
  <c r="N1113" i="4" s="1"/>
  <c r="N1114" i="4" a="1"/>
  <c r="N1114" i="4" s="1"/>
  <c r="N1115" i="4" a="1"/>
  <c r="N1115" i="4" s="1"/>
  <c r="N1116" i="4" a="1"/>
  <c r="N1116" i="4" s="1"/>
  <c r="N1117" i="4" a="1"/>
  <c r="N1117" i="4" s="1"/>
  <c r="N1118" i="4" a="1"/>
  <c r="N1118" i="4" s="1"/>
  <c r="N1119" i="4" a="1"/>
  <c r="N1119" i="4" s="1"/>
  <c r="N1120" i="4" a="1"/>
  <c r="N1120" i="4" s="1"/>
  <c r="N1121" i="4" a="1"/>
  <c r="N1121" i="4" s="1"/>
  <c r="N1122" i="4" a="1"/>
  <c r="N1122" i="4" s="1"/>
  <c r="N1123" i="4" a="1"/>
  <c r="N1123" i="4" s="1"/>
  <c r="N1124" i="4" a="1"/>
  <c r="N1124" i="4" s="1"/>
  <c r="N1125" i="4" a="1"/>
  <c r="N1125" i="4" s="1"/>
  <c r="N1126" i="4" a="1"/>
  <c r="N1126" i="4" s="1"/>
  <c r="N1127" i="4" a="1"/>
  <c r="N1127" i="4" s="1"/>
  <c r="N1128" i="4" a="1"/>
  <c r="N1128" i="4" s="1"/>
  <c r="N1129" i="4" a="1"/>
  <c r="N1129" i="4" s="1"/>
  <c r="N1130" i="4" a="1"/>
  <c r="N1130" i="4" s="1"/>
  <c r="N1131" i="4" a="1"/>
  <c r="N1131" i="4" s="1"/>
  <c r="N1132" i="4" a="1"/>
  <c r="N1132" i="4" s="1"/>
  <c r="N1133" i="4" a="1"/>
  <c r="N1133" i="4" s="1"/>
  <c r="N1134" i="4" a="1"/>
  <c r="N1134" i="4" s="1"/>
  <c r="N1135" i="4" a="1"/>
  <c r="N1135" i="4" s="1"/>
  <c r="N1136" i="4" a="1"/>
  <c r="N1136" i="4" s="1"/>
  <c r="N1137" i="4" a="1"/>
  <c r="N1137" i="4" s="1"/>
  <c r="N1138" i="4" a="1"/>
  <c r="N1138" i="4" s="1"/>
  <c r="N1139" i="4" a="1"/>
  <c r="N1139" i="4" s="1"/>
  <c r="N1140" i="4" a="1"/>
  <c r="N1140" i="4" s="1"/>
  <c r="N1141" i="4" a="1"/>
  <c r="N1141" i="4" s="1"/>
  <c r="N1142" i="4" a="1"/>
  <c r="N1142" i="4" s="1"/>
  <c r="N1143" i="4" a="1"/>
  <c r="N1143" i="4" s="1"/>
  <c r="N1144" i="4" a="1"/>
  <c r="N1144" i="4" s="1"/>
  <c r="N1145" i="4" a="1"/>
  <c r="N1145" i="4" s="1"/>
  <c r="N1146" i="4" a="1"/>
  <c r="N1146" i="4" s="1"/>
  <c r="N1147" i="4" a="1"/>
  <c r="N1147" i="4" s="1"/>
  <c r="N1148" i="4" a="1"/>
  <c r="N1148" i="4" s="1"/>
  <c r="N1149" i="4" a="1"/>
  <c r="N1149" i="4" s="1"/>
  <c r="N1150" i="4" a="1"/>
  <c r="N1150" i="4" s="1"/>
  <c r="N1151" i="4" a="1"/>
  <c r="N1151" i="4" s="1"/>
  <c r="N1152" i="4" a="1"/>
  <c r="N1152" i="4" s="1"/>
  <c r="N1153" i="4" a="1"/>
  <c r="N1153" i="4" s="1"/>
  <c r="N1154" i="4" a="1"/>
  <c r="N1154" i="4" s="1"/>
  <c r="N1155" i="4" a="1"/>
  <c r="N1155" i="4" s="1"/>
  <c r="N1156" i="4" a="1"/>
  <c r="N1156" i="4" s="1"/>
  <c r="N1157" i="4" a="1"/>
  <c r="N1157" i="4" s="1"/>
  <c r="N1158" i="4" a="1"/>
  <c r="N1158" i="4" s="1"/>
  <c r="N1159" i="4" a="1"/>
  <c r="N1159" i="4" s="1"/>
  <c r="N1160" i="4" a="1"/>
  <c r="N1160" i="4" s="1"/>
  <c r="N1161" i="4" a="1"/>
  <c r="N1161" i="4" s="1"/>
  <c r="N1162" i="4" a="1"/>
  <c r="N1162" i="4" s="1"/>
  <c r="N1163" i="4" a="1"/>
  <c r="N1163" i="4" s="1"/>
  <c r="N1164" i="4" a="1"/>
  <c r="N1164" i="4" s="1"/>
  <c r="N1165" i="4" a="1"/>
  <c r="N1165" i="4" s="1"/>
  <c r="N1166" i="4" a="1"/>
  <c r="N1166" i="4" s="1"/>
  <c r="N1167" i="4" a="1"/>
  <c r="N1167" i="4" s="1"/>
  <c r="N1168" i="4" a="1"/>
  <c r="N1168" i="4" s="1"/>
  <c r="N1169" i="4" a="1"/>
  <c r="N1169" i="4" s="1"/>
  <c r="N1170" i="4" a="1"/>
  <c r="N1170" i="4" s="1"/>
  <c r="N1171" i="4" a="1"/>
  <c r="N1171" i="4" s="1"/>
  <c r="N1172" i="4" a="1"/>
  <c r="N1172" i="4" s="1"/>
  <c r="N1173" i="4" a="1"/>
  <c r="N1173" i="4" s="1"/>
  <c r="N1174" i="4" a="1"/>
  <c r="N1174" i="4" s="1"/>
  <c r="N1175" i="4" a="1"/>
  <c r="N1175" i="4" s="1"/>
  <c r="N1176" i="4" a="1"/>
  <c r="N1176" i="4" s="1"/>
  <c r="N1177" i="4" a="1"/>
  <c r="N1177" i="4" s="1"/>
  <c r="N1178" i="4" a="1"/>
  <c r="N1178" i="4" s="1"/>
  <c r="N1179" i="4" a="1"/>
  <c r="N1179" i="4" s="1"/>
  <c r="N1180" i="4" a="1"/>
  <c r="N1180" i="4" s="1"/>
  <c r="N1181" i="4" a="1"/>
  <c r="N1181" i="4" s="1"/>
  <c r="N1182" i="4" a="1"/>
  <c r="N1182" i="4" s="1"/>
  <c r="N1183" i="4" a="1"/>
  <c r="N1183" i="4" s="1"/>
  <c r="N1184" i="4" a="1"/>
  <c r="N1184" i="4" s="1"/>
  <c r="N1185" i="4" a="1"/>
  <c r="N1185" i="4" s="1"/>
  <c r="N1186" i="4" a="1"/>
  <c r="N1186" i="4" s="1"/>
  <c r="N1187" i="4" a="1"/>
  <c r="N1187" i="4" s="1"/>
  <c r="N1188" i="4" a="1"/>
  <c r="N1188" i="4" s="1"/>
  <c r="N1189" i="4" a="1"/>
  <c r="N1189" i="4" s="1"/>
  <c r="N1190" i="4" a="1"/>
  <c r="N1190" i="4" s="1"/>
  <c r="N1191" i="4" a="1"/>
  <c r="N1191" i="4" s="1"/>
  <c r="N1192" i="4" a="1"/>
  <c r="N1192" i="4" s="1"/>
  <c r="N1193" i="4" a="1"/>
  <c r="N1193" i="4" s="1"/>
  <c r="N1194" i="4" a="1"/>
  <c r="N1194" i="4" s="1"/>
  <c r="N1195" i="4" a="1"/>
  <c r="N1195" i="4" s="1"/>
  <c r="N1196" i="4" a="1"/>
  <c r="N1196" i="4" s="1"/>
  <c r="N1197" i="4" a="1"/>
  <c r="N1197" i="4" s="1"/>
  <c r="N1198" i="4" a="1"/>
  <c r="N1198" i="4" s="1"/>
  <c r="N1199" i="4" a="1"/>
  <c r="N1199" i="4" s="1"/>
  <c r="N1200" i="4" a="1"/>
  <c r="N1200" i="4" s="1"/>
  <c r="N1201" i="4" a="1"/>
  <c r="N1201" i="4" s="1"/>
  <c r="N1202" i="4" a="1"/>
  <c r="N1202" i="4" s="1"/>
  <c r="N1203" i="4" a="1"/>
  <c r="N1203" i="4" s="1"/>
  <c r="N1204" i="4" a="1"/>
  <c r="N1204" i="4" s="1"/>
  <c r="N1205" i="4" a="1"/>
  <c r="N1205" i="4" s="1"/>
  <c r="N1206" i="4" a="1"/>
  <c r="N1206" i="4" s="1"/>
  <c r="N1207" i="4" a="1"/>
  <c r="N1207" i="4" s="1"/>
  <c r="N1208" i="4" a="1"/>
  <c r="N1208" i="4" s="1"/>
  <c r="N1209" i="4" a="1"/>
  <c r="N1209" i="4" s="1"/>
  <c r="N1210" i="4" a="1"/>
  <c r="N1210" i="4" s="1"/>
  <c r="N1211" i="4" a="1"/>
  <c r="N1211" i="4" s="1"/>
  <c r="N1212" i="4" a="1"/>
  <c r="N1212" i="4" s="1"/>
  <c r="N1213" i="4" a="1"/>
  <c r="N1213" i="4" s="1"/>
  <c r="N1214" i="4" a="1"/>
  <c r="N1214" i="4" s="1"/>
  <c r="N1215" i="4" a="1"/>
  <c r="N1215" i="4" s="1"/>
  <c r="N1216" i="4" a="1"/>
  <c r="N1216" i="4" s="1"/>
  <c r="N1217" i="4" a="1"/>
  <c r="N1217" i="4" s="1"/>
  <c r="N1218" i="4" a="1"/>
  <c r="N1218" i="4" s="1"/>
  <c r="N1219" i="4" a="1"/>
  <c r="N1219" i="4" s="1"/>
  <c r="N1220" i="4" a="1"/>
  <c r="N1220" i="4" s="1"/>
  <c r="N1221" i="4" a="1"/>
  <c r="N1221" i="4" s="1"/>
  <c r="N1222" i="4" a="1"/>
  <c r="N1222" i="4" s="1"/>
  <c r="N1223" i="4" a="1"/>
  <c r="N1223" i="4" s="1"/>
  <c r="N1224" i="4" a="1"/>
  <c r="N1224" i="4" s="1"/>
  <c r="N1225" i="4" a="1"/>
  <c r="N1225" i="4" s="1"/>
  <c r="N1226" i="4" a="1"/>
  <c r="N1226" i="4" s="1"/>
  <c r="N1227" i="4" a="1"/>
  <c r="N1227" i="4" s="1"/>
  <c r="N1228" i="4" a="1"/>
  <c r="N1228" i="4" s="1"/>
  <c r="N1229" i="4" a="1"/>
  <c r="N1229" i="4" s="1"/>
  <c r="N1230" i="4" a="1"/>
  <c r="N1230" i="4" s="1"/>
  <c r="N1231" i="4" a="1"/>
  <c r="N1231" i="4" s="1"/>
  <c r="N1232" i="4" a="1"/>
  <c r="N1232" i="4" s="1"/>
  <c r="N1233" i="4" a="1"/>
  <c r="N1233" i="4" s="1"/>
  <c r="N1234" i="4" a="1"/>
  <c r="N1234" i="4" s="1"/>
  <c r="N1235" i="4" a="1"/>
  <c r="N1235" i="4" s="1"/>
  <c r="N1236" i="4" a="1"/>
  <c r="N1236" i="4" s="1"/>
  <c r="N1237" i="4" a="1"/>
  <c r="N1237" i="4" s="1"/>
  <c r="N1238" i="4" a="1"/>
  <c r="N1238" i="4" s="1"/>
  <c r="N1239" i="4" a="1"/>
  <c r="N1239" i="4" s="1"/>
  <c r="N1240" i="4" a="1"/>
  <c r="N1240" i="4" s="1"/>
  <c r="N1241" i="4" a="1"/>
  <c r="N1241" i="4" s="1"/>
  <c r="N1242" i="4" a="1"/>
  <c r="N1242" i="4" s="1"/>
  <c r="N1243" i="4" a="1"/>
  <c r="N1243" i="4" s="1"/>
  <c r="N1244" i="4" a="1"/>
  <c r="N1244" i="4" s="1"/>
  <c r="N1245" i="4" a="1"/>
  <c r="N1245" i="4" s="1"/>
  <c r="N1246" i="4" a="1"/>
  <c r="N1246" i="4" s="1"/>
  <c r="N1247" i="4" a="1"/>
  <c r="N1247" i="4" s="1"/>
  <c r="N1248" i="4" a="1"/>
  <c r="N1248" i="4" s="1"/>
  <c r="N1249" i="4" a="1"/>
  <c r="N1249" i="4" s="1"/>
  <c r="N1250" i="4" a="1"/>
  <c r="N1250" i="4" s="1"/>
  <c r="N1251" i="4" a="1"/>
  <c r="N1251" i="4" s="1"/>
  <c r="N1252" i="4" a="1"/>
  <c r="N1252" i="4" s="1"/>
  <c r="N1253" i="4" a="1"/>
  <c r="N1253" i="4" s="1"/>
  <c r="N1254" i="4" a="1"/>
  <c r="N1254" i="4" s="1"/>
  <c r="N1255" i="4" a="1"/>
  <c r="N1255" i="4" s="1"/>
  <c r="N1256" i="4" a="1"/>
  <c r="N1256" i="4" s="1"/>
  <c r="N1257" i="4" a="1"/>
  <c r="N1257" i="4" s="1"/>
  <c r="N1258" i="4" a="1"/>
  <c r="N1258" i="4" s="1"/>
  <c r="N1259" i="4" a="1"/>
  <c r="N1259" i="4" s="1"/>
  <c r="N1260" i="4" a="1"/>
  <c r="N1260" i="4" s="1"/>
  <c r="N1261" i="4" a="1"/>
  <c r="N1261" i="4" s="1"/>
  <c r="N1262" i="4" a="1"/>
  <c r="N1262" i="4" s="1"/>
  <c r="N1263" i="4" a="1"/>
  <c r="N1263" i="4" s="1"/>
  <c r="N1264" i="4" a="1"/>
  <c r="N1264" i="4" s="1"/>
  <c r="N1265" i="4" a="1"/>
  <c r="N1265" i="4" s="1"/>
  <c r="N1266" i="4" a="1"/>
  <c r="N1266" i="4" s="1"/>
  <c r="N1267" i="4" a="1"/>
  <c r="N1267" i="4" s="1"/>
  <c r="N1268" i="4" a="1"/>
  <c r="N1268" i="4" s="1"/>
  <c r="N1269" i="4" a="1"/>
  <c r="N1269" i="4" s="1"/>
  <c r="N1270" i="4" a="1"/>
  <c r="N1270" i="4" s="1"/>
  <c r="N1271" i="4" a="1"/>
  <c r="N1271" i="4" s="1"/>
  <c r="N1272" i="4" a="1"/>
  <c r="N1272" i="4" s="1"/>
  <c r="N1273" i="4" a="1"/>
  <c r="N1273" i="4" s="1"/>
  <c r="N1274" i="4" a="1"/>
  <c r="N1274" i="4" s="1"/>
  <c r="N1275" i="4" a="1"/>
  <c r="N1275" i="4" s="1"/>
  <c r="N1276" i="4" a="1"/>
  <c r="N1276" i="4" s="1"/>
  <c r="N1277" i="4" a="1"/>
  <c r="N1277" i="4" s="1"/>
  <c r="N1278" i="4" a="1"/>
  <c r="N1278" i="4" s="1"/>
  <c r="N1279" i="4" a="1"/>
  <c r="N1279" i="4" s="1"/>
  <c r="N1280" i="4" a="1"/>
  <c r="N1280" i="4" s="1"/>
  <c r="N1281" i="4" a="1"/>
  <c r="N1281" i="4" s="1"/>
  <c r="N1282" i="4" a="1"/>
  <c r="N1282" i="4" s="1"/>
  <c r="N1283" i="4" a="1"/>
  <c r="N1283" i="4" s="1"/>
  <c r="N1284" i="4" a="1"/>
  <c r="N1284" i="4" s="1"/>
  <c r="N1285" i="4" a="1"/>
  <c r="N1285" i="4" s="1"/>
  <c r="N1286" i="4" a="1"/>
  <c r="N1286" i="4" s="1"/>
  <c r="N1287" i="4" a="1"/>
  <c r="N1287" i="4" s="1"/>
  <c r="N1288" i="4" a="1"/>
  <c r="N1288" i="4" s="1"/>
  <c r="N1289" i="4" a="1"/>
  <c r="N1289" i="4" s="1"/>
  <c r="N1290" i="4" a="1"/>
  <c r="N1290" i="4" s="1"/>
  <c r="N1291" i="4" a="1"/>
  <c r="N1291" i="4" s="1"/>
  <c r="N1292" i="4" a="1"/>
  <c r="N1292" i="4" s="1"/>
  <c r="N1293" i="4" a="1"/>
  <c r="N1293" i="4" s="1"/>
  <c r="N1294" i="4" a="1"/>
  <c r="N1294" i="4" s="1"/>
  <c r="N1295" i="4" a="1"/>
  <c r="N1295" i="4" s="1"/>
  <c r="N1296" i="4" a="1"/>
  <c r="N1296" i="4" s="1"/>
  <c r="N1297" i="4" a="1"/>
  <c r="N1297" i="4" s="1"/>
  <c r="N1298" i="4" a="1"/>
  <c r="N1298" i="4" s="1"/>
  <c r="N1299" i="4" a="1"/>
  <c r="N1299" i="4" s="1"/>
  <c r="N1300" i="4" a="1"/>
  <c r="N1300" i="4" s="1"/>
  <c r="N1301" i="4" a="1"/>
  <c r="N1301" i="4" s="1"/>
  <c r="N1302" i="4" a="1"/>
  <c r="N1302" i="4" s="1"/>
  <c r="N1303" i="4" a="1"/>
  <c r="N1303" i="4" s="1"/>
  <c r="N1304" i="4" a="1"/>
  <c r="N1304" i="4" s="1"/>
  <c r="N1305" i="4" a="1"/>
  <c r="N1305" i="4" s="1"/>
  <c r="N1306" i="4" a="1"/>
  <c r="N1306" i="4" s="1"/>
  <c r="N1307" i="4" a="1"/>
  <c r="N1307" i="4" s="1"/>
  <c r="N1308" i="4" a="1"/>
  <c r="N1308" i="4" s="1"/>
  <c r="N1309" i="4" a="1"/>
  <c r="N1309" i="4" s="1"/>
  <c r="N1310" i="4" a="1"/>
  <c r="N1310" i="4" s="1"/>
  <c r="N1311" i="4" a="1"/>
  <c r="N1311" i="4" s="1"/>
  <c r="N1312" i="4" a="1"/>
  <c r="N1312" i="4" s="1"/>
  <c r="N1313" i="4" a="1"/>
  <c r="N1313" i="4" s="1"/>
  <c r="N1314" i="4" a="1"/>
  <c r="N1314" i="4" s="1"/>
  <c r="N1315" i="4" a="1"/>
  <c r="N1315" i="4" s="1"/>
  <c r="N1316" i="4" a="1"/>
  <c r="N1316" i="4" s="1"/>
  <c r="N1317" i="4" a="1"/>
  <c r="N1317" i="4" s="1"/>
  <c r="N1318" i="4" a="1"/>
  <c r="N1318" i="4" s="1"/>
  <c r="N1319" i="4" a="1"/>
  <c r="N1319" i="4" s="1"/>
  <c r="N1320" i="4" a="1"/>
  <c r="N1320" i="4" s="1"/>
  <c r="N1321" i="4" a="1"/>
  <c r="N1321" i="4" s="1"/>
  <c r="N1322" i="4" a="1"/>
  <c r="N1322" i="4" s="1"/>
  <c r="N1323" i="4" a="1"/>
  <c r="N1323" i="4" s="1"/>
  <c r="N1324" i="4" a="1"/>
  <c r="N1324" i="4" s="1"/>
  <c r="N1325" i="4" a="1"/>
  <c r="N1325" i="4" s="1"/>
  <c r="N1326" i="4" a="1"/>
  <c r="N1326" i="4" s="1"/>
  <c r="N1327" i="4" a="1"/>
  <c r="N1327" i="4" s="1"/>
  <c r="N1328" i="4" a="1"/>
  <c r="N1328" i="4" s="1"/>
  <c r="N1329" i="4" a="1"/>
  <c r="N1329" i="4" s="1"/>
  <c r="N1330" i="4" a="1"/>
  <c r="N1330" i="4" s="1"/>
  <c r="N1331" i="4" a="1"/>
  <c r="N1331" i="4" s="1"/>
  <c r="N1332" i="4" a="1"/>
  <c r="N1332" i="4" s="1"/>
  <c r="N1333" i="4" a="1"/>
  <c r="N1333" i="4" s="1"/>
  <c r="N1334" i="4" a="1"/>
  <c r="N1334" i="4" s="1"/>
  <c r="N1335" i="4" a="1"/>
  <c r="N1335" i="4" s="1"/>
  <c r="N1336" i="4" a="1"/>
  <c r="N1336" i="4" s="1"/>
  <c r="N1337" i="4" a="1"/>
  <c r="N1337" i="4" s="1"/>
  <c r="N1338" i="4" a="1"/>
  <c r="N1338" i="4" s="1"/>
  <c r="N1339" i="4" a="1"/>
  <c r="N1339" i="4" s="1"/>
  <c r="N1340" i="4" a="1"/>
  <c r="N1340" i="4" s="1"/>
  <c r="N1341" i="4" a="1"/>
  <c r="N1341" i="4" s="1"/>
  <c r="N1342" i="4" a="1"/>
  <c r="N1342" i="4" s="1"/>
  <c r="N1343" i="4" a="1"/>
  <c r="N1343" i="4" s="1"/>
  <c r="N1344" i="4" a="1"/>
  <c r="N1344" i="4" s="1"/>
  <c r="N1345" i="4" a="1"/>
  <c r="N1345" i="4" s="1"/>
  <c r="N1346" i="4" a="1"/>
  <c r="N1346" i="4" s="1"/>
  <c r="N1347" i="4" a="1"/>
  <c r="N1347" i="4" s="1"/>
  <c r="N1348" i="4" a="1"/>
  <c r="N1348" i="4" s="1"/>
  <c r="N1349" i="4" a="1"/>
  <c r="N1349" i="4" s="1"/>
  <c r="N1350" i="4" a="1"/>
  <c r="N1350" i="4" s="1"/>
  <c r="N1351" i="4" a="1"/>
  <c r="N1351" i="4" s="1"/>
  <c r="N1352" i="4" a="1"/>
  <c r="N1352" i="4" s="1"/>
  <c r="N1353" i="4" a="1"/>
  <c r="N1353" i="4" s="1"/>
  <c r="N1354" i="4" a="1"/>
  <c r="N1354" i="4" s="1"/>
  <c r="N1355" i="4" a="1"/>
  <c r="N1355" i="4" s="1"/>
  <c r="N1356" i="4" a="1"/>
  <c r="N1356" i="4" s="1"/>
  <c r="N1357" i="4" a="1"/>
  <c r="N1357" i="4" s="1"/>
  <c r="N1358" i="4" a="1"/>
  <c r="N1358" i="4" s="1"/>
  <c r="N1359" i="4" a="1"/>
  <c r="N1359" i="4" s="1"/>
  <c r="N1360" i="4" a="1"/>
  <c r="N1360" i="4" s="1"/>
  <c r="N1361" i="4" a="1"/>
  <c r="N1361" i="4" s="1"/>
  <c r="N1362" i="4" a="1"/>
  <c r="N1362" i="4" s="1"/>
  <c r="N1363" i="4" a="1"/>
  <c r="N1363" i="4" s="1"/>
  <c r="N1364" i="4" a="1"/>
  <c r="N1364" i="4" s="1"/>
  <c r="N1365" i="4" a="1"/>
  <c r="N1365" i="4" s="1"/>
  <c r="N1366" i="4" a="1"/>
  <c r="N1366" i="4" s="1"/>
  <c r="N1367" i="4" a="1"/>
  <c r="N1367" i="4" s="1"/>
  <c r="N1368" i="4" a="1"/>
  <c r="N1368" i="4" s="1"/>
  <c r="N1369" i="4" a="1"/>
  <c r="N1369" i="4" s="1"/>
  <c r="N1370" i="4" a="1"/>
  <c r="N1370" i="4" s="1"/>
  <c r="N1371" i="4" a="1"/>
  <c r="N1371" i="4" s="1"/>
  <c r="N1372" i="4" a="1"/>
  <c r="N1372" i="4" s="1"/>
  <c r="N1373" i="4" a="1"/>
  <c r="N1373" i="4" s="1"/>
  <c r="N1374" i="4" a="1"/>
  <c r="N1374" i="4" s="1"/>
  <c r="N1375" i="4" a="1"/>
  <c r="N1375" i="4" s="1"/>
  <c r="N1376" i="4" a="1"/>
  <c r="N1376" i="4" s="1"/>
  <c r="N1377" i="4" a="1"/>
  <c r="N1377" i="4" s="1"/>
  <c r="N1378" i="4" a="1"/>
  <c r="N1378" i="4" s="1"/>
  <c r="N1379" i="4" a="1"/>
  <c r="N1379" i="4" s="1"/>
  <c r="N1380" i="4" a="1"/>
  <c r="N1380" i="4" s="1"/>
  <c r="N1381" i="4" a="1"/>
  <c r="N1381" i="4" s="1"/>
  <c r="N1382" i="4" a="1"/>
  <c r="N1382" i="4" s="1"/>
  <c r="N1383" i="4" a="1"/>
  <c r="N1383" i="4" s="1"/>
  <c r="N1384" i="4" a="1"/>
  <c r="N1384" i="4" s="1"/>
  <c r="N1385" i="4" a="1"/>
  <c r="N1385" i="4" s="1"/>
  <c r="N1386" i="4" a="1"/>
  <c r="N1386" i="4" s="1"/>
  <c r="N1387" i="4" a="1"/>
  <c r="N1387" i="4" s="1"/>
  <c r="N1388" i="4" a="1"/>
  <c r="N1388" i="4" s="1"/>
  <c r="N1389" i="4" a="1"/>
  <c r="N1389" i="4" s="1"/>
  <c r="N1390" i="4" a="1"/>
  <c r="N1390" i="4" s="1"/>
  <c r="N1391" i="4" a="1"/>
  <c r="N1391" i="4" s="1"/>
  <c r="N1392" i="4" a="1"/>
  <c r="N1392" i="4" s="1"/>
  <c r="N1393" i="4" a="1"/>
  <c r="N1393" i="4" s="1"/>
  <c r="N1394" i="4" a="1"/>
  <c r="N1394" i="4" s="1"/>
  <c r="N1395" i="4" a="1"/>
  <c r="N1395" i="4" s="1"/>
  <c r="N1396" i="4" a="1"/>
  <c r="N1396" i="4" s="1"/>
  <c r="N1397" i="4" a="1"/>
  <c r="N1397" i="4" s="1"/>
  <c r="N1398" i="4" a="1"/>
  <c r="N1398" i="4" s="1"/>
  <c r="N1399" i="4" a="1"/>
  <c r="N1399" i="4" s="1"/>
  <c r="N1400" i="4" a="1"/>
  <c r="N1400" i="4" s="1"/>
  <c r="N1401" i="4" a="1"/>
  <c r="N1401" i="4" s="1"/>
  <c r="N1402" i="4" a="1"/>
  <c r="N1402" i="4" s="1"/>
  <c r="N1403" i="4" a="1"/>
  <c r="N1403" i="4" s="1"/>
  <c r="N1404" i="4" a="1"/>
  <c r="N1404" i="4" s="1"/>
  <c r="N1405" i="4" a="1"/>
  <c r="N1405" i="4" s="1"/>
  <c r="N1406" i="4" a="1"/>
  <c r="N1406" i="4" s="1"/>
  <c r="N1407" i="4" a="1"/>
  <c r="N1407" i="4" s="1"/>
  <c r="N1408" i="4" a="1"/>
  <c r="N1408" i="4" s="1"/>
  <c r="N1409" i="4" a="1"/>
  <c r="N1409" i="4" s="1"/>
  <c r="N1410" i="4" a="1"/>
  <c r="N1410" i="4" s="1"/>
  <c r="N1411" i="4" a="1"/>
  <c r="N1411" i="4" s="1"/>
  <c r="N1412" i="4" a="1"/>
  <c r="N1412" i="4" s="1"/>
  <c r="N1413" i="4" a="1"/>
  <c r="N1413" i="4" s="1"/>
  <c r="N1414" i="4" a="1"/>
  <c r="N1414" i="4" s="1"/>
  <c r="N1415" i="4" a="1"/>
  <c r="N1415" i="4" s="1"/>
  <c r="N1416" i="4" a="1"/>
  <c r="N1416" i="4" s="1"/>
  <c r="N1417" i="4" a="1"/>
  <c r="N1417" i="4" s="1"/>
  <c r="N1418" i="4" a="1"/>
  <c r="N1418" i="4" s="1"/>
  <c r="N1419" i="4" a="1"/>
  <c r="N1419" i="4" s="1"/>
  <c r="N1420" i="4" a="1"/>
  <c r="N1420" i="4" s="1"/>
  <c r="N1421" i="4" a="1"/>
  <c r="N1421" i="4" s="1"/>
  <c r="N1422" i="4" a="1"/>
  <c r="N1422" i="4" s="1"/>
  <c r="N1423" i="4" a="1"/>
  <c r="N1423" i="4" s="1"/>
  <c r="N1424" i="4" a="1"/>
  <c r="N1424" i="4" s="1"/>
  <c r="N1425" i="4" a="1"/>
  <c r="N1425" i="4" s="1"/>
  <c r="N1426" i="4" a="1"/>
  <c r="N1426" i="4" s="1"/>
  <c r="N1427" i="4" a="1"/>
  <c r="N1427" i="4" s="1"/>
  <c r="N1428" i="4" a="1"/>
  <c r="N1428" i="4" s="1"/>
  <c r="N1429" i="4" a="1"/>
  <c r="N1429" i="4" s="1"/>
  <c r="N1430" i="4" a="1"/>
  <c r="N1430" i="4" s="1"/>
  <c r="N1431" i="4" a="1"/>
  <c r="N1431" i="4" s="1"/>
  <c r="N1432" i="4" a="1"/>
  <c r="N1432" i="4" s="1"/>
  <c r="N1433" i="4" a="1"/>
  <c r="N1433" i="4" s="1"/>
  <c r="N1434" i="4" a="1"/>
  <c r="N1434" i="4" s="1"/>
  <c r="N1435" i="4" a="1"/>
  <c r="N1435" i="4" s="1"/>
  <c r="N1436" i="4" a="1"/>
  <c r="N1436" i="4" s="1"/>
  <c r="N1437" i="4" a="1"/>
  <c r="N1437" i="4" s="1"/>
  <c r="N1438" i="4" a="1"/>
  <c r="N1438" i="4" s="1"/>
  <c r="N1439" i="4" a="1"/>
  <c r="N1439" i="4" s="1"/>
  <c r="N1440" i="4" a="1"/>
  <c r="N1440" i="4" s="1"/>
  <c r="N1441" i="4" a="1"/>
  <c r="N1441" i="4" s="1"/>
  <c r="N1442" i="4" a="1"/>
  <c r="N1442" i="4" s="1"/>
  <c r="N1443" i="4" a="1"/>
  <c r="N1443" i="4" s="1"/>
  <c r="N1444" i="4" a="1"/>
  <c r="N1444" i="4" s="1"/>
  <c r="N1445" i="4" a="1"/>
  <c r="N1445" i="4" s="1"/>
  <c r="N1446" i="4" a="1"/>
  <c r="N1446" i="4" s="1"/>
  <c r="N1447" i="4" a="1"/>
  <c r="N1447" i="4" s="1"/>
  <c r="N1448" i="4" a="1"/>
  <c r="N1448" i="4" s="1"/>
  <c r="N1449" i="4" a="1"/>
  <c r="N1449" i="4" s="1"/>
  <c r="N1450" i="4" a="1"/>
  <c r="N1450" i="4" s="1"/>
  <c r="N1451" i="4" a="1"/>
  <c r="N1451" i="4" s="1"/>
  <c r="N1452" i="4" a="1"/>
  <c r="N1452" i="4" s="1"/>
  <c r="N1453" i="4" a="1"/>
  <c r="N1453" i="4" s="1"/>
  <c r="N1454" i="4" a="1"/>
  <c r="N1454" i="4" s="1"/>
  <c r="N1455" i="4" a="1"/>
  <c r="N1455" i="4" s="1"/>
  <c r="N1456" i="4" a="1"/>
  <c r="N1456" i="4" s="1"/>
  <c r="N1457" i="4" a="1"/>
  <c r="N1457" i="4" s="1"/>
  <c r="N1458" i="4" a="1"/>
  <c r="N1458" i="4" s="1"/>
  <c r="N1459" i="4" a="1"/>
  <c r="N1459" i="4" s="1"/>
  <c r="N1460" i="4" a="1"/>
  <c r="N1460" i="4" s="1"/>
  <c r="N1461" i="4" a="1"/>
  <c r="N1461" i="4" s="1"/>
  <c r="N1462" i="4" a="1"/>
  <c r="N1462" i="4" s="1"/>
  <c r="N1463" i="4" a="1"/>
  <c r="N1463" i="4" s="1"/>
  <c r="N1464" i="4" a="1"/>
  <c r="N1464" i="4" s="1"/>
  <c r="N1465" i="4" a="1"/>
  <c r="N1465" i="4" s="1"/>
  <c r="N1466" i="4" a="1"/>
  <c r="N1466" i="4" s="1"/>
  <c r="N1467" i="4" a="1"/>
  <c r="N1467" i="4" s="1"/>
  <c r="N1468" i="4" a="1"/>
  <c r="N1468" i="4" s="1"/>
  <c r="N1469" i="4" a="1"/>
  <c r="N1469" i="4" s="1"/>
  <c r="N1470" i="4" a="1"/>
  <c r="N1470" i="4" s="1"/>
  <c r="N1471" i="4" a="1"/>
  <c r="N1471" i="4" s="1"/>
  <c r="N1472" i="4" a="1"/>
  <c r="N1472" i="4" s="1"/>
  <c r="N1473" i="4" a="1"/>
  <c r="N1473" i="4" s="1"/>
  <c r="N1474" i="4" a="1"/>
  <c r="N1474" i="4" s="1"/>
  <c r="N1475" i="4" a="1"/>
  <c r="N1475" i="4" s="1"/>
  <c r="N1476" i="4" a="1"/>
  <c r="N1476" i="4" s="1"/>
  <c r="N1477" i="4" a="1"/>
  <c r="N1477" i="4" s="1"/>
  <c r="N1478" i="4" a="1"/>
  <c r="N1478" i="4" s="1"/>
  <c r="N1479" i="4" a="1"/>
  <c r="N1479" i="4" s="1"/>
  <c r="N1480" i="4" a="1"/>
  <c r="N1480" i="4" s="1"/>
  <c r="N1481" i="4" a="1"/>
  <c r="N1481" i="4" s="1"/>
  <c r="N1482" i="4" a="1"/>
  <c r="N1482" i="4" s="1"/>
  <c r="N1483" i="4" a="1"/>
  <c r="N1483" i="4" s="1"/>
  <c r="N1484" i="4" a="1"/>
  <c r="N1484" i="4" s="1"/>
  <c r="N1485" i="4" a="1"/>
  <c r="N1485" i="4" s="1"/>
  <c r="N1486" i="4" a="1"/>
  <c r="N1486" i="4" s="1"/>
  <c r="N1487" i="4" a="1"/>
  <c r="N1487" i="4" s="1"/>
  <c r="N1488" i="4" a="1"/>
  <c r="N1488" i="4" s="1"/>
  <c r="N1489" i="4" a="1"/>
  <c r="N1489" i="4" s="1"/>
  <c r="N1490" i="4" a="1"/>
  <c r="N1490" i="4" s="1"/>
  <c r="N1491" i="4" a="1"/>
  <c r="N1491" i="4" s="1"/>
  <c r="N1492" i="4" a="1"/>
  <c r="N1492" i="4" s="1"/>
  <c r="N1493" i="4" a="1"/>
  <c r="N1493" i="4" s="1"/>
  <c r="N1494" i="4" a="1"/>
  <c r="N1494" i="4" s="1"/>
  <c r="N1495" i="4" a="1"/>
  <c r="N1495" i="4" s="1"/>
  <c r="N1496" i="4" a="1"/>
  <c r="N1496" i="4" s="1"/>
  <c r="N1497" i="4" a="1"/>
  <c r="N1497" i="4" s="1"/>
  <c r="N1498" i="4" a="1"/>
  <c r="N1498" i="4" s="1"/>
  <c r="N1499" i="4" a="1"/>
  <c r="N1499" i="4" s="1"/>
  <c r="N1500" i="4" a="1"/>
  <c r="N1500" i="4" s="1"/>
  <c r="N1501" i="4" a="1"/>
  <c r="N1501" i="4" s="1"/>
  <c r="N1502" i="4" a="1"/>
  <c r="N1502" i="4" s="1"/>
  <c r="N1503" i="4" a="1"/>
  <c r="N1503" i="4" s="1"/>
  <c r="N1504" i="4" a="1"/>
  <c r="N1504" i="4" s="1"/>
  <c r="N1505" i="4" a="1"/>
  <c r="N1505" i="4" s="1"/>
  <c r="N1506" i="4" a="1"/>
  <c r="N1506" i="4" s="1"/>
  <c r="N1507" i="4" a="1"/>
  <c r="N1507" i="4" s="1"/>
  <c r="N1508" i="4" a="1"/>
  <c r="N1508" i="4" s="1"/>
  <c r="N1509" i="4" a="1"/>
  <c r="N1509" i="4" s="1"/>
  <c r="N1510" i="4" a="1"/>
  <c r="N1510" i="4" s="1"/>
  <c r="N1511" i="4" a="1"/>
  <c r="N1511" i="4" s="1"/>
  <c r="N1512" i="4" a="1"/>
  <c r="N1512" i="4" s="1"/>
  <c r="N1513" i="4" a="1"/>
  <c r="N1513" i="4" s="1"/>
  <c r="N1514" i="4" a="1"/>
  <c r="N1514" i="4" s="1"/>
  <c r="N1515" i="4" a="1"/>
  <c r="N1515" i="4" s="1"/>
  <c r="N1516" i="4" a="1"/>
  <c r="N1516" i="4" s="1"/>
  <c r="N1517" i="4" a="1"/>
  <c r="N1517" i="4" s="1"/>
  <c r="N1518" i="4" a="1"/>
  <c r="N1518" i="4" s="1"/>
  <c r="N1519" i="4" a="1"/>
  <c r="N1519" i="4" s="1"/>
  <c r="N1520" i="4" a="1"/>
  <c r="N1520" i="4" s="1"/>
  <c r="N1521" i="4" a="1"/>
  <c r="N1521" i="4" s="1"/>
  <c r="N1522" i="4" a="1"/>
  <c r="N1522" i="4" s="1"/>
  <c r="N1523" i="4" a="1"/>
  <c r="N1523" i="4" s="1"/>
  <c r="N1524" i="4" a="1"/>
  <c r="N1524" i="4" s="1"/>
  <c r="N1525" i="4" a="1"/>
  <c r="N1525" i="4" s="1"/>
  <c r="N1526" i="4" a="1"/>
  <c r="N1526" i="4" s="1"/>
  <c r="N1527" i="4" a="1"/>
  <c r="N1527" i="4" s="1"/>
  <c r="N1528" i="4" a="1"/>
  <c r="N1528" i="4" s="1"/>
  <c r="N1529" i="4" a="1"/>
  <c r="N1529" i="4" s="1"/>
  <c r="N1530" i="4" a="1"/>
  <c r="N1530" i="4" s="1"/>
  <c r="N1531" i="4" a="1"/>
  <c r="N1531" i="4" s="1"/>
  <c r="N1532" i="4" a="1"/>
  <c r="N1532" i="4" s="1"/>
  <c r="N1533" i="4" a="1"/>
  <c r="N1533" i="4" s="1"/>
  <c r="N1534" i="4" a="1"/>
  <c r="N1534" i="4" s="1"/>
  <c r="N1535" i="4" a="1"/>
  <c r="N1535" i="4" s="1"/>
  <c r="N1536" i="4" a="1"/>
  <c r="N1536" i="4" s="1"/>
  <c r="N1537" i="4" a="1"/>
  <c r="N1537" i="4" s="1"/>
  <c r="N1538" i="4" a="1"/>
  <c r="N1538" i="4" s="1"/>
  <c r="N1539" i="4" a="1"/>
  <c r="N1539" i="4" s="1"/>
  <c r="N1540" i="4" a="1"/>
  <c r="N1540" i="4" s="1"/>
  <c r="N1541" i="4" a="1"/>
  <c r="N1541" i="4" s="1"/>
  <c r="N1542" i="4" a="1"/>
  <c r="N1542" i="4" s="1"/>
  <c r="N1543" i="4" a="1"/>
  <c r="N1543" i="4" s="1"/>
  <c r="N1544" i="4" a="1"/>
  <c r="N1544" i="4" s="1"/>
  <c r="N1545" i="4" a="1"/>
  <c r="N1545" i="4" s="1"/>
  <c r="N1546" i="4" a="1"/>
  <c r="N1546" i="4" s="1"/>
  <c r="N1547" i="4" a="1"/>
  <c r="N1547" i="4" s="1"/>
  <c r="N1548" i="4" a="1"/>
  <c r="N1548" i="4" s="1"/>
  <c r="N1549" i="4" a="1"/>
  <c r="N1549" i="4" s="1"/>
  <c r="N1550" i="4" a="1"/>
  <c r="N1550" i="4" s="1"/>
  <c r="N1551" i="4" a="1"/>
  <c r="N1551" i="4" s="1"/>
  <c r="N1552" i="4" a="1"/>
  <c r="N1552" i="4" s="1"/>
  <c r="N1553" i="4" a="1"/>
  <c r="N1553" i="4" s="1"/>
  <c r="N1554" i="4" a="1"/>
  <c r="N1554" i="4" s="1"/>
  <c r="N1555" i="4" a="1"/>
  <c r="N1555" i="4" s="1"/>
  <c r="N1556" i="4" a="1"/>
  <c r="N1556" i="4" s="1"/>
  <c r="N1557" i="4" a="1"/>
  <c r="N1557" i="4" s="1"/>
  <c r="N1558" i="4" a="1"/>
  <c r="N1558" i="4" s="1"/>
  <c r="N1559" i="4" a="1"/>
  <c r="N1559" i="4" s="1"/>
  <c r="N1560" i="4" a="1"/>
  <c r="N1560" i="4" s="1"/>
  <c r="N1561" i="4" a="1"/>
  <c r="N1561" i="4" s="1"/>
  <c r="N1562" i="4" a="1"/>
  <c r="N1562" i="4" s="1"/>
  <c r="N1563" i="4" a="1"/>
  <c r="N1563" i="4" s="1"/>
  <c r="N1564" i="4" a="1"/>
  <c r="N1564" i="4" s="1"/>
  <c r="N1565" i="4" a="1"/>
  <c r="N1565" i="4" s="1"/>
  <c r="N1566" i="4" a="1"/>
  <c r="N1566" i="4" s="1"/>
  <c r="N1567" i="4" a="1"/>
  <c r="N1567" i="4" s="1"/>
  <c r="N1568" i="4" a="1"/>
  <c r="N1568" i="4" s="1"/>
  <c r="N1569" i="4" a="1"/>
  <c r="N1569" i="4" s="1"/>
  <c r="N1570" i="4" a="1"/>
  <c r="N1570" i="4" s="1"/>
  <c r="N1571" i="4" a="1"/>
  <c r="N1571" i="4" s="1"/>
  <c r="N1572" i="4" a="1"/>
  <c r="N1572" i="4" s="1"/>
  <c r="N1573" i="4" a="1"/>
  <c r="N1573" i="4" s="1"/>
  <c r="N1574" i="4" a="1"/>
  <c r="N1574" i="4" s="1"/>
  <c r="N1575" i="4" a="1"/>
  <c r="N1575" i="4" s="1"/>
  <c r="N1576" i="4" a="1"/>
  <c r="N1576" i="4" s="1"/>
  <c r="N1577" i="4" a="1"/>
  <c r="N1577" i="4" s="1"/>
  <c r="N1578" i="4" a="1"/>
  <c r="N1578" i="4" s="1"/>
  <c r="N1579" i="4" a="1"/>
  <c r="N1579" i="4" s="1"/>
  <c r="N1580" i="4" a="1"/>
  <c r="N1580" i="4" s="1"/>
  <c r="N1581" i="4" a="1"/>
  <c r="N1581" i="4" s="1"/>
  <c r="N1582" i="4" a="1"/>
  <c r="N1582" i="4" s="1"/>
  <c r="N1583" i="4" a="1"/>
  <c r="N1583" i="4" s="1"/>
  <c r="N1584" i="4" a="1"/>
  <c r="N1584" i="4" s="1"/>
  <c r="N1585" i="4" a="1"/>
  <c r="N1585" i="4" s="1"/>
  <c r="N1586" i="4" a="1"/>
  <c r="N1586" i="4" s="1"/>
  <c r="N1587" i="4" a="1"/>
  <c r="N1587" i="4" s="1"/>
  <c r="N1588" i="4" a="1"/>
  <c r="N1588" i="4" s="1"/>
  <c r="N1589" i="4" a="1"/>
  <c r="N1589" i="4" s="1"/>
  <c r="N1590" i="4" a="1"/>
  <c r="N1590" i="4" s="1"/>
  <c r="N1591" i="4" a="1"/>
  <c r="N1591" i="4" s="1"/>
  <c r="N1592" i="4" a="1"/>
  <c r="N1592" i="4" s="1"/>
  <c r="N1593" i="4" a="1"/>
  <c r="N1593" i="4" s="1"/>
  <c r="N1594" i="4" a="1"/>
  <c r="N1594" i="4" s="1"/>
  <c r="N1595" i="4" a="1"/>
  <c r="N1595" i="4" s="1"/>
  <c r="N1596" i="4" a="1"/>
  <c r="N1596" i="4" s="1"/>
  <c r="N1597" i="4" a="1"/>
  <c r="N1597" i="4" s="1"/>
  <c r="N1598" i="4" a="1"/>
  <c r="N1598" i="4" s="1"/>
  <c r="N1599" i="4" a="1"/>
  <c r="N1599" i="4" s="1"/>
  <c r="N1600" i="4" a="1"/>
  <c r="N1600" i="4" s="1"/>
  <c r="N1601" i="4" a="1"/>
  <c r="N1601" i="4" s="1"/>
  <c r="N1602" i="4" a="1"/>
  <c r="N1602" i="4" s="1"/>
  <c r="N1603" i="4" a="1"/>
  <c r="N1603" i="4" s="1"/>
  <c r="N1604" i="4" a="1"/>
  <c r="N1604" i="4" s="1"/>
  <c r="N1605" i="4" a="1"/>
  <c r="N1605" i="4" s="1"/>
  <c r="N1606" i="4" a="1"/>
  <c r="N1606" i="4" s="1"/>
  <c r="N1607" i="4" a="1"/>
  <c r="N1607" i="4" s="1"/>
  <c r="N1608" i="4" a="1"/>
  <c r="N1608" i="4" s="1"/>
  <c r="N1609" i="4" a="1"/>
  <c r="N1609" i="4" s="1"/>
  <c r="N1610" i="4" a="1"/>
  <c r="N1610" i="4" s="1"/>
  <c r="N1611" i="4" a="1"/>
  <c r="N1611" i="4" s="1"/>
  <c r="N1612" i="4" a="1"/>
  <c r="N1612" i="4" s="1"/>
  <c r="N1613" i="4" a="1"/>
  <c r="N1613" i="4" s="1"/>
  <c r="N1614" i="4" a="1"/>
  <c r="N1614" i="4" s="1"/>
  <c r="N1615" i="4" a="1"/>
  <c r="N1615" i="4" s="1"/>
  <c r="N1616" i="4" a="1"/>
  <c r="N1616" i="4" s="1"/>
  <c r="N1617" i="4" a="1"/>
  <c r="N1617" i="4" s="1"/>
  <c r="N1618" i="4" a="1"/>
  <c r="N1618" i="4" s="1"/>
  <c r="N1619" i="4" a="1"/>
  <c r="N1619" i="4" s="1"/>
  <c r="N1620" i="4" a="1"/>
  <c r="N1620" i="4" s="1"/>
  <c r="N1621" i="4" a="1"/>
  <c r="N1621" i="4" s="1"/>
  <c r="N1622" i="4" a="1"/>
  <c r="N1622" i="4" s="1"/>
  <c r="N1623" i="4" a="1"/>
  <c r="N1623" i="4" s="1"/>
  <c r="N1624" i="4" a="1"/>
  <c r="N1624" i="4" s="1"/>
  <c r="N1625" i="4" a="1"/>
  <c r="N1625" i="4" s="1"/>
  <c r="N1626" i="4" a="1"/>
  <c r="N1626" i="4" s="1"/>
  <c r="N1627" i="4" a="1"/>
  <c r="N1627" i="4" s="1"/>
  <c r="N1628" i="4" a="1"/>
  <c r="N1628" i="4" s="1"/>
  <c r="N1629" i="4" a="1"/>
  <c r="N1629" i="4" s="1"/>
  <c r="N1630" i="4" a="1"/>
  <c r="N1630" i="4" s="1"/>
  <c r="N1631" i="4" a="1"/>
  <c r="N1631" i="4" s="1"/>
  <c r="N1632" i="4" a="1"/>
  <c r="N1632" i="4" s="1"/>
  <c r="N1633" i="4" a="1"/>
  <c r="N1633" i="4" s="1"/>
  <c r="N1634" i="4" a="1"/>
  <c r="N1634" i="4" s="1"/>
  <c r="N1635" i="4" a="1"/>
  <c r="N1635" i="4" s="1"/>
  <c r="N1636" i="4" a="1"/>
  <c r="N1636" i="4" s="1"/>
  <c r="N1637" i="4" a="1"/>
  <c r="N1637" i="4" s="1"/>
  <c r="N1638" i="4" a="1"/>
  <c r="N1638" i="4" s="1"/>
  <c r="N1639" i="4" a="1"/>
  <c r="N1639" i="4" s="1"/>
  <c r="N1640" i="4" a="1"/>
  <c r="N1640" i="4" s="1"/>
  <c r="N1641" i="4" a="1"/>
  <c r="N1641" i="4" s="1"/>
  <c r="N1642" i="4" a="1"/>
  <c r="N1642" i="4" s="1"/>
  <c r="N1643" i="4" a="1"/>
  <c r="N1643" i="4" s="1"/>
  <c r="N1644" i="4" a="1"/>
  <c r="N1644" i="4" s="1"/>
  <c r="N1645" i="4" a="1"/>
  <c r="N1645" i="4" s="1"/>
  <c r="N1646" i="4" a="1"/>
  <c r="N1646" i="4" s="1"/>
  <c r="N1647" i="4" a="1"/>
  <c r="N1647" i="4" s="1"/>
  <c r="N1648" i="4" a="1"/>
  <c r="N1648" i="4" s="1"/>
  <c r="N1649" i="4" a="1"/>
  <c r="N1649" i="4" s="1"/>
  <c r="N1650" i="4" a="1"/>
  <c r="N1650" i="4" s="1"/>
  <c r="N1651" i="4" a="1"/>
  <c r="N1651" i="4" s="1"/>
  <c r="N1652" i="4" a="1"/>
  <c r="N1652" i="4" s="1"/>
  <c r="N1653" i="4" a="1"/>
  <c r="N1653" i="4" s="1"/>
  <c r="N1654" i="4" a="1"/>
  <c r="N1654" i="4" s="1"/>
  <c r="N1655" i="4" a="1"/>
  <c r="N1655" i="4" s="1"/>
  <c r="N1656" i="4" a="1"/>
  <c r="N1656" i="4" s="1"/>
  <c r="N1657" i="4" a="1"/>
  <c r="N1657" i="4" s="1"/>
  <c r="N1658" i="4" a="1"/>
  <c r="N1658" i="4" s="1"/>
  <c r="N1659" i="4" a="1"/>
  <c r="N1659" i="4" s="1"/>
  <c r="N1660" i="4" a="1"/>
  <c r="N1660" i="4" s="1"/>
  <c r="N1661" i="4" a="1"/>
  <c r="N1661" i="4" s="1"/>
  <c r="N1662" i="4" a="1"/>
  <c r="N1662" i="4" s="1"/>
  <c r="N1663" i="4" a="1"/>
  <c r="N1663" i="4" s="1"/>
  <c r="N1664" i="4" a="1"/>
  <c r="N1664" i="4" s="1"/>
  <c r="N1665" i="4" a="1"/>
  <c r="N1665" i="4" s="1"/>
  <c r="N1666" i="4" a="1"/>
  <c r="N1666" i="4" s="1"/>
  <c r="N1667" i="4" a="1"/>
  <c r="N1667" i="4" s="1"/>
  <c r="N1668" i="4" a="1"/>
  <c r="N1668" i="4" s="1"/>
  <c r="N1669" i="4" a="1"/>
  <c r="N1669" i="4" s="1"/>
  <c r="N1670" i="4" a="1"/>
  <c r="N1670" i="4" s="1"/>
  <c r="N1671" i="4" a="1"/>
  <c r="N1671" i="4" s="1"/>
  <c r="N1672" i="4" a="1"/>
  <c r="N1672" i="4" s="1"/>
  <c r="N1673" i="4" a="1"/>
  <c r="N1673" i="4" s="1"/>
  <c r="N1674" i="4" a="1"/>
  <c r="N1674" i="4" s="1"/>
  <c r="N1675" i="4" a="1"/>
  <c r="N1675" i="4" s="1"/>
  <c r="N1676" i="4" a="1"/>
  <c r="N1676" i="4" s="1"/>
  <c r="N1677" i="4" a="1"/>
  <c r="N1677" i="4" s="1"/>
  <c r="N1678" i="4" a="1"/>
  <c r="N1678" i="4" s="1"/>
  <c r="N1679" i="4" a="1"/>
  <c r="N1679" i="4" s="1"/>
  <c r="N1680" i="4" a="1"/>
  <c r="N1680" i="4" s="1"/>
  <c r="N1681" i="4" a="1"/>
  <c r="N1681" i="4" s="1"/>
  <c r="N1682" i="4" a="1"/>
  <c r="N1682" i="4" s="1"/>
  <c r="N1683" i="4" a="1"/>
  <c r="N1683" i="4" s="1"/>
  <c r="N1684" i="4" a="1"/>
  <c r="N1684" i="4" s="1"/>
  <c r="N1685" i="4" a="1"/>
  <c r="N1685" i="4" s="1"/>
  <c r="N1686" i="4" a="1"/>
  <c r="N1686" i="4" s="1"/>
  <c r="N1687" i="4" a="1"/>
  <c r="N1687" i="4" s="1"/>
  <c r="N1688" i="4" a="1"/>
  <c r="N1688" i="4" s="1"/>
  <c r="N1689" i="4" a="1"/>
  <c r="N1689" i="4" s="1"/>
  <c r="N1690" i="4" a="1"/>
  <c r="N1690" i="4" s="1"/>
  <c r="N1691" i="4" a="1"/>
  <c r="N1691" i="4" s="1"/>
  <c r="N1692" i="4" a="1"/>
  <c r="N1692" i="4" s="1"/>
  <c r="N1693" i="4" a="1"/>
  <c r="N1693" i="4" s="1"/>
  <c r="N1694" i="4" a="1"/>
  <c r="N1694" i="4" s="1"/>
  <c r="N1695" i="4" a="1"/>
  <c r="N1695" i="4" s="1"/>
  <c r="N1696" i="4" a="1"/>
  <c r="N1696" i="4" s="1"/>
  <c r="N1697" i="4" a="1"/>
  <c r="N1697" i="4" s="1"/>
  <c r="N1698" i="4" a="1"/>
  <c r="N1698" i="4" s="1"/>
  <c r="N1699" i="4" a="1"/>
  <c r="N1699" i="4" s="1"/>
  <c r="N1700" i="4" a="1"/>
  <c r="N1700" i="4" s="1"/>
  <c r="N1701" i="4" a="1"/>
  <c r="N1701" i="4" s="1"/>
  <c r="N1702" i="4" a="1"/>
  <c r="N1702" i="4" s="1"/>
  <c r="N1703" i="4" a="1"/>
  <c r="N1703" i="4" s="1"/>
  <c r="N1704" i="4" a="1"/>
  <c r="N1704" i="4" s="1"/>
  <c r="N1705" i="4" a="1"/>
  <c r="N1705" i="4" s="1"/>
  <c r="N1706" i="4" a="1"/>
  <c r="N1706" i="4" s="1"/>
  <c r="N1707" i="4" a="1"/>
  <c r="N1707" i="4" s="1"/>
  <c r="N1708" i="4" a="1"/>
  <c r="N1708" i="4" s="1"/>
  <c r="N1709" i="4" a="1"/>
  <c r="N1709" i="4" s="1"/>
  <c r="N1710" i="4" a="1"/>
  <c r="N1710" i="4" s="1"/>
  <c r="N1711" i="4" a="1"/>
  <c r="N1711" i="4" s="1"/>
  <c r="N1712" i="4" a="1"/>
  <c r="N1712" i="4" s="1"/>
  <c r="N1713" i="4" a="1"/>
  <c r="N1713" i="4" s="1"/>
  <c r="N1714" i="4" a="1"/>
  <c r="N1714" i="4" s="1"/>
  <c r="N1715" i="4" a="1"/>
  <c r="N1715" i="4" s="1"/>
  <c r="N1716" i="4" a="1"/>
  <c r="N1716" i="4" s="1"/>
  <c r="N1717" i="4" a="1"/>
  <c r="N1717" i="4" s="1"/>
  <c r="N1718" i="4" a="1"/>
  <c r="N1718" i="4" s="1"/>
  <c r="N1719" i="4" a="1"/>
  <c r="N1719" i="4" s="1"/>
  <c r="N1720" i="4" a="1"/>
  <c r="N1720" i="4" s="1"/>
  <c r="N1721" i="4" a="1"/>
  <c r="N1721" i="4" s="1"/>
  <c r="N1722" i="4" a="1"/>
  <c r="N1722" i="4" s="1"/>
  <c r="N1723" i="4" a="1"/>
  <c r="N1723" i="4" s="1"/>
  <c r="N1724" i="4" a="1"/>
  <c r="N1724" i="4" s="1"/>
  <c r="N1725" i="4" a="1"/>
  <c r="N1725" i="4" s="1"/>
  <c r="N1726" i="4" a="1"/>
  <c r="N1726" i="4" s="1"/>
  <c r="N1727" i="4" a="1"/>
  <c r="N1727" i="4" s="1"/>
  <c r="N1728" i="4" a="1"/>
  <c r="N1728" i="4" s="1"/>
  <c r="N1729" i="4" a="1"/>
  <c r="N1729" i="4" s="1"/>
  <c r="N1730" i="4" a="1"/>
  <c r="N1730" i="4" s="1"/>
  <c r="N1731" i="4" a="1"/>
  <c r="N1731" i="4" s="1"/>
  <c r="N1732" i="4" a="1"/>
  <c r="N1732" i="4" s="1"/>
  <c r="N1733" i="4" a="1"/>
  <c r="N1733" i="4" s="1"/>
  <c r="N1734" i="4" a="1"/>
  <c r="N1734" i="4" s="1"/>
  <c r="N1735" i="4" a="1"/>
  <c r="N1735" i="4" s="1"/>
  <c r="N1736" i="4" a="1"/>
  <c r="N1736" i="4" s="1"/>
  <c r="N1737" i="4" a="1"/>
  <c r="N1737" i="4" s="1"/>
  <c r="N1738" i="4" a="1"/>
  <c r="N1738" i="4" s="1"/>
  <c r="N1739" i="4" a="1"/>
  <c r="N1739" i="4" s="1"/>
  <c r="N1740" i="4" a="1"/>
  <c r="N1740" i="4" s="1"/>
  <c r="N1741" i="4" a="1"/>
  <c r="N1741" i="4" s="1"/>
  <c r="N1742" i="4" a="1"/>
  <c r="N1742" i="4" s="1"/>
  <c r="N1743" i="4" a="1"/>
  <c r="N1743" i="4" s="1"/>
  <c r="N1744" i="4" a="1"/>
  <c r="N1744" i="4" s="1"/>
  <c r="N1745" i="4" a="1"/>
  <c r="N1745" i="4" s="1"/>
  <c r="N1746" i="4" a="1"/>
  <c r="N1746" i="4" s="1"/>
  <c r="N1747" i="4" a="1"/>
  <c r="N1747" i="4" s="1"/>
  <c r="N1748" i="4" a="1"/>
  <c r="N1748" i="4" s="1"/>
  <c r="N1749" i="4" a="1"/>
  <c r="N1749" i="4" s="1"/>
  <c r="N1750" i="4" a="1"/>
  <c r="N1750" i="4" s="1"/>
  <c r="N1751" i="4" a="1"/>
  <c r="N1751" i="4" s="1"/>
  <c r="N1752" i="4" a="1"/>
  <c r="N1752" i="4" s="1"/>
  <c r="N1753" i="4" a="1"/>
  <c r="N1753" i="4" s="1"/>
  <c r="N1754" i="4" a="1"/>
  <c r="N1754" i="4" s="1"/>
  <c r="N1755" i="4" a="1"/>
  <c r="N1755" i="4" s="1"/>
  <c r="N1756" i="4" a="1"/>
  <c r="N1756" i="4" s="1"/>
  <c r="N1757" i="4" a="1"/>
  <c r="N1757" i="4" s="1"/>
  <c r="N1758" i="4" a="1"/>
  <c r="N1758" i="4" s="1"/>
  <c r="N1759" i="4" a="1"/>
  <c r="N1759" i="4" s="1"/>
  <c r="N1760" i="4" a="1"/>
  <c r="N1760" i="4" s="1"/>
  <c r="N1761" i="4" a="1"/>
  <c r="N1761" i="4" s="1"/>
  <c r="N1762" i="4" a="1"/>
  <c r="N1762" i="4" s="1"/>
  <c r="N1763" i="4" a="1"/>
  <c r="N1763" i="4" s="1"/>
  <c r="N1764" i="4" a="1"/>
  <c r="N1764" i="4" s="1"/>
  <c r="N1765" i="4" a="1"/>
  <c r="N1765" i="4" s="1"/>
  <c r="N1766" i="4" a="1"/>
  <c r="N1766" i="4" s="1"/>
  <c r="N1767" i="4" a="1"/>
  <c r="N1767" i="4" s="1"/>
  <c r="N1768" i="4" a="1"/>
  <c r="N1768" i="4" s="1"/>
  <c r="N1769" i="4" a="1"/>
  <c r="N1769" i="4" s="1"/>
  <c r="N1770" i="4" a="1"/>
  <c r="N1770" i="4" s="1"/>
  <c r="N1771" i="4" a="1"/>
  <c r="N1771" i="4" s="1"/>
  <c r="N1772" i="4" a="1"/>
  <c r="N1772" i="4" s="1"/>
  <c r="N1773" i="4" a="1"/>
  <c r="N1773" i="4" s="1"/>
  <c r="N1774" i="4" a="1"/>
  <c r="N1774" i="4" s="1"/>
  <c r="N1775" i="4" a="1"/>
  <c r="N1775" i="4" s="1"/>
  <c r="N1776" i="4" a="1"/>
  <c r="N1776" i="4" s="1"/>
  <c r="N1777" i="4" a="1"/>
  <c r="N1777" i="4" s="1"/>
  <c r="N1778" i="4" a="1"/>
  <c r="N1778" i="4" s="1"/>
  <c r="N1779" i="4" a="1"/>
  <c r="N1779" i="4" s="1"/>
  <c r="N1780" i="4" a="1"/>
  <c r="N1780" i="4" s="1"/>
  <c r="N1781" i="4" a="1"/>
  <c r="N1781" i="4" s="1"/>
  <c r="N1782" i="4" a="1"/>
  <c r="N1782" i="4" s="1"/>
  <c r="N1783" i="4" a="1"/>
  <c r="N1783" i="4" s="1"/>
  <c r="N1784" i="4" a="1"/>
  <c r="N1784" i="4" s="1"/>
  <c r="N1785" i="4" a="1"/>
  <c r="N1785" i="4" s="1"/>
  <c r="N1786" i="4" a="1"/>
  <c r="N1786" i="4" s="1"/>
  <c r="N1787" i="4" a="1"/>
  <c r="N1787" i="4" s="1"/>
  <c r="N1788" i="4" a="1"/>
  <c r="N1788" i="4" s="1"/>
  <c r="N1789" i="4" a="1"/>
  <c r="N1789" i="4" s="1"/>
  <c r="N1790" i="4" a="1"/>
  <c r="N1790" i="4" s="1"/>
  <c r="N1791" i="4" a="1"/>
  <c r="N1791" i="4" s="1"/>
  <c r="N1792" i="4" a="1"/>
  <c r="N1792" i="4" s="1"/>
  <c r="N1793" i="4" a="1"/>
  <c r="N1793" i="4" s="1"/>
  <c r="N1794" i="4" a="1"/>
  <c r="N1794" i="4" s="1"/>
  <c r="N1795" i="4" a="1"/>
  <c r="N1795" i="4" s="1"/>
  <c r="N1796" i="4" a="1"/>
  <c r="N1796" i="4" s="1"/>
  <c r="N1797" i="4" a="1"/>
  <c r="N1797" i="4" s="1"/>
  <c r="N1798" i="4" a="1"/>
  <c r="N1798" i="4" s="1"/>
  <c r="N1799" i="4" a="1"/>
  <c r="N1799" i="4" s="1"/>
  <c r="N1800" i="4" a="1"/>
  <c r="N1800" i="4" s="1"/>
  <c r="N1801" i="4" a="1"/>
  <c r="N1801" i="4" s="1"/>
  <c r="N1802" i="4" a="1"/>
  <c r="N1802" i="4" s="1"/>
  <c r="N1803" i="4" a="1"/>
  <c r="N1803" i="4" s="1"/>
  <c r="N1804" i="4" a="1"/>
  <c r="N1804" i="4" s="1"/>
  <c r="N1805" i="4" a="1"/>
  <c r="N1805" i="4" s="1"/>
  <c r="N1806" i="4" a="1"/>
  <c r="N1806" i="4" s="1"/>
  <c r="N1807" i="4" a="1"/>
  <c r="N1807" i="4" s="1"/>
  <c r="N1808" i="4" a="1"/>
  <c r="N1808" i="4" s="1"/>
  <c r="N1809" i="4" a="1"/>
  <c r="N1809" i="4" s="1"/>
  <c r="N1810" i="4" a="1"/>
  <c r="N1810" i="4" s="1"/>
  <c r="N1811" i="4" a="1"/>
  <c r="N1811" i="4" s="1"/>
  <c r="N1812" i="4" a="1"/>
  <c r="N1812" i="4" s="1"/>
  <c r="N1813" i="4" a="1"/>
  <c r="N1813" i="4" s="1"/>
  <c r="N1814" i="4" a="1"/>
  <c r="N1814" i="4" s="1"/>
  <c r="N1815" i="4" a="1"/>
  <c r="N1815" i="4" s="1"/>
  <c r="N1816" i="4" a="1"/>
  <c r="N1816" i="4" s="1"/>
  <c r="N1817" i="4" a="1"/>
  <c r="N1817" i="4" s="1"/>
  <c r="N1818" i="4" a="1"/>
  <c r="N1818" i="4" s="1"/>
  <c r="N1819" i="4" a="1"/>
  <c r="N1819" i="4" s="1"/>
  <c r="N1820" i="4" a="1"/>
  <c r="N1820" i="4" s="1"/>
  <c r="N1821" i="4" a="1"/>
  <c r="N1821" i="4" s="1"/>
  <c r="N1822" i="4" a="1"/>
  <c r="N1822" i="4" s="1"/>
  <c r="N1823" i="4" a="1"/>
  <c r="N1823" i="4" s="1"/>
  <c r="N1824" i="4" a="1"/>
  <c r="N1824" i="4" s="1"/>
  <c r="N1825" i="4" a="1"/>
  <c r="N1825" i="4" s="1"/>
  <c r="N1826" i="4" a="1"/>
  <c r="N1826" i="4" s="1"/>
  <c r="N1827" i="4" a="1"/>
  <c r="N1827" i="4" s="1"/>
  <c r="N1828" i="4" a="1"/>
  <c r="N1828" i="4" s="1"/>
  <c r="N1829" i="4" a="1"/>
  <c r="N1829" i="4" s="1"/>
  <c r="N1830" i="4" a="1"/>
  <c r="N1830" i="4" s="1"/>
  <c r="N1831" i="4" a="1"/>
  <c r="N1831" i="4" s="1"/>
  <c r="N1832" i="4" a="1"/>
  <c r="N1832" i="4" s="1"/>
  <c r="N1833" i="4" a="1"/>
  <c r="N1833" i="4" s="1"/>
  <c r="N1834" i="4" a="1"/>
  <c r="N1834" i="4" s="1"/>
  <c r="N1835" i="4" a="1"/>
  <c r="N1835" i="4" s="1"/>
  <c r="N1836" i="4" a="1"/>
  <c r="N1836" i="4" s="1"/>
  <c r="N1837" i="4" a="1"/>
  <c r="N1837" i="4" s="1"/>
  <c r="N1838" i="4" a="1"/>
  <c r="N1838" i="4" s="1"/>
  <c r="N1839" i="4" a="1"/>
  <c r="N1839" i="4" s="1"/>
  <c r="N1840" i="4" a="1"/>
  <c r="N1840" i="4" s="1"/>
  <c r="N1841" i="4" a="1"/>
  <c r="N1841" i="4" s="1"/>
  <c r="N1842" i="4" a="1"/>
  <c r="N1842" i="4" s="1"/>
  <c r="N1843" i="4" a="1"/>
  <c r="N1843" i="4" s="1"/>
  <c r="N1844" i="4" a="1"/>
  <c r="N1844" i="4" s="1"/>
  <c r="N1845" i="4" a="1"/>
  <c r="N1845" i="4" s="1"/>
  <c r="N1846" i="4" a="1"/>
  <c r="N1846" i="4" s="1"/>
  <c r="N1847" i="4" a="1"/>
  <c r="N1847" i="4" s="1"/>
  <c r="N1848" i="4" a="1"/>
  <c r="N1848" i="4" s="1"/>
  <c r="N1849" i="4" a="1"/>
  <c r="N1849" i="4" s="1"/>
  <c r="N1850" i="4" a="1"/>
  <c r="N1850" i="4" s="1"/>
  <c r="N1851" i="4" a="1"/>
  <c r="N1851" i="4" s="1"/>
  <c r="N1852" i="4" a="1"/>
  <c r="N1852" i="4" s="1"/>
  <c r="N1853" i="4" a="1"/>
  <c r="N1853" i="4" s="1"/>
  <c r="N1854" i="4" a="1"/>
  <c r="N1854" i="4" s="1"/>
  <c r="N1855" i="4" a="1"/>
  <c r="N1855" i="4" s="1"/>
  <c r="N1856" i="4" a="1"/>
  <c r="N1856" i="4" s="1"/>
  <c r="N1857" i="4" a="1"/>
  <c r="N1857" i="4" s="1"/>
  <c r="N1858" i="4" a="1"/>
  <c r="N1858" i="4" s="1"/>
  <c r="N1859" i="4" a="1"/>
  <c r="N1859" i="4" s="1"/>
  <c r="N1860" i="4" a="1"/>
  <c r="N1860" i="4" s="1"/>
  <c r="N1861" i="4" a="1"/>
  <c r="N1861" i="4" s="1"/>
  <c r="N1862" i="4" a="1"/>
  <c r="N1862" i="4" s="1"/>
  <c r="N1863" i="4" a="1"/>
  <c r="N1863" i="4" s="1"/>
  <c r="N1864" i="4" a="1"/>
  <c r="N1864" i="4" s="1"/>
  <c r="N1865" i="4" a="1"/>
  <c r="N1865" i="4" s="1"/>
  <c r="N1866" i="4" a="1"/>
  <c r="N1866" i="4" s="1"/>
  <c r="N1867" i="4" a="1"/>
  <c r="N1867" i="4" s="1"/>
  <c r="N1868" i="4" a="1"/>
  <c r="N1868" i="4" s="1"/>
  <c r="N1869" i="4" a="1"/>
  <c r="N1869" i="4" s="1"/>
  <c r="N1870" i="4" a="1"/>
  <c r="N1870" i="4" s="1"/>
  <c r="N1871" i="4" a="1"/>
  <c r="N1871" i="4" s="1"/>
  <c r="N1872" i="4" a="1"/>
  <c r="N1872" i="4" s="1"/>
  <c r="N1873" i="4" a="1"/>
  <c r="N1873" i="4" s="1"/>
  <c r="N1874" i="4" a="1"/>
  <c r="N1874" i="4" s="1"/>
  <c r="N1875" i="4" a="1"/>
  <c r="N1875" i="4" s="1"/>
  <c r="N1876" i="4" a="1"/>
  <c r="N1876" i="4" s="1"/>
  <c r="N1877" i="4" a="1"/>
  <c r="N1877" i="4" s="1"/>
  <c r="N1878" i="4" a="1"/>
  <c r="N1878" i="4" s="1"/>
  <c r="N1879" i="4" a="1"/>
  <c r="N1879" i="4" s="1"/>
  <c r="N1880" i="4" a="1"/>
  <c r="N1880" i="4" s="1"/>
  <c r="N1881" i="4" a="1"/>
  <c r="N1881" i="4" s="1"/>
  <c r="N1882" i="4" a="1"/>
  <c r="N1882" i="4" s="1"/>
  <c r="N1883" i="4" a="1"/>
  <c r="N1883" i="4" s="1"/>
  <c r="N1884" i="4" a="1"/>
  <c r="N1884" i="4" s="1"/>
  <c r="N1885" i="4" a="1"/>
  <c r="N1885" i="4" s="1"/>
  <c r="N1886" i="4" a="1"/>
  <c r="N1886" i="4" s="1"/>
  <c r="N1887" i="4" a="1"/>
  <c r="N1887" i="4" s="1"/>
  <c r="N1888" i="4" a="1"/>
  <c r="N1888" i="4" s="1"/>
  <c r="N1889" i="4" a="1"/>
  <c r="N1889" i="4" s="1"/>
  <c r="N1890" i="4" a="1"/>
  <c r="N1890" i="4" s="1"/>
  <c r="N1891" i="4" a="1"/>
  <c r="N1891" i="4" s="1"/>
  <c r="N1892" i="4" a="1"/>
  <c r="N1892" i="4" s="1"/>
  <c r="N1893" i="4" a="1"/>
  <c r="N1893" i="4" s="1"/>
  <c r="N1894" i="4" a="1"/>
  <c r="N1894" i="4" s="1"/>
  <c r="N1895" i="4" a="1"/>
  <c r="N1895" i="4" s="1"/>
  <c r="N1896" i="4" a="1"/>
  <c r="N1896" i="4" s="1"/>
  <c r="N1897" i="4" a="1"/>
  <c r="N1897" i="4" s="1"/>
  <c r="N1898" i="4" a="1"/>
  <c r="N1898" i="4" s="1"/>
  <c r="N1899" i="4" a="1"/>
  <c r="N1899" i="4" s="1"/>
  <c r="N1900" i="4" a="1"/>
  <c r="N1900" i="4" s="1"/>
  <c r="N1901" i="4" a="1"/>
  <c r="N1901" i="4" s="1"/>
  <c r="N1902" i="4" a="1"/>
  <c r="N1902" i="4" s="1"/>
  <c r="N1903" i="4" a="1"/>
  <c r="N1903" i="4" s="1"/>
  <c r="N1904" i="4" a="1"/>
  <c r="N1904" i="4" s="1"/>
  <c r="N1905" i="4" a="1"/>
  <c r="N1905" i="4" s="1"/>
  <c r="N1906" i="4" a="1"/>
  <c r="N1906" i="4" s="1"/>
  <c r="N1907" i="4" a="1"/>
  <c r="N1907" i="4" s="1"/>
  <c r="N1908" i="4" a="1"/>
  <c r="N1908" i="4" s="1"/>
  <c r="N1909" i="4" a="1"/>
  <c r="N1909" i="4" s="1"/>
  <c r="N1910" i="4" a="1"/>
  <c r="N1910" i="4" s="1"/>
  <c r="N1911" i="4" a="1"/>
  <c r="N1911" i="4" s="1"/>
  <c r="N1912" i="4" a="1"/>
  <c r="N1912" i="4" s="1"/>
  <c r="N1913" i="4" a="1"/>
  <c r="N1913" i="4" s="1"/>
  <c r="N1914" i="4" a="1"/>
  <c r="N1914" i="4" s="1"/>
  <c r="N1915" i="4" a="1"/>
  <c r="N1915" i="4" s="1"/>
  <c r="N1916" i="4" a="1"/>
  <c r="N1916" i="4" s="1"/>
  <c r="N1917" i="4" a="1"/>
  <c r="N1917" i="4" s="1"/>
  <c r="N1918" i="4" a="1"/>
  <c r="N1918" i="4" s="1"/>
  <c r="N1919" i="4" a="1"/>
  <c r="N1919" i="4" s="1"/>
  <c r="N1920" i="4" a="1"/>
  <c r="N1920" i="4" s="1"/>
  <c r="N1921" i="4" a="1"/>
  <c r="N1921" i="4" s="1"/>
  <c r="N1922" i="4" a="1"/>
  <c r="N1922" i="4" s="1"/>
  <c r="N1923" i="4" a="1"/>
  <c r="N1923" i="4" s="1"/>
  <c r="N1924" i="4" a="1"/>
  <c r="N1924" i="4" s="1"/>
  <c r="N1925" i="4" a="1"/>
  <c r="N1925" i="4" s="1"/>
  <c r="N1926" i="4" a="1"/>
  <c r="N1926" i="4" s="1"/>
  <c r="N1927" i="4" a="1"/>
  <c r="N1927" i="4" s="1"/>
  <c r="N1928" i="4" a="1"/>
  <c r="N1928" i="4" s="1"/>
  <c r="N1929" i="4" a="1"/>
  <c r="N1929" i="4" s="1"/>
  <c r="N1930" i="4" a="1"/>
  <c r="N1930" i="4" s="1"/>
  <c r="N1931" i="4" a="1"/>
  <c r="N1931" i="4" s="1"/>
  <c r="N1932" i="4" a="1"/>
  <c r="N1932" i="4" s="1"/>
  <c r="N1933" i="4" a="1"/>
  <c r="N1933" i="4" s="1"/>
  <c r="N1934" i="4" a="1"/>
  <c r="N1934" i="4" s="1"/>
  <c r="N1935" i="4" a="1"/>
  <c r="N1935" i="4" s="1"/>
  <c r="N1936" i="4" a="1"/>
  <c r="N1936" i="4" s="1"/>
  <c r="N1937" i="4" a="1"/>
  <c r="N1937" i="4" s="1"/>
  <c r="N1938" i="4" a="1"/>
  <c r="N1938" i="4" s="1"/>
  <c r="N1939" i="4" a="1"/>
  <c r="N1939" i="4" s="1"/>
  <c r="N1940" i="4" a="1"/>
  <c r="N1940" i="4" s="1"/>
  <c r="N1941" i="4" a="1"/>
  <c r="N1941" i="4" s="1"/>
  <c r="N1942" i="4" a="1"/>
  <c r="N1942" i="4" s="1"/>
  <c r="N1943" i="4" a="1"/>
  <c r="N1943" i="4" s="1"/>
  <c r="N1944" i="4" a="1"/>
  <c r="N1944" i="4" s="1"/>
  <c r="N1945" i="4" a="1"/>
  <c r="N1945" i="4" s="1"/>
  <c r="N1946" i="4" a="1"/>
  <c r="N1946" i="4" s="1"/>
  <c r="N1947" i="4" a="1"/>
  <c r="N1947" i="4" s="1"/>
  <c r="N1948" i="4" a="1"/>
  <c r="N1948" i="4" s="1"/>
  <c r="N1949" i="4" a="1"/>
  <c r="N1949" i="4" s="1"/>
  <c r="N1950" i="4" a="1"/>
  <c r="N1950" i="4" s="1"/>
  <c r="N1951" i="4" a="1"/>
  <c r="N1951" i="4" s="1"/>
  <c r="N1952" i="4" a="1"/>
  <c r="N1952" i="4" s="1"/>
  <c r="N1953" i="4" a="1"/>
  <c r="N1953" i="4" s="1"/>
  <c r="N1954" i="4" a="1"/>
  <c r="N1954" i="4" s="1"/>
  <c r="N1955" i="4" a="1"/>
  <c r="N1955" i="4" s="1"/>
  <c r="N1956" i="4" a="1"/>
  <c r="N1956" i="4" s="1"/>
  <c r="N1957" i="4" a="1"/>
  <c r="N1957" i="4" s="1"/>
  <c r="N1958" i="4" a="1"/>
  <c r="N1958" i="4" s="1"/>
  <c r="N1959" i="4" a="1"/>
  <c r="N1959" i="4" s="1"/>
  <c r="N1960" i="4" a="1"/>
  <c r="N1960" i="4" s="1"/>
  <c r="N1961" i="4" a="1"/>
  <c r="N1961" i="4" s="1"/>
  <c r="N1962" i="4" a="1"/>
  <c r="N1962" i="4" s="1"/>
  <c r="N1963" i="4" a="1"/>
  <c r="N1963" i="4" s="1"/>
  <c r="N1964" i="4" a="1"/>
  <c r="N1964" i="4" s="1"/>
  <c r="N1965" i="4" a="1"/>
  <c r="N1965" i="4" s="1"/>
  <c r="N1966" i="4" a="1"/>
  <c r="N1966" i="4" s="1"/>
  <c r="N1967" i="4" a="1"/>
  <c r="N1967" i="4" s="1"/>
  <c r="N1968" i="4" a="1"/>
  <c r="N1968" i="4" s="1"/>
  <c r="N1969" i="4" a="1"/>
  <c r="N1969" i="4" s="1"/>
  <c r="N1970" i="4" a="1"/>
  <c r="N1970" i="4" s="1"/>
  <c r="N1971" i="4" a="1"/>
  <c r="N1971" i="4" s="1"/>
  <c r="N1972" i="4" a="1"/>
  <c r="N1972" i="4" s="1"/>
  <c r="N1973" i="4" a="1"/>
  <c r="N1973" i="4" s="1"/>
  <c r="N1974" i="4" a="1"/>
  <c r="N1974" i="4" s="1"/>
  <c r="N1975" i="4" a="1"/>
  <c r="N1975" i="4" s="1"/>
  <c r="N1976" i="4" a="1"/>
  <c r="N1976" i="4" s="1"/>
  <c r="N1977" i="4" a="1"/>
  <c r="N1977" i="4" s="1"/>
  <c r="N1978" i="4" a="1"/>
  <c r="N1978" i="4" s="1"/>
  <c r="N1979" i="4" a="1"/>
  <c r="N1979" i="4" s="1"/>
  <c r="N1980" i="4" a="1"/>
  <c r="N1980" i="4" s="1"/>
  <c r="N1981" i="4" a="1"/>
  <c r="N1981" i="4" s="1"/>
  <c r="N1982" i="4" a="1"/>
  <c r="N1982" i="4" s="1"/>
  <c r="N1983" i="4" a="1"/>
  <c r="N1983" i="4" s="1"/>
  <c r="N1984" i="4" a="1"/>
  <c r="N1984" i="4" s="1"/>
  <c r="N1985" i="4" a="1"/>
  <c r="N1985" i="4" s="1"/>
  <c r="N1986" i="4" a="1"/>
  <c r="N1986" i="4" s="1"/>
  <c r="N1987" i="4" a="1"/>
  <c r="N1987" i="4" s="1"/>
  <c r="N1988" i="4" a="1"/>
  <c r="N1988" i="4" s="1"/>
  <c r="N1989" i="4" a="1"/>
  <c r="N1989" i="4" s="1"/>
  <c r="N1990" i="4" a="1"/>
  <c r="N1990" i="4" s="1"/>
  <c r="N1991" i="4" a="1"/>
  <c r="N1991" i="4" s="1"/>
  <c r="N1992" i="4" a="1"/>
  <c r="N1992" i="4" s="1"/>
  <c r="N1993" i="4" a="1"/>
  <c r="N1993" i="4" s="1"/>
  <c r="N1994" i="4" a="1"/>
  <c r="N1994" i="4" s="1"/>
  <c r="N1995" i="4" a="1"/>
  <c r="N1995" i="4" s="1"/>
  <c r="N1996" i="4" a="1"/>
  <c r="N1996" i="4" s="1"/>
  <c r="N1997" i="4" a="1"/>
  <c r="N1997" i="4" s="1"/>
  <c r="N1998" i="4" a="1"/>
  <c r="N1998" i="4" s="1"/>
  <c r="N1999" i="4" a="1"/>
  <c r="N1999" i="4" s="1"/>
  <c r="N2000" i="4" a="1"/>
  <c r="N2000" i="4" s="1"/>
  <c r="N2001" i="4" a="1"/>
  <c r="N2001" i="4" s="1"/>
  <c r="N2002" i="4" a="1"/>
  <c r="N2002" i="4" s="1"/>
  <c r="N2003" i="4" a="1"/>
  <c r="N2003" i="4" s="1"/>
  <c r="N2004" i="4" a="1"/>
  <c r="N2004" i="4" s="1"/>
  <c r="N2005" i="4" a="1"/>
  <c r="N2005" i="4" s="1"/>
  <c r="N2006" i="4" a="1"/>
  <c r="N2006" i="4" s="1"/>
  <c r="N2007" i="4" a="1"/>
  <c r="N2007" i="4" s="1"/>
  <c r="N2008" i="4" a="1"/>
  <c r="N2008" i="4" s="1"/>
  <c r="N2009" i="4" a="1"/>
  <c r="N2009" i="4" s="1"/>
  <c r="N2010" i="4" a="1"/>
  <c r="N2010" i="4" s="1"/>
  <c r="N2011" i="4" a="1"/>
  <c r="N2011" i="4" s="1"/>
  <c r="N2012" i="4" a="1"/>
  <c r="N2012" i="4" s="1"/>
  <c r="N2013" i="4" a="1"/>
  <c r="N2013" i="4" s="1"/>
  <c r="N2014" i="4" a="1"/>
  <c r="N2014" i="4" s="1"/>
  <c r="N2015" i="4" a="1"/>
  <c r="N2015" i="4" s="1"/>
  <c r="N2016" i="4" a="1"/>
  <c r="N2016" i="4" s="1"/>
  <c r="N2017" i="4" a="1"/>
  <c r="N2017" i="4" s="1"/>
  <c r="N2018" i="4" a="1"/>
  <c r="N2018" i="4" s="1"/>
  <c r="N2019" i="4" a="1"/>
  <c r="N2019" i="4" s="1"/>
  <c r="N2020" i="4" a="1"/>
  <c r="N2020" i="4" s="1"/>
  <c r="N2021" i="4" a="1"/>
  <c r="N2021" i="4" s="1"/>
  <c r="N2022" i="4" a="1"/>
  <c r="N2022" i="4" s="1"/>
  <c r="N2023" i="4" a="1"/>
  <c r="N2023" i="4" s="1"/>
  <c r="N2024" i="4" a="1"/>
  <c r="N2024" i="4" s="1"/>
  <c r="N2025" i="4" a="1"/>
  <c r="N2025" i="4" s="1"/>
  <c r="N2026" i="4" a="1"/>
  <c r="N2026" i="4" s="1"/>
  <c r="N2027" i="4" a="1"/>
  <c r="N2027" i="4" s="1"/>
  <c r="N2028" i="4" a="1"/>
  <c r="N2028" i="4" s="1"/>
  <c r="N2029" i="4" a="1"/>
  <c r="N2029" i="4" s="1"/>
  <c r="N2030" i="4" a="1"/>
  <c r="N2030" i="4" s="1"/>
  <c r="N2031" i="4" a="1"/>
  <c r="N2031" i="4" s="1"/>
  <c r="N2032" i="4" a="1"/>
  <c r="N2032" i="4" s="1"/>
  <c r="N2033" i="4" a="1"/>
  <c r="N2033" i="4" s="1"/>
  <c r="N2034" i="4" a="1"/>
  <c r="N2034" i="4" s="1"/>
  <c r="N2035" i="4" a="1"/>
  <c r="N2035" i="4" s="1"/>
  <c r="N2036" i="4" a="1"/>
  <c r="N2036" i="4" s="1"/>
  <c r="N2037" i="4" a="1"/>
  <c r="N2037" i="4" s="1"/>
  <c r="N2038" i="4" a="1"/>
  <c r="N2038" i="4" s="1"/>
  <c r="N2039" i="4" a="1"/>
  <c r="N2039" i="4" s="1"/>
  <c r="N2040" i="4" a="1"/>
  <c r="N2040" i="4" s="1"/>
  <c r="N2041" i="4" a="1"/>
  <c r="N2041" i="4" s="1"/>
  <c r="N2042" i="4" a="1"/>
  <c r="N2042" i="4" s="1"/>
  <c r="N2043" i="4" a="1"/>
  <c r="N2043" i="4" s="1"/>
  <c r="N2044" i="4" a="1"/>
  <c r="N2044" i="4" s="1"/>
  <c r="N2045" i="4" a="1"/>
  <c r="N2045" i="4" s="1"/>
  <c r="N2046" i="4" a="1"/>
  <c r="N2046" i="4" s="1"/>
  <c r="N2047" i="4" a="1"/>
  <c r="N2047" i="4" s="1"/>
  <c r="N2048" i="4" a="1"/>
  <c r="N2048" i="4" s="1"/>
  <c r="N2049" i="4" a="1"/>
  <c r="N2049" i="4" s="1"/>
  <c r="N2050" i="4" a="1"/>
  <c r="N2050" i="4" s="1"/>
  <c r="N2051" i="4" a="1"/>
  <c r="N2051" i="4" s="1"/>
  <c r="N2052" i="4" a="1"/>
  <c r="N2052" i="4" s="1"/>
  <c r="N2053" i="4" a="1"/>
  <c r="N2053" i="4" s="1"/>
  <c r="N2054" i="4" a="1"/>
  <c r="N2054" i="4" s="1"/>
  <c r="N2055" i="4" a="1"/>
  <c r="N2055" i="4" s="1"/>
  <c r="N2056" i="4" a="1"/>
  <c r="N2056" i="4" s="1"/>
  <c r="N2057" i="4" a="1"/>
  <c r="N2057" i="4" s="1"/>
  <c r="N2058" i="4" a="1"/>
  <c r="N2058" i="4" s="1"/>
  <c r="N2059" i="4" a="1"/>
  <c r="N2059" i="4" s="1"/>
  <c r="N2060" i="4" a="1"/>
  <c r="N2060" i="4" s="1"/>
  <c r="N2061" i="4" a="1"/>
  <c r="N2061" i="4" s="1"/>
  <c r="N2062" i="4" a="1"/>
  <c r="N2062" i="4" s="1"/>
  <c r="N2063" i="4" a="1"/>
  <c r="N2063" i="4" s="1"/>
  <c r="N2064" i="4" a="1"/>
  <c r="N2064" i="4" s="1"/>
  <c r="N2065" i="4" a="1"/>
  <c r="N2065" i="4" s="1"/>
  <c r="N2066" i="4" a="1"/>
  <c r="N2066" i="4" s="1"/>
  <c r="N2067" i="4" a="1"/>
  <c r="N2067" i="4" s="1"/>
  <c r="N2068" i="4" a="1"/>
  <c r="N2068" i="4" s="1"/>
  <c r="N2069" i="4" a="1"/>
  <c r="N2069" i="4" s="1"/>
  <c r="N2070" i="4" a="1"/>
  <c r="N2070" i="4" s="1"/>
  <c r="N2071" i="4" a="1"/>
  <c r="N2071" i="4" s="1"/>
  <c r="N2072" i="4" a="1"/>
  <c r="N2072" i="4" s="1"/>
  <c r="N2073" i="4" a="1"/>
  <c r="N2073" i="4" s="1"/>
  <c r="N2074" i="4" a="1"/>
  <c r="N2074" i="4" s="1"/>
  <c r="N2075" i="4" a="1"/>
  <c r="N2075" i="4" s="1"/>
  <c r="N2076" i="4" a="1"/>
  <c r="N2076" i="4" s="1"/>
  <c r="N2077" i="4" a="1"/>
  <c r="N2077" i="4" s="1"/>
  <c r="N2078" i="4" a="1"/>
  <c r="N2078" i="4" s="1"/>
  <c r="N2079" i="4" a="1"/>
  <c r="N2079" i="4" s="1"/>
  <c r="N2080" i="4" a="1"/>
  <c r="N2080" i="4" s="1"/>
  <c r="N2081" i="4" a="1"/>
  <c r="N2081" i="4" s="1"/>
  <c r="N2082" i="4" a="1"/>
  <c r="N2082" i="4" s="1"/>
  <c r="N2083" i="4" a="1"/>
  <c r="N2083" i="4" s="1"/>
  <c r="N2084" i="4" a="1"/>
  <c r="N2084" i="4" s="1"/>
  <c r="N2085" i="4" a="1"/>
  <c r="N2085" i="4" s="1"/>
  <c r="N2086" i="4" a="1"/>
  <c r="N2086" i="4" s="1"/>
  <c r="N2087" i="4" a="1"/>
  <c r="N2087" i="4" s="1"/>
  <c r="N2088" i="4" a="1"/>
  <c r="N2088" i="4" s="1"/>
  <c r="N2089" i="4" a="1"/>
  <c r="N2089" i="4" s="1"/>
  <c r="N2090" i="4" a="1"/>
  <c r="N2090" i="4" s="1"/>
  <c r="N2091" i="4" a="1"/>
  <c r="N2091" i="4" s="1"/>
  <c r="N2092" i="4" a="1"/>
  <c r="N2092" i="4" s="1"/>
  <c r="N2093" i="4" a="1"/>
  <c r="N2093" i="4" s="1"/>
  <c r="N2094" i="4" a="1"/>
  <c r="N2094" i="4" s="1"/>
  <c r="N2095" i="4" a="1"/>
  <c r="N2095" i="4" s="1"/>
  <c r="N2096" i="4" a="1"/>
  <c r="N2096" i="4" s="1"/>
  <c r="N2097" i="4" a="1"/>
  <c r="N2097" i="4" s="1"/>
  <c r="N2098" i="4" a="1"/>
  <c r="N2098" i="4" s="1"/>
  <c r="N2099" i="4" a="1"/>
  <c r="N2099" i="4" s="1"/>
  <c r="N2100" i="4" a="1"/>
  <c r="N2100" i="4" s="1"/>
  <c r="N2101" i="4" a="1"/>
  <c r="N2101" i="4" s="1"/>
  <c r="N2102" i="4" a="1"/>
  <c r="N2102" i="4" s="1"/>
  <c r="N2103" i="4" a="1"/>
  <c r="N2103" i="4" s="1"/>
  <c r="N2104" i="4" a="1"/>
  <c r="N2104" i="4" s="1"/>
  <c r="N2105" i="4" a="1"/>
  <c r="N2105" i="4" s="1"/>
  <c r="N2106" i="4" a="1"/>
  <c r="N2106" i="4" s="1"/>
  <c r="N2107" i="4" a="1"/>
  <c r="N2107" i="4" s="1"/>
  <c r="N2108" i="4" a="1"/>
  <c r="N2108" i="4" s="1"/>
  <c r="N2109" i="4" a="1"/>
  <c r="N2109" i="4" s="1"/>
  <c r="N2110" i="4" a="1"/>
  <c r="N2110" i="4" s="1"/>
  <c r="N2111" i="4" a="1"/>
  <c r="N2111" i="4" s="1"/>
  <c r="N2112" i="4" a="1"/>
  <c r="N2112" i="4" s="1"/>
  <c r="N2113" i="4" a="1"/>
  <c r="N2113" i="4" s="1"/>
  <c r="N2114" i="4" a="1"/>
  <c r="N2114" i="4" s="1"/>
  <c r="N2115" i="4" a="1"/>
  <c r="N2115" i="4" s="1"/>
  <c r="N2116" i="4" a="1"/>
  <c r="N2116" i="4" s="1"/>
  <c r="N2117" i="4" a="1"/>
  <c r="N2117" i="4" s="1"/>
  <c r="N2118" i="4" a="1"/>
  <c r="N2118" i="4" s="1"/>
  <c r="N2119" i="4" a="1"/>
  <c r="N2119" i="4" s="1"/>
  <c r="N2120" i="4" a="1"/>
  <c r="N2120" i="4" s="1"/>
  <c r="N2121" i="4" a="1"/>
  <c r="N2121" i="4" s="1"/>
  <c r="N2122" i="4" a="1"/>
  <c r="N2122" i="4" s="1"/>
  <c r="N2123" i="4" a="1"/>
  <c r="N2123" i="4" s="1"/>
  <c r="N2124" i="4" a="1"/>
  <c r="N2124" i="4" s="1"/>
  <c r="N2125" i="4" a="1"/>
  <c r="N2125" i="4" s="1"/>
  <c r="N2126" i="4" a="1"/>
  <c r="N2126" i="4" s="1"/>
  <c r="N2127" i="4" a="1"/>
  <c r="N2127" i="4" s="1"/>
  <c r="N2128" i="4" a="1"/>
  <c r="N2128" i="4" s="1"/>
  <c r="N2129" i="4" a="1"/>
  <c r="N2129" i="4" s="1"/>
  <c r="N2130" i="4" a="1"/>
  <c r="N2130" i="4" s="1"/>
  <c r="N2131" i="4" a="1"/>
  <c r="N2131" i="4" s="1"/>
  <c r="N2132" i="4" a="1"/>
  <c r="N2132" i="4" s="1"/>
  <c r="N2133" i="4" a="1"/>
  <c r="N2133" i="4" s="1"/>
  <c r="N2134" i="4" a="1"/>
  <c r="N2134" i="4" s="1"/>
  <c r="N2135" i="4" a="1"/>
  <c r="N2135" i="4" s="1"/>
  <c r="N2136" i="4" a="1"/>
  <c r="N2136" i="4" s="1"/>
  <c r="N2137" i="4" a="1"/>
  <c r="N2137" i="4" s="1"/>
  <c r="N2138" i="4" a="1"/>
  <c r="N2138" i="4" s="1"/>
  <c r="N2139" i="4" a="1"/>
  <c r="N2139" i="4" s="1"/>
  <c r="N2140" i="4" a="1"/>
  <c r="N2140" i="4" s="1"/>
  <c r="N2141" i="4" a="1"/>
  <c r="N2141" i="4" s="1"/>
  <c r="N2142" i="4" a="1"/>
  <c r="N2142" i="4" s="1"/>
  <c r="N2143" i="4" a="1"/>
  <c r="N2143" i="4" s="1"/>
  <c r="N2144" i="4" a="1"/>
  <c r="N2144" i="4" s="1"/>
  <c r="N2145" i="4" a="1"/>
  <c r="N2145" i="4" s="1"/>
  <c r="N2146" i="4" a="1"/>
  <c r="N2146" i="4" s="1"/>
  <c r="N2147" i="4" a="1"/>
  <c r="N2147" i="4" s="1"/>
  <c r="N2148" i="4" a="1"/>
  <c r="N2148" i="4" s="1"/>
  <c r="N2149" i="4" a="1"/>
  <c r="N2149" i="4" s="1"/>
  <c r="N2150" i="4" a="1"/>
  <c r="N2150" i="4" s="1"/>
  <c r="N2151" i="4" a="1"/>
  <c r="N2151" i="4" s="1"/>
  <c r="N2152" i="4" a="1"/>
  <c r="N2152" i="4" s="1"/>
  <c r="N2153" i="4" a="1"/>
  <c r="N2153" i="4" s="1"/>
  <c r="N2154" i="4" a="1"/>
  <c r="N2154" i="4" s="1"/>
  <c r="N2155" i="4" a="1"/>
  <c r="N2155" i="4" s="1"/>
  <c r="N2156" i="4" a="1"/>
  <c r="N2156" i="4" s="1"/>
  <c r="N2157" i="4" a="1"/>
  <c r="N2157" i="4" s="1"/>
  <c r="N2158" i="4" a="1"/>
  <c r="N2158" i="4" s="1"/>
  <c r="N2159" i="4" a="1"/>
  <c r="N2159" i="4" s="1"/>
  <c r="N2160" i="4" a="1"/>
  <c r="N2160" i="4" s="1"/>
  <c r="N2161" i="4" a="1"/>
  <c r="N2161" i="4" s="1"/>
  <c r="N2162" i="4" a="1"/>
  <c r="N2162" i="4" s="1"/>
  <c r="N2163" i="4" a="1"/>
  <c r="N2163" i="4" s="1"/>
  <c r="N2164" i="4" a="1"/>
  <c r="N2164" i="4" s="1"/>
  <c r="N2165" i="4" a="1"/>
  <c r="N2165" i="4" s="1"/>
  <c r="N2166" i="4" a="1"/>
  <c r="N2166" i="4" s="1"/>
  <c r="N2167" i="4" a="1"/>
  <c r="N2167" i="4" s="1"/>
  <c r="N2168" i="4" a="1"/>
  <c r="N2168" i="4" s="1"/>
  <c r="N2169" i="4" a="1"/>
  <c r="N2169" i="4" s="1"/>
  <c r="N2170" i="4" a="1"/>
  <c r="N2170" i="4" s="1"/>
  <c r="N2171" i="4" a="1"/>
  <c r="N2171" i="4" s="1"/>
  <c r="N2172" i="4" a="1"/>
  <c r="N2172" i="4" s="1"/>
  <c r="N2173" i="4" a="1"/>
  <c r="N2173" i="4" s="1"/>
  <c r="N2174" i="4" a="1"/>
  <c r="N2174" i="4" s="1"/>
  <c r="N2175" i="4" a="1"/>
  <c r="N2175" i="4" s="1"/>
  <c r="N2176" i="4" a="1"/>
  <c r="N2176" i="4" s="1"/>
  <c r="N2177" i="4" a="1"/>
  <c r="N2177" i="4" s="1"/>
  <c r="N2178" i="4" a="1"/>
  <c r="N2178" i="4" s="1"/>
  <c r="N2179" i="4" a="1"/>
  <c r="N2179" i="4" s="1"/>
  <c r="N2180" i="4" a="1"/>
  <c r="N2180" i="4" s="1"/>
  <c r="N2181" i="4" a="1"/>
  <c r="N2181" i="4" s="1"/>
  <c r="N2182" i="4" a="1"/>
  <c r="N2182" i="4" s="1"/>
  <c r="N2183" i="4" a="1"/>
  <c r="N2183" i="4" s="1"/>
  <c r="N2184" i="4" a="1"/>
  <c r="N2184" i="4" s="1"/>
  <c r="N2185" i="4" a="1"/>
  <c r="N2185" i="4" s="1"/>
  <c r="N2186" i="4" a="1"/>
  <c r="N2186" i="4" s="1"/>
  <c r="N2187" i="4" a="1"/>
  <c r="N2187" i="4" s="1"/>
  <c r="N2188" i="4" a="1"/>
  <c r="N2188" i="4" s="1"/>
  <c r="N2189" i="4" a="1"/>
  <c r="N2189" i="4" s="1"/>
  <c r="N2190" i="4" a="1"/>
  <c r="N2190" i="4" s="1"/>
  <c r="N2191" i="4" a="1"/>
  <c r="N2191" i="4" s="1"/>
  <c r="N2192" i="4" a="1"/>
  <c r="N2192" i="4" s="1"/>
  <c r="N2193" i="4" a="1"/>
  <c r="N2193" i="4" s="1"/>
  <c r="N2194" i="4" a="1"/>
  <c r="N2194" i="4" s="1"/>
  <c r="N2195" i="4" a="1"/>
  <c r="N2195" i="4" s="1"/>
  <c r="N2196" i="4" a="1"/>
  <c r="N2196" i="4" s="1"/>
  <c r="N2197" i="4" a="1"/>
  <c r="N2197" i="4" s="1"/>
  <c r="N2198" i="4" a="1"/>
  <c r="N2198" i="4" s="1"/>
  <c r="N2199" i="4" a="1"/>
  <c r="N2199" i="4" s="1"/>
  <c r="N2200" i="4" a="1"/>
  <c r="N2200" i="4" s="1"/>
  <c r="N2201" i="4" a="1"/>
  <c r="N2201" i="4" s="1"/>
  <c r="N2202" i="4" a="1"/>
  <c r="N2202" i="4" s="1"/>
  <c r="N2203" i="4" a="1"/>
  <c r="N2203" i="4" s="1"/>
  <c r="N2204" i="4" a="1"/>
  <c r="N2204" i="4" s="1"/>
  <c r="N2205" i="4" a="1"/>
  <c r="N2205" i="4" s="1"/>
  <c r="N2206" i="4" a="1"/>
  <c r="N2206" i="4" s="1"/>
  <c r="N2207" i="4" a="1"/>
  <c r="N2207" i="4" s="1"/>
  <c r="N2208" i="4" a="1"/>
  <c r="N2208" i="4" s="1"/>
  <c r="N2209" i="4" a="1"/>
  <c r="N2209" i="4" s="1"/>
  <c r="N2210" i="4" a="1"/>
  <c r="N2210" i="4" s="1"/>
  <c r="N2211" i="4" a="1"/>
  <c r="N2211" i="4" s="1"/>
  <c r="N2212" i="4" a="1"/>
  <c r="N2212" i="4" s="1"/>
  <c r="N2213" i="4" a="1"/>
  <c r="N2213" i="4" s="1"/>
  <c r="N2214" i="4" a="1"/>
  <c r="N2214" i="4" s="1"/>
  <c r="N2215" i="4" a="1"/>
  <c r="N2215" i="4" s="1"/>
  <c r="N2216" i="4" a="1"/>
  <c r="N2216" i="4" s="1"/>
  <c r="N2217" i="4" a="1"/>
  <c r="N2217" i="4" s="1"/>
  <c r="N2218" i="4" a="1"/>
  <c r="N2218" i="4" s="1"/>
  <c r="N2219" i="4" a="1"/>
  <c r="N2219" i="4" s="1"/>
  <c r="N2220" i="4" a="1"/>
  <c r="N2220" i="4" s="1"/>
  <c r="N2221" i="4" a="1"/>
  <c r="N2221" i="4" s="1"/>
  <c r="N2222" i="4" a="1"/>
  <c r="N2222" i="4" s="1"/>
  <c r="N2223" i="4" a="1"/>
  <c r="N2223" i="4" s="1"/>
  <c r="N2224" i="4" a="1"/>
  <c r="N2224" i="4" s="1"/>
  <c r="N2225" i="4" a="1"/>
  <c r="N2225" i="4" s="1"/>
  <c r="N2226" i="4" a="1"/>
  <c r="N2226" i="4" s="1"/>
  <c r="N2227" i="4" a="1"/>
  <c r="N2227" i="4" s="1"/>
  <c r="N2228" i="4" a="1"/>
  <c r="N2228" i="4" s="1"/>
  <c r="N2229" i="4" a="1"/>
  <c r="N2229" i="4" s="1"/>
  <c r="N2230" i="4" a="1"/>
  <c r="N2230" i="4" s="1"/>
  <c r="N2231" i="4" a="1"/>
  <c r="N2231" i="4" s="1"/>
  <c r="N2232" i="4" a="1"/>
  <c r="N2232" i="4" s="1"/>
  <c r="N2233" i="4" a="1"/>
  <c r="N2233" i="4" s="1"/>
  <c r="N2234" i="4" a="1"/>
  <c r="N2234" i="4" s="1"/>
  <c r="N2235" i="4" a="1"/>
  <c r="N2235" i="4" s="1"/>
  <c r="N2236" i="4" a="1"/>
  <c r="N2236" i="4" s="1"/>
  <c r="N2237" i="4" a="1"/>
  <c r="N2237" i="4" s="1"/>
  <c r="N2238" i="4" a="1"/>
  <c r="N2238" i="4" s="1"/>
  <c r="N2239" i="4" a="1"/>
  <c r="N2239" i="4" s="1"/>
  <c r="N2240" i="4" a="1"/>
  <c r="N2240" i="4" s="1"/>
  <c r="N2241" i="4" a="1"/>
  <c r="N2241" i="4" s="1"/>
  <c r="N2242" i="4" a="1"/>
  <c r="N2242" i="4" s="1"/>
  <c r="N2243" i="4" a="1"/>
  <c r="N2243" i="4" s="1"/>
  <c r="N2244" i="4" a="1"/>
  <c r="N2244" i="4" s="1"/>
  <c r="N2245" i="4" a="1"/>
  <c r="N2245" i="4" s="1"/>
  <c r="N2246" i="4" a="1"/>
  <c r="N2246" i="4" s="1"/>
  <c r="N2247" i="4" a="1"/>
  <c r="N2247" i="4" s="1"/>
  <c r="N2248" i="4" a="1"/>
  <c r="N2248" i="4" s="1"/>
  <c r="N2249" i="4" a="1"/>
  <c r="N2249" i="4" s="1"/>
  <c r="N2250" i="4" a="1"/>
  <c r="N2250" i="4" s="1"/>
  <c r="N2251" i="4" a="1"/>
  <c r="N2251" i="4" s="1"/>
  <c r="N2252" i="4" a="1"/>
  <c r="N2252" i="4" s="1"/>
  <c r="N2253" i="4" a="1"/>
  <c r="N2253" i="4" s="1"/>
  <c r="N2254" i="4" a="1"/>
  <c r="N2254" i="4" s="1"/>
  <c r="N2255" i="4" a="1"/>
  <c r="N2255" i="4" s="1"/>
  <c r="N2256" i="4" a="1"/>
  <c r="N2256" i="4" s="1"/>
  <c r="N2257" i="4" a="1"/>
  <c r="N2257" i="4" s="1"/>
  <c r="N2258" i="4" a="1"/>
  <c r="N2258" i="4" s="1"/>
  <c r="N2259" i="4" a="1"/>
  <c r="N2259" i="4" s="1"/>
  <c r="N2260" i="4" a="1"/>
  <c r="N2260" i="4" s="1"/>
  <c r="N2261" i="4" a="1"/>
  <c r="N2261" i="4" s="1"/>
  <c r="N2262" i="4" a="1"/>
  <c r="N2262" i="4" s="1"/>
  <c r="N2263" i="4" a="1"/>
  <c r="N2263" i="4" s="1"/>
  <c r="N2264" i="4" a="1"/>
  <c r="N2264" i="4" s="1"/>
  <c r="N2265" i="4" a="1"/>
  <c r="N2265" i="4" s="1"/>
  <c r="N2266" i="4" a="1"/>
  <c r="N2266" i="4" s="1"/>
  <c r="N2267" i="4" a="1"/>
  <c r="N2267" i="4" s="1"/>
  <c r="N2268" i="4" a="1"/>
  <c r="N2268" i="4" s="1"/>
  <c r="N2269" i="4" a="1"/>
  <c r="N2269" i="4" s="1"/>
  <c r="N2270" i="4" a="1"/>
  <c r="N2270" i="4" s="1"/>
  <c r="N2271" i="4" a="1"/>
  <c r="N2271" i="4" s="1"/>
  <c r="N2272" i="4" a="1"/>
  <c r="N2272" i="4" s="1"/>
  <c r="N2273" i="4" a="1"/>
  <c r="N2273" i="4" s="1"/>
  <c r="N2274" i="4" a="1"/>
  <c r="N2274" i="4" s="1"/>
  <c r="N2275" i="4" a="1"/>
  <c r="N2275" i="4" s="1"/>
  <c r="N2276" i="4" a="1"/>
  <c r="N2276" i="4" s="1"/>
  <c r="N2277" i="4" a="1"/>
  <c r="N2277" i="4" s="1"/>
  <c r="N2278" i="4" a="1"/>
  <c r="N2278" i="4" s="1"/>
  <c r="N2279" i="4" a="1"/>
  <c r="N2279" i="4" s="1"/>
  <c r="N2280" i="4" a="1"/>
  <c r="N2280" i="4" s="1"/>
  <c r="N2281" i="4" a="1"/>
  <c r="N2281" i="4" s="1"/>
  <c r="N2282" i="4" a="1"/>
  <c r="N2282" i="4" s="1"/>
  <c r="N2283" i="4" a="1"/>
  <c r="N2283" i="4" s="1"/>
  <c r="N2284" i="4" a="1"/>
  <c r="N2284" i="4" s="1"/>
  <c r="N2285" i="4" a="1"/>
  <c r="N2285" i="4" s="1"/>
  <c r="N2286" i="4" a="1"/>
  <c r="N2286" i="4" s="1"/>
  <c r="N2287" i="4" a="1"/>
  <c r="N2287" i="4" s="1"/>
  <c r="N2288" i="4" a="1"/>
  <c r="N2288" i="4" s="1"/>
  <c r="N2289" i="4" a="1"/>
  <c r="N2289" i="4" s="1"/>
  <c r="N2290" i="4" a="1"/>
  <c r="N2290" i="4" s="1"/>
  <c r="N2291" i="4" a="1"/>
  <c r="N2291" i="4" s="1"/>
  <c r="N2292" i="4" a="1"/>
  <c r="N2292" i="4" s="1"/>
  <c r="N2293" i="4" a="1"/>
  <c r="N2293" i="4" s="1"/>
  <c r="N2294" i="4" a="1"/>
  <c r="N2294" i="4" s="1"/>
  <c r="N2295" i="4" a="1"/>
  <c r="N2295" i="4" s="1"/>
  <c r="N2296" i="4" a="1"/>
  <c r="N2296" i="4" s="1"/>
  <c r="N2297" i="4" a="1"/>
  <c r="N2297" i="4" s="1"/>
  <c r="N2298" i="4" a="1"/>
  <c r="N2298" i="4" s="1"/>
  <c r="N2299" i="4" a="1"/>
  <c r="N2299" i="4" s="1"/>
  <c r="N2300" i="4" a="1"/>
  <c r="N2300" i="4" s="1"/>
  <c r="N2301" i="4" a="1"/>
  <c r="N2301" i="4" s="1"/>
  <c r="N2302" i="4" a="1"/>
  <c r="N2302" i="4" s="1"/>
  <c r="N2303" i="4" a="1"/>
  <c r="N2303" i="4" s="1"/>
  <c r="N2304" i="4" a="1"/>
  <c r="N2304" i="4" s="1"/>
  <c r="N2305" i="4" a="1"/>
  <c r="N2305" i="4" s="1"/>
  <c r="N2306" i="4" a="1"/>
  <c r="N2306" i="4" s="1"/>
  <c r="N2307" i="4" a="1"/>
  <c r="N2307" i="4" s="1"/>
  <c r="N2308" i="4" a="1"/>
  <c r="N2308" i="4" s="1"/>
  <c r="N2309" i="4" a="1"/>
  <c r="N2309" i="4" s="1"/>
  <c r="N2310" i="4" a="1"/>
  <c r="N2310" i="4" s="1"/>
  <c r="N2311" i="4" a="1"/>
  <c r="N2311" i="4" s="1"/>
  <c r="N2312" i="4" a="1"/>
  <c r="N2312" i="4" s="1"/>
  <c r="N2313" i="4" a="1"/>
  <c r="N2313" i="4" s="1"/>
  <c r="N2314" i="4" a="1"/>
  <c r="N2314" i="4" s="1"/>
  <c r="N2315" i="4" a="1"/>
  <c r="N2315" i="4" s="1"/>
  <c r="N2316" i="4" a="1"/>
  <c r="N2316" i="4" s="1"/>
  <c r="N2317" i="4" a="1"/>
  <c r="N2317" i="4" s="1"/>
  <c r="N2318" i="4" a="1"/>
  <c r="N2318" i="4" s="1"/>
  <c r="N2319" i="4" a="1"/>
  <c r="N2319" i="4" s="1"/>
  <c r="N2320" i="4" a="1"/>
  <c r="N2320" i="4" s="1"/>
  <c r="N2321" i="4" a="1"/>
  <c r="N2321" i="4" s="1"/>
  <c r="N2322" i="4" a="1"/>
  <c r="N2322" i="4" s="1"/>
  <c r="N2323" i="4" a="1"/>
  <c r="N2323" i="4" s="1"/>
  <c r="N2324" i="4" a="1"/>
  <c r="N2324" i="4" s="1"/>
  <c r="N2325" i="4" a="1"/>
  <c r="N2325" i="4" s="1"/>
  <c r="N2326" i="4" a="1"/>
  <c r="N2326" i="4" s="1"/>
  <c r="N2327" i="4" a="1"/>
  <c r="N2327" i="4" s="1"/>
  <c r="N2328" i="4" a="1"/>
  <c r="N2328" i="4" s="1"/>
  <c r="N2329" i="4" a="1"/>
  <c r="N2329" i="4" s="1"/>
  <c r="N2330" i="4" a="1"/>
  <c r="N2330" i="4" s="1"/>
  <c r="N2331" i="4" a="1"/>
  <c r="N2331" i="4" s="1"/>
  <c r="N2332" i="4" a="1"/>
  <c r="N2332" i="4" s="1"/>
  <c r="N2333" i="4" a="1"/>
  <c r="N2333" i="4" s="1"/>
  <c r="N2334" i="4" a="1"/>
  <c r="N2334" i="4" s="1"/>
  <c r="N2335" i="4" a="1"/>
  <c r="N2335" i="4" s="1"/>
  <c r="N2336" i="4" a="1"/>
  <c r="N2336" i="4" s="1"/>
  <c r="N2337" i="4" a="1"/>
  <c r="N2337" i="4" s="1"/>
  <c r="N2338" i="4" a="1"/>
  <c r="N2338" i="4" s="1"/>
  <c r="N2339" i="4" a="1"/>
  <c r="N2339" i="4" s="1"/>
  <c r="N2340" i="4" a="1"/>
  <c r="N2340" i="4" s="1"/>
  <c r="N2341" i="4" a="1"/>
  <c r="N2341" i="4" s="1"/>
  <c r="N2342" i="4" a="1"/>
  <c r="N2342" i="4" s="1"/>
  <c r="N2343" i="4" a="1"/>
  <c r="N2343" i="4" s="1"/>
  <c r="N2344" i="4" a="1"/>
  <c r="N2344" i="4" s="1"/>
  <c r="N2345" i="4" a="1"/>
  <c r="N2345" i="4" s="1"/>
  <c r="N2346" i="4" a="1"/>
  <c r="N2346" i="4" s="1"/>
  <c r="N2347" i="4" a="1"/>
  <c r="N2347" i="4" s="1"/>
  <c r="N2348" i="4" a="1"/>
  <c r="N2348" i="4" s="1"/>
  <c r="N2349" i="4" a="1"/>
  <c r="N2349" i="4" s="1"/>
  <c r="N2350" i="4" a="1"/>
  <c r="N2350" i="4" s="1"/>
  <c r="N2351" i="4" a="1"/>
  <c r="N2351" i="4" s="1"/>
  <c r="N2352" i="4" a="1"/>
  <c r="N2352" i="4" s="1"/>
  <c r="N2353" i="4" a="1"/>
  <c r="N2353" i="4" s="1"/>
  <c r="N2354" i="4" a="1"/>
  <c r="N2354" i="4" s="1"/>
  <c r="N2355" i="4" a="1"/>
  <c r="N2355" i="4" s="1"/>
  <c r="N2356" i="4" a="1"/>
  <c r="N2356" i="4" s="1"/>
  <c r="N2357" i="4" a="1"/>
  <c r="N2357" i="4" s="1"/>
  <c r="N2358" i="4" a="1"/>
  <c r="N2358" i="4" s="1"/>
  <c r="N2359" i="4" a="1"/>
  <c r="N2359" i="4" s="1"/>
  <c r="N2360" i="4" a="1"/>
  <c r="N2360" i="4" s="1"/>
  <c r="N2361" i="4" a="1"/>
  <c r="N2361" i="4" s="1"/>
  <c r="N2362" i="4" a="1"/>
  <c r="N2362" i="4" s="1"/>
  <c r="N2363" i="4" a="1"/>
  <c r="N2363" i="4" s="1"/>
  <c r="N2364" i="4" a="1"/>
  <c r="N2364" i="4" s="1"/>
  <c r="N2365" i="4" a="1"/>
  <c r="N2365" i="4" s="1"/>
  <c r="N2366" i="4" a="1"/>
  <c r="N2366" i="4" s="1"/>
  <c r="N2367" i="4" a="1"/>
  <c r="N2367" i="4" s="1"/>
  <c r="N2368" i="4" a="1"/>
  <c r="N2368" i="4" s="1"/>
  <c r="N2369" i="4" a="1"/>
  <c r="N2369" i="4" s="1"/>
  <c r="N2370" i="4" a="1"/>
  <c r="N2370" i="4" s="1"/>
  <c r="N2371" i="4" a="1"/>
  <c r="N2371" i="4" s="1"/>
  <c r="N2372" i="4" a="1"/>
  <c r="N2372" i="4" s="1"/>
  <c r="N2373" i="4" a="1"/>
  <c r="N2373" i="4" s="1"/>
  <c r="N2374" i="4" a="1"/>
  <c r="N2374" i="4" s="1"/>
  <c r="N2375" i="4" a="1"/>
  <c r="N2375" i="4" s="1"/>
  <c r="N2376" i="4" a="1"/>
  <c r="N2376" i="4" s="1"/>
  <c r="N2377" i="4" a="1"/>
  <c r="N2377" i="4" s="1"/>
  <c r="N2378" i="4" a="1"/>
  <c r="N2378" i="4" s="1"/>
  <c r="N2379" i="4" a="1"/>
  <c r="N2379" i="4" s="1"/>
  <c r="N2380" i="4" a="1"/>
  <c r="N2380" i="4" s="1"/>
  <c r="N2381" i="4" a="1"/>
  <c r="N2381" i="4" s="1"/>
  <c r="N2382" i="4" a="1"/>
  <c r="N2382" i="4" s="1"/>
  <c r="N2383" i="4" a="1"/>
  <c r="N2383" i="4" s="1"/>
  <c r="N2384" i="4" a="1"/>
  <c r="N2384" i="4" s="1"/>
  <c r="N2385" i="4" a="1"/>
  <c r="N2385" i="4" s="1"/>
  <c r="N2386" i="4" a="1"/>
  <c r="N2386" i="4" s="1"/>
  <c r="N2387" i="4" a="1"/>
  <c r="N2387" i="4" s="1"/>
  <c r="N2388" i="4" a="1"/>
  <c r="N2388" i="4" s="1"/>
  <c r="N2389" i="4" a="1"/>
  <c r="N2389" i="4" s="1"/>
  <c r="N2390" i="4" a="1"/>
  <c r="N2390" i="4" s="1"/>
  <c r="N2391" i="4" a="1"/>
  <c r="N2391" i="4" s="1"/>
  <c r="N2392" i="4" a="1"/>
  <c r="N2392" i="4" s="1"/>
  <c r="N2393" i="4" a="1"/>
  <c r="N2393" i="4" s="1"/>
  <c r="N2394" i="4" a="1"/>
  <c r="N2394" i="4" s="1"/>
  <c r="N2395" i="4" a="1"/>
  <c r="N2395" i="4" s="1"/>
  <c r="N2396" i="4" a="1"/>
  <c r="N2396" i="4" s="1"/>
  <c r="N2397" i="4" a="1"/>
  <c r="N2397" i="4" s="1"/>
  <c r="N2398" i="4" a="1"/>
  <c r="N2398" i="4" s="1"/>
  <c r="N2399" i="4" a="1"/>
  <c r="N2399" i="4" s="1"/>
  <c r="N2400" i="4" a="1"/>
  <c r="N2400" i="4" s="1"/>
  <c r="N2401" i="4" a="1"/>
  <c r="N2401" i="4" s="1"/>
  <c r="N2402" i="4" a="1"/>
  <c r="N2402" i="4" s="1"/>
  <c r="N2403" i="4" a="1"/>
  <c r="N2403" i="4" s="1"/>
  <c r="N2404" i="4" a="1"/>
  <c r="N2404" i="4" s="1"/>
  <c r="N2405" i="4" a="1"/>
  <c r="N2405" i="4" s="1"/>
  <c r="N2406" i="4" a="1"/>
  <c r="N2406" i="4" s="1"/>
  <c r="N2407" i="4" a="1"/>
  <c r="N2407" i="4" s="1"/>
  <c r="N2408" i="4" a="1"/>
  <c r="N2408" i="4" s="1"/>
  <c r="N2409" i="4" a="1"/>
  <c r="N2409" i="4" s="1"/>
  <c r="N2410" i="4" a="1"/>
  <c r="N2410" i="4" s="1"/>
  <c r="N2411" i="4" a="1"/>
  <c r="N2411" i="4" s="1"/>
  <c r="N2412" i="4" a="1"/>
  <c r="N2412" i="4" s="1"/>
  <c r="N2413" i="4" a="1"/>
  <c r="N2413" i="4" s="1"/>
  <c r="N2414" i="4" a="1"/>
  <c r="N2414" i="4" s="1"/>
  <c r="N2415" i="4" a="1"/>
  <c r="N2415" i="4" s="1"/>
  <c r="N2416" i="4" a="1"/>
  <c r="N2416" i="4" s="1"/>
  <c r="N2417" i="4" a="1"/>
  <c r="N2417" i="4" s="1"/>
  <c r="N2418" i="4" a="1"/>
  <c r="N2418" i="4" s="1"/>
  <c r="N2419" i="4" a="1"/>
  <c r="N2419" i="4" s="1"/>
  <c r="N2420" i="4" a="1"/>
  <c r="N2420" i="4" s="1"/>
  <c r="N2421" i="4" a="1"/>
  <c r="N2421" i="4" s="1"/>
  <c r="N2422" i="4" a="1"/>
  <c r="N2422" i="4" s="1"/>
  <c r="N2423" i="4" a="1"/>
  <c r="N2423" i="4" s="1"/>
  <c r="N2424" i="4" a="1"/>
  <c r="N2424" i="4" s="1"/>
  <c r="N2425" i="4" a="1"/>
  <c r="N2425" i="4" s="1"/>
  <c r="N2426" i="4" a="1"/>
  <c r="N2426" i="4" s="1"/>
  <c r="N2427" i="4" a="1"/>
  <c r="N2427" i="4" s="1"/>
  <c r="N2428" i="4" a="1"/>
  <c r="N2428" i="4" s="1"/>
  <c r="N2429" i="4" a="1"/>
  <c r="N2429" i="4" s="1"/>
  <c r="N2430" i="4" a="1"/>
  <c r="N2430" i="4" s="1"/>
  <c r="N2431" i="4" a="1"/>
  <c r="N2431" i="4" s="1"/>
  <c r="N2432" i="4" a="1"/>
  <c r="N2432" i="4" s="1"/>
  <c r="N2433" i="4" a="1"/>
  <c r="N2433" i="4" s="1"/>
  <c r="N2434" i="4" a="1"/>
  <c r="N2434" i="4" s="1"/>
  <c r="N2435" i="4" a="1"/>
  <c r="N2435" i="4" s="1"/>
  <c r="N2436" i="4" a="1"/>
  <c r="N2436" i="4" s="1"/>
  <c r="N2437" i="4" a="1"/>
  <c r="N2437" i="4" s="1"/>
  <c r="N2438" i="4" a="1"/>
  <c r="N2438" i="4" s="1"/>
  <c r="N2439" i="4" a="1"/>
  <c r="N2439" i="4" s="1"/>
  <c r="N2440" i="4" a="1"/>
  <c r="N2440" i="4" s="1"/>
  <c r="N2441" i="4" a="1"/>
  <c r="N2441" i="4" s="1"/>
  <c r="N2442" i="4" a="1"/>
  <c r="N2442" i="4" s="1"/>
  <c r="N2443" i="4" a="1"/>
  <c r="N2443" i="4" s="1"/>
  <c r="N2444" i="4" a="1"/>
  <c r="N2444" i="4" s="1"/>
  <c r="N2445" i="4" a="1"/>
  <c r="N2445" i="4" s="1"/>
  <c r="N2446" i="4" a="1"/>
  <c r="N2446" i="4" s="1"/>
  <c r="N2447" i="4" a="1"/>
  <c r="N2447" i="4" s="1"/>
  <c r="N2448" i="4" a="1"/>
  <c r="N2448" i="4" s="1"/>
  <c r="N2449" i="4" a="1"/>
  <c r="N2449" i="4" s="1"/>
  <c r="N2450" i="4" a="1"/>
  <c r="N2450" i="4" s="1"/>
  <c r="N2451" i="4" a="1"/>
  <c r="N2451" i="4" s="1"/>
  <c r="N2452" i="4" a="1"/>
  <c r="N2452" i="4" s="1"/>
  <c r="N2453" i="4" a="1"/>
  <c r="N2453" i="4" s="1"/>
  <c r="N2454" i="4" a="1"/>
  <c r="N2454" i="4" s="1"/>
  <c r="N2455" i="4" a="1"/>
  <c r="N2455" i="4" s="1"/>
  <c r="N2456" i="4" a="1"/>
  <c r="N2456" i="4" s="1"/>
  <c r="N2457" i="4" a="1"/>
  <c r="N2457" i="4" s="1"/>
  <c r="N2458" i="4" a="1"/>
  <c r="N2458" i="4" s="1"/>
  <c r="N2459" i="4" a="1"/>
  <c r="N2459" i="4" s="1"/>
  <c r="N2460" i="4" a="1"/>
  <c r="N2460" i="4" s="1"/>
  <c r="N2461" i="4" a="1"/>
  <c r="N2461" i="4" s="1"/>
  <c r="N2462" i="4" a="1"/>
  <c r="N2462" i="4" s="1"/>
  <c r="N2463" i="4" a="1"/>
  <c r="N2463" i="4" s="1"/>
  <c r="N2464" i="4" a="1"/>
  <c r="N2464" i="4" s="1"/>
  <c r="N2465" i="4" a="1"/>
  <c r="N2465" i="4" s="1"/>
  <c r="N2466" i="4" a="1"/>
  <c r="N2466" i="4" s="1"/>
  <c r="N2467" i="4" a="1"/>
  <c r="N2467" i="4" s="1"/>
  <c r="N2468" i="4" a="1"/>
  <c r="N2468" i="4" s="1"/>
  <c r="N2469" i="4" a="1"/>
  <c r="N2469" i="4" s="1"/>
  <c r="N2470" i="4" a="1"/>
  <c r="N2470" i="4" s="1"/>
  <c r="N2471" i="4" a="1"/>
  <c r="N2471" i="4" s="1"/>
  <c r="N2472" i="4" a="1"/>
  <c r="N2472" i="4" s="1"/>
  <c r="N2473" i="4" a="1"/>
  <c r="N2473" i="4" s="1"/>
  <c r="N2474" i="4" a="1"/>
  <c r="N2474" i="4" s="1"/>
  <c r="N2475" i="4" a="1"/>
  <c r="N2475" i="4" s="1"/>
  <c r="N2476" i="4" a="1"/>
  <c r="N2476" i="4" s="1"/>
  <c r="N2477" i="4" a="1"/>
  <c r="N2477" i="4" s="1"/>
  <c r="N2478" i="4" a="1"/>
  <c r="N2478" i="4" s="1"/>
  <c r="N2479" i="4" a="1"/>
  <c r="N2479" i="4" s="1"/>
  <c r="N2480" i="4" a="1"/>
  <c r="N2480" i="4" s="1"/>
  <c r="N2481" i="4" a="1"/>
  <c r="N2481" i="4" s="1"/>
  <c r="N2482" i="4" a="1"/>
  <c r="N2482" i="4" s="1"/>
  <c r="N2483" i="4" a="1"/>
  <c r="N2483" i="4" s="1"/>
  <c r="N2484" i="4" a="1"/>
  <c r="N2484" i="4" s="1"/>
  <c r="N2485" i="4" a="1"/>
  <c r="N2485" i="4" s="1"/>
  <c r="N2486" i="4" a="1"/>
  <c r="N2486" i="4" s="1"/>
  <c r="N2487" i="4" a="1"/>
  <c r="N2487" i="4" s="1"/>
  <c r="N2488" i="4" a="1"/>
  <c r="N2488" i="4" s="1"/>
  <c r="N2489" i="4" a="1"/>
  <c r="N2489" i="4" s="1"/>
  <c r="N2490" i="4" a="1"/>
  <c r="N2490" i="4" s="1"/>
  <c r="N2491" i="4" a="1"/>
  <c r="N2491" i="4" s="1"/>
  <c r="N2492" i="4" a="1"/>
  <c r="N2492" i="4" s="1"/>
  <c r="N2493" i="4" a="1"/>
  <c r="N2493" i="4" s="1"/>
  <c r="N2494" i="4" a="1"/>
  <c r="N2494" i="4" s="1"/>
  <c r="N2495" i="4" a="1"/>
  <c r="N2495" i="4" s="1"/>
  <c r="N2496" i="4" a="1"/>
  <c r="N2496" i="4" s="1"/>
  <c r="N2497" i="4" a="1"/>
  <c r="N2497" i="4" s="1"/>
  <c r="N2498" i="4" a="1"/>
  <c r="N2498" i="4" s="1"/>
  <c r="N2499" i="4" a="1"/>
  <c r="N2499" i="4" s="1"/>
  <c r="N2500" i="4" a="1"/>
  <c r="N2500" i="4" s="1"/>
  <c r="N2501" i="4" a="1"/>
  <c r="N2501" i="4" s="1"/>
  <c r="N2502" i="4" a="1"/>
  <c r="N2502" i="4" s="1"/>
  <c r="N2503" i="4" a="1"/>
  <c r="N2503" i="4" s="1"/>
  <c r="N2504" i="4" a="1"/>
  <c r="N2504" i="4" s="1"/>
  <c r="N2505" i="4" a="1"/>
  <c r="N2505" i="4" s="1"/>
  <c r="N2506" i="4" a="1"/>
  <c r="N2506" i="4" s="1"/>
  <c r="N2507" i="4" a="1"/>
  <c r="N2507" i="4" s="1"/>
  <c r="N2508" i="4" a="1"/>
  <c r="N2508" i="4" s="1"/>
  <c r="N2509" i="4" a="1"/>
  <c r="N2509" i="4" s="1"/>
  <c r="N2510" i="4" a="1"/>
  <c r="N2510" i="4" s="1"/>
  <c r="N2511" i="4" a="1"/>
  <c r="N2511" i="4" s="1"/>
  <c r="N2512" i="4" a="1"/>
  <c r="N2512" i="4" s="1"/>
  <c r="N2513" i="4" a="1"/>
  <c r="N2513" i="4" s="1"/>
  <c r="N2514" i="4" a="1"/>
  <c r="N2514" i="4" s="1"/>
  <c r="N2515" i="4" a="1"/>
  <c r="N2515" i="4" s="1"/>
  <c r="N2516" i="4" a="1"/>
  <c r="N2516" i="4" s="1"/>
  <c r="N2517" i="4" a="1"/>
  <c r="N2517" i="4" s="1"/>
  <c r="N2518" i="4" a="1"/>
  <c r="N2518" i="4" s="1"/>
  <c r="N2519" i="4" a="1"/>
  <c r="N2519" i="4" s="1"/>
  <c r="N2520" i="4" a="1"/>
  <c r="N2520" i="4" s="1"/>
  <c r="N2521" i="4" a="1"/>
  <c r="N2521" i="4" s="1"/>
  <c r="N2522" i="4" a="1"/>
  <c r="N2522" i="4" s="1"/>
  <c r="N2523" i="4" a="1"/>
  <c r="N2523" i="4" s="1"/>
  <c r="N2524" i="4" a="1"/>
  <c r="N2524" i="4" s="1"/>
  <c r="N2525" i="4" a="1"/>
  <c r="N2525" i="4" s="1"/>
  <c r="N2526" i="4" a="1"/>
  <c r="N2526" i="4" s="1"/>
  <c r="N2527" i="4" a="1"/>
  <c r="N2527" i="4" s="1"/>
  <c r="N2528" i="4" a="1"/>
  <c r="N2528" i="4" s="1"/>
  <c r="N2529" i="4" a="1"/>
  <c r="N2529" i="4" s="1"/>
  <c r="N2530" i="4" a="1"/>
  <c r="N2530" i="4" s="1"/>
  <c r="N2531" i="4" a="1"/>
  <c r="N2531" i="4" s="1"/>
  <c r="N2532" i="4" a="1"/>
  <c r="N2532" i="4" s="1"/>
  <c r="N2533" i="4" a="1"/>
  <c r="N2533" i="4" s="1"/>
  <c r="N2534" i="4" a="1"/>
  <c r="N2534" i="4" s="1"/>
  <c r="N2535" i="4" a="1"/>
  <c r="N2535" i="4" s="1"/>
  <c r="N2536" i="4" a="1"/>
  <c r="N2536" i="4" s="1"/>
  <c r="N2537" i="4" a="1"/>
  <c r="N2537" i="4" s="1"/>
  <c r="N2538" i="4" a="1"/>
  <c r="N2538" i="4" s="1"/>
  <c r="N2539" i="4" a="1"/>
  <c r="N2539" i="4" s="1"/>
  <c r="N2540" i="4" a="1"/>
  <c r="N2540" i="4" s="1"/>
  <c r="N2541" i="4" a="1"/>
  <c r="N2541" i="4" s="1"/>
  <c r="N2542" i="4" a="1"/>
  <c r="N2542" i="4" s="1"/>
  <c r="N2543" i="4" a="1"/>
  <c r="N2543" i="4" s="1"/>
  <c r="N2544" i="4" a="1"/>
  <c r="N2544" i="4" s="1"/>
  <c r="N2545" i="4" a="1"/>
  <c r="N2545" i="4" s="1"/>
  <c r="N2546" i="4" a="1"/>
  <c r="N2546" i="4" s="1"/>
  <c r="N2547" i="4" a="1"/>
  <c r="N2547" i="4" s="1"/>
  <c r="N2548" i="4" a="1"/>
  <c r="N2548" i="4" s="1"/>
  <c r="N2549" i="4" a="1"/>
  <c r="N2549" i="4" s="1"/>
  <c r="N2550" i="4" a="1"/>
  <c r="N2550" i="4" s="1"/>
  <c r="N2551" i="4" a="1"/>
  <c r="N2551" i="4" s="1"/>
  <c r="N2552" i="4" a="1"/>
  <c r="N2552" i="4" s="1"/>
  <c r="N2553" i="4" a="1"/>
  <c r="N2553" i="4" s="1"/>
  <c r="N2554" i="4" a="1"/>
  <c r="N2554" i="4" s="1"/>
  <c r="N2555" i="4" a="1"/>
  <c r="N2555" i="4" s="1"/>
  <c r="N2556" i="4" a="1"/>
  <c r="N2556" i="4" s="1"/>
  <c r="N2557" i="4" a="1"/>
  <c r="N2557" i="4" s="1"/>
  <c r="N2558" i="4" a="1"/>
  <c r="N2558" i="4" s="1"/>
  <c r="N2559" i="4" a="1"/>
  <c r="N2559" i="4" s="1"/>
  <c r="N2560" i="4" a="1"/>
  <c r="N2560" i="4" s="1"/>
  <c r="N2561" i="4" a="1"/>
  <c r="N2561" i="4" s="1"/>
  <c r="N2562" i="4" a="1"/>
  <c r="N2562" i="4" s="1"/>
  <c r="N2563" i="4" a="1"/>
  <c r="N2563" i="4" s="1"/>
  <c r="N2564" i="4" a="1"/>
  <c r="N2564" i="4" s="1"/>
  <c r="N2565" i="4" a="1"/>
  <c r="N2565" i="4" s="1"/>
  <c r="N2566" i="4" a="1"/>
  <c r="N2566" i="4" s="1"/>
  <c r="N2567" i="4" a="1"/>
  <c r="N2567" i="4" s="1"/>
  <c r="N2568" i="4" a="1"/>
  <c r="N2568" i="4" s="1"/>
  <c r="N2569" i="4" a="1"/>
  <c r="N2569" i="4" s="1"/>
  <c r="N2570" i="4" a="1"/>
  <c r="N2570" i="4" s="1"/>
  <c r="N2571" i="4" a="1"/>
  <c r="N2571" i="4" s="1"/>
  <c r="N2572" i="4" a="1"/>
  <c r="N2572" i="4" s="1"/>
  <c r="N2573" i="4" a="1"/>
  <c r="N2573" i="4" s="1"/>
  <c r="N2574" i="4" a="1"/>
  <c r="N2574" i="4" s="1"/>
  <c r="N2575" i="4" a="1"/>
  <c r="N2575" i="4" s="1"/>
  <c r="N2576" i="4" a="1"/>
  <c r="N2576" i="4" s="1"/>
  <c r="N2577" i="4" a="1"/>
  <c r="N2577" i="4" s="1"/>
  <c r="N2578" i="4" a="1"/>
  <c r="N2578" i="4" s="1"/>
  <c r="N2579" i="4" a="1"/>
  <c r="N2579" i="4" s="1"/>
  <c r="N2580" i="4" a="1"/>
  <c r="N2580" i="4" s="1"/>
  <c r="N2581" i="4" a="1"/>
  <c r="N2581" i="4" s="1"/>
  <c r="N2582" i="4" a="1"/>
  <c r="N2582" i="4" s="1"/>
  <c r="N2583" i="4" a="1"/>
  <c r="N2583" i="4" s="1"/>
  <c r="N2584" i="4" a="1"/>
  <c r="N2584" i="4" s="1"/>
  <c r="N2585" i="4" a="1"/>
  <c r="N2585" i="4" s="1"/>
  <c r="N2586" i="4" a="1"/>
  <c r="N2586" i="4" s="1"/>
  <c r="N2587" i="4" a="1"/>
  <c r="N2587" i="4" s="1"/>
  <c r="N2588" i="4" a="1"/>
  <c r="N2588" i="4" s="1"/>
  <c r="N2589" i="4" a="1"/>
  <c r="N2589" i="4" s="1"/>
  <c r="N2590" i="4" a="1"/>
  <c r="N2590" i="4" s="1"/>
  <c r="N2591" i="4" a="1"/>
  <c r="N2591" i="4" s="1"/>
  <c r="N2592" i="4" a="1"/>
  <c r="N2592" i="4" s="1"/>
  <c r="N2593" i="4" a="1"/>
  <c r="N2593" i="4" s="1"/>
  <c r="N2594" i="4" a="1"/>
  <c r="N2594" i="4" s="1"/>
  <c r="N2595" i="4" a="1"/>
  <c r="N2595" i="4" s="1"/>
  <c r="N2596" i="4" a="1"/>
  <c r="N2596" i="4" s="1"/>
  <c r="N2597" i="4" a="1"/>
  <c r="N2597" i="4" s="1"/>
  <c r="N2598" i="4" a="1"/>
  <c r="N2598" i="4" s="1"/>
  <c r="N2599" i="4" a="1"/>
  <c r="N2599" i="4" s="1"/>
  <c r="N2600" i="4" a="1"/>
  <c r="N2600" i="4" s="1"/>
  <c r="N2601" i="4" a="1"/>
  <c r="N2601" i="4" s="1"/>
  <c r="N2602" i="4" a="1"/>
  <c r="N2602" i="4" s="1"/>
  <c r="N2603" i="4" a="1"/>
  <c r="N2603" i="4" s="1"/>
  <c r="N2604" i="4" a="1"/>
  <c r="N2604" i="4" s="1"/>
  <c r="N2605" i="4" a="1"/>
  <c r="N2605" i="4" s="1"/>
  <c r="N2606" i="4" a="1"/>
  <c r="N2606" i="4" s="1"/>
  <c r="N2607" i="4" a="1"/>
  <c r="N2607" i="4" s="1"/>
  <c r="N2608" i="4" a="1"/>
  <c r="N2608" i="4" s="1"/>
  <c r="N2609" i="4" a="1"/>
  <c r="N2609" i="4" s="1"/>
  <c r="N2610" i="4" a="1"/>
  <c r="N2610" i="4" s="1"/>
  <c r="N2611" i="4" a="1"/>
  <c r="N2611" i="4" s="1"/>
  <c r="N2612" i="4" a="1"/>
  <c r="N2612" i="4" s="1"/>
  <c r="N2613" i="4" a="1"/>
  <c r="N2613" i="4" s="1"/>
  <c r="N2614" i="4" a="1"/>
  <c r="N2614" i="4" s="1"/>
  <c r="N2615" i="4" a="1"/>
  <c r="N2615" i="4" s="1"/>
  <c r="N2616" i="4" a="1"/>
  <c r="N2616" i="4" s="1"/>
  <c r="N2617" i="4" a="1"/>
  <c r="N2617" i="4" s="1"/>
  <c r="N2618" i="4" a="1"/>
  <c r="N2618" i="4" s="1"/>
  <c r="N2619" i="4" a="1"/>
  <c r="N2619" i="4" s="1"/>
  <c r="N2620" i="4" a="1"/>
  <c r="N2620" i="4" s="1"/>
  <c r="N2621" i="4" a="1"/>
  <c r="N2621" i="4" s="1"/>
  <c r="N2622" i="4" a="1"/>
  <c r="N2622" i="4" s="1"/>
  <c r="N2623" i="4" a="1"/>
  <c r="N2623" i="4" s="1"/>
  <c r="N2624" i="4" a="1"/>
  <c r="N2624" i="4" s="1"/>
  <c r="N2625" i="4" a="1"/>
  <c r="N2625" i="4" s="1"/>
  <c r="N2626" i="4" a="1"/>
  <c r="N2626" i="4" s="1"/>
  <c r="N2627" i="4" a="1"/>
  <c r="N2627" i="4" s="1"/>
  <c r="N2628" i="4" a="1"/>
  <c r="N2628" i="4" s="1"/>
  <c r="N2629" i="4" a="1"/>
  <c r="N2629" i="4" s="1"/>
  <c r="N2630" i="4" a="1"/>
  <c r="N2630" i="4" s="1"/>
  <c r="N2631" i="4" a="1"/>
  <c r="N2631" i="4" s="1"/>
  <c r="N2632" i="4" a="1"/>
  <c r="N2632" i="4" s="1"/>
  <c r="N2633" i="4" a="1"/>
  <c r="N2633" i="4" s="1"/>
  <c r="N2634" i="4" a="1"/>
  <c r="N2634" i="4" s="1"/>
  <c r="N2635" i="4" a="1"/>
  <c r="N2635" i="4" s="1"/>
  <c r="N2636" i="4" a="1"/>
  <c r="N2636" i="4" s="1"/>
  <c r="N2637" i="4" a="1"/>
  <c r="N2637" i="4" s="1"/>
  <c r="N2638" i="4" a="1"/>
  <c r="N2638" i="4" s="1"/>
  <c r="N2639" i="4" a="1"/>
  <c r="N2639" i="4" s="1"/>
  <c r="N2640" i="4" a="1"/>
  <c r="N2640" i="4" s="1"/>
  <c r="N2641" i="4" a="1"/>
  <c r="N2641" i="4" s="1"/>
  <c r="N2642" i="4" a="1"/>
  <c r="N2642" i="4" s="1"/>
  <c r="N2643" i="4" a="1"/>
  <c r="N2643" i="4" s="1"/>
  <c r="N2644" i="4" a="1"/>
  <c r="N2644" i="4" s="1"/>
  <c r="N2645" i="4" a="1"/>
  <c r="N2645" i="4" s="1"/>
  <c r="N2646" i="4" a="1"/>
  <c r="N2646" i="4" s="1"/>
  <c r="N2647" i="4" a="1"/>
  <c r="N2647" i="4" s="1"/>
  <c r="N2648" i="4" a="1"/>
  <c r="N2648" i="4" s="1"/>
  <c r="N2649" i="4" a="1"/>
  <c r="N2649" i="4" s="1"/>
  <c r="N2650" i="4" a="1"/>
  <c r="N2650" i="4" s="1"/>
  <c r="N2651" i="4" a="1"/>
  <c r="N2651" i="4" s="1"/>
  <c r="N2652" i="4" a="1"/>
  <c r="N2652" i="4" s="1"/>
  <c r="N2653" i="4" a="1"/>
  <c r="N2653" i="4" s="1"/>
  <c r="N2654" i="4" a="1"/>
  <c r="N2654" i="4" s="1"/>
  <c r="N2655" i="4" a="1"/>
  <c r="N2655" i="4" s="1"/>
  <c r="N2656" i="4" a="1"/>
  <c r="N2656" i="4" s="1"/>
  <c r="N2657" i="4" a="1"/>
  <c r="N2657" i="4" s="1"/>
  <c r="N2658" i="4" a="1"/>
  <c r="N2658" i="4" s="1"/>
  <c r="N2659" i="4" a="1"/>
  <c r="N2659" i="4" s="1"/>
  <c r="N2660" i="4" a="1"/>
  <c r="N2660" i="4" s="1"/>
  <c r="N2661" i="4" a="1"/>
  <c r="N2661" i="4" s="1"/>
  <c r="N2662" i="4" a="1"/>
  <c r="N2662" i="4" s="1"/>
  <c r="N2663" i="4" a="1"/>
  <c r="N2663" i="4" s="1"/>
  <c r="N2664" i="4" a="1"/>
  <c r="N2664" i="4" s="1"/>
  <c r="N2665" i="4" a="1"/>
  <c r="N2665" i="4" s="1"/>
  <c r="N2666" i="4" a="1"/>
  <c r="N2666" i="4" s="1"/>
  <c r="N2667" i="4" a="1"/>
  <c r="N2667" i="4" s="1"/>
  <c r="N2668" i="4" a="1"/>
  <c r="N2668" i="4" s="1"/>
  <c r="N2669" i="4" a="1"/>
  <c r="N2669" i="4" s="1"/>
  <c r="N2670" i="4" a="1"/>
  <c r="N2670" i="4" s="1"/>
  <c r="N2671" i="4" a="1"/>
  <c r="N2671" i="4" s="1"/>
  <c r="N2672" i="4" a="1"/>
  <c r="N2672" i="4" s="1"/>
  <c r="N2673" i="4" a="1"/>
  <c r="N2673" i="4" s="1"/>
  <c r="N2674" i="4" a="1"/>
  <c r="N2674" i="4" s="1"/>
  <c r="N2675" i="4" a="1"/>
  <c r="N2675" i="4" s="1"/>
  <c r="N2676" i="4" a="1"/>
  <c r="N2676" i="4" s="1"/>
  <c r="N2677" i="4" a="1"/>
  <c r="N2677" i="4" s="1"/>
  <c r="N2678" i="4" a="1"/>
  <c r="N2678" i="4" s="1"/>
  <c r="N2679" i="4" a="1"/>
  <c r="N2679" i="4" s="1"/>
  <c r="N2680" i="4" a="1"/>
  <c r="N2680" i="4" s="1"/>
  <c r="N2681" i="4" a="1"/>
  <c r="N2681" i="4" s="1"/>
  <c r="N2682" i="4" a="1"/>
  <c r="N2682" i="4" s="1"/>
  <c r="N2683" i="4" a="1"/>
  <c r="N2683" i="4" s="1"/>
  <c r="N2684" i="4" a="1"/>
  <c r="N2684" i="4" s="1"/>
  <c r="N2685" i="4" a="1"/>
  <c r="N2685" i="4" s="1"/>
  <c r="N2686" i="4" a="1"/>
  <c r="N2686" i="4" s="1"/>
  <c r="N2687" i="4" a="1"/>
  <c r="N2687" i="4" s="1"/>
  <c r="N2688" i="4" a="1"/>
  <c r="N2688" i="4" s="1"/>
  <c r="N2689" i="4" a="1"/>
  <c r="N2689" i="4" s="1"/>
  <c r="N2690" i="4" a="1"/>
  <c r="N2690" i="4" s="1"/>
  <c r="N2691" i="4" a="1"/>
  <c r="N2691" i="4" s="1"/>
  <c r="N2692" i="4" a="1"/>
  <c r="N2692" i="4" s="1"/>
  <c r="N2693" i="4" a="1"/>
  <c r="N2693" i="4" s="1"/>
  <c r="N2694" i="4" a="1"/>
  <c r="N2694" i="4" s="1"/>
  <c r="N2695" i="4" a="1"/>
  <c r="N2695" i="4" s="1"/>
  <c r="N2696" i="4" a="1"/>
  <c r="N2696" i="4" s="1"/>
  <c r="N2697" i="4" a="1"/>
  <c r="N2697" i="4" s="1"/>
  <c r="N2698" i="4" a="1"/>
  <c r="N2698" i="4" s="1"/>
  <c r="N2699" i="4" a="1"/>
  <c r="N2699" i="4" s="1"/>
  <c r="N2700" i="4" a="1"/>
  <c r="N2700" i="4" s="1"/>
  <c r="N2701" i="4" a="1"/>
  <c r="N2701" i="4" s="1"/>
  <c r="N2702" i="4" a="1"/>
  <c r="N2702" i="4" s="1"/>
  <c r="N2703" i="4" a="1"/>
  <c r="N2703" i="4" s="1"/>
  <c r="N2704" i="4" a="1"/>
  <c r="N2704" i="4" s="1"/>
  <c r="N2705" i="4" a="1"/>
  <c r="N2705" i="4" s="1"/>
  <c r="N2706" i="4" a="1"/>
  <c r="N2706" i="4" s="1"/>
  <c r="N2707" i="4" a="1"/>
  <c r="N2707" i="4" s="1"/>
  <c r="N2708" i="4" a="1"/>
  <c r="N2708" i="4" s="1"/>
  <c r="N2709" i="4" a="1"/>
  <c r="N2709" i="4" s="1"/>
  <c r="N2710" i="4" a="1"/>
  <c r="N2710" i="4" s="1"/>
  <c r="N2711" i="4" a="1"/>
  <c r="N2711" i="4" s="1"/>
  <c r="N2712" i="4" a="1"/>
  <c r="N2712" i="4" s="1"/>
  <c r="N2713" i="4" a="1"/>
  <c r="N2713" i="4" s="1"/>
  <c r="N2714" i="4" a="1"/>
  <c r="N2714" i="4" s="1"/>
  <c r="N2715" i="4" a="1"/>
  <c r="N2715" i="4" s="1"/>
  <c r="N2716" i="4" a="1"/>
  <c r="N2716" i="4" s="1"/>
  <c r="N2717" i="4" a="1"/>
  <c r="N2717" i="4" s="1"/>
  <c r="N2718" i="4" a="1"/>
  <c r="N2718" i="4" s="1"/>
  <c r="N2719" i="4" a="1"/>
  <c r="N2719" i="4" s="1"/>
  <c r="N2720" i="4" a="1"/>
  <c r="N2720" i="4" s="1"/>
  <c r="N2721" i="4" a="1"/>
  <c r="N2721" i="4" s="1"/>
  <c r="N2722" i="4" a="1"/>
  <c r="N2722" i="4" s="1"/>
  <c r="N2723" i="4" a="1"/>
  <c r="N2723" i="4" s="1"/>
  <c r="N2724" i="4" a="1"/>
  <c r="N2724" i="4" s="1"/>
  <c r="N2725" i="4" a="1"/>
  <c r="N2725" i="4" s="1"/>
  <c r="N2726" i="4" a="1"/>
  <c r="N2726" i="4" s="1"/>
  <c r="N2727" i="4" a="1"/>
  <c r="N2727" i="4" s="1"/>
  <c r="N2728" i="4" a="1"/>
  <c r="N2728" i="4" s="1"/>
  <c r="N2729" i="4" a="1"/>
  <c r="N2729" i="4" s="1"/>
  <c r="N2730" i="4" a="1"/>
  <c r="N2730" i="4" s="1"/>
  <c r="N2731" i="4" a="1"/>
  <c r="N2731" i="4" s="1"/>
  <c r="N2732" i="4" a="1"/>
  <c r="N2732" i="4" s="1"/>
  <c r="N2733" i="4" a="1"/>
  <c r="N2733" i="4" s="1"/>
  <c r="N2734" i="4" a="1"/>
  <c r="N2734" i="4" s="1"/>
  <c r="N2735" i="4" a="1"/>
  <c r="N2735" i="4" s="1"/>
  <c r="N2736" i="4" a="1"/>
  <c r="N2736" i="4" s="1"/>
  <c r="N2737" i="4" a="1"/>
  <c r="N2737" i="4" s="1"/>
  <c r="N2738" i="4" a="1"/>
  <c r="N2738" i="4" s="1"/>
  <c r="N2739" i="4" a="1"/>
  <c r="N2739" i="4" s="1"/>
  <c r="N2740" i="4" a="1"/>
  <c r="N2740" i="4" s="1"/>
  <c r="N2741" i="4" a="1"/>
  <c r="N2741" i="4" s="1"/>
  <c r="N2742" i="4" a="1"/>
  <c r="N2742" i="4" s="1"/>
  <c r="N2743" i="4" a="1"/>
  <c r="N2743" i="4" s="1"/>
  <c r="N2744" i="4" a="1"/>
  <c r="N2744" i="4" s="1"/>
  <c r="N2745" i="4" a="1"/>
  <c r="N2745" i="4" s="1"/>
  <c r="N2746" i="4" a="1"/>
  <c r="N2746" i="4" s="1"/>
  <c r="N2747" i="4" a="1"/>
  <c r="N2747" i="4" s="1"/>
  <c r="N2748" i="4" a="1"/>
  <c r="N2748" i="4" s="1"/>
  <c r="N2749" i="4" a="1"/>
  <c r="N2749" i="4" s="1"/>
  <c r="N2750" i="4" a="1"/>
  <c r="N2750" i="4" s="1"/>
  <c r="N2751" i="4" a="1"/>
  <c r="N2751" i="4" s="1"/>
  <c r="N2752" i="4" a="1"/>
  <c r="N2752" i="4" s="1"/>
  <c r="N2753" i="4" a="1"/>
  <c r="N2753" i="4" s="1"/>
  <c r="N2754" i="4" a="1"/>
  <c r="N2754" i="4" s="1"/>
  <c r="N2755" i="4" a="1"/>
  <c r="N2755" i="4" s="1"/>
  <c r="N2756" i="4" a="1"/>
  <c r="N2756" i="4" s="1"/>
  <c r="N2757" i="4" a="1"/>
  <c r="N2757" i="4" s="1"/>
  <c r="N2758" i="4" a="1"/>
  <c r="N2758" i="4" s="1"/>
  <c r="N2759" i="4" a="1"/>
  <c r="N2759" i="4" s="1"/>
  <c r="N2760" i="4" a="1"/>
  <c r="N2760" i="4" s="1"/>
  <c r="N2761" i="4" a="1"/>
  <c r="N2761" i="4" s="1"/>
  <c r="N2762" i="4" a="1"/>
  <c r="N2762" i="4" s="1"/>
  <c r="N2763" i="4" a="1"/>
  <c r="N2763" i="4" s="1"/>
  <c r="N2764" i="4" a="1"/>
  <c r="N2764" i="4" s="1"/>
  <c r="N2765" i="4" a="1"/>
  <c r="N2765" i="4" s="1"/>
  <c r="N2766" i="4" a="1"/>
  <c r="N2766" i="4" s="1"/>
  <c r="N2767" i="4" a="1"/>
  <c r="N2767" i="4" s="1"/>
  <c r="N2768" i="4" a="1"/>
  <c r="N2768" i="4" s="1"/>
  <c r="N2769" i="4" a="1"/>
  <c r="N2769" i="4" s="1"/>
  <c r="N2770" i="4" a="1"/>
  <c r="N2770" i="4" s="1"/>
  <c r="N2771" i="4" a="1"/>
  <c r="N2771" i="4" s="1"/>
  <c r="N2772" i="4" a="1"/>
  <c r="N2772" i="4" s="1"/>
  <c r="N2773" i="4" a="1"/>
  <c r="N2773" i="4" s="1"/>
  <c r="N2774" i="4" a="1"/>
  <c r="N2774" i="4" s="1"/>
  <c r="N2775" i="4" a="1"/>
  <c r="N2775" i="4" s="1"/>
  <c r="N2776" i="4" a="1"/>
  <c r="N2776" i="4" s="1"/>
  <c r="N2777" i="4" a="1"/>
  <c r="N2777" i="4" s="1"/>
  <c r="N2778" i="4" a="1"/>
  <c r="N2778" i="4" s="1"/>
  <c r="N2779" i="4" a="1"/>
  <c r="N2779" i="4" s="1"/>
  <c r="N2780" i="4" a="1"/>
  <c r="N2780" i="4" s="1"/>
  <c r="N2781" i="4" a="1"/>
  <c r="N2781" i="4" s="1"/>
  <c r="N2782" i="4" a="1"/>
  <c r="N2782" i="4" s="1"/>
  <c r="N2783" i="4" a="1"/>
  <c r="N2783" i="4" s="1"/>
  <c r="N2784" i="4" a="1"/>
  <c r="N2784" i="4" s="1"/>
  <c r="N2785" i="4" a="1"/>
  <c r="N2785" i="4" s="1"/>
  <c r="N2786" i="4" a="1"/>
  <c r="N2786" i="4" s="1"/>
  <c r="N2787" i="4" a="1"/>
  <c r="N2787" i="4" s="1"/>
  <c r="N2788" i="4" a="1"/>
  <c r="N2788" i="4" s="1"/>
  <c r="N2789" i="4" a="1"/>
  <c r="N2789" i="4" s="1"/>
  <c r="N2790" i="4" a="1"/>
  <c r="N2790" i="4" s="1"/>
  <c r="N2791" i="4" a="1"/>
  <c r="N2791" i="4" s="1"/>
  <c r="N2792" i="4" a="1"/>
  <c r="N2792" i="4" s="1"/>
  <c r="N2793" i="4" a="1"/>
  <c r="N2793" i="4" s="1"/>
  <c r="N2794" i="4" a="1"/>
  <c r="N2794" i="4" s="1"/>
  <c r="N2795" i="4" a="1"/>
  <c r="N2795" i="4" s="1"/>
  <c r="N2796" i="4" a="1"/>
  <c r="N2796" i="4" s="1"/>
  <c r="N2797" i="4" a="1"/>
  <c r="N2797" i="4" s="1"/>
  <c r="N2798" i="4" a="1"/>
  <c r="N2798" i="4" s="1"/>
  <c r="N2799" i="4" a="1"/>
  <c r="N2799" i="4" s="1"/>
  <c r="N2800" i="4" a="1"/>
  <c r="N2800" i="4" s="1"/>
  <c r="N2801" i="4" a="1"/>
  <c r="N2801" i="4" s="1"/>
  <c r="N2802" i="4" a="1"/>
  <c r="N2802" i="4" s="1"/>
  <c r="N2803" i="4" a="1"/>
  <c r="N2803" i="4" s="1"/>
  <c r="N2804" i="4" a="1"/>
  <c r="N2804" i="4" s="1"/>
  <c r="N2805" i="4" a="1"/>
  <c r="N2805" i="4" s="1"/>
  <c r="N2806" i="4" a="1"/>
  <c r="N2806" i="4" s="1"/>
  <c r="N2807" i="4" a="1"/>
  <c r="N2807" i="4" s="1"/>
  <c r="N2808" i="4" a="1"/>
  <c r="N2808" i="4" s="1"/>
  <c r="N2809" i="4" a="1"/>
  <c r="N2809" i="4" s="1"/>
  <c r="N2810" i="4" a="1"/>
  <c r="N2810" i="4" s="1"/>
  <c r="N2811" i="4" a="1"/>
  <c r="N2811" i="4" s="1"/>
  <c r="N2812" i="4" a="1"/>
  <c r="N2812" i="4" s="1"/>
  <c r="N2813" i="4" a="1"/>
  <c r="N2813" i="4" s="1"/>
  <c r="N2814" i="4" a="1"/>
  <c r="N2814" i="4" s="1"/>
  <c r="N2815" i="4" a="1"/>
  <c r="N2815" i="4" s="1"/>
  <c r="N2816" i="4" a="1"/>
  <c r="N2816" i="4" s="1"/>
  <c r="N2817" i="4" a="1"/>
  <c r="N2817" i="4" s="1"/>
  <c r="N2818" i="4" a="1"/>
  <c r="N2818" i="4" s="1"/>
  <c r="N2819" i="4" a="1"/>
  <c r="N2819" i="4" s="1"/>
  <c r="N2820" i="4" a="1"/>
  <c r="N2820" i="4" s="1"/>
  <c r="N2821" i="4" a="1"/>
  <c r="N2821" i="4" s="1"/>
  <c r="N2822" i="4" a="1"/>
  <c r="N2822" i="4" s="1"/>
  <c r="N2823" i="4" a="1"/>
  <c r="N2823" i="4" s="1"/>
  <c r="N2824" i="4" a="1"/>
  <c r="N2824" i="4" s="1"/>
  <c r="N2825" i="4" a="1"/>
  <c r="N2825" i="4" s="1"/>
  <c r="N2826" i="4" a="1"/>
  <c r="N2826" i="4" s="1"/>
  <c r="N2827" i="4" a="1"/>
  <c r="N2827" i="4" s="1"/>
  <c r="N2828" i="4" a="1"/>
  <c r="N2828" i="4" s="1"/>
  <c r="N2829" i="4" a="1"/>
  <c r="N2829" i="4" s="1"/>
  <c r="N2830" i="4" a="1"/>
  <c r="N2830" i="4" s="1"/>
  <c r="N2831" i="4" a="1"/>
  <c r="N2831" i="4" s="1"/>
  <c r="N2832" i="4" a="1"/>
  <c r="N2832" i="4" s="1"/>
  <c r="N2833" i="4" a="1"/>
  <c r="N2833" i="4" s="1"/>
  <c r="N2834" i="4" a="1"/>
  <c r="N2834" i="4" s="1"/>
  <c r="N2835" i="4" a="1"/>
  <c r="N2835" i="4" s="1"/>
  <c r="N2836" i="4" a="1"/>
  <c r="N2836" i="4" s="1"/>
  <c r="N2837" i="4" a="1"/>
  <c r="N2837" i="4" s="1"/>
  <c r="N2838" i="4" a="1"/>
  <c r="N2838" i="4" s="1"/>
  <c r="N2839" i="4" a="1"/>
  <c r="N2839" i="4" s="1"/>
  <c r="N2840" i="4" a="1"/>
  <c r="N2840" i="4" s="1"/>
  <c r="N2841" i="4" a="1"/>
  <c r="N2841" i="4" s="1"/>
  <c r="N2842" i="4" a="1"/>
  <c r="N2842" i="4" s="1"/>
  <c r="N2843" i="4" a="1"/>
  <c r="N2843" i="4" s="1"/>
  <c r="N2844" i="4" a="1"/>
  <c r="N2844" i="4" s="1"/>
  <c r="N2845" i="4" a="1"/>
  <c r="N2845" i="4" s="1"/>
  <c r="N2846" i="4" a="1"/>
  <c r="N2846" i="4" s="1"/>
  <c r="N2847" i="4" a="1"/>
  <c r="N2847" i="4" s="1"/>
  <c r="N2848" i="4" a="1"/>
  <c r="N2848" i="4" s="1"/>
  <c r="N2849" i="4" a="1"/>
  <c r="N2849" i="4" s="1"/>
  <c r="N2850" i="4" a="1"/>
  <c r="N2850" i="4" s="1"/>
  <c r="N2851" i="4" a="1"/>
  <c r="N2851" i="4" s="1"/>
  <c r="N2852" i="4" a="1"/>
  <c r="N2852" i="4" s="1"/>
  <c r="N2853" i="4" a="1"/>
  <c r="N2853" i="4" s="1"/>
  <c r="N2854" i="4" a="1"/>
  <c r="N2854" i="4" s="1"/>
  <c r="N2855" i="4" a="1"/>
  <c r="N2855" i="4" s="1"/>
  <c r="N2856" i="4" a="1"/>
  <c r="N2856" i="4" s="1"/>
  <c r="N2857" i="4" a="1"/>
  <c r="N2857" i="4" s="1"/>
  <c r="N2858" i="4" a="1"/>
  <c r="N2858" i="4" s="1"/>
  <c r="N2859" i="4" a="1"/>
  <c r="N2859" i="4" s="1"/>
  <c r="N2860" i="4" a="1"/>
  <c r="N2860" i="4" s="1"/>
  <c r="N2861" i="4" a="1"/>
  <c r="N2861" i="4" s="1"/>
  <c r="N2862" i="4" a="1"/>
  <c r="N2862" i="4" s="1"/>
  <c r="N2863" i="4" a="1"/>
  <c r="N2863" i="4" s="1"/>
  <c r="N2864" i="4" a="1"/>
  <c r="N2864" i="4" s="1"/>
  <c r="N2865" i="4" a="1"/>
  <c r="N2865" i="4" s="1"/>
  <c r="N2866" i="4" a="1"/>
  <c r="N2866" i="4" s="1"/>
  <c r="N2867" i="4" a="1"/>
  <c r="N2867" i="4" s="1"/>
  <c r="N2868" i="4" a="1"/>
  <c r="N2868" i="4" s="1"/>
  <c r="N2869" i="4" a="1"/>
  <c r="N2869" i="4" s="1"/>
  <c r="N2870" i="4" a="1"/>
  <c r="N2870" i="4" s="1"/>
  <c r="N2871" i="4" a="1"/>
  <c r="N2871" i="4" s="1"/>
  <c r="N2872" i="4" a="1"/>
  <c r="N2872" i="4" s="1"/>
  <c r="N2873" i="4" a="1"/>
  <c r="N2873" i="4" s="1"/>
  <c r="N2874" i="4" a="1"/>
  <c r="N2874" i="4" s="1"/>
  <c r="N2875" i="4" a="1"/>
  <c r="N2875" i="4" s="1"/>
  <c r="N2876" i="4" a="1"/>
  <c r="N2876" i="4" s="1"/>
  <c r="N2877" i="4" a="1"/>
  <c r="N2877" i="4" s="1"/>
  <c r="N2878" i="4" a="1"/>
  <c r="N2878" i="4" s="1"/>
  <c r="N2879" i="4" a="1"/>
  <c r="N2879" i="4" s="1"/>
  <c r="N2880" i="4" a="1"/>
  <c r="N2880" i="4" s="1"/>
  <c r="N2881" i="4" a="1"/>
  <c r="N2881" i="4" s="1"/>
  <c r="N2882" i="4" a="1"/>
  <c r="N2882" i="4" s="1"/>
  <c r="N2883" i="4" a="1"/>
  <c r="N2883" i="4" s="1"/>
  <c r="N2884" i="4" a="1"/>
  <c r="N2884" i="4" s="1"/>
  <c r="N2885" i="4" a="1"/>
  <c r="N2885" i="4" s="1"/>
  <c r="N2886" i="4" a="1"/>
  <c r="N2886" i="4" s="1"/>
  <c r="N2887" i="4" a="1"/>
  <c r="N2887" i="4" s="1"/>
  <c r="N2888" i="4" a="1"/>
  <c r="N2888" i="4" s="1"/>
  <c r="N2889" i="4" a="1"/>
  <c r="N2889" i="4" s="1"/>
  <c r="N2890" i="4" a="1"/>
  <c r="N2890" i="4" s="1"/>
  <c r="N2891" i="4" a="1"/>
  <c r="N2891" i="4" s="1"/>
  <c r="N2892" i="4" a="1"/>
  <c r="N2892" i="4" s="1"/>
  <c r="N2893" i="4" a="1"/>
  <c r="N2893" i="4" s="1"/>
  <c r="N2894" i="4" a="1"/>
  <c r="N2894" i="4" s="1"/>
  <c r="N2895" i="4" a="1"/>
  <c r="N2895" i="4" s="1"/>
  <c r="N2896" i="4" a="1"/>
  <c r="N2896" i="4" s="1"/>
  <c r="N2897" i="4" a="1"/>
  <c r="N2897" i="4" s="1"/>
  <c r="N2898" i="4" a="1"/>
  <c r="N2898" i="4" s="1"/>
  <c r="N2899" i="4" a="1"/>
  <c r="N2899" i="4" s="1"/>
  <c r="N2900" i="4" a="1"/>
  <c r="N2900" i="4" s="1"/>
  <c r="N2901" i="4" a="1"/>
  <c r="N2901" i="4" s="1"/>
  <c r="N2902" i="4" a="1"/>
  <c r="N2902" i="4" s="1"/>
  <c r="N2903" i="4" a="1"/>
  <c r="N2903" i="4" s="1"/>
  <c r="N2904" i="4" a="1"/>
  <c r="N2904" i="4" s="1"/>
  <c r="N2905" i="4" a="1"/>
  <c r="N2905" i="4" s="1"/>
  <c r="N2906" i="4" a="1"/>
  <c r="N2906" i="4" s="1"/>
  <c r="N2907" i="4" a="1"/>
  <c r="N2907" i="4" s="1"/>
  <c r="N2908" i="4" a="1"/>
  <c r="N2908" i="4" s="1"/>
  <c r="N2909" i="4" a="1"/>
  <c r="N2909" i="4" s="1"/>
  <c r="N2910" i="4" a="1"/>
  <c r="N2910" i="4" s="1"/>
  <c r="N2911" i="4" a="1"/>
  <c r="N2911" i="4" s="1"/>
  <c r="N2912" i="4" a="1"/>
  <c r="N2912" i="4" s="1"/>
  <c r="N2913" i="4" a="1"/>
  <c r="N2913" i="4" s="1"/>
  <c r="N2914" i="4" a="1"/>
  <c r="N2914" i="4" s="1"/>
  <c r="N2915" i="4" a="1"/>
  <c r="N2915" i="4" s="1"/>
  <c r="N2916" i="4" a="1"/>
  <c r="N2916" i="4" s="1"/>
  <c r="N2917" i="4" a="1"/>
  <c r="N2917" i="4" s="1"/>
  <c r="N2918" i="4" a="1"/>
  <c r="N2918" i="4" s="1"/>
  <c r="N2919" i="4" a="1"/>
  <c r="N2919" i="4" s="1"/>
  <c r="N2920" i="4" a="1"/>
  <c r="N2920" i="4" s="1"/>
  <c r="N2921" i="4" a="1"/>
  <c r="N2921" i="4" s="1"/>
  <c r="N2922" i="4" a="1"/>
  <c r="N2922" i="4" s="1"/>
  <c r="N2923" i="4" a="1"/>
  <c r="N2923" i="4" s="1"/>
  <c r="N2924" i="4" a="1"/>
  <c r="N2924" i="4" s="1"/>
  <c r="N2925" i="4" a="1"/>
  <c r="N2925" i="4" s="1"/>
  <c r="N2926" i="4" a="1"/>
  <c r="N2926" i="4" s="1"/>
  <c r="N2927" i="4" a="1"/>
  <c r="N2927" i="4" s="1"/>
  <c r="N2928" i="4" a="1"/>
  <c r="N2928" i="4" s="1"/>
  <c r="N2929" i="4" a="1"/>
  <c r="N2929" i="4" s="1"/>
  <c r="N2930" i="4" a="1"/>
  <c r="N2930" i="4" s="1"/>
  <c r="N2931" i="4" a="1"/>
  <c r="N2931" i="4" s="1"/>
  <c r="N2932" i="4" a="1"/>
  <c r="N2932" i="4" s="1"/>
  <c r="N2933" i="4" a="1"/>
  <c r="N2933" i="4" s="1"/>
  <c r="N2934" i="4" a="1"/>
  <c r="N2934" i="4" s="1"/>
  <c r="N2935" i="4" a="1"/>
  <c r="N2935" i="4" s="1"/>
  <c r="N2936" i="4" a="1"/>
  <c r="N2936" i="4" s="1"/>
  <c r="N2937" i="4" a="1"/>
  <c r="N2937" i="4" s="1"/>
  <c r="N2938" i="4" a="1"/>
  <c r="N2938" i="4" s="1"/>
  <c r="N2939" i="4" a="1"/>
  <c r="N2939" i="4" s="1"/>
  <c r="N2940" i="4" a="1"/>
  <c r="N2940" i="4" s="1"/>
  <c r="N2941" i="4" a="1"/>
  <c r="N2941" i="4" s="1"/>
  <c r="N2942" i="4" a="1"/>
  <c r="N2942" i="4" s="1"/>
  <c r="N2943" i="4" a="1"/>
  <c r="N2943" i="4" s="1"/>
  <c r="N2944" i="4" a="1"/>
  <c r="N2944" i="4" s="1"/>
  <c r="N2945" i="4" a="1"/>
  <c r="N2945" i="4" s="1"/>
  <c r="N2946" i="4" a="1"/>
  <c r="N2946" i="4" s="1"/>
  <c r="N2947" i="4" a="1"/>
  <c r="N2947" i="4" s="1"/>
  <c r="N2948" i="4" a="1"/>
  <c r="N2948" i="4" s="1"/>
  <c r="N2949" i="4" a="1"/>
  <c r="N2949" i="4" s="1"/>
  <c r="N2950" i="4" a="1"/>
  <c r="N2950" i="4" s="1"/>
  <c r="N2951" i="4" a="1"/>
  <c r="N2951" i="4" s="1"/>
  <c r="N2952" i="4" a="1"/>
  <c r="N2952" i="4" s="1"/>
  <c r="N2953" i="4" a="1"/>
  <c r="N2953" i="4" s="1"/>
  <c r="N2954" i="4" a="1"/>
  <c r="N2954" i="4" s="1"/>
  <c r="N2955" i="4" a="1"/>
  <c r="N2955" i="4" s="1"/>
  <c r="N2956" i="4" a="1"/>
  <c r="N2956" i="4" s="1"/>
  <c r="N2957" i="4" a="1"/>
  <c r="N2957" i="4" s="1"/>
  <c r="N2958" i="4" a="1"/>
  <c r="N2958" i="4" s="1"/>
  <c r="N2959" i="4" a="1"/>
  <c r="N2959" i="4" s="1"/>
  <c r="N2960" i="4" a="1"/>
  <c r="N2960" i="4" s="1"/>
  <c r="N2961" i="4" a="1"/>
  <c r="N2961" i="4" s="1"/>
  <c r="N2962" i="4" a="1"/>
  <c r="N2962" i="4" s="1"/>
  <c r="N2963" i="4" a="1"/>
  <c r="N2963" i="4" s="1"/>
  <c r="N2964" i="4" a="1"/>
  <c r="N2964" i="4" s="1"/>
  <c r="N2965" i="4" a="1"/>
  <c r="N2965" i="4" s="1"/>
  <c r="N2966" i="4" a="1"/>
  <c r="N2966" i="4" s="1"/>
  <c r="N2967" i="4" a="1"/>
  <c r="N2967" i="4" s="1"/>
  <c r="N2968" i="4" a="1"/>
  <c r="N2968" i="4" s="1"/>
  <c r="N2969" i="4" a="1"/>
  <c r="N2969" i="4" s="1"/>
  <c r="N2970" i="4" a="1"/>
  <c r="N2970" i="4" s="1"/>
  <c r="N2971" i="4" a="1"/>
  <c r="N2971" i="4" s="1"/>
  <c r="N2972" i="4" a="1"/>
  <c r="N2972" i="4" s="1"/>
  <c r="N2973" i="4" a="1"/>
  <c r="N2973" i="4" s="1"/>
  <c r="N2974" i="4" a="1"/>
  <c r="N2974" i="4" s="1"/>
  <c r="N2975" i="4" a="1"/>
  <c r="N2975" i="4" s="1"/>
  <c r="N2976" i="4" a="1"/>
  <c r="N2976" i="4" s="1"/>
  <c r="N2977" i="4" a="1"/>
  <c r="N2977" i="4" s="1"/>
  <c r="N2978" i="4" a="1"/>
  <c r="N2978" i="4" s="1"/>
  <c r="N2979" i="4" a="1"/>
  <c r="N2979" i="4" s="1"/>
  <c r="N2980" i="4" a="1"/>
  <c r="N2980" i="4" s="1"/>
  <c r="N2981" i="4" a="1"/>
  <c r="N2981" i="4" s="1"/>
  <c r="N2982" i="4" a="1"/>
  <c r="N2982" i="4" s="1"/>
  <c r="N2983" i="4" a="1"/>
  <c r="N2983" i="4" s="1"/>
  <c r="N2984" i="4" a="1"/>
  <c r="N2984" i="4" s="1"/>
  <c r="N2985" i="4" a="1"/>
  <c r="N2985" i="4" s="1"/>
  <c r="N2986" i="4" a="1"/>
  <c r="N2986" i="4" s="1"/>
  <c r="N2987" i="4" a="1"/>
  <c r="N2987" i="4" s="1"/>
  <c r="N2988" i="4" a="1"/>
  <c r="N2988" i="4" s="1"/>
  <c r="N2989" i="4" a="1"/>
  <c r="N2989" i="4" s="1"/>
  <c r="N2990" i="4" a="1"/>
  <c r="N2990" i="4" s="1"/>
  <c r="N2991" i="4" a="1"/>
  <c r="N2991" i="4" s="1"/>
  <c r="N2992" i="4" a="1"/>
  <c r="N2992" i="4" s="1"/>
  <c r="N2993" i="4" a="1"/>
  <c r="N2993" i="4" s="1"/>
  <c r="N2994" i="4" a="1"/>
  <c r="N2994" i="4" s="1"/>
  <c r="N2995" i="4" a="1"/>
  <c r="N2995" i="4" s="1"/>
  <c r="N2996" i="4" a="1"/>
  <c r="N2996" i="4" s="1"/>
  <c r="N2997" i="4" a="1"/>
  <c r="N2997" i="4" s="1"/>
  <c r="N2998" i="4" a="1"/>
  <c r="N2998" i="4" s="1"/>
  <c r="N2999" i="4" a="1"/>
  <c r="N2999" i="4" s="1"/>
  <c r="N3000" i="4" a="1"/>
  <c r="N3000" i="4" s="1"/>
  <c r="N3001" i="4" a="1"/>
  <c r="N3001" i="4" s="1"/>
  <c r="N3002" i="4" a="1"/>
  <c r="N3002" i="4" s="1"/>
  <c r="N3003" i="4" a="1"/>
  <c r="N3003" i="4" s="1"/>
  <c r="N3004" i="4" a="1"/>
  <c r="N3004" i="4" s="1"/>
  <c r="N3005" i="4" a="1"/>
  <c r="N3005" i="4" s="1"/>
  <c r="N3006" i="4" a="1"/>
  <c r="N3006" i="4" s="1"/>
  <c r="N3007" i="4" a="1"/>
  <c r="N3007" i="4" s="1"/>
  <c r="N3008" i="4" a="1"/>
  <c r="N3008" i="4" s="1"/>
  <c r="N3009" i="4" a="1"/>
  <c r="N3009" i="4" s="1"/>
  <c r="N3010" i="4" a="1"/>
  <c r="N3010" i="4" s="1"/>
  <c r="N3011" i="4" a="1"/>
  <c r="N3011" i="4" s="1"/>
  <c r="N3012" i="4" a="1"/>
  <c r="N3012" i="4" s="1"/>
  <c r="N3013" i="4" a="1"/>
  <c r="N3013" i="4" s="1"/>
  <c r="N3014" i="4" a="1"/>
  <c r="N3014" i="4" s="1"/>
  <c r="N3015" i="4" a="1"/>
  <c r="N3015" i="4" s="1"/>
  <c r="N3016" i="4" a="1"/>
  <c r="N3016" i="4" s="1"/>
  <c r="N3017" i="4" a="1"/>
  <c r="N3017" i="4" s="1"/>
  <c r="N3018" i="4" a="1"/>
  <c r="N3018" i="4" s="1"/>
  <c r="N3019" i="4" a="1"/>
  <c r="N3019" i="4" s="1"/>
  <c r="N3020" i="4" a="1"/>
  <c r="N3020" i="4" s="1"/>
  <c r="N3021" i="4" a="1"/>
  <c r="N3021" i="4" s="1"/>
  <c r="N3022" i="4" a="1"/>
  <c r="N3022" i="4" s="1"/>
  <c r="N3023" i="4" a="1"/>
  <c r="N3023" i="4" s="1"/>
  <c r="N3024" i="4" a="1"/>
  <c r="N3024" i="4" s="1"/>
  <c r="N3025" i="4" a="1"/>
  <c r="N3025" i="4" s="1"/>
  <c r="N3026" i="4" a="1"/>
  <c r="N3026" i="4" s="1"/>
  <c r="N3027" i="4" a="1"/>
  <c r="N3027" i="4" s="1"/>
  <c r="N3028" i="4" a="1"/>
  <c r="N3028" i="4" s="1"/>
  <c r="N3029" i="4" a="1"/>
  <c r="N3029" i="4" s="1"/>
  <c r="N3030" i="4" a="1"/>
  <c r="N3030" i="4" s="1"/>
  <c r="N3031" i="4" a="1"/>
  <c r="N3031" i="4" s="1"/>
  <c r="N3032" i="4" a="1"/>
  <c r="N3032" i="4" s="1"/>
  <c r="N3033" i="4" a="1"/>
  <c r="N3033" i="4" s="1"/>
  <c r="N3034" i="4" a="1"/>
  <c r="N3034" i="4" s="1"/>
  <c r="N3035" i="4" a="1"/>
  <c r="N3035" i="4" s="1"/>
  <c r="N3036" i="4" a="1"/>
  <c r="N3036" i="4" s="1"/>
  <c r="N3037" i="4" a="1"/>
  <c r="N3037" i="4" s="1"/>
  <c r="N3038" i="4" a="1"/>
  <c r="N3038" i="4" s="1"/>
  <c r="N3039" i="4" a="1"/>
  <c r="N3039" i="4" s="1"/>
  <c r="N3040" i="4" a="1"/>
  <c r="N3040" i="4" s="1"/>
  <c r="N3041" i="4" a="1"/>
  <c r="N3041" i="4" s="1"/>
  <c r="N3042" i="4" a="1"/>
  <c r="N3042" i="4" s="1"/>
  <c r="N3043" i="4" a="1"/>
  <c r="N3043" i="4" s="1"/>
  <c r="N3044" i="4" a="1"/>
  <c r="N3044" i="4" s="1"/>
  <c r="N3045" i="4" a="1"/>
  <c r="N3045" i="4" s="1"/>
  <c r="N3046" i="4" a="1"/>
  <c r="N3046" i="4" s="1"/>
  <c r="N3047" i="4" a="1"/>
  <c r="N3047" i="4" s="1"/>
  <c r="N3048" i="4" a="1"/>
  <c r="N3048" i="4" s="1"/>
  <c r="N3049" i="4" a="1"/>
  <c r="N3049" i="4" s="1"/>
  <c r="N3050" i="4" a="1"/>
  <c r="N3050" i="4" s="1"/>
  <c r="N3051" i="4" a="1"/>
  <c r="N3051" i="4" s="1"/>
  <c r="N3052" i="4" a="1"/>
  <c r="N3052" i="4" s="1"/>
  <c r="N3053" i="4" a="1"/>
  <c r="N3053" i="4" s="1"/>
  <c r="N3054" i="4" a="1"/>
  <c r="N3054" i="4" s="1"/>
  <c r="N3055" i="4" a="1"/>
  <c r="N3055" i="4" s="1"/>
  <c r="N3056" i="4" a="1"/>
  <c r="N3056" i="4" s="1"/>
  <c r="N3057" i="4" a="1"/>
  <c r="N3057" i="4" s="1"/>
  <c r="N3058" i="4" a="1"/>
  <c r="N3058" i="4" s="1"/>
  <c r="N3059" i="4" a="1"/>
  <c r="N3059" i="4" s="1"/>
  <c r="N3060" i="4" a="1"/>
  <c r="N3060" i="4" s="1"/>
  <c r="N3061" i="4" a="1"/>
  <c r="N3061" i="4" s="1"/>
  <c r="N3062" i="4" a="1"/>
  <c r="N3062" i="4" s="1"/>
  <c r="N3063" i="4" a="1"/>
  <c r="N3063" i="4" s="1"/>
  <c r="N3064" i="4" a="1"/>
  <c r="N3064" i="4" s="1"/>
  <c r="N3065" i="4" a="1"/>
  <c r="N3065" i="4" s="1"/>
  <c r="N3066" i="4" a="1"/>
  <c r="N3066" i="4" s="1"/>
  <c r="N3067" i="4" a="1"/>
  <c r="N3067" i="4" s="1"/>
  <c r="N3068" i="4" a="1"/>
  <c r="N3068" i="4" s="1"/>
  <c r="N3069" i="4" a="1"/>
  <c r="N3069" i="4" s="1"/>
  <c r="N3070" i="4" a="1"/>
  <c r="N3070" i="4" s="1"/>
  <c r="N3071" i="4" a="1"/>
  <c r="N3071" i="4" s="1"/>
  <c r="N3072" i="4" a="1"/>
  <c r="N3072" i="4" s="1"/>
  <c r="N3073" i="4" a="1"/>
  <c r="N3073" i="4" s="1"/>
  <c r="N3074" i="4" a="1"/>
  <c r="N3074" i="4" s="1"/>
  <c r="N3075" i="4" a="1"/>
  <c r="N3075" i="4" s="1"/>
  <c r="N3076" i="4" a="1"/>
  <c r="N3076" i="4" s="1"/>
  <c r="N3077" i="4" a="1"/>
  <c r="N3077" i="4" s="1"/>
  <c r="N3078" i="4" a="1"/>
  <c r="N3078" i="4" s="1"/>
  <c r="N3079" i="4" a="1"/>
  <c r="N3079" i="4" s="1"/>
  <c r="N3080" i="4" a="1"/>
  <c r="N3080" i="4" s="1"/>
  <c r="N3081" i="4" a="1"/>
  <c r="N3081" i="4" s="1"/>
  <c r="N3082" i="4" a="1"/>
  <c r="N3082" i="4" s="1"/>
  <c r="N3083" i="4" a="1"/>
  <c r="N3083" i="4" s="1"/>
  <c r="N3084" i="4" a="1"/>
  <c r="N3084" i="4" s="1"/>
  <c r="N3085" i="4" a="1"/>
  <c r="N3085" i="4" s="1"/>
  <c r="N3086" i="4" a="1"/>
  <c r="N3086" i="4" s="1"/>
  <c r="N3087" i="4" a="1"/>
  <c r="N3087" i="4" s="1"/>
  <c r="N3088" i="4" a="1"/>
  <c r="N3088" i="4" s="1"/>
  <c r="N3089" i="4" a="1"/>
  <c r="N3089" i="4" s="1"/>
  <c r="N3090" i="4" a="1"/>
  <c r="N3090" i="4" s="1"/>
  <c r="N3091" i="4" a="1"/>
  <c r="N3091" i="4" s="1"/>
  <c r="N3092" i="4" a="1"/>
  <c r="N3092" i="4" s="1"/>
  <c r="N3093" i="4" a="1"/>
  <c r="N3093" i="4" s="1"/>
  <c r="N3094" i="4" a="1"/>
  <c r="N3094" i="4" s="1"/>
  <c r="N3095" i="4" a="1"/>
  <c r="N3095" i="4" s="1"/>
  <c r="N3096" i="4" a="1"/>
  <c r="N3096" i="4" s="1"/>
  <c r="N3097" i="4" a="1"/>
  <c r="N3097" i="4" s="1"/>
  <c r="N3098" i="4" a="1"/>
  <c r="N3098" i="4" s="1"/>
  <c r="N3099" i="4" a="1"/>
  <c r="N3099" i="4" s="1"/>
  <c r="N3100" i="4" a="1"/>
  <c r="N3100" i="4" s="1"/>
  <c r="N3101" i="4" a="1"/>
  <c r="N3101" i="4" s="1"/>
  <c r="N3102" i="4" a="1"/>
  <c r="N3102" i="4" s="1"/>
  <c r="N3103" i="4" a="1"/>
  <c r="N3103" i="4" s="1"/>
  <c r="N3104" i="4" a="1"/>
  <c r="N3104" i="4" s="1"/>
  <c r="N3105" i="4" a="1"/>
  <c r="N3105" i="4" s="1"/>
  <c r="N3106" i="4" a="1"/>
  <c r="N3106" i="4" s="1"/>
  <c r="N3107" i="4" a="1"/>
  <c r="N3107" i="4" s="1"/>
  <c r="N3108" i="4" a="1"/>
  <c r="N3108" i="4" s="1"/>
  <c r="N3109" i="4" a="1"/>
  <c r="N3109" i="4" s="1"/>
  <c r="N3110" i="4" a="1"/>
  <c r="N3110" i="4" s="1"/>
  <c r="N3111" i="4" a="1"/>
  <c r="N3111" i="4" s="1"/>
  <c r="N3112" i="4" a="1"/>
  <c r="N3112" i="4" s="1"/>
  <c r="N3113" i="4" a="1"/>
  <c r="N3113" i="4" s="1"/>
  <c r="N3114" i="4" a="1"/>
  <c r="N3114" i="4" s="1"/>
  <c r="N3115" i="4" a="1"/>
  <c r="N3115" i="4" s="1"/>
  <c r="N3116" i="4" a="1"/>
  <c r="N3116" i="4" s="1"/>
  <c r="N3117" i="4" a="1"/>
  <c r="N3117" i="4" s="1"/>
  <c r="N3118" i="4" a="1"/>
  <c r="N3118" i="4" s="1"/>
  <c r="N3119" i="4" a="1"/>
  <c r="N3119" i="4" s="1"/>
  <c r="N3120" i="4" a="1"/>
  <c r="N3120" i="4" s="1"/>
  <c r="N3121" i="4" a="1"/>
  <c r="N3121" i="4" s="1"/>
  <c r="N3122" i="4" a="1"/>
  <c r="N3122" i="4" s="1"/>
  <c r="N3123" i="4" a="1"/>
  <c r="N3123" i="4" s="1"/>
  <c r="N3124" i="4" a="1"/>
  <c r="N3124" i="4" s="1"/>
  <c r="N3125" i="4" a="1"/>
  <c r="N3125" i="4" s="1"/>
  <c r="N3126" i="4" a="1"/>
  <c r="N3126" i="4" s="1"/>
  <c r="N3127" i="4" a="1"/>
  <c r="N3127" i="4" s="1"/>
  <c r="N3128" i="4" a="1"/>
  <c r="N3128" i="4" s="1"/>
  <c r="N3129" i="4" a="1"/>
  <c r="N3129" i="4" s="1"/>
  <c r="N3130" i="4" a="1"/>
  <c r="N3130" i="4" s="1"/>
  <c r="N3131" i="4" a="1"/>
  <c r="N3131" i="4" s="1"/>
  <c r="N3132" i="4" a="1"/>
  <c r="N3132" i="4" s="1"/>
  <c r="N3133" i="4" a="1"/>
  <c r="N3133" i="4" s="1"/>
  <c r="N3134" i="4" a="1"/>
  <c r="N3134" i="4" s="1"/>
  <c r="N3135" i="4" a="1"/>
  <c r="N3135" i="4" s="1"/>
  <c r="N3136" i="4" a="1"/>
  <c r="N3136" i="4" s="1"/>
  <c r="N3137" i="4" a="1"/>
  <c r="N3137" i="4" s="1"/>
  <c r="N3138" i="4" a="1"/>
  <c r="N3138" i="4" s="1"/>
  <c r="N3139" i="4" a="1"/>
  <c r="N3139" i="4" s="1"/>
  <c r="N3140" i="4" a="1"/>
  <c r="N3140" i="4" s="1"/>
  <c r="N3141" i="4" a="1"/>
  <c r="N3141" i="4" s="1"/>
  <c r="N3142" i="4" a="1"/>
  <c r="N3142" i="4" s="1"/>
  <c r="N3143" i="4" a="1"/>
  <c r="N3143" i="4" s="1"/>
  <c r="N3144" i="4" a="1"/>
  <c r="N3144" i="4" s="1"/>
  <c r="N3145" i="4" a="1"/>
  <c r="N3145" i="4" s="1"/>
  <c r="N3146" i="4" a="1"/>
  <c r="N3146" i="4" s="1"/>
  <c r="N3147" i="4" a="1"/>
  <c r="N3147" i="4" s="1"/>
  <c r="N3148" i="4" a="1"/>
  <c r="N3148" i="4" s="1"/>
  <c r="N3149" i="4" a="1"/>
  <c r="N3149" i="4" s="1"/>
  <c r="N3150" i="4" a="1"/>
  <c r="N3150" i="4" s="1"/>
  <c r="N3151" i="4" a="1"/>
  <c r="N3151" i="4" s="1"/>
  <c r="N3152" i="4" a="1"/>
  <c r="N3152" i="4" s="1"/>
  <c r="N3153" i="4" a="1"/>
  <c r="N3153" i="4" s="1"/>
  <c r="N3154" i="4" a="1"/>
  <c r="N3154" i="4" s="1"/>
  <c r="N3155" i="4" a="1"/>
  <c r="N3155" i="4" s="1"/>
  <c r="N3156" i="4" a="1"/>
  <c r="N3156" i="4" s="1"/>
  <c r="N3157" i="4" a="1"/>
  <c r="N3157" i="4" s="1"/>
  <c r="N3158" i="4" a="1"/>
  <c r="N3158" i="4" s="1"/>
  <c r="N3159" i="4" a="1"/>
  <c r="N3159" i="4" s="1"/>
  <c r="N3160" i="4" a="1"/>
  <c r="N3160" i="4" s="1"/>
  <c r="N3161" i="4" a="1"/>
  <c r="N3161" i="4" s="1"/>
  <c r="N3162" i="4" a="1"/>
  <c r="N3162" i="4" s="1"/>
  <c r="N3163" i="4" a="1"/>
  <c r="N3163" i="4" s="1"/>
  <c r="N3164" i="4" a="1"/>
  <c r="N3164" i="4" s="1"/>
  <c r="N3165" i="4" a="1"/>
  <c r="N3165" i="4" s="1"/>
  <c r="N3166" i="4" a="1"/>
  <c r="N3166" i="4" s="1"/>
  <c r="N3167" i="4" a="1"/>
  <c r="N3167" i="4" s="1"/>
  <c r="N3168" i="4" a="1"/>
  <c r="N3168" i="4" s="1"/>
  <c r="N3169" i="4" a="1"/>
  <c r="N3169" i="4" s="1"/>
  <c r="N3170" i="4" a="1"/>
  <c r="N3170" i="4" s="1"/>
  <c r="N3171" i="4" a="1"/>
  <c r="N3171" i="4" s="1"/>
  <c r="N3172" i="4" a="1"/>
  <c r="N3172" i="4" s="1"/>
  <c r="N3173" i="4" a="1"/>
  <c r="N3173" i="4" s="1"/>
  <c r="N3174" i="4" a="1"/>
  <c r="N3174" i="4" s="1"/>
  <c r="N3175" i="4" a="1"/>
  <c r="N3175" i="4" s="1"/>
  <c r="N3176" i="4" a="1"/>
  <c r="N3176" i="4" s="1"/>
  <c r="N3177" i="4" a="1"/>
  <c r="N3177" i="4" s="1"/>
  <c r="N3178" i="4" a="1"/>
  <c r="N3178" i="4" s="1"/>
  <c r="N3179" i="4" a="1"/>
  <c r="N3179" i="4" s="1"/>
  <c r="N3180" i="4" a="1"/>
  <c r="N3180" i="4" s="1"/>
  <c r="N3181" i="4" a="1"/>
  <c r="N3181" i="4" s="1"/>
  <c r="N3182" i="4" a="1"/>
  <c r="N3182" i="4" s="1"/>
  <c r="N3183" i="4" a="1"/>
  <c r="N3183" i="4" s="1"/>
  <c r="N3184" i="4" a="1"/>
  <c r="N3184" i="4" s="1"/>
  <c r="N3185" i="4" a="1"/>
  <c r="N3185" i="4" s="1"/>
  <c r="N3186" i="4" a="1"/>
  <c r="N3186" i="4" s="1"/>
  <c r="N3187" i="4" a="1"/>
  <c r="N3187" i="4" s="1"/>
  <c r="N3188" i="4" a="1"/>
  <c r="N3188" i="4" s="1"/>
  <c r="N3189" i="4" a="1"/>
  <c r="N3189" i="4" s="1"/>
  <c r="N3190" i="4" a="1"/>
  <c r="N3190" i="4" s="1"/>
  <c r="N3191" i="4" a="1"/>
  <c r="N3191" i="4" s="1"/>
  <c r="N3192" i="4" a="1"/>
  <c r="N3192" i="4" s="1"/>
  <c r="N3193" i="4" a="1"/>
  <c r="N3193" i="4" s="1"/>
  <c r="N3194" i="4" a="1"/>
  <c r="N3194" i="4" s="1"/>
  <c r="N3195" i="4" a="1"/>
  <c r="N3195" i="4" s="1"/>
  <c r="N3196" i="4" a="1"/>
  <c r="N3196" i="4" s="1"/>
  <c r="N3197" i="4" a="1"/>
  <c r="N3197" i="4" s="1"/>
  <c r="N3198" i="4" a="1"/>
  <c r="N3198" i="4" s="1"/>
  <c r="N3199" i="4" a="1"/>
  <c r="N3199" i="4" s="1"/>
  <c r="N3200" i="4" a="1"/>
  <c r="N3200" i="4" s="1"/>
  <c r="N3201" i="4" a="1"/>
  <c r="N3201" i="4" s="1"/>
  <c r="N3202" i="4" a="1"/>
  <c r="N3202" i="4" s="1"/>
  <c r="N3203" i="4" a="1"/>
  <c r="N3203" i="4" s="1"/>
  <c r="N3204" i="4" a="1"/>
  <c r="N3204" i="4" s="1"/>
  <c r="N3205" i="4" a="1"/>
  <c r="N3205" i="4" s="1"/>
  <c r="N3206" i="4" a="1"/>
  <c r="N3206" i="4" s="1"/>
  <c r="N3207" i="4" a="1"/>
  <c r="N3207" i="4" s="1"/>
  <c r="N3208" i="4" a="1"/>
  <c r="N3208" i="4" s="1"/>
  <c r="N3209" i="4" a="1"/>
  <c r="N3209" i="4" s="1"/>
  <c r="N3210" i="4" a="1"/>
  <c r="N3210" i="4" s="1"/>
  <c r="N3211" i="4" a="1"/>
  <c r="N3211" i="4" s="1"/>
  <c r="N3212" i="4" a="1"/>
  <c r="N3212" i="4" s="1"/>
  <c r="N3213" i="4" a="1"/>
  <c r="N3213" i="4" s="1"/>
  <c r="N3214" i="4" a="1"/>
  <c r="N3214" i="4" s="1"/>
  <c r="N3215" i="4" a="1"/>
  <c r="N3215" i="4" s="1"/>
  <c r="N3216" i="4" a="1"/>
  <c r="N3216" i="4" s="1"/>
  <c r="N3217" i="4" a="1"/>
  <c r="N3217" i="4" s="1"/>
  <c r="N3218" i="4" a="1"/>
  <c r="N3218" i="4" s="1"/>
  <c r="N3219" i="4" a="1"/>
  <c r="N3219" i="4" s="1"/>
  <c r="N3220" i="4" a="1"/>
  <c r="N3220" i="4" s="1"/>
  <c r="N3221" i="4" a="1"/>
  <c r="N3221" i="4" s="1"/>
  <c r="N3222" i="4" a="1"/>
  <c r="N3222" i="4" s="1"/>
  <c r="N3223" i="4" a="1"/>
  <c r="N3223" i="4" s="1"/>
  <c r="N3224" i="4" a="1"/>
  <c r="N3224" i="4" s="1"/>
  <c r="N3225" i="4" a="1"/>
  <c r="N3225" i="4" s="1"/>
  <c r="N3226" i="4" a="1"/>
  <c r="N3226" i="4" s="1"/>
  <c r="N3227" i="4" a="1"/>
  <c r="N3227" i="4" s="1"/>
  <c r="N3228" i="4" a="1"/>
  <c r="N3228" i="4" s="1"/>
  <c r="N3229" i="4" a="1"/>
  <c r="N3229" i="4" s="1"/>
  <c r="N3230" i="4" a="1"/>
  <c r="N3230" i="4" s="1"/>
  <c r="N3231" i="4" a="1"/>
  <c r="N3231" i="4" s="1"/>
  <c r="N3232" i="4" a="1"/>
  <c r="N3232" i="4" s="1"/>
  <c r="N3233" i="4" a="1"/>
  <c r="N3233" i="4" s="1"/>
  <c r="N3234" i="4" a="1"/>
  <c r="N3234" i="4" s="1"/>
  <c r="N3235" i="4" a="1"/>
  <c r="N3235" i="4" s="1"/>
  <c r="N3236" i="4" a="1"/>
  <c r="N3236" i="4" s="1"/>
  <c r="N3237" i="4" a="1"/>
  <c r="N3237" i="4" s="1"/>
  <c r="N3238" i="4" a="1"/>
  <c r="N3238" i="4" s="1"/>
  <c r="N3239" i="4" a="1"/>
  <c r="N3239" i="4" s="1"/>
  <c r="N3240" i="4" a="1"/>
  <c r="N3240" i="4" s="1"/>
  <c r="N3241" i="4" a="1"/>
  <c r="N3241" i="4" s="1"/>
  <c r="N3242" i="4" a="1"/>
  <c r="N3242" i="4" s="1"/>
  <c r="N3243" i="4" a="1"/>
  <c r="N3243" i="4" s="1"/>
  <c r="N3244" i="4" a="1"/>
  <c r="N3244" i="4" s="1"/>
  <c r="N3245" i="4" a="1"/>
  <c r="N3245" i="4" s="1"/>
  <c r="N3246" i="4" a="1"/>
  <c r="N3246" i="4" s="1"/>
  <c r="N3247" i="4" a="1"/>
  <c r="N3247" i="4" s="1"/>
  <c r="N3248" i="4" a="1"/>
  <c r="N3248" i="4" s="1"/>
  <c r="N3249" i="4" a="1"/>
  <c r="N3249" i="4" s="1"/>
  <c r="N3250" i="4" a="1"/>
  <c r="N3250" i="4" s="1"/>
  <c r="N3251" i="4" a="1"/>
  <c r="N3251" i="4" s="1"/>
  <c r="N3252" i="4" a="1"/>
  <c r="N3252" i="4" s="1"/>
  <c r="N3253" i="4" a="1"/>
  <c r="N3253" i="4" s="1"/>
  <c r="N3254" i="4" a="1"/>
  <c r="N3254" i="4" s="1"/>
  <c r="N3255" i="4" a="1"/>
  <c r="N3255" i="4" s="1"/>
  <c r="N3256" i="4" a="1"/>
  <c r="N3256" i="4" s="1"/>
  <c r="N3257" i="4" a="1"/>
  <c r="N3257" i="4" s="1"/>
  <c r="N3258" i="4" a="1"/>
  <c r="N3258" i="4" s="1"/>
  <c r="N3259" i="4" a="1"/>
  <c r="N3259" i="4" s="1"/>
  <c r="N3260" i="4" a="1"/>
  <c r="N3260" i="4" s="1"/>
  <c r="N3261" i="4" a="1"/>
  <c r="N3261" i="4" s="1"/>
  <c r="N3262" i="4" a="1"/>
  <c r="N3262" i="4" s="1"/>
  <c r="N3263" i="4" a="1"/>
  <c r="N3263" i="4" s="1"/>
  <c r="N3264" i="4" a="1"/>
  <c r="N3264" i="4" s="1"/>
  <c r="N3265" i="4" a="1"/>
  <c r="N3265" i="4" s="1"/>
  <c r="N3266" i="4" a="1"/>
  <c r="N3266" i="4" s="1"/>
  <c r="N3267" i="4" a="1"/>
  <c r="N3267" i="4" s="1"/>
  <c r="N3268" i="4" a="1"/>
  <c r="N3268" i="4" s="1"/>
  <c r="N3269" i="4" a="1"/>
  <c r="N3269" i="4" s="1"/>
  <c r="N3270" i="4" a="1"/>
  <c r="N3270" i="4" s="1"/>
  <c r="N3271" i="4" a="1"/>
  <c r="N3271" i="4" s="1"/>
  <c r="N3272" i="4" a="1"/>
  <c r="N3272" i="4" s="1"/>
  <c r="N3273" i="4" a="1"/>
  <c r="N3273" i="4" s="1"/>
  <c r="N3274" i="4" a="1"/>
  <c r="N3274" i="4" s="1"/>
  <c r="N3275" i="4" a="1"/>
  <c r="N3275" i="4" s="1"/>
  <c r="N3276" i="4" a="1"/>
  <c r="N3276" i="4" s="1"/>
  <c r="N3277" i="4" a="1"/>
  <c r="N3277" i="4" s="1"/>
  <c r="N3278" i="4" a="1"/>
  <c r="N3278" i="4" s="1"/>
  <c r="N3279" i="4" a="1"/>
  <c r="N3279" i="4" s="1"/>
  <c r="N3280" i="4" a="1"/>
  <c r="N3280" i="4" s="1"/>
  <c r="N3281" i="4" a="1"/>
  <c r="N3281" i="4" s="1"/>
  <c r="N3282" i="4" a="1"/>
  <c r="N3282" i="4" s="1"/>
  <c r="N3283" i="4" a="1"/>
  <c r="N3283" i="4" s="1"/>
  <c r="N3284" i="4" a="1"/>
  <c r="N3284" i="4" s="1"/>
  <c r="N3285" i="4" a="1"/>
  <c r="N3285" i="4" s="1"/>
  <c r="N3286" i="4" a="1"/>
  <c r="N3286" i="4" s="1"/>
  <c r="N3287" i="4" a="1"/>
  <c r="N3287" i="4" s="1"/>
  <c r="N3288" i="4" a="1"/>
  <c r="N3288" i="4" s="1"/>
  <c r="N3289" i="4" a="1"/>
  <c r="N3289" i="4" s="1"/>
  <c r="N3290" i="4" a="1"/>
  <c r="N3290" i="4" s="1"/>
  <c r="N3291" i="4" a="1"/>
  <c r="N3291" i="4" s="1"/>
  <c r="N3292" i="4" a="1"/>
  <c r="N3292" i="4" s="1"/>
  <c r="N3293" i="4" a="1"/>
  <c r="N3293" i="4" s="1"/>
  <c r="N3294" i="4" a="1"/>
  <c r="N3294" i="4" s="1"/>
  <c r="N3295" i="4" a="1"/>
  <c r="N3295" i="4" s="1"/>
  <c r="N3296" i="4" a="1"/>
  <c r="N3296" i="4" s="1"/>
  <c r="N3297" i="4" a="1"/>
  <c r="N3297" i="4" s="1"/>
  <c r="N3298" i="4" a="1"/>
  <c r="N3298" i="4" s="1"/>
  <c r="N3299" i="4" a="1"/>
  <c r="N3299" i="4" s="1"/>
  <c r="N3300" i="4" a="1"/>
  <c r="N3300" i="4" s="1"/>
  <c r="N3301" i="4" a="1"/>
  <c r="N3301" i="4" s="1"/>
  <c r="N3302" i="4" a="1"/>
  <c r="N3302" i="4" s="1"/>
  <c r="N3303" i="4" a="1"/>
  <c r="N3303" i="4" s="1"/>
  <c r="N3304" i="4" a="1"/>
  <c r="N3304" i="4" s="1"/>
  <c r="N3305" i="4" a="1"/>
  <c r="N3305" i="4" s="1"/>
  <c r="N3306" i="4" a="1"/>
  <c r="N3306" i="4" s="1"/>
  <c r="N3307" i="4" a="1"/>
  <c r="N3307" i="4" s="1"/>
  <c r="N3308" i="4" a="1"/>
  <c r="N3308" i="4" s="1"/>
  <c r="N3309" i="4" a="1"/>
  <c r="N3309" i="4" s="1"/>
  <c r="N3310" i="4" a="1"/>
  <c r="N3310" i="4" s="1"/>
  <c r="N3311" i="4" a="1"/>
  <c r="N3311" i="4" s="1"/>
  <c r="N3312" i="4" a="1"/>
  <c r="N3312" i="4" s="1"/>
  <c r="N3313" i="4" a="1"/>
  <c r="N3313" i="4" s="1"/>
  <c r="N3314" i="4" a="1"/>
  <c r="N3314" i="4" s="1"/>
  <c r="N3315" i="4" a="1"/>
  <c r="N3315" i="4" s="1"/>
  <c r="N3316" i="4" a="1"/>
  <c r="N3316" i="4" s="1"/>
  <c r="N3317" i="4" a="1"/>
  <c r="N3317" i="4" s="1"/>
  <c r="N3318" i="4" a="1"/>
  <c r="N3318" i="4" s="1"/>
  <c r="N3319" i="4" a="1"/>
  <c r="N3319" i="4" s="1"/>
  <c r="N3320" i="4" a="1"/>
  <c r="N3320" i="4" s="1"/>
  <c r="N3321" i="4" a="1"/>
  <c r="N3321" i="4" s="1"/>
  <c r="N3322" i="4" a="1"/>
  <c r="N3322" i="4" s="1"/>
  <c r="N3323" i="4" a="1"/>
  <c r="N3323" i="4" s="1"/>
  <c r="N3324" i="4" a="1"/>
  <c r="N3324" i="4" s="1"/>
  <c r="N3325" i="4" a="1"/>
  <c r="N3325" i="4" s="1"/>
  <c r="N3326" i="4" a="1"/>
  <c r="N3326" i="4" s="1"/>
  <c r="N3327" i="4" a="1"/>
  <c r="N3327" i="4" s="1"/>
  <c r="N3328" i="4" a="1"/>
  <c r="N3328" i="4" s="1"/>
  <c r="N3329" i="4" a="1"/>
  <c r="N3329" i="4" s="1"/>
  <c r="N3330" i="4" a="1"/>
  <c r="N3330" i="4" s="1"/>
  <c r="N3331" i="4" a="1"/>
  <c r="N3331" i="4" s="1"/>
  <c r="N3332" i="4" a="1"/>
  <c r="N3332" i="4" s="1"/>
  <c r="N3333" i="4" a="1"/>
  <c r="N3333" i="4" s="1"/>
  <c r="N3334" i="4" a="1"/>
  <c r="N3334" i="4" s="1"/>
  <c r="N3335" i="4" a="1"/>
  <c r="N3335" i="4" s="1"/>
  <c r="N3336" i="4" a="1"/>
  <c r="N3336" i="4" s="1"/>
  <c r="N3337" i="4" a="1"/>
  <c r="N3337" i="4" s="1"/>
  <c r="N3338" i="4" a="1"/>
  <c r="N3338" i="4" s="1"/>
  <c r="N3339" i="4" a="1"/>
  <c r="N3339" i="4" s="1"/>
  <c r="N3340" i="4" a="1"/>
  <c r="N3340" i="4" s="1"/>
  <c r="N3341" i="4" a="1"/>
  <c r="N3341" i="4" s="1"/>
  <c r="N3342" i="4" a="1"/>
  <c r="N3342" i="4" s="1"/>
  <c r="N3343" i="4" a="1"/>
  <c r="N3343" i="4" s="1"/>
  <c r="N3344" i="4" a="1"/>
  <c r="N3344" i="4" s="1"/>
  <c r="N3345" i="4" a="1"/>
  <c r="N3345" i="4" s="1"/>
  <c r="N3346" i="4" a="1"/>
  <c r="N3346" i="4" s="1"/>
  <c r="N3347" i="4" a="1"/>
  <c r="N3347" i="4" s="1"/>
  <c r="N3348" i="4" a="1"/>
  <c r="N3348" i="4" s="1"/>
  <c r="N3349" i="4" a="1"/>
  <c r="N3349" i="4" s="1"/>
  <c r="N3350" i="4" a="1"/>
  <c r="N3350" i="4" s="1"/>
  <c r="N3351" i="4" a="1"/>
  <c r="N3351" i="4" s="1"/>
  <c r="N3352" i="4" a="1"/>
  <c r="N3352" i="4" s="1"/>
  <c r="N3353" i="4" a="1"/>
  <c r="N3353" i="4" s="1"/>
  <c r="N3354" i="4" a="1"/>
  <c r="N3354" i="4" s="1"/>
  <c r="N3355" i="4" a="1"/>
  <c r="N3355" i="4" s="1"/>
  <c r="N3356" i="4" a="1"/>
  <c r="N3356" i="4" s="1"/>
  <c r="N3357" i="4" a="1"/>
  <c r="N3357" i="4" s="1"/>
  <c r="N3358" i="4" a="1"/>
  <c r="N3358" i="4" s="1"/>
  <c r="N3359" i="4" a="1"/>
  <c r="N3359" i="4" s="1"/>
  <c r="N3360" i="4" a="1"/>
  <c r="N3360" i="4" s="1"/>
  <c r="N3361" i="4" a="1"/>
  <c r="N3361" i="4" s="1"/>
  <c r="N3362" i="4" a="1"/>
  <c r="N3362" i="4" s="1"/>
  <c r="N3363" i="4" a="1"/>
  <c r="N3363" i="4" s="1"/>
  <c r="N3364" i="4" a="1"/>
  <c r="N3364" i="4" s="1"/>
  <c r="N3365" i="4" a="1"/>
  <c r="N3365" i="4" s="1"/>
  <c r="N3366" i="4" a="1"/>
  <c r="N3366" i="4" s="1"/>
  <c r="N3367" i="4" a="1"/>
  <c r="N3367" i="4" s="1"/>
  <c r="N3368" i="4" a="1"/>
  <c r="N3368" i="4" s="1"/>
  <c r="N3369" i="4" a="1"/>
  <c r="N3369" i="4" s="1"/>
  <c r="N3370" i="4" a="1"/>
  <c r="N3370" i="4" s="1"/>
  <c r="N3371" i="4" a="1"/>
  <c r="N3371" i="4" s="1"/>
  <c r="N3372" i="4" a="1"/>
  <c r="N3372" i="4" s="1"/>
  <c r="N3373" i="4" a="1"/>
  <c r="N3373" i="4" s="1"/>
  <c r="N3374" i="4" a="1"/>
  <c r="N3374" i="4" s="1"/>
  <c r="N3375" i="4" a="1"/>
  <c r="N3375" i="4" s="1"/>
  <c r="N3376" i="4" a="1"/>
  <c r="N3376" i="4" s="1"/>
  <c r="N3377" i="4" a="1"/>
  <c r="N3377" i="4" s="1"/>
  <c r="N3378" i="4" a="1"/>
  <c r="N3378" i="4" s="1"/>
  <c r="N3379" i="4" a="1"/>
  <c r="N3379" i="4" s="1"/>
  <c r="N3380" i="4" a="1"/>
  <c r="N3380" i="4" s="1"/>
  <c r="N3381" i="4" a="1"/>
  <c r="N3381" i="4" s="1"/>
  <c r="N3382" i="4" a="1"/>
  <c r="N3382" i="4" s="1"/>
  <c r="N3383" i="4" a="1"/>
  <c r="N3383" i="4" s="1"/>
  <c r="N3384" i="4" a="1"/>
  <c r="N3384" i="4" s="1"/>
  <c r="N3385" i="4" a="1"/>
  <c r="N3385" i="4" s="1"/>
  <c r="N3386" i="4" a="1"/>
  <c r="N3386" i="4" s="1"/>
  <c r="N3387" i="4" a="1"/>
  <c r="N3387" i="4" s="1"/>
  <c r="N3388" i="4" a="1"/>
  <c r="N3388" i="4" s="1"/>
  <c r="N3389" i="4" a="1"/>
  <c r="N3389" i="4" s="1"/>
  <c r="N3390" i="4" a="1"/>
  <c r="N3390" i="4" s="1"/>
  <c r="N3391" i="4" a="1"/>
  <c r="N3391" i="4" s="1"/>
  <c r="N3392" i="4" a="1"/>
  <c r="N3392" i="4" s="1"/>
  <c r="N3393" i="4" a="1"/>
  <c r="N3393" i="4" s="1"/>
  <c r="N3394" i="4" a="1"/>
  <c r="N3394" i="4" s="1"/>
  <c r="N3395" i="4" a="1"/>
  <c r="N3395" i="4" s="1"/>
  <c r="N3396" i="4" a="1"/>
  <c r="N3396" i="4" s="1"/>
  <c r="N3397" i="4" a="1"/>
  <c r="N3397" i="4" s="1"/>
  <c r="N3398" i="4" a="1"/>
  <c r="N3398" i="4" s="1"/>
  <c r="N3399" i="4" a="1"/>
  <c r="N3399" i="4" s="1"/>
  <c r="N3400" i="4" a="1"/>
  <c r="N3400" i="4" s="1"/>
  <c r="N3401" i="4" a="1"/>
  <c r="N3401" i="4" s="1"/>
  <c r="N3402" i="4" a="1"/>
  <c r="N3402" i="4" s="1"/>
  <c r="N3403" i="4" a="1"/>
  <c r="N3403" i="4" s="1"/>
  <c r="N3404" i="4" a="1"/>
  <c r="N3404" i="4" s="1"/>
  <c r="N3405" i="4" a="1"/>
  <c r="N3405" i="4" s="1"/>
  <c r="N3406" i="4" a="1"/>
  <c r="N3406" i="4" s="1"/>
  <c r="N3407" i="4" a="1"/>
  <c r="N3407" i="4" s="1"/>
  <c r="N3408" i="4" a="1"/>
  <c r="N3408" i="4" s="1"/>
  <c r="N3409" i="4" a="1"/>
  <c r="N3409" i="4" s="1"/>
  <c r="N3410" i="4" a="1"/>
  <c r="N3410" i="4" s="1"/>
  <c r="N3411" i="4" a="1"/>
  <c r="N3411" i="4" s="1"/>
  <c r="N3412" i="4" a="1"/>
  <c r="N3412" i="4" s="1"/>
  <c r="N3413" i="4" a="1"/>
  <c r="N3413" i="4" s="1"/>
  <c r="N3414" i="4" a="1"/>
  <c r="N3414" i="4" s="1"/>
  <c r="N3415" i="4" a="1"/>
  <c r="N3415" i="4" s="1"/>
  <c r="N3416" i="4" a="1"/>
  <c r="N3416" i="4" s="1"/>
  <c r="N3417" i="4" a="1"/>
  <c r="N3417" i="4" s="1"/>
  <c r="N3418" i="4" a="1"/>
  <c r="N3418" i="4" s="1"/>
  <c r="N3419" i="4" a="1"/>
  <c r="N3419" i="4" s="1"/>
  <c r="N3420" i="4" a="1"/>
  <c r="N3420" i="4" s="1"/>
  <c r="N3421" i="4" a="1"/>
  <c r="N3421" i="4" s="1"/>
  <c r="N3422" i="4" a="1"/>
  <c r="N3422" i="4" s="1"/>
  <c r="N3423" i="4" a="1"/>
  <c r="N3423" i="4" s="1"/>
  <c r="N3424" i="4" a="1"/>
  <c r="N3424" i="4" s="1"/>
  <c r="N3425" i="4" a="1"/>
  <c r="N3425" i="4" s="1"/>
  <c r="N3426" i="4" a="1"/>
  <c r="N3426" i="4" s="1"/>
  <c r="N3427" i="4" a="1"/>
  <c r="N3427" i="4" s="1"/>
  <c r="N3428" i="4" a="1"/>
  <c r="N3428" i="4" s="1"/>
  <c r="N3429" i="4" a="1"/>
  <c r="N3429" i="4" s="1"/>
  <c r="N3430" i="4" a="1"/>
  <c r="N3430" i="4" s="1"/>
  <c r="N3431" i="4" a="1"/>
  <c r="N3431" i="4" s="1"/>
  <c r="N3432" i="4" a="1"/>
  <c r="N3432" i="4" s="1"/>
  <c r="N3433" i="4" a="1"/>
  <c r="N3433" i="4" s="1"/>
  <c r="N3434" i="4" a="1"/>
  <c r="N3434" i="4" s="1"/>
  <c r="N3435" i="4" a="1"/>
  <c r="N3435" i="4" s="1"/>
  <c r="N3436" i="4" a="1"/>
  <c r="N3436" i="4" s="1"/>
  <c r="N3437" i="4" a="1"/>
  <c r="N3437" i="4" s="1"/>
  <c r="N3438" i="4" a="1"/>
  <c r="N3438" i="4" s="1"/>
  <c r="N3439" i="4" a="1"/>
  <c r="N3439" i="4" s="1"/>
  <c r="N3440" i="4" a="1"/>
  <c r="N3440" i="4" s="1"/>
  <c r="N3441" i="4" a="1"/>
  <c r="N3441" i="4" s="1"/>
  <c r="N3442" i="4" a="1"/>
  <c r="N3442" i="4" s="1"/>
  <c r="N3443" i="4" a="1"/>
  <c r="N3443" i="4" s="1"/>
  <c r="N3444" i="4" a="1"/>
  <c r="N3444" i="4" s="1"/>
  <c r="N3445" i="4" a="1"/>
  <c r="N3445" i="4" s="1"/>
  <c r="N3446" i="4" a="1"/>
  <c r="N3446" i="4" s="1"/>
  <c r="N3447" i="4" a="1"/>
  <c r="N3447" i="4" s="1"/>
  <c r="N3448" i="4" a="1"/>
  <c r="N3448" i="4" s="1"/>
  <c r="N3449" i="4" a="1"/>
  <c r="N3449" i="4" s="1"/>
  <c r="N3450" i="4" a="1"/>
  <c r="N3450" i="4" s="1"/>
  <c r="N3451" i="4" a="1"/>
  <c r="N3451" i="4" s="1"/>
  <c r="N3452" i="4" a="1"/>
  <c r="N3452" i="4" s="1"/>
  <c r="N3453" i="4" a="1"/>
  <c r="N3453" i="4" s="1"/>
  <c r="N3454" i="4" a="1"/>
  <c r="N3454" i="4" s="1"/>
  <c r="N3455" i="4" a="1"/>
  <c r="N3455" i="4" s="1"/>
  <c r="N3456" i="4" a="1"/>
  <c r="N3456" i="4" s="1"/>
  <c r="N3457" i="4" a="1"/>
  <c r="N3457" i="4" s="1"/>
  <c r="N3458" i="4" a="1"/>
  <c r="N3458" i="4" s="1"/>
  <c r="N3459" i="4" a="1"/>
  <c r="N3459" i="4" s="1"/>
  <c r="N3460" i="4" a="1"/>
  <c r="N3460" i="4" s="1"/>
  <c r="N3461" i="4" a="1"/>
  <c r="N3461" i="4" s="1"/>
  <c r="N3462" i="4" a="1"/>
  <c r="N3462" i="4" s="1"/>
  <c r="N3463" i="4" a="1"/>
  <c r="N3463" i="4" s="1"/>
  <c r="N3464" i="4" a="1"/>
  <c r="N3464" i="4" s="1"/>
  <c r="N3465" i="4" a="1"/>
  <c r="N3465" i="4" s="1"/>
  <c r="N3466" i="4" a="1"/>
  <c r="N3466" i="4" s="1"/>
  <c r="N3467" i="4" a="1"/>
  <c r="N3467" i="4" s="1"/>
  <c r="N3468" i="4" a="1"/>
  <c r="N3468" i="4" s="1"/>
  <c r="N3469" i="4" a="1"/>
  <c r="N3469" i="4" s="1"/>
  <c r="N3470" i="4" a="1"/>
  <c r="N3470" i="4" s="1"/>
  <c r="N3471" i="4" a="1"/>
  <c r="N3471" i="4" s="1"/>
  <c r="N3472" i="4" a="1"/>
  <c r="N3472" i="4" s="1"/>
  <c r="N3473" i="4" a="1"/>
  <c r="N3473" i="4" s="1"/>
  <c r="N3474" i="4" a="1"/>
  <c r="N3474" i="4" s="1"/>
  <c r="N3475" i="4" a="1"/>
  <c r="N3475" i="4" s="1"/>
  <c r="N3476" i="4" a="1"/>
  <c r="N3476" i="4" s="1"/>
  <c r="N3477" i="4" a="1"/>
  <c r="N3477" i="4" s="1"/>
  <c r="N3478" i="4" a="1"/>
  <c r="N3478" i="4" s="1"/>
  <c r="N3479" i="4" a="1"/>
  <c r="N3479" i="4" s="1"/>
  <c r="N3480" i="4" a="1"/>
  <c r="N3480" i="4" s="1"/>
  <c r="N3481" i="4" a="1"/>
  <c r="N3481" i="4" s="1"/>
  <c r="N3482" i="4" a="1"/>
  <c r="N3482" i="4" s="1"/>
  <c r="N3483" i="4" a="1"/>
  <c r="N3483" i="4" s="1"/>
  <c r="N3484" i="4" a="1"/>
  <c r="N3484" i="4" s="1"/>
  <c r="N3485" i="4" a="1"/>
  <c r="N3485" i="4" s="1"/>
  <c r="N3486" i="4" a="1"/>
  <c r="N3486" i="4" s="1"/>
  <c r="N3487" i="4" a="1"/>
  <c r="N3487" i="4" s="1"/>
  <c r="N3488" i="4" a="1"/>
  <c r="N3488" i="4" s="1"/>
  <c r="N3489" i="4" a="1"/>
  <c r="N3489" i="4" s="1"/>
  <c r="N3490" i="4" a="1"/>
  <c r="N3490" i="4" s="1"/>
  <c r="N3491" i="4" a="1"/>
  <c r="N3491" i="4" s="1"/>
  <c r="N3492" i="4" a="1"/>
  <c r="N3492" i="4" s="1"/>
  <c r="N3493" i="4" a="1"/>
  <c r="N3493" i="4" s="1"/>
  <c r="N3494" i="4" a="1"/>
  <c r="N3494" i="4" s="1"/>
  <c r="N3495" i="4" a="1"/>
  <c r="N3495" i="4" s="1"/>
  <c r="N3496" i="4" a="1"/>
  <c r="N3496" i="4" s="1"/>
  <c r="N3497" i="4" a="1"/>
  <c r="N3497" i="4" s="1"/>
  <c r="N3498" i="4" a="1"/>
  <c r="N3498" i="4" s="1"/>
  <c r="N3499" i="4" a="1"/>
  <c r="N3499" i="4" s="1"/>
  <c r="N3500" i="4" a="1"/>
  <c r="N3500" i="4" s="1"/>
  <c r="N3501" i="4" a="1"/>
  <c r="N3501" i="4" s="1"/>
  <c r="N3502" i="4" a="1"/>
  <c r="N3502" i="4" s="1"/>
  <c r="N3503" i="4" a="1"/>
  <c r="N3503" i="4" s="1"/>
  <c r="N3504" i="4" a="1"/>
  <c r="N3504" i="4" s="1"/>
  <c r="N3505" i="4" a="1"/>
  <c r="N3505" i="4" s="1"/>
  <c r="N3506" i="4" a="1"/>
  <c r="N3506" i="4" s="1"/>
  <c r="N3507" i="4" a="1"/>
  <c r="N3507" i="4" s="1"/>
  <c r="N3508" i="4" a="1"/>
  <c r="N3508" i="4" s="1"/>
  <c r="N3509" i="4" a="1"/>
  <c r="N3509" i="4" s="1"/>
  <c r="N3510" i="4" a="1"/>
  <c r="N3510" i="4" s="1"/>
  <c r="N3511" i="4" a="1"/>
  <c r="N3511" i="4" s="1"/>
  <c r="N3512" i="4" a="1"/>
  <c r="N3512" i="4" s="1"/>
  <c r="N3513" i="4" a="1"/>
  <c r="N3513" i="4" s="1"/>
  <c r="N3514" i="4" a="1"/>
  <c r="N3514" i="4" s="1"/>
  <c r="N3515" i="4" a="1"/>
  <c r="N3515" i="4" s="1"/>
  <c r="N3516" i="4" a="1"/>
  <c r="N3516" i="4" s="1"/>
  <c r="N3517" i="4" a="1"/>
  <c r="N3517" i="4" s="1"/>
  <c r="N3518" i="4" a="1"/>
  <c r="N3518" i="4" s="1"/>
  <c r="N3519" i="4" a="1"/>
  <c r="N3519" i="4" s="1"/>
  <c r="N3520" i="4" a="1"/>
  <c r="N3520" i="4" s="1"/>
  <c r="N3521" i="4" a="1"/>
  <c r="N3521" i="4" s="1"/>
  <c r="N3522" i="4" a="1"/>
  <c r="N3522" i="4" s="1"/>
  <c r="N3523" i="4" a="1"/>
  <c r="N3523" i="4" s="1"/>
  <c r="N3524" i="4" a="1"/>
  <c r="N3524" i="4" s="1"/>
  <c r="N3525" i="4" a="1"/>
  <c r="N3525" i="4" s="1"/>
  <c r="N3526" i="4" a="1"/>
  <c r="N3526" i="4" s="1"/>
  <c r="N3527" i="4" a="1"/>
  <c r="N3527" i="4" s="1"/>
  <c r="N3528" i="4" a="1"/>
  <c r="N3528" i="4" s="1"/>
  <c r="N3529" i="4" a="1"/>
  <c r="N3529" i="4" s="1"/>
  <c r="N3530" i="4" a="1"/>
  <c r="N3530" i="4" s="1"/>
  <c r="N3531" i="4" a="1"/>
  <c r="N3531" i="4" s="1"/>
  <c r="N3532" i="4" a="1"/>
  <c r="N3532" i="4" s="1"/>
  <c r="N3533" i="4" a="1"/>
  <c r="N3533" i="4" s="1"/>
  <c r="N3534" i="4" a="1"/>
  <c r="N3534" i="4" s="1"/>
  <c r="N3535" i="4" a="1"/>
  <c r="N3535" i="4" s="1"/>
  <c r="N3536" i="4" a="1"/>
  <c r="N3536" i="4" s="1"/>
  <c r="N3537" i="4" a="1"/>
  <c r="N3537" i="4" s="1"/>
  <c r="N3538" i="4" a="1"/>
  <c r="N3538" i="4" s="1"/>
  <c r="N3539" i="4" a="1"/>
  <c r="N3539" i="4" s="1"/>
  <c r="N3540" i="4" a="1"/>
  <c r="N3540" i="4" s="1"/>
  <c r="N3541" i="4" a="1"/>
  <c r="N3541" i="4" s="1"/>
  <c r="N3542" i="4" a="1"/>
  <c r="N3542" i="4" s="1"/>
  <c r="N3543" i="4" a="1"/>
  <c r="N3543" i="4" s="1"/>
  <c r="N3544" i="4" a="1"/>
  <c r="N3544" i="4" s="1"/>
  <c r="N3545" i="4" a="1"/>
  <c r="N3545" i="4" s="1"/>
  <c r="N3546" i="4" a="1"/>
  <c r="N3546" i="4" s="1"/>
  <c r="N3547" i="4" a="1"/>
  <c r="N3547" i="4" s="1"/>
  <c r="N3548" i="4" a="1"/>
  <c r="N3548" i="4" s="1"/>
  <c r="N3549" i="4" a="1"/>
  <c r="N3549" i="4" s="1"/>
  <c r="N3550" i="4" a="1"/>
  <c r="N3550" i="4" s="1"/>
  <c r="N3551" i="4" a="1"/>
  <c r="N3551" i="4" s="1"/>
  <c r="N3552" i="4" a="1"/>
  <c r="N3552" i="4" s="1"/>
  <c r="N3553" i="4" a="1"/>
  <c r="N3553" i="4" s="1"/>
  <c r="N3554" i="4" a="1"/>
  <c r="N3554" i="4" s="1"/>
  <c r="N3555" i="4" a="1"/>
  <c r="N3555" i="4" s="1"/>
  <c r="N3556" i="4" a="1"/>
  <c r="N3556" i="4" s="1"/>
  <c r="N3557" i="4" a="1"/>
  <c r="N3557" i="4" s="1"/>
  <c r="N3558" i="4" a="1"/>
  <c r="N3558" i="4" s="1"/>
  <c r="N3559" i="4" a="1"/>
  <c r="N3559" i="4" s="1"/>
  <c r="N3560" i="4" a="1"/>
  <c r="N3560" i="4" s="1"/>
  <c r="N3561" i="4" a="1"/>
  <c r="N3561" i="4" s="1"/>
  <c r="N3562" i="4" a="1"/>
  <c r="N3562" i="4" s="1"/>
  <c r="N3563" i="4" a="1"/>
  <c r="N3563" i="4" s="1"/>
  <c r="N3564" i="4" a="1"/>
  <c r="N3564" i="4" s="1"/>
  <c r="N3565" i="4" a="1"/>
  <c r="N3565" i="4" s="1"/>
  <c r="N3566" i="4" a="1"/>
  <c r="N3566" i="4" s="1"/>
  <c r="N3567" i="4" a="1"/>
  <c r="N3567" i="4" s="1"/>
  <c r="N3568" i="4" a="1"/>
  <c r="N3568" i="4" s="1"/>
  <c r="N3569" i="4" a="1"/>
  <c r="N3569" i="4" s="1"/>
  <c r="N3570" i="4" a="1"/>
  <c r="N3570" i="4" s="1"/>
  <c r="N3571" i="4" a="1"/>
  <c r="N3571" i="4" s="1"/>
  <c r="N3572" i="4" a="1"/>
  <c r="N3572" i="4" s="1"/>
  <c r="N3573" i="4" a="1"/>
  <c r="N3573" i="4" s="1"/>
  <c r="N3574" i="4" a="1"/>
  <c r="N3574" i="4" s="1"/>
  <c r="N3575" i="4" a="1"/>
  <c r="N3575" i="4" s="1"/>
  <c r="N3576" i="4" a="1"/>
  <c r="N3576" i="4" s="1"/>
  <c r="N3577" i="4" a="1"/>
  <c r="N3577" i="4" s="1"/>
  <c r="N3578" i="4" a="1"/>
  <c r="N3578" i="4" s="1"/>
  <c r="N3579" i="4" a="1"/>
  <c r="N3579" i="4" s="1"/>
  <c r="N3580" i="4" a="1"/>
  <c r="N3580" i="4" s="1"/>
  <c r="N3581" i="4" a="1"/>
  <c r="N3581" i="4" s="1"/>
  <c r="N3582" i="4" a="1"/>
  <c r="N3582" i="4" s="1"/>
  <c r="N3583" i="4" a="1"/>
  <c r="N3583" i="4" s="1"/>
  <c r="N3584" i="4" a="1"/>
  <c r="N3584" i="4" s="1"/>
  <c r="N3585" i="4" a="1"/>
  <c r="N3585" i="4" s="1"/>
  <c r="N3586" i="4" a="1"/>
  <c r="N3586" i="4" s="1"/>
  <c r="N3587" i="4" a="1"/>
  <c r="N3587" i="4" s="1"/>
  <c r="N3588" i="4" a="1"/>
  <c r="N3588" i="4" s="1"/>
  <c r="N3589" i="4" a="1"/>
  <c r="N3589" i="4" s="1"/>
  <c r="N3590" i="4" a="1"/>
  <c r="N3590" i="4" s="1"/>
  <c r="N3591" i="4" a="1"/>
  <c r="N3591" i="4" s="1"/>
  <c r="N3592" i="4" a="1"/>
  <c r="N3592" i="4" s="1"/>
  <c r="N3593" i="4" a="1"/>
  <c r="N3593" i="4" s="1"/>
  <c r="N3594" i="4" a="1"/>
  <c r="N3594" i="4" s="1"/>
  <c r="N3595" i="4" a="1"/>
  <c r="N3595" i="4" s="1"/>
  <c r="N3596" i="4" a="1"/>
  <c r="N3596" i="4" s="1"/>
  <c r="N3597" i="4" a="1"/>
  <c r="N3597" i="4" s="1"/>
  <c r="N3598" i="4" a="1"/>
  <c r="N3598" i="4" s="1"/>
  <c r="N3599" i="4" a="1"/>
  <c r="N3599" i="4" s="1"/>
  <c r="N3600" i="4" a="1"/>
  <c r="N3600" i="4" s="1"/>
  <c r="N3601" i="4" a="1"/>
  <c r="N3601" i="4" s="1"/>
  <c r="N3602" i="4" a="1"/>
  <c r="N3602" i="4" s="1"/>
  <c r="N3603" i="4" a="1"/>
  <c r="N3603" i="4" s="1"/>
  <c r="N3604" i="4" a="1"/>
  <c r="N3604" i="4" s="1"/>
  <c r="N3605" i="4" a="1"/>
  <c r="N3605" i="4" s="1"/>
  <c r="N3606" i="4" a="1"/>
  <c r="N3606" i="4" s="1"/>
  <c r="N3607" i="4" a="1"/>
  <c r="N3607" i="4" s="1"/>
  <c r="N3608" i="4" a="1"/>
  <c r="N3608" i="4" s="1"/>
  <c r="N3609" i="4" a="1"/>
  <c r="N3609" i="4" s="1"/>
  <c r="N3610" i="4" a="1"/>
  <c r="N3610" i="4" s="1"/>
  <c r="N3611" i="4" a="1"/>
  <c r="N3611" i="4" s="1"/>
  <c r="N3612" i="4" a="1"/>
  <c r="N3612" i="4" s="1"/>
  <c r="N3613" i="4" a="1"/>
  <c r="N3613" i="4" s="1"/>
  <c r="N3614" i="4" a="1"/>
  <c r="N3614" i="4" s="1"/>
  <c r="N3615" i="4" a="1"/>
  <c r="N3615" i="4" s="1"/>
  <c r="N3616" i="4" a="1"/>
  <c r="N3616" i="4" s="1"/>
  <c r="N3617" i="4" a="1"/>
  <c r="N3617" i="4" s="1"/>
  <c r="N3618" i="4" a="1"/>
  <c r="N3618" i="4" s="1"/>
  <c r="N3619" i="4" a="1"/>
  <c r="N3619" i="4" s="1"/>
  <c r="N3620" i="4" a="1"/>
  <c r="N3620" i="4" s="1"/>
  <c r="N3621" i="4" a="1"/>
  <c r="N3621" i="4" s="1"/>
  <c r="N3622" i="4" a="1"/>
  <c r="N3622" i="4" s="1"/>
  <c r="N3623" i="4" a="1"/>
  <c r="N3623" i="4" s="1"/>
  <c r="N3624" i="4" a="1"/>
  <c r="N3624" i="4" s="1"/>
  <c r="N3625" i="4" a="1"/>
  <c r="N3625" i="4" s="1"/>
  <c r="N3626" i="4" a="1"/>
  <c r="N3626" i="4" s="1"/>
  <c r="N3627" i="4" a="1"/>
  <c r="N3627" i="4" s="1"/>
  <c r="N3628" i="4" a="1"/>
  <c r="N3628" i="4" s="1"/>
  <c r="N3629" i="4" a="1"/>
  <c r="N3629" i="4" s="1"/>
  <c r="N3630" i="4" a="1"/>
  <c r="N3630" i="4" s="1"/>
  <c r="N3631" i="4" a="1"/>
  <c r="N3631" i="4" s="1"/>
  <c r="N3632" i="4" a="1"/>
  <c r="N3632" i="4" s="1"/>
  <c r="N3633" i="4" a="1"/>
  <c r="N3633" i="4" s="1"/>
  <c r="N3634" i="4" a="1"/>
  <c r="N3634" i="4" s="1"/>
  <c r="N3635" i="4" a="1"/>
  <c r="N3635" i="4" s="1"/>
  <c r="N3636" i="4" a="1"/>
  <c r="N3636" i="4" s="1"/>
  <c r="N3637" i="4" a="1"/>
  <c r="N3637" i="4" s="1"/>
  <c r="N3638" i="4" a="1"/>
  <c r="N3638" i="4" s="1"/>
  <c r="N3639" i="4" a="1"/>
  <c r="N3639" i="4" s="1"/>
  <c r="N3640" i="4" a="1"/>
  <c r="N3640" i="4" s="1"/>
  <c r="N3641" i="4" a="1"/>
  <c r="N3641" i="4" s="1"/>
  <c r="N3642" i="4" a="1"/>
  <c r="N3642" i="4" s="1"/>
  <c r="N3643" i="4" a="1"/>
  <c r="N3643" i="4" s="1"/>
  <c r="N3644" i="4" a="1"/>
  <c r="N3644" i="4" s="1"/>
  <c r="N3645" i="4" a="1"/>
  <c r="N3645" i="4" s="1"/>
  <c r="N3646" i="4" a="1"/>
  <c r="N3646" i="4" s="1"/>
  <c r="N3647" i="4" a="1"/>
  <c r="N3647" i="4" s="1"/>
  <c r="N3648" i="4" a="1"/>
  <c r="N3648" i="4" s="1"/>
  <c r="N3649" i="4" a="1"/>
  <c r="N3649" i="4" s="1"/>
  <c r="N3650" i="4" a="1"/>
  <c r="N3650" i="4" s="1"/>
  <c r="N3651" i="4" a="1"/>
  <c r="N3651" i="4" s="1"/>
  <c r="N3652" i="4" a="1"/>
  <c r="N3652" i="4" s="1"/>
  <c r="N3653" i="4" a="1"/>
  <c r="N3653" i="4" s="1"/>
  <c r="N3654" i="4" a="1"/>
  <c r="N3654" i="4" s="1"/>
  <c r="N3655" i="4" a="1"/>
  <c r="N3655" i="4" s="1"/>
  <c r="N3656" i="4" a="1"/>
  <c r="N3656" i="4" s="1"/>
  <c r="N3657" i="4" a="1"/>
  <c r="N3657" i="4" s="1"/>
  <c r="N3658" i="4" a="1"/>
  <c r="N3658" i="4" s="1"/>
  <c r="N3659" i="4" a="1"/>
  <c r="N3659" i="4" s="1"/>
  <c r="N3660" i="4" a="1"/>
  <c r="N3660" i="4" s="1"/>
  <c r="N3661" i="4" a="1"/>
  <c r="N3661" i="4" s="1"/>
  <c r="N3662" i="4" a="1"/>
  <c r="N3662" i="4" s="1"/>
  <c r="N3663" i="4" a="1"/>
  <c r="N3663" i="4" s="1"/>
  <c r="N3664" i="4" a="1"/>
  <c r="N3664" i="4" s="1"/>
  <c r="N3665" i="4" a="1"/>
  <c r="N3665" i="4" s="1"/>
  <c r="N3666" i="4" a="1"/>
  <c r="N3666" i="4" s="1"/>
  <c r="N3667" i="4" a="1"/>
  <c r="N3667" i="4" s="1"/>
  <c r="N3668" i="4" a="1"/>
  <c r="N3668" i="4" s="1"/>
  <c r="N3669" i="4" a="1"/>
  <c r="N3669" i="4" s="1"/>
  <c r="N3670" i="4" a="1"/>
  <c r="N3670" i="4" s="1"/>
  <c r="N3671" i="4" a="1"/>
  <c r="N3671" i="4" s="1"/>
  <c r="N3672" i="4" a="1"/>
  <c r="N3672" i="4" s="1"/>
  <c r="N3673" i="4" a="1"/>
  <c r="N3673" i="4" s="1"/>
  <c r="N3674" i="4" a="1"/>
  <c r="N3674" i="4" s="1"/>
  <c r="N3675" i="4" a="1"/>
  <c r="N3675" i="4" s="1"/>
  <c r="N3676" i="4" a="1"/>
  <c r="N3676" i="4" s="1"/>
  <c r="N3677" i="4" a="1"/>
  <c r="N3677" i="4" s="1"/>
  <c r="N3678" i="4" a="1"/>
  <c r="N3678" i="4" s="1"/>
  <c r="N3679" i="4" a="1"/>
  <c r="N3679" i="4" s="1"/>
  <c r="N3680" i="4" a="1"/>
  <c r="N3680" i="4" s="1"/>
  <c r="N3681" i="4" a="1"/>
  <c r="N3681" i="4" s="1"/>
  <c r="N3682" i="4" a="1"/>
  <c r="N3682" i="4" s="1"/>
  <c r="N3683" i="4" a="1"/>
  <c r="N3683" i="4" s="1"/>
  <c r="N3684" i="4" a="1"/>
  <c r="N3684" i="4" s="1"/>
  <c r="N3685" i="4" a="1"/>
  <c r="N3685" i="4" s="1"/>
  <c r="N3686" i="4" a="1"/>
  <c r="N3686" i="4" s="1"/>
  <c r="N3687" i="4" a="1"/>
  <c r="N3687" i="4" s="1"/>
  <c r="N3688" i="4" a="1"/>
  <c r="N3688" i="4" s="1"/>
  <c r="N3689" i="4" a="1"/>
  <c r="N3689" i="4" s="1"/>
  <c r="N3690" i="4" a="1"/>
  <c r="N3690" i="4" s="1"/>
  <c r="N3691" i="4" a="1"/>
  <c r="N3691" i="4" s="1"/>
  <c r="N3692" i="4" a="1"/>
  <c r="N3692" i="4" s="1"/>
  <c r="N3693" i="4" a="1"/>
  <c r="N3693" i="4" s="1"/>
  <c r="N3694" i="4" a="1"/>
  <c r="N3694" i="4" s="1"/>
  <c r="N3695" i="4" a="1"/>
  <c r="N3695" i="4" s="1"/>
  <c r="N3696" i="4" a="1"/>
  <c r="N3696" i="4" s="1"/>
  <c r="N3697" i="4" a="1"/>
  <c r="N3697" i="4" s="1"/>
  <c r="N3698" i="4" a="1"/>
  <c r="N3698" i="4" s="1"/>
  <c r="N3699" i="4" a="1"/>
  <c r="N3699" i="4" s="1"/>
  <c r="N3700" i="4" a="1"/>
  <c r="N3700" i="4" s="1"/>
  <c r="N3701" i="4" a="1"/>
  <c r="N3701" i="4" s="1"/>
  <c r="N3702" i="4" a="1"/>
  <c r="N3702" i="4" s="1"/>
  <c r="N3703" i="4" a="1"/>
  <c r="N3703" i="4" s="1"/>
  <c r="N3704" i="4" a="1"/>
  <c r="N3704" i="4" s="1"/>
  <c r="N3705" i="4" a="1"/>
  <c r="N3705" i="4" s="1"/>
  <c r="N3706" i="4" a="1"/>
  <c r="N3706" i="4" s="1"/>
  <c r="N3707" i="4" a="1"/>
  <c r="N3707" i="4" s="1"/>
  <c r="N3708" i="4" a="1"/>
  <c r="N3708" i="4" s="1"/>
  <c r="N3709" i="4" a="1"/>
  <c r="N3709" i="4" s="1"/>
  <c r="N3710" i="4" a="1"/>
  <c r="N3710" i="4" s="1"/>
  <c r="N3711" i="4" a="1"/>
  <c r="N3711" i="4" s="1"/>
  <c r="N3712" i="4" a="1"/>
  <c r="N3712" i="4" s="1"/>
  <c r="N3713" i="4" a="1"/>
  <c r="N3713" i="4" s="1"/>
  <c r="N3714" i="4" a="1"/>
  <c r="N3714" i="4" s="1"/>
  <c r="N3715" i="4" a="1"/>
  <c r="N3715" i="4" s="1"/>
  <c r="N3716" i="4" a="1"/>
  <c r="N3716" i="4" s="1"/>
  <c r="N3717" i="4" a="1"/>
  <c r="N3717" i="4" s="1"/>
  <c r="N3718" i="4" a="1"/>
  <c r="N3718" i="4" s="1"/>
  <c r="N3719" i="4" a="1"/>
  <c r="N3719" i="4" s="1"/>
  <c r="N3720" i="4" a="1"/>
  <c r="N3720" i="4" s="1"/>
  <c r="N3721" i="4" a="1"/>
  <c r="N3721" i="4" s="1"/>
  <c r="N3722" i="4" a="1"/>
  <c r="N3722" i="4" s="1"/>
  <c r="N3723" i="4" a="1"/>
  <c r="N3723" i="4" s="1"/>
  <c r="N3724" i="4" a="1"/>
  <c r="N3724" i="4" s="1"/>
  <c r="N3725" i="4" a="1"/>
  <c r="N3725" i="4" s="1"/>
  <c r="N3726" i="4" a="1"/>
  <c r="N3726" i="4" s="1"/>
  <c r="N3727" i="4" a="1"/>
  <c r="N3727" i="4" s="1"/>
  <c r="N3728" i="4" a="1"/>
  <c r="N3728" i="4" s="1"/>
  <c r="N3729" i="4" a="1"/>
  <c r="N3729" i="4" s="1"/>
  <c r="N3730" i="4" a="1"/>
  <c r="N3730" i="4" s="1"/>
  <c r="N3731" i="4" a="1"/>
  <c r="N3731" i="4" s="1"/>
  <c r="N3732" i="4" a="1"/>
  <c r="N3732" i="4" s="1"/>
  <c r="N3733" i="4" a="1"/>
  <c r="N3733" i="4" s="1"/>
  <c r="N3734" i="4" a="1"/>
  <c r="N3734" i="4" s="1"/>
  <c r="N3735" i="4" a="1"/>
  <c r="N3735" i="4" s="1"/>
  <c r="N3736" i="4" a="1"/>
  <c r="N3736" i="4" s="1"/>
  <c r="N3737" i="4" a="1"/>
  <c r="N3737" i="4" s="1"/>
  <c r="N3738" i="4" a="1"/>
  <c r="N3738" i="4" s="1"/>
  <c r="N3739" i="4" a="1"/>
  <c r="N3739" i="4" s="1"/>
  <c r="N3740" i="4" a="1"/>
  <c r="N3740" i="4" s="1"/>
  <c r="N3741" i="4" a="1"/>
  <c r="N3741" i="4" s="1"/>
  <c r="N3742" i="4" a="1"/>
  <c r="N3742" i="4" s="1"/>
  <c r="N3743" i="4" a="1"/>
  <c r="N3743" i="4" s="1"/>
  <c r="N3744" i="4" a="1"/>
  <c r="N3744" i="4" s="1"/>
  <c r="N3745" i="4" a="1"/>
  <c r="N3745" i="4" s="1"/>
  <c r="N3746" i="4" a="1"/>
  <c r="N3746" i="4" s="1"/>
  <c r="N3747" i="4" a="1"/>
  <c r="N3747" i="4" s="1"/>
  <c r="N3748" i="4" a="1"/>
  <c r="N3748" i="4" s="1"/>
  <c r="N3749" i="4" a="1"/>
  <c r="N3749" i="4" s="1"/>
  <c r="N3750" i="4" a="1"/>
  <c r="N3750" i="4" s="1"/>
  <c r="N3751" i="4" a="1"/>
  <c r="N3751" i="4" s="1"/>
  <c r="N3752" i="4" a="1"/>
  <c r="N3752" i="4" s="1"/>
  <c r="N3753" i="4" a="1"/>
  <c r="N3753" i="4" s="1"/>
  <c r="N3754" i="4" a="1"/>
  <c r="N3754" i="4" s="1"/>
  <c r="N3755" i="4" a="1"/>
  <c r="N3755" i="4" s="1"/>
  <c r="N3756" i="4" a="1"/>
  <c r="N3756" i="4" s="1"/>
  <c r="N3757" i="4" a="1"/>
  <c r="N3757" i="4" s="1"/>
  <c r="N3758" i="4" a="1"/>
  <c r="N3758" i="4" s="1"/>
  <c r="N3759" i="4" a="1"/>
  <c r="N3759" i="4" s="1"/>
  <c r="N3760" i="4" a="1"/>
  <c r="N3760" i="4" s="1"/>
  <c r="N3761" i="4" a="1"/>
  <c r="N3761" i="4" s="1"/>
  <c r="N3762" i="4" a="1"/>
  <c r="N3762" i="4" s="1"/>
  <c r="N3763" i="4" a="1"/>
  <c r="N3763" i="4" s="1"/>
  <c r="N3764" i="4" a="1"/>
  <c r="N3764" i="4" s="1"/>
  <c r="N3765" i="4" a="1"/>
  <c r="N3765" i="4" s="1"/>
  <c r="N3766" i="4" a="1"/>
  <c r="N3766" i="4" s="1"/>
  <c r="N3767" i="4" a="1"/>
  <c r="N3767" i="4" s="1"/>
  <c r="N3768" i="4" a="1"/>
  <c r="N3768" i="4" s="1"/>
  <c r="N3769" i="4" a="1"/>
  <c r="N3769" i="4" s="1"/>
  <c r="N3770" i="4" a="1"/>
  <c r="N3770" i="4" s="1"/>
  <c r="N3771" i="4" a="1"/>
  <c r="N3771" i="4" s="1"/>
  <c r="N3772" i="4" a="1"/>
  <c r="N3772" i="4" s="1"/>
  <c r="N3773" i="4" a="1"/>
  <c r="N3773" i="4" s="1"/>
  <c r="N3774" i="4" a="1"/>
  <c r="N3774" i="4" s="1"/>
  <c r="N3775" i="4" a="1"/>
  <c r="N3775" i="4" s="1"/>
  <c r="N3776" i="4" a="1"/>
  <c r="N3776" i="4" s="1"/>
  <c r="N3777" i="4" a="1"/>
  <c r="N3777" i="4" s="1"/>
  <c r="N3778" i="4" a="1"/>
  <c r="N3778" i="4" s="1"/>
  <c r="N3779" i="4" a="1"/>
  <c r="N3779" i="4" s="1"/>
  <c r="N3780" i="4" a="1"/>
  <c r="N3780" i="4" s="1"/>
  <c r="N3781" i="4" a="1"/>
  <c r="N3781" i="4" s="1"/>
  <c r="N3782" i="4" a="1"/>
  <c r="N3782" i="4" s="1"/>
  <c r="N3783" i="4" a="1"/>
  <c r="N3783" i="4" s="1"/>
  <c r="N3784" i="4" a="1"/>
  <c r="N3784" i="4" s="1"/>
  <c r="N3785" i="4" a="1"/>
  <c r="N3785" i="4" s="1"/>
  <c r="N3786" i="4" a="1"/>
  <c r="N3786" i="4" s="1"/>
  <c r="N3787" i="4" a="1"/>
  <c r="N3787" i="4" s="1"/>
  <c r="N3788" i="4" a="1"/>
  <c r="N3788" i="4" s="1"/>
  <c r="N3789" i="4" a="1"/>
  <c r="N3789" i="4" s="1"/>
  <c r="N3790" i="4" a="1"/>
  <c r="N3790" i="4" s="1"/>
  <c r="N3791" i="4" a="1"/>
  <c r="N3791" i="4" s="1"/>
  <c r="N3792" i="4" a="1"/>
  <c r="N3792" i="4" s="1"/>
  <c r="N3793" i="4" a="1"/>
  <c r="N3793" i="4" s="1"/>
  <c r="N3794" i="4" a="1"/>
  <c r="N3794" i="4" s="1"/>
  <c r="N3795" i="4" a="1"/>
  <c r="N3795" i="4" s="1"/>
  <c r="N3796" i="4" a="1"/>
  <c r="N3796" i="4" s="1"/>
  <c r="N3797" i="4" a="1"/>
  <c r="N3797" i="4" s="1"/>
  <c r="N3798" i="4" a="1"/>
  <c r="N3798" i="4" s="1"/>
  <c r="N3799" i="4" a="1"/>
  <c r="N3799" i="4" s="1"/>
  <c r="N3800" i="4" a="1"/>
  <c r="N3800" i="4" s="1"/>
  <c r="N3801" i="4" a="1"/>
  <c r="N3801" i="4" s="1"/>
  <c r="N3802" i="4" a="1"/>
  <c r="N3802" i="4" s="1"/>
  <c r="N3803" i="4" a="1"/>
  <c r="N3803" i="4" s="1"/>
  <c r="N3804" i="4" a="1"/>
  <c r="N3804" i="4" s="1"/>
  <c r="N3805" i="4" a="1"/>
  <c r="N3805" i="4" s="1"/>
  <c r="N3806" i="4" a="1"/>
  <c r="N3806" i="4" s="1"/>
  <c r="N3807" i="4" a="1"/>
  <c r="N3807" i="4" s="1"/>
  <c r="N3808" i="4" a="1"/>
  <c r="N3808" i="4" s="1"/>
  <c r="N3809" i="4" a="1"/>
  <c r="N3809" i="4" s="1"/>
  <c r="N3810" i="4" a="1"/>
  <c r="N3810" i="4" s="1"/>
  <c r="N3811" i="4" a="1"/>
  <c r="N3811" i="4" s="1"/>
  <c r="N3812" i="4" a="1"/>
  <c r="N3812" i="4" s="1"/>
  <c r="N3813" i="4" a="1"/>
  <c r="N3813" i="4" s="1"/>
  <c r="N3814" i="4" a="1"/>
  <c r="N3814" i="4" s="1"/>
  <c r="N3815" i="4" a="1"/>
  <c r="N3815" i="4" s="1"/>
  <c r="N3816" i="4" a="1"/>
  <c r="N3816" i="4" s="1"/>
  <c r="N3817" i="4" a="1"/>
  <c r="N3817" i="4" s="1"/>
  <c r="N3818" i="4" a="1"/>
  <c r="N3818" i="4" s="1"/>
  <c r="N3819" i="4" a="1"/>
  <c r="N3819" i="4" s="1"/>
  <c r="N3820" i="4" a="1"/>
  <c r="N3820" i="4" s="1"/>
  <c r="N3821" i="4" a="1"/>
  <c r="N3821" i="4" s="1"/>
  <c r="N3822" i="4" a="1"/>
  <c r="N3822" i="4" s="1"/>
  <c r="N3823" i="4" a="1"/>
  <c r="N3823" i="4" s="1"/>
  <c r="N3824" i="4" a="1"/>
  <c r="N3824" i="4" s="1"/>
  <c r="N3825" i="4" a="1"/>
  <c r="N3825" i="4" s="1"/>
  <c r="N3826" i="4" a="1"/>
  <c r="N3826" i="4" s="1"/>
  <c r="N3827" i="4" a="1"/>
  <c r="N3827" i="4" s="1"/>
  <c r="N3828" i="4" a="1"/>
  <c r="N3828" i="4" s="1"/>
  <c r="N3829" i="4" a="1"/>
  <c r="N3829" i="4" s="1"/>
  <c r="N3830" i="4" a="1"/>
  <c r="N3830" i="4" s="1"/>
  <c r="N3831" i="4" a="1"/>
  <c r="N3831" i="4" s="1"/>
  <c r="N3832" i="4" a="1"/>
  <c r="N3832" i="4" s="1"/>
  <c r="N3833" i="4" a="1"/>
  <c r="N3833" i="4" s="1"/>
  <c r="N3834" i="4" a="1"/>
  <c r="N3834" i="4" s="1"/>
  <c r="N3835" i="4" a="1"/>
  <c r="N3835" i="4" s="1"/>
  <c r="N3836" i="4" a="1"/>
  <c r="N3836" i="4" s="1"/>
  <c r="N3837" i="4" a="1"/>
  <c r="N3837" i="4" s="1"/>
  <c r="N3838" i="4" a="1"/>
  <c r="N3838" i="4" s="1"/>
  <c r="N3839" i="4" a="1"/>
  <c r="N3839" i="4" s="1"/>
  <c r="N3840" i="4" a="1"/>
  <c r="N3840" i="4" s="1"/>
  <c r="N3841" i="4" a="1"/>
  <c r="N3841" i="4" s="1"/>
  <c r="N3842" i="4" a="1"/>
  <c r="N3842" i="4" s="1"/>
  <c r="N3843" i="4" a="1"/>
  <c r="N3843" i="4" s="1"/>
  <c r="N3844" i="4" a="1"/>
  <c r="N3844" i="4" s="1"/>
  <c r="N3845" i="4" a="1"/>
  <c r="N3845" i="4" s="1"/>
  <c r="N3846" i="4" a="1"/>
  <c r="N3846" i="4" s="1"/>
  <c r="N3847" i="4" a="1"/>
  <c r="N3847" i="4" s="1"/>
  <c r="N3848" i="4" a="1"/>
  <c r="N3848" i="4" s="1"/>
  <c r="N3849" i="4" a="1"/>
  <c r="N3849" i="4" s="1"/>
  <c r="N3850" i="4" a="1"/>
  <c r="N3850" i="4" s="1"/>
  <c r="N3851" i="4" a="1"/>
  <c r="N3851" i="4" s="1"/>
  <c r="N3852" i="4" a="1"/>
  <c r="N3852" i="4" s="1"/>
  <c r="N3853" i="4" a="1"/>
  <c r="N3853" i="4" s="1"/>
  <c r="N3854" i="4" a="1"/>
  <c r="N3854" i="4" s="1"/>
  <c r="N3855" i="4" a="1"/>
  <c r="N3855" i="4" s="1"/>
  <c r="N3856" i="4" a="1"/>
  <c r="N3856" i="4" s="1"/>
  <c r="N3857" i="4" a="1"/>
  <c r="N3857" i="4" s="1"/>
  <c r="N3858" i="4" a="1"/>
  <c r="N3858" i="4" s="1"/>
  <c r="N3859" i="4" a="1"/>
  <c r="N3859" i="4" s="1"/>
  <c r="N3860" i="4" a="1"/>
  <c r="N3860" i="4" s="1"/>
  <c r="N3861" i="4" a="1"/>
  <c r="N3861" i="4" s="1"/>
  <c r="N3862" i="4" a="1"/>
  <c r="N3862" i="4" s="1"/>
  <c r="N3863" i="4" a="1"/>
  <c r="N3863" i="4" s="1"/>
  <c r="N3864" i="4" a="1"/>
  <c r="N3864" i="4" s="1"/>
  <c r="N3865" i="4" a="1"/>
  <c r="N3865" i="4" s="1"/>
  <c r="N3866" i="4" a="1"/>
  <c r="N3866" i="4" s="1"/>
  <c r="N3867" i="4" a="1"/>
  <c r="N3867" i="4" s="1"/>
  <c r="N3868" i="4" a="1"/>
  <c r="N3868" i="4" s="1"/>
  <c r="N3869" i="4" a="1"/>
  <c r="N3869" i="4" s="1"/>
  <c r="N3870" i="4" a="1"/>
  <c r="N3870" i="4" s="1"/>
  <c r="N3871" i="4" a="1"/>
  <c r="N3871" i="4" s="1"/>
  <c r="N3872" i="4" a="1"/>
  <c r="N3872" i="4" s="1"/>
  <c r="N3873" i="4" a="1"/>
  <c r="N3873" i="4" s="1"/>
  <c r="N3874" i="4" a="1"/>
  <c r="N3874" i="4" s="1"/>
  <c r="N3875" i="4" a="1"/>
  <c r="N3875" i="4" s="1"/>
  <c r="N3876" i="4" a="1"/>
  <c r="N3876" i="4" s="1"/>
  <c r="N3877" i="4" a="1"/>
  <c r="N3877" i="4" s="1"/>
  <c r="N3878" i="4" a="1"/>
  <c r="N3878" i="4" s="1"/>
  <c r="N3879" i="4" a="1"/>
  <c r="N3879" i="4" s="1"/>
  <c r="N3880" i="4" a="1"/>
  <c r="N3880" i="4" s="1"/>
  <c r="N3881" i="4" a="1"/>
  <c r="N3881" i="4" s="1"/>
  <c r="N3882" i="4" a="1"/>
  <c r="N3882" i="4" s="1"/>
  <c r="N3883" i="4" a="1"/>
  <c r="N3883" i="4" s="1"/>
  <c r="N3884" i="4" a="1"/>
  <c r="N3884" i="4" s="1"/>
  <c r="N3885" i="4" a="1"/>
  <c r="N3885" i="4" s="1"/>
  <c r="N3886" i="4" a="1"/>
  <c r="N3886" i="4" s="1"/>
  <c r="N3887" i="4" a="1"/>
  <c r="N3887" i="4" s="1"/>
  <c r="N3888" i="4" a="1"/>
  <c r="N3888" i="4" s="1"/>
  <c r="M3886" i="4" a="1"/>
  <c r="M3886" i="4" s="1"/>
  <c r="L3884" i="4" a="1"/>
  <c r="L3884" i="4" s="1"/>
  <c r="H3880" i="4"/>
  <c r="H3879" i="4"/>
  <c r="H3878" i="4"/>
  <c r="H3877" i="4"/>
  <c r="H3876" i="4"/>
  <c r="H3875" i="4"/>
  <c r="H3874" i="4"/>
  <c r="H3873" i="4"/>
  <c r="M3872" i="4" a="1"/>
  <c r="M3872" i="4" s="1"/>
  <c r="H3872" i="4"/>
  <c r="H3871" i="4"/>
  <c r="M3870" i="4" a="1"/>
  <c r="M3870" i="4" s="1"/>
  <c r="H3870" i="4"/>
  <c r="M3869" i="4" a="1"/>
  <c r="M3869" i="4" s="1"/>
  <c r="H3869" i="4"/>
  <c r="H3868" i="4"/>
  <c r="M3867" i="4" a="1"/>
  <c r="M3867" i="4" s="1"/>
  <c r="H3867" i="4"/>
  <c r="M3866" i="4" a="1"/>
  <c r="M3866" i="4" s="1"/>
  <c r="H3866" i="4"/>
  <c r="H3865" i="4"/>
  <c r="H3864" i="4"/>
  <c r="M3863" i="4" a="1"/>
  <c r="M3863" i="4" s="1"/>
  <c r="H3863" i="4"/>
  <c r="H3862" i="4"/>
  <c r="J3861" i="4" a="1"/>
  <c r="J3861" i="4" s="1"/>
  <c r="H3861" i="4"/>
  <c r="M3860" i="4" a="1"/>
  <c r="M3860" i="4" s="1"/>
  <c r="H3860" i="4"/>
  <c r="M3859" i="4" a="1"/>
  <c r="M3859" i="4" s="1"/>
  <c r="H3859" i="4"/>
  <c r="M3858" i="4" a="1"/>
  <c r="M3858" i="4" s="1"/>
  <c r="H3858" i="4"/>
  <c r="M3857" i="4" a="1"/>
  <c r="M3857" i="4" s="1"/>
  <c r="H3857" i="4"/>
  <c r="H3856" i="4"/>
  <c r="M3855" i="4" a="1"/>
  <c r="M3855" i="4" s="1"/>
  <c r="H3855" i="4"/>
  <c r="M3854" i="4" a="1"/>
  <c r="M3854" i="4" s="1"/>
  <c r="H3854" i="4"/>
  <c r="H3853" i="4"/>
  <c r="M3852" i="4" a="1"/>
  <c r="M3852" i="4" s="1"/>
  <c r="H3852" i="4"/>
  <c r="H3851" i="4"/>
  <c r="L3850" i="4" a="1"/>
  <c r="L3850" i="4" s="1"/>
  <c r="R3850" i="4" s="1"/>
  <c r="H3850" i="4"/>
  <c r="J3849" i="4" a="1"/>
  <c r="J3849" i="4" s="1"/>
  <c r="H3849" i="4"/>
  <c r="H3848" i="4"/>
  <c r="M3847" i="4" a="1"/>
  <c r="M3847" i="4" s="1"/>
  <c r="H3847" i="4"/>
  <c r="H3846" i="4"/>
  <c r="M3845" i="4" a="1"/>
  <c r="M3845" i="4" s="1"/>
  <c r="H3845" i="4"/>
  <c r="M3844" i="4" a="1"/>
  <c r="M3844" i="4" s="1"/>
  <c r="H3844" i="4"/>
  <c r="J3843" i="4" a="1"/>
  <c r="J3843" i="4" s="1"/>
  <c r="H3843" i="4"/>
  <c r="H3842" i="4"/>
  <c r="M3841" i="4" a="1"/>
  <c r="M3841" i="4" s="1"/>
  <c r="H3841" i="4"/>
  <c r="H3840" i="4"/>
  <c r="H3839" i="4"/>
  <c r="M3838" i="4" a="1"/>
  <c r="M3838" i="4" s="1"/>
  <c r="H3838" i="4"/>
  <c r="L3837" i="4" a="1"/>
  <c r="L3837" i="4" s="1"/>
  <c r="R3837" i="4" s="1"/>
  <c r="H3837" i="4"/>
  <c r="M3836" i="4" a="1"/>
  <c r="M3836" i="4" s="1"/>
  <c r="H3836" i="4"/>
  <c r="H3835" i="4"/>
  <c r="H3834" i="4"/>
  <c r="M3833" i="4" a="1"/>
  <c r="M3833" i="4" s="1"/>
  <c r="H3833" i="4"/>
  <c r="J3832" i="4" a="1"/>
  <c r="J3832" i="4" s="1"/>
  <c r="H3832" i="4"/>
  <c r="M3831" i="4" a="1"/>
  <c r="M3831" i="4" s="1"/>
  <c r="H3831" i="4"/>
  <c r="H3830" i="4"/>
  <c r="H3829" i="4"/>
  <c r="M3828" i="4" a="1"/>
  <c r="M3828" i="4" s="1"/>
  <c r="H3828" i="4"/>
  <c r="H3827" i="4"/>
  <c r="J3826" i="4" a="1"/>
  <c r="J3826" i="4" s="1"/>
  <c r="H3826" i="4"/>
  <c r="M3825" i="4" a="1"/>
  <c r="M3825" i="4" s="1"/>
  <c r="H3825" i="4"/>
  <c r="H3824" i="4"/>
  <c r="M3823" i="4" a="1"/>
  <c r="M3823" i="4" s="1"/>
  <c r="H3823" i="4"/>
  <c r="M3822" i="4" a="1"/>
  <c r="M3822" i="4" s="1"/>
  <c r="H3822" i="4"/>
  <c r="H3821" i="4"/>
  <c r="M3820" i="4" a="1"/>
  <c r="M3820" i="4" s="1"/>
  <c r="H3820" i="4"/>
  <c r="H3819" i="4"/>
  <c r="H3818" i="4"/>
  <c r="H3817" i="4"/>
  <c r="H3816" i="4"/>
  <c r="M3815" i="4" a="1"/>
  <c r="M3815" i="4" s="1"/>
  <c r="H3815" i="4"/>
  <c r="M3814" i="4" a="1"/>
  <c r="M3814" i="4" s="1"/>
  <c r="H3814" i="4"/>
  <c r="M3813" i="4" a="1"/>
  <c r="M3813" i="4" s="1"/>
  <c r="H3813" i="4"/>
  <c r="M3812" i="4" a="1"/>
  <c r="M3812" i="4" s="1"/>
  <c r="H3812" i="4"/>
  <c r="H3811" i="4"/>
  <c r="H3810" i="4"/>
  <c r="L3809" i="4" a="1"/>
  <c r="L3809" i="4" s="1"/>
  <c r="R3809" i="4" s="1"/>
  <c r="H3809" i="4"/>
  <c r="M3808" i="4" a="1"/>
  <c r="M3808" i="4" s="1"/>
  <c r="H3808" i="4"/>
  <c r="M3807" i="4" a="1"/>
  <c r="M3807" i="4" s="1"/>
  <c r="H3807" i="4"/>
  <c r="H3806" i="4"/>
  <c r="H3805" i="4"/>
  <c r="H3804" i="4"/>
  <c r="J3803" i="4" a="1"/>
  <c r="J3803" i="4" s="1"/>
  <c r="H3803" i="4"/>
  <c r="H3802" i="4"/>
  <c r="M3801" i="4" a="1"/>
  <c r="M3801" i="4" s="1"/>
  <c r="H3801" i="4"/>
  <c r="H3800" i="4"/>
  <c r="H3799" i="4"/>
  <c r="H3798" i="4"/>
  <c r="M3797" i="4" a="1"/>
  <c r="M3797" i="4" s="1"/>
  <c r="H3797" i="4"/>
  <c r="M3796" i="4" a="1"/>
  <c r="M3796" i="4" s="1"/>
  <c r="H3796" i="4"/>
  <c r="H3795" i="4"/>
  <c r="H3794" i="4"/>
  <c r="M3793" i="4" a="1"/>
  <c r="M3793" i="4" s="1"/>
  <c r="H3793" i="4"/>
  <c r="H3792" i="4"/>
  <c r="M3791" i="4" a="1"/>
  <c r="M3791" i="4" s="1"/>
  <c r="H3791" i="4"/>
  <c r="H3790" i="4"/>
  <c r="M3789" i="4" a="1"/>
  <c r="M3789" i="4" s="1"/>
  <c r="H3789" i="4"/>
  <c r="H3788" i="4"/>
  <c r="H3787" i="4"/>
  <c r="L3786" i="4" a="1"/>
  <c r="L3786" i="4" s="1"/>
  <c r="R3786" i="4" s="1"/>
  <c r="H3786" i="4"/>
  <c r="K3785" i="4" a="1"/>
  <c r="K3785" i="4" s="1"/>
  <c r="H3785" i="4"/>
  <c r="M3784" i="4" a="1"/>
  <c r="M3784" i="4" s="1"/>
  <c r="H3784" i="4"/>
  <c r="M3783" i="4" a="1"/>
  <c r="M3783" i="4" s="1"/>
  <c r="H3783" i="4"/>
  <c r="M3782" i="4" a="1"/>
  <c r="M3782" i="4" s="1"/>
  <c r="H3782" i="4"/>
  <c r="M3781" i="4" a="1"/>
  <c r="M3781" i="4" s="1"/>
  <c r="H3781" i="4"/>
  <c r="M3780" i="4" a="1"/>
  <c r="M3780" i="4" s="1"/>
  <c r="H3780" i="4"/>
  <c r="J3779" i="4" a="1"/>
  <c r="J3779" i="4" s="1"/>
  <c r="H3779" i="4"/>
  <c r="M3778" i="4" a="1"/>
  <c r="M3778" i="4" s="1"/>
  <c r="H3778" i="4"/>
  <c r="H3777" i="4"/>
  <c r="H3776" i="4"/>
  <c r="M3775" i="4" a="1"/>
  <c r="M3775" i="4" s="1"/>
  <c r="H3775" i="4"/>
  <c r="M3774" i="4" a="1"/>
  <c r="M3774" i="4" s="1"/>
  <c r="H3774" i="4"/>
  <c r="M3773" i="4" a="1"/>
  <c r="M3773" i="4" s="1"/>
  <c r="H3773" i="4"/>
  <c r="H3772" i="4"/>
  <c r="H3771" i="4"/>
  <c r="M3770" i="4" a="1"/>
  <c r="M3770" i="4" s="1"/>
  <c r="H3770" i="4"/>
  <c r="H3769" i="4"/>
  <c r="M3768" i="4" a="1"/>
  <c r="M3768" i="4" s="1"/>
  <c r="H3768" i="4"/>
  <c r="J3767" i="4" a="1"/>
  <c r="J3767" i="4" s="1"/>
  <c r="H3767" i="4"/>
  <c r="M3766" i="4" a="1"/>
  <c r="M3766" i="4" s="1"/>
  <c r="H3766" i="4"/>
  <c r="M3765" i="4" a="1"/>
  <c r="M3765" i="4" s="1"/>
  <c r="H3765" i="4"/>
  <c r="H3764" i="4"/>
  <c r="H3763" i="4"/>
  <c r="L3762" i="4" a="1"/>
  <c r="L3762" i="4" s="1"/>
  <c r="R3762" i="4" s="1"/>
  <c r="H3762" i="4"/>
  <c r="M3761" i="4" a="1"/>
  <c r="M3761" i="4" s="1"/>
  <c r="H3761" i="4"/>
  <c r="M3760" i="4" a="1"/>
  <c r="M3760" i="4" s="1"/>
  <c r="H3760" i="4"/>
  <c r="M3759" i="4" a="1"/>
  <c r="M3759" i="4" s="1"/>
  <c r="H3759" i="4"/>
  <c r="H3758" i="4"/>
  <c r="M3757" i="4" a="1"/>
  <c r="M3757" i="4" s="1"/>
  <c r="H3757" i="4"/>
  <c r="J3756" i="4" a="1"/>
  <c r="J3756" i="4" s="1"/>
  <c r="H3756" i="4"/>
  <c r="H3755" i="4"/>
  <c r="H3754" i="4"/>
  <c r="H3753" i="4"/>
  <c r="M3752" i="4" a="1"/>
  <c r="M3752" i="4" s="1"/>
  <c r="H3752" i="4"/>
  <c r="M3751" i="4" a="1"/>
  <c r="M3751" i="4" s="1"/>
  <c r="H3751" i="4"/>
  <c r="J3750" i="4" a="1"/>
  <c r="J3750" i="4" s="1"/>
  <c r="H3750" i="4"/>
  <c r="M3749" i="4" a="1"/>
  <c r="M3749" i="4" s="1"/>
  <c r="H3749" i="4"/>
  <c r="M3748" i="4" a="1"/>
  <c r="M3748" i="4" s="1"/>
  <c r="H3748" i="4"/>
  <c r="H3747" i="4"/>
  <c r="M3746" i="4" a="1"/>
  <c r="M3746" i="4" s="1"/>
  <c r="H3746" i="4"/>
  <c r="J3745" i="4" a="1"/>
  <c r="J3745" i="4" s="1"/>
  <c r="H3745" i="4"/>
  <c r="M3744" i="4" a="1"/>
  <c r="M3744" i="4" s="1"/>
  <c r="H3744" i="4"/>
  <c r="H3743" i="4"/>
  <c r="H3742" i="4"/>
  <c r="H3741" i="4"/>
  <c r="M3740" i="4" a="1"/>
  <c r="M3740" i="4" s="1"/>
  <c r="H3740" i="4"/>
  <c r="K3739" i="4" a="1"/>
  <c r="K3739" i="4" s="1"/>
  <c r="H3739" i="4"/>
  <c r="M3738" i="4" a="1"/>
  <c r="M3738" i="4" s="1"/>
  <c r="H3738" i="4"/>
  <c r="H3737" i="4"/>
  <c r="M3736" i="4" a="1"/>
  <c r="M3736" i="4" s="1"/>
  <c r="H3736" i="4"/>
  <c r="M3735" i="4" a="1"/>
  <c r="M3735" i="4" s="1"/>
  <c r="H3735" i="4"/>
  <c r="H3734" i="4"/>
  <c r="M3733" i="4" a="1"/>
  <c r="M3733" i="4" s="1"/>
  <c r="H3733" i="4"/>
  <c r="M3732" i="4" a="1"/>
  <c r="M3732" i="4" s="1"/>
  <c r="H3732" i="4"/>
  <c r="H3731" i="4"/>
  <c r="M3730" i="4" a="1"/>
  <c r="M3730" i="4" s="1"/>
  <c r="H3730" i="4"/>
  <c r="H3729" i="4"/>
  <c r="M3728" i="4" a="1"/>
  <c r="M3728" i="4" s="1"/>
  <c r="H3728" i="4"/>
  <c r="J3727" i="4" a="1"/>
  <c r="J3727" i="4" s="1"/>
  <c r="H3727" i="4"/>
  <c r="H3726" i="4"/>
  <c r="M3725" i="4" a="1"/>
  <c r="M3725" i="4" s="1"/>
  <c r="H3725" i="4"/>
  <c r="H3724" i="4"/>
  <c r="H3723" i="4"/>
  <c r="J3722" i="4" a="1"/>
  <c r="J3722" i="4" s="1"/>
  <c r="H3722" i="4"/>
  <c r="J3721" i="4" a="1"/>
  <c r="J3721" i="4" s="1"/>
  <c r="H3721" i="4"/>
  <c r="M3720" i="4" a="1"/>
  <c r="M3720" i="4" s="1"/>
  <c r="H3720" i="4"/>
  <c r="M3719" i="4" a="1"/>
  <c r="M3719" i="4" s="1"/>
  <c r="H3719" i="4"/>
  <c r="H3718" i="4"/>
  <c r="M3717" i="4" a="1"/>
  <c r="M3717" i="4" s="1"/>
  <c r="H3717" i="4"/>
  <c r="J3716" i="4" a="1"/>
  <c r="J3716" i="4" s="1"/>
  <c r="H3716" i="4"/>
  <c r="M3715" i="4" a="1"/>
  <c r="M3715" i="4" s="1"/>
  <c r="H3715" i="4"/>
  <c r="H3714" i="4"/>
  <c r="M3713" i="4" a="1"/>
  <c r="M3713" i="4" s="1"/>
  <c r="H3713" i="4"/>
  <c r="H3712" i="4"/>
  <c r="H3711" i="4"/>
  <c r="J3710" i="4" a="1"/>
  <c r="J3710" i="4" s="1"/>
  <c r="H3710" i="4"/>
  <c r="M3709" i="4" a="1"/>
  <c r="M3709" i="4" s="1"/>
  <c r="H3709" i="4"/>
  <c r="M3708" i="4" a="1"/>
  <c r="M3708" i="4" s="1"/>
  <c r="H3708" i="4"/>
  <c r="M3707" i="4" a="1"/>
  <c r="M3707" i="4" s="1"/>
  <c r="H3707" i="4"/>
  <c r="H3706" i="4"/>
  <c r="M3705" i="4" a="1"/>
  <c r="M3705" i="4" s="1"/>
  <c r="H3705" i="4"/>
  <c r="J3704" i="4" a="1"/>
  <c r="J3704" i="4" s="1"/>
  <c r="H3704" i="4"/>
  <c r="M3703" i="4" a="1"/>
  <c r="M3703" i="4" s="1"/>
  <c r="H3703" i="4"/>
  <c r="M3702" i="4" a="1"/>
  <c r="M3702" i="4" s="1"/>
  <c r="H3702" i="4"/>
  <c r="H3701" i="4"/>
  <c r="M3700" i="4" a="1"/>
  <c r="M3700" i="4" s="1"/>
  <c r="H3700" i="4"/>
  <c r="H3699" i="4"/>
  <c r="J3698" i="4" a="1"/>
  <c r="J3698" i="4" s="1"/>
  <c r="H3698" i="4"/>
  <c r="M3697" i="4" a="1"/>
  <c r="M3697" i="4" s="1"/>
  <c r="H3697" i="4"/>
  <c r="M3696" i="4" a="1"/>
  <c r="M3696" i="4" s="1"/>
  <c r="H3696" i="4"/>
  <c r="H3695" i="4"/>
  <c r="M3694" i="4" a="1"/>
  <c r="M3694" i="4" s="1"/>
  <c r="H3694" i="4"/>
  <c r="H3693" i="4"/>
  <c r="M3692" i="4" a="1"/>
  <c r="M3692" i="4" s="1"/>
  <c r="H3692" i="4"/>
  <c r="H3691" i="4"/>
  <c r="M3690" i="4" a="1"/>
  <c r="M3690" i="4" s="1"/>
  <c r="H3690" i="4"/>
  <c r="M3689" i="4" a="1"/>
  <c r="M3689" i="4" s="1"/>
  <c r="H3689" i="4"/>
  <c r="H3688" i="4"/>
  <c r="M3687" i="4" a="1"/>
  <c r="M3687" i="4" s="1"/>
  <c r="H3687" i="4"/>
  <c r="J3686" i="4" a="1"/>
  <c r="J3686" i="4" s="1"/>
  <c r="H3686" i="4"/>
  <c r="H3685" i="4"/>
  <c r="H3684" i="4"/>
  <c r="M3683" i="4" a="1"/>
  <c r="M3683" i="4" s="1"/>
  <c r="H3683" i="4"/>
  <c r="H3682" i="4"/>
  <c r="M3681" i="4" a="1"/>
  <c r="M3681" i="4" s="1"/>
  <c r="H3681" i="4"/>
  <c r="M3680" i="4" a="1"/>
  <c r="M3680" i="4" s="1"/>
  <c r="H3680" i="4"/>
  <c r="H3679" i="4"/>
  <c r="M3678" i="4" a="1"/>
  <c r="M3678" i="4" s="1"/>
  <c r="H3678" i="4"/>
  <c r="M3677" i="4" a="1"/>
  <c r="M3677" i="4" s="1"/>
  <c r="H3677" i="4"/>
  <c r="M3676" i="4" a="1"/>
  <c r="M3676" i="4" s="1"/>
  <c r="H3676" i="4"/>
  <c r="M3675" i="4" a="1"/>
  <c r="M3675" i="4" s="1"/>
  <c r="H3675" i="4"/>
  <c r="H3674" i="4"/>
  <c r="M3673" i="4" a="1"/>
  <c r="M3673" i="4" s="1"/>
  <c r="H3673" i="4"/>
  <c r="M3672" i="4" a="1"/>
  <c r="M3672" i="4" s="1"/>
  <c r="H3672" i="4"/>
  <c r="H3671" i="4"/>
  <c r="M3670" i="4" a="1"/>
  <c r="M3670" i="4" s="1"/>
  <c r="H3670" i="4"/>
  <c r="M3669" i="4" a="1"/>
  <c r="M3669" i="4" s="1"/>
  <c r="H3669" i="4"/>
  <c r="H3668" i="4"/>
  <c r="H3667" i="4"/>
  <c r="H3666" i="4"/>
  <c r="M3665" i="4" a="1"/>
  <c r="M3665" i="4" s="1"/>
  <c r="H3665" i="4"/>
  <c r="M3664" i="4" a="1"/>
  <c r="M3664" i="4" s="1"/>
  <c r="H3664" i="4"/>
  <c r="M3663" i="4" a="1"/>
  <c r="M3663" i="4" s="1"/>
  <c r="H3663" i="4"/>
  <c r="M3662" i="4" a="1"/>
  <c r="M3662" i="4" s="1"/>
  <c r="H3662" i="4"/>
  <c r="M3661" i="4" a="1"/>
  <c r="M3661" i="4" s="1"/>
  <c r="H3661" i="4"/>
  <c r="M3660" i="4" a="1"/>
  <c r="M3660" i="4" s="1"/>
  <c r="H3660" i="4"/>
  <c r="M3659" i="4" a="1"/>
  <c r="M3659" i="4" s="1"/>
  <c r="H3659" i="4"/>
  <c r="L3658" i="4" a="1"/>
  <c r="L3658" i="4" s="1"/>
  <c r="R3658" i="4" s="1"/>
  <c r="H3658" i="4"/>
  <c r="M3657" i="4" a="1"/>
  <c r="M3657" i="4" s="1"/>
  <c r="H3657" i="4"/>
  <c r="M3656" i="4" a="1"/>
  <c r="M3656" i="4" s="1"/>
  <c r="H3656" i="4"/>
  <c r="H3655" i="4"/>
  <c r="M3654" i="4" a="1"/>
  <c r="M3654" i="4" s="1"/>
  <c r="H3654" i="4"/>
  <c r="H3653" i="4"/>
  <c r="J3652" i="4" a="1"/>
  <c r="J3652" i="4" s="1"/>
  <c r="H3652" i="4"/>
  <c r="M3651" i="4" a="1"/>
  <c r="M3651" i="4" s="1"/>
  <c r="H3651" i="4"/>
  <c r="M3650" i="4" a="1"/>
  <c r="M3650" i="4" s="1"/>
  <c r="H3650" i="4"/>
  <c r="M3649" i="4" a="1"/>
  <c r="M3649" i="4" s="1"/>
  <c r="H3649" i="4"/>
  <c r="M3648" i="4" a="1"/>
  <c r="M3648" i="4" s="1"/>
  <c r="H3648" i="4"/>
  <c r="H3647" i="4"/>
  <c r="M3646" i="4" a="1"/>
  <c r="M3646" i="4" s="1"/>
  <c r="H3646" i="4"/>
  <c r="L3645" i="4" a="1"/>
  <c r="L3645" i="4" s="1"/>
  <c r="H3645" i="4"/>
  <c r="M3644" i="4" a="1"/>
  <c r="M3644" i="4" s="1"/>
  <c r="H3644" i="4"/>
  <c r="M3643" i="4" a="1"/>
  <c r="M3643" i="4" s="1"/>
  <c r="H3643" i="4"/>
  <c r="H3642" i="4"/>
  <c r="M3641" i="4" a="1"/>
  <c r="M3641" i="4" s="1"/>
  <c r="H3641" i="4"/>
  <c r="L3640" i="4" a="1"/>
  <c r="L3640" i="4" s="1"/>
  <c r="R3640" i="4" s="1"/>
  <c r="H3640" i="4"/>
  <c r="J3639" i="4" a="1"/>
  <c r="J3639" i="4" s="1"/>
  <c r="H3639" i="4"/>
  <c r="M3638" i="4" a="1"/>
  <c r="M3638" i="4" s="1"/>
  <c r="H3638" i="4"/>
  <c r="M3637" i="4" a="1"/>
  <c r="M3637" i="4" s="1"/>
  <c r="H3637" i="4"/>
  <c r="H3636" i="4"/>
  <c r="M3635" i="4" a="1"/>
  <c r="M3635" i="4" s="1"/>
  <c r="H3635" i="4"/>
  <c r="M3634" i="4" a="1"/>
  <c r="M3634" i="4" s="1"/>
  <c r="H3634" i="4"/>
  <c r="M3633" i="4" a="1"/>
  <c r="M3633" i="4" s="1"/>
  <c r="H3633" i="4"/>
  <c r="H3632" i="4"/>
  <c r="H3631" i="4"/>
  <c r="M3630" i="4" a="1"/>
  <c r="M3630" i="4" s="1"/>
  <c r="H3630" i="4"/>
  <c r="H3629" i="4"/>
  <c r="K3628" i="4" a="1"/>
  <c r="K3628" i="4" s="1"/>
  <c r="H3628" i="4"/>
  <c r="M3627" i="4" a="1"/>
  <c r="M3627" i="4" s="1"/>
  <c r="H3627" i="4"/>
  <c r="H3626" i="4"/>
  <c r="M3625" i="4" a="1"/>
  <c r="M3625" i="4" s="1"/>
  <c r="H3625" i="4"/>
  <c r="M3624" i="4" a="1"/>
  <c r="M3624" i="4" s="1"/>
  <c r="H3624" i="4"/>
  <c r="H3623" i="4"/>
  <c r="M3622" i="4" a="1"/>
  <c r="M3622" i="4" s="1"/>
  <c r="H3622" i="4"/>
  <c r="M3621" i="4" a="1"/>
  <c r="M3621" i="4" s="1"/>
  <c r="H3621" i="4"/>
  <c r="M3620" i="4" a="1"/>
  <c r="M3620" i="4" s="1"/>
  <c r="H3620" i="4"/>
  <c r="H3619" i="4"/>
  <c r="M3618" i="4" a="1"/>
  <c r="M3618" i="4" s="1"/>
  <c r="H3618" i="4"/>
  <c r="J3617" i="4" a="1"/>
  <c r="J3617" i="4" s="1"/>
  <c r="H3617" i="4"/>
  <c r="J3616" i="4" a="1"/>
  <c r="J3616" i="4" s="1"/>
  <c r="H3616" i="4"/>
  <c r="M3615" i="4" a="1"/>
  <c r="M3615" i="4" s="1"/>
  <c r="H3615" i="4"/>
  <c r="H3614" i="4"/>
  <c r="M3613" i="4" a="1"/>
  <c r="M3613" i="4" s="1"/>
  <c r="H3613" i="4"/>
  <c r="M3612" i="4" a="1"/>
  <c r="M3612" i="4" s="1"/>
  <c r="H3612" i="4"/>
  <c r="J3611" i="4" a="1"/>
  <c r="J3611" i="4" s="1"/>
  <c r="H3611" i="4"/>
  <c r="M3610" i="4" a="1"/>
  <c r="M3610" i="4" s="1"/>
  <c r="H3610" i="4"/>
  <c r="M3609" i="4" a="1"/>
  <c r="M3609" i="4" s="1"/>
  <c r="H3609" i="4"/>
  <c r="M3608" i="4" a="1"/>
  <c r="M3608" i="4" s="1"/>
  <c r="H3608" i="4"/>
  <c r="M3607" i="4" a="1"/>
  <c r="M3607" i="4" s="1"/>
  <c r="H3607" i="4"/>
  <c r="M3606" i="4" a="1"/>
  <c r="M3606" i="4" s="1"/>
  <c r="H3606" i="4"/>
  <c r="M3605" i="4" a="1"/>
  <c r="M3605" i="4" s="1"/>
  <c r="H3605" i="4"/>
  <c r="M3604" i="4" a="1"/>
  <c r="M3604" i="4" s="1"/>
  <c r="H3604" i="4"/>
  <c r="H3603" i="4"/>
  <c r="H3602" i="4"/>
  <c r="H3601" i="4"/>
  <c r="H3600" i="4"/>
  <c r="M3599" i="4" a="1"/>
  <c r="M3599" i="4" s="1"/>
  <c r="H3599" i="4"/>
  <c r="H3598" i="4"/>
  <c r="M3597" i="4" a="1"/>
  <c r="M3597" i="4" s="1"/>
  <c r="H3597" i="4"/>
  <c r="M3596" i="4" a="1"/>
  <c r="M3596" i="4" s="1"/>
  <c r="H3596" i="4"/>
  <c r="H3595" i="4"/>
  <c r="L3594" i="4" a="1"/>
  <c r="L3594" i="4" s="1"/>
  <c r="H3594" i="4"/>
  <c r="M3593" i="4" a="1"/>
  <c r="M3593" i="4" s="1"/>
  <c r="H3593" i="4"/>
  <c r="M3592" i="4" a="1"/>
  <c r="M3592" i="4" s="1"/>
  <c r="H3592" i="4"/>
  <c r="M3591" i="4" a="1"/>
  <c r="M3591" i="4" s="1"/>
  <c r="H3591" i="4"/>
  <c r="H3590" i="4"/>
  <c r="M3589" i="4" a="1"/>
  <c r="M3589" i="4" s="1"/>
  <c r="H3589" i="4"/>
  <c r="M3588" i="4" a="1"/>
  <c r="M3588" i="4" s="1"/>
  <c r="H3588" i="4"/>
  <c r="J3587" i="4" a="1"/>
  <c r="J3587" i="4" s="1"/>
  <c r="H3587" i="4"/>
  <c r="M3586" i="4" a="1"/>
  <c r="M3586" i="4" s="1"/>
  <c r="H3586" i="4"/>
  <c r="H3585" i="4"/>
  <c r="H3584" i="4"/>
  <c r="M3583" i="4" a="1"/>
  <c r="M3583" i="4" s="1"/>
  <c r="H3583" i="4"/>
  <c r="J3582" i="4" a="1"/>
  <c r="J3582" i="4" s="1"/>
  <c r="H3582" i="4"/>
  <c r="M3581" i="4" a="1"/>
  <c r="M3581" i="4" s="1"/>
  <c r="H3581" i="4"/>
  <c r="M3580" i="4" a="1"/>
  <c r="M3580" i="4" s="1"/>
  <c r="H3580" i="4"/>
  <c r="H3579" i="4"/>
  <c r="M3578" i="4" a="1"/>
  <c r="M3578" i="4" s="1"/>
  <c r="H3578" i="4"/>
  <c r="H3577" i="4"/>
  <c r="L3576" i="4" a="1"/>
  <c r="L3576" i="4" s="1"/>
  <c r="H3576" i="4"/>
  <c r="J3575" i="4" a="1"/>
  <c r="J3575" i="4" s="1"/>
  <c r="H3575" i="4"/>
  <c r="M3574" i="4" a="1"/>
  <c r="M3574" i="4" s="1"/>
  <c r="H3574" i="4"/>
  <c r="M3573" i="4" a="1"/>
  <c r="M3573" i="4" s="1"/>
  <c r="H3573" i="4"/>
  <c r="H3572" i="4"/>
  <c r="M3571" i="4" a="1"/>
  <c r="M3571" i="4" s="1"/>
  <c r="H3571" i="4"/>
  <c r="M3570" i="4" a="1"/>
  <c r="M3570" i="4" s="1"/>
  <c r="H3570" i="4"/>
  <c r="H3569" i="4"/>
  <c r="H3568" i="4"/>
  <c r="M3567" i="4" a="1"/>
  <c r="M3567" i="4" s="1"/>
  <c r="H3567" i="4"/>
  <c r="M3566" i="4" a="1"/>
  <c r="M3566" i="4" s="1"/>
  <c r="H3566" i="4"/>
  <c r="M3565" i="4" a="1"/>
  <c r="M3565" i="4" s="1"/>
  <c r="H3565" i="4"/>
  <c r="M3564" i="4" a="1"/>
  <c r="M3564" i="4" s="1"/>
  <c r="H3564" i="4"/>
  <c r="H3563" i="4"/>
  <c r="H3562" i="4"/>
  <c r="H3561" i="4"/>
  <c r="M3560" i="4" a="1"/>
  <c r="M3560" i="4" s="1"/>
  <c r="H3560" i="4"/>
  <c r="H3559" i="4"/>
  <c r="M3558" i="4" a="1"/>
  <c r="M3558" i="4" s="1"/>
  <c r="H3558" i="4"/>
  <c r="M3557" i="4" a="1"/>
  <c r="M3557" i="4" s="1"/>
  <c r="H3557" i="4"/>
  <c r="H3556" i="4"/>
  <c r="H3555" i="4"/>
  <c r="M3554" i="4" a="1"/>
  <c r="M3554" i="4" s="1"/>
  <c r="H3554" i="4"/>
  <c r="J3553" i="4" a="1"/>
  <c r="J3553" i="4" s="1"/>
  <c r="H3553" i="4"/>
  <c r="M3552" i="4" a="1"/>
  <c r="M3552" i="4" s="1"/>
  <c r="H3552" i="4"/>
  <c r="M3551" i="4" a="1"/>
  <c r="M3551" i="4" s="1"/>
  <c r="H3551" i="4"/>
  <c r="M3550" i="4" a="1"/>
  <c r="M3550" i="4" s="1"/>
  <c r="H3550" i="4"/>
  <c r="M3549" i="4" a="1"/>
  <c r="M3549" i="4" s="1"/>
  <c r="H3549" i="4"/>
  <c r="M3548" i="4" a="1"/>
  <c r="M3548" i="4" s="1"/>
  <c r="H3548" i="4"/>
  <c r="M3547" i="4" a="1"/>
  <c r="M3547" i="4" s="1"/>
  <c r="H3547" i="4"/>
  <c r="H3546" i="4"/>
  <c r="H3545" i="4"/>
  <c r="M3544" i="4" a="1"/>
  <c r="M3544" i="4" s="1"/>
  <c r="H3544" i="4"/>
  <c r="H3543" i="4"/>
  <c r="M3542" i="4" a="1"/>
  <c r="M3542" i="4" s="1"/>
  <c r="H3542" i="4"/>
  <c r="M3541" i="4" a="1"/>
  <c r="M3541" i="4" s="1"/>
  <c r="H3541" i="4"/>
  <c r="H3540" i="4"/>
  <c r="H3539" i="4"/>
  <c r="H3538" i="4"/>
  <c r="H3537" i="4"/>
  <c r="M3536" i="4" a="1"/>
  <c r="M3536" i="4" s="1"/>
  <c r="H3536" i="4"/>
  <c r="M3535" i="4" a="1"/>
  <c r="M3535" i="4" s="1"/>
  <c r="H3535" i="4"/>
  <c r="M3534" i="4" a="1"/>
  <c r="M3534" i="4" s="1"/>
  <c r="H3534" i="4"/>
  <c r="M3533" i="4" a="1"/>
  <c r="M3533" i="4" s="1"/>
  <c r="H3533" i="4"/>
  <c r="M3532" i="4" a="1"/>
  <c r="M3532" i="4" s="1"/>
  <c r="H3532" i="4"/>
  <c r="M3531" i="4" a="1"/>
  <c r="M3531" i="4" s="1"/>
  <c r="H3531" i="4"/>
  <c r="L3530" i="4" a="1"/>
  <c r="L3530" i="4" s="1"/>
  <c r="H3530" i="4"/>
  <c r="J3529" i="4" a="1"/>
  <c r="J3529" i="4" s="1"/>
  <c r="H3529" i="4"/>
  <c r="H3528" i="4"/>
  <c r="H3527" i="4"/>
  <c r="M3526" i="4" a="1"/>
  <c r="M3526" i="4" s="1"/>
  <c r="H3526" i="4"/>
  <c r="M3525" i="4" a="1"/>
  <c r="M3525" i="4" s="1"/>
  <c r="H3525" i="4"/>
  <c r="J3524" i="4" a="1"/>
  <c r="J3524" i="4" s="1"/>
  <c r="H3524" i="4"/>
  <c r="M3523" i="4" a="1"/>
  <c r="M3523" i="4" s="1"/>
  <c r="H3523" i="4"/>
  <c r="M3522" i="4" a="1"/>
  <c r="M3522" i="4" s="1"/>
  <c r="H3522" i="4"/>
  <c r="H3521" i="4"/>
  <c r="M3520" i="4" a="1"/>
  <c r="M3520" i="4" s="1"/>
  <c r="H3520" i="4"/>
  <c r="M3519" i="4" a="1"/>
  <c r="M3519" i="4" s="1"/>
  <c r="H3519" i="4"/>
  <c r="M3518" i="4" a="1"/>
  <c r="M3518" i="4" s="1"/>
  <c r="H3518" i="4"/>
  <c r="L3517" i="4" a="1"/>
  <c r="L3517" i="4" s="1"/>
  <c r="H3517" i="4"/>
  <c r="M3516" i="4" a="1"/>
  <c r="M3516" i="4" s="1"/>
  <c r="H3516" i="4"/>
  <c r="H3515" i="4"/>
  <c r="H3514" i="4"/>
  <c r="M3513" i="4" a="1"/>
  <c r="M3513" i="4" s="1"/>
  <c r="H3513" i="4"/>
  <c r="L3512" i="4" a="1"/>
  <c r="L3512" i="4" s="1"/>
  <c r="H3512" i="4"/>
  <c r="M3511" i="4" a="1"/>
  <c r="M3511" i="4" s="1"/>
  <c r="H3511" i="4"/>
  <c r="M3510" i="4" a="1"/>
  <c r="M3510" i="4" s="1"/>
  <c r="H3510" i="4"/>
  <c r="M3509" i="4" a="1"/>
  <c r="M3509" i="4" s="1"/>
  <c r="H3509" i="4"/>
  <c r="H3508" i="4"/>
  <c r="H3507" i="4"/>
  <c r="M3506" i="4" a="1"/>
  <c r="M3506" i="4" s="1"/>
  <c r="H3506" i="4"/>
  <c r="H3505" i="4"/>
  <c r="H3504" i="4"/>
  <c r="M3503" i="4" a="1"/>
  <c r="M3503" i="4" s="1"/>
  <c r="H3503" i="4"/>
  <c r="H3502" i="4"/>
  <c r="H3501" i="4"/>
  <c r="M3500" i="4" a="1"/>
  <c r="M3500" i="4" s="1"/>
  <c r="H3500" i="4"/>
  <c r="H3499" i="4"/>
  <c r="M3498" i="4" a="1"/>
  <c r="M3498" i="4" s="1"/>
  <c r="H3498" i="4"/>
  <c r="M3497" i="4" a="1"/>
  <c r="M3497" i="4" s="1"/>
  <c r="H3497" i="4"/>
  <c r="M3496" i="4" a="1"/>
  <c r="M3496" i="4" s="1"/>
  <c r="H3496" i="4"/>
  <c r="H3495" i="4"/>
  <c r="J3494" i="4" a="1"/>
  <c r="J3494" i="4" s="1"/>
  <c r="H3494" i="4"/>
  <c r="M3493" i="4" a="1"/>
  <c r="M3493" i="4" s="1"/>
  <c r="H3493" i="4"/>
  <c r="M3492" i="4" a="1"/>
  <c r="M3492" i="4" s="1"/>
  <c r="H3492" i="4"/>
  <c r="H3491" i="4"/>
  <c r="M3490" i="4" a="1"/>
  <c r="M3490" i="4" s="1"/>
  <c r="H3490" i="4"/>
  <c r="K3489" i="4" a="1"/>
  <c r="K3489" i="4" s="1"/>
  <c r="H3489" i="4"/>
  <c r="J3488" i="4" a="1"/>
  <c r="J3488" i="4" s="1"/>
  <c r="H3488" i="4"/>
  <c r="M3487" i="4" a="1"/>
  <c r="M3487" i="4" s="1"/>
  <c r="H3487" i="4"/>
  <c r="H3486" i="4"/>
  <c r="M3485" i="4" a="1"/>
  <c r="M3485" i="4" s="1"/>
  <c r="H3485" i="4"/>
  <c r="M3484" i="4" a="1"/>
  <c r="M3484" i="4" s="1"/>
  <c r="H3484" i="4"/>
  <c r="J3483" i="4" a="1"/>
  <c r="J3483" i="4" s="1"/>
  <c r="H3483" i="4"/>
  <c r="M3482" i="4" a="1"/>
  <c r="M3482" i="4" s="1"/>
  <c r="H3482" i="4"/>
  <c r="M3481" i="4" a="1"/>
  <c r="M3481" i="4" s="1"/>
  <c r="H3481" i="4"/>
  <c r="M3480" i="4" a="1"/>
  <c r="M3480" i="4" s="1"/>
  <c r="H3480" i="4"/>
  <c r="H3479" i="4"/>
  <c r="H3478" i="4"/>
  <c r="M3477" i="4" a="1"/>
  <c r="M3477" i="4" s="1"/>
  <c r="H3477" i="4"/>
  <c r="H3476" i="4"/>
  <c r="H3475" i="4"/>
  <c r="M3474" i="4" a="1"/>
  <c r="M3474" i="4" s="1"/>
  <c r="H3474" i="4"/>
  <c r="H3473" i="4"/>
  <c r="H3472" i="4"/>
  <c r="M3471" i="4" a="1"/>
  <c r="M3471" i="4" s="1"/>
  <c r="H3471" i="4"/>
  <c r="H3470" i="4"/>
  <c r="M3469" i="4" a="1"/>
  <c r="M3469" i="4" s="1"/>
  <c r="H3469" i="4"/>
  <c r="M3468" i="4" a="1"/>
  <c r="M3468" i="4" s="1"/>
  <c r="H3468" i="4"/>
  <c r="H3467" i="4"/>
  <c r="M3466" i="4" a="1"/>
  <c r="M3466" i="4" s="1"/>
  <c r="H3466" i="4"/>
  <c r="M3465" i="4" a="1"/>
  <c r="M3465" i="4" s="1"/>
  <c r="H3465" i="4"/>
  <c r="H3464" i="4"/>
  <c r="H3463" i="4"/>
  <c r="H3462" i="4"/>
  <c r="M3461" i="4" a="1"/>
  <c r="M3461" i="4" s="1"/>
  <c r="H3461" i="4"/>
  <c r="J3460" i="4" a="1"/>
  <c r="J3460" i="4" s="1"/>
  <c r="H3460" i="4"/>
  <c r="M3459" i="4" a="1"/>
  <c r="M3459" i="4" s="1"/>
  <c r="H3459" i="4"/>
  <c r="M3458" i="4" a="1"/>
  <c r="M3458" i="4" s="1"/>
  <c r="H3458" i="4"/>
  <c r="M3457" i="4" a="1"/>
  <c r="M3457" i="4" s="1"/>
  <c r="H3457" i="4"/>
  <c r="M3456" i="4" a="1"/>
  <c r="M3456" i="4" s="1"/>
  <c r="H3456" i="4"/>
  <c r="H3455" i="4"/>
  <c r="J3454" i="4" a="1"/>
  <c r="J3454" i="4" s="1"/>
  <c r="H3454" i="4"/>
  <c r="L3453" i="4" a="1"/>
  <c r="L3453" i="4" s="1"/>
  <c r="H3453" i="4"/>
  <c r="M3452" i="4" a="1"/>
  <c r="M3452" i="4" s="1"/>
  <c r="H3452" i="4"/>
  <c r="H3451" i="4"/>
  <c r="M3450" i="4" a="1"/>
  <c r="M3450" i="4" s="1"/>
  <c r="H3450" i="4"/>
  <c r="M3449" i="4" a="1"/>
  <c r="M3449" i="4" s="1"/>
  <c r="H3449" i="4"/>
  <c r="L3448" i="4" a="1"/>
  <c r="L3448" i="4" s="1"/>
  <c r="H3448" i="4"/>
  <c r="J3447" i="4" a="1"/>
  <c r="J3447" i="4" s="1"/>
  <c r="H3447" i="4"/>
  <c r="H3446" i="4"/>
  <c r="M3445" i="4" a="1"/>
  <c r="M3445" i="4" s="1"/>
  <c r="H3445" i="4"/>
  <c r="H3444" i="4"/>
  <c r="M3443" i="4" a="1"/>
  <c r="M3443" i="4" s="1"/>
  <c r="H3443" i="4"/>
  <c r="M3442" i="4" a="1"/>
  <c r="M3442" i="4" s="1"/>
  <c r="H3442" i="4"/>
  <c r="M3441" i="4" a="1"/>
  <c r="M3441" i="4" s="1"/>
  <c r="H3441" i="4"/>
  <c r="H3440" i="4"/>
  <c r="H3439" i="4"/>
  <c r="H3438" i="4"/>
  <c r="H3437" i="4"/>
  <c r="M3436" i="4" a="1"/>
  <c r="M3436" i="4" s="1"/>
  <c r="H3436" i="4"/>
  <c r="H3435" i="4"/>
  <c r="M3434" i="4" a="1"/>
  <c r="M3434" i="4" s="1"/>
  <c r="H3434" i="4"/>
  <c r="M3433" i="4" a="1"/>
  <c r="M3433" i="4" s="1"/>
  <c r="H3433" i="4"/>
  <c r="M3432" i="4" a="1"/>
  <c r="M3432" i="4" s="1"/>
  <c r="H3432" i="4"/>
  <c r="H3431" i="4"/>
  <c r="J3430" i="4" a="1"/>
  <c r="J3430" i="4" s="1"/>
  <c r="H3430" i="4"/>
  <c r="M3429" i="4" a="1"/>
  <c r="M3429" i="4" s="1"/>
  <c r="H3429" i="4"/>
  <c r="H3428" i="4"/>
  <c r="H3427" i="4"/>
  <c r="M3426" i="4" a="1"/>
  <c r="M3426" i="4" s="1"/>
  <c r="H3426" i="4"/>
  <c r="K3425" i="4" a="1"/>
  <c r="K3425" i="4" s="1"/>
  <c r="H3425" i="4"/>
  <c r="J3424" i="4" a="1"/>
  <c r="J3424" i="4" s="1"/>
  <c r="H3424" i="4"/>
  <c r="H3423" i="4"/>
  <c r="H3422" i="4"/>
  <c r="H3421" i="4"/>
  <c r="M3420" i="4" a="1"/>
  <c r="M3420" i="4" s="1"/>
  <c r="H3420" i="4"/>
  <c r="J3419" i="4" a="1"/>
  <c r="J3419" i="4" s="1"/>
  <c r="H3419" i="4"/>
  <c r="M3418" i="4" a="1"/>
  <c r="M3418" i="4" s="1"/>
  <c r="H3418" i="4"/>
  <c r="M3417" i="4" a="1"/>
  <c r="M3417" i="4" s="1"/>
  <c r="H3417" i="4"/>
  <c r="M3416" i="4" a="1"/>
  <c r="M3416" i="4" s="1"/>
  <c r="H3416" i="4"/>
  <c r="H3415" i="4"/>
  <c r="H3414" i="4"/>
  <c r="M3413" i="4" a="1"/>
  <c r="M3413" i="4" s="1"/>
  <c r="H3413" i="4"/>
  <c r="H3412" i="4"/>
  <c r="M3411" i="4" a="1"/>
  <c r="M3411" i="4" s="1"/>
  <c r="H3411" i="4"/>
  <c r="H3410" i="4"/>
  <c r="M3409" i="4" a="1"/>
  <c r="M3409" i="4" s="1"/>
  <c r="H3409" i="4"/>
  <c r="H3408" i="4"/>
  <c r="M3407" i="4" a="1"/>
  <c r="M3407" i="4" s="1"/>
  <c r="H3407" i="4"/>
  <c r="H3406" i="4"/>
  <c r="M3405" i="4" a="1"/>
  <c r="M3405" i="4" s="1"/>
  <c r="H3405" i="4"/>
  <c r="M3404" i="4" a="1"/>
  <c r="M3404" i="4" s="1"/>
  <c r="H3404" i="4"/>
  <c r="H3403" i="4"/>
  <c r="L3402" i="4" a="1"/>
  <c r="L3402" i="4" s="1"/>
  <c r="R3402" i="4" s="1"/>
  <c r="H3402" i="4"/>
  <c r="J3401" i="4" a="1"/>
  <c r="J3401" i="4" s="1"/>
  <c r="H3401" i="4"/>
  <c r="M3400" i="4" a="1"/>
  <c r="M3400" i="4" s="1"/>
  <c r="H3400" i="4"/>
  <c r="H3399" i="4"/>
  <c r="M3398" i="4" a="1"/>
  <c r="M3398" i="4" s="1"/>
  <c r="H3398" i="4"/>
  <c r="H3397" i="4"/>
  <c r="J3396" i="4" a="1"/>
  <c r="J3396" i="4" s="1"/>
  <c r="H3396" i="4"/>
  <c r="M3395" i="4" a="1"/>
  <c r="M3395" i="4" s="1"/>
  <c r="H3395" i="4"/>
  <c r="M3394" i="4" a="1"/>
  <c r="M3394" i="4" s="1"/>
  <c r="H3394" i="4"/>
  <c r="M3393" i="4" a="1"/>
  <c r="M3393" i="4" s="1"/>
  <c r="H3393" i="4"/>
  <c r="H3392" i="4"/>
  <c r="M3391" i="4" a="1"/>
  <c r="M3391" i="4" s="1"/>
  <c r="H3391" i="4"/>
  <c r="J3390" i="4" a="1"/>
  <c r="J3390" i="4" s="1"/>
  <c r="H3390" i="4"/>
  <c r="M3389" i="4" a="1"/>
  <c r="M3389" i="4" s="1"/>
  <c r="H3389" i="4"/>
  <c r="M3388" i="4" a="1"/>
  <c r="M3388" i="4" s="1"/>
  <c r="H3388" i="4"/>
  <c r="H3387" i="4"/>
  <c r="M3386" i="4" a="1"/>
  <c r="M3386" i="4" s="1"/>
  <c r="H3386" i="4"/>
  <c r="H3385" i="4"/>
  <c r="L3384" i="4" a="1"/>
  <c r="L3384" i="4" s="1"/>
  <c r="R3384" i="4" s="1"/>
  <c r="H3384" i="4"/>
  <c r="J3383" i="4" a="1"/>
  <c r="J3383" i="4" s="1"/>
  <c r="H3383" i="4"/>
  <c r="M3382" i="4" a="1"/>
  <c r="M3382" i="4" s="1"/>
  <c r="H3382" i="4"/>
  <c r="M3381" i="4" a="1"/>
  <c r="M3381" i="4" s="1"/>
  <c r="H3381" i="4"/>
  <c r="H3380" i="4"/>
  <c r="M3379" i="4" a="1"/>
  <c r="M3379" i="4" s="1"/>
  <c r="H3379" i="4"/>
  <c r="M3378" i="4" a="1"/>
  <c r="M3378" i="4" s="1"/>
  <c r="H3378" i="4"/>
  <c r="M3377" i="4" a="1"/>
  <c r="M3377" i="4" s="1"/>
  <c r="H3377" i="4"/>
  <c r="H3376" i="4"/>
  <c r="M3375" i="4" a="1"/>
  <c r="M3375" i="4" s="1"/>
  <c r="H3375" i="4"/>
  <c r="H3374" i="4"/>
  <c r="M3373" i="4" a="1"/>
  <c r="M3373" i="4" s="1"/>
  <c r="H3373" i="4"/>
  <c r="M3372" i="4" a="1"/>
  <c r="M3372" i="4" s="1"/>
  <c r="H3372" i="4"/>
  <c r="H3371" i="4"/>
  <c r="M3370" i="4" a="1"/>
  <c r="M3370" i="4" s="1"/>
  <c r="H3370" i="4"/>
  <c r="H3369" i="4"/>
  <c r="M3368" i="4" a="1"/>
  <c r="M3368" i="4" s="1"/>
  <c r="H3368" i="4"/>
  <c r="H3367" i="4"/>
  <c r="M3366" i="4" a="1"/>
  <c r="M3366" i="4" s="1"/>
  <c r="H3366" i="4"/>
  <c r="M3365" i="4" a="1"/>
  <c r="M3365" i="4" s="1"/>
  <c r="H3365" i="4"/>
  <c r="H3364" i="4"/>
  <c r="H3363" i="4"/>
  <c r="M3362" i="4" a="1"/>
  <c r="M3362" i="4" s="1"/>
  <c r="H3362" i="4"/>
  <c r="M3361" i="4" a="1"/>
  <c r="M3361" i="4" s="1"/>
  <c r="H3361" i="4"/>
  <c r="H3360" i="4"/>
  <c r="M3359" i="4" a="1"/>
  <c r="M3359" i="4" s="1"/>
  <c r="H3359" i="4"/>
  <c r="J3358" i="4" a="1"/>
  <c r="J3358" i="4" s="1"/>
  <c r="H3358" i="4"/>
  <c r="M3357" i="4" a="1"/>
  <c r="M3357" i="4" s="1"/>
  <c r="H3357" i="4"/>
  <c r="M3356" i="4" a="1"/>
  <c r="M3356" i="4" s="1"/>
  <c r="H3356" i="4"/>
  <c r="H3355" i="4"/>
  <c r="M3354" i="4" a="1"/>
  <c r="M3354" i="4" s="1"/>
  <c r="H3354" i="4"/>
  <c r="J3353" i="4" a="1"/>
  <c r="J3353" i="4" s="1"/>
  <c r="H3353" i="4"/>
  <c r="M3352" i="4" a="1"/>
  <c r="M3352" i="4" s="1"/>
  <c r="H3352" i="4"/>
  <c r="H3351" i="4"/>
  <c r="H3350" i="4"/>
  <c r="M3349" i="4" a="1"/>
  <c r="M3349" i="4" s="1"/>
  <c r="H3349" i="4"/>
  <c r="H3348" i="4"/>
  <c r="M3347" i="4" a="1"/>
  <c r="M3347" i="4" s="1"/>
  <c r="H3347" i="4"/>
  <c r="M3346" i="4" a="1"/>
  <c r="M3346" i="4" s="1"/>
  <c r="H3346" i="4"/>
  <c r="M3345" i="4" a="1"/>
  <c r="M3345" i="4" s="1"/>
  <c r="H3345" i="4"/>
  <c r="H3344" i="4"/>
  <c r="M3343" i="4" a="1"/>
  <c r="M3343" i="4" s="1"/>
  <c r="H3343" i="4"/>
  <c r="H3342" i="4"/>
  <c r="M3341" i="4" a="1"/>
  <c r="M3341" i="4" s="1"/>
  <c r="H3341" i="4"/>
  <c r="M3340" i="4" a="1"/>
  <c r="M3340" i="4" s="1"/>
  <c r="H3340" i="4"/>
  <c r="J3339" i="4" a="1"/>
  <c r="J3339" i="4" s="1"/>
  <c r="H3339" i="4"/>
  <c r="M3338" i="4" a="1"/>
  <c r="M3338" i="4" s="1"/>
  <c r="H3338" i="4"/>
  <c r="H3337" i="4"/>
  <c r="M3336" i="4" a="1"/>
  <c r="M3336" i="4" s="1"/>
  <c r="H3336" i="4"/>
  <c r="H3335" i="4"/>
  <c r="H3334" i="4"/>
  <c r="M3333" i="4" a="1"/>
  <c r="M3333" i="4" s="1"/>
  <c r="H3333" i="4"/>
  <c r="L3332" i="4" a="1"/>
  <c r="L3332" i="4" s="1"/>
  <c r="R3332" i="4" s="1"/>
  <c r="H3332" i="4"/>
  <c r="H3331" i="4"/>
  <c r="M3330" i="4" a="1"/>
  <c r="M3330" i="4" s="1"/>
  <c r="H3330" i="4"/>
  <c r="H3329" i="4"/>
  <c r="M3328" i="4" a="1"/>
  <c r="M3328" i="4" s="1"/>
  <c r="H3328" i="4"/>
  <c r="H3327" i="4"/>
  <c r="H3326" i="4"/>
  <c r="K3325" i="4" a="1"/>
  <c r="K3325" i="4" s="1"/>
  <c r="H3325" i="4"/>
  <c r="M3324" i="4" a="1"/>
  <c r="M3324" i="4" s="1"/>
  <c r="H3324" i="4"/>
  <c r="H3323" i="4"/>
  <c r="M3322" i="4" a="1"/>
  <c r="M3322" i="4" s="1"/>
  <c r="H3322" i="4"/>
  <c r="M3321" i="4" a="1"/>
  <c r="M3321" i="4" s="1"/>
  <c r="H3321" i="4"/>
  <c r="M3320" i="4" a="1"/>
  <c r="M3320" i="4" s="1"/>
  <c r="H3320" i="4"/>
  <c r="J3319" i="4" a="1"/>
  <c r="J3319" i="4" s="1"/>
  <c r="H3319" i="4"/>
  <c r="J3318" i="4" a="1"/>
  <c r="J3318" i="4" s="1"/>
  <c r="H3318" i="4"/>
  <c r="M3317" i="4" a="1"/>
  <c r="M3317" i="4" s="1"/>
  <c r="H3317" i="4"/>
  <c r="H3316" i="4"/>
  <c r="H3315" i="4"/>
  <c r="M3314" i="4" a="1"/>
  <c r="M3314" i="4" s="1"/>
  <c r="H3314" i="4"/>
  <c r="H3313" i="4"/>
  <c r="M3312" i="4" a="1"/>
  <c r="M3312" i="4" s="1"/>
  <c r="H3312" i="4"/>
  <c r="M3311" i="4" a="1"/>
  <c r="M3311" i="4" s="1"/>
  <c r="H3311" i="4"/>
  <c r="H3310" i="4"/>
  <c r="M3309" i="4" a="1"/>
  <c r="M3309" i="4" s="1"/>
  <c r="H3309" i="4"/>
  <c r="M3308" i="4" a="1"/>
  <c r="M3308" i="4" s="1"/>
  <c r="H3308" i="4"/>
  <c r="H3307" i="4"/>
  <c r="M3306" i="4" a="1"/>
  <c r="M3306" i="4" s="1"/>
  <c r="H3306" i="4"/>
  <c r="M3305" i="4" a="1"/>
  <c r="M3305" i="4" s="1"/>
  <c r="H3305" i="4"/>
  <c r="M3304" i="4" a="1"/>
  <c r="M3304" i="4" s="1"/>
  <c r="H3304" i="4"/>
  <c r="H3303" i="4"/>
  <c r="H3302" i="4"/>
  <c r="H3301" i="4"/>
  <c r="H3300" i="4"/>
  <c r="J3299" i="4" a="1"/>
  <c r="J3299" i="4" s="1"/>
  <c r="H3299" i="4"/>
  <c r="M3298" i="4" a="1"/>
  <c r="M3298" i="4" s="1"/>
  <c r="H3298" i="4"/>
  <c r="H3297" i="4"/>
  <c r="M3296" i="4" a="1"/>
  <c r="M3296" i="4" s="1"/>
  <c r="H3296" i="4"/>
  <c r="M3295" i="4" a="1"/>
  <c r="M3295" i="4" s="1"/>
  <c r="H3295" i="4"/>
  <c r="H3294" i="4"/>
  <c r="M3293" i="4" a="1"/>
  <c r="M3293" i="4" s="1"/>
  <c r="H3293" i="4"/>
  <c r="M3292" i="4" a="1"/>
  <c r="M3292" i="4" s="1"/>
  <c r="H3292" i="4"/>
  <c r="J3291" i="4" a="1"/>
  <c r="J3291" i="4" s="1"/>
  <c r="H3291" i="4"/>
  <c r="M3290" i="4" a="1"/>
  <c r="M3290" i="4" s="1"/>
  <c r="H3290" i="4"/>
  <c r="M3289" i="4" a="1"/>
  <c r="M3289" i="4" s="1"/>
  <c r="H3289" i="4"/>
  <c r="M3288" i="4" a="1"/>
  <c r="M3288" i="4" s="1"/>
  <c r="H3288" i="4"/>
  <c r="H3287" i="4"/>
  <c r="H3286" i="4"/>
  <c r="M3285" i="4" a="1"/>
  <c r="M3285" i="4" s="1"/>
  <c r="H3285" i="4"/>
  <c r="J3284" i="4" a="1"/>
  <c r="J3284" i="4" s="1"/>
  <c r="H3284" i="4"/>
  <c r="H3283" i="4"/>
  <c r="M3282" i="4" a="1"/>
  <c r="M3282" i="4" s="1"/>
  <c r="H3282" i="4"/>
  <c r="H3281" i="4"/>
  <c r="H3280" i="4"/>
  <c r="M3279" i="4" a="1"/>
  <c r="M3279" i="4" s="1"/>
  <c r="H3279" i="4"/>
  <c r="J3278" i="4" a="1"/>
  <c r="J3278" i="4" s="1"/>
  <c r="H3278" i="4"/>
  <c r="M3277" i="4" a="1"/>
  <c r="M3277" i="4" s="1"/>
  <c r="H3277" i="4"/>
  <c r="M3276" i="4" a="1"/>
  <c r="M3276" i="4" s="1"/>
  <c r="H3276" i="4"/>
  <c r="H3275" i="4"/>
  <c r="M3274" i="4" a="1"/>
  <c r="M3274" i="4" s="1"/>
  <c r="H3274" i="4"/>
  <c r="K3273" i="4" a="1"/>
  <c r="K3273" i="4" s="1"/>
  <c r="H3273" i="4"/>
  <c r="M3272" i="4" a="1"/>
  <c r="M3272" i="4" s="1"/>
  <c r="H3272" i="4"/>
  <c r="H3271" i="4"/>
  <c r="H3270" i="4"/>
  <c r="H3269" i="4"/>
  <c r="H3268" i="4"/>
  <c r="H3267" i="4"/>
  <c r="M3266" i="4" a="1"/>
  <c r="M3266" i="4" s="1"/>
  <c r="H3266" i="4"/>
  <c r="H3265" i="4"/>
  <c r="M3264" i="4" a="1"/>
  <c r="M3264" i="4" s="1"/>
  <c r="H3264" i="4"/>
  <c r="M3263" i="4" a="1"/>
  <c r="M3263" i="4" s="1"/>
  <c r="H3263" i="4"/>
  <c r="H3262" i="4"/>
  <c r="M3261" i="4" a="1"/>
  <c r="M3261" i="4" s="1"/>
  <c r="H3261" i="4"/>
  <c r="M3260" i="4" a="1"/>
  <c r="M3260" i="4" s="1"/>
  <c r="H3260" i="4"/>
  <c r="J3259" i="4" a="1"/>
  <c r="J3259" i="4" s="1"/>
  <c r="H3259" i="4"/>
  <c r="M3258" i="4" a="1"/>
  <c r="M3258" i="4" s="1"/>
  <c r="H3258" i="4"/>
  <c r="M3257" i="4" a="1"/>
  <c r="M3257" i="4" s="1"/>
  <c r="H3257" i="4"/>
  <c r="M3256" i="4" a="1"/>
  <c r="M3256" i="4" s="1"/>
  <c r="H3256" i="4"/>
  <c r="H3255" i="4"/>
  <c r="H3254" i="4"/>
  <c r="M3253" i="4" a="1"/>
  <c r="M3253" i="4" s="1"/>
  <c r="H3253" i="4"/>
  <c r="H3252" i="4"/>
  <c r="H3251" i="4"/>
  <c r="M3250" i="4" a="1"/>
  <c r="M3250" i="4" s="1"/>
  <c r="H3250" i="4"/>
  <c r="H3249" i="4"/>
  <c r="L3248" i="4" a="1"/>
  <c r="L3248" i="4" s="1"/>
  <c r="R3248" i="4" s="1"/>
  <c r="H3248" i="4"/>
  <c r="M3247" i="4" a="1"/>
  <c r="M3247" i="4" s="1"/>
  <c r="H3247" i="4"/>
  <c r="H3246" i="4"/>
  <c r="M3245" i="4" a="1"/>
  <c r="M3245" i="4" s="1"/>
  <c r="H3245" i="4"/>
  <c r="M3244" i="4" a="1"/>
  <c r="M3244" i="4" s="1"/>
  <c r="H3244" i="4"/>
  <c r="H3243" i="4"/>
  <c r="M3242" i="4" a="1"/>
  <c r="M3242" i="4" s="1"/>
  <c r="H3242" i="4"/>
  <c r="M3241" i="4" a="1"/>
  <c r="M3241" i="4" s="1"/>
  <c r="H3241" i="4"/>
  <c r="M3240" i="4" a="1"/>
  <c r="M3240" i="4" s="1"/>
  <c r="H3240" i="4"/>
  <c r="H3239" i="4"/>
  <c r="H3238" i="4"/>
  <c r="H3237" i="4"/>
  <c r="H3236" i="4"/>
  <c r="H3235" i="4"/>
  <c r="M3234" i="4" a="1"/>
  <c r="M3234" i="4" s="1"/>
  <c r="H3234" i="4"/>
  <c r="H3233" i="4"/>
  <c r="M3232" i="4" a="1"/>
  <c r="M3232" i="4" s="1"/>
  <c r="H3232" i="4"/>
  <c r="M3231" i="4" a="1"/>
  <c r="M3231" i="4" s="1"/>
  <c r="H3231" i="4"/>
  <c r="H3230" i="4"/>
  <c r="M3229" i="4" a="1"/>
  <c r="M3229" i="4" s="1"/>
  <c r="H3229" i="4"/>
  <c r="M3228" i="4" a="1"/>
  <c r="M3228" i="4" s="1"/>
  <c r="H3228" i="4"/>
  <c r="J3227" i="4" a="1"/>
  <c r="J3227" i="4" s="1"/>
  <c r="H3227" i="4"/>
  <c r="M3226" i="4" a="1"/>
  <c r="M3226" i="4" s="1"/>
  <c r="H3226" i="4"/>
  <c r="H3225" i="4"/>
  <c r="M3224" i="4" a="1"/>
  <c r="M3224" i="4" s="1"/>
  <c r="H3224" i="4"/>
  <c r="M3223" i="4" a="1"/>
  <c r="M3223" i="4" s="1"/>
  <c r="H3223" i="4"/>
  <c r="M3222" i="4" a="1"/>
  <c r="M3222" i="4" s="1"/>
  <c r="H3222" i="4"/>
  <c r="M3221" i="4" a="1"/>
  <c r="M3221" i="4" s="1"/>
  <c r="H3221" i="4"/>
  <c r="M3220" i="4" a="1"/>
  <c r="M3220" i="4" s="1"/>
  <c r="H3220" i="4"/>
  <c r="M3219" i="4" a="1"/>
  <c r="M3219" i="4" s="1"/>
  <c r="H3219" i="4"/>
  <c r="M3218" i="4" a="1"/>
  <c r="M3218" i="4" s="1"/>
  <c r="H3218" i="4"/>
  <c r="H3217" i="4"/>
  <c r="H3216" i="4"/>
  <c r="M3215" i="4" a="1"/>
  <c r="M3215" i="4" s="1"/>
  <c r="H3215" i="4"/>
  <c r="M3214" i="4" a="1"/>
  <c r="M3214" i="4" s="1"/>
  <c r="H3214" i="4"/>
  <c r="H3213" i="4"/>
  <c r="M3212" i="4" a="1"/>
  <c r="M3212" i="4" s="1"/>
  <c r="H3212" i="4"/>
  <c r="M3211" i="4" a="1"/>
  <c r="M3211" i="4" s="1"/>
  <c r="H3211" i="4"/>
  <c r="H3210" i="4"/>
  <c r="M3209" i="4" a="1"/>
  <c r="M3209" i="4" s="1"/>
  <c r="H3209" i="4"/>
  <c r="M3208" i="4" a="1"/>
  <c r="M3208" i="4" s="1"/>
  <c r="H3208" i="4"/>
  <c r="J3207" i="4" a="1"/>
  <c r="J3207" i="4" s="1"/>
  <c r="H3207" i="4"/>
  <c r="M3206" i="4" a="1"/>
  <c r="M3206" i="4" s="1"/>
  <c r="H3206" i="4"/>
  <c r="H3205" i="4"/>
  <c r="H3204" i="4"/>
  <c r="M3203" i="4" a="1"/>
  <c r="M3203" i="4" s="1"/>
  <c r="H3203" i="4"/>
  <c r="H3202" i="4"/>
  <c r="M3201" i="4" a="1"/>
  <c r="M3201" i="4" s="1"/>
  <c r="H3201" i="4"/>
  <c r="H3200" i="4"/>
  <c r="H3199" i="4"/>
  <c r="H3198" i="4"/>
  <c r="M3197" i="4" a="1"/>
  <c r="M3197" i="4" s="1"/>
  <c r="H3197" i="4"/>
  <c r="M3196" i="4" a="1"/>
  <c r="M3196" i="4" s="1"/>
  <c r="H3196" i="4"/>
  <c r="M3195" i="4" a="1"/>
  <c r="M3195" i="4" s="1"/>
  <c r="H3195" i="4"/>
  <c r="J3194" i="4" a="1"/>
  <c r="J3194" i="4" s="1"/>
  <c r="H3194" i="4"/>
  <c r="M3193" i="4" a="1"/>
  <c r="M3193" i="4" s="1"/>
  <c r="H3193" i="4"/>
  <c r="M3192" i="4" a="1"/>
  <c r="M3192" i="4" s="1"/>
  <c r="H3192" i="4"/>
  <c r="H3191" i="4"/>
  <c r="M3190" i="4" a="1"/>
  <c r="M3190" i="4" s="1"/>
  <c r="H3190" i="4"/>
  <c r="M3189" i="4" a="1"/>
  <c r="M3189" i="4" s="1"/>
  <c r="H3189" i="4"/>
  <c r="H3188" i="4"/>
  <c r="H3187" i="4"/>
  <c r="M3186" i="4" a="1"/>
  <c r="M3186" i="4" s="1"/>
  <c r="H3186" i="4"/>
  <c r="H3185" i="4"/>
  <c r="H3184" i="4"/>
  <c r="H3183" i="4"/>
  <c r="M3182" i="4" a="1"/>
  <c r="M3182" i="4" s="1"/>
  <c r="H3182" i="4"/>
  <c r="M3181" i="4" a="1"/>
  <c r="M3181" i="4" s="1"/>
  <c r="H3181" i="4"/>
  <c r="H3180" i="4"/>
  <c r="M3179" i="4" a="1"/>
  <c r="M3179" i="4" s="1"/>
  <c r="H3179" i="4"/>
  <c r="H3178" i="4"/>
  <c r="M3177" i="4" a="1"/>
  <c r="M3177" i="4" s="1"/>
  <c r="H3177" i="4"/>
  <c r="M3176" i="4" a="1"/>
  <c r="M3176" i="4" s="1"/>
  <c r="H3176" i="4"/>
  <c r="J3175" i="4" a="1"/>
  <c r="J3175" i="4" s="1"/>
  <c r="H3175" i="4"/>
  <c r="H3174" i="4"/>
  <c r="H3173" i="4"/>
  <c r="H3172" i="4"/>
  <c r="M3171" i="4" a="1"/>
  <c r="M3171" i="4" s="1"/>
  <c r="H3171" i="4"/>
  <c r="H3170" i="4"/>
  <c r="J3169" i="4" a="1"/>
  <c r="J3169" i="4" s="1"/>
  <c r="H3169" i="4"/>
  <c r="M3168" i="4" a="1"/>
  <c r="M3168" i="4" s="1"/>
  <c r="H3168" i="4"/>
  <c r="M3167" i="4" a="1"/>
  <c r="M3167" i="4" s="1"/>
  <c r="H3167" i="4"/>
  <c r="H3166" i="4"/>
  <c r="M3165" i="4" a="1"/>
  <c r="M3165" i="4" s="1"/>
  <c r="H3165" i="4"/>
  <c r="M3164" i="4" a="1"/>
  <c r="M3164" i="4" s="1"/>
  <c r="H3164" i="4"/>
  <c r="M3163" i="4" a="1"/>
  <c r="M3163" i="4" s="1"/>
  <c r="H3163" i="4"/>
  <c r="H3162" i="4"/>
  <c r="H3161" i="4"/>
  <c r="M3160" i="4" a="1"/>
  <c r="M3160" i="4" s="1"/>
  <c r="H3160" i="4"/>
  <c r="H3159" i="4"/>
  <c r="M3158" i="4" a="1"/>
  <c r="M3158" i="4" s="1"/>
  <c r="H3158" i="4"/>
  <c r="M3157" i="4" a="1"/>
  <c r="M3157" i="4" s="1"/>
  <c r="H3157" i="4"/>
  <c r="H3156" i="4"/>
  <c r="H3155" i="4"/>
  <c r="H3154" i="4"/>
  <c r="H3153" i="4"/>
  <c r="M3152" i="4" a="1"/>
  <c r="M3152" i="4" s="1"/>
  <c r="H3152" i="4"/>
  <c r="M3151" i="4" a="1"/>
  <c r="M3151" i="4" s="1"/>
  <c r="H3151" i="4"/>
  <c r="M3150" i="4" a="1"/>
  <c r="M3150" i="4" s="1"/>
  <c r="H3150" i="4"/>
  <c r="H3149" i="4"/>
  <c r="H3148" i="4"/>
  <c r="M3147" i="4" a="1"/>
  <c r="M3147" i="4" s="1"/>
  <c r="H3147" i="4"/>
  <c r="H3146" i="4"/>
  <c r="J3145" i="4" a="1"/>
  <c r="J3145" i="4" s="1"/>
  <c r="H3145" i="4"/>
  <c r="M3144" i="4" a="1"/>
  <c r="M3144" i="4" s="1"/>
  <c r="H3144" i="4"/>
  <c r="H3143" i="4"/>
  <c r="M3142" i="4" a="1"/>
  <c r="M3142" i="4" s="1"/>
  <c r="H3142" i="4"/>
  <c r="H3141" i="4"/>
  <c r="H3140" i="4"/>
  <c r="M3139" i="4" a="1"/>
  <c r="M3139" i="4" s="1"/>
  <c r="H3139" i="4"/>
  <c r="H3138" i="4"/>
  <c r="J3137" i="4" a="1"/>
  <c r="J3137" i="4" s="1"/>
  <c r="H3137" i="4"/>
  <c r="M3136" i="4" a="1"/>
  <c r="M3136" i="4" s="1"/>
  <c r="H3136" i="4"/>
  <c r="M3135" i="4" a="1"/>
  <c r="M3135" i="4" s="1"/>
  <c r="H3135" i="4"/>
  <c r="H3134" i="4"/>
  <c r="M3133" i="4" a="1"/>
  <c r="M3133" i="4" s="1"/>
  <c r="H3133" i="4"/>
  <c r="M3132" i="4" a="1"/>
  <c r="M3132" i="4" s="1"/>
  <c r="H3132" i="4"/>
  <c r="M3131" i="4" a="1"/>
  <c r="M3131" i="4" s="1"/>
  <c r="H3131" i="4"/>
  <c r="J3130" i="4" a="1"/>
  <c r="J3130" i="4" s="1"/>
  <c r="H3130" i="4"/>
  <c r="H3129" i="4"/>
  <c r="M3128" i="4" a="1"/>
  <c r="M3128" i="4" s="1"/>
  <c r="H3128" i="4"/>
  <c r="H3127" i="4"/>
  <c r="M3126" i="4" a="1"/>
  <c r="M3126" i="4" s="1"/>
  <c r="H3126" i="4"/>
  <c r="M3125" i="4" a="1"/>
  <c r="M3125" i="4" s="1"/>
  <c r="H3125" i="4"/>
  <c r="H3124" i="4"/>
  <c r="H3123" i="4"/>
  <c r="M3122" i="4" a="1"/>
  <c r="M3122" i="4" s="1"/>
  <c r="H3122" i="4"/>
  <c r="H3121" i="4"/>
  <c r="M3120" i="4" a="1"/>
  <c r="M3120" i="4" s="1"/>
  <c r="H3120" i="4"/>
  <c r="M3119" i="4" a="1"/>
  <c r="M3119" i="4" s="1"/>
  <c r="H3119" i="4"/>
  <c r="M3118" i="4" a="1"/>
  <c r="M3118" i="4" s="1"/>
  <c r="H3118" i="4"/>
  <c r="M3117" i="4" a="1"/>
  <c r="M3117" i="4" s="1"/>
  <c r="H3117" i="4"/>
  <c r="H3116" i="4"/>
  <c r="M3115" i="4" a="1"/>
  <c r="M3115" i="4" s="1"/>
  <c r="H3115" i="4"/>
  <c r="H3114" i="4"/>
  <c r="H3113" i="4"/>
  <c r="M3112" i="4" a="1"/>
  <c r="M3112" i="4" s="1"/>
  <c r="H3112" i="4"/>
  <c r="J3111" i="4" a="1"/>
  <c r="J3111" i="4" s="1"/>
  <c r="H3111" i="4"/>
  <c r="M3110" i="4" a="1"/>
  <c r="M3110" i="4" s="1"/>
  <c r="H3110" i="4"/>
  <c r="H3109" i="4"/>
  <c r="H3108" i="4"/>
  <c r="M3107" i="4" a="1"/>
  <c r="M3107" i="4" s="1"/>
  <c r="H3107" i="4"/>
  <c r="H3106" i="4"/>
  <c r="J3105" i="4" a="1"/>
  <c r="J3105" i="4" s="1"/>
  <c r="H3105" i="4"/>
  <c r="M3104" i="4" a="1"/>
  <c r="M3104" i="4" s="1"/>
  <c r="H3104" i="4"/>
  <c r="M3103" i="4" a="1"/>
  <c r="M3103" i="4" s="1"/>
  <c r="H3103" i="4"/>
  <c r="H3102" i="4"/>
  <c r="M3101" i="4" a="1"/>
  <c r="M3101" i="4" s="1"/>
  <c r="H3101" i="4"/>
  <c r="M3100" i="4" a="1"/>
  <c r="M3100" i="4" s="1"/>
  <c r="H3100" i="4"/>
  <c r="J3099" i="4" a="1"/>
  <c r="J3099" i="4" s="1"/>
  <c r="H3099" i="4"/>
  <c r="H3098" i="4"/>
  <c r="M3097" i="4" a="1"/>
  <c r="M3097" i="4" s="1"/>
  <c r="H3097" i="4"/>
  <c r="M3096" i="4" a="1"/>
  <c r="M3096" i="4" s="1"/>
  <c r="H3096" i="4"/>
  <c r="H3095" i="4"/>
  <c r="M3094" i="4" a="1"/>
  <c r="M3094" i="4" s="1"/>
  <c r="H3094" i="4"/>
  <c r="M3093" i="4" a="1"/>
  <c r="M3093" i="4" s="1"/>
  <c r="H3093" i="4"/>
  <c r="H3092" i="4"/>
  <c r="H3091" i="4"/>
  <c r="M3090" i="4" a="1"/>
  <c r="M3090" i="4" s="1"/>
  <c r="H3090" i="4"/>
  <c r="M3089" i="4" a="1"/>
  <c r="M3089" i="4" s="1"/>
  <c r="H3089" i="4"/>
  <c r="H3088" i="4"/>
  <c r="H3087" i="4"/>
  <c r="M3086" i="4" a="1"/>
  <c r="M3086" i="4" s="1"/>
  <c r="H3086" i="4"/>
  <c r="M3085" i="4" a="1"/>
  <c r="M3085" i="4" s="1"/>
  <c r="H3085" i="4"/>
  <c r="H3084" i="4"/>
  <c r="H3083" i="4"/>
  <c r="H3082" i="4"/>
  <c r="M3081" i="4" a="1"/>
  <c r="M3081" i="4" s="1"/>
  <c r="H3081" i="4"/>
  <c r="M3080" i="4" a="1"/>
  <c r="M3080" i="4" s="1"/>
  <c r="H3080" i="4"/>
  <c r="H3079" i="4"/>
  <c r="M3078" i="4" a="1"/>
  <c r="M3078" i="4" s="1"/>
  <c r="H3078" i="4"/>
  <c r="M3077" i="4" a="1"/>
  <c r="M3077" i="4" s="1"/>
  <c r="H3077" i="4"/>
  <c r="H3076" i="4"/>
  <c r="M3075" i="4" a="1"/>
  <c r="M3075" i="4" s="1"/>
  <c r="H3075" i="4"/>
  <c r="H3074" i="4"/>
  <c r="H3073" i="4"/>
  <c r="H3072" i="4"/>
  <c r="H3071" i="4"/>
  <c r="M3070" i="4" a="1"/>
  <c r="M3070" i="4" s="1"/>
  <c r="H3070" i="4"/>
  <c r="M3069" i="4" a="1"/>
  <c r="M3069" i="4" s="1"/>
  <c r="H3069" i="4"/>
  <c r="J3068" i="4" a="1"/>
  <c r="J3068" i="4" s="1"/>
  <c r="H3068" i="4"/>
  <c r="M3067" i="4" a="1"/>
  <c r="M3067" i="4" s="1"/>
  <c r="H3067" i="4"/>
  <c r="M3066" i="4" a="1"/>
  <c r="M3066" i="4" s="1"/>
  <c r="H3066" i="4"/>
  <c r="M3065" i="4" a="1"/>
  <c r="M3065" i="4" s="1"/>
  <c r="H3065" i="4"/>
  <c r="M3064" i="4" a="1"/>
  <c r="M3064" i="4" s="1"/>
  <c r="H3064" i="4"/>
  <c r="H3063" i="4"/>
  <c r="M3062" i="4" a="1"/>
  <c r="M3062" i="4" s="1"/>
  <c r="H3062" i="4"/>
  <c r="M3061" i="4" a="1"/>
  <c r="M3061" i="4" s="1"/>
  <c r="H3061" i="4"/>
  <c r="H3060" i="4"/>
  <c r="H3059" i="4"/>
  <c r="M3058" i="4" a="1"/>
  <c r="M3058" i="4" s="1"/>
  <c r="H3058" i="4"/>
  <c r="H3057" i="4"/>
  <c r="H3056" i="4"/>
  <c r="M3055" i="4" a="1"/>
  <c r="M3055" i="4" s="1"/>
  <c r="H3055" i="4"/>
  <c r="M3054" i="4" a="1"/>
  <c r="M3054" i="4" s="1"/>
  <c r="H3054" i="4"/>
  <c r="M3053" i="4" a="1"/>
  <c r="M3053" i="4" s="1"/>
  <c r="H3053" i="4"/>
  <c r="H3052" i="4"/>
  <c r="H3051" i="4"/>
  <c r="M3050" i="4" a="1"/>
  <c r="M3050" i="4" s="1"/>
  <c r="H3050" i="4"/>
  <c r="M3049" i="4" a="1"/>
  <c r="M3049" i="4" s="1"/>
  <c r="H3049" i="4"/>
  <c r="M3048" i="4" a="1"/>
  <c r="M3048" i="4" s="1"/>
  <c r="H3048" i="4"/>
  <c r="H3047" i="4"/>
  <c r="M3046" i="4" a="1"/>
  <c r="M3046" i="4" s="1"/>
  <c r="H3046" i="4"/>
  <c r="M3045" i="4" a="1"/>
  <c r="M3045" i="4" s="1"/>
  <c r="H3045" i="4"/>
  <c r="H3044" i="4"/>
  <c r="M3043" i="4" a="1"/>
  <c r="M3043" i="4" s="1"/>
  <c r="H3043" i="4"/>
  <c r="H3042" i="4"/>
  <c r="M3041" i="4" a="1"/>
  <c r="M3041" i="4" s="1"/>
  <c r="H3041" i="4"/>
  <c r="M3040" i="4" a="1"/>
  <c r="M3040" i="4" s="1"/>
  <c r="H3040" i="4"/>
  <c r="H3039" i="4"/>
  <c r="H3038" i="4"/>
  <c r="M3037" i="4" a="1"/>
  <c r="M3037" i="4" s="1"/>
  <c r="H3037" i="4"/>
  <c r="M3036" i="4" a="1"/>
  <c r="M3036" i="4" s="1"/>
  <c r="H3036" i="4"/>
  <c r="H3035" i="4"/>
  <c r="M3034" i="4" a="1"/>
  <c r="M3034" i="4" s="1"/>
  <c r="H3034" i="4"/>
  <c r="M3033" i="4" a="1"/>
  <c r="M3033" i="4" s="1"/>
  <c r="H3033" i="4"/>
  <c r="H3032" i="4"/>
  <c r="H3031" i="4"/>
  <c r="M3030" i="4" a="1"/>
  <c r="M3030" i="4" s="1"/>
  <c r="H3030" i="4"/>
  <c r="J3029" i="4" a="1"/>
  <c r="J3029" i="4" s="1"/>
  <c r="H3029" i="4"/>
  <c r="H3028" i="4"/>
  <c r="H3027" i="4"/>
  <c r="M3026" i="4" a="1"/>
  <c r="M3026" i="4" s="1"/>
  <c r="H3026" i="4"/>
  <c r="H3025" i="4"/>
  <c r="L3024" i="4" a="1"/>
  <c r="L3024" i="4" s="1"/>
  <c r="R3024" i="4" s="1"/>
  <c r="H3024" i="4"/>
  <c r="M3023" i="4" a="1"/>
  <c r="M3023" i="4" s="1"/>
  <c r="H3023" i="4"/>
  <c r="M3022" i="4" a="1"/>
  <c r="M3022" i="4" s="1"/>
  <c r="H3022" i="4"/>
  <c r="M3021" i="4" a="1"/>
  <c r="M3021" i="4" s="1"/>
  <c r="H3021" i="4"/>
  <c r="M3020" i="4" a="1"/>
  <c r="M3020" i="4" s="1"/>
  <c r="H3020" i="4"/>
  <c r="M3019" i="4" a="1"/>
  <c r="M3019" i="4" s="1"/>
  <c r="H3019" i="4"/>
  <c r="M3018" i="4" a="1"/>
  <c r="M3018" i="4" s="1"/>
  <c r="H3018" i="4"/>
  <c r="J3017" i="4" a="1"/>
  <c r="J3017" i="4" s="1"/>
  <c r="H3017" i="4"/>
  <c r="M3016" i="4" a="1"/>
  <c r="M3016" i="4" s="1"/>
  <c r="H3016" i="4"/>
  <c r="M3015" i="4" a="1"/>
  <c r="M3015" i="4" s="1"/>
  <c r="H3015" i="4"/>
  <c r="H3014" i="4"/>
  <c r="H3013" i="4"/>
  <c r="M3012" i="4" a="1"/>
  <c r="M3012" i="4" s="1"/>
  <c r="H3012" i="4"/>
  <c r="J3011" i="4" a="1"/>
  <c r="J3011" i="4" s="1"/>
  <c r="H3011" i="4"/>
  <c r="M3010" i="4" a="1"/>
  <c r="M3010" i="4" s="1"/>
  <c r="H3010" i="4"/>
  <c r="M3009" i="4" a="1"/>
  <c r="M3009" i="4" s="1"/>
  <c r="H3009" i="4"/>
  <c r="H3008" i="4"/>
  <c r="M3007" i="4" a="1"/>
  <c r="M3007" i="4" s="1"/>
  <c r="H3007" i="4"/>
  <c r="M3006" i="4" a="1"/>
  <c r="M3006" i="4" s="1"/>
  <c r="H3006" i="4"/>
  <c r="M3005" i="4" a="1"/>
  <c r="M3005" i="4" s="1"/>
  <c r="H3005" i="4"/>
  <c r="H3004" i="4"/>
  <c r="M3003" i="4" a="1"/>
  <c r="M3003" i="4" s="1"/>
  <c r="H3003" i="4"/>
  <c r="M3002" i="4" a="1"/>
  <c r="M3002" i="4" s="1"/>
  <c r="H3002" i="4"/>
  <c r="H3001" i="4"/>
  <c r="M3000" i="4" a="1"/>
  <c r="M3000" i="4" s="1"/>
  <c r="H3000" i="4"/>
  <c r="M2999" i="4" a="1"/>
  <c r="M2999" i="4" s="1"/>
  <c r="H2999" i="4"/>
  <c r="K2998" i="4" a="1"/>
  <c r="K2998" i="4" s="1"/>
  <c r="H2998" i="4"/>
  <c r="H2997" i="4"/>
  <c r="H2996" i="4"/>
  <c r="M2995" i="4" a="1"/>
  <c r="M2995" i="4" s="1"/>
  <c r="H2995" i="4"/>
  <c r="M2994" i="4" a="1"/>
  <c r="M2994" i="4" s="1"/>
  <c r="H2994" i="4"/>
  <c r="M2993" i="4" a="1"/>
  <c r="M2993" i="4" s="1"/>
  <c r="H2993" i="4"/>
  <c r="L2992" i="4" a="1"/>
  <c r="L2992" i="4" s="1"/>
  <c r="R2992" i="4" s="1"/>
  <c r="H2992" i="4"/>
  <c r="M2991" i="4" a="1"/>
  <c r="M2991" i="4" s="1"/>
  <c r="H2991" i="4"/>
  <c r="M2990" i="4" a="1"/>
  <c r="M2990" i="4" s="1"/>
  <c r="H2990" i="4"/>
  <c r="H2989" i="4"/>
  <c r="M2988" i="4" a="1"/>
  <c r="M2988" i="4" s="1"/>
  <c r="H2988" i="4"/>
  <c r="M2987" i="4" a="1"/>
  <c r="M2987" i="4" s="1"/>
  <c r="H2987" i="4"/>
  <c r="L2986" i="4" a="1"/>
  <c r="L2986" i="4" s="1"/>
  <c r="R2986" i="4" s="1"/>
  <c r="H2986" i="4"/>
  <c r="M2985" i="4" a="1"/>
  <c r="M2985" i="4" s="1"/>
  <c r="H2985" i="4"/>
  <c r="M2984" i="4" a="1"/>
  <c r="M2984" i="4" s="1"/>
  <c r="H2984" i="4"/>
  <c r="M2983" i="4" a="1"/>
  <c r="M2983" i="4" s="1"/>
  <c r="H2983" i="4"/>
  <c r="M2982" i="4" a="1"/>
  <c r="M2982" i="4" s="1"/>
  <c r="H2982" i="4"/>
  <c r="H2981" i="4"/>
  <c r="M2980" i="4" a="1"/>
  <c r="M2980" i="4" s="1"/>
  <c r="H2980" i="4"/>
  <c r="M2979" i="4" a="1"/>
  <c r="M2979" i="4" s="1"/>
  <c r="H2979" i="4"/>
  <c r="M2978" i="4" a="1"/>
  <c r="M2978" i="4" s="1"/>
  <c r="H2978" i="4"/>
  <c r="M2977" i="4" a="1"/>
  <c r="M2977" i="4" s="1"/>
  <c r="H2977" i="4"/>
  <c r="M2976" i="4" a="1"/>
  <c r="M2976" i="4" s="1"/>
  <c r="H2976" i="4"/>
  <c r="M2975" i="4" a="1"/>
  <c r="M2975" i="4" s="1"/>
  <c r="H2975" i="4"/>
  <c r="H2974" i="4"/>
  <c r="K2973" i="4" a="1"/>
  <c r="K2973" i="4" s="1"/>
  <c r="H2973" i="4"/>
  <c r="H2972" i="4"/>
  <c r="H2971" i="4"/>
  <c r="H2970" i="4"/>
  <c r="H2969" i="4"/>
  <c r="H2968" i="4"/>
  <c r="M2967" i="4" a="1"/>
  <c r="M2967" i="4" s="1"/>
  <c r="H2967" i="4"/>
  <c r="M2966" i="4" a="1"/>
  <c r="M2966" i="4" s="1"/>
  <c r="H2966" i="4"/>
  <c r="H2965" i="4"/>
  <c r="H2964" i="4"/>
  <c r="M2963" i="4" a="1"/>
  <c r="M2963" i="4" s="1"/>
  <c r="H2963" i="4"/>
  <c r="M2962" i="4" a="1"/>
  <c r="M2962" i="4" s="1"/>
  <c r="H2962" i="4"/>
  <c r="J2961" i="4" a="1"/>
  <c r="J2961" i="4" s="1"/>
  <c r="H2961" i="4"/>
  <c r="H2960" i="4"/>
  <c r="M2959" i="4" a="1"/>
  <c r="M2959" i="4" s="1"/>
  <c r="H2959" i="4"/>
  <c r="H2958" i="4"/>
  <c r="M2957" i="4" a="1"/>
  <c r="M2957" i="4" s="1"/>
  <c r="H2957" i="4"/>
  <c r="M2956" i="4" a="1"/>
  <c r="M2956" i="4" s="1"/>
  <c r="H2956" i="4"/>
  <c r="J2955" i="4" a="1"/>
  <c r="J2955" i="4" s="1"/>
  <c r="H2955" i="4"/>
  <c r="M2954" i="4" a="1"/>
  <c r="M2954" i="4" s="1"/>
  <c r="H2954" i="4"/>
  <c r="M2953" i="4" a="1"/>
  <c r="M2953" i="4" s="1"/>
  <c r="H2953" i="4"/>
  <c r="M2952" i="4" a="1"/>
  <c r="M2952" i="4" s="1"/>
  <c r="H2952" i="4"/>
  <c r="H2951" i="4"/>
  <c r="H2950" i="4"/>
  <c r="L2949" i="4" a="1"/>
  <c r="L2949" i="4" s="1"/>
  <c r="H2949" i="4"/>
  <c r="M2948" i="4" a="1"/>
  <c r="M2948" i="4" s="1"/>
  <c r="H2948" i="4"/>
  <c r="H2947" i="4"/>
  <c r="M2946" i="4" a="1"/>
  <c r="M2946" i="4" s="1"/>
  <c r="H2946" i="4"/>
  <c r="M2945" i="4" a="1"/>
  <c r="M2945" i="4" s="1"/>
  <c r="H2945" i="4"/>
  <c r="H2944" i="4"/>
  <c r="M2943" i="4" a="1"/>
  <c r="M2943" i="4" s="1"/>
  <c r="H2943" i="4"/>
  <c r="J2942" i="4" a="1"/>
  <c r="J2942" i="4" s="1"/>
  <c r="H2942" i="4"/>
  <c r="M2941" i="4" a="1"/>
  <c r="M2941" i="4" s="1"/>
  <c r="H2941" i="4"/>
  <c r="H2940" i="4"/>
  <c r="H2939" i="4"/>
  <c r="M2938" i="4" a="1"/>
  <c r="M2938" i="4" s="1"/>
  <c r="H2938" i="4"/>
  <c r="H2937" i="4"/>
  <c r="M2936" i="4" a="1"/>
  <c r="M2936" i="4" s="1"/>
  <c r="H2936" i="4"/>
  <c r="M2935" i="4" a="1"/>
  <c r="M2935" i="4" s="1"/>
  <c r="H2935" i="4"/>
  <c r="M2934" i="4" a="1"/>
  <c r="M2934" i="4" s="1"/>
  <c r="H2934" i="4"/>
  <c r="H2933" i="4"/>
  <c r="H2932" i="4"/>
  <c r="M2931" i="4" a="1"/>
  <c r="M2931" i="4" s="1"/>
  <c r="H2931" i="4"/>
  <c r="M2930" i="4" a="1"/>
  <c r="M2930" i="4" s="1"/>
  <c r="H2930" i="4"/>
  <c r="H2929" i="4"/>
  <c r="H2928" i="4"/>
  <c r="M2927" i="4" a="1"/>
  <c r="M2927" i="4" s="1"/>
  <c r="H2927" i="4"/>
  <c r="H2926" i="4"/>
  <c r="M2925" i="4" a="1"/>
  <c r="M2925" i="4" s="1"/>
  <c r="H2925" i="4"/>
  <c r="M2924" i="4" a="1"/>
  <c r="M2924" i="4" s="1"/>
  <c r="H2924" i="4"/>
  <c r="H2923" i="4"/>
  <c r="M2922" i="4" a="1"/>
  <c r="M2922" i="4" s="1"/>
  <c r="H2922" i="4"/>
  <c r="H2921" i="4"/>
  <c r="M2920" i="4" a="1"/>
  <c r="M2920" i="4" s="1"/>
  <c r="H2920" i="4"/>
  <c r="H2919" i="4"/>
  <c r="H2918" i="4"/>
  <c r="L2917" i="4" a="1"/>
  <c r="L2917" i="4" s="1"/>
  <c r="H2917" i="4"/>
  <c r="M2916" i="4" a="1"/>
  <c r="M2916" i="4" s="1"/>
  <c r="H2916" i="4"/>
  <c r="H2915" i="4"/>
  <c r="M2914" i="4" a="1"/>
  <c r="M2914" i="4" s="1"/>
  <c r="H2914" i="4"/>
  <c r="M2913" i="4" a="1"/>
  <c r="M2913" i="4" s="1"/>
  <c r="H2913" i="4"/>
  <c r="H2912" i="4"/>
  <c r="M2911" i="4" a="1"/>
  <c r="M2911" i="4" s="1"/>
  <c r="H2911" i="4"/>
  <c r="J2910" i="4" a="1"/>
  <c r="J2910" i="4" s="1"/>
  <c r="H2910" i="4"/>
  <c r="M2909" i="4" a="1"/>
  <c r="M2909" i="4" s="1"/>
  <c r="H2909" i="4"/>
  <c r="H2908" i="4"/>
  <c r="H2907" i="4"/>
  <c r="M2906" i="4" a="1"/>
  <c r="M2906" i="4" s="1"/>
  <c r="H2906" i="4"/>
  <c r="J2905" i="4" a="1"/>
  <c r="J2905" i="4" s="1"/>
  <c r="H2905" i="4"/>
  <c r="M2904" i="4" a="1"/>
  <c r="M2904" i="4" s="1"/>
  <c r="H2904" i="4"/>
  <c r="M2903" i="4" a="1"/>
  <c r="M2903" i="4" s="1"/>
  <c r="H2903" i="4"/>
  <c r="M2902" i="4" a="1"/>
  <c r="M2902" i="4" s="1"/>
  <c r="H2902" i="4"/>
  <c r="H2901" i="4"/>
  <c r="H2900" i="4"/>
  <c r="M2899" i="4" a="1"/>
  <c r="M2899" i="4" s="1"/>
  <c r="H2899" i="4"/>
  <c r="M2898" i="4" a="1"/>
  <c r="M2898" i="4" s="1"/>
  <c r="H2898" i="4"/>
  <c r="H2897" i="4"/>
  <c r="H2896" i="4"/>
  <c r="M2895" i="4" a="1"/>
  <c r="M2895" i="4" s="1"/>
  <c r="H2895" i="4"/>
  <c r="H2894" i="4"/>
  <c r="M2893" i="4" a="1"/>
  <c r="M2893" i="4" s="1"/>
  <c r="H2893" i="4"/>
  <c r="M2892" i="4" a="1"/>
  <c r="M2892" i="4" s="1"/>
  <c r="H2892" i="4"/>
  <c r="H2891" i="4"/>
  <c r="M2890" i="4" a="1"/>
  <c r="M2890" i="4" s="1"/>
  <c r="H2890" i="4"/>
  <c r="M2889" i="4" a="1"/>
  <c r="M2889" i="4" s="1"/>
  <c r="H2889" i="4"/>
  <c r="M2888" i="4" a="1"/>
  <c r="M2888" i="4" s="1"/>
  <c r="H2888" i="4"/>
  <c r="H2887" i="4"/>
  <c r="J2886" i="4" a="1"/>
  <c r="J2886" i="4" s="1"/>
  <c r="H2886" i="4"/>
  <c r="H2885" i="4"/>
  <c r="M2884" i="4" a="1"/>
  <c r="M2884" i="4" s="1"/>
  <c r="H2884" i="4"/>
  <c r="H2883" i="4"/>
  <c r="M2882" i="4" a="1"/>
  <c r="M2882" i="4" s="1"/>
  <c r="H2882" i="4"/>
  <c r="M2881" i="4" a="1"/>
  <c r="M2881" i="4" s="1"/>
  <c r="H2881" i="4"/>
  <c r="L2880" i="4" a="1"/>
  <c r="L2880" i="4" s="1"/>
  <c r="R2880" i="4" s="1"/>
  <c r="H2880" i="4"/>
  <c r="M2879" i="4" a="1"/>
  <c r="M2879" i="4" s="1"/>
  <c r="H2879" i="4"/>
  <c r="H2878" i="4"/>
  <c r="M2877" i="4" a="1"/>
  <c r="M2877" i="4" s="1"/>
  <c r="H2877" i="4"/>
  <c r="H2876" i="4"/>
  <c r="H2875" i="4"/>
  <c r="M2874" i="4" a="1"/>
  <c r="M2874" i="4" s="1"/>
  <c r="H2874" i="4"/>
  <c r="J2873" i="4" a="1"/>
  <c r="J2873" i="4" s="1"/>
  <c r="H2873" i="4"/>
  <c r="M2872" i="4" a="1"/>
  <c r="M2872" i="4" s="1"/>
  <c r="H2872" i="4"/>
  <c r="M2871" i="4" a="1"/>
  <c r="M2871" i="4" s="1"/>
  <c r="H2871" i="4"/>
  <c r="M2870" i="4" a="1"/>
  <c r="M2870" i="4" s="1"/>
  <c r="H2870" i="4"/>
  <c r="H2869" i="4"/>
  <c r="H2868" i="4"/>
  <c r="M2867" i="4" a="1"/>
  <c r="M2867" i="4" s="1"/>
  <c r="H2867" i="4"/>
  <c r="M2866" i="4" a="1"/>
  <c r="M2866" i="4" s="1"/>
  <c r="H2866" i="4"/>
  <c r="H2865" i="4"/>
  <c r="H2864" i="4"/>
  <c r="M2863" i="4" a="1"/>
  <c r="M2863" i="4" s="1"/>
  <c r="H2863" i="4"/>
  <c r="H2862" i="4"/>
  <c r="M2861" i="4" a="1"/>
  <c r="M2861" i="4" s="1"/>
  <c r="H2861" i="4"/>
  <c r="M2860" i="4" a="1"/>
  <c r="M2860" i="4" s="1"/>
  <c r="H2860" i="4"/>
  <c r="H2859" i="4"/>
  <c r="M2858" i="4" a="1"/>
  <c r="M2858" i="4" s="1"/>
  <c r="H2858" i="4"/>
  <c r="H2857" i="4"/>
  <c r="M2856" i="4" a="1"/>
  <c r="M2856" i="4" s="1"/>
  <c r="H2856" i="4"/>
  <c r="J2855" i="4" a="1"/>
  <c r="J2855" i="4" s="1"/>
  <c r="H2855" i="4"/>
  <c r="M2854" i="4" a="1"/>
  <c r="M2854" i="4" s="1"/>
  <c r="H2854" i="4"/>
  <c r="M2853" i="4" a="1"/>
  <c r="M2853" i="4" s="1"/>
  <c r="H2853" i="4"/>
  <c r="M2852" i="4" a="1"/>
  <c r="M2852" i="4" s="1"/>
  <c r="H2852" i="4"/>
  <c r="M2851" i="4" a="1"/>
  <c r="M2851" i="4" s="1"/>
  <c r="H2851" i="4"/>
  <c r="J2850" i="4" a="1"/>
  <c r="J2850" i="4" s="1"/>
  <c r="H2850" i="4"/>
  <c r="M2849" i="4" a="1"/>
  <c r="M2849" i="4" s="1"/>
  <c r="H2849" i="4"/>
  <c r="H2848" i="4"/>
  <c r="M2847" i="4" a="1"/>
  <c r="M2847" i="4" s="1"/>
  <c r="H2847" i="4"/>
  <c r="M2846" i="4" a="1"/>
  <c r="M2846" i="4" s="1"/>
  <c r="H2846" i="4"/>
  <c r="H2845" i="4"/>
  <c r="M2844" i="4" a="1"/>
  <c r="M2844" i="4" s="1"/>
  <c r="H2844" i="4"/>
  <c r="M2843" i="4" a="1"/>
  <c r="M2843" i="4" s="1"/>
  <c r="H2843" i="4"/>
  <c r="H2842" i="4"/>
  <c r="H2841" i="4"/>
  <c r="H2840" i="4"/>
  <c r="M2839" i="4" a="1"/>
  <c r="M2839" i="4" s="1"/>
  <c r="H2839" i="4"/>
  <c r="M2838" i="4" a="1"/>
  <c r="M2838" i="4" s="1"/>
  <c r="H2838" i="4"/>
  <c r="H2837" i="4"/>
  <c r="M2836" i="4" a="1"/>
  <c r="M2836" i="4" s="1"/>
  <c r="H2836" i="4"/>
  <c r="M2835" i="4" a="1"/>
  <c r="M2835" i="4" s="1"/>
  <c r="H2835" i="4"/>
  <c r="H2834" i="4"/>
  <c r="M2833" i="4" a="1"/>
  <c r="M2833" i="4" s="1"/>
  <c r="H2833" i="4"/>
  <c r="M2832" i="4" a="1"/>
  <c r="M2832" i="4" s="1"/>
  <c r="H2832" i="4"/>
  <c r="H2831" i="4"/>
  <c r="H2830" i="4"/>
  <c r="H2829" i="4"/>
  <c r="M2828" i="4" a="1"/>
  <c r="M2828" i="4" s="1"/>
  <c r="H2828" i="4"/>
  <c r="M2827" i="4" a="1"/>
  <c r="M2827" i="4" s="1"/>
  <c r="H2827" i="4"/>
  <c r="J2826" i="4" a="1"/>
  <c r="J2826" i="4" s="1"/>
  <c r="H2826" i="4"/>
  <c r="M2825" i="4" a="1"/>
  <c r="M2825" i="4" s="1"/>
  <c r="H2825" i="4"/>
  <c r="H2824" i="4"/>
  <c r="M2823" i="4" a="1"/>
  <c r="M2823" i="4" s="1"/>
  <c r="H2823" i="4"/>
  <c r="M2822" i="4" a="1"/>
  <c r="M2822" i="4" s="1"/>
  <c r="H2822" i="4"/>
  <c r="K2821" i="4" a="1"/>
  <c r="K2821" i="4" s="1"/>
  <c r="H2821" i="4"/>
  <c r="M2820" i="4" a="1"/>
  <c r="M2820" i="4" s="1"/>
  <c r="H2820" i="4"/>
  <c r="M2819" i="4" a="1"/>
  <c r="M2819" i="4" s="1"/>
  <c r="H2819" i="4"/>
  <c r="H2818" i="4"/>
  <c r="M2817" i="4" a="1"/>
  <c r="M2817" i="4" s="1"/>
  <c r="H2817" i="4"/>
  <c r="H2816" i="4"/>
  <c r="M2815" i="4" a="1"/>
  <c r="M2815" i="4" s="1"/>
  <c r="H2815" i="4"/>
  <c r="M2814" i="4" a="1"/>
  <c r="M2814" i="4" s="1"/>
  <c r="H2814" i="4"/>
  <c r="H2813" i="4"/>
  <c r="M2812" i="4" a="1"/>
  <c r="M2812" i="4" s="1"/>
  <c r="H2812" i="4"/>
  <c r="M2811" i="4" a="1"/>
  <c r="M2811" i="4" s="1"/>
  <c r="H2811" i="4"/>
  <c r="H2810" i="4"/>
  <c r="M2809" i="4" a="1"/>
  <c r="M2809" i="4" s="1"/>
  <c r="H2809" i="4"/>
  <c r="J2808" i="4" a="1"/>
  <c r="J2808" i="4" s="1"/>
  <c r="H2808" i="4"/>
  <c r="M2807" i="4" a="1"/>
  <c r="M2807" i="4" s="1"/>
  <c r="H2807" i="4"/>
  <c r="H2806" i="4"/>
  <c r="H2805" i="4"/>
  <c r="M2804" i="4" a="1"/>
  <c r="M2804" i="4" s="1"/>
  <c r="H2804" i="4"/>
  <c r="M2803" i="4" a="1"/>
  <c r="M2803" i="4" s="1"/>
  <c r="H2803" i="4"/>
  <c r="L2802" i="4" a="1"/>
  <c r="L2802" i="4" s="1"/>
  <c r="R2802" i="4" s="1"/>
  <c r="H2802" i="4"/>
  <c r="M2801" i="4" a="1"/>
  <c r="M2801" i="4" s="1"/>
  <c r="H2801" i="4"/>
  <c r="M2800" i="4" a="1"/>
  <c r="M2800" i="4" s="1"/>
  <c r="H2800" i="4"/>
  <c r="M2799" i="4" a="1"/>
  <c r="M2799" i="4" s="1"/>
  <c r="H2799" i="4"/>
  <c r="H2798" i="4"/>
  <c r="H2797" i="4"/>
  <c r="M2796" i="4" a="1"/>
  <c r="M2796" i="4" s="1"/>
  <c r="H2796" i="4"/>
  <c r="M2795" i="4" a="1"/>
  <c r="M2795" i="4" s="1"/>
  <c r="H2795" i="4"/>
  <c r="H2794" i="4"/>
  <c r="M2793" i="4" a="1"/>
  <c r="M2793" i="4" s="1"/>
  <c r="H2793" i="4"/>
  <c r="H2792" i="4"/>
  <c r="M2791" i="4" a="1"/>
  <c r="M2791" i="4" s="1"/>
  <c r="H2791" i="4"/>
  <c r="M2790" i="4" a="1"/>
  <c r="M2790" i="4" s="1"/>
  <c r="H2790" i="4"/>
  <c r="H2789" i="4"/>
  <c r="H2788" i="4"/>
  <c r="M2787" i="4" a="1"/>
  <c r="M2787" i="4" s="1"/>
  <c r="H2787" i="4"/>
  <c r="H2786" i="4"/>
  <c r="M2785" i="4" a="1"/>
  <c r="M2785" i="4" s="1"/>
  <c r="H2785" i="4"/>
  <c r="J2784" i="4" a="1"/>
  <c r="J2784" i="4" s="1"/>
  <c r="H2784" i="4"/>
  <c r="L2783" i="4" a="1"/>
  <c r="L2783" i="4" s="1"/>
  <c r="R2783" i="4" s="1"/>
  <c r="H2783" i="4"/>
  <c r="M2782" i="4" a="1"/>
  <c r="M2782" i="4" s="1"/>
  <c r="H2782" i="4"/>
  <c r="M2781" i="4" a="1"/>
  <c r="M2781" i="4" s="1"/>
  <c r="H2781" i="4"/>
  <c r="M2780" i="4" a="1"/>
  <c r="M2780" i="4" s="1"/>
  <c r="H2780" i="4"/>
  <c r="M2779" i="4" a="1"/>
  <c r="M2779" i="4" s="1"/>
  <c r="H2779" i="4"/>
  <c r="H2778" i="4"/>
  <c r="M2777" i="4" a="1"/>
  <c r="M2777" i="4" s="1"/>
  <c r="H2777" i="4"/>
  <c r="J2776" i="4" a="1"/>
  <c r="J2776" i="4" s="1"/>
  <c r="H2776" i="4"/>
  <c r="M2775" i="4" a="1"/>
  <c r="M2775" i="4" s="1"/>
  <c r="H2775" i="4"/>
  <c r="M2774" i="4" a="1"/>
  <c r="M2774" i="4" s="1"/>
  <c r="H2774" i="4"/>
  <c r="H2773" i="4"/>
  <c r="M2772" i="4" a="1"/>
  <c r="M2772" i="4" s="1"/>
  <c r="H2772" i="4"/>
  <c r="M2771" i="4" a="1"/>
  <c r="M2771" i="4" s="1"/>
  <c r="H2771" i="4"/>
  <c r="M2770" i="4" a="1"/>
  <c r="M2770" i="4" s="1"/>
  <c r="H2770" i="4"/>
  <c r="M2769" i="4" a="1"/>
  <c r="M2769" i="4" s="1"/>
  <c r="H2769" i="4"/>
  <c r="H2768" i="4"/>
  <c r="M2767" i="4" a="1"/>
  <c r="M2767" i="4" s="1"/>
  <c r="H2767" i="4"/>
  <c r="H2766" i="4"/>
  <c r="M2765" i="4" a="1"/>
  <c r="M2765" i="4" s="1"/>
  <c r="H2765" i="4"/>
  <c r="M2764" i="4" a="1"/>
  <c r="M2764" i="4" s="1"/>
  <c r="H2764" i="4"/>
  <c r="H2763" i="4"/>
  <c r="M2762" i="4" a="1"/>
  <c r="M2762" i="4" s="1"/>
  <c r="H2762" i="4"/>
  <c r="M2761" i="4" a="1"/>
  <c r="M2761" i="4" s="1"/>
  <c r="H2761" i="4"/>
  <c r="M2760" i="4" a="1"/>
  <c r="M2760" i="4" s="1"/>
  <c r="H2760" i="4"/>
  <c r="H2759" i="4"/>
  <c r="J2758" i="4" a="1"/>
  <c r="J2758" i="4" s="1"/>
  <c r="H2758" i="4"/>
  <c r="M2757" i="4" a="1"/>
  <c r="M2757" i="4" s="1"/>
  <c r="H2757" i="4"/>
  <c r="M2756" i="4" a="1"/>
  <c r="M2756" i="4" s="1"/>
  <c r="H2756" i="4"/>
  <c r="H2755" i="4"/>
  <c r="M2754" i="4" a="1"/>
  <c r="M2754" i="4" s="1"/>
  <c r="H2754" i="4"/>
  <c r="M2753" i="4" a="1"/>
  <c r="M2753" i="4" s="1"/>
  <c r="H2753" i="4"/>
  <c r="H2752" i="4"/>
  <c r="M2751" i="4" a="1"/>
  <c r="M2751" i="4" s="1"/>
  <c r="H2751" i="4"/>
  <c r="M2750" i="4" a="1"/>
  <c r="M2750" i="4" s="1"/>
  <c r="H2750" i="4"/>
  <c r="H2749" i="4"/>
  <c r="M2748" i="4" a="1"/>
  <c r="M2748" i="4" s="1"/>
  <c r="H2748" i="4"/>
  <c r="M2747" i="4" a="1"/>
  <c r="M2747" i="4" s="1"/>
  <c r="H2747" i="4"/>
  <c r="M2746" i="4" a="1"/>
  <c r="M2746" i="4" s="1"/>
  <c r="H2746" i="4"/>
  <c r="H2745" i="4"/>
  <c r="J2744" i="4" a="1"/>
  <c r="J2744" i="4" s="1"/>
  <c r="H2744" i="4"/>
  <c r="M2743" i="4" a="1"/>
  <c r="M2743" i="4" s="1"/>
  <c r="H2743" i="4"/>
  <c r="M2742" i="4" a="1"/>
  <c r="M2742" i="4" s="1"/>
  <c r="H2742" i="4"/>
  <c r="M2741" i="4" a="1"/>
  <c r="M2741" i="4" s="1"/>
  <c r="H2741" i="4"/>
  <c r="M2740" i="4" a="1"/>
  <c r="M2740" i="4" s="1"/>
  <c r="H2740" i="4"/>
  <c r="M2739" i="4" a="1"/>
  <c r="M2739" i="4" s="1"/>
  <c r="H2739" i="4"/>
  <c r="M2738" i="4" a="1"/>
  <c r="M2738" i="4" s="1"/>
  <c r="H2738" i="4"/>
  <c r="J2737" i="4" a="1"/>
  <c r="J2737" i="4" s="1"/>
  <c r="H2737" i="4"/>
  <c r="H2736" i="4"/>
  <c r="H2735" i="4"/>
  <c r="H2734" i="4"/>
  <c r="M2733" i="4" a="1"/>
  <c r="M2733" i="4" s="1"/>
  <c r="H2733" i="4"/>
  <c r="M2732" i="4" a="1"/>
  <c r="M2732" i="4" s="1"/>
  <c r="H2732" i="4"/>
  <c r="J2731" i="4" a="1"/>
  <c r="J2731" i="4" s="1"/>
  <c r="H2731" i="4"/>
  <c r="M2730" i="4" a="1"/>
  <c r="M2730" i="4" s="1"/>
  <c r="H2730" i="4"/>
  <c r="M2729" i="4" a="1"/>
  <c r="M2729" i="4" s="1"/>
  <c r="H2729" i="4"/>
  <c r="M2728" i="4" a="1"/>
  <c r="M2728" i="4" s="1"/>
  <c r="H2728" i="4"/>
  <c r="M2727" i="4" a="1"/>
  <c r="M2727" i="4" s="1"/>
  <c r="H2727" i="4"/>
  <c r="H2726" i="4"/>
  <c r="M2725" i="4" a="1"/>
  <c r="M2725" i="4" s="1"/>
  <c r="H2725" i="4"/>
  <c r="M2724" i="4" a="1"/>
  <c r="M2724" i="4" s="1"/>
  <c r="H2724" i="4"/>
  <c r="H2723" i="4"/>
  <c r="M2722" i="4" a="1"/>
  <c r="M2722" i="4" s="1"/>
  <c r="H2722" i="4"/>
  <c r="H2721" i="4"/>
  <c r="H2720" i="4"/>
  <c r="M2719" i="4" a="1"/>
  <c r="M2719" i="4" s="1"/>
  <c r="H2719" i="4"/>
  <c r="M2718" i="4" a="1"/>
  <c r="M2718" i="4" s="1"/>
  <c r="H2718" i="4"/>
  <c r="M2717" i="4" a="1"/>
  <c r="M2717" i="4" s="1"/>
  <c r="H2717" i="4"/>
  <c r="M2716" i="4" a="1"/>
  <c r="M2716" i="4" s="1"/>
  <c r="H2716" i="4"/>
  <c r="M2715" i="4" a="1"/>
  <c r="M2715" i="4" s="1"/>
  <c r="H2715" i="4"/>
  <c r="M2714" i="4" a="1"/>
  <c r="M2714" i="4" s="1"/>
  <c r="H2714" i="4"/>
  <c r="H2713" i="4"/>
  <c r="L2712" i="4" a="1"/>
  <c r="L2712" i="4" s="1"/>
  <c r="R2712" i="4" s="1"/>
  <c r="H2712" i="4"/>
  <c r="M2711" i="4" a="1"/>
  <c r="M2711" i="4" s="1"/>
  <c r="H2711" i="4"/>
  <c r="M2710" i="4" a="1"/>
  <c r="M2710" i="4" s="1"/>
  <c r="H2710" i="4"/>
  <c r="M2709" i="4" a="1"/>
  <c r="M2709" i="4" s="1"/>
  <c r="H2709" i="4"/>
  <c r="M2708" i="4" a="1"/>
  <c r="M2708" i="4" s="1"/>
  <c r="H2708" i="4"/>
  <c r="M2707" i="4" a="1"/>
  <c r="M2707" i="4" s="1"/>
  <c r="H2707" i="4"/>
  <c r="M2706" i="4" a="1"/>
  <c r="M2706" i="4" s="1"/>
  <c r="H2706" i="4"/>
  <c r="J2705" i="4" a="1"/>
  <c r="J2705" i="4" s="1"/>
  <c r="H2705" i="4"/>
  <c r="H2704" i="4"/>
  <c r="M2703" i="4" a="1"/>
  <c r="M2703" i="4" s="1"/>
  <c r="H2703" i="4"/>
  <c r="H2702" i="4"/>
  <c r="M2701" i="4" a="1"/>
  <c r="M2701" i="4" s="1"/>
  <c r="H2701" i="4"/>
  <c r="M2700" i="4" a="1"/>
  <c r="M2700" i="4" s="1"/>
  <c r="H2700" i="4"/>
  <c r="J2699" i="4" a="1"/>
  <c r="J2699" i="4" s="1"/>
  <c r="H2699" i="4"/>
  <c r="H2698" i="4"/>
  <c r="M2697" i="4" a="1"/>
  <c r="M2697" i="4" s="1"/>
  <c r="H2697" i="4"/>
  <c r="M2696" i="4" a="1"/>
  <c r="M2696" i="4" s="1"/>
  <c r="H2696" i="4"/>
  <c r="M2695" i="4" a="1"/>
  <c r="M2695" i="4" s="1"/>
  <c r="H2695" i="4"/>
  <c r="K2694" i="4" a="1"/>
  <c r="K2694" i="4" s="1"/>
  <c r="H2694" i="4"/>
  <c r="M2693" i="4" a="1"/>
  <c r="M2693" i="4" s="1"/>
  <c r="H2693" i="4"/>
  <c r="M2692" i="4" a="1"/>
  <c r="M2692" i="4" s="1"/>
  <c r="H2692" i="4"/>
  <c r="H2691" i="4"/>
  <c r="M2690" i="4" a="1"/>
  <c r="M2690" i="4" s="1"/>
  <c r="H2690" i="4"/>
  <c r="M2689" i="4" a="1"/>
  <c r="M2689" i="4" s="1"/>
  <c r="H2689" i="4"/>
  <c r="L2688" i="4" a="1"/>
  <c r="L2688" i="4" s="1"/>
  <c r="R2688" i="4" s="1"/>
  <c r="H2688" i="4"/>
  <c r="M2687" i="4" a="1"/>
  <c r="M2687" i="4" s="1"/>
  <c r="H2687" i="4"/>
  <c r="M2686" i="4" a="1"/>
  <c r="M2686" i="4" s="1"/>
  <c r="H2686" i="4"/>
  <c r="M2685" i="4" a="1"/>
  <c r="M2685" i="4" s="1"/>
  <c r="H2685" i="4"/>
  <c r="M2684" i="4" a="1"/>
  <c r="M2684" i="4" s="1"/>
  <c r="H2684" i="4"/>
  <c r="H2683" i="4"/>
  <c r="M2682" i="4" a="1"/>
  <c r="M2682" i="4" s="1"/>
  <c r="H2682" i="4"/>
  <c r="J2681" i="4" a="1"/>
  <c r="J2681" i="4" s="1"/>
  <c r="H2681" i="4"/>
  <c r="J2680" i="4" a="1"/>
  <c r="J2680" i="4" s="1"/>
  <c r="H2680" i="4"/>
  <c r="M2679" i="4" a="1"/>
  <c r="M2679" i="4" s="1"/>
  <c r="H2679" i="4"/>
  <c r="H2678" i="4"/>
  <c r="M2677" i="4" a="1"/>
  <c r="M2677" i="4" s="1"/>
  <c r="H2677" i="4"/>
  <c r="M2676" i="4" a="1"/>
  <c r="M2676" i="4" s="1"/>
  <c r="H2676" i="4"/>
  <c r="M2675" i="4" a="1"/>
  <c r="M2675" i="4" s="1"/>
  <c r="H2675" i="4"/>
  <c r="L2674" i="4" a="1"/>
  <c r="L2674" i="4" s="1"/>
  <c r="R2674" i="4" s="1"/>
  <c r="H2674" i="4"/>
  <c r="M2673" i="4" a="1"/>
  <c r="M2673" i="4" s="1"/>
  <c r="H2673" i="4"/>
  <c r="H2672" i="4"/>
  <c r="M2671" i="4" a="1"/>
  <c r="M2671" i="4" s="1"/>
  <c r="H2671" i="4"/>
  <c r="M2670" i="4" a="1"/>
  <c r="M2670" i="4" s="1"/>
  <c r="H2670" i="4"/>
  <c r="J2669" i="4" a="1"/>
  <c r="J2669" i="4" s="1"/>
  <c r="H2669" i="4"/>
  <c r="H2668" i="4"/>
  <c r="H2667" i="4"/>
  <c r="M2666" i="4" a="1"/>
  <c r="M2666" i="4" s="1"/>
  <c r="H2666" i="4"/>
  <c r="H2665" i="4"/>
  <c r="H2664" i="4"/>
  <c r="M2663" i="4" a="1"/>
  <c r="M2663" i="4" s="1"/>
  <c r="H2663" i="4"/>
  <c r="M2662" i="4" a="1"/>
  <c r="M2662" i="4" s="1"/>
  <c r="H2662" i="4"/>
  <c r="H2661" i="4"/>
  <c r="H2660" i="4"/>
  <c r="M2659" i="4" a="1"/>
  <c r="M2659" i="4" s="1"/>
  <c r="H2659" i="4"/>
  <c r="H2658" i="4"/>
  <c r="M2657" i="4" a="1"/>
  <c r="M2657" i="4" s="1"/>
  <c r="H2657" i="4"/>
  <c r="M2656" i="4" a="1"/>
  <c r="M2656" i="4" s="1"/>
  <c r="H2656" i="4"/>
  <c r="H2655" i="4"/>
  <c r="H2654" i="4"/>
  <c r="M2653" i="4" a="1"/>
  <c r="M2653" i="4" s="1"/>
  <c r="H2653" i="4"/>
  <c r="M2652" i="4" a="1"/>
  <c r="M2652" i="4" s="1"/>
  <c r="H2652" i="4"/>
  <c r="M2651" i="4" a="1"/>
  <c r="M2651" i="4" s="1"/>
  <c r="H2651" i="4"/>
  <c r="H2650" i="4"/>
  <c r="J2649" i="4" a="1"/>
  <c r="J2649" i="4" s="1"/>
  <c r="H2649" i="4"/>
  <c r="M2648" i="4" a="1"/>
  <c r="M2648" i="4" s="1"/>
  <c r="H2648" i="4"/>
  <c r="H2647" i="4"/>
  <c r="M2646" i="4" a="1"/>
  <c r="M2646" i="4" s="1"/>
  <c r="H2646" i="4"/>
  <c r="H2645" i="4"/>
  <c r="J2644" i="4" a="1"/>
  <c r="J2644" i="4" s="1"/>
  <c r="H2644" i="4"/>
  <c r="K2643" i="4" a="1"/>
  <c r="K2643" i="4" s="1"/>
  <c r="H2643" i="4"/>
  <c r="M2642" i="4" a="1"/>
  <c r="M2642" i="4" s="1"/>
  <c r="H2642" i="4"/>
  <c r="M2641" i="4" a="1"/>
  <c r="M2641" i="4" s="1"/>
  <c r="H2641" i="4"/>
  <c r="M2640" i="4" a="1"/>
  <c r="M2640" i="4" s="1"/>
  <c r="H2640" i="4"/>
  <c r="M2639" i="4" a="1"/>
  <c r="M2639" i="4" s="1"/>
  <c r="H2639" i="4"/>
  <c r="H2638" i="4"/>
  <c r="M2637" i="4" a="1"/>
  <c r="M2637" i="4" s="1"/>
  <c r="H2637" i="4"/>
  <c r="L2636" i="4" a="1"/>
  <c r="L2636" i="4" s="1"/>
  <c r="R2636" i="4" s="1"/>
  <c r="H2636" i="4"/>
  <c r="M2635" i="4" a="1"/>
  <c r="M2635" i="4" s="1"/>
  <c r="H2635" i="4"/>
  <c r="M2634" i="4" a="1"/>
  <c r="M2634" i="4" s="1"/>
  <c r="H2634" i="4"/>
  <c r="H2633" i="4"/>
  <c r="M2632" i="4" a="1"/>
  <c r="M2632" i="4" s="1"/>
  <c r="H2632" i="4"/>
  <c r="H2631" i="4"/>
  <c r="M2630" i="4" a="1"/>
  <c r="M2630" i="4" s="1"/>
  <c r="H2630" i="4"/>
  <c r="M2629" i="4" a="1"/>
  <c r="M2629" i="4" s="1"/>
  <c r="H2629" i="4"/>
  <c r="M2628" i="4" a="1"/>
  <c r="M2628" i="4" s="1"/>
  <c r="H2628" i="4"/>
  <c r="H2627" i="4"/>
  <c r="H2626" i="4"/>
  <c r="M2625" i="4" a="1"/>
  <c r="M2625" i="4" s="1"/>
  <c r="H2625" i="4"/>
  <c r="H2624" i="4"/>
  <c r="M2623" i="4" a="1"/>
  <c r="M2623" i="4" s="1"/>
  <c r="H2623" i="4"/>
  <c r="M2622" i="4" a="1"/>
  <c r="M2622" i="4" s="1"/>
  <c r="H2622" i="4"/>
  <c r="H2621" i="4"/>
  <c r="H2620" i="4"/>
  <c r="H2619" i="4"/>
  <c r="M2618" i="4" a="1"/>
  <c r="M2618" i="4" s="1"/>
  <c r="H2618" i="4"/>
  <c r="L2617" i="4" a="1"/>
  <c r="L2617" i="4" s="1"/>
  <c r="R2617" i="4" s="1"/>
  <c r="H2617" i="4"/>
  <c r="M2616" i="4" a="1"/>
  <c r="M2616" i="4" s="1"/>
  <c r="H2616" i="4"/>
  <c r="M2615" i="4" a="1"/>
  <c r="M2615" i="4" s="1"/>
  <c r="H2615" i="4"/>
  <c r="M2614" i="4" a="1"/>
  <c r="M2614" i="4" s="1"/>
  <c r="H2614" i="4"/>
  <c r="H2613" i="4"/>
  <c r="H2612" i="4"/>
  <c r="M2611" i="4" a="1"/>
  <c r="M2611" i="4" s="1"/>
  <c r="H2611" i="4"/>
  <c r="H2610" i="4"/>
  <c r="M2609" i="4" a="1"/>
  <c r="M2609" i="4" s="1"/>
  <c r="H2609" i="4"/>
  <c r="H2608" i="4"/>
  <c r="H2607" i="4"/>
  <c r="M2606" i="4" a="1"/>
  <c r="M2606" i="4" s="1"/>
  <c r="H2606" i="4"/>
  <c r="M2605" i="4" a="1"/>
  <c r="M2605" i="4" s="1"/>
  <c r="H2605" i="4"/>
  <c r="H2604" i="4"/>
  <c r="H2603" i="4"/>
  <c r="M2602" i="4" a="1"/>
  <c r="M2602" i="4" s="1"/>
  <c r="H2602" i="4"/>
  <c r="H2601" i="4"/>
  <c r="M2600" i="4" a="1"/>
  <c r="M2600" i="4" s="1"/>
  <c r="H2600" i="4"/>
  <c r="M2599" i="4" a="1"/>
  <c r="M2599" i="4" s="1"/>
  <c r="H2599" i="4"/>
  <c r="M2598" i="4" a="1"/>
  <c r="M2598" i="4" s="1"/>
  <c r="H2598" i="4"/>
  <c r="H2597" i="4"/>
  <c r="H2596" i="4"/>
  <c r="M2595" i="4" a="1"/>
  <c r="M2595" i="4" s="1"/>
  <c r="H2595" i="4"/>
  <c r="H2594" i="4"/>
  <c r="H2593" i="4"/>
  <c r="M2592" i="4" a="1"/>
  <c r="M2592" i="4" s="1"/>
  <c r="H2592" i="4"/>
  <c r="M2591" i="4" a="1"/>
  <c r="M2591" i="4" s="1"/>
  <c r="H2591" i="4"/>
  <c r="H2590" i="4"/>
  <c r="H2589" i="4"/>
  <c r="M2588" i="4" a="1"/>
  <c r="M2588" i="4" s="1"/>
  <c r="H2588" i="4"/>
  <c r="M2587" i="4" a="1"/>
  <c r="M2587" i="4" s="1"/>
  <c r="H2587" i="4"/>
  <c r="M2586" i="4" a="1"/>
  <c r="M2586" i="4" s="1"/>
  <c r="H2586" i="4"/>
  <c r="M2585" i="4" a="1"/>
  <c r="M2585" i="4" s="1"/>
  <c r="H2585" i="4"/>
  <c r="H2584" i="4"/>
  <c r="M2583" i="4" a="1"/>
  <c r="M2583" i="4" s="1"/>
  <c r="H2583" i="4"/>
  <c r="M2582" i="4" a="1"/>
  <c r="M2582" i="4" s="1"/>
  <c r="H2582" i="4"/>
  <c r="M2581" i="4" a="1"/>
  <c r="M2581" i="4" s="1"/>
  <c r="H2581" i="4"/>
  <c r="M2580" i="4" a="1"/>
  <c r="M2580" i="4" s="1"/>
  <c r="H2580" i="4"/>
  <c r="H2579" i="4"/>
  <c r="M2578" i="4" a="1"/>
  <c r="M2578" i="4" s="1"/>
  <c r="H2578" i="4"/>
  <c r="H2577" i="4"/>
  <c r="H2576" i="4"/>
  <c r="H2575" i="4"/>
  <c r="H2574" i="4"/>
  <c r="M2573" i="4" a="1"/>
  <c r="M2573" i="4" s="1"/>
  <c r="H2573" i="4"/>
  <c r="M2572" i="4" a="1"/>
  <c r="M2572" i="4" s="1"/>
  <c r="H2572" i="4"/>
  <c r="M2571" i="4" a="1"/>
  <c r="M2571" i="4" s="1"/>
  <c r="H2571" i="4"/>
  <c r="H2570" i="4"/>
  <c r="M2569" i="4" a="1"/>
  <c r="M2569" i="4" s="1"/>
  <c r="H2569" i="4"/>
  <c r="M2568" i="4" a="1"/>
  <c r="M2568" i="4" s="1"/>
  <c r="H2568" i="4"/>
  <c r="H2567" i="4"/>
  <c r="M2566" i="4" a="1"/>
  <c r="M2566" i="4" s="1"/>
  <c r="H2566" i="4"/>
  <c r="H2565" i="4"/>
  <c r="M2564" i="4" a="1"/>
  <c r="M2564" i="4" s="1"/>
  <c r="H2564" i="4"/>
  <c r="H2563" i="4"/>
  <c r="M2562" i="4" a="1"/>
  <c r="M2562" i="4" s="1"/>
  <c r="H2562" i="4"/>
  <c r="M2561" i="4" a="1"/>
  <c r="M2561" i="4" s="1"/>
  <c r="H2561" i="4"/>
  <c r="H2560" i="4"/>
  <c r="M2559" i="4" a="1"/>
  <c r="M2559" i="4" s="1"/>
  <c r="H2559" i="4"/>
  <c r="H2558" i="4"/>
  <c r="M2557" i="4" a="1"/>
  <c r="M2557" i="4" s="1"/>
  <c r="H2557" i="4"/>
  <c r="H2556" i="4"/>
  <c r="M2555" i="4" a="1"/>
  <c r="M2555" i="4" s="1"/>
  <c r="H2555" i="4"/>
  <c r="M2554" i="4" a="1"/>
  <c r="M2554" i="4" s="1"/>
  <c r="H2554" i="4"/>
  <c r="M2553" i="4" a="1"/>
  <c r="M2553" i="4" s="1"/>
  <c r="H2553" i="4"/>
  <c r="M2552" i="4" a="1"/>
  <c r="M2552" i="4" s="1"/>
  <c r="H2552" i="4"/>
  <c r="H2551" i="4"/>
  <c r="H2550" i="4"/>
  <c r="H2549" i="4"/>
  <c r="M2548" i="4" a="1"/>
  <c r="M2548" i="4" s="1"/>
  <c r="H2548" i="4"/>
  <c r="M2547" i="4" a="1"/>
  <c r="M2547" i="4" s="1"/>
  <c r="H2547" i="4"/>
  <c r="M2546" i="4" a="1"/>
  <c r="M2546" i="4" s="1"/>
  <c r="H2546" i="4"/>
  <c r="H2545" i="4"/>
  <c r="M2544" i="4" a="1"/>
  <c r="M2544" i="4" s="1"/>
  <c r="H2544" i="4"/>
  <c r="M2543" i="4" a="1"/>
  <c r="M2543" i="4" s="1"/>
  <c r="H2543" i="4"/>
  <c r="H2542" i="4"/>
  <c r="M2541" i="4" a="1"/>
  <c r="M2541" i="4" s="1"/>
  <c r="H2541" i="4"/>
  <c r="M2540" i="4" a="1"/>
  <c r="M2540" i="4" s="1"/>
  <c r="H2540" i="4"/>
  <c r="M2539" i="4" a="1"/>
  <c r="M2539" i="4" s="1"/>
  <c r="H2539" i="4"/>
  <c r="H2538" i="4"/>
  <c r="M2537" i="4" a="1"/>
  <c r="M2537" i="4" s="1"/>
  <c r="H2537" i="4"/>
  <c r="M2536" i="4" a="1"/>
  <c r="M2536" i="4" s="1"/>
  <c r="H2536" i="4"/>
  <c r="H2535" i="4"/>
  <c r="M2534" i="4" a="1"/>
  <c r="M2534" i="4" s="1"/>
  <c r="H2534" i="4"/>
  <c r="H2533" i="4"/>
  <c r="M2532" i="4" a="1"/>
  <c r="M2532" i="4" s="1"/>
  <c r="H2532" i="4"/>
  <c r="H2531" i="4"/>
  <c r="M2530" i="4" a="1"/>
  <c r="M2530" i="4" s="1"/>
  <c r="H2530" i="4"/>
  <c r="M2529" i="4" a="1"/>
  <c r="M2529" i="4" s="1"/>
  <c r="H2529" i="4"/>
  <c r="H2528" i="4"/>
  <c r="M2527" i="4" a="1"/>
  <c r="M2527" i="4" s="1"/>
  <c r="H2527" i="4"/>
  <c r="H2526" i="4"/>
  <c r="M2525" i="4" a="1"/>
  <c r="M2525" i="4" s="1"/>
  <c r="H2525" i="4"/>
  <c r="H2524" i="4"/>
  <c r="M2523" i="4" a="1"/>
  <c r="M2523" i="4" s="1"/>
  <c r="H2523" i="4"/>
  <c r="M2522" i="4" a="1"/>
  <c r="M2522" i="4" s="1"/>
  <c r="H2522" i="4"/>
  <c r="H2521" i="4"/>
  <c r="M2520" i="4" a="1"/>
  <c r="M2520" i="4" s="1"/>
  <c r="H2520" i="4"/>
  <c r="H2519" i="4"/>
  <c r="M2518" i="4" a="1"/>
  <c r="M2518" i="4" s="1"/>
  <c r="H2518" i="4"/>
  <c r="H2517" i="4"/>
  <c r="M2516" i="4" a="1"/>
  <c r="M2516" i="4" s="1"/>
  <c r="H2516" i="4"/>
  <c r="M2515" i="4" a="1"/>
  <c r="M2515" i="4" s="1"/>
  <c r="H2515" i="4"/>
  <c r="M2514" i="4" a="1"/>
  <c r="M2514" i="4" s="1"/>
  <c r="H2514" i="4"/>
  <c r="H2513" i="4"/>
  <c r="M2512" i="4" a="1"/>
  <c r="M2512" i="4" s="1"/>
  <c r="H2512" i="4"/>
  <c r="H2511" i="4"/>
  <c r="H2510" i="4"/>
  <c r="M2509" i="4" a="1"/>
  <c r="M2509" i="4" s="1"/>
  <c r="H2509" i="4"/>
  <c r="M2508" i="4" a="1"/>
  <c r="M2508" i="4" s="1"/>
  <c r="H2508" i="4"/>
  <c r="M2507" i="4" a="1"/>
  <c r="M2507" i="4" s="1"/>
  <c r="H2507" i="4"/>
  <c r="H2506" i="4"/>
  <c r="M2505" i="4" a="1"/>
  <c r="M2505" i="4" s="1"/>
  <c r="H2505" i="4"/>
  <c r="M2504" i="4" a="1"/>
  <c r="M2504" i="4" s="1"/>
  <c r="H2504" i="4"/>
  <c r="H2503" i="4"/>
  <c r="M2502" i="4" a="1"/>
  <c r="M2502" i="4" s="1"/>
  <c r="H2502" i="4"/>
  <c r="H2501" i="4"/>
  <c r="M2500" i="4" a="1"/>
  <c r="M2500" i="4" s="1"/>
  <c r="H2500" i="4"/>
  <c r="H2499" i="4"/>
  <c r="M2498" i="4" a="1"/>
  <c r="M2498" i="4" s="1"/>
  <c r="H2498" i="4"/>
  <c r="H2497" i="4"/>
  <c r="H2496" i="4"/>
  <c r="M2495" i="4" a="1"/>
  <c r="M2495" i="4" s="1"/>
  <c r="H2495" i="4"/>
  <c r="H2494" i="4"/>
  <c r="M2493" i="4" a="1"/>
  <c r="M2493" i="4" s="1"/>
  <c r="H2493" i="4"/>
  <c r="H2492" i="4"/>
  <c r="H2491" i="4"/>
  <c r="M2490" i="4" a="1"/>
  <c r="M2490" i="4" s="1"/>
  <c r="H2490" i="4"/>
  <c r="H2489" i="4"/>
  <c r="M2488" i="4" a="1"/>
  <c r="M2488" i="4" s="1"/>
  <c r="H2488" i="4"/>
  <c r="H2487" i="4"/>
  <c r="M2486" i="4" a="1"/>
  <c r="M2486" i="4" s="1"/>
  <c r="H2486" i="4"/>
  <c r="M2485" i="4" a="1"/>
  <c r="M2485" i="4" s="1"/>
  <c r="H2485" i="4"/>
  <c r="M2484" i="4" a="1"/>
  <c r="M2484" i="4" s="1"/>
  <c r="H2484" i="4"/>
  <c r="H2483" i="4"/>
  <c r="M2482" i="4" a="1"/>
  <c r="M2482" i="4" s="1"/>
  <c r="H2482" i="4"/>
  <c r="M2481" i="4" a="1"/>
  <c r="M2481" i="4" s="1"/>
  <c r="H2481" i="4"/>
  <c r="H2480" i="4"/>
  <c r="M2479" i="4" a="1"/>
  <c r="M2479" i="4" s="1"/>
  <c r="H2479" i="4"/>
  <c r="H2478" i="4"/>
  <c r="M2477" i="4" a="1"/>
  <c r="M2477" i="4" s="1"/>
  <c r="H2477" i="4"/>
  <c r="M2476" i="4" a="1"/>
  <c r="M2476" i="4" s="1"/>
  <c r="H2476" i="4"/>
  <c r="M2475" i="4" a="1"/>
  <c r="M2475" i="4" s="1"/>
  <c r="H2475" i="4"/>
  <c r="H2474" i="4"/>
  <c r="M2473" i="4" a="1"/>
  <c r="M2473" i="4" s="1"/>
  <c r="H2473" i="4"/>
  <c r="M2472" i="4" a="1"/>
  <c r="M2472" i="4" s="1"/>
  <c r="H2472" i="4"/>
  <c r="H2471" i="4"/>
  <c r="H2470" i="4"/>
  <c r="H2469" i="4"/>
  <c r="M2468" i="4" a="1"/>
  <c r="M2468" i="4" s="1"/>
  <c r="H2468" i="4"/>
  <c r="H2467" i="4"/>
  <c r="M2466" i="4" a="1"/>
  <c r="M2466" i="4" s="1"/>
  <c r="H2466" i="4"/>
  <c r="M2465" i="4" a="1"/>
  <c r="M2465" i="4" s="1"/>
  <c r="H2465" i="4"/>
  <c r="H2464" i="4"/>
  <c r="M2463" i="4" a="1"/>
  <c r="M2463" i="4" s="1"/>
  <c r="H2463" i="4"/>
  <c r="M2462" i="4" a="1"/>
  <c r="M2462" i="4" s="1"/>
  <c r="H2462" i="4"/>
  <c r="M2461" i="4" a="1"/>
  <c r="M2461" i="4" s="1"/>
  <c r="H2461" i="4"/>
  <c r="H2460" i="4"/>
  <c r="H2459" i="4"/>
  <c r="M2458" i="4" a="1"/>
  <c r="M2458" i="4" s="1"/>
  <c r="H2458" i="4"/>
  <c r="H2457" i="4"/>
  <c r="H2456" i="4"/>
  <c r="M2455" i="4" a="1"/>
  <c r="M2455" i="4" s="1"/>
  <c r="H2455" i="4"/>
  <c r="M2454" i="4" a="1"/>
  <c r="M2454" i="4" s="1"/>
  <c r="H2454" i="4"/>
  <c r="H2453" i="4"/>
  <c r="H2452" i="4"/>
  <c r="M2451" i="4" a="1"/>
  <c r="M2451" i="4" s="1"/>
  <c r="H2451" i="4"/>
  <c r="M2450" i="4" a="1"/>
  <c r="M2450" i="4" s="1"/>
  <c r="H2450" i="4"/>
  <c r="M2449" i="4" a="1"/>
  <c r="M2449" i="4" s="1"/>
  <c r="H2449" i="4"/>
  <c r="H2448" i="4"/>
  <c r="M2447" i="4" a="1"/>
  <c r="M2447" i="4" s="1"/>
  <c r="H2447" i="4"/>
  <c r="H2446" i="4"/>
  <c r="M2445" i="4" a="1"/>
  <c r="M2445" i="4" s="1"/>
  <c r="H2445" i="4"/>
  <c r="M2444" i="4" a="1"/>
  <c r="M2444" i="4" s="1"/>
  <c r="H2444" i="4"/>
  <c r="H2443" i="4"/>
  <c r="M2442" i="4" a="1"/>
  <c r="M2442" i="4" s="1"/>
  <c r="H2442" i="4"/>
  <c r="M2441" i="4" a="1"/>
  <c r="M2441" i="4" s="1"/>
  <c r="H2441" i="4"/>
  <c r="M2440" i="4" a="1"/>
  <c r="M2440" i="4" s="1"/>
  <c r="H2440" i="4"/>
  <c r="M2439" i="4" a="1"/>
  <c r="M2439" i="4" s="1"/>
  <c r="H2439" i="4"/>
  <c r="M2438" i="4" a="1"/>
  <c r="M2438" i="4" s="1"/>
  <c r="H2438" i="4"/>
  <c r="M2437" i="4" a="1"/>
  <c r="M2437" i="4" s="1"/>
  <c r="H2437" i="4"/>
  <c r="M2436" i="4" a="1"/>
  <c r="M2436" i="4" s="1"/>
  <c r="H2436" i="4"/>
  <c r="H2435" i="4"/>
  <c r="M2434" i="4" a="1"/>
  <c r="M2434" i="4" s="1"/>
  <c r="H2434" i="4"/>
  <c r="H2433" i="4"/>
  <c r="H2432" i="4"/>
  <c r="M2431" i="4" a="1"/>
  <c r="M2431" i="4" s="1"/>
  <c r="H2431" i="4"/>
  <c r="M2430" i="4" a="1"/>
  <c r="M2430" i="4" s="1"/>
  <c r="H2430" i="4"/>
  <c r="M2429" i="4" a="1"/>
  <c r="M2429" i="4" s="1"/>
  <c r="H2429" i="4"/>
  <c r="H2428" i="4"/>
  <c r="H2427" i="4"/>
  <c r="M2426" i="4" a="1"/>
  <c r="M2426" i="4" s="1"/>
  <c r="H2426" i="4"/>
  <c r="H2425" i="4"/>
  <c r="M2424" i="4" a="1"/>
  <c r="M2424" i="4" s="1"/>
  <c r="H2424" i="4"/>
  <c r="M2423" i="4" a="1"/>
  <c r="M2423" i="4" s="1"/>
  <c r="H2423" i="4"/>
  <c r="M2422" i="4" a="1"/>
  <c r="M2422" i="4" s="1"/>
  <c r="H2422" i="4"/>
  <c r="M2421" i="4" a="1"/>
  <c r="M2421" i="4" s="1"/>
  <c r="H2421" i="4"/>
  <c r="H2420" i="4"/>
  <c r="H2419" i="4"/>
  <c r="M2418" i="4" a="1"/>
  <c r="M2418" i="4" s="1"/>
  <c r="H2418" i="4"/>
  <c r="M2417" i="4" a="1"/>
  <c r="M2417" i="4" s="1"/>
  <c r="H2417" i="4"/>
  <c r="H2416" i="4"/>
  <c r="M2415" i="4" a="1"/>
  <c r="M2415" i="4" s="1"/>
  <c r="H2415" i="4"/>
  <c r="H2414" i="4"/>
  <c r="M2413" i="4" a="1"/>
  <c r="M2413" i="4" s="1"/>
  <c r="H2413" i="4"/>
  <c r="H2412" i="4"/>
  <c r="M2411" i="4" a="1"/>
  <c r="M2411" i="4" s="1"/>
  <c r="H2411" i="4"/>
  <c r="H2410" i="4"/>
  <c r="M2409" i="4" a="1"/>
  <c r="M2409" i="4" s="1"/>
  <c r="H2409" i="4"/>
  <c r="M2408" i="4" a="1"/>
  <c r="M2408" i="4" s="1"/>
  <c r="H2408" i="4"/>
  <c r="M2407" i="4" a="1"/>
  <c r="M2407" i="4" s="1"/>
  <c r="H2407" i="4"/>
  <c r="H2406" i="4"/>
  <c r="M2405" i="4" a="1"/>
  <c r="M2405" i="4" s="1"/>
  <c r="H2405" i="4"/>
  <c r="M2404" i="4" a="1"/>
  <c r="M2404" i="4" s="1"/>
  <c r="H2404" i="4"/>
  <c r="H2403" i="4"/>
  <c r="M2402" i="4" a="1"/>
  <c r="M2402" i="4" s="1"/>
  <c r="H2402" i="4"/>
  <c r="M2401" i="4" a="1"/>
  <c r="M2401" i="4" s="1"/>
  <c r="H2401" i="4"/>
  <c r="H2400" i="4"/>
  <c r="M2399" i="4" a="1"/>
  <c r="M2399" i="4" s="1"/>
  <c r="H2399" i="4"/>
  <c r="H2398" i="4"/>
  <c r="M2397" i="4" a="1"/>
  <c r="M2397" i="4" s="1"/>
  <c r="H2397" i="4"/>
  <c r="H2396" i="4"/>
  <c r="H2395" i="4"/>
  <c r="M2394" i="4" a="1"/>
  <c r="M2394" i="4" s="1"/>
  <c r="H2394" i="4"/>
  <c r="H2393" i="4"/>
  <c r="H2392" i="4"/>
  <c r="M2391" i="4" a="1"/>
  <c r="M2391" i="4" s="1"/>
  <c r="H2391" i="4"/>
  <c r="M2390" i="4" a="1"/>
  <c r="M2390" i="4" s="1"/>
  <c r="H2390" i="4"/>
  <c r="H2389" i="4"/>
  <c r="M2388" i="4" a="1"/>
  <c r="M2388" i="4" s="1"/>
  <c r="H2388" i="4"/>
  <c r="M2387" i="4" a="1"/>
  <c r="M2387" i="4" s="1"/>
  <c r="H2387" i="4"/>
  <c r="H2386" i="4"/>
  <c r="H2385" i="4"/>
  <c r="H2384" i="4"/>
  <c r="M2383" i="4" a="1"/>
  <c r="M2383" i="4" s="1"/>
  <c r="H2383" i="4"/>
  <c r="H2382" i="4"/>
  <c r="M2381" i="4" a="1"/>
  <c r="M2381" i="4" s="1"/>
  <c r="H2381" i="4"/>
  <c r="H2380" i="4"/>
  <c r="H2379" i="4"/>
  <c r="M2378" i="4" a="1"/>
  <c r="M2378" i="4" s="1"/>
  <c r="H2378" i="4"/>
  <c r="M2377" i="4" a="1"/>
  <c r="M2377" i="4" s="1"/>
  <c r="H2377" i="4"/>
  <c r="H2376" i="4"/>
  <c r="M2375" i="4" a="1"/>
  <c r="M2375" i="4" s="1"/>
  <c r="H2375" i="4"/>
  <c r="M2374" i="4" a="1"/>
  <c r="M2374" i="4" s="1"/>
  <c r="H2374" i="4"/>
  <c r="M2373" i="4" a="1"/>
  <c r="M2373" i="4" s="1"/>
  <c r="H2373" i="4"/>
  <c r="M2372" i="4" a="1"/>
  <c r="M2372" i="4" s="1"/>
  <c r="H2372" i="4"/>
  <c r="H2371" i="4"/>
  <c r="M2370" i="4" a="1"/>
  <c r="M2370" i="4" s="1"/>
  <c r="H2370" i="4"/>
  <c r="M2369" i="4" a="1"/>
  <c r="M2369" i="4" s="1"/>
  <c r="H2369" i="4"/>
  <c r="M2368" i="4" a="1"/>
  <c r="M2368" i="4" s="1"/>
  <c r="H2368" i="4"/>
  <c r="M2367" i="4" a="1"/>
  <c r="M2367" i="4" s="1"/>
  <c r="H2367" i="4"/>
  <c r="H2366" i="4"/>
  <c r="M2365" i="4" a="1"/>
  <c r="M2365" i="4" s="1"/>
  <c r="H2365" i="4"/>
  <c r="H2364" i="4"/>
  <c r="H2363" i="4"/>
  <c r="M2362" i="4" a="1"/>
  <c r="M2362" i="4" s="1"/>
  <c r="H2362" i="4"/>
  <c r="H2361" i="4"/>
  <c r="M2360" i="4" a="1"/>
  <c r="M2360" i="4" s="1"/>
  <c r="H2360" i="4"/>
  <c r="M2359" i="4" a="1"/>
  <c r="M2359" i="4" s="1"/>
  <c r="H2359" i="4"/>
  <c r="H2358" i="4"/>
  <c r="M2357" i="4" a="1"/>
  <c r="M2357" i="4" s="1"/>
  <c r="H2357" i="4"/>
  <c r="M2356" i="4" a="1"/>
  <c r="M2356" i="4" s="1"/>
  <c r="H2356" i="4"/>
  <c r="H2355" i="4"/>
  <c r="M2354" i="4" a="1"/>
  <c r="M2354" i="4" s="1"/>
  <c r="H2354" i="4"/>
  <c r="H2353" i="4"/>
  <c r="H2352" i="4"/>
  <c r="M2351" i="4" a="1"/>
  <c r="M2351" i="4" s="1"/>
  <c r="H2351" i="4"/>
  <c r="H2350" i="4"/>
  <c r="M2349" i="4" a="1"/>
  <c r="M2349" i="4" s="1"/>
  <c r="H2349" i="4"/>
  <c r="M2348" i="4" a="1"/>
  <c r="M2348" i="4" s="1"/>
  <c r="H2348" i="4"/>
  <c r="M2347" i="4" a="1"/>
  <c r="M2347" i="4" s="1"/>
  <c r="H2347" i="4"/>
  <c r="H2346" i="4"/>
  <c r="H2345" i="4"/>
  <c r="H2344" i="4"/>
  <c r="M2343" i="4" a="1"/>
  <c r="M2343" i="4" s="1"/>
  <c r="H2343" i="4"/>
  <c r="M2342" i="4" a="1"/>
  <c r="M2342" i="4" s="1"/>
  <c r="H2342" i="4"/>
  <c r="M2341" i="4" a="1"/>
  <c r="M2341" i="4" s="1"/>
  <c r="H2341" i="4"/>
  <c r="M2340" i="4" a="1"/>
  <c r="M2340" i="4" s="1"/>
  <c r="H2340" i="4"/>
  <c r="H2339" i="4"/>
  <c r="M2338" i="4" a="1"/>
  <c r="M2338" i="4" s="1"/>
  <c r="H2338" i="4"/>
  <c r="M2337" i="4" a="1"/>
  <c r="M2337" i="4" s="1"/>
  <c r="H2337" i="4"/>
  <c r="M2336" i="4" a="1"/>
  <c r="M2336" i="4" s="1"/>
  <c r="H2336" i="4"/>
  <c r="M2335" i="4" a="1"/>
  <c r="M2335" i="4" s="1"/>
  <c r="H2335" i="4"/>
  <c r="H2334" i="4"/>
  <c r="M2333" i="4" a="1"/>
  <c r="M2333" i="4" s="1"/>
  <c r="H2333" i="4"/>
  <c r="H2332" i="4"/>
  <c r="H2331" i="4"/>
  <c r="M2330" i="4" a="1"/>
  <c r="M2330" i="4" s="1"/>
  <c r="H2330" i="4"/>
  <c r="H2329" i="4"/>
  <c r="H2328" i="4"/>
  <c r="M2327" i="4" a="1"/>
  <c r="M2327" i="4" s="1"/>
  <c r="H2327" i="4"/>
  <c r="H2326" i="4"/>
  <c r="H2325" i="4"/>
  <c r="M2324" i="4" a="1"/>
  <c r="M2324" i="4" s="1"/>
  <c r="H2324" i="4"/>
  <c r="M2323" i="4" a="1"/>
  <c r="M2323" i="4" s="1"/>
  <c r="H2323" i="4"/>
  <c r="M2322" i="4" a="1"/>
  <c r="M2322" i="4" s="1"/>
  <c r="H2322" i="4"/>
  <c r="H2321" i="4"/>
  <c r="H2320" i="4"/>
  <c r="M2319" i="4" a="1"/>
  <c r="M2319" i="4" s="1"/>
  <c r="H2319" i="4"/>
  <c r="H2318" i="4"/>
  <c r="M2317" i="4" a="1"/>
  <c r="M2317" i="4" s="1"/>
  <c r="H2317" i="4"/>
  <c r="M2316" i="4" a="1"/>
  <c r="M2316" i="4" s="1"/>
  <c r="H2316" i="4"/>
  <c r="H2315" i="4"/>
  <c r="M2314" i="4" a="1"/>
  <c r="M2314" i="4" s="1"/>
  <c r="H2314" i="4"/>
  <c r="H2313" i="4"/>
  <c r="H2312" i="4"/>
  <c r="M2311" i="4" a="1"/>
  <c r="M2311" i="4" s="1"/>
  <c r="H2311" i="4"/>
  <c r="M2310" i="4" a="1"/>
  <c r="M2310" i="4" s="1"/>
  <c r="H2310" i="4"/>
  <c r="M2309" i="4" a="1"/>
  <c r="M2309" i="4" s="1"/>
  <c r="H2309" i="4"/>
  <c r="H2308" i="4"/>
  <c r="H2307" i="4"/>
  <c r="M2306" i="4" a="1"/>
  <c r="M2306" i="4" s="1"/>
  <c r="H2306" i="4"/>
  <c r="M2305" i="4" a="1"/>
  <c r="M2305" i="4" s="1"/>
  <c r="H2305" i="4"/>
  <c r="H2304" i="4"/>
  <c r="M2303" i="4" a="1"/>
  <c r="M2303" i="4" s="1"/>
  <c r="H2303" i="4"/>
  <c r="M2302" i="4" a="1"/>
  <c r="M2302" i="4" s="1"/>
  <c r="H2302" i="4"/>
  <c r="M2301" i="4" a="1"/>
  <c r="M2301" i="4" s="1"/>
  <c r="H2301" i="4"/>
  <c r="H2300" i="4"/>
  <c r="H2299" i="4"/>
  <c r="H2298" i="4"/>
  <c r="M2297" i="4" a="1"/>
  <c r="M2297" i="4" s="1"/>
  <c r="H2297" i="4"/>
  <c r="H2296" i="4"/>
  <c r="M2295" i="4" a="1"/>
  <c r="M2295" i="4" s="1"/>
  <c r="H2295" i="4"/>
  <c r="M2294" i="4" a="1"/>
  <c r="M2294" i="4" s="1"/>
  <c r="H2294" i="4"/>
  <c r="M2293" i="4" a="1"/>
  <c r="M2293" i="4" s="1"/>
  <c r="H2293" i="4"/>
  <c r="H2292" i="4"/>
  <c r="M2291" i="4" a="1"/>
  <c r="M2291" i="4" s="1"/>
  <c r="H2291" i="4"/>
  <c r="M2290" i="4" a="1"/>
  <c r="M2290" i="4" s="1"/>
  <c r="H2290" i="4"/>
  <c r="M2289" i="4" a="1"/>
  <c r="M2289" i="4" s="1"/>
  <c r="H2289" i="4"/>
  <c r="H2288" i="4"/>
  <c r="H2287" i="4"/>
  <c r="M2286" i="4" a="1"/>
  <c r="M2286" i="4" s="1"/>
  <c r="H2286" i="4"/>
  <c r="H2285" i="4"/>
  <c r="M2284" i="4" a="1"/>
  <c r="M2284" i="4" s="1"/>
  <c r="H2284" i="4"/>
  <c r="H2283" i="4"/>
  <c r="M2282" i="4" a="1"/>
  <c r="M2282" i="4" s="1"/>
  <c r="H2282" i="4"/>
  <c r="M2281" i="4" a="1"/>
  <c r="M2281" i="4" s="1"/>
  <c r="H2281" i="4"/>
  <c r="M2280" i="4" a="1"/>
  <c r="M2280" i="4" s="1"/>
  <c r="H2280" i="4"/>
  <c r="M2279" i="4" a="1"/>
  <c r="M2279" i="4" s="1"/>
  <c r="H2279" i="4"/>
  <c r="H2278" i="4"/>
  <c r="M2277" i="4" a="1"/>
  <c r="M2277" i="4" s="1"/>
  <c r="H2277" i="4"/>
  <c r="M2276" i="4" a="1"/>
  <c r="M2276" i="4" s="1"/>
  <c r="H2276" i="4"/>
  <c r="M2275" i="4" a="1"/>
  <c r="M2275" i="4" s="1"/>
  <c r="H2275" i="4"/>
  <c r="H2274" i="4"/>
  <c r="H2273" i="4"/>
  <c r="M2272" i="4" a="1"/>
  <c r="M2272" i="4" s="1"/>
  <c r="H2272" i="4"/>
  <c r="M2271" i="4" a="1"/>
  <c r="M2271" i="4" s="1"/>
  <c r="H2271" i="4"/>
  <c r="M2270" i="4" a="1"/>
  <c r="M2270" i="4" s="1"/>
  <c r="H2270" i="4"/>
  <c r="H2269" i="4"/>
  <c r="M2268" i="4" a="1"/>
  <c r="M2268" i="4" s="1"/>
  <c r="H2268" i="4"/>
  <c r="H2267" i="4"/>
  <c r="H2266" i="4"/>
  <c r="M2265" i="4" a="1"/>
  <c r="M2265" i="4" s="1"/>
  <c r="H2265" i="4"/>
  <c r="H2264" i="4"/>
  <c r="M2263" i="4" a="1"/>
  <c r="M2263" i="4" s="1"/>
  <c r="H2263" i="4"/>
  <c r="H2262" i="4"/>
  <c r="H2261" i="4"/>
  <c r="M2260" i="4" a="1"/>
  <c r="M2260" i="4" s="1"/>
  <c r="H2260" i="4"/>
  <c r="M2259" i="4" a="1"/>
  <c r="M2259" i="4" s="1"/>
  <c r="H2259" i="4"/>
  <c r="M2258" i="4" a="1"/>
  <c r="M2258" i="4" s="1"/>
  <c r="H2258" i="4"/>
  <c r="H2257" i="4"/>
  <c r="H2256" i="4"/>
  <c r="M2255" i="4" a="1"/>
  <c r="M2255" i="4" s="1"/>
  <c r="H2255" i="4"/>
  <c r="H2254" i="4"/>
  <c r="M2253" i="4" a="1"/>
  <c r="M2253" i="4" s="1"/>
  <c r="H2253" i="4"/>
  <c r="H2252" i="4"/>
  <c r="M2251" i="4" a="1"/>
  <c r="M2251" i="4" s="1"/>
  <c r="H2251" i="4"/>
  <c r="H2250" i="4"/>
  <c r="H2249" i="4"/>
  <c r="H2248" i="4"/>
  <c r="M2247" i="4" a="1"/>
  <c r="M2247" i="4" s="1"/>
  <c r="H2247" i="4"/>
  <c r="M2246" i="4" a="1"/>
  <c r="M2246" i="4" s="1"/>
  <c r="H2246" i="4"/>
  <c r="M2245" i="4" a="1"/>
  <c r="M2245" i="4" s="1"/>
  <c r="H2245" i="4"/>
  <c r="H2244" i="4"/>
  <c r="H2243" i="4"/>
  <c r="H2242" i="4"/>
  <c r="M2241" i="4" a="1"/>
  <c r="M2241" i="4" s="1"/>
  <c r="H2241" i="4"/>
  <c r="M2240" i="4" a="1"/>
  <c r="M2240" i="4" s="1"/>
  <c r="H2240" i="4"/>
  <c r="M2239" i="4" a="1"/>
  <c r="M2239" i="4" s="1"/>
  <c r="H2239" i="4"/>
  <c r="H2238" i="4"/>
  <c r="M2237" i="4" a="1"/>
  <c r="M2237" i="4" s="1"/>
  <c r="H2237" i="4"/>
  <c r="H2236" i="4"/>
  <c r="M2235" i="4" a="1"/>
  <c r="M2235" i="4" s="1"/>
  <c r="H2235" i="4"/>
  <c r="M2234" i="4" a="1"/>
  <c r="M2234" i="4" s="1"/>
  <c r="H2234" i="4"/>
  <c r="M2233" i="4" a="1"/>
  <c r="M2233" i="4" s="1"/>
  <c r="H2233" i="4"/>
  <c r="M2232" i="4" a="1"/>
  <c r="M2232" i="4" s="1"/>
  <c r="H2232" i="4"/>
  <c r="H2231" i="4"/>
  <c r="M2230" i="4" a="1"/>
  <c r="M2230" i="4" s="1"/>
  <c r="H2230" i="4"/>
  <c r="M2229" i="4" a="1"/>
  <c r="M2229" i="4" s="1"/>
  <c r="H2229" i="4"/>
  <c r="H2228" i="4"/>
  <c r="M2227" i="4" a="1"/>
  <c r="M2227" i="4" s="1"/>
  <c r="H2227" i="4"/>
  <c r="M2226" i="4" a="1"/>
  <c r="M2226" i="4" s="1"/>
  <c r="H2226" i="4"/>
  <c r="M2225" i="4" a="1"/>
  <c r="M2225" i="4" s="1"/>
  <c r="H2225" i="4"/>
  <c r="M2224" i="4" a="1"/>
  <c r="M2224" i="4" s="1"/>
  <c r="H2224" i="4"/>
  <c r="H2223" i="4"/>
  <c r="M2222" i="4" a="1"/>
  <c r="M2222" i="4" s="1"/>
  <c r="H2222" i="4"/>
  <c r="M2221" i="4" a="1"/>
  <c r="M2221" i="4" s="1"/>
  <c r="H2221" i="4"/>
  <c r="M2220" i="4" a="1"/>
  <c r="M2220" i="4" s="1"/>
  <c r="H2220" i="4"/>
  <c r="H2219" i="4"/>
  <c r="M2218" i="4" a="1"/>
  <c r="M2218" i="4" s="1"/>
  <c r="H2218" i="4"/>
  <c r="M2217" i="4" a="1"/>
  <c r="M2217" i="4" s="1"/>
  <c r="H2217" i="4"/>
  <c r="H2216" i="4"/>
  <c r="H2215" i="4"/>
  <c r="M2214" i="4" a="1"/>
  <c r="M2214" i="4" s="1"/>
  <c r="H2214" i="4"/>
  <c r="H2213" i="4"/>
  <c r="H2212" i="4"/>
  <c r="M2211" i="4" a="1"/>
  <c r="M2211" i="4" s="1"/>
  <c r="H2211" i="4"/>
  <c r="H2210" i="4"/>
  <c r="M2209" i="4" a="1"/>
  <c r="M2209" i="4" s="1"/>
  <c r="H2209" i="4"/>
  <c r="M2208" i="4" a="1"/>
  <c r="M2208" i="4" s="1"/>
  <c r="H2208" i="4"/>
  <c r="M2207" i="4" a="1"/>
  <c r="M2207" i="4" s="1"/>
  <c r="H2207" i="4"/>
  <c r="M2206" i="4" a="1"/>
  <c r="M2206" i="4" s="1"/>
  <c r="H2206" i="4"/>
  <c r="H2205" i="4"/>
  <c r="M2204" i="4" a="1"/>
  <c r="M2204" i="4" s="1"/>
  <c r="H2204" i="4"/>
  <c r="M2203" i="4" a="1"/>
  <c r="M2203" i="4" s="1"/>
  <c r="H2203" i="4"/>
  <c r="H2202" i="4"/>
  <c r="M2201" i="4" a="1"/>
  <c r="M2201" i="4" s="1"/>
  <c r="H2201" i="4"/>
  <c r="M2200" i="4" a="1"/>
  <c r="M2200" i="4" s="1"/>
  <c r="H2200" i="4"/>
  <c r="H2199" i="4"/>
  <c r="M2198" i="4" a="1"/>
  <c r="M2198" i="4" s="1"/>
  <c r="H2198" i="4"/>
  <c r="H2197" i="4"/>
  <c r="H2196" i="4"/>
  <c r="M2195" i="4" a="1"/>
  <c r="M2195" i="4" s="1"/>
  <c r="H2195" i="4"/>
  <c r="H2194" i="4"/>
  <c r="M2193" i="4" a="1"/>
  <c r="M2193" i="4" s="1"/>
  <c r="H2193" i="4"/>
  <c r="M2192" i="4" a="1"/>
  <c r="M2192" i="4" s="1"/>
  <c r="H2192" i="4"/>
  <c r="M2191" i="4" a="1"/>
  <c r="M2191" i="4" s="1"/>
  <c r="H2191" i="4"/>
  <c r="H2190" i="4"/>
  <c r="M2189" i="4" a="1"/>
  <c r="M2189" i="4" s="1"/>
  <c r="H2189" i="4"/>
  <c r="H2188" i="4"/>
  <c r="H2187" i="4"/>
  <c r="M2186" i="4" a="1"/>
  <c r="M2186" i="4" s="1"/>
  <c r="H2186" i="4"/>
  <c r="M2185" i="4" a="1"/>
  <c r="M2185" i="4" s="1"/>
  <c r="H2185" i="4"/>
  <c r="H2184" i="4"/>
  <c r="M2183" i="4" a="1"/>
  <c r="M2183" i="4" s="1"/>
  <c r="H2183" i="4"/>
  <c r="M2182" i="4" a="1"/>
  <c r="M2182" i="4" s="1"/>
  <c r="H2182" i="4"/>
  <c r="M2181" i="4" a="1"/>
  <c r="M2181" i="4" s="1"/>
  <c r="H2181" i="4"/>
  <c r="M2180" i="4" a="1"/>
  <c r="M2180" i="4" s="1"/>
  <c r="H2180" i="4"/>
  <c r="H2179" i="4"/>
  <c r="H2178" i="4"/>
  <c r="M2177" i="4" a="1"/>
  <c r="M2177" i="4" s="1"/>
  <c r="H2177" i="4"/>
  <c r="H2176" i="4"/>
  <c r="M2175" i="4" a="1"/>
  <c r="M2175" i="4" s="1"/>
  <c r="H2175" i="4"/>
  <c r="M2174" i="4" a="1"/>
  <c r="M2174" i="4" s="1"/>
  <c r="H2174" i="4"/>
  <c r="M2173" i="4" a="1"/>
  <c r="M2173" i="4" s="1"/>
  <c r="H2173" i="4"/>
  <c r="H2172" i="4"/>
  <c r="H2171" i="4"/>
  <c r="H2170" i="4"/>
  <c r="M2169" i="4" a="1"/>
  <c r="M2169" i="4" s="1"/>
  <c r="H2169" i="4"/>
  <c r="M2168" i="4" a="1"/>
  <c r="M2168" i="4" s="1"/>
  <c r="H2168" i="4"/>
  <c r="H2167" i="4"/>
  <c r="M2166" i="4" a="1"/>
  <c r="M2166" i="4" s="1"/>
  <c r="H2166" i="4"/>
  <c r="H2165" i="4"/>
  <c r="H2164" i="4"/>
  <c r="M2163" i="4" a="1"/>
  <c r="M2163" i="4" s="1"/>
  <c r="H2163" i="4"/>
  <c r="H2162" i="4"/>
  <c r="M2161" i="4" a="1"/>
  <c r="M2161" i="4" s="1"/>
  <c r="H2161" i="4"/>
  <c r="H2160" i="4"/>
  <c r="M2159" i="4" a="1"/>
  <c r="M2159" i="4" s="1"/>
  <c r="H2159" i="4"/>
  <c r="H2158" i="4"/>
  <c r="M2157" i="4" a="1"/>
  <c r="M2157" i="4" s="1"/>
  <c r="H2157" i="4"/>
  <c r="M2156" i="4" a="1"/>
  <c r="M2156" i="4" s="1"/>
  <c r="H2156" i="4"/>
  <c r="H2155" i="4"/>
  <c r="M2154" i="4" a="1"/>
  <c r="M2154" i="4" s="1"/>
  <c r="H2154" i="4"/>
  <c r="H2153" i="4"/>
  <c r="M2152" i="4" a="1"/>
  <c r="M2152" i="4" s="1"/>
  <c r="H2152" i="4"/>
  <c r="H2151" i="4"/>
  <c r="M2150" i="4" a="1"/>
  <c r="M2150" i="4" s="1"/>
  <c r="H2150" i="4"/>
  <c r="H2149" i="4"/>
  <c r="H2148" i="4"/>
  <c r="M2147" i="4" a="1"/>
  <c r="M2147" i="4" s="1"/>
  <c r="H2147" i="4"/>
  <c r="H2146" i="4"/>
  <c r="M2145" i="4" a="1"/>
  <c r="M2145" i="4" s="1"/>
  <c r="H2145" i="4"/>
  <c r="M2144" i="4" a="1"/>
  <c r="M2144" i="4" s="1"/>
  <c r="H2144" i="4"/>
  <c r="M2143" i="4" a="1"/>
  <c r="M2143" i="4" s="1"/>
  <c r="H2143" i="4"/>
  <c r="H2142" i="4"/>
  <c r="M2141" i="4" a="1"/>
  <c r="M2141" i="4" s="1"/>
  <c r="H2141" i="4"/>
  <c r="M2140" i="4" a="1"/>
  <c r="M2140" i="4" s="1"/>
  <c r="H2140" i="4"/>
  <c r="H2139" i="4"/>
  <c r="H2138" i="4"/>
  <c r="M2137" i="4" a="1"/>
  <c r="M2137" i="4" s="1"/>
  <c r="H2137" i="4"/>
  <c r="H2136" i="4"/>
  <c r="M2135" i="4" a="1"/>
  <c r="M2135" i="4" s="1"/>
  <c r="H2135" i="4"/>
  <c r="M2134" i="4" a="1"/>
  <c r="M2134" i="4" s="1"/>
  <c r="H2134" i="4"/>
  <c r="H2133" i="4"/>
  <c r="H2132" i="4"/>
  <c r="M2131" i="4" a="1"/>
  <c r="M2131" i="4" s="1"/>
  <c r="H2131" i="4"/>
  <c r="H2130" i="4"/>
  <c r="M2129" i="4" a="1"/>
  <c r="M2129" i="4" s="1"/>
  <c r="H2129" i="4"/>
  <c r="M2128" i="4" a="1"/>
  <c r="M2128" i="4" s="1"/>
  <c r="H2128" i="4"/>
  <c r="M2127" i="4" a="1"/>
  <c r="M2127" i="4" s="1"/>
  <c r="H2127" i="4"/>
  <c r="H2126" i="4"/>
  <c r="M2125" i="4" a="1"/>
  <c r="M2125" i="4" s="1"/>
  <c r="H2125" i="4"/>
  <c r="H2124" i="4"/>
  <c r="H2123" i="4"/>
  <c r="M2122" i="4" a="1"/>
  <c r="M2122" i="4" s="1"/>
  <c r="H2122" i="4"/>
  <c r="H2121" i="4"/>
  <c r="M2120" i="4" a="1"/>
  <c r="M2120" i="4" s="1"/>
  <c r="H2120" i="4"/>
  <c r="H2119" i="4"/>
  <c r="M2118" i="4" a="1"/>
  <c r="M2118" i="4" s="1"/>
  <c r="H2118" i="4"/>
  <c r="M2117" i="4" a="1"/>
  <c r="M2117" i="4" s="1"/>
  <c r="H2117" i="4"/>
  <c r="H2116" i="4"/>
  <c r="M2115" i="4" a="1"/>
  <c r="M2115" i="4" s="1"/>
  <c r="H2115" i="4"/>
  <c r="H2114" i="4"/>
  <c r="M2113" i="4" a="1"/>
  <c r="M2113" i="4" s="1"/>
  <c r="H2113" i="4"/>
  <c r="H2112" i="4"/>
  <c r="M2111" i="4" a="1"/>
  <c r="M2111" i="4" s="1"/>
  <c r="H2111" i="4"/>
  <c r="M2110" i="4" a="1"/>
  <c r="M2110" i="4" s="1"/>
  <c r="H2110" i="4"/>
  <c r="M2109" i="4" a="1"/>
  <c r="M2109" i="4" s="1"/>
  <c r="H2109" i="4"/>
  <c r="H2108" i="4"/>
  <c r="H2107" i="4"/>
  <c r="H2106" i="4"/>
  <c r="M2105" i="4" a="1"/>
  <c r="M2105" i="4" s="1"/>
  <c r="H2105" i="4"/>
  <c r="H2104" i="4"/>
  <c r="H2103" i="4"/>
  <c r="M2102" i="4" a="1"/>
  <c r="M2102" i="4" s="1"/>
  <c r="H2102" i="4"/>
  <c r="M2101" i="4" a="1"/>
  <c r="M2101" i="4" s="1"/>
  <c r="H2101" i="4"/>
  <c r="H2100" i="4"/>
  <c r="M2099" i="4" a="1"/>
  <c r="M2099" i="4" s="1"/>
  <c r="H2099" i="4"/>
  <c r="H2098" i="4"/>
  <c r="H2097" i="4"/>
  <c r="H2096" i="4"/>
  <c r="H2095" i="4"/>
  <c r="M2094" i="4" a="1"/>
  <c r="M2094" i="4" s="1"/>
  <c r="H2094" i="4"/>
  <c r="M2093" i="4" a="1"/>
  <c r="M2093" i="4" s="1"/>
  <c r="H2093" i="4"/>
  <c r="M2092" i="4" a="1"/>
  <c r="M2092" i="4" s="1"/>
  <c r="H2092" i="4"/>
  <c r="H2091" i="4"/>
  <c r="H2090" i="4"/>
  <c r="M2089" i="4" a="1"/>
  <c r="M2089" i="4" s="1"/>
  <c r="H2089" i="4"/>
  <c r="H2088" i="4"/>
  <c r="M2087" i="4" a="1"/>
  <c r="M2087" i="4" s="1"/>
  <c r="H2087" i="4"/>
  <c r="M2086" i="4" a="1"/>
  <c r="M2086" i="4" s="1"/>
  <c r="H2086" i="4"/>
  <c r="H2085" i="4"/>
  <c r="M2084" i="4" a="1"/>
  <c r="M2084" i="4" s="1"/>
  <c r="H2084" i="4"/>
  <c r="M2083" i="4" a="1"/>
  <c r="M2083" i="4" s="1"/>
  <c r="H2083" i="4"/>
  <c r="H2082" i="4"/>
  <c r="M2081" i="4" a="1"/>
  <c r="M2081" i="4" s="1"/>
  <c r="H2081" i="4"/>
  <c r="H2080" i="4"/>
  <c r="H2079" i="4"/>
  <c r="M2078" i="4" a="1"/>
  <c r="M2078" i="4" s="1"/>
  <c r="H2078" i="4"/>
  <c r="M2077" i="4" a="1"/>
  <c r="M2077" i="4" s="1"/>
  <c r="H2077" i="4"/>
  <c r="M2076" i="4" a="1"/>
  <c r="M2076" i="4" s="1"/>
  <c r="H2076" i="4"/>
  <c r="H2075" i="4"/>
  <c r="H2074" i="4"/>
  <c r="M2073" i="4" a="1"/>
  <c r="M2073" i="4" s="1"/>
  <c r="H2073" i="4"/>
  <c r="M2072" i="4" a="1"/>
  <c r="M2072" i="4" s="1"/>
  <c r="H2072" i="4"/>
  <c r="H2071" i="4"/>
  <c r="M2070" i="4" a="1"/>
  <c r="M2070" i="4" s="1"/>
  <c r="H2070" i="4"/>
  <c r="M2069" i="4" a="1"/>
  <c r="M2069" i="4" s="1"/>
  <c r="H2069" i="4"/>
  <c r="H2068" i="4"/>
  <c r="H2067" i="4"/>
  <c r="M2066" i="4" a="1"/>
  <c r="M2066" i="4" s="1"/>
  <c r="H2066" i="4"/>
  <c r="M2065" i="4" a="1"/>
  <c r="M2065" i="4" s="1"/>
  <c r="H2065" i="4"/>
  <c r="H2064" i="4"/>
  <c r="M2063" i="4" a="1"/>
  <c r="M2063" i="4" s="1"/>
  <c r="H2063" i="4"/>
  <c r="M2062" i="4" a="1"/>
  <c r="M2062" i="4" s="1"/>
  <c r="H2062" i="4"/>
  <c r="M2061" i="4" a="1"/>
  <c r="M2061" i="4" s="1"/>
  <c r="H2061" i="4"/>
  <c r="H2060" i="4"/>
  <c r="M2059" i="4" a="1"/>
  <c r="M2059" i="4" s="1"/>
  <c r="H2059" i="4"/>
  <c r="H2058" i="4"/>
  <c r="M2057" i="4" a="1"/>
  <c r="M2057" i="4" s="1"/>
  <c r="H2057" i="4"/>
  <c r="H2056" i="4"/>
  <c r="H2055" i="4"/>
  <c r="M2054" i="4" a="1"/>
  <c r="M2054" i="4" s="1"/>
  <c r="H2054" i="4"/>
  <c r="M2053" i="4" a="1"/>
  <c r="M2053" i="4" s="1"/>
  <c r="H2053" i="4"/>
  <c r="H2052" i="4"/>
  <c r="H2051" i="4"/>
  <c r="M2050" i="4" a="1"/>
  <c r="M2050" i="4" s="1"/>
  <c r="H2050" i="4"/>
  <c r="M2049" i="4" a="1"/>
  <c r="M2049" i="4" s="1"/>
  <c r="H2049" i="4"/>
  <c r="M2048" i="4" a="1"/>
  <c r="M2048" i="4" s="1"/>
  <c r="H2048" i="4"/>
  <c r="M2047" i="4" a="1"/>
  <c r="M2047" i="4" s="1"/>
  <c r="H2047" i="4"/>
  <c r="M2046" i="4" a="1"/>
  <c r="M2046" i="4" s="1"/>
  <c r="H2046" i="4"/>
  <c r="M2045" i="4" a="1"/>
  <c r="M2045" i="4" s="1"/>
  <c r="H2045" i="4"/>
  <c r="M2044" i="4" a="1"/>
  <c r="M2044" i="4" s="1"/>
  <c r="H2044" i="4"/>
  <c r="M2043" i="4" a="1"/>
  <c r="M2043" i="4" s="1"/>
  <c r="H2043" i="4"/>
  <c r="H2042" i="4"/>
  <c r="M2041" i="4" a="1"/>
  <c r="M2041" i="4" s="1"/>
  <c r="H2041" i="4"/>
  <c r="M2040" i="4" a="1"/>
  <c r="M2040" i="4" s="1"/>
  <c r="H2040" i="4"/>
  <c r="H2039" i="4"/>
  <c r="M2038" i="4" a="1"/>
  <c r="M2038" i="4" s="1"/>
  <c r="H2038" i="4"/>
  <c r="M2037" i="4" a="1"/>
  <c r="M2037" i="4" s="1"/>
  <c r="H2037" i="4"/>
  <c r="M2036" i="4" a="1"/>
  <c r="M2036" i="4" s="1"/>
  <c r="H2036" i="4"/>
  <c r="M2035" i="4" a="1"/>
  <c r="M2035" i="4" s="1"/>
  <c r="H2035" i="4"/>
  <c r="H2034" i="4"/>
  <c r="M2033" i="4" a="1"/>
  <c r="M2033" i="4" s="1"/>
  <c r="H2033" i="4"/>
  <c r="M2032" i="4" a="1"/>
  <c r="M2032" i="4" s="1"/>
  <c r="H2032" i="4"/>
  <c r="H2031" i="4"/>
  <c r="M2030" i="4" a="1"/>
  <c r="M2030" i="4" s="1"/>
  <c r="H2030" i="4"/>
  <c r="M2029" i="4" a="1"/>
  <c r="M2029" i="4" s="1"/>
  <c r="H2029" i="4"/>
  <c r="H2028" i="4"/>
  <c r="M2027" i="4" a="1"/>
  <c r="M2027" i="4" s="1"/>
  <c r="H2027" i="4"/>
  <c r="M2026" i="4" a="1"/>
  <c r="M2026" i="4" s="1"/>
  <c r="H2026" i="4"/>
  <c r="M2025" i="4" a="1"/>
  <c r="M2025" i="4" s="1"/>
  <c r="H2025" i="4"/>
  <c r="M2024" i="4" a="1"/>
  <c r="M2024" i="4" s="1"/>
  <c r="H2024" i="4"/>
  <c r="M2023" i="4" a="1"/>
  <c r="M2023" i="4" s="1"/>
  <c r="H2023" i="4"/>
  <c r="M2022" i="4" a="1"/>
  <c r="M2022" i="4" s="1"/>
  <c r="H2022" i="4"/>
  <c r="M2021" i="4" a="1"/>
  <c r="M2021" i="4" s="1"/>
  <c r="H2021" i="4"/>
  <c r="H2020" i="4"/>
  <c r="M2019" i="4" a="1"/>
  <c r="M2019" i="4" s="1"/>
  <c r="H2019" i="4"/>
  <c r="H2018" i="4"/>
  <c r="H2017" i="4"/>
  <c r="M2016" i="4" a="1"/>
  <c r="M2016" i="4" s="1"/>
  <c r="H2016" i="4"/>
  <c r="M2015" i="4" a="1"/>
  <c r="M2015" i="4" s="1"/>
  <c r="H2015" i="4"/>
  <c r="M2014" i="4" a="1"/>
  <c r="M2014" i="4" s="1"/>
  <c r="H2014" i="4"/>
  <c r="M2013" i="4" a="1"/>
  <c r="M2013" i="4" s="1"/>
  <c r="H2013" i="4"/>
  <c r="H2012" i="4"/>
  <c r="H2011" i="4"/>
  <c r="H2010" i="4"/>
  <c r="M2009" i="4" a="1"/>
  <c r="M2009" i="4" s="1"/>
  <c r="H2009" i="4"/>
  <c r="M2008" i="4" a="1"/>
  <c r="M2008" i="4" s="1"/>
  <c r="H2008" i="4"/>
  <c r="M2007" i="4" a="1"/>
  <c r="M2007" i="4" s="1"/>
  <c r="H2007" i="4"/>
  <c r="M2006" i="4" a="1"/>
  <c r="M2006" i="4" s="1"/>
  <c r="H2006" i="4"/>
  <c r="M2005" i="4" a="1"/>
  <c r="M2005" i="4" s="1"/>
  <c r="H2005" i="4"/>
  <c r="H2004" i="4"/>
  <c r="M2003" i="4" a="1"/>
  <c r="M2003" i="4" s="1"/>
  <c r="H2003" i="4"/>
  <c r="M2002" i="4" a="1"/>
  <c r="M2002" i="4" s="1"/>
  <c r="H2002" i="4"/>
  <c r="M2001" i="4" a="1"/>
  <c r="M2001" i="4" s="1"/>
  <c r="H2001" i="4"/>
  <c r="H2000" i="4"/>
  <c r="M1999" i="4" a="1"/>
  <c r="M1999" i="4" s="1"/>
  <c r="H1999" i="4"/>
  <c r="M1998" i="4" a="1"/>
  <c r="M1998" i="4" s="1"/>
  <c r="H1998" i="4"/>
  <c r="M1997" i="4" a="1"/>
  <c r="M1997" i="4" s="1"/>
  <c r="H1997" i="4"/>
  <c r="H1996" i="4"/>
  <c r="M1995" i="4" a="1"/>
  <c r="M1995" i="4" s="1"/>
  <c r="H1995" i="4"/>
  <c r="H1994" i="4"/>
  <c r="M1993" i="4" a="1"/>
  <c r="M1993" i="4" s="1"/>
  <c r="H1993" i="4"/>
  <c r="M1992" i="4" a="1"/>
  <c r="M1992" i="4" s="1"/>
  <c r="H1992" i="4"/>
  <c r="M1991" i="4" a="1"/>
  <c r="M1991" i="4" s="1"/>
  <c r="H1991" i="4"/>
  <c r="M1990" i="4" a="1"/>
  <c r="M1990" i="4" s="1"/>
  <c r="H1990" i="4"/>
  <c r="M1989" i="4" a="1"/>
  <c r="M1989" i="4" s="1"/>
  <c r="H1989" i="4"/>
  <c r="H1988" i="4"/>
  <c r="M1987" i="4" a="1"/>
  <c r="M1987" i="4" s="1"/>
  <c r="H1987" i="4"/>
  <c r="M1986" i="4" a="1"/>
  <c r="M1986" i="4" s="1"/>
  <c r="H1986" i="4"/>
  <c r="M1985" i="4" a="1"/>
  <c r="M1985" i="4" s="1"/>
  <c r="H1985" i="4"/>
  <c r="M1984" i="4" a="1"/>
  <c r="M1984" i="4" s="1"/>
  <c r="H1984" i="4"/>
  <c r="M1983" i="4" a="1"/>
  <c r="M1983" i="4" s="1"/>
  <c r="H1983" i="4"/>
  <c r="M1982" i="4" a="1"/>
  <c r="M1982" i="4" s="1"/>
  <c r="H1982" i="4"/>
  <c r="M1981" i="4" a="1"/>
  <c r="M1981" i="4" s="1"/>
  <c r="H1981" i="4"/>
  <c r="H1980" i="4"/>
  <c r="M1979" i="4" a="1"/>
  <c r="M1979" i="4" s="1"/>
  <c r="H1979" i="4"/>
  <c r="M1978" i="4" a="1"/>
  <c r="M1978" i="4" s="1"/>
  <c r="H1978" i="4"/>
  <c r="M1977" i="4" a="1"/>
  <c r="M1977" i="4" s="1"/>
  <c r="H1977" i="4"/>
  <c r="M1976" i="4" a="1"/>
  <c r="M1976" i="4" s="1"/>
  <c r="H1976" i="4"/>
  <c r="M1975" i="4" a="1"/>
  <c r="M1975" i="4" s="1"/>
  <c r="H1975" i="4"/>
  <c r="M1974" i="4" a="1"/>
  <c r="M1974" i="4" s="1"/>
  <c r="H1974" i="4"/>
  <c r="M1973" i="4" a="1"/>
  <c r="M1973" i="4" s="1"/>
  <c r="H1973" i="4"/>
  <c r="H1972" i="4"/>
  <c r="H1971" i="4"/>
  <c r="M1970" i="4" a="1"/>
  <c r="M1970" i="4" s="1"/>
  <c r="H1970" i="4"/>
  <c r="M1969" i="4" a="1"/>
  <c r="M1969" i="4" s="1"/>
  <c r="H1969" i="4"/>
  <c r="M1968" i="4" a="1"/>
  <c r="M1968" i="4" s="1"/>
  <c r="H1968" i="4"/>
  <c r="M1967" i="4" a="1"/>
  <c r="M1967" i="4" s="1"/>
  <c r="H1967" i="4"/>
  <c r="M1966" i="4" a="1"/>
  <c r="M1966" i="4" s="1"/>
  <c r="H1966" i="4"/>
  <c r="M1965" i="4" a="1"/>
  <c r="M1965" i="4" s="1"/>
  <c r="H1965" i="4"/>
  <c r="H1964" i="4"/>
  <c r="M1963" i="4" a="1"/>
  <c r="M1963" i="4" s="1"/>
  <c r="H1963" i="4"/>
  <c r="M1962" i="4" a="1"/>
  <c r="M1962" i="4" s="1"/>
  <c r="H1962" i="4"/>
  <c r="M1961" i="4" a="1"/>
  <c r="M1961" i="4" s="1"/>
  <c r="H1961" i="4"/>
  <c r="H1960" i="4"/>
  <c r="M1959" i="4" a="1"/>
  <c r="M1959" i="4" s="1"/>
  <c r="H1959" i="4"/>
  <c r="M1958" i="4" a="1"/>
  <c r="M1958" i="4" s="1"/>
  <c r="H1958" i="4"/>
  <c r="M1957" i="4" a="1"/>
  <c r="M1957" i="4" s="1"/>
  <c r="H1957" i="4"/>
  <c r="M1956" i="4" a="1"/>
  <c r="M1956" i="4" s="1"/>
  <c r="H1956" i="4"/>
  <c r="H1955" i="4"/>
  <c r="M1954" i="4" a="1"/>
  <c r="M1954" i="4" s="1"/>
  <c r="H1954" i="4"/>
  <c r="M1953" i="4" a="1"/>
  <c r="M1953" i="4" s="1"/>
  <c r="H1953" i="4"/>
  <c r="M1952" i="4" a="1"/>
  <c r="M1952" i="4" s="1"/>
  <c r="H1952" i="4"/>
  <c r="M1951" i="4" a="1"/>
  <c r="M1951" i="4" s="1"/>
  <c r="H1951" i="4"/>
  <c r="M1950" i="4" a="1"/>
  <c r="M1950" i="4" s="1"/>
  <c r="H1950" i="4"/>
  <c r="H1949" i="4"/>
  <c r="H1948" i="4"/>
  <c r="H1947" i="4"/>
  <c r="M1946" i="4" a="1"/>
  <c r="M1946" i="4" s="1"/>
  <c r="H1946" i="4"/>
  <c r="M1945" i="4" a="1"/>
  <c r="M1945" i="4" s="1"/>
  <c r="H1945" i="4"/>
  <c r="H1944" i="4"/>
  <c r="H1943" i="4"/>
  <c r="H1942" i="4"/>
  <c r="M1941" i="4" a="1"/>
  <c r="M1941" i="4" s="1"/>
  <c r="H1941" i="4"/>
  <c r="H1940" i="4"/>
  <c r="M1939" i="4" a="1"/>
  <c r="M1939" i="4" s="1"/>
  <c r="H1939" i="4"/>
  <c r="M1938" i="4" a="1"/>
  <c r="M1938" i="4" s="1"/>
  <c r="H1938" i="4"/>
  <c r="H1937" i="4"/>
  <c r="M1936" i="4" a="1"/>
  <c r="M1936" i="4" s="1"/>
  <c r="H1936" i="4"/>
  <c r="M1935" i="4" a="1"/>
  <c r="M1935" i="4" s="1"/>
  <c r="H1935" i="4"/>
  <c r="M1934" i="4" a="1"/>
  <c r="M1934" i="4" s="1"/>
  <c r="H1934" i="4"/>
  <c r="M1933" i="4" a="1"/>
  <c r="M1933" i="4" s="1"/>
  <c r="H1933" i="4"/>
  <c r="H1932" i="4"/>
  <c r="H1931" i="4"/>
  <c r="M1930" i="4" a="1"/>
  <c r="M1930" i="4" s="1"/>
  <c r="H1930" i="4"/>
  <c r="M1929" i="4" a="1"/>
  <c r="M1929" i="4" s="1"/>
  <c r="H1929" i="4"/>
  <c r="M1928" i="4" a="1"/>
  <c r="M1928" i="4" s="1"/>
  <c r="H1928" i="4"/>
  <c r="M1927" i="4" a="1"/>
  <c r="M1927" i="4" s="1"/>
  <c r="H1927" i="4"/>
  <c r="M1926" i="4" a="1"/>
  <c r="M1926" i="4" s="1"/>
  <c r="H1926" i="4"/>
  <c r="M1925" i="4" a="1"/>
  <c r="M1925" i="4" s="1"/>
  <c r="H1925" i="4"/>
  <c r="M1924" i="4" a="1"/>
  <c r="M1924" i="4" s="1"/>
  <c r="H1924" i="4"/>
  <c r="M1923" i="4" a="1"/>
  <c r="M1923" i="4" s="1"/>
  <c r="H1923" i="4"/>
  <c r="M1922" i="4" a="1"/>
  <c r="M1922" i="4" s="1"/>
  <c r="H1922" i="4"/>
  <c r="M1921" i="4" a="1"/>
  <c r="M1921" i="4" s="1"/>
  <c r="H1921" i="4"/>
  <c r="H1920" i="4"/>
  <c r="M1919" i="4" a="1"/>
  <c r="M1919" i="4" s="1"/>
  <c r="H1919" i="4"/>
  <c r="M1918" i="4" a="1"/>
  <c r="M1918" i="4" s="1"/>
  <c r="H1918" i="4"/>
  <c r="M1917" i="4" a="1"/>
  <c r="M1917" i="4" s="1"/>
  <c r="H1917" i="4"/>
  <c r="H1916" i="4"/>
  <c r="M1915" i="4" a="1"/>
  <c r="M1915" i="4" s="1"/>
  <c r="H1915" i="4"/>
  <c r="M1914" i="4" a="1"/>
  <c r="M1914" i="4" s="1"/>
  <c r="H1914" i="4"/>
  <c r="H1913" i="4"/>
  <c r="M1912" i="4" a="1"/>
  <c r="M1912" i="4" s="1"/>
  <c r="H1912" i="4"/>
  <c r="M1911" i="4" a="1"/>
  <c r="M1911" i="4" s="1"/>
  <c r="H1911" i="4"/>
  <c r="H1910" i="4"/>
  <c r="H1909" i="4"/>
  <c r="H1908" i="4"/>
  <c r="M1907" i="4" a="1"/>
  <c r="M1907" i="4" s="1"/>
  <c r="H1907" i="4"/>
  <c r="M1906" i="4" a="1"/>
  <c r="M1906" i="4" s="1"/>
  <c r="H1906" i="4"/>
  <c r="M1905" i="4" a="1"/>
  <c r="M1905" i="4" s="1"/>
  <c r="H1905" i="4"/>
  <c r="H1904" i="4"/>
  <c r="M1903" i="4" a="1"/>
  <c r="M1903" i="4" s="1"/>
  <c r="H1903" i="4"/>
  <c r="H1902" i="4"/>
  <c r="M1901" i="4" a="1"/>
  <c r="M1901" i="4" s="1"/>
  <c r="H1901" i="4"/>
  <c r="M1900" i="4" a="1"/>
  <c r="M1900" i="4" s="1"/>
  <c r="H1900" i="4"/>
  <c r="M1899" i="4" a="1"/>
  <c r="M1899" i="4" s="1"/>
  <c r="H1899" i="4"/>
  <c r="M1898" i="4" a="1"/>
  <c r="M1898" i="4" s="1"/>
  <c r="H1898" i="4"/>
  <c r="M1897" i="4" a="1"/>
  <c r="M1897" i="4" s="1"/>
  <c r="H1897" i="4"/>
  <c r="M1896" i="4" a="1"/>
  <c r="M1896" i="4" s="1"/>
  <c r="H1896" i="4"/>
  <c r="M1895" i="4" a="1"/>
  <c r="M1895" i="4" s="1"/>
  <c r="H1895" i="4"/>
  <c r="M1894" i="4" a="1"/>
  <c r="M1894" i="4" s="1"/>
  <c r="H1894" i="4"/>
  <c r="M1893" i="4" a="1"/>
  <c r="M1893" i="4" s="1"/>
  <c r="H1893" i="4"/>
  <c r="H1892" i="4"/>
  <c r="M1891" i="4" a="1"/>
  <c r="M1891" i="4" s="1"/>
  <c r="H1891" i="4"/>
  <c r="M1890" i="4" a="1"/>
  <c r="M1890" i="4" s="1"/>
  <c r="H1890" i="4"/>
  <c r="M1889" i="4" a="1"/>
  <c r="M1889" i="4" s="1"/>
  <c r="H1889" i="4"/>
  <c r="M1888" i="4" a="1"/>
  <c r="M1888" i="4" s="1"/>
  <c r="H1888" i="4"/>
  <c r="M1887" i="4" a="1"/>
  <c r="M1887" i="4" s="1"/>
  <c r="H1887" i="4"/>
  <c r="M1886" i="4" a="1"/>
  <c r="M1886" i="4" s="1"/>
  <c r="H1886" i="4"/>
  <c r="M1885" i="4" a="1"/>
  <c r="M1885" i="4" s="1"/>
  <c r="H1885" i="4"/>
  <c r="M1884" i="4" a="1"/>
  <c r="M1884" i="4" s="1"/>
  <c r="H1884" i="4"/>
  <c r="M1883" i="4" a="1"/>
  <c r="M1883" i="4" s="1"/>
  <c r="H1883" i="4"/>
  <c r="M1882" i="4" a="1"/>
  <c r="M1882" i="4" s="1"/>
  <c r="H1882" i="4"/>
  <c r="M1881" i="4" a="1"/>
  <c r="M1881" i="4" s="1"/>
  <c r="H1881" i="4"/>
  <c r="M1880" i="4" a="1"/>
  <c r="M1880" i="4" s="1"/>
  <c r="H1880" i="4"/>
  <c r="M1879" i="4" a="1"/>
  <c r="M1879" i="4" s="1"/>
  <c r="H1879" i="4"/>
  <c r="H1878" i="4"/>
  <c r="M1877" i="4" a="1"/>
  <c r="M1877" i="4" s="1"/>
  <c r="H1877" i="4"/>
  <c r="M1876" i="4" a="1"/>
  <c r="M1876" i="4" s="1"/>
  <c r="H1876" i="4"/>
  <c r="H1875" i="4"/>
  <c r="M1874" i="4" a="1"/>
  <c r="M1874" i="4" s="1"/>
  <c r="H1874" i="4"/>
  <c r="M1873" i="4" a="1"/>
  <c r="M1873" i="4" s="1"/>
  <c r="H1873" i="4"/>
  <c r="M1872" i="4" a="1"/>
  <c r="M1872" i="4" s="1"/>
  <c r="H1872" i="4"/>
  <c r="M1871" i="4" a="1"/>
  <c r="M1871" i="4" s="1"/>
  <c r="H1871" i="4"/>
  <c r="M1870" i="4" a="1"/>
  <c r="M1870" i="4" s="1"/>
  <c r="H1870" i="4"/>
  <c r="H1869" i="4"/>
  <c r="M1868" i="4" a="1"/>
  <c r="M1868" i="4" s="1"/>
  <c r="H1868" i="4"/>
  <c r="M1867" i="4" a="1"/>
  <c r="M1867" i="4" s="1"/>
  <c r="H1867" i="4"/>
  <c r="M1866" i="4" a="1"/>
  <c r="M1866" i="4" s="1"/>
  <c r="H1866" i="4"/>
  <c r="M1865" i="4" a="1"/>
  <c r="M1865" i="4" s="1"/>
  <c r="H1865" i="4"/>
  <c r="M1864" i="4" a="1"/>
  <c r="M1864" i="4" s="1"/>
  <c r="H1864" i="4"/>
  <c r="H1863" i="4"/>
  <c r="M1862" i="4" a="1"/>
  <c r="M1862" i="4" s="1"/>
  <c r="H1862" i="4"/>
  <c r="M1861" i="4" a="1"/>
  <c r="M1861" i="4" s="1"/>
  <c r="H1861" i="4"/>
  <c r="M1860" i="4" a="1"/>
  <c r="M1860" i="4" s="1"/>
  <c r="H1860" i="4"/>
  <c r="M1859" i="4" a="1"/>
  <c r="M1859" i="4" s="1"/>
  <c r="H1859" i="4"/>
  <c r="M1858" i="4" a="1"/>
  <c r="M1858" i="4" s="1"/>
  <c r="H1858" i="4"/>
  <c r="M1857" i="4" a="1"/>
  <c r="M1857" i="4" s="1"/>
  <c r="H1857" i="4"/>
  <c r="M1856" i="4" a="1"/>
  <c r="M1856" i="4" s="1"/>
  <c r="H1856" i="4"/>
  <c r="M1855" i="4" a="1"/>
  <c r="M1855" i="4" s="1"/>
  <c r="H1855" i="4"/>
  <c r="M1854" i="4" a="1"/>
  <c r="M1854" i="4" s="1"/>
  <c r="H1854" i="4"/>
  <c r="M1853" i="4" a="1"/>
  <c r="M1853" i="4" s="1"/>
  <c r="H1853" i="4"/>
  <c r="M1852" i="4" a="1"/>
  <c r="M1852" i="4" s="1"/>
  <c r="H1852" i="4"/>
  <c r="H1851" i="4"/>
  <c r="M1850" i="4" a="1"/>
  <c r="M1850" i="4" s="1"/>
  <c r="H1850" i="4"/>
  <c r="M1849" i="4" a="1"/>
  <c r="M1849" i="4" s="1"/>
  <c r="H1849" i="4"/>
  <c r="M1848" i="4" a="1"/>
  <c r="M1848" i="4" s="1"/>
  <c r="H1848" i="4"/>
  <c r="M1847" i="4" a="1"/>
  <c r="M1847" i="4" s="1"/>
  <c r="H1847" i="4"/>
  <c r="M1846" i="4" a="1"/>
  <c r="M1846" i="4" s="1"/>
  <c r="H1846" i="4"/>
  <c r="M1845" i="4" a="1"/>
  <c r="M1845" i="4" s="1"/>
  <c r="H1845" i="4"/>
  <c r="M1844" i="4" a="1"/>
  <c r="M1844" i="4" s="1"/>
  <c r="H1844" i="4"/>
  <c r="M1843" i="4" a="1"/>
  <c r="M1843" i="4" s="1"/>
  <c r="H1843" i="4"/>
  <c r="M1842" i="4" a="1"/>
  <c r="M1842" i="4" s="1"/>
  <c r="H1842" i="4"/>
  <c r="M1841" i="4" a="1"/>
  <c r="M1841" i="4" s="1"/>
  <c r="H1841" i="4"/>
  <c r="M1840" i="4" a="1"/>
  <c r="M1840" i="4" s="1"/>
  <c r="H1840" i="4"/>
  <c r="M1839" i="4" a="1"/>
  <c r="M1839" i="4" s="1"/>
  <c r="H1839" i="4"/>
  <c r="M1838" i="4" a="1"/>
  <c r="M1838" i="4" s="1"/>
  <c r="H1838" i="4"/>
  <c r="M1837" i="4" a="1"/>
  <c r="M1837" i="4" s="1"/>
  <c r="H1837" i="4"/>
  <c r="M1836" i="4" a="1"/>
  <c r="M1836" i="4" s="1"/>
  <c r="H1836" i="4"/>
  <c r="M1835" i="4" a="1"/>
  <c r="M1835" i="4" s="1"/>
  <c r="H1835" i="4"/>
  <c r="M1834" i="4" a="1"/>
  <c r="M1834" i="4" s="1"/>
  <c r="H1834" i="4"/>
  <c r="M1833" i="4" a="1"/>
  <c r="M1833" i="4" s="1"/>
  <c r="H1833" i="4"/>
  <c r="M1832" i="4" a="1"/>
  <c r="M1832" i="4" s="1"/>
  <c r="H1832" i="4"/>
  <c r="M1831" i="4" a="1"/>
  <c r="M1831" i="4" s="1"/>
  <c r="H1831" i="4"/>
  <c r="M1830" i="4" a="1"/>
  <c r="M1830" i="4" s="1"/>
  <c r="H1830" i="4"/>
  <c r="M1829" i="4" a="1"/>
  <c r="M1829" i="4" s="1"/>
  <c r="H1829" i="4"/>
  <c r="M1828" i="4" a="1"/>
  <c r="M1828" i="4" s="1"/>
  <c r="H1828" i="4"/>
  <c r="M1827" i="4" a="1"/>
  <c r="M1827" i="4" s="1"/>
  <c r="H1827" i="4"/>
  <c r="H1826" i="4"/>
  <c r="M1825" i="4" a="1"/>
  <c r="M1825" i="4" s="1"/>
  <c r="H1825" i="4"/>
  <c r="M1824" i="4" a="1"/>
  <c r="M1824" i="4" s="1"/>
  <c r="H1824" i="4"/>
  <c r="M1823" i="4" a="1"/>
  <c r="M1823" i="4" s="1"/>
  <c r="H1823" i="4"/>
  <c r="H1822" i="4"/>
  <c r="M1821" i="4" a="1"/>
  <c r="M1821" i="4" s="1"/>
  <c r="H1821" i="4"/>
  <c r="M1820" i="4" a="1"/>
  <c r="M1820" i="4" s="1"/>
  <c r="H1820" i="4"/>
  <c r="M1819" i="4" a="1"/>
  <c r="M1819" i="4" s="1"/>
  <c r="H1819" i="4"/>
  <c r="M1818" i="4" a="1"/>
  <c r="M1818" i="4" s="1"/>
  <c r="H1818" i="4"/>
  <c r="M1817" i="4" a="1"/>
  <c r="M1817" i="4" s="1"/>
  <c r="H1817" i="4"/>
  <c r="M1816" i="4" a="1"/>
  <c r="M1816" i="4" s="1"/>
  <c r="H1816" i="4"/>
  <c r="M1815" i="4" a="1"/>
  <c r="M1815" i="4" s="1"/>
  <c r="H1815" i="4"/>
  <c r="M1814" i="4" a="1"/>
  <c r="M1814" i="4" s="1"/>
  <c r="H1814" i="4"/>
  <c r="M1813" i="4" a="1"/>
  <c r="M1813" i="4" s="1"/>
  <c r="H1813" i="4"/>
  <c r="M1812" i="4" a="1"/>
  <c r="M1812" i="4" s="1"/>
  <c r="H1812" i="4"/>
  <c r="M1811" i="4" a="1"/>
  <c r="M1811" i="4" s="1"/>
  <c r="H1811" i="4"/>
  <c r="M1810" i="4" a="1"/>
  <c r="M1810" i="4" s="1"/>
  <c r="H1810" i="4"/>
  <c r="M1809" i="4" a="1"/>
  <c r="M1809" i="4" s="1"/>
  <c r="H1809" i="4"/>
  <c r="M1808" i="4" a="1"/>
  <c r="M1808" i="4" s="1"/>
  <c r="H1808" i="4"/>
  <c r="M1807" i="4" a="1"/>
  <c r="M1807" i="4" s="1"/>
  <c r="H1807" i="4"/>
  <c r="M1806" i="4" a="1"/>
  <c r="M1806" i="4" s="1"/>
  <c r="H1806" i="4"/>
  <c r="M1805" i="4" a="1"/>
  <c r="M1805" i="4" s="1"/>
  <c r="H1805" i="4"/>
  <c r="M1804" i="4" a="1"/>
  <c r="M1804" i="4" s="1"/>
  <c r="H1804" i="4"/>
  <c r="M1803" i="4" a="1"/>
  <c r="M1803" i="4" s="1"/>
  <c r="H1803" i="4"/>
  <c r="M1802" i="4" a="1"/>
  <c r="M1802" i="4" s="1"/>
  <c r="H1802" i="4"/>
  <c r="M1801" i="4" a="1"/>
  <c r="M1801" i="4" s="1"/>
  <c r="H1801" i="4"/>
  <c r="M1800" i="4" a="1"/>
  <c r="M1800" i="4" s="1"/>
  <c r="H1800" i="4"/>
  <c r="M1799" i="4" a="1"/>
  <c r="M1799" i="4" s="1"/>
  <c r="H1799" i="4"/>
  <c r="M1798" i="4" a="1"/>
  <c r="M1798" i="4" s="1"/>
  <c r="H1798" i="4"/>
  <c r="M1797" i="4" a="1"/>
  <c r="M1797" i="4" s="1"/>
  <c r="H1797" i="4"/>
  <c r="M1796" i="4" a="1"/>
  <c r="M1796" i="4" s="1"/>
  <c r="H1796" i="4"/>
  <c r="M1795" i="4" a="1"/>
  <c r="M1795" i="4" s="1"/>
  <c r="H1795" i="4"/>
  <c r="M1794" i="4" a="1"/>
  <c r="M1794" i="4" s="1"/>
  <c r="H1794" i="4"/>
  <c r="M1793" i="4" a="1"/>
  <c r="M1793" i="4" s="1"/>
  <c r="H1793" i="4"/>
  <c r="M1792" i="4" a="1"/>
  <c r="M1792" i="4" s="1"/>
  <c r="H1792" i="4"/>
  <c r="M1791" i="4" a="1"/>
  <c r="M1791" i="4" s="1"/>
  <c r="H1791" i="4"/>
  <c r="M1790" i="4" a="1"/>
  <c r="M1790" i="4" s="1"/>
  <c r="H1790" i="4"/>
  <c r="M1789" i="4" a="1"/>
  <c r="M1789" i="4" s="1"/>
  <c r="H1789" i="4"/>
  <c r="M1788" i="4" a="1"/>
  <c r="M1788" i="4" s="1"/>
  <c r="H1788" i="4"/>
  <c r="M1787" i="4" a="1"/>
  <c r="M1787" i="4" s="1"/>
  <c r="H1787" i="4"/>
  <c r="M1786" i="4" a="1"/>
  <c r="M1786" i="4" s="1"/>
  <c r="H1786" i="4"/>
  <c r="M1785" i="4" a="1"/>
  <c r="M1785" i="4" s="1"/>
  <c r="H1785" i="4"/>
  <c r="M1784" i="4" a="1"/>
  <c r="M1784" i="4" s="1"/>
  <c r="H1784" i="4"/>
  <c r="H1783" i="4"/>
  <c r="H1782" i="4"/>
  <c r="M1781" i="4" a="1"/>
  <c r="M1781" i="4" s="1"/>
  <c r="H1781" i="4"/>
  <c r="M1780" i="4" a="1"/>
  <c r="M1780" i="4" s="1"/>
  <c r="H1780" i="4"/>
  <c r="M1779" i="4" a="1"/>
  <c r="M1779" i="4" s="1"/>
  <c r="H1779" i="4"/>
  <c r="M1778" i="4" a="1"/>
  <c r="M1778" i="4" s="1"/>
  <c r="H1778" i="4"/>
  <c r="M1777" i="4" a="1"/>
  <c r="M1777" i="4" s="1"/>
  <c r="H1777" i="4"/>
  <c r="M1776" i="4" a="1"/>
  <c r="M1776" i="4" s="1"/>
  <c r="H1776" i="4"/>
  <c r="M1775" i="4" a="1"/>
  <c r="M1775" i="4" s="1"/>
  <c r="H1775" i="4"/>
  <c r="M1774" i="4" a="1"/>
  <c r="M1774" i="4" s="1"/>
  <c r="H1774" i="4"/>
  <c r="M1773" i="4" a="1"/>
  <c r="M1773" i="4" s="1"/>
  <c r="H1773" i="4"/>
  <c r="M1772" i="4" a="1"/>
  <c r="M1772" i="4" s="1"/>
  <c r="H1772" i="4"/>
  <c r="M1771" i="4" a="1"/>
  <c r="M1771" i="4" s="1"/>
  <c r="H1771" i="4"/>
  <c r="M1770" i="4" a="1"/>
  <c r="M1770" i="4" s="1"/>
  <c r="H1770" i="4"/>
  <c r="M1769" i="4" a="1"/>
  <c r="M1769" i="4" s="1"/>
  <c r="H1769" i="4"/>
  <c r="M1768" i="4" a="1"/>
  <c r="M1768" i="4" s="1"/>
  <c r="H1768" i="4"/>
  <c r="M1767" i="4" a="1"/>
  <c r="M1767" i="4" s="1"/>
  <c r="H1767" i="4"/>
  <c r="M1766" i="4" a="1"/>
  <c r="M1766" i="4" s="1"/>
  <c r="H1766" i="4"/>
  <c r="M1765" i="4" a="1"/>
  <c r="M1765" i="4" s="1"/>
  <c r="H1765" i="4"/>
  <c r="M1764" i="4" a="1"/>
  <c r="M1764" i="4" s="1"/>
  <c r="H1764" i="4"/>
  <c r="M1763" i="4" a="1"/>
  <c r="M1763" i="4" s="1"/>
  <c r="H1763" i="4"/>
  <c r="M1762" i="4" a="1"/>
  <c r="M1762" i="4" s="1"/>
  <c r="H1762" i="4"/>
  <c r="M1761" i="4" a="1"/>
  <c r="M1761" i="4" s="1"/>
  <c r="H1761" i="4"/>
  <c r="M1760" i="4" a="1"/>
  <c r="M1760" i="4" s="1"/>
  <c r="H1760" i="4"/>
  <c r="M1759" i="4" a="1"/>
  <c r="M1759" i="4" s="1"/>
  <c r="H1759" i="4"/>
  <c r="M1758" i="4" a="1"/>
  <c r="M1758" i="4" s="1"/>
  <c r="H1758" i="4"/>
  <c r="M1757" i="4" a="1"/>
  <c r="M1757" i="4" s="1"/>
  <c r="H1757" i="4"/>
  <c r="M1756" i="4" a="1"/>
  <c r="M1756" i="4" s="1"/>
  <c r="H1756" i="4"/>
  <c r="M1755" i="4" a="1"/>
  <c r="M1755" i="4" s="1"/>
  <c r="H1755" i="4"/>
  <c r="M1754" i="4" a="1"/>
  <c r="M1754" i="4" s="1"/>
  <c r="H1754" i="4"/>
  <c r="M1753" i="4" a="1"/>
  <c r="M1753" i="4" s="1"/>
  <c r="H1753" i="4"/>
  <c r="M1752" i="4" a="1"/>
  <c r="M1752" i="4" s="1"/>
  <c r="H1752" i="4"/>
  <c r="M1751" i="4" a="1"/>
  <c r="M1751" i="4" s="1"/>
  <c r="H1751" i="4"/>
  <c r="M1750" i="4" a="1"/>
  <c r="M1750" i="4" s="1"/>
  <c r="H1750" i="4"/>
  <c r="H1749" i="4"/>
  <c r="M1748" i="4" a="1"/>
  <c r="M1748" i="4" s="1"/>
  <c r="H1748" i="4"/>
  <c r="M1747" i="4" a="1"/>
  <c r="M1747" i="4" s="1"/>
  <c r="H1747" i="4"/>
  <c r="M1746" i="4" a="1"/>
  <c r="M1746" i="4" s="1"/>
  <c r="H1746" i="4"/>
  <c r="M1745" i="4" a="1"/>
  <c r="M1745" i="4" s="1"/>
  <c r="H1745" i="4"/>
  <c r="M1744" i="4" a="1"/>
  <c r="M1744" i="4" s="1"/>
  <c r="H1744" i="4"/>
  <c r="M1743" i="4" a="1"/>
  <c r="M1743" i="4" s="1"/>
  <c r="H1743" i="4"/>
  <c r="M1742" i="4" a="1"/>
  <c r="M1742" i="4" s="1"/>
  <c r="H1742" i="4"/>
  <c r="M1741" i="4" a="1"/>
  <c r="M1741" i="4" s="1"/>
  <c r="H1741" i="4"/>
  <c r="M1740" i="4" a="1"/>
  <c r="M1740" i="4" s="1"/>
  <c r="H1740" i="4"/>
  <c r="M1739" i="4" a="1"/>
  <c r="M1739" i="4" s="1"/>
  <c r="H1739" i="4"/>
  <c r="H1738" i="4"/>
  <c r="M1737" i="4" a="1"/>
  <c r="M1737" i="4" s="1"/>
  <c r="H1737" i="4"/>
  <c r="M1736" i="4" a="1"/>
  <c r="M1736" i="4" s="1"/>
  <c r="H1736" i="4"/>
  <c r="M1735" i="4" a="1"/>
  <c r="M1735" i="4" s="1"/>
  <c r="H1735" i="4"/>
  <c r="H1734" i="4"/>
  <c r="M1733" i="4" a="1"/>
  <c r="M1733" i="4" s="1"/>
  <c r="H1733" i="4"/>
  <c r="M1732" i="4" a="1"/>
  <c r="M1732" i="4" s="1"/>
  <c r="H1732" i="4"/>
  <c r="M1731" i="4" a="1"/>
  <c r="M1731" i="4" s="1"/>
  <c r="H1731" i="4"/>
  <c r="M1730" i="4" a="1"/>
  <c r="M1730" i="4" s="1"/>
  <c r="H1730" i="4"/>
  <c r="M1729" i="4" a="1"/>
  <c r="M1729" i="4" s="1"/>
  <c r="H1729" i="4"/>
  <c r="M1728" i="4" a="1"/>
  <c r="M1728" i="4" s="1"/>
  <c r="H1728" i="4"/>
  <c r="M1727" i="4" a="1"/>
  <c r="M1727" i="4" s="1"/>
  <c r="H1727" i="4"/>
  <c r="M1726" i="4" a="1"/>
  <c r="M1726" i="4" s="1"/>
  <c r="H1726" i="4"/>
  <c r="M1725" i="4" a="1"/>
  <c r="M1725" i="4" s="1"/>
  <c r="H1725" i="4"/>
  <c r="M1724" i="4" a="1"/>
  <c r="M1724" i="4" s="1"/>
  <c r="H1724" i="4"/>
  <c r="M1723" i="4" a="1"/>
  <c r="M1723" i="4" s="1"/>
  <c r="H1723" i="4"/>
  <c r="M1722" i="4" a="1"/>
  <c r="M1722" i="4" s="1"/>
  <c r="H1722" i="4"/>
  <c r="M1721" i="4" a="1"/>
  <c r="M1721" i="4" s="1"/>
  <c r="H1721" i="4"/>
  <c r="H1720" i="4"/>
  <c r="M1719" i="4" a="1"/>
  <c r="M1719" i="4" s="1"/>
  <c r="H1719" i="4"/>
  <c r="M1718" i="4" a="1"/>
  <c r="M1718" i="4" s="1"/>
  <c r="H1718" i="4"/>
  <c r="M1717" i="4" a="1"/>
  <c r="M1717" i="4" s="1"/>
  <c r="H1717" i="4"/>
  <c r="M1716" i="4" a="1"/>
  <c r="M1716" i="4" s="1"/>
  <c r="H1716" i="4"/>
  <c r="M1715" i="4" a="1"/>
  <c r="M1715" i="4" s="1"/>
  <c r="H1715" i="4"/>
  <c r="M1714" i="4" a="1"/>
  <c r="M1714" i="4" s="1"/>
  <c r="H1714" i="4"/>
  <c r="M1713" i="4" a="1"/>
  <c r="M1713" i="4" s="1"/>
  <c r="H1713" i="4"/>
  <c r="M1712" i="4" a="1"/>
  <c r="M1712" i="4" s="1"/>
  <c r="H1712" i="4"/>
  <c r="M1711" i="4" a="1"/>
  <c r="M1711" i="4" s="1"/>
  <c r="H1711" i="4"/>
  <c r="M1710" i="4" a="1"/>
  <c r="M1710" i="4" s="1"/>
  <c r="H1710" i="4"/>
  <c r="H1709" i="4"/>
  <c r="M1708" i="4" a="1"/>
  <c r="M1708" i="4" s="1"/>
  <c r="H1708" i="4"/>
  <c r="M1707" i="4" a="1"/>
  <c r="M1707" i="4" s="1"/>
  <c r="H1707" i="4"/>
  <c r="M1706" i="4" a="1"/>
  <c r="M1706" i="4" s="1"/>
  <c r="H1706" i="4"/>
  <c r="M1705" i="4" a="1"/>
  <c r="M1705" i="4" s="1"/>
  <c r="H1705" i="4"/>
  <c r="M1704" i="4" a="1"/>
  <c r="M1704" i="4" s="1"/>
  <c r="H1704" i="4"/>
  <c r="M1703" i="4" a="1"/>
  <c r="M1703" i="4" s="1"/>
  <c r="H1703" i="4"/>
  <c r="M1702" i="4" a="1"/>
  <c r="M1702" i="4" s="1"/>
  <c r="H1702" i="4"/>
  <c r="M1701" i="4" a="1"/>
  <c r="M1701" i="4" s="1"/>
  <c r="H1701" i="4"/>
  <c r="M1700" i="4" a="1"/>
  <c r="M1700" i="4" s="1"/>
  <c r="H1700" i="4"/>
  <c r="M1699" i="4" a="1"/>
  <c r="M1699" i="4" s="1"/>
  <c r="H1699" i="4"/>
  <c r="M1698" i="4" a="1"/>
  <c r="M1698" i="4" s="1"/>
  <c r="H1698" i="4"/>
  <c r="M1697" i="4" a="1"/>
  <c r="M1697" i="4" s="1"/>
  <c r="H1697" i="4"/>
  <c r="M1696" i="4" a="1"/>
  <c r="M1696" i="4" s="1"/>
  <c r="H1696" i="4"/>
  <c r="M1695" i="4" a="1"/>
  <c r="M1695" i="4" s="1"/>
  <c r="H1695" i="4"/>
  <c r="H1694" i="4"/>
  <c r="M1693" i="4" a="1"/>
  <c r="M1693" i="4" s="1"/>
  <c r="H1693" i="4"/>
  <c r="M1692" i="4" a="1"/>
  <c r="M1692" i="4" s="1"/>
  <c r="H1692" i="4"/>
  <c r="M1691" i="4" a="1"/>
  <c r="M1691" i="4" s="1"/>
  <c r="H1691" i="4"/>
  <c r="H1690" i="4"/>
  <c r="M1689" i="4" a="1"/>
  <c r="M1689" i="4" s="1"/>
  <c r="H1689" i="4"/>
  <c r="M1688" i="4" a="1"/>
  <c r="M1688" i="4" s="1"/>
  <c r="H1688" i="4"/>
  <c r="M1687" i="4" a="1"/>
  <c r="M1687" i="4" s="1"/>
  <c r="H1687" i="4"/>
  <c r="M1686" i="4" a="1"/>
  <c r="M1686" i="4" s="1"/>
  <c r="H1686" i="4"/>
  <c r="M1685" i="4" a="1"/>
  <c r="M1685" i="4" s="1"/>
  <c r="H1685" i="4"/>
  <c r="M1684" i="4" a="1"/>
  <c r="M1684" i="4" s="1"/>
  <c r="H1684" i="4"/>
  <c r="M1683" i="4" a="1"/>
  <c r="M1683" i="4" s="1"/>
  <c r="H1683" i="4"/>
  <c r="M1682" i="4" a="1"/>
  <c r="M1682" i="4" s="1"/>
  <c r="H1682" i="4"/>
  <c r="M1681" i="4" a="1"/>
  <c r="M1681" i="4" s="1"/>
  <c r="H1681" i="4"/>
  <c r="M1680" i="4" a="1"/>
  <c r="M1680" i="4" s="1"/>
  <c r="H1680" i="4"/>
  <c r="M1679" i="4" a="1"/>
  <c r="M1679" i="4" s="1"/>
  <c r="H1679" i="4"/>
  <c r="M1678" i="4" a="1"/>
  <c r="M1678" i="4" s="1"/>
  <c r="H1678" i="4"/>
  <c r="H1677" i="4"/>
  <c r="M1676" i="4" a="1"/>
  <c r="M1676" i="4" s="1"/>
  <c r="H1676" i="4"/>
  <c r="M1675" i="4" a="1"/>
  <c r="M1675" i="4" s="1"/>
  <c r="H1675" i="4"/>
  <c r="M1674" i="4" a="1"/>
  <c r="M1674" i="4" s="1"/>
  <c r="H1674" i="4"/>
  <c r="M1673" i="4" a="1"/>
  <c r="M1673" i="4" s="1"/>
  <c r="H1673" i="4"/>
  <c r="M1672" i="4" a="1"/>
  <c r="M1672" i="4" s="1"/>
  <c r="H1672" i="4"/>
  <c r="M1671" i="4" a="1"/>
  <c r="M1671" i="4" s="1"/>
  <c r="H1671" i="4"/>
  <c r="M1670" i="4" a="1"/>
  <c r="M1670" i="4" s="1"/>
  <c r="H1670" i="4"/>
  <c r="M1669" i="4" a="1"/>
  <c r="M1669" i="4" s="1"/>
  <c r="H1669" i="4"/>
  <c r="M1668" i="4" a="1"/>
  <c r="M1668" i="4" s="1"/>
  <c r="H1668" i="4"/>
  <c r="M1667" i="4" a="1"/>
  <c r="M1667" i="4" s="1"/>
  <c r="H1667" i="4"/>
  <c r="M1666" i="4" a="1"/>
  <c r="M1666" i="4" s="1"/>
  <c r="H1666" i="4"/>
  <c r="M1665" i="4" a="1"/>
  <c r="M1665" i="4" s="1"/>
  <c r="H1665" i="4"/>
  <c r="M1664" i="4" a="1"/>
  <c r="M1664" i="4" s="1"/>
  <c r="H1664" i="4"/>
  <c r="M1663" i="4" a="1"/>
  <c r="M1663" i="4" s="1"/>
  <c r="H1663" i="4"/>
  <c r="M1662" i="4" a="1"/>
  <c r="M1662" i="4" s="1"/>
  <c r="H1662" i="4"/>
  <c r="M1661" i="4" a="1"/>
  <c r="M1661" i="4" s="1"/>
  <c r="H1661" i="4"/>
  <c r="M1660" i="4" a="1"/>
  <c r="M1660" i="4" s="1"/>
  <c r="H1660" i="4"/>
  <c r="M1659" i="4" a="1"/>
  <c r="M1659" i="4" s="1"/>
  <c r="H1659" i="4"/>
  <c r="H1658" i="4"/>
  <c r="M1657" i="4" a="1"/>
  <c r="M1657" i="4" s="1"/>
  <c r="H1657" i="4"/>
  <c r="M1656" i="4" a="1"/>
  <c r="M1656" i="4" s="1"/>
  <c r="H1656" i="4"/>
  <c r="M1655" i="4" a="1"/>
  <c r="M1655" i="4" s="1"/>
  <c r="H1655" i="4"/>
  <c r="H1654" i="4"/>
  <c r="M1653" i="4" a="1"/>
  <c r="M1653" i="4" s="1"/>
  <c r="H1653" i="4"/>
  <c r="M1652" i="4" a="1"/>
  <c r="M1652" i="4" s="1"/>
  <c r="H1652" i="4"/>
  <c r="M1651" i="4" a="1"/>
  <c r="M1651" i="4" s="1"/>
  <c r="H1651" i="4"/>
  <c r="M1650" i="4" a="1"/>
  <c r="M1650" i="4" s="1"/>
  <c r="H1650" i="4"/>
  <c r="M1649" i="4" a="1"/>
  <c r="M1649" i="4" s="1"/>
  <c r="H1649" i="4"/>
  <c r="M1648" i="4" a="1"/>
  <c r="M1648" i="4" s="1"/>
  <c r="H1648" i="4"/>
  <c r="M1647" i="4" a="1"/>
  <c r="M1647" i="4" s="1"/>
  <c r="H1647" i="4"/>
  <c r="M1646" i="4" a="1"/>
  <c r="M1646" i="4" s="1"/>
  <c r="H1646" i="4"/>
  <c r="M1645" i="4" a="1"/>
  <c r="M1645" i="4" s="1"/>
  <c r="H1645" i="4"/>
  <c r="M1644" i="4" a="1"/>
  <c r="M1644" i="4" s="1"/>
  <c r="H1644" i="4"/>
  <c r="M1643" i="4" a="1"/>
  <c r="M1643" i="4" s="1"/>
  <c r="H1643" i="4"/>
  <c r="M1642" i="4" a="1"/>
  <c r="M1642" i="4" s="1"/>
  <c r="H1642" i="4"/>
  <c r="M1641" i="4" a="1"/>
  <c r="M1641" i="4" s="1"/>
  <c r="H1641" i="4"/>
  <c r="M1640" i="4" a="1"/>
  <c r="M1640" i="4" s="1"/>
  <c r="H1640" i="4"/>
  <c r="M1639" i="4" a="1"/>
  <c r="M1639" i="4" s="1"/>
  <c r="H1639" i="4"/>
  <c r="M1638" i="4" a="1"/>
  <c r="M1638" i="4" s="1"/>
  <c r="H1638" i="4"/>
  <c r="M1637" i="4" a="1"/>
  <c r="M1637" i="4" s="1"/>
  <c r="H1637" i="4"/>
  <c r="M1636" i="4" a="1"/>
  <c r="M1636" i="4" s="1"/>
  <c r="H1636" i="4"/>
  <c r="M1635" i="4" a="1"/>
  <c r="M1635" i="4" s="1"/>
  <c r="H1635" i="4"/>
  <c r="M1634" i="4" a="1"/>
  <c r="M1634" i="4" s="1"/>
  <c r="H1634" i="4"/>
  <c r="M1633" i="4" a="1"/>
  <c r="M1633" i="4" s="1"/>
  <c r="H1633" i="4"/>
  <c r="M1632" i="4" a="1"/>
  <c r="M1632" i="4" s="1"/>
  <c r="H1632" i="4"/>
  <c r="M1631" i="4" a="1"/>
  <c r="M1631" i="4" s="1"/>
  <c r="H1631" i="4"/>
  <c r="M1630" i="4" a="1"/>
  <c r="M1630" i="4" s="1"/>
  <c r="H1630" i="4"/>
  <c r="M1629" i="4" a="1"/>
  <c r="M1629" i="4" s="1"/>
  <c r="H1629" i="4"/>
  <c r="M1628" i="4" a="1"/>
  <c r="M1628" i="4" s="1"/>
  <c r="H1628" i="4"/>
  <c r="M1627" i="4" a="1"/>
  <c r="M1627" i="4" s="1"/>
  <c r="H1627" i="4"/>
  <c r="M1626" i="4" a="1"/>
  <c r="M1626" i="4" s="1"/>
  <c r="H1626" i="4"/>
  <c r="M1625" i="4" a="1"/>
  <c r="M1625" i="4" s="1"/>
  <c r="H1625" i="4"/>
  <c r="M1624" i="4" a="1"/>
  <c r="M1624" i="4" s="1"/>
  <c r="H1624" i="4"/>
  <c r="M1623" i="4" a="1"/>
  <c r="M1623" i="4" s="1"/>
  <c r="H1623" i="4"/>
  <c r="M1622" i="4" a="1"/>
  <c r="M1622" i="4" s="1"/>
  <c r="H1622" i="4"/>
  <c r="M1621" i="4" a="1"/>
  <c r="M1621" i="4" s="1"/>
  <c r="H1621" i="4"/>
  <c r="M1620" i="4" a="1"/>
  <c r="M1620" i="4" s="1"/>
  <c r="H1620" i="4"/>
  <c r="M1619" i="4" a="1"/>
  <c r="M1619" i="4" s="1"/>
  <c r="H1619" i="4"/>
  <c r="M1618" i="4" a="1"/>
  <c r="M1618" i="4" s="1"/>
  <c r="H1618" i="4"/>
  <c r="M1617" i="4" a="1"/>
  <c r="M1617" i="4" s="1"/>
  <c r="H1617" i="4"/>
  <c r="M1616" i="4" a="1"/>
  <c r="M1616" i="4" s="1"/>
  <c r="H1616" i="4"/>
  <c r="M1615" i="4" a="1"/>
  <c r="M1615" i="4" s="1"/>
  <c r="H1615" i="4"/>
  <c r="H1614" i="4"/>
  <c r="M1613" i="4" a="1"/>
  <c r="M1613" i="4" s="1"/>
  <c r="H1613" i="4"/>
  <c r="M1612" i="4" a="1"/>
  <c r="M1612" i="4" s="1"/>
  <c r="H1612" i="4"/>
  <c r="M1611" i="4" a="1"/>
  <c r="M1611" i="4" s="1"/>
  <c r="H1611" i="4"/>
  <c r="M1610" i="4" a="1"/>
  <c r="M1610" i="4" s="1"/>
  <c r="H1610" i="4"/>
  <c r="M1609" i="4" a="1"/>
  <c r="M1609" i="4" s="1"/>
  <c r="H1609" i="4"/>
  <c r="M1608" i="4" a="1"/>
  <c r="M1608" i="4" s="1"/>
  <c r="H1608" i="4"/>
  <c r="M1607" i="4" a="1"/>
  <c r="M1607" i="4" s="1"/>
  <c r="H1607" i="4"/>
  <c r="H1606" i="4"/>
  <c r="M1605" i="4" a="1"/>
  <c r="M1605" i="4" s="1"/>
  <c r="H1605" i="4"/>
  <c r="M1604" i="4" a="1"/>
  <c r="M1604" i="4" s="1"/>
  <c r="H1604" i="4"/>
  <c r="M1603" i="4" a="1"/>
  <c r="M1603" i="4" s="1"/>
  <c r="H1603" i="4"/>
  <c r="M1602" i="4" a="1"/>
  <c r="M1602" i="4" s="1"/>
  <c r="H1602" i="4"/>
  <c r="H1601" i="4"/>
  <c r="M1600" i="4" a="1"/>
  <c r="M1600" i="4" s="1"/>
  <c r="H1600" i="4"/>
  <c r="M1599" i="4" a="1"/>
  <c r="M1599" i="4" s="1"/>
  <c r="H1599" i="4"/>
  <c r="M1598" i="4" a="1"/>
  <c r="M1598" i="4" s="1"/>
  <c r="H1598" i="4"/>
  <c r="M1597" i="4" a="1"/>
  <c r="M1597" i="4" s="1"/>
  <c r="H1597" i="4"/>
  <c r="M1596" i="4" a="1"/>
  <c r="M1596" i="4" s="1"/>
  <c r="H1596" i="4"/>
  <c r="M1595" i="4" a="1"/>
  <c r="M1595" i="4" s="1"/>
  <c r="H1595" i="4"/>
  <c r="M1594" i="4" a="1"/>
  <c r="M1594" i="4" s="1"/>
  <c r="H1594" i="4"/>
  <c r="M1593" i="4" a="1"/>
  <c r="M1593" i="4" s="1"/>
  <c r="H1593" i="4"/>
  <c r="M1592" i="4" a="1"/>
  <c r="M1592" i="4" s="1"/>
  <c r="H1592" i="4"/>
  <c r="M1591" i="4" a="1"/>
  <c r="M1591" i="4" s="1"/>
  <c r="H1591" i="4"/>
  <c r="M1590" i="4" a="1"/>
  <c r="M1590" i="4" s="1"/>
  <c r="H1590" i="4"/>
  <c r="M1589" i="4" a="1"/>
  <c r="M1589" i="4" s="1"/>
  <c r="H1589" i="4"/>
  <c r="M1588" i="4" a="1"/>
  <c r="M1588" i="4" s="1"/>
  <c r="H1588" i="4"/>
  <c r="M1587" i="4" a="1"/>
  <c r="M1587" i="4" s="1"/>
  <c r="H1587" i="4"/>
  <c r="M1586" i="4" a="1"/>
  <c r="M1586" i="4" s="1"/>
  <c r="H1586" i="4"/>
  <c r="M1585" i="4" a="1"/>
  <c r="M1585" i="4" s="1"/>
  <c r="H1585" i="4"/>
  <c r="M1584" i="4" a="1"/>
  <c r="M1584" i="4" s="1"/>
  <c r="H1584" i="4"/>
  <c r="M1583" i="4" a="1"/>
  <c r="M1583" i="4" s="1"/>
  <c r="H1583" i="4"/>
  <c r="M1582" i="4" a="1"/>
  <c r="M1582" i="4" s="1"/>
  <c r="H1582" i="4"/>
  <c r="M1581" i="4" a="1"/>
  <c r="M1581" i="4" s="1"/>
  <c r="H1581" i="4"/>
  <c r="M1580" i="4" a="1"/>
  <c r="M1580" i="4" s="1"/>
  <c r="H1580" i="4"/>
  <c r="M1579" i="4" a="1"/>
  <c r="M1579" i="4" s="1"/>
  <c r="H1579" i="4"/>
  <c r="M1578" i="4" a="1"/>
  <c r="M1578" i="4" s="1"/>
  <c r="H1578" i="4"/>
  <c r="M1577" i="4" a="1"/>
  <c r="M1577" i="4" s="1"/>
  <c r="H1577" i="4"/>
  <c r="M1576" i="4" a="1"/>
  <c r="M1576" i="4" s="1"/>
  <c r="H1576" i="4"/>
  <c r="M1575" i="4" a="1"/>
  <c r="M1575" i="4" s="1"/>
  <c r="H1575" i="4"/>
  <c r="M1574" i="4" a="1"/>
  <c r="M1574" i="4" s="1"/>
  <c r="H1574" i="4"/>
  <c r="M1573" i="4" a="1"/>
  <c r="M1573" i="4" s="1"/>
  <c r="H1573" i="4"/>
  <c r="M1572" i="4" a="1"/>
  <c r="M1572" i="4" s="1"/>
  <c r="H1572" i="4"/>
  <c r="M1571" i="4" a="1"/>
  <c r="M1571" i="4" s="1"/>
  <c r="H1571" i="4"/>
  <c r="M1570" i="4" a="1"/>
  <c r="M1570" i="4" s="1"/>
  <c r="H1570" i="4"/>
  <c r="M1569" i="4" a="1"/>
  <c r="M1569" i="4" s="1"/>
  <c r="H1569" i="4"/>
  <c r="M1568" i="4" a="1"/>
  <c r="M1568" i="4" s="1"/>
  <c r="H1568" i="4"/>
  <c r="M1567" i="4" a="1"/>
  <c r="M1567" i="4" s="1"/>
  <c r="H1567" i="4"/>
  <c r="H1566" i="4"/>
  <c r="M1565" i="4" a="1"/>
  <c r="M1565" i="4" s="1"/>
  <c r="H1565" i="4"/>
  <c r="M1564" i="4" a="1"/>
  <c r="M1564" i="4" s="1"/>
  <c r="H1564" i="4"/>
  <c r="H1563" i="4"/>
  <c r="M1562" i="4" a="1"/>
  <c r="M1562" i="4" s="1"/>
  <c r="H1562" i="4"/>
  <c r="M1561" i="4" a="1"/>
  <c r="M1561" i="4" s="1"/>
  <c r="H1561" i="4"/>
  <c r="M1560" i="4" a="1"/>
  <c r="M1560" i="4" s="1"/>
  <c r="H1560" i="4"/>
  <c r="M1559" i="4" a="1"/>
  <c r="M1559" i="4" s="1"/>
  <c r="H1559" i="4"/>
  <c r="M1558" i="4" a="1"/>
  <c r="M1558" i="4" s="1"/>
  <c r="H1558" i="4"/>
  <c r="H1557" i="4"/>
  <c r="M1556" i="4" a="1"/>
  <c r="M1556" i="4" s="1"/>
  <c r="H1556" i="4"/>
  <c r="M1555" i="4" a="1"/>
  <c r="M1555" i="4" s="1"/>
  <c r="H1555" i="4"/>
  <c r="M1554" i="4" a="1"/>
  <c r="M1554" i="4" s="1"/>
  <c r="H1554" i="4"/>
  <c r="M1553" i="4" a="1"/>
  <c r="M1553" i="4" s="1"/>
  <c r="H1553" i="4"/>
  <c r="M1552" i="4" a="1"/>
  <c r="M1552" i="4" s="1"/>
  <c r="H1552" i="4"/>
  <c r="H1551" i="4"/>
  <c r="M1550" i="4" a="1"/>
  <c r="M1550" i="4" s="1"/>
  <c r="H1550" i="4"/>
  <c r="M1549" i="4" a="1"/>
  <c r="M1549" i="4" s="1"/>
  <c r="H1549" i="4"/>
  <c r="M1548" i="4" a="1"/>
  <c r="M1548" i="4" s="1"/>
  <c r="H1548" i="4"/>
  <c r="M1547" i="4" a="1"/>
  <c r="M1547" i="4" s="1"/>
  <c r="H1547" i="4"/>
  <c r="M1546" i="4" a="1"/>
  <c r="M1546" i="4" s="1"/>
  <c r="H1546" i="4"/>
  <c r="M1545" i="4" a="1"/>
  <c r="M1545" i="4" s="1"/>
  <c r="H1545" i="4"/>
  <c r="M1544" i="4" a="1"/>
  <c r="M1544" i="4" s="1"/>
  <c r="H1544" i="4"/>
  <c r="M1543" i="4" a="1"/>
  <c r="M1543" i="4" s="1"/>
  <c r="H1543" i="4"/>
  <c r="M1542" i="4" a="1"/>
  <c r="M1542" i="4" s="1"/>
  <c r="H1542" i="4"/>
  <c r="M1541" i="4" a="1"/>
  <c r="M1541" i="4" s="1"/>
  <c r="H1541" i="4"/>
  <c r="M1540" i="4" a="1"/>
  <c r="M1540" i="4" s="1"/>
  <c r="H1540" i="4"/>
  <c r="M1539" i="4" a="1"/>
  <c r="M1539" i="4" s="1"/>
  <c r="H1539" i="4"/>
  <c r="H1538" i="4"/>
  <c r="M1537" i="4" a="1"/>
  <c r="M1537" i="4" s="1"/>
  <c r="H1537" i="4"/>
  <c r="M1536" i="4" a="1"/>
  <c r="M1536" i="4" s="1"/>
  <c r="H1536" i="4"/>
  <c r="M1535" i="4" a="1"/>
  <c r="M1535" i="4" s="1"/>
  <c r="H1535" i="4"/>
  <c r="M1534" i="4" a="1"/>
  <c r="M1534" i="4" s="1"/>
  <c r="H1534" i="4"/>
  <c r="M1533" i="4" a="1"/>
  <c r="M1533" i="4" s="1"/>
  <c r="H1533" i="4"/>
  <c r="H1532" i="4"/>
  <c r="M1531" i="4" a="1"/>
  <c r="M1531" i="4" s="1"/>
  <c r="H1531" i="4"/>
  <c r="M1530" i="4" a="1"/>
  <c r="M1530" i="4" s="1"/>
  <c r="H1530" i="4"/>
  <c r="M1529" i="4" a="1"/>
  <c r="M1529" i="4" s="1"/>
  <c r="H1529" i="4"/>
  <c r="M1528" i="4" a="1"/>
  <c r="M1528" i="4" s="1"/>
  <c r="H1528" i="4"/>
  <c r="M1527" i="4" a="1"/>
  <c r="M1527" i="4" s="1"/>
  <c r="H1527" i="4"/>
  <c r="H1526" i="4"/>
  <c r="M1525" i="4" a="1"/>
  <c r="M1525" i="4" s="1"/>
  <c r="H1525" i="4"/>
  <c r="M1524" i="4" a="1"/>
  <c r="M1524" i="4" s="1"/>
  <c r="H1524" i="4"/>
  <c r="M1523" i="4" a="1"/>
  <c r="M1523" i="4" s="1"/>
  <c r="H1523" i="4"/>
  <c r="M1522" i="4" a="1"/>
  <c r="M1522" i="4" s="1"/>
  <c r="H1522" i="4"/>
  <c r="M1521" i="4" a="1"/>
  <c r="M1521" i="4" s="1"/>
  <c r="H1521" i="4"/>
  <c r="M1520" i="4" a="1"/>
  <c r="M1520" i="4" s="1"/>
  <c r="H1520" i="4"/>
  <c r="M1519" i="4" a="1"/>
  <c r="M1519" i="4" s="1"/>
  <c r="H1519" i="4"/>
  <c r="M1518" i="4" a="1"/>
  <c r="M1518" i="4" s="1"/>
  <c r="H1518" i="4"/>
  <c r="M1517" i="4" a="1"/>
  <c r="M1517" i="4" s="1"/>
  <c r="H1517" i="4"/>
  <c r="M1516" i="4" a="1"/>
  <c r="M1516" i="4" s="1"/>
  <c r="H1516" i="4"/>
  <c r="M1515" i="4" a="1"/>
  <c r="M1515" i="4" s="1"/>
  <c r="H1515" i="4"/>
  <c r="M1514" i="4" a="1"/>
  <c r="M1514" i="4" s="1"/>
  <c r="H1514" i="4"/>
  <c r="H1513" i="4"/>
  <c r="M1512" i="4" a="1"/>
  <c r="M1512" i="4" s="1"/>
  <c r="H1512" i="4"/>
  <c r="M1511" i="4" a="1"/>
  <c r="M1511" i="4" s="1"/>
  <c r="H1511" i="4"/>
  <c r="M1510" i="4" a="1"/>
  <c r="M1510" i="4" s="1"/>
  <c r="H1510" i="4"/>
  <c r="M1509" i="4" a="1"/>
  <c r="M1509" i="4" s="1"/>
  <c r="H1509" i="4"/>
  <c r="M1508" i="4" a="1"/>
  <c r="M1508" i="4" s="1"/>
  <c r="H1508" i="4"/>
  <c r="M1507" i="4" a="1"/>
  <c r="M1507" i="4" s="1"/>
  <c r="H1507" i="4"/>
  <c r="M1506" i="4" a="1"/>
  <c r="M1506" i="4" s="1"/>
  <c r="H1506" i="4"/>
  <c r="M1505" i="4" a="1"/>
  <c r="M1505" i="4" s="1"/>
  <c r="H1505" i="4"/>
  <c r="M1504" i="4" a="1"/>
  <c r="M1504" i="4" s="1"/>
  <c r="H1504" i="4"/>
  <c r="H1503" i="4"/>
  <c r="M1502" i="4" a="1"/>
  <c r="M1502" i="4" s="1"/>
  <c r="H1502" i="4"/>
  <c r="M1501" i="4" a="1"/>
  <c r="M1501" i="4" s="1"/>
  <c r="H1501" i="4"/>
  <c r="M1500" i="4" a="1"/>
  <c r="M1500" i="4" s="1"/>
  <c r="H1500" i="4"/>
  <c r="M1499" i="4" a="1"/>
  <c r="M1499" i="4" s="1"/>
  <c r="H1499" i="4"/>
  <c r="M1498" i="4" a="1"/>
  <c r="M1498" i="4" s="1"/>
  <c r="H1498" i="4"/>
  <c r="M1497" i="4" a="1"/>
  <c r="M1497" i="4" s="1"/>
  <c r="H1497" i="4"/>
  <c r="M1496" i="4" a="1"/>
  <c r="M1496" i="4" s="1"/>
  <c r="H1496" i="4"/>
  <c r="M1495" i="4" a="1"/>
  <c r="M1495" i="4" s="1"/>
  <c r="H1495" i="4"/>
  <c r="M1494" i="4" a="1"/>
  <c r="M1494" i="4" s="1"/>
  <c r="H1494" i="4"/>
  <c r="M1493" i="4" a="1"/>
  <c r="M1493" i="4" s="1"/>
  <c r="H1493" i="4"/>
  <c r="M1492" i="4" a="1"/>
  <c r="M1492" i="4" s="1"/>
  <c r="H1492" i="4"/>
  <c r="M1491" i="4" a="1"/>
  <c r="M1491" i="4" s="1"/>
  <c r="H1491" i="4"/>
  <c r="M1490" i="4" a="1"/>
  <c r="M1490" i="4" s="1"/>
  <c r="H1490" i="4"/>
  <c r="M1489" i="4" a="1"/>
  <c r="M1489" i="4" s="1"/>
  <c r="H1489" i="4"/>
  <c r="M1488" i="4" a="1"/>
  <c r="M1488" i="4" s="1"/>
  <c r="H1488" i="4"/>
  <c r="M1487" i="4" a="1"/>
  <c r="M1487" i="4" s="1"/>
  <c r="H1487" i="4"/>
  <c r="M1486" i="4" a="1"/>
  <c r="M1486" i="4" s="1"/>
  <c r="H1486" i="4"/>
  <c r="M1485" i="4" a="1"/>
  <c r="M1485" i="4" s="1"/>
  <c r="H1485" i="4"/>
  <c r="M1484" i="4" a="1"/>
  <c r="M1484" i="4" s="1"/>
  <c r="H1484" i="4"/>
  <c r="M1483" i="4" a="1"/>
  <c r="M1483" i="4" s="1"/>
  <c r="H1483" i="4"/>
  <c r="M1482" i="4" a="1"/>
  <c r="M1482" i="4" s="1"/>
  <c r="H1482" i="4"/>
  <c r="M1481" i="4" a="1"/>
  <c r="M1481" i="4" s="1"/>
  <c r="H1481" i="4"/>
  <c r="M1480" i="4" a="1"/>
  <c r="M1480" i="4" s="1"/>
  <c r="H1480" i="4"/>
  <c r="M1479" i="4" a="1"/>
  <c r="M1479" i="4" s="1"/>
  <c r="H1479" i="4"/>
  <c r="H1478" i="4"/>
  <c r="M1477" i="4" a="1"/>
  <c r="M1477" i="4" s="1"/>
  <c r="H1477" i="4"/>
  <c r="M1476" i="4" a="1"/>
  <c r="M1476" i="4" s="1"/>
  <c r="H1476" i="4"/>
  <c r="H1475" i="4"/>
  <c r="M1474" i="4" a="1"/>
  <c r="M1474" i="4" s="1"/>
  <c r="H1474" i="4"/>
  <c r="M1473" i="4" a="1"/>
  <c r="M1473" i="4" s="1"/>
  <c r="H1473" i="4"/>
  <c r="M1472" i="4" a="1"/>
  <c r="M1472" i="4" s="1"/>
  <c r="H1472" i="4"/>
  <c r="M1471" i="4" a="1"/>
  <c r="M1471" i="4" s="1"/>
  <c r="H1471" i="4"/>
  <c r="M1470" i="4" a="1"/>
  <c r="M1470" i="4" s="1"/>
  <c r="H1470" i="4"/>
  <c r="M1469" i="4" a="1"/>
  <c r="M1469" i="4" s="1"/>
  <c r="H1469" i="4"/>
  <c r="M1468" i="4" a="1"/>
  <c r="M1468" i="4" s="1"/>
  <c r="H1468" i="4"/>
  <c r="M1467" i="4" a="1"/>
  <c r="M1467" i="4" s="1"/>
  <c r="H1467" i="4"/>
  <c r="M1466" i="4" a="1"/>
  <c r="M1466" i="4" s="1"/>
  <c r="H1466" i="4"/>
  <c r="M1465" i="4" a="1"/>
  <c r="M1465" i="4" s="1"/>
  <c r="H1465" i="4"/>
  <c r="M1464" i="4" a="1"/>
  <c r="M1464" i="4" s="1"/>
  <c r="H1464" i="4"/>
  <c r="M1463" i="4" a="1"/>
  <c r="M1463" i="4" s="1"/>
  <c r="H1463" i="4"/>
  <c r="M1462" i="4" a="1"/>
  <c r="M1462" i="4" s="1"/>
  <c r="H1462" i="4"/>
  <c r="M1461" i="4" a="1"/>
  <c r="M1461" i="4" s="1"/>
  <c r="H1461" i="4"/>
  <c r="M1460" i="4" a="1"/>
  <c r="M1460" i="4" s="1"/>
  <c r="H1460" i="4"/>
  <c r="M1459" i="4" a="1"/>
  <c r="M1459" i="4" s="1"/>
  <c r="H1459" i="4"/>
  <c r="M1458" i="4" a="1"/>
  <c r="M1458" i="4" s="1"/>
  <c r="H1458" i="4"/>
  <c r="M1457" i="4" a="1"/>
  <c r="M1457" i="4" s="1"/>
  <c r="H1457" i="4"/>
  <c r="M1456" i="4" a="1"/>
  <c r="M1456" i="4" s="1"/>
  <c r="H1456" i="4"/>
  <c r="M1455" i="4" a="1"/>
  <c r="M1455" i="4" s="1"/>
  <c r="H1455" i="4"/>
  <c r="M1454" i="4" a="1"/>
  <c r="M1454" i="4" s="1"/>
  <c r="H1454" i="4"/>
  <c r="M1453" i="4" a="1"/>
  <c r="M1453" i="4" s="1"/>
  <c r="H1453" i="4"/>
  <c r="M1452" i="4" a="1"/>
  <c r="M1452" i="4" s="1"/>
  <c r="H1452" i="4"/>
  <c r="M1451" i="4" a="1"/>
  <c r="M1451" i="4" s="1"/>
  <c r="H1451" i="4"/>
  <c r="M1450" i="4" a="1"/>
  <c r="M1450" i="4" s="1"/>
  <c r="H1450" i="4"/>
  <c r="M1449" i="4" a="1"/>
  <c r="M1449" i="4" s="1"/>
  <c r="H1449" i="4"/>
  <c r="M1448" i="4" a="1"/>
  <c r="M1448" i="4" s="1"/>
  <c r="H1448" i="4"/>
  <c r="M1447" i="4" a="1"/>
  <c r="M1447" i="4" s="1"/>
  <c r="H1447" i="4"/>
  <c r="M1446" i="4" a="1"/>
  <c r="M1446" i="4" s="1"/>
  <c r="H1446" i="4"/>
  <c r="M1445" i="4" a="1"/>
  <c r="M1445" i="4" s="1"/>
  <c r="H1445" i="4"/>
  <c r="M1444" i="4" a="1"/>
  <c r="M1444" i="4" s="1"/>
  <c r="H1444" i="4"/>
  <c r="M1443" i="4" a="1"/>
  <c r="M1443" i="4" s="1"/>
  <c r="H1443" i="4"/>
  <c r="M1442" i="4" a="1"/>
  <c r="M1442" i="4" s="1"/>
  <c r="H1442" i="4"/>
  <c r="M1441" i="4" a="1"/>
  <c r="M1441" i="4" s="1"/>
  <c r="H1441" i="4"/>
  <c r="M1440" i="4" a="1"/>
  <c r="M1440" i="4" s="1"/>
  <c r="H1440" i="4"/>
  <c r="M1439" i="4" a="1"/>
  <c r="M1439" i="4" s="1"/>
  <c r="H1439" i="4"/>
  <c r="H1438" i="4"/>
  <c r="M1437" i="4" a="1"/>
  <c r="M1437" i="4" s="1"/>
  <c r="H1437" i="4"/>
  <c r="M1436" i="4" a="1"/>
  <c r="M1436" i="4" s="1"/>
  <c r="H1436" i="4"/>
  <c r="M1435" i="4" a="1"/>
  <c r="M1435" i="4" s="1"/>
  <c r="H1435" i="4"/>
  <c r="M1434" i="4" a="1"/>
  <c r="M1434" i="4" s="1"/>
  <c r="H1434" i="4"/>
  <c r="M1433" i="4" a="1"/>
  <c r="M1433" i="4" s="1"/>
  <c r="H1433" i="4"/>
  <c r="M1432" i="4" a="1"/>
  <c r="M1432" i="4" s="1"/>
  <c r="H1432" i="4"/>
  <c r="M1431" i="4" a="1"/>
  <c r="M1431" i="4" s="1"/>
  <c r="H1431" i="4"/>
  <c r="M1430" i="4" a="1"/>
  <c r="M1430" i="4" s="1"/>
  <c r="H1430" i="4"/>
  <c r="M1429" i="4" a="1"/>
  <c r="M1429" i="4" s="1"/>
  <c r="H1429" i="4"/>
  <c r="M1428" i="4" a="1"/>
  <c r="M1428" i="4" s="1"/>
  <c r="H1428" i="4"/>
  <c r="M1427" i="4" a="1"/>
  <c r="M1427" i="4" s="1"/>
  <c r="H1427" i="4"/>
  <c r="M1426" i="4" a="1"/>
  <c r="M1426" i="4" s="1"/>
  <c r="H1426" i="4"/>
  <c r="M1425" i="4" a="1"/>
  <c r="M1425" i="4" s="1"/>
  <c r="H1425" i="4"/>
  <c r="M1424" i="4" a="1"/>
  <c r="M1424" i="4" s="1"/>
  <c r="H1424" i="4"/>
  <c r="M1423" i="4" a="1"/>
  <c r="M1423" i="4" s="1"/>
  <c r="H1423" i="4"/>
  <c r="M1422" i="4" a="1"/>
  <c r="M1422" i="4" s="1"/>
  <c r="H1422" i="4"/>
  <c r="M1421" i="4" a="1"/>
  <c r="M1421" i="4" s="1"/>
  <c r="H1421" i="4"/>
  <c r="M1420" i="4" a="1"/>
  <c r="M1420" i="4" s="1"/>
  <c r="H1420" i="4"/>
  <c r="M1419" i="4" a="1"/>
  <c r="M1419" i="4" s="1"/>
  <c r="H1419" i="4"/>
  <c r="M1418" i="4" a="1"/>
  <c r="M1418" i="4" s="1"/>
  <c r="H1418" i="4"/>
  <c r="M1417" i="4" a="1"/>
  <c r="M1417" i="4" s="1"/>
  <c r="H1417" i="4"/>
  <c r="M1416" i="4" a="1"/>
  <c r="M1416" i="4" s="1"/>
  <c r="H1416" i="4"/>
  <c r="M1415" i="4" a="1"/>
  <c r="M1415" i="4" s="1"/>
  <c r="H1415" i="4"/>
  <c r="M1414" i="4" a="1"/>
  <c r="M1414" i="4" s="1"/>
  <c r="H1414" i="4"/>
  <c r="M1413" i="4" a="1"/>
  <c r="M1413" i="4" s="1"/>
  <c r="H1413" i="4"/>
  <c r="M1412" i="4" a="1"/>
  <c r="M1412" i="4" s="1"/>
  <c r="H1412" i="4"/>
  <c r="M1411" i="4" a="1"/>
  <c r="M1411" i="4" s="1"/>
  <c r="H1411" i="4"/>
  <c r="M1410" i="4" a="1"/>
  <c r="M1410" i="4" s="1"/>
  <c r="H1410" i="4"/>
  <c r="M1409" i="4" a="1"/>
  <c r="M1409" i="4" s="1"/>
  <c r="H1409" i="4"/>
  <c r="M1408" i="4" a="1"/>
  <c r="M1408" i="4" s="1"/>
  <c r="H1408" i="4"/>
  <c r="M1407" i="4" a="1"/>
  <c r="M1407" i="4" s="1"/>
  <c r="H1407" i="4"/>
  <c r="M1406" i="4" a="1"/>
  <c r="M1406" i="4" s="1"/>
  <c r="H1406" i="4"/>
  <c r="M1405" i="4" a="1"/>
  <c r="M1405" i="4" s="1"/>
  <c r="H1405" i="4"/>
  <c r="M1404" i="4" a="1"/>
  <c r="M1404" i="4" s="1"/>
  <c r="H1404" i="4"/>
  <c r="M1403" i="4" a="1"/>
  <c r="M1403" i="4" s="1"/>
  <c r="H1403" i="4"/>
  <c r="H1402" i="4"/>
  <c r="M1401" i="4" a="1"/>
  <c r="M1401" i="4" s="1"/>
  <c r="H1401" i="4"/>
  <c r="M1400" i="4" a="1"/>
  <c r="M1400" i="4" s="1"/>
  <c r="H1400" i="4"/>
  <c r="M1399" i="4" a="1"/>
  <c r="M1399" i="4" s="1"/>
  <c r="H1399" i="4"/>
  <c r="H1398" i="4"/>
  <c r="M1397" i="4" a="1"/>
  <c r="M1397" i="4" s="1"/>
  <c r="H1397" i="4"/>
  <c r="M1396" i="4" a="1"/>
  <c r="M1396" i="4" s="1"/>
  <c r="H1396" i="4"/>
  <c r="M1395" i="4" a="1"/>
  <c r="M1395" i="4" s="1"/>
  <c r="H1395" i="4"/>
  <c r="M1394" i="4" a="1"/>
  <c r="M1394" i="4" s="1"/>
  <c r="H1394" i="4"/>
  <c r="H1393" i="4"/>
  <c r="M1392" i="4" a="1"/>
  <c r="M1392" i="4" s="1"/>
  <c r="H1392" i="4"/>
  <c r="M1391" i="4" a="1"/>
  <c r="M1391" i="4" s="1"/>
  <c r="H1391" i="4"/>
  <c r="M1390" i="4" a="1"/>
  <c r="M1390" i="4" s="1"/>
  <c r="H1390" i="4"/>
  <c r="M1389" i="4" a="1"/>
  <c r="M1389" i="4" s="1"/>
  <c r="H1389" i="4"/>
  <c r="M1388" i="4" a="1"/>
  <c r="M1388" i="4" s="1"/>
  <c r="H1388" i="4"/>
  <c r="M1387" i="4" a="1"/>
  <c r="M1387" i="4" s="1"/>
  <c r="H1387" i="4"/>
  <c r="M1386" i="4" a="1"/>
  <c r="M1386" i="4" s="1"/>
  <c r="H1386" i="4"/>
  <c r="M1385" i="4" a="1"/>
  <c r="M1385" i="4" s="1"/>
  <c r="H1385" i="4"/>
  <c r="M1384" i="4" a="1"/>
  <c r="M1384" i="4" s="1"/>
  <c r="H1384" i="4"/>
  <c r="M1383" i="4" a="1"/>
  <c r="M1383" i="4" s="1"/>
  <c r="H1383" i="4"/>
  <c r="M1382" i="4" a="1"/>
  <c r="M1382" i="4" s="1"/>
  <c r="H1382" i="4"/>
  <c r="M1381" i="4" a="1"/>
  <c r="M1381" i="4" s="1"/>
  <c r="H1381" i="4"/>
  <c r="M1380" i="4" a="1"/>
  <c r="M1380" i="4" s="1"/>
  <c r="H1380" i="4"/>
  <c r="M1379" i="4" a="1"/>
  <c r="M1379" i="4" s="1"/>
  <c r="H1379" i="4"/>
  <c r="M1378" i="4" a="1"/>
  <c r="M1378" i="4" s="1"/>
  <c r="H1378" i="4"/>
  <c r="M1377" i="4" a="1"/>
  <c r="M1377" i="4" s="1"/>
  <c r="H1377" i="4"/>
  <c r="M1376" i="4" a="1"/>
  <c r="M1376" i="4" s="1"/>
  <c r="H1376" i="4"/>
  <c r="M1375" i="4" a="1"/>
  <c r="M1375" i="4" s="1"/>
  <c r="H1375" i="4"/>
  <c r="M1374" i="4" a="1"/>
  <c r="M1374" i="4" s="1"/>
  <c r="H1374" i="4"/>
  <c r="M1373" i="4" a="1"/>
  <c r="M1373" i="4" s="1"/>
  <c r="H1373" i="4"/>
  <c r="M1372" i="4" a="1"/>
  <c r="M1372" i="4" s="1"/>
  <c r="H1372" i="4"/>
  <c r="M1371" i="4" a="1"/>
  <c r="M1371" i="4" s="1"/>
  <c r="H1371" i="4"/>
  <c r="M1370" i="4" a="1"/>
  <c r="M1370" i="4" s="1"/>
  <c r="H1370" i="4"/>
  <c r="H1369" i="4"/>
  <c r="M1368" i="4" a="1"/>
  <c r="M1368" i="4" s="1"/>
  <c r="H1368" i="4"/>
  <c r="H1367" i="4"/>
  <c r="H1366" i="4"/>
  <c r="M1365" i="4" a="1"/>
  <c r="M1365" i="4" s="1"/>
  <c r="H1365" i="4"/>
  <c r="M1364" i="4" a="1"/>
  <c r="M1364" i="4" s="1"/>
  <c r="H1364" i="4"/>
  <c r="H1363" i="4"/>
  <c r="M1362" i="4" a="1"/>
  <c r="M1362" i="4" s="1"/>
  <c r="H1362" i="4"/>
  <c r="M1361" i="4" a="1"/>
  <c r="M1361" i="4" s="1"/>
  <c r="H1361" i="4"/>
  <c r="M1360" i="4" a="1"/>
  <c r="M1360" i="4" s="1"/>
  <c r="H1360" i="4"/>
  <c r="M1359" i="4" a="1"/>
  <c r="M1359" i="4" s="1"/>
  <c r="H1359" i="4"/>
  <c r="M1358" i="4" a="1"/>
  <c r="M1358" i="4" s="1"/>
  <c r="H1358" i="4"/>
  <c r="M1357" i="4" a="1"/>
  <c r="M1357" i="4" s="1"/>
  <c r="H1357" i="4"/>
  <c r="M1356" i="4" a="1"/>
  <c r="M1356" i="4" s="1"/>
  <c r="H1356" i="4"/>
  <c r="M1355" i="4" a="1"/>
  <c r="M1355" i="4" s="1"/>
  <c r="H1355" i="4"/>
  <c r="M1354" i="4" a="1"/>
  <c r="M1354" i="4" s="1"/>
  <c r="H1354" i="4"/>
  <c r="M1353" i="4" a="1"/>
  <c r="M1353" i="4" s="1"/>
  <c r="H1353" i="4"/>
  <c r="M1352" i="4" a="1"/>
  <c r="M1352" i="4" s="1"/>
  <c r="H1352" i="4"/>
  <c r="M1351" i="4" a="1"/>
  <c r="M1351" i="4" s="1"/>
  <c r="H1351" i="4"/>
  <c r="H1350" i="4"/>
  <c r="M1349" i="4" a="1"/>
  <c r="M1349" i="4" s="1"/>
  <c r="H1349" i="4"/>
  <c r="M1348" i="4" a="1"/>
  <c r="M1348" i="4" s="1"/>
  <c r="H1348" i="4"/>
  <c r="M1347" i="4" a="1"/>
  <c r="M1347" i="4" s="1"/>
  <c r="H1347" i="4"/>
  <c r="M1346" i="4" a="1"/>
  <c r="M1346" i="4" s="1"/>
  <c r="H1346" i="4"/>
  <c r="M1345" i="4" a="1"/>
  <c r="M1345" i="4" s="1"/>
  <c r="H1345" i="4"/>
  <c r="M1344" i="4" a="1"/>
  <c r="M1344" i="4" s="1"/>
  <c r="H1344" i="4"/>
  <c r="H1343" i="4"/>
  <c r="M1342" i="4" a="1"/>
  <c r="M1342" i="4" s="1"/>
  <c r="H1342" i="4"/>
  <c r="M1341" i="4" a="1"/>
  <c r="M1341" i="4" s="1"/>
  <c r="H1341" i="4"/>
  <c r="M1340" i="4" a="1"/>
  <c r="M1340" i="4" s="1"/>
  <c r="H1340" i="4"/>
  <c r="M1339" i="4" a="1"/>
  <c r="M1339" i="4" s="1"/>
  <c r="H1339" i="4"/>
  <c r="M1338" i="4" a="1"/>
  <c r="M1338" i="4" s="1"/>
  <c r="H1338" i="4"/>
  <c r="M1337" i="4" a="1"/>
  <c r="M1337" i="4" s="1"/>
  <c r="H1337" i="4"/>
  <c r="M1336" i="4" a="1"/>
  <c r="M1336" i="4" s="1"/>
  <c r="H1336" i="4"/>
  <c r="H1335" i="4"/>
  <c r="H1334" i="4"/>
  <c r="M1333" i="4" a="1"/>
  <c r="M1333" i="4" s="1"/>
  <c r="H1333" i="4"/>
  <c r="M1332" i="4" a="1"/>
  <c r="M1332" i="4" s="1"/>
  <c r="H1332" i="4"/>
  <c r="H1331" i="4"/>
  <c r="M1330" i="4" a="1"/>
  <c r="M1330" i="4" s="1"/>
  <c r="H1330" i="4"/>
  <c r="M1329" i="4" a="1"/>
  <c r="M1329" i="4" s="1"/>
  <c r="H1329" i="4"/>
  <c r="M1328" i="4" a="1"/>
  <c r="M1328" i="4" s="1"/>
  <c r="H1328" i="4"/>
  <c r="M1327" i="4" a="1"/>
  <c r="M1327" i="4" s="1"/>
  <c r="H1327" i="4"/>
  <c r="M1326" i="4" a="1"/>
  <c r="M1326" i="4" s="1"/>
  <c r="H1326" i="4"/>
  <c r="M1325" i="4" a="1"/>
  <c r="M1325" i="4" s="1"/>
  <c r="H1325" i="4"/>
  <c r="M1324" i="4" a="1"/>
  <c r="M1324" i="4" s="1"/>
  <c r="H1324" i="4"/>
  <c r="M1323" i="4" a="1"/>
  <c r="M1323" i="4" s="1"/>
  <c r="H1323" i="4"/>
  <c r="H1322" i="4"/>
  <c r="M1321" i="4" a="1"/>
  <c r="M1321" i="4" s="1"/>
  <c r="H1321" i="4"/>
  <c r="M1320" i="4" a="1"/>
  <c r="M1320" i="4" s="1"/>
  <c r="H1320" i="4"/>
  <c r="M1319" i="4" a="1"/>
  <c r="M1319" i="4" s="1"/>
  <c r="H1319" i="4"/>
  <c r="M1318" i="4" a="1"/>
  <c r="M1318" i="4" s="1"/>
  <c r="H1318" i="4"/>
  <c r="M1317" i="4" a="1"/>
  <c r="M1317" i="4" s="1"/>
  <c r="H1317" i="4"/>
  <c r="M1316" i="4" a="1"/>
  <c r="M1316" i="4" s="1"/>
  <c r="H1316" i="4"/>
  <c r="M1315" i="4" a="1"/>
  <c r="M1315" i="4" s="1"/>
  <c r="H1315" i="4"/>
  <c r="M1314" i="4" a="1"/>
  <c r="M1314" i="4" s="1"/>
  <c r="H1314" i="4"/>
  <c r="M1313" i="4" a="1"/>
  <c r="M1313" i="4" s="1"/>
  <c r="H1313" i="4"/>
  <c r="M1312" i="4" a="1"/>
  <c r="M1312" i="4" s="1"/>
  <c r="H1312" i="4"/>
  <c r="H1311" i="4"/>
  <c r="H1310" i="4"/>
  <c r="M1309" i="4" a="1"/>
  <c r="M1309" i="4" s="1"/>
  <c r="H1309" i="4"/>
  <c r="M1308" i="4" a="1"/>
  <c r="M1308" i="4" s="1"/>
  <c r="H1308" i="4"/>
  <c r="M1307" i="4" a="1"/>
  <c r="M1307" i="4" s="1"/>
  <c r="H1307" i="4"/>
  <c r="M1306" i="4" a="1"/>
  <c r="M1306" i="4" s="1"/>
  <c r="H1306" i="4"/>
  <c r="H1305" i="4"/>
  <c r="M1304" i="4" a="1"/>
  <c r="M1304" i="4" s="1"/>
  <c r="H1304" i="4"/>
  <c r="M1303" i="4" a="1"/>
  <c r="M1303" i="4" s="1"/>
  <c r="H1303" i="4"/>
  <c r="M1302" i="4" a="1"/>
  <c r="M1302" i="4" s="1"/>
  <c r="H1302" i="4"/>
  <c r="H1301" i="4"/>
  <c r="M1300" i="4" a="1"/>
  <c r="M1300" i="4" s="1"/>
  <c r="H1300" i="4"/>
  <c r="H1299" i="4"/>
  <c r="M1298" i="4" a="1"/>
  <c r="M1298" i="4" s="1"/>
  <c r="H1298" i="4"/>
  <c r="M1297" i="4" a="1"/>
  <c r="M1297" i="4" s="1"/>
  <c r="H1297" i="4"/>
  <c r="M1296" i="4" a="1"/>
  <c r="M1296" i="4" s="1"/>
  <c r="H1296" i="4"/>
  <c r="M1295" i="4" a="1"/>
  <c r="M1295" i="4" s="1"/>
  <c r="H1295" i="4"/>
  <c r="M1294" i="4" a="1"/>
  <c r="M1294" i="4" s="1"/>
  <c r="H1294" i="4"/>
  <c r="H1293" i="4"/>
  <c r="M1292" i="4" a="1"/>
  <c r="M1292" i="4" s="1"/>
  <c r="H1292" i="4"/>
  <c r="M1291" i="4" a="1"/>
  <c r="M1291" i="4" s="1"/>
  <c r="H1291" i="4"/>
  <c r="M1290" i="4" a="1"/>
  <c r="M1290" i="4" s="1"/>
  <c r="H1290" i="4"/>
  <c r="M1289" i="4" a="1"/>
  <c r="M1289" i="4" s="1"/>
  <c r="H1289" i="4"/>
  <c r="M1288" i="4" a="1"/>
  <c r="M1288" i="4" s="1"/>
  <c r="H1288" i="4"/>
  <c r="M1287" i="4" a="1"/>
  <c r="M1287" i="4" s="1"/>
  <c r="H1287" i="4"/>
  <c r="H1286" i="4"/>
  <c r="M1285" i="4" a="1"/>
  <c r="M1285" i="4" s="1"/>
  <c r="H1285" i="4"/>
  <c r="M1284" i="4" a="1"/>
  <c r="M1284" i="4" s="1"/>
  <c r="H1284" i="4"/>
  <c r="M1283" i="4" a="1"/>
  <c r="M1283" i="4" s="1"/>
  <c r="H1283" i="4"/>
  <c r="M1282" i="4" a="1"/>
  <c r="M1282" i="4" s="1"/>
  <c r="H1282" i="4"/>
  <c r="M1281" i="4" a="1"/>
  <c r="M1281" i="4" s="1"/>
  <c r="H1281" i="4"/>
  <c r="M1280" i="4" a="1"/>
  <c r="M1280" i="4" s="1"/>
  <c r="H1280" i="4"/>
  <c r="M1279" i="4" a="1"/>
  <c r="M1279" i="4" s="1"/>
  <c r="H1279" i="4"/>
  <c r="H1278" i="4"/>
  <c r="M1277" i="4" a="1"/>
  <c r="M1277" i="4" s="1"/>
  <c r="H1277" i="4"/>
  <c r="M1276" i="4" a="1"/>
  <c r="M1276" i="4" s="1"/>
  <c r="H1276" i="4"/>
  <c r="M1275" i="4" a="1"/>
  <c r="M1275" i="4" s="1"/>
  <c r="H1275" i="4"/>
  <c r="M1274" i="4" a="1"/>
  <c r="M1274" i="4" s="1"/>
  <c r="H1274" i="4"/>
  <c r="M1273" i="4" a="1"/>
  <c r="M1273" i="4" s="1"/>
  <c r="H1273" i="4"/>
  <c r="M1272" i="4" a="1"/>
  <c r="M1272" i="4" s="1"/>
  <c r="H1272" i="4"/>
  <c r="M1271" i="4" a="1"/>
  <c r="M1271" i="4" s="1"/>
  <c r="H1271" i="4"/>
  <c r="H1270" i="4"/>
  <c r="M1269" i="4" a="1"/>
  <c r="M1269" i="4" s="1"/>
  <c r="H1269" i="4"/>
  <c r="M1268" i="4" a="1"/>
  <c r="M1268" i="4" s="1"/>
  <c r="H1268" i="4"/>
  <c r="M1267" i="4" a="1"/>
  <c r="M1267" i="4" s="1"/>
  <c r="H1267" i="4"/>
  <c r="M1266" i="4" a="1"/>
  <c r="M1266" i="4" s="1"/>
  <c r="H1266" i="4"/>
  <c r="M1265" i="4" a="1"/>
  <c r="M1265" i="4" s="1"/>
  <c r="H1265" i="4"/>
  <c r="M1264" i="4" a="1"/>
  <c r="M1264" i="4" s="1"/>
  <c r="H1264" i="4"/>
  <c r="M1263" i="4" a="1"/>
  <c r="M1263" i="4" s="1"/>
  <c r="H1263" i="4"/>
  <c r="H1262" i="4"/>
  <c r="M1261" i="4" a="1"/>
  <c r="M1261" i="4" s="1"/>
  <c r="H1261" i="4"/>
  <c r="M1260" i="4" a="1"/>
  <c r="M1260" i="4" s="1"/>
  <c r="H1260" i="4"/>
  <c r="M1259" i="4" a="1"/>
  <c r="M1259" i="4" s="1"/>
  <c r="H1259" i="4"/>
  <c r="M1258" i="4" a="1"/>
  <c r="M1258" i="4" s="1"/>
  <c r="H1258" i="4"/>
  <c r="M1257" i="4" a="1"/>
  <c r="M1257" i="4" s="1"/>
  <c r="H1257" i="4"/>
  <c r="M1256" i="4" a="1"/>
  <c r="M1256" i="4" s="1"/>
  <c r="H1256" i="4"/>
  <c r="M1255" i="4" a="1"/>
  <c r="M1255" i="4" s="1"/>
  <c r="H1255" i="4"/>
  <c r="H1254" i="4"/>
  <c r="M1253" i="4" a="1"/>
  <c r="M1253" i="4" s="1"/>
  <c r="H1253" i="4"/>
  <c r="M1252" i="4" a="1"/>
  <c r="M1252" i="4" s="1"/>
  <c r="H1252" i="4"/>
  <c r="M1251" i="4" a="1"/>
  <c r="M1251" i="4" s="1"/>
  <c r="H1251" i="4"/>
  <c r="M1250" i="4" a="1"/>
  <c r="M1250" i="4" s="1"/>
  <c r="H1250" i="4"/>
  <c r="M1249" i="4" a="1"/>
  <c r="M1249" i="4" s="1"/>
  <c r="H1249" i="4"/>
  <c r="M1248" i="4" a="1"/>
  <c r="M1248" i="4" s="1"/>
  <c r="H1248" i="4"/>
  <c r="M1247" i="4" a="1"/>
  <c r="M1247" i="4" s="1"/>
  <c r="H1247" i="4"/>
  <c r="H1246" i="4"/>
  <c r="M1245" i="4" a="1"/>
  <c r="M1245" i="4" s="1"/>
  <c r="H1245" i="4"/>
  <c r="M1244" i="4" a="1"/>
  <c r="M1244" i="4" s="1"/>
  <c r="H1244" i="4"/>
  <c r="M1243" i="4" a="1"/>
  <c r="M1243" i="4" s="1"/>
  <c r="H1243" i="4"/>
  <c r="M1242" i="4" a="1"/>
  <c r="M1242" i="4" s="1"/>
  <c r="H1242" i="4"/>
  <c r="M1241" i="4" a="1"/>
  <c r="M1241" i="4" s="1"/>
  <c r="H1241" i="4"/>
  <c r="M1240" i="4" a="1"/>
  <c r="M1240" i="4" s="1"/>
  <c r="H1240" i="4"/>
  <c r="M1239" i="4" a="1"/>
  <c r="M1239" i="4" s="1"/>
  <c r="H1239" i="4"/>
  <c r="H1238" i="4"/>
  <c r="M1237" i="4" a="1"/>
  <c r="M1237" i="4" s="1"/>
  <c r="H1237" i="4"/>
  <c r="M1236" i="4" a="1"/>
  <c r="M1236" i="4" s="1"/>
  <c r="H1236" i="4"/>
  <c r="M1235" i="4" a="1"/>
  <c r="M1235" i="4" s="1"/>
  <c r="H1235" i="4"/>
  <c r="M1234" i="4" a="1"/>
  <c r="M1234" i="4" s="1"/>
  <c r="H1234" i="4"/>
  <c r="M1233" i="4" a="1"/>
  <c r="M1233" i="4" s="1"/>
  <c r="H1233" i="4"/>
  <c r="M1232" i="4" a="1"/>
  <c r="M1232" i="4" s="1"/>
  <c r="H1232" i="4"/>
  <c r="M1231" i="4" a="1"/>
  <c r="M1231" i="4" s="1"/>
  <c r="H1231" i="4"/>
  <c r="H1230" i="4"/>
  <c r="M1229" i="4" a="1"/>
  <c r="M1229" i="4" s="1"/>
  <c r="H1229" i="4"/>
  <c r="M1228" i="4" a="1"/>
  <c r="M1228" i="4" s="1"/>
  <c r="H1228" i="4"/>
  <c r="M1227" i="4" a="1"/>
  <c r="M1227" i="4" s="1"/>
  <c r="H1227" i="4"/>
  <c r="M1226" i="4" a="1"/>
  <c r="M1226" i="4" s="1"/>
  <c r="H1226" i="4"/>
  <c r="M1225" i="4" a="1"/>
  <c r="M1225" i="4" s="1"/>
  <c r="H1225" i="4"/>
  <c r="M1224" i="4" a="1"/>
  <c r="M1224" i="4" s="1"/>
  <c r="H1224" i="4"/>
  <c r="M1223" i="4" a="1"/>
  <c r="M1223" i="4" s="1"/>
  <c r="H1223" i="4"/>
  <c r="H1222" i="4"/>
  <c r="M1221" i="4" a="1"/>
  <c r="M1221" i="4" s="1"/>
  <c r="H1221" i="4"/>
  <c r="M1220" i="4" a="1"/>
  <c r="M1220" i="4" s="1"/>
  <c r="H1220" i="4"/>
  <c r="M1219" i="4" a="1"/>
  <c r="M1219" i="4" s="1"/>
  <c r="H1219" i="4"/>
  <c r="M1218" i="4" a="1"/>
  <c r="M1218" i="4" s="1"/>
  <c r="H1218" i="4"/>
  <c r="M1217" i="4" a="1"/>
  <c r="M1217" i="4" s="1"/>
  <c r="H1217" i="4"/>
  <c r="M1216" i="4" a="1"/>
  <c r="M1216" i="4" s="1"/>
  <c r="H1216" i="4"/>
  <c r="M1215" i="4" a="1"/>
  <c r="M1215" i="4" s="1"/>
  <c r="H1215" i="4"/>
  <c r="H1214" i="4"/>
  <c r="M1213" i="4" a="1"/>
  <c r="M1213" i="4" s="1"/>
  <c r="H1213" i="4"/>
  <c r="H1212" i="4"/>
  <c r="M1211" i="4" a="1"/>
  <c r="M1211" i="4" s="1"/>
  <c r="H1211" i="4"/>
  <c r="M1210" i="4" a="1"/>
  <c r="M1210" i="4" s="1"/>
  <c r="H1210" i="4"/>
  <c r="M1209" i="4" a="1"/>
  <c r="M1209" i="4" s="1"/>
  <c r="H1209" i="4"/>
  <c r="M1208" i="4" a="1"/>
  <c r="M1208" i="4" s="1"/>
  <c r="H1208" i="4"/>
  <c r="M1207" i="4" a="1"/>
  <c r="M1207" i="4" s="1"/>
  <c r="H1207" i="4"/>
  <c r="H1206" i="4"/>
  <c r="M1205" i="4" a="1"/>
  <c r="M1205" i="4" s="1"/>
  <c r="H1205" i="4"/>
  <c r="M1204" i="4" a="1"/>
  <c r="M1204" i="4" s="1"/>
  <c r="H1204" i="4"/>
  <c r="M1203" i="4" a="1"/>
  <c r="M1203" i="4" s="1"/>
  <c r="H1203" i="4"/>
  <c r="M1202" i="4" a="1"/>
  <c r="M1202" i="4" s="1"/>
  <c r="H1202" i="4"/>
  <c r="M1201" i="4" a="1"/>
  <c r="M1201" i="4" s="1"/>
  <c r="H1201" i="4"/>
  <c r="M1200" i="4" a="1"/>
  <c r="M1200" i="4" s="1"/>
  <c r="H1200" i="4"/>
  <c r="M1199" i="4" a="1"/>
  <c r="M1199" i="4" s="1"/>
  <c r="H1199" i="4"/>
  <c r="M1198" i="4" a="1"/>
  <c r="M1198" i="4" s="1"/>
  <c r="H1198" i="4"/>
  <c r="M1197" i="4" a="1"/>
  <c r="M1197" i="4" s="1"/>
  <c r="H1197" i="4"/>
  <c r="M1196" i="4" a="1"/>
  <c r="M1196" i="4" s="1"/>
  <c r="H1196" i="4"/>
  <c r="H1195" i="4"/>
  <c r="M1194" i="4" a="1"/>
  <c r="M1194" i="4" s="1"/>
  <c r="H1194" i="4"/>
  <c r="M1193" i="4" a="1"/>
  <c r="M1193" i="4" s="1"/>
  <c r="H1193" i="4"/>
  <c r="M1192" i="4" a="1"/>
  <c r="M1192" i="4" s="1"/>
  <c r="H1192" i="4"/>
  <c r="M1191" i="4" a="1"/>
  <c r="M1191" i="4" s="1"/>
  <c r="H1191" i="4"/>
  <c r="M1190" i="4" a="1"/>
  <c r="M1190" i="4" s="1"/>
  <c r="H1190" i="4"/>
  <c r="M1189" i="4" a="1"/>
  <c r="M1189" i="4" s="1"/>
  <c r="H1189" i="4"/>
  <c r="H1188" i="4"/>
  <c r="M1187" i="4" a="1"/>
  <c r="M1187" i="4" s="1"/>
  <c r="H1187" i="4"/>
  <c r="M1186" i="4" a="1"/>
  <c r="M1186" i="4" s="1"/>
  <c r="H1186" i="4"/>
  <c r="M1185" i="4" a="1"/>
  <c r="M1185" i="4" s="1"/>
  <c r="H1185" i="4"/>
  <c r="M1184" i="4" a="1"/>
  <c r="M1184" i="4" s="1"/>
  <c r="H1184" i="4"/>
  <c r="M1183" i="4" a="1"/>
  <c r="M1183" i="4" s="1"/>
  <c r="H1183" i="4"/>
  <c r="M1182" i="4" a="1"/>
  <c r="M1182" i="4" s="1"/>
  <c r="H1182" i="4"/>
  <c r="M1181" i="4" a="1"/>
  <c r="M1181" i="4" s="1"/>
  <c r="H1181" i="4"/>
  <c r="M1180" i="4" a="1"/>
  <c r="M1180" i="4" s="1"/>
  <c r="H1180" i="4"/>
  <c r="M1179" i="4" a="1"/>
  <c r="M1179" i="4" s="1"/>
  <c r="H1179" i="4"/>
  <c r="M1178" i="4" a="1"/>
  <c r="M1178" i="4" s="1"/>
  <c r="H1178" i="4"/>
  <c r="M1177" i="4" a="1"/>
  <c r="M1177" i="4" s="1"/>
  <c r="H1177" i="4"/>
  <c r="M1176" i="4" a="1"/>
  <c r="M1176" i="4" s="1"/>
  <c r="H1176" i="4"/>
  <c r="M1175" i="4" a="1"/>
  <c r="M1175" i="4" s="1"/>
  <c r="H1175" i="4"/>
  <c r="M1174" i="4" a="1"/>
  <c r="M1174" i="4" s="1"/>
  <c r="H1174" i="4"/>
  <c r="M1173" i="4" a="1"/>
  <c r="M1173" i="4" s="1"/>
  <c r="H1173" i="4"/>
  <c r="H1172" i="4"/>
  <c r="H1171" i="4"/>
  <c r="M1170" i="4" a="1"/>
  <c r="M1170" i="4" s="1"/>
  <c r="H1170" i="4"/>
  <c r="M1169" i="4" a="1"/>
  <c r="M1169" i="4" s="1"/>
  <c r="H1169" i="4"/>
  <c r="M1168" i="4" a="1"/>
  <c r="M1168" i="4" s="1"/>
  <c r="H1168" i="4"/>
  <c r="M1167" i="4" a="1"/>
  <c r="M1167" i="4" s="1"/>
  <c r="H1167" i="4"/>
  <c r="M1166" i="4" a="1"/>
  <c r="M1166" i="4" s="1"/>
  <c r="H1166" i="4"/>
  <c r="M1165" i="4" a="1"/>
  <c r="M1165" i="4" s="1"/>
  <c r="H1165" i="4"/>
  <c r="M1164" i="4" a="1"/>
  <c r="M1164" i="4" s="1"/>
  <c r="H1164" i="4"/>
  <c r="H1163" i="4"/>
  <c r="M1162" i="4" a="1"/>
  <c r="M1162" i="4" s="1"/>
  <c r="H1162" i="4"/>
  <c r="M1161" i="4" a="1"/>
  <c r="M1161" i="4" s="1"/>
  <c r="H1161" i="4"/>
  <c r="M1160" i="4" a="1"/>
  <c r="M1160" i="4" s="1"/>
  <c r="H1160" i="4"/>
  <c r="M1159" i="4" a="1"/>
  <c r="M1159" i="4" s="1"/>
  <c r="H1159" i="4"/>
  <c r="M1158" i="4" a="1"/>
  <c r="M1158" i="4" s="1"/>
  <c r="H1158" i="4"/>
  <c r="M1157" i="4" a="1"/>
  <c r="M1157" i="4" s="1"/>
  <c r="H1157" i="4"/>
  <c r="M1156" i="4" a="1"/>
  <c r="M1156" i="4" s="1"/>
  <c r="H1156" i="4"/>
  <c r="M1155" i="4" a="1"/>
  <c r="M1155" i="4" s="1"/>
  <c r="H1155" i="4"/>
  <c r="M1154" i="4" a="1"/>
  <c r="M1154" i="4" s="1"/>
  <c r="H1154" i="4"/>
  <c r="M1153" i="4" a="1"/>
  <c r="M1153" i="4" s="1"/>
  <c r="H1153" i="4"/>
  <c r="M1152" i="4" a="1"/>
  <c r="M1152" i="4" s="1"/>
  <c r="H1152" i="4"/>
  <c r="M1151" i="4" a="1"/>
  <c r="M1151" i="4" s="1"/>
  <c r="H1151" i="4"/>
  <c r="M1150" i="4" a="1"/>
  <c r="M1150" i="4" s="1"/>
  <c r="H1150" i="4"/>
  <c r="M1149" i="4" a="1"/>
  <c r="M1149" i="4" s="1"/>
  <c r="H1149" i="4"/>
  <c r="H1148" i="4"/>
  <c r="M1147" i="4" a="1"/>
  <c r="M1147" i="4" s="1"/>
  <c r="H1147" i="4"/>
  <c r="M1146" i="4" a="1"/>
  <c r="M1146" i="4" s="1"/>
  <c r="H1146" i="4"/>
  <c r="M1145" i="4" a="1"/>
  <c r="M1145" i="4" s="1"/>
  <c r="H1145" i="4"/>
  <c r="M1144" i="4" a="1"/>
  <c r="M1144" i="4" s="1"/>
  <c r="H1144" i="4"/>
  <c r="M1143" i="4" a="1"/>
  <c r="M1143" i="4" s="1"/>
  <c r="H1143" i="4"/>
  <c r="M1142" i="4" a="1"/>
  <c r="M1142" i="4" s="1"/>
  <c r="H1142" i="4"/>
  <c r="M1141" i="4" a="1"/>
  <c r="M1141" i="4" s="1"/>
  <c r="H1141" i="4"/>
  <c r="H1140" i="4"/>
  <c r="M1139" i="4" a="1"/>
  <c r="M1139" i="4" s="1"/>
  <c r="H1139" i="4"/>
  <c r="M1138" i="4" a="1"/>
  <c r="M1138" i="4" s="1"/>
  <c r="H1138" i="4"/>
  <c r="M1137" i="4" a="1"/>
  <c r="M1137" i="4" s="1"/>
  <c r="H1137" i="4"/>
  <c r="H1136" i="4"/>
  <c r="M1135" i="4" a="1"/>
  <c r="M1135" i="4" s="1"/>
  <c r="H1135" i="4"/>
  <c r="M1134" i="4" a="1"/>
  <c r="M1134" i="4" s="1"/>
  <c r="H1134" i="4"/>
  <c r="M1133" i="4" a="1"/>
  <c r="M1133" i="4" s="1"/>
  <c r="H1133" i="4"/>
  <c r="M1132" i="4" a="1"/>
  <c r="M1132" i="4" s="1"/>
  <c r="H1132" i="4"/>
  <c r="H1131" i="4"/>
  <c r="M1130" i="4" a="1"/>
  <c r="M1130" i="4" s="1"/>
  <c r="H1130" i="4"/>
  <c r="M1129" i="4" a="1"/>
  <c r="M1129" i="4" s="1"/>
  <c r="H1129" i="4"/>
  <c r="H1128" i="4"/>
  <c r="M1127" i="4" a="1"/>
  <c r="M1127" i="4" s="1"/>
  <c r="H1127" i="4"/>
  <c r="M1126" i="4" a="1"/>
  <c r="M1126" i="4" s="1"/>
  <c r="H1126" i="4"/>
  <c r="M1125" i="4" a="1"/>
  <c r="M1125" i="4" s="1"/>
  <c r="H1125" i="4"/>
  <c r="M1124" i="4" a="1"/>
  <c r="M1124" i="4" s="1"/>
  <c r="H1124" i="4"/>
  <c r="M1123" i="4" a="1"/>
  <c r="M1123" i="4" s="1"/>
  <c r="H1123" i="4"/>
  <c r="M1122" i="4" a="1"/>
  <c r="M1122" i="4" s="1"/>
  <c r="H1122" i="4"/>
  <c r="M1121" i="4" a="1"/>
  <c r="M1121" i="4" s="1"/>
  <c r="H1121" i="4"/>
  <c r="M1120" i="4" a="1"/>
  <c r="M1120" i="4" s="1"/>
  <c r="H1120" i="4"/>
  <c r="M1119" i="4" a="1"/>
  <c r="M1119" i="4" s="1"/>
  <c r="H1119" i="4"/>
  <c r="M1118" i="4" a="1"/>
  <c r="M1118" i="4" s="1"/>
  <c r="H1118" i="4"/>
  <c r="M1117" i="4" a="1"/>
  <c r="M1117" i="4" s="1"/>
  <c r="H1117" i="4"/>
  <c r="H1116" i="4"/>
  <c r="M1115" i="4" a="1"/>
  <c r="M1115" i="4" s="1"/>
  <c r="H1115" i="4"/>
  <c r="M1114" i="4" a="1"/>
  <c r="M1114" i="4" s="1"/>
  <c r="H1114" i="4"/>
  <c r="M1113" i="4" a="1"/>
  <c r="M1113" i="4" s="1"/>
  <c r="H1113" i="4"/>
  <c r="M1112" i="4" a="1"/>
  <c r="M1112" i="4" s="1"/>
  <c r="H1112" i="4"/>
  <c r="M1111" i="4" a="1"/>
  <c r="M1111" i="4" s="1"/>
  <c r="H1111" i="4"/>
  <c r="M1110" i="4" a="1"/>
  <c r="M1110" i="4" s="1"/>
  <c r="H1110" i="4"/>
  <c r="M1109" i="4" a="1"/>
  <c r="M1109" i="4" s="1"/>
  <c r="H1109" i="4"/>
  <c r="M1108" i="4" a="1"/>
  <c r="M1108" i="4" s="1"/>
  <c r="H1108" i="4"/>
  <c r="M1107" i="4" a="1"/>
  <c r="M1107" i="4" s="1"/>
  <c r="H1107" i="4"/>
  <c r="M1106" i="4" a="1"/>
  <c r="M1106" i="4" s="1"/>
  <c r="H1106" i="4"/>
  <c r="M1105" i="4" a="1"/>
  <c r="M1105" i="4" s="1"/>
  <c r="H1105" i="4"/>
  <c r="H1104" i="4"/>
  <c r="M1103" i="4" a="1"/>
  <c r="M1103" i="4" s="1"/>
  <c r="H1103" i="4"/>
  <c r="M1102" i="4" a="1"/>
  <c r="M1102" i="4" s="1"/>
  <c r="H1102" i="4"/>
  <c r="M1101" i="4" a="1"/>
  <c r="M1101" i="4" s="1"/>
  <c r="H1101" i="4"/>
  <c r="M1100" i="4" a="1"/>
  <c r="M1100" i="4" s="1"/>
  <c r="H1100" i="4"/>
  <c r="M1099" i="4" a="1"/>
  <c r="M1099" i="4" s="1"/>
  <c r="H1099" i="4"/>
  <c r="M1098" i="4" a="1"/>
  <c r="M1098" i="4" s="1"/>
  <c r="H1098" i="4"/>
  <c r="H1097" i="4"/>
  <c r="H1096" i="4"/>
  <c r="M1095" i="4" a="1"/>
  <c r="M1095" i="4" s="1"/>
  <c r="H1095" i="4"/>
  <c r="M1094" i="4" a="1"/>
  <c r="M1094" i="4" s="1"/>
  <c r="H1094" i="4"/>
  <c r="M1093" i="4" a="1"/>
  <c r="M1093" i="4" s="1"/>
  <c r="H1093" i="4"/>
  <c r="M1092" i="4" a="1"/>
  <c r="M1092" i="4" s="1"/>
  <c r="H1092" i="4"/>
  <c r="M1091" i="4" a="1"/>
  <c r="M1091" i="4" s="1"/>
  <c r="H1091" i="4"/>
  <c r="M1090" i="4" a="1"/>
  <c r="M1090" i="4" s="1"/>
  <c r="H1090" i="4"/>
  <c r="M1089" i="4" a="1"/>
  <c r="M1089" i="4" s="1"/>
  <c r="H1089" i="4"/>
  <c r="M1088" i="4" a="1"/>
  <c r="M1088" i="4" s="1"/>
  <c r="H1088" i="4"/>
  <c r="M1087" i="4" a="1"/>
  <c r="M1087" i="4" s="1"/>
  <c r="H1087" i="4"/>
  <c r="M1086" i="4" a="1"/>
  <c r="M1086" i="4" s="1"/>
  <c r="H1086" i="4"/>
  <c r="M1085" i="4" a="1"/>
  <c r="M1085" i="4" s="1"/>
  <c r="H1085" i="4"/>
  <c r="H1084" i="4"/>
  <c r="M1083" i="4" a="1"/>
  <c r="M1083" i="4" s="1"/>
  <c r="H1083" i="4"/>
  <c r="M1082" i="4" a="1"/>
  <c r="M1082" i="4" s="1"/>
  <c r="H1082" i="4"/>
  <c r="M1081" i="4" a="1"/>
  <c r="M1081" i="4" s="1"/>
  <c r="H1081" i="4"/>
  <c r="M1080" i="4" a="1"/>
  <c r="M1080" i="4" s="1"/>
  <c r="H1080" i="4"/>
  <c r="M1079" i="4" a="1"/>
  <c r="M1079" i="4" s="1"/>
  <c r="H1079" i="4"/>
  <c r="M1078" i="4" a="1"/>
  <c r="M1078" i="4" s="1"/>
  <c r="H1078" i="4"/>
  <c r="M1077" i="4" a="1"/>
  <c r="M1077" i="4" s="1"/>
  <c r="H1077" i="4"/>
  <c r="H1076" i="4"/>
  <c r="M1075" i="4" a="1"/>
  <c r="M1075" i="4" s="1"/>
  <c r="H1075" i="4"/>
  <c r="M1074" i="4" a="1"/>
  <c r="M1074" i="4" s="1"/>
  <c r="H1074" i="4"/>
  <c r="M1073" i="4" a="1"/>
  <c r="M1073" i="4" s="1"/>
  <c r="H1073" i="4"/>
  <c r="M1072" i="4" a="1"/>
  <c r="M1072" i="4" s="1"/>
  <c r="H1072" i="4"/>
  <c r="M1071" i="4" a="1"/>
  <c r="M1071" i="4" s="1"/>
  <c r="H1071" i="4"/>
  <c r="M1070" i="4" a="1"/>
  <c r="M1070" i="4" s="1"/>
  <c r="H1070" i="4"/>
  <c r="M1069" i="4" a="1"/>
  <c r="M1069" i="4" s="1"/>
  <c r="H1069" i="4"/>
  <c r="M1068" i="4" a="1"/>
  <c r="M1068" i="4" s="1"/>
  <c r="H1068" i="4"/>
  <c r="M1067" i="4" a="1"/>
  <c r="M1067" i="4" s="1"/>
  <c r="H1067" i="4"/>
  <c r="M1066" i="4" a="1"/>
  <c r="M1066" i="4" s="1"/>
  <c r="H1066" i="4"/>
  <c r="M1065" i="4" a="1"/>
  <c r="M1065" i="4" s="1"/>
  <c r="H1065" i="4"/>
  <c r="H1064" i="4"/>
  <c r="M1063" i="4" a="1"/>
  <c r="M1063" i="4" s="1"/>
  <c r="H1063" i="4"/>
  <c r="M1062" i="4" a="1"/>
  <c r="M1062" i="4" s="1"/>
  <c r="H1062" i="4"/>
  <c r="M1061" i="4" a="1"/>
  <c r="M1061" i="4" s="1"/>
  <c r="H1061" i="4"/>
  <c r="M1060" i="4" a="1"/>
  <c r="M1060" i="4" s="1"/>
  <c r="H1060" i="4"/>
  <c r="M1059" i="4" a="1"/>
  <c r="M1059" i="4" s="1"/>
  <c r="H1059" i="4"/>
  <c r="M1058" i="4" a="1"/>
  <c r="M1058" i="4" s="1"/>
  <c r="H1058" i="4"/>
  <c r="M1057" i="4" a="1"/>
  <c r="M1057" i="4" s="1"/>
  <c r="H1057" i="4"/>
  <c r="M1056" i="4" a="1"/>
  <c r="M1056" i="4" s="1"/>
  <c r="H1056" i="4"/>
  <c r="M1055" i="4" a="1"/>
  <c r="M1055" i="4" s="1"/>
  <c r="H1055" i="4"/>
  <c r="M1054" i="4" a="1"/>
  <c r="M1054" i="4" s="1"/>
  <c r="H1054" i="4"/>
  <c r="M1053" i="4" a="1"/>
  <c r="M1053" i="4" s="1"/>
  <c r="H1053" i="4"/>
  <c r="H1052" i="4"/>
  <c r="M1051" i="4" a="1"/>
  <c r="M1051" i="4" s="1"/>
  <c r="H1051" i="4"/>
  <c r="M1050" i="4" a="1"/>
  <c r="M1050" i="4" s="1"/>
  <c r="H1050" i="4"/>
  <c r="M1049" i="4" a="1"/>
  <c r="M1049" i="4" s="1"/>
  <c r="H1049" i="4"/>
  <c r="M1048" i="4" a="1"/>
  <c r="M1048" i="4" s="1"/>
  <c r="H1048" i="4"/>
  <c r="M1047" i="4" a="1"/>
  <c r="M1047" i="4" s="1"/>
  <c r="H1047" i="4"/>
  <c r="M1046" i="4" a="1"/>
  <c r="M1046" i="4" s="1"/>
  <c r="H1046" i="4"/>
  <c r="M1045" i="4" a="1"/>
  <c r="M1045" i="4" s="1"/>
  <c r="H1045" i="4"/>
  <c r="H1044" i="4"/>
  <c r="M1043" i="4" a="1"/>
  <c r="M1043" i="4" s="1"/>
  <c r="H1043" i="4"/>
  <c r="M1042" i="4" a="1"/>
  <c r="M1042" i="4" s="1"/>
  <c r="H1042" i="4"/>
  <c r="M1041" i="4" a="1"/>
  <c r="M1041" i="4" s="1"/>
  <c r="H1041" i="4"/>
  <c r="M1040" i="4" a="1"/>
  <c r="M1040" i="4" s="1"/>
  <c r="H1040" i="4"/>
  <c r="M1039" i="4" a="1"/>
  <c r="M1039" i="4" s="1"/>
  <c r="H1039" i="4"/>
  <c r="H1038" i="4"/>
  <c r="M1037" i="4" a="1"/>
  <c r="M1037" i="4" s="1"/>
  <c r="H1037" i="4"/>
  <c r="M1036" i="4" a="1"/>
  <c r="M1036" i="4" s="1"/>
  <c r="H1036" i="4"/>
  <c r="M1035" i="4" a="1"/>
  <c r="M1035" i="4" s="1"/>
  <c r="H1035" i="4"/>
  <c r="M1034" i="4" a="1"/>
  <c r="M1034" i="4" s="1"/>
  <c r="H1034" i="4"/>
  <c r="H1033" i="4"/>
  <c r="H1032" i="4"/>
  <c r="M1031" i="4" a="1"/>
  <c r="M1031" i="4" s="1"/>
  <c r="H1031" i="4"/>
  <c r="M1030" i="4" a="1"/>
  <c r="M1030" i="4" s="1"/>
  <c r="H1030" i="4"/>
  <c r="M1029" i="4" a="1"/>
  <c r="M1029" i="4" s="1"/>
  <c r="H1029" i="4"/>
  <c r="M1028" i="4" a="1"/>
  <c r="M1028" i="4" s="1"/>
  <c r="H1028" i="4"/>
  <c r="M1027" i="4" a="1"/>
  <c r="M1027" i="4" s="1"/>
  <c r="H1027" i="4"/>
  <c r="M1026" i="4" a="1"/>
  <c r="M1026" i="4" s="1"/>
  <c r="H1026" i="4"/>
  <c r="M1025" i="4" a="1"/>
  <c r="M1025" i="4" s="1"/>
  <c r="H1025" i="4"/>
  <c r="M1024" i="4" a="1"/>
  <c r="M1024" i="4" s="1"/>
  <c r="H1024" i="4"/>
  <c r="M1023" i="4" a="1"/>
  <c r="M1023" i="4" s="1"/>
  <c r="H1023" i="4"/>
  <c r="M1022" i="4" a="1"/>
  <c r="M1022" i="4" s="1"/>
  <c r="H1022" i="4"/>
  <c r="M1021" i="4" a="1"/>
  <c r="M1021" i="4" s="1"/>
  <c r="H1021" i="4"/>
  <c r="H1020" i="4"/>
  <c r="M1019" i="4" a="1"/>
  <c r="M1019" i="4" s="1"/>
  <c r="H1019" i="4"/>
  <c r="M1018" i="4" a="1"/>
  <c r="M1018" i="4" s="1"/>
  <c r="H1018" i="4"/>
  <c r="M1017" i="4" a="1"/>
  <c r="M1017" i="4" s="1"/>
  <c r="H1017" i="4"/>
  <c r="M1016" i="4" a="1"/>
  <c r="M1016" i="4" s="1"/>
  <c r="H1016" i="4"/>
  <c r="M1015" i="4" a="1"/>
  <c r="M1015" i="4" s="1"/>
  <c r="H1015" i="4"/>
  <c r="M1014" i="4" a="1"/>
  <c r="M1014" i="4" s="1"/>
  <c r="H1014" i="4"/>
  <c r="M1013" i="4" a="1"/>
  <c r="M1013" i="4" s="1"/>
  <c r="H1013" i="4"/>
  <c r="H1012" i="4"/>
  <c r="M1011" i="4" a="1"/>
  <c r="M1011" i="4" s="1"/>
  <c r="H1011" i="4"/>
  <c r="M1010" i="4" a="1"/>
  <c r="M1010" i="4" s="1"/>
  <c r="H1010" i="4"/>
  <c r="M1009" i="4" a="1"/>
  <c r="M1009" i="4" s="1"/>
  <c r="H1009" i="4"/>
  <c r="M1008" i="4" a="1"/>
  <c r="M1008" i="4" s="1"/>
  <c r="H1008" i="4"/>
  <c r="M1007" i="4" a="1"/>
  <c r="M1007" i="4" s="1"/>
  <c r="H1007" i="4"/>
  <c r="M1006" i="4" a="1"/>
  <c r="M1006" i="4" s="1"/>
  <c r="H1006" i="4"/>
  <c r="M1005" i="4" a="1"/>
  <c r="M1005" i="4" s="1"/>
  <c r="H1005" i="4"/>
  <c r="M1004" i="4" a="1"/>
  <c r="M1004" i="4" s="1"/>
  <c r="H1004" i="4"/>
  <c r="M1003" i="4" a="1"/>
  <c r="M1003" i="4" s="1"/>
  <c r="H1003" i="4"/>
  <c r="M1002" i="4" a="1"/>
  <c r="M1002" i="4" s="1"/>
  <c r="H1002" i="4"/>
  <c r="M1001" i="4" a="1"/>
  <c r="M1001" i="4" s="1"/>
  <c r="H1001" i="4"/>
  <c r="H1000" i="4"/>
  <c r="M999" i="4" a="1"/>
  <c r="M999" i="4" s="1"/>
  <c r="H999" i="4"/>
  <c r="H998" i="4"/>
  <c r="M997" i="4" a="1"/>
  <c r="M997" i="4" s="1"/>
  <c r="H997" i="4"/>
  <c r="M996" i="4" a="1"/>
  <c r="M996" i="4" s="1"/>
  <c r="H996" i="4"/>
  <c r="H995" i="4"/>
  <c r="H994" i="4"/>
  <c r="M993" i="4" a="1"/>
  <c r="M993" i="4" s="1"/>
  <c r="H993" i="4"/>
  <c r="M992" i="4" a="1"/>
  <c r="M992" i="4" s="1"/>
  <c r="H992" i="4"/>
  <c r="M991" i="4" a="1"/>
  <c r="M991" i="4" s="1"/>
  <c r="H991" i="4"/>
  <c r="M990" i="4" a="1"/>
  <c r="M990" i="4" s="1"/>
  <c r="H990" i="4"/>
  <c r="H989" i="4"/>
  <c r="H988" i="4"/>
  <c r="M987" i="4" a="1"/>
  <c r="M987" i="4" s="1"/>
  <c r="H987" i="4"/>
  <c r="M986" i="4" a="1"/>
  <c r="M986" i="4" s="1"/>
  <c r="H986" i="4"/>
  <c r="M985" i="4" a="1"/>
  <c r="M985" i="4" s="1"/>
  <c r="H985" i="4"/>
  <c r="M984" i="4" a="1"/>
  <c r="M984" i="4" s="1"/>
  <c r="H984" i="4"/>
  <c r="M983" i="4" a="1"/>
  <c r="M983" i="4" s="1"/>
  <c r="H983" i="4"/>
  <c r="M982" i="4" a="1"/>
  <c r="M982" i="4" s="1"/>
  <c r="H982" i="4"/>
  <c r="M981" i="4" a="1"/>
  <c r="M981" i="4" s="1"/>
  <c r="H981" i="4"/>
  <c r="H980" i="4"/>
  <c r="M979" i="4" a="1"/>
  <c r="M979" i="4" s="1"/>
  <c r="H979" i="4"/>
  <c r="M978" i="4" a="1"/>
  <c r="M978" i="4" s="1"/>
  <c r="H978" i="4"/>
  <c r="M977" i="4" a="1"/>
  <c r="M977" i="4" s="1"/>
  <c r="H977" i="4"/>
  <c r="M976" i="4" a="1"/>
  <c r="M976" i="4" s="1"/>
  <c r="H976" i="4"/>
  <c r="H975" i="4"/>
  <c r="M974" i="4" a="1"/>
  <c r="M974" i="4" s="1"/>
  <c r="H974" i="4"/>
  <c r="M973" i="4" a="1"/>
  <c r="M973" i="4" s="1"/>
  <c r="H973" i="4"/>
  <c r="M972" i="4" a="1"/>
  <c r="M972" i="4" s="1"/>
  <c r="H972" i="4"/>
  <c r="M971" i="4" a="1"/>
  <c r="M971" i="4" s="1"/>
  <c r="H971" i="4"/>
  <c r="M970" i="4" a="1"/>
  <c r="M970" i="4" s="1"/>
  <c r="H970" i="4"/>
  <c r="M969" i="4" a="1"/>
  <c r="M969" i="4" s="1"/>
  <c r="H969" i="4"/>
  <c r="H968" i="4"/>
  <c r="M967" i="4" a="1"/>
  <c r="M967" i="4" s="1"/>
  <c r="H967" i="4"/>
  <c r="M966" i="4" a="1"/>
  <c r="M966" i="4" s="1"/>
  <c r="H966" i="4"/>
  <c r="M965" i="4" a="1"/>
  <c r="M965" i="4" s="1"/>
  <c r="H965" i="4"/>
  <c r="M964" i="4" a="1"/>
  <c r="M964" i="4" s="1"/>
  <c r="H964" i="4"/>
  <c r="M963" i="4" a="1"/>
  <c r="M963" i="4" s="1"/>
  <c r="H963" i="4"/>
  <c r="M962" i="4" a="1"/>
  <c r="M962" i="4" s="1"/>
  <c r="H962" i="4"/>
  <c r="M961" i="4" a="1"/>
  <c r="M961" i="4" s="1"/>
  <c r="H961" i="4"/>
  <c r="M960" i="4" a="1"/>
  <c r="M960" i="4" s="1"/>
  <c r="H960" i="4"/>
  <c r="M959" i="4" a="1"/>
  <c r="M959" i="4" s="1"/>
  <c r="H959" i="4"/>
  <c r="M958" i="4" a="1"/>
  <c r="M958" i="4" s="1"/>
  <c r="H958" i="4"/>
  <c r="M957" i="4" a="1"/>
  <c r="M957" i="4" s="1"/>
  <c r="H957" i="4"/>
  <c r="H956" i="4"/>
  <c r="M955" i="4" a="1"/>
  <c r="M955" i="4" s="1"/>
  <c r="H955" i="4"/>
  <c r="M954" i="4" a="1"/>
  <c r="M954" i="4" s="1"/>
  <c r="H954" i="4"/>
  <c r="M953" i="4" a="1"/>
  <c r="M953" i="4" s="1"/>
  <c r="H953" i="4"/>
  <c r="M952" i="4" a="1"/>
  <c r="M952" i="4" s="1"/>
  <c r="H952" i="4"/>
  <c r="M951" i="4" a="1"/>
  <c r="M951" i="4" s="1"/>
  <c r="H951" i="4"/>
  <c r="M950" i="4" a="1"/>
  <c r="M950" i="4" s="1"/>
  <c r="H950" i="4"/>
  <c r="M949" i="4" a="1"/>
  <c r="M949" i="4" s="1"/>
  <c r="H949" i="4"/>
  <c r="H948" i="4"/>
  <c r="H947" i="4"/>
  <c r="M946" i="4" a="1"/>
  <c r="M946" i="4" s="1"/>
  <c r="H946" i="4"/>
  <c r="M945" i="4" a="1"/>
  <c r="M945" i="4" s="1"/>
  <c r="H945" i="4"/>
  <c r="H944" i="4"/>
  <c r="M943" i="4" a="1"/>
  <c r="M943" i="4" s="1"/>
  <c r="H943" i="4"/>
  <c r="M942" i="4" a="1"/>
  <c r="M942" i="4" s="1"/>
  <c r="H942" i="4"/>
  <c r="M941" i="4" a="1"/>
  <c r="M941" i="4" s="1"/>
  <c r="H941" i="4"/>
  <c r="M940" i="4" a="1"/>
  <c r="M940" i="4" s="1"/>
  <c r="H940" i="4"/>
  <c r="M939" i="4" a="1"/>
  <c r="M939" i="4" s="1"/>
  <c r="H939" i="4"/>
  <c r="M938" i="4" a="1"/>
  <c r="M938" i="4" s="1"/>
  <c r="H938" i="4"/>
  <c r="H937" i="4"/>
  <c r="H936" i="4"/>
  <c r="M935" i="4" a="1"/>
  <c r="M935" i="4" s="1"/>
  <c r="H935" i="4"/>
  <c r="M934" i="4" a="1"/>
  <c r="M934" i="4" s="1"/>
  <c r="H934" i="4"/>
  <c r="M933" i="4" a="1"/>
  <c r="M933" i="4" s="1"/>
  <c r="H933" i="4"/>
  <c r="M932" i="4" a="1"/>
  <c r="M932" i="4" s="1"/>
  <c r="H932" i="4"/>
  <c r="M931" i="4" a="1"/>
  <c r="M931" i="4" s="1"/>
  <c r="H931" i="4"/>
  <c r="M930" i="4" a="1"/>
  <c r="M930" i="4" s="1"/>
  <c r="H930" i="4"/>
  <c r="M929" i="4" a="1"/>
  <c r="M929" i="4" s="1"/>
  <c r="H929" i="4"/>
  <c r="H928" i="4"/>
  <c r="M927" i="4" a="1"/>
  <c r="M927" i="4" s="1"/>
  <c r="H927" i="4"/>
  <c r="M926" i="4" a="1"/>
  <c r="M926" i="4" s="1"/>
  <c r="H926" i="4"/>
  <c r="M925" i="4" a="1"/>
  <c r="M925" i="4" s="1"/>
  <c r="H925" i="4"/>
  <c r="H924" i="4"/>
  <c r="M923" i="4" a="1"/>
  <c r="M923" i="4" s="1"/>
  <c r="H923" i="4"/>
  <c r="M922" i="4" a="1"/>
  <c r="M922" i="4" s="1"/>
  <c r="H922" i="4"/>
  <c r="M921" i="4" a="1"/>
  <c r="M921" i="4" s="1"/>
  <c r="H921" i="4"/>
  <c r="M920" i="4" a="1"/>
  <c r="M920" i="4" s="1"/>
  <c r="H920" i="4"/>
  <c r="M919" i="4" a="1"/>
  <c r="M919" i="4" s="1"/>
  <c r="H919" i="4"/>
  <c r="H918" i="4"/>
  <c r="M917" i="4" a="1"/>
  <c r="M917" i="4" s="1"/>
  <c r="H917" i="4"/>
  <c r="H916" i="4"/>
  <c r="M915" i="4" a="1"/>
  <c r="M915" i="4" s="1"/>
  <c r="H915" i="4"/>
  <c r="M914" i="4" a="1"/>
  <c r="M914" i="4" s="1"/>
  <c r="H914" i="4"/>
  <c r="H913" i="4"/>
  <c r="M912" i="4" a="1"/>
  <c r="M912" i="4" s="1"/>
  <c r="H912" i="4"/>
  <c r="M911" i="4" a="1"/>
  <c r="M911" i="4" s="1"/>
  <c r="H911" i="4"/>
  <c r="M910" i="4" a="1"/>
  <c r="M910" i="4" s="1"/>
  <c r="H910" i="4"/>
  <c r="M909" i="4" a="1"/>
  <c r="M909" i="4" s="1"/>
  <c r="H909" i="4"/>
  <c r="M908" i="4" a="1"/>
  <c r="M908" i="4" s="1"/>
  <c r="H908" i="4"/>
  <c r="M907" i="4" a="1"/>
  <c r="M907" i="4" s="1"/>
  <c r="H907" i="4"/>
  <c r="M906" i="4" a="1"/>
  <c r="M906" i="4" s="1"/>
  <c r="H906" i="4"/>
  <c r="M905" i="4" a="1"/>
  <c r="M905" i="4" s="1"/>
  <c r="H905" i="4"/>
  <c r="H904" i="4"/>
  <c r="M903" i="4" a="1"/>
  <c r="M903" i="4" s="1"/>
  <c r="H903" i="4"/>
  <c r="M902" i="4" a="1"/>
  <c r="M902" i="4" s="1"/>
  <c r="H902" i="4"/>
  <c r="M901" i="4" a="1"/>
  <c r="M901" i="4" s="1"/>
  <c r="H901" i="4"/>
  <c r="M900" i="4" a="1"/>
  <c r="M900" i="4" s="1"/>
  <c r="H900" i="4"/>
  <c r="M899" i="4" a="1"/>
  <c r="M899" i="4" s="1"/>
  <c r="H899" i="4"/>
  <c r="M898" i="4" a="1"/>
  <c r="M898" i="4" s="1"/>
  <c r="H898" i="4"/>
  <c r="M897" i="4" a="1"/>
  <c r="M897" i="4" s="1"/>
  <c r="H897" i="4"/>
  <c r="M896" i="4" a="1"/>
  <c r="M896" i="4" s="1"/>
  <c r="H896" i="4"/>
  <c r="M895" i="4" a="1"/>
  <c r="M895" i="4" s="1"/>
  <c r="H895" i="4"/>
  <c r="M894" i="4" a="1"/>
  <c r="M894" i="4" s="1"/>
  <c r="H894" i="4"/>
  <c r="M893" i="4" a="1"/>
  <c r="M893" i="4" s="1"/>
  <c r="H893" i="4"/>
  <c r="H892" i="4"/>
  <c r="M891" i="4" a="1"/>
  <c r="M891" i="4" s="1"/>
  <c r="H891" i="4"/>
  <c r="H890" i="4"/>
  <c r="M889" i="4" a="1"/>
  <c r="M889" i="4" s="1"/>
  <c r="H889" i="4"/>
  <c r="H888" i="4"/>
  <c r="M887" i="4" a="1"/>
  <c r="M887" i="4" s="1"/>
  <c r="H887" i="4"/>
  <c r="M886" i="4" a="1"/>
  <c r="M886" i="4" s="1"/>
  <c r="H886" i="4"/>
  <c r="M885" i="4" a="1"/>
  <c r="M885" i="4" s="1"/>
  <c r="H885" i="4"/>
  <c r="H884" i="4"/>
  <c r="M883" i="4" a="1"/>
  <c r="M883" i="4" s="1"/>
  <c r="H883" i="4"/>
  <c r="M882" i="4" a="1"/>
  <c r="M882" i="4" s="1"/>
  <c r="H882" i="4"/>
  <c r="M881" i="4" a="1"/>
  <c r="M881" i="4" s="1"/>
  <c r="H881" i="4"/>
  <c r="H880" i="4"/>
  <c r="M879" i="4" a="1"/>
  <c r="M879" i="4" s="1"/>
  <c r="H879" i="4"/>
  <c r="M878" i="4" a="1"/>
  <c r="M878" i="4" s="1"/>
  <c r="H878" i="4"/>
  <c r="M877" i="4" a="1"/>
  <c r="M877" i="4" s="1"/>
  <c r="H877" i="4"/>
  <c r="M876" i="4" a="1"/>
  <c r="M876" i="4" s="1"/>
  <c r="H876" i="4"/>
  <c r="M875" i="4" a="1"/>
  <c r="M875" i="4" s="1"/>
  <c r="H875" i="4"/>
  <c r="H874" i="4"/>
  <c r="M873" i="4" a="1"/>
  <c r="M873" i="4" s="1"/>
  <c r="H873" i="4"/>
  <c r="H872" i="4"/>
  <c r="M871" i="4" a="1"/>
  <c r="M871" i="4" s="1"/>
  <c r="H871" i="4"/>
  <c r="M870" i="4" a="1"/>
  <c r="M870" i="4" s="1"/>
  <c r="H870" i="4"/>
  <c r="M869" i="4" a="1"/>
  <c r="M869" i="4" s="1"/>
  <c r="H869" i="4"/>
  <c r="H868" i="4"/>
  <c r="M867" i="4" a="1"/>
  <c r="M867" i="4" s="1"/>
  <c r="H867" i="4"/>
  <c r="M866" i="4" a="1"/>
  <c r="M866" i="4" s="1"/>
  <c r="H866" i="4"/>
  <c r="M865" i="4" a="1"/>
  <c r="M865" i="4" s="1"/>
  <c r="H865" i="4"/>
  <c r="M864" i="4" a="1"/>
  <c r="M864" i="4" s="1"/>
  <c r="H864" i="4"/>
  <c r="M863" i="4" a="1"/>
  <c r="M863" i="4" s="1"/>
  <c r="H863" i="4"/>
  <c r="M862" i="4" a="1"/>
  <c r="M862" i="4" s="1"/>
  <c r="H862" i="4"/>
  <c r="H861" i="4"/>
  <c r="H860" i="4"/>
  <c r="M859" i="4" a="1"/>
  <c r="M859" i="4" s="1"/>
  <c r="H859" i="4"/>
  <c r="M858" i="4" a="1"/>
  <c r="M858" i="4" s="1"/>
  <c r="H858" i="4"/>
  <c r="M857" i="4" a="1"/>
  <c r="M857" i="4" s="1"/>
  <c r="H857" i="4"/>
  <c r="M856" i="4" a="1"/>
  <c r="M856" i="4" s="1"/>
  <c r="H856" i="4"/>
  <c r="M855" i="4" a="1"/>
  <c r="M855" i="4" s="1"/>
  <c r="H855" i="4"/>
  <c r="M854" i="4" a="1"/>
  <c r="M854" i="4" s="1"/>
  <c r="H854" i="4"/>
  <c r="M853" i="4" a="1"/>
  <c r="M853" i="4" s="1"/>
  <c r="H853" i="4"/>
  <c r="H852" i="4"/>
  <c r="M851" i="4" a="1"/>
  <c r="M851" i="4" s="1"/>
  <c r="H851" i="4"/>
  <c r="M850" i="4" a="1"/>
  <c r="M850" i="4" s="1"/>
  <c r="H850" i="4"/>
  <c r="M849" i="4" a="1"/>
  <c r="M849" i="4" s="1"/>
  <c r="H849" i="4"/>
  <c r="M848" i="4" a="1"/>
  <c r="M848" i="4" s="1"/>
  <c r="H848" i="4"/>
  <c r="M847" i="4" a="1"/>
  <c r="M847" i="4" s="1"/>
  <c r="H847" i="4"/>
  <c r="M846" i="4" a="1"/>
  <c r="M846" i="4" s="1"/>
  <c r="H846" i="4"/>
  <c r="M845" i="4" a="1"/>
  <c r="M845" i="4" s="1"/>
  <c r="H845" i="4"/>
  <c r="H844" i="4"/>
  <c r="H843" i="4"/>
  <c r="M842" i="4" a="1"/>
  <c r="M842" i="4" s="1"/>
  <c r="H842" i="4"/>
  <c r="M841" i="4" a="1"/>
  <c r="M841" i="4" s="1"/>
  <c r="H841" i="4"/>
  <c r="M840" i="4" a="1"/>
  <c r="M840" i="4" s="1"/>
  <c r="H840" i="4"/>
  <c r="M839" i="4" a="1"/>
  <c r="M839" i="4" s="1"/>
  <c r="H839" i="4"/>
  <c r="M838" i="4" a="1"/>
  <c r="M838" i="4" s="1"/>
  <c r="H838" i="4"/>
  <c r="M837" i="4" a="1"/>
  <c r="M837" i="4" s="1"/>
  <c r="H837" i="4"/>
  <c r="H836" i="4"/>
  <c r="M835" i="4" a="1"/>
  <c r="M835" i="4" s="1"/>
  <c r="H835" i="4"/>
  <c r="M834" i="4" a="1"/>
  <c r="M834" i="4" s="1"/>
  <c r="H834" i="4"/>
  <c r="H833" i="4"/>
  <c r="M832" i="4" a="1"/>
  <c r="M832" i="4" s="1"/>
  <c r="H832" i="4"/>
  <c r="M831" i="4" a="1"/>
  <c r="M831" i="4" s="1"/>
  <c r="H831" i="4"/>
  <c r="M830" i="4" a="1"/>
  <c r="M830" i="4" s="1"/>
  <c r="H830" i="4"/>
  <c r="M829" i="4" a="1"/>
  <c r="M829" i="4" s="1"/>
  <c r="H829" i="4"/>
  <c r="M828" i="4" a="1"/>
  <c r="M828" i="4" s="1"/>
  <c r="H828" i="4"/>
  <c r="M827" i="4" a="1"/>
  <c r="M827" i="4" s="1"/>
  <c r="H827" i="4"/>
  <c r="M826" i="4" a="1"/>
  <c r="M826" i="4" s="1"/>
  <c r="H826" i="4"/>
  <c r="M825" i="4" a="1"/>
  <c r="M825" i="4" s="1"/>
  <c r="H825" i="4"/>
  <c r="M824" i="4" a="1"/>
  <c r="M824" i="4" s="1"/>
  <c r="H824" i="4"/>
  <c r="M823" i="4" a="1"/>
  <c r="M823" i="4" s="1"/>
  <c r="H823" i="4"/>
  <c r="M822" i="4" a="1"/>
  <c r="M822" i="4" s="1"/>
  <c r="H822" i="4"/>
  <c r="M821" i="4" a="1"/>
  <c r="M821" i="4" s="1"/>
  <c r="H821" i="4"/>
  <c r="M820" i="4" a="1"/>
  <c r="M820" i="4" s="1"/>
  <c r="H820" i="4"/>
  <c r="H819" i="4"/>
  <c r="M818" i="4" a="1"/>
  <c r="M818" i="4" s="1"/>
  <c r="H818" i="4"/>
  <c r="M817" i="4" a="1"/>
  <c r="M817" i="4" s="1"/>
  <c r="H817" i="4"/>
  <c r="M816" i="4" a="1"/>
  <c r="M816" i="4" s="1"/>
  <c r="H816" i="4"/>
  <c r="M815" i="4" a="1"/>
  <c r="M815" i="4" s="1"/>
  <c r="H815" i="4"/>
  <c r="M814" i="4" a="1"/>
  <c r="M814" i="4" s="1"/>
  <c r="H814" i="4"/>
  <c r="M813" i="4" a="1"/>
  <c r="M813" i="4" s="1"/>
  <c r="H813" i="4"/>
  <c r="M812" i="4" a="1"/>
  <c r="M812" i="4" s="1"/>
  <c r="H812" i="4"/>
  <c r="M811" i="4" a="1"/>
  <c r="M811" i="4" s="1"/>
  <c r="H811" i="4"/>
  <c r="M810" i="4" a="1"/>
  <c r="M810" i="4" s="1"/>
  <c r="H810" i="4"/>
  <c r="M809" i="4" a="1"/>
  <c r="M809" i="4" s="1"/>
  <c r="H809" i="4"/>
  <c r="M808" i="4" a="1"/>
  <c r="M808" i="4" s="1"/>
  <c r="H808" i="4"/>
  <c r="M807" i="4" a="1"/>
  <c r="M807" i="4" s="1"/>
  <c r="H807" i="4"/>
  <c r="M806" i="4" a="1"/>
  <c r="M806" i="4" s="1"/>
  <c r="H806" i="4"/>
  <c r="M805" i="4" a="1"/>
  <c r="M805" i="4" s="1"/>
  <c r="H805" i="4"/>
  <c r="M804" i="4" a="1"/>
  <c r="M804" i="4" s="1"/>
  <c r="H804" i="4"/>
  <c r="M803" i="4" a="1"/>
  <c r="M803" i="4" s="1"/>
  <c r="H803" i="4"/>
  <c r="M802" i="4" a="1"/>
  <c r="M802" i="4" s="1"/>
  <c r="H802" i="4"/>
  <c r="H801" i="4"/>
  <c r="M800" i="4" a="1"/>
  <c r="M800" i="4" s="1"/>
  <c r="H800" i="4"/>
  <c r="M799" i="4" a="1"/>
  <c r="M799" i="4" s="1"/>
  <c r="H799" i="4"/>
  <c r="M798" i="4" a="1"/>
  <c r="M798" i="4" s="1"/>
  <c r="H798" i="4"/>
  <c r="M797" i="4" a="1"/>
  <c r="M797" i="4" s="1"/>
  <c r="H797" i="4"/>
  <c r="M796" i="4" a="1"/>
  <c r="M796" i="4" s="1"/>
  <c r="H796" i="4"/>
  <c r="M795" i="4" a="1"/>
  <c r="M795" i="4" s="1"/>
  <c r="H795" i="4"/>
  <c r="M794" i="4" a="1"/>
  <c r="M794" i="4" s="1"/>
  <c r="H794" i="4"/>
  <c r="M793" i="4" a="1"/>
  <c r="M793" i="4" s="1"/>
  <c r="H793" i="4"/>
  <c r="M792" i="4" a="1"/>
  <c r="M792" i="4" s="1"/>
  <c r="H792" i="4"/>
  <c r="M791" i="4" a="1"/>
  <c r="M791" i="4" s="1"/>
  <c r="H791" i="4"/>
  <c r="M790" i="4" a="1"/>
  <c r="M790" i="4" s="1"/>
  <c r="H790" i="4"/>
  <c r="M789" i="4" a="1"/>
  <c r="M789" i="4" s="1"/>
  <c r="H789" i="4"/>
  <c r="M788" i="4" a="1"/>
  <c r="M788" i="4" s="1"/>
  <c r="H788" i="4"/>
  <c r="M787" i="4" a="1"/>
  <c r="M787" i="4" s="1"/>
  <c r="H787" i="4"/>
  <c r="H786" i="4"/>
  <c r="M785" i="4" a="1"/>
  <c r="M785" i="4" s="1"/>
  <c r="H785" i="4"/>
  <c r="M784" i="4" a="1"/>
  <c r="M784" i="4" s="1"/>
  <c r="H784" i="4"/>
  <c r="M783" i="4" a="1"/>
  <c r="M783" i="4" s="1"/>
  <c r="H783" i="4"/>
  <c r="M782" i="4" a="1"/>
  <c r="M782" i="4" s="1"/>
  <c r="H782" i="4"/>
  <c r="M781" i="4" a="1"/>
  <c r="M781" i="4" s="1"/>
  <c r="H781" i="4"/>
  <c r="M780" i="4" a="1"/>
  <c r="M780" i="4" s="1"/>
  <c r="H780" i="4"/>
  <c r="M779" i="4" a="1"/>
  <c r="M779" i="4" s="1"/>
  <c r="H779" i="4"/>
  <c r="M778" i="4" a="1"/>
  <c r="M778" i="4" s="1"/>
  <c r="H778" i="4"/>
  <c r="M777" i="4" a="1"/>
  <c r="M777" i="4" s="1"/>
  <c r="H777" i="4"/>
  <c r="H776" i="4"/>
  <c r="M775" i="4" a="1"/>
  <c r="M775" i="4" s="1"/>
  <c r="H775" i="4"/>
  <c r="M774" i="4" a="1"/>
  <c r="M774" i="4" s="1"/>
  <c r="H774" i="4"/>
  <c r="M773" i="4" a="1"/>
  <c r="M773" i="4" s="1"/>
  <c r="H773" i="4"/>
  <c r="M772" i="4" a="1"/>
  <c r="M772" i="4" s="1"/>
  <c r="H772" i="4"/>
  <c r="M771" i="4" a="1"/>
  <c r="M771" i="4" s="1"/>
  <c r="H771" i="4"/>
  <c r="M770" i="4" a="1"/>
  <c r="M770" i="4" s="1"/>
  <c r="H770" i="4"/>
  <c r="M769" i="4" a="1"/>
  <c r="M769" i="4" s="1"/>
  <c r="H769" i="4"/>
  <c r="M768" i="4" a="1"/>
  <c r="M768" i="4" s="1"/>
  <c r="H768" i="4"/>
  <c r="M767" i="4" a="1"/>
  <c r="M767" i="4" s="1"/>
  <c r="H767" i="4"/>
  <c r="M766" i="4" a="1"/>
  <c r="M766" i="4" s="1"/>
  <c r="H766" i="4"/>
  <c r="M765" i="4" a="1"/>
  <c r="M765" i="4" s="1"/>
  <c r="H765" i="4"/>
  <c r="M764" i="4" a="1"/>
  <c r="M764" i="4" s="1"/>
  <c r="H764" i="4"/>
  <c r="M763" i="4" a="1"/>
  <c r="M763" i="4" s="1"/>
  <c r="H763" i="4"/>
  <c r="H762" i="4"/>
  <c r="M761" i="4" a="1"/>
  <c r="M761" i="4" s="1"/>
  <c r="H761" i="4"/>
  <c r="M760" i="4" a="1"/>
  <c r="M760" i="4" s="1"/>
  <c r="H760" i="4"/>
  <c r="M759" i="4" a="1"/>
  <c r="M759" i="4" s="1"/>
  <c r="H759" i="4"/>
  <c r="M758" i="4" a="1"/>
  <c r="M758" i="4" s="1"/>
  <c r="H758" i="4"/>
  <c r="M757" i="4" a="1"/>
  <c r="M757" i="4" s="1"/>
  <c r="H757" i="4"/>
  <c r="H756" i="4"/>
  <c r="M755" i="4" a="1"/>
  <c r="M755" i="4" s="1"/>
  <c r="H755" i="4"/>
  <c r="M754" i="4" a="1"/>
  <c r="M754" i="4" s="1"/>
  <c r="H754" i="4"/>
  <c r="M753" i="4" a="1"/>
  <c r="M753" i="4" s="1"/>
  <c r="H753" i="4"/>
  <c r="M752" i="4" a="1"/>
  <c r="M752" i="4" s="1"/>
  <c r="H752" i="4"/>
  <c r="M751" i="4" a="1"/>
  <c r="M751" i="4" s="1"/>
  <c r="H751" i="4"/>
  <c r="M750" i="4" a="1"/>
  <c r="M750" i="4" s="1"/>
  <c r="H750" i="4"/>
  <c r="M749" i="4" a="1"/>
  <c r="M749" i="4" s="1"/>
  <c r="H749" i="4"/>
  <c r="M748" i="4" a="1"/>
  <c r="M748" i="4" s="1"/>
  <c r="H748" i="4"/>
  <c r="M747" i="4" a="1"/>
  <c r="M747" i="4" s="1"/>
  <c r="H747" i="4"/>
  <c r="M746" i="4" a="1"/>
  <c r="M746" i="4" s="1"/>
  <c r="H746" i="4"/>
  <c r="M745" i="4" a="1"/>
  <c r="M745" i="4" s="1"/>
  <c r="H745" i="4"/>
  <c r="M744" i="4" a="1"/>
  <c r="M744" i="4" s="1"/>
  <c r="H744" i="4"/>
  <c r="M743" i="4" a="1"/>
  <c r="M743" i="4" s="1"/>
  <c r="H743" i="4"/>
  <c r="M742" i="4" a="1"/>
  <c r="M742" i="4" s="1"/>
  <c r="H742" i="4"/>
  <c r="M741" i="4" a="1"/>
  <c r="M741" i="4" s="1"/>
  <c r="H741" i="4"/>
  <c r="M740" i="4" a="1"/>
  <c r="M740" i="4" s="1"/>
  <c r="H740" i="4"/>
  <c r="M739" i="4" a="1"/>
  <c r="M739" i="4" s="1"/>
  <c r="H739" i="4"/>
  <c r="M738" i="4" a="1"/>
  <c r="M738" i="4" s="1"/>
  <c r="H738" i="4"/>
  <c r="H737" i="4"/>
  <c r="M736" i="4" a="1"/>
  <c r="M736" i="4" s="1"/>
  <c r="H736" i="4"/>
  <c r="M735" i="4" a="1"/>
  <c r="M735" i="4" s="1"/>
  <c r="H735" i="4"/>
  <c r="M734" i="4" a="1"/>
  <c r="M734" i="4" s="1"/>
  <c r="H734" i="4"/>
  <c r="M733" i="4" a="1"/>
  <c r="M733" i="4" s="1"/>
  <c r="H733" i="4"/>
  <c r="M732" i="4" a="1"/>
  <c r="M732" i="4" s="1"/>
  <c r="H732" i="4"/>
  <c r="M731" i="4" a="1"/>
  <c r="M731" i="4" s="1"/>
  <c r="H731" i="4"/>
  <c r="M730" i="4" a="1"/>
  <c r="M730" i="4" s="1"/>
  <c r="H730" i="4"/>
  <c r="H729" i="4"/>
  <c r="M728" i="4" a="1"/>
  <c r="M728" i="4" s="1"/>
  <c r="H728" i="4"/>
  <c r="M727" i="4" a="1"/>
  <c r="M727" i="4" s="1"/>
  <c r="H727" i="4"/>
  <c r="M726" i="4" a="1"/>
  <c r="M726" i="4" s="1"/>
  <c r="H726" i="4"/>
  <c r="M725" i="4" a="1"/>
  <c r="M725" i="4" s="1"/>
  <c r="H725" i="4"/>
  <c r="M724" i="4" a="1"/>
  <c r="M724" i="4" s="1"/>
  <c r="H724" i="4"/>
  <c r="M723" i="4" a="1"/>
  <c r="M723" i="4" s="1"/>
  <c r="H723" i="4"/>
  <c r="M722" i="4" a="1"/>
  <c r="M722" i="4" s="1"/>
  <c r="H722" i="4"/>
  <c r="M721" i="4" a="1"/>
  <c r="M721" i="4" s="1"/>
  <c r="H721" i="4"/>
  <c r="M720" i="4" a="1"/>
  <c r="M720" i="4" s="1"/>
  <c r="H720" i="4"/>
  <c r="M719" i="4" a="1"/>
  <c r="M719" i="4" s="1"/>
  <c r="H719" i="4"/>
  <c r="M718" i="4" a="1"/>
  <c r="M718" i="4" s="1"/>
  <c r="H718" i="4"/>
  <c r="M717" i="4" a="1"/>
  <c r="M717" i="4" s="1"/>
  <c r="H717" i="4"/>
  <c r="M716" i="4" a="1"/>
  <c r="M716" i="4" s="1"/>
  <c r="H716" i="4"/>
  <c r="M715" i="4" a="1"/>
  <c r="M715" i="4" s="1"/>
  <c r="H715" i="4"/>
  <c r="H714" i="4"/>
  <c r="H713" i="4"/>
  <c r="M712" i="4" a="1"/>
  <c r="M712" i="4" s="1"/>
  <c r="H712" i="4"/>
  <c r="M711" i="4" a="1"/>
  <c r="M711" i="4" s="1"/>
  <c r="H711" i="4"/>
  <c r="M710" i="4" a="1"/>
  <c r="M710" i="4" s="1"/>
  <c r="H710" i="4"/>
  <c r="M709" i="4" a="1"/>
  <c r="M709" i="4" s="1"/>
  <c r="H709" i="4"/>
  <c r="M708" i="4" a="1"/>
  <c r="M708" i="4" s="1"/>
  <c r="H708" i="4"/>
  <c r="M707" i="4" a="1"/>
  <c r="M707" i="4" s="1"/>
  <c r="H707" i="4"/>
  <c r="H706" i="4"/>
  <c r="M705" i="4" a="1"/>
  <c r="M705" i="4" s="1"/>
  <c r="H705" i="4"/>
  <c r="M704" i="4" a="1"/>
  <c r="M704" i="4" s="1"/>
  <c r="H704" i="4"/>
  <c r="H703" i="4"/>
  <c r="M702" i="4" a="1"/>
  <c r="M702" i="4" s="1"/>
  <c r="H702" i="4"/>
  <c r="M701" i="4" a="1"/>
  <c r="M701" i="4" s="1"/>
  <c r="H701" i="4"/>
  <c r="M700" i="4" a="1"/>
  <c r="M700" i="4" s="1"/>
  <c r="H700" i="4"/>
  <c r="H699" i="4"/>
  <c r="M698" i="4" a="1"/>
  <c r="M698" i="4" s="1"/>
  <c r="H698" i="4"/>
  <c r="H697" i="4"/>
  <c r="M696" i="4" a="1"/>
  <c r="M696" i="4" s="1"/>
  <c r="H696" i="4"/>
  <c r="M695" i="4" a="1"/>
  <c r="M695" i="4" s="1"/>
  <c r="H695" i="4"/>
  <c r="M694" i="4" a="1"/>
  <c r="M694" i="4" s="1"/>
  <c r="H694" i="4"/>
  <c r="M693" i="4" a="1"/>
  <c r="M693" i="4" s="1"/>
  <c r="H693" i="4"/>
  <c r="M692" i="4" a="1"/>
  <c r="M692" i="4" s="1"/>
  <c r="H692" i="4"/>
  <c r="M691" i="4" a="1"/>
  <c r="M691" i="4" s="1"/>
  <c r="H691" i="4"/>
  <c r="M690" i="4" a="1"/>
  <c r="M690" i="4" s="1"/>
  <c r="H690" i="4"/>
  <c r="M689" i="4" a="1"/>
  <c r="M689" i="4" s="1"/>
  <c r="H689" i="4"/>
  <c r="M688" i="4" a="1"/>
  <c r="M688" i="4" s="1"/>
  <c r="H688" i="4"/>
  <c r="M687" i="4" a="1"/>
  <c r="M687" i="4" s="1"/>
  <c r="H687" i="4"/>
  <c r="M686" i="4" a="1"/>
  <c r="M686" i="4" s="1"/>
  <c r="H686" i="4"/>
  <c r="M685" i="4" a="1"/>
  <c r="M685" i="4" s="1"/>
  <c r="H685" i="4"/>
  <c r="M684" i="4" a="1"/>
  <c r="M684" i="4" s="1"/>
  <c r="H684" i="4"/>
  <c r="M683" i="4" a="1"/>
  <c r="M683" i="4" s="1"/>
  <c r="H683" i="4"/>
  <c r="H682" i="4"/>
  <c r="M681" i="4" a="1"/>
  <c r="M681" i="4" s="1"/>
  <c r="H681" i="4"/>
  <c r="M680" i="4" a="1"/>
  <c r="M680" i="4" s="1"/>
  <c r="H680" i="4"/>
  <c r="M679" i="4" a="1"/>
  <c r="M679" i="4" s="1"/>
  <c r="H679" i="4"/>
  <c r="M678" i="4" a="1"/>
  <c r="M678" i="4" s="1"/>
  <c r="H678" i="4"/>
  <c r="M677" i="4" a="1"/>
  <c r="M677" i="4" s="1"/>
  <c r="H677" i="4"/>
  <c r="M676" i="4" a="1"/>
  <c r="M676" i="4" s="1"/>
  <c r="H676" i="4"/>
  <c r="M675" i="4" a="1"/>
  <c r="M675" i="4" s="1"/>
  <c r="H675" i="4"/>
  <c r="H674" i="4"/>
  <c r="H673" i="4"/>
  <c r="M672" i="4" a="1"/>
  <c r="M672" i="4" s="1"/>
  <c r="H672" i="4"/>
  <c r="M671" i="4" a="1"/>
  <c r="M671" i="4" s="1"/>
  <c r="H671" i="4"/>
  <c r="H670" i="4"/>
  <c r="M669" i="4" a="1"/>
  <c r="M669" i="4" s="1"/>
  <c r="H669" i="4"/>
  <c r="M668" i="4" a="1"/>
  <c r="M668" i="4" s="1"/>
  <c r="H668" i="4"/>
  <c r="M667" i="4" a="1"/>
  <c r="M667" i="4" s="1"/>
  <c r="H667" i="4"/>
  <c r="M666" i="4" a="1"/>
  <c r="M666" i="4" s="1"/>
  <c r="H666" i="4"/>
  <c r="M665" i="4" a="1"/>
  <c r="M665" i="4" s="1"/>
  <c r="H665" i="4"/>
  <c r="M664" i="4" a="1"/>
  <c r="M664" i="4" s="1"/>
  <c r="H664" i="4"/>
  <c r="M663" i="4" a="1"/>
  <c r="M663" i="4" s="1"/>
  <c r="H663" i="4"/>
  <c r="M662" i="4" a="1"/>
  <c r="M662" i="4" s="1"/>
  <c r="H662" i="4"/>
  <c r="M661" i="4" a="1"/>
  <c r="M661" i="4" s="1"/>
  <c r="H661" i="4"/>
  <c r="M660" i="4" a="1"/>
  <c r="M660" i="4" s="1"/>
  <c r="H660" i="4"/>
  <c r="M659" i="4" a="1"/>
  <c r="M659" i="4" s="1"/>
  <c r="H659" i="4"/>
  <c r="M658" i="4" a="1"/>
  <c r="M658" i="4" s="1"/>
  <c r="H658" i="4"/>
  <c r="M657" i="4" a="1"/>
  <c r="M657" i="4" s="1"/>
  <c r="H657" i="4"/>
  <c r="M656" i="4" a="1"/>
  <c r="M656" i="4" s="1"/>
  <c r="H656" i="4"/>
  <c r="M655" i="4" a="1"/>
  <c r="M655" i="4" s="1"/>
  <c r="H655" i="4"/>
  <c r="M654" i="4" a="1"/>
  <c r="M654" i="4" s="1"/>
  <c r="H654" i="4"/>
  <c r="H653" i="4"/>
  <c r="M652" i="4" a="1"/>
  <c r="M652" i="4" s="1"/>
  <c r="H652" i="4"/>
  <c r="M651" i="4" a="1"/>
  <c r="M651" i="4" s="1"/>
  <c r="H651" i="4"/>
  <c r="M650" i="4" a="1"/>
  <c r="M650" i="4" s="1"/>
  <c r="H650" i="4"/>
  <c r="H649" i="4"/>
  <c r="M648" i="4" a="1"/>
  <c r="M648" i="4" s="1"/>
  <c r="H648" i="4"/>
  <c r="M647" i="4" a="1"/>
  <c r="M647" i="4" s="1"/>
  <c r="H647" i="4"/>
  <c r="M646" i="4" a="1"/>
  <c r="M646" i="4" s="1"/>
  <c r="H646" i="4"/>
  <c r="M645" i="4" a="1"/>
  <c r="M645" i="4" s="1"/>
  <c r="H645" i="4"/>
  <c r="M644" i="4" a="1"/>
  <c r="M644" i="4" s="1"/>
  <c r="H644" i="4"/>
  <c r="M643" i="4" a="1"/>
  <c r="M643" i="4" s="1"/>
  <c r="H643" i="4"/>
  <c r="M642" i="4" a="1"/>
  <c r="M642" i="4" s="1"/>
  <c r="H642" i="4"/>
  <c r="M641" i="4" a="1"/>
  <c r="M641" i="4" s="1"/>
  <c r="H641" i="4"/>
  <c r="M640" i="4" a="1"/>
  <c r="M640" i="4" s="1"/>
  <c r="H640" i="4"/>
  <c r="M639" i="4" a="1"/>
  <c r="M639" i="4" s="1"/>
  <c r="H639" i="4"/>
  <c r="H638" i="4"/>
  <c r="M637" i="4" a="1"/>
  <c r="M637" i="4" s="1"/>
  <c r="H637" i="4"/>
  <c r="M636" i="4" a="1"/>
  <c r="M636" i="4" s="1"/>
  <c r="H636" i="4"/>
  <c r="H635" i="4"/>
  <c r="H634" i="4"/>
  <c r="M633" i="4" a="1"/>
  <c r="M633" i="4" s="1"/>
  <c r="H633" i="4"/>
  <c r="M632" i="4" a="1"/>
  <c r="M632" i="4" s="1"/>
  <c r="H632" i="4"/>
  <c r="M631" i="4" a="1"/>
  <c r="M631" i="4" s="1"/>
  <c r="H631" i="4"/>
  <c r="H630" i="4"/>
  <c r="M629" i="4" a="1"/>
  <c r="M629" i="4" s="1"/>
  <c r="H629" i="4"/>
  <c r="M628" i="4" a="1"/>
  <c r="M628" i="4" s="1"/>
  <c r="H628" i="4"/>
  <c r="M627" i="4" a="1"/>
  <c r="M627" i="4" s="1"/>
  <c r="H627" i="4"/>
  <c r="M626" i="4" a="1"/>
  <c r="M626" i="4" s="1"/>
  <c r="H626" i="4"/>
  <c r="H625" i="4"/>
  <c r="M624" i="4" a="1"/>
  <c r="M624" i="4" s="1"/>
  <c r="H624" i="4"/>
  <c r="M623" i="4" a="1"/>
  <c r="M623" i="4" s="1"/>
  <c r="H623" i="4"/>
  <c r="M622" i="4" a="1"/>
  <c r="M622" i="4" s="1"/>
  <c r="H622" i="4"/>
  <c r="H621" i="4"/>
  <c r="M620" i="4" a="1"/>
  <c r="M620" i="4" s="1"/>
  <c r="H620" i="4"/>
  <c r="M619" i="4" a="1"/>
  <c r="M619" i="4" s="1"/>
  <c r="H619" i="4"/>
  <c r="M618" i="4" a="1"/>
  <c r="M618" i="4" s="1"/>
  <c r="H618" i="4"/>
  <c r="H617" i="4"/>
  <c r="M616" i="4" a="1"/>
  <c r="M616" i="4" s="1"/>
  <c r="H616" i="4"/>
  <c r="M615" i="4" a="1"/>
  <c r="M615" i="4" s="1"/>
  <c r="H615" i="4"/>
  <c r="M614" i="4" a="1"/>
  <c r="M614" i="4" s="1"/>
  <c r="H614" i="4"/>
  <c r="M613" i="4" a="1"/>
  <c r="M613" i="4" s="1"/>
  <c r="H613" i="4"/>
  <c r="M612" i="4" a="1"/>
  <c r="M612" i="4" s="1"/>
  <c r="H612" i="4"/>
  <c r="H611" i="4"/>
  <c r="M610" i="4" a="1"/>
  <c r="M610" i="4" s="1"/>
  <c r="H610" i="4"/>
  <c r="M609" i="4" a="1"/>
  <c r="M609" i="4" s="1"/>
  <c r="H609" i="4"/>
  <c r="M608" i="4" a="1"/>
  <c r="M608" i="4" s="1"/>
  <c r="H608" i="4"/>
  <c r="M607" i="4" a="1"/>
  <c r="M607" i="4" s="1"/>
  <c r="H607" i="4"/>
  <c r="M606" i="4" a="1"/>
  <c r="M606" i="4" s="1"/>
  <c r="H606" i="4"/>
  <c r="M605" i="4" a="1"/>
  <c r="M605" i="4" s="1"/>
  <c r="H605" i="4"/>
  <c r="M604" i="4" a="1"/>
  <c r="M604" i="4" s="1"/>
  <c r="H604" i="4"/>
  <c r="H603" i="4"/>
  <c r="M602" i="4" a="1"/>
  <c r="M602" i="4" s="1"/>
  <c r="H602" i="4"/>
  <c r="M601" i="4" a="1"/>
  <c r="M601" i="4" s="1"/>
  <c r="H601" i="4"/>
  <c r="M600" i="4" a="1"/>
  <c r="M600" i="4" s="1"/>
  <c r="H600" i="4"/>
  <c r="M599" i="4" a="1"/>
  <c r="M599" i="4" s="1"/>
  <c r="H599" i="4"/>
  <c r="M598" i="4" a="1"/>
  <c r="M598" i="4" s="1"/>
  <c r="H598" i="4"/>
  <c r="M597" i="4" a="1"/>
  <c r="M597" i="4" s="1"/>
  <c r="H597" i="4"/>
  <c r="M596" i="4" a="1"/>
  <c r="M596" i="4" s="1"/>
  <c r="H596" i="4"/>
  <c r="M595" i="4" a="1"/>
  <c r="M595" i="4" s="1"/>
  <c r="H595" i="4"/>
  <c r="M594" i="4" a="1"/>
  <c r="M594" i="4" s="1"/>
  <c r="H594" i="4"/>
  <c r="H593" i="4"/>
  <c r="M592" i="4" a="1"/>
  <c r="M592" i="4" s="1"/>
  <c r="H592" i="4"/>
  <c r="M591" i="4" a="1"/>
  <c r="M591" i="4" s="1"/>
  <c r="H591" i="4"/>
  <c r="M590" i="4" a="1"/>
  <c r="M590" i="4" s="1"/>
  <c r="H590" i="4"/>
  <c r="M589" i="4" a="1"/>
  <c r="M589" i="4" s="1"/>
  <c r="H589" i="4"/>
  <c r="M588" i="4" a="1"/>
  <c r="M588" i="4" s="1"/>
  <c r="H588" i="4"/>
  <c r="H587" i="4"/>
  <c r="M586" i="4" a="1"/>
  <c r="M586" i="4" s="1"/>
  <c r="H586" i="4"/>
  <c r="M585" i="4" a="1"/>
  <c r="M585" i="4" s="1"/>
  <c r="H585" i="4"/>
  <c r="M584" i="4" a="1"/>
  <c r="M584" i="4" s="1"/>
  <c r="H584" i="4"/>
  <c r="M583" i="4" a="1"/>
  <c r="M583" i="4" s="1"/>
  <c r="H583" i="4"/>
  <c r="M582" i="4" a="1"/>
  <c r="M582" i="4" s="1"/>
  <c r="H582" i="4"/>
  <c r="M581" i="4" a="1"/>
  <c r="M581" i="4" s="1"/>
  <c r="H581" i="4"/>
  <c r="M580" i="4" a="1"/>
  <c r="M580" i="4" s="1"/>
  <c r="H580" i="4"/>
  <c r="H579" i="4"/>
  <c r="M578" i="4" a="1"/>
  <c r="M578" i="4" s="1"/>
  <c r="H578" i="4"/>
  <c r="M577" i="4" a="1"/>
  <c r="M577" i="4" s="1"/>
  <c r="H577" i="4"/>
  <c r="M576" i="4" a="1"/>
  <c r="M576" i="4" s="1"/>
  <c r="H576" i="4"/>
  <c r="M575" i="4" a="1"/>
  <c r="M575" i="4" s="1"/>
  <c r="H575" i="4"/>
  <c r="M574" i="4" a="1"/>
  <c r="M574" i="4" s="1"/>
  <c r="H574" i="4"/>
  <c r="M573" i="4" a="1"/>
  <c r="M573" i="4" s="1"/>
  <c r="H573" i="4"/>
  <c r="M572" i="4" a="1"/>
  <c r="M572" i="4" s="1"/>
  <c r="H572" i="4"/>
  <c r="H571" i="4"/>
  <c r="H570" i="4"/>
  <c r="M569" i="4" a="1"/>
  <c r="M569" i="4" s="1"/>
  <c r="H569" i="4"/>
  <c r="M568" i="4" a="1"/>
  <c r="M568" i="4" s="1"/>
  <c r="H568" i="4"/>
  <c r="M567" i="4" a="1"/>
  <c r="M567" i="4" s="1"/>
  <c r="H567" i="4"/>
  <c r="H566" i="4"/>
  <c r="M565" i="4" a="1"/>
  <c r="M565" i="4" s="1"/>
  <c r="H565" i="4"/>
  <c r="M564" i="4" a="1"/>
  <c r="M564" i="4" s="1"/>
  <c r="H564" i="4"/>
  <c r="M563" i="4" a="1"/>
  <c r="M563" i="4" s="1"/>
  <c r="H563" i="4"/>
  <c r="M562" i="4" a="1"/>
  <c r="M562" i="4" s="1"/>
  <c r="H562" i="4"/>
  <c r="H561" i="4"/>
  <c r="M560" i="4" a="1"/>
  <c r="M560" i="4" s="1"/>
  <c r="H560" i="4"/>
  <c r="M559" i="4" a="1"/>
  <c r="M559" i="4" s="1"/>
  <c r="H559" i="4"/>
  <c r="M558" i="4" a="1"/>
  <c r="M558" i="4" s="1"/>
  <c r="H558" i="4"/>
  <c r="M557" i="4" a="1"/>
  <c r="M557" i="4" s="1"/>
  <c r="H557" i="4"/>
  <c r="M556" i="4" a="1"/>
  <c r="M556" i="4" s="1"/>
  <c r="H556" i="4"/>
  <c r="M555" i="4" a="1"/>
  <c r="M555" i="4" s="1"/>
  <c r="H555" i="4"/>
  <c r="M554" i="4" a="1"/>
  <c r="M554" i="4" s="1"/>
  <c r="H554" i="4"/>
  <c r="H553" i="4"/>
  <c r="M552" i="4" a="1"/>
  <c r="M552" i="4" s="1"/>
  <c r="H552" i="4"/>
  <c r="M551" i="4" a="1"/>
  <c r="M551" i="4" s="1"/>
  <c r="H551" i="4"/>
  <c r="M550" i="4" a="1"/>
  <c r="M550" i="4" s="1"/>
  <c r="H550" i="4"/>
  <c r="M549" i="4" a="1"/>
  <c r="M549" i="4" s="1"/>
  <c r="H549" i="4"/>
  <c r="M548" i="4" a="1"/>
  <c r="M548" i="4" s="1"/>
  <c r="H548" i="4"/>
  <c r="M547" i="4" a="1"/>
  <c r="M547" i="4" s="1"/>
  <c r="H547" i="4"/>
  <c r="M546" i="4" a="1"/>
  <c r="M546" i="4" s="1"/>
  <c r="H546" i="4"/>
  <c r="M545" i="4" a="1"/>
  <c r="M545" i="4" s="1"/>
  <c r="H545" i="4"/>
  <c r="M544" i="4" a="1"/>
  <c r="M544" i="4" s="1"/>
  <c r="H544" i="4"/>
  <c r="M543" i="4" a="1"/>
  <c r="M543" i="4" s="1"/>
  <c r="H543" i="4"/>
  <c r="M542" i="4" a="1"/>
  <c r="M542" i="4" s="1"/>
  <c r="H542" i="4"/>
  <c r="M541" i="4" a="1"/>
  <c r="M541" i="4" s="1"/>
  <c r="H541" i="4"/>
  <c r="M540" i="4" a="1"/>
  <c r="M540" i="4" s="1"/>
  <c r="H540" i="4"/>
  <c r="M539" i="4" a="1"/>
  <c r="M539" i="4" s="1"/>
  <c r="H539" i="4"/>
  <c r="M538" i="4" a="1"/>
  <c r="M538" i="4" s="1"/>
  <c r="H538" i="4"/>
  <c r="H537" i="4"/>
  <c r="M536" i="4" a="1"/>
  <c r="M536" i="4" s="1"/>
  <c r="H536" i="4"/>
  <c r="M535" i="4" a="1"/>
  <c r="M535" i="4" s="1"/>
  <c r="H535" i="4"/>
  <c r="M534" i="4" a="1"/>
  <c r="M534" i="4" s="1"/>
  <c r="H534" i="4"/>
  <c r="M533" i="4" a="1"/>
  <c r="M533" i="4" s="1"/>
  <c r="H533" i="4"/>
  <c r="M532" i="4" a="1"/>
  <c r="M532" i="4" s="1"/>
  <c r="H532" i="4"/>
  <c r="M531" i="4" a="1"/>
  <c r="M531" i="4" s="1"/>
  <c r="H531" i="4"/>
  <c r="M530" i="4" a="1"/>
  <c r="M530" i="4" s="1"/>
  <c r="H530" i="4"/>
  <c r="M529" i="4" a="1"/>
  <c r="M529" i="4" s="1"/>
  <c r="H529" i="4"/>
  <c r="M528" i="4" a="1"/>
  <c r="M528" i="4" s="1"/>
  <c r="H528" i="4"/>
  <c r="M527" i="4" a="1"/>
  <c r="M527" i="4" s="1"/>
  <c r="H527" i="4"/>
  <c r="M526" i="4" a="1"/>
  <c r="M526" i="4" s="1"/>
  <c r="H526" i="4"/>
  <c r="M525" i="4" a="1"/>
  <c r="M525" i="4" s="1"/>
  <c r="H525" i="4"/>
  <c r="M524" i="4" a="1"/>
  <c r="M524" i="4" s="1"/>
  <c r="H524" i="4"/>
  <c r="M523" i="4" a="1"/>
  <c r="M523" i="4" s="1"/>
  <c r="H523" i="4"/>
  <c r="M522" i="4" a="1"/>
  <c r="M522" i="4" s="1"/>
  <c r="H522" i="4"/>
  <c r="H521" i="4"/>
  <c r="M520" i="4" a="1"/>
  <c r="M520" i="4" s="1"/>
  <c r="H520" i="4"/>
  <c r="H519" i="4"/>
  <c r="M518" i="4" a="1"/>
  <c r="M518" i="4" s="1"/>
  <c r="H518" i="4"/>
  <c r="M517" i="4" a="1"/>
  <c r="M517" i="4" s="1"/>
  <c r="H517" i="4"/>
  <c r="M516" i="4" a="1"/>
  <c r="M516" i="4" s="1"/>
  <c r="H516" i="4"/>
  <c r="M515" i="4" a="1"/>
  <c r="M515" i="4" s="1"/>
  <c r="H515" i="4"/>
  <c r="M514" i="4" a="1"/>
  <c r="M514" i="4" s="1"/>
  <c r="H514" i="4"/>
  <c r="M513" i="4" a="1"/>
  <c r="M513" i="4" s="1"/>
  <c r="H513" i="4"/>
  <c r="M512" i="4" a="1"/>
  <c r="M512" i="4" s="1"/>
  <c r="H512" i="4"/>
  <c r="M511" i="4" a="1"/>
  <c r="M511" i="4" s="1"/>
  <c r="H511" i="4"/>
  <c r="M510" i="4" a="1"/>
  <c r="M510" i="4" s="1"/>
  <c r="H510" i="4"/>
  <c r="M509" i="4" a="1"/>
  <c r="M509" i="4" s="1"/>
  <c r="H509" i="4"/>
  <c r="M508" i="4" a="1"/>
  <c r="M508" i="4" s="1"/>
  <c r="H508" i="4"/>
  <c r="M507" i="4" a="1"/>
  <c r="M507" i="4" s="1"/>
  <c r="H507" i="4"/>
  <c r="M506" i="4" a="1"/>
  <c r="M506" i="4" s="1"/>
  <c r="H506" i="4"/>
  <c r="M505" i="4" a="1"/>
  <c r="M505" i="4" s="1"/>
  <c r="H505" i="4"/>
  <c r="M504" i="4" a="1"/>
  <c r="M504" i="4" s="1"/>
  <c r="H504" i="4"/>
  <c r="M503" i="4" a="1"/>
  <c r="M503" i="4" s="1"/>
  <c r="H503" i="4"/>
  <c r="H502" i="4"/>
  <c r="M501" i="4" a="1"/>
  <c r="M501" i="4" s="1"/>
  <c r="H501" i="4"/>
  <c r="M500" i="4" a="1"/>
  <c r="M500" i="4" s="1"/>
  <c r="H500" i="4"/>
  <c r="M499" i="4" a="1"/>
  <c r="M499" i="4" s="1"/>
  <c r="H499" i="4"/>
  <c r="M498" i="4" a="1"/>
  <c r="M498" i="4" s="1"/>
  <c r="H498" i="4"/>
  <c r="H497" i="4"/>
  <c r="M496" i="4" a="1"/>
  <c r="M496" i="4" s="1"/>
  <c r="H496" i="4"/>
  <c r="M495" i="4" a="1"/>
  <c r="M495" i="4" s="1"/>
  <c r="H495" i="4"/>
  <c r="M494" i="4" a="1"/>
  <c r="M494" i="4" s="1"/>
  <c r="H494" i="4"/>
  <c r="M493" i="4" a="1"/>
  <c r="M493" i="4" s="1"/>
  <c r="H493" i="4"/>
  <c r="M492" i="4" a="1"/>
  <c r="M492" i="4" s="1"/>
  <c r="H492" i="4"/>
  <c r="M491" i="4" a="1"/>
  <c r="M491" i="4" s="1"/>
  <c r="H491" i="4"/>
  <c r="M490" i="4" a="1"/>
  <c r="M490" i="4" s="1"/>
  <c r="H490" i="4"/>
  <c r="H489" i="4"/>
  <c r="M488" i="4" a="1"/>
  <c r="M488" i="4" s="1"/>
  <c r="H488" i="4"/>
  <c r="M487" i="4" a="1"/>
  <c r="M487" i="4" s="1"/>
  <c r="H487" i="4"/>
  <c r="M486" i="4" a="1"/>
  <c r="M486" i="4" s="1"/>
  <c r="H486" i="4"/>
  <c r="M485" i="4" a="1"/>
  <c r="M485" i="4" s="1"/>
  <c r="H485" i="4"/>
  <c r="M484" i="4" a="1"/>
  <c r="M484" i="4" s="1"/>
  <c r="H484" i="4"/>
  <c r="M483" i="4" a="1"/>
  <c r="M483" i="4" s="1"/>
  <c r="H483" i="4"/>
  <c r="M482" i="4" a="1"/>
  <c r="M482" i="4" s="1"/>
  <c r="H482" i="4"/>
  <c r="M481" i="4" a="1"/>
  <c r="M481" i="4" s="1"/>
  <c r="H481" i="4"/>
  <c r="M480" i="4" a="1"/>
  <c r="M480" i="4" s="1"/>
  <c r="H480" i="4"/>
  <c r="M479" i="4" a="1"/>
  <c r="M479" i="4" s="1"/>
  <c r="H479" i="4"/>
  <c r="M478" i="4" a="1"/>
  <c r="M478" i="4" s="1"/>
  <c r="H478" i="4"/>
  <c r="M477" i="4" a="1"/>
  <c r="M477" i="4" s="1"/>
  <c r="H477" i="4"/>
  <c r="M476" i="4" a="1"/>
  <c r="M476" i="4" s="1"/>
  <c r="H476" i="4"/>
  <c r="M475" i="4" a="1"/>
  <c r="M475" i="4" s="1"/>
  <c r="H475" i="4"/>
  <c r="M474" i="4" a="1"/>
  <c r="M474" i="4" s="1"/>
  <c r="H474" i="4"/>
  <c r="H473" i="4"/>
  <c r="M472" i="4" a="1"/>
  <c r="M472" i="4" s="1"/>
  <c r="H472" i="4"/>
  <c r="M471" i="4" a="1"/>
  <c r="M471" i="4" s="1"/>
  <c r="H471" i="4"/>
  <c r="M470" i="4" a="1"/>
  <c r="M470" i="4" s="1"/>
  <c r="H470" i="4"/>
  <c r="M469" i="4" a="1"/>
  <c r="M469" i="4" s="1"/>
  <c r="H469" i="4"/>
  <c r="M468" i="4" a="1"/>
  <c r="M468" i="4" s="1"/>
  <c r="H468" i="4"/>
  <c r="M467" i="4" a="1"/>
  <c r="M467" i="4" s="1"/>
  <c r="H467" i="4"/>
  <c r="M466" i="4" a="1"/>
  <c r="M466" i="4" s="1"/>
  <c r="H466" i="4"/>
  <c r="M465" i="4" a="1"/>
  <c r="M465" i="4" s="1"/>
  <c r="H465" i="4"/>
  <c r="M464" i="4" a="1"/>
  <c r="M464" i="4" s="1"/>
  <c r="H464" i="4"/>
  <c r="M463" i="4" a="1"/>
  <c r="M463" i="4" s="1"/>
  <c r="H463" i="4"/>
  <c r="M462" i="4" a="1"/>
  <c r="M462" i="4" s="1"/>
  <c r="H462" i="4"/>
  <c r="M461" i="4" a="1"/>
  <c r="M461" i="4" s="1"/>
  <c r="H461" i="4"/>
  <c r="M460" i="4" a="1"/>
  <c r="M460" i="4" s="1"/>
  <c r="H460" i="4"/>
  <c r="M459" i="4" a="1"/>
  <c r="M459" i="4" s="1"/>
  <c r="H459" i="4"/>
  <c r="M458" i="4" a="1"/>
  <c r="M458" i="4" s="1"/>
  <c r="H458" i="4"/>
  <c r="H457" i="4"/>
  <c r="M456" i="4" a="1"/>
  <c r="M456" i="4" s="1"/>
  <c r="H456" i="4"/>
  <c r="M455" i="4" a="1"/>
  <c r="M455" i="4" s="1"/>
  <c r="H455" i="4"/>
  <c r="M454" i="4" a="1"/>
  <c r="M454" i="4" s="1"/>
  <c r="H454" i="4"/>
  <c r="M453" i="4" a="1"/>
  <c r="M453" i="4" s="1"/>
  <c r="H453" i="4"/>
  <c r="M452" i="4" a="1"/>
  <c r="M452" i="4" s="1"/>
  <c r="H452" i="4"/>
  <c r="H451" i="4"/>
  <c r="M450" i="4" a="1"/>
  <c r="M450" i="4" s="1"/>
  <c r="H450" i="4"/>
  <c r="M449" i="4" a="1"/>
  <c r="M449" i="4" s="1"/>
  <c r="H449" i="4"/>
  <c r="M448" i="4" a="1"/>
  <c r="M448" i="4" s="1"/>
  <c r="H448" i="4"/>
  <c r="M447" i="4" a="1"/>
  <c r="M447" i="4" s="1"/>
  <c r="H447" i="4"/>
  <c r="M446" i="4" a="1"/>
  <c r="M446" i="4" s="1"/>
  <c r="H446" i="4"/>
  <c r="M445" i="4" a="1"/>
  <c r="M445" i="4" s="1"/>
  <c r="H445" i="4"/>
  <c r="M444" i="4" a="1"/>
  <c r="M444" i="4" s="1"/>
  <c r="H444" i="4"/>
  <c r="M443" i="4" a="1"/>
  <c r="M443" i="4" s="1"/>
  <c r="H443" i="4"/>
  <c r="H442" i="4"/>
  <c r="M441" i="4" a="1"/>
  <c r="M441" i="4" s="1"/>
  <c r="H441" i="4"/>
  <c r="H440" i="4"/>
  <c r="M439" i="4" a="1"/>
  <c r="M439" i="4" s="1"/>
  <c r="H439" i="4"/>
  <c r="M438" i="4" a="1"/>
  <c r="M438" i="4" s="1"/>
  <c r="H438" i="4"/>
  <c r="M437" i="4" a="1"/>
  <c r="M437" i="4" s="1"/>
  <c r="H437" i="4"/>
  <c r="M436" i="4" a="1"/>
  <c r="M436" i="4" s="1"/>
  <c r="H436" i="4"/>
  <c r="M435" i="4" a="1"/>
  <c r="M435" i="4" s="1"/>
  <c r="H435" i="4"/>
  <c r="M434" i="4" a="1"/>
  <c r="M434" i="4" s="1"/>
  <c r="H434" i="4"/>
  <c r="M433" i="4" a="1"/>
  <c r="M433" i="4" s="1"/>
  <c r="H433" i="4"/>
  <c r="M432" i="4" a="1"/>
  <c r="M432" i="4" s="1"/>
  <c r="H432" i="4"/>
  <c r="M431" i="4" a="1"/>
  <c r="M431" i="4" s="1"/>
  <c r="H431" i="4"/>
  <c r="M430" i="4" a="1"/>
  <c r="M430" i="4" s="1"/>
  <c r="H430" i="4"/>
  <c r="H429" i="4"/>
  <c r="M428" i="4" a="1"/>
  <c r="M428" i="4" s="1"/>
  <c r="H428" i="4"/>
  <c r="M427" i="4" a="1"/>
  <c r="M427" i="4" s="1"/>
  <c r="H427" i="4"/>
  <c r="M426" i="4" a="1"/>
  <c r="M426" i="4" s="1"/>
  <c r="H426" i="4"/>
  <c r="M425" i="4" a="1"/>
  <c r="M425" i="4" s="1"/>
  <c r="H425" i="4"/>
  <c r="M424" i="4" a="1"/>
  <c r="M424" i="4" s="1"/>
  <c r="H424" i="4"/>
  <c r="M423" i="4" a="1"/>
  <c r="M423" i="4" s="1"/>
  <c r="H423" i="4"/>
  <c r="M422" i="4" a="1"/>
  <c r="M422" i="4" s="1"/>
  <c r="H422" i="4"/>
  <c r="M421" i="4" a="1"/>
  <c r="M421" i="4" s="1"/>
  <c r="H421" i="4"/>
  <c r="M420" i="4" a="1"/>
  <c r="M420" i="4" s="1"/>
  <c r="H420" i="4"/>
  <c r="M419" i="4" a="1"/>
  <c r="M419" i="4" s="1"/>
  <c r="H419" i="4"/>
  <c r="M418" i="4" a="1"/>
  <c r="M418" i="4" s="1"/>
  <c r="H418" i="4"/>
  <c r="M417" i="4" a="1"/>
  <c r="M417" i="4" s="1"/>
  <c r="H417" i="4"/>
  <c r="H416" i="4"/>
  <c r="M415" i="4" a="1"/>
  <c r="M415" i="4" s="1"/>
  <c r="H415" i="4"/>
  <c r="M414" i="4" a="1"/>
  <c r="M414" i="4" s="1"/>
  <c r="H414" i="4"/>
  <c r="M413" i="4" a="1"/>
  <c r="M413" i="4" s="1"/>
  <c r="H413" i="4"/>
  <c r="M412" i="4" a="1"/>
  <c r="M412" i="4" s="1"/>
  <c r="H412" i="4"/>
  <c r="M411" i="4" a="1"/>
  <c r="M411" i="4" s="1"/>
  <c r="H411" i="4"/>
  <c r="M410" i="4" a="1"/>
  <c r="M410" i="4" s="1"/>
  <c r="H410" i="4"/>
  <c r="M409" i="4" a="1"/>
  <c r="M409" i="4" s="1"/>
  <c r="H409" i="4"/>
  <c r="M408" i="4" a="1"/>
  <c r="M408" i="4" s="1"/>
  <c r="H408" i="4"/>
  <c r="M407" i="4" a="1"/>
  <c r="M407" i="4" s="1"/>
  <c r="H407" i="4"/>
  <c r="M406" i="4" a="1"/>
  <c r="M406" i="4" s="1"/>
  <c r="H406" i="4"/>
  <c r="M405" i="4" a="1"/>
  <c r="M405" i="4" s="1"/>
  <c r="H405" i="4"/>
  <c r="M404" i="4" a="1"/>
  <c r="M404" i="4" s="1"/>
  <c r="H404" i="4"/>
  <c r="M403" i="4" a="1"/>
  <c r="M403" i="4" s="1"/>
  <c r="H403" i="4"/>
  <c r="M402" i="4" a="1"/>
  <c r="M402" i="4" s="1"/>
  <c r="H402" i="4"/>
  <c r="M401" i="4" a="1"/>
  <c r="M401" i="4" s="1"/>
  <c r="H401" i="4"/>
  <c r="H400" i="4"/>
  <c r="M399" i="4" a="1"/>
  <c r="M399" i="4" s="1"/>
  <c r="H399" i="4"/>
  <c r="M398" i="4" a="1"/>
  <c r="M398" i="4" s="1"/>
  <c r="H398" i="4"/>
  <c r="M397" i="4" a="1"/>
  <c r="M397" i="4" s="1"/>
  <c r="H397" i="4"/>
  <c r="M396" i="4" a="1"/>
  <c r="M396" i="4" s="1"/>
  <c r="H396" i="4"/>
  <c r="M395" i="4" a="1"/>
  <c r="M395" i="4" s="1"/>
  <c r="H395" i="4"/>
  <c r="H394" i="4"/>
  <c r="M393" i="4" a="1"/>
  <c r="M393" i="4" s="1"/>
  <c r="H393" i="4"/>
  <c r="M392" i="4" a="1"/>
  <c r="M392" i="4" s="1"/>
  <c r="H392" i="4"/>
  <c r="H391" i="4"/>
  <c r="M390" i="4" a="1"/>
  <c r="M390" i="4" s="1"/>
  <c r="H390" i="4"/>
  <c r="M389" i="4" a="1"/>
  <c r="M389" i="4" s="1"/>
  <c r="H389" i="4"/>
  <c r="M388" i="4" a="1"/>
  <c r="M388" i="4" s="1"/>
  <c r="H388" i="4"/>
  <c r="M387" i="4" a="1"/>
  <c r="M387" i="4" s="1"/>
  <c r="H387" i="4"/>
  <c r="M386" i="4" a="1"/>
  <c r="M386" i="4" s="1"/>
  <c r="H386" i="4"/>
  <c r="M385" i="4" a="1"/>
  <c r="M385" i="4" s="1"/>
  <c r="H385" i="4"/>
  <c r="H384" i="4"/>
  <c r="M383" i="4" a="1"/>
  <c r="M383" i="4" s="1"/>
  <c r="H383" i="4"/>
  <c r="H382" i="4"/>
  <c r="M381" i="4" a="1"/>
  <c r="M381" i="4" s="1"/>
  <c r="H381" i="4"/>
  <c r="M380" i="4" a="1"/>
  <c r="M380" i="4" s="1"/>
  <c r="H380" i="4"/>
  <c r="M379" i="4" a="1"/>
  <c r="M379" i="4" s="1"/>
  <c r="H379" i="4"/>
  <c r="H378" i="4"/>
  <c r="M377" i="4" a="1"/>
  <c r="M377" i="4" s="1"/>
  <c r="H377" i="4"/>
  <c r="M376" i="4" a="1"/>
  <c r="M376" i="4" s="1"/>
  <c r="H376" i="4"/>
  <c r="M375" i="4" a="1"/>
  <c r="M375" i="4" s="1"/>
  <c r="H375" i="4"/>
  <c r="H374" i="4"/>
  <c r="M373" i="4" a="1"/>
  <c r="M373" i="4" s="1"/>
  <c r="H373" i="4"/>
  <c r="M372" i="4" a="1"/>
  <c r="M372" i="4" s="1"/>
  <c r="H372" i="4"/>
  <c r="M371" i="4" a="1"/>
  <c r="M371" i="4" s="1"/>
  <c r="H371" i="4"/>
  <c r="M370" i="4" a="1"/>
  <c r="M370" i="4" s="1"/>
  <c r="H370" i="4"/>
  <c r="M369" i="4" a="1"/>
  <c r="M369" i="4" s="1"/>
  <c r="H369" i="4"/>
  <c r="M368" i="4" a="1"/>
  <c r="M368" i="4" s="1"/>
  <c r="H368" i="4"/>
  <c r="M367" i="4" a="1"/>
  <c r="M367" i="4" s="1"/>
  <c r="H367" i="4"/>
  <c r="H366" i="4"/>
  <c r="H365" i="4"/>
  <c r="M364" i="4" a="1"/>
  <c r="M364" i="4" s="1"/>
  <c r="H364" i="4"/>
  <c r="M363" i="4" a="1"/>
  <c r="M363" i="4" s="1"/>
  <c r="H363" i="4"/>
  <c r="M362" i="4" a="1"/>
  <c r="M362" i="4" s="1"/>
  <c r="H362" i="4"/>
  <c r="M361" i="4" a="1"/>
  <c r="M361" i="4" s="1"/>
  <c r="H361" i="4"/>
  <c r="M360" i="4" a="1"/>
  <c r="M360" i="4" s="1"/>
  <c r="H360" i="4"/>
  <c r="M359" i="4" a="1"/>
  <c r="M359" i="4" s="1"/>
  <c r="H359" i="4"/>
  <c r="M358" i="4" a="1"/>
  <c r="M358" i="4" s="1"/>
  <c r="H358" i="4"/>
  <c r="M357" i="4" a="1"/>
  <c r="M357" i="4" s="1"/>
  <c r="H357" i="4"/>
  <c r="M356" i="4" a="1"/>
  <c r="M356" i="4" s="1"/>
  <c r="H356" i="4"/>
  <c r="M355" i="4" a="1"/>
  <c r="M355" i="4" s="1"/>
  <c r="H355" i="4"/>
  <c r="M354" i="4" a="1"/>
  <c r="M354" i="4" s="1"/>
  <c r="H354" i="4"/>
  <c r="M353" i="4" a="1"/>
  <c r="M353" i="4" s="1"/>
  <c r="H353" i="4"/>
  <c r="M352" i="4" a="1"/>
  <c r="M352" i="4" s="1"/>
  <c r="H352" i="4"/>
  <c r="H351" i="4"/>
  <c r="H350" i="4"/>
  <c r="M349" i="4" a="1"/>
  <c r="M349" i="4" s="1"/>
  <c r="H349" i="4"/>
  <c r="M348" i="4" a="1"/>
  <c r="M348" i="4" s="1"/>
  <c r="H348" i="4"/>
  <c r="M347" i="4" a="1"/>
  <c r="M347" i="4" s="1"/>
  <c r="H347" i="4"/>
  <c r="H346" i="4"/>
  <c r="M345" i="4" a="1"/>
  <c r="M345" i="4" s="1"/>
  <c r="H345" i="4"/>
  <c r="M344" i="4" a="1"/>
  <c r="M344" i="4" s="1"/>
  <c r="H344" i="4"/>
  <c r="M343" i="4" a="1"/>
  <c r="M343" i="4" s="1"/>
  <c r="H343" i="4"/>
  <c r="H342" i="4"/>
  <c r="M341" i="4" a="1"/>
  <c r="M341" i="4" s="1"/>
  <c r="H341" i="4"/>
  <c r="M340" i="4" a="1"/>
  <c r="M340" i="4" s="1"/>
  <c r="H340" i="4"/>
  <c r="M339" i="4" a="1"/>
  <c r="M339" i="4" s="1"/>
  <c r="H339" i="4"/>
  <c r="M338" i="4" a="1"/>
  <c r="M338" i="4" s="1"/>
  <c r="H338" i="4"/>
  <c r="M337" i="4" a="1"/>
  <c r="M337" i="4" s="1"/>
  <c r="H337" i="4"/>
  <c r="H336" i="4"/>
  <c r="M335" i="4" a="1"/>
  <c r="M335" i="4" s="1"/>
  <c r="H335" i="4"/>
  <c r="H334" i="4"/>
  <c r="M333" i="4" a="1"/>
  <c r="M333" i="4" s="1"/>
  <c r="H333" i="4"/>
  <c r="M332" i="4" a="1"/>
  <c r="M332" i="4" s="1"/>
  <c r="H332" i="4"/>
  <c r="M331" i="4" a="1"/>
  <c r="M331" i="4" s="1"/>
  <c r="H331" i="4"/>
  <c r="M330" i="4" a="1"/>
  <c r="M330" i="4" s="1"/>
  <c r="H330" i="4"/>
  <c r="M329" i="4" a="1"/>
  <c r="M329" i="4" s="1"/>
  <c r="H329" i="4"/>
  <c r="M328" i="4" a="1"/>
  <c r="M328" i="4" s="1"/>
  <c r="H328" i="4"/>
  <c r="M327" i="4" a="1"/>
  <c r="M327" i="4" s="1"/>
  <c r="H327" i="4"/>
  <c r="H326" i="4"/>
  <c r="M325" i="4" a="1"/>
  <c r="M325" i="4" s="1"/>
  <c r="H325" i="4"/>
  <c r="M324" i="4" a="1"/>
  <c r="M324" i="4" s="1"/>
  <c r="H324" i="4"/>
  <c r="M323" i="4" a="1"/>
  <c r="M323" i="4" s="1"/>
  <c r="H323" i="4"/>
  <c r="M322" i="4" a="1"/>
  <c r="M322" i="4" s="1"/>
  <c r="H322" i="4"/>
  <c r="M321" i="4" a="1"/>
  <c r="M321" i="4" s="1"/>
  <c r="H321" i="4"/>
  <c r="H320" i="4"/>
  <c r="M319" i="4" a="1"/>
  <c r="M319" i="4" s="1"/>
  <c r="H319" i="4"/>
  <c r="M318" i="4" a="1"/>
  <c r="M318" i="4" s="1"/>
  <c r="H318" i="4"/>
  <c r="M317" i="4" a="1"/>
  <c r="M317" i="4" s="1"/>
  <c r="H317" i="4"/>
  <c r="M316" i="4" a="1"/>
  <c r="M316" i="4" s="1"/>
  <c r="H316" i="4"/>
  <c r="M315" i="4" a="1"/>
  <c r="M315" i="4" s="1"/>
  <c r="H315" i="4"/>
  <c r="H314" i="4"/>
  <c r="M313" i="4" a="1"/>
  <c r="M313" i="4" s="1"/>
  <c r="H313" i="4"/>
  <c r="H312" i="4"/>
  <c r="M311" i="4" a="1"/>
  <c r="M311" i="4" s="1"/>
  <c r="H311" i="4"/>
  <c r="H310" i="4"/>
  <c r="M309" i="4" a="1"/>
  <c r="M309" i="4" s="1"/>
  <c r="H309" i="4"/>
  <c r="M308" i="4" a="1"/>
  <c r="M308" i="4" s="1"/>
  <c r="H308" i="4"/>
  <c r="M307" i="4" a="1"/>
  <c r="M307" i="4" s="1"/>
  <c r="H307" i="4"/>
  <c r="M306" i="4" a="1"/>
  <c r="M306" i="4" s="1"/>
  <c r="H306" i="4"/>
  <c r="M305" i="4" a="1"/>
  <c r="M305" i="4" s="1"/>
  <c r="H305" i="4"/>
  <c r="M304" i="4" a="1"/>
  <c r="M304" i="4" s="1"/>
  <c r="H304" i="4"/>
  <c r="M303" i="4" a="1"/>
  <c r="M303" i="4" s="1"/>
  <c r="H303" i="4"/>
  <c r="M302" i="4" a="1"/>
  <c r="M302" i="4" s="1"/>
  <c r="H302" i="4"/>
  <c r="M301" i="4" a="1"/>
  <c r="M301" i="4" s="1"/>
  <c r="H301" i="4"/>
  <c r="M300" i="4" a="1"/>
  <c r="M300" i="4" s="1"/>
  <c r="H300" i="4"/>
  <c r="M299" i="4" a="1"/>
  <c r="M299" i="4" s="1"/>
  <c r="H299" i="4"/>
  <c r="H298" i="4"/>
  <c r="M297" i="4" a="1"/>
  <c r="M297" i="4" s="1"/>
  <c r="H297" i="4"/>
  <c r="H296" i="4"/>
  <c r="M295" i="4" a="1"/>
  <c r="M295" i="4" s="1"/>
  <c r="H295" i="4"/>
  <c r="M294" i="4" a="1"/>
  <c r="M294" i="4" s="1"/>
  <c r="H294" i="4"/>
  <c r="M293" i="4" a="1"/>
  <c r="M293" i="4" s="1"/>
  <c r="H293" i="4"/>
  <c r="M292" i="4" a="1"/>
  <c r="M292" i="4" s="1"/>
  <c r="H292" i="4"/>
  <c r="M291" i="4" a="1"/>
  <c r="M291" i="4" s="1"/>
  <c r="H291" i="4"/>
  <c r="M290" i="4" a="1"/>
  <c r="M290" i="4" s="1"/>
  <c r="H290" i="4"/>
  <c r="M289" i="4" a="1"/>
  <c r="M289" i="4" s="1"/>
  <c r="H289" i="4"/>
  <c r="H288" i="4"/>
  <c r="H287" i="4"/>
  <c r="M286" i="4" a="1"/>
  <c r="M286" i="4" s="1"/>
  <c r="H286" i="4"/>
  <c r="M285" i="4" a="1"/>
  <c r="M285" i="4" s="1"/>
  <c r="H285" i="4"/>
  <c r="H284" i="4"/>
  <c r="M283" i="4" a="1"/>
  <c r="M283" i="4" s="1"/>
  <c r="H283" i="4"/>
  <c r="H282" i="4"/>
  <c r="M281" i="4" a="1"/>
  <c r="M281" i="4" s="1"/>
  <c r="H281" i="4"/>
  <c r="M280" i="4" a="1"/>
  <c r="M280" i="4" s="1"/>
  <c r="H280" i="4"/>
  <c r="M279" i="4" a="1"/>
  <c r="M279" i="4" s="1"/>
  <c r="H279" i="4"/>
  <c r="M278" i="4" a="1"/>
  <c r="M278" i="4" s="1"/>
  <c r="H278" i="4"/>
  <c r="M277" i="4" a="1"/>
  <c r="M277" i="4" s="1"/>
  <c r="H277" i="4"/>
  <c r="M276" i="4" a="1"/>
  <c r="M276" i="4" s="1"/>
  <c r="H276" i="4"/>
  <c r="M275" i="4" a="1"/>
  <c r="M275" i="4" s="1"/>
  <c r="H275" i="4"/>
  <c r="M274" i="4" a="1"/>
  <c r="M274" i="4" s="1"/>
  <c r="H274" i="4"/>
  <c r="M273" i="4" a="1"/>
  <c r="M273" i="4" s="1"/>
  <c r="H273" i="4"/>
  <c r="H272" i="4"/>
  <c r="M271" i="4" a="1"/>
  <c r="M271" i="4" s="1"/>
  <c r="H271" i="4"/>
  <c r="M270" i="4" a="1"/>
  <c r="M270" i="4" s="1"/>
  <c r="H270" i="4"/>
  <c r="M269" i="4" a="1"/>
  <c r="M269" i="4" s="1"/>
  <c r="H269" i="4"/>
  <c r="H268" i="4"/>
  <c r="M267" i="4" a="1"/>
  <c r="M267" i="4" s="1"/>
  <c r="H267" i="4"/>
  <c r="H266" i="4"/>
  <c r="M265" i="4" a="1"/>
  <c r="M265" i="4" s="1"/>
  <c r="H265" i="4"/>
  <c r="H264" i="4"/>
  <c r="M263" i="4" a="1"/>
  <c r="M263" i="4" s="1"/>
  <c r="H263" i="4"/>
  <c r="M262" i="4" a="1"/>
  <c r="M262" i="4" s="1"/>
  <c r="H262" i="4"/>
  <c r="M261" i="4" a="1"/>
  <c r="M261" i="4" s="1"/>
  <c r="H261" i="4"/>
  <c r="M260" i="4" a="1"/>
  <c r="M260" i="4" s="1"/>
  <c r="H260" i="4"/>
  <c r="M259" i="4" a="1"/>
  <c r="M259" i="4" s="1"/>
  <c r="H259" i="4"/>
  <c r="M258" i="4" a="1"/>
  <c r="M258" i="4" s="1"/>
  <c r="H258" i="4"/>
  <c r="M257" i="4" a="1"/>
  <c r="M257" i="4" s="1"/>
  <c r="H257" i="4"/>
  <c r="M256" i="4" a="1"/>
  <c r="M256" i="4" s="1"/>
  <c r="H256" i="4"/>
  <c r="M255" i="4" a="1"/>
  <c r="M255" i="4" s="1"/>
  <c r="H255" i="4"/>
  <c r="M254" i="4" a="1"/>
  <c r="M254" i="4" s="1"/>
  <c r="H254" i="4"/>
  <c r="M253" i="4" a="1"/>
  <c r="M253" i="4" s="1"/>
  <c r="H253" i="4"/>
  <c r="H252" i="4"/>
  <c r="M251" i="4" a="1"/>
  <c r="M251" i="4" s="1"/>
  <c r="H251" i="4"/>
  <c r="H250" i="4"/>
  <c r="M249" i="4" a="1"/>
  <c r="M249" i="4" s="1"/>
  <c r="H249" i="4"/>
  <c r="H248" i="4"/>
  <c r="H247" i="4"/>
  <c r="M246" i="4" a="1"/>
  <c r="M246" i="4" s="1"/>
  <c r="H246" i="4"/>
  <c r="M245" i="4" a="1"/>
  <c r="M245" i="4" s="1"/>
  <c r="H245" i="4"/>
  <c r="M244" i="4" a="1"/>
  <c r="M244" i="4" s="1"/>
  <c r="H244" i="4"/>
  <c r="M243" i="4" a="1"/>
  <c r="M243" i="4" s="1"/>
  <c r="H243" i="4"/>
  <c r="M242" i="4" a="1"/>
  <c r="M242" i="4" s="1"/>
  <c r="H242" i="4"/>
  <c r="M241" i="4" a="1"/>
  <c r="M241" i="4" s="1"/>
  <c r="H241" i="4"/>
  <c r="H240" i="4"/>
  <c r="M239" i="4" a="1"/>
  <c r="M239" i="4" s="1"/>
  <c r="H239" i="4"/>
  <c r="M238" i="4" a="1"/>
  <c r="M238" i="4" s="1"/>
  <c r="H238" i="4"/>
  <c r="H237" i="4"/>
  <c r="M236" i="4" a="1"/>
  <c r="M236" i="4" s="1"/>
  <c r="H236" i="4"/>
  <c r="M235" i="4" a="1"/>
  <c r="M235" i="4" s="1"/>
  <c r="H235" i="4"/>
  <c r="H234" i="4"/>
  <c r="M233" i="4" a="1"/>
  <c r="M233" i="4" s="1"/>
  <c r="H233" i="4"/>
  <c r="H232" i="4"/>
  <c r="M231" i="4" a="1"/>
  <c r="M231" i="4" s="1"/>
  <c r="H231" i="4"/>
  <c r="M230" i="4" a="1"/>
  <c r="M230" i="4" s="1"/>
  <c r="H230" i="4"/>
  <c r="M229" i="4" a="1"/>
  <c r="M229" i="4" s="1"/>
  <c r="H229" i="4"/>
  <c r="M228" i="4" a="1"/>
  <c r="M228" i="4" s="1"/>
  <c r="H228" i="4"/>
  <c r="M227" i="4" a="1"/>
  <c r="M227" i="4" s="1"/>
  <c r="H227" i="4"/>
  <c r="M226" i="4" a="1"/>
  <c r="M226" i="4" s="1"/>
  <c r="H226" i="4"/>
  <c r="M225" i="4" a="1"/>
  <c r="M225" i="4" s="1"/>
  <c r="H225" i="4"/>
  <c r="H224" i="4"/>
  <c r="M223" i="4" a="1"/>
  <c r="M223" i="4" s="1"/>
  <c r="H223" i="4"/>
  <c r="M222" i="4" a="1"/>
  <c r="M222" i="4" s="1"/>
  <c r="H222" i="4"/>
  <c r="M221" i="4" a="1"/>
  <c r="M221" i="4" s="1"/>
  <c r="H221" i="4"/>
  <c r="H220" i="4"/>
  <c r="M219" i="4" a="1"/>
  <c r="M219" i="4" s="1"/>
  <c r="H219" i="4"/>
  <c r="H218" i="4"/>
  <c r="M217" i="4" a="1"/>
  <c r="M217" i="4" s="1"/>
  <c r="H217" i="4"/>
  <c r="M216" i="4" a="1"/>
  <c r="M216" i="4" s="1"/>
  <c r="H216" i="4"/>
  <c r="M215" i="4" a="1"/>
  <c r="M215" i="4" s="1"/>
  <c r="H215" i="4"/>
  <c r="M214" i="4" a="1"/>
  <c r="M214" i="4" s="1"/>
  <c r="H214" i="4"/>
  <c r="M213" i="4" a="1"/>
  <c r="M213" i="4" s="1"/>
  <c r="H213" i="4"/>
  <c r="M212" i="4" a="1"/>
  <c r="M212" i="4" s="1"/>
  <c r="H212" i="4"/>
  <c r="M211" i="4" a="1"/>
  <c r="M211" i="4" s="1"/>
  <c r="H211" i="4"/>
  <c r="M210" i="4" a="1"/>
  <c r="M210" i="4" s="1"/>
  <c r="H210" i="4"/>
  <c r="M209" i="4" a="1"/>
  <c r="M209" i="4" s="1"/>
  <c r="H209" i="4"/>
  <c r="H208" i="4"/>
  <c r="M207" i="4" a="1"/>
  <c r="M207" i="4" s="1"/>
  <c r="H207" i="4"/>
  <c r="M206" i="4" a="1"/>
  <c r="M206" i="4" s="1"/>
  <c r="H206" i="4"/>
  <c r="M205" i="4" a="1"/>
  <c r="M205" i="4" s="1"/>
  <c r="H205" i="4"/>
  <c r="M204" i="4" a="1"/>
  <c r="M204" i="4" s="1"/>
  <c r="H204" i="4"/>
  <c r="M203" i="4" a="1"/>
  <c r="M203" i="4" s="1"/>
  <c r="H203" i="4"/>
  <c r="M202" i="4" a="1"/>
  <c r="M202" i="4" s="1"/>
  <c r="H202" i="4"/>
  <c r="M201" i="4" a="1"/>
  <c r="M201" i="4" s="1"/>
  <c r="H201" i="4"/>
  <c r="H200" i="4"/>
  <c r="M199" i="4" a="1"/>
  <c r="M199" i="4" s="1"/>
  <c r="H199" i="4"/>
  <c r="M198" i="4" a="1"/>
  <c r="M198" i="4" s="1"/>
  <c r="H198" i="4"/>
  <c r="M197" i="4" a="1"/>
  <c r="M197" i="4" s="1"/>
  <c r="H197" i="4"/>
  <c r="M196" i="4" a="1"/>
  <c r="M196" i="4" s="1"/>
  <c r="H196" i="4"/>
  <c r="M195" i="4" a="1"/>
  <c r="M195" i="4" s="1"/>
  <c r="H195" i="4"/>
  <c r="M194" i="4" a="1"/>
  <c r="M194" i="4" s="1"/>
  <c r="H194" i="4"/>
  <c r="M193" i="4" a="1"/>
  <c r="M193" i="4" s="1"/>
  <c r="H193" i="4"/>
  <c r="H192" i="4"/>
  <c r="M191" i="4" a="1"/>
  <c r="M191" i="4" s="1"/>
  <c r="H191" i="4"/>
  <c r="M190" i="4" a="1"/>
  <c r="M190" i="4" s="1"/>
  <c r="H190" i="4"/>
  <c r="M189" i="4" a="1"/>
  <c r="M189" i="4" s="1"/>
  <c r="H189" i="4"/>
  <c r="M188" i="4" a="1"/>
  <c r="M188" i="4" s="1"/>
  <c r="H188" i="4"/>
  <c r="M187" i="4" a="1"/>
  <c r="M187" i="4" s="1"/>
  <c r="H187" i="4"/>
  <c r="H186" i="4"/>
  <c r="M185" i="4" a="1"/>
  <c r="M185" i="4" s="1"/>
  <c r="H185" i="4"/>
  <c r="M184" i="4" a="1"/>
  <c r="M184" i="4" s="1"/>
  <c r="H184" i="4"/>
  <c r="M183" i="4" a="1"/>
  <c r="M183" i="4" s="1"/>
  <c r="H183" i="4"/>
  <c r="M182" i="4" a="1"/>
  <c r="M182" i="4" s="1"/>
  <c r="H182" i="4"/>
  <c r="M181" i="4" a="1"/>
  <c r="M181" i="4" s="1"/>
  <c r="H181" i="4"/>
  <c r="H180" i="4"/>
  <c r="M179" i="4" a="1"/>
  <c r="M179" i="4" s="1"/>
  <c r="H179" i="4"/>
  <c r="M178" i="4" a="1"/>
  <c r="M178" i="4" s="1"/>
  <c r="H178" i="4"/>
  <c r="M177" i="4" a="1"/>
  <c r="M177" i="4" s="1"/>
  <c r="H177" i="4"/>
  <c r="H176" i="4"/>
  <c r="M175" i="4" a="1"/>
  <c r="M175" i="4" s="1"/>
  <c r="H175" i="4"/>
  <c r="M174" i="4" a="1"/>
  <c r="M174" i="4" s="1"/>
  <c r="H174" i="4"/>
  <c r="M173" i="4" a="1"/>
  <c r="M173" i="4" s="1"/>
  <c r="H173" i="4"/>
  <c r="H172" i="4"/>
  <c r="M171" i="4" a="1"/>
  <c r="M171" i="4" s="1"/>
  <c r="H171" i="4"/>
  <c r="M170" i="4" a="1"/>
  <c r="M170" i="4" s="1"/>
  <c r="H170" i="4"/>
  <c r="M169" i="4" a="1"/>
  <c r="M169" i="4" s="1"/>
  <c r="H169" i="4"/>
  <c r="M168" i="4" a="1"/>
  <c r="M168" i="4" s="1"/>
  <c r="H168" i="4"/>
  <c r="M167" i="4" a="1"/>
  <c r="M167" i="4" s="1"/>
  <c r="H167" i="4"/>
  <c r="M166" i="4" a="1"/>
  <c r="M166" i="4" s="1"/>
  <c r="H166" i="4"/>
  <c r="M165" i="4" a="1"/>
  <c r="M165" i="4" s="1"/>
  <c r="H165" i="4"/>
  <c r="M164" i="4" a="1"/>
  <c r="M164" i="4" s="1"/>
  <c r="H164" i="4"/>
  <c r="M163" i="4" a="1"/>
  <c r="M163" i="4" s="1"/>
  <c r="H163" i="4"/>
  <c r="M162" i="4" a="1"/>
  <c r="M162" i="4" s="1"/>
  <c r="H162" i="4"/>
  <c r="M161" i="4" a="1"/>
  <c r="M161" i="4" s="1"/>
  <c r="H161" i="4"/>
  <c r="M160" i="4" a="1"/>
  <c r="M160" i="4" s="1"/>
  <c r="H160" i="4"/>
  <c r="M159" i="4" a="1"/>
  <c r="M159" i="4" s="1"/>
  <c r="H159" i="4"/>
  <c r="M158" i="4" a="1"/>
  <c r="M158" i="4" s="1"/>
  <c r="H158" i="4"/>
  <c r="M157" i="4" a="1"/>
  <c r="M157" i="4" s="1"/>
  <c r="H157" i="4"/>
  <c r="H156" i="4"/>
  <c r="M155" i="4" a="1"/>
  <c r="M155" i="4" s="1"/>
  <c r="H155" i="4"/>
  <c r="M154" i="4" a="1"/>
  <c r="M154" i="4" s="1"/>
  <c r="H154" i="4"/>
  <c r="M153" i="4" a="1"/>
  <c r="M153" i="4" s="1"/>
  <c r="H153" i="4"/>
  <c r="M152" i="4" a="1"/>
  <c r="M152" i="4" s="1"/>
  <c r="H152" i="4"/>
  <c r="M151" i="4" a="1"/>
  <c r="M151" i="4" s="1"/>
  <c r="H151" i="4"/>
  <c r="M150" i="4" a="1"/>
  <c r="M150" i="4" s="1"/>
  <c r="H150" i="4"/>
  <c r="M149" i="4" a="1"/>
  <c r="M149" i="4" s="1"/>
  <c r="H149" i="4"/>
  <c r="H148" i="4"/>
  <c r="M147" i="4" a="1"/>
  <c r="M147" i="4" s="1"/>
  <c r="H147" i="4"/>
  <c r="M146" i="4" a="1"/>
  <c r="M146" i="4" s="1"/>
  <c r="H146" i="4"/>
  <c r="M145" i="4" a="1"/>
  <c r="M145" i="4" s="1"/>
  <c r="H145" i="4"/>
  <c r="M144" i="4" a="1"/>
  <c r="M144" i="4" s="1"/>
  <c r="H144" i="4"/>
  <c r="M143" i="4" a="1"/>
  <c r="M143" i="4" s="1"/>
  <c r="H143" i="4"/>
  <c r="M142" i="4" a="1"/>
  <c r="M142" i="4" s="1"/>
  <c r="H142" i="4"/>
  <c r="M141" i="4" a="1"/>
  <c r="M141" i="4" s="1"/>
  <c r="H141" i="4"/>
  <c r="H140" i="4"/>
  <c r="M139" i="4" a="1"/>
  <c r="M139" i="4" s="1"/>
  <c r="H139" i="4"/>
  <c r="M138" i="4" a="1"/>
  <c r="M138" i="4" s="1"/>
  <c r="H138" i="4"/>
  <c r="M137" i="4" a="1"/>
  <c r="M137" i="4" s="1"/>
  <c r="H137" i="4"/>
  <c r="M136" i="4" a="1"/>
  <c r="M136" i="4" s="1"/>
  <c r="H136" i="4"/>
  <c r="M135" i="4" a="1"/>
  <c r="M135" i="4" s="1"/>
  <c r="H135" i="4"/>
  <c r="M134" i="4" a="1"/>
  <c r="M134" i="4" s="1"/>
  <c r="H134" i="4"/>
  <c r="M133" i="4" a="1"/>
  <c r="M133" i="4" s="1"/>
  <c r="H133" i="4"/>
  <c r="M132" i="4" a="1"/>
  <c r="M132" i="4" s="1"/>
  <c r="H132" i="4"/>
  <c r="M131" i="4" a="1"/>
  <c r="M131" i="4" s="1"/>
  <c r="H131" i="4"/>
  <c r="M130" i="4" a="1"/>
  <c r="M130" i="4" s="1"/>
  <c r="H130" i="4"/>
  <c r="M129" i="4" a="1"/>
  <c r="M129" i="4" s="1"/>
  <c r="H129" i="4"/>
  <c r="M128" i="4" a="1"/>
  <c r="M128" i="4" s="1"/>
  <c r="H128" i="4"/>
  <c r="M127" i="4" a="1"/>
  <c r="M127" i="4" s="1"/>
  <c r="H127" i="4"/>
  <c r="M126" i="4" a="1"/>
  <c r="M126" i="4" s="1"/>
  <c r="H126" i="4"/>
  <c r="H125" i="4"/>
  <c r="H124" i="4"/>
  <c r="M123" i="4" a="1"/>
  <c r="M123" i="4" s="1"/>
  <c r="H123" i="4"/>
  <c r="M122" i="4" a="1"/>
  <c r="M122" i="4" s="1"/>
  <c r="H122" i="4"/>
  <c r="M121" i="4" a="1"/>
  <c r="M121" i="4" s="1"/>
  <c r="H121" i="4"/>
  <c r="H120" i="4"/>
  <c r="M119" i="4" a="1"/>
  <c r="M119" i="4" s="1"/>
  <c r="H119" i="4"/>
  <c r="M118" i="4" a="1"/>
  <c r="M118" i="4" s="1"/>
  <c r="H118" i="4"/>
  <c r="M117" i="4" a="1"/>
  <c r="M117" i="4" s="1"/>
  <c r="H117" i="4"/>
  <c r="H116" i="4"/>
  <c r="M115" i="4" a="1"/>
  <c r="M115" i="4" s="1"/>
  <c r="H115" i="4"/>
  <c r="M114" i="4" a="1"/>
  <c r="M114" i="4" s="1"/>
  <c r="H114" i="4"/>
  <c r="M113" i="4" a="1"/>
  <c r="M113" i="4" s="1"/>
  <c r="H113" i="4"/>
  <c r="M112" i="4" a="1"/>
  <c r="M112" i="4" s="1"/>
  <c r="H112" i="4"/>
  <c r="M111" i="4" a="1"/>
  <c r="M111" i="4" s="1"/>
  <c r="H111" i="4"/>
  <c r="M110" i="4" a="1"/>
  <c r="M110" i="4" s="1"/>
  <c r="H110" i="4"/>
  <c r="M109" i="4" a="1"/>
  <c r="M109" i="4" s="1"/>
  <c r="H109" i="4"/>
  <c r="H108" i="4"/>
  <c r="H107" i="4"/>
  <c r="M106" i="4" a="1"/>
  <c r="M106" i="4" s="1"/>
  <c r="H106" i="4"/>
  <c r="M105" i="4" a="1"/>
  <c r="M105" i="4" s="1"/>
  <c r="H105" i="4"/>
  <c r="M104" i="4" a="1"/>
  <c r="M104" i="4" s="1"/>
  <c r="H104" i="4"/>
  <c r="M103" i="4" a="1"/>
  <c r="M103" i="4" s="1"/>
  <c r="H103" i="4"/>
  <c r="M102" i="4" a="1"/>
  <c r="M102" i="4" s="1"/>
  <c r="H102" i="4"/>
  <c r="M101" i="4" a="1"/>
  <c r="M101" i="4" s="1"/>
  <c r="H101" i="4"/>
  <c r="M100" i="4" a="1"/>
  <c r="M100" i="4" s="1"/>
  <c r="H100" i="4"/>
  <c r="M99" i="4" a="1"/>
  <c r="M99" i="4" s="1"/>
  <c r="H99" i="4"/>
  <c r="M98" i="4" a="1"/>
  <c r="M98" i="4" s="1"/>
  <c r="H98" i="4"/>
  <c r="M97" i="4" a="1"/>
  <c r="M97" i="4" s="1"/>
  <c r="H97" i="4"/>
  <c r="M96" i="4" a="1"/>
  <c r="M96" i="4" s="1"/>
  <c r="H96" i="4"/>
  <c r="M95" i="4" a="1"/>
  <c r="M95" i="4" s="1"/>
  <c r="H95" i="4"/>
  <c r="M94" i="4" a="1"/>
  <c r="M94" i="4" s="1"/>
  <c r="H94" i="4"/>
  <c r="M93" i="4" a="1"/>
  <c r="M93" i="4" s="1"/>
  <c r="H93" i="4"/>
  <c r="H92" i="4"/>
  <c r="M91" i="4" a="1"/>
  <c r="M91" i="4" s="1"/>
  <c r="H91" i="4"/>
  <c r="M90" i="4" a="1"/>
  <c r="M90" i="4" s="1"/>
  <c r="H90" i="4"/>
  <c r="M89" i="4" a="1"/>
  <c r="M89" i="4" s="1"/>
  <c r="H89" i="4"/>
  <c r="M88" i="4" a="1"/>
  <c r="M88" i="4" s="1"/>
  <c r="H88" i="4"/>
  <c r="M87" i="4" a="1"/>
  <c r="M87" i="4" s="1"/>
  <c r="H87" i="4"/>
  <c r="M86" i="4" a="1"/>
  <c r="M86" i="4" s="1"/>
  <c r="H86" i="4"/>
  <c r="M85" i="4" a="1"/>
  <c r="M85" i="4" s="1"/>
  <c r="H85" i="4"/>
  <c r="H84" i="4"/>
  <c r="M83" i="4" a="1"/>
  <c r="M83" i="4" s="1"/>
  <c r="H83" i="4"/>
  <c r="M82" i="4" a="1"/>
  <c r="M82" i="4" s="1"/>
  <c r="H82" i="4"/>
  <c r="M81" i="4" a="1"/>
  <c r="M81" i="4" s="1"/>
  <c r="H81" i="4"/>
  <c r="M80" i="4" a="1"/>
  <c r="M80" i="4" s="1"/>
  <c r="H80" i="4"/>
  <c r="H79" i="4"/>
  <c r="M78" i="4" a="1"/>
  <c r="M78" i="4" s="1"/>
  <c r="H78" i="4"/>
  <c r="M77" i="4" a="1"/>
  <c r="M77" i="4" s="1"/>
  <c r="H77" i="4"/>
  <c r="H76" i="4"/>
  <c r="M75" i="4" a="1"/>
  <c r="M75" i="4" s="1"/>
  <c r="H75" i="4"/>
  <c r="M74" i="4" a="1"/>
  <c r="M74" i="4" s="1"/>
  <c r="H74" i="4"/>
  <c r="M73" i="4" a="1"/>
  <c r="M73" i="4" s="1"/>
  <c r="H73" i="4"/>
  <c r="M72" i="4" a="1"/>
  <c r="M72" i="4" s="1"/>
  <c r="H72" i="4"/>
  <c r="M71" i="4" a="1"/>
  <c r="M71" i="4" s="1"/>
  <c r="H71" i="4"/>
  <c r="M70" i="4" a="1"/>
  <c r="M70" i="4" s="1"/>
  <c r="H70" i="4"/>
  <c r="M69" i="4" a="1"/>
  <c r="M69" i="4" s="1"/>
  <c r="H69" i="4"/>
  <c r="M68" i="4" a="1"/>
  <c r="M68" i="4" s="1"/>
  <c r="H68" i="4"/>
  <c r="M67" i="4" a="1"/>
  <c r="M67" i="4" s="1"/>
  <c r="H67" i="4"/>
  <c r="M66" i="4" a="1"/>
  <c r="M66" i="4" s="1"/>
  <c r="H66" i="4"/>
  <c r="M65" i="4" a="1"/>
  <c r="M65" i="4" s="1"/>
  <c r="H65" i="4"/>
  <c r="M64" i="4" a="1"/>
  <c r="M64" i="4" s="1"/>
  <c r="H64" i="4"/>
  <c r="M63" i="4" a="1"/>
  <c r="M63" i="4" s="1"/>
  <c r="H63" i="4"/>
  <c r="M62" i="4" a="1"/>
  <c r="M62" i="4" s="1"/>
  <c r="H62" i="4"/>
  <c r="M61" i="4" a="1"/>
  <c r="M61" i="4" s="1"/>
  <c r="H61" i="4"/>
  <c r="H60" i="4"/>
  <c r="M59" i="4" a="1"/>
  <c r="M59" i="4" s="1"/>
  <c r="H59" i="4"/>
  <c r="M58" i="4" a="1"/>
  <c r="M58" i="4" s="1"/>
  <c r="H58" i="4"/>
  <c r="M57" i="4" a="1"/>
  <c r="M57" i="4" s="1"/>
  <c r="H57" i="4"/>
  <c r="H56" i="4"/>
  <c r="M55" i="4" a="1"/>
  <c r="M55" i="4" s="1"/>
  <c r="H55" i="4"/>
  <c r="M54" i="4" a="1"/>
  <c r="M54" i="4" s="1"/>
  <c r="H54" i="4"/>
  <c r="M53" i="4" a="1"/>
  <c r="M53" i="4" s="1"/>
  <c r="H53" i="4"/>
  <c r="H52" i="4"/>
  <c r="H51" i="4"/>
  <c r="M50" i="4" a="1"/>
  <c r="M50" i="4" s="1"/>
  <c r="H50" i="4"/>
  <c r="M49" i="4" a="1"/>
  <c r="M49" i="4" s="1"/>
  <c r="H49" i="4"/>
  <c r="M48" i="4" a="1"/>
  <c r="M48" i="4" s="1"/>
  <c r="H48" i="4"/>
  <c r="M47" i="4" a="1"/>
  <c r="M47" i="4" s="1"/>
  <c r="H47" i="4"/>
  <c r="M46" i="4" a="1"/>
  <c r="M46" i="4" s="1"/>
  <c r="H46" i="4"/>
  <c r="M45" i="4" a="1"/>
  <c r="M45" i="4" s="1"/>
  <c r="H45" i="4"/>
  <c r="M44" i="4" a="1"/>
  <c r="M44" i="4" s="1"/>
  <c r="H44" i="4"/>
  <c r="M43" i="4" a="1"/>
  <c r="M43" i="4" s="1"/>
  <c r="H43" i="4"/>
  <c r="M42" i="4" a="1"/>
  <c r="M42" i="4" s="1"/>
  <c r="H42" i="4"/>
  <c r="M41" i="4" a="1"/>
  <c r="M41" i="4" s="1"/>
  <c r="H41" i="4"/>
  <c r="M40" i="4" a="1"/>
  <c r="M40" i="4" s="1"/>
  <c r="H40" i="4"/>
  <c r="M39" i="4" a="1"/>
  <c r="M39" i="4" s="1"/>
  <c r="H39" i="4"/>
  <c r="H38" i="4"/>
  <c r="M37" i="4" a="1"/>
  <c r="M37" i="4" s="1"/>
  <c r="H37" i="4"/>
  <c r="H36" i="4"/>
  <c r="M35" i="4" a="1"/>
  <c r="M35" i="4" s="1"/>
  <c r="H35" i="4"/>
  <c r="M34" i="4" a="1"/>
  <c r="M34" i="4" s="1"/>
  <c r="H34" i="4"/>
  <c r="M33" i="4" a="1"/>
  <c r="M33" i="4" s="1"/>
  <c r="H33" i="4"/>
  <c r="M32" i="4" a="1"/>
  <c r="M32" i="4" s="1"/>
  <c r="H32" i="4"/>
  <c r="M31" i="4" a="1"/>
  <c r="M31" i="4" s="1"/>
  <c r="H31" i="4"/>
  <c r="H30" i="4"/>
  <c r="M29" i="4" a="1"/>
  <c r="M29" i="4" s="1"/>
  <c r="H29" i="4"/>
  <c r="M28" i="4" a="1"/>
  <c r="M28" i="4" s="1"/>
  <c r="H28" i="4"/>
  <c r="M27" i="4" a="1"/>
  <c r="M27" i="4" s="1"/>
  <c r="H27" i="4"/>
  <c r="M26" i="4" a="1"/>
  <c r="M26" i="4" s="1"/>
  <c r="H26" i="4"/>
  <c r="M25" i="4" a="1"/>
  <c r="M25" i="4" s="1"/>
  <c r="H25" i="4"/>
  <c r="H24" i="4"/>
  <c r="M23" i="4" a="1"/>
  <c r="M23" i="4" s="1"/>
  <c r="H23" i="4"/>
  <c r="M22" i="4" a="1"/>
  <c r="M22" i="4" s="1"/>
  <c r="H22" i="4"/>
  <c r="M21" i="4" a="1"/>
  <c r="M21" i="4" s="1"/>
  <c r="H21" i="4"/>
  <c r="M20" i="4" a="1"/>
  <c r="M20" i="4" s="1"/>
  <c r="H20" i="4"/>
  <c r="H19" i="4"/>
  <c r="M18" i="4" a="1"/>
  <c r="M18" i="4" s="1"/>
  <c r="H18" i="4"/>
  <c r="M17" i="4" a="1"/>
  <c r="M17" i="4" s="1"/>
  <c r="H17" i="4"/>
  <c r="M16" i="4" a="1"/>
  <c r="M16" i="4" s="1"/>
  <c r="H16" i="4"/>
  <c r="M15" i="4" a="1"/>
  <c r="M15" i="4" s="1"/>
  <c r="H15" i="4"/>
  <c r="M14" i="4" a="1"/>
  <c r="M14" i="4" s="1"/>
  <c r="H14" i="4"/>
  <c r="M13" i="4" a="1"/>
  <c r="M13" i="4" s="1"/>
  <c r="H13" i="4"/>
  <c r="M12" i="4" a="1"/>
  <c r="M12" i="4" s="1"/>
  <c r="H12" i="4"/>
  <c r="M11" i="4" a="1"/>
  <c r="M11" i="4" s="1"/>
  <c r="H11" i="4"/>
  <c r="M10" i="4" a="1"/>
  <c r="M10" i="4" s="1"/>
  <c r="H10" i="4"/>
  <c r="M9" i="4" a="1"/>
  <c r="M9" i="4" s="1"/>
  <c r="H9" i="4"/>
  <c r="H8" i="4"/>
  <c r="M7" i="4" a="1"/>
  <c r="M7" i="4" s="1"/>
  <c r="H7" i="4"/>
  <c r="M6" i="4" a="1"/>
  <c r="M6" i="4" s="1"/>
  <c r="H6" i="4"/>
  <c r="M5" i="4" a="1"/>
  <c r="M5" i="4" s="1"/>
  <c r="H5" i="4"/>
  <c r="Z1" i="4"/>
  <c r="AA1" i="4" s="1" a="1"/>
  <c r="AA1" i="4" s="1"/>
  <c r="X1" i="4"/>
  <c r="AC1" i="4" s="1"/>
  <c r="AD1" i="4" s="1" a="1"/>
  <c r="AD1" i="4" s="1"/>
  <c r="U1" i="4"/>
  <c r="T1" i="4"/>
  <c r="S1" i="4"/>
  <c r="R1" i="4"/>
  <c r="Q1" i="4"/>
  <c r="P1" i="4"/>
  <c r="O1" i="4"/>
  <c r="N1" i="4"/>
  <c r="L1" i="4"/>
  <c r="K1" i="4"/>
  <c r="J1" i="4"/>
  <c r="I1" i="4"/>
  <c r="H1" i="4"/>
  <c r="G1" i="4"/>
  <c r="F1" i="4"/>
  <c r="E1" i="4"/>
  <c r="D1" i="4"/>
  <c r="C1" i="4"/>
  <c r="B1" i="4"/>
  <c r="A1" i="4"/>
  <c r="N2" i="3" a="1"/>
  <c r="N2" i="3" s="1"/>
  <c r="L2" i="3" a="1"/>
  <c r="L2" i="3" s="1"/>
  <c r="J2" i="3" a="1"/>
  <c r="J2" i="3" s="1"/>
  <c r="H1" i="3"/>
  <c r="G1" i="3"/>
  <c r="F1" i="3"/>
  <c r="E1" i="3"/>
  <c r="D1" i="3"/>
  <c r="C1" i="3"/>
  <c r="B1" i="3"/>
  <c r="A1" i="3"/>
  <c r="R3448" i="4" l="1"/>
  <c r="R3884" i="4"/>
  <c r="R3187" i="4"/>
  <c r="R3517" i="4"/>
  <c r="R3645" i="4"/>
  <c r="K79" i="4" a="1"/>
  <c r="K79" i="4" s="1"/>
  <c r="M79" i="4" a="1"/>
  <c r="M79" i="4" s="1"/>
  <c r="K247" i="4" a="1"/>
  <c r="K247" i="4" s="1"/>
  <c r="M247" i="4" a="1"/>
  <c r="M247" i="4" s="1"/>
  <c r="L287" i="4" a="1"/>
  <c r="L287" i="4" s="1"/>
  <c r="R287" i="4" s="1"/>
  <c r="M287" i="4" a="1"/>
  <c r="M287" i="4" s="1"/>
  <c r="L351" i="4" a="1"/>
  <c r="L351" i="4" s="1"/>
  <c r="R351" i="4" s="1"/>
  <c r="M351" i="4" a="1"/>
  <c r="M351" i="4" s="1"/>
  <c r="J391" i="4" a="1"/>
  <c r="J391" i="4" s="1"/>
  <c r="M391" i="4" a="1"/>
  <c r="M391" i="4" s="1"/>
  <c r="L451" i="4" a="1"/>
  <c r="L451" i="4" s="1"/>
  <c r="R451" i="4" s="1"/>
  <c r="M451" i="4" a="1"/>
  <c r="M451" i="4" s="1"/>
  <c r="J519" i="4" a="1"/>
  <c r="J519" i="4" s="1"/>
  <c r="M519" i="4" a="1"/>
  <c r="M519" i="4" s="1"/>
  <c r="J579" i="4" a="1"/>
  <c r="J579" i="4" s="1"/>
  <c r="M579" i="4" a="1"/>
  <c r="M579" i="4" s="1"/>
  <c r="J587" i="4" a="1"/>
  <c r="J587" i="4" s="1"/>
  <c r="M587" i="4" a="1"/>
  <c r="M587" i="4" s="1"/>
  <c r="J699" i="4" a="1"/>
  <c r="J699" i="4" s="1"/>
  <c r="M699" i="4" a="1"/>
  <c r="M699" i="4" s="1"/>
  <c r="K703" i="4" a="1"/>
  <c r="K703" i="4" s="1"/>
  <c r="M703" i="4" a="1"/>
  <c r="M703" i="4" s="1"/>
  <c r="K801" i="4" a="1"/>
  <c r="K801" i="4" s="1"/>
  <c r="M801" i="4" a="1"/>
  <c r="M801" i="4" s="1"/>
  <c r="J1033" i="4" a="1"/>
  <c r="J1033" i="4" s="1"/>
  <c r="M1033" i="4" a="1"/>
  <c r="M1033" i="4" s="1"/>
  <c r="L1097" i="4" a="1"/>
  <c r="L1097" i="4" s="1"/>
  <c r="R1097" i="4" s="1"/>
  <c r="M1097" i="4" a="1"/>
  <c r="M1097" i="4" s="1"/>
  <c r="K1131" i="4" a="1"/>
  <c r="K1131" i="4" s="1"/>
  <c r="M1131" i="4" a="1"/>
  <c r="M1131" i="4" s="1"/>
  <c r="K1163" i="4" a="1"/>
  <c r="K1163" i="4" s="1"/>
  <c r="M1163" i="4" a="1"/>
  <c r="M1163" i="4" s="1"/>
  <c r="K1171" i="4" a="1"/>
  <c r="K1171" i="4" s="1"/>
  <c r="M1171" i="4" a="1"/>
  <c r="M1171" i="4" s="1"/>
  <c r="K1195" i="4" a="1"/>
  <c r="K1195" i="4" s="1"/>
  <c r="M1195" i="4" a="1"/>
  <c r="M1195" i="4" s="1"/>
  <c r="J19" i="4" a="1"/>
  <c r="J19" i="4" s="1"/>
  <c r="M19" i="4" a="1"/>
  <c r="M19" i="4" s="1"/>
  <c r="J107" i="4" a="1"/>
  <c r="J107" i="4" s="1"/>
  <c r="M107" i="4" a="1"/>
  <c r="M107" i="4" s="1"/>
  <c r="K8" i="4" a="1"/>
  <c r="K8" i="4" s="1"/>
  <c r="M8" i="4" a="1"/>
  <c r="M8" i="4" s="1"/>
  <c r="K24" i="4" a="1"/>
  <c r="K24" i="4" s="1"/>
  <c r="M24" i="4" a="1"/>
  <c r="M24" i="4" s="1"/>
  <c r="J30" i="4" a="1"/>
  <c r="J30" i="4" s="1"/>
  <c r="M30" i="4" a="1"/>
  <c r="M30" i="4" s="1"/>
  <c r="L38" i="4" a="1"/>
  <c r="L38" i="4" s="1"/>
  <c r="R38" i="4" s="1"/>
  <c r="M38" i="4" a="1"/>
  <c r="M38" i="4" s="1"/>
  <c r="J120" i="4" a="1"/>
  <c r="J120" i="4" s="1"/>
  <c r="M120" i="4" a="1"/>
  <c r="M120" i="4" s="1"/>
  <c r="J706" i="4" a="1"/>
  <c r="J706" i="4" s="1"/>
  <c r="M706" i="4" a="1"/>
  <c r="M706" i="4" s="1"/>
  <c r="K714" i="4" a="1"/>
  <c r="K714" i="4" s="1"/>
  <c r="M714" i="4" a="1"/>
  <c r="M714" i="4" s="1"/>
  <c r="K756" i="4" a="1"/>
  <c r="K756" i="4" s="1"/>
  <c r="M756" i="4" a="1"/>
  <c r="M756" i="4" s="1"/>
  <c r="J762" i="4" a="1"/>
  <c r="J762" i="4" s="1"/>
  <c r="M762" i="4" a="1"/>
  <c r="M762" i="4" s="1"/>
  <c r="J776" i="4" a="1"/>
  <c r="J776" i="4" s="1"/>
  <c r="M776" i="4" a="1"/>
  <c r="M776" i="4" s="1"/>
  <c r="J786" i="4" a="1"/>
  <c r="J786" i="4" s="1"/>
  <c r="M786" i="4" a="1"/>
  <c r="M786" i="4" s="1"/>
  <c r="J51" i="4" a="1"/>
  <c r="J51" i="4" s="1"/>
  <c r="M51" i="4" a="1"/>
  <c r="M51" i="4" s="1"/>
  <c r="K125" i="4" a="1"/>
  <c r="K125" i="4" s="1"/>
  <c r="M125" i="4" a="1"/>
  <c r="M125" i="4" s="1"/>
  <c r="K237" i="4" a="1"/>
  <c r="K237" i="4" s="1"/>
  <c r="M237" i="4" a="1"/>
  <c r="M237" i="4" s="1"/>
  <c r="J56" i="4" a="1"/>
  <c r="J56" i="4" s="1"/>
  <c r="M56" i="4" a="1"/>
  <c r="M56" i="4" s="1"/>
  <c r="J186" i="4" a="1"/>
  <c r="J186" i="4" s="1"/>
  <c r="M186" i="4" a="1"/>
  <c r="M186" i="4" s="1"/>
  <c r="J218" i="4" a="1"/>
  <c r="J218" i="4" s="1"/>
  <c r="M218" i="4" a="1"/>
  <c r="M218" i="4" s="1"/>
  <c r="J234" i="4" a="1"/>
  <c r="J234" i="4" s="1"/>
  <c r="M234" i="4" a="1"/>
  <c r="M234" i="4" s="1"/>
  <c r="J250" i="4" a="1"/>
  <c r="J250" i="4" s="1"/>
  <c r="M250" i="4" a="1"/>
  <c r="M250" i="4" s="1"/>
  <c r="L266" i="4" a="1"/>
  <c r="L266" i="4" s="1"/>
  <c r="R266" i="4" s="1"/>
  <c r="M266" i="4" a="1"/>
  <c r="M266" i="4" s="1"/>
  <c r="J282" i="4" a="1"/>
  <c r="J282" i="4" s="1"/>
  <c r="M282" i="4" a="1"/>
  <c r="M282" i="4" s="1"/>
  <c r="J298" i="4" a="1"/>
  <c r="J298" i="4" s="1"/>
  <c r="M298" i="4" a="1"/>
  <c r="M298" i="4" s="1"/>
  <c r="J314" i="4" a="1"/>
  <c r="J314" i="4" s="1"/>
  <c r="M314" i="4" a="1"/>
  <c r="M314" i="4" s="1"/>
  <c r="J346" i="4" a="1"/>
  <c r="J346" i="4" s="1"/>
  <c r="M346" i="4" a="1"/>
  <c r="M346" i="4" s="1"/>
  <c r="J378" i="4" a="1"/>
  <c r="J378" i="4" s="1"/>
  <c r="M378" i="4" a="1"/>
  <c r="M378" i="4" s="1"/>
  <c r="J382" i="4" a="1"/>
  <c r="J382" i="4" s="1"/>
  <c r="M382" i="4" a="1"/>
  <c r="M382" i="4" s="1"/>
  <c r="K394" i="4" a="1"/>
  <c r="K394" i="4" s="1"/>
  <c r="M394" i="4" a="1"/>
  <c r="M394" i="4" s="1"/>
  <c r="J442" i="4" a="1"/>
  <c r="J442" i="4" s="1"/>
  <c r="M442" i="4" a="1"/>
  <c r="M442" i="4" s="1"/>
  <c r="J502" i="4" a="1"/>
  <c r="J502" i="4" s="1"/>
  <c r="M502" i="4" a="1"/>
  <c r="M502" i="4" s="1"/>
  <c r="J566" i="4" a="1"/>
  <c r="J566" i="4" s="1"/>
  <c r="M566" i="4" a="1"/>
  <c r="M566" i="4" s="1"/>
  <c r="J570" i="4" a="1"/>
  <c r="J570" i="4" s="1"/>
  <c r="M570" i="4" a="1"/>
  <c r="M570" i="4" s="1"/>
  <c r="J630" i="4" a="1"/>
  <c r="J630" i="4" s="1"/>
  <c r="M630" i="4" a="1"/>
  <c r="M630" i="4" s="1"/>
  <c r="J634" i="4" a="1"/>
  <c r="J634" i="4" s="1"/>
  <c r="M634" i="4" a="1"/>
  <c r="M634" i="4" s="1"/>
  <c r="J638" i="4" a="1"/>
  <c r="J638" i="4" s="1"/>
  <c r="M638" i="4" a="1"/>
  <c r="M638" i="4" s="1"/>
  <c r="K670" i="4" a="1"/>
  <c r="K670" i="4" s="1"/>
  <c r="M670" i="4" a="1"/>
  <c r="M670" i="4" s="1"/>
  <c r="J674" i="4" a="1"/>
  <c r="J674" i="4" s="1"/>
  <c r="M674" i="4" a="1"/>
  <c r="M674" i="4" s="1"/>
  <c r="L682" i="4" a="1"/>
  <c r="L682" i="4" s="1"/>
  <c r="R682" i="4" s="1"/>
  <c r="M682" i="4" a="1"/>
  <c r="M682" i="4" s="1"/>
  <c r="L1038" i="4" a="1"/>
  <c r="L1038" i="4" s="1"/>
  <c r="R1038" i="4" s="1"/>
  <c r="M1038" i="4" a="1"/>
  <c r="M1038" i="4" s="1"/>
  <c r="J365" i="4" a="1"/>
  <c r="J365" i="4" s="1"/>
  <c r="M365" i="4" a="1"/>
  <c r="M365" i="4" s="1"/>
  <c r="J429" i="4" a="1"/>
  <c r="J429" i="4" s="1"/>
  <c r="M429" i="4" a="1"/>
  <c r="M429" i="4" s="1"/>
  <c r="L489" i="4" a="1"/>
  <c r="L489" i="4" s="1"/>
  <c r="R489" i="4" s="1"/>
  <c r="M489" i="4" a="1"/>
  <c r="M489" i="4" s="1"/>
  <c r="J497" i="4" a="1"/>
  <c r="J497" i="4" s="1"/>
  <c r="M497" i="4" a="1"/>
  <c r="M497" i="4" s="1"/>
  <c r="J553" i="4" a="1"/>
  <c r="J553" i="4" s="1"/>
  <c r="M553" i="4" a="1"/>
  <c r="M553" i="4" s="1"/>
  <c r="J561" i="4" a="1"/>
  <c r="J561" i="4" s="1"/>
  <c r="M561" i="4" a="1"/>
  <c r="M561" i="4" s="1"/>
  <c r="J617" i="4" a="1"/>
  <c r="J617" i="4" s="1"/>
  <c r="M617" i="4" a="1"/>
  <c r="M617" i="4" s="1"/>
  <c r="J621" i="4" a="1"/>
  <c r="J621" i="4" s="1"/>
  <c r="M621" i="4" a="1"/>
  <c r="M621" i="4" s="1"/>
  <c r="K649" i="4" a="1"/>
  <c r="K649" i="4" s="1"/>
  <c r="M649" i="4" a="1"/>
  <c r="M649" i="4" s="1"/>
  <c r="J653" i="4" a="1"/>
  <c r="J653" i="4" s="1"/>
  <c r="M653" i="4" a="1"/>
  <c r="M653" i="4" s="1"/>
  <c r="J713" i="4" a="1"/>
  <c r="J713" i="4" s="1"/>
  <c r="M713" i="4" a="1"/>
  <c r="M713" i="4" s="1"/>
  <c r="J729" i="4" a="1"/>
  <c r="J729" i="4" s="1"/>
  <c r="M729" i="4" a="1"/>
  <c r="M729" i="4" s="1"/>
  <c r="J819" i="4" a="1"/>
  <c r="J819" i="4" s="1"/>
  <c r="M819" i="4" a="1"/>
  <c r="M819" i="4" s="1"/>
  <c r="J833" i="4" a="1"/>
  <c r="J833" i="4" s="1"/>
  <c r="M833" i="4" a="1"/>
  <c r="M833" i="4" s="1"/>
  <c r="L843" i="4" a="1"/>
  <c r="L843" i="4" s="1"/>
  <c r="R843" i="4" s="1"/>
  <c r="M843" i="4" a="1"/>
  <c r="M843" i="4" s="1"/>
  <c r="J861" i="4" a="1"/>
  <c r="J861" i="4" s="1"/>
  <c r="M861" i="4" a="1"/>
  <c r="M861" i="4" s="1"/>
  <c r="K913" i="4" a="1"/>
  <c r="K913" i="4" s="1"/>
  <c r="M913" i="4" a="1"/>
  <c r="M913" i="4" s="1"/>
  <c r="J937" i="4" a="1"/>
  <c r="J937" i="4" s="1"/>
  <c r="M937" i="4" a="1"/>
  <c r="M937" i="4" s="1"/>
  <c r="J947" i="4" a="1"/>
  <c r="J947" i="4" s="1"/>
  <c r="M947" i="4" a="1"/>
  <c r="M947" i="4" s="1"/>
  <c r="L975" i="4" a="1"/>
  <c r="L975" i="4" s="1"/>
  <c r="R975" i="4" s="1"/>
  <c r="M975" i="4" a="1"/>
  <c r="M975" i="4" s="1"/>
  <c r="J989" i="4" a="1"/>
  <c r="J989" i="4" s="1"/>
  <c r="M989" i="4" a="1"/>
  <c r="M989" i="4" s="1"/>
  <c r="L995" i="4" a="1"/>
  <c r="L995" i="4" s="1"/>
  <c r="R995" i="4" s="1"/>
  <c r="M995" i="4" a="1"/>
  <c r="M995" i="4" s="1"/>
  <c r="L2396" i="4" a="1"/>
  <c r="L2396" i="4" s="1"/>
  <c r="R2396" i="4" s="1"/>
  <c r="M2396" i="4" a="1"/>
  <c r="M2396" i="4" s="1"/>
  <c r="J2398" i="4" a="1"/>
  <c r="J2398" i="4" s="1"/>
  <c r="M2398" i="4" a="1"/>
  <c r="M2398" i="4" s="1"/>
  <c r="J2400" i="4" a="1"/>
  <c r="J2400" i="4" s="1"/>
  <c r="M2400" i="4" a="1"/>
  <c r="M2400" i="4" s="1"/>
  <c r="J2406" i="4" a="1"/>
  <c r="J2406" i="4" s="1"/>
  <c r="M2406" i="4" a="1"/>
  <c r="M2406" i="4" s="1"/>
  <c r="L2410" i="4" a="1"/>
  <c r="L2410" i="4" s="1"/>
  <c r="R2410" i="4" s="1"/>
  <c r="M2410" i="4" a="1"/>
  <c r="M2410" i="4" s="1"/>
  <c r="J2412" i="4" a="1"/>
  <c r="J2412" i="4" s="1"/>
  <c r="M2412" i="4" a="1"/>
  <c r="M2412" i="4" s="1"/>
  <c r="L2414" i="4" a="1"/>
  <c r="L2414" i="4" s="1"/>
  <c r="R2414" i="4" s="1"/>
  <c r="M2414" i="4" a="1"/>
  <c r="M2414" i="4" s="1"/>
  <c r="J2416" i="4" a="1"/>
  <c r="J2416" i="4" s="1"/>
  <c r="M2416" i="4" a="1"/>
  <c r="M2416" i="4" s="1"/>
  <c r="J2420" i="4" a="1"/>
  <c r="J2420" i="4" s="1"/>
  <c r="M2420" i="4" a="1"/>
  <c r="M2420" i="4" s="1"/>
  <c r="L2428" i="4" a="1"/>
  <c r="L2428" i="4" s="1"/>
  <c r="R2428" i="4" s="1"/>
  <c r="M2428" i="4" a="1"/>
  <c r="M2428" i="4" s="1"/>
  <c r="J2432" i="4" a="1"/>
  <c r="J2432" i="4" s="1"/>
  <c r="M2432" i="4" a="1"/>
  <c r="M2432" i="4" s="1"/>
  <c r="L2446" i="4" a="1"/>
  <c r="L2446" i="4" s="1"/>
  <c r="R2446" i="4" s="1"/>
  <c r="M2446" i="4" a="1"/>
  <c r="M2446" i="4" s="1"/>
  <c r="J2448" i="4" a="1"/>
  <c r="J2448" i="4" s="1"/>
  <c r="M2448" i="4" a="1"/>
  <c r="M2448" i="4" s="1"/>
  <c r="J2452" i="4" a="1"/>
  <c r="J2452" i="4" s="1"/>
  <c r="M2452" i="4" a="1"/>
  <c r="M2452" i="4" s="1"/>
  <c r="J2456" i="4" a="1"/>
  <c r="J2456" i="4" s="1"/>
  <c r="M2456" i="4" a="1"/>
  <c r="M2456" i="4" s="1"/>
  <c r="L2460" i="4" a="1"/>
  <c r="L2460" i="4" s="1"/>
  <c r="R2460" i="4" s="1"/>
  <c r="M2460" i="4" a="1"/>
  <c r="M2460" i="4" s="1"/>
  <c r="J2464" i="4" a="1"/>
  <c r="J2464" i="4" s="1"/>
  <c r="M2464" i="4" a="1"/>
  <c r="M2464" i="4" s="1"/>
  <c r="J2470" i="4" a="1"/>
  <c r="J2470" i="4" s="1"/>
  <c r="M2470" i="4" a="1"/>
  <c r="M2470" i="4" s="1"/>
  <c r="L2474" i="4" a="1"/>
  <c r="L2474" i="4" s="1"/>
  <c r="R2474" i="4" s="1"/>
  <c r="M2474" i="4" a="1"/>
  <c r="M2474" i="4" s="1"/>
  <c r="L2478" i="4" a="1"/>
  <c r="L2478" i="4" s="1"/>
  <c r="R2478" i="4" s="1"/>
  <c r="M2478" i="4" a="1"/>
  <c r="M2478" i="4" s="1"/>
  <c r="K2480" i="4" a="1"/>
  <c r="K2480" i="4" s="1"/>
  <c r="M2480" i="4" a="1"/>
  <c r="M2480" i="4" s="1"/>
  <c r="L2492" i="4" a="1"/>
  <c r="L2492" i="4" s="1"/>
  <c r="R2492" i="4" s="1"/>
  <c r="M2492" i="4" a="1"/>
  <c r="M2492" i="4" s="1"/>
  <c r="J2494" i="4" a="1"/>
  <c r="J2494" i="4" s="1"/>
  <c r="M2494" i="4" a="1"/>
  <c r="M2494" i="4" s="1"/>
  <c r="J2496" i="4" a="1"/>
  <c r="J2496" i="4" s="1"/>
  <c r="M2496" i="4" a="1"/>
  <c r="M2496" i="4" s="1"/>
  <c r="K2506" i="4" a="1"/>
  <c r="K2506" i="4" s="1"/>
  <c r="M2506" i="4" a="1"/>
  <c r="M2506" i="4" s="1"/>
  <c r="L2510" i="4" a="1"/>
  <c r="L2510" i="4" s="1"/>
  <c r="R2510" i="4" s="1"/>
  <c r="M2510" i="4" a="1"/>
  <c r="M2510" i="4" s="1"/>
  <c r="L2524" i="4" a="1"/>
  <c r="L2524" i="4" s="1"/>
  <c r="R2524" i="4" s="1"/>
  <c r="M2524" i="4" a="1"/>
  <c r="M2524" i="4" s="1"/>
  <c r="J2526" i="4" a="1"/>
  <c r="J2526" i="4" s="1"/>
  <c r="M2526" i="4" a="1"/>
  <c r="M2526" i="4" s="1"/>
  <c r="J2528" i="4" a="1"/>
  <c r="J2528" i="4" s="1"/>
  <c r="M2528" i="4" a="1"/>
  <c r="M2528" i="4" s="1"/>
  <c r="L2538" i="4" a="1"/>
  <c r="L2538" i="4" s="1"/>
  <c r="R2538" i="4" s="1"/>
  <c r="M2538" i="4" a="1"/>
  <c r="M2538" i="4" s="1"/>
  <c r="L2542" i="4" a="1"/>
  <c r="L2542" i="4" s="1"/>
  <c r="R2542" i="4" s="1"/>
  <c r="M2542" i="4" a="1"/>
  <c r="M2542" i="4" s="1"/>
  <c r="J2550" i="4" a="1"/>
  <c r="J2550" i="4" s="1"/>
  <c r="M2550" i="4" a="1"/>
  <c r="M2550" i="4" s="1"/>
  <c r="L2556" i="4" a="1"/>
  <c r="L2556" i="4" s="1"/>
  <c r="R2556" i="4" s="1"/>
  <c r="M2556" i="4" a="1"/>
  <c r="M2556" i="4" s="1"/>
  <c r="J2558" i="4" a="1"/>
  <c r="J2558" i="4" s="1"/>
  <c r="M2558" i="4" a="1"/>
  <c r="M2558" i="4" s="1"/>
  <c r="L2560" i="4" a="1"/>
  <c r="L2560" i="4" s="1"/>
  <c r="R2560" i="4" s="1"/>
  <c r="M2560" i="4" a="1"/>
  <c r="M2560" i="4" s="1"/>
  <c r="L2570" i="4" a="1"/>
  <c r="L2570" i="4" s="1"/>
  <c r="R2570" i="4" s="1"/>
  <c r="M2570" i="4" a="1"/>
  <c r="M2570" i="4" s="1"/>
  <c r="J2574" i="4" a="1"/>
  <c r="J2574" i="4" s="1"/>
  <c r="M2574" i="4" a="1"/>
  <c r="M2574" i="4" s="1"/>
  <c r="J2576" i="4" a="1"/>
  <c r="J2576" i="4" s="1"/>
  <c r="M2576" i="4" a="1"/>
  <c r="M2576" i="4" s="1"/>
  <c r="L2584" i="4" a="1"/>
  <c r="L2584" i="4" s="1"/>
  <c r="R2584" i="4" s="1"/>
  <c r="M2584" i="4" a="1"/>
  <c r="M2584" i="4" s="1"/>
  <c r="J2590" i="4" a="1"/>
  <c r="J2590" i="4" s="1"/>
  <c r="M2590" i="4" a="1"/>
  <c r="M2590" i="4" s="1"/>
  <c r="K2594" i="4" a="1"/>
  <c r="K2594" i="4" s="1"/>
  <c r="M2594" i="4" a="1"/>
  <c r="M2594" i="4" s="1"/>
  <c r="J2596" i="4" a="1"/>
  <c r="J2596" i="4" s="1"/>
  <c r="M2596" i="4" a="1"/>
  <c r="M2596" i="4" s="1"/>
  <c r="J2604" i="4" a="1"/>
  <c r="J2604" i="4" s="1"/>
  <c r="M2604" i="4" a="1"/>
  <c r="M2604" i="4" s="1"/>
  <c r="J2608" i="4" a="1"/>
  <c r="J2608" i="4" s="1"/>
  <c r="M2608" i="4" a="1"/>
  <c r="M2608" i="4" s="1"/>
  <c r="J2610" i="4" a="1"/>
  <c r="J2610" i="4" s="1"/>
  <c r="M2610" i="4" a="1"/>
  <c r="M2610" i="4" s="1"/>
  <c r="J2612" i="4" a="1"/>
  <c r="J2612" i="4" s="1"/>
  <c r="M2612" i="4" a="1"/>
  <c r="M2612" i="4" s="1"/>
  <c r="J2620" i="4" a="1"/>
  <c r="J2620" i="4" s="1"/>
  <c r="M2620" i="4" a="1"/>
  <c r="M2620" i="4" s="1"/>
  <c r="J2624" i="4" a="1"/>
  <c r="J2624" i="4" s="1"/>
  <c r="M2624" i="4" a="1"/>
  <c r="M2624" i="4" s="1"/>
  <c r="J2626" i="4" a="1"/>
  <c r="J2626" i="4" s="1"/>
  <c r="M2626" i="4" a="1"/>
  <c r="M2626" i="4" s="1"/>
  <c r="J2638" i="4" a="1"/>
  <c r="J2638" i="4" s="1"/>
  <c r="M2638" i="4" a="1"/>
  <c r="M2638" i="4" s="1"/>
  <c r="L2650" i="4" a="1"/>
  <c r="L2650" i="4" s="1"/>
  <c r="R2650" i="4" s="1"/>
  <c r="M2650" i="4" a="1"/>
  <c r="M2650" i="4" s="1"/>
  <c r="J2654" i="4" a="1"/>
  <c r="J2654" i="4" s="1"/>
  <c r="M2654" i="4" a="1"/>
  <c r="M2654" i="4" s="1"/>
  <c r="J2658" i="4" a="1"/>
  <c r="J2658" i="4" s="1"/>
  <c r="M2658" i="4" a="1"/>
  <c r="M2658" i="4" s="1"/>
  <c r="L2660" i="4" a="1"/>
  <c r="L2660" i="4" s="1"/>
  <c r="R2660" i="4" s="1"/>
  <c r="M2660" i="4" a="1"/>
  <c r="M2660" i="4" s="1"/>
  <c r="L2664" i="4" a="1"/>
  <c r="L2664" i="4" s="1"/>
  <c r="R2664" i="4" s="1"/>
  <c r="M2664" i="4" a="1"/>
  <c r="M2664" i="4" s="1"/>
  <c r="J2668" i="4" a="1"/>
  <c r="J2668" i="4" s="1"/>
  <c r="M2668" i="4" a="1"/>
  <c r="M2668" i="4" s="1"/>
  <c r="J2672" i="4" a="1"/>
  <c r="J2672" i="4" s="1"/>
  <c r="M2672" i="4" a="1"/>
  <c r="M2672" i="4" s="1"/>
  <c r="J2678" i="4" a="1"/>
  <c r="J2678" i="4" s="1"/>
  <c r="M2678" i="4" a="1"/>
  <c r="M2678" i="4" s="1"/>
  <c r="L2698" i="4" a="1"/>
  <c r="L2698" i="4" s="1"/>
  <c r="R2698" i="4" s="1"/>
  <c r="M2698" i="4" a="1"/>
  <c r="M2698" i="4" s="1"/>
  <c r="J2702" i="4" a="1"/>
  <c r="J2702" i="4" s="1"/>
  <c r="M2702" i="4" a="1"/>
  <c r="M2702" i="4" s="1"/>
  <c r="J2704" i="4" a="1"/>
  <c r="J2704" i="4" s="1"/>
  <c r="M2704" i="4" a="1"/>
  <c r="M2704" i="4" s="1"/>
  <c r="J2720" i="4" a="1"/>
  <c r="J2720" i="4" s="1"/>
  <c r="M2720" i="4" a="1"/>
  <c r="M2720" i="4" s="1"/>
  <c r="J2726" i="4" a="1"/>
  <c r="J2726" i="4" s="1"/>
  <c r="M2726" i="4" a="1"/>
  <c r="M2726" i="4" s="1"/>
  <c r="J2734" i="4" a="1"/>
  <c r="J2734" i="4" s="1"/>
  <c r="M2734" i="4" a="1"/>
  <c r="M2734" i="4" s="1"/>
  <c r="J2736" i="4" a="1"/>
  <c r="J2736" i="4" s="1"/>
  <c r="M2736" i="4" a="1"/>
  <c r="M2736" i="4" s="1"/>
  <c r="J2752" i="4" a="1"/>
  <c r="J2752" i="4" s="1"/>
  <c r="M2752" i="4" a="1"/>
  <c r="M2752" i="4" s="1"/>
  <c r="J2766" i="4" a="1"/>
  <c r="J2766" i="4" s="1"/>
  <c r="M2766" i="4" a="1"/>
  <c r="M2766" i="4" s="1"/>
  <c r="J2768" i="4" a="1"/>
  <c r="J2768" i="4" s="1"/>
  <c r="M2768" i="4" a="1"/>
  <c r="M2768" i="4" s="1"/>
  <c r="L2778" i="4" a="1"/>
  <c r="L2778" i="4" s="1"/>
  <c r="R2778" i="4" s="1"/>
  <c r="M2778" i="4" a="1"/>
  <c r="M2778" i="4" s="1"/>
  <c r="J2786" i="4" a="1"/>
  <c r="J2786" i="4" s="1"/>
  <c r="M2786" i="4" a="1"/>
  <c r="M2786" i="4" s="1"/>
  <c r="L2788" i="4" a="1"/>
  <c r="L2788" i="4" s="1"/>
  <c r="R2788" i="4" s="1"/>
  <c r="M2788" i="4" a="1"/>
  <c r="M2788" i="4" s="1"/>
  <c r="L2792" i="4" a="1"/>
  <c r="L2792" i="4" s="1"/>
  <c r="R2792" i="4" s="1"/>
  <c r="M2792" i="4" a="1"/>
  <c r="M2792" i="4" s="1"/>
  <c r="J2794" i="4" a="1"/>
  <c r="J2794" i="4" s="1"/>
  <c r="M2794" i="4" a="1"/>
  <c r="M2794" i="4" s="1"/>
  <c r="J2798" i="4" a="1"/>
  <c r="J2798" i="4" s="1"/>
  <c r="M2798" i="4" a="1"/>
  <c r="M2798" i="4" s="1"/>
  <c r="L2806" i="4" a="1"/>
  <c r="L2806" i="4" s="1"/>
  <c r="R2806" i="4" s="1"/>
  <c r="M2806" i="4" a="1"/>
  <c r="M2806" i="4" s="1"/>
  <c r="L2810" i="4" a="1"/>
  <c r="L2810" i="4" s="1"/>
  <c r="R2810" i="4" s="1"/>
  <c r="M2810" i="4" a="1"/>
  <c r="M2810" i="4" s="1"/>
  <c r="J2816" i="4" a="1"/>
  <c r="J2816" i="4" s="1"/>
  <c r="M2816" i="4" a="1"/>
  <c r="M2816" i="4" s="1"/>
  <c r="J2818" i="4" a="1"/>
  <c r="J2818" i="4" s="1"/>
  <c r="M2818" i="4" a="1"/>
  <c r="M2818" i="4" s="1"/>
  <c r="L2824" i="4" a="1"/>
  <c r="L2824" i="4" s="1"/>
  <c r="R2824" i="4" s="1"/>
  <c r="M2824" i="4" a="1"/>
  <c r="M2824" i="4" s="1"/>
  <c r="J2830" i="4" a="1"/>
  <c r="J2830" i="4" s="1"/>
  <c r="M2830" i="4" a="1"/>
  <c r="M2830" i="4" s="1"/>
  <c r="J2834" i="4" a="1"/>
  <c r="J2834" i="4" s="1"/>
  <c r="M2834" i="4" a="1"/>
  <c r="M2834" i="4" s="1"/>
  <c r="J2840" i="4" a="1"/>
  <c r="J2840" i="4" s="1"/>
  <c r="M2840" i="4" a="1"/>
  <c r="M2840" i="4" s="1"/>
  <c r="L2842" i="4" a="1"/>
  <c r="L2842" i="4" s="1"/>
  <c r="R2842" i="4" s="1"/>
  <c r="M2842" i="4" a="1"/>
  <c r="M2842" i="4" s="1"/>
  <c r="J2848" i="4" a="1"/>
  <c r="J2848" i="4" s="1"/>
  <c r="M2848" i="4" a="1"/>
  <c r="M2848" i="4" s="1"/>
  <c r="J2862" i="4" a="1"/>
  <c r="J2862" i="4" s="1"/>
  <c r="M2862" i="4" a="1"/>
  <c r="M2862" i="4" s="1"/>
  <c r="L2864" i="4" a="1"/>
  <c r="L2864" i="4" s="1"/>
  <c r="R2864" i="4" s="1"/>
  <c r="M2864" i="4" a="1"/>
  <c r="M2864" i="4" s="1"/>
  <c r="J2878" i="4" a="1"/>
  <c r="J2878" i="4" s="1"/>
  <c r="M2878" i="4" a="1"/>
  <c r="M2878" i="4" s="1"/>
  <c r="J2894" i="4" a="1"/>
  <c r="J2894" i="4" s="1"/>
  <c r="M2894" i="4" a="1"/>
  <c r="M2894" i="4" s="1"/>
  <c r="L2896" i="4" a="1"/>
  <c r="L2896" i="4" s="1"/>
  <c r="R2896" i="4" s="1"/>
  <c r="M2896" i="4" a="1"/>
  <c r="M2896" i="4" s="1"/>
  <c r="L2912" i="4" a="1"/>
  <c r="L2912" i="4" s="1"/>
  <c r="R2912" i="4" s="1"/>
  <c r="M2912" i="4" a="1"/>
  <c r="M2912" i="4" s="1"/>
  <c r="J2918" i="4" a="1"/>
  <c r="J2918" i="4" s="1"/>
  <c r="M2918" i="4" a="1"/>
  <c r="M2918" i="4" s="1"/>
  <c r="J2926" i="4" a="1"/>
  <c r="J2926" i="4" s="1"/>
  <c r="M2926" i="4" a="1"/>
  <c r="M2926" i="4" s="1"/>
  <c r="L2928" i="4" a="1"/>
  <c r="L2928" i="4" s="1"/>
  <c r="R2928" i="4" s="1"/>
  <c r="M2928" i="4" a="1"/>
  <c r="M2928" i="4" s="1"/>
  <c r="L2944" i="4" a="1"/>
  <c r="L2944" i="4" s="1"/>
  <c r="R2944" i="4" s="1"/>
  <c r="M2944" i="4" a="1"/>
  <c r="M2944" i="4" s="1"/>
  <c r="J2950" i="4" a="1"/>
  <c r="J2950" i="4" s="1"/>
  <c r="M2950" i="4" a="1"/>
  <c r="M2950" i="4" s="1"/>
  <c r="J2958" i="4" a="1"/>
  <c r="J2958" i="4" s="1"/>
  <c r="M2958" i="4" a="1"/>
  <c r="M2958" i="4" s="1"/>
  <c r="L2960" i="4" a="1"/>
  <c r="L2960" i="4" s="1"/>
  <c r="R2960" i="4" s="1"/>
  <c r="M2960" i="4" a="1"/>
  <c r="M2960" i="4" s="1"/>
  <c r="J2968" i="4" a="1"/>
  <c r="J2968" i="4" s="1"/>
  <c r="M2968" i="4" a="1"/>
  <c r="M2968" i="4" s="1"/>
  <c r="L2970" i="4" a="1"/>
  <c r="L2970" i="4" s="1"/>
  <c r="R2970" i="4" s="1"/>
  <c r="M2970" i="4" a="1"/>
  <c r="M2970" i="4" s="1"/>
  <c r="J2974" i="4" a="1"/>
  <c r="J2974" i="4" s="1"/>
  <c r="M2974" i="4" a="1"/>
  <c r="M2974" i="4" s="1"/>
  <c r="L3008" i="4" a="1"/>
  <c r="L3008" i="4" s="1"/>
  <c r="R3008" i="4" s="1"/>
  <c r="M3008" i="4" a="1"/>
  <c r="M3008" i="4" s="1"/>
  <c r="J3014" i="4" a="1"/>
  <c r="J3014" i="4" s="1"/>
  <c r="M3014" i="4" a="1"/>
  <c r="M3014" i="4" s="1"/>
  <c r="J3032" i="4" a="1"/>
  <c r="J3032" i="4" s="1"/>
  <c r="M3032" i="4" a="1"/>
  <c r="M3032" i="4" s="1"/>
  <c r="L3038" i="4" a="1"/>
  <c r="L3038" i="4" s="1"/>
  <c r="R3038" i="4" s="1"/>
  <c r="M3038" i="4" a="1"/>
  <c r="M3038" i="4" s="1"/>
  <c r="J3044" i="4" a="1"/>
  <c r="J3044" i="4" s="1"/>
  <c r="M3044" i="4" a="1"/>
  <c r="M3044" i="4" s="1"/>
  <c r="L3056" i="4" a="1"/>
  <c r="L3056" i="4" s="1"/>
  <c r="R3056" i="4" s="1"/>
  <c r="M3056" i="4" a="1"/>
  <c r="M3056" i="4" s="1"/>
  <c r="J3072" i="4" a="1"/>
  <c r="J3072" i="4" s="1"/>
  <c r="M3072" i="4" a="1"/>
  <c r="M3072" i="4" s="1"/>
  <c r="J3076" i="4" a="1"/>
  <c r="J3076" i="4" s="1"/>
  <c r="M3076" i="4" a="1"/>
  <c r="M3076" i="4" s="1"/>
  <c r="J3082" i="4" a="1"/>
  <c r="J3082" i="4" s="1"/>
  <c r="M3082" i="4" a="1"/>
  <c r="M3082" i="4" s="1"/>
  <c r="L3088" i="4" a="1"/>
  <c r="L3088" i="4" s="1"/>
  <c r="R3088" i="4" s="1"/>
  <c r="M3088" i="4" a="1"/>
  <c r="M3088" i="4" s="1"/>
  <c r="J3098" i="4" a="1"/>
  <c r="J3098" i="4" s="1"/>
  <c r="M3098" i="4" a="1"/>
  <c r="M3098" i="4" s="1"/>
  <c r="L3102" i="4" a="1"/>
  <c r="L3102" i="4" s="1"/>
  <c r="R3102" i="4" s="1"/>
  <c r="M3102" i="4" a="1"/>
  <c r="M3102" i="4" s="1"/>
  <c r="L3106" i="4" a="1"/>
  <c r="L3106" i="4" s="1"/>
  <c r="R3106" i="4" s="1"/>
  <c r="M3106" i="4" a="1"/>
  <c r="M3106" i="4" s="1"/>
  <c r="J3108" i="4" a="1"/>
  <c r="J3108" i="4" s="1"/>
  <c r="M3108" i="4" a="1"/>
  <c r="M3108" i="4" s="1"/>
  <c r="J3114" i="4" a="1"/>
  <c r="J3114" i="4" s="1"/>
  <c r="M3114" i="4" a="1"/>
  <c r="M3114" i="4" s="1"/>
  <c r="L3134" i="4" a="1"/>
  <c r="L3134" i="4" s="1"/>
  <c r="R3134" i="4" s="1"/>
  <c r="M3134" i="4" a="1"/>
  <c r="M3134" i="4" s="1"/>
  <c r="L3138" i="4" a="1"/>
  <c r="L3138" i="4" s="1"/>
  <c r="R3138" i="4" s="1"/>
  <c r="M3138" i="4" a="1"/>
  <c r="M3138" i="4" s="1"/>
  <c r="J3140" i="4" a="1"/>
  <c r="J3140" i="4" s="1"/>
  <c r="M3140" i="4" a="1"/>
  <c r="M3140" i="4" s="1"/>
  <c r="J3146" i="4" a="1"/>
  <c r="J3146" i="4" s="1"/>
  <c r="M3146" i="4" a="1"/>
  <c r="M3146" i="4" s="1"/>
  <c r="L3166" i="4" a="1"/>
  <c r="L3166" i="4" s="1"/>
  <c r="R3166" i="4" s="1"/>
  <c r="M3166" i="4" a="1"/>
  <c r="M3166" i="4" s="1"/>
  <c r="J3172" i="4" a="1"/>
  <c r="J3172" i="4" s="1"/>
  <c r="M3172" i="4" a="1"/>
  <c r="M3172" i="4" s="1"/>
  <c r="K3174" i="4" a="1"/>
  <c r="K3174" i="4" s="1"/>
  <c r="M3174" i="4" a="1"/>
  <c r="M3174" i="4" s="1"/>
  <c r="J3178" i="4" a="1"/>
  <c r="J3178" i="4" s="1"/>
  <c r="M3178" i="4" a="1"/>
  <c r="M3178" i="4" s="1"/>
  <c r="L3184" i="4" a="1"/>
  <c r="L3184" i="4" s="1"/>
  <c r="R3184" i="4" s="1"/>
  <c r="M3184" i="4" a="1"/>
  <c r="M3184" i="4" s="1"/>
  <c r="J3188" i="4" a="1"/>
  <c r="J3188" i="4" s="1"/>
  <c r="M3188" i="4" a="1"/>
  <c r="M3188" i="4" s="1"/>
  <c r="L3198" i="4" a="1"/>
  <c r="L3198" i="4" s="1"/>
  <c r="R3198" i="4" s="1"/>
  <c r="M3198" i="4" a="1"/>
  <c r="M3198" i="4" s="1"/>
  <c r="J3200" i="4" a="1"/>
  <c r="J3200" i="4" s="1"/>
  <c r="M3200" i="4" a="1"/>
  <c r="M3200" i="4" s="1"/>
  <c r="L3202" i="4" a="1"/>
  <c r="L3202" i="4" s="1"/>
  <c r="R3202" i="4" s="1"/>
  <c r="M3202" i="4" a="1"/>
  <c r="M3202" i="4" s="1"/>
  <c r="J3204" i="4" a="1"/>
  <c r="J3204" i="4" s="1"/>
  <c r="M3204" i="4" a="1"/>
  <c r="M3204" i="4" s="1"/>
  <c r="J3210" i="4" a="1"/>
  <c r="J3210" i="4" s="1"/>
  <c r="M3210" i="4" a="1"/>
  <c r="M3210" i="4" s="1"/>
  <c r="L3216" i="4" a="1"/>
  <c r="L3216" i="4" s="1"/>
  <c r="R3216" i="4" s="1"/>
  <c r="M3216" i="4" a="1"/>
  <c r="M3216" i="4" s="1"/>
  <c r="L3230" i="4" a="1"/>
  <c r="L3230" i="4" s="1"/>
  <c r="R3230" i="4" s="1"/>
  <c r="M3230" i="4" a="1"/>
  <c r="M3230" i="4" s="1"/>
  <c r="J3236" i="4" a="1"/>
  <c r="J3236" i="4" s="1"/>
  <c r="M3236" i="4" a="1"/>
  <c r="M3236" i="4" s="1"/>
  <c r="J3238" i="4" a="1"/>
  <c r="J3238" i="4" s="1"/>
  <c r="M3238" i="4" a="1"/>
  <c r="M3238" i="4" s="1"/>
  <c r="J3246" i="4" a="1"/>
  <c r="J3246" i="4" s="1"/>
  <c r="M3246" i="4" a="1"/>
  <c r="M3246" i="4" s="1"/>
  <c r="J3252" i="4" a="1"/>
  <c r="J3252" i="4" s="1"/>
  <c r="M3252" i="4" a="1"/>
  <c r="M3252" i="4" s="1"/>
  <c r="J3254" i="4" a="1"/>
  <c r="J3254" i="4" s="1"/>
  <c r="M3254" i="4" a="1"/>
  <c r="M3254" i="4" s="1"/>
  <c r="K3262" i="4" a="1"/>
  <c r="K3262" i="4" s="1"/>
  <c r="M3262" i="4" a="1"/>
  <c r="M3262" i="4" s="1"/>
  <c r="J3268" i="4" a="1"/>
  <c r="J3268" i="4" s="1"/>
  <c r="M3268" i="4" a="1"/>
  <c r="M3268" i="4" s="1"/>
  <c r="J3270" i="4" a="1"/>
  <c r="J3270" i="4" s="1"/>
  <c r="M3270" i="4" a="1"/>
  <c r="M3270" i="4" s="1"/>
  <c r="L3280" i="4" a="1"/>
  <c r="L3280" i="4" s="1"/>
  <c r="R3280" i="4" s="1"/>
  <c r="M3280" i="4" a="1"/>
  <c r="M3280" i="4" s="1"/>
  <c r="J3286" i="4" a="1"/>
  <c r="J3286" i="4" s="1"/>
  <c r="M3286" i="4" a="1"/>
  <c r="M3286" i="4" s="1"/>
  <c r="L3294" i="4" a="1"/>
  <c r="L3294" i="4" s="1"/>
  <c r="R3294" i="4" s="1"/>
  <c r="M3294" i="4" a="1"/>
  <c r="M3294" i="4" s="1"/>
  <c r="K3300" i="4" a="1"/>
  <c r="K3300" i="4" s="1"/>
  <c r="M3300" i="4" a="1"/>
  <c r="M3300" i="4" s="1"/>
  <c r="J3302" i="4" a="1"/>
  <c r="J3302" i="4" s="1"/>
  <c r="M3302" i="4" a="1"/>
  <c r="M3302" i="4" s="1"/>
  <c r="J3310" i="4" a="1"/>
  <c r="J3310" i="4" s="1"/>
  <c r="M3310" i="4" a="1"/>
  <c r="M3310" i="4" s="1"/>
  <c r="L3316" i="4" a="1"/>
  <c r="L3316" i="4" s="1"/>
  <c r="R3316" i="4" s="1"/>
  <c r="M3316" i="4" a="1"/>
  <c r="M3316" i="4" s="1"/>
  <c r="J3326" i="4" a="1"/>
  <c r="J3326" i="4" s="1"/>
  <c r="M3326" i="4" a="1"/>
  <c r="M3326" i="4" s="1"/>
  <c r="J3334" i="4" a="1"/>
  <c r="J3334" i="4" s="1"/>
  <c r="M3334" i="4" a="1"/>
  <c r="M3334" i="4" s="1"/>
  <c r="J3342" i="4" a="1"/>
  <c r="J3342" i="4" s="1"/>
  <c r="M3342" i="4" a="1"/>
  <c r="M3342" i="4" s="1"/>
  <c r="J3344" i="4" a="1"/>
  <c r="J3344" i="4" s="1"/>
  <c r="M3344" i="4" a="1"/>
  <c r="M3344" i="4" s="1"/>
  <c r="J3348" i="4" a="1"/>
  <c r="J3348" i="4" s="1"/>
  <c r="M3348" i="4" a="1"/>
  <c r="M3348" i="4" s="1"/>
  <c r="K3350" i="4" a="1"/>
  <c r="K3350" i="4" s="1"/>
  <c r="M3350" i="4" a="1"/>
  <c r="M3350" i="4" s="1"/>
  <c r="J3360" i="4" a="1"/>
  <c r="J3360" i="4" s="1"/>
  <c r="M3360" i="4" a="1"/>
  <c r="M3360" i="4" s="1"/>
  <c r="J3364" i="4" a="1"/>
  <c r="J3364" i="4" s="1"/>
  <c r="M3364" i="4" a="1"/>
  <c r="M3364" i="4" s="1"/>
  <c r="J3374" i="4" a="1"/>
  <c r="J3374" i="4" s="1"/>
  <c r="M3374" i="4" a="1"/>
  <c r="M3374" i="4" s="1"/>
  <c r="L3376" i="4" a="1"/>
  <c r="L3376" i="4" s="1"/>
  <c r="R3376" i="4" s="1"/>
  <c r="M3376" i="4" a="1"/>
  <c r="M3376" i="4" s="1"/>
  <c r="L3380" i="4" a="1"/>
  <c r="L3380" i="4" s="1"/>
  <c r="R3380" i="4" s="1"/>
  <c r="M3380" i="4" a="1"/>
  <c r="M3380" i="4" s="1"/>
  <c r="J3392" i="4" a="1"/>
  <c r="J3392" i="4" s="1"/>
  <c r="M3392" i="4" a="1"/>
  <c r="M3392" i="4" s="1"/>
  <c r="L3406" i="4" a="1"/>
  <c r="L3406" i="4" s="1"/>
  <c r="R3406" i="4" s="1"/>
  <c r="M3406" i="4" a="1"/>
  <c r="M3406" i="4" s="1"/>
  <c r="J3408" i="4" a="1"/>
  <c r="J3408" i="4" s="1"/>
  <c r="M3408" i="4" a="1"/>
  <c r="M3408" i="4" s="1"/>
  <c r="L3410" i="4" a="1"/>
  <c r="L3410" i="4" s="1"/>
  <c r="R3410" i="4" s="1"/>
  <c r="M3410" i="4" a="1"/>
  <c r="M3410" i="4" s="1"/>
  <c r="J3412" i="4" a="1"/>
  <c r="J3412" i="4" s="1"/>
  <c r="M3412" i="4" a="1"/>
  <c r="M3412" i="4" s="1"/>
  <c r="K3414" i="4" a="1"/>
  <c r="K3414" i="4" s="1"/>
  <c r="M3414" i="4" a="1"/>
  <c r="M3414" i="4" s="1"/>
  <c r="J3422" i="4" a="1"/>
  <c r="J3422" i="4" s="1"/>
  <c r="M3422" i="4" a="1"/>
  <c r="M3422" i="4" s="1"/>
  <c r="J3428" i="4" a="1"/>
  <c r="J3428" i="4" s="1"/>
  <c r="M3428" i="4" a="1"/>
  <c r="M3428" i="4" s="1"/>
  <c r="J3438" i="4" a="1"/>
  <c r="J3438" i="4" s="1"/>
  <c r="M3438" i="4" a="1"/>
  <c r="M3438" i="4" s="1"/>
  <c r="L3440" i="4" a="1"/>
  <c r="L3440" i="4" s="1"/>
  <c r="R3440" i="4" s="1"/>
  <c r="M3440" i="4" a="1"/>
  <c r="M3440" i="4" s="1"/>
  <c r="L3444" i="4" a="1"/>
  <c r="L3444" i="4" s="1"/>
  <c r="R3444" i="4" s="1"/>
  <c r="M3444" i="4" a="1"/>
  <c r="M3444" i="4" s="1"/>
  <c r="J3446" i="4" a="1"/>
  <c r="J3446" i="4" s="1"/>
  <c r="M3446" i="4" a="1"/>
  <c r="M3446" i="4" s="1"/>
  <c r="J3462" i="4" a="1"/>
  <c r="J3462" i="4" s="1"/>
  <c r="M3462" i="4" a="1"/>
  <c r="M3462" i="4" s="1"/>
  <c r="K3464" i="4" a="1"/>
  <c r="K3464" i="4" s="1"/>
  <c r="M3464" i="4" a="1"/>
  <c r="M3464" i="4" s="1"/>
  <c r="L3470" i="4" a="1"/>
  <c r="L3470" i="4" s="1"/>
  <c r="R3470" i="4" s="1"/>
  <c r="M3470" i="4" a="1"/>
  <c r="M3470" i="4" s="1"/>
  <c r="J3472" i="4" a="1"/>
  <c r="J3472" i="4" s="1"/>
  <c r="M3472" i="4" a="1"/>
  <c r="M3472" i="4" s="1"/>
  <c r="K3476" i="4" a="1"/>
  <c r="K3476" i="4" s="1"/>
  <c r="M3476" i="4" a="1"/>
  <c r="M3476" i="4" s="1"/>
  <c r="J3478" i="4" a="1"/>
  <c r="J3478" i="4" s="1"/>
  <c r="M3478" i="4" a="1"/>
  <c r="M3478" i="4" s="1"/>
  <c r="J3486" i="4" a="1"/>
  <c r="J3486" i="4" s="1"/>
  <c r="M3486" i="4" a="1"/>
  <c r="M3486" i="4" s="1"/>
  <c r="J3502" i="4" a="1"/>
  <c r="J3502" i="4" s="1"/>
  <c r="M3502" i="4" a="1"/>
  <c r="M3502" i="4" s="1"/>
  <c r="L3504" i="4" a="1"/>
  <c r="L3504" i="4" s="1"/>
  <c r="M3504" i="4" a="1"/>
  <c r="M3504" i="4" s="1"/>
  <c r="L3508" i="4" a="1"/>
  <c r="L3508" i="4" s="1"/>
  <c r="R3508" i="4" s="1"/>
  <c r="M3508" i="4" a="1"/>
  <c r="M3508" i="4" s="1"/>
  <c r="J3514" i="4" a="1"/>
  <c r="J3514" i="4" s="1"/>
  <c r="M3514" i="4" a="1"/>
  <c r="M3514" i="4" s="1"/>
  <c r="K3528" i="4" a="1"/>
  <c r="K3528" i="4" s="1"/>
  <c r="M3528" i="4" a="1"/>
  <c r="M3528" i="4" s="1"/>
  <c r="L3538" i="4" a="1"/>
  <c r="L3538" i="4" s="1"/>
  <c r="M3538" i="4" a="1"/>
  <c r="M3538" i="4" s="1"/>
  <c r="J3540" i="4" a="1"/>
  <c r="J3540" i="4" s="1"/>
  <c r="M3540" i="4" a="1"/>
  <c r="M3540" i="4" s="1"/>
  <c r="J3546" i="4" a="1"/>
  <c r="J3546" i="4" s="1"/>
  <c r="M3546" i="4" a="1"/>
  <c r="M3546" i="4" s="1"/>
  <c r="J3556" i="4" a="1"/>
  <c r="J3556" i="4" s="1"/>
  <c r="M3556" i="4" a="1"/>
  <c r="M3556" i="4" s="1"/>
  <c r="J3562" i="4" a="1"/>
  <c r="J3562" i="4" s="1"/>
  <c r="M3562" i="4" a="1"/>
  <c r="M3562" i="4" s="1"/>
  <c r="L3568" i="4" a="1"/>
  <c r="L3568" i="4" s="1"/>
  <c r="M3568" i="4" a="1"/>
  <c r="M3568" i="4" s="1"/>
  <c r="L3572" i="4" a="1"/>
  <c r="L3572" i="4" s="1"/>
  <c r="R3572" i="4" s="1"/>
  <c r="M3572" i="4" a="1"/>
  <c r="M3572" i="4" s="1"/>
  <c r="J3584" i="4" a="1"/>
  <c r="J3584" i="4" s="1"/>
  <c r="M3584" i="4" a="1"/>
  <c r="M3584" i="4" s="1"/>
  <c r="K3590" i="4" a="1"/>
  <c r="K3590" i="4" s="1"/>
  <c r="M3590" i="4" a="1"/>
  <c r="M3590" i="4" s="1"/>
  <c r="L3598" i="4" a="1"/>
  <c r="L3598" i="4" s="1"/>
  <c r="R3598" i="4" s="1"/>
  <c r="M3598" i="4" a="1"/>
  <c r="M3598" i="4" s="1"/>
  <c r="J3600" i="4" a="1"/>
  <c r="J3600" i="4" s="1"/>
  <c r="M3600" i="4" a="1"/>
  <c r="M3600" i="4" s="1"/>
  <c r="L3602" i="4" a="1"/>
  <c r="L3602" i="4" s="1"/>
  <c r="M3602" i="4" a="1"/>
  <c r="M3602" i="4" s="1"/>
  <c r="J3614" i="4" a="1"/>
  <c r="J3614" i="4" s="1"/>
  <c r="M3614" i="4" a="1"/>
  <c r="M3614" i="4" s="1"/>
  <c r="J3626" i="4" a="1"/>
  <c r="J3626" i="4" s="1"/>
  <c r="M3626" i="4" a="1"/>
  <c r="M3626" i="4" s="1"/>
  <c r="L3632" i="4" a="1"/>
  <c r="L3632" i="4" s="1"/>
  <c r="M3632" i="4" a="1"/>
  <c r="M3632" i="4" s="1"/>
  <c r="L3636" i="4" a="1"/>
  <c r="L3636" i="4" s="1"/>
  <c r="R3636" i="4" s="1"/>
  <c r="M3636" i="4" a="1"/>
  <c r="M3636" i="4" s="1"/>
  <c r="J3642" i="4" a="1"/>
  <c r="J3642" i="4" s="1"/>
  <c r="M3642" i="4" a="1"/>
  <c r="M3642" i="4" s="1"/>
  <c r="J3666" i="4" a="1"/>
  <c r="J3666" i="4" s="1"/>
  <c r="M3666" i="4" a="1"/>
  <c r="M3666" i="4" s="1"/>
  <c r="J3668" i="4" a="1"/>
  <c r="J3668" i="4" s="1"/>
  <c r="M3668" i="4" a="1"/>
  <c r="M3668" i="4" s="1"/>
  <c r="J3883" i="4" a="1"/>
  <c r="J3883" i="4" s="1"/>
  <c r="M3883" i="4" a="1"/>
  <c r="M3883" i="4" s="1"/>
  <c r="M3878" i="4" a="1"/>
  <c r="M3878" i="4" s="1"/>
  <c r="M3843" i="4" a="1"/>
  <c r="M3843" i="4" s="1"/>
  <c r="M3785" i="4" a="1"/>
  <c r="M3785" i="4" s="1"/>
  <c r="M3762" i="4" a="1"/>
  <c r="M3762" i="4" s="1"/>
  <c r="M3750" i="4" a="1"/>
  <c r="M3750" i="4" s="1"/>
  <c r="M3645" i="4" a="1"/>
  <c r="M3645" i="4" s="1"/>
  <c r="M3587" i="4" a="1"/>
  <c r="M3587" i="4" s="1"/>
  <c r="M3575" i="4" a="1"/>
  <c r="M3575" i="4" s="1"/>
  <c r="M3529" i="4" a="1"/>
  <c r="M3529" i="4" s="1"/>
  <c r="M3517" i="4" a="1"/>
  <c r="M3517" i="4" s="1"/>
  <c r="M3494" i="4" a="1"/>
  <c r="M3494" i="4" s="1"/>
  <c r="M3447" i="4" a="1"/>
  <c r="M3447" i="4" s="1"/>
  <c r="M3424" i="4" a="1"/>
  <c r="M3424" i="4" s="1"/>
  <c r="M3401" i="4" a="1"/>
  <c r="M3401" i="4" s="1"/>
  <c r="M3284" i="4" a="1"/>
  <c r="M3284" i="4" s="1"/>
  <c r="M3259" i="4" a="1"/>
  <c r="M3259" i="4" s="1"/>
  <c r="M3207" i="4" a="1"/>
  <c r="M3207" i="4" s="1"/>
  <c r="M3194" i="4" a="1"/>
  <c r="M3194" i="4" s="1"/>
  <c r="M3169" i="4" a="1"/>
  <c r="M3169" i="4" s="1"/>
  <c r="M3130" i="4" a="1"/>
  <c r="M3130" i="4" s="1"/>
  <c r="M3105" i="4" a="1"/>
  <c r="M3105" i="4" s="1"/>
  <c r="M3029" i="4" a="1"/>
  <c r="M3029" i="4" s="1"/>
  <c r="M3017" i="4" a="1"/>
  <c r="M3017" i="4" s="1"/>
  <c r="M2992" i="4" a="1"/>
  <c r="M2992" i="4" s="1"/>
  <c r="M2955" i="4" a="1"/>
  <c r="M2955" i="4" s="1"/>
  <c r="M2917" i="4" a="1"/>
  <c r="M2917" i="4" s="1"/>
  <c r="M2855" i="4" a="1"/>
  <c r="M2855" i="4" s="1"/>
  <c r="M2783" i="4" a="1"/>
  <c r="M2783" i="4" s="1"/>
  <c r="M2744" i="4" a="1"/>
  <c r="M2744" i="4" s="1"/>
  <c r="M2731" i="4" a="1"/>
  <c r="M2731" i="4" s="1"/>
  <c r="M2705" i="4" a="1"/>
  <c r="M2705" i="4" s="1"/>
  <c r="M2680" i="4" a="1"/>
  <c r="M2680" i="4" s="1"/>
  <c r="M2643" i="4" a="1"/>
  <c r="M2643" i="4" s="1"/>
  <c r="L1293" i="4" a="1"/>
  <c r="L1293" i="4" s="1"/>
  <c r="R1293" i="4" s="1"/>
  <c r="M1293" i="4" a="1"/>
  <c r="M1293" i="4" s="1"/>
  <c r="K1299" i="4" a="1"/>
  <c r="K1299" i="4" s="1"/>
  <c r="M1299" i="4" a="1"/>
  <c r="M1299" i="4" s="1"/>
  <c r="K1301" i="4" a="1"/>
  <c r="K1301" i="4" s="1"/>
  <c r="M1301" i="4" a="1"/>
  <c r="M1301" i="4" s="1"/>
  <c r="J1305" i="4" a="1"/>
  <c r="J1305" i="4" s="1"/>
  <c r="M1305" i="4" a="1"/>
  <c r="M1305" i="4" s="1"/>
  <c r="J1311" i="4" a="1"/>
  <c r="J1311" i="4" s="1"/>
  <c r="M1311" i="4" a="1"/>
  <c r="M1311" i="4" s="1"/>
  <c r="J1331" i="4" a="1"/>
  <c r="J1331" i="4" s="1"/>
  <c r="M1331" i="4" a="1"/>
  <c r="M1331" i="4" s="1"/>
  <c r="K1335" i="4" a="1"/>
  <c r="K1335" i="4" s="1"/>
  <c r="M1335" i="4" a="1"/>
  <c r="M1335" i="4" s="1"/>
  <c r="K1343" i="4" a="1"/>
  <c r="K1343" i="4" s="1"/>
  <c r="M1343" i="4" a="1"/>
  <c r="M1343" i="4" s="1"/>
  <c r="J1363" i="4" a="1"/>
  <c r="J1363" i="4" s="1"/>
  <c r="M1363" i="4" a="1"/>
  <c r="M1363" i="4" s="1"/>
  <c r="K1367" i="4" a="1"/>
  <c r="K1367" i="4" s="1"/>
  <c r="M1367" i="4" a="1"/>
  <c r="M1367" i="4" s="1"/>
  <c r="J1369" i="4" a="1"/>
  <c r="J1369" i="4" s="1"/>
  <c r="M1369" i="4" a="1"/>
  <c r="M1369" i="4" s="1"/>
  <c r="K1393" i="4" a="1"/>
  <c r="K1393" i="4" s="1"/>
  <c r="M1393" i="4" a="1"/>
  <c r="M1393" i="4" s="1"/>
  <c r="K1475" i="4" a="1"/>
  <c r="K1475" i="4" s="1"/>
  <c r="M1475" i="4" a="1"/>
  <c r="M1475" i="4" s="1"/>
  <c r="K1503" i="4" a="1"/>
  <c r="K1503" i="4" s="1"/>
  <c r="M1503" i="4" a="1"/>
  <c r="M1503" i="4" s="1"/>
  <c r="K1513" i="4" a="1"/>
  <c r="K1513" i="4" s="1"/>
  <c r="M1513" i="4" a="1"/>
  <c r="M1513" i="4" s="1"/>
  <c r="K1551" i="4" a="1"/>
  <c r="K1551" i="4" s="1"/>
  <c r="M1551" i="4" a="1"/>
  <c r="M1551" i="4" s="1"/>
  <c r="K1557" i="4" a="1"/>
  <c r="K1557" i="4" s="1"/>
  <c r="M1557" i="4" a="1"/>
  <c r="M1557" i="4" s="1"/>
  <c r="K1563" i="4" a="1"/>
  <c r="K1563" i="4" s="1"/>
  <c r="M1563" i="4" a="1"/>
  <c r="M1563" i="4" s="1"/>
  <c r="K1601" i="4" a="1"/>
  <c r="K1601" i="4" s="1"/>
  <c r="M1601" i="4" a="1"/>
  <c r="M1601" i="4" s="1"/>
  <c r="K1677" i="4" a="1"/>
  <c r="K1677" i="4" s="1"/>
  <c r="M1677" i="4" a="1"/>
  <c r="M1677" i="4" s="1"/>
  <c r="K1709" i="4" a="1"/>
  <c r="K1709" i="4" s="1"/>
  <c r="M1709" i="4" a="1"/>
  <c r="M1709" i="4" s="1"/>
  <c r="K1749" i="4" a="1"/>
  <c r="K1749" i="4" s="1"/>
  <c r="M1749" i="4" a="1"/>
  <c r="M1749" i="4" s="1"/>
  <c r="K1783" i="4" a="1"/>
  <c r="K1783" i="4" s="1"/>
  <c r="M1783" i="4" a="1"/>
  <c r="M1783" i="4" s="1"/>
  <c r="K1851" i="4" a="1"/>
  <c r="K1851" i="4" s="1"/>
  <c r="M1851" i="4" a="1"/>
  <c r="M1851" i="4" s="1"/>
  <c r="K1863" i="4" a="1"/>
  <c r="K1863" i="4" s="1"/>
  <c r="M1863" i="4" a="1"/>
  <c r="M1863" i="4" s="1"/>
  <c r="K1869" i="4" a="1"/>
  <c r="K1869" i="4" s="1"/>
  <c r="M1869" i="4" a="1"/>
  <c r="M1869" i="4" s="1"/>
  <c r="K1875" i="4" a="1"/>
  <c r="K1875" i="4" s="1"/>
  <c r="M1875" i="4" a="1"/>
  <c r="M1875" i="4" s="1"/>
  <c r="L1909" i="4" a="1"/>
  <c r="L1909" i="4" s="1"/>
  <c r="R1909" i="4" s="1"/>
  <c r="M1909" i="4" a="1"/>
  <c r="M1909" i="4" s="1"/>
  <c r="J1913" i="4" a="1"/>
  <c r="J1913" i="4" s="1"/>
  <c r="M1913" i="4" a="1"/>
  <c r="M1913" i="4" s="1"/>
  <c r="L1931" i="4" a="1"/>
  <c r="L1931" i="4" s="1"/>
  <c r="R1931" i="4" s="1"/>
  <c r="M1931" i="4" a="1"/>
  <c r="M1931" i="4" s="1"/>
  <c r="L1937" i="4" a="1"/>
  <c r="L1937" i="4" s="1"/>
  <c r="R1937" i="4" s="1"/>
  <c r="M1937" i="4" a="1"/>
  <c r="M1937" i="4" s="1"/>
  <c r="L1943" i="4" a="1"/>
  <c r="L1943" i="4" s="1"/>
  <c r="R1943" i="4" s="1"/>
  <c r="M1943" i="4" a="1"/>
  <c r="M1943" i="4" s="1"/>
  <c r="J1947" i="4" a="1"/>
  <c r="J1947" i="4" s="1"/>
  <c r="M1947" i="4" a="1"/>
  <c r="M1947" i="4" s="1"/>
  <c r="L1949" i="4" a="1"/>
  <c r="L1949" i="4" s="1"/>
  <c r="R1949" i="4" s="1"/>
  <c r="M1949" i="4" a="1"/>
  <c r="M1949" i="4" s="1"/>
  <c r="J1955" i="4" a="1"/>
  <c r="J1955" i="4" s="1"/>
  <c r="M1955" i="4" a="1"/>
  <c r="M1955" i="4" s="1"/>
  <c r="L1971" i="4" a="1"/>
  <c r="L1971" i="4" s="1"/>
  <c r="R1971" i="4" s="1"/>
  <c r="M1971" i="4" a="1"/>
  <c r="M1971" i="4" s="1"/>
  <c r="L2011" i="4" a="1"/>
  <c r="L2011" i="4" s="1"/>
  <c r="R2011" i="4" s="1"/>
  <c r="M2011" i="4" a="1"/>
  <c r="M2011" i="4" s="1"/>
  <c r="L2017" i="4" a="1"/>
  <c r="L2017" i="4" s="1"/>
  <c r="R2017" i="4" s="1"/>
  <c r="M2017" i="4" a="1"/>
  <c r="M2017" i="4" s="1"/>
  <c r="J2031" i="4" a="1"/>
  <c r="J2031" i="4" s="1"/>
  <c r="M2031" i="4" a="1"/>
  <c r="M2031" i="4" s="1"/>
  <c r="L2039" i="4" a="1"/>
  <c r="L2039" i="4" s="1"/>
  <c r="R2039" i="4" s="1"/>
  <c r="M2039" i="4" a="1"/>
  <c r="M2039" i="4" s="1"/>
  <c r="L2051" i="4" a="1"/>
  <c r="L2051" i="4" s="1"/>
  <c r="R2051" i="4" s="1"/>
  <c r="M2051" i="4" a="1"/>
  <c r="M2051" i="4" s="1"/>
  <c r="J2055" i="4" a="1"/>
  <c r="J2055" i="4" s="1"/>
  <c r="M2055" i="4" a="1"/>
  <c r="M2055" i="4" s="1"/>
  <c r="J2067" i="4" a="1"/>
  <c r="J2067" i="4" s="1"/>
  <c r="M2067" i="4" a="1"/>
  <c r="M2067" i="4" s="1"/>
  <c r="J2071" i="4" a="1"/>
  <c r="J2071" i="4" s="1"/>
  <c r="M2071" i="4" a="1"/>
  <c r="M2071" i="4" s="1"/>
  <c r="J2075" i="4" a="1"/>
  <c r="J2075" i="4" s="1"/>
  <c r="M2075" i="4" a="1"/>
  <c r="M2075" i="4" s="1"/>
  <c r="J2079" i="4" a="1"/>
  <c r="J2079" i="4" s="1"/>
  <c r="M2079" i="4" a="1"/>
  <c r="M2079" i="4" s="1"/>
  <c r="L2085" i="4" a="1"/>
  <c r="L2085" i="4" s="1"/>
  <c r="R2085" i="4" s="1"/>
  <c r="M2085" i="4" a="1"/>
  <c r="M2085" i="4" s="1"/>
  <c r="J2091" i="4" a="1"/>
  <c r="J2091" i="4" s="1"/>
  <c r="M2091" i="4" a="1"/>
  <c r="M2091" i="4" s="1"/>
  <c r="J2095" i="4" a="1"/>
  <c r="J2095" i="4" s="1"/>
  <c r="M2095" i="4" a="1"/>
  <c r="M2095" i="4" s="1"/>
  <c r="L2097" i="4" a="1"/>
  <c r="L2097" i="4" s="1"/>
  <c r="R2097" i="4" s="1"/>
  <c r="M2097" i="4" a="1"/>
  <c r="M2097" i="4" s="1"/>
  <c r="J2103" i="4" a="1"/>
  <c r="J2103" i="4" s="1"/>
  <c r="M2103" i="4" a="1"/>
  <c r="M2103" i="4" s="1"/>
  <c r="L2107" i="4" a="1"/>
  <c r="L2107" i="4" s="1"/>
  <c r="R2107" i="4" s="1"/>
  <c r="M2107" i="4" a="1"/>
  <c r="M2107" i="4" s="1"/>
  <c r="L2119" i="4" a="1"/>
  <c r="L2119" i="4" s="1"/>
  <c r="R2119" i="4" s="1"/>
  <c r="M2119" i="4" a="1"/>
  <c r="M2119" i="4" s="1"/>
  <c r="J2121" i="4" a="1"/>
  <c r="J2121" i="4" s="1"/>
  <c r="M2121" i="4" a="1"/>
  <c r="M2121" i="4" s="1"/>
  <c r="J2123" i="4" a="1"/>
  <c r="J2123" i="4" s="1"/>
  <c r="M2123" i="4" a="1"/>
  <c r="M2123" i="4" s="1"/>
  <c r="J2133" i="4" a="1"/>
  <c r="J2133" i="4" s="1"/>
  <c r="M2133" i="4" a="1"/>
  <c r="M2133" i="4" s="1"/>
  <c r="J2139" i="4" a="1"/>
  <c r="J2139" i="4" s="1"/>
  <c r="M2139" i="4" a="1"/>
  <c r="M2139" i="4" s="1"/>
  <c r="J2149" i="4" a="1"/>
  <c r="J2149" i="4" s="1"/>
  <c r="M2149" i="4" a="1"/>
  <c r="M2149" i="4" s="1"/>
  <c r="J2151" i="4" a="1"/>
  <c r="J2151" i="4" s="1"/>
  <c r="M2151" i="4" a="1"/>
  <c r="M2151" i="4" s="1"/>
  <c r="J2153" i="4" a="1"/>
  <c r="J2153" i="4" s="1"/>
  <c r="M2153" i="4" a="1"/>
  <c r="M2153" i="4" s="1"/>
  <c r="J2155" i="4" a="1"/>
  <c r="J2155" i="4" s="1"/>
  <c r="M2155" i="4" a="1"/>
  <c r="M2155" i="4" s="1"/>
  <c r="L2165" i="4" a="1"/>
  <c r="L2165" i="4" s="1"/>
  <c r="R2165" i="4" s="1"/>
  <c r="M2165" i="4" a="1"/>
  <c r="M2165" i="4" s="1"/>
  <c r="J2167" i="4" a="1"/>
  <c r="J2167" i="4" s="1"/>
  <c r="M2167" i="4" a="1"/>
  <c r="M2167" i="4" s="1"/>
  <c r="J2171" i="4" a="1"/>
  <c r="J2171" i="4" s="1"/>
  <c r="M2171" i="4" a="1"/>
  <c r="M2171" i="4" s="1"/>
  <c r="J2179" i="4" a="1"/>
  <c r="J2179" i="4" s="1"/>
  <c r="M2179" i="4" a="1"/>
  <c r="M2179" i="4" s="1"/>
  <c r="L2187" i="4" a="1"/>
  <c r="L2187" i="4" s="1"/>
  <c r="R2187" i="4" s="1"/>
  <c r="M2187" i="4" a="1"/>
  <c r="M2187" i="4" s="1"/>
  <c r="J2197" i="4" a="1"/>
  <c r="J2197" i="4" s="1"/>
  <c r="M2197" i="4" a="1"/>
  <c r="M2197" i="4" s="1"/>
  <c r="L2199" i="4" a="1"/>
  <c r="L2199" i="4" s="1"/>
  <c r="R2199" i="4" s="1"/>
  <c r="M2199" i="4" a="1"/>
  <c r="M2199" i="4" s="1"/>
  <c r="L2205" i="4" a="1"/>
  <c r="L2205" i="4" s="1"/>
  <c r="R2205" i="4" s="1"/>
  <c r="M2205" i="4" a="1"/>
  <c r="M2205" i="4" s="1"/>
  <c r="J2213" i="4" a="1"/>
  <c r="J2213" i="4" s="1"/>
  <c r="M2213" i="4" a="1"/>
  <c r="M2213" i="4" s="1"/>
  <c r="J2215" i="4" a="1"/>
  <c r="J2215" i="4" s="1"/>
  <c r="M2215" i="4" a="1"/>
  <c r="M2215" i="4" s="1"/>
  <c r="J2219" i="4" a="1"/>
  <c r="J2219" i="4" s="1"/>
  <c r="M2219" i="4" a="1"/>
  <c r="M2219" i="4" s="1"/>
  <c r="J2223" i="4" a="1"/>
  <c r="J2223" i="4" s="1"/>
  <c r="M2223" i="4" a="1"/>
  <c r="M2223" i="4" s="1"/>
  <c r="J2231" i="4" a="1"/>
  <c r="J2231" i="4" s="1"/>
  <c r="M2231" i="4" a="1"/>
  <c r="M2231" i="4" s="1"/>
  <c r="J2243" i="4" a="1"/>
  <c r="J2243" i="4" s="1"/>
  <c r="M2243" i="4" a="1"/>
  <c r="M2243" i="4" s="1"/>
  <c r="J2249" i="4" a="1"/>
  <c r="J2249" i="4" s="1"/>
  <c r="M2249" i="4" a="1"/>
  <c r="M2249" i="4" s="1"/>
  <c r="J2257" i="4" a="1"/>
  <c r="J2257" i="4" s="1"/>
  <c r="M2257" i="4" a="1"/>
  <c r="M2257" i="4" s="1"/>
  <c r="L2261" i="4" a="1"/>
  <c r="L2261" i="4" s="1"/>
  <c r="R2261" i="4" s="1"/>
  <c r="M2261" i="4" a="1"/>
  <c r="M2261" i="4" s="1"/>
  <c r="L2267" i="4" a="1"/>
  <c r="L2267" i="4" s="1"/>
  <c r="R2267" i="4" s="1"/>
  <c r="M2267" i="4" a="1"/>
  <c r="M2267" i="4" s="1"/>
  <c r="J2269" i="4" a="1"/>
  <c r="J2269" i="4" s="1"/>
  <c r="M2269" i="4" a="1"/>
  <c r="M2269" i="4" s="1"/>
  <c r="L2273" i="4" a="1"/>
  <c r="L2273" i="4" s="1"/>
  <c r="R2273" i="4" s="1"/>
  <c r="M2273" i="4" a="1"/>
  <c r="M2273" i="4" s="1"/>
  <c r="J2283" i="4" a="1"/>
  <c r="J2283" i="4" s="1"/>
  <c r="M2283" i="4" a="1"/>
  <c r="M2283" i="4" s="1"/>
  <c r="K2285" i="4" a="1"/>
  <c r="K2285" i="4" s="1"/>
  <c r="M2285" i="4" a="1"/>
  <c r="M2285" i="4" s="1"/>
  <c r="J2287" i="4" a="1"/>
  <c r="J2287" i="4" s="1"/>
  <c r="M2287" i="4" a="1"/>
  <c r="M2287" i="4" s="1"/>
  <c r="J2299" i="4" a="1"/>
  <c r="J2299" i="4" s="1"/>
  <c r="M2299" i="4" a="1"/>
  <c r="M2299" i="4" s="1"/>
  <c r="L2307" i="4" a="1"/>
  <c r="L2307" i="4" s="1"/>
  <c r="R2307" i="4" s="1"/>
  <c r="M2307" i="4" a="1"/>
  <c r="M2307" i="4" s="1"/>
  <c r="J2313" i="4" a="1"/>
  <c r="J2313" i="4" s="1"/>
  <c r="M2313" i="4" a="1"/>
  <c r="M2313" i="4" s="1"/>
  <c r="J2315" i="4" a="1"/>
  <c r="J2315" i="4" s="1"/>
  <c r="M2315" i="4" a="1"/>
  <c r="M2315" i="4" s="1"/>
  <c r="J2321" i="4" a="1"/>
  <c r="J2321" i="4" s="1"/>
  <c r="M2321" i="4" a="1"/>
  <c r="M2321" i="4" s="1"/>
  <c r="L2325" i="4" a="1"/>
  <c r="L2325" i="4" s="1"/>
  <c r="R2325" i="4" s="1"/>
  <c r="M2325" i="4" a="1"/>
  <c r="M2325" i="4" s="1"/>
  <c r="L2329" i="4" a="1"/>
  <c r="L2329" i="4" s="1"/>
  <c r="M2329" i="4" a="1"/>
  <c r="M2329" i="4" s="1"/>
  <c r="J2339" i="4" a="1"/>
  <c r="J2339" i="4" s="1"/>
  <c r="M2339" i="4" a="1"/>
  <c r="M2339" i="4" s="1"/>
  <c r="J2345" i="4" a="1"/>
  <c r="J2345" i="4" s="1"/>
  <c r="M2345" i="4" a="1"/>
  <c r="M2345" i="4" s="1"/>
  <c r="J2353" i="4" a="1"/>
  <c r="J2353" i="4" s="1"/>
  <c r="M2353" i="4" a="1"/>
  <c r="M2353" i="4" s="1"/>
  <c r="J2355" i="4" a="1"/>
  <c r="J2355" i="4" s="1"/>
  <c r="M2355" i="4" a="1"/>
  <c r="M2355" i="4" s="1"/>
  <c r="L2361" i="4" a="1"/>
  <c r="L2361" i="4" s="1"/>
  <c r="R2361" i="4" s="1"/>
  <c r="M2361" i="4" a="1"/>
  <c r="M2361" i="4" s="1"/>
  <c r="J2371" i="4" a="1"/>
  <c r="J2371" i="4" s="1"/>
  <c r="M2371" i="4" a="1"/>
  <c r="M2371" i="4" s="1"/>
  <c r="J2379" i="4" a="1"/>
  <c r="J2379" i="4" s="1"/>
  <c r="M2379" i="4" a="1"/>
  <c r="M2379" i="4" s="1"/>
  <c r="J2385" i="4" a="1"/>
  <c r="J2385" i="4" s="1"/>
  <c r="M2385" i="4" a="1"/>
  <c r="M2385" i="4" s="1"/>
  <c r="L2389" i="4" a="1"/>
  <c r="L2389" i="4" s="1"/>
  <c r="R2389" i="4" s="1"/>
  <c r="M2389" i="4" a="1"/>
  <c r="M2389" i="4" s="1"/>
  <c r="J3674" i="4" a="1"/>
  <c r="J3674" i="4" s="1"/>
  <c r="M3674" i="4" a="1"/>
  <c r="M3674" i="4" s="1"/>
  <c r="J3682" i="4" a="1"/>
  <c r="J3682" i="4" s="1"/>
  <c r="M3682" i="4" a="1"/>
  <c r="M3682" i="4" s="1"/>
  <c r="J3684" i="4" a="1"/>
  <c r="J3684" i="4" s="1"/>
  <c r="M3684" i="4" a="1"/>
  <c r="M3684" i="4" s="1"/>
  <c r="J3688" i="4" a="1"/>
  <c r="J3688" i="4" s="1"/>
  <c r="M3688" i="4" a="1"/>
  <c r="M3688" i="4" s="1"/>
  <c r="J3706" i="4" a="1"/>
  <c r="J3706" i="4" s="1"/>
  <c r="M3706" i="4" a="1"/>
  <c r="M3706" i="4" s="1"/>
  <c r="J3712" i="4" a="1"/>
  <c r="J3712" i="4" s="1"/>
  <c r="M3712" i="4" a="1"/>
  <c r="M3712" i="4" s="1"/>
  <c r="J3714" i="4" a="1"/>
  <c r="J3714" i="4" s="1"/>
  <c r="M3714" i="4" a="1"/>
  <c r="M3714" i="4" s="1"/>
  <c r="J3718" i="4" a="1"/>
  <c r="J3718" i="4" s="1"/>
  <c r="M3718" i="4" a="1"/>
  <c r="M3718" i="4" s="1"/>
  <c r="L3724" i="4" a="1"/>
  <c r="L3724" i="4" s="1"/>
  <c r="R3724" i="4" s="1"/>
  <c r="M3724" i="4" a="1"/>
  <c r="M3724" i="4" s="1"/>
  <c r="K3726" i="4" a="1"/>
  <c r="K3726" i="4" s="1"/>
  <c r="M3726" i="4" a="1"/>
  <c r="M3726" i="4" s="1"/>
  <c r="L3734" i="4" a="1"/>
  <c r="L3734" i="4" s="1"/>
  <c r="R3734" i="4" s="1"/>
  <c r="M3734" i="4" a="1"/>
  <c r="M3734" i="4" s="1"/>
  <c r="J3742" i="4" a="1"/>
  <c r="J3742" i="4" s="1"/>
  <c r="M3742" i="4" a="1"/>
  <c r="M3742" i="4" s="1"/>
  <c r="J3754" i="4" a="1"/>
  <c r="J3754" i="4" s="1"/>
  <c r="M3754" i="4" a="1"/>
  <c r="M3754" i="4" s="1"/>
  <c r="L3758" i="4" a="1"/>
  <c r="L3758" i="4" s="1"/>
  <c r="R3758" i="4" s="1"/>
  <c r="M3758" i="4" a="1"/>
  <c r="M3758" i="4" s="1"/>
  <c r="J3764" i="4" a="1"/>
  <c r="J3764" i="4" s="1"/>
  <c r="M3764" i="4" a="1"/>
  <c r="M3764" i="4" s="1"/>
  <c r="L3772" i="4" a="1"/>
  <c r="L3772" i="4" s="1"/>
  <c r="R3772" i="4" s="1"/>
  <c r="M3772" i="4" a="1"/>
  <c r="M3772" i="4" s="1"/>
  <c r="L3776" i="4" a="1"/>
  <c r="L3776" i="4" s="1"/>
  <c r="R3776" i="4" s="1"/>
  <c r="M3776" i="4" a="1"/>
  <c r="M3776" i="4" s="1"/>
  <c r="J3788" i="4" a="1"/>
  <c r="J3788" i="4" s="1"/>
  <c r="M3788" i="4" a="1"/>
  <c r="M3788" i="4" s="1"/>
  <c r="J3790" i="4" a="1"/>
  <c r="J3790" i="4" s="1"/>
  <c r="M3790" i="4" a="1"/>
  <c r="M3790" i="4" s="1"/>
  <c r="J3792" i="4" a="1"/>
  <c r="J3792" i="4" s="1"/>
  <c r="M3792" i="4" a="1"/>
  <c r="M3792" i="4" s="1"/>
  <c r="J3794" i="4" a="1"/>
  <c r="J3794" i="4" s="1"/>
  <c r="M3794" i="4" a="1"/>
  <c r="M3794" i="4" s="1"/>
  <c r="J3798" i="4" a="1"/>
  <c r="J3798" i="4" s="1"/>
  <c r="M3798" i="4" a="1"/>
  <c r="M3798" i="4" s="1"/>
  <c r="L3800" i="4" a="1"/>
  <c r="L3800" i="4" s="1"/>
  <c r="R3800" i="4" s="1"/>
  <c r="M3800" i="4" a="1"/>
  <c r="M3800" i="4" s="1"/>
  <c r="J3802" i="4" a="1"/>
  <c r="J3802" i="4" s="1"/>
  <c r="M3802" i="4" a="1"/>
  <c r="M3802" i="4" s="1"/>
  <c r="J3804" i="4" a="1"/>
  <c r="J3804" i="4" s="1"/>
  <c r="M3804" i="4" a="1"/>
  <c r="M3804" i="4" s="1"/>
  <c r="J3806" i="4" a="1"/>
  <c r="J3806" i="4" s="1"/>
  <c r="M3806" i="4" a="1"/>
  <c r="M3806" i="4" s="1"/>
  <c r="J3810" i="4" a="1"/>
  <c r="J3810" i="4" s="1"/>
  <c r="M3810" i="4" a="1"/>
  <c r="M3810" i="4" s="1"/>
  <c r="K3816" i="4" a="1"/>
  <c r="K3816" i="4" s="1"/>
  <c r="M3816" i="4" a="1"/>
  <c r="M3816" i="4" s="1"/>
  <c r="J3818" i="4" a="1"/>
  <c r="J3818" i="4" s="1"/>
  <c r="M3818" i="4" a="1"/>
  <c r="M3818" i="4" s="1"/>
  <c r="J3824" i="4" a="1"/>
  <c r="J3824" i="4" s="1"/>
  <c r="M3824" i="4" a="1"/>
  <c r="M3824" i="4" s="1"/>
  <c r="J3830" i="4" a="1"/>
  <c r="J3830" i="4" s="1"/>
  <c r="M3830" i="4" a="1"/>
  <c r="M3830" i="4" s="1"/>
  <c r="J3834" i="4" a="1"/>
  <c r="J3834" i="4" s="1"/>
  <c r="M3834" i="4" a="1"/>
  <c r="M3834" i="4" s="1"/>
  <c r="J3840" i="4" a="1"/>
  <c r="J3840" i="4" s="1"/>
  <c r="M3840" i="4" a="1"/>
  <c r="M3840" i="4" s="1"/>
  <c r="L3842" i="4" a="1"/>
  <c r="L3842" i="4" s="1"/>
  <c r="M3842" i="4" a="1"/>
  <c r="M3842" i="4" s="1"/>
  <c r="K3846" i="4" a="1"/>
  <c r="K3846" i="4" s="1"/>
  <c r="M3846" i="4" a="1"/>
  <c r="M3846" i="4" s="1"/>
  <c r="J3848" i="4" a="1"/>
  <c r="J3848" i="4" s="1"/>
  <c r="M3848" i="4" a="1"/>
  <c r="M3848" i="4" s="1"/>
  <c r="J3856" i="4" a="1"/>
  <c r="J3856" i="4" s="1"/>
  <c r="M3856" i="4" a="1"/>
  <c r="M3856" i="4" s="1"/>
  <c r="K3862" i="4" a="1"/>
  <c r="K3862" i="4" s="1"/>
  <c r="M3862" i="4" a="1"/>
  <c r="M3862" i="4" s="1"/>
  <c r="J3864" i="4" a="1"/>
  <c r="J3864" i="4" s="1"/>
  <c r="M3864" i="4" a="1"/>
  <c r="M3864" i="4" s="1"/>
  <c r="J3868" i="4" a="1"/>
  <c r="J3868" i="4" s="1"/>
  <c r="M3868" i="4" a="1"/>
  <c r="M3868" i="4" s="1"/>
  <c r="J3874" i="4" a="1"/>
  <c r="J3874" i="4" s="1"/>
  <c r="M3874" i="4" a="1"/>
  <c r="M3874" i="4" s="1"/>
  <c r="K3876" i="4" a="1"/>
  <c r="K3876" i="4" s="1"/>
  <c r="M3876" i="4" a="1"/>
  <c r="M3876" i="4" s="1"/>
  <c r="L3880" i="4" a="1"/>
  <c r="L3880" i="4" s="1"/>
  <c r="R3880" i="4" s="1"/>
  <c r="M3880" i="4" a="1"/>
  <c r="M3880" i="4" s="1"/>
  <c r="L3888" i="4" a="1"/>
  <c r="L3888" i="4" s="1"/>
  <c r="R3888" i="4" s="1"/>
  <c r="M3888" i="4" a="1"/>
  <c r="M3888" i="4" s="1"/>
  <c r="M3861" i="4" a="1"/>
  <c r="M3861" i="4" s="1"/>
  <c r="M3850" i="4" a="1"/>
  <c r="M3850" i="4" s="1"/>
  <c r="M3803" i="4" a="1"/>
  <c r="M3803" i="4" s="1"/>
  <c r="M3745" i="4" a="1"/>
  <c r="M3745" i="4" s="1"/>
  <c r="M3722" i="4" a="1"/>
  <c r="M3722" i="4" s="1"/>
  <c r="M3710" i="4" a="1"/>
  <c r="M3710" i="4" s="1"/>
  <c r="M3652" i="4" a="1"/>
  <c r="M3652" i="4" s="1"/>
  <c r="M3640" i="4" a="1"/>
  <c r="M3640" i="4" s="1"/>
  <c r="M3617" i="4" a="1"/>
  <c r="M3617" i="4" s="1"/>
  <c r="M3594" i="4" a="1"/>
  <c r="M3594" i="4" s="1"/>
  <c r="M3582" i="4" a="1"/>
  <c r="M3582" i="4" s="1"/>
  <c r="M3524" i="4" a="1"/>
  <c r="M3524" i="4" s="1"/>
  <c r="M3512" i="4" a="1"/>
  <c r="M3512" i="4" s="1"/>
  <c r="M3489" i="4" a="1"/>
  <c r="M3489" i="4" s="1"/>
  <c r="M3454" i="4" a="1"/>
  <c r="M3454" i="4" s="1"/>
  <c r="M3419" i="4" a="1"/>
  <c r="M3419" i="4" s="1"/>
  <c r="M3396" i="4" a="1"/>
  <c r="M3396" i="4" s="1"/>
  <c r="M3384" i="4" a="1"/>
  <c r="M3384" i="4" s="1"/>
  <c r="M3332" i="4" a="1"/>
  <c r="M3332" i="4" s="1"/>
  <c r="M3319" i="4" a="1"/>
  <c r="M3319" i="4" s="1"/>
  <c r="M3227" i="4" a="1"/>
  <c r="M3227" i="4" s="1"/>
  <c r="M3024" i="4" a="1"/>
  <c r="M3024" i="4" s="1"/>
  <c r="M3011" i="4" a="1"/>
  <c r="M3011" i="4" s="1"/>
  <c r="M2998" i="4" a="1"/>
  <c r="M2998" i="4" s="1"/>
  <c r="M2973" i="4" a="1"/>
  <c r="M2973" i="4" s="1"/>
  <c r="M2949" i="4" a="1"/>
  <c r="M2949" i="4" s="1"/>
  <c r="M2886" i="4" a="1"/>
  <c r="M2886" i="4" s="1"/>
  <c r="M2850" i="4" a="1"/>
  <c r="M2850" i="4" s="1"/>
  <c r="M2802" i="4" a="1"/>
  <c r="M2802" i="4" s="1"/>
  <c r="M2688" i="4" a="1"/>
  <c r="M2688" i="4" s="1"/>
  <c r="M2649" i="4" a="1"/>
  <c r="M2649" i="4" s="1"/>
  <c r="M2636" i="4" a="1"/>
  <c r="M2636" i="4" s="1"/>
  <c r="K874" i="4" a="1"/>
  <c r="K874" i="4" s="1"/>
  <c r="M874" i="4" a="1"/>
  <c r="M874" i="4" s="1"/>
  <c r="J880" i="4" a="1"/>
  <c r="J880" i="4" s="1"/>
  <c r="M880" i="4" a="1"/>
  <c r="M880" i="4" s="1"/>
  <c r="J890" i="4" a="1"/>
  <c r="J890" i="4" s="1"/>
  <c r="M890" i="4" a="1"/>
  <c r="M890" i="4" s="1"/>
  <c r="J918" i="4" a="1"/>
  <c r="J918" i="4" s="1"/>
  <c r="M918" i="4" a="1"/>
  <c r="M918" i="4" s="1"/>
  <c r="L928" i="4" a="1"/>
  <c r="L928" i="4" s="1"/>
  <c r="R928" i="4" s="1"/>
  <c r="M928" i="4" a="1"/>
  <c r="M928" i="4" s="1"/>
  <c r="K936" i="4" a="1"/>
  <c r="K936" i="4" s="1"/>
  <c r="M936" i="4" a="1"/>
  <c r="M936" i="4" s="1"/>
  <c r="K944" i="4" a="1"/>
  <c r="K944" i="4" s="1"/>
  <c r="M944" i="4" a="1"/>
  <c r="M944" i="4" s="1"/>
  <c r="J994" i="4" a="1"/>
  <c r="J994" i="4" s="1"/>
  <c r="M994" i="4" a="1"/>
  <c r="M994" i="4" s="1"/>
  <c r="K998" i="4" a="1"/>
  <c r="K998" i="4" s="1"/>
  <c r="M998" i="4" a="1"/>
  <c r="M998" i="4" s="1"/>
  <c r="L2393" i="4" a="1"/>
  <c r="L2393" i="4" s="1"/>
  <c r="R2393" i="4" s="1"/>
  <c r="M2393" i="4" a="1"/>
  <c r="M2393" i="4" s="1"/>
  <c r="J2395" i="4" a="1"/>
  <c r="J2395" i="4" s="1"/>
  <c r="M2395" i="4" a="1"/>
  <c r="M2395" i="4" s="1"/>
  <c r="J2419" i="4" a="1"/>
  <c r="J2419" i="4" s="1"/>
  <c r="M2419" i="4" a="1"/>
  <c r="M2419" i="4" s="1"/>
  <c r="L2425" i="4" a="1"/>
  <c r="L2425" i="4" s="1"/>
  <c r="R2425" i="4" s="1"/>
  <c r="M2425" i="4" a="1"/>
  <c r="M2425" i="4" s="1"/>
  <c r="J2433" i="4" a="1"/>
  <c r="J2433" i="4" s="1"/>
  <c r="M2433" i="4" a="1"/>
  <c r="M2433" i="4" s="1"/>
  <c r="J2443" i="4" a="1"/>
  <c r="J2443" i="4" s="1"/>
  <c r="M2443" i="4" a="1"/>
  <c r="M2443" i="4" s="1"/>
  <c r="L2453" i="4" a="1"/>
  <c r="L2453" i="4" s="1"/>
  <c r="R2453" i="4" s="1"/>
  <c r="M2453" i="4" a="1"/>
  <c r="M2453" i="4" s="1"/>
  <c r="L2457" i="4" a="1"/>
  <c r="L2457" i="4" s="1"/>
  <c r="R2457" i="4" s="1"/>
  <c r="M2457" i="4" a="1"/>
  <c r="M2457" i="4" s="1"/>
  <c r="J2459" i="4" a="1"/>
  <c r="J2459" i="4" s="1"/>
  <c r="M2459" i="4" a="1"/>
  <c r="M2459" i="4" s="1"/>
  <c r="J2469" i="4" a="1"/>
  <c r="J2469" i="4" s="1"/>
  <c r="M2469" i="4" a="1"/>
  <c r="M2469" i="4" s="1"/>
  <c r="L2471" i="4" a="1"/>
  <c r="L2471" i="4" s="1"/>
  <c r="R2471" i="4" s="1"/>
  <c r="M2471" i="4" a="1"/>
  <c r="M2471" i="4" s="1"/>
  <c r="J2483" i="4" a="1"/>
  <c r="J2483" i="4" s="1"/>
  <c r="M2483" i="4" a="1"/>
  <c r="M2483" i="4" s="1"/>
  <c r="J2487" i="4" a="1"/>
  <c r="J2487" i="4" s="1"/>
  <c r="M2487" i="4" a="1"/>
  <c r="M2487" i="4" s="1"/>
  <c r="L2489" i="4" a="1"/>
  <c r="L2489" i="4" s="1"/>
  <c r="R2489" i="4" s="1"/>
  <c r="M2489" i="4" a="1"/>
  <c r="M2489" i="4" s="1"/>
  <c r="J2497" i="4" a="1"/>
  <c r="J2497" i="4" s="1"/>
  <c r="M2497" i="4" a="1"/>
  <c r="M2497" i="4" s="1"/>
  <c r="K2499" i="4" a="1"/>
  <c r="K2499" i="4" s="1"/>
  <c r="M2499" i="4" a="1"/>
  <c r="M2499" i="4" s="1"/>
  <c r="J2501" i="4" a="1"/>
  <c r="J2501" i="4" s="1"/>
  <c r="M2501" i="4" a="1"/>
  <c r="M2501" i="4" s="1"/>
  <c r="L2503" i="4" a="1"/>
  <c r="L2503" i="4" s="1"/>
  <c r="R2503" i="4" s="1"/>
  <c r="M2503" i="4" a="1"/>
  <c r="M2503" i="4" s="1"/>
  <c r="J2511" i="4" a="1"/>
  <c r="J2511" i="4" s="1"/>
  <c r="M2511" i="4" a="1"/>
  <c r="M2511" i="4" s="1"/>
  <c r="L2517" i="4" a="1"/>
  <c r="L2517" i="4" s="1"/>
  <c r="M2517" i="4" a="1"/>
  <c r="M2517" i="4" s="1"/>
  <c r="J2519" i="4" a="1"/>
  <c r="J2519" i="4" s="1"/>
  <c r="M2519" i="4" a="1"/>
  <c r="M2519" i="4" s="1"/>
  <c r="L2521" i="4" a="1"/>
  <c r="L2521" i="4" s="1"/>
  <c r="R2521" i="4" s="1"/>
  <c r="M2521" i="4" a="1"/>
  <c r="M2521" i="4" s="1"/>
  <c r="J2531" i="4" a="1"/>
  <c r="J2531" i="4" s="1"/>
  <c r="M2531" i="4" a="1"/>
  <c r="M2531" i="4" s="1"/>
  <c r="J2533" i="4" a="1"/>
  <c r="J2533" i="4" s="1"/>
  <c r="M2533" i="4" a="1"/>
  <c r="M2533" i="4" s="1"/>
  <c r="L2535" i="4" a="1"/>
  <c r="L2535" i="4" s="1"/>
  <c r="R2535" i="4" s="1"/>
  <c r="M2535" i="4" a="1"/>
  <c r="M2535" i="4" s="1"/>
  <c r="J2545" i="4" a="1"/>
  <c r="J2545" i="4" s="1"/>
  <c r="M2545" i="4" a="1"/>
  <c r="M2545" i="4" s="1"/>
  <c r="J2549" i="4" a="1"/>
  <c r="J2549" i="4" s="1"/>
  <c r="M2549" i="4" a="1"/>
  <c r="M2549" i="4" s="1"/>
  <c r="J2551" i="4" a="1"/>
  <c r="J2551" i="4" s="1"/>
  <c r="M2551" i="4" a="1"/>
  <c r="M2551" i="4" s="1"/>
  <c r="J2563" i="4" a="1"/>
  <c r="J2563" i="4" s="1"/>
  <c r="M2563" i="4" a="1"/>
  <c r="M2563" i="4" s="1"/>
  <c r="J2565" i="4" a="1"/>
  <c r="J2565" i="4" s="1"/>
  <c r="M2565" i="4" a="1"/>
  <c r="M2565" i="4" s="1"/>
  <c r="J2567" i="4" a="1"/>
  <c r="J2567" i="4" s="1"/>
  <c r="M2567" i="4" a="1"/>
  <c r="M2567" i="4" s="1"/>
  <c r="K2575" i="4" a="1"/>
  <c r="K2575" i="4" s="1"/>
  <c r="M2575" i="4" a="1"/>
  <c r="M2575" i="4" s="1"/>
  <c r="J2577" i="4" a="1"/>
  <c r="J2577" i="4" s="1"/>
  <c r="M2577" i="4" a="1"/>
  <c r="M2577" i="4" s="1"/>
  <c r="J2579" i="4" a="1"/>
  <c r="J2579" i="4" s="1"/>
  <c r="M2579" i="4" a="1"/>
  <c r="M2579" i="4" s="1"/>
  <c r="J2589" i="4" a="1"/>
  <c r="J2589" i="4" s="1"/>
  <c r="M2589" i="4" a="1"/>
  <c r="M2589" i="4" s="1"/>
  <c r="L2593" i="4" a="1"/>
  <c r="L2593" i="4" s="1"/>
  <c r="R2593" i="4" s="1"/>
  <c r="M2593" i="4" a="1"/>
  <c r="M2593" i="4" s="1"/>
  <c r="J2597" i="4" a="1"/>
  <c r="J2597" i="4" s="1"/>
  <c r="M2597" i="4" a="1"/>
  <c r="M2597" i="4" s="1"/>
  <c r="J2601" i="4" a="1"/>
  <c r="J2601" i="4" s="1"/>
  <c r="M2601" i="4" a="1"/>
  <c r="M2601" i="4" s="1"/>
  <c r="J2603" i="4" a="1"/>
  <c r="J2603" i="4" s="1"/>
  <c r="M2603" i="4" a="1"/>
  <c r="M2603" i="4" s="1"/>
  <c r="L2607" i="4" a="1"/>
  <c r="L2607" i="4" s="1"/>
  <c r="R2607" i="4" s="1"/>
  <c r="M2607" i="4" a="1"/>
  <c r="M2607" i="4" s="1"/>
  <c r="J2613" i="4" a="1"/>
  <c r="J2613" i="4" s="1"/>
  <c r="M2613" i="4" a="1"/>
  <c r="M2613" i="4" s="1"/>
  <c r="J2619" i="4" a="1"/>
  <c r="J2619" i="4" s="1"/>
  <c r="M2619" i="4" a="1"/>
  <c r="M2619" i="4" s="1"/>
  <c r="L2621" i="4" a="1"/>
  <c r="L2621" i="4" s="1"/>
  <c r="R2621" i="4" s="1"/>
  <c r="M2621" i="4" a="1"/>
  <c r="M2621" i="4" s="1"/>
  <c r="J2627" i="4" a="1"/>
  <c r="J2627" i="4" s="1"/>
  <c r="M2627" i="4" a="1"/>
  <c r="M2627" i="4" s="1"/>
  <c r="L2631" i="4" a="1"/>
  <c r="L2631" i="4" s="1"/>
  <c r="R2631" i="4" s="1"/>
  <c r="M2631" i="4" a="1"/>
  <c r="M2631" i="4" s="1"/>
  <c r="J2633" i="4" a="1"/>
  <c r="J2633" i="4" s="1"/>
  <c r="M2633" i="4" a="1"/>
  <c r="M2633" i="4" s="1"/>
  <c r="L2645" i="4" a="1"/>
  <c r="L2645" i="4" s="1"/>
  <c r="R2645" i="4" s="1"/>
  <c r="M2645" i="4" a="1"/>
  <c r="M2645" i="4" s="1"/>
  <c r="J2647" i="4" a="1"/>
  <c r="J2647" i="4" s="1"/>
  <c r="M2647" i="4" a="1"/>
  <c r="M2647" i="4" s="1"/>
  <c r="L2655" i="4" a="1"/>
  <c r="L2655" i="4" s="1"/>
  <c r="R2655" i="4" s="1"/>
  <c r="M2655" i="4" a="1"/>
  <c r="M2655" i="4" s="1"/>
  <c r="J2661" i="4" a="1"/>
  <c r="J2661" i="4" s="1"/>
  <c r="M2661" i="4" a="1"/>
  <c r="M2661" i="4" s="1"/>
  <c r="J2665" i="4" a="1"/>
  <c r="J2665" i="4" s="1"/>
  <c r="M2665" i="4" a="1"/>
  <c r="M2665" i="4" s="1"/>
  <c r="J2667" i="4" a="1"/>
  <c r="J2667" i="4" s="1"/>
  <c r="M2667" i="4" a="1"/>
  <c r="M2667" i="4" s="1"/>
  <c r="J2683" i="4" a="1"/>
  <c r="J2683" i="4" s="1"/>
  <c r="M2683" i="4" a="1"/>
  <c r="M2683" i="4" s="1"/>
  <c r="J2691" i="4" a="1"/>
  <c r="J2691" i="4" s="1"/>
  <c r="M2691" i="4" a="1"/>
  <c r="M2691" i="4" s="1"/>
  <c r="J2713" i="4" a="1"/>
  <c r="J2713" i="4" s="1"/>
  <c r="M2713" i="4" a="1"/>
  <c r="M2713" i="4" s="1"/>
  <c r="L2721" i="4" a="1"/>
  <c r="L2721" i="4" s="1"/>
  <c r="R2721" i="4" s="1"/>
  <c r="M2721" i="4" a="1"/>
  <c r="M2721" i="4" s="1"/>
  <c r="J2723" i="4" a="1"/>
  <c r="J2723" i="4" s="1"/>
  <c r="M2723" i="4" a="1"/>
  <c r="M2723" i="4" s="1"/>
  <c r="L2735" i="4" a="1"/>
  <c r="L2735" i="4" s="1"/>
  <c r="R2735" i="4" s="1"/>
  <c r="M2735" i="4" a="1"/>
  <c r="M2735" i="4" s="1"/>
  <c r="L2745" i="4" a="1"/>
  <c r="L2745" i="4" s="1"/>
  <c r="R2745" i="4" s="1"/>
  <c r="M2745" i="4" a="1"/>
  <c r="M2745" i="4" s="1"/>
  <c r="L2749" i="4" a="1"/>
  <c r="L2749" i="4" s="1"/>
  <c r="R2749" i="4" s="1"/>
  <c r="M2749" i="4" a="1"/>
  <c r="M2749" i="4" s="1"/>
  <c r="J2755" i="4" a="1"/>
  <c r="J2755" i="4" s="1"/>
  <c r="M2755" i="4" a="1"/>
  <c r="M2755" i="4" s="1"/>
  <c r="L2759" i="4" a="1"/>
  <c r="L2759" i="4" s="1"/>
  <c r="R2759" i="4" s="1"/>
  <c r="M2759" i="4" a="1"/>
  <c r="M2759" i="4" s="1"/>
  <c r="J2763" i="4" a="1"/>
  <c r="J2763" i="4" s="1"/>
  <c r="M2763" i="4" a="1"/>
  <c r="M2763" i="4" s="1"/>
  <c r="L2773" i="4" a="1"/>
  <c r="L2773" i="4" s="1"/>
  <c r="M2773" i="4" a="1"/>
  <c r="M2773" i="4" s="1"/>
  <c r="J2789" i="4" a="1"/>
  <c r="J2789" i="4" s="1"/>
  <c r="M2789" i="4" a="1"/>
  <c r="M2789" i="4" s="1"/>
  <c r="L2797" i="4" a="1"/>
  <c r="L2797" i="4" s="1"/>
  <c r="R2797" i="4" s="1"/>
  <c r="M2797" i="4" a="1"/>
  <c r="M2797" i="4" s="1"/>
  <c r="J2805" i="4" a="1"/>
  <c r="J2805" i="4" s="1"/>
  <c r="M2805" i="4" a="1"/>
  <c r="M2805" i="4" s="1"/>
  <c r="L2813" i="4" a="1"/>
  <c r="L2813" i="4" s="1"/>
  <c r="R2813" i="4" s="1"/>
  <c r="M2813" i="4" a="1"/>
  <c r="M2813" i="4" s="1"/>
  <c r="J2829" i="4" a="1"/>
  <c r="J2829" i="4" s="1"/>
  <c r="M2829" i="4" a="1"/>
  <c r="M2829" i="4" s="1"/>
  <c r="L2831" i="4" a="1"/>
  <c r="L2831" i="4" s="1"/>
  <c r="R2831" i="4" s="1"/>
  <c r="M2831" i="4" a="1"/>
  <c r="M2831" i="4" s="1"/>
  <c r="J2837" i="4" a="1"/>
  <c r="J2837" i="4" s="1"/>
  <c r="M2837" i="4" a="1"/>
  <c r="M2837" i="4" s="1"/>
  <c r="J2841" i="4" a="1"/>
  <c r="J2841" i="4" s="1"/>
  <c r="M2841" i="4" a="1"/>
  <c r="M2841" i="4" s="1"/>
  <c r="L2845" i="4" a="1"/>
  <c r="L2845" i="4" s="1"/>
  <c r="R2845" i="4" s="1"/>
  <c r="M2845" i="4" a="1"/>
  <c r="M2845" i="4" s="1"/>
  <c r="J2857" i="4" a="1"/>
  <c r="J2857" i="4" s="1"/>
  <c r="M2857" i="4" a="1"/>
  <c r="M2857" i="4" s="1"/>
  <c r="L2859" i="4" a="1"/>
  <c r="L2859" i="4" s="1"/>
  <c r="R2859" i="4" s="1"/>
  <c r="M2859" i="4" a="1"/>
  <c r="M2859" i="4" s="1"/>
  <c r="J2865" i="4" a="1"/>
  <c r="J2865" i="4" s="1"/>
  <c r="M2865" i="4" a="1"/>
  <c r="M2865" i="4" s="1"/>
  <c r="L2869" i="4" a="1"/>
  <c r="L2869" i="4" s="1"/>
  <c r="R2869" i="4" s="1"/>
  <c r="M2869" i="4" a="1"/>
  <c r="M2869" i="4" s="1"/>
  <c r="J2875" i="4" a="1"/>
  <c r="J2875" i="4" s="1"/>
  <c r="M2875" i="4" a="1"/>
  <c r="M2875" i="4" s="1"/>
  <c r="J2883" i="4" a="1"/>
  <c r="J2883" i="4" s="1"/>
  <c r="M2883" i="4" a="1"/>
  <c r="M2883" i="4" s="1"/>
  <c r="L2885" i="4" a="1"/>
  <c r="L2885" i="4" s="1"/>
  <c r="M2885" i="4" a="1"/>
  <c r="M2885" i="4" s="1"/>
  <c r="J2887" i="4" a="1"/>
  <c r="J2887" i="4" s="1"/>
  <c r="M2887" i="4" a="1"/>
  <c r="M2887" i="4" s="1"/>
  <c r="J2891" i="4" a="1"/>
  <c r="J2891" i="4" s="1"/>
  <c r="M2891" i="4" a="1"/>
  <c r="M2891" i="4" s="1"/>
  <c r="J2897" i="4" a="1"/>
  <c r="J2897" i="4" s="1"/>
  <c r="M2897" i="4" a="1"/>
  <c r="M2897" i="4" s="1"/>
  <c r="L2901" i="4" a="1"/>
  <c r="L2901" i="4" s="1"/>
  <c r="M2901" i="4" a="1"/>
  <c r="M2901" i="4" s="1"/>
  <c r="J2907" i="4" a="1"/>
  <c r="J2907" i="4" s="1"/>
  <c r="M2907" i="4" a="1"/>
  <c r="M2907" i="4" s="1"/>
  <c r="J2915" i="4" a="1"/>
  <c r="J2915" i="4" s="1"/>
  <c r="M2915" i="4" a="1"/>
  <c r="M2915" i="4" s="1"/>
  <c r="J2919" i="4" a="1"/>
  <c r="J2919" i="4" s="1"/>
  <c r="M2919" i="4" a="1"/>
  <c r="M2919" i="4" s="1"/>
  <c r="K2921" i="4" a="1"/>
  <c r="K2921" i="4" s="1"/>
  <c r="M2921" i="4" a="1"/>
  <c r="M2921" i="4" s="1"/>
  <c r="J2923" i="4" a="1"/>
  <c r="J2923" i="4" s="1"/>
  <c r="M2923" i="4" a="1"/>
  <c r="M2923" i="4" s="1"/>
  <c r="J2929" i="4" a="1"/>
  <c r="J2929" i="4" s="1"/>
  <c r="M2929" i="4" a="1"/>
  <c r="M2929" i="4" s="1"/>
  <c r="L2933" i="4" a="1"/>
  <c r="L2933" i="4" s="1"/>
  <c r="R2933" i="4" s="1"/>
  <c r="M2933" i="4" a="1"/>
  <c r="M2933" i="4" s="1"/>
  <c r="J2937" i="4" a="1"/>
  <c r="J2937" i="4" s="1"/>
  <c r="M2937" i="4" a="1"/>
  <c r="M2937" i="4" s="1"/>
  <c r="J2939" i="4" a="1"/>
  <c r="J2939" i="4" s="1"/>
  <c r="M2939" i="4" a="1"/>
  <c r="M2939" i="4" s="1"/>
  <c r="J2947" i="4" a="1"/>
  <c r="J2947" i="4" s="1"/>
  <c r="M2947" i="4" a="1"/>
  <c r="M2947" i="4" s="1"/>
  <c r="J2951" i="4" a="1"/>
  <c r="J2951" i="4" s="1"/>
  <c r="M2951" i="4" a="1"/>
  <c r="M2951" i="4" s="1"/>
  <c r="L2965" i="4" a="1"/>
  <c r="L2965" i="4" s="1"/>
  <c r="M2965" i="4" a="1"/>
  <c r="M2965" i="4" s="1"/>
  <c r="J2969" i="4" a="1"/>
  <c r="J2969" i="4" s="1"/>
  <c r="M2969" i="4" a="1"/>
  <c r="M2969" i="4" s="1"/>
  <c r="J2971" i="4" a="1"/>
  <c r="J2971" i="4" s="1"/>
  <c r="M2971" i="4" a="1"/>
  <c r="M2971" i="4" s="1"/>
  <c r="L2981" i="4" a="1"/>
  <c r="L2981" i="4" s="1"/>
  <c r="R2981" i="4" s="1"/>
  <c r="M2981" i="4" a="1"/>
  <c r="M2981" i="4" s="1"/>
  <c r="J2989" i="4" a="1"/>
  <c r="J2989" i="4" s="1"/>
  <c r="M2989" i="4" a="1"/>
  <c r="M2989" i="4" s="1"/>
  <c r="L2997" i="4" a="1"/>
  <c r="L2997" i="4" s="1"/>
  <c r="R2997" i="4" s="1"/>
  <c r="M2997" i="4" a="1"/>
  <c r="M2997" i="4" s="1"/>
  <c r="J3001" i="4" a="1"/>
  <c r="J3001" i="4" s="1"/>
  <c r="M3001" i="4" a="1"/>
  <c r="M3001" i="4" s="1"/>
  <c r="L3013" i="4" a="1"/>
  <c r="L3013" i="4" s="1"/>
  <c r="M3013" i="4" a="1"/>
  <c r="M3013" i="4" s="1"/>
  <c r="J3025" i="4" a="1"/>
  <c r="J3025" i="4" s="1"/>
  <c r="M3025" i="4" a="1"/>
  <c r="M3025" i="4" s="1"/>
  <c r="L3027" i="4" a="1"/>
  <c r="L3027" i="4" s="1"/>
  <c r="R3027" i="4" s="1"/>
  <c r="M3027" i="4" a="1"/>
  <c r="M3027" i="4" s="1"/>
  <c r="L3031" i="4" a="1"/>
  <c r="L3031" i="4" s="1"/>
  <c r="R3031" i="4" s="1"/>
  <c r="M3031" i="4" a="1"/>
  <c r="M3031" i="4" s="1"/>
  <c r="J3035" i="4" a="1"/>
  <c r="J3035" i="4" s="1"/>
  <c r="M3035" i="4" a="1"/>
  <c r="M3035" i="4" s="1"/>
  <c r="J3039" i="4" a="1"/>
  <c r="J3039" i="4" s="1"/>
  <c r="M3039" i="4" a="1"/>
  <c r="M3039" i="4" s="1"/>
  <c r="J3047" i="4" a="1"/>
  <c r="J3047" i="4" s="1"/>
  <c r="M3047" i="4" a="1"/>
  <c r="M3047" i="4" s="1"/>
  <c r="J3051" i="4" a="1"/>
  <c r="J3051" i="4" s="1"/>
  <c r="M3051" i="4" a="1"/>
  <c r="M3051" i="4" s="1"/>
  <c r="J3057" i="4" a="1"/>
  <c r="J3057" i="4" s="1"/>
  <c r="M3057" i="4" a="1"/>
  <c r="M3057" i="4" s="1"/>
  <c r="L3059" i="4" a="1"/>
  <c r="L3059" i="4" s="1"/>
  <c r="R3059" i="4" s="1"/>
  <c r="M3059" i="4" a="1"/>
  <c r="M3059" i="4" s="1"/>
  <c r="L3063" i="4" a="1"/>
  <c r="L3063" i="4" s="1"/>
  <c r="R3063" i="4" s="1"/>
  <c r="M3063" i="4" a="1"/>
  <c r="M3063" i="4" s="1"/>
  <c r="J3071" i="4" a="1"/>
  <c r="J3071" i="4" s="1"/>
  <c r="M3071" i="4" a="1"/>
  <c r="M3071" i="4" s="1"/>
  <c r="K3073" i="4" a="1"/>
  <c r="K3073" i="4" s="1"/>
  <c r="M3073" i="4" a="1"/>
  <c r="M3073" i="4" s="1"/>
  <c r="J3079" i="4" a="1"/>
  <c r="J3079" i="4" s="1"/>
  <c r="M3079" i="4" a="1"/>
  <c r="M3079" i="4" s="1"/>
  <c r="J3083" i="4" a="1"/>
  <c r="J3083" i="4" s="1"/>
  <c r="M3083" i="4" a="1"/>
  <c r="M3083" i="4" s="1"/>
  <c r="J3087" i="4" a="1"/>
  <c r="J3087" i="4" s="1"/>
  <c r="M3087" i="4" a="1"/>
  <c r="M3087" i="4" s="1"/>
  <c r="L3091" i="4" a="1"/>
  <c r="L3091" i="4" s="1"/>
  <c r="R3091" i="4" s="1"/>
  <c r="M3091" i="4" a="1"/>
  <c r="M3091" i="4" s="1"/>
  <c r="L3095" i="4" a="1"/>
  <c r="L3095" i="4" s="1"/>
  <c r="R3095" i="4" s="1"/>
  <c r="M3095" i="4" a="1"/>
  <c r="M3095" i="4" s="1"/>
  <c r="L3109" i="4" a="1"/>
  <c r="L3109" i="4" s="1"/>
  <c r="R3109" i="4" s="1"/>
  <c r="M3109" i="4" a="1"/>
  <c r="M3109" i="4" s="1"/>
  <c r="J3113" i="4" a="1"/>
  <c r="J3113" i="4" s="1"/>
  <c r="M3113" i="4" a="1"/>
  <c r="M3113" i="4" s="1"/>
  <c r="J3121" i="4" a="1"/>
  <c r="J3121" i="4" s="1"/>
  <c r="M3121" i="4" a="1"/>
  <c r="M3121" i="4" s="1"/>
  <c r="L3123" i="4" a="1"/>
  <c r="L3123" i="4" s="1"/>
  <c r="R3123" i="4" s="1"/>
  <c r="M3123" i="4" a="1"/>
  <c r="M3123" i="4" s="1"/>
  <c r="L3127" i="4" a="1"/>
  <c r="L3127" i="4" s="1"/>
  <c r="R3127" i="4" s="1"/>
  <c r="M3127" i="4" a="1"/>
  <c r="M3127" i="4" s="1"/>
  <c r="J3129" i="4" a="1"/>
  <c r="J3129" i="4" s="1"/>
  <c r="M3129" i="4" a="1"/>
  <c r="M3129" i="4" s="1"/>
  <c r="L3141" i="4" a="1"/>
  <c r="L3141" i="4" s="1"/>
  <c r="R3141" i="4" s="1"/>
  <c r="M3141" i="4" a="1"/>
  <c r="M3141" i="4" s="1"/>
  <c r="J3143" i="4" a="1"/>
  <c r="J3143" i="4" s="1"/>
  <c r="M3143" i="4" a="1"/>
  <c r="M3143" i="4" s="1"/>
  <c r="K3149" i="4" a="1"/>
  <c r="K3149" i="4" s="1"/>
  <c r="M3149" i="4" a="1"/>
  <c r="M3149" i="4" s="1"/>
  <c r="J3153" i="4" a="1"/>
  <c r="J3153" i="4" s="1"/>
  <c r="M3153" i="4" a="1"/>
  <c r="M3153" i="4" s="1"/>
  <c r="L3155" i="4" a="1"/>
  <c r="L3155" i="4" s="1"/>
  <c r="R3155" i="4" s="1"/>
  <c r="M3155" i="4" a="1"/>
  <c r="M3155" i="4" s="1"/>
  <c r="L3159" i="4" a="1"/>
  <c r="L3159" i="4" s="1"/>
  <c r="R3159" i="4" s="1"/>
  <c r="M3159" i="4" a="1"/>
  <c r="M3159" i="4" s="1"/>
  <c r="J3161" i="4" a="1"/>
  <c r="J3161" i="4" s="1"/>
  <c r="M3161" i="4" a="1"/>
  <c r="M3161" i="4" s="1"/>
  <c r="L3173" i="4" a="1"/>
  <c r="L3173" i="4" s="1"/>
  <c r="M3173" i="4" a="1"/>
  <c r="M3173" i="4" s="1"/>
  <c r="J3183" i="4" a="1"/>
  <c r="J3183" i="4" s="1"/>
  <c r="M3183" i="4" a="1"/>
  <c r="M3183" i="4" s="1"/>
  <c r="L3191" i="4" a="1"/>
  <c r="L3191" i="4" s="1"/>
  <c r="R3191" i="4" s="1"/>
  <c r="M3191" i="4" a="1"/>
  <c r="M3191" i="4" s="1"/>
  <c r="J3199" i="4" a="1"/>
  <c r="J3199" i="4" s="1"/>
  <c r="M3199" i="4" a="1"/>
  <c r="M3199" i="4" s="1"/>
  <c r="L3205" i="4" a="1"/>
  <c r="L3205" i="4" s="1"/>
  <c r="M3205" i="4" a="1"/>
  <c r="M3205" i="4" s="1"/>
  <c r="J3213" i="4" a="1"/>
  <c r="J3213" i="4" s="1"/>
  <c r="M3213" i="4" a="1"/>
  <c r="M3213" i="4" s="1"/>
  <c r="J3217" i="4" a="1"/>
  <c r="J3217" i="4" s="1"/>
  <c r="M3217" i="4" a="1"/>
  <c r="M3217" i="4" s="1"/>
  <c r="K3225" i="4" a="1"/>
  <c r="K3225" i="4" s="1"/>
  <c r="M3225" i="4" a="1"/>
  <c r="M3225" i="4" s="1"/>
  <c r="J3233" i="4" a="1"/>
  <c r="J3233" i="4" s="1"/>
  <c r="M3233" i="4" a="1"/>
  <c r="M3233" i="4" s="1"/>
  <c r="J3235" i="4" a="1"/>
  <c r="J3235" i="4" s="1"/>
  <c r="M3235" i="4" a="1"/>
  <c r="M3235" i="4" s="1"/>
  <c r="L3237" i="4" a="1"/>
  <c r="L3237" i="4" s="1"/>
  <c r="M3237" i="4" a="1"/>
  <c r="M3237" i="4" s="1"/>
  <c r="J3239" i="4" a="1"/>
  <c r="J3239" i="4" s="1"/>
  <c r="M3239" i="4" a="1"/>
  <c r="M3239" i="4" s="1"/>
  <c r="J3243" i="4" a="1"/>
  <c r="J3243" i="4" s="1"/>
  <c r="M3243" i="4" a="1"/>
  <c r="M3243" i="4" s="1"/>
  <c r="J3249" i="4" a="1"/>
  <c r="J3249" i="4" s="1"/>
  <c r="M3249" i="4" a="1"/>
  <c r="M3249" i="4" s="1"/>
  <c r="L3251" i="4" a="1"/>
  <c r="L3251" i="4" s="1"/>
  <c r="R3251" i="4" s="1"/>
  <c r="M3251" i="4" a="1"/>
  <c r="M3251" i="4" s="1"/>
  <c r="L3255" i="4" a="1"/>
  <c r="L3255" i="4" s="1"/>
  <c r="R3255" i="4" s="1"/>
  <c r="M3255" i="4" a="1"/>
  <c r="M3255" i="4" s="1"/>
  <c r="J3265" i="4" a="1"/>
  <c r="J3265" i="4" s="1"/>
  <c r="M3265" i="4" a="1"/>
  <c r="M3265" i="4" s="1"/>
  <c r="J3267" i="4" a="1"/>
  <c r="J3267" i="4" s="1"/>
  <c r="M3267" i="4" a="1"/>
  <c r="M3267" i="4" s="1"/>
  <c r="L3269" i="4" a="1"/>
  <c r="L3269" i="4" s="1"/>
  <c r="M3269" i="4" a="1"/>
  <c r="M3269" i="4" s="1"/>
  <c r="J3271" i="4" a="1"/>
  <c r="J3271" i="4" s="1"/>
  <c r="M3271" i="4" a="1"/>
  <c r="M3271" i="4" s="1"/>
  <c r="J3275" i="4" a="1"/>
  <c r="J3275" i="4" s="1"/>
  <c r="M3275" i="4" a="1"/>
  <c r="M3275" i="4" s="1"/>
  <c r="J3281" i="4" a="1"/>
  <c r="J3281" i="4" s="1"/>
  <c r="M3281" i="4" a="1"/>
  <c r="M3281" i="4" s="1"/>
  <c r="L3283" i="4" a="1"/>
  <c r="L3283" i="4" s="1"/>
  <c r="R3283" i="4" s="1"/>
  <c r="M3283" i="4" a="1"/>
  <c r="M3283" i="4" s="1"/>
  <c r="L3287" i="4" a="1"/>
  <c r="L3287" i="4" s="1"/>
  <c r="R3287" i="4" s="1"/>
  <c r="M3287" i="4" a="1"/>
  <c r="M3287" i="4" s="1"/>
  <c r="J3297" i="4" a="1"/>
  <c r="J3297" i="4" s="1"/>
  <c r="M3297" i="4" a="1"/>
  <c r="M3297" i="4" s="1"/>
  <c r="L3301" i="4" a="1"/>
  <c r="L3301" i="4" s="1"/>
  <c r="R3301" i="4" s="1"/>
  <c r="M3301" i="4" a="1"/>
  <c r="M3301" i="4" s="1"/>
  <c r="J3303" i="4" a="1"/>
  <c r="J3303" i="4" s="1"/>
  <c r="M3303" i="4" a="1"/>
  <c r="M3303" i="4" s="1"/>
  <c r="J3307" i="4" a="1"/>
  <c r="J3307" i="4" s="1"/>
  <c r="M3307" i="4" a="1"/>
  <c r="M3307" i="4" s="1"/>
  <c r="J3313" i="4" a="1"/>
  <c r="J3313" i="4" s="1"/>
  <c r="M3313" i="4" a="1"/>
  <c r="M3313" i="4" s="1"/>
  <c r="J3315" i="4" a="1"/>
  <c r="J3315" i="4" s="1"/>
  <c r="M3315" i="4" a="1"/>
  <c r="M3315" i="4" s="1"/>
  <c r="J3323" i="4" a="1"/>
  <c r="J3323" i="4" s="1"/>
  <c r="M3323" i="4" a="1"/>
  <c r="M3323" i="4" s="1"/>
  <c r="L3327" i="4" a="1"/>
  <c r="L3327" i="4" s="1"/>
  <c r="R3327" i="4" s="1"/>
  <c r="M3327" i="4" a="1"/>
  <c r="M3327" i="4" s="1"/>
  <c r="J3329" i="4" a="1"/>
  <c r="J3329" i="4" s="1"/>
  <c r="M3329" i="4" a="1"/>
  <c r="M3329" i="4" s="1"/>
  <c r="J3331" i="4" a="1"/>
  <c r="J3331" i="4" s="1"/>
  <c r="M3331" i="4" a="1"/>
  <c r="M3331" i="4" s="1"/>
  <c r="J3335" i="4" a="1"/>
  <c r="J3335" i="4" s="1"/>
  <c r="M3335" i="4" a="1"/>
  <c r="M3335" i="4" s="1"/>
  <c r="L3337" i="4" a="1"/>
  <c r="L3337" i="4" s="1"/>
  <c r="R3337" i="4" s="1"/>
  <c r="M3337" i="4" a="1"/>
  <c r="M3337" i="4" s="1"/>
  <c r="J3351" i="4" a="1"/>
  <c r="J3351" i="4" s="1"/>
  <c r="M3351" i="4" a="1"/>
  <c r="M3351" i="4" s="1"/>
  <c r="J3355" i="4" a="1"/>
  <c r="J3355" i="4" s="1"/>
  <c r="M3355" i="4" a="1"/>
  <c r="M3355" i="4" s="1"/>
  <c r="L3363" i="4" a="1"/>
  <c r="L3363" i="4" s="1"/>
  <c r="R3363" i="4" s="1"/>
  <c r="M3363" i="4" a="1"/>
  <c r="M3363" i="4" s="1"/>
  <c r="L3367" i="4" a="1"/>
  <c r="L3367" i="4" s="1"/>
  <c r="R3367" i="4" s="1"/>
  <c r="M3367" i="4" a="1"/>
  <c r="M3367" i="4" s="1"/>
  <c r="J3369" i="4" a="1"/>
  <c r="J3369" i="4" s="1"/>
  <c r="M3369" i="4" a="1"/>
  <c r="M3369" i="4" s="1"/>
  <c r="L3371" i="4" a="1"/>
  <c r="L3371" i="4" s="1"/>
  <c r="R3371" i="4" s="1"/>
  <c r="M3371" i="4" a="1"/>
  <c r="M3371" i="4" s="1"/>
  <c r="J3385" i="4" a="1"/>
  <c r="J3385" i="4" s="1"/>
  <c r="M3385" i="4" a="1"/>
  <c r="M3385" i="4" s="1"/>
  <c r="K3387" i="4" a="1"/>
  <c r="K3387" i="4" s="1"/>
  <c r="M3387" i="4" a="1"/>
  <c r="M3387" i="4" s="1"/>
  <c r="L3397" i="4" a="1"/>
  <c r="L3397" i="4" s="1"/>
  <c r="M3397" i="4" a="1"/>
  <c r="M3397" i="4" s="1"/>
  <c r="J3399" i="4" a="1"/>
  <c r="J3399" i="4" s="1"/>
  <c r="M3399" i="4" a="1"/>
  <c r="M3399" i="4" s="1"/>
  <c r="J3403" i="4" a="1"/>
  <c r="J3403" i="4" s="1"/>
  <c r="M3403" i="4" a="1"/>
  <c r="M3403" i="4" s="1"/>
  <c r="J3415" i="4" a="1"/>
  <c r="J3415" i="4" s="1"/>
  <c r="M3415" i="4" a="1"/>
  <c r="M3415" i="4" s="1"/>
  <c r="J3421" i="4" a="1"/>
  <c r="J3421" i="4" s="1"/>
  <c r="M3421" i="4" a="1"/>
  <c r="M3421" i="4" s="1"/>
  <c r="J3423" i="4" a="1"/>
  <c r="J3423" i="4" s="1"/>
  <c r="M3423" i="4" a="1"/>
  <c r="M3423" i="4" s="1"/>
  <c r="L3427" i="4" a="1"/>
  <c r="L3427" i="4" s="1"/>
  <c r="M3427" i="4" a="1"/>
  <c r="M3427" i="4" s="1"/>
  <c r="L3431" i="4" a="1"/>
  <c r="L3431" i="4" s="1"/>
  <c r="R3431" i="4" s="1"/>
  <c r="M3431" i="4" a="1"/>
  <c r="M3431" i="4" s="1"/>
  <c r="L3435" i="4" a="1"/>
  <c r="L3435" i="4" s="1"/>
  <c r="M3435" i="4" a="1"/>
  <c r="M3435" i="4" s="1"/>
  <c r="J3437" i="4" a="1"/>
  <c r="J3437" i="4" s="1"/>
  <c r="M3437" i="4" a="1"/>
  <c r="M3437" i="4" s="1"/>
  <c r="J3439" i="4" a="1"/>
  <c r="J3439" i="4" s="1"/>
  <c r="M3439" i="4" a="1"/>
  <c r="M3439" i="4" s="1"/>
  <c r="K3451" i="4" a="1"/>
  <c r="K3451" i="4" s="1"/>
  <c r="M3451" i="4" a="1"/>
  <c r="M3451" i="4" s="1"/>
  <c r="J3455" i="4" a="1"/>
  <c r="J3455" i="4" s="1"/>
  <c r="M3455" i="4" a="1"/>
  <c r="M3455" i="4" s="1"/>
  <c r="J3463" i="4" a="1"/>
  <c r="J3463" i="4" s="1"/>
  <c r="M3463" i="4" a="1"/>
  <c r="M3463" i="4" s="1"/>
  <c r="J3467" i="4" a="1"/>
  <c r="J3467" i="4" s="1"/>
  <c r="M3467" i="4" a="1"/>
  <c r="M3467" i="4" s="1"/>
  <c r="J3473" i="4" a="1"/>
  <c r="J3473" i="4" s="1"/>
  <c r="M3473" i="4" a="1"/>
  <c r="M3473" i="4" s="1"/>
  <c r="J3475" i="4" a="1"/>
  <c r="J3475" i="4" s="1"/>
  <c r="M3475" i="4" a="1"/>
  <c r="M3475" i="4" s="1"/>
  <c r="J3479" i="4" a="1"/>
  <c r="J3479" i="4" s="1"/>
  <c r="M3479" i="4" a="1"/>
  <c r="M3479" i="4" s="1"/>
  <c r="L3491" i="4" a="1"/>
  <c r="L3491" i="4" s="1"/>
  <c r="R3491" i="4" s="1"/>
  <c r="M3491" i="4" a="1"/>
  <c r="M3491" i="4" s="1"/>
  <c r="L3495" i="4" a="1"/>
  <c r="L3495" i="4" s="1"/>
  <c r="R3495" i="4" s="1"/>
  <c r="M3495" i="4" a="1"/>
  <c r="M3495" i="4" s="1"/>
  <c r="L3499" i="4" a="1"/>
  <c r="L3499" i="4" s="1"/>
  <c r="R3499" i="4" s="1"/>
  <c r="M3499" i="4" a="1"/>
  <c r="M3499" i="4" s="1"/>
  <c r="K3501" i="4" a="1"/>
  <c r="K3501" i="4" s="1"/>
  <c r="M3501" i="4" a="1"/>
  <c r="M3501" i="4" s="1"/>
  <c r="J3505" i="4" a="1"/>
  <c r="J3505" i="4" s="1"/>
  <c r="M3505" i="4" a="1"/>
  <c r="M3505" i="4" s="1"/>
  <c r="J3507" i="4" a="1"/>
  <c r="J3507" i="4" s="1"/>
  <c r="M3507" i="4" a="1"/>
  <c r="M3507" i="4" s="1"/>
  <c r="J3515" i="4" a="1"/>
  <c r="J3515" i="4" s="1"/>
  <c r="M3515" i="4" a="1"/>
  <c r="M3515" i="4" s="1"/>
  <c r="L3521" i="4" a="1"/>
  <c r="L3521" i="4" s="1"/>
  <c r="R3521" i="4" s="1"/>
  <c r="M3521" i="4" a="1"/>
  <c r="M3521" i="4" s="1"/>
  <c r="J3527" i="4" a="1"/>
  <c r="J3527" i="4" s="1"/>
  <c r="M3527" i="4" a="1"/>
  <c r="M3527" i="4" s="1"/>
  <c r="J3537" i="4" a="1"/>
  <c r="J3537" i="4" s="1"/>
  <c r="M3537" i="4" a="1"/>
  <c r="M3537" i="4" s="1"/>
  <c r="K3539" i="4" a="1"/>
  <c r="K3539" i="4" s="1"/>
  <c r="M3539" i="4" a="1"/>
  <c r="M3539" i="4" s="1"/>
  <c r="J3543" i="4" a="1"/>
  <c r="J3543" i="4" s="1"/>
  <c r="M3543" i="4" a="1"/>
  <c r="M3543" i="4" s="1"/>
  <c r="J3545" i="4" a="1"/>
  <c r="J3545" i="4" s="1"/>
  <c r="M3545" i="4" a="1"/>
  <c r="M3545" i="4" s="1"/>
  <c r="L3555" i="4" a="1"/>
  <c r="L3555" i="4" s="1"/>
  <c r="R3555" i="4" s="1"/>
  <c r="M3555" i="4" a="1"/>
  <c r="M3555" i="4" s="1"/>
  <c r="L3559" i="4" a="1"/>
  <c r="L3559" i="4" s="1"/>
  <c r="R3559" i="4" s="1"/>
  <c r="M3559" i="4" a="1"/>
  <c r="M3559" i="4" s="1"/>
  <c r="J3561" i="4" a="1"/>
  <c r="J3561" i="4" s="1"/>
  <c r="M3561" i="4" a="1"/>
  <c r="M3561" i="4" s="1"/>
  <c r="L3563" i="4" a="1"/>
  <c r="L3563" i="4" s="1"/>
  <c r="R3563" i="4" s="1"/>
  <c r="M3563" i="4" a="1"/>
  <c r="M3563" i="4" s="1"/>
  <c r="J3569" i="4" a="1"/>
  <c r="J3569" i="4" s="1"/>
  <c r="M3569" i="4" a="1"/>
  <c r="M3569" i="4" s="1"/>
  <c r="K3577" i="4" a="1"/>
  <c r="K3577" i="4" s="1"/>
  <c r="M3577" i="4" a="1"/>
  <c r="M3577" i="4" s="1"/>
  <c r="J3579" i="4" a="1"/>
  <c r="J3579" i="4" s="1"/>
  <c r="M3579" i="4" a="1"/>
  <c r="M3579" i="4" s="1"/>
  <c r="L3585" i="4" a="1"/>
  <c r="L3585" i="4" s="1"/>
  <c r="R3585" i="4" s="1"/>
  <c r="M3585" i="4" a="1"/>
  <c r="M3585" i="4" s="1"/>
  <c r="J3595" i="4" a="1"/>
  <c r="J3595" i="4" s="1"/>
  <c r="M3595" i="4" a="1"/>
  <c r="M3595" i="4" s="1"/>
  <c r="J3601" i="4" a="1"/>
  <c r="J3601" i="4" s="1"/>
  <c r="M3601" i="4" a="1"/>
  <c r="M3601" i="4" s="1"/>
  <c r="K3603" i="4" a="1"/>
  <c r="K3603" i="4" s="1"/>
  <c r="M3603" i="4" a="1"/>
  <c r="M3603" i="4" s="1"/>
  <c r="L3619" i="4" a="1"/>
  <c r="L3619" i="4" s="1"/>
  <c r="R3619" i="4" s="1"/>
  <c r="M3619" i="4" a="1"/>
  <c r="M3619" i="4" s="1"/>
  <c r="L3623" i="4" a="1"/>
  <c r="L3623" i="4" s="1"/>
  <c r="R3623" i="4" s="1"/>
  <c r="M3623" i="4" a="1"/>
  <c r="M3623" i="4" s="1"/>
  <c r="J3629" i="4" a="1"/>
  <c r="J3629" i="4" s="1"/>
  <c r="M3629" i="4" a="1"/>
  <c r="M3629" i="4" s="1"/>
  <c r="J3631" i="4" a="1"/>
  <c r="J3631" i="4" s="1"/>
  <c r="M3631" i="4" a="1"/>
  <c r="M3631" i="4" s="1"/>
  <c r="J3647" i="4" a="1"/>
  <c r="J3647" i="4" s="1"/>
  <c r="M3647" i="4" a="1"/>
  <c r="M3647" i="4" s="1"/>
  <c r="J3653" i="4" a="1"/>
  <c r="J3653" i="4" s="1"/>
  <c r="M3653" i="4" a="1"/>
  <c r="M3653" i="4" s="1"/>
  <c r="J3655" i="4" a="1"/>
  <c r="J3655" i="4" s="1"/>
  <c r="M3655" i="4" a="1"/>
  <c r="M3655" i="4" s="1"/>
  <c r="L3667" i="4" a="1"/>
  <c r="L3667" i="4" s="1"/>
  <c r="R3667" i="4" s="1"/>
  <c r="M3667" i="4" a="1"/>
  <c r="M3667" i="4" s="1"/>
  <c r="J3671" i="4" a="1"/>
  <c r="J3671" i="4" s="1"/>
  <c r="M3671" i="4" a="1"/>
  <c r="M3671" i="4" s="1"/>
  <c r="J3881" i="4" a="1"/>
  <c r="J3881" i="4" s="1"/>
  <c r="M3881" i="4" a="1"/>
  <c r="M3881" i="4" s="1"/>
  <c r="J3885" i="4" a="1"/>
  <c r="J3885" i="4" s="1"/>
  <c r="M3885" i="4" a="1"/>
  <c r="M3885" i="4" s="1"/>
  <c r="M3884" i="4" a="1"/>
  <c r="M3884" i="4" s="1"/>
  <c r="M3849" i="4" a="1"/>
  <c r="M3849" i="4" s="1"/>
  <c r="M3837" i="4" a="1"/>
  <c r="M3837" i="4" s="1"/>
  <c r="M3826" i="4" a="1"/>
  <c r="M3826" i="4" s="1"/>
  <c r="M3779" i="4" a="1"/>
  <c r="M3779" i="4" s="1"/>
  <c r="M3767" i="4" a="1"/>
  <c r="M3767" i="4" s="1"/>
  <c r="M3756" i="4" a="1"/>
  <c r="M3756" i="4" s="1"/>
  <c r="M3721" i="4" a="1"/>
  <c r="M3721" i="4" s="1"/>
  <c r="M3698" i="4" a="1"/>
  <c r="M3698" i="4" s="1"/>
  <c r="M3686" i="4" a="1"/>
  <c r="M3686" i="4" s="1"/>
  <c r="M3639" i="4" a="1"/>
  <c r="M3639" i="4" s="1"/>
  <c r="M3628" i="4" a="1"/>
  <c r="M3628" i="4" s="1"/>
  <c r="M3616" i="4" a="1"/>
  <c r="M3616" i="4" s="1"/>
  <c r="M3488" i="4" a="1"/>
  <c r="M3488" i="4" s="1"/>
  <c r="M3453" i="4" a="1"/>
  <c r="M3453" i="4" s="1"/>
  <c r="M3430" i="4" a="1"/>
  <c r="M3430" i="4" s="1"/>
  <c r="M3383" i="4" a="1"/>
  <c r="M3383" i="4" s="1"/>
  <c r="M3358" i="4" a="1"/>
  <c r="M3358" i="4" s="1"/>
  <c r="M3318" i="4" a="1"/>
  <c r="M3318" i="4" s="1"/>
  <c r="M3291" i="4" a="1"/>
  <c r="M3291" i="4" s="1"/>
  <c r="M3278" i="4" a="1"/>
  <c r="M3278" i="4" s="1"/>
  <c r="M3187" i="4" a="1"/>
  <c r="M3187" i="4" s="1"/>
  <c r="M3175" i="4" a="1"/>
  <c r="M3175" i="4" s="1"/>
  <c r="M3162" i="4" a="1"/>
  <c r="M3162" i="4" s="1"/>
  <c r="M3137" i="4" a="1"/>
  <c r="M3137" i="4" s="1"/>
  <c r="M3124" i="4" a="1"/>
  <c r="M3124" i="4" s="1"/>
  <c r="M3111" i="4" a="1"/>
  <c r="M3111" i="4" s="1"/>
  <c r="M3099" i="4" a="1"/>
  <c r="M3099" i="4" s="1"/>
  <c r="M3074" i="4" a="1"/>
  <c r="M3074" i="4" s="1"/>
  <c r="M3060" i="4" a="1"/>
  <c r="M3060" i="4" s="1"/>
  <c r="M2986" i="4" a="1"/>
  <c r="M2986" i="4" s="1"/>
  <c r="M2961" i="4" a="1"/>
  <c r="M2961" i="4" s="1"/>
  <c r="M2910" i="4" a="1"/>
  <c r="M2910" i="4" s="1"/>
  <c r="M2873" i="4" a="1"/>
  <c r="M2873" i="4" s="1"/>
  <c r="M2826" i="4" a="1"/>
  <c r="M2826" i="4" s="1"/>
  <c r="M2776" i="4" a="1"/>
  <c r="M2776" i="4" s="1"/>
  <c r="M2737" i="4" a="1"/>
  <c r="M2737" i="4" s="1"/>
  <c r="M2712" i="4" a="1"/>
  <c r="M2712" i="4" s="1"/>
  <c r="M2699" i="4" a="1"/>
  <c r="M2699" i="4" s="1"/>
  <c r="M2674" i="4" a="1"/>
  <c r="M2674" i="4" s="1"/>
  <c r="J1140" i="4" a="1"/>
  <c r="J1140" i="4" s="1"/>
  <c r="M1140" i="4" a="1"/>
  <c r="M1140" i="4" s="1"/>
  <c r="J1206" i="4" a="1"/>
  <c r="J1206" i="4" s="1"/>
  <c r="M1206" i="4" a="1"/>
  <c r="M1206" i="4" s="1"/>
  <c r="J1214" i="4" a="1"/>
  <c r="J1214" i="4" s="1"/>
  <c r="M1214" i="4" a="1"/>
  <c r="M1214" i="4" s="1"/>
  <c r="J1222" i="4" a="1"/>
  <c r="J1222" i="4" s="1"/>
  <c r="M1222" i="4" a="1"/>
  <c r="M1222" i="4" s="1"/>
  <c r="J1230" i="4" a="1"/>
  <c r="J1230" i="4" s="1"/>
  <c r="M1230" i="4" a="1"/>
  <c r="M1230" i="4" s="1"/>
  <c r="J1238" i="4" a="1"/>
  <c r="J1238" i="4" s="1"/>
  <c r="M1238" i="4" a="1"/>
  <c r="M1238" i="4" s="1"/>
  <c r="J1246" i="4" a="1"/>
  <c r="J1246" i="4" s="1"/>
  <c r="M1246" i="4" a="1"/>
  <c r="M1246" i="4" s="1"/>
  <c r="J1254" i="4" a="1"/>
  <c r="J1254" i="4" s="1"/>
  <c r="M1254" i="4" a="1"/>
  <c r="M1254" i="4" s="1"/>
  <c r="J1262" i="4" a="1"/>
  <c r="J1262" i="4" s="1"/>
  <c r="M1262" i="4" a="1"/>
  <c r="M1262" i="4" s="1"/>
  <c r="J1270" i="4" a="1"/>
  <c r="J1270" i="4" s="1"/>
  <c r="M1270" i="4" a="1"/>
  <c r="M1270" i="4" s="1"/>
  <c r="J1278" i="4" a="1"/>
  <c r="J1278" i="4" s="1"/>
  <c r="M1278" i="4" a="1"/>
  <c r="M1278" i="4" s="1"/>
  <c r="J1286" i="4" a="1"/>
  <c r="J1286" i="4" s="1"/>
  <c r="M1286" i="4" a="1"/>
  <c r="M1286" i="4" s="1"/>
  <c r="J1322" i="4" a="1"/>
  <c r="J1322" i="4" s="1"/>
  <c r="M1322" i="4" a="1"/>
  <c r="M1322" i="4" s="1"/>
  <c r="J1334" i="4" a="1"/>
  <c r="J1334" i="4" s="1"/>
  <c r="M1334" i="4" a="1"/>
  <c r="M1334" i="4" s="1"/>
  <c r="J1366" i="4" a="1"/>
  <c r="J1366" i="4" s="1"/>
  <c r="M1366" i="4" a="1"/>
  <c r="M1366" i="4" s="1"/>
  <c r="J1398" i="4" a="1"/>
  <c r="J1398" i="4" s="1"/>
  <c r="M1398" i="4" a="1"/>
  <c r="M1398" i="4" s="1"/>
  <c r="K1402" i="4" a="1"/>
  <c r="K1402" i="4" s="1"/>
  <c r="M1402" i="4" a="1"/>
  <c r="M1402" i="4" s="1"/>
  <c r="K1438" i="4" a="1"/>
  <c r="K1438" i="4" s="1"/>
  <c r="M1438" i="4" a="1"/>
  <c r="M1438" i="4" s="1"/>
  <c r="L1478" i="4" a="1"/>
  <c r="L1478" i="4" s="1"/>
  <c r="R1478" i="4" s="1"/>
  <c r="M1478" i="4" a="1"/>
  <c r="M1478" i="4" s="1"/>
  <c r="K1532" i="4" a="1"/>
  <c r="K1532" i="4" s="1"/>
  <c r="M1532" i="4" a="1"/>
  <c r="M1532" i="4" s="1"/>
  <c r="K1538" i="4" a="1"/>
  <c r="K1538" i="4" s="1"/>
  <c r="M1538" i="4" a="1"/>
  <c r="M1538" i="4" s="1"/>
  <c r="K1614" i="4" a="1"/>
  <c r="K1614" i="4" s="1"/>
  <c r="M1614" i="4" a="1"/>
  <c r="M1614" i="4" s="1"/>
  <c r="K1658" i="4" a="1"/>
  <c r="K1658" i="4" s="1"/>
  <c r="M1658" i="4" a="1"/>
  <c r="M1658" i="4" s="1"/>
  <c r="K1690" i="4" a="1"/>
  <c r="K1690" i="4" s="1"/>
  <c r="M1690" i="4" a="1"/>
  <c r="M1690" i="4" s="1"/>
  <c r="L1720" i="4" a="1"/>
  <c r="L1720" i="4" s="1"/>
  <c r="R1720" i="4" s="1"/>
  <c r="M1720" i="4" a="1"/>
  <c r="M1720" i="4" s="1"/>
  <c r="K1738" i="4" a="1"/>
  <c r="K1738" i="4" s="1"/>
  <c r="M1738" i="4" a="1"/>
  <c r="M1738" i="4" s="1"/>
  <c r="L1826" i="4" a="1"/>
  <c r="L1826" i="4" s="1"/>
  <c r="R1826" i="4" s="1"/>
  <c r="M1826" i="4" a="1"/>
  <c r="M1826" i="4" s="1"/>
  <c r="L1892" i="4" a="1"/>
  <c r="L1892" i="4" s="1"/>
  <c r="R1892" i="4" s="1"/>
  <c r="M1892" i="4" a="1"/>
  <c r="M1892" i="4" s="1"/>
  <c r="L1902" i="4" a="1"/>
  <c r="L1902" i="4" s="1"/>
  <c r="R1902" i="4" s="1"/>
  <c r="M1902" i="4" a="1"/>
  <c r="M1902" i="4" s="1"/>
  <c r="J1904" i="4" a="1"/>
  <c r="J1904" i="4" s="1"/>
  <c r="M1904" i="4" a="1"/>
  <c r="M1904" i="4" s="1"/>
  <c r="J1908" i="4" a="1"/>
  <c r="J1908" i="4" s="1"/>
  <c r="M1908" i="4" a="1"/>
  <c r="M1908" i="4" s="1"/>
  <c r="J1910" i="4" a="1"/>
  <c r="J1910" i="4" s="1"/>
  <c r="M1910" i="4" a="1"/>
  <c r="M1910" i="4" s="1"/>
  <c r="J1916" i="4" a="1"/>
  <c r="J1916" i="4" s="1"/>
  <c r="M1916" i="4" a="1"/>
  <c r="M1916" i="4" s="1"/>
  <c r="L1920" i="4" a="1"/>
  <c r="L1920" i="4" s="1"/>
  <c r="R1920" i="4" s="1"/>
  <c r="M1920" i="4" a="1"/>
  <c r="M1920" i="4" s="1"/>
  <c r="J1932" i="4" a="1"/>
  <c r="J1932" i="4" s="1"/>
  <c r="M1932" i="4" a="1"/>
  <c r="M1932" i="4" s="1"/>
  <c r="J1940" i="4" a="1"/>
  <c r="J1940" i="4" s="1"/>
  <c r="M1940" i="4" a="1"/>
  <c r="M1940" i="4" s="1"/>
  <c r="J1942" i="4" a="1"/>
  <c r="J1942" i="4" s="1"/>
  <c r="M1942" i="4" a="1"/>
  <c r="M1942" i="4" s="1"/>
  <c r="J1944" i="4" a="1"/>
  <c r="J1944" i="4" s="1"/>
  <c r="M1944" i="4" a="1"/>
  <c r="M1944" i="4" s="1"/>
  <c r="J1948" i="4" a="1"/>
  <c r="J1948" i="4" s="1"/>
  <c r="M1948" i="4" a="1"/>
  <c r="M1948" i="4" s="1"/>
  <c r="L1960" i="4" a="1"/>
  <c r="L1960" i="4" s="1"/>
  <c r="R1960" i="4" s="1"/>
  <c r="M1960" i="4" a="1"/>
  <c r="M1960" i="4" s="1"/>
  <c r="J1964" i="4" a="1"/>
  <c r="J1964" i="4" s="1"/>
  <c r="M1964" i="4" a="1"/>
  <c r="M1964" i="4" s="1"/>
  <c r="J1972" i="4" a="1"/>
  <c r="J1972" i="4" s="1"/>
  <c r="M1972" i="4" a="1"/>
  <c r="M1972" i="4" s="1"/>
  <c r="J1980" i="4" a="1"/>
  <c r="J1980" i="4" s="1"/>
  <c r="M1980" i="4" a="1"/>
  <c r="M1980" i="4" s="1"/>
  <c r="L1988" i="4" a="1"/>
  <c r="L1988" i="4" s="1"/>
  <c r="R1988" i="4" s="1"/>
  <c r="M1988" i="4" a="1"/>
  <c r="M1988" i="4" s="1"/>
  <c r="L1994" i="4" a="1"/>
  <c r="L1994" i="4" s="1"/>
  <c r="R1994" i="4" s="1"/>
  <c r="M1994" i="4" a="1"/>
  <c r="M1994" i="4" s="1"/>
  <c r="K1996" i="4" a="1"/>
  <c r="K1996" i="4" s="1"/>
  <c r="M1996" i="4" a="1"/>
  <c r="M1996" i="4" s="1"/>
  <c r="L2000" i="4" a="1"/>
  <c r="L2000" i="4" s="1"/>
  <c r="R2000" i="4" s="1"/>
  <c r="M2000" i="4" a="1"/>
  <c r="M2000" i="4" s="1"/>
  <c r="J2004" i="4" a="1"/>
  <c r="J2004" i="4" s="1"/>
  <c r="M2004" i="4" a="1"/>
  <c r="M2004" i="4" s="1"/>
  <c r="J2010" i="4" a="1"/>
  <c r="J2010" i="4" s="1"/>
  <c r="M2010" i="4" a="1"/>
  <c r="M2010" i="4" s="1"/>
  <c r="J2012" i="4" a="1"/>
  <c r="J2012" i="4" s="1"/>
  <c r="M2012" i="4" a="1"/>
  <c r="M2012" i="4" s="1"/>
  <c r="J2018" i="4" a="1"/>
  <c r="J2018" i="4" s="1"/>
  <c r="M2018" i="4" a="1"/>
  <c r="M2018" i="4" s="1"/>
  <c r="J2020" i="4" a="1"/>
  <c r="J2020" i="4" s="1"/>
  <c r="M2020" i="4" a="1"/>
  <c r="M2020" i="4" s="1"/>
  <c r="J2028" i="4" a="1"/>
  <c r="J2028" i="4" s="1"/>
  <c r="M2028" i="4" a="1"/>
  <c r="M2028" i="4" s="1"/>
  <c r="J2034" i="4" a="1"/>
  <c r="J2034" i="4" s="1"/>
  <c r="M2034" i="4" a="1"/>
  <c r="M2034" i="4" s="1"/>
  <c r="J2042" i="4" a="1"/>
  <c r="J2042" i="4" s="1"/>
  <c r="M2042" i="4" a="1"/>
  <c r="M2042" i="4" s="1"/>
  <c r="J2052" i="4" a="1"/>
  <c r="J2052" i="4" s="1"/>
  <c r="M2052" i="4" a="1"/>
  <c r="M2052" i="4" s="1"/>
  <c r="L2056" i="4" a="1"/>
  <c r="L2056" i="4" s="1"/>
  <c r="R2056" i="4" s="1"/>
  <c r="M2056" i="4" a="1"/>
  <c r="M2056" i="4" s="1"/>
  <c r="K2058" i="4" a="1"/>
  <c r="K2058" i="4" s="1"/>
  <c r="M2058" i="4" a="1"/>
  <c r="M2058" i="4" s="1"/>
  <c r="J2064" i="4" a="1"/>
  <c r="J2064" i="4" s="1"/>
  <c r="M2064" i="4" a="1"/>
  <c r="M2064" i="4" s="1"/>
  <c r="L2068" i="4" a="1"/>
  <c r="L2068" i="4" s="1"/>
  <c r="R2068" i="4" s="1"/>
  <c r="M2068" i="4" a="1"/>
  <c r="M2068" i="4" s="1"/>
  <c r="J2074" i="4" a="1"/>
  <c r="J2074" i="4" s="1"/>
  <c r="M2074" i="4" a="1"/>
  <c r="M2074" i="4" s="1"/>
  <c r="L2080" i="4" a="1"/>
  <c r="L2080" i="4" s="1"/>
  <c r="R2080" i="4" s="1"/>
  <c r="M2080" i="4" a="1"/>
  <c r="M2080" i="4" s="1"/>
  <c r="J2082" i="4" a="1"/>
  <c r="J2082" i="4" s="1"/>
  <c r="M2082" i="4" a="1"/>
  <c r="M2082" i="4" s="1"/>
  <c r="J2088" i="4" a="1"/>
  <c r="J2088" i="4" s="1"/>
  <c r="M2088" i="4" a="1"/>
  <c r="M2088" i="4" s="1"/>
  <c r="K2090" i="4" a="1"/>
  <c r="K2090" i="4" s="1"/>
  <c r="M2090" i="4" a="1"/>
  <c r="M2090" i="4" s="1"/>
  <c r="J2096" i="4" a="1"/>
  <c r="J2096" i="4" s="1"/>
  <c r="M2096" i="4" a="1"/>
  <c r="M2096" i="4" s="1"/>
  <c r="J2098" i="4" a="1"/>
  <c r="J2098" i="4" s="1"/>
  <c r="M2098" i="4" a="1"/>
  <c r="M2098" i="4" s="1"/>
  <c r="J2100" i="4" a="1"/>
  <c r="J2100" i="4" s="1"/>
  <c r="M2100" i="4" a="1"/>
  <c r="M2100" i="4" s="1"/>
  <c r="J2104" i="4" a="1"/>
  <c r="J2104" i="4" s="1"/>
  <c r="M2104" i="4" a="1"/>
  <c r="M2104" i="4" s="1"/>
  <c r="J2106" i="4" a="1"/>
  <c r="J2106" i="4" s="1"/>
  <c r="M2106" i="4" a="1"/>
  <c r="M2106" i="4" s="1"/>
  <c r="J2112" i="4" a="1"/>
  <c r="J2112" i="4" s="1"/>
  <c r="M2112" i="4" a="1"/>
  <c r="M2112" i="4" s="1"/>
  <c r="J2114" i="4" a="1"/>
  <c r="J2114" i="4" s="1"/>
  <c r="M2114" i="4" a="1"/>
  <c r="M2114" i="4" s="1"/>
  <c r="K2116" i="4" a="1"/>
  <c r="K2116" i="4" s="1"/>
  <c r="M2116" i="4" a="1"/>
  <c r="M2116" i="4" s="1"/>
  <c r="J2126" i="4" a="1"/>
  <c r="J2126" i="4" s="1"/>
  <c r="M2126" i="4" a="1"/>
  <c r="M2126" i="4" s="1"/>
  <c r="J2130" i="4" a="1"/>
  <c r="J2130" i="4" s="1"/>
  <c r="M2130" i="4" a="1"/>
  <c r="M2130" i="4" s="1"/>
  <c r="J2132" i="4" a="1"/>
  <c r="J2132" i="4" s="1"/>
  <c r="M2132" i="4" a="1"/>
  <c r="M2132" i="4" s="1"/>
  <c r="L2136" i="4" a="1"/>
  <c r="L2136" i="4" s="1"/>
  <c r="R2136" i="4" s="1"/>
  <c r="M2136" i="4" a="1"/>
  <c r="M2136" i="4" s="1"/>
  <c r="J2138" i="4" a="1"/>
  <c r="J2138" i="4" s="1"/>
  <c r="M2138" i="4" a="1"/>
  <c r="M2138" i="4" s="1"/>
  <c r="J2142" i="4" a="1"/>
  <c r="J2142" i="4" s="1"/>
  <c r="M2142" i="4" a="1"/>
  <c r="M2142" i="4" s="1"/>
  <c r="J2146" i="4" a="1"/>
  <c r="J2146" i="4" s="1"/>
  <c r="M2146" i="4" a="1"/>
  <c r="M2146" i="4" s="1"/>
  <c r="L2148" i="4" a="1"/>
  <c r="L2148" i="4" s="1"/>
  <c r="R2148" i="4" s="1"/>
  <c r="M2148" i="4" a="1"/>
  <c r="M2148" i="4" s="1"/>
  <c r="L2158" i="4" a="1"/>
  <c r="L2158" i="4" s="1"/>
  <c r="R2158" i="4" s="1"/>
  <c r="M2158" i="4" a="1"/>
  <c r="M2158" i="4" s="1"/>
  <c r="J2160" i="4" a="1"/>
  <c r="J2160" i="4" s="1"/>
  <c r="M2160" i="4" a="1"/>
  <c r="M2160" i="4" s="1"/>
  <c r="J2162" i="4" a="1"/>
  <c r="J2162" i="4" s="1"/>
  <c r="M2162" i="4" a="1"/>
  <c r="M2162" i="4" s="1"/>
  <c r="J2164" i="4" a="1"/>
  <c r="J2164" i="4" s="1"/>
  <c r="M2164" i="4" a="1"/>
  <c r="M2164" i="4" s="1"/>
  <c r="L2170" i="4" a="1"/>
  <c r="L2170" i="4" s="1"/>
  <c r="R2170" i="4" s="1"/>
  <c r="M2170" i="4" a="1"/>
  <c r="M2170" i="4" s="1"/>
  <c r="L2176" i="4" a="1"/>
  <c r="L2176" i="4" s="1"/>
  <c r="R2176" i="4" s="1"/>
  <c r="M2176" i="4" a="1"/>
  <c r="M2176" i="4" s="1"/>
  <c r="J2178" i="4" a="1"/>
  <c r="J2178" i="4" s="1"/>
  <c r="M2178" i="4" a="1"/>
  <c r="M2178" i="4" s="1"/>
  <c r="J2184" i="4" a="1"/>
  <c r="J2184" i="4" s="1"/>
  <c r="M2184" i="4" a="1"/>
  <c r="M2184" i="4" s="1"/>
  <c r="J2190" i="4" a="1"/>
  <c r="J2190" i="4" s="1"/>
  <c r="M2190" i="4" a="1"/>
  <c r="M2190" i="4" s="1"/>
  <c r="J2194" i="4" a="1"/>
  <c r="J2194" i="4" s="1"/>
  <c r="M2194" i="4" a="1"/>
  <c r="M2194" i="4" s="1"/>
  <c r="J2196" i="4" a="1"/>
  <c r="J2196" i="4" s="1"/>
  <c r="M2196" i="4" a="1"/>
  <c r="M2196" i="4" s="1"/>
  <c r="J2202" i="4" a="1"/>
  <c r="J2202" i="4" s="1"/>
  <c r="M2202" i="4" a="1"/>
  <c r="M2202" i="4" s="1"/>
  <c r="J2210" i="4" a="1"/>
  <c r="J2210" i="4" s="1"/>
  <c r="M2210" i="4" a="1"/>
  <c r="M2210" i="4" s="1"/>
  <c r="J2212" i="4" a="1"/>
  <c r="J2212" i="4" s="1"/>
  <c r="M2212" i="4" a="1"/>
  <c r="M2212" i="4" s="1"/>
  <c r="L2216" i="4" a="1"/>
  <c r="L2216" i="4" s="1"/>
  <c r="R2216" i="4" s="1"/>
  <c r="M2216" i="4" a="1"/>
  <c r="M2216" i="4" s="1"/>
  <c r="J2228" i="4" a="1"/>
  <c r="J2228" i="4" s="1"/>
  <c r="M2228" i="4" a="1"/>
  <c r="M2228" i="4" s="1"/>
  <c r="L2238" i="4" a="1"/>
  <c r="L2238" i="4" s="1"/>
  <c r="R2238" i="4" s="1"/>
  <c r="M2238" i="4" a="1"/>
  <c r="M2238" i="4" s="1"/>
  <c r="J2242" i="4" a="1"/>
  <c r="J2242" i="4" s="1"/>
  <c r="M2242" i="4" a="1"/>
  <c r="M2242" i="4" s="1"/>
  <c r="L2244" i="4" a="1"/>
  <c r="L2244" i="4" s="1"/>
  <c r="R2244" i="4" s="1"/>
  <c r="M2244" i="4" a="1"/>
  <c r="M2244" i="4" s="1"/>
  <c r="J2248" i="4" a="1"/>
  <c r="J2248" i="4" s="1"/>
  <c r="M2248" i="4" a="1"/>
  <c r="M2248" i="4" s="1"/>
  <c r="K2250" i="4" a="1"/>
  <c r="K2250" i="4" s="1"/>
  <c r="M2250" i="4" a="1"/>
  <c r="M2250" i="4" s="1"/>
  <c r="J2254" i="4" a="1"/>
  <c r="J2254" i="4" s="1"/>
  <c r="M2254" i="4" a="1"/>
  <c r="M2254" i="4" s="1"/>
  <c r="L2256" i="4" a="1"/>
  <c r="L2256" i="4" s="1"/>
  <c r="R2256" i="4" s="1"/>
  <c r="M2256" i="4" a="1"/>
  <c r="M2256" i="4" s="1"/>
  <c r="J2262" i="4" a="1"/>
  <c r="J2262" i="4" s="1"/>
  <c r="M2262" i="4" a="1"/>
  <c r="M2262" i="4" s="1"/>
  <c r="J2264" i="4" a="1"/>
  <c r="J2264" i="4" s="1"/>
  <c r="M2264" i="4" a="1"/>
  <c r="M2264" i="4" s="1"/>
  <c r="J2266" i="4" a="1"/>
  <c r="J2266" i="4" s="1"/>
  <c r="M2266" i="4" a="1"/>
  <c r="M2266" i="4" s="1"/>
  <c r="J2274" i="4" a="1"/>
  <c r="J2274" i="4" s="1"/>
  <c r="M2274" i="4" a="1"/>
  <c r="M2274" i="4" s="1"/>
  <c r="K2278" i="4" a="1"/>
  <c r="K2278" i="4" s="1"/>
  <c r="M2278" i="4" a="1"/>
  <c r="M2278" i="4" s="1"/>
  <c r="J2288" i="4" a="1"/>
  <c r="J2288" i="4" s="1"/>
  <c r="M2288" i="4" a="1"/>
  <c r="M2288" i="4" s="1"/>
  <c r="J2292" i="4" a="1"/>
  <c r="J2292" i="4" s="1"/>
  <c r="M2292" i="4" a="1"/>
  <c r="M2292" i="4" s="1"/>
  <c r="J2296" i="4" a="1"/>
  <c r="J2296" i="4" s="1"/>
  <c r="M2296" i="4" a="1"/>
  <c r="M2296" i="4" s="1"/>
  <c r="K2298" i="4" a="1"/>
  <c r="K2298" i="4" s="1"/>
  <c r="M2298" i="4" a="1"/>
  <c r="M2298" i="4" s="1"/>
  <c r="J2304" i="4" a="1"/>
  <c r="J2304" i="4" s="1"/>
  <c r="M2304" i="4" a="1"/>
  <c r="M2304" i="4" s="1"/>
  <c r="J2308" i="4" a="1"/>
  <c r="J2308" i="4" s="1"/>
  <c r="M2308" i="4" a="1"/>
  <c r="M2308" i="4" s="1"/>
  <c r="L2312" i="4" a="1"/>
  <c r="L2312" i="4" s="1"/>
  <c r="R2312" i="4" s="1"/>
  <c r="M2312" i="4" a="1"/>
  <c r="M2312" i="4" s="1"/>
  <c r="L2318" i="4" a="1"/>
  <c r="L2318" i="4" s="1"/>
  <c r="R2318" i="4" s="1"/>
  <c r="M2318" i="4" a="1"/>
  <c r="M2318" i="4" s="1"/>
  <c r="J2320" i="4" a="1"/>
  <c r="J2320" i="4" s="1"/>
  <c r="M2320" i="4" a="1"/>
  <c r="M2320" i="4" s="1"/>
  <c r="J2326" i="4" a="1"/>
  <c r="J2326" i="4" s="1"/>
  <c r="M2326" i="4" a="1"/>
  <c r="M2326" i="4" s="1"/>
  <c r="J2328" i="4" a="1"/>
  <c r="J2328" i="4" s="1"/>
  <c r="M2328" i="4" a="1"/>
  <c r="M2328" i="4" s="1"/>
  <c r="L2332" i="4" a="1"/>
  <c r="L2332" i="4" s="1"/>
  <c r="R2332" i="4" s="1"/>
  <c r="M2332" i="4" a="1"/>
  <c r="M2332" i="4" s="1"/>
  <c r="J2334" i="4" a="1"/>
  <c r="J2334" i="4" s="1"/>
  <c r="M2334" i="4" a="1"/>
  <c r="M2334" i="4" s="1"/>
  <c r="L2344" i="4" a="1"/>
  <c r="L2344" i="4" s="1"/>
  <c r="R2344" i="4" s="1"/>
  <c r="M2344" i="4" a="1"/>
  <c r="M2344" i="4" s="1"/>
  <c r="L2346" i="4" a="1"/>
  <c r="L2346" i="4" s="1"/>
  <c r="R2346" i="4" s="1"/>
  <c r="M2346" i="4" a="1"/>
  <c r="M2346" i="4" s="1"/>
  <c r="L2350" i="4" a="1"/>
  <c r="L2350" i="4" s="1"/>
  <c r="R2350" i="4" s="1"/>
  <c r="M2350" i="4" a="1"/>
  <c r="M2350" i="4" s="1"/>
  <c r="J2352" i="4" a="1"/>
  <c r="J2352" i="4" s="1"/>
  <c r="M2352" i="4" a="1"/>
  <c r="M2352" i="4" s="1"/>
  <c r="J2358" i="4" a="1"/>
  <c r="J2358" i="4" s="1"/>
  <c r="M2358" i="4" a="1"/>
  <c r="M2358" i="4" s="1"/>
  <c r="L2364" i="4" a="1"/>
  <c r="L2364" i="4" s="1"/>
  <c r="R2364" i="4" s="1"/>
  <c r="M2364" i="4" a="1"/>
  <c r="M2364" i="4" s="1"/>
  <c r="J2366" i="4" a="1"/>
  <c r="J2366" i="4" s="1"/>
  <c r="M2366" i="4" a="1"/>
  <c r="M2366" i="4" s="1"/>
  <c r="J2376" i="4" a="1"/>
  <c r="J2376" i="4" s="1"/>
  <c r="M2376" i="4" a="1"/>
  <c r="M2376" i="4" s="1"/>
  <c r="J2380" i="4" a="1"/>
  <c r="J2380" i="4" s="1"/>
  <c r="M2380" i="4" a="1"/>
  <c r="M2380" i="4" s="1"/>
  <c r="L2382" i="4" a="1"/>
  <c r="L2382" i="4" s="1"/>
  <c r="R2382" i="4" s="1"/>
  <c r="M2382" i="4" a="1"/>
  <c r="M2382" i="4" s="1"/>
  <c r="J2384" i="4" a="1"/>
  <c r="J2384" i="4" s="1"/>
  <c r="M2384" i="4" a="1"/>
  <c r="M2384" i="4" s="1"/>
  <c r="K2386" i="4" a="1"/>
  <c r="K2386" i="4" s="1"/>
  <c r="M2386" i="4" a="1"/>
  <c r="M2386" i="4" s="1"/>
  <c r="J2392" i="4" a="1"/>
  <c r="J2392" i="4" s="1"/>
  <c r="M2392" i="4" a="1"/>
  <c r="M2392" i="4" s="1"/>
  <c r="K3679" i="4" a="1"/>
  <c r="K3679" i="4" s="1"/>
  <c r="M3679" i="4" a="1"/>
  <c r="M3679" i="4" s="1"/>
  <c r="J3685" i="4" a="1"/>
  <c r="J3685" i="4" s="1"/>
  <c r="M3685" i="4" a="1"/>
  <c r="M3685" i="4" s="1"/>
  <c r="L3691" i="4" a="1"/>
  <c r="L3691" i="4" s="1"/>
  <c r="R3691" i="4" s="1"/>
  <c r="M3691" i="4" a="1"/>
  <c r="M3691" i="4" s="1"/>
  <c r="J3693" i="4" a="1"/>
  <c r="J3693" i="4" s="1"/>
  <c r="M3693" i="4" a="1"/>
  <c r="M3693" i="4" s="1"/>
  <c r="L3695" i="4" a="1"/>
  <c r="L3695" i="4" s="1"/>
  <c r="R3695" i="4" s="1"/>
  <c r="M3695" i="4" a="1"/>
  <c r="M3695" i="4" s="1"/>
  <c r="J3699" i="4" a="1"/>
  <c r="J3699" i="4" s="1"/>
  <c r="M3699" i="4" a="1"/>
  <c r="M3699" i="4" s="1"/>
  <c r="L3701" i="4" a="1"/>
  <c r="L3701" i="4" s="1"/>
  <c r="R3701" i="4" s="1"/>
  <c r="M3701" i="4" a="1"/>
  <c r="M3701" i="4" s="1"/>
  <c r="J3711" i="4" a="1"/>
  <c r="J3711" i="4" s="1"/>
  <c r="M3711" i="4" a="1"/>
  <c r="M3711" i="4" s="1"/>
  <c r="J3723" i="4" a="1"/>
  <c r="J3723" i="4" s="1"/>
  <c r="M3723" i="4" a="1"/>
  <c r="M3723" i="4" s="1"/>
  <c r="L3729" i="4" a="1"/>
  <c r="L3729" i="4" s="1"/>
  <c r="R3729" i="4" s="1"/>
  <c r="M3729" i="4" a="1"/>
  <c r="M3729" i="4" s="1"/>
  <c r="J3731" i="4" a="1"/>
  <c r="J3731" i="4" s="1"/>
  <c r="M3731" i="4" a="1"/>
  <c r="M3731" i="4" s="1"/>
  <c r="J3737" i="4" a="1"/>
  <c r="J3737" i="4" s="1"/>
  <c r="M3737" i="4" a="1"/>
  <c r="M3737" i="4" s="1"/>
  <c r="J3741" i="4" a="1"/>
  <c r="J3741" i="4" s="1"/>
  <c r="M3741" i="4" a="1"/>
  <c r="M3741" i="4" s="1"/>
  <c r="L3743" i="4" a="1"/>
  <c r="L3743" i="4" s="1"/>
  <c r="R3743" i="4" s="1"/>
  <c r="M3743" i="4" a="1"/>
  <c r="M3743" i="4" s="1"/>
  <c r="J3747" i="4" a="1"/>
  <c r="J3747" i="4" s="1"/>
  <c r="M3747" i="4" a="1"/>
  <c r="M3747" i="4" s="1"/>
  <c r="J3753" i="4" a="1"/>
  <c r="J3753" i="4" s="1"/>
  <c r="M3753" i="4" a="1"/>
  <c r="M3753" i="4" s="1"/>
  <c r="K3755" i="4" a="1"/>
  <c r="K3755" i="4" s="1"/>
  <c r="M3755" i="4" a="1"/>
  <c r="M3755" i="4" s="1"/>
  <c r="J3763" i="4" a="1"/>
  <c r="J3763" i="4" s="1"/>
  <c r="M3763" i="4" a="1"/>
  <c r="M3763" i="4" s="1"/>
  <c r="J3769" i="4" a="1"/>
  <c r="J3769" i="4" s="1"/>
  <c r="M3769" i="4" a="1"/>
  <c r="M3769" i="4" s="1"/>
  <c r="K3771" i="4" a="1"/>
  <c r="K3771" i="4" s="1"/>
  <c r="M3771" i="4" a="1"/>
  <c r="M3771" i="4" s="1"/>
  <c r="J3777" i="4" a="1"/>
  <c r="J3777" i="4" s="1"/>
  <c r="M3777" i="4" a="1"/>
  <c r="M3777" i="4" s="1"/>
  <c r="J3787" i="4" a="1"/>
  <c r="J3787" i="4" s="1"/>
  <c r="M3787" i="4" a="1"/>
  <c r="M3787" i="4" s="1"/>
  <c r="L3795" i="4" a="1"/>
  <c r="L3795" i="4" s="1"/>
  <c r="R3795" i="4" s="1"/>
  <c r="M3795" i="4" a="1"/>
  <c r="M3795" i="4" s="1"/>
  <c r="J3799" i="4" a="1"/>
  <c r="J3799" i="4" s="1"/>
  <c r="M3799" i="4" a="1"/>
  <c r="M3799" i="4" s="1"/>
  <c r="L3805" i="4" a="1"/>
  <c r="L3805" i="4" s="1"/>
  <c r="R3805" i="4" s="1"/>
  <c r="M3805" i="4" a="1"/>
  <c r="M3805" i="4" s="1"/>
  <c r="J3811" i="4" a="1"/>
  <c r="J3811" i="4" s="1"/>
  <c r="M3811" i="4" a="1"/>
  <c r="M3811" i="4" s="1"/>
  <c r="J3817" i="4" a="1"/>
  <c r="J3817" i="4" s="1"/>
  <c r="M3817" i="4" a="1"/>
  <c r="M3817" i="4" s="1"/>
  <c r="L3819" i="4" a="1"/>
  <c r="L3819" i="4" s="1"/>
  <c r="R3819" i="4" s="1"/>
  <c r="M3819" i="4" a="1"/>
  <c r="M3819" i="4" s="1"/>
  <c r="J3821" i="4" a="1"/>
  <c r="J3821" i="4" s="1"/>
  <c r="M3821" i="4" a="1"/>
  <c r="M3821" i="4" s="1"/>
  <c r="J3827" i="4" a="1"/>
  <c r="J3827" i="4" s="1"/>
  <c r="M3827" i="4" a="1"/>
  <c r="M3827" i="4" s="1"/>
  <c r="L3829" i="4" a="1"/>
  <c r="L3829" i="4" s="1"/>
  <c r="R3829" i="4" s="1"/>
  <c r="M3829" i="4" a="1"/>
  <c r="M3829" i="4" s="1"/>
  <c r="J3835" i="4" a="1"/>
  <c r="J3835" i="4" s="1"/>
  <c r="M3835" i="4" a="1"/>
  <c r="M3835" i="4" s="1"/>
  <c r="J3839" i="4" a="1"/>
  <c r="J3839" i="4" s="1"/>
  <c r="M3839" i="4" a="1"/>
  <c r="M3839" i="4" s="1"/>
  <c r="J3851" i="4" a="1"/>
  <c r="J3851" i="4" s="1"/>
  <c r="M3851" i="4" a="1"/>
  <c r="M3851" i="4" s="1"/>
  <c r="J3853" i="4" a="1"/>
  <c r="J3853" i="4" s="1"/>
  <c r="M3853" i="4" a="1"/>
  <c r="M3853" i="4" s="1"/>
  <c r="J3865" i="4" a="1"/>
  <c r="J3865" i="4" s="1"/>
  <c r="M3865" i="4" a="1"/>
  <c r="M3865" i="4" s="1"/>
  <c r="L3871" i="4" a="1"/>
  <c r="L3871" i="4" s="1"/>
  <c r="R3871" i="4" s="1"/>
  <c r="M3871" i="4" a="1"/>
  <c r="M3871" i="4" s="1"/>
  <c r="L3875" i="4" a="1"/>
  <c r="L3875" i="4" s="1"/>
  <c r="R3875" i="4" s="1"/>
  <c r="M3875" i="4" a="1"/>
  <c r="M3875" i="4" s="1"/>
  <c r="J3877" i="4" a="1"/>
  <c r="J3877" i="4" s="1"/>
  <c r="M3877" i="4" a="1"/>
  <c r="M3877" i="4" s="1"/>
  <c r="J3882" i="4" a="1"/>
  <c r="J3882" i="4" s="1"/>
  <c r="M3882" i="4" a="1"/>
  <c r="M3882" i="4" s="1"/>
  <c r="M3832" i="4" a="1"/>
  <c r="M3832" i="4" s="1"/>
  <c r="M3809" i="4" a="1"/>
  <c r="M3809" i="4" s="1"/>
  <c r="M3786" i="4" a="1"/>
  <c r="M3786" i="4" s="1"/>
  <c r="M3739" i="4" a="1"/>
  <c r="M3739" i="4" s="1"/>
  <c r="M3727" i="4" a="1"/>
  <c r="M3727" i="4" s="1"/>
  <c r="M3716" i="4" a="1"/>
  <c r="M3716" i="4" s="1"/>
  <c r="M3704" i="4" a="1"/>
  <c r="M3704" i="4" s="1"/>
  <c r="M3658" i="4" a="1"/>
  <c r="M3658" i="4" s="1"/>
  <c r="M3611" i="4" a="1"/>
  <c r="M3611" i="4" s="1"/>
  <c r="M3576" i="4" a="1"/>
  <c r="M3576" i="4" s="1"/>
  <c r="M3553" i="4" a="1"/>
  <c r="M3553" i="4" s="1"/>
  <c r="M3530" i="4" a="1"/>
  <c r="M3530" i="4" s="1"/>
  <c r="M3483" i="4" a="1"/>
  <c r="M3483" i="4" s="1"/>
  <c r="M3460" i="4" a="1"/>
  <c r="M3460" i="4" s="1"/>
  <c r="M3448" i="4" a="1"/>
  <c r="M3448" i="4" s="1"/>
  <c r="M3425" i="4" a="1"/>
  <c r="M3425" i="4" s="1"/>
  <c r="M3402" i="4" a="1"/>
  <c r="M3402" i="4" s="1"/>
  <c r="M3390" i="4" a="1"/>
  <c r="M3390" i="4" s="1"/>
  <c r="M3353" i="4" a="1"/>
  <c r="M3353" i="4" s="1"/>
  <c r="M3339" i="4" a="1"/>
  <c r="M3339" i="4" s="1"/>
  <c r="M3325" i="4" a="1"/>
  <c r="M3325" i="4" s="1"/>
  <c r="M3299" i="4" a="1"/>
  <c r="M3299" i="4" s="1"/>
  <c r="M3273" i="4" a="1"/>
  <c r="M3273" i="4" s="1"/>
  <c r="M3248" i="4" a="1"/>
  <c r="M3248" i="4" s="1"/>
  <c r="M3170" i="4" a="1"/>
  <c r="M3170" i="4" s="1"/>
  <c r="M3156" i="4" a="1"/>
  <c r="M3156" i="4" s="1"/>
  <c r="M3145" i="4" a="1"/>
  <c r="M3145" i="4" s="1"/>
  <c r="M3092" i="4" a="1"/>
  <c r="M3092" i="4" s="1"/>
  <c r="M3068" i="4" a="1"/>
  <c r="M3068" i="4" s="1"/>
  <c r="M2942" i="4" a="1"/>
  <c r="M2942" i="4" s="1"/>
  <c r="M2905" i="4" a="1"/>
  <c r="M2905" i="4" s="1"/>
  <c r="M2880" i="4" a="1"/>
  <c r="M2880" i="4" s="1"/>
  <c r="M2821" i="4" a="1"/>
  <c r="M2821" i="4" s="1"/>
  <c r="M2808" i="4" a="1"/>
  <c r="M2808" i="4" s="1"/>
  <c r="M2784" i="4" a="1"/>
  <c r="M2784" i="4" s="1"/>
  <c r="M2758" i="4" a="1"/>
  <c r="M2758" i="4" s="1"/>
  <c r="M2694" i="4" a="1"/>
  <c r="M2694" i="4" s="1"/>
  <c r="M2681" i="4" a="1"/>
  <c r="M2681" i="4" s="1"/>
  <c r="M2669" i="4" a="1"/>
  <c r="M2669" i="4" s="1"/>
  <c r="M2644" i="4" a="1"/>
  <c r="M2644" i="4" s="1"/>
  <c r="M2617" i="4" a="1"/>
  <c r="M2617" i="4" s="1"/>
  <c r="R2517" i="4"/>
  <c r="R2773" i="4"/>
  <c r="R2885" i="4"/>
  <c r="R2901" i="4"/>
  <c r="R2917" i="4"/>
  <c r="R2949" i="4"/>
  <c r="R2965" i="4"/>
  <c r="R3013" i="4"/>
  <c r="R3173" i="4"/>
  <c r="R3205" i="4"/>
  <c r="R3237" i="4"/>
  <c r="R3269" i="4"/>
  <c r="R3842" i="4"/>
  <c r="R3397" i="4"/>
  <c r="R3427" i="4"/>
  <c r="R3435" i="4"/>
  <c r="R3453" i="4"/>
  <c r="R2329" i="4"/>
  <c r="R3504" i="4"/>
  <c r="R3512" i="4"/>
  <c r="R3530" i="4"/>
  <c r="R3538" i="4"/>
  <c r="R3568" i="4"/>
  <c r="R3576" i="4"/>
  <c r="R3594" i="4"/>
  <c r="R3602" i="4"/>
  <c r="R3632" i="4"/>
  <c r="J3862" i="4" a="1"/>
  <c r="J3862" i="4" s="1"/>
  <c r="K3772" i="4" a="1"/>
  <c r="K3772" i="4" s="1"/>
  <c r="L3738" i="4" a="1"/>
  <c r="L3738" i="4" s="1"/>
  <c r="R3738" i="4" s="1"/>
  <c r="J3738" i="4" a="1"/>
  <c r="J3738" i="4" s="1"/>
  <c r="L3715" i="4" a="1"/>
  <c r="L3715" i="4" s="1"/>
  <c r="R3715" i="4" s="1"/>
  <c r="K3715" i="4" a="1"/>
  <c r="K3715" i="4" s="1"/>
  <c r="L3672" i="4" a="1"/>
  <c r="L3672" i="4" s="1"/>
  <c r="R3672" i="4" s="1"/>
  <c r="J3672" i="4" a="1"/>
  <c r="J3672" i="4" s="1"/>
  <c r="J3875" i="4" a="1"/>
  <c r="J3875" i="4" s="1"/>
  <c r="K3880" i="4" a="1"/>
  <c r="K3880" i="4" s="1"/>
  <c r="L3862" i="4" a="1"/>
  <c r="L3862" i="4" s="1"/>
  <c r="R3862" i="4" s="1"/>
  <c r="K5" i="4" a="1"/>
  <c r="K5" i="4" s="1"/>
  <c r="J5" i="4" a="1"/>
  <c r="J5" i="4" s="1"/>
  <c r="L5" i="4" a="1"/>
  <c r="L5" i="4" s="1"/>
  <c r="R5" i="4" s="1"/>
  <c r="L21" i="4" a="1"/>
  <c r="L21" i="4" s="1"/>
  <c r="R21" i="4" s="1"/>
  <c r="K21" i="4" a="1"/>
  <c r="K21" i="4" s="1"/>
  <c r="J21" i="4" a="1"/>
  <c r="J21" i="4" s="1"/>
  <c r="L37" i="4" a="1"/>
  <c r="L37" i="4" s="1"/>
  <c r="R37" i="4" s="1"/>
  <c r="K37" i="4" a="1"/>
  <c r="K37" i="4" s="1"/>
  <c r="J37" i="4" a="1"/>
  <c r="J37" i="4" s="1"/>
  <c r="L53" i="4" a="1"/>
  <c r="L53" i="4" s="1"/>
  <c r="R53" i="4" s="1"/>
  <c r="K53" i="4" a="1"/>
  <c r="K53" i="4" s="1"/>
  <c r="J53" i="4" a="1"/>
  <c r="J53" i="4" s="1"/>
  <c r="L69" i="4" a="1"/>
  <c r="L69" i="4" s="1"/>
  <c r="R69" i="4" s="1"/>
  <c r="J69" i="4" a="1"/>
  <c r="J69" i="4" s="1"/>
  <c r="K69" i="4" a="1"/>
  <c r="K69" i="4" s="1"/>
  <c r="K100" i="4" a="1"/>
  <c r="K100" i="4" s="1"/>
  <c r="J100" i="4" a="1"/>
  <c r="J100" i="4" s="1"/>
  <c r="L100" i="4" a="1"/>
  <c r="L100" i="4" s="1"/>
  <c r="R100" i="4" s="1"/>
  <c r="L105" i="4" a="1"/>
  <c r="L105" i="4" s="1"/>
  <c r="R105" i="4" s="1"/>
  <c r="K105" i="4" a="1"/>
  <c r="K105" i="4" s="1"/>
  <c r="J105" i="4" a="1"/>
  <c r="J105" i="4" s="1"/>
  <c r="L110" i="4" a="1"/>
  <c r="L110" i="4" s="1"/>
  <c r="R110" i="4" s="1"/>
  <c r="K110" i="4" a="1"/>
  <c r="K110" i="4" s="1"/>
  <c r="J110" i="4" a="1"/>
  <c r="J110" i="4" s="1"/>
  <c r="L132" i="4" a="1"/>
  <c r="L132" i="4" s="1"/>
  <c r="R132" i="4" s="1"/>
  <c r="K132" i="4" a="1"/>
  <c r="K132" i="4" s="1"/>
  <c r="J132" i="4" a="1"/>
  <c r="J132" i="4" s="1"/>
  <c r="L137" i="4" a="1"/>
  <c r="L137" i="4" s="1"/>
  <c r="R137" i="4" s="1"/>
  <c r="J137" i="4" a="1"/>
  <c r="J137" i="4" s="1"/>
  <c r="K137" i="4" a="1"/>
  <c r="K137" i="4" s="1"/>
  <c r="L142" i="4" a="1"/>
  <c r="L142" i="4" s="1"/>
  <c r="R142" i="4" s="1"/>
  <c r="K142" i="4" a="1"/>
  <c r="K142" i="4" s="1"/>
  <c r="J142" i="4" a="1"/>
  <c r="J142" i="4" s="1"/>
  <c r="L164" i="4" a="1"/>
  <c r="L164" i="4" s="1"/>
  <c r="R164" i="4" s="1"/>
  <c r="K164" i="4" a="1"/>
  <c r="K164" i="4" s="1"/>
  <c r="J164" i="4" a="1"/>
  <c r="J164" i="4" s="1"/>
  <c r="L169" i="4" a="1"/>
  <c r="L169" i="4" s="1"/>
  <c r="R169" i="4" s="1"/>
  <c r="K169" i="4" a="1"/>
  <c r="K169" i="4" s="1"/>
  <c r="J169" i="4" a="1"/>
  <c r="J169" i="4" s="1"/>
  <c r="L174" i="4" a="1"/>
  <c r="L174" i="4" s="1"/>
  <c r="R174" i="4" s="1"/>
  <c r="K174" i="4" a="1"/>
  <c r="K174" i="4" s="1"/>
  <c r="J174" i="4" a="1"/>
  <c r="J174" i="4" s="1"/>
  <c r="L200" i="4" a="1"/>
  <c r="L200" i="4" s="1"/>
  <c r="R200" i="4" s="1"/>
  <c r="J200" i="4" a="1"/>
  <c r="J200" i="4" s="1"/>
  <c r="K200" i="4" a="1"/>
  <c r="K200" i="4" s="1"/>
  <c r="L216" i="4" a="1"/>
  <c r="L216" i="4" s="1"/>
  <c r="R216" i="4" s="1"/>
  <c r="K216" i="4" a="1"/>
  <c r="K216" i="4" s="1"/>
  <c r="J216" i="4" a="1"/>
  <c r="J216" i="4" s="1"/>
  <c r="L232" i="4" a="1"/>
  <c r="L232" i="4" s="1"/>
  <c r="R232" i="4" s="1"/>
  <c r="K232" i="4" a="1"/>
  <c r="K232" i="4" s="1"/>
  <c r="J232" i="4" a="1"/>
  <c r="J232" i="4" s="1"/>
  <c r="L248" i="4" a="1"/>
  <c r="L248" i="4" s="1"/>
  <c r="R248" i="4" s="1"/>
  <c r="K248" i="4" a="1"/>
  <c r="K248" i="4" s="1"/>
  <c r="J248" i="4" a="1"/>
  <c r="J248" i="4" s="1"/>
  <c r="L264" i="4" a="1"/>
  <c r="L264" i="4" s="1"/>
  <c r="R264" i="4" s="1"/>
  <c r="K264" i="4" a="1"/>
  <c r="K264" i="4" s="1"/>
  <c r="J264" i="4" a="1"/>
  <c r="J264" i="4" s="1"/>
  <c r="L280" i="4" a="1"/>
  <c r="L280" i="4" s="1"/>
  <c r="R280" i="4" s="1"/>
  <c r="K280" i="4" a="1"/>
  <c r="K280" i="4" s="1"/>
  <c r="J280" i="4" a="1"/>
  <c r="J280" i="4" s="1"/>
  <c r="L296" i="4" a="1"/>
  <c r="L296" i="4" s="1"/>
  <c r="R296" i="4" s="1"/>
  <c r="K296" i="4" a="1"/>
  <c r="K296" i="4" s="1"/>
  <c r="J296" i="4" a="1"/>
  <c r="J296" i="4" s="1"/>
  <c r="L312" i="4" a="1"/>
  <c r="L312" i="4" s="1"/>
  <c r="R312" i="4" s="1"/>
  <c r="K312" i="4" a="1"/>
  <c r="K312" i="4" s="1"/>
  <c r="J312" i="4" a="1"/>
  <c r="J312" i="4" s="1"/>
  <c r="L328" i="4" a="1"/>
  <c r="L328" i="4" s="1"/>
  <c r="R328" i="4" s="1"/>
  <c r="K328" i="4" a="1"/>
  <c r="K328" i="4" s="1"/>
  <c r="J328" i="4" a="1"/>
  <c r="J328" i="4" s="1"/>
  <c r="L344" i="4" a="1"/>
  <c r="L344" i="4" s="1"/>
  <c r="R344" i="4" s="1"/>
  <c r="K344" i="4" a="1"/>
  <c r="K344" i="4" s="1"/>
  <c r="J344" i="4" a="1"/>
  <c r="J344" i="4" s="1"/>
  <c r="L360" i="4" a="1"/>
  <c r="L360" i="4" s="1"/>
  <c r="R360" i="4" s="1"/>
  <c r="K360" i="4" a="1"/>
  <c r="K360" i="4" s="1"/>
  <c r="J360" i="4" a="1"/>
  <c r="J360" i="4" s="1"/>
  <c r="L376" i="4" a="1"/>
  <c r="L376" i="4" s="1"/>
  <c r="R376" i="4" s="1"/>
  <c r="K376" i="4" a="1"/>
  <c r="K376" i="4" s="1"/>
  <c r="J376" i="4" a="1"/>
  <c r="J376" i="4" s="1"/>
  <c r="L392" i="4" a="1"/>
  <c r="L392" i="4" s="1"/>
  <c r="R392" i="4" s="1"/>
  <c r="K392" i="4" a="1"/>
  <c r="K392" i="4" s="1"/>
  <c r="J392" i="4" a="1"/>
  <c r="J392" i="4" s="1"/>
  <c r="L408" i="4" a="1"/>
  <c r="L408" i="4" s="1"/>
  <c r="R408" i="4" s="1"/>
  <c r="K408" i="4" a="1"/>
  <c r="K408" i="4" s="1"/>
  <c r="J408" i="4" a="1"/>
  <c r="J408" i="4" s="1"/>
  <c r="L424" i="4" a="1"/>
  <c r="L424" i="4" s="1"/>
  <c r="R424" i="4" s="1"/>
  <c r="K424" i="4" a="1"/>
  <c r="K424" i="4" s="1"/>
  <c r="J424" i="4" a="1"/>
  <c r="J424" i="4" s="1"/>
  <c r="L440" i="4" a="1"/>
  <c r="L440" i="4" s="1"/>
  <c r="R440" i="4" s="1"/>
  <c r="K440" i="4" a="1"/>
  <c r="K440" i="4" s="1"/>
  <c r="J440" i="4" a="1"/>
  <c r="J440" i="4" s="1"/>
  <c r="L456" i="4" a="1"/>
  <c r="L456" i="4" s="1"/>
  <c r="R456" i="4" s="1"/>
  <c r="K456" i="4" a="1"/>
  <c r="K456" i="4" s="1"/>
  <c r="J456" i="4" a="1"/>
  <c r="J456" i="4" s="1"/>
  <c r="L472" i="4" a="1"/>
  <c r="L472" i="4" s="1"/>
  <c r="R472" i="4" s="1"/>
  <c r="K472" i="4" a="1"/>
  <c r="K472" i="4" s="1"/>
  <c r="J472" i="4" a="1"/>
  <c r="J472" i="4" s="1"/>
  <c r="K488" i="4" a="1"/>
  <c r="K488" i="4" s="1"/>
  <c r="L488" i="4" a="1"/>
  <c r="L488" i="4" s="1"/>
  <c r="R488" i="4" s="1"/>
  <c r="J488" i="4" a="1"/>
  <c r="J488" i="4" s="1"/>
  <c r="K516" i="4" a="1"/>
  <c r="K516" i="4" s="1"/>
  <c r="J516" i="4" a="1"/>
  <c r="J516" i="4" s="1"/>
  <c r="L516" i="4" a="1"/>
  <c r="L516" i="4" s="1"/>
  <c r="R516" i="4" s="1"/>
  <c r="L532" i="4" a="1"/>
  <c r="L532" i="4" s="1"/>
  <c r="R532" i="4" s="1"/>
  <c r="K532" i="4" a="1"/>
  <c r="K532" i="4" s="1"/>
  <c r="J532" i="4" a="1"/>
  <c r="J532" i="4" s="1"/>
  <c r="K548" i="4" a="1"/>
  <c r="K548" i="4" s="1"/>
  <c r="L548" i="4" a="1"/>
  <c r="L548" i="4" s="1"/>
  <c r="R548" i="4" s="1"/>
  <c r="J548" i="4" a="1"/>
  <c r="J548" i="4" s="1"/>
  <c r="L564" i="4" a="1"/>
  <c r="L564" i="4" s="1"/>
  <c r="R564" i="4" s="1"/>
  <c r="K564" i="4" a="1"/>
  <c r="K564" i="4" s="1"/>
  <c r="J564" i="4" a="1"/>
  <c r="J564" i="4" s="1"/>
  <c r="L580" i="4" a="1"/>
  <c r="L580" i="4" s="1"/>
  <c r="R580" i="4" s="1"/>
  <c r="J580" i="4" a="1"/>
  <c r="J580" i="4" s="1"/>
  <c r="K580" i="4" a="1"/>
  <c r="K580" i="4" s="1"/>
  <c r="L596" i="4" a="1"/>
  <c r="L596" i="4" s="1"/>
  <c r="R596" i="4" s="1"/>
  <c r="K596" i="4" a="1"/>
  <c r="K596" i="4" s="1"/>
  <c r="J596" i="4" a="1"/>
  <c r="J596" i="4" s="1"/>
  <c r="L612" i="4" a="1"/>
  <c r="L612" i="4" s="1"/>
  <c r="R612" i="4" s="1"/>
  <c r="K612" i="4" a="1"/>
  <c r="K612" i="4" s="1"/>
  <c r="J612" i="4" a="1"/>
  <c r="J612" i="4" s="1"/>
  <c r="L628" i="4" a="1"/>
  <c r="L628" i="4" s="1"/>
  <c r="R628" i="4" s="1"/>
  <c r="K628" i="4" a="1"/>
  <c r="K628" i="4" s="1"/>
  <c r="J628" i="4" a="1"/>
  <c r="J628" i="4" s="1"/>
  <c r="K644" i="4" a="1"/>
  <c r="K644" i="4" s="1"/>
  <c r="L644" i="4" a="1"/>
  <c r="L644" i="4" s="1"/>
  <c r="R644" i="4" s="1"/>
  <c r="J644" i="4" a="1"/>
  <c r="J644" i="4" s="1"/>
  <c r="K660" i="4" a="1"/>
  <c r="K660" i="4" s="1"/>
  <c r="L660" i="4" a="1"/>
  <c r="L660" i="4" s="1"/>
  <c r="R660" i="4" s="1"/>
  <c r="J660" i="4" a="1"/>
  <c r="J660" i="4" s="1"/>
  <c r="L676" i="4" a="1"/>
  <c r="L676" i="4" s="1"/>
  <c r="R676" i="4" s="1"/>
  <c r="K676" i="4" a="1"/>
  <c r="K676" i="4" s="1"/>
  <c r="J676" i="4" a="1"/>
  <c r="J676" i="4" s="1"/>
  <c r="L685" i="4" a="1"/>
  <c r="L685" i="4" s="1"/>
  <c r="R685" i="4" s="1"/>
  <c r="K685" i="4" a="1"/>
  <c r="K685" i="4" s="1"/>
  <c r="J685" i="4" a="1"/>
  <c r="J685" i="4" s="1"/>
  <c r="L696" i="4" a="1"/>
  <c r="L696" i="4" s="1"/>
  <c r="R696" i="4" s="1"/>
  <c r="K696" i="4" a="1"/>
  <c r="K696" i="4" s="1"/>
  <c r="J696" i="4" a="1"/>
  <c r="J696" i="4" s="1"/>
  <c r="L712" i="4" a="1"/>
  <c r="L712" i="4" s="1"/>
  <c r="R712" i="4" s="1"/>
  <c r="K712" i="4" a="1"/>
  <c r="K712" i="4" s="1"/>
  <c r="J712" i="4" a="1"/>
  <c r="J712" i="4" s="1"/>
  <c r="L728" i="4" a="1"/>
  <c r="L728" i="4" s="1"/>
  <c r="R728" i="4" s="1"/>
  <c r="K728" i="4" a="1"/>
  <c r="K728" i="4" s="1"/>
  <c r="J728" i="4" a="1"/>
  <c r="J728" i="4" s="1"/>
  <c r="L741" i="4" a="1"/>
  <c r="L741" i="4" s="1"/>
  <c r="R741" i="4" s="1"/>
  <c r="K741" i="4" a="1"/>
  <c r="K741" i="4" s="1"/>
  <c r="J741" i="4" a="1"/>
  <c r="J741" i="4" s="1"/>
  <c r="L788" i="4" a="1"/>
  <c r="L788" i="4" s="1"/>
  <c r="R788" i="4" s="1"/>
  <c r="K788" i="4" a="1"/>
  <c r="K788" i="4" s="1"/>
  <c r="J788" i="4" a="1"/>
  <c r="J788" i="4" s="1"/>
  <c r="L820" i="4" a="1"/>
  <c r="L820" i="4" s="1"/>
  <c r="R820" i="4" s="1"/>
  <c r="K820" i="4" a="1"/>
  <c r="K820" i="4" s="1"/>
  <c r="J820" i="4" a="1"/>
  <c r="J820" i="4" s="1"/>
  <c r="L852" i="4" a="1"/>
  <c r="L852" i="4" s="1"/>
  <c r="R852" i="4" s="1"/>
  <c r="J852" i="4" a="1"/>
  <c r="J852" i="4" s="1"/>
  <c r="K852" i="4" a="1"/>
  <c r="K852" i="4" s="1"/>
  <c r="L884" i="4" a="1"/>
  <c r="L884" i="4" s="1"/>
  <c r="R884" i="4" s="1"/>
  <c r="K884" i="4" a="1"/>
  <c r="K884" i="4" s="1"/>
  <c r="J884" i="4" a="1"/>
  <c r="J884" i="4" s="1"/>
  <c r="L916" i="4" a="1"/>
  <c r="L916" i="4" s="1"/>
  <c r="R916" i="4" s="1"/>
  <c r="J916" i="4" a="1"/>
  <c r="J916" i="4" s="1"/>
  <c r="K916" i="4" a="1"/>
  <c r="K916" i="4" s="1"/>
  <c r="L948" i="4" a="1"/>
  <c r="L948" i="4" s="1"/>
  <c r="R948" i="4" s="1"/>
  <c r="J948" i="4" a="1"/>
  <c r="J948" i="4" s="1"/>
  <c r="K948" i="4" a="1"/>
  <c r="K948" i="4" s="1"/>
  <c r="K980" i="4" a="1"/>
  <c r="K980" i="4" s="1"/>
  <c r="J980" i="4" a="1"/>
  <c r="J980" i="4" s="1"/>
  <c r="L980" i="4" a="1"/>
  <c r="L980" i="4" s="1"/>
  <c r="R980" i="4" s="1"/>
  <c r="L1012" i="4" a="1"/>
  <c r="L1012" i="4" s="1"/>
  <c r="R1012" i="4" s="1"/>
  <c r="K1012" i="4" a="1"/>
  <c r="K1012" i="4" s="1"/>
  <c r="J1012" i="4" a="1"/>
  <c r="J1012" i="4" s="1"/>
  <c r="K1044" i="4" a="1"/>
  <c r="K1044" i="4" s="1"/>
  <c r="L1044" i="4" a="1"/>
  <c r="L1044" i="4" s="1"/>
  <c r="R1044" i="4" s="1"/>
  <c r="J1044" i="4" a="1"/>
  <c r="J1044" i="4" s="1"/>
  <c r="L1076" i="4" a="1"/>
  <c r="L1076" i="4" s="1"/>
  <c r="R1076" i="4" s="1"/>
  <c r="K1076" i="4" a="1"/>
  <c r="K1076" i="4" s="1"/>
  <c r="J1076" i="4" a="1"/>
  <c r="J1076" i="4" s="1"/>
  <c r="L1094" i="4" a="1"/>
  <c r="L1094" i="4" s="1"/>
  <c r="R1094" i="4" s="1"/>
  <c r="J1094" i="4" a="1"/>
  <c r="J1094" i="4" s="1"/>
  <c r="K1094" i="4" a="1"/>
  <c r="K1094" i="4" s="1"/>
  <c r="L1110" i="4" a="1"/>
  <c r="L1110" i="4" s="1"/>
  <c r="R1110" i="4" s="1"/>
  <c r="K1110" i="4" a="1"/>
  <c r="K1110" i="4" s="1"/>
  <c r="J1110" i="4" a="1"/>
  <c r="J1110" i="4" s="1"/>
  <c r="L1126" i="4" a="1"/>
  <c r="L1126" i="4" s="1"/>
  <c r="R1126" i="4" s="1"/>
  <c r="K1126" i="4" a="1"/>
  <c r="K1126" i="4" s="1"/>
  <c r="J1126" i="4" a="1"/>
  <c r="J1126" i="4" s="1"/>
  <c r="L1142" i="4" a="1"/>
  <c r="L1142" i="4" s="1"/>
  <c r="R1142" i="4" s="1"/>
  <c r="K1142" i="4" a="1"/>
  <c r="K1142" i="4" s="1"/>
  <c r="J1142" i="4" a="1"/>
  <c r="J1142" i="4" s="1"/>
  <c r="K1158" i="4" a="1"/>
  <c r="K1158" i="4" s="1"/>
  <c r="L1158" i="4" a="1"/>
  <c r="L1158" i="4" s="1"/>
  <c r="R1158" i="4" s="1"/>
  <c r="J1158" i="4" a="1"/>
  <c r="J1158" i="4" s="1"/>
  <c r="L1174" i="4" a="1"/>
  <c r="L1174" i="4" s="1"/>
  <c r="R1174" i="4" s="1"/>
  <c r="K1174" i="4" a="1"/>
  <c r="K1174" i="4" s="1"/>
  <c r="J1174" i="4" a="1"/>
  <c r="J1174" i="4" s="1"/>
  <c r="L1190" i="4" a="1"/>
  <c r="L1190" i="4" s="1"/>
  <c r="R1190" i="4" s="1"/>
  <c r="K1190" i="4" a="1"/>
  <c r="K1190" i="4" s="1"/>
  <c r="J1190" i="4" a="1"/>
  <c r="J1190" i="4" s="1"/>
  <c r="L1204" i="4" a="1"/>
  <c r="L1204" i="4" s="1"/>
  <c r="R1204" i="4" s="1"/>
  <c r="J1204" i="4" a="1"/>
  <c r="J1204" i="4" s="1"/>
  <c r="K1204" i="4" a="1"/>
  <c r="K1204" i="4" s="1"/>
  <c r="L1220" i="4" a="1"/>
  <c r="L1220" i="4" s="1"/>
  <c r="R1220" i="4" s="1"/>
  <c r="K1220" i="4" a="1"/>
  <c r="K1220" i="4" s="1"/>
  <c r="J1220" i="4" a="1"/>
  <c r="J1220" i="4" s="1"/>
  <c r="L1236" i="4" a="1"/>
  <c r="L1236" i="4" s="1"/>
  <c r="R1236" i="4" s="1"/>
  <c r="J1236" i="4" a="1"/>
  <c r="J1236" i="4" s="1"/>
  <c r="K1236" i="4" a="1"/>
  <c r="K1236" i="4" s="1"/>
  <c r="L1252" i="4" a="1"/>
  <c r="L1252" i="4" s="1"/>
  <c r="R1252" i="4" s="1"/>
  <c r="K1252" i="4" a="1"/>
  <c r="K1252" i="4" s="1"/>
  <c r="J1252" i="4" a="1"/>
  <c r="J1252" i="4" s="1"/>
  <c r="L1268" i="4" a="1"/>
  <c r="L1268" i="4" s="1"/>
  <c r="R1268" i="4" s="1"/>
  <c r="J1268" i="4" a="1"/>
  <c r="J1268" i="4" s="1"/>
  <c r="K1268" i="4" a="1"/>
  <c r="K1268" i="4" s="1"/>
  <c r="L1284" i="4" a="1"/>
  <c r="L1284" i="4" s="1"/>
  <c r="R1284" i="4" s="1"/>
  <c r="K1284" i="4" a="1"/>
  <c r="K1284" i="4" s="1"/>
  <c r="J1284" i="4" a="1"/>
  <c r="J1284" i="4" s="1"/>
  <c r="L1300" i="4" a="1"/>
  <c r="L1300" i="4" s="1"/>
  <c r="R1300" i="4" s="1"/>
  <c r="K1300" i="4" a="1"/>
  <c r="K1300" i="4" s="1"/>
  <c r="J1300" i="4" a="1"/>
  <c r="J1300" i="4" s="1"/>
  <c r="L1309" i="4" a="1"/>
  <c r="L1309" i="4" s="1"/>
  <c r="R1309" i="4" s="1"/>
  <c r="J1309" i="4" a="1"/>
  <c r="J1309" i="4" s="1"/>
  <c r="K1309" i="4" a="1"/>
  <c r="K1309" i="4" s="1"/>
  <c r="L1324" i="4" a="1"/>
  <c r="L1324" i="4" s="1"/>
  <c r="R1324" i="4" s="1"/>
  <c r="K1324" i="4" a="1"/>
  <c r="K1324" i="4" s="1"/>
  <c r="J1324" i="4" a="1"/>
  <c r="J1324" i="4" s="1"/>
  <c r="K1328" i="4" a="1"/>
  <c r="K1328" i="4" s="1"/>
  <c r="L1328" i="4" a="1"/>
  <c r="L1328" i="4" s="1"/>
  <c r="R1328" i="4" s="1"/>
  <c r="J1328" i="4" a="1"/>
  <c r="J1328" i="4" s="1"/>
  <c r="L1341" i="4" a="1"/>
  <c r="L1341" i="4" s="1"/>
  <c r="R1341" i="4" s="1"/>
  <c r="K1341" i="4" a="1"/>
  <c r="K1341" i="4" s="1"/>
  <c r="J1341" i="4" a="1"/>
  <c r="J1341" i="4" s="1"/>
  <c r="L1356" i="4" a="1"/>
  <c r="L1356" i="4" s="1"/>
  <c r="R1356" i="4" s="1"/>
  <c r="K1356" i="4" a="1"/>
  <c r="K1356" i="4" s="1"/>
  <c r="J1356" i="4" a="1"/>
  <c r="J1356" i="4" s="1"/>
  <c r="L1360" i="4" a="1"/>
  <c r="L1360" i="4" s="1"/>
  <c r="R1360" i="4" s="1"/>
  <c r="K1360" i="4" a="1"/>
  <c r="K1360" i="4" s="1"/>
  <c r="J1360" i="4" a="1"/>
  <c r="J1360" i="4" s="1"/>
  <c r="L1373" i="4" a="1"/>
  <c r="L1373" i="4" s="1"/>
  <c r="R1373" i="4" s="1"/>
  <c r="K1373" i="4" a="1"/>
  <c r="K1373" i="4" s="1"/>
  <c r="J1373" i="4" a="1"/>
  <c r="J1373" i="4" s="1"/>
  <c r="L1388" i="4" a="1"/>
  <c r="L1388" i="4" s="1"/>
  <c r="R1388" i="4" s="1"/>
  <c r="K1388" i="4" a="1"/>
  <c r="K1388" i="4" s="1"/>
  <c r="J1388" i="4" a="1"/>
  <c r="J1388" i="4" s="1"/>
  <c r="L1392" i="4" a="1"/>
  <c r="L1392" i="4" s="1"/>
  <c r="R1392" i="4" s="1"/>
  <c r="K1392" i="4" a="1"/>
  <c r="K1392" i="4" s="1"/>
  <c r="J1392" i="4" a="1"/>
  <c r="J1392" i="4" s="1"/>
  <c r="L1405" i="4" a="1"/>
  <c r="L1405" i="4" s="1"/>
  <c r="R1405" i="4" s="1"/>
  <c r="K1405" i="4" a="1"/>
  <c r="K1405" i="4" s="1"/>
  <c r="J1405" i="4" a="1"/>
  <c r="J1405" i="4" s="1"/>
  <c r="L1420" i="4" a="1"/>
  <c r="L1420" i="4" s="1"/>
  <c r="R1420" i="4" s="1"/>
  <c r="K1420" i="4" a="1"/>
  <c r="K1420" i="4" s="1"/>
  <c r="J1420" i="4" a="1"/>
  <c r="J1420" i="4" s="1"/>
  <c r="L1424" i="4" a="1"/>
  <c r="L1424" i="4" s="1"/>
  <c r="R1424" i="4" s="1"/>
  <c r="K1424" i="4" a="1"/>
  <c r="K1424" i="4" s="1"/>
  <c r="J1424" i="4" a="1"/>
  <c r="J1424" i="4" s="1"/>
  <c r="L1437" i="4" a="1"/>
  <c r="L1437" i="4" s="1"/>
  <c r="R1437" i="4" s="1"/>
  <c r="K1437" i="4" a="1"/>
  <c r="K1437" i="4" s="1"/>
  <c r="J1437" i="4" a="1"/>
  <c r="J1437" i="4" s="1"/>
  <c r="L1452" i="4" a="1"/>
  <c r="L1452" i="4" s="1"/>
  <c r="R1452" i="4" s="1"/>
  <c r="K1452" i="4" a="1"/>
  <c r="K1452" i="4" s="1"/>
  <c r="J1452" i="4" a="1"/>
  <c r="J1452" i="4" s="1"/>
  <c r="L1456" i="4" a="1"/>
  <c r="L1456" i="4" s="1"/>
  <c r="R1456" i="4" s="1"/>
  <c r="J1456" i="4" a="1"/>
  <c r="J1456" i="4" s="1"/>
  <c r="K1456" i="4" a="1"/>
  <c r="K1456" i="4" s="1"/>
  <c r="L1480" i="4" a="1"/>
  <c r="L1480" i="4" s="1"/>
  <c r="R1480" i="4" s="1"/>
  <c r="K1480" i="4" a="1"/>
  <c r="K1480" i="4" s="1"/>
  <c r="J1480" i="4" a="1"/>
  <c r="J1480" i="4" s="1"/>
  <c r="L1485" i="4" a="1"/>
  <c r="L1485" i="4" s="1"/>
  <c r="R1485" i="4" s="1"/>
  <c r="J1485" i="4" a="1"/>
  <c r="J1485" i="4" s="1"/>
  <c r="K1485" i="4" a="1"/>
  <c r="K1485" i="4" s="1"/>
  <c r="L1489" i="4" a="1"/>
  <c r="L1489" i="4" s="1"/>
  <c r="R1489" i="4" s="1"/>
  <c r="J1489" i="4" a="1"/>
  <c r="J1489" i="4" s="1"/>
  <c r="K1489" i="4" a="1"/>
  <c r="K1489" i="4" s="1"/>
  <c r="L1493" i="4" a="1"/>
  <c r="L1493" i="4" s="1"/>
  <c r="R1493" i="4" s="1"/>
  <c r="K1493" i="4" a="1"/>
  <c r="K1493" i="4" s="1"/>
  <c r="J1493" i="4" a="1"/>
  <c r="J1493" i="4" s="1"/>
  <c r="L1498" i="4" a="1"/>
  <c r="L1498" i="4" s="1"/>
  <c r="R1498" i="4" s="1"/>
  <c r="K1498" i="4" a="1"/>
  <c r="K1498" i="4" s="1"/>
  <c r="J1498" i="4" a="1"/>
  <c r="J1498" i="4" s="1"/>
  <c r="L1518" i="4" a="1"/>
  <c r="L1518" i="4" s="1"/>
  <c r="R1518" i="4" s="1"/>
  <c r="K1518" i="4" a="1"/>
  <c r="K1518" i="4" s="1"/>
  <c r="J1518" i="4" a="1"/>
  <c r="J1518" i="4" s="1"/>
  <c r="L1520" i="4" a="1"/>
  <c r="L1520" i="4" s="1"/>
  <c r="R1520" i="4" s="1"/>
  <c r="K1520" i="4" a="1"/>
  <c r="K1520" i="4" s="1"/>
  <c r="J1520" i="4" a="1"/>
  <c r="J1520" i="4" s="1"/>
  <c r="K1522" i="4" a="1"/>
  <c r="K1522" i="4" s="1"/>
  <c r="J1522" i="4" a="1"/>
  <c r="J1522" i="4" s="1"/>
  <c r="L1522" i="4" a="1"/>
  <c r="L1522" i="4" s="1"/>
  <c r="R1522" i="4" s="1"/>
  <c r="L1524" i="4" a="1"/>
  <c r="L1524" i="4" s="1"/>
  <c r="R1524" i="4" s="1"/>
  <c r="K1524" i="4" a="1"/>
  <c r="K1524" i="4" s="1"/>
  <c r="J1524" i="4" a="1"/>
  <c r="J1524" i="4" s="1"/>
  <c r="L1540" i="4" a="1"/>
  <c r="L1540" i="4" s="1"/>
  <c r="R1540" i="4" s="1"/>
  <c r="K1540" i="4" a="1"/>
  <c r="K1540" i="4" s="1"/>
  <c r="J1540" i="4" a="1"/>
  <c r="J1540" i="4" s="1"/>
  <c r="L1542" i="4" a="1"/>
  <c r="L1542" i="4" s="1"/>
  <c r="R1542" i="4" s="1"/>
  <c r="K1542" i="4" a="1"/>
  <c r="K1542" i="4" s="1"/>
  <c r="J1542" i="4" a="1"/>
  <c r="J1542" i="4" s="1"/>
  <c r="L1544" i="4" a="1"/>
  <c r="L1544" i="4" s="1"/>
  <c r="R1544" i="4" s="1"/>
  <c r="J1544" i="4" a="1"/>
  <c r="J1544" i="4" s="1"/>
  <c r="K1544" i="4" a="1"/>
  <c r="K1544" i="4" s="1"/>
  <c r="L1579" i="4" a="1"/>
  <c r="L1579" i="4" s="1"/>
  <c r="R1579" i="4" s="1"/>
  <c r="K1579" i="4" a="1"/>
  <c r="K1579" i="4" s="1"/>
  <c r="J1579" i="4" a="1"/>
  <c r="J1579" i="4" s="1"/>
  <c r="L1588" i="4" a="1"/>
  <c r="L1588" i="4" s="1"/>
  <c r="R1588" i="4" s="1"/>
  <c r="K1588" i="4" a="1"/>
  <c r="K1588" i="4" s="1"/>
  <c r="J1588" i="4" a="1"/>
  <c r="J1588" i="4" s="1"/>
  <c r="L1592" i="4" a="1"/>
  <c r="L1592" i="4" s="1"/>
  <c r="R1592" i="4" s="1"/>
  <c r="K1592" i="4" a="1"/>
  <c r="K1592" i="4" s="1"/>
  <c r="J1592" i="4" a="1"/>
  <c r="J1592" i="4" s="1"/>
  <c r="L1605" i="4" a="1"/>
  <c r="L1605" i="4" s="1"/>
  <c r="R1605" i="4" s="1"/>
  <c r="J1605" i="4" a="1"/>
  <c r="J1605" i="4" s="1"/>
  <c r="K1605" i="4" a="1"/>
  <c r="K1605" i="4" s="1"/>
  <c r="L1607" i="4" a="1"/>
  <c r="L1607" i="4" s="1"/>
  <c r="R1607" i="4" s="1"/>
  <c r="K1607" i="4" a="1"/>
  <c r="K1607" i="4" s="1"/>
  <c r="J1607" i="4" a="1"/>
  <c r="J1607" i="4" s="1"/>
  <c r="L1609" i="4" a="1"/>
  <c r="L1609" i="4" s="1"/>
  <c r="R1609" i="4" s="1"/>
  <c r="K1609" i="4" a="1"/>
  <c r="K1609" i="4" s="1"/>
  <c r="J1609" i="4" a="1"/>
  <c r="J1609" i="4" s="1"/>
  <c r="L1611" i="4" a="1"/>
  <c r="L1611" i="4" s="1"/>
  <c r="R1611" i="4" s="1"/>
  <c r="K1611" i="4" a="1"/>
  <c r="K1611" i="4" s="1"/>
  <c r="J1611" i="4" a="1"/>
  <c r="J1611" i="4" s="1"/>
  <c r="L1631" i="4" a="1"/>
  <c r="L1631" i="4" s="1"/>
  <c r="R1631" i="4" s="1"/>
  <c r="J1631" i="4" a="1"/>
  <c r="J1631" i="4" s="1"/>
  <c r="K1631" i="4" a="1"/>
  <c r="K1631" i="4" s="1"/>
  <c r="L1636" i="4" a="1"/>
  <c r="L1636" i="4" s="1"/>
  <c r="R1636" i="4" s="1"/>
  <c r="K1636" i="4" a="1"/>
  <c r="K1636" i="4" s="1"/>
  <c r="J1636" i="4" a="1"/>
  <c r="J1636" i="4" s="1"/>
  <c r="L1640" i="4" a="1"/>
  <c r="L1640" i="4" s="1"/>
  <c r="R1640" i="4" s="1"/>
  <c r="K1640" i="4" a="1"/>
  <c r="K1640" i="4" s="1"/>
  <c r="J1640" i="4" a="1"/>
  <c r="J1640" i="4" s="1"/>
  <c r="L1644" i="4" a="1"/>
  <c r="L1644" i="4" s="1"/>
  <c r="R1644" i="4" s="1"/>
  <c r="K1644" i="4" a="1"/>
  <c r="K1644" i="4" s="1"/>
  <c r="J1644" i="4" a="1"/>
  <c r="J1644" i="4" s="1"/>
  <c r="L1649" i="4" a="1"/>
  <c r="L1649" i="4" s="1"/>
  <c r="R1649" i="4" s="1"/>
  <c r="K1649" i="4" a="1"/>
  <c r="K1649" i="4" s="1"/>
  <c r="J1649" i="4" a="1"/>
  <c r="J1649" i="4" s="1"/>
  <c r="L1679" i="4" a="1"/>
  <c r="L1679" i="4" s="1"/>
  <c r="R1679" i="4" s="1"/>
  <c r="K1679" i="4" a="1"/>
  <c r="K1679" i="4" s="1"/>
  <c r="J1679" i="4" a="1"/>
  <c r="J1679" i="4" s="1"/>
  <c r="L1681" i="4" a="1"/>
  <c r="L1681" i="4" s="1"/>
  <c r="R1681" i="4" s="1"/>
  <c r="J1681" i="4" a="1"/>
  <c r="J1681" i="4" s="1"/>
  <c r="K1681" i="4" a="1"/>
  <c r="K1681" i="4" s="1"/>
  <c r="L1683" i="4" a="1"/>
  <c r="L1683" i="4" s="1"/>
  <c r="R1683" i="4" s="1"/>
  <c r="K1683" i="4" a="1"/>
  <c r="K1683" i="4" s="1"/>
  <c r="J1683" i="4" a="1"/>
  <c r="J1683" i="4" s="1"/>
  <c r="L1711" i="4" a="1"/>
  <c r="L1711" i="4" s="1"/>
  <c r="R1711" i="4" s="1"/>
  <c r="K1711" i="4" a="1"/>
  <c r="K1711" i="4" s="1"/>
  <c r="J1711" i="4" a="1"/>
  <c r="J1711" i="4" s="1"/>
  <c r="L1713" i="4" a="1"/>
  <c r="L1713" i="4" s="1"/>
  <c r="R1713" i="4" s="1"/>
  <c r="J1713" i="4" a="1"/>
  <c r="J1713" i="4" s="1"/>
  <c r="K1713" i="4" a="1"/>
  <c r="K1713" i="4" s="1"/>
  <c r="L1715" i="4" a="1"/>
  <c r="L1715" i="4" s="1"/>
  <c r="R1715" i="4" s="1"/>
  <c r="J1715" i="4" a="1"/>
  <c r="J1715" i="4" s="1"/>
  <c r="K1715" i="4" a="1"/>
  <c r="K1715" i="4" s="1"/>
  <c r="L1773" i="4" a="1"/>
  <c r="L1773" i="4" s="1"/>
  <c r="R1773" i="4" s="1"/>
  <c r="J1773" i="4" a="1"/>
  <c r="J1773" i="4" s="1"/>
  <c r="K1773" i="4" a="1"/>
  <c r="K1773" i="4" s="1"/>
  <c r="L1782" i="4" a="1"/>
  <c r="L1782" i="4" s="1"/>
  <c r="R1782" i="4" s="1"/>
  <c r="K1782" i="4" a="1"/>
  <c r="K1782" i="4" s="1"/>
  <c r="J1782" i="4" a="1"/>
  <c r="J1782" i="4" s="1"/>
  <c r="L1789" i="4" a="1"/>
  <c r="L1789" i="4" s="1"/>
  <c r="R1789" i="4" s="1"/>
  <c r="K1789" i="4" a="1"/>
  <c r="K1789" i="4" s="1"/>
  <c r="J1789" i="4" a="1"/>
  <c r="J1789" i="4" s="1"/>
  <c r="L1798" i="4" a="1"/>
  <c r="L1798" i="4" s="1"/>
  <c r="R1798" i="4" s="1"/>
  <c r="K1798" i="4" a="1"/>
  <c r="K1798" i="4" s="1"/>
  <c r="J1798" i="4" a="1"/>
  <c r="J1798" i="4" s="1"/>
  <c r="L1805" i="4" a="1"/>
  <c r="L1805" i="4" s="1"/>
  <c r="R1805" i="4" s="1"/>
  <c r="J1805" i="4" a="1"/>
  <c r="J1805" i="4" s="1"/>
  <c r="K1805" i="4" a="1"/>
  <c r="K1805" i="4" s="1"/>
  <c r="K1814" i="4" a="1"/>
  <c r="K1814" i="4" s="1"/>
  <c r="L1814" i="4" a="1"/>
  <c r="L1814" i="4" s="1"/>
  <c r="R1814" i="4" s="1"/>
  <c r="J1814" i="4" a="1"/>
  <c r="J1814" i="4" s="1"/>
  <c r="L1821" i="4" a="1"/>
  <c r="L1821" i="4" s="1"/>
  <c r="R1821" i="4" s="1"/>
  <c r="J1821" i="4" a="1"/>
  <c r="J1821" i="4" s="1"/>
  <c r="K1821" i="4" a="1"/>
  <c r="K1821" i="4" s="1"/>
  <c r="L1830" i="4" a="1"/>
  <c r="L1830" i="4" s="1"/>
  <c r="R1830" i="4" s="1"/>
  <c r="K1830" i="4" a="1"/>
  <c r="K1830" i="4" s="1"/>
  <c r="J1830" i="4" a="1"/>
  <c r="J1830" i="4" s="1"/>
  <c r="L1837" i="4" a="1"/>
  <c r="L1837" i="4" s="1"/>
  <c r="R1837" i="4" s="1"/>
  <c r="K1837" i="4" a="1"/>
  <c r="K1837" i="4" s="1"/>
  <c r="J1837" i="4" a="1"/>
  <c r="J1837" i="4" s="1"/>
  <c r="L1846" i="4" a="1"/>
  <c r="L1846" i="4" s="1"/>
  <c r="R1846" i="4" s="1"/>
  <c r="J1846" i="4" a="1"/>
  <c r="J1846" i="4" s="1"/>
  <c r="K1846" i="4" a="1"/>
  <c r="K1846" i="4" s="1"/>
  <c r="L1853" i="4" a="1"/>
  <c r="L1853" i="4" s="1"/>
  <c r="R1853" i="4" s="1"/>
  <c r="K1853" i="4" a="1"/>
  <c r="K1853" i="4" s="1"/>
  <c r="J1853" i="4" a="1"/>
  <c r="J1853" i="4" s="1"/>
  <c r="L1907" i="4" a="1"/>
  <c r="L1907" i="4" s="1"/>
  <c r="R1907" i="4" s="1"/>
  <c r="K1907" i="4" a="1"/>
  <c r="K1907" i="4" s="1"/>
  <c r="J1907" i="4" a="1"/>
  <c r="J1907" i="4" s="1"/>
  <c r="L1911" i="4" a="1"/>
  <c r="L1911" i="4" s="1"/>
  <c r="R1911" i="4" s="1"/>
  <c r="K1911" i="4" a="1"/>
  <c r="K1911" i="4" s="1"/>
  <c r="J1911" i="4" a="1"/>
  <c r="J1911" i="4" s="1"/>
  <c r="L1946" i="4" a="1"/>
  <c r="L1946" i="4" s="1"/>
  <c r="R1946" i="4" s="1"/>
  <c r="K1946" i="4" a="1"/>
  <c r="K1946" i="4" s="1"/>
  <c r="J1946" i="4" a="1"/>
  <c r="J1946" i="4" s="1"/>
  <c r="L1950" i="4" a="1"/>
  <c r="L1950" i="4" s="1"/>
  <c r="R1950" i="4" s="1"/>
  <c r="K1950" i="4" a="1"/>
  <c r="K1950" i="4" s="1"/>
  <c r="J1950" i="4" a="1"/>
  <c r="J1950" i="4" s="1"/>
  <c r="L2054" i="4" a="1"/>
  <c r="L2054" i="4" s="1"/>
  <c r="R2054" i="4" s="1"/>
  <c r="K2054" i="4" a="1"/>
  <c r="K2054" i="4" s="1"/>
  <c r="J2054" i="4" a="1"/>
  <c r="J2054" i="4" s="1"/>
  <c r="L2086" i="4" a="1"/>
  <c r="L2086" i="4" s="1"/>
  <c r="R2086" i="4" s="1"/>
  <c r="K2086" i="4" a="1"/>
  <c r="K2086" i="4" s="1"/>
  <c r="J2086" i="4" a="1"/>
  <c r="J2086" i="4" s="1"/>
  <c r="L2129" i="4" a="1"/>
  <c r="L2129" i="4" s="1"/>
  <c r="R2129" i="4" s="1"/>
  <c r="K2129" i="4" a="1"/>
  <c r="K2129" i="4" s="1"/>
  <c r="J2129" i="4" a="1"/>
  <c r="J2129" i="4" s="1"/>
  <c r="K2185" i="4" a="1"/>
  <c r="K2185" i="4" s="1"/>
  <c r="L2185" i="4" a="1"/>
  <c r="L2185" i="4" s="1"/>
  <c r="R2185" i="4" s="1"/>
  <c r="J2185" i="4" a="1"/>
  <c r="J2185" i="4" s="1"/>
  <c r="L2214" i="4" a="1"/>
  <c r="L2214" i="4" s="1"/>
  <c r="R2214" i="4" s="1"/>
  <c r="J2214" i="4" a="1"/>
  <c r="J2214" i="4" s="1"/>
  <c r="K2214" i="4" a="1"/>
  <c r="K2214" i="4" s="1"/>
  <c r="L2247" i="4" a="1"/>
  <c r="L2247" i="4" s="1"/>
  <c r="R2247" i="4" s="1"/>
  <c r="K2247" i="4" a="1"/>
  <c r="K2247" i="4" s="1"/>
  <c r="J2247" i="4" a="1"/>
  <c r="J2247" i="4" s="1"/>
  <c r="L2279" i="4" a="1"/>
  <c r="L2279" i="4" s="1"/>
  <c r="R2279" i="4" s="1"/>
  <c r="K2279" i="4" a="1"/>
  <c r="K2279" i="4" s="1"/>
  <c r="J2279" i="4" a="1"/>
  <c r="J2279" i="4" s="1"/>
  <c r="L2327" i="4" a="1"/>
  <c r="L2327" i="4" s="1"/>
  <c r="R2327" i="4" s="1"/>
  <c r="K2327" i="4" a="1"/>
  <c r="K2327" i="4" s="1"/>
  <c r="J2327" i="4" a="1"/>
  <c r="J2327" i="4" s="1"/>
  <c r="L2359" i="4" a="1"/>
  <c r="L2359" i="4" s="1"/>
  <c r="R2359" i="4" s="1"/>
  <c r="K2359" i="4" a="1"/>
  <c r="K2359" i="4" s="1"/>
  <c r="J2359" i="4" a="1"/>
  <c r="J2359" i="4" s="1"/>
  <c r="L2391" i="4" a="1"/>
  <c r="L2391" i="4" s="1"/>
  <c r="R2391" i="4" s="1"/>
  <c r="K2391" i="4" a="1"/>
  <c r="K2391" i="4" s="1"/>
  <c r="J2391" i="4" a="1"/>
  <c r="J2391" i="4" s="1"/>
  <c r="L2423" i="4" a="1"/>
  <c r="L2423" i="4" s="1"/>
  <c r="R2423" i="4" s="1"/>
  <c r="K2423" i="4" a="1"/>
  <c r="K2423" i="4" s="1"/>
  <c r="J2423" i="4" a="1"/>
  <c r="J2423" i="4" s="1"/>
  <c r="K2455" i="4" a="1"/>
  <c r="K2455" i="4" s="1"/>
  <c r="L2455" i="4" a="1"/>
  <c r="L2455" i="4" s="1"/>
  <c r="R2455" i="4" s="1"/>
  <c r="J2455" i="4" a="1"/>
  <c r="J2455" i="4" s="1"/>
  <c r="L2509" i="4" a="1"/>
  <c r="L2509" i="4" s="1"/>
  <c r="R2509" i="4" s="1"/>
  <c r="J2509" i="4" a="1"/>
  <c r="J2509" i="4" s="1"/>
  <c r="K2509" i="4" a="1"/>
  <c r="K2509" i="4" s="1"/>
  <c r="L2573" i="4" a="1"/>
  <c r="L2573" i="4" s="1"/>
  <c r="R2573" i="4" s="1"/>
  <c r="K2573" i="4" a="1"/>
  <c r="K2573" i="4" s="1"/>
  <c r="J2573" i="4" a="1"/>
  <c r="J2573" i="4" s="1"/>
  <c r="L2657" i="4" a="1"/>
  <c r="L2657" i="4" s="1"/>
  <c r="R2657" i="4" s="1"/>
  <c r="K2657" i="4" a="1"/>
  <c r="K2657" i="4" s="1"/>
  <c r="J2657" i="4" a="1"/>
  <c r="J2657" i="4" s="1"/>
  <c r="L2700" i="4" a="1"/>
  <c r="L2700" i="4" s="1"/>
  <c r="R2700" i="4" s="1"/>
  <c r="K2700" i="4" a="1"/>
  <c r="K2700" i="4" s="1"/>
  <c r="J2700" i="4" a="1"/>
  <c r="J2700" i="4" s="1"/>
  <c r="K2732" i="4" a="1"/>
  <c r="K2732" i="4" s="1"/>
  <c r="L2732" i="4" a="1"/>
  <c r="L2732" i="4" s="1"/>
  <c r="R2732" i="4" s="1"/>
  <c r="J2732" i="4" a="1"/>
  <c r="J2732" i="4" s="1"/>
  <c r="K2846" i="4" a="1"/>
  <c r="K2846" i="4" s="1"/>
  <c r="J2846" i="4" a="1"/>
  <c r="J2846" i="4" s="1"/>
  <c r="L2846" i="4" a="1"/>
  <c r="L2846" i="4" s="1"/>
  <c r="R2846" i="4" s="1"/>
  <c r="L2972" i="4" a="1"/>
  <c r="L2972" i="4" s="1"/>
  <c r="R2972" i="4" s="1"/>
  <c r="K2972" i="4" a="1"/>
  <c r="K2972" i="4" s="1"/>
  <c r="J2972" i="4" a="1"/>
  <c r="J2972" i="4" s="1"/>
  <c r="L2990" i="4" a="1"/>
  <c r="L2990" i="4" s="1"/>
  <c r="R2990" i="4" s="1"/>
  <c r="K2990" i="4" a="1"/>
  <c r="K2990" i="4" s="1"/>
  <c r="J2990" i="4" a="1"/>
  <c r="J2990" i="4" s="1"/>
  <c r="L2996" i="4" a="1"/>
  <c r="L2996" i="4" s="1"/>
  <c r="R2996" i="4" s="1"/>
  <c r="K2996" i="4" a="1"/>
  <c r="K2996" i="4" s="1"/>
  <c r="J2996" i="4" a="1"/>
  <c r="J2996" i="4" s="1"/>
  <c r="L3026" i="4" a="1"/>
  <c r="L3026" i="4" s="1"/>
  <c r="R3026" i="4" s="1"/>
  <c r="K3026" i="4" a="1"/>
  <c r="K3026" i="4" s="1"/>
  <c r="J3026" i="4" a="1"/>
  <c r="J3026" i="4" s="1"/>
  <c r="L3030" i="4" a="1"/>
  <c r="L3030" i="4" s="1"/>
  <c r="R3030" i="4" s="1"/>
  <c r="K3030" i="4" a="1"/>
  <c r="K3030" i="4" s="1"/>
  <c r="J3030" i="4" a="1"/>
  <c r="J3030" i="4" s="1"/>
  <c r="L3050" i="4" a="1"/>
  <c r="L3050" i="4" s="1"/>
  <c r="R3050" i="4" s="1"/>
  <c r="K3050" i="4" a="1"/>
  <c r="K3050" i="4" s="1"/>
  <c r="J3050" i="4" a="1"/>
  <c r="J3050" i="4" s="1"/>
  <c r="L3052" i="4" a="1"/>
  <c r="L3052" i="4" s="1"/>
  <c r="R3052" i="4" s="1"/>
  <c r="K3052" i="4" a="1"/>
  <c r="K3052" i="4" s="1"/>
  <c r="J3052" i="4" a="1"/>
  <c r="J3052" i="4" s="1"/>
  <c r="L3094" i="4" a="1"/>
  <c r="L3094" i="4" s="1"/>
  <c r="R3094" i="4" s="1"/>
  <c r="K3094" i="4" a="1"/>
  <c r="K3094" i="4" s="1"/>
  <c r="J3094" i="4" a="1"/>
  <c r="J3094" i="4" s="1"/>
  <c r="L3128" i="4" a="1"/>
  <c r="L3128" i="4" s="1"/>
  <c r="R3128" i="4" s="1"/>
  <c r="K3128" i="4" a="1"/>
  <c r="K3128" i="4" s="1"/>
  <c r="J3128" i="4" a="1"/>
  <c r="J3128" i="4" s="1"/>
  <c r="L3160" i="4" a="1"/>
  <c r="L3160" i="4" s="1"/>
  <c r="R3160" i="4" s="1"/>
  <c r="K3160" i="4" a="1"/>
  <c r="K3160" i="4" s="1"/>
  <c r="J3160" i="4" a="1"/>
  <c r="J3160" i="4" s="1"/>
  <c r="L3234" i="4" a="1"/>
  <c r="L3234" i="4" s="1"/>
  <c r="R3234" i="4" s="1"/>
  <c r="J3234" i="4" a="1"/>
  <c r="J3234" i="4" s="1"/>
  <c r="K3234" i="4" a="1"/>
  <c r="K3234" i="4" s="1"/>
  <c r="L3266" i="4" a="1"/>
  <c r="L3266" i="4" s="1"/>
  <c r="R3266" i="4" s="1"/>
  <c r="J3266" i="4" a="1"/>
  <c r="J3266" i="4" s="1"/>
  <c r="K3266" i="4" a="1"/>
  <c r="K3266" i="4" s="1"/>
  <c r="L3298" i="4" a="1"/>
  <c r="L3298" i="4" s="1"/>
  <c r="R3298" i="4" s="1"/>
  <c r="K3298" i="4" a="1"/>
  <c r="K3298" i="4" s="1"/>
  <c r="J3298" i="4" a="1"/>
  <c r="J3298" i="4" s="1"/>
  <c r="L3357" i="4" a="1"/>
  <c r="L3357" i="4" s="1"/>
  <c r="R3357" i="4" s="1"/>
  <c r="K3357" i="4" a="1"/>
  <c r="K3357" i="4" s="1"/>
  <c r="J3357" i="4" a="1"/>
  <c r="J3357" i="4" s="1"/>
  <c r="L3361" i="4" a="1"/>
  <c r="L3361" i="4" s="1"/>
  <c r="R3361" i="4" s="1"/>
  <c r="K3361" i="4" a="1"/>
  <c r="K3361" i="4" s="1"/>
  <c r="J3361" i="4" a="1"/>
  <c r="J3361" i="4" s="1"/>
  <c r="L3389" i="4" a="1"/>
  <c r="L3389" i="4" s="1"/>
  <c r="R3389" i="4" s="1"/>
  <c r="K3389" i="4" a="1"/>
  <c r="K3389" i="4" s="1"/>
  <c r="J3389" i="4" a="1"/>
  <c r="J3389" i="4" s="1"/>
  <c r="L3393" i="4" a="1"/>
  <c r="L3393" i="4" s="1"/>
  <c r="R3393" i="4" s="1"/>
  <c r="K3393" i="4" a="1"/>
  <c r="K3393" i="4" s="1"/>
  <c r="J3393" i="4" a="1"/>
  <c r="J3393" i="4" s="1"/>
  <c r="L3429" i="4" a="1"/>
  <c r="L3429" i="4" s="1"/>
  <c r="R3429" i="4" s="1"/>
  <c r="K3429" i="4" a="1"/>
  <c r="K3429" i="4" s="1"/>
  <c r="J3429" i="4" a="1"/>
  <c r="J3429" i="4" s="1"/>
  <c r="L3457" i="4" a="1"/>
  <c r="L3457" i="4" s="1"/>
  <c r="R3457" i="4" s="1"/>
  <c r="K3457" i="4" a="1"/>
  <c r="K3457" i="4" s="1"/>
  <c r="J3457" i="4" a="1"/>
  <c r="J3457" i="4" s="1"/>
  <c r="L3461" i="4" a="1"/>
  <c r="L3461" i="4" s="1"/>
  <c r="R3461" i="4" s="1"/>
  <c r="J3461" i="4" a="1"/>
  <c r="J3461" i="4" s="1"/>
  <c r="K3461" i="4" a="1"/>
  <c r="K3461" i="4" s="1"/>
  <c r="L3518" i="4" a="1"/>
  <c r="L3518" i="4" s="1"/>
  <c r="R3518" i="4" s="1"/>
  <c r="K3518" i="4" a="1"/>
  <c r="K3518" i="4" s="1"/>
  <c r="J3518" i="4" a="1"/>
  <c r="J3518" i="4" s="1"/>
  <c r="L3525" i="4" a="1"/>
  <c r="L3525" i="4" s="1"/>
  <c r="R3525" i="4" s="1"/>
  <c r="J3525" i="4" a="1"/>
  <c r="J3525" i="4" s="1"/>
  <c r="K3525" i="4" a="1"/>
  <c r="K3525" i="4" s="1"/>
  <c r="L3534" i="4" a="1"/>
  <c r="L3534" i="4" s="1"/>
  <c r="R3534" i="4" s="1"/>
  <c r="K3534" i="4" a="1"/>
  <c r="K3534" i="4" s="1"/>
  <c r="J3534" i="4" a="1"/>
  <c r="J3534" i="4" s="1"/>
  <c r="L3541" i="4" a="1"/>
  <c r="L3541" i="4" s="1"/>
  <c r="R3541" i="4" s="1"/>
  <c r="K3541" i="4" a="1"/>
  <c r="K3541" i="4" s="1"/>
  <c r="J3541" i="4" a="1"/>
  <c r="J3541" i="4" s="1"/>
  <c r="L3550" i="4" a="1"/>
  <c r="L3550" i="4" s="1"/>
  <c r="R3550" i="4" s="1"/>
  <c r="K3550" i="4" a="1"/>
  <c r="K3550" i="4" s="1"/>
  <c r="J3550" i="4" a="1"/>
  <c r="J3550" i="4" s="1"/>
  <c r="L3557" i="4" a="1"/>
  <c r="L3557" i="4" s="1"/>
  <c r="R3557" i="4" s="1"/>
  <c r="K3557" i="4" a="1"/>
  <c r="K3557" i="4" s="1"/>
  <c r="J3557" i="4" a="1"/>
  <c r="J3557" i="4" s="1"/>
  <c r="L3566" i="4" a="1"/>
  <c r="L3566" i="4" s="1"/>
  <c r="R3566" i="4" s="1"/>
  <c r="K3566" i="4" a="1"/>
  <c r="K3566" i="4" s="1"/>
  <c r="J3566" i="4" a="1"/>
  <c r="J3566" i="4" s="1"/>
  <c r="L3573" i="4" a="1"/>
  <c r="L3573" i="4" s="1"/>
  <c r="R3573" i="4" s="1"/>
  <c r="K3573" i="4" a="1"/>
  <c r="K3573" i="4" s="1"/>
  <c r="J3573" i="4" a="1"/>
  <c r="J3573" i="4" s="1"/>
  <c r="L3656" i="4" a="1"/>
  <c r="L3656" i="4" s="1"/>
  <c r="R3656" i="4" s="1"/>
  <c r="K3656" i="4" a="1"/>
  <c r="K3656" i="4" s="1"/>
  <c r="J3656" i="4" a="1"/>
  <c r="J3656" i="4" s="1"/>
  <c r="L3665" i="4" a="1"/>
  <c r="L3665" i="4" s="1"/>
  <c r="R3665" i="4" s="1"/>
  <c r="K3665" i="4" a="1"/>
  <c r="K3665" i="4" s="1"/>
  <c r="J3665" i="4" a="1"/>
  <c r="J3665" i="4" s="1"/>
  <c r="L3681" i="4" a="1"/>
  <c r="L3681" i="4" s="1"/>
  <c r="R3681" i="4" s="1"/>
  <c r="K3681" i="4" a="1"/>
  <c r="K3681" i="4" s="1"/>
  <c r="J3681" i="4" a="1"/>
  <c r="J3681" i="4" s="1"/>
  <c r="L3713" i="4" a="1"/>
  <c r="L3713" i="4" s="1"/>
  <c r="R3713" i="4" s="1"/>
  <c r="K3713" i="4" a="1"/>
  <c r="K3713" i="4" s="1"/>
  <c r="J3713" i="4" a="1"/>
  <c r="J3713" i="4" s="1"/>
  <c r="L3740" i="4" a="1"/>
  <c r="L3740" i="4" s="1"/>
  <c r="R3740" i="4" s="1"/>
  <c r="K3740" i="4" a="1"/>
  <c r="K3740" i="4" s="1"/>
  <c r="J3740" i="4" a="1"/>
  <c r="J3740" i="4" s="1"/>
  <c r="L3789" i="4" a="1"/>
  <c r="L3789" i="4" s="1"/>
  <c r="R3789" i="4" s="1"/>
  <c r="K3789" i="4" a="1"/>
  <c r="K3789" i="4" s="1"/>
  <c r="J3789" i="4" a="1"/>
  <c r="J3789" i="4" s="1"/>
  <c r="L3793" i="4" a="1"/>
  <c r="L3793" i="4" s="1"/>
  <c r="R3793" i="4" s="1"/>
  <c r="K3793" i="4" a="1"/>
  <c r="K3793" i="4" s="1"/>
  <c r="J3793" i="4" a="1"/>
  <c r="J3793" i="4" s="1"/>
  <c r="K3831" i="4" a="1"/>
  <c r="K3831" i="4" s="1"/>
  <c r="J3831" i="4" a="1"/>
  <c r="J3831" i="4" s="1"/>
  <c r="L3831" i="4" a="1"/>
  <c r="L3831" i="4" s="1"/>
  <c r="R3831" i="4" s="1"/>
  <c r="L3833" i="4" a="1"/>
  <c r="L3833" i="4" s="1"/>
  <c r="R3833" i="4" s="1"/>
  <c r="J3833" i="4" a="1"/>
  <c r="J3833" i="4" s="1"/>
  <c r="K3833" i="4" a="1"/>
  <c r="K3833" i="4" s="1"/>
  <c r="L3855" i="4" a="1"/>
  <c r="L3855" i="4" s="1"/>
  <c r="R3855" i="4" s="1"/>
  <c r="K3855" i="4" a="1"/>
  <c r="K3855" i="4" s="1"/>
  <c r="J3855" i="4" a="1"/>
  <c r="J3855" i="4" s="1"/>
  <c r="K3857" i="4" a="1"/>
  <c r="K3857" i="4" s="1"/>
  <c r="L3857" i="4" a="1"/>
  <c r="L3857" i="4" s="1"/>
  <c r="R3857" i="4" s="1"/>
  <c r="J3857" i="4" a="1"/>
  <c r="J3857" i="4" s="1"/>
  <c r="L3872" i="4" a="1"/>
  <c r="L3872" i="4" s="1"/>
  <c r="R3872" i="4" s="1"/>
  <c r="K3872" i="4" a="1"/>
  <c r="K3872" i="4" s="1"/>
  <c r="J3872" i="4" a="1"/>
  <c r="J3872" i="4" s="1"/>
  <c r="L3886" i="4" a="1"/>
  <c r="L3886" i="4" s="1"/>
  <c r="R3886" i="4" s="1"/>
  <c r="K3886" i="4" a="1"/>
  <c r="K3886" i="4" s="1"/>
  <c r="J3886" i="4" a="1"/>
  <c r="J3886" i="4" s="1"/>
  <c r="L9" i="4" a="1"/>
  <c r="L9" i="4" s="1"/>
  <c r="R9" i="4" s="1"/>
  <c r="K9" i="4" a="1"/>
  <c r="K9" i="4" s="1"/>
  <c r="J9" i="4" a="1"/>
  <c r="J9" i="4" s="1"/>
  <c r="L25" i="4" a="1"/>
  <c r="L25" i="4" s="1"/>
  <c r="R25" i="4" s="1"/>
  <c r="K25" i="4" a="1"/>
  <c r="K25" i="4" s="1"/>
  <c r="J25" i="4" a="1"/>
  <c r="J25" i="4" s="1"/>
  <c r="L41" i="4" a="1"/>
  <c r="L41" i="4" s="1"/>
  <c r="R41" i="4" s="1"/>
  <c r="K41" i="4" a="1"/>
  <c r="K41" i="4" s="1"/>
  <c r="J41" i="4" a="1"/>
  <c r="J41" i="4" s="1"/>
  <c r="L57" i="4" a="1"/>
  <c r="L57" i="4" s="1"/>
  <c r="R57" i="4" s="1"/>
  <c r="K57" i="4" a="1"/>
  <c r="K57" i="4" s="1"/>
  <c r="J57" i="4" a="1"/>
  <c r="J57" i="4" s="1"/>
  <c r="L73" i="4" a="1"/>
  <c r="L73" i="4" s="1"/>
  <c r="R73" i="4" s="1"/>
  <c r="K73" i="4" a="1"/>
  <c r="K73" i="4" s="1"/>
  <c r="J73" i="4" a="1"/>
  <c r="J73" i="4" s="1"/>
  <c r="L92" i="4" a="1"/>
  <c r="L92" i="4" s="1"/>
  <c r="R92" i="4" s="1"/>
  <c r="J92" i="4" a="1"/>
  <c r="J92" i="4" s="1"/>
  <c r="K92" i="4" a="1"/>
  <c r="K92" i="4" s="1"/>
  <c r="L97" i="4" a="1"/>
  <c r="L97" i="4" s="1"/>
  <c r="R97" i="4" s="1"/>
  <c r="K97" i="4" a="1"/>
  <c r="K97" i="4" s="1"/>
  <c r="J97" i="4" a="1"/>
  <c r="J97" i="4" s="1"/>
  <c r="L102" i="4" a="1"/>
  <c r="L102" i="4" s="1"/>
  <c r="R102" i="4" s="1"/>
  <c r="K102" i="4" a="1"/>
  <c r="K102" i="4" s="1"/>
  <c r="J102" i="4" a="1"/>
  <c r="J102" i="4" s="1"/>
  <c r="L124" i="4" a="1"/>
  <c r="L124" i="4" s="1"/>
  <c r="R124" i="4" s="1"/>
  <c r="K124" i="4" a="1"/>
  <c r="K124" i="4" s="1"/>
  <c r="J124" i="4" a="1"/>
  <c r="J124" i="4" s="1"/>
  <c r="L129" i="4" a="1"/>
  <c r="L129" i="4" s="1"/>
  <c r="R129" i="4" s="1"/>
  <c r="K129" i="4" a="1"/>
  <c r="K129" i="4" s="1"/>
  <c r="J129" i="4" a="1"/>
  <c r="J129" i="4" s="1"/>
  <c r="L134" i="4" a="1"/>
  <c r="L134" i="4" s="1"/>
  <c r="R134" i="4" s="1"/>
  <c r="K134" i="4" a="1"/>
  <c r="K134" i="4" s="1"/>
  <c r="J134" i="4" a="1"/>
  <c r="J134" i="4" s="1"/>
  <c r="L156" i="4" a="1"/>
  <c r="L156" i="4" s="1"/>
  <c r="R156" i="4" s="1"/>
  <c r="J156" i="4" a="1"/>
  <c r="J156" i="4" s="1"/>
  <c r="K156" i="4" a="1"/>
  <c r="K156" i="4" s="1"/>
  <c r="L161" i="4" a="1"/>
  <c r="L161" i="4" s="1"/>
  <c r="R161" i="4" s="1"/>
  <c r="K161" i="4" a="1"/>
  <c r="K161" i="4" s="1"/>
  <c r="J161" i="4" a="1"/>
  <c r="J161" i="4" s="1"/>
  <c r="L166" i="4" a="1"/>
  <c r="L166" i="4" s="1"/>
  <c r="R166" i="4" s="1"/>
  <c r="K166" i="4" a="1"/>
  <c r="K166" i="4" s="1"/>
  <c r="J166" i="4" a="1"/>
  <c r="J166" i="4" s="1"/>
  <c r="L188" i="4" a="1"/>
  <c r="L188" i="4" s="1"/>
  <c r="R188" i="4" s="1"/>
  <c r="K188" i="4" a="1"/>
  <c r="K188" i="4" s="1"/>
  <c r="J188" i="4" a="1"/>
  <c r="J188" i="4" s="1"/>
  <c r="L204" i="4" a="1"/>
  <c r="L204" i="4" s="1"/>
  <c r="R204" i="4" s="1"/>
  <c r="K204" i="4" a="1"/>
  <c r="K204" i="4" s="1"/>
  <c r="J204" i="4" a="1"/>
  <c r="J204" i="4" s="1"/>
  <c r="L220" i="4" a="1"/>
  <c r="L220" i="4" s="1"/>
  <c r="R220" i="4" s="1"/>
  <c r="K220" i="4" a="1"/>
  <c r="K220" i="4" s="1"/>
  <c r="J220" i="4" a="1"/>
  <c r="J220" i="4" s="1"/>
  <c r="L236" i="4" a="1"/>
  <c r="L236" i="4" s="1"/>
  <c r="R236" i="4" s="1"/>
  <c r="K236" i="4" a="1"/>
  <c r="K236" i="4" s="1"/>
  <c r="J236" i="4" a="1"/>
  <c r="J236" i="4" s="1"/>
  <c r="L252" i="4" a="1"/>
  <c r="L252" i="4" s="1"/>
  <c r="R252" i="4" s="1"/>
  <c r="K252" i="4" a="1"/>
  <c r="K252" i="4" s="1"/>
  <c r="J252" i="4" a="1"/>
  <c r="J252" i="4" s="1"/>
  <c r="L268" i="4" a="1"/>
  <c r="L268" i="4" s="1"/>
  <c r="R268" i="4" s="1"/>
  <c r="K268" i="4" a="1"/>
  <c r="K268" i="4" s="1"/>
  <c r="J268" i="4" a="1"/>
  <c r="J268" i="4" s="1"/>
  <c r="L284" i="4" a="1"/>
  <c r="L284" i="4" s="1"/>
  <c r="R284" i="4" s="1"/>
  <c r="K284" i="4" a="1"/>
  <c r="K284" i="4" s="1"/>
  <c r="J284" i="4" a="1"/>
  <c r="J284" i="4" s="1"/>
  <c r="L300" i="4" a="1"/>
  <c r="L300" i="4" s="1"/>
  <c r="R300" i="4" s="1"/>
  <c r="K300" i="4" a="1"/>
  <c r="K300" i="4" s="1"/>
  <c r="J300" i="4" a="1"/>
  <c r="J300" i="4" s="1"/>
  <c r="L316" i="4" a="1"/>
  <c r="L316" i="4" s="1"/>
  <c r="R316" i="4" s="1"/>
  <c r="K316" i="4" a="1"/>
  <c r="K316" i="4" s="1"/>
  <c r="J316" i="4" a="1"/>
  <c r="J316" i="4" s="1"/>
  <c r="L332" i="4" a="1"/>
  <c r="L332" i="4" s="1"/>
  <c r="R332" i="4" s="1"/>
  <c r="K332" i="4" a="1"/>
  <c r="K332" i="4" s="1"/>
  <c r="J332" i="4" a="1"/>
  <c r="J332" i="4" s="1"/>
  <c r="L348" i="4" a="1"/>
  <c r="L348" i="4" s="1"/>
  <c r="R348" i="4" s="1"/>
  <c r="K348" i="4" a="1"/>
  <c r="K348" i="4" s="1"/>
  <c r="J348" i="4" a="1"/>
  <c r="J348" i="4" s="1"/>
  <c r="L364" i="4" a="1"/>
  <c r="L364" i="4" s="1"/>
  <c r="R364" i="4" s="1"/>
  <c r="K364" i="4" a="1"/>
  <c r="K364" i="4" s="1"/>
  <c r="J364" i="4" a="1"/>
  <c r="J364" i="4" s="1"/>
  <c r="L380" i="4" a="1"/>
  <c r="L380" i="4" s="1"/>
  <c r="R380" i="4" s="1"/>
  <c r="K380" i="4" a="1"/>
  <c r="K380" i="4" s="1"/>
  <c r="J380" i="4" a="1"/>
  <c r="J380" i="4" s="1"/>
  <c r="L396" i="4" a="1"/>
  <c r="L396" i="4" s="1"/>
  <c r="R396" i="4" s="1"/>
  <c r="K396" i="4" a="1"/>
  <c r="K396" i="4" s="1"/>
  <c r="J396" i="4" a="1"/>
  <c r="J396" i="4" s="1"/>
  <c r="L412" i="4" a="1"/>
  <c r="L412" i="4" s="1"/>
  <c r="R412" i="4" s="1"/>
  <c r="K412" i="4" a="1"/>
  <c r="K412" i="4" s="1"/>
  <c r="J412" i="4" a="1"/>
  <c r="J412" i="4" s="1"/>
  <c r="L428" i="4" a="1"/>
  <c r="L428" i="4" s="1"/>
  <c r="R428" i="4" s="1"/>
  <c r="K428" i="4" a="1"/>
  <c r="K428" i="4" s="1"/>
  <c r="J428" i="4" a="1"/>
  <c r="J428" i="4" s="1"/>
  <c r="L444" i="4" a="1"/>
  <c r="L444" i="4" s="1"/>
  <c r="R444" i="4" s="1"/>
  <c r="K444" i="4" a="1"/>
  <c r="K444" i="4" s="1"/>
  <c r="J444" i="4" a="1"/>
  <c r="J444" i="4" s="1"/>
  <c r="L460" i="4" a="1"/>
  <c r="L460" i="4" s="1"/>
  <c r="R460" i="4" s="1"/>
  <c r="K460" i="4" a="1"/>
  <c r="K460" i="4" s="1"/>
  <c r="J460" i="4" a="1"/>
  <c r="J460" i="4" s="1"/>
  <c r="L476" i="4" a="1"/>
  <c r="L476" i="4" s="1"/>
  <c r="R476" i="4" s="1"/>
  <c r="K476" i="4" a="1"/>
  <c r="K476" i="4" s="1"/>
  <c r="J476" i="4" a="1"/>
  <c r="J476" i="4" s="1"/>
  <c r="L499" i="4" a="1"/>
  <c r="L499" i="4" s="1"/>
  <c r="R499" i="4" s="1"/>
  <c r="K499" i="4" a="1"/>
  <c r="K499" i="4" s="1"/>
  <c r="J499" i="4" a="1"/>
  <c r="J499" i="4" s="1"/>
  <c r="K520" i="4" a="1"/>
  <c r="K520" i="4" s="1"/>
  <c r="L520" i="4" a="1"/>
  <c r="L520" i="4" s="1"/>
  <c r="R520" i="4" s="1"/>
  <c r="J520" i="4" a="1"/>
  <c r="J520" i="4" s="1"/>
  <c r="L536" i="4" a="1"/>
  <c r="L536" i="4" s="1"/>
  <c r="R536" i="4" s="1"/>
  <c r="K536" i="4" a="1"/>
  <c r="K536" i="4" s="1"/>
  <c r="J536" i="4" a="1"/>
  <c r="J536" i="4" s="1"/>
  <c r="L552" i="4" a="1"/>
  <c r="L552" i="4" s="1"/>
  <c r="R552" i="4" s="1"/>
  <c r="K552" i="4" a="1"/>
  <c r="K552" i="4" s="1"/>
  <c r="J552" i="4" a="1"/>
  <c r="J552" i="4" s="1"/>
  <c r="L568" i="4" a="1"/>
  <c r="L568" i="4" s="1"/>
  <c r="R568" i="4" s="1"/>
  <c r="K568" i="4" a="1"/>
  <c r="K568" i="4" s="1"/>
  <c r="J568" i="4" a="1"/>
  <c r="J568" i="4" s="1"/>
  <c r="K584" i="4" a="1"/>
  <c r="K584" i="4" s="1"/>
  <c r="J584" i="4" a="1"/>
  <c r="J584" i="4" s="1"/>
  <c r="L584" i="4" a="1"/>
  <c r="L584" i="4" s="1"/>
  <c r="R584" i="4" s="1"/>
  <c r="L600" i="4" a="1"/>
  <c r="L600" i="4" s="1"/>
  <c r="R600" i="4" s="1"/>
  <c r="K600" i="4" a="1"/>
  <c r="K600" i="4" s="1"/>
  <c r="J600" i="4" a="1"/>
  <c r="J600" i="4" s="1"/>
  <c r="K616" i="4" a="1"/>
  <c r="K616" i="4" s="1"/>
  <c r="L616" i="4" a="1"/>
  <c r="L616" i="4" s="1"/>
  <c r="R616" i="4" s="1"/>
  <c r="J616" i="4" a="1"/>
  <c r="J616" i="4" s="1"/>
  <c r="L632" i="4" a="1"/>
  <c r="L632" i="4" s="1"/>
  <c r="R632" i="4" s="1"/>
  <c r="K632" i="4" a="1"/>
  <c r="K632" i="4" s="1"/>
  <c r="J632" i="4" a="1"/>
  <c r="J632" i="4" s="1"/>
  <c r="K648" i="4" a="1"/>
  <c r="K648" i="4" s="1"/>
  <c r="J648" i="4" a="1"/>
  <c r="J648" i="4" s="1"/>
  <c r="L648" i="4" a="1"/>
  <c r="L648" i="4" s="1"/>
  <c r="R648" i="4" s="1"/>
  <c r="L664" i="4" a="1"/>
  <c r="L664" i="4" s="1"/>
  <c r="R664" i="4" s="1"/>
  <c r="K664" i="4" a="1"/>
  <c r="K664" i="4" s="1"/>
  <c r="J664" i="4" a="1"/>
  <c r="J664" i="4" s="1"/>
  <c r="L689" i="4" a="1"/>
  <c r="L689" i="4" s="1"/>
  <c r="R689" i="4" s="1"/>
  <c r="K689" i="4" a="1"/>
  <c r="K689" i="4" s="1"/>
  <c r="J689" i="4" a="1"/>
  <c r="J689" i="4" s="1"/>
  <c r="L700" i="4" a="1"/>
  <c r="L700" i="4" s="1"/>
  <c r="R700" i="4" s="1"/>
  <c r="K700" i="4" a="1"/>
  <c r="K700" i="4" s="1"/>
  <c r="J700" i="4" a="1"/>
  <c r="J700" i="4" s="1"/>
  <c r="K716" i="4" a="1"/>
  <c r="K716" i="4" s="1"/>
  <c r="L716" i="4" a="1"/>
  <c r="L716" i="4" s="1"/>
  <c r="R716" i="4" s="1"/>
  <c r="J716" i="4" a="1"/>
  <c r="J716" i="4" s="1"/>
  <c r="L749" i="4" a="1"/>
  <c r="L749" i="4" s="1"/>
  <c r="R749" i="4" s="1"/>
  <c r="K749" i="4" a="1"/>
  <c r="K749" i="4" s="1"/>
  <c r="J749" i="4" a="1"/>
  <c r="J749" i="4" s="1"/>
  <c r="L764" i="4" a="1"/>
  <c r="L764" i="4" s="1"/>
  <c r="R764" i="4" s="1"/>
  <c r="J764" i="4" a="1"/>
  <c r="J764" i="4" s="1"/>
  <c r="K764" i="4" a="1"/>
  <c r="K764" i="4" s="1"/>
  <c r="L796" i="4" a="1"/>
  <c r="L796" i="4" s="1"/>
  <c r="R796" i="4" s="1"/>
  <c r="J796" i="4" a="1"/>
  <c r="J796" i="4" s="1"/>
  <c r="K796" i="4" a="1"/>
  <c r="K796" i="4" s="1"/>
  <c r="L828" i="4" a="1"/>
  <c r="L828" i="4" s="1"/>
  <c r="R828" i="4" s="1"/>
  <c r="K828" i="4" a="1"/>
  <c r="K828" i="4" s="1"/>
  <c r="J828" i="4" a="1"/>
  <c r="J828" i="4" s="1"/>
  <c r="L860" i="4" a="1"/>
  <c r="L860" i="4" s="1"/>
  <c r="R860" i="4" s="1"/>
  <c r="K860" i="4" a="1"/>
  <c r="K860" i="4" s="1"/>
  <c r="J860" i="4" a="1"/>
  <c r="J860" i="4" s="1"/>
  <c r="L892" i="4" a="1"/>
  <c r="L892" i="4" s="1"/>
  <c r="R892" i="4" s="1"/>
  <c r="K892" i="4" a="1"/>
  <c r="K892" i="4" s="1"/>
  <c r="J892" i="4" a="1"/>
  <c r="J892" i="4" s="1"/>
  <c r="L924" i="4" a="1"/>
  <c r="L924" i="4" s="1"/>
  <c r="R924" i="4" s="1"/>
  <c r="J924" i="4" a="1"/>
  <c r="J924" i="4" s="1"/>
  <c r="K924" i="4" a="1"/>
  <c r="K924" i="4" s="1"/>
  <c r="L956" i="4" a="1"/>
  <c r="L956" i="4" s="1"/>
  <c r="R956" i="4" s="1"/>
  <c r="K956" i="4" a="1"/>
  <c r="K956" i="4" s="1"/>
  <c r="J956" i="4" a="1"/>
  <c r="J956" i="4" s="1"/>
  <c r="L988" i="4" a="1"/>
  <c r="L988" i="4" s="1"/>
  <c r="R988" i="4" s="1"/>
  <c r="K988" i="4" a="1"/>
  <c r="K988" i="4" s="1"/>
  <c r="J988" i="4" a="1"/>
  <c r="J988" i="4" s="1"/>
  <c r="L1020" i="4" a="1"/>
  <c r="L1020" i="4" s="1"/>
  <c r="R1020" i="4" s="1"/>
  <c r="K1020" i="4" a="1"/>
  <c r="K1020" i="4" s="1"/>
  <c r="J1020" i="4" a="1"/>
  <c r="J1020" i="4" s="1"/>
  <c r="L1052" i="4" a="1"/>
  <c r="L1052" i="4" s="1"/>
  <c r="R1052" i="4" s="1"/>
  <c r="K1052" i="4" a="1"/>
  <c r="K1052" i="4" s="1"/>
  <c r="J1052" i="4" a="1"/>
  <c r="J1052" i="4" s="1"/>
  <c r="L1082" i="4" a="1"/>
  <c r="L1082" i="4" s="1"/>
  <c r="R1082" i="4" s="1"/>
  <c r="K1082" i="4" a="1"/>
  <c r="K1082" i="4" s="1"/>
  <c r="J1082" i="4" a="1"/>
  <c r="J1082" i="4" s="1"/>
  <c r="L1098" i="4" a="1"/>
  <c r="L1098" i="4" s="1"/>
  <c r="R1098" i="4" s="1"/>
  <c r="K1098" i="4" a="1"/>
  <c r="K1098" i="4" s="1"/>
  <c r="J1098" i="4" a="1"/>
  <c r="J1098" i="4" s="1"/>
  <c r="L1114" i="4" a="1"/>
  <c r="L1114" i="4" s="1"/>
  <c r="R1114" i="4" s="1"/>
  <c r="J1114" i="4" a="1"/>
  <c r="J1114" i="4" s="1"/>
  <c r="K1114" i="4" a="1"/>
  <c r="K1114" i="4" s="1"/>
  <c r="L1130" i="4" a="1"/>
  <c r="L1130" i="4" s="1"/>
  <c r="R1130" i="4" s="1"/>
  <c r="K1130" i="4" a="1"/>
  <c r="K1130" i="4" s="1"/>
  <c r="J1130" i="4" a="1"/>
  <c r="J1130" i="4" s="1"/>
  <c r="L1146" i="4" a="1"/>
  <c r="L1146" i="4" s="1"/>
  <c r="R1146" i="4" s="1"/>
  <c r="K1146" i="4" a="1"/>
  <c r="K1146" i="4" s="1"/>
  <c r="J1146" i="4" a="1"/>
  <c r="J1146" i="4" s="1"/>
  <c r="K1162" i="4" a="1"/>
  <c r="K1162" i="4" s="1"/>
  <c r="L1162" i="4" a="1"/>
  <c r="L1162" i="4" s="1"/>
  <c r="R1162" i="4" s="1"/>
  <c r="J1162" i="4" a="1"/>
  <c r="J1162" i="4" s="1"/>
  <c r="L1178" i="4" a="1"/>
  <c r="L1178" i="4" s="1"/>
  <c r="R1178" i="4" s="1"/>
  <c r="K1178" i="4" a="1"/>
  <c r="K1178" i="4" s="1"/>
  <c r="J1178" i="4" a="1"/>
  <c r="J1178" i="4" s="1"/>
  <c r="L1194" i="4" a="1"/>
  <c r="L1194" i="4" s="1"/>
  <c r="R1194" i="4" s="1"/>
  <c r="K1194" i="4" a="1"/>
  <c r="K1194" i="4" s="1"/>
  <c r="J1194" i="4" a="1"/>
  <c r="J1194" i="4" s="1"/>
  <c r="L1208" i="4" a="1"/>
  <c r="L1208" i="4" s="1"/>
  <c r="R1208" i="4" s="1"/>
  <c r="K1208" i="4" a="1"/>
  <c r="K1208" i="4" s="1"/>
  <c r="J1208" i="4" a="1"/>
  <c r="J1208" i="4" s="1"/>
  <c r="L1224" i="4" a="1"/>
  <c r="L1224" i="4" s="1"/>
  <c r="R1224" i="4" s="1"/>
  <c r="K1224" i="4" a="1"/>
  <c r="K1224" i="4" s="1"/>
  <c r="J1224" i="4" a="1"/>
  <c r="J1224" i="4" s="1"/>
  <c r="L1240" i="4" a="1"/>
  <c r="L1240" i="4" s="1"/>
  <c r="R1240" i="4" s="1"/>
  <c r="K1240" i="4" a="1"/>
  <c r="K1240" i="4" s="1"/>
  <c r="J1240" i="4" a="1"/>
  <c r="J1240" i="4" s="1"/>
  <c r="L1256" i="4" a="1"/>
  <c r="L1256" i="4" s="1"/>
  <c r="R1256" i="4" s="1"/>
  <c r="K1256" i="4" a="1"/>
  <c r="K1256" i="4" s="1"/>
  <c r="J1256" i="4" a="1"/>
  <c r="J1256" i="4" s="1"/>
  <c r="K1272" i="4" a="1"/>
  <c r="K1272" i="4" s="1"/>
  <c r="L1272" i="4" a="1"/>
  <c r="L1272" i="4" s="1"/>
  <c r="R1272" i="4" s="1"/>
  <c r="J1272" i="4" a="1"/>
  <c r="J1272" i="4" s="1"/>
  <c r="L1288" i="4" a="1"/>
  <c r="L1288" i="4" s="1"/>
  <c r="R1288" i="4" s="1"/>
  <c r="K1288" i="4" a="1"/>
  <c r="K1288" i="4" s="1"/>
  <c r="J1288" i="4" a="1"/>
  <c r="J1288" i="4" s="1"/>
  <c r="L1304" i="4" a="1"/>
  <c r="L1304" i="4" s="1"/>
  <c r="R1304" i="4" s="1"/>
  <c r="K1304" i="4" a="1"/>
  <c r="K1304" i="4" s="1"/>
  <c r="J1304" i="4" a="1"/>
  <c r="J1304" i="4" s="1"/>
  <c r="L1317" i="4" a="1"/>
  <c r="L1317" i="4" s="1"/>
  <c r="R1317" i="4" s="1"/>
  <c r="J1317" i="4" a="1"/>
  <c r="J1317" i="4" s="1"/>
  <c r="K1317" i="4" a="1"/>
  <c r="K1317" i="4" s="1"/>
  <c r="L1332" i="4" a="1"/>
  <c r="L1332" i="4" s="1"/>
  <c r="R1332" i="4" s="1"/>
  <c r="K1332" i="4" a="1"/>
  <c r="K1332" i="4" s="1"/>
  <c r="J1332" i="4" a="1"/>
  <c r="J1332" i="4" s="1"/>
  <c r="L1336" i="4" a="1"/>
  <c r="L1336" i="4" s="1"/>
  <c r="R1336" i="4" s="1"/>
  <c r="K1336" i="4" a="1"/>
  <c r="K1336" i="4" s="1"/>
  <c r="J1336" i="4" a="1"/>
  <c r="J1336" i="4" s="1"/>
  <c r="L1349" i="4" a="1"/>
  <c r="L1349" i="4" s="1"/>
  <c r="R1349" i="4" s="1"/>
  <c r="K1349" i="4" a="1"/>
  <c r="K1349" i="4" s="1"/>
  <c r="J1349" i="4" a="1"/>
  <c r="J1349" i="4" s="1"/>
  <c r="L1364" i="4" a="1"/>
  <c r="L1364" i="4" s="1"/>
  <c r="R1364" i="4" s="1"/>
  <c r="K1364" i="4" a="1"/>
  <c r="K1364" i="4" s="1"/>
  <c r="J1364" i="4" a="1"/>
  <c r="J1364" i="4" s="1"/>
  <c r="L1368" i="4" a="1"/>
  <c r="L1368" i="4" s="1"/>
  <c r="R1368" i="4" s="1"/>
  <c r="K1368" i="4" a="1"/>
  <c r="K1368" i="4" s="1"/>
  <c r="J1368" i="4" a="1"/>
  <c r="J1368" i="4" s="1"/>
  <c r="L1381" i="4" a="1"/>
  <c r="L1381" i="4" s="1"/>
  <c r="R1381" i="4" s="1"/>
  <c r="J1381" i="4" a="1"/>
  <c r="J1381" i="4" s="1"/>
  <c r="K1381" i="4" a="1"/>
  <c r="K1381" i="4" s="1"/>
  <c r="L1396" i="4" a="1"/>
  <c r="L1396" i="4" s="1"/>
  <c r="R1396" i="4" s="1"/>
  <c r="K1396" i="4" a="1"/>
  <c r="K1396" i="4" s="1"/>
  <c r="J1396" i="4" a="1"/>
  <c r="J1396" i="4" s="1"/>
  <c r="K1400" i="4" a="1"/>
  <c r="K1400" i="4" s="1"/>
  <c r="L1400" i="4" a="1"/>
  <c r="L1400" i="4" s="1"/>
  <c r="R1400" i="4" s="1"/>
  <c r="J1400" i="4" a="1"/>
  <c r="J1400" i="4" s="1"/>
  <c r="L1413" i="4" a="1"/>
  <c r="L1413" i="4" s="1"/>
  <c r="R1413" i="4" s="1"/>
  <c r="K1413" i="4" a="1"/>
  <c r="K1413" i="4" s="1"/>
  <c r="J1413" i="4" a="1"/>
  <c r="J1413" i="4" s="1"/>
  <c r="L1428" i="4" a="1"/>
  <c r="L1428" i="4" s="1"/>
  <c r="R1428" i="4" s="1"/>
  <c r="J1428" i="4" a="1"/>
  <c r="J1428" i="4" s="1"/>
  <c r="K1428" i="4" a="1"/>
  <c r="K1428" i="4" s="1"/>
  <c r="L1432" i="4" a="1"/>
  <c r="L1432" i="4" s="1"/>
  <c r="R1432" i="4" s="1"/>
  <c r="K1432" i="4" a="1"/>
  <c r="K1432" i="4" s="1"/>
  <c r="J1432" i="4" a="1"/>
  <c r="J1432" i="4" s="1"/>
  <c r="K1445" i="4" a="1"/>
  <c r="K1445" i="4" s="1"/>
  <c r="L1445" i="4" a="1"/>
  <c r="L1445" i="4" s="1"/>
  <c r="R1445" i="4" s="1"/>
  <c r="J1445" i="4" a="1"/>
  <c r="J1445" i="4" s="1"/>
  <c r="L1460" i="4" a="1"/>
  <c r="L1460" i="4" s="1"/>
  <c r="R1460" i="4" s="1"/>
  <c r="K1460" i="4" a="1"/>
  <c r="K1460" i="4" s="1"/>
  <c r="J1460" i="4" a="1"/>
  <c r="J1460" i="4" s="1"/>
  <c r="K1464" i="4" a="1"/>
  <c r="K1464" i="4" s="1"/>
  <c r="L1464" i="4" a="1"/>
  <c r="L1464" i="4" s="1"/>
  <c r="R1464" i="4" s="1"/>
  <c r="J1464" i="4" a="1"/>
  <c r="J1464" i="4" s="1"/>
  <c r="L1469" i="4" a="1"/>
  <c r="L1469" i="4" s="1"/>
  <c r="R1469" i="4" s="1"/>
  <c r="K1469" i="4" a="1"/>
  <c r="K1469" i="4" s="1"/>
  <c r="J1469" i="4" a="1"/>
  <c r="J1469" i="4" s="1"/>
  <c r="L1473" i="4" a="1"/>
  <c r="L1473" i="4" s="1"/>
  <c r="R1473" i="4" s="1"/>
  <c r="K1473" i="4" a="1"/>
  <c r="K1473" i="4" s="1"/>
  <c r="J1473" i="4" a="1"/>
  <c r="J1473" i="4" s="1"/>
  <c r="L1477" i="4" a="1"/>
  <c r="L1477" i="4" s="1"/>
  <c r="R1477" i="4" s="1"/>
  <c r="K1477" i="4" a="1"/>
  <c r="K1477" i="4" s="1"/>
  <c r="J1477" i="4" a="1"/>
  <c r="J1477" i="4" s="1"/>
  <c r="L1482" i="4" a="1"/>
  <c r="L1482" i="4" s="1"/>
  <c r="R1482" i="4" s="1"/>
  <c r="K1482" i="4" a="1"/>
  <c r="K1482" i="4" s="1"/>
  <c r="J1482" i="4" a="1"/>
  <c r="J1482" i="4" s="1"/>
  <c r="K1502" i="4" a="1"/>
  <c r="K1502" i="4" s="1"/>
  <c r="L1502" i="4" a="1"/>
  <c r="L1502" i="4" s="1"/>
  <c r="R1502" i="4" s="1"/>
  <c r="J1502" i="4" a="1"/>
  <c r="J1502" i="4" s="1"/>
  <c r="K1504" i="4" a="1"/>
  <c r="K1504" i="4" s="1"/>
  <c r="L1504" i="4" a="1"/>
  <c r="L1504" i="4" s="1"/>
  <c r="R1504" i="4" s="1"/>
  <c r="J1504" i="4" a="1"/>
  <c r="J1504" i="4" s="1"/>
  <c r="L1506" i="4" a="1"/>
  <c r="L1506" i="4" s="1"/>
  <c r="R1506" i="4" s="1"/>
  <c r="K1506" i="4" a="1"/>
  <c r="K1506" i="4" s="1"/>
  <c r="J1506" i="4" a="1"/>
  <c r="J1506" i="4" s="1"/>
  <c r="L1508" i="4" a="1"/>
  <c r="L1508" i="4" s="1"/>
  <c r="R1508" i="4" s="1"/>
  <c r="K1508" i="4" a="1"/>
  <c r="K1508" i="4" s="1"/>
  <c r="J1508" i="4" a="1"/>
  <c r="J1508" i="4" s="1"/>
  <c r="L1528" i="4" a="1"/>
  <c r="L1528" i="4" s="1"/>
  <c r="R1528" i="4" s="1"/>
  <c r="K1528" i="4" a="1"/>
  <c r="K1528" i="4" s="1"/>
  <c r="J1528" i="4" a="1"/>
  <c r="J1528" i="4" s="1"/>
  <c r="L1533" i="4" a="1"/>
  <c r="L1533" i="4" s="1"/>
  <c r="R1533" i="4" s="1"/>
  <c r="K1533" i="4" a="1"/>
  <c r="K1533" i="4" s="1"/>
  <c r="J1533" i="4" a="1"/>
  <c r="J1533" i="4" s="1"/>
  <c r="L1548" i="4" a="1"/>
  <c r="L1548" i="4" s="1"/>
  <c r="R1548" i="4" s="1"/>
  <c r="K1548" i="4" a="1"/>
  <c r="K1548" i="4" s="1"/>
  <c r="J1548" i="4" a="1"/>
  <c r="J1548" i="4" s="1"/>
  <c r="L1550" i="4" a="1"/>
  <c r="L1550" i="4" s="1"/>
  <c r="R1550" i="4" s="1"/>
  <c r="K1550" i="4" a="1"/>
  <c r="K1550" i="4" s="1"/>
  <c r="J1550" i="4" a="1"/>
  <c r="J1550" i="4" s="1"/>
  <c r="L1552" i="4" a="1"/>
  <c r="L1552" i="4" s="1"/>
  <c r="R1552" i="4" s="1"/>
  <c r="K1552" i="4" a="1"/>
  <c r="K1552" i="4" s="1"/>
  <c r="J1552" i="4" a="1"/>
  <c r="J1552" i="4" s="1"/>
  <c r="L1581" i="4" a="1"/>
  <c r="L1581" i="4" s="1"/>
  <c r="R1581" i="4" s="1"/>
  <c r="J1581" i="4" a="1"/>
  <c r="J1581" i="4" s="1"/>
  <c r="K1581" i="4" a="1"/>
  <c r="K1581" i="4" s="1"/>
  <c r="L1596" i="4" a="1"/>
  <c r="L1596" i="4" s="1"/>
  <c r="R1596" i="4" s="1"/>
  <c r="K1596" i="4" a="1"/>
  <c r="K1596" i="4" s="1"/>
  <c r="J1596" i="4" a="1"/>
  <c r="J1596" i="4" s="1"/>
  <c r="L1600" i="4" a="1"/>
  <c r="L1600" i="4" s="1"/>
  <c r="R1600" i="4" s="1"/>
  <c r="K1600" i="4" a="1"/>
  <c r="K1600" i="4" s="1"/>
  <c r="J1600" i="4" a="1"/>
  <c r="J1600" i="4" s="1"/>
  <c r="L1615" i="4" a="1"/>
  <c r="L1615" i="4" s="1"/>
  <c r="R1615" i="4" s="1"/>
  <c r="K1615" i="4" a="1"/>
  <c r="K1615" i="4" s="1"/>
  <c r="J1615" i="4" a="1"/>
  <c r="J1615" i="4" s="1"/>
  <c r="L1620" i="4" a="1"/>
  <c r="L1620" i="4" s="1"/>
  <c r="R1620" i="4" s="1"/>
  <c r="J1620" i="4" a="1"/>
  <c r="J1620" i="4" s="1"/>
  <c r="K1620" i="4" a="1"/>
  <c r="K1620" i="4" s="1"/>
  <c r="L1624" i="4" a="1"/>
  <c r="L1624" i="4" s="1"/>
  <c r="R1624" i="4" s="1"/>
  <c r="K1624" i="4" a="1"/>
  <c r="K1624" i="4" s="1"/>
  <c r="J1624" i="4" a="1"/>
  <c r="J1624" i="4" s="1"/>
  <c r="L1628" i="4" a="1"/>
  <c r="L1628" i="4" s="1"/>
  <c r="R1628" i="4" s="1"/>
  <c r="K1628" i="4" a="1"/>
  <c r="K1628" i="4" s="1"/>
  <c r="J1628" i="4" a="1"/>
  <c r="J1628" i="4" s="1"/>
  <c r="L1633" i="4" a="1"/>
  <c r="L1633" i="4" s="1"/>
  <c r="R1633" i="4" s="1"/>
  <c r="J1633" i="4" a="1"/>
  <c r="J1633" i="4" s="1"/>
  <c r="K1633" i="4" a="1"/>
  <c r="K1633" i="4" s="1"/>
  <c r="L1653" i="4" a="1"/>
  <c r="L1653" i="4" s="1"/>
  <c r="R1653" i="4" s="1"/>
  <c r="K1653" i="4" a="1"/>
  <c r="K1653" i="4" s="1"/>
  <c r="J1653" i="4" a="1"/>
  <c r="J1653" i="4" s="1"/>
  <c r="L1655" i="4" a="1"/>
  <c r="L1655" i="4" s="1"/>
  <c r="R1655" i="4" s="1"/>
  <c r="J1655" i="4" a="1"/>
  <c r="J1655" i="4" s="1"/>
  <c r="K1655" i="4" a="1"/>
  <c r="K1655" i="4" s="1"/>
  <c r="L1657" i="4" a="1"/>
  <c r="L1657" i="4" s="1"/>
  <c r="R1657" i="4" s="1"/>
  <c r="K1657" i="4" a="1"/>
  <c r="K1657" i="4" s="1"/>
  <c r="J1657" i="4" a="1"/>
  <c r="J1657" i="4" s="1"/>
  <c r="L1659" i="4" a="1"/>
  <c r="L1659" i="4" s="1"/>
  <c r="R1659" i="4" s="1"/>
  <c r="K1659" i="4" a="1"/>
  <c r="K1659" i="4" s="1"/>
  <c r="J1659" i="4" a="1"/>
  <c r="J1659" i="4" s="1"/>
  <c r="L1687" i="4" a="1"/>
  <c r="L1687" i="4" s="1"/>
  <c r="R1687" i="4" s="1"/>
  <c r="K1687" i="4" a="1"/>
  <c r="K1687" i="4" s="1"/>
  <c r="J1687" i="4" a="1"/>
  <c r="J1687" i="4" s="1"/>
  <c r="L1689" i="4" a="1"/>
  <c r="L1689" i="4" s="1"/>
  <c r="R1689" i="4" s="1"/>
  <c r="K1689" i="4" a="1"/>
  <c r="K1689" i="4" s="1"/>
  <c r="J1689" i="4" a="1"/>
  <c r="J1689" i="4" s="1"/>
  <c r="L1691" i="4" a="1"/>
  <c r="L1691" i="4" s="1"/>
  <c r="R1691" i="4" s="1"/>
  <c r="K1691" i="4" a="1"/>
  <c r="K1691" i="4" s="1"/>
  <c r="J1691" i="4" a="1"/>
  <c r="J1691" i="4" s="1"/>
  <c r="L1719" i="4" a="1"/>
  <c r="L1719" i="4" s="1"/>
  <c r="R1719" i="4" s="1"/>
  <c r="J1719" i="4" a="1"/>
  <c r="J1719" i="4" s="1"/>
  <c r="K1719" i="4" a="1"/>
  <c r="K1719" i="4" s="1"/>
  <c r="L1721" i="4" a="1"/>
  <c r="L1721" i="4" s="1"/>
  <c r="R1721" i="4" s="1"/>
  <c r="K1721" i="4" a="1"/>
  <c r="K1721" i="4" s="1"/>
  <c r="J1721" i="4" a="1"/>
  <c r="J1721" i="4" s="1"/>
  <c r="L1723" i="4" a="1"/>
  <c r="L1723" i="4" s="1"/>
  <c r="R1723" i="4" s="1"/>
  <c r="J1723" i="4" a="1"/>
  <c r="J1723" i="4" s="1"/>
  <c r="K1723" i="4" a="1"/>
  <c r="K1723" i="4" s="1"/>
  <c r="L1745" i="4" a="1"/>
  <c r="L1745" i="4" s="1"/>
  <c r="R1745" i="4" s="1"/>
  <c r="K1745" i="4" a="1"/>
  <c r="K1745" i="4" s="1"/>
  <c r="J1745" i="4" a="1"/>
  <c r="J1745" i="4" s="1"/>
  <c r="L1747" i="4" a="1"/>
  <c r="L1747" i="4" s="1"/>
  <c r="R1747" i="4" s="1"/>
  <c r="J1747" i="4" a="1"/>
  <c r="J1747" i="4" s="1"/>
  <c r="K1747" i="4" a="1"/>
  <c r="K1747" i="4" s="1"/>
  <c r="L1761" i="4" a="1"/>
  <c r="L1761" i="4" s="1"/>
  <c r="R1761" i="4" s="1"/>
  <c r="J1761" i="4" a="1"/>
  <c r="J1761" i="4" s="1"/>
  <c r="K1761" i="4" a="1"/>
  <c r="K1761" i="4" s="1"/>
  <c r="L1763" i="4" a="1"/>
  <c r="L1763" i="4" s="1"/>
  <c r="R1763" i="4" s="1"/>
  <c r="K1763" i="4" a="1"/>
  <c r="K1763" i="4" s="1"/>
  <c r="J1763" i="4" a="1"/>
  <c r="J1763" i="4" s="1"/>
  <c r="L1915" i="4" a="1"/>
  <c r="L1915" i="4" s="1"/>
  <c r="R1915" i="4" s="1"/>
  <c r="K1915" i="4" a="1"/>
  <c r="K1915" i="4" s="1"/>
  <c r="J1915" i="4" a="1"/>
  <c r="J1915" i="4" s="1"/>
  <c r="L1923" i="4" a="1"/>
  <c r="L1923" i="4" s="1"/>
  <c r="R1923" i="4" s="1"/>
  <c r="K1923" i="4" a="1"/>
  <c r="K1923" i="4" s="1"/>
  <c r="J1923" i="4" a="1"/>
  <c r="J1923" i="4" s="1"/>
  <c r="L1958" i="4" a="1"/>
  <c r="L1958" i="4" s="1"/>
  <c r="R1958" i="4" s="1"/>
  <c r="K1958" i="4" a="1"/>
  <c r="K1958" i="4" s="1"/>
  <c r="J1958" i="4" a="1"/>
  <c r="J1958" i="4" s="1"/>
  <c r="L1965" i="4" a="1"/>
  <c r="L1965" i="4" s="1"/>
  <c r="R1965" i="4" s="1"/>
  <c r="K1965" i="4" a="1"/>
  <c r="K1965" i="4" s="1"/>
  <c r="J1965" i="4" a="1"/>
  <c r="J1965" i="4" s="1"/>
  <c r="L1974" i="4" a="1"/>
  <c r="L1974" i="4" s="1"/>
  <c r="R1974" i="4" s="1"/>
  <c r="K1974" i="4" a="1"/>
  <c r="K1974" i="4" s="1"/>
  <c r="J1974" i="4" a="1"/>
  <c r="J1974" i="4" s="1"/>
  <c r="K1981" i="4" a="1"/>
  <c r="K1981" i="4" s="1"/>
  <c r="L1981" i="4" a="1"/>
  <c r="L1981" i="4" s="1"/>
  <c r="R1981" i="4" s="1"/>
  <c r="J1981" i="4" a="1"/>
  <c r="J1981" i="4" s="1"/>
  <c r="L1990" i="4" a="1"/>
  <c r="L1990" i="4" s="1"/>
  <c r="R1990" i="4" s="1"/>
  <c r="K1990" i="4" a="1"/>
  <c r="K1990" i="4" s="1"/>
  <c r="J1990" i="4" a="1"/>
  <c r="J1990" i="4" s="1"/>
  <c r="L1997" i="4" a="1"/>
  <c r="L1997" i="4" s="1"/>
  <c r="R1997" i="4" s="1"/>
  <c r="K1997" i="4" a="1"/>
  <c r="K1997" i="4" s="1"/>
  <c r="J1997" i="4" a="1"/>
  <c r="J1997" i="4" s="1"/>
  <c r="L2006" i="4" a="1"/>
  <c r="L2006" i="4" s="1"/>
  <c r="R2006" i="4" s="1"/>
  <c r="K2006" i="4" a="1"/>
  <c r="K2006" i="4" s="1"/>
  <c r="J2006" i="4" a="1"/>
  <c r="J2006" i="4" s="1"/>
  <c r="L2013" i="4" a="1"/>
  <c r="L2013" i="4" s="1"/>
  <c r="R2013" i="4" s="1"/>
  <c r="K2013" i="4" a="1"/>
  <c r="K2013" i="4" s="1"/>
  <c r="J2013" i="4" a="1"/>
  <c r="J2013" i="4" s="1"/>
  <c r="L2022" i="4" a="1"/>
  <c r="L2022" i="4" s="1"/>
  <c r="R2022" i="4" s="1"/>
  <c r="K2022" i="4" a="1"/>
  <c r="K2022" i="4" s="1"/>
  <c r="J2022" i="4" a="1"/>
  <c r="J2022" i="4" s="1"/>
  <c r="L2029" i="4" a="1"/>
  <c r="L2029" i="4" s="1"/>
  <c r="R2029" i="4" s="1"/>
  <c r="J2029" i="4" a="1"/>
  <c r="J2029" i="4" s="1"/>
  <c r="K2029" i="4" a="1"/>
  <c r="K2029" i="4" s="1"/>
  <c r="L2046" i="4" a="1"/>
  <c r="L2046" i="4" s="1"/>
  <c r="R2046" i="4" s="1"/>
  <c r="K2046" i="4" a="1"/>
  <c r="K2046" i="4" s="1"/>
  <c r="J2046" i="4" a="1"/>
  <c r="J2046" i="4" s="1"/>
  <c r="L2078" i="4" a="1"/>
  <c r="L2078" i="4" s="1"/>
  <c r="R2078" i="4" s="1"/>
  <c r="K2078" i="4" a="1"/>
  <c r="K2078" i="4" s="1"/>
  <c r="J2078" i="4" a="1"/>
  <c r="J2078" i="4" s="1"/>
  <c r="L2110" i="4" a="1"/>
  <c r="L2110" i="4" s="1"/>
  <c r="R2110" i="4" s="1"/>
  <c r="K2110" i="4" a="1"/>
  <c r="K2110" i="4" s="1"/>
  <c r="J2110" i="4" a="1"/>
  <c r="J2110" i="4" s="1"/>
  <c r="K2177" i="4" a="1"/>
  <c r="K2177" i="4" s="1"/>
  <c r="J2177" i="4" a="1"/>
  <c r="J2177" i="4" s="1"/>
  <c r="L2177" i="4" a="1"/>
  <c r="L2177" i="4" s="1"/>
  <c r="R2177" i="4" s="1"/>
  <c r="L2206" i="4" a="1"/>
  <c r="L2206" i="4" s="1"/>
  <c r="R2206" i="4" s="1"/>
  <c r="K2206" i="4" a="1"/>
  <c r="K2206" i="4" s="1"/>
  <c r="J2206" i="4" a="1"/>
  <c r="J2206" i="4" s="1"/>
  <c r="K2240" i="4" a="1"/>
  <c r="K2240" i="4" s="1"/>
  <c r="L2240" i="4" a="1"/>
  <c r="L2240" i="4" s="1"/>
  <c r="R2240" i="4" s="1"/>
  <c r="J2240" i="4" a="1"/>
  <c r="J2240" i="4" s="1"/>
  <c r="L2263" i="4" a="1"/>
  <c r="L2263" i="4" s="1"/>
  <c r="R2263" i="4" s="1"/>
  <c r="K2263" i="4" a="1"/>
  <c r="K2263" i="4" s="1"/>
  <c r="J2263" i="4" a="1"/>
  <c r="J2263" i="4" s="1"/>
  <c r="L2319" i="4" a="1"/>
  <c r="L2319" i="4" s="1"/>
  <c r="R2319" i="4" s="1"/>
  <c r="K2319" i="4" a="1"/>
  <c r="K2319" i="4" s="1"/>
  <c r="J2319" i="4" a="1"/>
  <c r="J2319" i="4" s="1"/>
  <c r="L2351" i="4" a="1"/>
  <c r="L2351" i="4" s="1"/>
  <c r="R2351" i="4" s="1"/>
  <c r="K2351" i="4" a="1"/>
  <c r="K2351" i="4" s="1"/>
  <c r="J2351" i="4" a="1"/>
  <c r="J2351" i="4" s="1"/>
  <c r="L2383" i="4" a="1"/>
  <c r="L2383" i="4" s="1"/>
  <c r="R2383" i="4" s="1"/>
  <c r="K2383" i="4" a="1"/>
  <c r="K2383" i="4" s="1"/>
  <c r="J2383" i="4" a="1"/>
  <c r="J2383" i="4" s="1"/>
  <c r="K2415" i="4" a="1"/>
  <c r="K2415" i="4" s="1"/>
  <c r="J2415" i="4" a="1"/>
  <c r="J2415" i="4" s="1"/>
  <c r="L2415" i="4" a="1"/>
  <c r="L2415" i="4" s="1"/>
  <c r="R2415" i="4" s="1"/>
  <c r="K2447" i="4" a="1"/>
  <c r="K2447" i="4" s="1"/>
  <c r="L2447" i="4" a="1"/>
  <c r="L2447" i="4" s="1"/>
  <c r="R2447" i="4" s="1"/>
  <c r="J2447" i="4" a="1"/>
  <c r="J2447" i="4" s="1"/>
  <c r="L2493" i="4" a="1"/>
  <c r="L2493" i="4" s="1"/>
  <c r="R2493" i="4" s="1"/>
  <c r="K2493" i="4" a="1"/>
  <c r="K2493" i="4" s="1"/>
  <c r="J2493" i="4" a="1"/>
  <c r="J2493" i="4" s="1"/>
  <c r="L2557" i="4" a="1"/>
  <c r="L2557" i="4" s="1"/>
  <c r="R2557" i="4" s="1"/>
  <c r="K2557" i="4" a="1"/>
  <c r="K2557" i="4" s="1"/>
  <c r="J2557" i="4" a="1"/>
  <c r="J2557" i="4" s="1"/>
  <c r="L2641" i="4" a="1"/>
  <c r="L2641" i="4" s="1"/>
  <c r="R2641" i="4" s="1"/>
  <c r="K2641" i="4" a="1"/>
  <c r="K2641" i="4" s="1"/>
  <c r="J2641" i="4" a="1"/>
  <c r="J2641" i="4" s="1"/>
  <c r="L2692" i="4" a="1"/>
  <c r="L2692" i="4" s="1"/>
  <c r="R2692" i="4" s="1"/>
  <c r="K2692" i="4" a="1"/>
  <c r="K2692" i="4" s="1"/>
  <c r="J2692" i="4" a="1"/>
  <c r="J2692" i="4" s="1"/>
  <c r="L2724" i="4" a="1"/>
  <c r="L2724" i="4" s="1"/>
  <c r="R2724" i="4" s="1"/>
  <c r="K2724" i="4" a="1"/>
  <c r="K2724" i="4" s="1"/>
  <c r="J2724" i="4" a="1"/>
  <c r="J2724" i="4" s="1"/>
  <c r="L2756" i="4" a="1"/>
  <c r="L2756" i="4" s="1"/>
  <c r="R2756" i="4" s="1"/>
  <c r="K2756" i="4" a="1"/>
  <c r="K2756" i="4" s="1"/>
  <c r="J2756" i="4" a="1"/>
  <c r="J2756" i="4" s="1"/>
  <c r="K2761" i="4" a="1"/>
  <c r="K2761" i="4" s="1"/>
  <c r="L2761" i="4" a="1"/>
  <c r="L2761" i="4" s="1"/>
  <c r="R2761" i="4" s="1"/>
  <c r="J2761" i="4" a="1"/>
  <c r="J2761" i="4" s="1"/>
  <c r="L2772" i="4" a="1"/>
  <c r="L2772" i="4" s="1"/>
  <c r="R2772" i="4" s="1"/>
  <c r="K2772" i="4" a="1"/>
  <c r="K2772" i="4" s="1"/>
  <c r="J2772" i="4" a="1"/>
  <c r="J2772" i="4" s="1"/>
  <c r="L2777" i="4" a="1"/>
  <c r="L2777" i="4" s="1"/>
  <c r="R2777" i="4" s="1"/>
  <c r="K2777" i="4" a="1"/>
  <c r="K2777" i="4" s="1"/>
  <c r="J2777" i="4" a="1"/>
  <c r="J2777" i="4" s="1"/>
  <c r="K2793" i="4" a="1"/>
  <c r="K2793" i="4" s="1"/>
  <c r="L2793" i="4" a="1"/>
  <c r="L2793" i="4" s="1"/>
  <c r="R2793" i="4" s="1"/>
  <c r="J2793" i="4" a="1"/>
  <c r="J2793" i="4" s="1"/>
  <c r="K2795" i="4" a="1"/>
  <c r="K2795" i="4" s="1"/>
  <c r="L2795" i="4" a="1"/>
  <c r="L2795" i="4" s="1"/>
  <c r="R2795" i="4" s="1"/>
  <c r="J2795" i="4" a="1"/>
  <c r="J2795" i="4" s="1"/>
  <c r="L2809" i="4" a="1"/>
  <c r="L2809" i="4" s="1"/>
  <c r="R2809" i="4" s="1"/>
  <c r="K2809" i="4" a="1"/>
  <c r="K2809" i="4" s="1"/>
  <c r="J2809" i="4" a="1"/>
  <c r="J2809" i="4" s="1"/>
  <c r="L2811" i="4" a="1"/>
  <c r="L2811" i="4" s="1"/>
  <c r="R2811" i="4" s="1"/>
  <c r="K2811" i="4" a="1"/>
  <c r="K2811" i="4" s="1"/>
  <c r="J2811" i="4" a="1"/>
  <c r="J2811" i="4" s="1"/>
  <c r="K2825" i="4" a="1"/>
  <c r="K2825" i="4" s="1"/>
  <c r="L2825" i="4" a="1"/>
  <c r="L2825" i="4" s="1"/>
  <c r="R2825" i="4" s="1"/>
  <c r="J2825" i="4" a="1"/>
  <c r="J2825" i="4" s="1"/>
  <c r="L2827" i="4" a="1"/>
  <c r="L2827" i="4" s="1"/>
  <c r="R2827" i="4" s="1"/>
  <c r="K2827" i="4" a="1"/>
  <c r="K2827" i="4" s="1"/>
  <c r="J2827" i="4" a="1"/>
  <c r="J2827" i="4" s="1"/>
  <c r="L2838" i="4" a="1"/>
  <c r="L2838" i="4" s="1"/>
  <c r="R2838" i="4" s="1"/>
  <c r="J2838" i="4" a="1"/>
  <c r="J2838" i="4" s="1"/>
  <c r="K2838" i="4" a="1"/>
  <c r="K2838" i="4" s="1"/>
  <c r="L2866" i="4" a="1"/>
  <c r="L2866" i="4" s="1"/>
  <c r="R2866" i="4" s="1"/>
  <c r="K2866" i="4" a="1"/>
  <c r="K2866" i="4" s="1"/>
  <c r="J2866" i="4" a="1"/>
  <c r="J2866" i="4" s="1"/>
  <c r="L2868" i="4" a="1"/>
  <c r="L2868" i="4" s="1"/>
  <c r="R2868" i="4" s="1"/>
  <c r="K2868" i="4" a="1"/>
  <c r="K2868" i="4" s="1"/>
  <c r="J2868" i="4" a="1"/>
  <c r="J2868" i="4" s="1"/>
  <c r="L2882" i="4" a="1"/>
  <c r="L2882" i="4" s="1"/>
  <c r="R2882" i="4" s="1"/>
  <c r="K2882" i="4" a="1"/>
  <c r="K2882" i="4" s="1"/>
  <c r="J2882" i="4" a="1"/>
  <c r="J2882" i="4" s="1"/>
  <c r="L2884" i="4" a="1"/>
  <c r="L2884" i="4" s="1"/>
  <c r="R2884" i="4" s="1"/>
  <c r="K2884" i="4" a="1"/>
  <c r="K2884" i="4" s="1"/>
  <c r="J2884" i="4" a="1"/>
  <c r="J2884" i="4" s="1"/>
  <c r="L2898" i="4" a="1"/>
  <c r="L2898" i="4" s="1"/>
  <c r="R2898" i="4" s="1"/>
  <c r="K2898" i="4" a="1"/>
  <c r="K2898" i="4" s="1"/>
  <c r="J2898" i="4" a="1"/>
  <c r="J2898" i="4" s="1"/>
  <c r="L2900" i="4" a="1"/>
  <c r="L2900" i="4" s="1"/>
  <c r="R2900" i="4" s="1"/>
  <c r="K2900" i="4" a="1"/>
  <c r="K2900" i="4" s="1"/>
  <c r="J2900" i="4" a="1"/>
  <c r="J2900" i="4" s="1"/>
  <c r="L2914" i="4" a="1"/>
  <c r="L2914" i="4" s="1"/>
  <c r="R2914" i="4" s="1"/>
  <c r="K2914" i="4" a="1"/>
  <c r="K2914" i="4" s="1"/>
  <c r="J2914" i="4" a="1"/>
  <c r="J2914" i="4" s="1"/>
  <c r="L2916" i="4" a="1"/>
  <c r="L2916" i="4" s="1"/>
  <c r="R2916" i="4" s="1"/>
  <c r="K2916" i="4" a="1"/>
  <c r="K2916" i="4" s="1"/>
  <c r="J2916" i="4" a="1"/>
  <c r="J2916" i="4" s="1"/>
  <c r="L2930" i="4" a="1"/>
  <c r="L2930" i="4" s="1"/>
  <c r="R2930" i="4" s="1"/>
  <c r="K2930" i="4" a="1"/>
  <c r="K2930" i="4" s="1"/>
  <c r="J2930" i="4" a="1"/>
  <c r="J2930" i="4" s="1"/>
  <c r="L2932" i="4" a="1"/>
  <c r="L2932" i="4" s="1"/>
  <c r="R2932" i="4" s="1"/>
  <c r="K2932" i="4" a="1"/>
  <c r="K2932" i="4" s="1"/>
  <c r="J2932" i="4" a="1"/>
  <c r="J2932" i="4" s="1"/>
  <c r="L2946" i="4" a="1"/>
  <c r="L2946" i="4" s="1"/>
  <c r="R2946" i="4" s="1"/>
  <c r="K2946" i="4" a="1"/>
  <c r="K2946" i="4" s="1"/>
  <c r="J2946" i="4" a="1"/>
  <c r="J2946" i="4" s="1"/>
  <c r="L2948" i="4" a="1"/>
  <c r="L2948" i="4" s="1"/>
  <c r="R2948" i="4" s="1"/>
  <c r="K2948" i="4" a="1"/>
  <c r="K2948" i="4" s="1"/>
  <c r="J2948" i="4" a="1"/>
  <c r="J2948" i="4" s="1"/>
  <c r="L2962" i="4" a="1"/>
  <c r="L2962" i="4" s="1"/>
  <c r="R2962" i="4" s="1"/>
  <c r="K2962" i="4" a="1"/>
  <c r="K2962" i="4" s="1"/>
  <c r="J2962" i="4" a="1"/>
  <c r="J2962" i="4" s="1"/>
  <c r="L2964" i="4" a="1"/>
  <c r="L2964" i="4" s="1"/>
  <c r="R2964" i="4" s="1"/>
  <c r="K2964" i="4" a="1"/>
  <c r="K2964" i="4" s="1"/>
  <c r="J2964" i="4" a="1"/>
  <c r="J2964" i="4" s="1"/>
  <c r="L2976" i="4" a="1"/>
  <c r="L2976" i="4" s="1"/>
  <c r="R2976" i="4" s="1"/>
  <c r="K2976" i="4" a="1"/>
  <c r="K2976" i="4" s="1"/>
  <c r="J2976" i="4" a="1"/>
  <c r="J2976" i="4" s="1"/>
  <c r="L2978" i="4" a="1"/>
  <c r="L2978" i="4" s="1"/>
  <c r="R2978" i="4" s="1"/>
  <c r="K2978" i="4" a="1"/>
  <c r="K2978" i="4" s="1"/>
  <c r="J2978" i="4" a="1"/>
  <c r="J2978" i="4" s="1"/>
  <c r="L3000" i="4" a="1"/>
  <c r="L3000" i="4" s="1"/>
  <c r="R3000" i="4" s="1"/>
  <c r="K3000" i="4" a="1"/>
  <c r="K3000" i="4" s="1"/>
  <c r="J3000" i="4" a="1"/>
  <c r="J3000" i="4" s="1"/>
  <c r="L3002" i="4" a="1"/>
  <c r="L3002" i="4" s="1"/>
  <c r="R3002" i="4" s="1"/>
  <c r="J3002" i="4" a="1"/>
  <c r="J3002" i="4" s="1"/>
  <c r="K3002" i="4" a="1"/>
  <c r="K3002" i="4" s="1"/>
  <c r="L3015" i="4" a="1"/>
  <c r="L3015" i="4" s="1"/>
  <c r="R3015" i="4" s="1"/>
  <c r="K3015" i="4" a="1"/>
  <c r="K3015" i="4" s="1"/>
  <c r="J3015" i="4" a="1"/>
  <c r="J3015" i="4" s="1"/>
  <c r="L3019" i="4" a="1"/>
  <c r="L3019" i="4" s="1"/>
  <c r="R3019" i="4" s="1"/>
  <c r="K3019" i="4" a="1"/>
  <c r="K3019" i="4" s="1"/>
  <c r="J3019" i="4" a="1"/>
  <c r="J3019" i="4" s="1"/>
  <c r="L3034" i="4" a="1"/>
  <c r="L3034" i="4" s="1"/>
  <c r="R3034" i="4" s="1"/>
  <c r="K3034" i="4" a="1"/>
  <c r="K3034" i="4" s="1"/>
  <c r="J3034" i="4" a="1"/>
  <c r="J3034" i="4" s="1"/>
  <c r="L3036" i="4" a="1"/>
  <c r="L3036" i="4" s="1"/>
  <c r="R3036" i="4" s="1"/>
  <c r="K3036" i="4" a="1"/>
  <c r="K3036" i="4" s="1"/>
  <c r="J3036" i="4" a="1"/>
  <c r="J3036" i="4" s="1"/>
  <c r="L3045" i="4" a="1"/>
  <c r="L3045" i="4" s="1"/>
  <c r="R3045" i="4" s="1"/>
  <c r="K3045" i="4" a="1"/>
  <c r="K3045" i="4" s="1"/>
  <c r="J3045" i="4" a="1"/>
  <c r="J3045" i="4" s="1"/>
  <c r="L3061" i="4" a="1"/>
  <c r="L3061" i="4" s="1"/>
  <c r="R3061" i="4" s="1"/>
  <c r="K3061" i="4" a="1"/>
  <c r="K3061" i="4" s="1"/>
  <c r="J3061" i="4" a="1"/>
  <c r="J3061" i="4" s="1"/>
  <c r="L3070" i="4" a="1"/>
  <c r="L3070" i="4" s="1"/>
  <c r="R3070" i="4" s="1"/>
  <c r="K3070" i="4" a="1"/>
  <c r="K3070" i="4" s="1"/>
  <c r="J3070" i="4" a="1"/>
  <c r="J3070" i="4" s="1"/>
  <c r="L3077" i="4" a="1"/>
  <c r="L3077" i="4" s="1"/>
  <c r="R3077" i="4" s="1"/>
  <c r="J3077" i="4" a="1"/>
  <c r="J3077" i="4" s="1"/>
  <c r="K3077" i="4" a="1"/>
  <c r="K3077" i="4" s="1"/>
  <c r="L3086" i="4" a="1"/>
  <c r="L3086" i="4" s="1"/>
  <c r="R3086" i="4" s="1"/>
  <c r="K3086" i="4" a="1"/>
  <c r="K3086" i="4" s="1"/>
  <c r="J3086" i="4" a="1"/>
  <c r="J3086" i="4" s="1"/>
  <c r="L3120" i="4" a="1"/>
  <c r="L3120" i="4" s="1"/>
  <c r="R3120" i="4" s="1"/>
  <c r="K3120" i="4" a="1"/>
  <c r="K3120" i="4" s="1"/>
  <c r="J3120" i="4" a="1"/>
  <c r="J3120" i="4" s="1"/>
  <c r="L3152" i="4" a="1"/>
  <c r="L3152" i="4" s="1"/>
  <c r="R3152" i="4" s="1"/>
  <c r="J3152" i="4" a="1"/>
  <c r="J3152" i="4" s="1"/>
  <c r="K3152" i="4" a="1"/>
  <c r="K3152" i="4" s="1"/>
  <c r="L3214" i="4" a="1"/>
  <c r="L3214" i="4" s="1"/>
  <c r="R3214" i="4" s="1"/>
  <c r="K3214" i="4" a="1"/>
  <c r="K3214" i="4" s="1"/>
  <c r="J3214" i="4" a="1"/>
  <c r="J3214" i="4" s="1"/>
  <c r="L3219" i="4" a="1"/>
  <c r="L3219" i="4" s="1"/>
  <c r="R3219" i="4" s="1"/>
  <c r="J3219" i="4" a="1"/>
  <c r="J3219" i="4" s="1"/>
  <c r="K3219" i="4" a="1"/>
  <c r="K3219" i="4" s="1"/>
  <c r="L3226" i="4" a="1"/>
  <c r="L3226" i="4" s="1"/>
  <c r="R3226" i="4" s="1"/>
  <c r="K3226" i="4" a="1"/>
  <c r="K3226" i="4" s="1"/>
  <c r="J3226" i="4" a="1"/>
  <c r="J3226" i="4" s="1"/>
  <c r="L3258" i="4" a="1"/>
  <c r="L3258" i="4" s="1"/>
  <c r="R3258" i="4" s="1"/>
  <c r="K3258" i="4" a="1"/>
  <c r="K3258" i="4" s="1"/>
  <c r="J3258" i="4" a="1"/>
  <c r="J3258" i="4" s="1"/>
  <c r="L3290" i="4" a="1"/>
  <c r="L3290" i="4" s="1"/>
  <c r="R3290" i="4" s="1"/>
  <c r="K3290" i="4" a="1"/>
  <c r="K3290" i="4" s="1"/>
  <c r="J3290" i="4" a="1"/>
  <c r="J3290" i="4" s="1"/>
  <c r="K3312" i="4" a="1"/>
  <c r="K3312" i="4" s="1"/>
  <c r="J3312" i="4" a="1"/>
  <c r="J3312" i="4" s="1"/>
  <c r="L3312" i="4" a="1"/>
  <c r="L3312" i="4" s="1"/>
  <c r="R3312" i="4" s="1"/>
  <c r="L3314" i="4" a="1"/>
  <c r="L3314" i="4" s="1"/>
  <c r="R3314" i="4" s="1"/>
  <c r="K3314" i="4" a="1"/>
  <c r="K3314" i="4" s="1"/>
  <c r="J3314" i="4" a="1"/>
  <c r="J3314" i="4" s="1"/>
  <c r="L3328" i="4" a="1"/>
  <c r="L3328" i="4" s="1"/>
  <c r="R3328" i="4" s="1"/>
  <c r="K3328" i="4" a="1"/>
  <c r="K3328" i="4" s="1"/>
  <c r="J3328" i="4" a="1"/>
  <c r="J3328" i="4" s="1"/>
  <c r="L3330" i="4" a="1"/>
  <c r="L3330" i="4" s="1"/>
  <c r="R3330" i="4" s="1"/>
  <c r="K3330" i="4" a="1"/>
  <c r="K3330" i="4" s="1"/>
  <c r="J3330" i="4" a="1"/>
  <c r="J3330" i="4" s="1"/>
  <c r="L3416" i="4" a="1"/>
  <c r="L3416" i="4" s="1"/>
  <c r="R3416" i="4" s="1"/>
  <c r="K3416" i="4" a="1"/>
  <c r="K3416" i="4" s="1"/>
  <c r="J3416" i="4" a="1"/>
  <c r="J3416" i="4" s="1"/>
  <c r="L3420" i="4" a="1"/>
  <c r="L3420" i="4" s="1"/>
  <c r="R3420" i="4" s="1"/>
  <c r="K3420" i="4" a="1"/>
  <c r="K3420" i="4" s="1"/>
  <c r="J3420" i="4" a="1"/>
  <c r="J3420" i="4" s="1"/>
  <c r="L3469" i="4" a="1"/>
  <c r="L3469" i="4" s="1"/>
  <c r="R3469" i="4" s="1"/>
  <c r="K3469" i="4" a="1"/>
  <c r="K3469" i="4" s="1"/>
  <c r="J3469" i="4" a="1"/>
  <c r="J3469" i="4" s="1"/>
  <c r="L3474" i="4" a="1"/>
  <c r="L3474" i="4" s="1"/>
  <c r="R3474" i="4" s="1"/>
  <c r="J3474" i="4" a="1"/>
  <c r="J3474" i="4" s="1"/>
  <c r="K3474" i="4" a="1"/>
  <c r="K3474" i="4" s="1"/>
  <c r="K3485" i="4" a="1"/>
  <c r="K3485" i="4" s="1"/>
  <c r="L3485" i="4" a="1"/>
  <c r="L3485" i="4" s="1"/>
  <c r="R3485" i="4" s="1"/>
  <c r="J3485" i="4" a="1"/>
  <c r="J3485" i="4" s="1"/>
  <c r="L3490" i="4" a="1"/>
  <c r="L3490" i="4" s="1"/>
  <c r="R3490" i="4" s="1"/>
  <c r="K3490" i="4" a="1"/>
  <c r="K3490" i="4" s="1"/>
  <c r="J3490" i="4" a="1"/>
  <c r="J3490" i="4" s="1"/>
  <c r="L3581" i="4" a="1"/>
  <c r="L3581" i="4" s="1"/>
  <c r="R3581" i="4" s="1"/>
  <c r="K3581" i="4" a="1"/>
  <c r="K3581" i="4" s="1"/>
  <c r="J3581" i="4" a="1"/>
  <c r="J3581" i="4" s="1"/>
  <c r="L3583" i="4" a="1"/>
  <c r="L3583" i="4" s="1"/>
  <c r="R3583" i="4" s="1"/>
  <c r="K3583" i="4" a="1"/>
  <c r="K3583" i="4" s="1"/>
  <c r="J3583" i="4" a="1"/>
  <c r="J3583" i="4" s="1"/>
  <c r="L3597" i="4" a="1"/>
  <c r="L3597" i="4" s="1"/>
  <c r="R3597" i="4" s="1"/>
  <c r="K3597" i="4" a="1"/>
  <c r="K3597" i="4" s="1"/>
  <c r="J3597" i="4" a="1"/>
  <c r="J3597" i="4" s="1"/>
  <c r="L3599" i="4" a="1"/>
  <c r="L3599" i="4" s="1"/>
  <c r="R3599" i="4" s="1"/>
  <c r="K3599" i="4" a="1"/>
  <c r="K3599" i="4" s="1"/>
  <c r="J3599" i="4" a="1"/>
  <c r="J3599" i="4" s="1"/>
  <c r="L3613" i="4" a="1"/>
  <c r="L3613" i="4" s="1"/>
  <c r="R3613" i="4" s="1"/>
  <c r="K3613" i="4" a="1"/>
  <c r="K3613" i="4" s="1"/>
  <c r="J3613" i="4" a="1"/>
  <c r="J3613" i="4" s="1"/>
  <c r="L3615" i="4" a="1"/>
  <c r="L3615" i="4" s="1"/>
  <c r="R3615" i="4" s="1"/>
  <c r="K3615" i="4" a="1"/>
  <c r="K3615" i="4" s="1"/>
  <c r="J3615" i="4" a="1"/>
  <c r="J3615" i="4" s="1"/>
  <c r="L3633" i="4" a="1"/>
  <c r="L3633" i="4" s="1"/>
  <c r="R3633" i="4" s="1"/>
  <c r="K3633" i="4" a="1"/>
  <c r="K3633" i="4" s="1"/>
  <c r="J3633" i="4" a="1"/>
  <c r="J3633" i="4" s="1"/>
  <c r="L3635" i="4" a="1"/>
  <c r="L3635" i="4" s="1"/>
  <c r="R3635" i="4" s="1"/>
  <c r="K3635" i="4" a="1"/>
  <c r="K3635" i="4" s="1"/>
  <c r="J3635" i="4" a="1"/>
  <c r="J3635" i="4" s="1"/>
  <c r="L3649" i="4" a="1"/>
  <c r="L3649" i="4" s="1"/>
  <c r="R3649" i="4" s="1"/>
  <c r="K3649" i="4" a="1"/>
  <c r="K3649" i="4" s="1"/>
  <c r="J3649" i="4" a="1"/>
  <c r="J3649" i="4" s="1"/>
  <c r="L3651" i="4" a="1"/>
  <c r="L3651" i="4" s="1"/>
  <c r="R3651" i="4" s="1"/>
  <c r="K3651" i="4" a="1"/>
  <c r="K3651" i="4" s="1"/>
  <c r="J3651" i="4" a="1"/>
  <c r="J3651" i="4" s="1"/>
  <c r="L3669" i="4" a="1"/>
  <c r="L3669" i="4" s="1"/>
  <c r="R3669" i="4" s="1"/>
  <c r="K3669" i="4" a="1"/>
  <c r="K3669" i="4" s="1"/>
  <c r="J3669" i="4" a="1"/>
  <c r="J3669" i="4" s="1"/>
  <c r="L3689" i="4" a="1"/>
  <c r="L3689" i="4" s="1"/>
  <c r="R3689" i="4" s="1"/>
  <c r="K3689" i="4" a="1"/>
  <c r="K3689" i="4" s="1"/>
  <c r="J3689" i="4" a="1"/>
  <c r="J3689" i="4" s="1"/>
  <c r="L3719" i="4" a="1"/>
  <c r="L3719" i="4" s="1"/>
  <c r="R3719" i="4" s="1"/>
  <c r="K3719" i="4" a="1"/>
  <c r="K3719" i="4" s="1"/>
  <c r="J3719" i="4" a="1"/>
  <c r="J3719" i="4" s="1"/>
  <c r="L3728" i="4" a="1"/>
  <c r="L3728" i="4" s="1"/>
  <c r="R3728" i="4" s="1"/>
  <c r="K3728" i="4" a="1"/>
  <c r="K3728" i="4" s="1"/>
  <c r="J3728" i="4" a="1"/>
  <c r="J3728" i="4" s="1"/>
  <c r="L3744" i="4" a="1"/>
  <c r="L3744" i="4" s="1"/>
  <c r="R3744" i="4" s="1"/>
  <c r="K3744" i="4" a="1"/>
  <c r="K3744" i="4" s="1"/>
  <c r="J3744" i="4" a="1"/>
  <c r="J3744" i="4" s="1"/>
  <c r="L3760" i="4" a="1"/>
  <c r="L3760" i="4" s="1"/>
  <c r="R3760" i="4" s="1"/>
  <c r="K3760" i="4" a="1"/>
  <c r="K3760" i="4" s="1"/>
  <c r="J3760" i="4" a="1"/>
  <c r="J3760" i="4" s="1"/>
  <c r="K3765" i="4" a="1"/>
  <c r="K3765" i="4" s="1"/>
  <c r="L3765" i="4" a="1"/>
  <c r="L3765" i="4" s="1"/>
  <c r="R3765" i="4" s="1"/>
  <c r="J3765" i="4" a="1"/>
  <c r="J3765" i="4" s="1"/>
  <c r="L3773" i="4" a="1"/>
  <c r="L3773" i="4" s="1"/>
  <c r="R3773" i="4" s="1"/>
  <c r="K3773" i="4" a="1"/>
  <c r="K3773" i="4" s="1"/>
  <c r="J3773" i="4" a="1"/>
  <c r="J3773" i="4" s="1"/>
  <c r="K3778" i="4" a="1"/>
  <c r="K3778" i="4" s="1"/>
  <c r="L3778" i="4" a="1"/>
  <c r="L3778" i="4" s="1"/>
  <c r="R3778" i="4" s="1"/>
  <c r="J3778" i="4" a="1"/>
  <c r="J3778" i="4" s="1"/>
  <c r="L3784" i="4" a="1"/>
  <c r="L3784" i="4" s="1"/>
  <c r="R3784" i="4" s="1"/>
  <c r="K3784" i="4" a="1"/>
  <c r="K3784" i="4" s="1"/>
  <c r="J3784" i="4" a="1"/>
  <c r="J3784" i="4" s="1"/>
  <c r="L3797" i="4" a="1"/>
  <c r="L3797" i="4" s="1"/>
  <c r="R3797" i="4" s="1"/>
  <c r="K3797" i="4" a="1"/>
  <c r="K3797" i="4" s="1"/>
  <c r="J3797" i="4" a="1"/>
  <c r="J3797" i="4" s="1"/>
  <c r="K3801" i="4" a="1"/>
  <c r="K3801" i="4" s="1"/>
  <c r="L3801" i="4" a="1"/>
  <c r="L3801" i="4" s="1"/>
  <c r="R3801" i="4" s="1"/>
  <c r="J3801" i="4" a="1"/>
  <c r="J3801" i="4" s="1"/>
  <c r="K3863" i="4" a="1"/>
  <c r="K3863" i="4" s="1"/>
  <c r="L3863" i="4" a="1"/>
  <c r="L3863" i="4" s="1"/>
  <c r="R3863" i="4" s="1"/>
  <c r="J3863" i="4" a="1"/>
  <c r="J3863" i="4" s="1"/>
  <c r="L3867" i="4" a="1"/>
  <c r="L3867" i="4" s="1"/>
  <c r="R3867" i="4" s="1"/>
  <c r="K3867" i="4" a="1"/>
  <c r="K3867" i="4" s="1"/>
  <c r="J3867" i="4" a="1"/>
  <c r="J3867" i="4" s="1"/>
  <c r="L3869" i="4" a="1"/>
  <c r="L3869" i="4" s="1"/>
  <c r="R3869" i="4" s="1"/>
  <c r="K3869" i="4" a="1"/>
  <c r="K3869" i="4" s="1"/>
  <c r="J3869" i="4" a="1"/>
  <c r="J3869" i="4" s="1"/>
  <c r="L13" i="4" a="1"/>
  <c r="L13" i="4" s="1"/>
  <c r="R13" i="4" s="1"/>
  <c r="K13" i="4" a="1"/>
  <c r="K13" i="4" s="1"/>
  <c r="J13" i="4" a="1"/>
  <c r="J13" i="4" s="1"/>
  <c r="L29" i="4" a="1"/>
  <c r="L29" i="4" s="1"/>
  <c r="R29" i="4" s="1"/>
  <c r="K29" i="4" a="1"/>
  <c r="K29" i="4" s="1"/>
  <c r="J29" i="4" a="1"/>
  <c r="J29" i="4" s="1"/>
  <c r="L45" i="4" a="1"/>
  <c r="L45" i="4" s="1"/>
  <c r="R45" i="4" s="1"/>
  <c r="K45" i="4" a="1"/>
  <c r="K45" i="4" s="1"/>
  <c r="J45" i="4" a="1"/>
  <c r="J45" i="4" s="1"/>
  <c r="L61" i="4" a="1"/>
  <c r="L61" i="4" s="1"/>
  <c r="R61" i="4" s="1"/>
  <c r="K61" i="4" a="1"/>
  <c r="K61" i="4" s="1"/>
  <c r="J61" i="4" a="1"/>
  <c r="J61" i="4" s="1"/>
  <c r="L77" i="4" a="1"/>
  <c r="L77" i="4" s="1"/>
  <c r="R77" i="4" s="1"/>
  <c r="K77" i="4" a="1"/>
  <c r="K77" i="4" s="1"/>
  <c r="J77" i="4" a="1"/>
  <c r="J77" i="4" s="1"/>
  <c r="L84" i="4" a="1"/>
  <c r="L84" i="4" s="1"/>
  <c r="R84" i="4" s="1"/>
  <c r="K84" i="4" a="1"/>
  <c r="K84" i="4" s="1"/>
  <c r="J84" i="4" a="1"/>
  <c r="J84" i="4" s="1"/>
  <c r="L89" i="4" a="1"/>
  <c r="L89" i="4" s="1"/>
  <c r="R89" i="4" s="1"/>
  <c r="K89" i="4" a="1"/>
  <c r="K89" i="4" s="1"/>
  <c r="J89" i="4" a="1"/>
  <c r="J89" i="4" s="1"/>
  <c r="L94" i="4" a="1"/>
  <c r="L94" i="4" s="1"/>
  <c r="R94" i="4" s="1"/>
  <c r="K94" i="4" a="1"/>
  <c r="K94" i="4" s="1"/>
  <c r="J94" i="4" a="1"/>
  <c r="J94" i="4" s="1"/>
  <c r="L116" i="4" a="1"/>
  <c r="L116" i="4" s="1"/>
  <c r="R116" i="4" s="1"/>
  <c r="J116" i="4" a="1"/>
  <c r="J116" i="4" s="1"/>
  <c r="K116" i="4" a="1"/>
  <c r="K116" i="4" s="1"/>
  <c r="L121" i="4" a="1"/>
  <c r="L121" i="4" s="1"/>
  <c r="R121" i="4" s="1"/>
  <c r="J121" i="4" a="1"/>
  <c r="J121" i="4" s="1"/>
  <c r="K121" i="4" a="1"/>
  <c r="K121" i="4" s="1"/>
  <c r="L126" i="4" a="1"/>
  <c r="L126" i="4" s="1"/>
  <c r="R126" i="4" s="1"/>
  <c r="K126" i="4" a="1"/>
  <c r="K126" i="4" s="1"/>
  <c r="J126" i="4" a="1"/>
  <c r="J126" i="4" s="1"/>
  <c r="L148" i="4" a="1"/>
  <c r="L148" i="4" s="1"/>
  <c r="R148" i="4" s="1"/>
  <c r="J148" i="4" a="1"/>
  <c r="J148" i="4" s="1"/>
  <c r="K148" i="4" a="1"/>
  <c r="K148" i="4" s="1"/>
  <c r="L153" i="4" a="1"/>
  <c r="L153" i="4" s="1"/>
  <c r="R153" i="4" s="1"/>
  <c r="K153" i="4" a="1"/>
  <c r="K153" i="4" s="1"/>
  <c r="J153" i="4" a="1"/>
  <c r="J153" i="4" s="1"/>
  <c r="K158" i="4" a="1"/>
  <c r="K158" i="4" s="1"/>
  <c r="L158" i="4" a="1"/>
  <c r="L158" i="4" s="1"/>
  <c r="R158" i="4" s="1"/>
  <c r="J158" i="4" a="1"/>
  <c r="J158" i="4" s="1"/>
  <c r="K180" i="4" a="1"/>
  <c r="K180" i="4" s="1"/>
  <c r="J180" i="4" a="1"/>
  <c r="J180" i="4" s="1"/>
  <c r="L180" i="4" a="1"/>
  <c r="L180" i="4" s="1"/>
  <c r="R180" i="4" s="1"/>
  <c r="L185" i="4" a="1"/>
  <c r="L185" i="4" s="1"/>
  <c r="R185" i="4" s="1"/>
  <c r="K185" i="4" a="1"/>
  <c r="K185" i="4" s="1"/>
  <c r="J185" i="4" a="1"/>
  <c r="J185" i="4" s="1"/>
  <c r="L192" i="4" a="1"/>
  <c r="L192" i="4" s="1"/>
  <c r="R192" i="4" s="1"/>
  <c r="K192" i="4" a="1"/>
  <c r="K192" i="4" s="1"/>
  <c r="J192" i="4" a="1"/>
  <c r="J192" i="4" s="1"/>
  <c r="L208" i="4" a="1"/>
  <c r="L208" i="4" s="1"/>
  <c r="R208" i="4" s="1"/>
  <c r="K208" i="4" a="1"/>
  <c r="K208" i="4" s="1"/>
  <c r="J208" i="4" a="1"/>
  <c r="J208" i="4" s="1"/>
  <c r="L224" i="4" a="1"/>
  <c r="L224" i="4" s="1"/>
  <c r="R224" i="4" s="1"/>
  <c r="K224" i="4" a="1"/>
  <c r="K224" i="4" s="1"/>
  <c r="J224" i="4" a="1"/>
  <c r="J224" i="4" s="1"/>
  <c r="L240" i="4" a="1"/>
  <c r="L240" i="4" s="1"/>
  <c r="R240" i="4" s="1"/>
  <c r="K240" i="4" a="1"/>
  <c r="K240" i="4" s="1"/>
  <c r="J240" i="4" a="1"/>
  <c r="J240" i="4" s="1"/>
  <c r="L256" i="4" a="1"/>
  <c r="L256" i="4" s="1"/>
  <c r="R256" i="4" s="1"/>
  <c r="K256" i="4" a="1"/>
  <c r="K256" i="4" s="1"/>
  <c r="J256" i="4" a="1"/>
  <c r="J256" i="4" s="1"/>
  <c r="J272" i="4" a="1"/>
  <c r="J272" i="4" s="1"/>
  <c r="L272" i="4" a="1"/>
  <c r="L272" i="4" s="1"/>
  <c r="R272" i="4" s="1"/>
  <c r="K272" i="4" a="1"/>
  <c r="K272" i="4" s="1"/>
  <c r="L288" i="4" a="1"/>
  <c r="L288" i="4" s="1"/>
  <c r="R288" i="4" s="1"/>
  <c r="K288" i="4" a="1"/>
  <c r="K288" i="4" s="1"/>
  <c r="J288" i="4" a="1"/>
  <c r="J288" i="4" s="1"/>
  <c r="L304" i="4" a="1"/>
  <c r="L304" i="4" s="1"/>
  <c r="R304" i="4" s="1"/>
  <c r="K304" i="4" a="1"/>
  <c r="K304" i="4" s="1"/>
  <c r="J304" i="4" a="1"/>
  <c r="J304" i="4" s="1"/>
  <c r="L320" i="4" a="1"/>
  <c r="L320" i="4" s="1"/>
  <c r="R320" i="4" s="1"/>
  <c r="K320" i="4" a="1"/>
  <c r="K320" i="4" s="1"/>
  <c r="J320" i="4" a="1"/>
  <c r="J320" i="4" s="1"/>
  <c r="L336" i="4" a="1"/>
  <c r="L336" i="4" s="1"/>
  <c r="R336" i="4" s="1"/>
  <c r="J336" i="4" a="1"/>
  <c r="J336" i="4" s="1"/>
  <c r="K336" i="4" a="1"/>
  <c r="K336" i="4" s="1"/>
  <c r="L352" i="4" a="1"/>
  <c r="L352" i="4" s="1"/>
  <c r="R352" i="4" s="1"/>
  <c r="K352" i="4" a="1"/>
  <c r="K352" i="4" s="1"/>
  <c r="J352" i="4" a="1"/>
  <c r="J352" i="4" s="1"/>
  <c r="L368" i="4" a="1"/>
  <c r="L368" i="4" s="1"/>
  <c r="R368" i="4" s="1"/>
  <c r="K368" i="4" a="1"/>
  <c r="K368" i="4" s="1"/>
  <c r="J368" i="4" a="1"/>
  <c r="J368" i="4" s="1"/>
  <c r="L384" i="4" a="1"/>
  <c r="L384" i="4" s="1"/>
  <c r="R384" i="4" s="1"/>
  <c r="K384" i="4" a="1"/>
  <c r="K384" i="4" s="1"/>
  <c r="J384" i="4" a="1"/>
  <c r="J384" i="4" s="1"/>
  <c r="L400" i="4" a="1"/>
  <c r="L400" i="4" s="1"/>
  <c r="R400" i="4" s="1"/>
  <c r="K400" i="4" a="1"/>
  <c r="K400" i="4" s="1"/>
  <c r="J400" i="4" a="1"/>
  <c r="J400" i="4" s="1"/>
  <c r="L416" i="4" a="1"/>
  <c r="L416" i="4" s="1"/>
  <c r="R416" i="4" s="1"/>
  <c r="K416" i="4" a="1"/>
  <c r="K416" i="4" s="1"/>
  <c r="J416" i="4" a="1"/>
  <c r="J416" i="4" s="1"/>
  <c r="L432" i="4" a="1"/>
  <c r="L432" i="4" s="1"/>
  <c r="R432" i="4" s="1"/>
  <c r="K432" i="4" a="1"/>
  <c r="K432" i="4" s="1"/>
  <c r="J432" i="4" a="1"/>
  <c r="J432" i="4" s="1"/>
  <c r="L448" i="4" a="1"/>
  <c r="L448" i="4" s="1"/>
  <c r="R448" i="4" s="1"/>
  <c r="K448" i="4" a="1"/>
  <c r="K448" i="4" s="1"/>
  <c r="J448" i="4" a="1"/>
  <c r="J448" i="4" s="1"/>
  <c r="L464" i="4" a="1"/>
  <c r="L464" i="4" s="1"/>
  <c r="R464" i="4" s="1"/>
  <c r="K464" i="4" a="1"/>
  <c r="K464" i="4" s="1"/>
  <c r="J464" i="4" a="1"/>
  <c r="J464" i="4" s="1"/>
  <c r="L480" i="4" a="1"/>
  <c r="L480" i="4" s="1"/>
  <c r="R480" i="4" s="1"/>
  <c r="K480" i="4" a="1"/>
  <c r="K480" i="4" s="1"/>
  <c r="J480" i="4" a="1"/>
  <c r="J480" i="4" s="1"/>
  <c r="L496" i="4" a="1"/>
  <c r="L496" i="4" s="1"/>
  <c r="R496" i="4" s="1"/>
  <c r="K496" i="4" a="1"/>
  <c r="K496" i="4" s="1"/>
  <c r="J496" i="4" a="1"/>
  <c r="J496" i="4" s="1"/>
  <c r="L501" i="4" a="1"/>
  <c r="L501" i="4" s="1"/>
  <c r="R501" i="4" s="1"/>
  <c r="K501" i="4" a="1"/>
  <c r="K501" i="4" s="1"/>
  <c r="J501" i="4" a="1"/>
  <c r="J501" i="4" s="1"/>
  <c r="L508" i="4" a="1"/>
  <c r="L508" i="4" s="1"/>
  <c r="R508" i="4" s="1"/>
  <c r="K508" i="4" a="1"/>
  <c r="K508" i="4" s="1"/>
  <c r="J508" i="4" a="1"/>
  <c r="J508" i="4" s="1"/>
  <c r="K524" i="4" a="1"/>
  <c r="K524" i="4" s="1"/>
  <c r="L524" i="4" a="1"/>
  <c r="L524" i="4" s="1"/>
  <c r="R524" i="4" s="1"/>
  <c r="J524" i="4" a="1"/>
  <c r="J524" i="4" s="1"/>
  <c r="L540" i="4" a="1"/>
  <c r="L540" i="4" s="1"/>
  <c r="R540" i="4" s="1"/>
  <c r="K540" i="4" a="1"/>
  <c r="K540" i="4" s="1"/>
  <c r="J540" i="4" a="1"/>
  <c r="J540" i="4" s="1"/>
  <c r="L556" i="4" a="1"/>
  <c r="L556" i="4" s="1"/>
  <c r="R556" i="4" s="1"/>
  <c r="K556" i="4" a="1"/>
  <c r="K556" i="4" s="1"/>
  <c r="J556" i="4" a="1"/>
  <c r="J556" i="4" s="1"/>
  <c r="L572" i="4" a="1"/>
  <c r="L572" i="4" s="1"/>
  <c r="R572" i="4" s="1"/>
  <c r="K572" i="4" a="1"/>
  <c r="K572" i="4" s="1"/>
  <c r="J572" i="4" a="1"/>
  <c r="J572" i="4" s="1"/>
  <c r="L588" i="4" a="1"/>
  <c r="L588" i="4" s="1"/>
  <c r="R588" i="4" s="1"/>
  <c r="K588" i="4" a="1"/>
  <c r="K588" i="4" s="1"/>
  <c r="J588" i="4" a="1"/>
  <c r="J588" i="4" s="1"/>
  <c r="L604" i="4" a="1"/>
  <c r="L604" i="4" s="1"/>
  <c r="R604" i="4" s="1"/>
  <c r="K604" i="4" a="1"/>
  <c r="K604" i="4" s="1"/>
  <c r="J604" i="4" a="1"/>
  <c r="J604" i="4" s="1"/>
  <c r="L620" i="4" a="1"/>
  <c r="L620" i="4" s="1"/>
  <c r="R620" i="4" s="1"/>
  <c r="K620" i="4" a="1"/>
  <c r="K620" i="4" s="1"/>
  <c r="J620" i="4" a="1"/>
  <c r="J620" i="4" s="1"/>
  <c r="L636" i="4" a="1"/>
  <c r="L636" i="4" s="1"/>
  <c r="R636" i="4" s="1"/>
  <c r="K636" i="4" a="1"/>
  <c r="K636" i="4" s="1"/>
  <c r="J636" i="4" a="1"/>
  <c r="J636" i="4" s="1"/>
  <c r="L652" i="4" a="1"/>
  <c r="L652" i="4" s="1"/>
  <c r="R652" i="4" s="1"/>
  <c r="K652" i="4" a="1"/>
  <c r="K652" i="4" s="1"/>
  <c r="J652" i="4" a="1"/>
  <c r="J652" i="4" s="1"/>
  <c r="L668" i="4" a="1"/>
  <c r="L668" i="4" s="1"/>
  <c r="R668" i="4" s="1"/>
  <c r="K668" i="4" a="1"/>
  <c r="K668" i="4" s="1"/>
  <c r="J668" i="4" a="1"/>
  <c r="J668" i="4" s="1"/>
  <c r="L704" i="4" a="1"/>
  <c r="L704" i="4" s="1"/>
  <c r="R704" i="4" s="1"/>
  <c r="K704" i="4" a="1"/>
  <c r="K704" i="4" s="1"/>
  <c r="J704" i="4" a="1"/>
  <c r="J704" i="4" s="1"/>
  <c r="L720" i="4" a="1"/>
  <c r="L720" i="4" s="1"/>
  <c r="R720" i="4" s="1"/>
  <c r="K720" i="4" a="1"/>
  <c r="K720" i="4" s="1"/>
  <c r="J720" i="4" a="1"/>
  <c r="J720" i="4" s="1"/>
  <c r="L757" i="4" a="1"/>
  <c r="L757" i="4" s="1"/>
  <c r="R757" i="4" s="1"/>
  <c r="K757" i="4" a="1"/>
  <c r="K757" i="4" s="1"/>
  <c r="J757" i="4" a="1"/>
  <c r="J757" i="4" s="1"/>
  <c r="L772" i="4" a="1"/>
  <c r="L772" i="4" s="1"/>
  <c r="R772" i="4" s="1"/>
  <c r="K772" i="4" a="1"/>
  <c r="K772" i="4" s="1"/>
  <c r="J772" i="4" a="1"/>
  <c r="J772" i="4" s="1"/>
  <c r="L804" i="4" a="1"/>
  <c r="L804" i="4" s="1"/>
  <c r="R804" i="4" s="1"/>
  <c r="K804" i="4" a="1"/>
  <c r="K804" i="4" s="1"/>
  <c r="J804" i="4" a="1"/>
  <c r="J804" i="4" s="1"/>
  <c r="L836" i="4" a="1"/>
  <c r="L836" i="4" s="1"/>
  <c r="R836" i="4" s="1"/>
  <c r="K836" i="4" a="1"/>
  <c r="K836" i="4" s="1"/>
  <c r="J836" i="4" a="1"/>
  <c r="J836" i="4" s="1"/>
  <c r="L868" i="4" a="1"/>
  <c r="L868" i="4" s="1"/>
  <c r="R868" i="4" s="1"/>
  <c r="K868" i="4" a="1"/>
  <c r="K868" i="4" s="1"/>
  <c r="J868" i="4" a="1"/>
  <c r="J868" i="4" s="1"/>
  <c r="L900" i="4" a="1"/>
  <c r="L900" i="4" s="1"/>
  <c r="R900" i="4" s="1"/>
  <c r="K900" i="4" a="1"/>
  <c r="K900" i="4" s="1"/>
  <c r="J900" i="4" a="1"/>
  <c r="J900" i="4" s="1"/>
  <c r="L932" i="4" a="1"/>
  <c r="L932" i="4" s="1"/>
  <c r="R932" i="4" s="1"/>
  <c r="K932" i="4" a="1"/>
  <c r="K932" i="4" s="1"/>
  <c r="J932" i="4" a="1"/>
  <c r="J932" i="4" s="1"/>
  <c r="L964" i="4" a="1"/>
  <c r="L964" i="4" s="1"/>
  <c r="R964" i="4" s="1"/>
  <c r="K964" i="4" a="1"/>
  <c r="K964" i="4" s="1"/>
  <c r="J964" i="4" a="1"/>
  <c r="J964" i="4" s="1"/>
  <c r="L996" i="4" a="1"/>
  <c r="L996" i="4" s="1"/>
  <c r="R996" i="4" s="1"/>
  <c r="K996" i="4" a="1"/>
  <c r="K996" i="4" s="1"/>
  <c r="J996" i="4" a="1"/>
  <c r="J996" i="4" s="1"/>
  <c r="L1028" i="4" a="1"/>
  <c r="L1028" i="4" s="1"/>
  <c r="R1028" i="4" s="1"/>
  <c r="K1028" i="4" a="1"/>
  <c r="K1028" i="4" s="1"/>
  <c r="J1028" i="4" a="1"/>
  <c r="J1028" i="4" s="1"/>
  <c r="L1060" i="4" a="1"/>
  <c r="L1060" i="4" s="1"/>
  <c r="R1060" i="4" s="1"/>
  <c r="K1060" i="4" a="1"/>
  <c r="K1060" i="4" s="1"/>
  <c r="J1060" i="4" a="1"/>
  <c r="J1060" i="4" s="1"/>
  <c r="L1086" i="4" a="1"/>
  <c r="L1086" i="4" s="1"/>
  <c r="R1086" i="4" s="1"/>
  <c r="K1086" i="4" a="1"/>
  <c r="K1086" i="4" s="1"/>
  <c r="J1086" i="4" a="1"/>
  <c r="J1086" i="4" s="1"/>
  <c r="L1102" i="4" a="1"/>
  <c r="L1102" i="4" s="1"/>
  <c r="R1102" i="4" s="1"/>
  <c r="K1102" i="4" a="1"/>
  <c r="K1102" i="4" s="1"/>
  <c r="J1102" i="4" a="1"/>
  <c r="J1102" i="4" s="1"/>
  <c r="L1118" i="4" a="1"/>
  <c r="L1118" i="4" s="1"/>
  <c r="R1118" i="4" s="1"/>
  <c r="K1118" i="4" a="1"/>
  <c r="K1118" i="4" s="1"/>
  <c r="J1118" i="4" a="1"/>
  <c r="J1118" i="4" s="1"/>
  <c r="L1134" i="4" a="1"/>
  <c r="L1134" i="4" s="1"/>
  <c r="R1134" i="4" s="1"/>
  <c r="K1134" i="4" a="1"/>
  <c r="K1134" i="4" s="1"/>
  <c r="J1134" i="4" a="1"/>
  <c r="J1134" i="4" s="1"/>
  <c r="L1150" i="4" a="1"/>
  <c r="L1150" i="4" s="1"/>
  <c r="R1150" i="4" s="1"/>
  <c r="K1150" i="4" a="1"/>
  <c r="K1150" i="4" s="1"/>
  <c r="J1150" i="4" a="1"/>
  <c r="J1150" i="4" s="1"/>
  <c r="L1166" i="4" a="1"/>
  <c r="L1166" i="4" s="1"/>
  <c r="R1166" i="4" s="1"/>
  <c r="K1166" i="4" a="1"/>
  <c r="K1166" i="4" s="1"/>
  <c r="J1166" i="4" a="1"/>
  <c r="J1166" i="4" s="1"/>
  <c r="K1182" i="4" a="1"/>
  <c r="K1182" i="4" s="1"/>
  <c r="L1182" i="4" a="1"/>
  <c r="L1182" i="4" s="1"/>
  <c r="R1182" i="4" s="1"/>
  <c r="J1182" i="4" a="1"/>
  <c r="J1182" i="4" s="1"/>
  <c r="L1198" i="4" a="1"/>
  <c r="L1198" i="4" s="1"/>
  <c r="R1198" i="4" s="1"/>
  <c r="K1198" i="4" a="1"/>
  <c r="K1198" i="4" s="1"/>
  <c r="J1198" i="4" a="1"/>
  <c r="J1198" i="4" s="1"/>
  <c r="L1212" i="4" a="1"/>
  <c r="L1212" i="4" s="1"/>
  <c r="R1212" i="4" s="1"/>
  <c r="J1212" i="4" a="1"/>
  <c r="J1212" i="4" s="1"/>
  <c r="K1212" i="4" a="1"/>
  <c r="K1212" i="4" s="1"/>
  <c r="L1228" i="4" a="1"/>
  <c r="L1228" i="4" s="1"/>
  <c r="R1228" i="4" s="1"/>
  <c r="K1228" i="4" a="1"/>
  <c r="K1228" i="4" s="1"/>
  <c r="J1228" i="4" a="1"/>
  <c r="J1228" i="4" s="1"/>
  <c r="L1244" i="4" a="1"/>
  <c r="L1244" i="4" s="1"/>
  <c r="R1244" i="4" s="1"/>
  <c r="K1244" i="4" a="1"/>
  <c r="K1244" i="4" s="1"/>
  <c r="J1244" i="4" a="1"/>
  <c r="J1244" i="4" s="1"/>
  <c r="L1260" i="4" a="1"/>
  <c r="L1260" i="4" s="1"/>
  <c r="R1260" i="4" s="1"/>
  <c r="J1260" i="4" a="1"/>
  <c r="J1260" i="4" s="1"/>
  <c r="K1260" i="4" a="1"/>
  <c r="K1260" i="4" s="1"/>
  <c r="L1276" i="4" a="1"/>
  <c r="L1276" i="4" s="1"/>
  <c r="R1276" i="4" s="1"/>
  <c r="J1276" i="4" a="1"/>
  <c r="J1276" i="4" s="1"/>
  <c r="K1276" i="4" a="1"/>
  <c r="K1276" i="4" s="1"/>
  <c r="L1292" i="4" a="1"/>
  <c r="L1292" i="4" s="1"/>
  <c r="R1292" i="4" s="1"/>
  <c r="K1292" i="4" a="1"/>
  <c r="K1292" i="4" s="1"/>
  <c r="J1292" i="4" a="1"/>
  <c r="J1292" i="4" s="1"/>
  <c r="L1308" i="4" a="1"/>
  <c r="L1308" i="4" s="1"/>
  <c r="R1308" i="4" s="1"/>
  <c r="K1308" i="4" a="1"/>
  <c r="K1308" i="4" s="1"/>
  <c r="J1308" i="4" a="1"/>
  <c r="J1308" i="4" s="1"/>
  <c r="K1312" i="4" a="1"/>
  <c r="K1312" i="4" s="1"/>
  <c r="L1312" i="4" a="1"/>
  <c r="L1312" i="4" s="1"/>
  <c r="R1312" i="4" s="1"/>
  <c r="J1312" i="4" a="1"/>
  <c r="J1312" i="4" s="1"/>
  <c r="L1325" i="4" a="1"/>
  <c r="L1325" i="4" s="1"/>
  <c r="R1325" i="4" s="1"/>
  <c r="K1325" i="4" a="1"/>
  <c r="K1325" i="4" s="1"/>
  <c r="J1325" i="4" a="1"/>
  <c r="J1325" i="4" s="1"/>
  <c r="L1340" i="4" a="1"/>
  <c r="L1340" i="4" s="1"/>
  <c r="R1340" i="4" s="1"/>
  <c r="K1340" i="4" a="1"/>
  <c r="K1340" i="4" s="1"/>
  <c r="J1340" i="4" a="1"/>
  <c r="J1340" i="4" s="1"/>
  <c r="L1344" i="4" a="1"/>
  <c r="L1344" i="4" s="1"/>
  <c r="R1344" i="4" s="1"/>
  <c r="K1344" i="4" a="1"/>
  <c r="K1344" i="4" s="1"/>
  <c r="J1344" i="4" a="1"/>
  <c r="J1344" i="4" s="1"/>
  <c r="L1357" i="4" a="1"/>
  <c r="L1357" i="4" s="1"/>
  <c r="R1357" i="4" s="1"/>
  <c r="K1357" i="4" a="1"/>
  <c r="K1357" i="4" s="1"/>
  <c r="J1357" i="4" a="1"/>
  <c r="J1357" i="4" s="1"/>
  <c r="L1372" i="4" a="1"/>
  <c r="L1372" i="4" s="1"/>
  <c r="R1372" i="4" s="1"/>
  <c r="J1372" i="4" a="1"/>
  <c r="J1372" i="4" s="1"/>
  <c r="K1372" i="4" a="1"/>
  <c r="K1372" i="4" s="1"/>
  <c r="J1376" i="4" a="1"/>
  <c r="J1376" i="4" s="1"/>
  <c r="L1376" i="4" a="1"/>
  <c r="L1376" i="4" s="1"/>
  <c r="R1376" i="4" s="1"/>
  <c r="K1376" i="4" a="1"/>
  <c r="K1376" i="4" s="1"/>
  <c r="L1389" i="4" a="1"/>
  <c r="L1389" i="4" s="1"/>
  <c r="R1389" i="4" s="1"/>
  <c r="K1389" i="4" a="1"/>
  <c r="K1389" i="4" s="1"/>
  <c r="J1389" i="4" a="1"/>
  <c r="J1389" i="4" s="1"/>
  <c r="L1404" i="4" a="1"/>
  <c r="L1404" i="4" s="1"/>
  <c r="R1404" i="4" s="1"/>
  <c r="K1404" i="4" a="1"/>
  <c r="K1404" i="4" s="1"/>
  <c r="J1404" i="4" a="1"/>
  <c r="J1404" i="4" s="1"/>
  <c r="K1408" i="4" a="1"/>
  <c r="K1408" i="4" s="1"/>
  <c r="L1408" i="4" a="1"/>
  <c r="L1408" i="4" s="1"/>
  <c r="R1408" i="4" s="1"/>
  <c r="J1408" i="4" a="1"/>
  <c r="J1408" i="4" s="1"/>
  <c r="K1421" i="4" a="1"/>
  <c r="K1421" i="4" s="1"/>
  <c r="J1421" i="4" a="1"/>
  <c r="J1421" i="4" s="1"/>
  <c r="L1421" i="4" a="1"/>
  <c r="L1421" i="4" s="1"/>
  <c r="R1421" i="4" s="1"/>
  <c r="L1436" i="4" a="1"/>
  <c r="L1436" i="4" s="1"/>
  <c r="R1436" i="4" s="1"/>
  <c r="K1436" i="4" a="1"/>
  <c r="K1436" i="4" s="1"/>
  <c r="J1436" i="4" a="1"/>
  <c r="J1436" i="4" s="1"/>
  <c r="L1440" i="4" a="1"/>
  <c r="L1440" i="4" s="1"/>
  <c r="R1440" i="4" s="1"/>
  <c r="K1440" i="4" a="1"/>
  <c r="K1440" i="4" s="1"/>
  <c r="J1440" i="4" a="1"/>
  <c r="J1440" i="4" s="1"/>
  <c r="L1453" i="4" a="1"/>
  <c r="L1453" i="4" s="1"/>
  <c r="R1453" i="4" s="1"/>
  <c r="J1453" i="4" a="1"/>
  <c r="J1453" i="4" s="1"/>
  <c r="K1453" i="4" a="1"/>
  <c r="K1453" i="4" s="1"/>
  <c r="L1466" i="4" a="1"/>
  <c r="L1466" i="4" s="1"/>
  <c r="R1466" i="4" s="1"/>
  <c r="J1466" i="4" a="1"/>
  <c r="J1466" i="4" s="1"/>
  <c r="K1466" i="4" a="1"/>
  <c r="K1466" i="4" s="1"/>
  <c r="L1486" i="4" a="1"/>
  <c r="L1486" i="4" s="1"/>
  <c r="R1486" i="4" s="1"/>
  <c r="K1486" i="4" a="1"/>
  <c r="K1486" i="4" s="1"/>
  <c r="J1486" i="4" a="1"/>
  <c r="J1486" i="4" s="1"/>
  <c r="L1488" i="4" a="1"/>
  <c r="L1488" i="4" s="1"/>
  <c r="R1488" i="4" s="1"/>
  <c r="K1488" i="4" a="1"/>
  <c r="K1488" i="4" s="1"/>
  <c r="J1488" i="4" a="1"/>
  <c r="J1488" i="4" s="1"/>
  <c r="L1490" i="4" a="1"/>
  <c r="L1490" i="4" s="1"/>
  <c r="R1490" i="4" s="1"/>
  <c r="K1490" i="4" a="1"/>
  <c r="K1490" i="4" s="1"/>
  <c r="J1490" i="4" a="1"/>
  <c r="J1490" i="4" s="1"/>
  <c r="L1492" i="4" a="1"/>
  <c r="L1492" i="4" s="1"/>
  <c r="R1492" i="4" s="1"/>
  <c r="K1492" i="4" a="1"/>
  <c r="K1492" i="4" s="1"/>
  <c r="J1492" i="4" a="1"/>
  <c r="J1492" i="4" s="1"/>
  <c r="L1512" i="4" a="1"/>
  <c r="L1512" i="4" s="1"/>
  <c r="R1512" i="4" s="1"/>
  <c r="K1512" i="4" a="1"/>
  <c r="K1512" i="4" s="1"/>
  <c r="J1512" i="4" a="1"/>
  <c r="J1512" i="4" s="1"/>
  <c r="L1517" i="4" a="1"/>
  <c r="L1517" i="4" s="1"/>
  <c r="R1517" i="4" s="1"/>
  <c r="K1517" i="4" a="1"/>
  <c r="K1517" i="4" s="1"/>
  <c r="J1517" i="4" a="1"/>
  <c r="J1517" i="4" s="1"/>
  <c r="L1521" i="4" a="1"/>
  <c r="L1521" i="4" s="1"/>
  <c r="R1521" i="4" s="1"/>
  <c r="K1521" i="4" a="1"/>
  <c r="K1521" i="4" s="1"/>
  <c r="J1521" i="4" a="1"/>
  <c r="J1521" i="4" s="1"/>
  <c r="L1525" i="4" a="1"/>
  <c r="L1525" i="4" s="1"/>
  <c r="R1525" i="4" s="1"/>
  <c r="J1525" i="4" a="1"/>
  <c r="J1525" i="4" s="1"/>
  <c r="K1525" i="4" a="1"/>
  <c r="K1525" i="4" s="1"/>
  <c r="L1530" i="4" a="1"/>
  <c r="L1530" i="4" s="1"/>
  <c r="R1530" i="4" s="1"/>
  <c r="K1530" i="4" a="1"/>
  <c r="K1530" i="4" s="1"/>
  <c r="J1530" i="4" a="1"/>
  <c r="J1530" i="4" s="1"/>
  <c r="L1556" i="4" a="1"/>
  <c r="L1556" i="4" s="1"/>
  <c r="R1556" i="4" s="1"/>
  <c r="K1556" i="4" a="1"/>
  <c r="K1556" i="4" s="1"/>
  <c r="J1556" i="4" a="1"/>
  <c r="J1556" i="4" s="1"/>
  <c r="L1558" i="4" a="1"/>
  <c r="L1558" i="4" s="1"/>
  <c r="R1558" i="4" s="1"/>
  <c r="K1558" i="4" a="1"/>
  <c r="K1558" i="4" s="1"/>
  <c r="J1558" i="4" a="1"/>
  <c r="J1558" i="4" s="1"/>
  <c r="L1560" i="4" a="1"/>
  <c r="L1560" i="4" s="1"/>
  <c r="R1560" i="4" s="1"/>
  <c r="K1560" i="4" a="1"/>
  <c r="K1560" i="4" s="1"/>
  <c r="J1560" i="4" a="1"/>
  <c r="J1560" i="4" s="1"/>
  <c r="L1571" i="4" a="1"/>
  <c r="L1571" i="4" s="1"/>
  <c r="R1571" i="4" s="1"/>
  <c r="K1571" i="4" a="1"/>
  <c r="K1571" i="4" s="1"/>
  <c r="J1571" i="4" a="1"/>
  <c r="J1571" i="4" s="1"/>
  <c r="J1589" i="4" a="1"/>
  <c r="J1589" i="4" s="1"/>
  <c r="L1589" i="4" a="1"/>
  <c r="L1589" i="4" s="1"/>
  <c r="R1589" i="4" s="1"/>
  <c r="K1589" i="4" a="1"/>
  <c r="K1589" i="4" s="1"/>
  <c r="L1604" i="4" a="1"/>
  <c r="L1604" i="4" s="1"/>
  <c r="R1604" i="4" s="1"/>
  <c r="K1604" i="4" a="1"/>
  <c r="K1604" i="4" s="1"/>
  <c r="J1604" i="4" a="1"/>
  <c r="J1604" i="4" s="1"/>
  <c r="L1608" i="4" a="1"/>
  <c r="L1608" i="4" s="1"/>
  <c r="R1608" i="4" s="1"/>
  <c r="J1608" i="4" a="1"/>
  <c r="J1608" i="4" s="1"/>
  <c r="K1608" i="4" a="1"/>
  <c r="K1608" i="4" s="1"/>
  <c r="L1612" i="4" a="1"/>
  <c r="L1612" i="4" s="1"/>
  <c r="R1612" i="4" s="1"/>
  <c r="K1612" i="4" a="1"/>
  <c r="K1612" i="4" s="1"/>
  <c r="J1612" i="4" a="1"/>
  <c r="J1612" i="4" s="1"/>
  <c r="L1617" i="4" a="1"/>
  <c r="L1617" i="4" s="1"/>
  <c r="R1617" i="4" s="1"/>
  <c r="J1617" i="4" a="1"/>
  <c r="J1617" i="4" s="1"/>
  <c r="K1617" i="4" a="1"/>
  <c r="K1617" i="4" s="1"/>
  <c r="L1637" i="4" a="1"/>
  <c r="L1637" i="4" s="1"/>
  <c r="R1637" i="4" s="1"/>
  <c r="J1637" i="4" a="1"/>
  <c r="J1637" i="4" s="1"/>
  <c r="K1637" i="4" a="1"/>
  <c r="K1637" i="4" s="1"/>
  <c r="K1639" i="4" a="1"/>
  <c r="K1639" i="4" s="1"/>
  <c r="J1639" i="4" a="1"/>
  <c r="J1639" i="4" s="1"/>
  <c r="L1639" i="4" a="1"/>
  <c r="L1639" i="4" s="1"/>
  <c r="R1639" i="4" s="1"/>
  <c r="L1641" i="4" a="1"/>
  <c r="L1641" i="4" s="1"/>
  <c r="R1641" i="4" s="1"/>
  <c r="K1641" i="4" a="1"/>
  <c r="K1641" i="4" s="1"/>
  <c r="J1641" i="4" a="1"/>
  <c r="J1641" i="4" s="1"/>
  <c r="L1643" i="4" a="1"/>
  <c r="L1643" i="4" s="1"/>
  <c r="R1643" i="4" s="1"/>
  <c r="K1643" i="4" a="1"/>
  <c r="K1643" i="4" s="1"/>
  <c r="J1643" i="4" a="1"/>
  <c r="J1643" i="4" s="1"/>
  <c r="K1663" i="4" a="1"/>
  <c r="K1663" i="4" s="1"/>
  <c r="L1663" i="4" a="1"/>
  <c r="L1663" i="4" s="1"/>
  <c r="R1663" i="4" s="1"/>
  <c r="J1663" i="4" a="1"/>
  <c r="J1663" i="4" s="1"/>
  <c r="L1665" i="4" a="1"/>
  <c r="L1665" i="4" s="1"/>
  <c r="R1665" i="4" s="1"/>
  <c r="J1665" i="4" a="1"/>
  <c r="J1665" i="4" s="1"/>
  <c r="K1665" i="4" a="1"/>
  <c r="K1665" i="4" s="1"/>
  <c r="L1667" i="4" a="1"/>
  <c r="L1667" i="4" s="1"/>
  <c r="R1667" i="4" s="1"/>
  <c r="J1667" i="4" a="1"/>
  <c r="J1667" i="4" s="1"/>
  <c r="K1667" i="4" a="1"/>
  <c r="K1667" i="4" s="1"/>
  <c r="L1695" i="4" a="1"/>
  <c r="L1695" i="4" s="1"/>
  <c r="R1695" i="4" s="1"/>
  <c r="J1695" i="4" a="1"/>
  <c r="J1695" i="4" s="1"/>
  <c r="K1695" i="4" a="1"/>
  <c r="K1695" i="4" s="1"/>
  <c r="L1697" i="4" a="1"/>
  <c r="L1697" i="4" s="1"/>
  <c r="R1697" i="4" s="1"/>
  <c r="K1697" i="4" a="1"/>
  <c r="K1697" i="4" s="1"/>
  <c r="J1697" i="4" a="1"/>
  <c r="J1697" i="4" s="1"/>
  <c r="L1699" i="4" a="1"/>
  <c r="L1699" i="4" s="1"/>
  <c r="R1699" i="4" s="1"/>
  <c r="J1699" i="4" a="1"/>
  <c r="J1699" i="4" s="1"/>
  <c r="K1699" i="4" a="1"/>
  <c r="K1699" i="4" s="1"/>
  <c r="L1727" i="4" a="1"/>
  <c r="L1727" i="4" s="1"/>
  <c r="R1727" i="4" s="1"/>
  <c r="K1727" i="4" a="1"/>
  <c r="K1727" i="4" s="1"/>
  <c r="J1727" i="4" a="1"/>
  <c r="J1727" i="4" s="1"/>
  <c r="L1729" i="4" a="1"/>
  <c r="L1729" i="4" s="1"/>
  <c r="R1729" i="4" s="1"/>
  <c r="K1729" i="4" a="1"/>
  <c r="K1729" i="4" s="1"/>
  <c r="J1729" i="4" a="1"/>
  <c r="J1729" i="4" s="1"/>
  <c r="L1731" i="4" a="1"/>
  <c r="L1731" i="4" s="1"/>
  <c r="R1731" i="4" s="1"/>
  <c r="J1731" i="4" a="1"/>
  <c r="J1731" i="4" s="1"/>
  <c r="K1731" i="4" a="1"/>
  <c r="K1731" i="4" s="1"/>
  <c r="L1774" i="4" a="1"/>
  <c r="L1774" i="4" s="1"/>
  <c r="R1774" i="4" s="1"/>
  <c r="K1774" i="4" a="1"/>
  <c r="K1774" i="4" s="1"/>
  <c r="J1774" i="4" a="1"/>
  <c r="J1774" i="4" s="1"/>
  <c r="L1781" i="4" a="1"/>
  <c r="L1781" i="4" s="1"/>
  <c r="R1781" i="4" s="1"/>
  <c r="J1781" i="4" a="1"/>
  <c r="J1781" i="4" s="1"/>
  <c r="K1781" i="4" a="1"/>
  <c r="K1781" i="4" s="1"/>
  <c r="L1790" i="4" a="1"/>
  <c r="L1790" i="4" s="1"/>
  <c r="R1790" i="4" s="1"/>
  <c r="K1790" i="4" a="1"/>
  <c r="K1790" i="4" s="1"/>
  <c r="J1790" i="4" a="1"/>
  <c r="J1790" i="4" s="1"/>
  <c r="K1797" i="4" a="1"/>
  <c r="K1797" i="4" s="1"/>
  <c r="L1797" i="4" a="1"/>
  <c r="L1797" i="4" s="1"/>
  <c r="R1797" i="4" s="1"/>
  <c r="J1797" i="4" a="1"/>
  <c r="J1797" i="4" s="1"/>
  <c r="L1806" i="4" a="1"/>
  <c r="L1806" i="4" s="1"/>
  <c r="R1806" i="4" s="1"/>
  <c r="J1806" i="4" a="1"/>
  <c r="J1806" i="4" s="1"/>
  <c r="K1806" i="4" a="1"/>
  <c r="K1806" i="4" s="1"/>
  <c r="L1813" i="4" a="1"/>
  <c r="L1813" i="4" s="1"/>
  <c r="R1813" i="4" s="1"/>
  <c r="K1813" i="4" a="1"/>
  <c r="K1813" i="4" s="1"/>
  <c r="J1813" i="4" a="1"/>
  <c r="J1813" i="4" s="1"/>
  <c r="L1822" i="4" a="1"/>
  <c r="L1822" i="4" s="1"/>
  <c r="R1822" i="4" s="1"/>
  <c r="K1822" i="4" a="1"/>
  <c r="K1822" i="4" s="1"/>
  <c r="J1822" i="4" a="1"/>
  <c r="J1822" i="4" s="1"/>
  <c r="L1829" i="4" a="1"/>
  <c r="L1829" i="4" s="1"/>
  <c r="R1829" i="4" s="1"/>
  <c r="J1829" i="4" a="1"/>
  <c r="J1829" i="4" s="1"/>
  <c r="K1829" i="4" a="1"/>
  <c r="K1829" i="4" s="1"/>
  <c r="L1838" i="4" a="1"/>
  <c r="L1838" i="4" s="1"/>
  <c r="R1838" i="4" s="1"/>
  <c r="K1838" i="4" a="1"/>
  <c r="K1838" i="4" s="1"/>
  <c r="J1838" i="4" a="1"/>
  <c r="J1838" i="4" s="1"/>
  <c r="L1845" i="4" a="1"/>
  <c r="L1845" i="4" s="1"/>
  <c r="R1845" i="4" s="1"/>
  <c r="J1845" i="4" a="1"/>
  <c r="J1845" i="4" s="1"/>
  <c r="K1845" i="4" a="1"/>
  <c r="K1845" i="4" s="1"/>
  <c r="L1891" i="4" a="1"/>
  <c r="L1891" i="4" s="1"/>
  <c r="R1891" i="4" s="1"/>
  <c r="K1891" i="4" a="1"/>
  <c r="K1891" i="4" s="1"/>
  <c r="J1891" i="4" a="1"/>
  <c r="J1891" i="4" s="1"/>
  <c r="K1895" i="4" a="1"/>
  <c r="K1895" i="4" s="1"/>
  <c r="L1895" i="4" a="1"/>
  <c r="L1895" i="4" s="1"/>
  <c r="R1895" i="4" s="1"/>
  <c r="J1895" i="4" a="1"/>
  <c r="J1895" i="4" s="1"/>
  <c r="L1945" i="4" a="1"/>
  <c r="L1945" i="4" s="1"/>
  <c r="R1945" i="4" s="1"/>
  <c r="K1945" i="4" a="1"/>
  <c r="K1945" i="4" s="1"/>
  <c r="J1945" i="4" a="1"/>
  <c r="J1945" i="4" s="1"/>
  <c r="L1953" i="4" a="1"/>
  <c r="L1953" i="4" s="1"/>
  <c r="R1953" i="4" s="1"/>
  <c r="K1953" i="4" a="1"/>
  <c r="K1953" i="4" s="1"/>
  <c r="J1953" i="4" a="1"/>
  <c r="J1953" i="4" s="1"/>
  <c r="L2038" i="4" a="1"/>
  <c r="L2038" i="4" s="1"/>
  <c r="R2038" i="4" s="1"/>
  <c r="K2038" i="4" a="1"/>
  <c r="K2038" i="4" s="1"/>
  <c r="J2038" i="4" a="1"/>
  <c r="J2038" i="4" s="1"/>
  <c r="L2070" i="4" a="1"/>
  <c r="L2070" i="4" s="1"/>
  <c r="R2070" i="4" s="1"/>
  <c r="K2070" i="4" a="1"/>
  <c r="K2070" i="4" s="1"/>
  <c r="J2070" i="4" a="1"/>
  <c r="J2070" i="4" s="1"/>
  <c r="L2102" i="4" a="1"/>
  <c r="L2102" i="4" s="1"/>
  <c r="R2102" i="4" s="1"/>
  <c r="J2102" i="4" a="1"/>
  <c r="J2102" i="4" s="1"/>
  <c r="K2102" i="4" a="1"/>
  <c r="K2102" i="4" s="1"/>
  <c r="L2161" i="4" a="1"/>
  <c r="L2161" i="4" s="1"/>
  <c r="R2161" i="4" s="1"/>
  <c r="K2161" i="4" a="1"/>
  <c r="K2161" i="4" s="1"/>
  <c r="J2161" i="4" a="1"/>
  <c r="J2161" i="4" s="1"/>
  <c r="L2198" i="4" a="1"/>
  <c r="L2198" i="4" s="1"/>
  <c r="R2198" i="4" s="1"/>
  <c r="K2198" i="4" a="1"/>
  <c r="K2198" i="4" s="1"/>
  <c r="J2198" i="4" a="1"/>
  <c r="J2198" i="4" s="1"/>
  <c r="L2232" i="4" a="1"/>
  <c r="L2232" i="4" s="1"/>
  <c r="R2232" i="4" s="1"/>
  <c r="K2232" i="4" a="1"/>
  <c r="K2232" i="4" s="1"/>
  <c r="J2232" i="4" a="1"/>
  <c r="J2232" i="4" s="1"/>
  <c r="L2258" i="4" a="1"/>
  <c r="L2258" i="4" s="1"/>
  <c r="R2258" i="4" s="1"/>
  <c r="K2258" i="4" a="1"/>
  <c r="K2258" i="4" s="1"/>
  <c r="J2258" i="4" a="1"/>
  <c r="J2258" i="4" s="1"/>
  <c r="L2311" i="4" a="1"/>
  <c r="L2311" i="4" s="1"/>
  <c r="R2311" i="4" s="1"/>
  <c r="K2311" i="4" a="1"/>
  <c r="K2311" i="4" s="1"/>
  <c r="J2311" i="4" a="1"/>
  <c r="J2311" i="4" s="1"/>
  <c r="L2343" i="4" a="1"/>
  <c r="L2343" i="4" s="1"/>
  <c r="R2343" i="4" s="1"/>
  <c r="K2343" i="4" a="1"/>
  <c r="K2343" i="4" s="1"/>
  <c r="J2343" i="4" a="1"/>
  <c r="J2343" i="4" s="1"/>
  <c r="L2375" i="4" a="1"/>
  <c r="L2375" i="4" s="1"/>
  <c r="R2375" i="4" s="1"/>
  <c r="K2375" i="4" a="1"/>
  <c r="K2375" i="4" s="1"/>
  <c r="J2375" i="4" a="1"/>
  <c r="J2375" i="4" s="1"/>
  <c r="L2407" i="4" a="1"/>
  <c r="L2407" i="4" s="1"/>
  <c r="R2407" i="4" s="1"/>
  <c r="K2407" i="4" a="1"/>
  <c r="K2407" i="4" s="1"/>
  <c r="J2407" i="4" a="1"/>
  <c r="J2407" i="4" s="1"/>
  <c r="L2439" i="4" a="1"/>
  <c r="L2439" i="4" s="1"/>
  <c r="R2439" i="4" s="1"/>
  <c r="K2439" i="4" a="1"/>
  <c r="K2439" i="4" s="1"/>
  <c r="J2439" i="4" a="1"/>
  <c r="J2439" i="4" s="1"/>
  <c r="L2477" i="4" a="1"/>
  <c r="L2477" i="4" s="1"/>
  <c r="R2477" i="4" s="1"/>
  <c r="K2477" i="4" a="1"/>
  <c r="K2477" i="4" s="1"/>
  <c r="J2477" i="4" a="1"/>
  <c r="J2477" i="4" s="1"/>
  <c r="L2541" i="4" a="1"/>
  <c r="L2541" i="4" s="1"/>
  <c r="R2541" i="4" s="1"/>
  <c r="K2541" i="4" a="1"/>
  <c r="K2541" i="4" s="1"/>
  <c r="J2541" i="4" a="1"/>
  <c r="J2541" i="4" s="1"/>
  <c r="L2625" i="4" a="1"/>
  <c r="L2625" i="4" s="1"/>
  <c r="R2625" i="4" s="1"/>
  <c r="K2625" i="4" a="1"/>
  <c r="K2625" i="4" s="1"/>
  <c r="J2625" i="4" a="1"/>
  <c r="J2625" i="4" s="1"/>
  <c r="L2684" i="4" a="1"/>
  <c r="L2684" i="4" s="1"/>
  <c r="R2684" i="4" s="1"/>
  <c r="K2684" i="4" a="1"/>
  <c r="K2684" i="4" s="1"/>
  <c r="J2684" i="4" a="1"/>
  <c r="J2684" i="4" s="1"/>
  <c r="L2716" i="4" a="1"/>
  <c r="L2716" i="4" s="1"/>
  <c r="R2716" i="4" s="1"/>
  <c r="K2716" i="4" a="1"/>
  <c r="K2716" i="4" s="1"/>
  <c r="J2716" i="4" a="1"/>
  <c r="J2716" i="4" s="1"/>
  <c r="L2748" i="4" a="1"/>
  <c r="L2748" i="4" s="1"/>
  <c r="R2748" i="4" s="1"/>
  <c r="K2748" i="4" a="1"/>
  <c r="K2748" i="4" s="1"/>
  <c r="J2748" i="4" a="1"/>
  <c r="J2748" i="4" s="1"/>
  <c r="L2982" i="4" a="1"/>
  <c r="L2982" i="4" s="1"/>
  <c r="R2982" i="4" s="1"/>
  <c r="K2982" i="4" a="1"/>
  <c r="K2982" i="4" s="1"/>
  <c r="J2982" i="4" a="1"/>
  <c r="J2982" i="4" s="1"/>
  <c r="L2987" i="4" a="1"/>
  <c r="L2987" i="4" s="1"/>
  <c r="R2987" i="4" s="1"/>
  <c r="K2987" i="4" a="1"/>
  <c r="K2987" i="4" s="1"/>
  <c r="J2987" i="4" a="1"/>
  <c r="J2987" i="4" s="1"/>
  <c r="L3006" i="4" a="1"/>
  <c r="L3006" i="4" s="1"/>
  <c r="R3006" i="4" s="1"/>
  <c r="K3006" i="4" a="1"/>
  <c r="K3006" i="4" s="1"/>
  <c r="J3006" i="4" a="1"/>
  <c r="J3006" i="4" s="1"/>
  <c r="L3012" i="4" a="1"/>
  <c r="L3012" i="4" s="1"/>
  <c r="R3012" i="4" s="1"/>
  <c r="K3012" i="4" a="1"/>
  <c r="K3012" i="4" s="1"/>
  <c r="J3012" i="4" a="1"/>
  <c r="J3012" i="4" s="1"/>
  <c r="L3053" i="4" a="1"/>
  <c r="L3053" i="4" s="1"/>
  <c r="R3053" i="4" s="1"/>
  <c r="K3053" i="4" a="1"/>
  <c r="K3053" i="4" s="1"/>
  <c r="J3053" i="4" a="1"/>
  <c r="J3053" i="4" s="1"/>
  <c r="L3058" i="4" a="1"/>
  <c r="L3058" i="4" s="1"/>
  <c r="R3058" i="4" s="1"/>
  <c r="K3058" i="4" a="1"/>
  <c r="K3058" i="4" s="1"/>
  <c r="J3058" i="4" a="1"/>
  <c r="J3058" i="4" s="1"/>
  <c r="L3112" i="4" a="1"/>
  <c r="L3112" i="4" s="1"/>
  <c r="R3112" i="4" s="1"/>
  <c r="K3112" i="4" a="1"/>
  <c r="K3112" i="4" s="1"/>
  <c r="J3112" i="4" a="1"/>
  <c r="J3112" i="4" s="1"/>
  <c r="L3144" i="4" a="1"/>
  <c r="L3144" i="4" s="1"/>
  <c r="R3144" i="4" s="1"/>
  <c r="K3144" i="4" a="1"/>
  <c r="K3144" i="4" s="1"/>
  <c r="J3144" i="4" a="1"/>
  <c r="J3144" i="4" s="1"/>
  <c r="L3211" i="4" a="1"/>
  <c r="L3211" i="4" s="1"/>
  <c r="R3211" i="4" s="1"/>
  <c r="K3211" i="4" a="1"/>
  <c r="K3211" i="4" s="1"/>
  <c r="J3211" i="4" a="1"/>
  <c r="J3211" i="4" s="1"/>
  <c r="L3223" i="4" a="1"/>
  <c r="L3223" i="4" s="1"/>
  <c r="R3223" i="4" s="1"/>
  <c r="K3223" i="4" a="1"/>
  <c r="K3223" i="4" s="1"/>
  <c r="J3223" i="4" a="1"/>
  <c r="J3223" i="4" s="1"/>
  <c r="L3250" i="4" a="1"/>
  <c r="L3250" i="4" s="1"/>
  <c r="R3250" i="4" s="1"/>
  <c r="K3250" i="4" a="1"/>
  <c r="K3250" i="4" s="1"/>
  <c r="J3250" i="4" a="1"/>
  <c r="J3250" i="4" s="1"/>
  <c r="L3282" i="4" a="1"/>
  <c r="L3282" i="4" s="1"/>
  <c r="R3282" i="4" s="1"/>
  <c r="K3282" i="4" a="1"/>
  <c r="K3282" i="4" s="1"/>
  <c r="J3282" i="4" a="1"/>
  <c r="J3282" i="4" s="1"/>
  <c r="L3341" i="4" a="1"/>
  <c r="L3341" i="4" s="1"/>
  <c r="R3341" i="4" s="1"/>
  <c r="K3341" i="4" a="1"/>
  <c r="K3341" i="4" s="1"/>
  <c r="J3341" i="4" a="1"/>
  <c r="J3341" i="4" s="1"/>
  <c r="L3345" i="4" a="1"/>
  <c r="L3345" i="4" s="1"/>
  <c r="R3345" i="4" s="1"/>
  <c r="K3345" i="4" a="1"/>
  <c r="K3345" i="4" s="1"/>
  <c r="J3345" i="4" a="1"/>
  <c r="J3345" i="4" s="1"/>
  <c r="L3373" i="4" a="1"/>
  <c r="L3373" i="4" s="1"/>
  <c r="R3373" i="4" s="1"/>
  <c r="K3373" i="4" a="1"/>
  <c r="K3373" i="4" s="1"/>
  <c r="J3373" i="4" a="1"/>
  <c r="J3373" i="4" s="1"/>
  <c r="L3377" i="4" a="1"/>
  <c r="L3377" i="4" s="1"/>
  <c r="R3377" i="4" s="1"/>
  <c r="K3377" i="4" a="1"/>
  <c r="K3377" i="4" s="1"/>
  <c r="J3377" i="4" a="1"/>
  <c r="J3377" i="4" s="1"/>
  <c r="L3405" i="4" a="1"/>
  <c r="L3405" i="4" s="1"/>
  <c r="R3405" i="4" s="1"/>
  <c r="K3405" i="4" a="1"/>
  <c r="K3405" i="4" s="1"/>
  <c r="J3405" i="4" a="1"/>
  <c r="J3405" i="4" s="1"/>
  <c r="L3441" i="4" a="1"/>
  <c r="L3441" i="4" s="1"/>
  <c r="R3441" i="4" s="1"/>
  <c r="K3441" i="4" a="1"/>
  <c r="K3441" i="4" s="1"/>
  <c r="J3441" i="4" a="1"/>
  <c r="J3441" i="4" s="1"/>
  <c r="L3445" i="4" a="1"/>
  <c r="L3445" i="4" s="1"/>
  <c r="R3445" i="4" s="1"/>
  <c r="K3445" i="4" a="1"/>
  <c r="K3445" i="4" s="1"/>
  <c r="J3445" i="4" a="1"/>
  <c r="J3445" i="4" s="1"/>
  <c r="L3506" i="4" a="1"/>
  <c r="L3506" i="4" s="1"/>
  <c r="R3506" i="4" s="1"/>
  <c r="K3506" i="4" a="1"/>
  <c r="K3506" i="4" s="1"/>
  <c r="J3506" i="4" a="1"/>
  <c r="J3506" i="4" s="1"/>
  <c r="L3526" i="4" a="1"/>
  <c r="L3526" i="4" s="1"/>
  <c r="R3526" i="4" s="1"/>
  <c r="K3526" i="4" a="1"/>
  <c r="K3526" i="4" s="1"/>
  <c r="J3526" i="4" a="1"/>
  <c r="J3526" i="4" s="1"/>
  <c r="L3533" i="4" a="1"/>
  <c r="L3533" i="4" s="1"/>
  <c r="R3533" i="4" s="1"/>
  <c r="K3533" i="4" a="1"/>
  <c r="K3533" i="4" s="1"/>
  <c r="J3533" i="4" a="1"/>
  <c r="J3533" i="4" s="1"/>
  <c r="K3542" i="4" a="1"/>
  <c r="K3542" i="4" s="1"/>
  <c r="L3542" i="4" a="1"/>
  <c r="L3542" i="4" s="1"/>
  <c r="R3542" i="4" s="1"/>
  <c r="J3542" i="4" a="1"/>
  <c r="J3542" i="4" s="1"/>
  <c r="L3549" i="4" a="1"/>
  <c r="L3549" i="4" s="1"/>
  <c r="R3549" i="4" s="1"/>
  <c r="K3549" i="4" a="1"/>
  <c r="K3549" i="4" s="1"/>
  <c r="J3549" i="4" a="1"/>
  <c r="J3549" i="4" s="1"/>
  <c r="K3558" i="4" a="1"/>
  <c r="K3558" i="4" s="1"/>
  <c r="L3558" i="4" a="1"/>
  <c r="L3558" i="4" s="1"/>
  <c r="R3558" i="4" s="1"/>
  <c r="J3558" i="4" a="1"/>
  <c r="J3558" i="4" s="1"/>
  <c r="K3565" i="4" a="1"/>
  <c r="K3565" i="4" s="1"/>
  <c r="J3565" i="4" a="1"/>
  <c r="J3565" i="4" s="1"/>
  <c r="L3565" i="4" a="1"/>
  <c r="L3565" i="4" s="1"/>
  <c r="R3565" i="4" s="1"/>
  <c r="L3574" i="4" a="1"/>
  <c r="L3574" i="4" s="1"/>
  <c r="R3574" i="4" s="1"/>
  <c r="K3574" i="4" a="1"/>
  <c r="K3574" i="4" s="1"/>
  <c r="J3574" i="4" a="1"/>
  <c r="J3574" i="4" s="1"/>
  <c r="L3657" i="4" a="1"/>
  <c r="L3657" i="4" s="1"/>
  <c r="R3657" i="4" s="1"/>
  <c r="K3657" i="4" a="1"/>
  <c r="K3657" i="4" s="1"/>
  <c r="J3657" i="4" a="1"/>
  <c r="J3657" i="4" s="1"/>
  <c r="L3673" i="4" a="1"/>
  <c r="L3673" i="4" s="1"/>
  <c r="R3673" i="4" s="1"/>
  <c r="K3673" i="4" a="1"/>
  <c r="K3673" i="4" s="1"/>
  <c r="J3673" i="4" a="1"/>
  <c r="J3673" i="4" s="1"/>
  <c r="L3697" i="4" a="1"/>
  <c r="L3697" i="4" s="1"/>
  <c r="R3697" i="4" s="1"/>
  <c r="K3697" i="4" a="1"/>
  <c r="K3697" i="4" s="1"/>
  <c r="J3697" i="4" a="1"/>
  <c r="J3697" i="4" s="1"/>
  <c r="L3725" i="4" a="1"/>
  <c r="L3725" i="4" s="1"/>
  <c r="R3725" i="4" s="1"/>
  <c r="K3725" i="4" a="1"/>
  <c r="K3725" i="4" s="1"/>
  <c r="J3725" i="4" a="1"/>
  <c r="J3725" i="4" s="1"/>
  <c r="L3732" i="4" a="1"/>
  <c r="L3732" i="4" s="1"/>
  <c r="R3732" i="4" s="1"/>
  <c r="K3732" i="4" a="1"/>
  <c r="K3732" i="4" s="1"/>
  <c r="J3732" i="4" a="1"/>
  <c r="J3732" i="4" s="1"/>
  <c r="L3748" i="4" a="1"/>
  <c r="L3748" i="4" s="1"/>
  <c r="R3748" i="4" s="1"/>
  <c r="J3748" i="4" a="1"/>
  <c r="J3748" i="4" s="1"/>
  <c r="K3748" i="4" a="1"/>
  <c r="K3748" i="4" s="1"/>
  <c r="L3823" i="4" a="1"/>
  <c r="L3823" i="4" s="1"/>
  <c r="R3823" i="4" s="1"/>
  <c r="K3823" i="4" a="1"/>
  <c r="K3823" i="4" s="1"/>
  <c r="J3823" i="4" a="1"/>
  <c r="J3823" i="4" s="1"/>
  <c r="K3825" i="4" a="1"/>
  <c r="K3825" i="4" s="1"/>
  <c r="L3825" i="4" a="1"/>
  <c r="L3825" i="4" s="1"/>
  <c r="R3825" i="4" s="1"/>
  <c r="J3825" i="4" a="1"/>
  <c r="J3825" i="4" s="1"/>
  <c r="K3841" i="4" a="1"/>
  <c r="K3841" i="4" s="1"/>
  <c r="L3841" i="4" a="1"/>
  <c r="L3841" i="4" s="1"/>
  <c r="R3841" i="4" s="1"/>
  <c r="J3841" i="4" a="1"/>
  <c r="J3841" i="4" s="1"/>
  <c r="L3845" i="4" a="1"/>
  <c r="L3845" i="4" s="1"/>
  <c r="R3845" i="4" s="1"/>
  <c r="K3845" i="4" a="1"/>
  <c r="K3845" i="4" s="1"/>
  <c r="J3845" i="4" a="1"/>
  <c r="J3845" i="4" s="1"/>
  <c r="L3858" i="4" a="1"/>
  <c r="L3858" i="4" s="1"/>
  <c r="R3858" i="4" s="1"/>
  <c r="K3858" i="4" a="1"/>
  <c r="K3858" i="4" s="1"/>
  <c r="J3858" i="4" a="1"/>
  <c r="J3858" i="4" s="1"/>
  <c r="L3873" i="4" a="1"/>
  <c r="L3873" i="4" s="1"/>
  <c r="R3873" i="4" s="1"/>
  <c r="K3873" i="4" a="1"/>
  <c r="K3873" i="4" s="1"/>
  <c r="J3873" i="4" a="1"/>
  <c r="J3873" i="4" s="1"/>
  <c r="L17" i="4" a="1"/>
  <c r="L17" i="4" s="1"/>
  <c r="R17" i="4" s="1"/>
  <c r="K17" i="4" a="1"/>
  <c r="K17" i="4" s="1"/>
  <c r="J17" i="4" a="1"/>
  <c r="J17" i="4" s="1"/>
  <c r="K33" i="4" a="1"/>
  <c r="K33" i="4" s="1"/>
  <c r="L33" i="4" a="1"/>
  <c r="L33" i="4" s="1"/>
  <c r="R33" i="4" s="1"/>
  <c r="J33" i="4" a="1"/>
  <c r="J33" i="4" s="1"/>
  <c r="L49" i="4" a="1"/>
  <c r="L49" i="4" s="1"/>
  <c r="R49" i="4" s="1"/>
  <c r="K49" i="4" a="1"/>
  <c r="K49" i="4" s="1"/>
  <c r="J49" i="4" a="1"/>
  <c r="J49" i="4" s="1"/>
  <c r="L65" i="4" a="1"/>
  <c r="L65" i="4" s="1"/>
  <c r="R65" i="4" s="1"/>
  <c r="K65" i="4" a="1"/>
  <c r="K65" i="4" s="1"/>
  <c r="J65" i="4" a="1"/>
  <c r="J65" i="4" s="1"/>
  <c r="L81" i="4" a="1"/>
  <c r="L81" i="4" s="1"/>
  <c r="R81" i="4" s="1"/>
  <c r="K81" i="4" a="1"/>
  <c r="K81" i="4" s="1"/>
  <c r="J81" i="4" a="1"/>
  <c r="J81" i="4" s="1"/>
  <c r="L86" i="4" a="1"/>
  <c r="L86" i="4" s="1"/>
  <c r="R86" i="4" s="1"/>
  <c r="J86" i="4" a="1"/>
  <c r="J86" i="4" s="1"/>
  <c r="K86" i="4" a="1"/>
  <c r="K86" i="4" s="1"/>
  <c r="L108" i="4" a="1"/>
  <c r="L108" i="4" s="1"/>
  <c r="R108" i="4" s="1"/>
  <c r="K108" i="4" a="1"/>
  <c r="K108" i="4" s="1"/>
  <c r="J108" i="4" a="1"/>
  <c r="J108" i="4" s="1"/>
  <c r="L113" i="4" a="1"/>
  <c r="L113" i="4" s="1"/>
  <c r="R113" i="4" s="1"/>
  <c r="K113" i="4" a="1"/>
  <c r="K113" i="4" s="1"/>
  <c r="J113" i="4" a="1"/>
  <c r="J113" i="4" s="1"/>
  <c r="L118" i="4" a="1"/>
  <c r="L118" i="4" s="1"/>
  <c r="R118" i="4" s="1"/>
  <c r="K118" i="4" a="1"/>
  <c r="K118" i="4" s="1"/>
  <c r="J118" i="4" a="1"/>
  <c r="J118" i="4" s="1"/>
  <c r="L140" i="4" a="1"/>
  <c r="L140" i="4" s="1"/>
  <c r="R140" i="4" s="1"/>
  <c r="K140" i="4" a="1"/>
  <c r="K140" i="4" s="1"/>
  <c r="J140" i="4" a="1"/>
  <c r="J140" i="4" s="1"/>
  <c r="L145" i="4" a="1"/>
  <c r="L145" i="4" s="1"/>
  <c r="R145" i="4" s="1"/>
  <c r="K145" i="4" a="1"/>
  <c r="K145" i="4" s="1"/>
  <c r="J145" i="4" a="1"/>
  <c r="J145" i="4" s="1"/>
  <c r="L150" i="4" a="1"/>
  <c r="L150" i="4" s="1"/>
  <c r="R150" i="4" s="1"/>
  <c r="K150" i="4" a="1"/>
  <c r="K150" i="4" s="1"/>
  <c r="J150" i="4" a="1"/>
  <c r="J150" i="4" s="1"/>
  <c r="L172" i="4" a="1"/>
  <c r="L172" i="4" s="1"/>
  <c r="R172" i="4" s="1"/>
  <c r="J172" i="4" a="1"/>
  <c r="J172" i="4" s="1"/>
  <c r="K172" i="4" a="1"/>
  <c r="K172" i="4" s="1"/>
  <c r="J177" i="4" a="1"/>
  <c r="J177" i="4" s="1"/>
  <c r="L177" i="4" a="1"/>
  <c r="L177" i="4" s="1"/>
  <c r="R177" i="4" s="1"/>
  <c r="K177" i="4" a="1"/>
  <c r="K177" i="4" s="1"/>
  <c r="L182" i="4" a="1"/>
  <c r="L182" i="4" s="1"/>
  <c r="R182" i="4" s="1"/>
  <c r="K182" i="4" a="1"/>
  <c r="K182" i="4" s="1"/>
  <c r="J182" i="4" a="1"/>
  <c r="J182" i="4" s="1"/>
  <c r="L196" i="4" a="1"/>
  <c r="L196" i="4" s="1"/>
  <c r="R196" i="4" s="1"/>
  <c r="K196" i="4" a="1"/>
  <c r="K196" i="4" s="1"/>
  <c r="J196" i="4" a="1"/>
  <c r="J196" i="4" s="1"/>
  <c r="L212" i="4" a="1"/>
  <c r="L212" i="4" s="1"/>
  <c r="R212" i="4" s="1"/>
  <c r="K212" i="4" a="1"/>
  <c r="K212" i="4" s="1"/>
  <c r="J212" i="4" a="1"/>
  <c r="J212" i="4" s="1"/>
  <c r="L228" i="4" a="1"/>
  <c r="L228" i="4" s="1"/>
  <c r="R228" i="4" s="1"/>
  <c r="K228" i="4" a="1"/>
  <c r="K228" i="4" s="1"/>
  <c r="J228" i="4" a="1"/>
  <c r="J228" i="4" s="1"/>
  <c r="L244" i="4" a="1"/>
  <c r="L244" i="4" s="1"/>
  <c r="R244" i="4" s="1"/>
  <c r="K244" i="4" a="1"/>
  <c r="K244" i="4" s="1"/>
  <c r="J244" i="4" a="1"/>
  <c r="J244" i="4" s="1"/>
  <c r="L260" i="4" a="1"/>
  <c r="L260" i="4" s="1"/>
  <c r="R260" i="4" s="1"/>
  <c r="K260" i="4" a="1"/>
  <c r="K260" i="4" s="1"/>
  <c r="J260" i="4" a="1"/>
  <c r="J260" i="4" s="1"/>
  <c r="L276" i="4" a="1"/>
  <c r="L276" i="4" s="1"/>
  <c r="R276" i="4" s="1"/>
  <c r="K276" i="4" a="1"/>
  <c r="K276" i="4" s="1"/>
  <c r="J276" i="4" a="1"/>
  <c r="J276" i="4" s="1"/>
  <c r="L292" i="4" a="1"/>
  <c r="L292" i="4" s="1"/>
  <c r="R292" i="4" s="1"/>
  <c r="K292" i="4" a="1"/>
  <c r="K292" i="4" s="1"/>
  <c r="J292" i="4" a="1"/>
  <c r="J292" i="4" s="1"/>
  <c r="L308" i="4" a="1"/>
  <c r="L308" i="4" s="1"/>
  <c r="R308" i="4" s="1"/>
  <c r="J308" i="4" a="1"/>
  <c r="J308" i="4" s="1"/>
  <c r="K308" i="4" a="1"/>
  <c r="K308" i="4" s="1"/>
  <c r="L324" i="4" a="1"/>
  <c r="L324" i="4" s="1"/>
  <c r="R324" i="4" s="1"/>
  <c r="K324" i="4" a="1"/>
  <c r="K324" i="4" s="1"/>
  <c r="J324" i="4" a="1"/>
  <c r="J324" i="4" s="1"/>
  <c r="L340" i="4" a="1"/>
  <c r="L340" i="4" s="1"/>
  <c r="R340" i="4" s="1"/>
  <c r="K340" i="4" a="1"/>
  <c r="K340" i="4" s="1"/>
  <c r="J340" i="4" a="1"/>
  <c r="J340" i="4" s="1"/>
  <c r="L356" i="4" a="1"/>
  <c r="L356" i="4" s="1"/>
  <c r="R356" i="4" s="1"/>
  <c r="K356" i="4" a="1"/>
  <c r="K356" i="4" s="1"/>
  <c r="J356" i="4" a="1"/>
  <c r="J356" i="4" s="1"/>
  <c r="L372" i="4" a="1"/>
  <c r="L372" i="4" s="1"/>
  <c r="R372" i="4" s="1"/>
  <c r="K372" i="4" a="1"/>
  <c r="K372" i="4" s="1"/>
  <c r="J372" i="4" a="1"/>
  <c r="J372" i="4" s="1"/>
  <c r="L388" i="4" a="1"/>
  <c r="L388" i="4" s="1"/>
  <c r="R388" i="4" s="1"/>
  <c r="J388" i="4" a="1"/>
  <c r="J388" i="4" s="1"/>
  <c r="K388" i="4" a="1"/>
  <c r="K388" i="4" s="1"/>
  <c r="L404" i="4" a="1"/>
  <c r="L404" i="4" s="1"/>
  <c r="R404" i="4" s="1"/>
  <c r="K404" i="4" a="1"/>
  <c r="K404" i="4" s="1"/>
  <c r="J404" i="4" a="1"/>
  <c r="J404" i="4" s="1"/>
  <c r="L420" i="4" a="1"/>
  <c r="L420" i="4" s="1"/>
  <c r="R420" i="4" s="1"/>
  <c r="K420" i="4" a="1"/>
  <c r="K420" i="4" s="1"/>
  <c r="J420" i="4" a="1"/>
  <c r="J420" i="4" s="1"/>
  <c r="L436" i="4" a="1"/>
  <c r="L436" i="4" s="1"/>
  <c r="R436" i="4" s="1"/>
  <c r="J436" i="4" a="1"/>
  <c r="J436" i="4" s="1"/>
  <c r="K436" i="4" a="1"/>
  <c r="K436" i="4" s="1"/>
  <c r="L452" i="4" a="1"/>
  <c r="L452" i="4" s="1"/>
  <c r="R452" i="4" s="1"/>
  <c r="K452" i="4" a="1"/>
  <c r="K452" i="4" s="1"/>
  <c r="J452" i="4" a="1"/>
  <c r="J452" i="4" s="1"/>
  <c r="K468" i="4" a="1"/>
  <c r="K468" i="4" s="1"/>
  <c r="L468" i="4" a="1"/>
  <c r="L468" i="4" s="1"/>
  <c r="R468" i="4" s="1"/>
  <c r="J468" i="4" a="1"/>
  <c r="J468" i="4" s="1"/>
  <c r="L484" i="4" a="1"/>
  <c r="L484" i="4" s="1"/>
  <c r="R484" i="4" s="1"/>
  <c r="K484" i="4" a="1"/>
  <c r="K484" i="4" s="1"/>
  <c r="J484" i="4" a="1"/>
  <c r="J484" i="4" s="1"/>
  <c r="L493" i="4" a="1"/>
  <c r="L493" i="4" s="1"/>
  <c r="R493" i="4" s="1"/>
  <c r="K493" i="4" a="1"/>
  <c r="K493" i="4" s="1"/>
  <c r="J493" i="4" a="1"/>
  <c r="J493" i="4" s="1"/>
  <c r="L505" i="4" a="1"/>
  <c r="L505" i="4" s="1"/>
  <c r="R505" i="4" s="1"/>
  <c r="K505" i="4" a="1"/>
  <c r="K505" i="4" s="1"/>
  <c r="J505" i="4" a="1"/>
  <c r="J505" i="4" s="1"/>
  <c r="L512" i="4" a="1"/>
  <c r="L512" i="4" s="1"/>
  <c r="R512" i="4" s="1"/>
  <c r="K512" i="4" a="1"/>
  <c r="K512" i="4" s="1"/>
  <c r="J512" i="4" a="1"/>
  <c r="J512" i="4" s="1"/>
  <c r="K528" i="4" a="1"/>
  <c r="K528" i="4" s="1"/>
  <c r="L528" i="4" a="1"/>
  <c r="L528" i="4" s="1"/>
  <c r="R528" i="4" s="1"/>
  <c r="J528" i="4" a="1"/>
  <c r="J528" i="4" s="1"/>
  <c r="L544" i="4" a="1"/>
  <c r="L544" i="4" s="1"/>
  <c r="R544" i="4" s="1"/>
  <c r="K544" i="4" a="1"/>
  <c r="K544" i="4" s="1"/>
  <c r="J544" i="4" a="1"/>
  <c r="J544" i="4" s="1"/>
  <c r="K560" i="4" a="1"/>
  <c r="K560" i="4" s="1"/>
  <c r="L560" i="4" a="1"/>
  <c r="L560" i="4" s="1"/>
  <c r="R560" i="4" s="1"/>
  <c r="J560" i="4" a="1"/>
  <c r="J560" i="4" s="1"/>
  <c r="L576" i="4" a="1"/>
  <c r="L576" i="4" s="1"/>
  <c r="R576" i="4" s="1"/>
  <c r="K576" i="4" a="1"/>
  <c r="K576" i="4" s="1"/>
  <c r="J576" i="4" a="1"/>
  <c r="J576" i="4" s="1"/>
  <c r="K592" i="4" a="1"/>
  <c r="K592" i="4" s="1"/>
  <c r="L592" i="4" a="1"/>
  <c r="L592" i="4" s="1"/>
  <c r="R592" i="4" s="1"/>
  <c r="J592" i="4" a="1"/>
  <c r="J592" i="4" s="1"/>
  <c r="L608" i="4" a="1"/>
  <c r="L608" i="4" s="1"/>
  <c r="R608" i="4" s="1"/>
  <c r="K608" i="4" a="1"/>
  <c r="K608" i="4" s="1"/>
  <c r="J608" i="4" a="1"/>
  <c r="J608" i="4" s="1"/>
  <c r="L624" i="4" a="1"/>
  <c r="L624" i="4" s="1"/>
  <c r="R624" i="4" s="1"/>
  <c r="K624" i="4" a="1"/>
  <c r="K624" i="4" s="1"/>
  <c r="J624" i="4" a="1"/>
  <c r="J624" i="4" s="1"/>
  <c r="L640" i="4" a="1"/>
  <c r="L640" i="4" s="1"/>
  <c r="R640" i="4" s="1"/>
  <c r="K640" i="4" a="1"/>
  <c r="K640" i="4" s="1"/>
  <c r="J640" i="4" a="1"/>
  <c r="J640" i="4" s="1"/>
  <c r="L656" i="4" a="1"/>
  <c r="L656" i="4" s="1"/>
  <c r="R656" i="4" s="1"/>
  <c r="K656" i="4" a="1"/>
  <c r="K656" i="4" s="1"/>
  <c r="J656" i="4" a="1"/>
  <c r="J656" i="4" s="1"/>
  <c r="K672" i="4" a="1"/>
  <c r="K672" i="4" s="1"/>
  <c r="L672" i="4" a="1"/>
  <c r="L672" i="4" s="1"/>
  <c r="R672" i="4" s="1"/>
  <c r="J672" i="4" a="1"/>
  <c r="J672" i="4" s="1"/>
  <c r="K681" i="4" a="1"/>
  <c r="K681" i="4" s="1"/>
  <c r="L681" i="4" a="1"/>
  <c r="L681" i="4" s="1"/>
  <c r="R681" i="4" s="1"/>
  <c r="J681" i="4" a="1"/>
  <c r="J681" i="4" s="1"/>
  <c r="L708" i="4" a="1"/>
  <c r="L708" i="4" s="1"/>
  <c r="R708" i="4" s="1"/>
  <c r="J708" i="4" a="1"/>
  <c r="J708" i="4" s="1"/>
  <c r="K708" i="4" a="1"/>
  <c r="K708" i="4" s="1"/>
  <c r="L724" i="4" a="1"/>
  <c r="L724" i="4" s="1"/>
  <c r="R724" i="4" s="1"/>
  <c r="J724" i="4" a="1"/>
  <c r="J724" i="4" s="1"/>
  <c r="K724" i="4" a="1"/>
  <c r="K724" i="4" s="1"/>
  <c r="L733" i="4" a="1"/>
  <c r="L733" i="4" s="1"/>
  <c r="R733" i="4" s="1"/>
  <c r="K733" i="4" a="1"/>
  <c r="K733" i="4" s="1"/>
  <c r="J733" i="4" a="1"/>
  <c r="J733" i="4" s="1"/>
  <c r="L780" i="4" a="1"/>
  <c r="L780" i="4" s="1"/>
  <c r="R780" i="4" s="1"/>
  <c r="K780" i="4" a="1"/>
  <c r="K780" i="4" s="1"/>
  <c r="J780" i="4" a="1"/>
  <c r="J780" i="4" s="1"/>
  <c r="K812" i="4" a="1"/>
  <c r="K812" i="4" s="1"/>
  <c r="L812" i="4" a="1"/>
  <c r="L812" i="4" s="1"/>
  <c r="R812" i="4" s="1"/>
  <c r="J812" i="4" a="1"/>
  <c r="J812" i="4" s="1"/>
  <c r="L844" i="4" a="1"/>
  <c r="L844" i="4" s="1"/>
  <c r="R844" i="4" s="1"/>
  <c r="K844" i="4" a="1"/>
  <c r="K844" i="4" s="1"/>
  <c r="J844" i="4" a="1"/>
  <c r="J844" i="4" s="1"/>
  <c r="L876" i="4" a="1"/>
  <c r="L876" i="4" s="1"/>
  <c r="R876" i="4" s="1"/>
  <c r="K876" i="4" a="1"/>
  <c r="K876" i="4" s="1"/>
  <c r="J876" i="4" a="1"/>
  <c r="J876" i="4" s="1"/>
  <c r="K908" i="4" a="1"/>
  <c r="K908" i="4" s="1"/>
  <c r="L908" i="4" a="1"/>
  <c r="L908" i="4" s="1"/>
  <c r="R908" i="4" s="1"/>
  <c r="J908" i="4" a="1"/>
  <c r="J908" i="4" s="1"/>
  <c r="L940" i="4" a="1"/>
  <c r="L940" i="4" s="1"/>
  <c r="R940" i="4" s="1"/>
  <c r="K940" i="4" a="1"/>
  <c r="K940" i="4" s="1"/>
  <c r="J940" i="4" a="1"/>
  <c r="J940" i="4" s="1"/>
  <c r="L972" i="4" a="1"/>
  <c r="L972" i="4" s="1"/>
  <c r="R972" i="4" s="1"/>
  <c r="K972" i="4" a="1"/>
  <c r="K972" i="4" s="1"/>
  <c r="J972" i="4" a="1"/>
  <c r="J972" i="4" s="1"/>
  <c r="L1004" i="4" a="1"/>
  <c r="L1004" i="4" s="1"/>
  <c r="R1004" i="4" s="1"/>
  <c r="K1004" i="4" a="1"/>
  <c r="K1004" i="4" s="1"/>
  <c r="J1004" i="4" a="1"/>
  <c r="J1004" i="4" s="1"/>
  <c r="L1036" i="4" a="1"/>
  <c r="L1036" i="4" s="1"/>
  <c r="R1036" i="4" s="1"/>
  <c r="K1036" i="4" a="1"/>
  <c r="K1036" i="4" s="1"/>
  <c r="J1036" i="4" a="1"/>
  <c r="J1036" i="4" s="1"/>
  <c r="L1068" i="4" a="1"/>
  <c r="L1068" i="4" s="1"/>
  <c r="R1068" i="4" s="1"/>
  <c r="J1068" i="4" a="1"/>
  <c r="J1068" i="4" s="1"/>
  <c r="K1068" i="4" a="1"/>
  <c r="K1068" i="4" s="1"/>
  <c r="L1090" i="4" a="1"/>
  <c r="L1090" i="4" s="1"/>
  <c r="R1090" i="4" s="1"/>
  <c r="K1090" i="4" a="1"/>
  <c r="K1090" i="4" s="1"/>
  <c r="J1090" i="4" a="1"/>
  <c r="J1090" i="4" s="1"/>
  <c r="L1106" i="4" a="1"/>
  <c r="L1106" i="4" s="1"/>
  <c r="R1106" i="4" s="1"/>
  <c r="K1106" i="4" a="1"/>
  <c r="K1106" i="4" s="1"/>
  <c r="J1106" i="4" a="1"/>
  <c r="J1106" i="4" s="1"/>
  <c r="L1122" i="4" a="1"/>
  <c r="L1122" i="4" s="1"/>
  <c r="R1122" i="4" s="1"/>
  <c r="J1122" i="4" a="1"/>
  <c r="J1122" i="4" s="1"/>
  <c r="K1122" i="4" a="1"/>
  <c r="K1122" i="4" s="1"/>
  <c r="L1138" i="4" a="1"/>
  <c r="L1138" i="4" s="1"/>
  <c r="R1138" i="4" s="1"/>
  <c r="K1138" i="4" a="1"/>
  <c r="K1138" i="4" s="1"/>
  <c r="J1138" i="4" a="1"/>
  <c r="J1138" i="4" s="1"/>
  <c r="L1154" i="4" a="1"/>
  <c r="L1154" i="4" s="1"/>
  <c r="R1154" i="4" s="1"/>
  <c r="K1154" i="4" a="1"/>
  <c r="K1154" i="4" s="1"/>
  <c r="J1154" i="4" a="1"/>
  <c r="J1154" i="4" s="1"/>
  <c r="L1170" i="4" a="1"/>
  <c r="L1170" i="4" s="1"/>
  <c r="R1170" i="4" s="1"/>
  <c r="K1170" i="4" a="1"/>
  <c r="K1170" i="4" s="1"/>
  <c r="J1170" i="4" a="1"/>
  <c r="J1170" i="4" s="1"/>
  <c r="L1186" i="4" a="1"/>
  <c r="L1186" i="4" s="1"/>
  <c r="R1186" i="4" s="1"/>
  <c r="K1186" i="4" a="1"/>
  <c r="K1186" i="4" s="1"/>
  <c r="J1186" i="4" a="1"/>
  <c r="J1186" i="4" s="1"/>
  <c r="L1202" i="4" a="1"/>
  <c r="L1202" i="4" s="1"/>
  <c r="R1202" i="4" s="1"/>
  <c r="K1202" i="4" a="1"/>
  <c r="K1202" i="4" s="1"/>
  <c r="J1202" i="4" a="1"/>
  <c r="J1202" i="4" s="1"/>
  <c r="L1216" i="4" a="1"/>
  <c r="L1216" i="4" s="1"/>
  <c r="R1216" i="4" s="1"/>
  <c r="K1216" i="4" a="1"/>
  <c r="K1216" i="4" s="1"/>
  <c r="J1216" i="4" a="1"/>
  <c r="J1216" i="4" s="1"/>
  <c r="L1232" i="4" a="1"/>
  <c r="L1232" i="4" s="1"/>
  <c r="R1232" i="4" s="1"/>
  <c r="K1232" i="4" a="1"/>
  <c r="K1232" i="4" s="1"/>
  <c r="J1232" i="4" a="1"/>
  <c r="J1232" i="4" s="1"/>
  <c r="L1248" i="4" a="1"/>
  <c r="L1248" i="4" s="1"/>
  <c r="R1248" i="4" s="1"/>
  <c r="K1248" i="4" a="1"/>
  <c r="K1248" i="4" s="1"/>
  <c r="J1248" i="4" a="1"/>
  <c r="J1248" i="4" s="1"/>
  <c r="L1264" i="4" a="1"/>
  <c r="L1264" i="4" s="1"/>
  <c r="R1264" i="4" s="1"/>
  <c r="K1264" i="4" a="1"/>
  <c r="K1264" i="4" s="1"/>
  <c r="J1264" i="4" a="1"/>
  <c r="J1264" i="4" s="1"/>
  <c r="L1280" i="4" a="1"/>
  <c r="L1280" i="4" s="1"/>
  <c r="R1280" i="4" s="1"/>
  <c r="K1280" i="4" a="1"/>
  <c r="K1280" i="4" s="1"/>
  <c r="J1280" i="4" a="1"/>
  <c r="J1280" i="4" s="1"/>
  <c r="L1296" i="4" a="1"/>
  <c r="L1296" i="4" s="1"/>
  <c r="R1296" i="4" s="1"/>
  <c r="K1296" i="4" a="1"/>
  <c r="K1296" i="4" s="1"/>
  <c r="J1296" i="4" a="1"/>
  <c r="J1296" i="4" s="1"/>
  <c r="L1316" i="4" a="1"/>
  <c r="L1316" i="4" s="1"/>
  <c r="R1316" i="4" s="1"/>
  <c r="K1316" i="4" a="1"/>
  <c r="K1316" i="4" s="1"/>
  <c r="J1316" i="4" a="1"/>
  <c r="J1316" i="4" s="1"/>
  <c r="L1320" i="4" a="1"/>
  <c r="L1320" i="4" s="1"/>
  <c r="R1320" i="4" s="1"/>
  <c r="K1320" i="4" a="1"/>
  <c r="K1320" i="4" s="1"/>
  <c r="J1320" i="4" a="1"/>
  <c r="J1320" i="4" s="1"/>
  <c r="L1333" i="4" a="1"/>
  <c r="L1333" i="4" s="1"/>
  <c r="R1333" i="4" s="1"/>
  <c r="K1333" i="4" a="1"/>
  <c r="K1333" i="4" s="1"/>
  <c r="J1333" i="4" a="1"/>
  <c r="J1333" i="4" s="1"/>
  <c r="L1348" i="4" a="1"/>
  <c r="L1348" i="4" s="1"/>
  <c r="R1348" i="4" s="1"/>
  <c r="K1348" i="4" a="1"/>
  <c r="K1348" i="4" s="1"/>
  <c r="J1348" i="4" a="1"/>
  <c r="J1348" i="4" s="1"/>
  <c r="L1352" i="4" a="1"/>
  <c r="L1352" i="4" s="1"/>
  <c r="R1352" i="4" s="1"/>
  <c r="K1352" i="4" a="1"/>
  <c r="K1352" i="4" s="1"/>
  <c r="J1352" i="4" a="1"/>
  <c r="J1352" i="4" s="1"/>
  <c r="K1365" i="4" a="1"/>
  <c r="K1365" i="4" s="1"/>
  <c r="L1365" i="4" a="1"/>
  <c r="L1365" i="4" s="1"/>
  <c r="R1365" i="4" s="1"/>
  <c r="J1365" i="4" a="1"/>
  <c r="J1365" i="4" s="1"/>
  <c r="L1380" i="4" a="1"/>
  <c r="L1380" i="4" s="1"/>
  <c r="R1380" i="4" s="1"/>
  <c r="K1380" i="4" a="1"/>
  <c r="K1380" i="4" s="1"/>
  <c r="J1380" i="4" a="1"/>
  <c r="J1380" i="4" s="1"/>
  <c r="L1384" i="4" a="1"/>
  <c r="L1384" i="4" s="1"/>
  <c r="R1384" i="4" s="1"/>
  <c r="J1384" i="4" a="1"/>
  <c r="J1384" i="4" s="1"/>
  <c r="K1384" i="4" a="1"/>
  <c r="K1384" i="4" s="1"/>
  <c r="L1397" i="4" a="1"/>
  <c r="L1397" i="4" s="1"/>
  <c r="R1397" i="4" s="1"/>
  <c r="K1397" i="4" a="1"/>
  <c r="K1397" i="4" s="1"/>
  <c r="J1397" i="4" a="1"/>
  <c r="J1397" i="4" s="1"/>
  <c r="L1412" i="4" a="1"/>
  <c r="L1412" i="4" s="1"/>
  <c r="R1412" i="4" s="1"/>
  <c r="K1412" i="4" a="1"/>
  <c r="K1412" i="4" s="1"/>
  <c r="J1412" i="4" a="1"/>
  <c r="J1412" i="4" s="1"/>
  <c r="L1416" i="4" a="1"/>
  <c r="L1416" i="4" s="1"/>
  <c r="R1416" i="4" s="1"/>
  <c r="K1416" i="4" a="1"/>
  <c r="K1416" i="4" s="1"/>
  <c r="J1416" i="4" a="1"/>
  <c r="J1416" i="4" s="1"/>
  <c r="L1429" i="4" a="1"/>
  <c r="L1429" i="4" s="1"/>
  <c r="R1429" i="4" s="1"/>
  <c r="K1429" i="4" a="1"/>
  <c r="K1429" i="4" s="1"/>
  <c r="J1429" i="4" a="1"/>
  <c r="J1429" i="4" s="1"/>
  <c r="L1444" i="4" a="1"/>
  <c r="L1444" i="4" s="1"/>
  <c r="R1444" i="4" s="1"/>
  <c r="K1444" i="4" a="1"/>
  <c r="K1444" i="4" s="1"/>
  <c r="J1444" i="4" a="1"/>
  <c r="J1444" i="4" s="1"/>
  <c r="L1448" i="4" a="1"/>
  <c r="L1448" i="4" s="1"/>
  <c r="R1448" i="4" s="1"/>
  <c r="K1448" i="4" a="1"/>
  <c r="K1448" i="4" s="1"/>
  <c r="J1448" i="4" a="1"/>
  <c r="J1448" i="4" s="1"/>
  <c r="L1461" i="4" a="1"/>
  <c r="L1461" i="4" s="1"/>
  <c r="R1461" i="4" s="1"/>
  <c r="J1461" i="4" a="1"/>
  <c r="J1461" i="4" s="1"/>
  <c r="K1461" i="4" a="1"/>
  <c r="K1461" i="4" s="1"/>
  <c r="L1470" i="4" a="1"/>
  <c r="L1470" i="4" s="1"/>
  <c r="R1470" i="4" s="1"/>
  <c r="K1470" i="4" a="1"/>
  <c r="K1470" i="4" s="1"/>
  <c r="J1470" i="4" a="1"/>
  <c r="J1470" i="4" s="1"/>
  <c r="L1472" i="4" a="1"/>
  <c r="L1472" i="4" s="1"/>
  <c r="R1472" i="4" s="1"/>
  <c r="K1472" i="4" a="1"/>
  <c r="K1472" i="4" s="1"/>
  <c r="J1472" i="4" a="1"/>
  <c r="J1472" i="4" s="1"/>
  <c r="L1474" i="4" a="1"/>
  <c r="L1474" i="4" s="1"/>
  <c r="R1474" i="4" s="1"/>
  <c r="K1474" i="4" a="1"/>
  <c r="K1474" i="4" s="1"/>
  <c r="J1474" i="4" a="1"/>
  <c r="J1474" i="4" s="1"/>
  <c r="L1476" i="4" a="1"/>
  <c r="L1476" i="4" s="1"/>
  <c r="R1476" i="4" s="1"/>
  <c r="K1476" i="4" a="1"/>
  <c r="K1476" i="4" s="1"/>
  <c r="J1476" i="4" a="1"/>
  <c r="J1476" i="4" s="1"/>
  <c r="L1496" i="4" a="1"/>
  <c r="L1496" i="4" s="1"/>
  <c r="R1496" i="4" s="1"/>
  <c r="K1496" i="4" a="1"/>
  <c r="K1496" i="4" s="1"/>
  <c r="J1496" i="4" a="1"/>
  <c r="J1496" i="4" s="1"/>
  <c r="L1501" i="4" a="1"/>
  <c r="L1501" i="4" s="1"/>
  <c r="R1501" i="4" s="1"/>
  <c r="K1501" i="4" a="1"/>
  <c r="K1501" i="4" s="1"/>
  <c r="J1501" i="4" a="1"/>
  <c r="J1501" i="4" s="1"/>
  <c r="L1505" i="4" a="1"/>
  <c r="L1505" i="4" s="1"/>
  <c r="R1505" i="4" s="1"/>
  <c r="K1505" i="4" a="1"/>
  <c r="K1505" i="4" s="1"/>
  <c r="J1505" i="4" a="1"/>
  <c r="J1505" i="4" s="1"/>
  <c r="L1509" i="4" a="1"/>
  <c r="L1509" i="4" s="1"/>
  <c r="R1509" i="4" s="1"/>
  <c r="J1509" i="4" a="1"/>
  <c r="J1509" i="4" s="1"/>
  <c r="K1509" i="4" a="1"/>
  <c r="K1509" i="4" s="1"/>
  <c r="L1514" i="4" a="1"/>
  <c r="L1514" i="4" s="1"/>
  <c r="R1514" i="4" s="1"/>
  <c r="K1514" i="4" a="1"/>
  <c r="K1514" i="4" s="1"/>
  <c r="J1514" i="4" a="1"/>
  <c r="J1514" i="4" s="1"/>
  <c r="L1534" i="4" a="1"/>
  <c r="L1534" i="4" s="1"/>
  <c r="R1534" i="4" s="1"/>
  <c r="K1534" i="4" a="1"/>
  <c r="K1534" i="4" s="1"/>
  <c r="J1534" i="4" a="1"/>
  <c r="J1534" i="4" s="1"/>
  <c r="K1536" i="4" a="1"/>
  <c r="K1536" i="4" s="1"/>
  <c r="L1536" i="4" a="1"/>
  <c r="L1536" i="4" s="1"/>
  <c r="R1536" i="4" s="1"/>
  <c r="J1536" i="4" a="1"/>
  <c r="J1536" i="4" s="1"/>
  <c r="L1564" i="4" a="1"/>
  <c r="L1564" i="4" s="1"/>
  <c r="R1564" i="4" s="1"/>
  <c r="K1564" i="4" a="1"/>
  <c r="K1564" i="4" s="1"/>
  <c r="J1564" i="4" a="1"/>
  <c r="J1564" i="4" s="1"/>
  <c r="L1573" i="4" a="1"/>
  <c r="L1573" i="4" s="1"/>
  <c r="R1573" i="4" s="1"/>
  <c r="J1573" i="4" a="1"/>
  <c r="J1573" i="4" s="1"/>
  <c r="K1573" i="4" a="1"/>
  <c r="K1573" i="4" s="1"/>
  <c r="L1597" i="4" a="1"/>
  <c r="L1597" i="4" s="1"/>
  <c r="R1597" i="4" s="1"/>
  <c r="K1597" i="4" a="1"/>
  <c r="K1597" i="4" s="1"/>
  <c r="J1597" i="4" a="1"/>
  <c r="J1597" i="4" s="1"/>
  <c r="L1621" i="4" a="1"/>
  <c r="L1621" i="4" s="1"/>
  <c r="R1621" i="4" s="1"/>
  <c r="K1621" i="4" a="1"/>
  <c r="K1621" i="4" s="1"/>
  <c r="J1621" i="4" a="1"/>
  <c r="J1621" i="4" s="1"/>
  <c r="L1623" i="4" a="1"/>
  <c r="L1623" i="4" s="1"/>
  <c r="R1623" i="4" s="1"/>
  <c r="J1623" i="4" a="1"/>
  <c r="J1623" i="4" s="1"/>
  <c r="K1623" i="4" a="1"/>
  <c r="K1623" i="4" s="1"/>
  <c r="L1625" i="4" a="1"/>
  <c r="L1625" i="4" s="1"/>
  <c r="R1625" i="4" s="1"/>
  <c r="K1625" i="4" a="1"/>
  <c r="K1625" i="4" s="1"/>
  <c r="J1625" i="4" a="1"/>
  <c r="J1625" i="4" s="1"/>
  <c r="L1627" i="4" a="1"/>
  <c r="L1627" i="4" s="1"/>
  <c r="R1627" i="4" s="1"/>
  <c r="J1627" i="4" a="1"/>
  <c r="J1627" i="4" s="1"/>
  <c r="K1627" i="4" a="1"/>
  <c r="K1627" i="4" s="1"/>
  <c r="L1647" i="4" a="1"/>
  <c r="L1647" i="4" s="1"/>
  <c r="R1647" i="4" s="1"/>
  <c r="K1647" i="4" a="1"/>
  <c r="K1647" i="4" s="1"/>
  <c r="J1647" i="4" a="1"/>
  <c r="J1647" i="4" s="1"/>
  <c r="L1652" i="4" a="1"/>
  <c r="L1652" i="4" s="1"/>
  <c r="R1652" i="4" s="1"/>
  <c r="J1652" i="4" a="1"/>
  <c r="J1652" i="4" s="1"/>
  <c r="K1652" i="4" a="1"/>
  <c r="K1652" i="4" s="1"/>
  <c r="L1656" i="4" a="1"/>
  <c r="L1656" i="4" s="1"/>
  <c r="R1656" i="4" s="1"/>
  <c r="K1656" i="4" a="1"/>
  <c r="K1656" i="4" s="1"/>
  <c r="J1656" i="4" a="1"/>
  <c r="J1656" i="4" s="1"/>
  <c r="L1660" i="4" a="1"/>
  <c r="L1660" i="4" s="1"/>
  <c r="R1660" i="4" s="1"/>
  <c r="K1660" i="4" a="1"/>
  <c r="K1660" i="4" s="1"/>
  <c r="J1660" i="4" a="1"/>
  <c r="J1660" i="4" s="1"/>
  <c r="L1671" i="4" a="1"/>
  <c r="L1671" i="4" s="1"/>
  <c r="R1671" i="4" s="1"/>
  <c r="K1671" i="4" a="1"/>
  <c r="K1671" i="4" s="1"/>
  <c r="J1671" i="4" a="1"/>
  <c r="J1671" i="4" s="1"/>
  <c r="L1673" i="4" a="1"/>
  <c r="L1673" i="4" s="1"/>
  <c r="R1673" i="4" s="1"/>
  <c r="K1673" i="4" a="1"/>
  <c r="K1673" i="4" s="1"/>
  <c r="J1673" i="4" a="1"/>
  <c r="J1673" i="4" s="1"/>
  <c r="K1675" i="4" a="1"/>
  <c r="K1675" i="4" s="1"/>
  <c r="L1675" i="4" a="1"/>
  <c r="L1675" i="4" s="1"/>
  <c r="R1675" i="4" s="1"/>
  <c r="J1675" i="4" a="1"/>
  <c r="J1675" i="4" s="1"/>
  <c r="L1703" i="4" a="1"/>
  <c r="L1703" i="4" s="1"/>
  <c r="R1703" i="4" s="1"/>
  <c r="K1703" i="4" a="1"/>
  <c r="K1703" i="4" s="1"/>
  <c r="J1703" i="4" a="1"/>
  <c r="J1703" i="4" s="1"/>
  <c r="L1705" i="4" a="1"/>
  <c r="L1705" i="4" s="1"/>
  <c r="R1705" i="4" s="1"/>
  <c r="J1705" i="4" a="1"/>
  <c r="J1705" i="4" s="1"/>
  <c r="K1705" i="4" a="1"/>
  <c r="K1705" i="4" s="1"/>
  <c r="L1707" i="4" a="1"/>
  <c r="L1707" i="4" s="1"/>
  <c r="R1707" i="4" s="1"/>
  <c r="K1707" i="4" a="1"/>
  <c r="K1707" i="4" s="1"/>
  <c r="J1707" i="4" a="1"/>
  <c r="J1707" i="4" s="1"/>
  <c r="L1735" i="4" a="1"/>
  <c r="L1735" i="4" s="1"/>
  <c r="R1735" i="4" s="1"/>
  <c r="J1735" i="4" a="1"/>
  <c r="J1735" i="4" s="1"/>
  <c r="K1735" i="4" a="1"/>
  <c r="K1735" i="4" s="1"/>
  <c r="L1737" i="4" a="1"/>
  <c r="L1737" i="4" s="1"/>
  <c r="R1737" i="4" s="1"/>
  <c r="K1737" i="4" a="1"/>
  <c r="K1737" i="4" s="1"/>
  <c r="J1737" i="4" a="1"/>
  <c r="J1737" i="4" s="1"/>
  <c r="L1739" i="4" a="1"/>
  <c r="L1739" i="4" s="1"/>
  <c r="R1739" i="4" s="1"/>
  <c r="K1739" i="4" a="1"/>
  <c r="K1739" i="4" s="1"/>
  <c r="J1739" i="4" a="1"/>
  <c r="J1739" i="4" s="1"/>
  <c r="K1753" i="4" a="1"/>
  <c r="K1753" i="4" s="1"/>
  <c r="L1753" i="4" a="1"/>
  <c r="L1753" i="4" s="1"/>
  <c r="R1753" i="4" s="1"/>
  <c r="J1753" i="4" a="1"/>
  <c r="J1753" i="4" s="1"/>
  <c r="L1755" i="4" a="1"/>
  <c r="L1755" i="4" s="1"/>
  <c r="R1755" i="4" s="1"/>
  <c r="J1755" i="4" a="1"/>
  <c r="J1755" i="4" s="1"/>
  <c r="K1755" i="4" a="1"/>
  <c r="K1755" i="4" s="1"/>
  <c r="L1914" i="4" a="1"/>
  <c r="L1914" i="4" s="1"/>
  <c r="R1914" i="4" s="1"/>
  <c r="J1914" i="4" a="1"/>
  <c r="J1914" i="4" s="1"/>
  <c r="K1914" i="4" a="1"/>
  <c r="K1914" i="4" s="1"/>
  <c r="L1926" i="4" a="1"/>
  <c r="L1926" i="4" s="1"/>
  <c r="R1926" i="4" s="1"/>
  <c r="K1926" i="4" a="1"/>
  <c r="K1926" i="4" s="1"/>
  <c r="J1926" i="4" a="1"/>
  <c r="J1926" i="4" s="1"/>
  <c r="K1938" i="4" a="1"/>
  <c r="K1938" i="4" s="1"/>
  <c r="J1938" i="4" a="1"/>
  <c r="J1938" i="4" s="1"/>
  <c r="L1938" i="4" a="1"/>
  <c r="L1938" i="4" s="1"/>
  <c r="R1938" i="4" s="1"/>
  <c r="L1966" i="4" a="1"/>
  <c r="L1966" i="4" s="1"/>
  <c r="R1966" i="4" s="1"/>
  <c r="K1966" i="4" a="1"/>
  <c r="K1966" i="4" s="1"/>
  <c r="J1966" i="4" a="1"/>
  <c r="J1966" i="4" s="1"/>
  <c r="L1973" i="4" a="1"/>
  <c r="L1973" i="4" s="1"/>
  <c r="R1973" i="4" s="1"/>
  <c r="K1973" i="4" a="1"/>
  <c r="K1973" i="4" s="1"/>
  <c r="J1973" i="4" a="1"/>
  <c r="J1973" i="4" s="1"/>
  <c r="L1982" i="4" a="1"/>
  <c r="L1982" i="4" s="1"/>
  <c r="R1982" i="4" s="1"/>
  <c r="K1982" i="4" a="1"/>
  <c r="K1982" i="4" s="1"/>
  <c r="J1982" i="4" a="1"/>
  <c r="J1982" i="4" s="1"/>
  <c r="L1989" i="4" a="1"/>
  <c r="L1989" i="4" s="1"/>
  <c r="R1989" i="4" s="1"/>
  <c r="K1989" i="4" a="1"/>
  <c r="K1989" i="4" s="1"/>
  <c r="J1989" i="4" a="1"/>
  <c r="J1989" i="4" s="1"/>
  <c r="L1998" i="4" a="1"/>
  <c r="L1998" i="4" s="1"/>
  <c r="R1998" i="4" s="1"/>
  <c r="K1998" i="4" a="1"/>
  <c r="K1998" i="4" s="1"/>
  <c r="J1998" i="4" a="1"/>
  <c r="J1998" i="4" s="1"/>
  <c r="L2005" i="4" a="1"/>
  <c r="L2005" i="4" s="1"/>
  <c r="R2005" i="4" s="1"/>
  <c r="J2005" i="4" a="1"/>
  <c r="J2005" i="4" s="1"/>
  <c r="K2005" i="4" a="1"/>
  <c r="K2005" i="4" s="1"/>
  <c r="K2014" i="4" a="1"/>
  <c r="K2014" i="4" s="1"/>
  <c r="L2014" i="4" a="1"/>
  <c r="L2014" i="4" s="1"/>
  <c r="R2014" i="4" s="1"/>
  <c r="J2014" i="4" a="1"/>
  <c r="J2014" i="4" s="1"/>
  <c r="L2021" i="4" a="1"/>
  <c r="L2021" i="4" s="1"/>
  <c r="R2021" i="4" s="1"/>
  <c r="K2021" i="4" a="1"/>
  <c r="K2021" i="4" s="1"/>
  <c r="J2021" i="4" a="1"/>
  <c r="J2021" i="4" s="1"/>
  <c r="L2030" i="4" a="1"/>
  <c r="L2030" i="4" s="1"/>
  <c r="R2030" i="4" s="1"/>
  <c r="K2030" i="4" a="1"/>
  <c r="K2030" i="4" s="1"/>
  <c r="J2030" i="4" a="1"/>
  <c r="J2030" i="4" s="1"/>
  <c r="L2062" i="4" a="1"/>
  <c r="L2062" i="4" s="1"/>
  <c r="R2062" i="4" s="1"/>
  <c r="K2062" i="4" a="1"/>
  <c r="K2062" i="4" s="1"/>
  <c r="J2062" i="4" a="1"/>
  <c r="J2062" i="4" s="1"/>
  <c r="L2094" i="4" a="1"/>
  <c r="L2094" i="4" s="1"/>
  <c r="R2094" i="4" s="1"/>
  <c r="K2094" i="4" a="1"/>
  <c r="K2094" i="4" s="1"/>
  <c r="J2094" i="4" a="1"/>
  <c r="J2094" i="4" s="1"/>
  <c r="L2145" i="4" a="1"/>
  <c r="L2145" i="4" s="1"/>
  <c r="R2145" i="4" s="1"/>
  <c r="K2145" i="4" a="1"/>
  <c r="K2145" i="4" s="1"/>
  <c r="J2145" i="4" a="1"/>
  <c r="J2145" i="4" s="1"/>
  <c r="L2193" i="4" a="1"/>
  <c r="L2193" i="4" s="1"/>
  <c r="R2193" i="4" s="1"/>
  <c r="J2193" i="4" a="1"/>
  <c r="J2193" i="4" s="1"/>
  <c r="K2193" i="4" a="1"/>
  <c r="K2193" i="4" s="1"/>
  <c r="L2224" i="4" a="1"/>
  <c r="L2224" i="4" s="1"/>
  <c r="R2224" i="4" s="1"/>
  <c r="K2224" i="4" a="1"/>
  <c r="K2224" i="4" s="1"/>
  <c r="J2224" i="4" a="1"/>
  <c r="J2224" i="4" s="1"/>
  <c r="L2255" i="4" a="1"/>
  <c r="L2255" i="4" s="1"/>
  <c r="R2255" i="4" s="1"/>
  <c r="K2255" i="4" a="1"/>
  <c r="K2255" i="4" s="1"/>
  <c r="J2255" i="4" a="1"/>
  <c r="J2255" i="4" s="1"/>
  <c r="L2295" i="4" a="1"/>
  <c r="L2295" i="4" s="1"/>
  <c r="R2295" i="4" s="1"/>
  <c r="K2295" i="4" a="1"/>
  <c r="K2295" i="4" s="1"/>
  <c r="J2295" i="4" a="1"/>
  <c r="J2295" i="4" s="1"/>
  <c r="L2335" i="4" a="1"/>
  <c r="L2335" i="4" s="1"/>
  <c r="R2335" i="4" s="1"/>
  <c r="K2335" i="4" a="1"/>
  <c r="K2335" i="4" s="1"/>
  <c r="J2335" i="4" a="1"/>
  <c r="J2335" i="4" s="1"/>
  <c r="L2367" i="4" a="1"/>
  <c r="L2367" i="4" s="1"/>
  <c r="R2367" i="4" s="1"/>
  <c r="J2367" i="4" a="1"/>
  <c r="J2367" i="4" s="1"/>
  <c r="K2367" i="4" a="1"/>
  <c r="K2367" i="4" s="1"/>
  <c r="L2399" i="4" a="1"/>
  <c r="L2399" i="4" s="1"/>
  <c r="R2399" i="4" s="1"/>
  <c r="K2399" i="4" a="1"/>
  <c r="K2399" i="4" s="1"/>
  <c r="J2399" i="4" a="1"/>
  <c r="J2399" i="4" s="1"/>
  <c r="L2431" i="4" a="1"/>
  <c r="L2431" i="4" s="1"/>
  <c r="R2431" i="4" s="1"/>
  <c r="J2431" i="4" a="1"/>
  <c r="J2431" i="4" s="1"/>
  <c r="K2431" i="4" a="1"/>
  <c r="K2431" i="4" s="1"/>
  <c r="L2463" i="4" a="1"/>
  <c r="L2463" i="4" s="1"/>
  <c r="R2463" i="4" s="1"/>
  <c r="K2463" i="4" a="1"/>
  <c r="K2463" i="4" s="1"/>
  <c r="J2463" i="4" a="1"/>
  <c r="J2463" i="4" s="1"/>
  <c r="L2525" i="4" a="1"/>
  <c r="L2525" i="4" s="1"/>
  <c r="R2525" i="4" s="1"/>
  <c r="K2525" i="4" a="1"/>
  <c r="K2525" i="4" s="1"/>
  <c r="J2525" i="4" a="1"/>
  <c r="J2525" i="4" s="1"/>
  <c r="L2609" i="4" a="1"/>
  <c r="L2609" i="4" s="1"/>
  <c r="R2609" i="4" s="1"/>
  <c r="K2609" i="4" a="1"/>
  <c r="K2609" i="4" s="1"/>
  <c r="J2609" i="4" a="1"/>
  <c r="J2609" i="4" s="1"/>
  <c r="L2676" i="4" a="1"/>
  <c r="L2676" i="4" s="1"/>
  <c r="R2676" i="4" s="1"/>
  <c r="K2676" i="4" a="1"/>
  <c r="K2676" i="4" s="1"/>
  <c r="J2676" i="4" a="1"/>
  <c r="J2676" i="4" s="1"/>
  <c r="L2708" i="4" a="1"/>
  <c r="L2708" i="4" s="1"/>
  <c r="R2708" i="4" s="1"/>
  <c r="K2708" i="4" a="1"/>
  <c r="K2708" i="4" s="1"/>
  <c r="J2708" i="4" a="1"/>
  <c r="J2708" i="4" s="1"/>
  <c r="L2740" i="4" a="1"/>
  <c r="L2740" i="4" s="1"/>
  <c r="R2740" i="4" s="1"/>
  <c r="K2740" i="4" a="1"/>
  <c r="K2740" i="4" s="1"/>
  <c r="J2740" i="4" a="1"/>
  <c r="J2740" i="4" s="1"/>
  <c r="L2764" i="4" a="1"/>
  <c r="L2764" i="4" s="1"/>
  <c r="R2764" i="4" s="1"/>
  <c r="J2764" i="4" a="1"/>
  <c r="J2764" i="4" s="1"/>
  <c r="K2764" i="4" a="1"/>
  <c r="K2764" i="4" s="1"/>
  <c r="L2769" i="4" a="1"/>
  <c r="L2769" i="4" s="1"/>
  <c r="R2769" i="4" s="1"/>
  <c r="K2769" i="4" a="1"/>
  <c r="K2769" i="4" s="1"/>
  <c r="J2769" i="4" a="1"/>
  <c r="J2769" i="4" s="1"/>
  <c r="L2785" i="4" a="1"/>
  <c r="L2785" i="4" s="1"/>
  <c r="R2785" i="4" s="1"/>
  <c r="K2785" i="4" a="1"/>
  <c r="K2785" i="4" s="1"/>
  <c r="J2785" i="4" a="1"/>
  <c r="J2785" i="4" s="1"/>
  <c r="L2787" i="4" a="1"/>
  <c r="L2787" i="4" s="1"/>
  <c r="R2787" i="4" s="1"/>
  <c r="K2787" i="4" a="1"/>
  <c r="K2787" i="4" s="1"/>
  <c r="J2787" i="4" a="1"/>
  <c r="J2787" i="4" s="1"/>
  <c r="L2801" i="4" a="1"/>
  <c r="L2801" i="4" s="1"/>
  <c r="R2801" i="4" s="1"/>
  <c r="K2801" i="4" a="1"/>
  <c r="K2801" i="4" s="1"/>
  <c r="J2801" i="4" a="1"/>
  <c r="J2801" i="4" s="1"/>
  <c r="K2803" i="4" a="1"/>
  <c r="K2803" i="4" s="1"/>
  <c r="L2803" i="4" a="1"/>
  <c r="L2803" i="4" s="1"/>
  <c r="R2803" i="4" s="1"/>
  <c r="J2803" i="4" a="1"/>
  <c r="J2803" i="4" s="1"/>
  <c r="L2817" i="4" a="1"/>
  <c r="L2817" i="4" s="1"/>
  <c r="R2817" i="4" s="1"/>
  <c r="K2817" i="4" a="1"/>
  <c r="K2817" i="4" s="1"/>
  <c r="J2817" i="4" a="1"/>
  <c r="J2817" i="4" s="1"/>
  <c r="L2819" i="4" a="1"/>
  <c r="L2819" i="4" s="1"/>
  <c r="R2819" i="4" s="1"/>
  <c r="K2819" i="4" a="1"/>
  <c r="K2819" i="4" s="1"/>
  <c r="J2819" i="4" a="1"/>
  <c r="J2819" i="4" s="1"/>
  <c r="L2833" i="4" a="1"/>
  <c r="L2833" i="4" s="1"/>
  <c r="R2833" i="4" s="1"/>
  <c r="K2833" i="4" a="1"/>
  <c r="K2833" i="4" s="1"/>
  <c r="J2833" i="4" a="1"/>
  <c r="J2833" i="4" s="1"/>
  <c r="L2835" i="4" a="1"/>
  <c r="L2835" i="4" s="1"/>
  <c r="R2835" i="4" s="1"/>
  <c r="K2835" i="4" a="1"/>
  <c r="K2835" i="4" s="1"/>
  <c r="J2835" i="4" a="1"/>
  <c r="J2835" i="4" s="1"/>
  <c r="L2856" i="4" a="1"/>
  <c r="L2856" i="4" s="1"/>
  <c r="R2856" i="4" s="1"/>
  <c r="J2856" i="4" a="1"/>
  <c r="J2856" i="4" s="1"/>
  <c r="K2856" i="4" a="1"/>
  <c r="K2856" i="4" s="1"/>
  <c r="L2860" i="4" a="1"/>
  <c r="L2860" i="4" s="1"/>
  <c r="R2860" i="4" s="1"/>
  <c r="K2860" i="4" a="1"/>
  <c r="K2860" i="4" s="1"/>
  <c r="J2860" i="4" a="1"/>
  <c r="J2860" i="4" s="1"/>
  <c r="L2874" i="4" a="1"/>
  <c r="L2874" i="4" s="1"/>
  <c r="R2874" i="4" s="1"/>
  <c r="J2874" i="4" a="1"/>
  <c r="J2874" i="4" s="1"/>
  <c r="K2874" i="4" a="1"/>
  <c r="K2874" i="4" s="1"/>
  <c r="L2876" i="4" a="1"/>
  <c r="L2876" i="4" s="1"/>
  <c r="R2876" i="4" s="1"/>
  <c r="K2876" i="4" a="1"/>
  <c r="K2876" i="4" s="1"/>
  <c r="J2876" i="4" a="1"/>
  <c r="J2876" i="4" s="1"/>
  <c r="L2890" i="4" a="1"/>
  <c r="L2890" i="4" s="1"/>
  <c r="R2890" i="4" s="1"/>
  <c r="K2890" i="4" a="1"/>
  <c r="K2890" i="4" s="1"/>
  <c r="J2890" i="4" a="1"/>
  <c r="J2890" i="4" s="1"/>
  <c r="L2892" i="4" a="1"/>
  <c r="L2892" i="4" s="1"/>
  <c r="R2892" i="4" s="1"/>
  <c r="K2892" i="4" a="1"/>
  <c r="K2892" i="4" s="1"/>
  <c r="J2892" i="4" a="1"/>
  <c r="J2892" i="4" s="1"/>
  <c r="L2906" i="4" a="1"/>
  <c r="L2906" i="4" s="1"/>
  <c r="R2906" i="4" s="1"/>
  <c r="K2906" i="4" a="1"/>
  <c r="K2906" i="4" s="1"/>
  <c r="J2906" i="4" a="1"/>
  <c r="J2906" i="4" s="1"/>
  <c r="L2908" i="4" a="1"/>
  <c r="L2908" i="4" s="1"/>
  <c r="R2908" i="4" s="1"/>
  <c r="K2908" i="4" a="1"/>
  <c r="K2908" i="4" s="1"/>
  <c r="J2908" i="4" a="1"/>
  <c r="J2908" i="4" s="1"/>
  <c r="L2922" i="4" a="1"/>
  <c r="L2922" i="4" s="1"/>
  <c r="R2922" i="4" s="1"/>
  <c r="J2922" i="4" a="1"/>
  <c r="J2922" i="4" s="1"/>
  <c r="K2922" i="4" a="1"/>
  <c r="K2922" i="4" s="1"/>
  <c r="L2924" i="4" a="1"/>
  <c r="L2924" i="4" s="1"/>
  <c r="R2924" i="4" s="1"/>
  <c r="K2924" i="4" a="1"/>
  <c r="K2924" i="4" s="1"/>
  <c r="J2924" i="4" a="1"/>
  <c r="J2924" i="4" s="1"/>
  <c r="L2938" i="4" a="1"/>
  <c r="L2938" i="4" s="1"/>
  <c r="R2938" i="4" s="1"/>
  <c r="J2938" i="4" a="1"/>
  <c r="J2938" i="4" s="1"/>
  <c r="K2938" i="4" a="1"/>
  <c r="K2938" i="4" s="1"/>
  <c r="L2940" i="4" a="1"/>
  <c r="L2940" i="4" s="1"/>
  <c r="R2940" i="4" s="1"/>
  <c r="K2940" i="4" a="1"/>
  <c r="K2940" i="4" s="1"/>
  <c r="J2940" i="4" a="1"/>
  <c r="J2940" i="4" s="1"/>
  <c r="L2954" i="4" a="1"/>
  <c r="L2954" i="4" s="1"/>
  <c r="R2954" i="4" s="1"/>
  <c r="K2954" i="4" a="1"/>
  <c r="K2954" i="4" s="1"/>
  <c r="J2954" i="4" a="1"/>
  <c r="J2954" i="4" s="1"/>
  <c r="L2956" i="4" a="1"/>
  <c r="L2956" i="4" s="1"/>
  <c r="R2956" i="4" s="1"/>
  <c r="K2956" i="4" a="1"/>
  <c r="K2956" i="4" s="1"/>
  <c r="J2956" i="4" a="1"/>
  <c r="J2956" i="4" s="1"/>
  <c r="L2975" i="4" a="1"/>
  <c r="L2975" i="4" s="1"/>
  <c r="R2975" i="4" s="1"/>
  <c r="K2975" i="4" a="1"/>
  <c r="K2975" i="4" s="1"/>
  <c r="J2975" i="4" a="1"/>
  <c r="J2975" i="4" s="1"/>
  <c r="L2979" i="4" a="1"/>
  <c r="L2979" i="4" s="1"/>
  <c r="R2979" i="4" s="1"/>
  <c r="K2979" i="4" a="1"/>
  <c r="K2979" i="4" s="1"/>
  <c r="J2979" i="4" a="1"/>
  <c r="J2979" i="4" s="1"/>
  <c r="L2999" i="4" a="1"/>
  <c r="L2999" i="4" s="1"/>
  <c r="R2999" i="4" s="1"/>
  <c r="K2999" i="4" a="1"/>
  <c r="K2999" i="4" s="1"/>
  <c r="J2999" i="4" a="1"/>
  <c r="J2999" i="4" s="1"/>
  <c r="K3003" i="4" a="1"/>
  <c r="K3003" i="4" s="1"/>
  <c r="L3003" i="4" a="1"/>
  <c r="L3003" i="4" s="1"/>
  <c r="R3003" i="4" s="1"/>
  <c r="J3003" i="4" a="1"/>
  <c r="J3003" i="4" s="1"/>
  <c r="L3016" i="4" a="1"/>
  <c r="L3016" i="4" s="1"/>
  <c r="R3016" i="4" s="1"/>
  <c r="K3016" i="4" a="1"/>
  <c r="K3016" i="4" s="1"/>
  <c r="J3016" i="4" a="1"/>
  <c r="J3016" i="4" s="1"/>
  <c r="L3018" i="4" a="1"/>
  <c r="L3018" i="4" s="1"/>
  <c r="R3018" i="4" s="1"/>
  <c r="K3018" i="4" a="1"/>
  <c r="K3018" i="4" s="1"/>
  <c r="J3018" i="4" a="1"/>
  <c r="J3018" i="4" s="1"/>
  <c r="L3033" i="4" a="1"/>
  <c r="L3033" i="4" s="1"/>
  <c r="R3033" i="4" s="1"/>
  <c r="K3033" i="4" a="1"/>
  <c r="K3033" i="4" s="1"/>
  <c r="J3033" i="4" a="1"/>
  <c r="J3033" i="4" s="1"/>
  <c r="L3037" i="4" a="1"/>
  <c r="L3037" i="4" s="1"/>
  <c r="R3037" i="4" s="1"/>
  <c r="K3037" i="4" a="1"/>
  <c r="K3037" i="4" s="1"/>
  <c r="J3037" i="4" a="1"/>
  <c r="J3037" i="4" s="1"/>
  <c r="L3042" i="4" a="1"/>
  <c r="L3042" i="4" s="1"/>
  <c r="R3042" i="4" s="1"/>
  <c r="K3042" i="4" a="1"/>
  <c r="K3042" i="4" s="1"/>
  <c r="J3042" i="4" a="1"/>
  <c r="J3042" i="4" s="1"/>
  <c r="L3062" i="4" a="1"/>
  <c r="L3062" i="4" s="1"/>
  <c r="R3062" i="4" s="1"/>
  <c r="K3062" i="4" a="1"/>
  <c r="K3062" i="4" s="1"/>
  <c r="J3062" i="4" a="1"/>
  <c r="J3062" i="4" s="1"/>
  <c r="L3069" i="4" a="1"/>
  <c r="L3069" i="4" s="1"/>
  <c r="R3069" i="4" s="1"/>
  <c r="K3069" i="4" a="1"/>
  <c r="K3069" i="4" s="1"/>
  <c r="J3069" i="4" a="1"/>
  <c r="J3069" i="4" s="1"/>
  <c r="L3078" i="4" a="1"/>
  <c r="L3078" i="4" s="1"/>
  <c r="R3078" i="4" s="1"/>
  <c r="K3078" i="4" a="1"/>
  <c r="K3078" i="4" s="1"/>
  <c r="J3078" i="4" a="1"/>
  <c r="J3078" i="4" s="1"/>
  <c r="L3085" i="4" a="1"/>
  <c r="L3085" i="4" s="1"/>
  <c r="R3085" i="4" s="1"/>
  <c r="K3085" i="4" a="1"/>
  <c r="K3085" i="4" s="1"/>
  <c r="J3085" i="4" a="1"/>
  <c r="J3085" i="4" s="1"/>
  <c r="L3104" i="4" a="1"/>
  <c r="L3104" i="4" s="1"/>
  <c r="R3104" i="4" s="1"/>
  <c r="K3104" i="4" a="1"/>
  <c r="K3104" i="4" s="1"/>
  <c r="J3104" i="4" a="1"/>
  <c r="J3104" i="4" s="1"/>
  <c r="L3136" i="4" a="1"/>
  <c r="L3136" i="4" s="1"/>
  <c r="R3136" i="4" s="1"/>
  <c r="K3136" i="4" a="1"/>
  <c r="K3136" i="4" s="1"/>
  <c r="J3136" i="4" a="1"/>
  <c r="J3136" i="4" s="1"/>
  <c r="L3168" i="4" a="1"/>
  <c r="L3168" i="4" s="1"/>
  <c r="R3168" i="4" s="1"/>
  <c r="K3168" i="4" a="1"/>
  <c r="K3168" i="4" s="1"/>
  <c r="J3168" i="4" a="1"/>
  <c r="J3168" i="4" s="1"/>
  <c r="L3220" i="4" a="1"/>
  <c r="L3220" i="4" s="1"/>
  <c r="R3220" i="4" s="1"/>
  <c r="K3220" i="4" a="1"/>
  <c r="K3220" i="4" s="1"/>
  <c r="J3220" i="4" a="1"/>
  <c r="J3220" i="4" s="1"/>
  <c r="L3242" i="4" a="1"/>
  <c r="L3242" i="4" s="1"/>
  <c r="R3242" i="4" s="1"/>
  <c r="K3242" i="4" a="1"/>
  <c r="K3242" i="4" s="1"/>
  <c r="J3242" i="4" a="1"/>
  <c r="J3242" i="4" s="1"/>
  <c r="L3274" i="4" a="1"/>
  <c r="L3274" i="4" s="1"/>
  <c r="R3274" i="4" s="1"/>
  <c r="K3274" i="4" a="1"/>
  <c r="K3274" i="4" s="1"/>
  <c r="J3274" i="4" a="1"/>
  <c r="J3274" i="4" s="1"/>
  <c r="L3306" i="4" a="1"/>
  <c r="L3306" i="4" s="1"/>
  <c r="R3306" i="4" s="1"/>
  <c r="K3306" i="4" a="1"/>
  <c r="K3306" i="4" s="1"/>
  <c r="J3306" i="4" a="1"/>
  <c r="J3306" i="4" s="1"/>
  <c r="L3320" i="4" a="1"/>
  <c r="L3320" i="4" s="1"/>
  <c r="R3320" i="4" s="1"/>
  <c r="K3320" i="4" a="1"/>
  <c r="K3320" i="4" s="1"/>
  <c r="J3320" i="4" a="1"/>
  <c r="J3320" i="4" s="1"/>
  <c r="L3322" i="4" a="1"/>
  <c r="L3322" i="4" s="1"/>
  <c r="R3322" i="4" s="1"/>
  <c r="K3322" i="4" a="1"/>
  <c r="K3322" i="4" s="1"/>
  <c r="J3322" i="4" a="1"/>
  <c r="J3322" i="4" s="1"/>
  <c r="L3336" i="4" a="1"/>
  <c r="L3336" i="4" s="1"/>
  <c r="R3336" i="4" s="1"/>
  <c r="K3336" i="4" a="1"/>
  <c r="K3336" i="4" s="1"/>
  <c r="J3336" i="4" a="1"/>
  <c r="J3336" i="4" s="1"/>
  <c r="L3466" i="4" a="1"/>
  <c r="L3466" i="4" s="1"/>
  <c r="R3466" i="4" s="1"/>
  <c r="J3466" i="4" a="1"/>
  <c r="J3466" i="4" s="1"/>
  <c r="K3466" i="4" a="1"/>
  <c r="K3466" i="4" s="1"/>
  <c r="L3477" i="4" a="1"/>
  <c r="L3477" i="4" s="1"/>
  <c r="R3477" i="4" s="1"/>
  <c r="K3477" i="4" a="1"/>
  <c r="K3477" i="4" s="1"/>
  <c r="J3477" i="4" a="1"/>
  <c r="J3477" i="4" s="1"/>
  <c r="L3482" i="4" a="1"/>
  <c r="L3482" i="4" s="1"/>
  <c r="R3482" i="4" s="1"/>
  <c r="K3482" i="4" a="1"/>
  <c r="K3482" i="4" s="1"/>
  <c r="J3482" i="4" a="1"/>
  <c r="J3482" i="4" s="1"/>
  <c r="L3493" i="4" a="1"/>
  <c r="L3493" i="4" s="1"/>
  <c r="R3493" i="4" s="1"/>
  <c r="K3493" i="4" a="1"/>
  <c r="K3493" i="4" s="1"/>
  <c r="J3493" i="4" a="1"/>
  <c r="J3493" i="4" s="1"/>
  <c r="L3498" i="4" a="1"/>
  <c r="L3498" i="4" s="1"/>
  <c r="R3498" i="4" s="1"/>
  <c r="K3498" i="4" a="1"/>
  <c r="K3498" i="4" s="1"/>
  <c r="J3498" i="4" a="1"/>
  <c r="J3498" i="4" s="1"/>
  <c r="L3589" i="4" a="1"/>
  <c r="L3589" i="4" s="1"/>
  <c r="R3589" i="4" s="1"/>
  <c r="K3589" i="4" a="1"/>
  <c r="K3589" i="4" s="1"/>
  <c r="J3589" i="4" a="1"/>
  <c r="J3589" i="4" s="1"/>
  <c r="L3591" i="4" a="1"/>
  <c r="L3591" i="4" s="1"/>
  <c r="R3591" i="4" s="1"/>
  <c r="K3591" i="4" a="1"/>
  <c r="K3591" i="4" s="1"/>
  <c r="J3591" i="4" a="1"/>
  <c r="J3591" i="4" s="1"/>
  <c r="L3605" i="4" a="1"/>
  <c r="L3605" i="4" s="1"/>
  <c r="R3605" i="4" s="1"/>
  <c r="K3605" i="4" a="1"/>
  <c r="K3605" i="4" s="1"/>
  <c r="J3605" i="4" a="1"/>
  <c r="J3605" i="4" s="1"/>
  <c r="L3607" i="4" a="1"/>
  <c r="L3607" i="4" s="1"/>
  <c r="R3607" i="4" s="1"/>
  <c r="K3607" i="4" a="1"/>
  <c r="K3607" i="4" s="1"/>
  <c r="J3607" i="4" a="1"/>
  <c r="J3607" i="4" s="1"/>
  <c r="L3625" i="4" a="1"/>
  <c r="L3625" i="4" s="1"/>
  <c r="R3625" i="4" s="1"/>
  <c r="K3625" i="4" a="1"/>
  <c r="K3625" i="4" s="1"/>
  <c r="J3625" i="4" a="1"/>
  <c r="J3625" i="4" s="1"/>
  <c r="L3627" i="4" a="1"/>
  <c r="L3627" i="4" s="1"/>
  <c r="R3627" i="4" s="1"/>
  <c r="K3627" i="4" a="1"/>
  <c r="K3627" i="4" s="1"/>
  <c r="J3627" i="4" a="1"/>
  <c r="J3627" i="4" s="1"/>
  <c r="K3641" i="4" a="1"/>
  <c r="K3641" i="4" s="1"/>
  <c r="L3641" i="4" a="1"/>
  <c r="L3641" i="4" s="1"/>
  <c r="R3641" i="4" s="1"/>
  <c r="J3641" i="4" a="1"/>
  <c r="J3641" i="4" s="1"/>
  <c r="L3643" i="4" a="1"/>
  <c r="L3643" i="4" s="1"/>
  <c r="R3643" i="4" s="1"/>
  <c r="K3643" i="4" a="1"/>
  <c r="K3643" i="4" s="1"/>
  <c r="J3643" i="4" a="1"/>
  <c r="J3643" i="4" s="1"/>
  <c r="K3661" i="4" a="1"/>
  <c r="K3661" i="4" s="1"/>
  <c r="L3661" i="4" a="1"/>
  <c r="L3661" i="4" s="1"/>
  <c r="R3661" i="4" s="1"/>
  <c r="J3661" i="4" a="1"/>
  <c r="J3661" i="4" s="1"/>
  <c r="L3677" i="4" a="1"/>
  <c r="L3677" i="4" s="1"/>
  <c r="R3677" i="4" s="1"/>
  <c r="K3677" i="4" a="1"/>
  <c r="K3677" i="4" s="1"/>
  <c r="J3677" i="4" a="1"/>
  <c r="J3677" i="4" s="1"/>
  <c r="L3705" i="4" a="1"/>
  <c r="L3705" i="4" s="1"/>
  <c r="R3705" i="4" s="1"/>
  <c r="K3705" i="4" a="1"/>
  <c r="K3705" i="4" s="1"/>
  <c r="J3705" i="4" a="1"/>
  <c r="J3705" i="4" s="1"/>
  <c r="L3736" i="4" a="1"/>
  <c r="L3736" i="4" s="1"/>
  <c r="R3736" i="4" s="1"/>
  <c r="K3736" i="4" a="1"/>
  <c r="K3736" i="4" s="1"/>
  <c r="J3736" i="4" a="1"/>
  <c r="J3736" i="4" s="1"/>
  <c r="L3752" i="4" a="1"/>
  <c r="L3752" i="4" s="1"/>
  <c r="R3752" i="4" s="1"/>
  <c r="K3752" i="4" a="1"/>
  <c r="K3752" i="4" s="1"/>
  <c r="J3752" i="4" a="1"/>
  <c r="J3752" i="4" s="1"/>
  <c r="L3757" i="4" a="1"/>
  <c r="L3757" i="4" s="1"/>
  <c r="R3757" i="4" s="1"/>
  <c r="K3757" i="4" a="1"/>
  <c r="K3757" i="4" s="1"/>
  <c r="J3757" i="4" a="1"/>
  <c r="J3757" i="4" s="1"/>
  <c r="L3766" i="4" a="1"/>
  <c r="L3766" i="4" s="1"/>
  <c r="R3766" i="4" s="1"/>
  <c r="K3766" i="4" a="1"/>
  <c r="K3766" i="4" s="1"/>
  <c r="J3766" i="4" a="1"/>
  <c r="J3766" i="4" s="1"/>
  <c r="L3770" i="4" a="1"/>
  <c r="L3770" i="4" s="1"/>
  <c r="R3770" i="4" s="1"/>
  <c r="K3770" i="4" a="1"/>
  <c r="K3770" i="4" s="1"/>
  <c r="J3770" i="4" a="1"/>
  <c r="J3770" i="4" s="1"/>
  <c r="L3781" i="4" a="1"/>
  <c r="L3781" i="4" s="1"/>
  <c r="R3781" i="4" s="1"/>
  <c r="J3781" i="4" a="1"/>
  <c r="J3781" i="4" s="1"/>
  <c r="K3781" i="4" a="1"/>
  <c r="K3781" i="4" s="1"/>
  <c r="L3783" i="4" a="1"/>
  <c r="L3783" i="4" s="1"/>
  <c r="R3783" i="4" s="1"/>
  <c r="K3783" i="4" a="1"/>
  <c r="K3783" i="4" s="1"/>
  <c r="J3783" i="4" a="1"/>
  <c r="J3783" i="4" s="1"/>
  <c r="L3796" i="4" a="1"/>
  <c r="L3796" i="4" s="1"/>
  <c r="R3796" i="4" s="1"/>
  <c r="K3796" i="4" a="1"/>
  <c r="K3796" i="4" s="1"/>
  <c r="J3796" i="4" a="1"/>
  <c r="J3796" i="4" s="1"/>
  <c r="L3813" i="4" a="1"/>
  <c r="L3813" i="4" s="1"/>
  <c r="R3813" i="4" s="1"/>
  <c r="K3813" i="4" a="1"/>
  <c r="K3813" i="4" s="1"/>
  <c r="J3813" i="4" a="1"/>
  <c r="J3813" i="4" s="1"/>
  <c r="K6" i="4" a="1"/>
  <c r="K6" i="4" s="1"/>
  <c r="L6" i="4" a="1"/>
  <c r="L6" i="4" s="1"/>
  <c r="R6" i="4" s="1"/>
  <c r="J6" i="4" a="1"/>
  <c r="J6" i="4" s="1"/>
  <c r="L16" i="4" a="1"/>
  <c r="L16" i="4" s="1"/>
  <c r="R16" i="4" s="1"/>
  <c r="K16" i="4" a="1"/>
  <c r="K16" i="4" s="1"/>
  <c r="J16" i="4" a="1"/>
  <c r="J16" i="4" s="1"/>
  <c r="L27" i="4" a="1"/>
  <c r="L27" i="4" s="1"/>
  <c r="R27" i="4" s="1"/>
  <c r="K27" i="4" a="1"/>
  <c r="K27" i="4" s="1"/>
  <c r="J27" i="4" a="1"/>
  <c r="J27" i="4" s="1"/>
  <c r="L48" i="4" a="1"/>
  <c r="L48" i="4" s="1"/>
  <c r="R48" i="4" s="1"/>
  <c r="K48" i="4" a="1"/>
  <c r="K48" i="4" s="1"/>
  <c r="J48" i="4" a="1"/>
  <c r="J48" i="4" s="1"/>
  <c r="L70" i="4" a="1"/>
  <c r="L70" i="4" s="1"/>
  <c r="R70" i="4" s="1"/>
  <c r="K70" i="4" a="1"/>
  <c r="K70" i="4" s="1"/>
  <c r="J70" i="4" a="1"/>
  <c r="J70" i="4" s="1"/>
  <c r="L83" i="4" a="1"/>
  <c r="L83" i="4" s="1"/>
  <c r="R83" i="4" s="1"/>
  <c r="K83" i="4" a="1"/>
  <c r="K83" i="4" s="1"/>
  <c r="J83" i="4" a="1"/>
  <c r="J83" i="4" s="1"/>
  <c r="L99" i="4" a="1"/>
  <c r="L99" i="4" s="1"/>
  <c r="R99" i="4" s="1"/>
  <c r="J99" i="4" a="1"/>
  <c r="J99" i="4" s="1"/>
  <c r="K99" i="4" a="1"/>
  <c r="K99" i="4" s="1"/>
  <c r="L115" i="4" a="1"/>
  <c r="L115" i="4" s="1"/>
  <c r="R115" i="4" s="1"/>
  <c r="K115" i="4" a="1"/>
  <c r="K115" i="4" s="1"/>
  <c r="L131" i="4" a="1"/>
  <c r="L131" i="4" s="1"/>
  <c r="R131" i="4" s="1"/>
  <c r="K131" i="4" a="1"/>
  <c r="K131" i="4" s="1"/>
  <c r="J131" i="4" a="1"/>
  <c r="J131" i="4" s="1"/>
  <c r="L147" i="4" a="1"/>
  <c r="L147" i="4" s="1"/>
  <c r="R147" i="4" s="1"/>
  <c r="K147" i="4" a="1"/>
  <c r="K147" i="4" s="1"/>
  <c r="J147" i="4" a="1"/>
  <c r="J147" i="4" s="1"/>
  <c r="L163" i="4" a="1"/>
  <c r="L163" i="4" s="1"/>
  <c r="R163" i="4" s="1"/>
  <c r="K163" i="4" a="1"/>
  <c r="K163" i="4" s="1"/>
  <c r="J163" i="4" a="1"/>
  <c r="J163" i="4" s="1"/>
  <c r="L179" i="4" a="1"/>
  <c r="L179" i="4" s="1"/>
  <c r="R179" i="4" s="1"/>
  <c r="K179" i="4" a="1"/>
  <c r="K179" i="4" s="1"/>
  <c r="J179" i="4" a="1"/>
  <c r="J179" i="4" s="1"/>
  <c r="L191" i="4" a="1"/>
  <c r="L191" i="4" s="1"/>
  <c r="R191" i="4" s="1"/>
  <c r="K191" i="4" a="1"/>
  <c r="K191" i="4" s="1"/>
  <c r="L194" i="4" a="1"/>
  <c r="L194" i="4" s="1"/>
  <c r="R194" i="4" s="1"/>
  <c r="K194" i="4" a="1"/>
  <c r="K194" i="4" s="1"/>
  <c r="J194" i="4" a="1"/>
  <c r="J194" i="4" s="1"/>
  <c r="L207" i="4" a="1"/>
  <c r="L207" i="4" s="1"/>
  <c r="R207" i="4" s="1"/>
  <c r="K207" i="4" a="1"/>
  <c r="K207" i="4" s="1"/>
  <c r="L210" i="4" a="1"/>
  <c r="L210" i="4" s="1"/>
  <c r="R210" i="4" s="1"/>
  <c r="K210" i="4" a="1"/>
  <c r="K210" i="4" s="1"/>
  <c r="J210" i="4" a="1"/>
  <c r="J210" i="4" s="1"/>
  <c r="L223" i="4" a="1"/>
  <c r="L223" i="4" s="1"/>
  <c r="R223" i="4" s="1"/>
  <c r="K223" i="4" a="1"/>
  <c r="K223" i="4" s="1"/>
  <c r="L226" i="4" a="1"/>
  <c r="L226" i="4" s="1"/>
  <c r="R226" i="4" s="1"/>
  <c r="K226" i="4" a="1"/>
  <c r="K226" i="4" s="1"/>
  <c r="J226" i="4" a="1"/>
  <c r="J226" i="4" s="1"/>
  <c r="L239" i="4" a="1"/>
  <c r="L239" i="4" s="1"/>
  <c r="R239" i="4" s="1"/>
  <c r="K239" i="4" a="1"/>
  <c r="K239" i="4" s="1"/>
  <c r="L242" i="4" a="1"/>
  <c r="L242" i="4" s="1"/>
  <c r="R242" i="4" s="1"/>
  <c r="K242" i="4" a="1"/>
  <c r="K242" i="4" s="1"/>
  <c r="J242" i="4" a="1"/>
  <c r="J242" i="4" s="1"/>
  <c r="L255" i="4" a="1"/>
  <c r="L255" i="4" s="1"/>
  <c r="R255" i="4" s="1"/>
  <c r="K255" i="4" a="1"/>
  <c r="K255" i="4" s="1"/>
  <c r="L258" i="4" a="1"/>
  <c r="L258" i="4" s="1"/>
  <c r="R258" i="4" s="1"/>
  <c r="K258" i="4" a="1"/>
  <c r="K258" i="4" s="1"/>
  <c r="J258" i="4" a="1"/>
  <c r="J258" i="4" s="1"/>
  <c r="L271" i="4" a="1"/>
  <c r="L271" i="4" s="1"/>
  <c r="R271" i="4" s="1"/>
  <c r="K271" i="4" a="1"/>
  <c r="K271" i="4" s="1"/>
  <c r="L274" i="4" a="1"/>
  <c r="L274" i="4" s="1"/>
  <c r="R274" i="4" s="1"/>
  <c r="K274" i="4" a="1"/>
  <c r="K274" i="4" s="1"/>
  <c r="J274" i="4" a="1"/>
  <c r="J274" i="4" s="1"/>
  <c r="L290" i="4" a="1"/>
  <c r="L290" i="4" s="1"/>
  <c r="R290" i="4" s="1"/>
  <c r="K290" i="4" a="1"/>
  <c r="K290" i="4" s="1"/>
  <c r="J290" i="4" a="1"/>
  <c r="J290" i="4" s="1"/>
  <c r="L303" i="4" a="1"/>
  <c r="L303" i="4" s="1"/>
  <c r="R303" i="4" s="1"/>
  <c r="K303" i="4" a="1"/>
  <c r="K303" i="4" s="1"/>
  <c r="L306" i="4" a="1"/>
  <c r="L306" i="4" s="1"/>
  <c r="R306" i="4" s="1"/>
  <c r="K306" i="4" a="1"/>
  <c r="K306" i="4" s="1"/>
  <c r="J306" i="4" a="1"/>
  <c r="J306" i="4" s="1"/>
  <c r="L319" i="4" a="1"/>
  <c r="L319" i="4" s="1"/>
  <c r="R319" i="4" s="1"/>
  <c r="K319" i="4" a="1"/>
  <c r="K319" i="4" s="1"/>
  <c r="L322" i="4" a="1"/>
  <c r="L322" i="4" s="1"/>
  <c r="R322" i="4" s="1"/>
  <c r="K322" i="4" a="1"/>
  <c r="K322" i="4" s="1"/>
  <c r="J322" i="4" a="1"/>
  <c r="J322" i="4" s="1"/>
  <c r="L335" i="4" a="1"/>
  <c r="L335" i="4" s="1"/>
  <c r="R335" i="4" s="1"/>
  <c r="K335" i="4" a="1"/>
  <c r="K335" i="4" s="1"/>
  <c r="L338" i="4" a="1"/>
  <c r="L338" i="4" s="1"/>
  <c r="R338" i="4" s="1"/>
  <c r="K338" i="4" a="1"/>
  <c r="K338" i="4" s="1"/>
  <c r="J338" i="4" a="1"/>
  <c r="J338" i="4" s="1"/>
  <c r="L354" i="4" a="1"/>
  <c r="L354" i="4" s="1"/>
  <c r="R354" i="4" s="1"/>
  <c r="K354" i="4" a="1"/>
  <c r="K354" i="4" s="1"/>
  <c r="J354" i="4" a="1"/>
  <c r="J354" i="4" s="1"/>
  <c r="L367" i="4" a="1"/>
  <c r="L367" i="4" s="1"/>
  <c r="R367" i="4" s="1"/>
  <c r="J367" i="4" a="1"/>
  <c r="J367" i="4" s="1"/>
  <c r="K367" i="4" a="1"/>
  <c r="K367" i="4" s="1"/>
  <c r="L370" i="4" a="1"/>
  <c r="L370" i="4" s="1"/>
  <c r="R370" i="4" s="1"/>
  <c r="K370" i="4" a="1"/>
  <c r="K370" i="4" s="1"/>
  <c r="J370" i="4" a="1"/>
  <c r="J370" i="4" s="1"/>
  <c r="L383" i="4" a="1"/>
  <c r="L383" i="4" s="1"/>
  <c r="R383" i="4" s="1"/>
  <c r="K383" i="4" a="1"/>
  <c r="K383" i="4" s="1"/>
  <c r="J383" i="4" a="1"/>
  <c r="J383" i="4" s="1"/>
  <c r="L386" i="4" a="1"/>
  <c r="L386" i="4" s="1"/>
  <c r="R386" i="4" s="1"/>
  <c r="K386" i="4" a="1"/>
  <c r="K386" i="4" s="1"/>
  <c r="J386" i="4" a="1"/>
  <c r="J386" i="4" s="1"/>
  <c r="L399" i="4" a="1"/>
  <c r="L399" i="4" s="1"/>
  <c r="R399" i="4" s="1"/>
  <c r="K399" i="4" a="1"/>
  <c r="K399" i="4" s="1"/>
  <c r="J399" i="4" a="1"/>
  <c r="J399" i="4" s="1"/>
  <c r="L402" i="4" a="1"/>
  <c r="L402" i="4" s="1"/>
  <c r="R402" i="4" s="1"/>
  <c r="K402" i="4" a="1"/>
  <c r="K402" i="4" s="1"/>
  <c r="J402" i="4" a="1"/>
  <c r="J402" i="4" s="1"/>
  <c r="L415" i="4" a="1"/>
  <c r="L415" i="4" s="1"/>
  <c r="R415" i="4" s="1"/>
  <c r="J415" i="4" a="1"/>
  <c r="J415" i="4" s="1"/>
  <c r="K415" i="4" a="1"/>
  <c r="K415" i="4" s="1"/>
  <c r="L418" i="4" a="1"/>
  <c r="L418" i="4" s="1"/>
  <c r="R418" i="4" s="1"/>
  <c r="K418" i="4" a="1"/>
  <c r="K418" i="4" s="1"/>
  <c r="J418" i="4" a="1"/>
  <c r="J418" i="4" s="1"/>
  <c r="L431" i="4" a="1"/>
  <c r="L431" i="4" s="1"/>
  <c r="R431" i="4" s="1"/>
  <c r="J431" i="4" a="1"/>
  <c r="J431" i="4" s="1"/>
  <c r="K431" i="4" a="1"/>
  <c r="K431" i="4" s="1"/>
  <c r="L434" i="4" a="1"/>
  <c r="L434" i="4" s="1"/>
  <c r="R434" i="4" s="1"/>
  <c r="K434" i="4" a="1"/>
  <c r="K434" i="4" s="1"/>
  <c r="J434" i="4" a="1"/>
  <c r="J434" i="4" s="1"/>
  <c r="L463" i="4" a="1"/>
  <c r="L463" i="4" s="1"/>
  <c r="R463" i="4" s="1"/>
  <c r="K463" i="4" a="1"/>
  <c r="K463" i="4" s="1"/>
  <c r="J463" i="4" a="1"/>
  <c r="J463" i="4" s="1"/>
  <c r="L466" i="4" a="1"/>
  <c r="L466" i="4" s="1"/>
  <c r="R466" i="4" s="1"/>
  <c r="K466" i="4" a="1"/>
  <c r="K466" i="4" s="1"/>
  <c r="J466" i="4" a="1"/>
  <c r="J466" i="4" s="1"/>
  <c r="L471" i="4" a="1"/>
  <c r="L471" i="4" s="1"/>
  <c r="R471" i="4" s="1"/>
  <c r="K471" i="4" a="1"/>
  <c r="K471" i="4" s="1"/>
  <c r="J471" i="4" a="1"/>
  <c r="J471" i="4" s="1"/>
  <c r="L474" i="4" a="1"/>
  <c r="L474" i="4" s="1"/>
  <c r="R474" i="4" s="1"/>
  <c r="J474" i="4" a="1"/>
  <c r="J474" i="4" s="1"/>
  <c r="K474" i="4" a="1"/>
  <c r="K474" i="4" s="1"/>
  <c r="L479" i="4" a="1"/>
  <c r="L479" i="4" s="1"/>
  <c r="R479" i="4" s="1"/>
  <c r="K479" i="4" a="1"/>
  <c r="K479" i="4" s="1"/>
  <c r="J479" i="4" a="1"/>
  <c r="J479" i="4" s="1"/>
  <c r="L482" i="4" a="1"/>
  <c r="L482" i="4" s="1"/>
  <c r="R482" i="4" s="1"/>
  <c r="K482" i="4" a="1"/>
  <c r="K482" i="4" s="1"/>
  <c r="J482" i="4" a="1"/>
  <c r="J482" i="4" s="1"/>
  <c r="L490" i="4" a="1"/>
  <c r="L490" i="4" s="1"/>
  <c r="R490" i="4" s="1"/>
  <c r="K490" i="4" a="1"/>
  <c r="K490" i="4" s="1"/>
  <c r="J490" i="4" a="1"/>
  <c r="J490" i="4" s="1"/>
  <c r="L498" i="4" a="1"/>
  <c r="L498" i="4" s="1"/>
  <c r="R498" i="4" s="1"/>
  <c r="K498" i="4" a="1"/>
  <c r="K498" i="4" s="1"/>
  <c r="J498" i="4" a="1"/>
  <c r="J498" i="4" s="1"/>
  <c r="L510" i="4" a="1"/>
  <c r="L510" i="4" s="1"/>
  <c r="R510" i="4" s="1"/>
  <c r="K510" i="4" a="1"/>
  <c r="K510" i="4" s="1"/>
  <c r="K515" i="4" a="1"/>
  <c r="K515" i="4" s="1"/>
  <c r="L515" i="4" a="1"/>
  <c r="L515" i="4" s="1"/>
  <c r="R515" i="4" s="1"/>
  <c r="L95" i="4" a="1"/>
  <c r="L95" i="4" s="1"/>
  <c r="R95" i="4" s="1"/>
  <c r="K95" i="4" a="1"/>
  <c r="K95" i="4" s="1"/>
  <c r="J95" i="4" a="1"/>
  <c r="J95" i="4" s="1"/>
  <c r="L111" i="4" a="1"/>
  <c r="L111" i="4" s="1"/>
  <c r="R111" i="4" s="1"/>
  <c r="K111" i="4" a="1"/>
  <c r="K111" i="4" s="1"/>
  <c r="L127" i="4" a="1"/>
  <c r="L127" i="4" s="1"/>
  <c r="R127" i="4" s="1"/>
  <c r="K127" i="4" a="1"/>
  <c r="K127" i="4" s="1"/>
  <c r="J127" i="4" a="1"/>
  <c r="J127" i="4" s="1"/>
  <c r="L143" i="4" a="1"/>
  <c r="L143" i="4" s="1"/>
  <c r="R143" i="4" s="1"/>
  <c r="J143" i="4" a="1"/>
  <c r="J143" i="4" s="1"/>
  <c r="K143" i="4" a="1"/>
  <c r="K143" i="4" s="1"/>
  <c r="L159" i="4" a="1"/>
  <c r="L159" i="4" s="1"/>
  <c r="R159" i="4" s="1"/>
  <c r="J159" i="4" a="1"/>
  <c r="J159" i="4" s="1"/>
  <c r="L175" i="4" a="1"/>
  <c r="L175" i="4" s="1"/>
  <c r="R175" i="4" s="1"/>
  <c r="K175" i="4" a="1"/>
  <c r="K175" i="4" s="1"/>
  <c r="L193" i="4" a="1"/>
  <c r="L193" i="4" s="1"/>
  <c r="R193" i="4" s="1"/>
  <c r="K193" i="4" a="1"/>
  <c r="K193" i="4" s="1"/>
  <c r="J193" i="4" a="1"/>
  <c r="J193" i="4" s="1"/>
  <c r="L201" i="4" a="1"/>
  <c r="L201" i="4" s="1"/>
  <c r="R201" i="4" s="1"/>
  <c r="J201" i="4" a="1"/>
  <c r="J201" i="4" s="1"/>
  <c r="K201" i="4" a="1"/>
  <c r="K201" i="4" s="1"/>
  <c r="L209" i="4" a="1"/>
  <c r="L209" i="4" s="1"/>
  <c r="R209" i="4" s="1"/>
  <c r="J209" i="4" a="1"/>
  <c r="J209" i="4" s="1"/>
  <c r="L217" i="4" a="1"/>
  <c r="L217" i="4" s="1"/>
  <c r="R217" i="4" s="1"/>
  <c r="K217" i="4" a="1"/>
  <c r="K217" i="4" s="1"/>
  <c r="J217" i="4" a="1"/>
  <c r="J217" i="4" s="1"/>
  <c r="L225" i="4" a="1"/>
  <c r="L225" i="4" s="1"/>
  <c r="R225" i="4" s="1"/>
  <c r="J225" i="4" a="1"/>
  <c r="J225" i="4" s="1"/>
  <c r="K225" i="4" a="1"/>
  <c r="K225" i="4" s="1"/>
  <c r="J233" i="4" a="1"/>
  <c r="J233" i="4" s="1"/>
  <c r="L233" i="4" a="1"/>
  <c r="L233" i="4" s="1"/>
  <c r="R233" i="4" s="1"/>
  <c r="K233" i="4" a="1"/>
  <c r="K233" i="4" s="1"/>
  <c r="L241" i="4" a="1"/>
  <c r="L241" i="4" s="1"/>
  <c r="R241" i="4" s="1"/>
  <c r="K241" i="4" a="1"/>
  <c r="K241" i="4" s="1"/>
  <c r="J241" i="4" a="1"/>
  <c r="J241" i="4" s="1"/>
  <c r="L249" i="4" a="1"/>
  <c r="L249" i="4" s="1"/>
  <c r="R249" i="4" s="1"/>
  <c r="K249" i="4" a="1"/>
  <c r="K249" i="4" s="1"/>
  <c r="J249" i="4" a="1"/>
  <c r="J249" i="4" s="1"/>
  <c r="L257" i="4" a="1"/>
  <c r="L257" i="4" s="1"/>
  <c r="R257" i="4" s="1"/>
  <c r="J257" i="4" a="1"/>
  <c r="J257" i="4" s="1"/>
  <c r="L265" i="4" a="1"/>
  <c r="L265" i="4" s="1"/>
  <c r="R265" i="4" s="1"/>
  <c r="K265" i="4" a="1"/>
  <c r="K265" i="4" s="1"/>
  <c r="J265" i="4" a="1"/>
  <c r="J265" i="4" s="1"/>
  <c r="L273" i="4" a="1"/>
  <c r="L273" i="4" s="1"/>
  <c r="R273" i="4" s="1"/>
  <c r="K273" i="4" a="1"/>
  <c r="K273" i="4" s="1"/>
  <c r="J273" i="4" a="1"/>
  <c r="J273" i="4" s="1"/>
  <c r="L281" i="4" a="1"/>
  <c r="L281" i="4" s="1"/>
  <c r="R281" i="4" s="1"/>
  <c r="J281" i="4" a="1"/>
  <c r="J281" i="4" s="1"/>
  <c r="K281" i="4" a="1"/>
  <c r="K281" i="4" s="1"/>
  <c r="L289" i="4" a="1"/>
  <c r="L289" i="4" s="1"/>
  <c r="R289" i="4" s="1"/>
  <c r="K289" i="4" a="1"/>
  <c r="K289" i="4" s="1"/>
  <c r="J289" i="4" a="1"/>
  <c r="J289" i="4" s="1"/>
  <c r="L297" i="4" a="1"/>
  <c r="L297" i="4" s="1"/>
  <c r="R297" i="4" s="1"/>
  <c r="J297" i="4" a="1"/>
  <c r="J297" i="4" s="1"/>
  <c r="L305" i="4" a="1"/>
  <c r="L305" i="4" s="1"/>
  <c r="R305" i="4" s="1"/>
  <c r="K305" i="4" a="1"/>
  <c r="K305" i="4" s="1"/>
  <c r="J305" i="4" a="1"/>
  <c r="J305" i="4" s="1"/>
  <c r="K313" i="4" a="1"/>
  <c r="K313" i="4" s="1"/>
  <c r="L313" i="4" a="1"/>
  <c r="L313" i="4" s="1"/>
  <c r="R313" i="4" s="1"/>
  <c r="J313" i="4" a="1"/>
  <c r="J313" i="4" s="1"/>
  <c r="L321" i="4" a="1"/>
  <c r="L321" i="4" s="1"/>
  <c r="R321" i="4" s="1"/>
  <c r="K321" i="4" a="1"/>
  <c r="K321" i="4" s="1"/>
  <c r="J321" i="4" a="1"/>
  <c r="J321" i="4" s="1"/>
  <c r="L329" i="4" a="1"/>
  <c r="L329" i="4" s="1"/>
  <c r="R329" i="4" s="1"/>
  <c r="K329" i="4" a="1"/>
  <c r="K329" i="4" s="1"/>
  <c r="J329" i="4" a="1"/>
  <c r="J329" i="4" s="1"/>
  <c r="L337" i="4" a="1"/>
  <c r="L337" i="4" s="1"/>
  <c r="R337" i="4" s="1"/>
  <c r="K337" i="4" a="1"/>
  <c r="K337" i="4" s="1"/>
  <c r="J337" i="4" a="1"/>
  <c r="J337" i="4" s="1"/>
  <c r="L345" i="4" a="1"/>
  <c r="L345" i="4" s="1"/>
  <c r="R345" i="4" s="1"/>
  <c r="K345" i="4" a="1"/>
  <c r="K345" i="4" s="1"/>
  <c r="J345" i="4" a="1"/>
  <c r="J345" i="4" s="1"/>
  <c r="L353" i="4" a="1"/>
  <c r="L353" i="4" s="1"/>
  <c r="R353" i="4" s="1"/>
  <c r="K353" i="4" a="1"/>
  <c r="K353" i="4" s="1"/>
  <c r="J353" i="4" a="1"/>
  <c r="J353" i="4" s="1"/>
  <c r="L361" i="4" a="1"/>
  <c r="L361" i="4" s="1"/>
  <c r="R361" i="4" s="1"/>
  <c r="K361" i="4" a="1"/>
  <c r="K361" i="4" s="1"/>
  <c r="L369" i="4" a="1"/>
  <c r="L369" i="4" s="1"/>
  <c r="R369" i="4" s="1"/>
  <c r="K369" i="4" a="1"/>
  <c r="K369" i="4" s="1"/>
  <c r="K377" i="4" a="1"/>
  <c r="K377" i="4" s="1"/>
  <c r="L377" i="4" a="1"/>
  <c r="L377" i="4" s="1"/>
  <c r="R377" i="4" s="1"/>
  <c r="J377" i="4" a="1"/>
  <c r="J377" i="4" s="1"/>
  <c r="L385" i="4" a="1"/>
  <c r="L385" i="4" s="1"/>
  <c r="R385" i="4" s="1"/>
  <c r="K385" i="4" a="1"/>
  <c r="K385" i="4" s="1"/>
  <c r="J385" i="4" a="1"/>
  <c r="J385" i="4" s="1"/>
  <c r="L393" i="4" a="1"/>
  <c r="L393" i="4" s="1"/>
  <c r="R393" i="4" s="1"/>
  <c r="K393" i="4" a="1"/>
  <c r="K393" i="4" s="1"/>
  <c r="J393" i="4" a="1"/>
  <c r="J393" i="4" s="1"/>
  <c r="K401" i="4" a="1"/>
  <c r="K401" i="4" s="1"/>
  <c r="L401" i="4" a="1"/>
  <c r="L401" i="4" s="1"/>
  <c r="R401" i="4" s="1"/>
  <c r="J401" i="4" a="1"/>
  <c r="J401" i="4" s="1"/>
  <c r="L409" i="4" a="1"/>
  <c r="L409" i="4" s="1"/>
  <c r="R409" i="4" s="1"/>
  <c r="K409" i="4" a="1"/>
  <c r="K409" i="4" s="1"/>
  <c r="J409" i="4" a="1"/>
  <c r="J409" i="4" s="1"/>
  <c r="K417" i="4" a="1"/>
  <c r="K417" i="4" s="1"/>
  <c r="L417" i="4" a="1"/>
  <c r="L417" i="4" s="1"/>
  <c r="R417" i="4" s="1"/>
  <c r="J417" i="4" a="1"/>
  <c r="J417" i="4" s="1"/>
  <c r="K425" i="4" a="1"/>
  <c r="K425" i="4" s="1"/>
  <c r="L425" i="4" a="1"/>
  <c r="L425" i="4" s="1"/>
  <c r="R425" i="4" s="1"/>
  <c r="L433" i="4" a="1"/>
  <c r="L433" i="4" s="1"/>
  <c r="R433" i="4" s="1"/>
  <c r="K433" i="4" a="1"/>
  <c r="K433" i="4" s="1"/>
  <c r="L441" i="4" a="1"/>
  <c r="L441" i="4" s="1"/>
  <c r="R441" i="4" s="1"/>
  <c r="K441" i="4" a="1"/>
  <c r="K441" i="4" s="1"/>
  <c r="J441" i="4" a="1"/>
  <c r="J441" i="4" s="1"/>
  <c r="K449" i="4" a="1"/>
  <c r="K449" i="4" s="1"/>
  <c r="L449" i="4" a="1"/>
  <c r="L449" i="4" s="1"/>
  <c r="R449" i="4" s="1"/>
  <c r="J449" i="4" a="1"/>
  <c r="J449" i="4" s="1"/>
  <c r="L457" i="4" a="1"/>
  <c r="L457" i="4" s="1"/>
  <c r="R457" i="4" s="1"/>
  <c r="K457" i="4" a="1"/>
  <c r="K457" i="4" s="1"/>
  <c r="J457" i="4" a="1"/>
  <c r="J457" i="4" s="1"/>
  <c r="L465" i="4" a="1"/>
  <c r="L465" i="4" s="1"/>
  <c r="R465" i="4" s="1"/>
  <c r="K465" i="4" a="1"/>
  <c r="K465" i="4" s="1"/>
  <c r="J465" i="4" a="1"/>
  <c r="J465" i="4" s="1"/>
  <c r="L473" i="4" a="1"/>
  <c r="L473" i="4" s="1"/>
  <c r="R473" i="4" s="1"/>
  <c r="K473" i="4" a="1"/>
  <c r="K473" i="4" s="1"/>
  <c r="J473" i="4" a="1"/>
  <c r="J473" i="4" s="1"/>
  <c r="L481" i="4" a="1"/>
  <c r="L481" i="4" s="1"/>
  <c r="R481" i="4" s="1"/>
  <c r="K481" i="4" a="1"/>
  <c r="K481" i="4" s="1"/>
  <c r="J481" i="4" a="1"/>
  <c r="J481" i="4" s="1"/>
  <c r="L486" i="4" a="1"/>
  <c r="L486" i="4" s="1"/>
  <c r="R486" i="4" s="1"/>
  <c r="K486" i="4" a="1"/>
  <c r="K486" i="4" s="1"/>
  <c r="J486" i="4" a="1"/>
  <c r="J486" i="4" s="1"/>
  <c r="L494" i="4" a="1"/>
  <c r="L494" i="4" s="1"/>
  <c r="R494" i="4" s="1"/>
  <c r="K494" i="4" a="1"/>
  <c r="K494" i="4" s="1"/>
  <c r="J494" i="4" a="1"/>
  <c r="J494" i="4" s="1"/>
  <c r="L503" i="4" a="1"/>
  <c r="L503" i="4" s="1"/>
  <c r="R503" i="4" s="1"/>
  <c r="K503" i="4" a="1"/>
  <c r="K503" i="4" s="1"/>
  <c r="J503" i="4" a="1"/>
  <c r="J503" i="4" s="1"/>
  <c r="L506" i="4" a="1"/>
  <c r="L506" i="4" s="1"/>
  <c r="R506" i="4" s="1"/>
  <c r="K506" i="4" a="1"/>
  <c r="K506" i="4" s="1"/>
  <c r="K687" i="4" a="1"/>
  <c r="K687" i="4" s="1"/>
  <c r="L687" i="4" a="1"/>
  <c r="L687" i="4" s="1"/>
  <c r="R687" i="4" s="1"/>
  <c r="J687" i="4" a="1"/>
  <c r="J687" i="4" s="1"/>
  <c r="L690" i="4" a="1"/>
  <c r="L690" i="4" s="1"/>
  <c r="R690" i="4" s="1"/>
  <c r="K690" i="4" a="1"/>
  <c r="K690" i="4" s="1"/>
  <c r="J690" i="4" a="1"/>
  <c r="J690" i="4" s="1"/>
  <c r="L692" i="4" a="1"/>
  <c r="L692" i="4" s="1"/>
  <c r="R692" i="4" s="1"/>
  <c r="K692" i="4" a="1"/>
  <c r="K692" i="4" s="1"/>
  <c r="J692" i="4" a="1"/>
  <c r="J692" i="4" s="1"/>
  <c r="L734" i="4" a="1"/>
  <c r="L734" i="4" s="1"/>
  <c r="R734" i="4" s="1"/>
  <c r="K734" i="4" a="1"/>
  <c r="K734" i="4" s="1"/>
  <c r="J734" i="4" a="1"/>
  <c r="J734" i="4" s="1"/>
  <c r="L736" i="4" a="1"/>
  <c r="L736" i="4" s="1"/>
  <c r="R736" i="4" s="1"/>
  <c r="K736" i="4" a="1"/>
  <c r="K736" i="4" s="1"/>
  <c r="J736" i="4" a="1"/>
  <c r="J736" i="4" s="1"/>
  <c r="L743" i="4" a="1"/>
  <c r="L743" i="4" s="1"/>
  <c r="R743" i="4" s="1"/>
  <c r="K743" i="4" a="1"/>
  <c r="K743" i="4" s="1"/>
  <c r="L750" i="4" a="1"/>
  <c r="L750" i="4" s="1"/>
  <c r="R750" i="4" s="1"/>
  <c r="K750" i="4" a="1"/>
  <c r="K750" i="4" s="1"/>
  <c r="J750" i="4" a="1"/>
  <c r="J750" i="4" s="1"/>
  <c r="L752" i="4" a="1"/>
  <c r="L752" i="4" s="1"/>
  <c r="R752" i="4" s="1"/>
  <c r="K752" i="4" a="1"/>
  <c r="K752" i="4" s="1"/>
  <c r="L759" i="4" a="1"/>
  <c r="L759" i="4" s="1"/>
  <c r="R759" i="4" s="1"/>
  <c r="K759" i="4" a="1"/>
  <c r="K759" i="4" s="1"/>
  <c r="J759" i="4" a="1"/>
  <c r="J759" i="4" s="1"/>
  <c r="K766" i="4" a="1"/>
  <c r="K766" i="4" s="1"/>
  <c r="L766" i="4" a="1"/>
  <c r="L766" i="4" s="1"/>
  <c r="R766" i="4" s="1"/>
  <c r="L773" i="4" a="1"/>
  <c r="L773" i="4" s="1"/>
  <c r="R773" i="4" s="1"/>
  <c r="K773" i="4" a="1"/>
  <c r="K773" i="4" s="1"/>
  <c r="J773" i="4" a="1"/>
  <c r="J773" i="4" s="1"/>
  <c r="L775" i="4" a="1"/>
  <c r="L775" i="4" s="1"/>
  <c r="R775" i="4" s="1"/>
  <c r="K775" i="4" a="1"/>
  <c r="K775" i="4" s="1"/>
  <c r="J775" i="4" a="1"/>
  <c r="J775" i="4" s="1"/>
  <c r="L782" i="4" a="1"/>
  <c r="L782" i="4" s="1"/>
  <c r="R782" i="4" s="1"/>
  <c r="K782" i="4" a="1"/>
  <c r="K782" i="4" s="1"/>
  <c r="J782" i="4" a="1"/>
  <c r="J782" i="4" s="1"/>
  <c r="L789" i="4" a="1"/>
  <c r="L789" i="4" s="1"/>
  <c r="R789" i="4" s="1"/>
  <c r="K789" i="4" a="1"/>
  <c r="K789" i="4" s="1"/>
  <c r="J789" i="4" a="1"/>
  <c r="J789" i="4" s="1"/>
  <c r="L791" i="4" a="1"/>
  <c r="L791" i="4" s="1"/>
  <c r="R791" i="4" s="1"/>
  <c r="K791" i="4" a="1"/>
  <c r="K791" i="4" s="1"/>
  <c r="J791" i="4" a="1"/>
  <c r="J791" i="4" s="1"/>
  <c r="L798" i="4" a="1"/>
  <c r="L798" i="4" s="1"/>
  <c r="R798" i="4" s="1"/>
  <c r="K798" i="4" a="1"/>
  <c r="K798" i="4" s="1"/>
  <c r="J798" i="4" a="1"/>
  <c r="J798" i="4" s="1"/>
  <c r="L805" i="4" a="1"/>
  <c r="L805" i="4" s="1"/>
  <c r="R805" i="4" s="1"/>
  <c r="J805" i="4" a="1"/>
  <c r="J805" i="4" s="1"/>
  <c r="K805" i="4" a="1"/>
  <c r="K805" i="4" s="1"/>
  <c r="L807" i="4" a="1"/>
  <c r="L807" i="4" s="1"/>
  <c r="R807" i="4" s="1"/>
  <c r="K807" i="4" a="1"/>
  <c r="K807" i="4" s="1"/>
  <c r="J807" i="4" a="1"/>
  <c r="J807" i="4" s="1"/>
  <c r="L814" i="4" a="1"/>
  <c r="L814" i="4" s="1"/>
  <c r="R814" i="4" s="1"/>
  <c r="K814" i="4" a="1"/>
  <c r="K814" i="4" s="1"/>
  <c r="L821" i="4" a="1"/>
  <c r="L821" i="4" s="1"/>
  <c r="R821" i="4" s="1"/>
  <c r="J821" i="4" a="1"/>
  <c r="J821" i="4" s="1"/>
  <c r="L823" i="4" a="1"/>
  <c r="L823" i="4" s="1"/>
  <c r="R823" i="4" s="1"/>
  <c r="K823" i="4" a="1"/>
  <c r="K823" i="4" s="1"/>
  <c r="K830" i="4" a="1"/>
  <c r="K830" i="4" s="1"/>
  <c r="L830" i="4" a="1"/>
  <c r="L830" i="4" s="1"/>
  <c r="R830" i="4" s="1"/>
  <c r="J830" i="4" a="1"/>
  <c r="J830" i="4" s="1"/>
  <c r="L837" i="4" a="1"/>
  <c r="L837" i="4" s="1"/>
  <c r="R837" i="4" s="1"/>
  <c r="K837" i="4" a="1"/>
  <c r="K837" i="4" s="1"/>
  <c r="L839" i="4" a="1"/>
  <c r="L839" i="4" s="1"/>
  <c r="R839" i="4" s="1"/>
  <c r="K839" i="4" a="1"/>
  <c r="K839" i="4" s="1"/>
  <c r="J839" i="4" a="1"/>
  <c r="J839" i="4" s="1"/>
  <c r="L846" i="4" a="1"/>
  <c r="L846" i="4" s="1"/>
  <c r="R846" i="4" s="1"/>
  <c r="K846" i="4" a="1"/>
  <c r="K846" i="4" s="1"/>
  <c r="J846" i="4" a="1"/>
  <c r="J846" i="4" s="1"/>
  <c r="K853" i="4" a="1"/>
  <c r="K853" i="4" s="1"/>
  <c r="L853" i="4" a="1"/>
  <c r="L853" i="4" s="1"/>
  <c r="R853" i="4" s="1"/>
  <c r="J853" i="4" a="1"/>
  <c r="J853" i="4" s="1"/>
  <c r="L855" i="4" a="1"/>
  <c r="L855" i="4" s="1"/>
  <c r="R855" i="4" s="1"/>
  <c r="K855" i="4" a="1"/>
  <c r="K855" i="4" s="1"/>
  <c r="J855" i="4" a="1"/>
  <c r="J855" i="4" s="1"/>
  <c r="L862" i="4" a="1"/>
  <c r="L862" i="4" s="1"/>
  <c r="R862" i="4" s="1"/>
  <c r="K862" i="4" a="1"/>
  <c r="K862" i="4" s="1"/>
  <c r="J862" i="4" a="1"/>
  <c r="J862" i="4" s="1"/>
  <c r="L869" i="4" a="1"/>
  <c r="L869" i="4" s="1"/>
  <c r="R869" i="4" s="1"/>
  <c r="K869" i="4" a="1"/>
  <c r="K869" i="4" s="1"/>
  <c r="J869" i="4" a="1"/>
  <c r="J869" i="4" s="1"/>
  <c r="L871" i="4" a="1"/>
  <c r="L871" i="4" s="1"/>
  <c r="R871" i="4" s="1"/>
  <c r="K871" i="4" a="1"/>
  <c r="K871" i="4" s="1"/>
  <c r="L878" i="4" a="1"/>
  <c r="L878" i="4" s="1"/>
  <c r="R878" i="4" s="1"/>
  <c r="K878" i="4" a="1"/>
  <c r="K878" i="4" s="1"/>
  <c r="J878" i="4" a="1"/>
  <c r="J878" i="4" s="1"/>
  <c r="K885" i="4" a="1"/>
  <c r="K885" i="4" s="1"/>
  <c r="L885" i="4" a="1"/>
  <c r="L885" i="4" s="1"/>
  <c r="R885" i="4" s="1"/>
  <c r="L887" i="4" a="1"/>
  <c r="L887" i="4" s="1"/>
  <c r="R887" i="4" s="1"/>
  <c r="J887" i="4" a="1"/>
  <c r="J887" i="4" s="1"/>
  <c r="K887" i="4" a="1"/>
  <c r="K887" i="4" s="1"/>
  <c r="L894" i="4" a="1"/>
  <c r="L894" i="4" s="1"/>
  <c r="R894" i="4" s="1"/>
  <c r="K894" i="4" a="1"/>
  <c r="K894" i="4" s="1"/>
  <c r="L901" i="4" a="1"/>
  <c r="L901" i="4" s="1"/>
  <c r="R901" i="4" s="1"/>
  <c r="K901" i="4" a="1"/>
  <c r="K901" i="4" s="1"/>
  <c r="J901" i="4" a="1"/>
  <c r="J901" i="4" s="1"/>
  <c r="L903" i="4" a="1"/>
  <c r="L903" i="4" s="1"/>
  <c r="R903" i="4" s="1"/>
  <c r="K903" i="4" a="1"/>
  <c r="K903" i="4" s="1"/>
  <c r="J903" i="4" a="1"/>
  <c r="J903" i="4" s="1"/>
  <c r="L910" i="4" a="1"/>
  <c r="L910" i="4" s="1"/>
  <c r="R910" i="4" s="1"/>
  <c r="J910" i="4" a="1"/>
  <c r="J910" i="4" s="1"/>
  <c r="K910" i="4" a="1"/>
  <c r="K910" i="4" s="1"/>
  <c r="L917" i="4" a="1"/>
  <c r="L917" i="4" s="1"/>
  <c r="R917" i="4" s="1"/>
  <c r="K917" i="4" a="1"/>
  <c r="K917" i="4" s="1"/>
  <c r="J917" i="4" a="1"/>
  <c r="J917" i="4" s="1"/>
  <c r="L919" i="4" a="1"/>
  <c r="L919" i="4" s="1"/>
  <c r="R919" i="4" s="1"/>
  <c r="K919" i="4" a="1"/>
  <c r="K919" i="4" s="1"/>
  <c r="J919" i="4" a="1"/>
  <c r="J919" i="4" s="1"/>
  <c r="L926" i="4" a="1"/>
  <c r="L926" i="4" s="1"/>
  <c r="R926" i="4" s="1"/>
  <c r="K926" i="4" a="1"/>
  <c r="K926" i="4" s="1"/>
  <c r="J926" i="4" a="1"/>
  <c r="J926" i="4" s="1"/>
  <c r="L933" i="4" a="1"/>
  <c r="L933" i="4" s="1"/>
  <c r="R933" i="4" s="1"/>
  <c r="J933" i="4" a="1"/>
  <c r="J933" i="4" s="1"/>
  <c r="K933" i="4" a="1"/>
  <c r="K933" i="4" s="1"/>
  <c r="L935" i="4" a="1"/>
  <c r="L935" i="4" s="1"/>
  <c r="R935" i="4" s="1"/>
  <c r="K935" i="4" a="1"/>
  <c r="K935" i="4" s="1"/>
  <c r="J935" i="4" a="1"/>
  <c r="J935" i="4" s="1"/>
  <c r="L942" i="4" a="1"/>
  <c r="L942" i="4" s="1"/>
  <c r="R942" i="4" s="1"/>
  <c r="K942" i="4" a="1"/>
  <c r="K942" i="4" s="1"/>
  <c r="L949" i="4" a="1"/>
  <c r="L949" i="4" s="1"/>
  <c r="R949" i="4" s="1"/>
  <c r="K949" i="4" a="1"/>
  <c r="K949" i="4" s="1"/>
  <c r="J949" i="4" a="1"/>
  <c r="J949" i="4" s="1"/>
  <c r="L951" i="4" a="1"/>
  <c r="L951" i="4" s="1"/>
  <c r="R951" i="4" s="1"/>
  <c r="K951" i="4" a="1"/>
  <c r="K951" i="4" s="1"/>
  <c r="L958" i="4" a="1"/>
  <c r="L958" i="4" s="1"/>
  <c r="R958" i="4" s="1"/>
  <c r="K958" i="4" a="1"/>
  <c r="K958" i="4" s="1"/>
  <c r="J958" i="4" a="1"/>
  <c r="J958" i="4" s="1"/>
  <c r="L965" i="4" a="1"/>
  <c r="L965" i="4" s="1"/>
  <c r="R965" i="4" s="1"/>
  <c r="K965" i="4" a="1"/>
  <c r="K965" i="4" s="1"/>
  <c r="L967" i="4" a="1"/>
  <c r="L967" i="4" s="1"/>
  <c r="R967" i="4" s="1"/>
  <c r="K967" i="4" a="1"/>
  <c r="K967" i="4" s="1"/>
  <c r="J967" i="4" a="1"/>
  <c r="J967" i="4" s="1"/>
  <c r="K974" i="4" a="1"/>
  <c r="K974" i="4" s="1"/>
  <c r="L974" i="4" a="1"/>
  <c r="L974" i="4" s="1"/>
  <c r="R974" i="4" s="1"/>
  <c r="J974" i="4" a="1"/>
  <c r="J974" i="4" s="1"/>
  <c r="L981" i="4" a="1"/>
  <c r="L981" i="4" s="1"/>
  <c r="R981" i="4" s="1"/>
  <c r="K981" i="4" a="1"/>
  <c r="K981" i="4" s="1"/>
  <c r="J981" i="4" a="1"/>
  <c r="J981" i="4" s="1"/>
  <c r="L983" i="4" a="1"/>
  <c r="L983" i="4" s="1"/>
  <c r="R983" i="4" s="1"/>
  <c r="J983" i="4" a="1"/>
  <c r="J983" i="4" s="1"/>
  <c r="L990" i="4" a="1"/>
  <c r="L990" i="4" s="1"/>
  <c r="R990" i="4" s="1"/>
  <c r="K990" i="4" a="1"/>
  <c r="K990" i="4" s="1"/>
  <c r="J990" i="4" a="1"/>
  <c r="J990" i="4" s="1"/>
  <c r="L997" i="4" a="1"/>
  <c r="L997" i="4" s="1"/>
  <c r="R997" i="4" s="1"/>
  <c r="K997" i="4" a="1"/>
  <c r="K997" i="4" s="1"/>
  <c r="J997" i="4" a="1"/>
  <c r="J997" i="4" s="1"/>
  <c r="L999" i="4" a="1"/>
  <c r="L999" i="4" s="1"/>
  <c r="R999" i="4" s="1"/>
  <c r="K999" i="4" a="1"/>
  <c r="K999" i="4" s="1"/>
  <c r="L1006" i="4" a="1"/>
  <c r="L1006" i="4" s="1"/>
  <c r="R1006" i="4" s="1"/>
  <c r="J1006" i="4" a="1"/>
  <c r="J1006" i="4" s="1"/>
  <c r="L1013" i="4" a="1"/>
  <c r="L1013" i="4" s="1"/>
  <c r="R1013" i="4" s="1"/>
  <c r="K1013" i="4" a="1"/>
  <c r="K1013" i="4" s="1"/>
  <c r="L1015" i="4" a="1"/>
  <c r="L1015" i="4" s="1"/>
  <c r="R1015" i="4" s="1"/>
  <c r="K1015" i="4" a="1"/>
  <c r="K1015" i="4" s="1"/>
  <c r="J1015" i="4" a="1"/>
  <c r="J1015" i="4" s="1"/>
  <c r="L1022" i="4" a="1"/>
  <c r="L1022" i="4" s="1"/>
  <c r="R1022" i="4" s="1"/>
  <c r="K1022" i="4" a="1"/>
  <c r="K1022" i="4" s="1"/>
  <c r="L1029" i="4" a="1"/>
  <c r="L1029" i="4" s="1"/>
  <c r="R1029" i="4" s="1"/>
  <c r="J1029" i="4" a="1"/>
  <c r="J1029" i="4" s="1"/>
  <c r="L1031" i="4" a="1"/>
  <c r="L1031" i="4" s="1"/>
  <c r="R1031" i="4" s="1"/>
  <c r="K1031" i="4" a="1"/>
  <c r="K1031" i="4" s="1"/>
  <c r="J1031" i="4" a="1"/>
  <c r="J1031" i="4" s="1"/>
  <c r="L1045" i="4" a="1"/>
  <c r="L1045" i="4" s="1"/>
  <c r="R1045" i="4" s="1"/>
  <c r="K1045" i="4" a="1"/>
  <c r="K1045" i="4" s="1"/>
  <c r="J1045" i="4" a="1"/>
  <c r="J1045" i="4" s="1"/>
  <c r="L1047" i="4" a="1"/>
  <c r="L1047" i="4" s="1"/>
  <c r="R1047" i="4" s="1"/>
  <c r="K1047" i="4" a="1"/>
  <c r="K1047" i="4" s="1"/>
  <c r="J1047" i="4" a="1"/>
  <c r="J1047" i="4" s="1"/>
  <c r="L1054" i="4" a="1"/>
  <c r="L1054" i="4" s="1"/>
  <c r="R1054" i="4" s="1"/>
  <c r="K1054" i="4" a="1"/>
  <c r="K1054" i="4" s="1"/>
  <c r="L1061" i="4" a="1"/>
  <c r="L1061" i="4" s="1"/>
  <c r="R1061" i="4" s="1"/>
  <c r="K1061" i="4" a="1"/>
  <c r="K1061" i="4" s="1"/>
  <c r="J1061" i="4" a="1"/>
  <c r="J1061" i="4" s="1"/>
  <c r="L1063" i="4" a="1"/>
  <c r="L1063" i="4" s="1"/>
  <c r="R1063" i="4" s="1"/>
  <c r="K1063" i="4" a="1"/>
  <c r="K1063" i="4" s="1"/>
  <c r="J1063" i="4" a="1"/>
  <c r="J1063" i="4" s="1"/>
  <c r="L1070" i="4" a="1"/>
  <c r="L1070" i="4" s="1"/>
  <c r="R1070" i="4" s="1"/>
  <c r="K1070" i="4" a="1"/>
  <c r="K1070" i="4" s="1"/>
  <c r="L1077" i="4" a="1"/>
  <c r="L1077" i="4" s="1"/>
  <c r="R1077" i="4" s="1"/>
  <c r="J1077" i="4" a="1"/>
  <c r="J1077" i="4" s="1"/>
  <c r="K1077" i="4" a="1"/>
  <c r="K1077" i="4" s="1"/>
  <c r="L1079" i="4" a="1"/>
  <c r="L1079" i="4" s="1"/>
  <c r="R1079" i="4" s="1"/>
  <c r="K1079" i="4" a="1"/>
  <c r="K1079" i="4" s="1"/>
  <c r="J1079" i="4" a="1"/>
  <c r="J1079" i="4" s="1"/>
  <c r="L1087" i="4" a="1"/>
  <c r="L1087" i="4" s="1"/>
  <c r="R1087" i="4" s="1"/>
  <c r="K1087" i="4" a="1"/>
  <c r="K1087" i="4" s="1"/>
  <c r="J1087" i="4" a="1"/>
  <c r="J1087" i="4" s="1"/>
  <c r="L1095" i="4" a="1"/>
  <c r="L1095" i="4" s="1"/>
  <c r="R1095" i="4" s="1"/>
  <c r="K1095" i="4" a="1"/>
  <c r="K1095" i="4" s="1"/>
  <c r="J1095" i="4" a="1"/>
  <c r="J1095" i="4" s="1"/>
  <c r="L1103" i="4" a="1"/>
  <c r="L1103" i="4" s="1"/>
  <c r="R1103" i="4" s="1"/>
  <c r="J1103" i="4" a="1"/>
  <c r="J1103" i="4" s="1"/>
  <c r="K1103" i="4" a="1"/>
  <c r="K1103" i="4" s="1"/>
  <c r="L1111" i="4" a="1"/>
  <c r="L1111" i="4" s="1"/>
  <c r="R1111" i="4" s="1"/>
  <c r="K1111" i="4" a="1"/>
  <c r="K1111" i="4" s="1"/>
  <c r="J1111" i="4" a="1"/>
  <c r="J1111" i="4" s="1"/>
  <c r="L1119" i="4" a="1"/>
  <c r="L1119" i="4" s="1"/>
  <c r="R1119" i="4" s="1"/>
  <c r="J1119" i="4" a="1"/>
  <c r="J1119" i="4" s="1"/>
  <c r="K1119" i="4" a="1"/>
  <c r="K1119" i="4" s="1"/>
  <c r="L1127" i="4" a="1"/>
  <c r="L1127" i="4" s="1"/>
  <c r="R1127" i="4" s="1"/>
  <c r="K1127" i="4" a="1"/>
  <c r="K1127" i="4" s="1"/>
  <c r="J1127" i="4" a="1"/>
  <c r="J1127" i="4" s="1"/>
  <c r="L1135" i="4" a="1"/>
  <c r="L1135" i="4" s="1"/>
  <c r="R1135" i="4" s="1"/>
  <c r="K1135" i="4" a="1"/>
  <c r="K1135" i="4" s="1"/>
  <c r="J1135" i="4" a="1"/>
  <c r="J1135" i="4" s="1"/>
  <c r="L1143" i="4" a="1"/>
  <c r="L1143" i="4" s="1"/>
  <c r="R1143" i="4" s="1"/>
  <c r="K1143" i="4" a="1"/>
  <c r="K1143" i="4" s="1"/>
  <c r="J1143" i="4" a="1"/>
  <c r="J1143" i="4" s="1"/>
  <c r="K1151" i="4" a="1"/>
  <c r="K1151" i="4" s="1"/>
  <c r="L1151" i="4" a="1"/>
  <c r="L1151" i="4" s="1"/>
  <c r="R1151" i="4" s="1"/>
  <c r="J1151" i="4" a="1"/>
  <c r="J1151" i="4" s="1"/>
  <c r="L1159" i="4" a="1"/>
  <c r="L1159" i="4" s="1"/>
  <c r="R1159" i="4" s="1"/>
  <c r="J1159" i="4" a="1"/>
  <c r="J1159" i="4" s="1"/>
  <c r="K1159" i="4" a="1"/>
  <c r="K1159" i="4" s="1"/>
  <c r="L1167" i="4" a="1"/>
  <c r="L1167" i="4" s="1"/>
  <c r="R1167" i="4" s="1"/>
  <c r="K1167" i="4" a="1"/>
  <c r="K1167" i="4" s="1"/>
  <c r="J1167" i="4" a="1"/>
  <c r="J1167" i="4" s="1"/>
  <c r="L1175" i="4" a="1"/>
  <c r="L1175" i="4" s="1"/>
  <c r="R1175" i="4" s="1"/>
  <c r="K1175" i="4" a="1"/>
  <c r="K1175" i="4" s="1"/>
  <c r="J1175" i="4" a="1"/>
  <c r="J1175" i="4" s="1"/>
  <c r="L1183" i="4" a="1"/>
  <c r="L1183" i="4" s="1"/>
  <c r="R1183" i="4" s="1"/>
  <c r="K1183" i="4" a="1"/>
  <c r="K1183" i="4" s="1"/>
  <c r="J1183" i="4" a="1"/>
  <c r="J1183" i="4" s="1"/>
  <c r="L1191" i="4" a="1"/>
  <c r="L1191" i="4" s="1"/>
  <c r="R1191" i="4" s="1"/>
  <c r="K1191" i="4" a="1"/>
  <c r="K1191" i="4" s="1"/>
  <c r="J1191" i="4" a="1"/>
  <c r="J1191" i="4" s="1"/>
  <c r="L1199" i="4" a="1"/>
  <c r="L1199" i="4" s="1"/>
  <c r="R1199" i="4" s="1"/>
  <c r="K1199" i="4" a="1"/>
  <c r="K1199" i="4" s="1"/>
  <c r="J1199" i="4" a="1"/>
  <c r="J1199" i="4" s="1"/>
  <c r="L1467" i="4" a="1"/>
  <c r="L1467" i="4" s="1"/>
  <c r="R1467" i="4" s="1"/>
  <c r="K1467" i="4" a="1"/>
  <c r="K1467" i="4" s="1"/>
  <c r="J1467" i="4" a="1"/>
  <c r="J1467" i="4" s="1"/>
  <c r="L1483" i="4" a="1"/>
  <c r="L1483" i="4" s="1"/>
  <c r="R1483" i="4" s="1"/>
  <c r="K1483" i="4" a="1"/>
  <c r="K1483" i="4" s="1"/>
  <c r="J1483" i="4" a="1"/>
  <c r="J1483" i="4" s="1"/>
  <c r="L1499" i="4" a="1"/>
  <c r="L1499" i="4" s="1"/>
  <c r="R1499" i="4" s="1"/>
  <c r="J1499" i="4" a="1"/>
  <c r="J1499" i="4" s="1"/>
  <c r="K1499" i="4" a="1"/>
  <c r="K1499" i="4" s="1"/>
  <c r="L1515" i="4" a="1"/>
  <c r="L1515" i="4" s="1"/>
  <c r="R1515" i="4" s="1"/>
  <c r="K1515" i="4" a="1"/>
  <c r="K1515" i="4" s="1"/>
  <c r="J1515" i="4" a="1"/>
  <c r="J1515" i="4" s="1"/>
  <c r="L1531" i="4" a="1"/>
  <c r="L1531" i="4" s="1"/>
  <c r="R1531" i="4" s="1"/>
  <c r="K1531" i="4" a="1"/>
  <c r="K1531" i="4" s="1"/>
  <c r="J1531" i="4" a="1"/>
  <c r="J1531" i="4" s="1"/>
  <c r="L1537" i="4" a="1"/>
  <c r="L1537" i="4" s="1"/>
  <c r="R1537" i="4" s="1"/>
  <c r="J1537" i="4" a="1"/>
  <c r="J1537" i="4" s="1"/>
  <c r="K1537" i="4" a="1"/>
  <c r="K1537" i="4" s="1"/>
  <c r="L1545" i="4" a="1"/>
  <c r="L1545" i="4" s="1"/>
  <c r="R1545" i="4" s="1"/>
  <c r="K1545" i="4" a="1"/>
  <c r="K1545" i="4" s="1"/>
  <c r="J1545" i="4" a="1"/>
  <c r="J1545" i="4" s="1"/>
  <c r="L1553" i="4" a="1"/>
  <c r="L1553" i="4" s="1"/>
  <c r="R1553" i="4" s="1"/>
  <c r="J1553" i="4" a="1"/>
  <c r="J1553" i="4" s="1"/>
  <c r="K1553" i="4" a="1"/>
  <c r="K1553" i="4" s="1"/>
  <c r="L1561" i="4" a="1"/>
  <c r="L1561" i="4" s="1"/>
  <c r="R1561" i="4" s="1"/>
  <c r="K1561" i="4" a="1"/>
  <c r="K1561" i="4" s="1"/>
  <c r="J1561" i="4" a="1"/>
  <c r="J1561" i="4" s="1"/>
  <c r="L1566" i="4" a="1"/>
  <c r="L1566" i="4" s="1"/>
  <c r="R1566" i="4" s="1"/>
  <c r="K1566" i="4" a="1"/>
  <c r="K1566" i="4" s="1"/>
  <c r="J1566" i="4" a="1"/>
  <c r="J1566" i="4" s="1"/>
  <c r="K1568" i="4" a="1"/>
  <c r="K1568" i="4" s="1"/>
  <c r="J1568" i="4" a="1"/>
  <c r="J1568" i="4" s="1"/>
  <c r="L1574" i="4" a="1"/>
  <c r="L1574" i="4" s="1"/>
  <c r="R1574" i="4" s="1"/>
  <c r="K1574" i="4" a="1"/>
  <c r="K1574" i="4" s="1"/>
  <c r="J1574" i="4" a="1"/>
  <c r="J1574" i="4" s="1"/>
  <c r="L1576" i="4" a="1"/>
  <c r="L1576" i="4" s="1"/>
  <c r="R1576" i="4" s="1"/>
  <c r="J1576" i="4" a="1"/>
  <c r="J1576" i="4" s="1"/>
  <c r="L1582" i="4" a="1"/>
  <c r="L1582" i="4" s="1"/>
  <c r="R1582" i="4" s="1"/>
  <c r="J1582" i="4" a="1"/>
  <c r="J1582" i="4" s="1"/>
  <c r="L1584" i="4" a="1"/>
  <c r="L1584" i="4" s="1"/>
  <c r="R1584" i="4" s="1"/>
  <c r="K1584" i="4" a="1"/>
  <c r="K1584" i="4" s="1"/>
  <c r="J1584" i="4" a="1"/>
  <c r="J1584" i="4" s="1"/>
  <c r="K1618" i="4" a="1"/>
  <c r="K1618" i="4" s="1"/>
  <c r="L1618" i="4" a="1"/>
  <c r="L1618" i="4" s="1"/>
  <c r="R1618" i="4" s="1"/>
  <c r="J1618" i="4" a="1"/>
  <c r="J1618" i="4" s="1"/>
  <c r="L1634" i="4" a="1"/>
  <c r="L1634" i="4" s="1"/>
  <c r="R1634" i="4" s="1"/>
  <c r="K1634" i="4" a="1"/>
  <c r="K1634" i="4" s="1"/>
  <c r="J1634" i="4" a="1"/>
  <c r="J1634" i="4" s="1"/>
  <c r="L1650" i="4" a="1"/>
  <c r="L1650" i="4" s="1"/>
  <c r="R1650" i="4" s="1"/>
  <c r="K1650" i="4" a="1"/>
  <c r="K1650" i="4" s="1"/>
  <c r="J1650" i="4" a="1"/>
  <c r="J1650" i="4" s="1"/>
  <c r="L1668" i="4" a="1"/>
  <c r="L1668" i="4" s="1"/>
  <c r="R1668" i="4" s="1"/>
  <c r="K1668" i="4" a="1"/>
  <c r="K1668" i="4" s="1"/>
  <c r="J1668" i="4" a="1"/>
  <c r="J1668" i="4" s="1"/>
  <c r="L1676" i="4" a="1"/>
  <c r="L1676" i="4" s="1"/>
  <c r="R1676" i="4" s="1"/>
  <c r="K1676" i="4" a="1"/>
  <c r="K1676" i="4" s="1"/>
  <c r="J1676" i="4" a="1"/>
  <c r="J1676" i="4" s="1"/>
  <c r="L1684" i="4" a="1"/>
  <c r="L1684" i="4" s="1"/>
  <c r="R1684" i="4" s="1"/>
  <c r="J1684" i="4" a="1"/>
  <c r="J1684" i="4" s="1"/>
  <c r="K1692" i="4" a="1"/>
  <c r="K1692" i="4" s="1"/>
  <c r="L1692" i="4" a="1"/>
  <c r="L1692" i="4" s="1"/>
  <c r="R1692" i="4" s="1"/>
  <c r="J1692" i="4" a="1"/>
  <c r="J1692" i="4" s="1"/>
  <c r="L1700" i="4" a="1"/>
  <c r="L1700" i="4" s="1"/>
  <c r="R1700" i="4" s="1"/>
  <c r="K1700" i="4" a="1"/>
  <c r="K1700" i="4" s="1"/>
  <c r="J1700" i="4" a="1"/>
  <c r="J1700" i="4" s="1"/>
  <c r="L1708" i="4" a="1"/>
  <c r="L1708" i="4" s="1"/>
  <c r="R1708" i="4" s="1"/>
  <c r="K1708" i="4" a="1"/>
  <c r="K1708" i="4" s="1"/>
  <c r="J1708" i="4" a="1"/>
  <c r="J1708" i="4" s="1"/>
  <c r="L1716" i="4" a="1"/>
  <c r="L1716" i="4" s="1"/>
  <c r="R1716" i="4" s="1"/>
  <c r="K1716" i="4" a="1"/>
  <c r="K1716" i="4" s="1"/>
  <c r="J1716" i="4" a="1"/>
  <c r="J1716" i="4" s="1"/>
  <c r="K1724" i="4" a="1"/>
  <c r="K1724" i="4" s="1"/>
  <c r="L1724" i="4" a="1"/>
  <c r="L1724" i="4" s="1"/>
  <c r="R1724" i="4" s="1"/>
  <c r="J1724" i="4" a="1"/>
  <c r="J1724" i="4" s="1"/>
  <c r="L1732" i="4" a="1"/>
  <c r="L1732" i="4" s="1"/>
  <c r="R1732" i="4" s="1"/>
  <c r="J1732" i="4" a="1"/>
  <c r="J1732" i="4" s="1"/>
  <c r="K1740" i="4" a="1"/>
  <c r="K1740" i="4" s="1"/>
  <c r="L1740" i="4" a="1"/>
  <c r="L1740" i="4" s="1"/>
  <c r="R1740" i="4" s="1"/>
  <c r="J1740" i="4" a="1"/>
  <c r="J1740" i="4" s="1"/>
  <c r="L1743" i="4" a="1"/>
  <c r="L1743" i="4" s="1"/>
  <c r="R1743" i="4" s="1"/>
  <c r="K1743" i="4" a="1"/>
  <c r="K1743" i="4" s="1"/>
  <c r="J1743" i="4" a="1"/>
  <c r="J1743" i="4" s="1"/>
  <c r="L1748" i="4" a="1"/>
  <c r="L1748" i="4" s="1"/>
  <c r="R1748" i="4" s="1"/>
  <c r="K1748" i="4" a="1"/>
  <c r="K1748" i="4" s="1"/>
  <c r="J1748" i="4" a="1"/>
  <c r="J1748" i="4" s="1"/>
  <c r="L1751" i="4" a="1"/>
  <c r="L1751" i="4" s="1"/>
  <c r="R1751" i="4" s="1"/>
  <c r="K1751" i="4" a="1"/>
  <c r="K1751" i="4" s="1"/>
  <c r="J1751" i="4" a="1"/>
  <c r="J1751" i="4" s="1"/>
  <c r="L1756" i="4" a="1"/>
  <c r="L1756" i="4" s="1"/>
  <c r="R1756" i="4" s="1"/>
  <c r="K1756" i="4" a="1"/>
  <c r="K1756" i="4" s="1"/>
  <c r="J1756" i="4" a="1"/>
  <c r="J1756" i="4" s="1"/>
  <c r="L1759" i="4" a="1"/>
  <c r="L1759" i="4" s="1"/>
  <c r="R1759" i="4" s="1"/>
  <c r="K1759" i="4" a="1"/>
  <c r="K1759" i="4" s="1"/>
  <c r="J1759" i="4" a="1"/>
  <c r="J1759" i="4" s="1"/>
  <c r="L1764" i="4" a="1"/>
  <c r="L1764" i="4" s="1"/>
  <c r="R1764" i="4" s="1"/>
  <c r="K1764" i="4" a="1"/>
  <c r="K1764" i="4" s="1"/>
  <c r="J1764" i="4" a="1"/>
  <c r="J1764" i="4" s="1"/>
  <c r="L1769" i="4" a="1"/>
  <c r="L1769" i="4" s="1"/>
  <c r="R1769" i="4" s="1"/>
  <c r="K1769" i="4" a="1"/>
  <c r="K1769" i="4" s="1"/>
  <c r="J1769" i="4" a="1"/>
  <c r="J1769" i="4" s="1"/>
  <c r="L1777" i="4" a="1"/>
  <c r="L1777" i="4" s="1"/>
  <c r="R1777" i="4" s="1"/>
  <c r="J1777" i="4" a="1"/>
  <c r="J1777" i="4" s="1"/>
  <c r="K1777" i="4" a="1"/>
  <c r="K1777" i="4" s="1"/>
  <c r="L1785" i="4" a="1"/>
  <c r="L1785" i="4" s="1"/>
  <c r="R1785" i="4" s="1"/>
  <c r="K1785" i="4" a="1"/>
  <c r="K1785" i="4" s="1"/>
  <c r="J1785" i="4" a="1"/>
  <c r="J1785" i="4" s="1"/>
  <c r="L1793" i="4" a="1"/>
  <c r="L1793" i="4" s="1"/>
  <c r="R1793" i="4" s="1"/>
  <c r="K1793" i="4" a="1"/>
  <c r="K1793" i="4" s="1"/>
  <c r="J1793" i="4" a="1"/>
  <c r="J1793" i="4" s="1"/>
  <c r="L1801" i="4" a="1"/>
  <c r="L1801" i="4" s="1"/>
  <c r="R1801" i="4" s="1"/>
  <c r="K1801" i="4" a="1"/>
  <c r="K1801" i="4" s="1"/>
  <c r="J1801" i="4" a="1"/>
  <c r="J1801" i="4" s="1"/>
  <c r="L1809" i="4" a="1"/>
  <c r="L1809" i="4" s="1"/>
  <c r="R1809" i="4" s="1"/>
  <c r="J1809" i="4" a="1"/>
  <c r="J1809" i="4" s="1"/>
  <c r="K1809" i="4" a="1"/>
  <c r="K1809" i="4" s="1"/>
  <c r="L1817" i="4" a="1"/>
  <c r="L1817" i="4" s="1"/>
  <c r="R1817" i="4" s="1"/>
  <c r="K1817" i="4" a="1"/>
  <c r="K1817" i="4" s="1"/>
  <c r="J1817" i="4" a="1"/>
  <c r="J1817" i="4" s="1"/>
  <c r="L1825" i="4" a="1"/>
  <c r="L1825" i="4" s="1"/>
  <c r="R1825" i="4" s="1"/>
  <c r="K1825" i="4" a="1"/>
  <c r="K1825" i="4" s="1"/>
  <c r="J1825" i="4" a="1"/>
  <c r="J1825" i="4" s="1"/>
  <c r="L1833" i="4" a="1"/>
  <c r="L1833" i="4" s="1"/>
  <c r="R1833" i="4" s="1"/>
  <c r="K1833" i="4" a="1"/>
  <c r="K1833" i="4" s="1"/>
  <c r="J1833" i="4" a="1"/>
  <c r="J1833" i="4" s="1"/>
  <c r="L1841" i="4" a="1"/>
  <c r="L1841" i="4" s="1"/>
  <c r="R1841" i="4" s="1"/>
  <c r="J1841" i="4" a="1"/>
  <c r="J1841" i="4" s="1"/>
  <c r="L1849" i="4" a="1"/>
  <c r="L1849" i="4" s="1"/>
  <c r="R1849" i="4" s="1"/>
  <c r="K1849" i="4" a="1"/>
  <c r="K1849" i="4" s="1"/>
  <c r="J1849" i="4" a="1"/>
  <c r="J1849" i="4" s="1"/>
  <c r="L1854" i="4" a="1"/>
  <c r="L1854" i="4" s="1"/>
  <c r="R1854" i="4" s="1"/>
  <c r="K1854" i="4" a="1"/>
  <c r="K1854" i="4" s="1"/>
  <c r="J1854" i="4" a="1"/>
  <c r="J1854" i="4" s="1"/>
  <c r="L1856" i="4" a="1"/>
  <c r="L1856" i="4" s="1"/>
  <c r="R1856" i="4" s="1"/>
  <c r="K1856" i="4" a="1"/>
  <c r="K1856" i="4" s="1"/>
  <c r="J1856" i="4" a="1"/>
  <c r="J1856" i="4" s="1"/>
  <c r="L1887" i="4" a="1"/>
  <c r="L1887" i="4" s="1"/>
  <c r="R1887" i="4" s="1"/>
  <c r="K1887" i="4" a="1"/>
  <c r="K1887" i="4" s="1"/>
  <c r="J1887" i="4" a="1"/>
  <c r="J1887" i="4" s="1"/>
  <c r="L1889" i="4" a="1"/>
  <c r="L1889" i="4" s="1"/>
  <c r="R1889" i="4" s="1"/>
  <c r="J1889" i="4" a="1"/>
  <c r="J1889" i="4" s="1"/>
  <c r="K1889" i="4" a="1"/>
  <c r="K1889" i="4" s="1"/>
  <c r="L1896" i="4" a="1"/>
  <c r="L1896" i="4" s="1"/>
  <c r="R1896" i="4" s="1"/>
  <c r="K1896" i="4" a="1"/>
  <c r="K1896" i="4" s="1"/>
  <c r="L1898" i="4" a="1"/>
  <c r="L1898" i="4" s="1"/>
  <c r="R1898" i="4" s="1"/>
  <c r="K1898" i="4" a="1"/>
  <c r="K1898" i="4" s="1"/>
  <c r="K1903" i="4" a="1"/>
  <c r="K1903" i="4" s="1"/>
  <c r="L1903" i="4" a="1"/>
  <c r="L1903" i="4" s="1"/>
  <c r="R1903" i="4" s="1"/>
  <c r="J1903" i="4" a="1"/>
  <c r="J1903" i="4" s="1"/>
  <c r="L1905" i="4" a="1"/>
  <c r="L1905" i="4" s="1"/>
  <c r="R1905" i="4" s="1"/>
  <c r="K1905" i="4" a="1"/>
  <c r="K1905" i="4" s="1"/>
  <c r="J1905" i="4" a="1"/>
  <c r="J1905" i="4" s="1"/>
  <c r="L1912" i="4" a="1"/>
  <c r="L1912" i="4" s="1"/>
  <c r="R1912" i="4" s="1"/>
  <c r="K1912" i="4" a="1"/>
  <c r="K1912" i="4" s="1"/>
  <c r="L1918" i="4" a="1"/>
  <c r="L1918" i="4" s="1"/>
  <c r="R1918" i="4" s="1"/>
  <c r="K1918" i="4" a="1"/>
  <c r="K1918" i="4" s="1"/>
  <c r="L1921" i="4" a="1"/>
  <c r="L1921" i="4" s="1"/>
  <c r="R1921" i="4" s="1"/>
  <c r="K1921" i="4" a="1"/>
  <c r="K1921" i="4" s="1"/>
  <c r="L1924" i="4" a="1"/>
  <c r="L1924" i="4" s="1"/>
  <c r="R1924" i="4" s="1"/>
  <c r="K1924" i="4" a="1"/>
  <c r="K1924" i="4" s="1"/>
  <c r="L1929" i="4" a="1"/>
  <c r="L1929" i="4" s="1"/>
  <c r="R1929" i="4" s="1"/>
  <c r="K1929" i="4" a="1"/>
  <c r="K1929" i="4" s="1"/>
  <c r="L1934" i="4" a="1"/>
  <c r="L1934" i="4" s="1"/>
  <c r="R1934" i="4" s="1"/>
  <c r="K1934" i="4" a="1"/>
  <c r="K1934" i="4" s="1"/>
  <c r="L1936" i="4" a="1"/>
  <c r="L1936" i="4" s="1"/>
  <c r="R1936" i="4" s="1"/>
  <c r="K1936" i="4" a="1"/>
  <c r="K1936" i="4" s="1"/>
  <c r="L1939" i="4" a="1"/>
  <c r="L1939" i="4" s="1"/>
  <c r="R1939" i="4" s="1"/>
  <c r="K1939" i="4" a="1"/>
  <c r="K1939" i="4" s="1"/>
  <c r="L1941" i="4" a="1"/>
  <c r="L1941" i="4" s="1"/>
  <c r="R1941" i="4" s="1"/>
  <c r="K1941" i="4" a="1"/>
  <c r="K1941" i="4" s="1"/>
  <c r="L1951" i="4" a="1"/>
  <c r="L1951" i="4" s="1"/>
  <c r="R1951" i="4" s="1"/>
  <c r="K1951" i="4" a="1"/>
  <c r="K1951" i="4" s="1"/>
  <c r="L1954" i="4" a="1"/>
  <c r="L1954" i="4" s="1"/>
  <c r="R1954" i="4" s="1"/>
  <c r="K1954" i="4" a="1"/>
  <c r="K1954" i="4" s="1"/>
  <c r="L1956" i="4" a="1"/>
  <c r="L1956" i="4" s="1"/>
  <c r="R1956" i="4" s="1"/>
  <c r="K1956" i="4" a="1"/>
  <c r="K1956" i="4" s="1"/>
  <c r="L1961" i="4" a="1"/>
  <c r="L1961" i="4" s="1"/>
  <c r="R1961" i="4" s="1"/>
  <c r="K1961" i="4" a="1"/>
  <c r="K1961" i="4" s="1"/>
  <c r="L1969" i="4" a="1"/>
  <c r="L1969" i="4" s="1"/>
  <c r="R1969" i="4" s="1"/>
  <c r="K1969" i="4" a="1"/>
  <c r="K1969" i="4" s="1"/>
  <c r="L1977" i="4" a="1"/>
  <c r="L1977" i="4" s="1"/>
  <c r="R1977" i="4" s="1"/>
  <c r="K1977" i="4" a="1"/>
  <c r="K1977" i="4" s="1"/>
  <c r="L1985" i="4" a="1"/>
  <c r="L1985" i="4" s="1"/>
  <c r="R1985" i="4" s="1"/>
  <c r="K1985" i="4" a="1"/>
  <c r="K1985" i="4" s="1"/>
  <c r="L1993" i="4" a="1"/>
  <c r="L1993" i="4" s="1"/>
  <c r="R1993" i="4" s="1"/>
  <c r="K1993" i="4" a="1"/>
  <c r="K1993" i="4" s="1"/>
  <c r="L2001" i="4" a="1"/>
  <c r="L2001" i="4" s="1"/>
  <c r="R2001" i="4" s="1"/>
  <c r="K2001" i="4" a="1"/>
  <c r="K2001" i="4" s="1"/>
  <c r="L2009" i="4" a="1"/>
  <c r="L2009" i="4" s="1"/>
  <c r="R2009" i="4" s="1"/>
  <c r="K2009" i="4" a="1"/>
  <c r="K2009" i="4" s="1"/>
  <c r="K2025" i="4" a="1"/>
  <c r="K2025" i="4" s="1"/>
  <c r="L2025" i="4" a="1"/>
  <c r="L2025" i="4" s="1"/>
  <c r="R2025" i="4" s="1"/>
  <c r="L2033" i="4" a="1"/>
  <c r="L2033" i="4" s="1"/>
  <c r="R2033" i="4" s="1"/>
  <c r="K2033" i="4" a="1"/>
  <c r="K2033" i="4" s="1"/>
  <c r="K2041" i="4" a="1"/>
  <c r="K2041" i="4" s="1"/>
  <c r="J2041" i="4" a="1"/>
  <c r="J2041" i="4" s="1"/>
  <c r="L2041" i="4" a="1"/>
  <c r="L2041" i="4" s="1"/>
  <c r="R2041" i="4" s="1"/>
  <c r="L2049" i="4" a="1"/>
  <c r="L2049" i="4" s="1"/>
  <c r="R2049" i="4" s="1"/>
  <c r="K2049" i="4" a="1"/>
  <c r="K2049" i="4" s="1"/>
  <c r="L2057" i="4" a="1"/>
  <c r="L2057" i="4" s="1"/>
  <c r="R2057" i="4" s="1"/>
  <c r="K2057" i="4" a="1"/>
  <c r="K2057" i="4" s="1"/>
  <c r="L2065" i="4" a="1"/>
  <c r="L2065" i="4" s="1"/>
  <c r="R2065" i="4" s="1"/>
  <c r="K2065" i="4" a="1"/>
  <c r="K2065" i="4" s="1"/>
  <c r="K2073" i="4" a="1"/>
  <c r="K2073" i="4" s="1"/>
  <c r="L2073" i="4" a="1"/>
  <c r="L2073" i="4" s="1"/>
  <c r="R2073" i="4" s="1"/>
  <c r="L2081" i="4" a="1"/>
  <c r="L2081" i="4" s="1"/>
  <c r="R2081" i="4" s="1"/>
  <c r="K2081" i="4" a="1"/>
  <c r="K2081" i="4" s="1"/>
  <c r="L2089" i="4" a="1"/>
  <c r="L2089" i="4" s="1"/>
  <c r="R2089" i="4" s="1"/>
  <c r="K2089" i="4" a="1"/>
  <c r="K2089" i="4" s="1"/>
  <c r="K2105" i="4" a="1"/>
  <c r="K2105" i="4" s="1"/>
  <c r="J2105" i="4" a="1"/>
  <c r="J2105" i="4" s="1"/>
  <c r="L2105" i="4" a="1"/>
  <c r="L2105" i="4" s="1"/>
  <c r="R2105" i="4" s="1"/>
  <c r="L2113" i="4" a="1"/>
  <c r="L2113" i="4" s="1"/>
  <c r="R2113" i="4" s="1"/>
  <c r="K2113" i="4" a="1"/>
  <c r="K2113" i="4" s="1"/>
  <c r="L2118" i="4" a="1"/>
  <c r="L2118" i="4" s="1"/>
  <c r="R2118" i="4" s="1"/>
  <c r="J2118" i="4" a="1"/>
  <c r="J2118" i="4" s="1"/>
  <c r="K2118" i="4" a="1"/>
  <c r="K2118" i="4" s="1"/>
  <c r="L2120" i="4" a="1"/>
  <c r="L2120" i="4" s="1"/>
  <c r="R2120" i="4" s="1"/>
  <c r="K2120" i="4" a="1"/>
  <c r="K2120" i="4" s="1"/>
  <c r="L2125" i="4" a="1"/>
  <c r="L2125" i="4" s="1"/>
  <c r="R2125" i="4" s="1"/>
  <c r="J2125" i="4" a="1"/>
  <c r="J2125" i="4" s="1"/>
  <c r="L2127" i="4" a="1"/>
  <c r="L2127" i="4" s="1"/>
  <c r="R2127" i="4" s="1"/>
  <c r="K2127" i="4" a="1"/>
  <c r="K2127" i="4" s="1"/>
  <c r="L2134" i="4" a="1"/>
  <c r="L2134" i="4" s="1"/>
  <c r="R2134" i="4" s="1"/>
  <c r="K2134" i="4" a="1"/>
  <c r="K2134" i="4" s="1"/>
  <c r="L2141" i="4" a="1"/>
  <c r="L2141" i="4" s="1"/>
  <c r="R2141" i="4" s="1"/>
  <c r="K2141" i="4" a="1"/>
  <c r="K2141" i="4" s="1"/>
  <c r="L2143" i="4" a="1"/>
  <c r="L2143" i="4" s="1"/>
  <c r="R2143" i="4" s="1"/>
  <c r="K2143" i="4" a="1"/>
  <c r="K2143" i="4" s="1"/>
  <c r="J2143" i="4" a="1"/>
  <c r="J2143" i="4" s="1"/>
  <c r="L2150" i="4" a="1"/>
  <c r="L2150" i="4" s="1"/>
  <c r="R2150" i="4" s="1"/>
  <c r="K2150" i="4" a="1"/>
  <c r="K2150" i="4" s="1"/>
  <c r="J2150" i="4" a="1"/>
  <c r="J2150" i="4" s="1"/>
  <c r="L2152" i="4" a="1"/>
  <c r="L2152" i="4" s="1"/>
  <c r="R2152" i="4" s="1"/>
  <c r="K2152" i="4" a="1"/>
  <c r="K2152" i="4" s="1"/>
  <c r="L2157" i="4" a="1"/>
  <c r="L2157" i="4" s="1"/>
  <c r="R2157" i="4" s="1"/>
  <c r="K2157" i="4" a="1"/>
  <c r="K2157" i="4" s="1"/>
  <c r="J2157" i="4" a="1"/>
  <c r="J2157" i="4" s="1"/>
  <c r="K2159" i="4" a="1"/>
  <c r="K2159" i="4" s="1"/>
  <c r="L2159" i="4" a="1"/>
  <c r="L2159" i="4" s="1"/>
  <c r="R2159" i="4" s="1"/>
  <c r="L2166" i="4" a="1"/>
  <c r="L2166" i="4" s="1"/>
  <c r="R2166" i="4" s="1"/>
  <c r="K2166" i="4" a="1"/>
  <c r="K2166" i="4" s="1"/>
  <c r="L2168" i="4" a="1"/>
  <c r="L2168" i="4" s="1"/>
  <c r="R2168" i="4" s="1"/>
  <c r="K2168" i="4" a="1"/>
  <c r="K2168" i="4" s="1"/>
  <c r="K2173" i="4" a="1"/>
  <c r="K2173" i="4" s="1"/>
  <c r="L2173" i="4" a="1"/>
  <c r="L2173" i="4" s="1"/>
  <c r="R2173" i="4" s="1"/>
  <c r="L2175" i="4" a="1"/>
  <c r="L2175" i="4" s="1"/>
  <c r="R2175" i="4" s="1"/>
  <c r="K2175" i="4" a="1"/>
  <c r="K2175" i="4" s="1"/>
  <c r="J2175" i="4" a="1"/>
  <c r="J2175" i="4" s="1"/>
  <c r="L2180" i="4" a="1"/>
  <c r="L2180" i="4" s="1"/>
  <c r="R2180" i="4" s="1"/>
  <c r="K2180" i="4" a="1"/>
  <c r="K2180" i="4" s="1"/>
  <c r="L2183" i="4" a="1"/>
  <c r="L2183" i="4" s="1"/>
  <c r="R2183" i="4" s="1"/>
  <c r="K2183" i="4" a="1"/>
  <c r="K2183" i="4" s="1"/>
  <c r="L2188" i="4" a="1"/>
  <c r="L2188" i="4" s="1"/>
  <c r="R2188" i="4" s="1"/>
  <c r="K2188" i="4" a="1"/>
  <c r="K2188" i="4" s="1"/>
  <c r="L2191" i="4" a="1"/>
  <c r="L2191" i="4" s="1"/>
  <c r="R2191" i="4" s="1"/>
  <c r="K2191" i="4" a="1"/>
  <c r="K2191" i="4" s="1"/>
  <c r="L2201" i="4" a="1"/>
  <c r="L2201" i="4" s="1"/>
  <c r="R2201" i="4" s="1"/>
  <c r="K2201" i="4" a="1"/>
  <c r="K2201" i="4" s="1"/>
  <c r="J2201" i="4" a="1"/>
  <c r="J2201" i="4" s="1"/>
  <c r="L2209" i="4" a="1"/>
  <c r="L2209" i="4" s="1"/>
  <c r="R2209" i="4" s="1"/>
  <c r="K2209" i="4" a="1"/>
  <c r="K2209" i="4" s="1"/>
  <c r="L2217" i="4" a="1"/>
  <c r="L2217" i="4" s="1"/>
  <c r="R2217" i="4" s="1"/>
  <c r="K2217" i="4" a="1"/>
  <c r="K2217" i="4" s="1"/>
  <c r="L2222" i="4" a="1"/>
  <c r="L2222" i="4" s="1"/>
  <c r="R2222" i="4" s="1"/>
  <c r="K2222" i="4" a="1"/>
  <c r="K2222" i="4" s="1"/>
  <c r="L2227" i="4" a="1"/>
  <c r="L2227" i="4" s="1"/>
  <c r="R2227" i="4" s="1"/>
  <c r="J2227" i="4" a="1"/>
  <c r="J2227" i="4" s="1"/>
  <c r="L2230" i="4" a="1"/>
  <c r="L2230" i="4" s="1"/>
  <c r="R2230" i="4" s="1"/>
  <c r="K2230" i="4" a="1"/>
  <c r="K2230" i="4" s="1"/>
  <c r="L2235" i="4" a="1"/>
  <c r="L2235" i="4" s="1"/>
  <c r="R2235" i="4" s="1"/>
  <c r="K2235" i="4" a="1"/>
  <c r="K2235" i="4" s="1"/>
  <c r="L2241" i="4" a="1"/>
  <c r="L2241" i="4" s="1"/>
  <c r="R2241" i="4" s="1"/>
  <c r="K2241" i="4" a="1"/>
  <c r="K2241" i="4" s="1"/>
  <c r="K2252" i="4" a="1"/>
  <c r="K2252" i="4" s="1"/>
  <c r="L2252" i="4" a="1"/>
  <c r="L2252" i="4" s="1"/>
  <c r="R2252" i="4" s="1"/>
  <c r="L2259" i="4" a="1"/>
  <c r="L2259" i="4" s="1"/>
  <c r="R2259" i="4" s="1"/>
  <c r="K2259" i="4" a="1"/>
  <c r="K2259" i="4" s="1"/>
  <c r="J2259" i="4" a="1"/>
  <c r="J2259" i="4" s="1"/>
  <c r="L2268" i="4" a="1"/>
  <c r="L2268" i="4" s="1"/>
  <c r="R2268" i="4" s="1"/>
  <c r="K2268" i="4" a="1"/>
  <c r="K2268" i="4" s="1"/>
  <c r="J2268" i="4" a="1"/>
  <c r="J2268" i="4" s="1"/>
  <c r="L2270" i="4" a="1"/>
  <c r="L2270" i="4" s="1"/>
  <c r="R2270" i="4" s="1"/>
  <c r="K2270" i="4" a="1"/>
  <c r="K2270" i="4" s="1"/>
  <c r="L2275" i="4" a="1"/>
  <c r="L2275" i="4" s="1"/>
  <c r="R2275" i="4" s="1"/>
  <c r="K2275" i="4" a="1"/>
  <c r="K2275" i="4" s="1"/>
  <c r="L2277" i="4" a="1"/>
  <c r="L2277" i="4" s="1"/>
  <c r="R2277" i="4" s="1"/>
  <c r="K2277" i="4" a="1"/>
  <c r="K2277" i="4" s="1"/>
  <c r="K2284" i="4" a="1"/>
  <c r="K2284" i="4" s="1"/>
  <c r="L2284" i="4" a="1"/>
  <c r="L2284" i="4" s="1"/>
  <c r="R2284" i="4" s="1"/>
  <c r="L2286" i="4" a="1"/>
  <c r="L2286" i="4" s="1"/>
  <c r="R2286" i="4" s="1"/>
  <c r="K2286" i="4" a="1"/>
  <c r="K2286" i="4" s="1"/>
  <c r="L2291" i="4" a="1"/>
  <c r="L2291" i="4" s="1"/>
  <c r="R2291" i="4" s="1"/>
  <c r="K2291" i="4" a="1"/>
  <c r="K2291" i="4" s="1"/>
  <c r="J2291" i="4" a="1"/>
  <c r="J2291" i="4" s="1"/>
  <c r="L2293" i="4" a="1"/>
  <c r="L2293" i="4" s="1"/>
  <c r="R2293" i="4" s="1"/>
  <c r="K2293" i="4" a="1"/>
  <c r="K2293" i="4" s="1"/>
  <c r="K2300" i="4" a="1"/>
  <c r="K2300" i="4" s="1"/>
  <c r="L2300" i="4" a="1"/>
  <c r="L2300" i="4" s="1"/>
  <c r="R2300" i="4" s="1"/>
  <c r="J2300" i="4" a="1"/>
  <c r="J2300" i="4" s="1"/>
  <c r="L2302" i="4" a="1"/>
  <c r="L2302" i="4" s="1"/>
  <c r="R2302" i="4" s="1"/>
  <c r="K2302" i="4" a="1"/>
  <c r="K2302" i="4" s="1"/>
  <c r="L2309" i="4" a="1"/>
  <c r="L2309" i="4" s="1"/>
  <c r="R2309" i="4" s="1"/>
  <c r="K2309" i="4" a="1"/>
  <c r="K2309" i="4" s="1"/>
  <c r="L2314" i="4" a="1"/>
  <c r="L2314" i="4" s="1"/>
  <c r="R2314" i="4" s="1"/>
  <c r="K2314" i="4" a="1"/>
  <c r="K2314" i="4" s="1"/>
  <c r="J2314" i="4" a="1"/>
  <c r="J2314" i="4" s="1"/>
  <c r="L2317" i="4" a="1"/>
  <c r="L2317" i="4" s="1"/>
  <c r="R2317" i="4" s="1"/>
  <c r="J2317" i="4" a="1"/>
  <c r="J2317" i="4" s="1"/>
  <c r="K2317" i="4" a="1"/>
  <c r="K2317" i="4" s="1"/>
  <c r="L2322" i="4" a="1"/>
  <c r="L2322" i="4" s="1"/>
  <c r="R2322" i="4" s="1"/>
  <c r="K2322" i="4" a="1"/>
  <c r="K2322" i="4" s="1"/>
  <c r="L2330" i="4" a="1"/>
  <c r="L2330" i="4" s="1"/>
  <c r="R2330" i="4" s="1"/>
  <c r="K2330" i="4" a="1"/>
  <c r="K2330" i="4" s="1"/>
  <c r="J2330" i="4" a="1"/>
  <c r="J2330" i="4" s="1"/>
  <c r="L2333" i="4" a="1"/>
  <c r="L2333" i="4" s="1"/>
  <c r="R2333" i="4" s="1"/>
  <c r="K2333" i="4" a="1"/>
  <c r="K2333" i="4" s="1"/>
  <c r="J2333" i="4" a="1"/>
  <c r="J2333" i="4" s="1"/>
  <c r="L2338" i="4" a="1"/>
  <c r="L2338" i="4" s="1"/>
  <c r="R2338" i="4" s="1"/>
  <c r="K2338" i="4" a="1"/>
  <c r="K2338" i="4" s="1"/>
  <c r="L2341" i="4" a="1"/>
  <c r="L2341" i="4" s="1"/>
  <c r="R2341" i="4" s="1"/>
  <c r="K2341" i="4" a="1"/>
  <c r="K2341" i="4" s="1"/>
  <c r="L2349" i="4" a="1"/>
  <c r="L2349" i="4" s="1"/>
  <c r="R2349" i="4" s="1"/>
  <c r="K2349" i="4" a="1"/>
  <c r="K2349" i="4" s="1"/>
  <c r="L2354" i="4" a="1"/>
  <c r="L2354" i="4" s="1"/>
  <c r="R2354" i="4" s="1"/>
  <c r="K2354" i="4" a="1"/>
  <c r="K2354" i="4" s="1"/>
  <c r="J2354" i="4" a="1"/>
  <c r="J2354" i="4" s="1"/>
  <c r="L2357" i="4" a="1"/>
  <c r="L2357" i="4" s="1"/>
  <c r="R2357" i="4" s="1"/>
  <c r="J2357" i="4" a="1"/>
  <c r="J2357" i="4" s="1"/>
  <c r="L2362" i="4" a="1"/>
  <c r="L2362" i="4" s="1"/>
  <c r="R2362" i="4" s="1"/>
  <c r="K2362" i="4" a="1"/>
  <c r="K2362" i="4" s="1"/>
  <c r="L2365" i="4" a="1"/>
  <c r="L2365" i="4" s="1"/>
  <c r="R2365" i="4" s="1"/>
  <c r="K2365" i="4" a="1"/>
  <c r="K2365" i="4" s="1"/>
  <c r="L2370" i="4" a="1"/>
  <c r="L2370" i="4" s="1"/>
  <c r="R2370" i="4" s="1"/>
  <c r="K2370" i="4" a="1"/>
  <c r="K2370" i="4" s="1"/>
  <c r="L2373" i="4" a="1"/>
  <c r="L2373" i="4" s="1"/>
  <c r="R2373" i="4" s="1"/>
  <c r="K2373" i="4" a="1"/>
  <c r="K2373" i="4" s="1"/>
  <c r="L2378" i="4" a="1"/>
  <c r="L2378" i="4" s="1"/>
  <c r="R2378" i="4" s="1"/>
  <c r="J2378" i="4" a="1"/>
  <c r="J2378" i="4" s="1"/>
  <c r="L2381" i="4" a="1"/>
  <c r="L2381" i="4" s="1"/>
  <c r="R2381" i="4" s="1"/>
  <c r="J2381" i="4" a="1"/>
  <c r="J2381" i="4" s="1"/>
  <c r="K2381" i="4" a="1"/>
  <c r="K2381" i="4" s="1"/>
  <c r="L2394" i="4" a="1"/>
  <c r="L2394" i="4" s="1"/>
  <c r="R2394" i="4" s="1"/>
  <c r="K2394" i="4" a="1"/>
  <c r="K2394" i="4" s="1"/>
  <c r="J2394" i="4" a="1"/>
  <c r="J2394" i="4" s="1"/>
  <c r="L2397" i="4" a="1"/>
  <c r="L2397" i="4" s="1"/>
  <c r="R2397" i="4" s="1"/>
  <c r="K2397" i="4" a="1"/>
  <c r="K2397" i="4" s="1"/>
  <c r="J2397" i="4" a="1"/>
  <c r="J2397" i="4" s="1"/>
  <c r="L2402" i="4" a="1"/>
  <c r="L2402" i="4" s="1"/>
  <c r="R2402" i="4" s="1"/>
  <c r="K2402" i="4" a="1"/>
  <c r="K2402" i="4" s="1"/>
  <c r="L2405" i="4" a="1"/>
  <c r="L2405" i="4" s="1"/>
  <c r="R2405" i="4" s="1"/>
  <c r="K2405" i="4" a="1"/>
  <c r="K2405" i="4" s="1"/>
  <c r="L2413" i="4" a="1"/>
  <c r="L2413" i="4" s="1"/>
  <c r="R2413" i="4" s="1"/>
  <c r="K2413" i="4" a="1"/>
  <c r="K2413" i="4" s="1"/>
  <c r="L2418" i="4" a="1"/>
  <c r="L2418" i="4" s="1"/>
  <c r="R2418" i="4" s="1"/>
  <c r="K2418" i="4" a="1"/>
  <c r="K2418" i="4" s="1"/>
  <c r="J2418" i="4" a="1"/>
  <c r="J2418" i="4" s="1"/>
  <c r="L2421" i="4" a="1"/>
  <c r="L2421" i="4" s="1"/>
  <c r="R2421" i="4" s="1"/>
  <c r="J2421" i="4" a="1"/>
  <c r="J2421" i="4" s="1"/>
  <c r="L2426" i="4" a="1"/>
  <c r="L2426" i="4" s="1"/>
  <c r="R2426" i="4" s="1"/>
  <c r="K2426" i="4" a="1"/>
  <c r="K2426" i="4" s="1"/>
  <c r="L2429" i="4" a="1"/>
  <c r="L2429" i="4" s="1"/>
  <c r="R2429" i="4" s="1"/>
  <c r="K2429" i="4" a="1"/>
  <c r="K2429" i="4" s="1"/>
  <c r="L2434" i="4" a="1"/>
  <c r="L2434" i="4" s="1"/>
  <c r="R2434" i="4" s="1"/>
  <c r="K2434" i="4" a="1"/>
  <c r="K2434" i="4" s="1"/>
  <c r="L2437" i="4" a="1"/>
  <c r="L2437" i="4" s="1"/>
  <c r="R2437" i="4" s="1"/>
  <c r="K2437" i="4" a="1"/>
  <c r="K2437" i="4" s="1"/>
  <c r="L2442" i="4" a="1"/>
  <c r="L2442" i="4" s="1"/>
  <c r="R2442" i="4" s="1"/>
  <c r="J2442" i="4" a="1"/>
  <c r="J2442" i="4" s="1"/>
  <c r="L2445" i="4" a="1"/>
  <c r="L2445" i="4" s="1"/>
  <c r="R2445" i="4" s="1"/>
  <c r="J2445" i="4" a="1"/>
  <c r="J2445" i="4" s="1"/>
  <c r="K2445" i="4" a="1"/>
  <c r="K2445" i="4" s="1"/>
  <c r="L2450" i="4" a="1"/>
  <c r="L2450" i="4" s="1"/>
  <c r="R2450" i="4" s="1"/>
  <c r="K2450" i="4" a="1"/>
  <c r="K2450" i="4" s="1"/>
  <c r="L2458" i="4" a="1"/>
  <c r="L2458" i="4" s="1"/>
  <c r="R2458" i="4" s="1"/>
  <c r="K2458" i="4" a="1"/>
  <c r="K2458" i="4" s="1"/>
  <c r="J2458" i="4" a="1"/>
  <c r="J2458" i="4" s="1"/>
  <c r="L2461" i="4" a="1"/>
  <c r="L2461" i="4" s="1"/>
  <c r="R2461" i="4" s="1"/>
  <c r="K2461" i="4" a="1"/>
  <c r="K2461" i="4" s="1"/>
  <c r="J2461" i="4" a="1"/>
  <c r="J2461" i="4" s="1"/>
  <c r="L2466" i="4" a="1"/>
  <c r="L2466" i="4" s="1"/>
  <c r="R2466" i="4" s="1"/>
  <c r="K2466" i="4" a="1"/>
  <c r="K2466" i="4" s="1"/>
  <c r="L2468" i="4" a="1"/>
  <c r="L2468" i="4" s="1"/>
  <c r="R2468" i="4" s="1"/>
  <c r="K2468" i="4" a="1"/>
  <c r="K2468" i="4" s="1"/>
  <c r="J2468" i="4" a="1"/>
  <c r="J2468" i="4" s="1"/>
  <c r="L2473" i="4" a="1"/>
  <c r="L2473" i="4" s="1"/>
  <c r="R2473" i="4" s="1"/>
  <c r="K2473" i="4" a="1"/>
  <c r="K2473" i="4" s="1"/>
  <c r="K2475" i="4" a="1"/>
  <c r="K2475" i="4" s="1"/>
  <c r="J2475" i="4" a="1"/>
  <c r="J2475" i="4" s="1"/>
  <c r="L2475" i="4" a="1"/>
  <c r="L2475" i="4" s="1"/>
  <c r="R2475" i="4" s="1"/>
  <c r="L2482" i="4" a="1"/>
  <c r="L2482" i="4" s="1"/>
  <c r="R2482" i="4" s="1"/>
  <c r="K2482" i="4" a="1"/>
  <c r="K2482" i="4" s="1"/>
  <c r="J2482" i="4" a="1"/>
  <c r="J2482" i="4" s="1"/>
  <c r="L2484" i="4" a="1"/>
  <c r="L2484" i="4" s="1"/>
  <c r="R2484" i="4" s="1"/>
  <c r="K2484" i="4" a="1"/>
  <c r="K2484" i="4" s="1"/>
  <c r="L2491" i="4" a="1"/>
  <c r="L2491" i="4" s="1"/>
  <c r="R2491" i="4" s="1"/>
  <c r="K2491" i="4" a="1"/>
  <c r="K2491" i="4" s="1"/>
  <c r="J2491" i="4" a="1"/>
  <c r="J2491" i="4" s="1"/>
  <c r="L2498" i="4" a="1"/>
  <c r="L2498" i="4" s="1"/>
  <c r="R2498" i="4" s="1"/>
  <c r="K2498" i="4" a="1"/>
  <c r="K2498" i="4" s="1"/>
  <c r="L2500" i="4" a="1"/>
  <c r="L2500" i="4" s="1"/>
  <c r="R2500" i="4" s="1"/>
  <c r="K2500" i="4" a="1"/>
  <c r="K2500" i="4" s="1"/>
  <c r="L2505" i="4" a="1"/>
  <c r="L2505" i="4" s="1"/>
  <c r="R2505" i="4" s="1"/>
  <c r="K2505" i="4" a="1"/>
  <c r="K2505" i="4" s="1"/>
  <c r="K2507" i="4" a="1"/>
  <c r="K2507" i="4" s="1"/>
  <c r="L2507" i="4" a="1"/>
  <c r="L2507" i="4" s="1"/>
  <c r="R2507" i="4" s="1"/>
  <c r="L2514" i="4" a="1"/>
  <c r="L2514" i="4" s="1"/>
  <c r="R2514" i="4" s="1"/>
  <c r="K2514" i="4" a="1"/>
  <c r="K2514" i="4" s="1"/>
  <c r="L2516" i="4" a="1"/>
  <c r="L2516" i="4" s="1"/>
  <c r="R2516" i="4" s="1"/>
  <c r="K2516" i="4" a="1"/>
  <c r="K2516" i="4" s="1"/>
  <c r="K2523" i="4" a="1"/>
  <c r="K2523" i="4" s="1"/>
  <c r="L2523" i="4" a="1"/>
  <c r="L2523" i="4" s="1"/>
  <c r="R2523" i="4" s="1"/>
  <c r="L2530" i="4" a="1"/>
  <c r="L2530" i="4" s="1"/>
  <c r="R2530" i="4" s="1"/>
  <c r="K2530" i="4" a="1"/>
  <c r="K2530" i="4" s="1"/>
  <c r="K2532" i="4" a="1"/>
  <c r="K2532" i="4" s="1"/>
  <c r="J2532" i="4" a="1"/>
  <c r="J2532" i="4" s="1"/>
  <c r="L2532" i="4" a="1"/>
  <c r="L2532" i="4" s="1"/>
  <c r="R2532" i="4" s="1"/>
  <c r="L2537" i="4" a="1"/>
  <c r="L2537" i="4" s="1"/>
  <c r="R2537" i="4" s="1"/>
  <c r="K2537" i="4" a="1"/>
  <c r="K2537" i="4" s="1"/>
  <c r="L2539" i="4" a="1"/>
  <c r="L2539" i="4" s="1"/>
  <c r="R2539" i="4" s="1"/>
  <c r="K2539" i="4" a="1"/>
  <c r="K2539" i="4" s="1"/>
  <c r="J2539" i="4" a="1"/>
  <c r="J2539" i="4" s="1"/>
  <c r="L2546" i="4" a="1"/>
  <c r="L2546" i="4" s="1"/>
  <c r="R2546" i="4" s="1"/>
  <c r="J2546" i="4" a="1"/>
  <c r="J2546" i="4" s="1"/>
  <c r="L2548" i="4" a="1"/>
  <c r="L2548" i="4" s="1"/>
  <c r="R2548" i="4" s="1"/>
  <c r="K2548" i="4" a="1"/>
  <c r="K2548" i="4" s="1"/>
  <c r="L2553" i="4" a="1"/>
  <c r="L2553" i="4" s="1"/>
  <c r="R2553" i="4" s="1"/>
  <c r="K2553" i="4" a="1"/>
  <c r="K2553" i="4" s="1"/>
  <c r="K2555" i="4" a="1"/>
  <c r="K2555" i="4" s="1"/>
  <c r="L2555" i="4" a="1"/>
  <c r="L2555" i="4" s="1"/>
  <c r="R2555" i="4" s="1"/>
  <c r="L2562" i="4" a="1"/>
  <c r="L2562" i="4" s="1"/>
  <c r="R2562" i="4" s="1"/>
  <c r="K2562" i="4" a="1"/>
  <c r="K2562" i="4" s="1"/>
  <c r="L2564" i="4" a="1"/>
  <c r="L2564" i="4" s="1"/>
  <c r="R2564" i="4" s="1"/>
  <c r="K2564" i="4" a="1"/>
  <c r="K2564" i="4" s="1"/>
  <c r="L2569" i="4" a="1"/>
  <c r="L2569" i="4" s="1"/>
  <c r="R2569" i="4" s="1"/>
  <c r="K2569" i="4" a="1"/>
  <c r="K2569" i="4" s="1"/>
  <c r="K2571" i="4" a="1"/>
  <c r="K2571" i="4" s="1"/>
  <c r="L2571" i="4" a="1"/>
  <c r="L2571" i="4" s="1"/>
  <c r="R2571" i="4" s="1"/>
  <c r="L2578" i="4" a="1"/>
  <c r="L2578" i="4" s="1"/>
  <c r="R2578" i="4" s="1"/>
  <c r="K2578" i="4" a="1"/>
  <c r="K2578" i="4" s="1"/>
  <c r="K2580" i="4" a="1"/>
  <c r="K2580" i="4" s="1"/>
  <c r="L2580" i="4" a="1"/>
  <c r="L2580" i="4" s="1"/>
  <c r="R2580" i="4" s="1"/>
  <c r="L2583" i="4" a="1"/>
  <c r="L2583" i="4" s="1"/>
  <c r="R2583" i="4" s="1"/>
  <c r="K2583" i="4" a="1"/>
  <c r="K2583" i="4" s="1"/>
  <c r="L2586" i="4" a="1"/>
  <c r="L2586" i="4" s="1"/>
  <c r="R2586" i="4" s="1"/>
  <c r="K2586" i="4" a="1"/>
  <c r="K2586" i="4" s="1"/>
  <c r="L2588" i="4" a="1"/>
  <c r="L2588" i="4" s="1"/>
  <c r="R2588" i="4" s="1"/>
  <c r="K2588" i="4" a="1"/>
  <c r="K2588" i="4" s="1"/>
  <c r="K2595" i="4" a="1"/>
  <c r="K2595" i="4" s="1"/>
  <c r="L2595" i="4" a="1"/>
  <c r="L2595" i="4" s="1"/>
  <c r="R2595" i="4" s="1"/>
  <c r="K2598" i="4" a="1"/>
  <c r="K2598" i="4" s="1"/>
  <c r="L2598" i="4" a="1"/>
  <c r="L2598" i="4" s="1"/>
  <c r="R2598" i="4" s="1"/>
  <c r="L2600" i="4" a="1"/>
  <c r="L2600" i="4" s="1"/>
  <c r="R2600" i="4" s="1"/>
  <c r="K2600" i="4" a="1"/>
  <c r="K2600" i="4" s="1"/>
  <c r="L2605" i="4" a="1"/>
  <c r="L2605" i="4" s="1"/>
  <c r="R2605" i="4" s="1"/>
  <c r="K2605" i="4" a="1"/>
  <c r="K2605" i="4" s="1"/>
  <c r="K2614" i="4" a="1"/>
  <c r="K2614" i="4" s="1"/>
  <c r="L2614" i="4" a="1"/>
  <c r="L2614" i="4" s="1"/>
  <c r="R2614" i="4" s="1"/>
  <c r="L2616" i="4" a="1"/>
  <c r="L2616" i="4" s="1"/>
  <c r="R2616" i="4" s="1"/>
  <c r="K2616" i="4" a="1"/>
  <c r="K2616" i="4" s="1"/>
  <c r="L2623" i="4" a="1"/>
  <c r="L2623" i="4" s="1"/>
  <c r="R2623" i="4" s="1"/>
  <c r="K2623" i="4" a="1"/>
  <c r="K2623" i="4" s="1"/>
  <c r="L2630" i="4" a="1"/>
  <c r="L2630" i="4" s="1"/>
  <c r="R2630" i="4" s="1"/>
  <c r="K2630" i="4" a="1"/>
  <c r="K2630" i="4" s="1"/>
  <c r="K2632" i="4" a="1"/>
  <c r="K2632" i="4" s="1"/>
  <c r="L2632" i="4" a="1"/>
  <c r="L2632" i="4" s="1"/>
  <c r="R2632" i="4" s="1"/>
  <c r="K2637" i="4" a="1"/>
  <c r="K2637" i="4" s="1"/>
  <c r="L2637" i="4" a="1"/>
  <c r="L2637" i="4" s="1"/>
  <c r="R2637" i="4" s="1"/>
  <c r="L2639" i="4" a="1"/>
  <c r="L2639" i="4" s="1"/>
  <c r="R2639" i="4" s="1"/>
  <c r="K2639" i="4" a="1"/>
  <c r="K2639" i="4" s="1"/>
  <c r="K2646" i="4" a="1"/>
  <c r="K2646" i="4" s="1"/>
  <c r="L2646" i="4" a="1"/>
  <c r="L2646" i="4" s="1"/>
  <c r="R2646" i="4" s="1"/>
  <c r="L2648" i="4" a="1"/>
  <c r="L2648" i="4" s="1"/>
  <c r="R2648" i="4" s="1"/>
  <c r="K2648" i="4" a="1"/>
  <c r="K2648" i="4" s="1"/>
  <c r="L2653" i="4" a="1"/>
  <c r="L2653" i="4" s="1"/>
  <c r="R2653" i="4" s="1"/>
  <c r="K2653" i="4" a="1"/>
  <c r="K2653" i="4" s="1"/>
  <c r="K2662" i="4" a="1"/>
  <c r="K2662" i="4" s="1"/>
  <c r="L2662" i="4" a="1"/>
  <c r="L2662" i="4" s="1"/>
  <c r="R2662" i="4" s="1"/>
  <c r="L2671" i="4" a="1"/>
  <c r="L2671" i="4" s="1"/>
  <c r="R2671" i="4" s="1"/>
  <c r="K2671" i="4" a="1"/>
  <c r="K2671" i="4" s="1"/>
  <c r="L2677" i="4" a="1"/>
  <c r="L2677" i="4" s="1"/>
  <c r="R2677" i="4" s="1"/>
  <c r="K2677" i="4" a="1"/>
  <c r="K2677" i="4" s="1"/>
  <c r="L2679" i="4" a="1"/>
  <c r="L2679" i="4" s="1"/>
  <c r="R2679" i="4" s="1"/>
  <c r="K2679" i="4" a="1"/>
  <c r="K2679" i="4" s="1"/>
  <c r="L2682" i="4" a="1"/>
  <c r="L2682" i="4" s="1"/>
  <c r="R2682" i="4" s="1"/>
  <c r="K2682" i="4" a="1"/>
  <c r="K2682" i="4" s="1"/>
  <c r="L2685" i="4" a="1"/>
  <c r="L2685" i="4" s="1"/>
  <c r="R2685" i="4" s="1"/>
  <c r="K2685" i="4" a="1"/>
  <c r="K2685" i="4" s="1"/>
  <c r="L2687" i="4" a="1"/>
  <c r="L2687" i="4" s="1"/>
  <c r="R2687" i="4" s="1"/>
  <c r="K2687" i="4" a="1"/>
  <c r="K2687" i="4" s="1"/>
  <c r="L2690" i="4" a="1"/>
  <c r="L2690" i="4" s="1"/>
  <c r="R2690" i="4" s="1"/>
  <c r="K2690" i="4" a="1"/>
  <c r="K2690" i="4" s="1"/>
  <c r="K2693" i="4" a="1"/>
  <c r="K2693" i="4" s="1"/>
  <c r="L2693" i="4" a="1"/>
  <c r="L2693" i="4" s="1"/>
  <c r="R2693" i="4" s="1"/>
  <c r="L2695" i="4" a="1"/>
  <c r="L2695" i="4" s="1"/>
  <c r="R2695" i="4" s="1"/>
  <c r="K2695" i="4" a="1"/>
  <c r="K2695" i="4" s="1"/>
  <c r="L2701" i="4" a="1"/>
  <c r="L2701" i="4" s="1"/>
  <c r="R2701" i="4" s="1"/>
  <c r="K2701" i="4" a="1"/>
  <c r="K2701" i="4" s="1"/>
  <c r="L2703" i="4" a="1"/>
  <c r="L2703" i="4" s="1"/>
  <c r="R2703" i="4" s="1"/>
  <c r="K2703" i="4" a="1"/>
  <c r="K2703" i="4" s="1"/>
  <c r="L2706" i="4" a="1"/>
  <c r="L2706" i="4" s="1"/>
  <c r="R2706" i="4" s="1"/>
  <c r="K2706" i="4" a="1"/>
  <c r="K2706" i="4" s="1"/>
  <c r="L2709" i="4" a="1"/>
  <c r="L2709" i="4" s="1"/>
  <c r="R2709" i="4" s="1"/>
  <c r="K2709" i="4" a="1"/>
  <c r="K2709" i="4" s="1"/>
  <c r="L2711" i="4" a="1"/>
  <c r="L2711" i="4" s="1"/>
  <c r="R2711" i="4" s="1"/>
  <c r="K2711" i="4" a="1"/>
  <c r="K2711" i="4" s="1"/>
  <c r="L2714" i="4" a="1"/>
  <c r="L2714" i="4" s="1"/>
  <c r="R2714" i="4" s="1"/>
  <c r="K2714" i="4" a="1"/>
  <c r="K2714" i="4" s="1"/>
  <c r="L2717" i="4" a="1"/>
  <c r="L2717" i="4" s="1"/>
  <c r="R2717" i="4" s="1"/>
  <c r="K2717" i="4" a="1"/>
  <c r="K2717" i="4" s="1"/>
  <c r="L2719" i="4" a="1"/>
  <c r="L2719" i="4" s="1"/>
  <c r="R2719" i="4" s="1"/>
  <c r="K2719" i="4" a="1"/>
  <c r="K2719" i="4" s="1"/>
  <c r="L2722" i="4" a="1"/>
  <c r="L2722" i="4" s="1"/>
  <c r="R2722" i="4" s="1"/>
  <c r="K2722" i="4" a="1"/>
  <c r="K2722" i="4" s="1"/>
  <c r="L2725" i="4" a="1"/>
  <c r="L2725" i="4" s="1"/>
  <c r="R2725" i="4" s="1"/>
  <c r="K2725" i="4" a="1"/>
  <c r="K2725" i="4" s="1"/>
  <c r="L2727" i="4" a="1"/>
  <c r="L2727" i="4" s="1"/>
  <c r="R2727" i="4" s="1"/>
  <c r="K2727" i="4" a="1"/>
  <c r="K2727" i="4" s="1"/>
  <c r="L2730" i="4" a="1"/>
  <c r="L2730" i="4" s="1"/>
  <c r="R2730" i="4" s="1"/>
  <c r="K2730" i="4" a="1"/>
  <c r="K2730" i="4" s="1"/>
  <c r="L2733" i="4" a="1"/>
  <c r="L2733" i="4" s="1"/>
  <c r="R2733" i="4" s="1"/>
  <c r="K2733" i="4" a="1"/>
  <c r="K2733" i="4" s="1"/>
  <c r="L2738" i="4" a="1"/>
  <c r="L2738" i="4" s="1"/>
  <c r="R2738" i="4" s="1"/>
  <c r="K2738" i="4" a="1"/>
  <c r="K2738" i="4" s="1"/>
  <c r="L2741" i="4" a="1"/>
  <c r="L2741" i="4" s="1"/>
  <c r="R2741" i="4" s="1"/>
  <c r="K2741" i="4" a="1"/>
  <c r="K2741" i="4" s="1"/>
  <c r="L2743" i="4" a="1"/>
  <c r="L2743" i="4" s="1"/>
  <c r="R2743" i="4" s="1"/>
  <c r="K2743" i="4" a="1"/>
  <c r="K2743" i="4" s="1"/>
  <c r="L2746" i="4" a="1"/>
  <c r="L2746" i="4" s="1"/>
  <c r="R2746" i="4" s="1"/>
  <c r="K2746" i="4" a="1"/>
  <c r="K2746" i="4" s="1"/>
  <c r="L2751" i="4" a="1"/>
  <c r="L2751" i="4" s="1"/>
  <c r="R2751" i="4" s="1"/>
  <c r="K2751" i="4" a="1"/>
  <c r="K2751" i="4" s="1"/>
  <c r="L2754" i="4" a="1"/>
  <c r="L2754" i="4" s="1"/>
  <c r="R2754" i="4" s="1"/>
  <c r="K2754" i="4" a="1"/>
  <c r="K2754" i="4" s="1"/>
  <c r="K2757" i="4" a="1"/>
  <c r="K2757" i="4" s="1"/>
  <c r="L2757" i="4" a="1"/>
  <c r="L2757" i="4" s="1"/>
  <c r="R2757" i="4" s="1"/>
  <c r="L2762" i="4" a="1"/>
  <c r="L2762" i="4" s="1"/>
  <c r="R2762" i="4" s="1"/>
  <c r="K2762" i="4" a="1"/>
  <c r="K2762" i="4" s="1"/>
  <c r="L2765" i="4" a="1"/>
  <c r="L2765" i="4" s="1"/>
  <c r="R2765" i="4" s="1"/>
  <c r="K2765" i="4" a="1"/>
  <c r="K2765" i="4" s="1"/>
  <c r="L2767" i="4" a="1"/>
  <c r="L2767" i="4" s="1"/>
  <c r="R2767" i="4" s="1"/>
  <c r="K2767" i="4" a="1"/>
  <c r="K2767" i="4" s="1"/>
  <c r="L2770" i="4" a="1"/>
  <c r="L2770" i="4" s="1"/>
  <c r="R2770" i="4" s="1"/>
  <c r="K2770" i="4" a="1"/>
  <c r="K2770" i="4" s="1"/>
  <c r="L2775" i="4" a="1"/>
  <c r="L2775" i="4" s="1"/>
  <c r="R2775" i="4" s="1"/>
  <c r="K2775" i="4" a="1"/>
  <c r="K2775" i="4" s="1"/>
  <c r="L2780" i="4" a="1"/>
  <c r="L2780" i="4" s="1"/>
  <c r="R2780" i="4" s="1"/>
  <c r="K2780" i="4" a="1"/>
  <c r="K2780" i="4" s="1"/>
  <c r="L2791" i="4" a="1"/>
  <c r="L2791" i="4" s="1"/>
  <c r="R2791" i="4" s="1"/>
  <c r="K2791" i="4" a="1"/>
  <c r="K2791" i="4" s="1"/>
  <c r="L2796" i="4" a="1"/>
  <c r="L2796" i="4" s="1"/>
  <c r="R2796" i="4" s="1"/>
  <c r="K2796" i="4" a="1"/>
  <c r="K2796" i="4" s="1"/>
  <c r="L2799" i="4" a="1"/>
  <c r="L2799" i="4" s="1"/>
  <c r="R2799" i="4" s="1"/>
  <c r="K2799" i="4" a="1"/>
  <c r="K2799" i="4" s="1"/>
  <c r="L2804" i="4" a="1"/>
  <c r="L2804" i="4" s="1"/>
  <c r="R2804" i="4" s="1"/>
  <c r="K2804" i="4" a="1"/>
  <c r="K2804" i="4" s="1"/>
  <c r="L2807" i="4" a="1"/>
  <c r="L2807" i="4" s="1"/>
  <c r="R2807" i="4" s="1"/>
  <c r="K2807" i="4" a="1"/>
  <c r="K2807" i="4" s="1"/>
  <c r="L2812" i="4" a="1"/>
  <c r="L2812" i="4" s="1"/>
  <c r="R2812" i="4" s="1"/>
  <c r="K2812" i="4" a="1"/>
  <c r="K2812" i="4" s="1"/>
  <c r="L2815" i="4" a="1"/>
  <c r="L2815" i="4" s="1"/>
  <c r="R2815" i="4" s="1"/>
  <c r="K2815" i="4" a="1"/>
  <c r="K2815" i="4" s="1"/>
  <c r="L2820" i="4" a="1"/>
  <c r="L2820" i="4" s="1"/>
  <c r="R2820" i="4" s="1"/>
  <c r="K2820" i="4" a="1"/>
  <c r="K2820" i="4" s="1"/>
  <c r="L2823" i="4" a="1"/>
  <c r="L2823" i="4" s="1"/>
  <c r="R2823" i="4" s="1"/>
  <c r="K2823" i="4" a="1"/>
  <c r="K2823" i="4" s="1"/>
  <c r="L2828" i="4" a="1"/>
  <c r="L2828" i="4" s="1"/>
  <c r="R2828" i="4" s="1"/>
  <c r="K2828" i="4" a="1"/>
  <c r="K2828" i="4" s="1"/>
  <c r="L2836" i="4" a="1"/>
  <c r="L2836" i="4" s="1"/>
  <c r="R2836" i="4" s="1"/>
  <c r="K2836" i="4" a="1"/>
  <c r="K2836" i="4" s="1"/>
  <c r="L2839" i="4" a="1"/>
  <c r="L2839" i="4" s="1"/>
  <c r="R2839" i="4" s="1"/>
  <c r="K2839" i="4" a="1"/>
  <c r="K2839" i="4" s="1"/>
  <c r="L2844" i="4" a="1"/>
  <c r="L2844" i="4" s="1"/>
  <c r="R2844" i="4" s="1"/>
  <c r="K2844" i="4" a="1"/>
  <c r="K2844" i="4" s="1"/>
  <c r="L2847" i="4" a="1"/>
  <c r="L2847" i="4" s="1"/>
  <c r="R2847" i="4" s="1"/>
  <c r="K2847" i="4" a="1"/>
  <c r="K2847" i="4" s="1"/>
  <c r="K2852" i="4" a="1"/>
  <c r="K2852" i="4" s="1"/>
  <c r="L2852" i="4" a="1"/>
  <c r="L2852" i="4" s="1"/>
  <c r="R2852" i="4" s="1"/>
  <c r="L2854" i="4" a="1"/>
  <c r="L2854" i="4" s="1"/>
  <c r="R2854" i="4" s="1"/>
  <c r="K2854" i="4" a="1"/>
  <c r="K2854" i="4" s="1"/>
  <c r="L2861" i="4" a="1"/>
  <c r="L2861" i="4" s="1"/>
  <c r="R2861" i="4" s="1"/>
  <c r="K2861" i="4" a="1"/>
  <c r="K2861" i="4" s="1"/>
  <c r="L2872" i="4" a="1"/>
  <c r="L2872" i="4" s="1"/>
  <c r="R2872" i="4" s="1"/>
  <c r="K2872" i="4" a="1"/>
  <c r="K2872" i="4" s="1"/>
  <c r="L2877" i="4" a="1"/>
  <c r="L2877" i="4" s="1"/>
  <c r="R2877" i="4" s="1"/>
  <c r="K2877" i="4" a="1"/>
  <c r="K2877" i="4" s="1"/>
  <c r="L2888" i="4" a="1"/>
  <c r="L2888" i="4" s="1"/>
  <c r="R2888" i="4" s="1"/>
  <c r="K2888" i="4" a="1"/>
  <c r="K2888" i="4" s="1"/>
  <c r="L2893" i="4" a="1"/>
  <c r="L2893" i="4" s="1"/>
  <c r="R2893" i="4" s="1"/>
  <c r="K2893" i="4" a="1"/>
  <c r="K2893" i="4" s="1"/>
  <c r="L2904" i="4" a="1"/>
  <c r="L2904" i="4" s="1"/>
  <c r="R2904" i="4" s="1"/>
  <c r="K2904" i="4" a="1"/>
  <c r="K2904" i="4" s="1"/>
  <c r="L2909" i="4" a="1"/>
  <c r="L2909" i="4" s="1"/>
  <c r="R2909" i="4" s="1"/>
  <c r="K2909" i="4" a="1"/>
  <c r="K2909" i="4" s="1"/>
  <c r="L2920" i="4" a="1"/>
  <c r="L2920" i="4" s="1"/>
  <c r="R2920" i="4" s="1"/>
  <c r="K2920" i="4" a="1"/>
  <c r="K2920" i="4" s="1"/>
  <c r="L2925" i="4" a="1"/>
  <c r="L2925" i="4" s="1"/>
  <c r="R2925" i="4" s="1"/>
  <c r="K2925" i="4" a="1"/>
  <c r="K2925" i="4" s="1"/>
  <c r="L2936" i="4" a="1"/>
  <c r="L2936" i="4" s="1"/>
  <c r="R2936" i="4" s="1"/>
  <c r="K2936" i="4" a="1"/>
  <c r="K2936" i="4" s="1"/>
  <c r="K2941" i="4" a="1"/>
  <c r="K2941" i="4" s="1"/>
  <c r="L2941" i="4" a="1"/>
  <c r="L2941" i="4" s="1"/>
  <c r="R2941" i="4" s="1"/>
  <c r="L2952" i="4" a="1"/>
  <c r="L2952" i="4" s="1"/>
  <c r="R2952" i="4" s="1"/>
  <c r="K2952" i="4" a="1"/>
  <c r="K2952" i="4" s="1"/>
  <c r="L2957" i="4" a="1"/>
  <c r="L2957" i="4" s="1"/>
  <c r="R2957" i="4" s="1"/>
  <c r="K2957" i="4" a="1"/>
  <c r="K2957" i="4" s="1"/>
  <c r="L2980" i="4" a="1"/>
  <c r="L2980" i="4" s="1"/>
  <c r="R2980" i="4" s="1"/>
  <c r="K2980" i="4" a="1"/>
  <c r="K2980" i="4" s="1"/>
  <c r="L2983" i="4" a="1"/>
  <c r="L2983" i="4" s="1"/>
  <c r="R2983" i="4" s="1"/>
  <c r="K2983" i="4" a="1"/>
  <c r="K2983" i="4" s="1"/>
  <c r="L2985" i="4" a="1"/>
  <c r="L2985" i="4" s="1"/>
  <c r="R2985" i="4" s="1"/>
  <c r="K2985" i="4" a="1"/>
  <c r="K2985" i="4" s="1"/>
  <c r="L2988" i="4" a="1"/>
  <c r="L2988" i="4" s="1"/>
  <c r="R2988" i="4" s="1"/>
  <c r="K2988" i="4" a="1"/>
  <c r="K2988" i="4" s="1"/>
  <c r="L2991" i="4" a="1"/>
  <c r="L2991" i="4" s="1"/>
  <c r="R2991" i="4" s="1"/>
  <c r="K2991" i="4" a="1"/>
  <c r="K2991" i="4" s="1"/>
  <c r="L2994" i="4" a="1"/>
  <c r="L2994" i="4" s="1"/>
  <c r="R2994" i="4" s="1"/>
  <c r="K2994" i="4" a="1"/>
  <c r="K2994" i="4" s="1"/>
  <c r="L3004" i="4" a="1"/>
  <c r="L3004" i="4" s="1"/>
  <c r="R3004" i="4" s="1"/>
  <c r="K3004" i="4" a="1"/>
  <c r="K3004" i="4" s="1"/>
  <c r="L3007" i="4" a="1"/>
  <c r="L3007" i="4" s="1"/>
  <c r="R3007" i="4" s="1"/>
  <c r="K3007" i="4" a="1"/>
  <c r="K3007" i="4" s="1"/>
  <c r="L3010" i="4" a="1"/>
  <c r="L3010" i="4" s="1"/>
  <c r="R3010" i="4" s="1"/>
  <c r="K3010" i="4" a="1"/>
  <c r="K3010" i="4" s="1"/>
  <c r="L3022" i="4" a="1"/>
  <c r="L3022" i="4" s="1"/>
  <c r="R3022" i="4" s="1"/>
  <c r="K3022" i="4" a="1"/>
  <c r="K3022" i="4" s="1"/>
  <c r="L3040" i="4" a="1"/>
  <c r="L3040" i="4" s="1"/>
  <c r="R3040" i="4" s="1"/>
  <c r="K3040" i="4" a="1"/>
  <c r="K3040" i="4" s="1"/>
  <c r="L3043" i="4" a="1"/>
  <c r="L3043" i="4" s="1"/>
  <c r="R3043" i="4" s="1"/>
  <c r="K3043" i="4" a="1"/>
  <c r="K3043" i="4" s="1"/>
  <c r="L3046" i="4" a="1"/>
  <c r="L3046" i="4" s="1"/>
  <c r="R3046" i="4" s="1"/>
  <c r="K3046" i="4" a="1"/>
  <c r="K3046" i="4" s="1"/>
  <c r="L3048" i="4" a="1"/>
  <c r="L3048" i="4" s="1"/>
  <c r="R3048" i="4" s="1"/>
  <c r="K3048" i="4" a="1"/>
  <c r="K3048" i="4" s="1"/>
  <c r="L3054" i="4" a="1"/>
  <c r="L3054" i="4" s="1"/>
  <c r="R3054" i="4" s="1"/>
  <c r="K3054" i="4" a="1"/>
  <c r="K3054" i="4" s="1"/>
  <c r="K3065" i="4" a="1"/>
  <c r="K3065" i="4" s="1"/>
  <c r="L3065" i="4" a="1"/>
  <c r="L3065" i="4" s="1"/>
  <c r="R3065" i="4" s="1"/>
  <c r="L3081" i="4" a="1"/>
  <c r="L3081" i="4" s="1"/>
  <c r="R3081" i="4" s="1"/>
  <c r="K3081" i="4" a="1"/>
  <c r="K3081" i="4" s="1"/>
  <c r="L3089" i="4" a="1"/>
  <c r="L3089" i="4" s="1"/>
  <c r="R3089" i="4" s="1"/>
  <c r="K3089" i="4" a="1"/>
  <c r="K3089" i="4" s="1"/>
  <c r="K3097" i="4" a="1"/>
  <c r="K3097" i="4" s="1"/>
  <c r="L3097" i="4" a="1"/>
  <c r="L3097" i="4" s="1"/>
  <c r="R3097" i="4" s="1"/>
  <c r="L3107" i="4" a="1"/>
  <c r="L3107" i="4" s="1"/>
  <c r="R3107" i="4" s="1"/>
  <c r="K3107" i="4" a="1"/>
  <c r="K3107" i="4" s="1"/>
  <c r="L3110" i="4" a="1"/>
  <c r="L3110" i="4" s="1"/>
  <c r="R3110" i="4" s="1"/>
  <c r="K3110" i="4" a="1"/>
  <c r="K3110" i="4" s="1"/>
  <c r="L3115" i="4" a="1"/>
  <c r="L3115" i="4" s="1"/>
  <c r="R3115" i="4" s="1"/>
  <c r="K3115" i="4" a="1"/>
  <c r="K3115" i="4" s="1"/>
  <c r="L3118" i="4" a="1"/>
  <c r="L3118" i="4" s="1"/>
  <c r="R3118" i="4" s="1"/>
  <c r="K3118" i="4" a="1"/>
  <c r="K3118" i="4" s="1"/>
  <c r="L3126" i="4" a="1"/>
  <c r="L3126" i="4" s="1"/>
  <c r="R3126" i="4" s="1"/>
  <c r="K3126" i="4" a="1"/>
  <c r="K3126" i="4" s="1"/>
  <c r="L3131" i="4" a="1"/>
  <c r="L3131" i="4" s="1"/>
  <c r="R3131" i="4" s="1"/>
  <c r="K3131" i="4" a="1"/>
  <c r="K3131" i="4" s="1"/>
  <c r="L3139" i="4" a="1"/>
  <c r="L3139" i="4" s="1"/>
  <c r="R3139" i="4" s="1"/>
  <c r="K3139" i="4" a="1"/>
  <c r="K3139" i="4" s="1"/>
  <c r="L3142" i="4" a="1"/>
  <c r="L3142" i="4" s="1"/>
  <c r="R3142" i="4" s="1"/>
  <c r="K3142" i="4" a="1"/>
  <c r="K3142" i="4" s="1"/>
  <c r="L3147" i="4" a="1"/>
  <c r="L3147" i="4" s="1"/>
  <c r="R3147" i="4" s="1"/>
  <c r="K3147" i="4" a="1"/>
  <c r="K3147" i="4" s="1"/>
  <c r="L3150" i="4" a="1"/>
  <c r="L3150" i="4" s="1"/>
  <c r="R3150" i="4" s="1"/>
  <c r="K3150" i="4" a="1"/>
  <c r="K3150" i="4" s="1"/>
  <c r="L3158" i="4" a="1"/>
  <c r="L3158" i="4" s="1"/>
  <c r="R3158" i="4" s="1"/>
  <c r="K3158" i="4" a="1"/>
  <c r="K3158" i="4" s="1"/>
  <c r="L3163" i="4" a="1"/>
  <c r="L3163" i="4" s="1"/>
  <c r="R3163" i="4" s="1"/>
  <c r="K3163" i="4" a="1"/>
  <c r="K3163" i="4" s="1"/>
  <c r="L3171" i="4" a="1"/>
  <c r="L3171" i="4" s="1"/>
  <c r="R3171" i="4" s="1"/>
  <c r="K3171" i="4" a="1"/>
  <c r="K3171" i="4" s="1"/>
  <c r="L3177" i="4" a="1"/>
  <c r="L3177" i="4" s="1"/>
  <c r="R3177" i="4" s="1"/>
  <c r="K3177" i="4" a="1"/>
  <c r="K3177" i="4" s="1"/>
  <c r="L3179" i="4" a="1"/>
  <c r="L3179" i="4" s="1"/>
  <c r="R3179" i="4" s="1"/>
  <c r="K3179" i="4" a="1"/>
  <c r="K3179" i="4" s="1"/>
  <c r="L3182" i="4" a="1"/>
  <c r="L3182" i="4" s="1"/>
  <c r="R3182" i="4" s="1"/>
  <c r="K3182" i="4" a="1"/>
  <c r="K3182" i="4" s="1"/>
  <c r="L3185" i="4" a="1"/>
  <c r="L3185" i="4" s="1"/>
  <c r="R3185" i="4" s="1"/>
  <c r="K3185" i="4" a="1"/>
  <c r="K3185" i="4" s="1"/>
  <c r="L3190" i="4" a="1"/>
  <c r="L3190" i="4" s="1"/>
  <c r="R3190" i="4" s="1"/>
  <c r="K3190" i="4" a="1"/>
  <c r="K3190" i="4" s="1"/>
  <c r="K3193" i="4" a="1"/>
  <c r="K3193" i="4" s="1"/>
  <c r="L3193" i="4" a="1"/>
  <c r="L3193" i="4" s="1"/>
  <c r="R3193" i="4" s="1"/>
  <c r="L3195" i="4" a="1"/>
  <c r="L3195" i="4" s="1"/>
  <c r="R3195" i="4" s="1"/>
  <c r="K3195" i="4" a="1"/>
  <c r="K3195" i="4" s="1"/>
  <c r="L3201" i="4" a="1"/>
  <c r="L3201" i="4" s="1"/>
  <c r="R3201" i="4" s="1"/>
  <c r="K3201" i="4" a="1"/>
  <c r="K3201" i="4" s="1"/>
  <c r="L3203" i="4" a="1"/>
  <c r="L3203" i="4" s="1"/>
  <c r="R3203" i="4" s="1"/>
  <c r="K3203" i="4" a="1"/>
  <c r="K3203" i="4" s="1"/>
  <c r="L3206" i="4" a="1"/>
  <c r="L3206" i="4" s="1"/>
  <c r="R3206" i="4" s="1"/>
  <c r="K3206" i="4" a="1"/>
  <c r="K3206" i="4" s="1"/>
  <c r="L3209" i="4" a="1"/>
  <c r="L3209" i="4" s="1"/>
  <c r="R3209" i="4" s="1"/>
  <c r="K3209" i="4" a="1"/>
  <c r="K3209" i="4" s="1"/>
  <c r="K3212" i="4" a="1"/>
  <c r="K3212" i="4" s="1"/>
  <c r="L3212" i="4" a="1"/>
  <c r="L3212" i="4" s="1"/>
  <c r="R3212" i="4" s="1"/>
  <c r="L3215" i="4" a="1"/>
  <c r="L3215" i="4" s="1"/>
  <c r="R3215" i="4" s="1"/>
  <c r="K3215" i="4" a="1"/>
  <c r="K3215" i="4" s="1"/>
  <c r="L3224" i="4" a="1"/>
  <c r="L3224" i="4" s="1"/>
  <c r="R3224" i="4" s="1"/>
  <c r="K3224" i="4" a="1"/>
  <c r="K3224" i="4" s="1"/>
  <c r="L3229" i="4" a="1"/>
  <c r="L3229" i="4" s="1"/>
  <c r="R3229" i="4" s="1"/>
  <c r="K3229" i="4" a="1"/>
  <c r="K3229" i="4" s="1"/>
  <c r="L3232" i="4" a="1"/>
  <c r="L3232" i="4" s="1"/>
  <c r="R3232" i="4" s="1"/>
  <c r="K3232" i="4" a="1"/>
  <c r="K3232" i="4" s="1"/>
  <c r="L3240" i="4" a="1"/>
  <c r="L3240" i="4" s="1"/>
  <c r="R3240" i="4" s="1"/>
  <c r="K3240" i="4" a="1"/>
  <c r="K3240" i="4" s="1"/>
  <c r="L3245" i="4" a="1"/>
  <c r="L3245" i="4" s="1"/>
  <c r="R3245" i="4" s="1"/>
  <c r="K3245" i="4" a="1"/>
  <c r="K3245" i="4" s="1"/>
  <c r="L3253" i="4" a="1"/>
  <c r="L3253" i="4" s="1"/>
  <c r="R3253" i="4" s="1"/>
  <c r="K3253" i="4" a="1"/>
  <c r="K3253" i="4" s="1"/>
  <c r="L3256" i="4" a="1"/>
  <c r="L3256" i="4" s="1"/>
  <c r="R3256" i="4" s="1"/>
  <c r="K3256" i="4" a="1"/>
  <c r="K3256" i="4" s="1"/>
  <c r="L3261" i="4" a="1"/>
  <c r="L3261" i="4" s="1"/>
  <c r="R3261" i="4" s="1"/>
  <c r="K3261" i="4" a="1"/>
  <c r="K3261" i="4" s="1"/>
  <c r="L3264" i="4" a="1"/>
  <c r="L3264" i="4" s="1"/>
  <c r="R3264" i="4" s="1"/>
  <c r="K3264" i="4" a="1"/>
  <c r="K3264" i="4" s="1"/>
  <c r="L3272" i="4" a="1"/>
  <c r="L3272" i="4" s="1"/>
  <c r="R3272" i="4" s="1"/>
  <c r="K3272" i="4" a="1"/>
  <c r="K3272" i="4" s="1"/>
  <c r="L3277" i="4" a="1"/>
  <c r="L3277" i="4" s="1"/>
  <c r="R3277" i="4" s="1"/>
  <c r="K3277" i="4" a="1"/>
  <c r="K3277" i="4" s="1"/>
  <c r="L3285" i="4" a="1"/>
  <c r="L3285" i="4" s="1"/>
  <c r="R3285" i="4" s="1"/>
  <c r="K3285" i="4" a="1"/>
  <c r="K3285" i="4" s="1"/>
  <c r="L3288" i="4" a="1"/>
  <c r="L3288" i="4" s="1"/>
  <c r="R3288" i="4" s="1"/>
  <c r="K3288" i="4" a="1"/>
  <c r="K3288" i="4" s="1"/>
  <c r="L3293" i="4" a="1"/>
  <c r="L3293" i="4" s="1"/>
  <c r="R3293" i="4" s="1"/>
  <c r="K3293" i="4" a="1"/>
  <c r="K3293" i="4" s="1"/>
  <c r="L3296" i="4" a="1"/>
  <c r="L3296" i="4" s="1"/>
  <c r="R3296" i="4" s="1"/>
  <c r="K3296" i="4" a="1"/>
  <c r="K3296" i="4" s="1"/>
  <c r="L3304" i="4" a="1"/>
  <c r="L3304" i="4" s="1"/>
  <c r="R3304" i="4" s="1"/>
  <c r="K3304" i="4" a="1"/>
  <c r="K3304" i="4" s="1"/>
  <c r="L3309" i="4" a="1"/>
  <c r="L3309" i="4" s="1"/>
  <c r="R3309" i="4" s="1"/>
  <c r="K3309" i="4" a="1"/>
  <c r="K3309" i="4" s="1"/>
  <c r="L3317" i="4" a="1"/>
  <c r="L3317" i="4" s="1"/>
  <c r="R3317" i="4" s="1"/>
  <c r="K3317" i="4" a="1"/>
  <c r="K3317" i="4" s="1"/>
  <c r="K3333" i="4" a="1"/>
  <c r="K3333" i="4" s="1"/>
  <c r="L3333" i="4" a="1"/>
  <c r="L3333" i="4" s="1"/>
  <c r="R3333" i="4" s="1"/>
  <c r="L3343" i="4" a="1"/>
  <c r="L3343" i="4" s="1"/>
  <c r="R3343" i="4" s="1"/>
  <c r="K3343" i="4" a="1"/>
  <c r="K3343" i="4" s="1"/>
  <c r="L3352" i="4" a="1"/>
  <c r="L3352" i="4" s="1"/>
  <c r="R3352" i="4" s="1"/>
  <c r="K3352" i="4" a="1"/>
  <c r="K3352" i="4" s="1"/>
  <c r="L3359" i="4" a="1"/>
  <c r="L3359" i="4" s="1"/>
  <c r="R3359" i="4" s="1"/>
  <c r="K3359" i="4" a="1"/>
  <c r="K3359" i="4" s="1"/>
  <c r="L3366" i="4" a="1"/>
  <c r="L3366" i="4" s="1"/>
  <c r="R3366" i="4" s="1"/>
  <c r="K3366" i="4" a="1"/>
  <c r="K3366" i="4" s="1"/>
  <c r="L3368" i="4" a="1"/>
  <c r="L3368" i="4" s="1"/>
  <c r="R3368" i="4" s="1"/>
  <c r="K3368" i="4" a="1"/>
  <c r="K3368" i="4" s="1"/>
  <c r="L3375" i="4" a="1"/>
  <c r="L3375" i="4" s="1"/>
  <c r="R3375" i="4" s="1"/>
  <c r="K3375" i="4" a="1"/>
  <c r="K3375" i="4" s="1"/>
  <c r="K3382" i="4" a="1"/>
  <c r="K3382" i="4" s="1"/>
  <c r="L3382" i="4" a="1"/>
  <c r="L3382" i="4" s="1"/>
  <c r="R3382" i="4" s="1"/>
  <c r="L3391" i="4" a="1"/>
  <c r="L3391" i="4" s="1"/>
  <c r="R3391" i="4" s="1"/>
  <c r="K3391" i="4" a="1"/>
  <c r="K3391" i="4" s="1"/>
  <c r="L3398" i="4" a="1"/>
  <c r="L3398" i="4" s="1"/>
  <c r="R3398" i="4" s="1"/>
  <c r="K3398" i="4" a="1"/>
  <c r="K3398" i="4" s="1"/>
  <c r="L3400" i="4" a="1"/>
  <c r="L3400" i="4" s="1"/>
  <c r="R3400" i="4" s="1"/>
  <c r="K3400" i="4" a="1"/>
  <c r="K3400" i="4" s="1"/>
  <c r="L3407" i="4" a="1"/>
  <c r="L3407" i="4" s="1"/>
  <c r="R3407" i="4" s="1"/>
  <c r="K3407" i="4" a="1"/>
  <c r="K3407" i="4" s="1"/>
  <c r="L3409" i="4" a="1"/>
  <c r="L3409" i="4" s="1"/>
  <c r="R3409" i="4" s="1"/>
  <c r="K3409" i="4" a="1"/>
  <c r="K3409" i="4" s="1"/>
  <c r="L3411" i="4" a="1"/>
  <c r="L3411" i="4" s="1"/>
  <c r="R3411" i="4" s="1"/>
  <c r="K3411" i="4" a="1"/>
  <c r="K3411" i="4" s="1"/>
  <c r="L3418" i="4" a="1"/>
  <c r="L3418" i="4" s="1"/>
  <c r="R3418" i="4" s="1"/>
  <c r="K3418" i="4" a="1"/>
  <c r="K3418" i="4" s="1"/>
  <c r="L3434" i="4" a="1"/>
  <c r="L3434" i="4" s="1"/>
  <c r="R3434" i="4" s="1"/>
  <c r="K3434" i="4" a="1"/>
  <c r="K3434" i="4" s="1"/>
  <c r="L3436" i="4" a="1"/>
  <c r="L3436" i="4" s="1"/>
  <c r="R3436" i="4" s="1"/>
  <c r="K3436" i="4" a="1"/>
  <c r="K3436" i="4" s="1"/>
  <c r="L3443" i="4" a="1"/>
  <c r="L3443" i="4" s="1"/>
  <c r="R3443" i="4" s="1"/>
  <c r="K3443" i="4" a="1"/>
  <c r="K3443" i="4" s="1"/>
  <c r="L3450" i="4" a="1"/>
  <c r="L3450" i="4" s="1"/>
  <c r="R3450" i="4" s="1"/>
  <c r="K3450" i="4" a="1"/>
  <c r="K3450" i="4" s="1"/>
  <c r="L3452" i="4" a="1"/>
  <c r="L3452" i="4" s="1"/>
  <c r="R3452" i="4" s="1"/>
  <c r="K3452" i="4" a="1"/>
  <c r="K3452" i="4" s="1"/>
  <c r="L3459" i="4" a="1"/>
  <c r="L3459" i="4" s="1"/>
  <c r="R3459" i="4" s="1"/>
  <c r="K3459" i="4" a="1"/>
  <c r="K3459" i="4" s="1"/>
  <c r="L3503" i="4" a="1"/>
  <c r="L3503" i="4" s="1"/>
  <c r="R3503" i="4" s="1"/>
  <c r="K3503" i="4" a="1"/>
  <c r="K3503" i="4" s="1"/>
  <c r="L3511" i="4" a="1"/>
  <c r="L3511" i="4" s="1"/>
  <c r="R3511" i="4" s="1"/>
  <c r="K3511" i="4" a="1"/>
  <c r="K3511" i="4" s="1"/>
  <c r="L3513" i="4" a="1"/>
  <c r="L3513" i="4" s="1"/>
  <c r="R3513" i="4" s="1"/>
  <c r="K3513" i="4" a="1"/>
  <c r="K3513" i="4" s="1"/>
  <c r="L3520" i="4" a="1"/>
  <c r="L3520" i="4" s="1"/>
  <c r="R3520" i="4" s="1"/>
  <c r="K3520" i="4" a="1"/>
  <c r="K3520" i="4" s="1"/>
  <c r="L3523" i="4" a="1"/>
  <c r="L3523" i="4" s="1"/>
  <c r="R3523" i="4" s="1"/>
  <c r="K3523" i="4" a="1"/>
  <c r="K3523" i="4" s="1"/>
  <c r="L3531" i="4" a="1"/>
  <c r="L3531" i="4" s="1"/>
  <c r="R3531" i="4" s="1"/>
  <c r="K3531" i="4" a="1"/>
  <c r="K3531" i="4" s="1"/>
  <c r="L3536" i="4" a="1"/>
  <c r="L3536" i="4" s="1"/>
  <c r="R3536" i="4" s="1"/>
  <c r="K3536" i="4" a="1"/>
  <c r="K3536" i="4" s="1"/>
  <c r="L3544" i="4" a="1"/>
  <c r="L3544" i="4" s="1"/>
  <c r="R3544" i="4" s="1"/>
  <c r="K3544" i="4" a="1"/>
  <c r="K3544" i="4" s="1"/>
  <c r="K3547" i="4" a="1"/>
  <c r="K3547" i="4" s="1"/>
  <c r="L3547" i="4" a="1"/>
  <c r="L3547" i="4" s="1"/>
  <c r="R3547" i="4" s="1"/>
  <c r="L3552" i="4" a="1"/>
  <c r="L3552" i="4" s="1"/>
  <c r="R3552" i="4" s="1"/>
  <c r="K3552" i="4" a="1"/>
  <c r="K3552" i="4" s="1"/>
  <c r="L3560" i="4" a="1"/>
  <c r="L3560" i="4" s="1"/>
  <c r="R3560" i="4" s="1"/>
  <c r="K3560" i="4" a="1"/>
  <c r="K3560" i="4" s="1"/>
  <c r="L3571" i="4" a="1"/>
  <c r="L3571" i="4" s="1"/>
  <c r="R3571" i="4" s="1"/>
  <c r="K3571" i="4" a="1"/>
  <c r="K3571" i="4" s="1"/>
  <c r="L3578" i="4" a="1"/>
  <c r="L3578" i="4" s="1"/>
  <c r="R3578" i="4" s="1"/>
  <c r="K3578" i="4" a="1"/>
  <c r="K3578" i="4" s="1"/>
  <c r="L3586" i="4" a="1"/>
  <c r="L3586" i="4" s="1"/>
  <c r="R3586" i="4" s="1"/>
  <c r="K3586" i="4" a="1"/>
  <c r="K3586" i="4" s="1"/>
  <c r="L3610" i="4" a="1"/>
  <c r="L3610" i="4" s="1"/>
  <c r="R3610" i="4" s="1"/>
  <c r="K3610" i="4" a="1"/>
  <c r="K3610" i="4" s="1"/>
  <c r="L3620" i="4" a="1"/>
  <c r="L3620" i="4" s="1"/>
  <c r="R3620" i="4" s="1"/>
  <c r="K3620" i="4" a="1"/>
  <c r="K3620" i="4" s="1"/>
  <c r="K3622" i="4" a="1"/>
  <c r="K3622" i="4" s="1"/>
  <c r="L3622" i="4" a="1"/>
  <c r="L3622" i="4" s="1"/>
  <c r="R3622" i="4" s="1"/>
  <c r="L3630" i="4" a="1"/>
  <c r="L3630" i="4" s="1"/>
  <c r="R3630" i="4" s="1"/>
  <c r="K3630" i="4" a="1"/>
  <c r="K3630" i="4" s="1"/>
  <c r="L3638" i="4" a="1"/>
  <c r="L3638" i="4" s="1"/>
  <c r="R3638" i="4" s="1"/>
  <c r="K3638" i="4" a="1"/>
  <c r="K3638" i="4" s="1"/>
  <c r="L3646" i="4" a="1"/>
  <c r="L3646" i="4" s="1"/>
  <c r="R3646" i="4" s="1"/>
  <c r="K3646" i="4" a="1"/>
  <c r="K3646" i="4" s="1"/>
  <c r="L3654" i="4" a="1"/>
  <c r="L3654" i="4" s="1"/>
  <c r="R3654" i="4" s="1"/>
  <c r="K3654" i="4" a="1"/>
  <c r="K3654" i="4" s="1"/>
  <c r="L3659" i="4" a="1"/>
  <c r="L3659" i="4" s="1"/>
  <c r="R3659" i="4" s="1"/>
  <c r="K3659" i="4" a="1"/>
  <c r="K3659" i="4" s="1"/>
  <c r="L3662" i="4" a="1"/>
  <c r="L3662" i="4" s="1"/>
  <c r="R3662" i="4" s="1"/>
  <c r="K3662" i="4" a="1"/>
  <c r="K3662" i="4" s="1"/>
  <c r="L3670" i="4" a="1"/>
  <c r="L3670" i="4" s="1"/>
  <c r="R3670" i="4" s="1"/>
  <c r="K3670" i="4" a="1"/>
  <c r="K3670" i="4" s="1"/>
  <c r="L3675" i="4" a="1"/>
  <c r="L3675" i="4" s="1"/>
  <c r="R3675" i="4" s="1"/>
  <c r="K3675" i="4" a="1"/>
  <c r="K3675" i="4" s="1"/>
  <c r="L3678" i="4" a="1"/>
  <c r="L3678" i="4" s="1"/>
  <c r="R3678" i="4" s="1"/>
  <c r="K3678" i="4" a="1"/>
  <c r="K3678" i="4" s="1"/>
  <c r="L3683" i="4" a="1"/>
  <c r="L3683" i="4" s="1"/>
  <c r="R3683" i="4" s="1"/>
  <c r="K3683" i="4" a="1"/>
  <c r="K3683" i="4" s="1"/>
  <c r="L3690" i="4" a="1"/>
  <c r="L3690" i="4" s="1"/>
  <c r="R3690" i="4" s="1"/>
  <c r="K3690" i="4" a="1"/>
  <c r="K3690" i="4" s="1"/>
  <c r="L3692" i="4" a="1"/>
  <c r="L3692" i="4" s="1"/>
  <c r="R3692" i="4" s="1"/>
  <c r="K3692" i="4" a="1"/>
  <c r="K3692" i="4" s="1"/>
  <c r="L3699" i="4" a="1"/>
  <c r="L3699" i="4" s="1"/>
  <c r="R3699" i="4" s="1"/>
  <c r="K3699" i="4" a="1"/>
  <c r="K3699" i="4" s="1"/>
  <c r="L3706" i="4" a="1"/>
  <c r="L3706" i="4" s="1"/>
  <c r="R3706" i="4" s="1"/>
  <c r="K3706" i="4" a="1"/>
  <c r="K3706" i="4" s="1"/>
  <c r="L3708" i="4" a="1"/>
  <c r="L3708" i="4" s="1"/>
  <c r="R3708" i="4" s="1"/>
  <c r="K3708" i="4" a="1"/>
  <c r="K3708" i="4" s="1"/>
  <c r="K3720" i="4" a="1"/>
  <c r="K3720" i="4" s="1"/>
  <c r="L3720" i="4" a="1"/>
  <c r="L3720" i="4" s="1"/>
  <c r="R3720" i="4" s="1"/>
  <c r="L3768" i="4" a="1"/>
  <c r="L3768" i="4" s="1"/>
  <c r="R3768" i="4" s="1"/>
  <c r="K3768" i="4" a="1"/>
  <c r="K3768" i="4" s="1"/>
  <c r="L3791" i="4" a="1"/>
  <c r="L3791" i="4" s="1"/>
  <c r="R3791" i="4" s="1"/>
  <c r="K3791" i="4" a="1"/>
  <c r="K3791" i="4" s="1"/>
  <c r="L3799" i="4" a="1"/>
  <c r="L3799" i="4" s="1"/>
  <c r="R3799" i="4" s="1"/>
  <c r="K3799" i="4" a="1"/>
  <c r="K3799" i="4" s="1"/>
  <c r="L3806" i="4" a="1"/>
  <c r="L3806" i="4" s="1"/>
  <c r="R3806" i="4" s="1"/>
  <c r="K3806" i="4" a="1"/>
  <c r="K3806" i="4" s="1"/>
  <c r="L3808" i="4" a="1"/>
  <c r="L3808" i="4" s="1"/>
  <c r="R3808" i="4" s="1"/>
  <c r="K3808" i="4" a="1"/>
  <c r="K3808" i="4" s="1"/>
  <c r="L3815" i="4" a="1"/>
  <c r="L3815" i="4" s="1"/>
  <c r="R3815" i="4" s="1"/>
  <c r="K3815" i="4" a="1"/>
  <c r="K3815" i="4" s="1"/>
  <c r="L3817" i="4" a="1"/>
  <c r="L3817" i="4" s="1"/>
  <c r="R3817" i="4" s="1"/>
  <c r="K3817" i="4" a="1"/>
  <c r="K3817" i="4" s="1"/>
  <c r="L3820" i="4" a="1"/>
  <c r="L3820" i="4" s="1"/>
  <c r="R3820" i="4" s="1"/>
  <c r="K3820" i="4" a="1"/>
  <c r="K3820" i="4" s="1"/>
  <c r="L3828" i="4" a="1"/>
  <c r="L3828" i="4" s="1"/>
  <c r="R3828" i="4" s="1"/>
  <c r="K3828" i="4" a="1"/>
  <c r="K3828" i="4" s="1"/>
  <c r="L3836" i="4" a="1"/>
  <c r="L3836" i="4" s="1"/>
  <c r="R3836" i="4" s="1"/>
  <c r="K3836" i="4" a="1"/>
  <c r="K3836" i="4" s="1"/>
  <c r="L3843" i="4" a="1"/>
  <c r="L3843" i="4" s="1"/>
  <c r="R3843" i="4" s="1"/>
  <c r="K3843" i="4" a="1"/>
  <c r="K3843" i="4" s="1"/>
  <c r="L3852" i="4" a="1"/>
  <c r="L3852" i="4" s="1"/>
  <c r="R3852" i="4" s="1"/>
  <c r="K3852" i="4" a="1"/>
  <c r="K3852" i="4" s="1"/>
  <c r="L3865" i="4" a="1"/>
  <c r="L3865" i="4" s="1"/>
  <c r="R3865" i="4" s="1"/>
  <c r="K3865" i="4" a="1"/>
  <c r="K3865" i="4" s="1"/>
  <c r="K3870" i="4" a="1"/>
  <c r="K3870" i="4" s="1"/>
  <c r="L3870" i="4" a="1"/>
  <c r="L3870" i="4" s="1"/>
  <c r="R3870" i="4" s="1"/>
  <c r="L3878" i="4" a="1"/>
  <c r="L3878" i="4" s="1"/>
  <c r="R3878" i="4" s="1"/>
  <c r="K3878" i="4" a="1"/>
  <c r="K3878" i="4" s="1"/>
  <c r="J3888" i="4" a="1"/>
  <c r="J3888" i="4" s="1"/>
  <c r="J3871" i="4" a="1"/>
  <c r="J3871" i="4" s="1"/>
  <c r="J3852" i="4" a="1"/>
  <c r="J3852" i="4" s="1"/>
  <c r="J3842" i="4" a="1"/>
  <c r="J3842" i="4" s="1"/>
  <c r="J3836" i="4" a="1"/>
  <c r="J3836" i="4" s="1"/>
  <c r="J3829" i="4" a="1"/>
  <c r="J3829" i="4" s="1"/>
  <c r="J3820" i="4" a="1"/>
  <c r="J3820" i="4" s="1"/>
  <c r="J3816" i="4" a="1"/>
  <c r="J3816" i="4" s="1"/>
  <c r="J3809" i="4" a="1"/>
  <c r="J3809" i="4" s="1"/>
  <c r="J3805" i="4" a="1"/>
  <c r="J3805" i="4" s="1"/>
  <c r="J3795" i="4" a="1"/>
  <c r="J3795" i="4" s="1"/>
  <c r="J3791" i="4" a="1"/>
  <c r="J3791" i="4" s="1"/>
  <c r="J3743" i="4" a="1"/>
  <c r="J3743" i="4" s="1"/>
  <c r="J3734" i="4" a="1"/>
  <c r="J3734" i="4" s="1"/>
  <c r="J3715" i="4" a="1"/>
  <c r="J3715" i="4" s="1"/>
  <c r="J3701" i="4" a="1"/>
  <c r="J3701" i="4" s="1"/>
  <c r="J3692" i="4" a="1"/>
  <c r="J3692" i="4" s="1"/>
  <c r="J3678" i="4" a="1"/>
  <c r="J3678" i="4" s="1"/>
  <c r="J3675" i="4" a="1"/>
  <c r="J3675" i="4" s="1"/>
  <c r="J3662" i="4" a="1"/>
  <c r="J3662" i="4" s="1"/>
  <c r="J3659" i="4" a="1"/>
  <c r="J3659" i="4" s="1"/>
  <c r="J3646" i="4" a="1"/>
  <c r="J3646" i="4" s="1"/>
  <c r="J3630" i="4" a="1"/>
  <c r="J3630" i="4" s="1"/>
  <c r="J3623" i="4" a="1"/>
  <c r="J3623" i="4" s="1"/>
  <c r="J3598" i="4" a="1"/>
  <c r="J3598" i="4" s="1"/>
  <c r="J3585" i="4" a="1"/>
  <c r="J3585" i="4" s="1"/>
  <c r="J3563" i="4" a="1"/>
  <c r="J3563" i="4" s="1"/>
  <c r="J3559" i="4" a="1"/>
  <c r="J3559" i="4" s="1"/>
  <c r="J3547" i="4" a="1"/>
  <c r="J3547" i="4" s="1"/>
  <c r="J3531" i="4" a="1"/>
  <c r="J3531" i="4" s="1"/>
  <c r="J3521" i="4" a="1"/>
  <c r="J3521" i="4" s="1"/>
  <c r="J3511" i="4" a="1"/>
  <c r="J3511" i="4" s="1"/>
  <c r="J3499" i="4" a="1"/>
  <c r="J3499" i="4" s="1"/>
  <c r="J3495" i="4" a="1"/>
  <c r="J3495" i="4" s="1"/>
  <c r="J3489" i="4" a="1"/>
  <c r="J3489" i="4" s="1"/>
  <c r="J3470" i="4" a="1"/>
  <c r="J3470" i="4" s="1"/>
  <c r="J3451" i="4" a="1"/>
  <c r="J3451" i="4" s="1"/>
  <c r="J3435" i="4" a="1"/>
  <c r="J3435" i="4" s="1"/>
  <c r="J3431" i="4" a="1"/>
  <c r="J3431" i="4" s="1"/>
  <c r="J3425" i="4" a="1"/>
  <c r="J3425" i="4" s="1"/>
  <c r="J3409" i="4" a="1"/>
  <c r="J3409" i="4" s="1"/>
  <c r="J3406" i="4" a="1"/>
  <c r="J3406" i="4" s="1"/>
  <c r="J3387" i="4" a="1"/>
  <c r="J3387" i="4" s="1"/>
  <c r="J3371" i="4" a="1"/>
  <c r="J3371" i="4" s="1"/>
  <c r="J3367" i="4" a="1"/>
  <c r="J3367" i="4" s="1"/>
  <c r="J3294" i="4" a="1"/>
  <c r="J3294" i="4" s="1"/>
  <c r="J3287" i="4" a="1"/>
  <c r="J3287" i="4" s="1"/>
  <c r="J3262" i="4" a="1"/>
  <c r="J3262" i="4" s="1"/>
  <c r="J3255" i="4" a="1"/>
  <c r="J3255" i="4" s="1"/>
  <c r="J3230" i="4" a="1"/>
  <c r="J3230" i="4" s="1"/>
  <c r="J3201" i="4" a="1"/>
  <c r="J3201" i="4" s="1"/>
  <c r="J3198" i="4" a="1"/>
  <c r="J3198" i="4" s="1"/>
  <c r="J3195" i="4" a="1"/>
  <c r="J3195" i="4" s="1"/>
  <c r="J3191" i="4" a="1"/>
  <c r="J3191" i="4" s="1"/>
  <c r="J3185" i="4" a="1"/>
  <c r="J3185" i="4" s="1"/>
  <c r="J3182" i="4" a="1"/>
  <c r="J3182" i="4" s="1"/>
  <c r="J3179" i="4" a="1"/>
  <c r="J3179" i="4" s="1"/>
  <c r="J3166" i="4" a="1"/>
  <c r="J3166" i="4" s="1"/>
  <c r="J3163" i="4" a="1"/>
  <c r="J3163" i="4" s="1"/>
  <c r="J3159" i="4" a="1"/>
  <c r="J3159" i="4" s="1"/>
  <c r="J3150" i="4" a="1"/>
  <c r="J3150" i="4" s="1"/>
  <c r="J3147" i="4" a="1"/>
  <c r="J3147" i="4" s="1"/>
  <c r="J3134" i="4" a="1"/>
  <c r="J3134" i="4" s="1"/>
  <c r="J3131" i="4" a="1"/>
  <c r="J3131" i="4" s="1"/>
  <c r="J3127" i="4" a="1"/>
  <c r="J3127" i="4" s="1"/>
  <c r="J3118" i="4" a="1"/>
  <c r="J3118" i="4" s="1"/>
  <c r="J3115" i="4" a="1"/>
  <c r="J3115" i="4" s="1"/>
  <c r="J3102" i="4" a="1"/>
  <c r="J3102" i="4" s="1"/>
  <c r="J3095" i="4" a="1"/>
  <c r="J3095" i="4" s="1"/>
  <c r="J3089" i="4" a="1"/>
  <c r="J3089" i="4" s="1"/>
  <c r="J3065" i="4" a="1"/>
  <c r="J3065" i="4" s="1"/>
  <c r="J3054" i="4" a="1"/>
  <c r="J3054" i="4" s="1"/>
  <c r="J3040" i="4" a="1"/>
  <c r="J3040" i="4" s="1"/>
  <c r="J3022" i="4" a="1"/>
  <c r="J3022" i="4" s="1"/>
  <c r="J3008" i="4" a="1"/>
  <c r="J3008" i="4" s="1"/>
  <c r="J2997" i="4" a="1"/>
  <c r="J2997" i="4" s="1"/>
  <c r="J2994" i="4" a="1"/>
  <c r="J2994" i="4" s="1"/>
  <c r="J2983" i="4" a="1"/>
  <c r="J2983" i="4" s="1"/>
  <c r="J2980" i="4" a="1"/>
  <c r="J2980" i="4" s="1"/>
  <c r="J2965" i="4" a="1"/>
  <c r="J2965" i="4" s="1"/>
  <c r="J2944" i="4" a="1"/>
  <c r="J2944" i="4" s="1"/>
  <c r="J2933" i="4" a="1"/>
  <c r="J2933" i="4" s="1"/>
  <c r="J2912" i="4" a="1"/>
  <c r="J2912" i="4" s="1"/>
  <c r="J2901" i="4" a="1"/>
  <c r="J2901" i="4" s="1"/>
  <c r="J2880" i="4" a="1"/>
  <c r="J2880" i="4" s="1"/>
  <c r="J2869" i="4" a="1"/>
  <c r="J2869" i="4" s="1"/>
  <c r="J2859" i="4" a="1"/>
  <c r="J2859" i="4" s="1"/>
  <c r="J2852" i="4" a="1"/>
  <c r="J2852" i="4" s="1"/>
  <c r="J2823" i="4" a="1"/>
  <c r="J2823" i="4" s="1"/>
  <c r="J2820" i="4" a="1"/>
  <c r="J2820" i="4" s="1"/>
  <c r="J2802" i="4" a="1"/>
  <c r="J2802" i="4" s="1"/>
  <c r="J2791" i="4" a="1"/>
  <c r="J2791" i="4" s="1"/>
  <c r="J2788" i="4" a="1"/>
  <c r="J2788" i="4" s="1"/>
  <c r="J2773" i="4" a="1"/>
  <c r="J2773" i="4" s="1"/>
  <c r="J2770" i="4" a="1"/>
  <c r="J2770" i="4" s="1"/>
  <c r="J2759" i="4" a="1"/>
  <c r="J2759" i="4" s="1"/>
  <c r="J2745" i="4" a="1"/>
  <c r="J2745" i="4" s="1"/>
  <c r="J2741" i="4" a="1"/>
  <c r="J2741" i="4" s="1"/>
  <c r="J2738" i="4" a="1"/>
  <c r="J2738" i="4" s="1"/>
  <c r="J2727" i="4" a="1"/>
  <c r="J2727" i="4" s="1"/>
  <c r="J2709" i="4" a="1"/>
  <c r="J2709" i="4" s="1"/>
  <c r="J2706" i="4" a="1"/>
  <c r="J2706" i="4" s="1"/>
  <c r="J2695" i="4" a="1"/>
  <c r="J2695" i="4" s="1"/>
  <c r="J2688" i="4" a="1"/>
  <c r="J2688" i="4" s="1"/>
  <c r="J2631" i="4" a="1"/>
  <c r="J2631" i="4" s="1"/>
  <c r="J2617" i="4" a="1"/>
  <c r="J2617" i="4" s="1"/>
  <c r="J2614" i="4" a="1"/>
  <c r="J2614" i="4" s="1"/>
  <c r="J2594" i="4" a="1"/>
  <c r="J2594" i="4" s="1"/>
  <c r="J2583" i="4" a="1"/>
  <c r="J2583" i="4" s="1"/>
  <c r="J2580" i="4" a="1"/>
  <c r="J2580" i="4" s="1"/>
  <c r="J2560" i="4" a="1"/>
  <c r="J2560" i="4" s="1"/>
  <c r="J2556" i="4" a="1"/>
  <c r="J2556" i="4" s="1"/>
  <c r="J2553" i="4" a="1"/>
  <c r="J2553" i="4" s="1"/>
  <c r="J2542" i="4" a="1"/>
  <c r="J2542" i="4" s="1"/>
  <c r="J2538" i="4" a="1"/>
  <c r="J2538" i="4" s="1"/>
  <c r="J2523" i="4" a="1"/>
  <c r="J2523" i="4" s="1"/>
  <c r="J2492" i="4" a="1"/>
  <c r="J2492" i="4" s="1"/>
  <c r="J2480" i="4" a="1"/>
  <c r="J2480" i="4" s="1"/>
  <c r="J2466" i="4" a="1"/>
  <c r="J2466" i="4" s="1"/>
  <c r="J2460" i="4" a="1"/>
  <c r="J2460" i="4" s="1"/>
  <c r="J2434" i="4" a="1"/>
  <c r="J2434" i="4" s="1"/>
  <c r="J2429" i="4" a="1"/>
  <c r="J2429" i="4" s="1"/>
  <c r="J2425" i="4" a="1"/>
  <c r="J2425" i="4" s="1"/>
  <c r="J2393" i="4" a="1"/>
  <c r="J2393" i="4" s="1"/>
  <c r="J2389" i="4" a="1"/>
  <c r="J2389" i="4" s="1"/>
  <c r="J2362" i="4" a="1"/>
  <c r="J2362" i="4" s="1"/>
  <c r="J2349" i="4" a="1"/>
  <c r="J2349" i="4" s="1"/>
  <c r="J2322" i="4" a="1"/>
  <c r="J2322" i="4" s="1"/>
  <c r="J2318" i="4" a="1"/>
  <c r="J2318" i="4" s="1"/>
  <c r="J2270" i="4" a="1"/>
  <c r="J2270" i="4" s="1"/>
  <c r="J2244" i="4" a="1"/>
  <c r="J2244" i="4" s="1"/>
  <c r="J2235" i="4" a="1"/>
  <c r="J2235" i="4" s="1"/>
  <c r="J2180" i="4" a="1"/>
  <c r="J2180" i="4" s="1"/>
  <c r="J2176" i="4" a="1"/>
  <c r="J2176" i="4" s="1"/>
  <c r="J2168" i="4" a="1"/>
  <c r="J2168" i="4" s="1"/>
  <c r="J2134" i="4" a="1"/>
  <c r="J2134" i="4" s="1"/>
  <c r="J2116" i="4" a="1"/>
  <c r="J2116" i="4" s="1"/>
  <c r="J2107" i="4" a="1"/>
  <c r="J2107" i="4" s="1"/>
  <c r="J2039" i="4" a="1"/>
  <c r="J2039" i="4" s="1"/>
  <c r="J2001" i="4" a="1"/>
  <c r="J2001" i="4" s="1"/>
  <c r="J1996" i="4" a="1"/>
  <c r="J1996" i="4" s="1"/>
  <c r="J1993" i="4" a="1"/>
  <c r="J1993" i="4" s="1"/>
  <c r="J1988" i="4" a="1"/>
  <c r="J1988" i="4" s="1"/>
  <c r="J1985" i="4" a="1"/>
  <c r="J1985" i="4" s="1"/>
  <c r="J1977" i="4" a="1"/>
  <c r="J1977" i="4" s="1"/>
  <c r="J1969" i="4" a="1"/>
  <c r="J1969" i="4" s="1"/>
  <c r="J1961" i="4" a="1"/>
  <c r="J1961" i="4" s="1"/>
  <c r="J1956" i="4" a="1"/>
  <c r="J1956" i="4" s="1"/>
  <c r="J1937" i="4" a="1"/>
  <c r="J1937" i="4" s="1"/>
  <c r="J1929" i="4" a="1"/>
  <c r="J1929" i="4" s="1"/>
  <c r="J1924" i="4" a="1"/>
  <c r="J1924" i="4" s="1"/>
  <c r="J1921" i="4" a="1"/>
  <c r="J1921" i="4" s="1"/>
  <c r="J1299" i="4" a="1"/>
  <c r="J1299" i="4" s="1"/>
  <c r="J1097" i="4" a="1"/>
  <c r="J1097" i="4" s="1"/>
  <c r="J1054" i="4" a="1"/>
  <c r="J1054" i="4" s="1"/>
  <c r="J1013" i="4" a="1"/>
  <c r="J1013" i="4" s="1"/>
  <c r="J975" i="4" a="1"/>
  <c r="J975" i="4" s="1"/>
  <c r="J843" i="4" a="1"/>
  <c r="J843" i="4" s="1"/>
  <c r="J823" i="4" a="1"/>
  <c r="J823" i="4" s="1"/>
  <c r="J766" i="4" a="1"/>
  <c r="J766" i="4" s="1"/>
  <c r="J451" i="4" a="1"/>
  <c r="J451" i="4" s="1"/>
  <c r="J433" i="4" a="1"/>
  <c r="J433" i="4" s="1"/>
  <c r="J303" i="4" a="1"/>
  <c r="J303" i="4" s="1"/>
  <c r="J239" i="4" a="1"/>
  <c r="J239" i="4" s="1"/>
  <c r="J175" i="4" a="1"/>
  <c r="J175" i="4" s="1"/>
  <c r="J38" i="4" a="1"/>
  <c r="J38" i="4" s="1"/>
  <c r="K3875" i="4" a="1"/>
  <c r="K3875" i="4" s="1"/>
  <c r="K3842" i="4" a="1"/>
  <c r="K3842" i="4" s="1"/>
  <c r="K3805" i="4" a="1"/>
  <c r="K3805" i="4" s="1"/>
  <c r="K3786" i="4" a="1"/>
  <c r="K3786" i="4" s="1"/>
  <c r="K3729" i="4" a="1"/>
  <c r="K3729" i="4" s="1"/>
  <c r="K3710" i="4" a="1"/>
  <c r="K3710" i="4" s="1"/>
  <c r="K3691" i="4" a="1"/>
  <c r="K3691" i="4" s="1"/>
  <c r="K3672" i="4" a="1"/>
  <c r="K3672" i="4" s="1"/>
  <c r="K3653" i="4" a="1"/>
  <c r="K3653" i="4" s="1"/>
  <c r="K3636" i="4" a="1"/>
  <c r="K3636" i="4" s="1"/>
  <c r="K3619" i="4" a="1"/>
  <c r="K3619" i="4" s="1"/>
  <c r="K3602" i="4" a="1"/>
  <c r="K3602" i="4" s="1"/>
  <c r="K3585" i="4" a="1"/>
  <c r="K3585" i="4" s="1"/>
  <c r="K3568" i="4" a="1"/>
  <c r="K3568" i="4" s="1"/>
  <c r="K3517" i="4" a="1"/>
  <c r="K3517" i="4" s="1"/>
  <c r="K3499" i="4" a="1"/>
  <c r="K3499" i="4" s="1"/>
  <c r="K3448" i="4" a="1"/>
  <c r="K3448" i="4" s="1"/>
  <c r="K3431" i="4" a="1"/>
  <c r="K3431" i="4" s="1"/>
  <c r="K3397" i="4" a="1"/>
  <c r="K3397" i="4" s="1"/>
  <c r="K3380" i="4" a="1"/>
  <c r="K3380" i="4" s="1"/>
  <c r="K3363" i="4" a="1"/>
  <c r="K3363" i="4" s="1"/>
  <c r="K3327" i="4" a="1"/>
  <c r="K3327" i="4" s="1"/>
  <c r="K3294" i="4" a="1"/>
  <c r="K3294" i="4" s="1"/>
  <c r="K3280" i="4" a="1"/>
  <c r="K3280" i="4" s="1"/>
  <c r="K3251" i="4" a="1"/>
  <c r="K3251" i="4" s="1"/>
  <c r="K3237" i="4" a="1"/>
  <c r="K3237" i="4" s="1"/>
  <c r="K3166" i="4" a="1"/>
  <c r="K3166" i="4" s="1"/>
  <c r="K3138" i="4" a="1"/>
  <c r="K3138" i="4" s="1"/>
  <c r="K3123" i="4" a="1"/>
  <c r="K3123" i="4" s="1"/>
  <c r="K3109" i="4" a="1"/>
  <c r="K3109" i="4" s="1"/>
  <c r="K3095" i="4" a="1"/>
  <c r="K3095" i="4" s="1"/>
  <c r="K3038" i="4" a="1"/>
  <c r="K3038" i="4" s="1"/>
  <c r="K3024" i="4" a="1"/>
  <c r="K3024" i="4" s="1"/>
  <c r="K3008" i="4" a="1"/>
  <c r="K3008" i="4" s="1"/>
  <c r="K2986" i="4" a="1"/>
  <c r="K2986" i="4" s="1"/>
  <c r="K2965" i="4" a="1"/>
  <c r="K2965" i="4" s="1"/>
  <c r="K2944" i="4" a="1"/>
  <c r="K2944" i="4" s="1"/>
  <c r="K2901" i="4" a="1"/>
  <c r="K2901" i="4" s="1"/>
  <c r="K2880" i="4" a="1"/>
  <c r="K2880" i="4" s="1"/>
  <c r="K2859" i="4" a="1"/>
  <c r="K2859" i="4" s="1"/>
  <c r="K2845" i="4" a="1"/>
  <c r="K2845" i="4" s="1"/>
  <c r="K2831" i="4" a="1"/>
  <c r="K2831" i="4" s="1"/>
  <c r="K2802" i="4" a="1"/>
  <c r="K2802" i="4" s="1"/>
  <c r="K2783" i="4" a="1"/>
  <c r="K2783" i="4" s="1"/>
  <c r="K2745" i="4" a="1"/>
  <c r="K2745" i="4" s="1"/>
  <c r="K2688" i="4" a="1"/>
  <c r="K2688" i="4" s="1"/>
  <c r="K2669" i="4" a="1"/>
  <c r="K2669" i="4" s="1"/>
  <c r="K2650" i="4" a="1"/>
  <c r="K2650" i="4" s="1"/>
  <c r="K2631" i="4" a="1"/>
  <c r="K2631" i="4" s="1"/>
  <c r="K2593" i="4" a="1"/>
  <c r="K2593" i="4" s="1"/>
  <c r="K2556" i="4" a="1"/>
  <c r="K2556" i="4" s="1"/>
  <c r="K2538" i="4" a="1"/>
  <c r="K2538" i="4" s="1"/>
  <c r="K2524" i="4" a="1"/>
  <c r="K2524" i="4" s="1"/>
  <c r="K2510" i="4" a="1"/>
  <c r="K2510" i="4" s="1"/>
  <c r="K2453" i="4" a="1"/>
  <c r="K2453" i="4" s="1"/>
  <c r="K2425" i="4" a="1"/>
  <c r="K2425" i="4" s="1"/>
  <c r="K2410" i="4" a="1"/>
  <c r="K2410" i="4" s="1"/>
  <c r="K2396" i="4" a="1"/>
  <c r="K2396" i="4" s="1"/>
  <c r="K2382" i="4" a="1"/>
  <c r="K2382" i="4" s="1"/>
  <c r="K2325" i="4" a="1"/>
  <c r="K2325" i="4" s="1"/>
  <c r="K2307" i="4" a="1"/>
  <c r="K2307" i="4" s="1"/>
  <c r="K2261" i="4" a="1"/>
  <c r="K2261" i="4" s="1"/>
  <c r="K2238" i="4" a="1"/>
  <c r="K2238" i="4" s="1"/>
  <c r="K2216" i="4" a="1"/>
  <c r="K2216" i="4" s="1"/>
  <c r="K2170" i="4" a="1"/>
  <c r="K2170" i="4" s="1"/>
  <c r="K2148" i="4" a="1"/>
  <c r="K2148" i="4" s="1"/>
  <c r="K2125" i="4" a="1"/>
  <c r="K2125" i="4" s="1"/>
  <c r="K2080" i="4" a="1"/>
  <c r="K2080" i="4" s="1"/>
  <c r="K2056" i="4" a="1"/>
  <c r="K2056" i="4" s="1"/>
  <c r="K2011" i="4" a="1"/>
  <c r="K2011" i="4" s="1"/>
  <c r="K1988" i="4" a="1"/>
  <c r="K1988" i="4" s="1"/>
  <c r="K1943" i="4" a="1"/>
  <c r="K1943" i="4" s="1"/>
  <c r="K1920" i="4" a="1"/>
  <c r="K1920" i="4" s="1"/>
  <c r="K1038" i="4" a="1"/>
  <c r="K1038" i="4" s="1"/>
  <c r="K1006" i="4" a="1"/>
  <c r="K1006" i="4" s="1"/>
  <c r="K975" i="4" a="1"/>
  <c r="K975" i="4" s="1"/>
  <c r="K843" i="4" a="1"/>
  <c r="K843" i="4" s="1"/>
  <c r="K451" i="4" a="1"/>
  <c r="K451" i="4" s="1"/>
  <c r="K287" i="4" a="1"/>
  <c r="K287" i="4" s="1"/>
  <c r="K209" i="4" a="1"/>
  <c r="K209" i="4" s="1"/>
  <c r="L3846" i="4" a="1"/>
  <c r="L3846" i="4" s="1"/>
  <c r="R3846" i="4" s="1"/>
  <c r="L3785" i="4" a="1"/>
  <c r="L3785" i="4" s="1"/>
  <c r="R3785" i="4" s="1"/>
  <c r="L3726" i="4" a="1"/>
  <c r="L3726" i="4" s="1"/>
  <c r="R3726" i="4" s="1"/>
  <c r="L3464" i="4" a="1"/>
  <c r="L3464" i="4" s="1"/>
  <c r="R3464" i="4" s="1"/>
  <c r="L3414" i="4" a="1"/>
  <c r="L3414" i="4" s="1"/>
  <c r="R3414" i="4" s="1"/>
  <c r="L3262" i="4" a="1"/>
  <c r="L3262" i="4" s="1"/>
  <c r="R3262" i="4" s="1"/>
  <c r="L3174" i="4" a="1"/>
  <c r="L3174" i="4" s="1"/>
  <c r="R3174" i="4" s="1"/>
  <c r="L3073" i="4" a="1"/>
  <c r="L3073" i="4" s="1"/>
  <c r="R3073" i="4" s="1"/>
  <c r="L2973" i="4" a="1"/>
  <c r="L2973" i="4" s="1"/>
  <c r="R2973" i="4" s="1"/>
  <c r="L2669" i="4" a="1"/>
  <c r="L2669" i="4" s="1"/>
  <c r="R2669" i="4" s="1"/>
  <c r="L2575" i="4" a="1"/>
  <c r="L2575" i="4" s="1"/>
  <c r="R2575" i="4" s="1"/>
  <c r="L2499" i="4" a="1"/>
  <c r="L2499" i="4" s="1"/>
  <c r="R2499" i="4" s="1"/>
  <c r="L2386" i="4" a="1"/>
  <c r="L2386" i="4" s="1"/>
  <c r="R2386" i="4" s="1"/>
  <c r="L1343" i="4" a="1"/>
  <c r="L1343" i="4" s="1"/>
  <c r="R1343" i="4" s="1"/>
  <c r="L11" i="4" a="1"/>
  <c r="L11" i="4" s="1"/>
  <c r="R11" i="4" s="1"/>
  <c r="K11" i="4" a="1"/>
  <c r="K11" i="4" s="1"/>
  <c r="J11" i="4" a="1"/>
  <c r="J11" i="4" s="1"/>
  <c r="L22" i="4" a="1"/>
  <c r="L22" i="4" s="1"/>
  <c r="R22" i="4" s="1"/>
  <c r="K22" i="4" a="1"/>
  <c r="K22" i="4" s="1"/>
  <c r="J22" i="4" a="1"/>
  <c r="J22" i="4" s="1"/>
  <c r="L32" i="4" a="1"/>
  <c r="L32" i="4" s="1"/>
  <c r="R32" i="4" s="1"/>
  <c r="J32" i="4" a="1"/>
  <c r="J32" i="4" s="1"/>
  <c r="K32" i="4" a="1"/>
  <c r="K32" i="4" s="1"/>
  <c r="K43" i="4" a="1"/>
  <c r="K43" i="4" s="1"/>
  <c r="L43" i="4" a="1"/>
  <c r="L43" i="4" s="1"/>
  <c r="R43" i="4" s="1"/>
  <c r="L54" i="4" a="1"/>
  <c r="L54" i="4" s="1"/>
  <c r="R54" i="4" s="1"/>
  <c r="J54" i="4" a="1"/>
  <c r="J54" i="4" s="1"/>
  <c r="L67" i="4" a="1"/>
  <c r="L67" i="4" s="1"/>
  <c r="R67" i="4" s="1"/>
  <c r="K67" i="4" a="1"/>
  <c r="K67" i="4" s="1"/>
  <c r="J67" i="4" a="1"/>
  <c r="J67" i="4" s="1"/>
  <c r="L122" i="4" a="1"/>
  <c r="L122" i="4" s="1"/>
  <c r="R122" i="4" s="1"/>
  <c r="K122" i="4" a="1"/>
  <c r="K122" i="4" s="1"/>
  <c r="J122" i="4" a="1"/>
  <c r="J122" i="4" s="1"/>
  <c r="L138" i="4" a="1"/>
  <c r="L138" i="4" s="1"/>
  <c r="R138" i="4" s="1"/>
  <c r="J138" i="4" a="1"/>
  <c r="J138" i="4" s="1"/>
  <c r="K138" i="4" a="1"/>
  <c r="K138" i="4" s="1"/>
  <c r="L141" i="4" a="1"/>
  <c r="L141" i="4" s="1"/>
  <c r="R141" i="4" s="1"/>
  <c r="K141" i="4" a="1"/>
  <c r="K141" i="4" s="1"/>
  <c r="J141" i="4" a="1"/>
  <c r="J141" i="4" s="1"/>
  <c r="L144" i="4" a="1"/>
  <c r="L144" i="4" s="1"/>
  <c r="R144" i="4" s="1"/>
  <c r="K144" i="4" a="1"/>
  <c r="K144" i="4" s="1"/>
  <c r="J144" i="4" a="1"/>
  <c r="J144" i="4" s="1"/>
  <c r="L157" i="4" a="1"/>
  <c r="L157" i="4" s="1"/>
  <c r="R157" i="4" s="1"/>
  <c r="K157" i="4" a="1"/>
  <c r="K157" i="4" s="1"/>
  <c r="J157" i="4" a="1"/>
  <c r="J157" i="4" s="1"/>
  <c r="L160" i="4" a="1"/>
  <c r="L160" i="4" s="1"/>
  <c r="R160" i="4" s="1"/>
  <c r="K160" i="4" a="1"/>
  <c r="K160" i="4" s="1"/>
  <c r="J160" i="4" a="1"/>
  <c r="J160" i="4" s="1"/>
  <c r="L173" i="4" a="1"/>
  <c r="L173" i="4" s="1"/>
  <c r="R173" i="4" s="1"/>
  <c r="K173" i="4" a="1"/>
  <c r="K173" i="4" s="1"/>
  <c r="J173" i="4" a="1"/>
  <c r="J173" i="4" s="1"/>
  <c r="L176" i="4" a="1"/>
  <c r="L176" i="4" s="1"/>
  <c r="R176" i="4" s="1"/>
  <c r="J176" i="4" a="1"/>
  <c r="J176" i="4" s="1"/>
  <c r="K176" i="4" a="1"/>
  <c r="K176" i="4" s="1"/>
  <c r="L7" i="4" a="1"/>
  <c r="L7" i="4" s="1"/>
  <c r="R7" i="4" s="1"/>
  <c r="K7" i="4" a="1"/>
  <c r="K7" i="4" s="1"/>
  <c r="J7" i="4" a="1"/>
  <c r="J7" i="4" s="1"/>
  <c r="L12" i="4" a="1"/>
  <c r="L12" i="4" s="1"/>
  <c r="R12" i="4" s="1"/>
  <c r="K12" i="4" a="1"/>
  <c r="K12" i="4" s="1"/>
  <c r="L18" i="4" a="1"/>
  <c r="L18" i="4" s="1"/>
  <c r="R18" i="4" s="1"/>
  <c r="K18" i="4" a="1"/>
  <c r="K18" i="4" s="1"/>
  <c r="J18" i="4" a="1"/>
  <c r="J18" i="4" s="1"/>
  <c r="L23" i="4" a="1"/>
  <c r="L23" i="4" s="1"/>
  <c r="R23" i="4" s="1"/>
  <c r="K23" i="4" a="1"/>
  <c r="K23" i="4" s="1"/>
  <c r="J23" i="4" a="1"/>
  <c r="J23" i="4" s="1"/>
  <c r="L28" i="4" a="1"/>
  <c r="L28" i="4" s="1"/>
  <c r="R28" i="4" s="1"/>
  <c r="K28" i="4" a="1"/>
  <c r="K28" i="4" s="1"/>
  <c r="J28" i="4" a="1"/>
  <c r="J28" i="4" s="1"/>
  <c r="K34" i="4" a="1"/>
  <c r="K34" i="4" s="1"/>
  <c r="L34" i="4" a="1"/>
  <c r="L34" i="4" s="1"/>
  <c r="R34" i="4" s="1"/>
  <c r="L39" i="4" a="1"/>
  <c r="L39" i="4" s="1"/>
  <c r="R39" i="4" s="1"/>
  <c r="K39" i="4" a="1"/>
  <c r="K39" i="4" s="1"/>
  <c r="J39" i="4" a="1"/>
  <c r="J39" i="4" s="1"/>
  <c r="L44" i="4" a="1"/>
  <c r="L44" i="4" s="1"/>
  <c r="R44" i="4" s="1"/>
  <c r="K44" i="4" a="1"/>
  <c r="K44" i="4" s="1"/>
  <c r="J44" i="4" a="1"/>
  <c r="J44" i="4" s="1"/>
  <c r="L52" i="4" a="1"/>
  <c r="L52" i="4" s="1"/>
  <c r="R52" i="4" s="1"/>
  <c r="K52" i="4" a="1"/>
  <c r="K52" i="4" s="1"/>
  <c r="J52" i="4" a="1"/>
  <c r="J52" i="4" s="1"/>
  <c r="L58" i="4" a="1"/>
  <c r="L58" i="4" s="1"/>
  <c r="R58" i="4" s="1"/>
  <c r="K58" i="4" a="1"/>
  <c r="K58" i="4" s="1"/>
  <c r="J58" i="4" a="1"/>
  <c r="J58" i="4" s="1"/>
  <c r="L63" i="4" a="1"/>
  <c r="L63" i="4" s="1"/>
  <c r="R63" i="4" s="1"/>
  <c r="K63" i="4" a="1"/>
  <c r="K63" i="4" s="1"/>
  <c r="J63" i="4" a="1"/>
  <c r="J63" i="4" s="1"/>
  <c r="L68" i="4" a="1"/>
  <c r="L68" i="4" s="1"/>
  <c r="R68" i="4" s="1"/>
  <c r="K68" i="4" a="1"/>
  <c r="K68" i="4" s="1"/>
  <c r="J68" i="4" a="1"/>
  <c r="J68" i="4" s="1"/>
  <c r="L74" i="4" a="1"/>
  <c r="L74" i="4" s="1"/>
  <c r="R74" i="4" s="1"/>
  <c r="J74" i="4" a="1"/>
  <c r="J74" i="4" s="1"/>
  <c r="K74" i="4" a="1"/>
  <c r="K74" i="4" s="1"/>
  <c r="L79" i="4" a="1"/>
  <c r="L79" i="4" s="1"/>
  <c r="R79" i="4" s="1"/>
  <c r="J79" i="4" a="1"/>
  <c r="J79" i="4" s="1"/>
  <c r="L85" i="4" a="1"/>
  <c r="L85" i="4" s="1"/>
  <c r="R85" i="4" s="1"/>
  <c r="K85" i="4" a="1"/>
  <c r="K85" i="4" s="1"/>
  <c r="L88" i="4" a="1"/>
  <c r="L88" i="4" s="1"/>
  <c r="R88" i="4" s="1"/>
  <c r="K88" i="4" a="1"/>
  <c r="K88" i="4" s="1"/>
  <c r="J88" i="4" a="1"/>
  <c r="J88" i="4" s="1"/>
  <c r="L101" i="4" a="1"/>
  <c r="L101" i="4" s="1"/>
  <c r="R101" i="4" s="1"/>
  <c r="K101" i="4" a="1"/>
  <c r="K101" i="4" s="1"/>
  <c r="J101" i="4" a="1"/>
  <c r="J101" i="4" s="1"/>
  <c r="L104" i="4" a="1"/>
  <c r="L104" i="4" s="1"/>
  <c r="R104" i="4" s="1"/>
  <c r="K104" i="4" a="1"/>
  <c r="K104" i="4" s="1"/>
  <c r="J104" i="4" a="1"/>
  <c r="J104" i="4" s="1"/>
  <c r="L114" i="4" a="1"/>
  <c r="L114" i="4" s="1"/>
  <c r="R114" i="4" s="1"/>
  <c r="J114" i="4" a="1"/>
  <c r="J114" i="4" s="1"/>
  <c r="L123" i="4" a="1"/>
  <c r="L123" i="4" s="1"/>
  <c r="R123" i="4" s="1"/>
  <c r="K123" i="4" a="1"/>
  <c r="K123" i="4" s="1"/>
  <c r="J123" i="4" a="1"/>
  <c r="J123" i="4" s="1"/>
  <c r="L130" i="4" a="1"/>
  <c r="L130" i="4" s="1"/>
  <c r="R130" i="4" s="1"/>
  <c r="K130" i="4" a="1"/>
  <c r="K130" i="4" s="1"/>
  <c r="J130" i="4" a="1"/>
  <c r="J130" i="4" s="1"/>
  <c r="L139" i="4" a="1"/>
  <c r="L139" i="4" s="1"/>
  <c r="R139" i="4" s="1"/>
  <c r="K139" i="4" a="1"/>
  <c r="K139" i="4" s="1"/>
  <c r="J139" i="4" a="1"/>
  <c r="J139" i="4" s="1"/>
  <c r="L146" i="4" a="1"/>
  <c r="L146" i="4" s="1"/>
  <c r="R146" i="4" s="1"/>
  <c r="K146" i="4" a="1"/>
  <c r="K146" i="4" s="1"/>
  <c r="J146" i="4" a="1"/>
  <c r="J146" i="4" s="1"/>
  <c r="L155" i="4" a="1"/>
  <c r="L155" i="4" s="1"/>
  <c r="R155" i="4" s="1"/>
  <c r="K155" i="4" a="1"/>
  <c r="K155" i="4" s="1"/>
  <c r="J155" i="4" a="1"/>
  <c r="J155" i="4" s="1"/>
  <c r="L162" i="4" a="1"/>
  <c r="L162" i="4" s="1"/>
  <c r="R162" i="4" s="1"/>
  <c r="K162" i="4" a="1"/>
  <c r="K162" i="4" s="1"/>
  <c r="L171" i="4" a="1"/>
  <c r="L171" i="4" s="1"/>
  <c r="R171" i="4" s="1"/>
  <c r="K171" i="4" a="1"/>
  <c r="K171" i="4" s="1"/>
  <c r="L178" i="4" a="1"/>
  <c r="L178" i="4" s="1"/>
  <c r="R178" i="4" s="1"/>
  <c r="K178" i="4" a="1"/>
  <c r="K178" i="4" s="1"/>
  <c r="J178" i="4" a="1"/>
  <c r="J178" i="4" s="1"/>
  <c r="L187" i="4" a="1"/>
  <c r="L187" i="4" s="1"/>
  <c r="R187" i="4" s="1"/>
  <c r="K187" i="4" a="1"/>
  <c r="K187" i="4" s="1"/>
  <c r="J187" i="4" a="1"/>
  <c r="J187" i="4" s="1"/>
  <c r="L190" i="4" a="1"/>
  <c r="L190" i="4" s="1"/>
  <c r="R190" i="4" s="1"/>
  <c r="K190" i="4" a="1"/>
  <c r="K190" i="4" s="1"/>
  <c r="J190" i="4" a="1"/>
  <c r="J190" i="4" s="1"/>
  <c r="K195" i="4" a="1"/>
  <c r="K195" i="4" s="1"/>
  <c r="L195" i="4" a="1"/>
  <c r="L195" i="4" s="1"/>
  <c r="R195" i="4" s="1"/>
  <c r="J195" i="4" a="1"/>
  <c r="J195" i="4" s="1"/>
  <c r="L198" i="4" a="1"/>
  <c r="L198" i="4" s="1"/>
  <c r="R198" i="4" s="1"/>
  <c r="K198" i="4" a="1"/>
  <c r="K198" i="4" s="1"/>
  <c r="J198" i="4" a="1"/>
  <c r="J198" i="4" s="1"/>
  <c r="L203" i="4" a="1"/>
  <c r="L203" i="4" s="1"/>
  <c r="R203" i="4" s="1"/>
  <c r="K203" i="4" a="1"/>
  <c r="K203" i="4" s="1"/>
  <c r="J203" i="4" a="1"/>
  <c r="J203" i="4" s="1"/>
  <c r="L206" i="4" a="1"/>
  <c r="L206" i="4" s="1"/>
  <c r="R206" i="4" s="1"/>
  <c r="K206" i="4" a="1"/>
  <c r="K206" i="4" s="1"/>
  <c r="J206" i="4" a="1"/>
  <c r="J206" i="4" s="1"/>
  <c r="L211" i="4" a="1"/>
  <c r="L211" i="4" s="1"/>
  <c r="R211" i="4" s="1"/>
  <c r="K211" i="4" a="1"/>
  <c r="K211" i="4" s="1"/>
  <c r="J211" i="4" a="1"/>
  <c r="J211" i="4" s="1"/>
  <c r="L214" i="4" a="1"/>
  <c r="L214" i="4" s="1"/>
  <c r="R214" i="4" s="1"/>
  <c r="K214" i="4" a="1"/>
  <c r="K214" i="4" s="1"/>
  <c r="J214" i="4" a="1"/>
  <c r="J214" i="4" s="1"/>
  <c r="L219" i="4" a="1"/>
  <c r="L219" i="4" s="1"/>
  <c r="R219" i="4" s="1"/>
  <c r="K219" i="4" a="1"/>
  <c r="K219" i="4" s="1"/>
  <c r="J219" i="4" a="1"/>
  <c r="J219" i="4" s="1"/>
  <c r="L222" i="4" a="1"/>
  <c r="L222" i="4" s="1"/>
  <c r="R222" i="4" s="1"/>
  <c r="K222" i="4" a="1"/>
  <c r="K222" i="4" s="1"/>
  <c r="J222" i="4" a="1"/>
  <c r="J222" i="4" s="1"/>
  <c r="K227" i="4" a="1"/>
  <c r="K227" i="4" s="1"/>
  <c r="L227" i="4" a="1"/>
  <c r="L227" i="4" s="1"/>
  <c r="R227" i="4" s="1"/>
  <c r="J227" i="4" a="1"/>
  <c r="J227" i="4" s="1"/>
  <c r="L230" i="4" a="1"/>
  <c r="L230" i="4" s="1"/>
  <c r="R230" i="4" s="1"/>
  <c r="K230" i="4" a="1"/>
  <c r="K230" i="4" s="1"/>
  <c r="J230" i="4" a="1"/>
  <c r="J230" i="4" s="1"/>
  <c r="L235" i="4" a="1"/>
  <c r="L235" i="4" s="1"/>
  <c r="R235" i="4" s="1"/>
  <c r="K235" i="4" a="1"/>
  <c r="K235" i="4" s="1"/>
  <c r="J235" i="4" a="1"/>
  <c r="J235" i="4" s="1"/>
  <c r="L238" i="4" a="1"/>
  <c r="L238" i="4" s="1"/>
  <c r="R238" i="4" s="1"/>
  <c r="K238" i="4" a="1"/>
  <c r="K238" i="4" s="1"/>
  <c r="J238" i="4" a="1"/>
  <c r="J238" i="4" s="1"/>
  <c r="K243" i="4" a="1"/>
  <c r="K243" i="4" s="1"/>
  <c r="L243" i="4" a="1"/>
  <c r="L243" i="4" s="1"/>
  <c r="R243" i="4" s="1"/>
  <c r="J243" i="4" a="1"/>
  <c r="J243" i="4" s="1"/>
  <c r="L246" i="4" a="1"/>
  <c r="L246" i="4" s="1"/>
  <c r="R246" i="4" s="1"/>
  <c r="K246" i="4" a="1"/>
  <c r="K246" i="4" s="1"/>
  <c r="J246" i="4" a="1"/>
  <c r="J246" i="4" s="1"/>
  <c r="L251" i="4" a="1"/>
  <c r="L251" i="4" s="1"/>
  <c r="R251" i="4" s="1"/>
  <c r="K251" i="4" a="1"/>
  <c r="K251" i="4" s="1"/>
  <c r="J251" i="4" a="1"/>
  <c r="J251" i="4" s="1"/>
  <c r="L254" i="4" a="1"/>
  <c r="L254" i="4" s="1"/>
  <c r="R254" i="4" s="1"/>
  <c r="K254" i="4" a="1"/>
  <c r="K254" i="4" s="1"/>
  <c r="J254" i="4" a="1"/>
  <c r="J254" i="4" s="1"/>
  <c r="L259" i="4" a="1"/>
  <c r="L259" i="4" s="1"/>
  <c r="R259" i="4" s="1"/>
  <c r="K259" i="4" a="1"/>
  <c r="K259" i="4" s="1"/>
  <c r="J259" i="4" a="1"/>
  <c r="J259" i="4" s="1"/>
  <c r="L262" i="4" a="1"/>
  <c r="L262" i="4" s="1"/>
  <c r="R262" i="4" s="1"/>
  <c r="K262" i="4" a="1"/>
  <c r="K262" i="4" s="1"/>
  <c r="J262" i="4" a="1"/>
  <c r="J262" i="4" s="1"/>
  <c r="L267" i="4" a="1"/>
  <c r="L267" i="4" s="1"/>
  <c r="R267" i="4" s="1"/>
  <c r="K267" i="4" a="1"/>
  <c r="K267" i="4" s="1"/>
  <c r="J267" i="4" a="1"/>
  <c r="J267" i="4" s="1"/>
  <c r="L270" i="4" a="1"/>
  <c r="L270" i="4" s="1"/>
  <c r="R270" i="4" s="1"/>
  <c r="K270" i="4" a="1"/>
  <c r="K270" i="4" s="1"/>
  <c r="J270" i="4" a="1"/>
  <c r="J270" i="4" s="1"/>
  <c r="L275" i="4" a="1"/>
  <c r="L275" i="4" s="1"/>
  <c r="R275" i="4" s="1"/>
  <c r="K275" i="4" a="1"/>
  <c r="K275" i="4" s="1"/>
  <c r="J275" i="4" a="1"/>
  <c r="J275" i="4" s="1"/>
  <c r="L278" i="4" a="1"/>
  <c r="L278" i="4" s="1"/>
  <c r="R278" i="4" s="1"/>
  <c r="K278" i="4" a="1"/>
  <c r="K278" i="4" s="1"/>
  <c r="J278" i="4" a="1"/>
  <c r="J278" i="4" s="1"/>
  <c r="L283" i="4" a="1"/>
  <c r="L283" i="4" s="1"/>
  <c r="R283" i="4" s="1"/>
  <c r="J283" i="4" a="1"/>
  <c r="J283" i="4" s="1"/>
  <c r="K283" i="4" a="1"/>
  <c r="K283" i="4" s="1"/>
  <c r="L286" i="4" a="1"/>
  <c r="L286" i="4" s="1"/>
  <c r="R286" i="4" s="1"/>
  <c r="K286" i="4" a="1"/>
  <c r="K286" i="4" s="1"/>
  <c r="J286" i="4" a="1"/>
  <c r="J286" i="4" s="1"/>
  <c r="L291" i="4" a="1"/>
  <c r="L291" i="4" s="1"/>
  <c r="R291" i="4" s="1"/>
  <c r="K291" i="4" a="1"/>
  <c r="K291" i="4" s="1"/>
  <c r="J291" i="4" a="1"/>
  <c r="J291" i="4" s="1"/>
  <c r="L294" i="4" a="1"/>
  <c r="L294" i="4" s="1"/>
  <c r="R294" i="4" s="1"/>
  <c r="K294" i="4" a="1"/>
  <c r="K294" i="4" s="1"/>
  <c r="J294" i="4" a="1"/>
  <c r="J294" i="4" s="1"/>
  <c r="K299" i="4" a="1"/>
  <c r="K299" i="4" s="1"/>
  <c r="L299" i="4" a="1"/>
  <c r="L299" i="4" s="1"/>
  <c r="R299" i="4" s="1"/>
  <c r="J299" i="4" a="1"/>
  <c r="J299" i="4" s="1"/>
  <c r="L302" i="4" a="1"/>
  <c r="L302" i="4" s="1"/>
  <c r="R302" i="4" s="1"/>
  <c r="K302" i="4" a="1"/>
  <c r="K302" i="4" s="1"/>
  <c r="J302" i="4" a="1"/>
  <c r="J302" i="4" s="1"/>
  <c r="L307" i="4" a="1"/>
  <c r="L307" i="4" s="1"/>
  <c r="R307" i="4" s="1"/>
  <c r="K307" i="4" a="1"/>
  <c r="K307" i="4" s="1"/>
  <c r="J307" i="4" a="1"/>
  <c r="J307" i="4" s="1"/>
  <c r="L310" i="4" a="1"/>
  <c r="L310" i="4" s="1"/>
  <c r="R310" i="4" s="1"/>
  <c r="K310" i="4" a="1"/>
  <c r="K310" i="4" s="1"/>
  <c r="J310" i="4" a="1"/>
  <c r="J310" i="4" s="1"/>
  <c r="L315" i="4" a="1"/>
  <c r="L315" i="4" s="1"/>
  <c r="R315" i="4" s="1"/>
  <c r="J315" i="4" a="1"/>
  <c r="J315" i="4" s="1"/>
  <c r="K315" i="4" a="1"/>
  <c r="K315" i="4" s="1"/>
  <c r="L318" i="4" a="1"/>
  <c r="L318" i="4" s="1"/>
  <c r="R318" i="4" s="1"/>
  <c r="K318" i="4" a="1"/>
  <c r="K318" i="4" s="1"/>
  <c r="J318" i="4" a="1"/>
  <c r="J318" i="4" s="1"/>
  <c r="L323" i="4" a="1"/>
  <c r="L323" i="4" s="1"/>
  <c r="R323" i="4" s="1"/>
  <c r="J323" i="4" a="1"/>
  <c r="J323" i="4" s="1"/>
  <c r="L326" i="4" a="1"/>
  <c r="L326" i="4" s="1"/>
  <c r="R326" i="4" s="1"/>
  <c r="K326" i="4" a="1"/>
  <c r="K326" i="4" s="1"/>
  <c r="J326" i="4" a="1"/>
  <c r="J326" i="4" s="1"/>
  <c r="L331" i="4" a="1"/>
  <c r="L331" i="4" s="1"/>
  <c r="R331" i="4" s="1"/>
  <c r="J331" i="4" a="1"/>
  <c r="J331" i="4" s="1"/>
  <c r="K331" i="4" a="1"/>
  <c r="K331" i="4" s="1"/>
  <c r="L334" i="4" a="1"/>
  <c r="L334" i="4" s="1"/>
  <c r="R334" i="4" s="1"/>
  <c r="K334" i="4" a="1"/>
  <c r="K334" i="4" s="1"/>
  <c r="J334" i="4" a="1"/>
  <c r="J334" i="4" s="1"/>
  <c r="L339" i="4" a="1"/>
  <c r="L339" i="4" s="1"/>
  <c r="R339" i="4" s="1"/>
  <c r="K339" i="4" a="1"/>
  <c r="K339" i="4" s="1"/>
  <c r="J339" i="4" a="1"/>
  <c r="J339" i="4" s="1"/>
  <c r="L342" i="4" a="1"/>
  <c r="L342" i="4" s="1"/>
  <c r="R342" i="4" s="1"/>
  <c r="K342" i="4" a="1"/>
  <c r="K342" i="4" s="1"/>
  <c r="J342" i="4" a="1"/>
  <c r="J342" i="4" s="1"/>
  <c r="L347" i="4" a="1"/>
  <c r="L347" i="4" s="1"/>
  <c r="R347" i="4" s="1"/>
  <c r="K347" i="4" a="1"/>
  <c r="K347" i="4" s="1"/>
  <c r="J347" i="4" a="1"/>
  <c r="J347" i="4" s="1"/>
  <c r="L350" i="4" a="1"/>
  <c r="L350" i="4" s="1"/>
  <c r="R350" i="4" s="1"/>
  <c r="K350" i="4" a="1"/>
  <c r="K350" i="4" s="1"/>
  <c r="J350" i="4" a="1"/>
  <c r="J350" i="4" s="1"/>
  <c r="L355" i="4" a="1"/>
  <c r="L355" i="4" s="1"/>
  <c r="R355" i="4" s="1"/>
  <c r="K355" i="4" a="1"/>
  <c r="K355" i="4" s="1"/>
  <c r="J355" i="4" a="1"/>
  <c r="J355" i="4" s="1"/>
  <c r="L358" i="4" a="1"/>
  <c r="L358" i="4" s="1"/>
  <c r="R358" i="4" s="1"/>
  <c r="J358" i="4" a="1"/>
  <c r="J358" i="4" s="1"/>
  <c r="K358" i="4" a="1"/>
  <c r="K358" i="4" s="1"/>
  <c r="L363" i="4" a="1"/>
  <c r="L363" i="4" s="1"/>
  <c r="R363" i="4" s="1"/>
  <c r="K363" i="4" a="1"/>
  <c r="K363" i="4" s="1"/>
  <c r="J363" i="4" a="1"/>
  <c r="J363" i="4" s="1"/>
  <c r="L366" i="4" a="1"/>
  <c r="L366" i="4" s="1"/>
  <c r="R366" i="4" s="1"/>
  <c r="J366" i="4" a="1"/>
  <c r="J366" i="4" s="1"/>
  <c r="L371" i="4" a="1"/>
  <c r="L371" i="4" s="1"/>
  <c r="R371" i="4" s="1"/>
  <c r="K371" i="4" a="1"/>
  <c r="K371" i="4" s="1"/>
  <c r="J371" i="4" a="1"/>
  <c r="J371" i="4" s="1"/>
  <c r="L374" i="4" a="1"/>
  <c r="L374" i="4" s="1"/>
  <c r="R374" i="4" s="1"/>
  <c r="K374" i="4" a="1"/>
  <c r="K374" i="4" s="1"/>
  <c r="L379" i="4" a="1"/>
  <c r="L379" i="4" s="1"/>
  <c r="R379" i="4" s="1"/>
  <c r="J379" i="4" a="1"/>
  <c r="J379" i="4" s="1"/>
  <c r="L382" i="4" a="1"/>
  <c r="L382" i="4" s="1"/>
  <c r="R382" i="4" s="1"/>
  <c r="K382" i="4" a="1"/>
  <c r="K382" i="4" s="1"/>
  <c r="L387" i="4" a="1"/>
  <c r="L387" i="4" s="1"/>
  <c r="R387" i="4" s="1"/>
  <c r="K387" i="4" a="1"/>
  <c r="K387" i="4" s="1"/>
  <c r="K390" i="4" a="1"/>
  <c r="K390" i="4" s="1"/>
  <c r="L390" i="4" a="1"/>
  <c r="L390" i="4" s="1"/>
  <c r="R390" i="4" s="1"/>
  <c r="J390" i="4" a="1"/>
  <c r="J390" i="4" s="1"/>
  <c r="L395" i="4" a="1"/>
  <c r="L395" i="4" s="1"/>
  <c r="R395" i="4" s="1"/>
  <c r="K395" i="4" a="1"/>
  <c r="K395" i="4" s="1"/>
  <c r="L398" i="4" a="1"/>
  <c r="L398" i="4" s="1"/>
  <c r="R398" i="4" s="1"/>
  <c r="K398" i="4" a="1"/>
  <c r="K398" i="4" s="1"/>
  <c r="J398" i="4" a="1"/>
  <c r="J398" i="4" s="1"/>
  <c r="L403" i="4" a="1"/>
  <c r="L403" i="4" s="1"/>
  <c r="R403" i="4" s="1"/>
  <c r="K403" i="4" a="1"/>
  <c r="K403" i="4" s="1"/>
  <c r="J403" i="4" a="1"/>
  <c r="J403" i="4" s="1"/>
  <c r="L406" i="4" a="1"/>
  <c r="L406" i="4" s="1"/>
  <c r="R406" i="4" s="1"/>
  <c r="K406" i="4" a="1"/>
  <c r="K406" i="4" s="1"/>
  <c r="J406" i="4" a="1"/>
  <c r="J406" i="4" s="1"/>
  <c r="L411" i="4" a="1"/>
  <c r="L411" i="4" s="1"/>
  <c r="R411" i="4" s="1"/>
  <c r="K411" i="4" a="1"/>
  <c r="K411" i="4" s="1"/>
  <c r="J411" i="4" a="1"/>
  <c r="J411" i="4" s="1"/>
  <c r="L414" i="4" a="1"/>
  <c r="L414" i="4" s="1"/>
  <c r="R414" i="4" s="1"/>
  <c r="K414" i="4" a="1"/>
  <c r="K414" i="4" s="1"/>
  <c r="J414" i="4" a="1"/>
  <c r="J414" i="4" s="1"/>
  <c r="L419" i="4" a="1"/>
  <c r="L419" i="4" s="1"/>
  <c r="R419" i="4" s="1"/>
  <c r="K419" i="4" a="1"/>
  <c r="K419" i="4" s="1"/>
  <c r="J419" i="4" a="1"/>
  <c r="J419" i="4" s="1"/>
  <c r="L422" i="4" a="1"/>
  <c r="L422" i="4" s="1"/>
  <c r="R422" i="4" s="1"/>
  <c r="J422" i="4" a="1"/>
  <c r="J422" i="4" s="1"/>
  <c r="L427" i="4" a="1"/>
  <c r="L427" i="4" s="1"/>
  <c r="R427" i="4" s="1"/>
  <c r="K427" i="4" a="1"/>
  <c r="K427" i="4" s="1"/>
  <c r="J427" i="4" a="1"/>
  <c r="J427" i="4" s="1"/>
  <c r="L430" i="4" a="1"/>
  <c r="L430" i="4" s="1"/>
  <c r="R430" i="4" s="1"/>
  <c r="J430" i="4" a="1"/>
  <c r="J430" i="4" s="1"/>
  <c r="K430" i="4" a="1"/>
  <c r="K430" i="4" s="1"/>
  <c r="L435" i="4" a="1"/>
  <c r="L435" i="4" s="1"/>
  <c r="R435" i="4" s="1"/>
  <c r="K435" i="4" a="1"/>
  <c r="K435" i="4" s="1"/>
  <c r="J435" i="4" a="1"/>
  <c r="J435" i="4" s="1"/>
  <c r="L438" i="4" a="1"/>
  <c r="L438" i="4" s="1"/>
  <c r="R438" i="4" s="1"/>
  <c r="K438" i="4" a="1"/>
  <c r="K438" i="4" s="1"/>
  <c r="L443" i="4" a="1"/>
  <c r="L443" i="4" s="1"/>
  <c r="R443" i="4" s="1"/>
  <c r="J443" i="4" a="1"/>
  <c r="J443" i="4" s="1"/>
  <c r="K443" i="4" a="1"/>
  <c r="K443" i="4" s="1"/>
  <c r="L446" i="4" a="1"/>
  <c r="L446" i="4" s="1"/>
  <c r="R446" i="4" s="1"/>
  <c r="K446" i="4" a="1"/>
  <c r="K446" i="4" s="1"/>
  <c r="L454" i="4" a="1"/>
  <c r="L454" i="4" s="1"/>
  <c r="R454" i="4" s="1"/>
  <c r="K454" i="4" a="1"/>
  <c r="K454" i="4" s="1"/>
  <c r="J454" i="4" a="1"/>
  <c r="J454" i="4" s="1"/>
  <c r="L459" i="4" a="1"/>
  <c r="L459" i="4" s="1"/>
  <c r="R459" i="4" s="1"/>
  <c r="K459" i="4" a="1"/>
  <c r="K459" i="4" s="1"/>
  <c r="L462" i="4" a="1"/>
  <c r="L462" i="4" s="1"/>
  <c r="R462" i="4" s="1"/>
  <c r="K462" i="4" a="1"/>
  <c r="K462" i="4" s="1"/>
  <c r="J462" i="4" a="1"/>
  <c r="J462" i="4" s="1"/>
  <c r="L467" i="4" a="1"/>
  <c r="L467" i="4" s="1"/>
  <c r="R467" i="4" s="1"/>
  <c r="K467" i="4" a="1"/>
  <c r="K467" i="4" s="1"/>
  <c r="J467" i="4" a="1"/>
  <c r="J467" i="4" s="1"/>
  <c r="L470" i="4" a="1"/>
  <c r="L470" i="4" s="1"/>
  <c r="R470" i="4" s="1"/>
  <c r="K470" i="4" a="1"/>
  <c r="K470" i="4" s="1"/>
  <c r="J470" i="4" a="1"/>
  <c r="J470" i="4" s="1"/>
  <c r="L475" i="4" a="1"/>
  <c r="L475" i="4" s="1"/>
  <c r="R475" i="4" s="1"/>
  <c r="K475" i="4" a="1"/>
  <c r="K475" i="4" s="1"/>
  <c r="J475" i="4" a="1"/>
  <c r="J475" i="4" s="1"/>
  <c r="L478" i="4" a="1"/>
  <c r="L478" i="4" s="1"/>
  <c r="R478" i="4" s="1"/>
  <c r="K478" i="4" a="1"/>
  <c r="K478" i="4" s="1"/>
  <c r="J478" i="4" a="1"/>
  <c r="J478" i="4" s="1"/>
  <c r="L483" i="4" a="1"/>
  <c r="L483" i="4" s="1"/>
  <c r="R483" i="4" s="1"/>
  <c r="K483" i="4" a="1"/>
  <c r="K483" i="4" s="1"/>
  <c r="J483" i="4" a="1"/>
  <c r="J483" i="4" s="1"/>
  <c r="K500" i="4" a="1"/>
  <c r="K500" i="4" s="1"/>
  <c r="L500" i="4" a="1"/>
  <c r="L500" i="4" s="1"/>
  <c r="R500" i="4" s="1"/>
  <c r="J500" i="4" a="1"/>
  <c r="J500" i="4" s="1"/>
  <c r="L509" i="4" a="1"/>
  <c r="L509" i="4" s="1"/>
  <c r="R509" i="4" s="1"/>
  <c r="J509" i="4" a="1"/>
  <c r="J509" i="4" s="1"/>
  <c r="L514" i="4" a="1"/>
  <c r="L514" i="4" s="1"/>
  <c r="R514" i="4" s="1"/>
  <c r="K514" i="4" a="1"/>
  <c r="K514" i="4" s="1"/>
  <c r="J514" i="4" a="1"/>
  <c r="J514" i="4" s="1"/>
  <c r="L519" i="4" a="1"/>
  <c r="L519" i="4" s="1"/>
  <c r="R519" i="4" s="1"/>
  <c r="K519" i="4" a="1"/>
  <c r="K519" i="4" s="1"/>
  <c r="L525" i="4" a="1"/>
  <c r="L525" i="4" s="1"/>
  <c r="R525" i="4" s="1"/>
  <c r="K525" i="4" a="1"/>
  <c r="K525" i="4" s="1"/>
  <c r="J525" i="4" a="1"/>
  <c r="J525" i="4" s="1"/>
  <c r="L530" i="4" a="1"/>
  <c r="L530" i="4" s="1"/>
  <c r="R530" i="4" s="1"/>
  <c r="K530" i="4" a="1"/>
  <c r="K530" i="4" s="1"/>
  <c r="J530" i="4" a="1"/>
  <c r="J530" i="4" s="1"/>
  <c r="L535" i="4" a="1"/>
  <c r="L535" i="4" s="1"/>
  <c r="R535" i="4" s="1"/>
  <c r="K535" i="4" a="1"/>
  <c r="K535" i="4" s="1"/>
  <c r="J535" i="4" a="1"/>
  <c r="J535" i="4" s="1"/>
  <c r="K541" i="4" a="1"/>
  <c r="K541" i="4" s="1"/>
  <c r="L541" i="4" a="1"/>
  <c r="L541" i="4" s="1"/>
  <c r="R541" i="4" s="1"/>
  <c r="J541" i="4" a="1"/>
  <c r="J541" i="4" s="1"/>
  <c r="L546" i="4" a="1"/>
  <c r="L546" i="4" s="1"/>
  <c r="R546" i="4" s="1"/>
  <c r="K546" i="4" a="1"/>
  <c r="K546" i="4" s="1"/>
  <c r="J546" i="4" a="1"/>
  <c r="J546" i="4" s="1"/>
  <c r="L551" i="4" a="1"/>
  <c r="L551" i="4" s="1"/>
  <c r="R551" i="4" s="1"/>
  <c r="K551" i="4" a="1"/>
  <c r="K551" i="4" s="1"/>
  <c r="J551" i="4" a="1"/>
  <c r="J551" i="4" s="1"/>
  <c r="L557" i="4" a="1"/>
  <c r="L557" i="4" s="1"/>
  <c r="R557" i="4" s="1"/>
  <c r="K557" i="4" a="1"/>
  <c r="K557" i="4" s="1"/>
  <c r="L562" i="4" a="1"/>
  <c r="L562" i="4" s="1"/>
  <c r="R562" i="4" s="1"/>
  <c r="J562" i="4" a="1"/>
  <c r="J562" i="4" s="1"/>
  <c r="L567" i="4" a="1"/>
  <c r="L567" i="4" s="1"/>
  <c r="R567" i="4" s="1"/>
  <c r="K567" i="4" a="1"/>
  <c r="K567" i="4" s="1"/>
  <c r="J567" i="4" a="1"/>
  <c r="J567" i="4" s="1"/>
  <c r="L573" i="4" a="1"/>
  <c r="L573" i="4" s="1"/>
  <c r="R573" i="4" s="1"/>
  <c r="K573" i="4" a="1"/>
  <c r="K573" i="4" s="1"/>
  <c r="J573" i="4" a="1"/>
  <c r="J573" i="4" s="1"/>
  <c r="L578" i="4" a="1"/>
  <c r="L578" i="4" s="1"/>
  <c r="R578" i="4" s="1"/>
  <c r="K578" i="4" a="1"/>
  <c r="K578" i="4" s="1"/>
  <c r="J578" i="4" a="1"/>
  <c r="J578" i="4" s="1"/>
  <c r="L583" i="4" a="1"/>
  <c r="L583" i="4" s="1"/>
  <c r="R583" i="4" s="1"/>
  <c r="K583" i="4" a="1"/>
  <c r="K583" i="4" s="1"/>
  <c r="L589" i="4" a="1"/>
  <c r="L589" i="4" s="1"/>
  <c r="R589" i="4" s="1"/>
  <c r="K589" i="4" a="1"/>
  <c r="K589" i="4" s="1"/>
  <c r="J589" i="4" a="1"/>
  <c r="J589" i="4" s="1"/>
  <c r="L594" i="4" a="1"/>
  <c r="L594" i="4" s="1"/>
  <c r="R594" i="4" s="1"/>
  <c r="J594" i="4" a="1"/>
  <c r="J594" i="4" s="1"/>
  <c r="L599" i="4" a="1"/>
  <c r="L599" i="4" s="1"/>
  <c r="R599" i="4" s="1"/>
  <c r="K599" i="4" a="1"/>
  <c r="K599" i="4" s="1"/>
  <c r="J599" i="4" a="1"/>
  <c r="J599" i="4" s="1"/>
  <c r="L605" i="4" a="1"/>
  <c r="L605" i="4" s="1"/>
  <c r="R605" i="4" s="1"/>
  <c r="J605" i="4" a="1"/>
  <c r="J605" i="4" s="1"/>
  <c r="L610" i="4" a="1"/>
  <c r="L610" i="4" s="1"/>
  <c r="R610" i="4" s="1"/>
  <c r="K610" i="4" a="1"/>
  <c r="K610" i="4" s="1"/>
  <c r="J610" i="4" a="1"/>
  <c r="J610" i="4" s="1"/>
  <c r="L615" i="4" a="1"/>
  <c r="L615" i="4" s="1"/>
  <c r="R615" i="4" s="1"/>
  <c r="K615" i="4" a="1"/>
  <c r="K615" i="4" s="1"/>
  <c r="J615" i="4" a="1"/>
  <c r="J615" i="4" s="1"/>
  <c r="L621" i="4" a="1"/>
  <c r="L621" i="4" s="1"/>
  <c r="R621" i="4" s="1"/>
  <c r="K621" i="4" a="1"/>
  <c r="K621" i="4" s="1"/>
  <c r="K626" i="4" a="1"/>
  <c r="K626" i="4" s="1"/>
  <c r="L626" i="4" a="1"/>
  <c r="L626" i="4" s="1"/>
  <c r="R626" i="4" s="1"/>
  <c r="J626" i="4" a="1"/>
  <c r="J626" i="4" s="1"/>
  <c r="L631" i="4" a="1"/>
  <c r="L631" i="4" s="1"/>
  <c r="R631" i="4" s="1"/>
  <c r="K631" i="4" a="1"/>
  <c r="K631" i="4" s="1"/>
  <c r="J631" i="4" a="1"/>
  <c r="J631" i="4" s="1"/>
  <c r="L637" i="4" a="1"/>
  <c r="L637" i="4" s="1"/>
  <c r="R637" i="4" s="1"/>
  <c r="J637" i="4" a="1"/>
  <c r="J637" i="4" s="1"/>
  <c r="L642" i="4" a="1"/>
  <c r="L642" i="4" s="1"/>
  <c r="R642" i="4" s="1"/>
  <c r="K642" i="4" a="1"/>
  <c r="K642" i="4" s="1"/>
  <c r="J642" i="4" a="1"/>
  <c r="J642" i="4" s="1"/>
  <c r="L647" i="4" a="1"/>
  <c r="L647" i="4" s="1"/>
  <c r="R647" i="4" s="1"/>
  <c r="K647" i="4" a="1"/>
  <c r="K647" i="4" s="1"/>
  <c r="L650" i="4" a="1"/>
  <c r="L650" i="4" s="1"/>
  <c r="R650" i="4" s="1"/>
  <c r="K650" i="4" a="1"/>
  <c r="K650" i="4" s="1"/>
  <c r="L653" i="4" a="1"/>
  <c r="L653" i="4" s="1"/>
  <c r="R653" i="4" s="1"/>
  <c r="K653" i="4" a="1"/>
  <c r="K653" i="4" s="1"/>
  <c r="L655" i="4" a="1"/>
  <c r="L655" i="4" s="1"/>
  <c r="R655" i="4" s="1"/>
  <c r="K655" i="4" a="1"/>
  <c r="K655" i="4" s="1"/>
  <c r="J655" i="4" a="1"/>
  <c r="J655" i="4" s="1"/>
  <c r="L658" i="4" a="1"/>
  <c r="L658" i="4" s="1"/>
  <c r="R658" i="4" s="1"/>
  <c r="K658" i="4" a="1"/>
  <c r="K658" i="4" s="1"/>
  <c r="K661" i="4" a="1"/>
  <c r="K661" i="4" s="1"/>
  <c r="L661" i="4" a="1"/>
  <c r="L661" i="4" s="1"/>
  <c r="R661" i="4" s="1"/>
  <c r="L663" i="4" a="1"/>
  <c r="L663" i="4" s="1"/>
  <c r="R663" i="4" s="1"/>
  <c r="K663" i="4" a="1"/>
  <c r="K663" i="4" s="1"/>
  <c r="J663" i="4" a="1"/>
  <c r="J663" i="4" s="1"/>
  <c r="L666" i="4" a="1"/>
  <c r="L666" i="4" s="1"/>
  <c r="R666" i="4" s="1"/>
  <c r="K666" i="4" a="1"/>
  <c r="K666" i="4" s="1"/>
  <c r="L669" i="4" a="1"/>
  <c r="L669" i="4" s="1"/>
  <c r="R669" i="4" s="1"/>
  <c r="K669" i="4" a="1"/>
  <c r="K669" i="4" s="1"/>
  <c r="L671" i="4" a="1"/>
  <c r="L671" i="4" s="1"/>
  <c r="R671" i="4" s="1"/>
  <c r="K671" i="4" a="1"/>
  <c r="K671" i="4" s="1"/>
  <c r="J671" i="4" a="1"/>
  <c r="J671" i="4" s="1"/>
  <c r="L674" i="4" a="1"/>
  <c r="L674" i="4" s="1"/>
  <c r="R674" i="4" s="1"/>
  <c r="K674" i="4" a="1"/>
  <c r="K674" i="4" s="1"/>
  <c r="L677" i="4" a="1"/>
  <c r="L677" i="4" s="1"/>
  <c r="R677" i="4" s="1"/>
  <c r="K677" i="4" a="1"/>
  <c r="K677" i="4" s="1"/>
  <c r="L679" i="4" a="1"/>
  <c r="L679" i="4" s="1"/>
  <c r="R679" i="4" s="1"/>
  <c r="K679" i="4" a="1"/>
  <c r="K679" i="4" s="1"/>
  <c r="J679" i="4" a="1"/>
  <c r="J679" i="4" s="1"/>
  <c r="L684" i="4" a="1"/>
  <c r="L684" i="4" s="1"/>
  <c r="R684" i="4" s="1"/>
  <c r="K684" i="4" a="1"/>
  <c r="K684" i="4" s="1"/>
  <c r="J684" i="4" a="1"/>
  <c r="J684" i="4" s="1"/>
  <c r="L694" i="4" a="1"/>
  <c r="L694" i="4" s="1"/>
  <c r="R694" i="4" s="1"/>
  <c r="K694" i="4" a="1"/>
  <c r="K694" i="4" s="1"/>
  <c r="J694" i="4" a="1"/>
  <c r="J694" i="4" s="1"/>
  <c r="L697" i="4" a="1"/>
  <c r="L697" i="4" s="1"/>
  <c r="R697" i="4" s="1"/>
  <c r="K697" i="4" a="1"/>
  <c r="K697" i="4" s="1"/>
  <c r="J697" i="4" a="1"/>
  <c r="J697" i="4" s="1"/>
  <c r="L699" i="4" a="1"/>
  <c r="L699" i="4" s="1"/>
  <c r="R699" i="4" s="1"/>
  <c r="K699" i="4" a="1"/>
  <c r="K699" i="4" s="1"/>
  <c r="L702" i="4" a="1"/>
  <c r="L702" i="4" s="1"/>
  <c r="R702" i="4" s="1"/>
  <c r="K702" i="4" a="1"/>
  <c r="K702" i="4" s="1"/>
  <c r="K705" i="4" a="1"/>
  <c r="K705" i="4" s="1"/>
  <c r="L705" i="4" a="1"/>
  <c r="L705" i="4" s="1"/>
  <c r="R705" i="4" s="1"/>
  <c r="J705" i="4" a="1"/>
  <c r="J705" i="4" s="1"/>
  <c r="L707" i="4" a="1"/>
  <c r="L707" i="4" s="1"/>
  <c r="R707" i="4" s="1"/>
  <c r="K707" i="4" a="1"/>
  <c r="K707" i="4" s="1"/>
  <c r="J707" i="4" a="1"/>
  <c r="J707" i="4" s="1"/>
  <c r="L710" i="4" a="1"/>
  <c r="L710" i="4" s="1"/>
  <c r="R710" i="4" s="1"/>
  <c r="J710" i="4" a="1"/>
  <c r="J710" i="4" s="1"/>
  <c r="K710" i="4" a="1"/>
  <c r="K710" i="4" s="1"/>
  <c r="L713" i="4" a="1"/>
  <c r="L713" i="4" s="1"/>
  <c r="R713" i="4" s="1"/>
  <c r="K713" i="4" a="1"/>
  <c r="K713" i="4" s="1"/>
  <c r="L715" i="4" a="1"/>
  <c r="L715" i="4" s="1"/>
  <c r="R715" i="4" s="1"/>
  <c r="K715" i="4" a="1"/>
  <c r="K715" i="4" s="1"/>
  <c r="J715" i="4" a="1"/>
  <c r="J715" i="4" s="1"/>
  <c r="L718" i="4" a="1"/>
  <c r="L718" i="4" s="1"/>
  <c r="R718" i="4" s="1"/>
  <c r="K718" i="4" a="1"/>
  <c r="K718" i="4" s="1"/>
  <c r="J718" i="4" a="1"/>
  <c r="J718" i="4" s="1"/>
  <c r="L721" i="4" a="1"/>
  <c r="L721" i="4" s="1"/>
  <c r="R721" i="4" s="1"/>
  <c r="K721" i="4" a="1"/>
  <c r="K721" i="4" s="1"/>
  <c r="J721" i="4" a="1"/>
  <c r="J721" i="4" s="1"/>
  <c r="L723" i="4" a="1"/>
  <c r="L723" i="4" s="1"/>
  <c r="R723" i="4" s="1"/>
  <c r="K723" i="4" a="1"/>
  <c r="K723" i="4" s="1"/>
  <c r="J723" i="4" a="1"/>
  <c r="J723" i="4" s="1"/>
  <c r="K726" i="4" a="1"/>
  <c r="K726" i="4" s="1"/>
  <c r="L726" i="4" a="1"/>
  <c r="L726" i="4" s="1"/>
  <c r="R726" i="4" s="1"/>
  <c r="J726" i="4" a="1"/>
  <c r="J726" i="4" s="1"/>
  <c r="L729" i="4" a="1"/>
  <c r="L729" i="4" s="1"/>
  <c r="R729" i="4" s="1"/>
  <c r="K729" i="4" a="1"/>
  <c r="K729" i="4" s="1"/>
  <c r="L731" i="4" a="1"/>
  <c r="L731" i="4" s="1"/>
  <c r="R731" i="4" s="1"/>
  <c r="J731" i="4" a="1"/>
  <c r="J731" i="4" s="1"/>
  <c r="K731" i="4" a="1"/>
  <c r="K731" i="4" s="1"/>
  <c r="K738" i="4" a="1"/>
  <c r="K738" i="4" s="1"/>
  <c r="L738" i="4" a="1"/>
  <c r="L738" i="4" s="1"/>
  <c r="R738" i="4" s="1"/>
  <c r="L740" i="4" a="1"/>
  <c r="L740" i="4" s="1"/>
  <c r="R740" i="4" s="1"/>
  <c r="K740" i="4" a="1"/>
  <c r="K740" i="4" s="1"/>
  <c r="J740" i="4" a="1"/>
  <c r="J740" i="4" s="1"/>
  <c r="L745" i="4" a="1"/>
  <c r="L745" i="4" s="1"/>
  <c r="R745" i="4" s="1"/>
  <c r="K745" i="4" a="1"/>
  <c r="K745" i="4" s="1"/>
  <c r="J745" i="4" a="1"/>
  <c r="J745" i="4" s="1"/>
  <c r="L747" i="4" a="1"/>
  <c r="L747" i="4" s="1"/>
  <c r="R747" i="4" s="1"/>
  <c r="K747" i="4" a="1"/>
  <c r="K747" i="4" s="1"/>
  <c r="J747" i="4" a="1"/>
  <c r="J747" i="4" s="1"/>
  <c r="L754" i="4" a="1"/>
  <c r="L754" i="4" s="1"/>
  <c r="R754" i="4" s="1"/>
  <c r="K754" i="4" a="1"/>
  <c r="K754" i="4" s="1"/>
  <c r="J754" i="4" a="1"/>
  <c r="J754" i="4" s="1"/>
  <c r="J756" i="4" a="1"/>
  <c r="J756" i="4" s="1"/>
  <c r="L756" i="4" a="1"/>
  <c r="L756" i="4" s="1"/>
  <c r="R756" i="4" s="1"/>
  <c r="K761" i="4" a="1"/>
  <c r="K761" i="4" s="1"/>
  <c r="L761" i="4" a="1"/>
  <c r="L761" i="4" s="1"/>
  <c r="R761" i="4" s="1"/>
  <c r="J761" i="4" a="1"/>
  <c r="J761" i="4" s="1"/>
  <c r="L763" i="4" a="1"/>
  <c r="L763" i="4" s="1"/>
  <c r="R763" i="4" s="1"/>
  <c r="K763" i="4" a="1"/>
  <c r="K763" i="4" s="1"/>
  <c r="J763" i="4" a="1"/>
  <c r="J763" i="4" s="1"/>
  <c r="L768" i="4" a="1"/>
  <c r="L768" i="4" s="1"/>
  <c r="R768" i="4" s="1"/>
  <c r="J768" i="4" a="1"/>
  <c r="J768" i="4" s="1"/>
  <c r="L770" i="4" a="1"/>
  <c r="L770" i="4" s="1"/>
  <c r="R770" i="4" s="1"/>
  <c r="K770" i="4" a="1"/>
  <c r="K770" i="4" s="1"/>
  <c r="J770" i="4" a="1"/>
  <c r="J770" i="4" s="1"/>
  <c r="L777" i="4" a="1"/>
  <c r="L777" i="4" s="1"/>
  <c r="R777" i="4" s="1"/>
  <c r="K777" i="4" a="1"/>
  <c r="K777" i="4" s="1"/>
  <c r="J777" i="4" a="1"/>
  <c r="J777" i="4" s="1"/>
  <c r="L779" i="4" a="1"/>
  <c r="L779" i="4" s="1"/>
  <c r="R779" i="4" s="1"/>
  <c r="J779" i="4" a="1"/>
  <c r="J779" i="4" s="1"/>
  <c r="L784" i="4" a="1"/>
  <c r="L784" i="4" s="1"/>
  <c r="R784" i="4" s="1"/>
  <c r="K784" i="4" a="1"/>
  <c r="K784" i="4" s="1"/>
  <c r="J784" i="4" a="1"/>
  <c r="J784" i="4" s="1"/>
  <c r="L786" i="4" a="1"/>
  <c r="L786" i="4" s="1"/>
  <c r="R786" i="4" s="1"/>
  <c r="K786" i="4" a="1"/>
  <c r="K786" i="4" s="1"/>
  <c r="L793" i="4" a="1"/>
  <c r="L793" i="4" s="1"/>
  <c r="R793" i="4" s="1"/>
  <c r="K793" i="4" a="1"/>
  <c r="K793" i="4" s="1"/>
  <c r="J793" i="4" a="1"/>
  <c r="J793" i="4" s="1"/>
  <c r="L795" i="4" a="1"/>
  <c r="L795" i="4" s="1"/>
  <c r="R795" i="4" s="1"/>
  <c r="K795" i="4" a="1"/>
  <c r="K795" i="4" s="1"/>
  <c r="L800" i="4" a="1"/>
  <c r="L800" i="4" s="1"/>
  <c r="R800" i="4" s="1"/>
  <c r="K800" i="4" a="1"/>
  <c r="K800" i="4" s="1"/>
  <c r="L802" i="4" a="1"/>
  <c r="L802" i="4" s="1"/>
  <c r="R802" i="4" s="1"/>
  <c r="K802" i="4" a="1"/>
  <c r="K802" i="4" s="1"/>
  <c r="J802" i="4" a="1"/>
  <c r="J802" i="4" s="1"/>
  <c r="L809" i="4" a="1"/>
  <c r="L809" i="4" s="1"/>
  <c r="R809" i="4" s="1"/>
  <c r="K809" i="4" a="1"/>
  <c r="K809" i="4" s="1"/>
  <c r="L811" i="4" a="1"/>
  <c r="L811" i="4" s="1"/>
  <c r="R811" i="4" s="1"/>
  <c r="J811" i="4" a="1"/>
  <c r="J811" i="4" s="1"/>
  <c r="L816" i="4" a="1"/>
  <c r="L816" i="4" s="1"/>
  <c r="R816" i="4" s="1"/>
  <c r="K816" i="4" a="1"/>
  <c r="K816" i="4" s="1"/>
  <c r="J816" i="4" a="1"/>
  <c r="J816" i="4" s="1"/>
  <c r="L818" i="4" a="1"/>
  <c r="L818" i="4" s="1"/>
  <c r="R818" i="4" s="1"/>
  <c r="K818" i="4" a="1"/>
  <c r="K818" i="4" s="1"/>
  <c r="J818" i="4" a="1"/>
  <c r="J818" i="4" s="1"/>
  <c r="L825" i="4" a="1"/>
  <c r="L825" i="4" s="1"/>
  <c r="R825" i="4" s="1"/>
  <c r="K825" i="4" a="1"/>
  <c r="K825" i="4" s="1"/>
  <c r="J825" i="4" a="1"/>
  <c r="J825" i="4" s="1"/>
  <c r="L827" i="4" a="1"/>
  <c r="L827" i="4" s="1"/>
  <c r="R827" i="4" s="1"/>
  <c r="K827" i="4" a="1"/>
  <c r="K827" i="4" s="1"/>
  <c r="J827" i="4" a="1"/>
  <c r="J827" i="4" s="1"/>
  <c r="L832" i="4" a="1"/>
  <c r="L832" i="4" s="1"/>
  <c r="R832" i="4" s="1"/>
  <c r="J832" i="4" a="1"/>
  <c r="J832" i="4" s="1"/>
  <c r="L834" i="4" a="1"/>
  <c r="L834" i="4" s="1"/>
  <c r="R834" i="4" s="1"/>
  <c r="K834" i="4" a="1"/>
  <c r="K834" i="4" s="1"/>
  <c r="J834" i="4" a="1"/>
  <c r="J834" i="4" s="1"/>
  <c r="L841" i="4" a="1"/>
  <c r="L841" i="4" s="1"/>
  <c r="R841" i="4" s="1"/>
  <c r="K841" i="4" a="1"/>
  <c r="K841" i="4" s="1"/>
  <c r="J841" i="4" a="1"/>
  <c r="J841" i="4" s="1"/>
  <c r="L848" i="4" a="1"/>
  <c r="L848" i="4" s="1"/>
  <c r="R848" i="4" s="1"/>
  <c r="J848" i="4" a="1"/>
  <c r="J848" i="4" s="1"/>
  <c r="K848" i="4" a="1"/>
  <c r="K848" i="4" s="1"/>
  <c r="L850" i="4" a="1"/>
  <c r="L850" i="4" s="1"/>
  <c r="R850" i="4" s="1"/>
  <c r="K850" i="4" a="1"/>
  <c r="K850" i="4" s="1"/>
  <c r="J850" i="4" a="1"/>
  <c r="J850" i="4" s="1"/>
  <c r="L857" i="4" a="1"/>
  <c r="L857" i="4" s="1"/>
  <c r="R857" i="4" s="1"/>
  <c r="K857" i="4" a="1"/>
  <c r="K857" i="4" s="1"/>
  <c r="K859" i="4" a="1"/>
  <c r="K859" i="4" s="1"/>
  <c r="L859" i="4" a="1"/>
  <c r="L859" i="4" s="1"/>
  <c r="R859" i="4" s="1"/>
  <c r="J859" i="4" a="1"/>
  <c r="J859" i="4" s="1"/>
  <c r="L864" i="4" a="1"/>
  <c r="L864" i="4" s="1"/>
  <c r="R864" i="4" s="1"/>
  <c r="K864" i="4" a="1"/>
  <c r="K864" i="4" s="1"/>
  <c r="J864" i="4" a="1"/>
  <c r="J864" i="4" s="1"/>
  <c r="L866" i="4" a="1"/>
  <c r="L866" i="4" s="1"/>
  <c r="R866" i="4" s="1"/>
  <c r="K866" i="4" a="1"/>
  <c r="K866" i="4" s="1"/>
  <c r="L873" i="4" a="1"/>
  <c r="L873" i="4" s="1"/>
  <c r="R873" i="4" s="1"/>
  <c r="K873" i="4" a="1"/>
  <c r="K873" i="4" s="1"/>
  <c r="J873" i="4" a="1"/>
  <c r="J873" i="4" s="1"/>
  <c r="L875" i="4" a="1"/>
  <c r="L875" i="4" s="1"/>
  <c r="R875" i="4" s="1"/>
  <c r="K875" i="4" a="1"/>
  <c r="K875" i="4" s="1"/>
  <c r="J875" i="4" a="1"/>
  <c r="J875" i="4" s="1"/>
  <c r="L880" i="4" a="1"/>
  <c r="L880" i="4" s="1"/>
  <c r="R880" i="4" s="1"/>
  <c r="K880" i="4" a="1"/>
  <c r="K880" i="4" s="1"/>
  <c r="L882" i="4" a="1"/>
  <c r="L882" i="4" s="1"/>
  <c r="R882" i="4" s="1"/>
  <c r="K882" i="4" a="1"/>
  <c r="K882" i="4" s="1"/>
  <c r="J882" i="4" a="1"/>
  <c r="J882" i="4" s="1"/>
  <c r="L889" i="4" a="1"/>
  <c r="L889" i="4" s="1"/>
  <c r="R889" i="4" s="1"/>
  <c r="K889" i="4" a="1"/>
  <c r="K889" i="4" s="1"/>
  <c r="J889" i="4" a="1"/>
  <c r="J889" i="4" s="1"/>
  <c r="L891" i="4" a="1"/>
  <c r="L891" i="4" s="1"/>
  <c r="R891" i="4" s="1"/>
  <c r="K891" i="4" a="1"/>
  <c r="K891" i="4" s="1"/>
  <c r="J891" i="4" a="1"/>
  <c r="J891" i="4" s="1"/>
  <c r="L896" i="4" a="1"/>
  <c r="L896" i="4" s="1"/>
  <c r="R896" i="4" s="1"/>
  <c r="K896" i="4" a="1"/>
  <c r="K896" i="4" s="1"/>
  <c r="J896" i="4" a="1"/>
  <c r="J896" i="4" s="1"/>
  <c r="L898" i="4" a="1"/>
  <c r="L898" i="4" s="1"/>
  <c r="R898" i="4" s="1"/>
  <c r="K898" i="4" a="1"/>
  <c r="K898" i="4" s="1"/>
  <c r="J898" i="4" a="1"/>
  <c r="J898" i="4" s="1"/>
  <c r="L905" i="4" a="1"/>
  <c r="L905" i="4" s="1"/>
  <c r="R905" i="4" s="1"/>
  <c r="J905" i="4" a="1"/>
  <c r="J905" i="4" s="1"/>
  <c r="L907" i="4" a="1"/>
  <c r="L907" i="4" s="1"/>
  <c r="R907" i="4" s="1"/>
  <c r="K907" i="4" a="1"/>
  <c r="K907" i="4" s="1"/>
  <c r="J907" i="4" a="1"/>
  <c r="J907" i="4" s="1"/>
  <c r="L912" i="4" a="1"/>
  <c r="L912" i="4" s="1"/>
  <c r="R912" i="4" s="1"/>
  <c r="K912" i="4" a="1"/>
  <c r="K912" i="4" s="1"/>
  <c r="J912" i="4" a="1"/>
  <c r="J912" i="4" s="1"/>
  <c r="L914" i="4" a="1"/>
  <c r="L914" i="4" s="1"/>
  <c r="R914" i="4" s="1"/>
  <c r="K914" i="4" a="1"/>
  <c r="K914" i="4" s="1"/>
  <c r="L921" i="4" a="1"/>
  <c r="L921" i="4" s="1"/>
  <c r="R921" i="4" s="1"/>
  <c r="J921" i="4" a="1"/>
  <c r="J921" i="4" s="1"/>
  <c r="L923" i="4" a="1"/>
  <c r="L923" i="4" s="1"/>
  <c r="R923" i="4" s="1"/>
  <c r="K923" i="4" a="1"/>
  <c r="K923" i="4" s="1"/>
  <c r="L930" i="4" a="1"/>
  <c r="L930" i="4" s="1"/>
  <c r="R930" i="4" s="1"/>
  <c r="K930" i="4" a="1"/>
  <c r="K930" i="4" s="1"/>
  <c r="J930" i="4" a="1"/>
  <c r="J930" i="4" s="1"/>
  <c r="L937" i="4" a="1"/>
  <c r="L937" i="4" s="1"/>
  <c r="R937" i="4" s="1"/>
  <c r="K937" i="4" a="1"/>
  <c r="K937" i="4" s="1"/>
  <c r="K939" i="4" a="1"/>
  <c r="K939" i="4" s="1"/>
  <c r="L939" i="4" a="1"/>
  <c r="L939" i="4" s="1"/>
  <c r="R939" i="4" s="1"/>
  <c r="J939" i="4" a="1"/>
  <c r="J939" i="4" s="1"/>
  <c r="L944" i="4" a="1"/>
  <c r="L944" i="4" s="1"/>
  <c r="R944" i="4" s="1"/>
  <c r="J944" i="4" a="1"/>
  <c r="J944" i="4" s="1"/>
  <c r="L946" i="4" a="1"/>
  <c r="L946" i="4" s="1"/>
  <c r="R946" i="4" s="1"/>
  <c r="K946" i="4" a="1"/>
  <c r="K946" i="4" s="1"/>
  <c r="J946" i="4" a="1"/>
  <c r="J946" i="4" s="1"/>
  <c r="L953" i="4" a="1"/>
  <c r="L953" i="4" s="1"/>
  <c r="R953" i="4" s="1"/>
  <c r="K953" i="4" a="1"/>
  <c r="K953" i="4" s="1"/>
  <c r="J953" i="4" a="1"/>
  <c r="J953" i="4" s="1"/>
  <c r="L955" i="4" a="1"/>
  <c r="L955" i="4" s="1"/>
  <c r="R955" i="4" s="1"/>
  <c r="K955" i="4" a="1"/>
  <c r="K955" i="4" s="1"/>
  <c r="J955" i="4" a="1"/>
  <c r="J955" i="4" s="1"/>
  <c r="L960" i="4" a="1"/>
  <c r="L960" i="4" s="1"/>
  <c r="R960" i="4" s="1"/>
  <c r="K960" i="4" a="1"/>
  <c r="K960" i="4" s="1"/>
  <c r="J960" i="4" a="1"/>
  <c r="J960" i="4" s="1"/>
  <c r="L962" i="4" a="1"/>
  <c r="L962" i="4" s="1"/>
  <c r="R962" i="4" s="1"/>
  <c r="K962" i="4" a="1"/>
  <c r="K962" i="4" s="1"/>
  <c r="J962" i="4" a="1"/>
  <c r="J962" i="4" s="1"/>
  <c r="L969" i="4" a="1"/>
  <c r="L969" i="4" s="1"/>
  <c r="R969" i="4" s="1"/>
  <c r="K969" i="4" a="1"/>
  <c r="K969" i="4" s="1"/>
  <c r="J969" i="4" a="1"/>
  <c r="J969" i="4" s="1"/>
  <c r="L971" i="4" a="1"/>
  <c r="L971" i="4" s="1"/>
  <c r="R971" i="4" s="1"/>
  <c r="K971" i="4" a="1"/>
  <c r="K971" i="4" s="1"/>
  <c r="L976" i="4" a="1"/>
  <c r="L976" i="4" s="1"/>
  <c r="R976" i="4" s="1"/>
  <c r="K976" i="4" a="1"/>
  <c r="K976" i="4" s="1"/>
  <c r="J976" i="4" a="1"/>
  <c r="J976" i="4" s="1"/>
  <c r="L978" i="4" a="1"/>
  <c r="L978" i="4" s="1"/>
  <c r="R978" i="4" s="1"/>
  <c r="K978" i="4" a="1"/>
  <c r="K978" i="4" s="1"/>
  <c r="J978" i="4" a="1"/>
  <c r="J978" i="4" s="1"/>
  <c r="L985" i="4" a="1"/>
  <c r="L985" i="4" s="1"/>
  <c r="R985" i="4" s="1"/>
  <c r="K985" i="4" a="1"/>
  <c r="K985" i="4" s="1"/>
  <c r="K987" i="4" a="1"/>
  <c r="K987" i="4" s="1"/>
  <c r="L987" i="4" a="1"/>
  <c r="L987" i="4" s="1"/>
  <c r="R987" i="4" s="1"/>
  <c r="J987" i="4" a="1"/>
  <c r="J987" i="4" s="1"/>
  <c r="L992" i="4" a="1"/>
  <c r="L992" i="4" s="1"/>
  <c r="R992" i="4" s="1"/>
  <c r="K992" i="4" a="1"/>
  <c r="K992" i="4" s="1"/>
  <c r="J992" i="4" a="1"/>
  <c r="J992" i="4" s="1"/>
  <c r="L994" i="4" a="1"/>
  <c r="L994" i="4" s="1"/>
  <c r="R994" i="4" s="1"/>
  <c r="K994" i="4" a="1"/>
  <c r="K994" i="4" s="1"/>
  <c r="L1001" i="4" a="1"/>
  <c r="L1001" i="4" s="1"/>
  <c r="R1001" i="4" s="1"/>
  <c r="K1001" i="4" a="1"/>
  <c r="K1001" i="4" s="1"/>
  <c r="J1001" i="4" a="1"/>
  <c r="J1001" i="4" s="1"/>
  <c r="L1003" i="4" a="1"/>
  <c r="L1003" i="4" s="1"/>
  <c r="R1003" i="4" s="1"/>
  <c r="K1003" i="4" a="1"/>
  <c r="K1003" i="4" s="1"/>
  <c r="J1003" i="4" a="1"/>
  <c r="J1003" i="4" s="1"/>
  <c r="L1008" i="4" a="1"/>
  <c r="L1008" i="4" s="1"/>
  <c r="R1008" i="4" s="1"/>
  <c r="K1008" i="4" a="1"/>
  <c r="K1008" i="4" s="1"/>
  <c r="L1010" i="4" a="1"/>
  <c r="L1010" i="4" s="1"/>
  <c r="R1010" i="4" s="1"/>
  <c r="K1010" i="4" a="1"/>
  <c r="K1010" i="4" s="1"/>
  <c r="J1010" i="4" a="1"/>
  <c r="J1010" i="4" s="1"/>
  <c r="L1017" i="4" a="1"/>
  <c r="L1017" i="4" s="1"/>
  <c r="R1017" i="4" s="1"/>
  <c r="K1017" i="4" a="1"/>
  <c r="K1017" i="4" s="1"/>
  <c r="J1017" i="4" a="1"/>
  <c r="J1017" i="4" s="1"/>
  <c r="L1019" i="4" a="1"/>
  <c r="L1019" i="4" s="1"/>
  <c r="R1019" i="4" s="1"/>
  <c r="K1019" i="4" a="1"/>
  <c r="K1019" i="4" s="1"/>
  <c r="J1019" i="4" a="1"/>
  <c r="J1019" i="4" s="1"/>
  <c r="L1024" i="4" a="1"/>
  <c r="L1024" i="4" s="1"/>
  <c r="R1024" i="4" s="1"/>
  <c r="K1024" i="4" a="1"/>
  <c r="K1024" i="4" s="1"/>
  <c r="J1024" i="4" a="1"/>
  <c r="J1024" i="4" s="1"/>
  <c r="L1026" i="4" a="1"/>
  <c r="L1026" i="4" s="1"/>
  <c r="R1026" i="4" s="1"/>
  <c r="K1026" i="4" a="1"/>
  <c r="K1026" i="4" s="1"/>
  <c r="J1026" i="4" a="1"/>
  <c r="J1026" i="4" s="1"/>
  <c r="L1033" i="4" a="1"/>
  <c r="L1033" i="4" s="1"/>
  <c r="R1033" i="4" s="1"/>
  <c r="K1033" i="4" a="1"/>
  <c r="K1033" i="4" s="1"/>
  <c r="L1035" i="4" a="1"/>
  <c r="L1035" i="4" s="1"/>
  <c r="R1035" i="4" s="1"/>
  <c r="K1035" i="4" a="1"/>
  <c r="K1035" i="4" s="1"/>
  <c r="J1035" i="4" a="1"/>
  <c r="J1035" i="4" s="1"/>
  <c r="L1040" i="4" a="1"/>
  <c r="L1040" i="4" s="1"/>
  <c r="R1040" i="4" s="1"/>
  <c r="K1040" i="4" a="1"/>
  <c r="K1040" i="4" s="1"/>
  <c r="J1040" i="4" a="1"/>
  <c r="J1040" i="4" s="1"/>
  <c r="L1042" i="4" a="1"/>
  <c r="L1042" i="4" s="1"/>
  <c r="R1042" i="4" s="1"/>
  <c r="K1042" i="4" a="1"/>
  <c r="K1042" i="4" s="1"/>
  <c r="J1042" i="4" a="1"/>
  <c r="J1042" i="4" s="1"/>
  <c r="L1049" i="4" a="1"/>
  <c r="L1049" i="4" s="1"/>
  <c r="R1049" i="4" s="1"/>
  <c r="K1049" i="4" a="1"/>
  <c r="K1049" i="4" s="1"/>
  <c r="L1051" i="4" a="1"/>
  <c r="L1051" i="4" s="1"/>
  <c r="R1051" i="4" s="1"/>
  <c r="J1051" i="4" a="1"/>
  <c r="J1051" i="4" s="1"/>
  <c r="K1051" i="4" a="1"/>
  <c r="K1051" i="4" s="1"/>
  <c r="L1056" i="4" a="1"/>
  <c r="L1056" i="4" s="1"/>
  <c r="R1056" i="4" s="1"/>
  <c r="K1056" i="4" a="1"/>
  <c r="K1056" i="4" s="1"/>
  <c r="J1056" i="4" a="1"/>
  <c r="J1056" i="4" s="1"/>
  <c r="L1058" i="4" a="1"/>
  <c r="L1058" i="4" s="1"/>
  <c r="R1058" i="4" s="1"/>
  <c r="K1058" i="4" a="1"/>
  <c r="K1058" i="4" s="1"/>
  <c r="J1058" i="4" a="1"/>
  <c r="J1058" i="4" s="1"/>
  <c r="L1065" i="4" a="1"/>
  <c r="L1065" i="4" s="1"/>
  <c r="R1065" i="4" s="1"/>
  <c r="K1065" i="4" a="1"/>
  <c r="K1065" i="4" s="1"/>
  <c r="L1067" i="4" a="1"/>
  <c r="L1067" i="4" s="1"/>
  <c r="R1067" i="4" s="1"/>
  <c r="J1067" i="4" a="1"/>
  <c r="J1067" i="4" s="1"/>
  <c r="K1067" i="4" a="1"/>
  <c r="K1067" i="4" s="1"/>
  <c r="L1072" i="4" a="1"/>
  <c r="L1072" i="4" s="1"/>
  <c r="R1072" i="4" s="1"/>
  <c r="K1072" i="4" a="1"/>
  <c r="K1072" i="4" s="1"/>
  <c r="J1072" i="4" a="1"/>
  <c r="J1072" i="4" s="1"/>
  <c r="L1074" i="4" a="1"/>
  <c r="L1074" i="4" s="1"/>
  <c r="R1074" i="4" s="1"/>
  <c r="K1074" i="4" a="1"/>
  <c r="K1074" i="4" s="1"/>
  <c r="J1074" i="4" a="1"/>
  <c r="J1074" i="4" s="1"/>
  <c r="L1081" i="4" a="1"/>
  <c r="L1081" i="4" s="1"/>
  <c r="R1081" i="4" s="1"/>
  <c r="K1081" i="4" a="1"/>
  <c r="K1081" i="4" s="1"/>
  <c r="L1084" i="4" a="1"/>
  <c r="L1084" i="4" s="1"/>
  <c r="R1084" i="4" s="1"/>
  <c r="K1084" i="4" a="1"/>
  <c r="K1084" i="4" s="1"/>
  <c r="J1084" i="4" a="1"/>
  <c r="J1084" i="4" s="1"/>
  <c r="L1089" i="4" a="1"/>
  <c r="L1089" i="4" s="1"/>
  <c r="R1089" i="4" s="1"/>
  <c r="J1089" i="4" a="1"/>
  <c r="J1089" i="4" s="1"/>
  <c r="L1092" i="4" a="1"/>
  <c r="L1092" i="4" s="1"/>
  <c r="R1092" i="4" s="1"/>
  <c r="K1092" i="4" a="1"/>
  <c r="K1092" i="4" s="1"/>
  <c r="L1100" i="4" a="1"/>
  <c r="L1100" i="4" s="1"/>
  <c r="R1100" i="4" s="1"/>
  <c r="K1100" i="4" a="1"/>
  <c r="K1100" i="4" s="1"/>
  <c r="J1100" i="4" a="1"/>
  <c r="J1100" i="4" s="1"/>
  <c r="L1105" i="4" a="1"/>
  <c r="L1105" i="4" s="1"/>
  <c r="R1105" i="4" s="1"/>
  <c r="K1105" i="4" a="1"/>
  <c r="K1105" i="4" s="1"/>
  <c r="J1105" i="4" a="1"/>
  <c r="J1105" i="4" s="1"/>
  <c r="L1108" i="4" a="1"/>
  <c r="L1108" i="4" s="1"/>
  <c r="R1108" i="4" s="1"/>
  <c r="K1108" i="4" a="1"/>
  <c r="K1108" i="4" s="1"/>
  <c r="K1113" i="4" a="1"/>
  <c r="K1113" i="4" s="1"/>
  <c r="L1113" i="4" a="1"/>
  <c r="L1113" i="4" s="1"/>
  <c r="R1113" i="4" s="1"/>
  <c r="L1116" i="4" a="1"/>
  <c r="L1116" i="4" s="1"/>
  <c r="R1116" i="4" s="1"/>
  <c r="K1116" i="4" a="1"/>
  <c r="K1116" i="4" s="1"/>
  <c r="J1116" i="4" a="1"/>
  <c r="J1116" i="4" s="1"/>
  <c r="K1121" i="4" a="1"/>
  <c r="K1121" i="4" s="1"/>
  <c r="L1121" i="4" a="1"/>
  <c r="L1121" i="4" s="1"/>
  <c r="R1121" i="4" s="1"/>
  <c r="J1121" i="4" a="1"/>
  <c r="J1121" i="4" s="1"/>
  <c r="L1124" i="4" a="1"/>
  <c r="L1124" i="4" s="1"/>
  <c r="R1124" i="4" s="1"/>
  <c r="K1124" i="4" a="1"/>
  <c r="K1124" i="4" s="1"/>
  <c r="K1129" i="4" a="1"/>
  <c r="K1129" i="4" s="1"/>
  <c r="L1129" i="4" a="1"/>
  <c r="L1129" i="4" s="1"/>
  <c r="R1129" i="4" s="1"/>
  <c r="L1132" i="4" a="1"/>
  <c r="L1132" i="4" s="1"/>
  <c r="R1132" i="4" s="1"/>
  <c r="K1132" i="4" a="1"/>
  <c r="K1132" i="4" s="1"/>
  <c r="J1132" i="4" a="1"/>
  <c r="J1132" i="4" s="1"/>
  <c r="L1137" i="4" a="1"/>
  <c r="L1137" i="4" s="1"/>
  <c r="R1137" i="4" s="1"/>
  <c r="J1137" i="4" a="1"/>
  <c r="J1137" i="4" s="1"/>
  <c r="K1137" i="4" a="1"/>
  <c r="K1137" i="4" s="1"/>
  <c r="L1140" i="4" a="1"/>
  <c r="L1140" i="4" s="1"/>
  <c r="R1140" i="4" s="1"/>
  <c r="K1140" i="4" a="1"/>
  <c r="K1140" i="4" s="1"/>
  <c r="K1145" i="4" a="1"/>
  <c r="K1145" i="4" s="1"/>
  <c r="L1145" i="4" a="1"/>
  <c r="L1145" i="4" s="1"/>
  <c r="R1145" i="4" s="1"/>
  <c r="L1148" i="4" a="1"/>
  <c r="L1148" i="4" s="1"/>
  <c r="R1148" i="4" s="1"/>
  <c r="K1148" i="4" a="1"/>
  <c r="K1148" i="4" s="1"/>
  <c r="J1148" i="4" a="1"/>
  <c r="J1148" i="4" s="1"/>
  <c r="L1153" i="4" a="1"/>
  <c r="L1153" i="4" s="1"/>
  <c r="R1153" i="4" s="1"/>
  <c r="K1153" i="4" a="1"/>
  <c r="K1153" i="4" s="1"/>
  <c r="J1153" i="4" a="1"/>
  <c r="J1153" i="4" s="1"/>
  <c r="L1156" i="4" a="1"/>
  <c r="L1156" i="4" s="1"/>
  <c r="R1156" i="4" s="1"/>
  <c r="K1156" i="4" a="1"/>
  <c r="K1156" i="4" s="1"/>
  <c r="J1156" i="4" a="1"/>
  <c r="J1156" i="4" s="1"/>
  <c r="L1161" i="4" a="1"/>
  <c r="L1161" i="4" s="1"/>
  <c r="R1161" i="4" s="1"/>
  <c r="K1161" i="4" a="1"/>
  <c r="K1161" i="4" s="1"/>
  <c r="J1161" i="4" a="1"/>
  <c r="J1161" i="4" s="1"/>
  <c r="L1164" i="4" a="1"/>
  <c r="L1164" i="4" s="1"/>
  <c r="R1164" i="4" s="1"/>
  <c r="K1164" i="4" a="1"/>
  <c r="K1164" i="4" s="1"/>
  <c r="J1164" i="4" a="1"/>
  <c r="J1164" i="4" s="1"/>
  <c r="L1169" i="4" a="1"/>
  <c r="L1169" i="4" s="1"/>
  <c r="R1169" i="4" s="1"/>
  <c r="K1169" i="4" a="1"/>
  <c r="K1169" i="4" s="1"/>
  <c r="J1169" i="4" a="1"/>
  <c r="J1169" i="4" s="1"/>
  <c r="L1172" i="4" a="1"/>
  <c r="L1172" i="4" s="1"/>
  <c r="R1172" i="4" s="1"/>
  <c r="K1172" i="4" a="1"/>
  <c r="K1172" i="4" s="1"/>
  <c r="J1172" i="4" a="1"/>
  <c r="J1172" i="4" s="1"/>
  <c r="L1177" i="4" a="1"/>
  <c r="L1177" i="4" s="1"/>
  <c r="R1177" i="4" s="1"/>
  <c r="K1177" i="4" a="1"/>
  <c r="K1177" i="4" s="1"/>
  <c r="J1177" i="4" a="1"/>
  <c r="J1177" i="4" s="1"/>
  <c r="L1180" i="4" a="1"/>
  <c r="L1180" i="4" s="1"/>
  <c r="R1180" i="4" s="1"/>
  <c r="K1180" i="4" a="1"/>
  <c r="K1180" i="4" s="1"/>
  <c r="J1180" i="4" a="1"/>
  <c r="J1180" i="4" s="1"/>
  <c r="L1185" i="4" a="1"/>
  <c r="L1185" i="4" s="1"/>
  <c r="R1185" i="4" s="1"/>
  <c r="K1185" i="4" a="1"/>
  <c r="K1185" i="4" s="1"/>
  <c r="J1185" i="4" a="1"/>
  <c r="J1185" i="4" s="1"/>
  <c r="L1188" i="4" a="1"/>
  <c r="L1188" i="4" s="1"/>
  <c r="R1188" i="4" s="1"/>
  <c r="K1188" i="4" a="1"/>
  <c r="K1188" i="4" s="1"/>
  <c r="J1188" i="4" a="1"/>
  <c r="J1188" i="4" s="1"/>
  <c r="L1193" i="4" a="1"/>
  <c r="L1193" i="4" s="1"/>
  <c r="R1193" i="4" s="1"/>
  <c r="K1193" i="4" a="1"/>
  <c r="K1193" i="4" s="1"/>
  <c r="J1193" i="4" a="1"/>
  <c r="J1193" i="4" s="1"/>
  <c r="L1196" i="4" a="1"/>
  <c r="L1196" i="4" s="1"/>
  <c r="R1196" i="4" s="1"/>
  <c r="K1196" i="4" a="1"/>
  <c r="K1196" i="4" s="1"/>
  <c r="J1196" i="4" a="1"/>
  <c r="J1196" i="4" s="1"/>
  <c r="L1201" i="4" a="1"/>
  <c r="L1201" i="4" s="1"/>
  <c r="R1201" i="4" s="1"/>
  <c r="K1201" i="4" a="1"/>
  <c r="K1201" i="4" s="1"/>
  <c r="J1201" i="4" a="1"/>
  <c r="J1201" i="4" s="1"/>
  <c r="L1205" i="4" a="1"/>
  <c r="L1205" i="4" s="1"/>
  <c r="R1205" i="4" s="1"/>
  <c r="K1205" i="4" a="1"/>
  <c r="K1205" i="4" s="1"/>
  <c r="J1205" i="4" a="1"/>
  <c r="J1205" i="4" s="1"/>
  <c r="L1207" i="4" a="1"/>
  <c r="L1207" i="4" s="1"/>
  <c r="R1207" i="4" s="1"/>
  <c r="K1207" i="4" a="1"/>
  <c r="K1207" i="4" s="1"/>
  <c r="J1207" i="4" a="1"/>
  <c r="J1207" i="4" s="1"/>
  <c r="L1210" i="4" a="1"/>
  <c r="L1210" i="4" s="1"/>
  <c r="R1210" i="4" s="1"/>
  <c r="K1210" i="4" a="1"/>
  <c r="K1210" i="4" s="1"/>
  <c r="L1213" i="4" a="1"/>
  <c r="L1213" i="4" s="1"/>
  <c r="R1213" i="4" s="1"/>
  <c r="K1213" i="4" a="1"/>
  <c r="K1213" i="4" s="1"/>
  <c r="J1213" i="4" a="1"/>
  <c r="J1213" i="4" s="1"/>
  <c r="K1215" i="4" a="1"/>
  <c r="K1215" i="4" s="1"/>
  <c r="L1215" i="4" a="1"/>
  <c r="L1215" i="4" s="1"/>
  <c r="R1215" i="4" s="1"/>
  <c r="J1215" i="4" a="1"/>
  <c r="J1215" i="4" s="1"/>
  <c r="L1218" i="4" a="1"/>
  <c r="L1218" i="4" s="1"/>
  <c r="R1218" i="4" s="1"/>
  <c r="K1218" i="4" a="1"/>
  <c r="K1218" i="4" s="1"/>
  <c r="L1221" i="4" a="1"/>
  <c r="L1221" i="4" s="1"/>
  <c r="R1221" i="4" s="1"/>
  <c r="K1221" i="4" a="1"/>
  <c r="K1221" i="4" s="1"/>
  <c r="J1221" i="4" a="1"/>
  <c r="J1221" i="4" s="1"/>
  <c r="L1223" i="4" a="1"/>
  <c r="L1223" i="4" s="1"/>
  <c r="R1223" i="4" s="1"/>
  <c r="K1223" i="4" a="1"/>
  <c r="K1223" i="4" s="1"/>
  <c r="J1223" i="4" a="1"/>
  <c r="J1223" i="4" s="1"/>
  <c r="K1226" i="4" a="1"/>
  <c r="K1226" i="4" s="1"/>
  <c r="L1226" i="4" a="1"/>
  <c r="L1226" i="4" s="1"/>
  <c r="R1226" i="4" s="1"/>
  <c r="L1229" i="4" a="1"/>
  <c r="L1229" i="4" s="1"/>
  <c r="R1229" i="4" s="1"/>
  <c r="K1229" i="4" a="1"/>
  <c r="K1229" i="4" s="1"/>
  <c r="J1229" i="4" a="1"/>
  <c r="J1229" i="4" s="1"/>
  <c r="L1231" i="4" a="1"/>
  <c r="L1231" i="4" s="1"/>
  <c r="R1231" i="4" s="1"/>
  <c r="K1231" i="4" a="1"/>
  <c r="K1231" i="4" s="1"/>
  <c r="J1231" i="4" a="1"/>
  <c r="J1231" i="4" s="1"/>
  <c r="L1234" i="4" a="1"/>
  <c r="L1234" i="4" s="1"/>
  <c r="R1234" i="4" s="1"/>
  <c r="K1234" i="4" a="1"/>
  <c r="K1234" i="4" s="1"/>
  <c r="L1237" i="4" a="1"/>
  <c r="L1237" i="4" s="1"/>
  <c r="R1237" i="4" s="1"/>
  <c r="K1237" i="4" a="1"/>
  <c r="K1237" i="4" s="1"/>
  <c r="J1237" i="4" a="1"/>
  <c r="J1237" i="4" s="1"/>
  <c r="K1239" i="4" a="1"/>
  <c r="K1239" i="4" s="1"/>
  <c r="J1239" i="4" a="1"/>
  <c r="J1239" i="4" s="1"/>
  <c r="L1242" i="4" a="1"/>
  <c r="L1242" i="4" s="1"/>
  <c r="R1242" i="4" s="1"/>
  <c r="K1242" i="4" a="1"/>
  <c r="K1242" i="4" s="1"/>
  <c r="L1245" i="4" a="1"/>
  <c r="L1245" i="4" s="1"/>
  <c r="R1245" i="4" s="1"/>
  <c r="K1245" i="4" a="1"/>
  <c r="K1245" i="4" s="1"/>
  <c r="J1245" i="4" a="1"/>
  <c r="J1245" i="4" s="1"/>
  <c r="L1247" i="4" a="1"/>
  <c r="L1247" i="4" s="1"/>
  <c r="R1247" i="4" s="1"/>
  <c r="K1247" i="4" a="1"/>
  <c r="K1247" i="4" s="1"/>
  <c r="J1247" i="4" a="1"/>
  <c r="J1247" i="4" s="1"/>
  <c r="L1250" i="4" a="1"/>
  <c r="L1250" i="4" s="1"/>
  <c r="R1250" i="4" s="1"/>
  <c r="K1250" i="4" a="1"/>
  <c r="K1250" i="4" s="1"/>
  <c r="K1253" i="4" a="1"/>
  <c r="K1253" i="4" s="1"/>
  <c r="L1253" i="4" a="1"/>
  <c r="L1253" i="4" s="1"/>
  <c r="R1253" i="4" s="1"/>
  <c r="J1253" i="4" a="1"/>
  <c r="J1253" i="4" s="1"/>
  <c r="L1255" i="4" a="1"/>
  <c r="L1255" i="4" s="1"/>
  <c r="R1255" i="4" s="1"/>
  <c r="K1255" i="4" a="1"/>
  <c r="K1255" i="4" s="1"/>
  <c r="J1255" i="4" a="1"/>
  <c r="J1255" i="4" s="1"/>
  <c r="K1258" i="4" a="1"/>
  <c r="K1258" i="4" s="1"/>
  <c r="L1258" i="4" a="1"/>
  <c r="L1258" i="4" s="1"/>
  <c r="R1258" i="4" s="1"/>
  <c r="L1261" i="4" a="1"/>
  <c r="L1261" i="4" s="1"/>
  <c r="R1261" i="4" s="1"/>
  <c r="K1261" i="4" a="1"/>
  <c r="K1261" i="4" s="1"/>
  <c r="J1261" i="4" a="1"/>
  <c r="J1261" i="4" s="1"/>
  <c r="L1263" i="4" a="1"/>
  <c r="L1263" i="4" s="1"/>
  <c r="R1263" i="4" s="1"/>
  <c r="K1263" i="4" a="1"/>
  <c r="K1263" i="4" s="1"/>
  <c r="J1263" i="4" a="1"/>
  <c r="J1263" i="4" s="1"/>
  <c r="L1266" i="4" a="1"/>
  <c r="L1266" i="4" s="1"/>
  <c r="R1266" i="4" s="1"/>
  <c r="K1266" i="4" a="1"/>
  <c r="K1266" i="4" s="1"/>
  <c r="L1269" i="4" a="1"/>
  <c r="L1269" i="4" s="1"/>
  <c r="R1269" i="4" s="1"/>
  <c r="K1269" i="4" a="1"/>
  <c r="K1269" i="4" s="1"/>
  <c r="J1269" i="4" a="1"/>
  <c r="J1269" i="4" s="1"/>
  <c r="L1271" i="4" a="1"/>
  <c r="L1271" i="4" s="1"/>
  <c r="R1271" i="4" s="1"/>
  <c r="K1271" i="4" a="1"/>
  <c r="K1271" i="4" s="1"/>
  <c r="J1271" i="4" a="1"/>
  <c r="J1271" i="4" s="1"/>
  <c r="L1274" i="4" a="1"/>
  <c r="L1274" i="4" s="1"/>
  <c r="R1274" i="4" s="1"/>
  <c r="K1274" i="4" a="1"/>
  <c r="K1274" i="4" s="1"/>
  <c r="L1277" i="4" a="1"/>
  <c r="L1277" i="4" s="1"/>
  <c r="R1277" i="4" s="1"/>
  <c r="K1277" i="4" a="1"/>
  <c r="K1277" i="4" s="1"/>
  <c r="J1277" i="4" a="1"/>
  <c r="J1277" i="4" s="1"/>
  <c r="L1279" i="4" a="1"/>
  <c r="L1279" i="4" s="1"/>
  <c r="R1279" i="4" s="1"/>
  <c r="K1279" i="4" a="1"/>
  <c r="K1279" i="4" s="1"/>
  <c r="J1279" i="4" a="1"/>
  <c r="J1279" i="4" s="1"/>
  <c r="L1282" i="4" a="1"/>
  <c r="L1282" i="4" s="1"/>
  <c r="R1282" i="4" s="1"/>
  <c r="K1282" i="4" a="1"/>
  <c r="K1282" i="4" s="1"/>
  <c r="L1285" i="4" a="1"/>
  <c r="L1285" i="4" s="1"/>
  <c r="R1285" i="4" s="1"/>
  <c r="J1285" i="4" a="1"/>
  <c r="J1285" i="4" s="1"/>
  <c r="L1287" i="4" a="1"/>
  <c r="L1287" i="4" s="1"/>
  <c r="R1287" i="4" s="1"/>
  <c r="K1287" i="4" a="1"/>
  <c r="K1287" i="4" s="1"/>
  <c r="J1287" i="4" a="1"/>
  <c r="J1287" i="4" s="1"/>
  <c r="L1290" i="4" a="1"/>
  <c r="L1290" i="4" s="1"/>
  <c r="R1290" i="4" s="1"/>
  <c r="K1290" i="4" a="1"/>
  <c r="K1290" i="4" s="1"/>
  <c r="L1295" i="4" a="1"/>
  <c r="L1295" i="4" s="1"/>
  <c r="R1295" i="4" s="1"/>
  <c r="K1295" i="4" a="1"/>
  <c r="K1295" i="4" s="1"/>
  <c r="J1295" i="4" a="1"/>
  <c r="J1295" i="4" s="1"/>
  <c r="L1298" i="4" a="1"/>
  <c r="L1298" i="4" s="1"/>
  <c r="R1298" i="4" s="1"/>
  <c r="K1298" i="4" a="1"/>
  <c r="K1298" i="4" s="1"/>
  <c r="J1298" i="4" a="1"/>
  <c r="J1298" i="4" s="1"/>
  <c r="L1301" i="4" a="1"/>
  <c r="L1301" i="4" s="1"/>
  <c r="R1301" i="4" s="1"/>
  <c r="J1301" i="4" a="1"/>
  <c r="J1301" i="4" s="1"/>
  <c r="K1303" i="4" a="1"/>
  <c r="K1303" i="4" s="1"/>
  <c r="L1303" i="4" a="1"/>
  <c r="L1303" i="4" s="1"/>
  <c r="R1303" i="4" s="1"/>
  <c r="J1303" i="4" a="1"/>
  <c r="J1303" i="4" s="1"/>
  <c r="L1306" i="4" a="1"/>
  <c r="L1306" i="4" s="1"/>
  <c r="R1306" i="4" s="1"/>
  <c r="J1306" i="4" a="1"/>
  <c r="J1306" i="4" s="1"/>
  <c r="K1306" i="4" a="1"/>
  <c r="K1306" i="4" s="1"/>
  <c r="L1311" i="4" a="1"/>
  <c r="L1311" i="4" s="1"/>
  <c r="R1311" i="4" s="1"/>
  <c r="K1311" i="4" a="1"/>
  <c r="K1311" i="4" s="1"/>
  <c r="L1314" i="4" a="1"/>
  <c r="L1314" i="4" s="1"/>
  <c r="R1314" i="4" s="1"/>
  <c r="J1314" i="4" a="1"/>
  <c r="J1314" i="4" s="1"/>
  <c r="K1314" i="4" a="1"/>
  <c r="K1314" i="4" s="1"/>
  <c r="K1319" i="4" a="1"/>
  <c r="K1319" i="4" s="1"/>
  <c r="L1319" i="4" a="1"/>
  <c r="L1319" i="4" s="1"/>
  <c r="R1319" i="4" s="1"/>
  <c r="J1319" i="4" a="1"/>
  <c r="J1319" i="4" s="1"/>
  <c r="L1322" i="4" a="1"/>
  <c r="L1322" i="4" s="1"/>
  <c r="R1322" i="4" s="1"/>
  <c r="K1322" i="4" a="1"/>
  <c r="K1322" i="4" s="1"/>
  <c r="L1327" i="4" a="1"/>
  <c r="L1327" i="4" s="1"/>
  <c r="R1327" i="4" s="1"/>
  <c r="J1327" i="4" a="1"/>
  <c r="J1327" i="4" s="1"/>
  <c r="L1330" i="4" a="1"/>
  <c r="L1330" i="4" s="1"/>
  <c r="R1330" i="4" s="1"/>
  <c r="K1330" i="4" a="1"/>
  <c r="K1330" i="4" s="1"/>
  <c r="J1330" i="4" a="1"/>
  <c r="J1330" i="4" s="1"/>
  <c r="L1335" i="4" a="1"/>
  <c r="L1335" i="4" s="1"/>
  <c r="R1335" i="4" s="1"/>
  <c r="J1335" i="4" a="1"/>
  <c r="J1335" i="4" s="1"/>
  <c r="L1338" i="4" a="1"/>
  <c r="L1338" i="4" s="1"/>
  <c r="R1338" i="4" s="1"/>
  <c r="K1338" i="4" a="1"/>
  <c r="K1338" i="4" s="1"/>
  <c r="J1338" i="4" a="1"/>
  <c r="J1338" i="4" s="1"/>
  <c r="L1346" i="4" a="1"/>
  <c r="L1346" i="4" s="1"/>
  <c r="R1346" i="4" s="1"/>
  <c r="K1346" i="4" a="1"/>
  <c r="K1346" i="4" s="1"/>
  <c r="J1346" i="4" a="1"/>
  <c r="J1346" i="4" s="1"/>
  <c r="K1351" i="4" a="1"/>
  <c r="K1351" i="4" s="1"/>
  <c r="L1351" i="4" a="1"/>
  <c r="L1351" i="4" s="1"/>
  <c r="R1351" i="4" s="1"/>
  <c r="J1351" i="4" a="1"/>
  <c r="J1351" i="4" s="1"/>
  <c r="L1354" i="4" a="1"/>
  <c r="L1354" i="4" s="1"/>
  <c r="R1354" i="4" s="1"/>
  <c r="K1354" i="4" a="1"/>
  <c r="K1354" i="4" s="1"/>
  <c r="L1359" i="4" a="1"/>
  <c r="L1359" i="4" s="1"/>
  <c r="R1359" i="4" s="1"/>
  <c r="K1359" i="4" a="1"/>
  <c r="K1359" i="4" s="1"/>
  <c r="J1359" i="4" a="1"/>
  <c r="J1359" i="4" s="1"/>
  <c r="K1362" i="4" a="1"/>
  <c r="K1362" i="4" s="1"/>
  <c r="L1362" i="4" a="1"/>
  <c r="L1362" i="4" s="1"/>
  <c r="R1362" i="4" s="1"/>
  <c r="J1362" i="4" a="1"/>
  <c r="J1362" i="4" s="1"/>
  <c r="L1367" i="4" a="1"/>
  <c r="L1367" i="4" s="1"/>
  <c r="R1367" i="4" s="1"/>
  <c r="J1367" i="4" a="1"/>
  <c r="J1367" i="4" s="1"/>
  <c r="L1370" i="4" a="1"/>
  <c r="L1370" i="4" s="1"/>
  <c r="R1370" i="4" s="1"/>
  <c r="K1370" i="4" a="1"/>
  <c r="K1370" i="4" s="1"/>
  <c r="J1370" i="4" a="1"/>
  <c r="J1370" i="4" s="1"/>
  <c r="K1375" i="4" a="1"/>
  <c r="K1375" i="4" s="1"/>
  <c r="L1375" i="4" a="1"/>
  <c r="L1375" i="4" s="1"/>
  <c r="R1375" i="4" s="1"/>
  <c r="L1378" i="4" a="1"/>
  <c r="L1378" i="4" s="1"/>
  <c r="R1378" i="4" s="1"/>
  <c r="K1378" i="4" a="1"/>
  <c r="K1378" i="4" s="1"/>
  <c r="J1378" i="4" a="1"/>
  <c r="J1378" i="4" s="1"/>
  <c r="L1383" i="4" a="1"/>
  <c r="L1383" i="4" s="1"/>
  <c r="R1383" i="4" s="1"/>
  <c r="K1383" i="4" a="1"/>
  <c r="K1383" i="4" s="1"/>
  <c r="J1383" i="4" a="1"/>
  <c r="J1383" i="4" s="1"/>
  <c r="L1386" i="4" a="1"/>
  <c r="L1386" i="4" s="1"/>
  <c r="R1386" i="4" s="1"/>
  <c r="K1386" i="4" a="1"/>
  <c r="K1386" i="4" s="1"/>
  <c r="L1391" i="4" a="1"/>
  <c r="L1391" i="4" s="1"/>
  <c r="R1391" i="4" s="1"/>
  <c r="K1391" i="4" a="1"/>
  <c r="K1391" i="4" s="1"/>
  <c r="J1391" i="4" a="1"/>
  <c r="J1391" i="4" s="1"/>
  <c r="L1394" i="4" a="1"/>
  <c r="L1394" i="4" s="1"/>
  <c r="R1394" i="4" s="1"/>
  <c r="K1394" i="4" a="1"/>
  <c r="K1394" i="4" s="1"/>
  <c r="J1394" i="4" a="1"/>
  <c r="J1394" i="4" s="1"/>
  <c r="L1399" i="4" a="1"/>
  <c r="L1399" i="4" s="1"/>
  <c r="R1399" i="4" s="1"/>
  <c r="J1399" i="4" a="1"/>
  <c r="J1399" i="4" s="1"/>
  <c r="K1399" i="4" a="1"/>
  <c r="K1399" i="4" s="1"/>
  <c r="L1402" i="4" a="1"/>
  <c r="L1402" i="4" s="1"/>
  <c r="R1402" i="4" s="1"/>
  <c r="J1402" i="4" a="1"/>
  <c r="J1402" i="4" s="1"/>
  <c r="L1407" i="4" a="1"/>
  <c r="L1407" i="4" s="1"/>
  <c r="R1407" i="4" s="1"/>
  <c r="K1407" i="4" a="1"/>
  <c r="K1407" i="4" s="1"/>
  <c r="J1407" i="4" a="1"/>
  <c r="J1407" i="4" s="1"/>
  <c r="K1410" i="4" a="1"/>
  <c r="K1410" i="4" s="1"/>
  <c r="L1410" i="4" a="1"/>
  <c r="L1410" i="4" s="1"/>
  <c r="R1410" i="4" s="1"/>
  <c r="L1415" i="4" a="1"/>
  <c r="L1415" i="4" s="1"/>
  <c r="R1415" i="4" s="1"/>
  <c r="K1415" i="4" a="1"/>
  <c r="K1415" i="4" s="1"/>
  <c r="J1415" i="4" a="1"/>
  <c r="J1415" i="4" s="1"/>
  <c r="L1418" i="4" a="1"/>
  <c r="L1418" i="4" s="1"/>
  <c r="R1418" i="4" s="1"/>
  <c r="K1418" i="4" a="1"/>
  <c r="K1418" i="4" s="1"/>
  <c r="J1418" i="4" a="1"/>
  <c r="J1418" i="4" s="1"/>
  <c r="L1423" i="4" a="1"/>
  <c r="L1423" i="4" s="1"/>
  <c r="R1423" i="4" s="1"/>
  <c r="K1423" i="4" a="1"/>
  <c r="K1423" i="4" s="1"/>
  <c r="J1423" i="4" a="1"/>
  <c r="J1423" i="4" s="1"/>
  <c r="L1426" i="4" a="1"/>
  <c r="L1426" i="4" s="1"/>
  <c r="R1426" i="4" s="1"/>
  <c r="K1426" i="4" a="1"/>
  <c r="K1426" i="4" s="1"/>
  <c r="J1426" i="4" a="1"/>
  <c r="J1426" i="4" s="1"/>
  <c r="L1431" i="4" a="1"/>
  <c r="L1431" i="4" s="1"/>
  <c r="R1431" i="4" s="1"/>
  <c r="K1431" i="4" a="1"/>
  <c r="K1431" i="4" s="1"/>
  <c r="J1431" i="4" a="1"/>
  <c r="J1431" i="4" s="1"/>
  <c r="L1434" i="4" a="1"/>
  <c r="L1434" i="4" s="1"/>
  <c r="R1434" i="4" s="1"/>
  <c r="K1434" i="4" a="1"/>
  <c r="K1434" i="4" s="1"/>
  <c r="J1434" i="4" a="1"/>
  <c r="J1434" i="4" s="1"/>
  <c r="L1439" i="4" a="1"/>
  <c r="L1439" i="4" s="1"/>
  <c r="R1439" i="4" s="1"/>
  <c r="K1439" i="4" a="1"/>
  <c r="K1439" i="4" s="1"/>
  <c r="J1439" i="4" a="1"/>
  <c r="J1439" i="4" s="1"/>
  <c r="L1442" i="4" a="1"/>
  <c r="L1442" i="4" s="1"/>
  <c r="R1442" i="4" s="1"/>
  <c r="K1442" i="4" a="1"/>
  <c r="K1442" i="4" s="1"/>
  <c r="J1442" i="4" a="1"/>
  <c r="J1442" i="4" s="1"/>
  <c r="L1447" i="4" a="1"/>
  <c r="L1447" i="4" s="1"/>
  <c r="R1447" i="4" s="1"/>
  <c r="K1447" i="4" a="1"/>
  <c r="K1447" i="4" s="1"/>
  <c r="J1447" i="4" a="1"/>
  <c r="J1447" i="4" s="1"/>
  <c r="L1450" i="4" a="1"/>
  <c r="L1450" i="4" s="1"/>
  <c r="R1450" i="4" s="1"/>
  <c r="K1450" i="4" a="1"/>
  <c r="K1450" i="4" s="1"/>
  <c r="J1450" i="4" a="1"/>
  <c r="J1450" i="4" s="1"/>
  <c r="L1455" i="4" a="1"/>
  <c r="L1455" i="4" s="1"/>
  <c r="R1455" i="4" s="1"/>
  <c r="K1455" i="4" a="1"/>
  <c r="K1455" i="4" s="1"/>
  <c r="J1455" i="4" a="1"/>
  <c r="J1455" i="4" s="1"/>
  <c r="L1458" i="4" a="1"/>
  <c r="L1458" i="4" s="1"/>
  <c r="R1458" i="4" s="1"/>
  <c r="K1458" i="4" a="1"/>
  <c r="K1458" i="4" s="1"/>
  <c r="J1458" i="4" a="1"/>
  <c r="J1458" i="4" s="1"/>
  <c r="L1463" i="4" a="1"/>
  <c r="L1463" i="4" s="1"/>
  <c r="R1463" i="4" s="1"/>
  <c r="K1463" i="4" a="1"/>
  <c r="K1463" i="4" s="1"/>
  <c r="J1463" i="4" a="1"/>
  <c r="J1463" i="4" s="1"/>
  <c r="K1479" i="4" a="1"/>
  <c r="K1479" i="4" s="1"/>
  <c r="L1479" i="4" a="1"/>
  <c r="L1479" i="4" s="1"/>
  <c r="R1479" i="4" s="1"/>
  <c r="J1479" i="4" a="1"/>
  <c r="J1479" i="4" s="1"/>
  <c r="L1495" i="4" a="1"/>
  <c r="L1495" i="4" s="1"/>
  <c r="R1495" i="4" s="1"/>
  <c r="K1495" i="4" a="1"/>
  <c r="K1495" i="4" s="1"/>
  <c r="J1495" i="4" a="1"/>
  <c r="J1495" i="4" s="1"/>
  <c r="K1511" i="4" a="1"/>
  <c r="K1511" i="4" s="1"/>
  <c r="J1511" i="4" a="1"/>
  <c r="J1511" i="4" s="1"/>
  <c r="L1511" i="4" a="1"/>
  <c r="L1511" i="4" s="1"/>
  <c r="R1511" i="4" s="1"/>
  <c r="L1527" i="4" a="1"/>
  <c r="L1527" i="4" s="1"/>
  <c r="R1527" i="4" s="1"/>
  <c r="K1527" i="4" a="1"/>
  <c r="K1527" i="4" s="1"/>
  <c r="J1527" i="4" a="1"/>
  <c r="J1527" i="4" s="1"/>
  <c r="L1539" i="4" a="1"/>
  <c r="L1539" i="4" s="1"/>
  <c r="R1539" i="4" s="1"/>
  <c r="K1539" i="4" a="1"/>
  <c r="K1539" i="4" s="1"/>
  <c r="J1539" i="4" a="1"/>
  <c r="J1539" i="4" s="1"/>
  <c r="L1547" i="4" a="1"/>
  <c r="L1547" i="4" s="1"/>
  <c r="R1547" i="4" s="1"/>
  <c r="K1547" i="4" a="1"/>
  <c r="K1547" i="4" s="1"/>
  <c r="J1547" i="4" a="1"/>
  <c r="J1547" i="4" s="1"/>
  <c r="K1555" i="4" a="1"/>
  <c r="K1555" i="4" s="1"/>
  <c r="J1555" i="4" a="1"/>
  <c r="J1555" i="4" s="1"/>
  <c r="L1555" i="4" a="1"/>
  <c r="L1555" i="4" s="1"/>
  <c r="R1555" i="4" s="1"/>
  <c r="L1563" i="4" a="1"/>
  <c r="L1563" i="4" s="1"/>
  <c r="R1563" i="4" s="1"/>
  <c r="J1563" i="4" a="1"/>
  <c r="J1563" i="4" s="1"/>
  <c r="L1570" i="4" a="1"/>
  <c r="L1570" i="4" s="1"/>
  <c r="R1570" i="4" s="1"/>
  <c r="J1570" i="4" a="1"/>
  <c r="J1570" i="4" s="1"/>
  <c r="K1578" i="4" a="1"/>
  <c r="K1578" i="4" s="1"/>
  <c r="L1578" i="4" a="1"/>
  <c r="L1578" i="4" s="1"/>
  <c r="R1578" i="4" s="1"/>
  <c r="J1578" i="4" a="1"/>
  <c r="J1578" i="4" s="1"/>
  <c r="L1586" i="4" a="1"/>
  <c r="L1586" i="4" s="1"/>
  <c r="R1586" i="4" s="1"/>
  <c r="K1586" i="4" a="1"/>
  <c r="K1586" i="4" s="1"/>
  <c r="J1586" i="4" a="1"/>
  <c r="J1586" i="4" s="1"/>
  <c r="L1591" i="4" a="1"/>
  <c r="L1591" i="4" s="1"/>
  <c r="R1591" i="4" s="1"/>
  <c r="J1591" i="4" a="1"/>
  <c r="J1591" i="4" s="1"/>
  <c r="K1591" i="4" a="1"/>
  <c r="K1591" i="4" s="1"/>
  <c r="L1594" i="4" a="1"/>
  <c r="L1594" i="4" s="1"/>
  <c r="R1594" i="4" s="1"/>
  <c r="K1594" i="4" a="1"/>
  <c r="K1594" i="4" s="1"/>
  <c r="J1594" i="4" a="1"/>
  <c r="J1594" i="4" s="1"/>
  <c r="L1599" i="4" a="1"/>
  <c r="L1599" i="4" s="1"/>
  <c r="R1599" i="4" s="1"/>
  <c r="J1599" i="4" a="1"/>
  <c r="J1599" i="4" s="1"/>
  <c r="K1599" i="4" a="1"/>
  <c r="K1599" i="4" s="1"/>
  <c r="L1602" i="4" a="1"/>
  <c r="L1602" i="4" s="1"/>
  <c r="R1602" i="4" s="1"/>
  <c r="K1602" i="4" a="1"/>
  <c r="K1602" i="4" s="1"/>
  <c r="J1602" i="4" a="1"/>
  <c r="J1602" i="4" s="1"/>
  <c r="L1614" i="4" a="1"/>
  <c r="L1614" i="4" s="1"/>
  <c r="R1614" i="4" s="1"/>
  <c r="J1614" i="4" a="1"/>
  <c r="J1614" i="4" s="1"/>
  <c r="L1630" i="4" a="1"/>
  <c r="L1630" i="4" s="1"/>
  <c r="R1630" i="4" s="1"/>
  <c r="K1630" i="4" a="1"/>
  <c r="K1630" i="4" s="1"/>
  <c r="J1630" i="4" a="1"/>
  <c r="J1630" i="4" s="1"/>
  <c r="L1646" i="4" a="1"/>
  <c r="L1646" i="4" s="1"/>
  <c r="R1646" i="4" s="1"/>
  <c r="J1646" i="4" a="1"/>
  <c r="J1646" i="4" s="1"/>
  <c r="L1662" i="4" a="1"/>
  <c r="L1662" i="4" s="1"/>
  <c r="R1662" i="4" s="1"/>
  <c r="K1662" i="4" a="1"/>
  <c r="K1662" i="4" s="1"/>
  <c r="J1662" i="4" a="1"/>
  <c r="J1662" i="4" s="1"/>
  <c r="L1670" i="4" a="1"/>
  <c r="L1670" i="4" s="1"/>
  <c r="R1670" i="4" s="1"/>
  <c r="K1670" i="4" a="1"/>
  <c r="K1670" i="4" s="1"/>
  <c r="J1670" i="4" a="1"/>
  <c r="J1670" i="4" s="1"/>
  <c r="L1678" i="4" a="1"/>
  <c r="L1678" i="4" s="1"/>
  <c r="R1678" i="4" s="1"/>
  <c r="K1678" i="4" a="1"/>
  <c r="K1678" i="4" s="1"/>
  <c r="J1678" i="4" a="1"/>
  <c r="J1678" i="4" s="1"/>
  <c r="L1686" i="4" a="1"/>
  <c r="L1686" i="4" s="1"/>
  <c r="R1686" i="4" s="1"/>
  <c r="K1686" i="4" a="1"/>
  <c r="K1686" i="4" s="1"/>
  <c r="J1686" i="4" a="1"/>
  <c r="J1686" i="4" s="1"/>
  <c r="L1694" i="4" a="1"/>
  <c r="L1694" i="4" s="1"/>
  <c r="R1694" i="4" s="1"/>
  <c r="K1694" i="4" a="1"/>
  <c r="K1694" i="4" s="1"/>
  <c r="J1694" i="4" a="1"/>
  <c r="J1694" i="4" s="1"/>
  <c r="K1702" i="4" a="1"/>
  <c r="K1702" i="4" s="1"/>
  <c r="L1702" i="4" a="1"/>
  <c r="L1702" i="4" s="1"/>
  <c r="R1702" i="4" s="1"/>
  <c r="J1702" i="4" a="1"/>
  <c r="J1702" i="4" s="1"/>
  <c r="L1710" i="4" a="1"/>
  <c r="L1710" i="4" s="1"/>
  <c r="R1710" i="4" s="1"/>
  <c r="K1710" i="4" a="1"/>
  <c r="K1710" i="4" s="1"/>
  <c r="J1710" i="4" a="1"/>
  <c r="J1710" i="4" s="1"/>
  <c r="L1718" i="4" a="1"/>
  <c r="L1718" i="4" s="1"/>
  <c r="R1718" i="4" s="1"/>
  <c r="K1718" i="4" a="1"/>
  <c r="K1718" i="4" s="1"/>
  <c r="J1718" i="4" a="1"/>
  <c r="J1718" i="4" s="1"/>
  <c r="L1726" i="4" a="1"/>
  <c r="L1726" i="4" s="1"/>
  <c r="R1726" i="4" s="1"/>
  <c r="J1726" i="4" a="1"/>
  <c r="J1726" i="4" s="1"/>
  <c r="L1734" i="4" a="1"/>
  <c r="L1734" i="4" s="1"/>
  <c r="R1734" i="4" s="1"/>
  <c r="K1734" i="4" a="1"/>
  <c r="K1734" i="4" s="1"/>
  <c r="J1734" i="4" a="1"/>
  <c r="J1734" i="4" s="1"/>
  <c r="L1742" i="4" a="1"/>
  <c r="L1742" i="4" s="1"/>
  <c r="R1742" i="4" s="1"/>
  <c r="K1742" i="4" a="1"/>
  <c r="K1742" i="4" s="1"/>
  <c r="J1742" i="4" a="1"/>
  <c r="J1742" i="4" s="1"/>
  <c r="L1750" i="4" a="1"/>
  <c r="L1750" i="4" s="1"/>
  <c r="R1750" i="4" s="1"/>
  <c r="K1750" i="4" a="1"/>
  <c r="K1750" i="4" s="1"/>
  <c r="J1750" i="4" a="1"/>
  <c r="J1750" i="4" s="1"/>
  <c r="L1758" i="4" a="1"/>
  <c r="L1758" i="4" s="1"/>
  <c r="R1758" i="4" s="1"/>
  <c r="K1758" i="4" a="1"/>
  <c r="K1758" i="4" s="1"/>
  <c r="J1758" i="4" a="1"/>
  <c r="J1758" i="4" s="1"/>
  <c r="L1766" i="4" a="1"/>
  <c r="L1766" i="4" s="1"/>
  <c r="R1766" i="4" s="1"/>
  <c r="J1766" i="4" a="1"/>
  <c r="J1766" i="4" s="1"/>
  <c r="L1768" i="4" a="1"/>
  <c r="L1768" i="4" s="1"/>
  <c r="R1768" i="4" s="1"/>
  <c r="K1768" i="4" a="1"/>
  <c r="K1768" i="4" s="1"/>
  <c r="J1768" i="4" a="1"/>
  <c r="J1768" i="4" s="1"/>
  <c r="L1771" i="4" a="1"/>
  <c r="L1771" i="4" s="1"/>
  <c r="R1771" i="4" s="1"/>
  <c r="K1771" i="4" a="1"/>
  <c r="K1771" i="4" s="1"/>
  <c r="J1771" i="4" a="1"/>
  <c r="J1771" i="4" s="1"/>
  <c r="L1776" i="4" a="1"/>
  <c r="L1776" i="4" s="1"/>
  <c r="R1776" i="4" s="1"/>
  <c r="K1776" i="4" a="1"/>
  <c r="K1776" i="4" s="1"/>
  <c r="J1776" i="4" a="1"/>
  <c r="J1776" i="4" s="1"/>
  <c r="L1779" i="4" a="1"/>
  <c r="L1779" i="4" s="1"/>
  <c r="R1779" i="4" s="1"/>
  <c r="K1779" i="4" a="1"/>
  <c r="K1779" i="4" s="1"/>
  <c r="J1779" i="4" a="1"/>
  <c r="J1779" i="4" s="1"/>
  <c r="L1784" i="4" a="1"/>
  <c r="L1784" i="4" s="1"/>
  <c r="R1784" i="4" s="1"/>
  <c r="K1784" i="4" a="1"/>
  <c r="K1784" i="4" s="1"/>
  <c r="J1784" i="4" a="1"/>
  <c r="J1784" i="4" s="1"/>
  <c r="L1787" i="4" a="1"/>
  <c r="L1787" i="4" s="1"/>
  <c r="R1787" i="4" s="1"/>
  <c r="J1787" i="4" a="1"/>
  <c r="J1787" i="4" s="1"/>
  <c r="K1787" i="4" a="1"/>
  <c r="K1787" i="4" s="1"/>
  <c r="L1792" i="4" a="1"/>
  <c r="L1792" i="4" s="1"/>
  <c r="R1792" i="4" s="1"/>
  <c r="K1792" i="4" a="1"/>
  <c r="K1792" i="4" s="1"/>
  <c r="J1792" i="4" a="1"/>
  <c r="J1792" i="4" s="1"/>
  <c r="L1795" i="4" a="1"/>
  <c r="L1795" i="4" s="1"/>
  <c r="R1795" i="4" s="1"/>
  <c r="J1795" i="4" a="1"/>
  <c r="J1795" i="4" s="1"/>
  <c r="L1800" i="4" a="1"/>
  <c r="L1800" i="4" s="1"/>
  <c r="R1800" i="4" s="1"/>
  <c r="J1800" i="4" a="1"/>
  <c r="J1800" i="4" s="1"/>
  <c r="L1803" i="4" a="1"/>
  <c r="L1803" i="4" s="1"/>
  <c r="R1803" i="4" s="1"/>
  <c r="J1803" i="4" a="1"/>
  <c r="J1803" i="4" s="1"/>
  <c r="K1803" i="4" a="1"/>
  <c r="K1803" i="4" s="1"/>
  <c r="L1808" i="4" a="1"/>
  <c r="L1808" i="4" s="1"/>
  <c r="R1808" i="4" s="1"/>
  <c r="K1808" i="4" a="1"/>
  <c r="K1808" i="4" s="1"/>
  <c r="J1808" i="4" a="1"/>
  <c r="J1808" i="4" s="1"/>
  <c r="L1811" i="4" a="1"/>
  <c r="L1811" i="4" s="1"/>
  <c r="R1811" i="4" s="1"/>
  <c r="J1811" i="4" a="1"/>
  <c r="J1811" i="4" s="1"/>
  <c r="K1811" i="4" a="1"/>
  <c r="K1811" i="4" s="1"/>
  <c r="L1816" i="4" a="1"/>
  <c r="L1816" i="4" s="1"/>
  <c r="R1816" i="4" s="1"/>
  <c r="K1816" i="4" a="1"/>
  <c r="K1816" i="4" s="1"/>
  <c r="J1816" i="4" a="1"/>
  <c r="J1816" i="4" s="1"/>
  <c r="L1819" i="4" a="1"/>
  <c r="L1819" i="4" s="1"/>
  <c r="R1819" i="4" s="1"/>
  <c r="K1819" i="4" a="1"/>
  <c r="K1819" i="4" s="1"/>
  <c r="J1819" i="4" a="1"/>
  <c r="J1819" i="4" s="1"/>
  <c r="L1824" i="4" a="1"/>
  <c r="L1824" i="4" s="1"/>
  <c r="R1824" i="4" s="1"/>
  <c r="J1824" i="4" a="1"/>
  <c r="J1824" i="4" s="1"/>
  <c r="L1827" i="4" a="1"/>
  <c r="L1827" i="4" s="1"/>
  <c r="R1827" i="4" s="1"/>
  <c r="K1827" i="4" a="1"/>
  <c r="K1827" i="4" s="1"/>
  <c r="J1827" i="4" a="1"/>
  <c r="J1827" i="4" s="1"/>
  <c r="L1832" i="4" a="1"/>
  <c r="L1832" i="4" s="1"/>
  <c r="R1832" i="4" s="1"/>
  <c r="K1832" i="4" a="1"/>
  <c r="K1832" i="4" s="1"/>
  <c r="J1832" i="4" a="1"/>
  <c r="J1832" i="4" s="1"/>
  <c r="L1835" i="4" a="1"/>
  <c r="L1835" i="4" s="1"/>
  <c r="R1835" i="4" s="1"/>
  <c r="K1835" i="4" a="1"/>
  <c r="K1835" i="4" s="1"/>
  <c r="J1835" i="4" a="1"/>
  <c r="J1835" i="4" s="1"/>
  <c r="L1840" i="4" a="1"/>
  <c r="L1840" i="4" s="1"/>
  <c r="R1840" i="4" s="1"/>
  <c r="K1840" i="4" a="1"/>
  <c r="K1840" i="4" s="1"/>
  <c r="J1840" i="4" a="1"/>
  <c r="J1840" i="4" s="1"/>
  <c r="L1843" i="4" a="1"/>
  <c r="L1843" i="4" s="1"/>
  <c r="R1843" i="4" s="1"/>
  <c r="J1843" i="4" a="1"/>
  <c r="J1843" i="4" s="1"/>
  <c r="K1843" i="4" a="1"/>
  <c r="K1843" i="4" s="1"/>
  <c r="L1848" i="4" a="1"/>
  <c r="L1848" i="4" s="1"/>
  <c r="R1848" i="4" s="1"/>
  <c r="K1848" i="4" a="1"/>
  <c r="K1848" i="4" s="1"/>
  <c r="J1848" i="4" a="1"/>
  <c r="J1848" i="4" s="1"/>
  <c r="L1851" i="4" a="1"/>
  <c r="L1851" i="4" s="1"/>
  <c r="R1851" i="4" s="1"/>
  <c r="J1851" i="4" a="1"/>
  <c r="J1851" i="4" s="1"/>
  <c r="L1858" i="4" a="1"/>
  <c r="L1858" i="4" s="1"/>
  <c r="R1858" i="4" s="1"/>
  <c r="K1858" i="4" a="1"/>
  <c r="K1858" i="4" s="1"/>
  <c r="J1858" i="4" a="1"/>
  <c r="J1858" i="4" s="1"/>
  <c r="L1860" i="4" a="1"/>
  <c r="L1860" i="4" s="1"/>
  <c r="R1860" i="4" s="1"/>
  <c r="K1860" i="4" a="1"/>
  <c r="K1860" i="4" s="1"/>
  <c r="J1860" i="4" a="1"/>
  <c r="J1860" i="4" s="1"/>
  <c r="L1862" i="4" a="1"/>
  <c r="L1862" i="4" s="1"/>
  <c r="R1862" i="4" s="1"/>
  <c r="K1862" i="4" a="1"/>
  <c r="K1862" i="4" s="1"/>
  <c r="J1862" i="4" a="1"/>
  <c r="J1862" i="4" s="1"/>
  <c r="L1864" i="4" a="1"/>
  <c r="L1864" i="4" s="1"/>
  <c r="R1864" i="4" s="1"/>
  <c r="K1864" i="4" a="1"/>
  <c r="K1864" i="4" s="1"/>
  <c r="J1864" i="4" a="1"/>
  <c r="J1864" i="4" s="1"/>
  <c r="L1866" i="4" a="1"/>
  <c r="L1866" i="4" s="1"/>
  <c r="R1866" i="4" s="1"/>
  <c r="K1866" i="4" a="1"/>
  <c r="K1866" i="4" s="1"/>
  <c r="J1866" i="4" a="1"/>
  <c r="J1866" i="4" s="1"/>
  <c r="L1868" i="4" a="1"/>
  <c r="L1868" i="4" s="1"/>
  <c r="R1868" i="4" s="1"/>
  <c r="K1868" i="4" a="1"/>
  <c r="K1868" i="4" s="1"/>
  <c r="J1868" i="4" a="1"/>
  <c r="J1868" i="4" s="1"/>
  <c r="L1870" i="4" a="1"/>
  <c r="L1870" i="4" s="1"/>
  <c r="R1870" i="4" s="1"/>
  <c r="K1870" i="4" a="1"/>
  <c r="K1870" i="4" s="1"/>
  <c r="J1870" i="4" a="1"/>
  <c r="J1870" i="4" s="1"/>
  <c r="L1872" i="4" a="1"/>
  <c r="L1872" i="4" s="1"/>
  <c r="R1872" i="4" s="1"/>
  <c r="K1872" i="4" a="1"/>
  <c r="K1872" i="4" s="1"/>
  <c r="J1872" i="4" a="1"/>
  <c r="J1872" i="4" s="1"/>
  <c r="L1874" i="4" a="1"/>
  <c r="L1874" i="4" s="1"/>
  <c r="R1874" i="4" s="1"/>
  <c r="K1874" i="4" a="1"/>
  <c r="K1874" i="4" s="1"/>
  <c r="J1874" i="4" a="1"/>
  <c r="J1874" i="4" s="1"/>
  <c r="L1876" i="4" a="1"/>
  <c r="L1876" i="4" s="1"/>
  <c r="R1876" i="4" s="1"/>
  <c r="K1876" i="4" a="1"/>
  <c r="K1876" i="4" s="1"/>
  <c r="J1876" i="4" a="1"/>
  <c r="J1876" i="4" s="1"/>
  <c r="L1878" i="4" a="1"/>
  <c r="L1878" i="4" s="1"/>
  <c r="R1878" i="4" s="1"/>
  <c r="K1878" i="4" a="1"/>
  <c r="K1878" i="4" s="1"/>
  <c r="J1878" i="4" a="1"/>
  <c r="J1878" i="4" s="1"/>
  <c r="L1880" i="4" a="1"/>
  <c r="L1880" i="4" s="1"/>
  <c r="R1880" i="4" s="1"/>
  <c r="J1880" i="4" a="1"/>
  <c r="J1880" i="4" s="1"/>
  <c r="L1882" i="4" a="1"/>
  <c r="L1882" i="4" s="1"/>
  <c r="R1882" i="4" s="1"/>
  <c r="K1882" i="4" a="1"/>
  <c r="K1882" i="4" s="1"/>
  <c r="J1882" i="4" a="1"/>
  <c r="J1882" i="4" s="1"/>
  <c r="K1884" i="4" a="1"/>
  <c r="K1884" i="4" s="1"/>
  <c r="L1884" i="4" a="1"/>
  <c r="L1884" i="4" s="1"/>
  <c r="R1884" i="4" s="1"/>
  <c r="J1884" i="4" a="1"/>
  <c r="J1884" i="4" s="1"/>
  <c r="L1886" i="4" a="1"/>
  <c r="L1886" i="4" s="1"/>
  <c r="R1886" i="4" s="1"/>
  <c r="K1886" i="4" a="1"/>
  <c r="K1886" i="4" s="1"/>
  <c r="J1886" i="4" a="1"/>
  <c r="J1886" i="4" s="1"/>
  <c r="L1893" i="4" a="1"/>
  <c r="L1893" i="4" s="1"/>
  <c r="R1893" i="4" s="1"/>
  <c r="K1893" i="4" a="1"/>
  <c r="K1893" i="4" s="1"/>
  <c r="J1893" i="4" a="1"/>
  <c r="J1893" i="4" s="1"/>
  <c r="L1900" i="4" a="1"/>
  <c r="L1900" i="4" s="1"/>
  <c r="R1900" i="4" s="1"/>
  <c r="K1900" i="4" a="1"/>
  <c r="K1900" i="4" s="1"/>
  <c r="L1917" i="4" a="1"/>
  <c r="L1917" i="4" s="1"/>
  <c r="R1917" i="4" s="1"/>
  <c r="K1917" i="4" a="1"/>
  <c r="K1917" i="4" s="1"/>
  <c r="L1928" i="4" a="1"/>
  <c r="L1928" i="4" s="1"/>
  <c r="R1928" i="4" s="1"/>
  <c r="K1928" i="4" a="1"/>
  <c r="K1928" i="4" s="1"/>
  <c r="L1933" i="4" a="1"/>
  <c r="L1933" i="4" s="1"/>
  <c r="R1933" i="4" s="1"/>
  <c r="K1933" i="4" a="1"/>
  <c r="K1933" i="4" s="1"/>
  <c r="L1948" i="4" a="1"/>
  <c r="L1948" i="4" s="1"/>
  <c r="R1948" i="4" s="1"/>
  <c r="K1948" i="4" a="1"/>
  <c r="K1948" i="4" s="1"/>
  <c r="K1963" i="4" a="1"/>
  <c r="K1963" i="4" s="1"/>
  <c r="L1963" i="4" a="1"/>
  <c r="L1963" i="4" s="1"/>
  <c r="R1963" i="4" s="1"/>
  <c r="L1968" i="4" a="1"/>
  <c r="L1968" i="4" s="1"/>
  <c r="R1968" i="4" s="1"/>
  <c r="K1968" i="4" a="1"/>
  <c r="K1968" i="4" s="1"/>
  <c r="L1976" i="4" a="1"/>
  <c r="L1976" i="4" s="1"/>
  <c r="R1976" i="4" s="1"/>
  <c r="K1976" i="4" a="1"/>
  <c r="K1976" i="4" s="1"/>
  <c r="L1979" i="4" a="1"/>
  <c r="L1979" i="4" s="1"/>
  <c r="R1979" i="4" s="1"/>
  <c r="K1979" i="4" a="1"/>
  <c r="K1979" i="4" s="1"/>
  <c r="L1984" i="4" a="1"/>
  <c r="L1984" i="4" s="1"/>
  <c r="R1984" i="4" s="1"/>
  <c r="K1984" i="4" a="1"/>
  <c r="K1984" i="4" s="1"/>
  <c r="L1987" i="4" a="1"/>
  <c r="L1987" i="4" s="1"/>
  <c r="R1987" i="4" s="1"/>
  <c r="K1987" i="4" a="1"/>
  <c r="K1987" i="4" s="1"/>
  <c r="L1992" i="4" a="1"/>
  <c r="L1992" i="4" s="1"/>
  <c r="R1992" i="4" s="1"/>
  <c r="K1992" i="4" a="1"/>
  <c r="K1992" i="4" s="1"/>
  <c r="L1995" i="4" a="1"/>
  <c r="L1995" i="4" s="1"/>
  <c r="R1995" i="4" s="1"/>
  <c r="K1995" i="4" a="1"/>
  <c r="K1995" i="4" s="1"/>
  <c r="L2003" i="4" a="1"/>
  <c r="L2003" i="4" s="1"/>
  <c r="R2003" i="4" s="1"/>
  <c r="K2003" i="4" a="1"/>
  <c r="K2003" i="4" s="1"/>
  <c r="L2008" i="4" a="1"/>
  <c r="L2008" i="4" s="1"/>
  <c r="R2008" i="4" s="1"/>
  <c r="K2008" i="4" a="1"/>
  <c r="K2008" i="4" s="1"/>
  <c r="J2008" i="4" a="1"/>
  <c r="J2008" i="4" s="1"/>
  <c r="L2016" i="4" a="1"/>
  <c r="L2016" i="4" s="1"/>
  <c r="R2016" i="4" s="1"/>
  <c r="K2016" i="4" a="1"/>
  <c r="K2016" i="4" s="1"/>
  <c r="L2019" i="4" a="1"/>
  <c r="L2019" i="4" s="1"/>
  <c r="R2019" i="4" s="1"/>
  <c r="K2019" i="4" a="1"/>
  <c r="K2019" i="4" s="1"/>
  <c r="J2019" i="4" a="1"/>
  <c r="J2019" i="4" s="1"/>
  <c r="L2024" i="4" a="1"/>
  <c r="L2024" i="4" s="1"/>
  <c r="R2024" i="4" s="1"/>
  <c r="K2024" i="4" a="1"/>
  <c r="K2024" i="4" s="1"/>
  <c r="L2027" i="4" a="1"/>
  <c r="L2027" i="4" s="1"/>
  <c r="R2027" i="4" s="1"/>
  <c r="K2027" i="4" a="1"/>
  <c r="K2027" i="4" s="1"/>
  <c r="L2032" i="4" a="1"/>
  <c r="L2032" i="4" s="1"/>
  <c r="R2032" i="4" s="1"/>
  <c r="K2032" i="4" a="1"/>
  <c r="K2032" i="4" s="1"/>
  <c r="L2035" i="4" a="1"/>
  <c r="L2035" i="4" s="1"/>
  <c r="R2035" i="4" s="1"/>
  <c r="K2035" i="4" a="1"/>
  <c r="K2035" i="4" s="1"/>
  <c r="J2035" i="4" a="1"/>
  <c r="J2035" i="4" s="1"/>
  <c r="L2040" i="4" a="1"/>
  <c r="L2040" i="4" s="1"/>
  <c r="R2040" i="4" s="1"/>
  <c r="K2040" i="4" a="1"/>
  <c r="K2040" i="4" s="1"/>
  <c r="L2043" i="4" a="1"/>
  <c r="L2043" i="4" s="1"/>
  <c r="R2043" i="4" s="1"/>
  <c r="K2043" i="4" a="1"/>
  <c r="K2043" i="4" s="1"/>
  <c r="L2048" i="4" a="1"/>
  <c r="L2048" i="4" s="1"/>
  <c r="R2048" i="4" s="1"/>
  <c r="K2048" i="4" a="1"/>
  <c r="K2048" i="4" s="1"/>
  <c r="L2059" i="4" a="1"/>
  <c r="L2059" i="4" s="1"/>
  <c r="R2059" i="4" s="1"/>
  <c r="K2059" i="4" a="1"/>
  <c r="K2059" i="4" s="1"/>
  <c r="J2059" i="4" a="1"/>
  <c r="J2059" i="4" s="1"/>
  <c r="L2064" i="4" a="1"/>
  <c r="L2064" i="4" s="1"/>
  <c r="R2064" i="4" s="1"/>
  <c r="K2064" i="4" a="1"/>
  <c r="K2064" i="4" s="1"/>
  <c r="L2067" i="4" a="1"/>
  <c r="L2067" i="4" s="1"/>
  <c r="R2067" i="4" s="1"/>
  <c r="K2067" i="4" a="1"/>
  <c r="K2067" i="4" s="1"/>
  <c r="L2072" i="4" a="1"/>
  <c r="L2072" i="4" s="1"/>
  <c r="R2072" i="4" s="1"/>
  <c r="J2072" i="4" a="1"/>
  <c r="J2072" i="4" s="1"/>
  <c r="K2072" i="4" a="1"/>
  <c r="K2072" i="4" s="1"/>
  <c r="L2075" i="4" a="1"/>
  <c r="L2075" i="4" s="1"/>
  <c r="R2075" i="4" s="1"/>
  <c r="K2075" i="4" a="1"/>
  <c r="K2075" i="4" s="1"/>
  <c r="K2083" i="4" a="1"/>
  <c r="K2083" i="4" s="1"/>
  <c r="L2083" i="4" a="1"/>
  <c r="L2083" i="4" s="1"/>
  <c r="R2083" i="4" s="1"/>
  <c r="J2083" i="4" a="1"/>
  <c r="J2083" i="4" s="1"/>
  <c r="L2088" i="4" a="1"/>
  <c r="L2088" i="4" s="1"/>
  <c r="R2088" i="4" s="1"/>
  <c r="K2088" i="4" a="1"/>
  <c r="K2088" i="4" s="1"/>
  <c r="L2091" i="4" a="1"/>
  <c r="L2091" i="4" s="1"/>
  <c r="R2091" i="4" s="1"/>
  <c r="K2091" i="4" a="1"/>
  <c r="K2091" i="4" s="1"/>
  <c r="L2096" i="4" a="1"/>
  <c r="L2096" i="4" s="1"/>
  <c r="R2096" i="4" s="1"/>
  <c r="K2096" i="4" a="1"/>
  <c r="K2096" i="4" s="1"/>
  <c r="L2099" i="4" a="1"/>
  <c r="L2099" i="4" s="1"/>
  <c r="R2099" i="4" s="1"/>
  <c r="K2099" i="4" a="1"/>
  <c r="K2099" i="4" s="1"/>
  <c r="J2099" i="4" a="1"/>
  <c r="J2099" i="4" s="1"/>
  <c r="L2104" i="4" a="1"/>
  <c r="L2104" i="4" s="1"/>
  <c r="R2104" i="4" s="1"/>
  <c r="K2104" i="4" a="1"/>
  <c r="K2104" i="4" s="1"/>
  <c r="L2112" i="4" a="1"/>
  <c r="L2112" i="4" s="1"/>
  <c r="R2112" i="4" s="1"/>
  <c r="K2112" i="4" a="1"/>
  <c r="K2112" i="4" s="1"/>
  <c r="L2115" i="4" a="1"/>
  <c r="L2115" i="4" s="1"/>
  <c r="R2115" i="4" s="1"/>
  <c r="K2115" i="4" a="1"/>
  <c r="K2115" i="4" s="1"/>
  <c r="L2122" i="4" a="1"/>
  <c r="L2122" i="4" s="1"/>
  <c r="R2122" i="4" s="1"/>
  <c r="K2122" i="4" a="1"/>
  <c r="K2122" i="4" s="1"/>
  <c r="J2122" i="4" a="1"/>
  <c r="J2122" i="4" s="1"/>
  <c r="L2124" i="4" a="1"/>
  <c r="L2124" i="4" s="1"/>
  <c r="R2124" i="4" s="1"/>
  <c r="K2124" i="4" a="1"/>
  <c r="K2124" i="4" s="1"/>
  <c r="L2131" i="4" a="1"/>
  <c r="L2131" i="4" s="1"/>
  <c r="R2131" i="4" s="1"/>
  <c r="J2131" i="4" a="1"/>
  <c r="J2131" i="4" s="1"/>
  <c r="L2138" i="4" a="1"/>
  <c r="L2138" i="4" s="1"/>
  <c r="R2138" i="4" s="1"/>
  <c r="K2138" i="4" a="1"/>
  <c r="K2138" i="4" s="1"/>
  <c r="K2140" i="4" a="1"/>
  <c r="K2140" i="4" s="1"/>
  <c r="L2140" i="4" a="1"/>
  <c r="L2140" i="4" s="1"/>
  <c r="R2140" i="4" s="1"/>
  <c r="J2140" i="4" a="1"/>
  <c r="J2140" i="4" s="1"/>
  <c r="L2147" i="4" a="1"/>
  <c r="L2147" i="4" s="1"/>
  <c r="R2147" i="4" s="1"/>
  <c r="K2147" i="4" a="1"/>
  <c r="K2147" i="4" s="1"/>
  <c r="L2154" i="4" a="1"/>
  <c r="L2154" i="4" s="1"/>
  <c r="R2154" i="4" s="1"/>
  <c r="K2154" i="4" a="1"/>
  <c r="K2154" i="4" s="1"/>
  <c r="J2154" i="4" a="1"/>
  <c r="J2154" i="4" s="1"/>
  <c r="L2156" i="4" a="1"/>
  <c r="L2156" i="4" s="1"/>
  <c r="R2156" i="4" s="1"/>
  <c r="K2156" i="4" a="1"/>
  <c r="K2156" i="4" s="1"/>
  <c r="J2163" i="4" a="1"/>
  <c r="J2163" i="4" s="1"/>
  <c r="L2163" i="4" a="1"/>
  <c r="L2163" i="4" s="1"/>
  <c r="R2163" i="4" s="1"/>
  <c r="K2163" i="4" a="1"/>
  <c r="K2163" i="4" s="1"/>
  <c r="K2172" i="4" a="1"/>
  <c r="K2172" i="4" s="1"/>
  <c r="L2172" i="4" a="1"/>
  <c r="L2172" i="4" s="1"/>
  <c r="R2172" i="4" s="1"/>
  <c r="J2172" i="4" a="1"/>
  <c r="J2172" i="4" s="1"/>
  <c r="L2182" i="4" a="1"/>
  <c r="L2182" i="4" s="1"/>
  <c r="R2182" i="4" s="1"/>
  <c r="J2182" i="4" a="1"/>
  <c r="J2182" i="4" s="1"/>
  <c r="L2190" i="4" a="1"/>
  <c r="L2190" i="4" s="1"/>
  <c r="R2190" i="4" s="1"/>
  <c r="K2190" i="4" a="1"/>
  <c r="K2190" i="4" s="1"/>
  <c r="L2195" i="4" a="1"/>
  <c r="L2195" i="4" s="1"/>
  <c r="R2195" i="4" s="1"/>
  <c r="K2195" i="4" a="1"/>
  <c r="K2195" i="4" s="1"/>
  <c r="J2195" i="4" a="1"/>
  <c r="J2195" i="4" s="1"/>
  <c r="L2200" i="4" a="1"/>
  <c r="L2200" i="4" s="1"/>
  <c r="R2200" i="4" s="1"/>
  <c r="K2200" i="4" a="1"/>
  <c r="K2200" i="4" s="1"/>
  <c r="L2203" i="4" a="1"/>
  <c r="L2203" i="4" s="1"/>
  <c r="R2203" i="4" s="1"/>
  <c r="K2203" i="4" a="1"/>
  <c r="K2203" i="4" s="1"/>
  <c r="L2208" i="4" a="1"/>
  <c r="L2208" i="4" s="1"/>
  <c r="R2208" i="4" s="1"/>
  <c r="K2208" i="4" a="1"/>
  <c r="K2208" i="4" s="1"/>
  <c r="L2211" i="4" a="1"/>
  <c r="L2211" i="4" s="1"/>
  <c r="R2211" i="4" s="1"/>
  <c r="K2211" i="4" a="1"/>
  <c r="K2211" i="4" s="1"/>
  <c r="L2219" i="4" a="1"/>
  <c r="L2219" i="4" s="1"/>
  <c r="R2219" i="4" s="1"/>
  <c r="K2219" i="4" a="1"/>
  <c r="K2219" i="4" s="1"/>
  <c r="L2221" i="4" a="1"/>
  <c r="L2221" i="4" s="1"/>
  <c r="R2221" i="4" s="1"/>
  <c r="J2221" i="4" a="1"/>
  <c r="J2221" i="4" s="1"/>
  <c r="K2221" i="4" a="1"/>
  <c r="K2221" i="4" s="1"/>
  <c r="L2229" i="4" a="1"/>
  <c r="L2229" i="4" s="1"/>
  <c r="R2229" i="4" s="1"/>
  <c r="K2229" i="4" a="1"/>
  <c r="K2229" i="4" s="1"/>
  <c r="L2237" i="4" a="1"/>
  <c r="L2237" i="4" s="1"/>
  <c r="R2237" i="4" s="1"/>
  <c r="K2237" i="4" a="1"/>
  <c r="K2237" i="4" s="1"/>
  <c r="K2249" i="4" a="1"/>
  <c r="K2249" i="4" s="1"/>
  <c r="L2249" i="4" a="1"/>
  <c r="L2249" i="4" s="1"/>
  <c r="R2249" i="4" s="1"/>
  <c r="L2265" i="4" a="1"/>
  <c r="L2265" i="4" s="1"/>
  <c r="R2265" i="4" s="1"/>
  <c r="K2265" i="4" a="1"/>
  <c r="K2265" i="4" s="1"/>
  <c r="J2265" i="4" a="1"/>
  <c r="J2265" i="4" s="1"/>
  <c r="L2272" i="4" a="1"/>
  <c r="L2272" i="4" s="1"/>
  <c r="R2272" i="4" s="1"/>
  <c r="K2272" i="4" a="1"/>
  <c r="K2272" i="4" s="1"/>
  <c r="L2274" i="4" a="1"/>
  <c r="L2274" i="4" s="1"/>
  <c r="R2274" i="4" s="1"/>
  <c r="K2274" i="4" a="1"/>
  <c r="K2274" i="4" s="1"/>
  <c r="L2281" i="4" a="1"/>
  <c r="L2281" i="4" s="1"/>
  <c r="R2281" i="4" s="1"/>
  <c r="K2281" i="4" a="1"/>
  <c r="K2281" i="4" s="1"/>
  <c r="L2288" i="4" a="1"/>
  <c r="L2288" i="4" s="1"/>
  <c r="R2288" i="4" s="1"/>
  <c r="K2288" i="4" a="1"/>
  <c r="K2288" i="4" s="1"/>
  <c r="K2290" i="4" a="1"/>
  <c r="K2290" i="4" s="1"/>
  <c r="L2290" i="4" a="1"/>
  <c r="L2290" i="4" s="1"/>
  <c r="R2290" i="4" s="1"/>
  <c r="L2297" i="4" a="1"/>
  <c r="L2297" i="4" s="1"/>
  <c r="R2297" i="4" s="1"/>
  <c r="K2297" i="4" a="1"/>
  <c r="K2297" i="4" s="1"/>
  <c r="J2297" i="4" a="1"/>
  <c r="J2297" i="4" s="1"/>
  <c r="L2304" i="4" a="1"/>
  <c r="L2304" i="4" s="1"/>
  <c r="R2304" i="4" s="1"/>
  <c r="K2304" i="4" a="1"/>
  <c r="K2304" i="4" s="1"/>
  <c r="L2306" i="4" a="1"/>
  <c r="L2306" i="4" s="1"/>
  <c r="R2306" i="4" s="1"/>
  <c r="K2306" i="4" a="1"/>
  <c r="K2306" i="4" s="1"/>
  <c r="L2316" i="4" a="1"/>
  <c r="L2316" i="4" s="1"/>
  <c r="R2316" i="4" s="1"/>
  <c r="K2316" i="4" a="1"/>
  <c r="K2316" i="4" s="1"/>
  <c r="L2324" i="4" a="1"/>
  <c r="L2324" i="4" s="1"/>
  <c r="R2324" i="4" s="1"/>
  <c r="K2324" i="4" a="1"/>
  <c r="K2324" i="4" s="1"/>
  <c r="L2340" i="4" a="1"/>
  <c r="L2340" i="4" s="1"/>
  <c r="R2340" i="4" s="1"/>
  <c r="K2340" i="4" a="1"/>
  <c r="K2340" i="4" s="1"/>
  <c r="J2340" i="4" a="1"/>
  <c r="J2340" i="4" s="1"/>
  <c r="L2348" i="4" a="1"/>
  <c r="L2348" i="4" s="1"/>
  <c r="R2348" i="4" s="1"/>
  <c r="K2348" i="4" a="1"/>
  <c r="K2348" i="4" s="1"/>
  <c r="L2356" i="4" a="1"/>
  <c r="L2356" i="4" s="1"/>
  <c r="R2356" i="4" s="1"/>
  <c r="K2356" i="4" a="1"/>
  <c r="K2356" i="4" s="1"/>
  <c r="L2372" i="4" a="1"/>
  <c r="L2372" i="4" s="1"/>
  <c r="R2372" i="4" s="1"/>
  <c r="K2372" i="4" a="1"/>
  <c r="K2372" i="4" s="1"/>
  <c r="L2380" i="4" a="1"/>
  <c r="L2380" i="4" s="1"/>
  <c r="R2380" i="4" s="1"/>
  <c r="K2380" i="4" a="1"/>
  <c r="K2380" i="4" s="1"/>
  <c r="L2388" i="4" a="1"/>
  <c r="L2388" i="4" s="1"/>
  <c r="R2388" i="4" s="1"/>
  <c r="K2388" i="4" a="1"/>
  <c r="K2388" i="4" s="1"/>
  <c r="K2404" i="4" a="1"/>
  <c r="K2404" i="4" s="1"/>
  <c r="L2404" i="4" a="1"/>
  <c r="L2404" i="4" s="1"/>
  <c r="R2404" i="4" s="1"/>
  <c r="J2404" i="4" a="1"/>
  <c r="J2404" i="4" s="1"/>
  <c r="L2412" i="4" a="1"/>
  <c r="L2412" i="4" s="1"/>
  <c r="R2412" i="4" s="1"/>
  <c r="K2412" i="4" a="1"/>
  <c r="K2412" i="4" s="1"/>
  <c r="L2420" i="4" a="1"/>
  <c r="L2420" i="4" s="1"/>
  <c r="R2420" i="4" s="1"/>
  <c r="K2420" i="4" a="1"/>
  <c r="K2420" i="4" s="1"/>
  <c r="L2436" i="4" a="1"/>
  <c r="L2436" i="4" s="1"/>
  <c r="R2436" i="4" s="1"/>
  <c r="K2436" i="4" a="1"/>
  <c r="K2436" i="4" s="1"/>
  <c r="L2444" i="4" a="1"/>
  <c r="L2444" i="4" s="1"/>
  <c r="R2444" i="4" s="1"/>
  <c r="K2444" i="4" a="1"/>
  <c r="K2444" i="4" s="1"/>
  <c r="L2452" i="4" a="1"/>
  <c r="L2452" i="4" s="1"/>
  <c r="R2452" i="4" s="1"/>
  <c r="K2452" i="4" a="1"/>
  <c r="K2452" i="4" s="1"/>
  <c r="L2470" i="4" a="1"/>
  <c r="L2470" i="4" s="1"/>
  <c r="R2470" i="4" s="1"/>
  <c r="K2470" i="4" a="1"/>
  <c r="K2470" i="4" s="1"/>
  <c r="L2472" i="4" a="1"/>
  <c r="L2472" i="4" s="1"/>
  <c r="R2472" i="4" s="1"/>
  <c r="K2472" i="4" a="1"/>
  <c r="K2472" i="4" s="1"/>
  <c r="J2472" i="4" a="1"/>
  <c r="J2472" i="4" s="1"/>
  <c r="L2479" i="4" a="1"/>
  <c r="L2479" i="4" s="1"/>
  <c r="R2479" i="4" s="1"/>
  <c r="K2479" i="4" a="1"/>
  <c r="K2479" i="4" s="1"/>
  <c r="J2479" i="4" a="1"/>
  <c r="J2479" i="4" s="1"/>
  <c r="L2486" i="4" a="1"/>
  <c r="L2486" i="4" s="1"/>
  <c r="R2486" i="4" s="1"/>
  <c r="K2486" i="4" a="1"/>
  <c r="K2486" i="4" s="1"/>
  <c r="K2488" i="4" a="1"/>
  <c r="K2488" i="4" s="1"/>
  <c r="L2488" i="4" a="1"/>
  <c r="L2488" i="4" s="1"/>
  <c r="R2488" i="4" s="1"/>
  <c r="J2488" i="4" a="1"/>
  <c r="J2488" i="4" s="1"/>
  <c r="J2495" i="4" a="1"/>
  <c r="J2495" i="4" s="1"/>
  <c r="L2495" i="4" a="1"/>
  <c r="L2495" i="4" s="1"/>
  <c r="R2495" i="4" s="1"/>
  <c r="K2495" i="4" a="1"/>
  <c r="K2495" i="4" s="1"/>
  <c r="L2502" i="4" a="1"/>
  <c r="L2502" i="4" s="1"/>
  <c r="R2502" i="4" s="1"/>
  <c r="J2502" i="4" a="1"/>
  <c r="J2502" i="4" s="1"/>
  <c r="K2502" i="4" a="1"/>
  <c r="K2502" i="4" s="1"/>
  <c r="L2504" i="4" a="1"/>
  <c r="L2504" i="4" s="1"/>
  <c r="R2504" i="4" s="1"/>
  <c r="K2504" i="4" a="1"/>
  <c r="K2504" i="4" s="1"/>
  <c r="L2511" i="4" a="1"/>
  <c r="L2511" i="4" s="1"/>
  <c r="R2511" i="4" s="1"/>
  <c r="K2511" i="4" a="1"/>
  <c r="K2511" i="4" s="1"/>
  <c r="L2518" i="4" a="1"/>
  <c r="L2518" i="4" s="1"/>
  <c r="R2518" i="4" s="1"/>
  <c r="K2518" i="4" a="1"/>
  <c r="K2518" i="4" s="1"/>
  <c r="L2520" i="4" a="1"/>
  <c r="L2520" i="4" s="1"/>
  <c r="R2520" i="4" s="1"/>
  <c r="K2520" i="4" a="1"/>
  <c r="K2520" i="4" s="1"/>
  <c r="L2527" i="4" a="1"/>
  <c r="L2527" i="4" s="1"/>
  <c r="R2527" i="4" s="1"/>
  <c r="K2527" i="4" a="1"/>
  <c r="K2527" i="4" s="1"/>
  <c r="L2534" i="4" a="1"/>
  <c r="L2534" i="4" s="1"/>
  <c r="R2534" i="4" s="1"/>
  <c r="K2534" i="4" a="1"/>
  <c r="K2534" i="4" s="1"/>
  <c r="L2536" i="4" a="1"/>
  <c r="L2536" i="4" s="1"/>
  <c r="R2536" i="4" s="1"/>
  <c r="K2536" i="4" a="1"/>
  <c r="K2536" i="4" s="1"/>
  <c r="J2536" i="4" a="1"/>
  <c r="J2536" i="4" s="1"/>
  <c r="L2543" i="4" a="1"/>
  <c r="L2543" i="4" s="1"/>
  <c r="R2543" i="4" s="1"/>
  <c r="K2543" i="4" a="1"/>
  <c r="K2543" i="4" s="1"/>
  <c r="J2543" i="4" a="1"/>
  <c r="J2543" i="4" s="1"/>
  <c r="L2550" i="4" a="1"/>
  <c r="L2550" i="4" s="1"/>
  <c r="R2550" i="4" s="1"/>
  <c r="K2550" i="4" a="1"/>
  <c r="K2550" i="4" s="1"/>
  <c r="L2552" i="4" a="1"/>
  <c r="L2552" i="4" s="1"/>
  <c r="R2552" i="4" s="1"/>
  <c r="K2552" i="4" a="1"/>
  <c r="K2552" i="4" s="1"/>
  <c r="L2559" i="4" a="1"/>
  <c r="L2559" i="4" s="1"/>
  <c r="R2559" i="4" s="1"/>
  <c r="K2559" i="4" a="1"/>
  <c r="K2559" i="4" s="1"/>
  <c r="L2566" i="4" a="1"/>
  <c r="L2566" i="4" s="1"/>
  <c r="R2566" i="4" s="1"/>
  <c r="K2566" i="4" a="1"/>
  <c r="K2566" i="4" s="1"/>
  <c r="L2568" i="4" a="1"/>
  <c r="L2568" i="4" s="1"/>
  <c r="R2568" i="4" s="1"/>
  <c r="K2568" i="4" a="1"/>
  <c r="K2568" i="4" s="1"/>
  <c r="L2582" i="4" a="1"/>
  <c r="L2582" i="4" s="1"/>
  <c r="R2582" i="4" s="1"/>
  <c r="K2582" i="4" a="1"/>
  <c r="K2582" i="4" s="1"/>
  <c r="L2590" i="4" a="1"/>
  <c r="L2590" i="4" s="1"/>
  <c r="R2590" i="4" s="1"/>
  <c r="K2590" i="4" a="1"/>
  <c r="K2590" i="4" s="1"/>
  <c r="L2592" i="4" a="1"/>
  <c r="L2592" i="4" s="1"/>
  <c r="R2592" i="4" s="1"/>
  <c r="K2592" i="4" a="1"/>
  <c r="K2592" i="4" s="1"/>
  <c r="L2602" i="4" a="1"/>
  <c r="L2602" i="4" s="1"/>
  <c r="R2602" i="4" s="1"/>
  <c r="K2602" i="4" a="1"/>
  <c r="K2602" i="4" s="1"/>
  <c r="L2604" i="4" a="1"/>
  <c r="L2604" i="4" s="1"/>
  <c r="R2604" i="4" s="1"/>
  <c r="K2604" i="4" a="1"/>
  <c r="K2604" i="4" s="1"/>
  <c r="L2611" i="4" a="1"/>
  <c r="L2611" i="4" s="1"/>
  <c r="R2611" i="4" s="1"/>
  <c r="K2611" i="4" a="1"/>
  <c r="K2611" i="4" s="1"/>
  <c r="L2618" i="4" a="1"/>
  <c r="L2618" i="4" s="1"/>
  <c r="R2618" i="4" s="1"/>
  <c r="K2618" i="4" a="1"/>
  <c r="K2618" i="4" s="1"/>
  <c r="L2620" i="4" a="1"/>
  <c r="L2620" i="4" s="1"/>
  <c r="R2620" i="4" s="1"/>
  <c r="K2620" i="4" a="1"/>
  <c r="K2620" i="4" s="1"/>
  <c r="L2627" i="4" a="1"/>
  <c r="L2627" i="4" s="1"/>
  <c r="R2627" i="4" s="1"/>
  <c r="K2627" i="4" a="1"/>
  <c r="K2627" i="4" s="1"/>
  <c r="L2634" i="4" a="1"/>
  <c r="L2634" i="4" s="1"/>
  <c r="R2634" i="4" s="1"/>
  <c r="K2634" i="4" a="1"/>
  <c r="K2634" i="4" s="1"/>
  <c r="L2652" i="4" a="1"/>
  <c r="L2652" i="4" s="1"/>
  <c r="R2652" i="4" s="1"/>
  <c r="K2652" i="4" a="1"/>
  <c r="K2652" i="4" s="1"/>
  <c r="L2659" i="4" a="1"/>
  <c r="L2659" i="4" s="1"/>
  <c r="R2659" i="4" s="1"/>
  <c r="K2659" i="4" a="1"/>
  <c r="K2659" i="4" s="1"/>
  <c r="L2666" i="4" a="1"/>
  <c r="L2666" i="4" s="1"/>
  <c r="R2666" i="4" s="1"/>
  <c r="K2666" i="4" a="1"/>
  <c r="K2666" i="4" s="1"/>
  <c r="L2668" i="4" a="1"/>
  <c r="L2668" i="4" s="1"/>
  <c r="R2668" i="4" s="1"/>
  <c r="K2668" i="4" a="1"/>
  <c r="K2668" i="4" s="1"/>
  <c r="L2782" i="4" a="1"/>
  <c r="L2782" i="4" s="1"/>
  <c r="R2782" i="4" s="1"/>
  <c r="K2782" i="4" a="1"/>
  <c r="K2782" i="4" s="1"/>
  <c r="K2790" i="4" a="1"/>
  <c r="K2790" i="4" s="1"/>
  <c r="L2790" i="4" a="1"/>
  <c r="L2790" i="4" s="1"/>
  <c r="R2790" i="4" s="1"/>
  <c r="L2798" i="4" a="1"/>
  <c r="L2798" i="4" s="1"/>
  <c r="R2798" i="4" s="1"/>
  <c r="K2798" i="4" a="1"/>
  <c r="K2798" i="4" s="1"/>
  <c r="K2814" i="4" a="1"/>
  <c r="K2814" i="4" s="1"/>
  <c r="L2814" i="4" a="1"/>
  <c r="L2814" i="4" s="1"/>
  <c r="R2814" i="4" s="1"/>
  <c r="L2822" i="4" a="1"/>
  <c r="L2822" i="4" s="1"/>
  <c r="R2822" i="4" s="1"/>
  <c r="K2822" i="4" a="1"/>
  <c r="K2822" i="4" s="1"/>
  <c r="L2830" i="4" a="1"/>
  <c r="L2830" i="4" s="1"/>
  <c r="R2830" i="4" s="1"/>
  <c r="K2830" i="4" a="1"/>
  <c r="K2830" i="4" s="1"/>
  <c r="L2841" i="4" a="1"/>
  <c r="L2841" i="4" s="1"/>
  <c r="R2841" i="4" s="1"/>
  <c r="K2841" i="4" a="1"/>
  <c r="K2841" i="4" s="1"/>
  <c r="L2843" i="4" a="1"/>
  <c r="L2843" i="4" s="1"/>
  <c r="R2843" i="4" s="1"/>
  <c r="K2843" i="4" a="1"/>
  <c r="K2843" i="4" s="1"/>
  <c r="L2849" i="4" a="1"/>
  <c r="L2849" i="4" s="1"/>
  <c r="R2849" i="4" s="1"/>
  <c r="K2849" i="4" a="1"/>
  <c r="K2849" i="4" s="1"/>
  <c r="L2851" i="4" a="1"/>
  <c r="L2851" i="4" s="1"/>
  <c r="R2851" i="4" s="1"/>
  <c r="K2851" i="4" a="1"/>
  <c r="K2851" i="4" s="1"/>
  <c r="L2858" i="4" a="1"/>
  <c r="L2858" i="4" s="1"/>
  <c r="R2858" i="4" s="1"/>
  <c r="K2858" i="4" a="1"/>
  <c r="K2858" i="4" s="1"/>
  <c r="L2863" i="4" a="1"/>
  <c r="L2863" i="4" s="1"/>
  <c r="R2863" i="4" s="1"/>
  <c r="K2863" i="4" a="1"/>
  <c r="K2863" i="4" s="1"/>
  <c r="L2871" i="4" a="1"/>
  <c r="L2871" i="4" s="1"/>
  <c r="R2871" i="4" s="1"/>
  <c r="K2871" i="4" a="1"/>
  <c r="K2871" i="4" s="1"/>
  <c r="L2879" i="4" a="1"/>
  <c r="L2879" i="4" s="1"/>
  <c r="R2879" i="4" s="1"/>
  <c r="K2879" i="4" a="1"/>
  <c r="K2879" i="4" s="1"/>
  <c r="L2887" i="4" a="1"/>
  <c r="L2887" i="4" s="1"/>
  <c r="R2887" i="4" s="1"/>
  <c r="K2887" i="4" a="1"/>
  <c r="K2887" i="4" s="1"/>
  <c r="L2895" i="4" a="1"/>
  <c r="L2895" i="4" s="1"/>
  <c r="R2895" i="4" s="1"/>
  <c r="K2895" i="4" a="1"/>
  <c r="K2895" i="4" s="1"/>
  <c r="L2903" i="4" a="1"/>
  <c r="L2903" i="4" s="1"/>
  <c r="R2903" i="4" s="1"/>
  <c r="K2903" i="4" a="1"/>
  <c r="K2903" i="4" s="1"/>
  <c r="L2911" i="4" a="1"/>
  <c r="L2911" i="4" s="1"/>
  <c r="R2911" i="4" s="1"/>
  <c r="K2911" i="4" a="1"/>
  <c r="K2911" i="4" s="1"/>
  <c r="L2919" i="4" a="1"/>
  <c r="L2919" i="4" s="1"/>
  <c r="R2919" i="4" s="1"/>
  <c r="K2919" i="4" a="1"/>
  <c r="K2919" i="4" s="1"/>
  <c r="L2927" i="4" a="1"/>
  <c r="L2927" i="4" s="1"/>
  <c r="R2927" i="4" s="1"/>
  <c r="K2927" i="4" a="1"/>
  <c r="K2927" i="4" s="1"/>
  <c r="L2935" i="4" a="1"/>
  <c r="L2935" i="4" s="1"/>
  <c r="R2935" i="4" s="1"/>
  <c r="K2935" i="4" a="1"/>
  <c r="K2935" i="4" s="1"/>
  <c r="L2943" i="4" a="1"/>
  <c r="L2943" i="4" s="1"/>
  <c r="R2943" i="4" s="1"/>
  <c r="K2943" i="4" a="1"/>
  <c r="K2943" i="4" s="1"/>
  <c r="L2951" i="4" a="1"/>
  <c r="L2951" i="4" s="1"/>
  <c r="R2951" i="4" s="1"/>
  <c r="K2951" i="4" a="1"/>
  <c r="K2951" i="4" s="1"/>
  <c r="L2959" i="4" a="1"/>
  <c r="L2959" i="4" s="1"/>
  <c r="R2959" i="4" s="1"/>
  <c r="K2959" i="4" a="1"/>
  <c r="K2959" i="4" s="1"/>
  <c r="L2967" i="4" a="1"/>
  <c r="L2967" i="4" s="1"/>
  <c r="R2967" i="4" s="1"/>
  <c r="K2967" i="4" a="1"/>
  <c r="K2967" i="4" s="1"/>
  <c r="L2969" i="4" a="1"/>
  <c r="L2969" i="4" s="1"/>
  <c r="R2969" i="4" s="1"/>
  <c r="K2969" i="4" a="1"/>
  <c r="K2969" i="4" s="1"/>
  <c r="L2993" i="4" a="1"/>
  <c r="L2993" i="4" s="1"/>
  <c r="R2993" i="4" s="1"/>
  <c r="K2993" i="4" a="1"/>
  <c r="K2993" i="4" s="1"/>
  <c r="L3009" i="4" a="1"/>
  <c r="L3009" i="4" s="1"/>
  <c r="R3009" i="4" s="1"/>
  <c r="K3009" i="4" a="1"/>
  <c r="K3009" i="4" s="1"/>
  <c r="L3021" i="4" a="1"/>
  <c r="L3021" i="4" s="1"/>
  <c r="R3021" i="4" s="1"/>
  <c r="K3021" i="4" a="1"/>
  <c r="K3021" i="4" s="1"/>
  <c r="L3028" i="4" a="1"/>
  <c r="L3028" i="4" s="1"/>
  <c r="R3028" i="4" s="1"/>
  <c r="K3028" i="4" a="1"/>
  <c r="K3028" i="4" s="1"/>
  <c r="L3064" i="4" a="1"/>
  <c r="L3064" i="4" s="1"/>
  <c r="R3064" i="4" s="1"/>
  <c r="K3064" i="4" a="1"/>
  <c r="K3064" i="4" s="1"/>
  <c r="K3067" i="4" a="1"/>
  <c r="K3067" i="4" s="1"/>
  <c r="L3067" i="4" a="1"/>
  <c r="L3067" i="4" s="1"/>
  <c r="R3067" i="4" s="1"/>
  <c r="L3072" i="4" a="1"/>
  <c r="L3072" i="4" s="1"/>
  <c r="R3072" i="4" s="1"/>
  <c r="K3072" i="4" a="1"/>
  <c r="K3072" i="4" s="1"/>
  <c r="L3075" i="4" a="1"/>
  <c r="L3075" i="4" s="1"/>
  <c r="R3075" i="4" s="1"/>
  <c r="K3075" i="4" a="1"/>
  <c r="K3075" i="4" s="1"/>
  <c r="L3080" i="4" a="1"/>
  <c r="L3080" i="4" s="1"/>
  <c r="R3080" i="4" s="1"/>
  <c r="K3080" i="4" a="1"/>
  <c r="K3080" i="4" s="1"/>
  <c r="L3083" i="4" a="1"/>
  <c r="L3083" i="4" s="1"/>
  <c r="R3083" i="4" s="1"/>
  <c r="K3083" i="4" a="1"/>
  <c r="K3083" i="4" s="1"/>
  <c r="L3096" i="4" a="1"/>
  <c r="L3096" i="4" s="1"/>
  <c r="R3096" i="4" s="1"/>
  <c r="K3096" i="4" a="1"/>
  <c r="K3096" i="4" s="1"/>
  <c r="L3099" i="4" a="1"/>
  <c r="L3099" i="4" s="1"/>
  <c r="R3099" i="4" s="1"/>
  <c r="K3099" i="4" a="1"/>
  <c r="K3099" i="4" s="1"/>
  <c r="L3101" i="4" a="1"/>
  <c r="L3101" i="4" s="1"/>
  <c r="R3101" i="4" s="1"/>
  <c r="K3101" i="4" a="1"/>
  <c r="K3101" i="4" s="1"/>
  <c r="K3117" i="4" a="1"/>
  <c r="K3117" i="4" s="1"/>
  <c r="L3117" i="4" a="1"/>
  <c r="L3117" i="4" s="1"/>
  <c r="R3117" i="4" s="1"/>
  <c r="L3125" i="4" a="1"/>
  <c r="L3125" i="4" s="1"/>
  <c r="R3125" i="4" s="1"/>
  <c r="K3125" i="4" a="1"/>
  <c r="K3125" i="4" s="1"/>
  <c r="L3133" i="4" a="1"/>
  <c r="L3133" i="4" s="1"/>
  <c r="R3133" i="4" s="1"/>
  <c r="K3133" i="4" a="1"/>
  <c r="K3133" i="4" s="1"/>
  <c r="L3157" i="4" a="1"/>
  <c r="L3157" i="4" s="1"/>
  <c r="R3157" i="4" s="1"/>
  <c r="K3157" i="4" a="1"/>
  <c r="K3157" i="4" s="1"/>
  <c r="L3165" i="4" a="1"/>
  <c r="L3165" i="4" s="1"/>
  <c r="R3165" i="4" s="1"/>
  <c r="K3165" i="4" a="1"/>
  <c r="K3165" i="4" s="1"/>
  <c r="L3181" i="4" a="1"/>
  <c r="L3181" i="4" s="1"/>
  <c r="R3181" i="4" s="1"/>
  <c r="K3181" i="4" a="1"/>
  <c r="K3181" i="4" s="1"/>
  <c r="L3189" i="4" a="1"/>
  <c r="L3189" i="4" s="1"/>
  <c r="R3189" i="4" s="1"/>
  <c r="K3189" i="4" a="1"/>
  <c r="K3189" i="4" s="1"/>
  <c r="L3197" i="4" a="1"/>
  <c r="L3197" i="4" s="1"/>
  <c r="R3197" i="4" s="1"/>
  <c r="K3197" i="4" a="1"/>
  <c r="K3197" i="4" s="1"/>
  <c r="L3217" i="4" a="1"/>
  <c r="L3217" i="4" s="1"/>
  <c r="R3217" i="4" s="1"/>
  <c r="K3217" i="4" a="1"/>
  <c r="K3217" i="4" s="1"/>
  <c r="L3231" i="4" a="1"/>
  <c r="L3231" i="4" s="1"/>
  <c r="R3231" i="4" s="1"/>
  <c r="K3231" i="4" a="1"/>
  <c r="K3231" i="4" s="1"/>
  <c r="L3239" i="4" a="1"/>
  <c r="L3239" i="4" s="1"/>
  <c r="R3239" i="4" s="1"/>
  <c r="K3239" i="4" a="1"/>
  <c r="K3239" i="4" s="1"/>
  <c r="L3247" i="4" a="1"/>
  <c r="L3247" i="4" s="1"/>
  <c r="R3247" i="4" s="1"/>
  <c r="K3247" i="4" a="1"/>
  <c r="K3247" i="4" s="1"/>
  <c r="L3263" i="4" a="1"/>
  <c r="L3263" i="4" s="1"/>
  <c r="R3263" i="4" s="1"/>
  <c r="K3263" i="4" a="1"/>
  <c r="K3263" i="4" s="1"/>
  <c r="L3271" i="4" a="1"/>
  <c r="L3271" i="4" s="1"/>
  <c r="R3271" i="4" s="1"/>
  <c r="K3271" i="4" a="1"/>
  <c r="K3271" i="4" s="1"/>
  <c r="L3279" i="4" a="1"/>
  <c r="L3279" i="4" s="1"/>
  <c r="R3279" i="4" s="1"/>
  <c r="K3279" i="4" a="1"/>
  <c r="K3279" i="4" s="1"/>
  <c r="L3295" i="4" a="1"/>
  <c r="L3295" i="4" s="1"/>
  <c r="R3295" i="4" s="1"/>
  <c r="K3295" i="4" a="1"/>
  <c r="K3295" i="4" s="1"/>
  <c r="L3303" i="4" a="1"/>
  <c r="L3303" i="4" s="1"/>
  <c r="R3303" i="4" s="1"/>
  <c r="K3303" i="4" a="1"/>
  <c r="K3303" i="4" s="1"/>
  <c r="L3311" i="4" a="1"/>
  <c r="L3311" i="4" s="1"/>
  <c r="R3311" i="4" s="1"/>
  <c r="K3311" i="4" a="1"/>
  <c r="K3311" i="4" s="1"/>
  <c r="L3319" i="4" a="1"/>
  <c r="L3319" i="4" s="1"/>
  <c r="R3319" i="4" s="1"/>
  <c r="K3319" i="4" a="1"/>
  <c r="K3319" i="4" s="1"/>
  <c r="L3335" i="4" a="1"/>
  <c r="L3335" i="4" s="1"/>
  <c r="R3335" i="4" s="1"/>
  <c r="K3335" i="4" a="1"/>
  <c r="K3335" i="4" s="1"/>
  <c r="L3338" i="4" a="1"/>
  <c r="L3338" i="4" s="1"/>
  <c r="R3338" i="4" s="1"/>
  <c r="K3338" i="4" a="1"/>
  <c r="K3338" i="4" s="1"/>
  <c r="L3340" i="4" a="1"/>
  <c r="L3340" i="4" s="1"/>
  <c r="R3340" i="4" s="1"/>
  <c r="K3340" i="4" a="1"/>
  <c r="K3340" i="4" s="1"/>
  <c r="L3347" i="4" a="1"/>
  <c r="L3347" i="4" s="1"/>
  <c r="R3347" i="4" s="1"/>
  <c r="K3347" i="4" a="1"/>
  <c r="K3347" i="4" s="1"/>
  <c r="L3354" i="4" a="1"/>
  <c r="L3354" i="4" s="1"/>
  <c r="R3354" i="4" s="1"/>
  <c r="K3354" i="4" a="1"/>
  <c r="K3354" i="4" s="1"/>
  <c r="L3356" i="4" a="1"/>
  <c r="L3356" i="4" s="1"/>
  <c r="R3356" i="4" s="1"/>
  <c r="K3356" i="4" a="1"/>
  <c r="K3356" i="4" s="1"/>
  <c r="L3370" i="4" a="1"/>
  <c r="L3370" i="4" s="1"/>
  <c r="R3370" i="4" s="1"/>
  <c r="K3370" i="4" a="1"/>
  <c r="K3370" i="4" s="1"/>
  <c r="L3372" i="4" a="1"/>
  <c r="L3372" i="4" s="1"/>
  <c r="R3372" i="4" s="1"/>
  <c r="K3372" i="4" a="1"/>
  <c r="K3372" i="4" s="1"/>
  <c r="L3379" i="4" a="1"/>
  <c r="L3379" i="4" s="1"/>
  <c r="R3379" i="4" s="1"/>
  <c r="K3379" i="4" a="1"/>
  <c r="K3379" i="4" s="1"/>
  <c r="L3386" i="4" a="1"/>
  <c r="L3386" i="4" s="1"/>
  <c r="R3386" i="4" s="1"/>
  <c r="K3386" i="4" a="1"/>
  <c r="K3386" i="4" s="1"/>
  <c r="L3388" i="4" a="1"/>
  <c r="L3388" i="4" s="1"/>
  <c r="R3388" i="4" s="1"/>
  <c r="K3388" i="4" a="1"/>
  <c r="K3388" i="4" s="1"/>
  <c r="L3395" i="4" a="1"/>
  <c r="L3395" i="4" s="1"/>
  <c r="R3395" i="4" s="1"/>
  <c r="K3395" i="4" a="1"/>
  <c r="K3395" i="4" s="1"/>
  <c r="L3404" i="4" a="1"/>
  <c r="L3404" i="4" s="1"/>
  <c r="R3404" i="4" s="1"/>
  <c r="K3404" i="4" a="1"/>
  <c r="K3404" i="4" s="1"/>
  <c r="L3413" i="4" a="1"/>
  <c r="L3413" i="4" s="1"/>
  <c r="R3413" i="4" s="1"/>
  <c r="K3413" i="4" a="1"/>
  <c r="K3413" i="4" s="1"/>
  <c r="L3415" i="4" a="1"/>
  <c r="L3415" i="4" s="1"/>
  <c r="R3415" i="4" s="1"/>
  <c r="K3415" i="4" a="1"/>
  <c r="K3415" i="4" s="1"/>
  <c r="L3422" i="4" a="1"/>
  <c r="L3422" i="4" s="1"/>
  <c r="R3422" i="4" s="1"/>
  <c r="K3422" i="4" a="1"/>
  <c r="K3422" i="4" s="1"/>
  <c r="L3438" i="4" a="1"/>
  <c r="L3438" i="4" s="1"/>
  <c r="R3438" i="4" s="1"/>
  <c r="K3438" i="4" a="1"/>
  <c r="K3438" i="4" s="1"/>
  <c r="L3447" i="4" a="1"/>
  <c r="L3447" i="4" s="1"/>
  <c r="R3447" i="4" s="1"/>
  <c r="K3447" i="4" a="1"/>
  <c r="K3447" i="4" s="1"/>
  <c r="L3454" i="4" a="1"/>
  <c r="L3454" i="4" s="1"/>
  <c r="R3454" i="4" s="1"/>
  <c r="K3454" i="4" a="1"/>
  <c r="K3454" i="4" s="1"/>
  <c r="L3456" i="4" a="1"/>
  <c r="L3456" i="4" s="1"/>
  <c r="R3456" i="4" s="1"/>
  <c r="K3456" i="4" a="1"/>
  <c r="K3456" i="4" s="1"/>
  <c r="L3463" i="4" a="1"/>
  <c r="L3463" i="4" s="1"/>
  <c r="R3463" i="4" s="1"/>
  <c r="K3463" i="4" a="1"/>
  <c r="K3463" i="4" s="1"/>
  <c r="L3468" i="4" a="1"/>
  <c r="L3468" i="4" s="1"/>
  <c r="R3468" i="4" s="1"/>
  <c r="K3468" i="4" a="1"/>
  <c r="K3468" i="4" s="1"/>
  <c r="L3471" i="4" a="1"/>
  <c r="L3471" i="4" s="1"/>
  <c r="R3471" i="4" s="1"/>
  <c r="K3471" i="4" a="1"/>
  <c r="K3471" i="4" s="1"/>
  <c r="L3479" i="4" a="1"/>
  <c r="L3479" i="4" s="1"/>
  <c r="R3479" i="4" s="1"/>
  <c r="K3479" i="4" a="1"/>
  <c r="K3479" i="4" s="1"/>
  <c r="L3484" i="4" a="1"/>
  <c r="L3484" i="4" s="1"/>
  <c r="R3484" i="4" s="1"/>
  <c r="K3484" i="4" a="1"/>
  <c r="K3484" i="4" s="1"/>
  <c r="L3487" i="4" a="1"/>
  <c r="L3487" i="4" s="1"/>
  <c r="R3487" i="4" s="1"/>
  <c r="K3487" i="4" a="1"/>
  <c r="K3487" i="4" s="1"/>
  <c r="L3492" i="4" a="1"/>
  <c r="L3492" i="4" s="1"/>
  <c r="R3492" i="4" s="1"/>
  <c r="K3492" i="4" a="1"/>
  <c r="K3492" i="4" s="1"/>
  <c r="L3500" i="4" a="1"/>
  <c r="L3500" i="4" s="1"/>
  <c r="R3500" i="4" s="1"/>
  <c r="K3500" i="4" a="1"/>
  <c r="K3500" i="4" s="1"/>
  <c r="L3515" i="4" a="1"/>
  <c r="L3515" i="4" s="1"/>
  <c r="R3515" i="4" s="1"/>
  <c r="K3515" i="4" a="1"/>
  <c r="K3515" i="4" s="1"/>
  <c r="L3580" i="4" a="1"/>
  <c r="L3580" i="4" s="1"/>
  <c r="R3580" i="4" s="1"/>
  <c r="K3580" i="4" a="1"/>
  <c r="K3580" i="4" s="1"/>
  <c r="L3588" i="4" a="1"/>
  <c r="L3588" i="4" s="1"/>
  <c r="R3588" i="4" s="1"/>
  <c r="K3588" i="4" a="1"/>
  <c r="K3588" i="4" s="1"/>
  <c r="K3596" i="4" a="1"/>
  <c r="K3596" i="4" s="1"/>
  <c r="L3596" i="4" a="1"/>
  <c r="L3596" i="4" s="1"/>
  <c r="R3596" i="4" s="1"/>
  <c r="L3604" i="4" a="1"/>
  <c r="L3604" i="4" s="1"/>
  <c r="R3604" i="4" s="1"/>
  <c r="K3604" i="4" a="1"/>
  <c r="K3604" i="4" s="1"/>
  <c r="L3612" i="4" a="1"/>
  <c r="L3612" i="4" s="1"/>
  <c r="R3612" i="4" s="1"/>
  <c r="K3612" i="4" a="1"/>
  <c r="K3612" i="4" s="1"/>
  <c r="L3617" i="4" a="1"/>
  <c r="L3617" i="4" s="1"/>
  <c r="R3617" i="4" s="1"/>
  <c r="K3617" i="4" a="1"/>
  <c r="K3617" i="4" s="1"/>
  <c r="K3624" i="4" a="1"/>
  <c r="K3624" i="4" s="1"/>
  <c r="L3624" i="4" a="1"/>
  <c r="L3624" i="4" s="1"/>
  <c r="R3624" i="4" s="1"/>
  <c r="L3648" i="4" a="1"/>
  <c r="L3648" i="4" s="1"/>
  <c r="R3648" i="4" s="1"/>
  <c r="K3648" i="4" a="1"/>
  <c r="K3648" i="4" s="1"/>
  <c r="L3664" i="4" a="1"/>
  <c r="L3664" i="4" s="1"/>
  <c r="R3664" i="4" s="1"/>
  <c r="K3664" i="4" a="1"/>
  <c r="K3664" i="4" s="1"/>
  <c r="L3680" i="4" a="1"/>
  <c r="L3680" i="4" s="1"/>
  <c r="R3680" i="4" s="1"/>
  <c r="K3680" i="4" a="1"/>
  <c r="K3680" i="4" s="1"/>
  <c r="L3685" i="4" a="1"/>
  <c r="L3685" i="4" s="1"/>
  <c r="R3685" i="4" s="1"/>
  <c r="K3685" i="4" a="1"/>
  <c r="K3685" i="4" s="1"/>
  <c r="K3687" i="4" a="1"/>
  <c r="K3687" i="4" s="1"/>
  <c r="L3687" i="4" a="1"/>
  <c r="L3687" i="4" s="1"/>
  <c r="R3687" i="4" s="1"/>
  <c r="L3694" i="4" a="1"/>
  <c r="L3694" i="4" s="1"/>
  <c r="R3694" i="4" s="1"/>
  <c r="K3694" i="4" a="1"/>
  <c r="K3694" i="4" s="1"/>
  <c r="L3696" i="4" a="1"/>
  <c r="L3696" i="4" s="1"/>
  <c r="R3696" i="4" s="1"/>
  <c r="K3696" i="4" a="1"/>
  <c r="K3696" i="4" s="1"/>
  <c r="K3703" i="4" a="1"/>
  <c r="K3703" i="4" s="1"/>
  <c r="L3703" i="4" a="1"/>
  <c r="L3703" i="4" s="1"/>
  <c r="R3703" i="4" s="1"/>
  <c r="L3712" i="4" a="1"/>
  <c r="L3712" i="4" s="1"/>
  <c r="R3712" i="4" s="1"/>
  <c r="K3712" i="4" a="1"/>
  <c r="K3712" i="4" s="1"/>
  <c r="L3717" i="4" a="1"/>
  <c r="L3717" i="4" s="1"/>
  <c r="R3717" i="4" s="1"/>
  <c r="K3717" i="4" a="1"/>
  <c r="K3717" i="4" s="1"/>
  <c r="L3722" i="4" a="1"/>
  <c r="L3722" i="4" s="1"/>
  <c r="R3722" i="4" s="1"/>
  <c r="K3722" i="4" a="1"/>
  <c r="K3722" i="4" s="1"/>
  <c r="L3727" i="4" a="1"/>
  <c r="L3727" i="4" s="1"/>
  <c r="R3727" i="4" s="1"/>
  <c r="K3727" i="4" a="1"/>
  <c r="K3727" i="4" s="1"/>
  <c r="L3730" i="4" a="1"/>
  <c r="L3730" i="4" s="1"/>
  <c r="R3730" i="4" s="1"/>
  <c r="K3730" i="4" a="1"/>
  <c r="K3730" i="4" s="1"/>
  <c r="L3733" i="4" a="1"/>
  <c r="L3733" i="4" s="1"/>
  <c r="R3733" i="4" s="1"/>
  <c r="K3733" i="4" a="1"/>
  <c r="K3733" i="4" s="1"/>
  <c r="L3735" i="4" a="1"/>
  <c r="L3735" i="4" s="1"/>
  <c r="R3735" i="4" s="1"/>
  <c r="K3735" i="4" a="1"/>
  <c r="K3735" i="4" s="1"/>
  <c r="L3741" i="4" a="1"/>
  <c r="L3741" i="4" s="1"/>
  <c r="R3741" i="4" s="1"/>
  <c r="K3741" i="4" a="1"/>
  <c r="K3741" i="4" s="1"/>
  <c r="L3746" i="4" a="1"/>
  <c r="L3746" i="4" s="1"/>
  <c r="R3746" i="4" s="1"/>
  <c r="K3746" i="4" a="1"/>
  <c r="K3746" i="4" s="1"/>
  <c r="L3749" i="4" a="1"/>
  <c r="L3749" i="4" s="1"/>
  <c r="R3749" i="4" s="1"/>
  <c r="K3749" i="4" a="1"/>
  <c r="K3749" i="4" s="1"/>
  <c r="L3751" i="4" a="1"/>
  <c r="L3751" i="4" s="1"/>
  <c r="R3751" i="4" s="1"/>
  <c r="K3751" i="4" a="1"/>
  <c r="K3751" i="4" s="1"/>
  <c r="L3754" i="4" a="1"/>
  <c r="L3754" i="4" s="1"/>
  <c r="R3754" i="4" s="1"/>
  <c r="K3754" i="4" a="1"/>
  <c r="K3754" i="4" s="1"/>
  <c r="L3759" i="4" a="1"/>
  <c r="L3759" i="4" s="1"/>
  <c r="R3759" i="4" s="1"/>
  <c r="K3759" i="4" a="1"/>
  <c r="K3759" i="4" s="1"/>
  <c r="L3775" i="4" a="1"/>
  <c r="L3775" i="4" s="1"/>
  <c r="R3775" i="4" s="1"/>
  <c r="K3775" i="4" a="1"/>
  <c r="K3775" i="4" s="1"/>
  <c r="L3780" i="4" a="1"/>
  <c r="L3780" i="4" s="1"/>
  <c r="R3780" i="4" s="1"/>
  <c r="K3780" i="4" a="1"/>
  <c r="K3780" i="4" s="1"/>
  <c r="L3788" i="4" a="1"/>
  <c r="L3788" i="4" s="1"/>
  <c r="R3788" i="4" s="1"/>
  <c r="K3788" i="4" a="1"/>
  <c r="K3788" i="4" s="1"/>
  <c r="L3803" i="4" a="1"/>
  <c r="L3803" i="4" s="1"/>
  <c r="R3803" i="4" s="1"/>
  <c r="K3803" i="4" a="1"/>
  <c r="K3803" i="4" s="1"/>
  <c r="L3810" i="4" a="1"/>
  <c r="L3810" i="4" s="1"/>
  <c r="R3810" i="4" s="1"/>
  <c r="K3810" i="4" a="1"/>
  <c r="K3810" i="4" s="1"/>
  <c r="L3812" i="4" a="1"/>
  <c r="L3812" i="4" s="1"/>
  <c r="R3812" i="4" s="1"/>
  <c r="K3812" i="4" a="1"/>
  <c r="K3812" i="4" s="1"/>
  <c r="L3822" i="4" a="1"/>
  <c r="L3822" i="4" s="1"/>
  <c r="R3822" i="4" s="1"/>
  <c r="K3822" i="4" a="1"/>
  <c r="K3822" i="4" s="1"/>
  <c r="L3830" i="4" a="1"/>
  <c r="L3830" i="4" s="1"/>
  <c r="R3830" i="4" s="1"/>
  <c r="K3830" i="4" a="1"/>
  <c r="K3830" i="4" s="1"/>
  <c r="L3838" i="4" a="1"/>
  <c r="L3838" i="4" s="1"/>
  <c r="R3838" i="4" s="1"/>
  <c r="K3838" i="4" a="1"/>
  <c r="K3838" i="4" s="1"/>
  <c r="L3840" i="4" a="1"/>
  <c r="L3840" i="4" s="1"/>
  <c r="R3840" i="4" s="1"/>
  <c r="K3840" i="4" a="1"/>
  <c r="K3840" i="4" s="1"/>
  <c r="L3847" i="4" a="1"/>
  <c r="L3847" i="4" s="1"/>
  <c r="R3847" i="4" s="1"/>
  <c r="K3847" i="4" a="1"/>
  <c r="K3847" i="4" s="1"/>
  <c r="K3854" i="4" a="1"/>
  <c r="K3854" i="4" s="1"/>
  <c r="L3854" i="4" a="1"/>
  <c r="L3854" i="4" s="1"/>
  <c r="R3854" i="4" s="1"/>
  <c r="L3860" i="4" a="1"/>
  <c r="L3860" i="4" s="1"/>
  <c r="R3860" i="4" s="1"/>
  <c r="K3860" i="4" a="1"/>
  <c r="K3860" i="4" s="1"/>
  <c r="L3881" i="4" a="1"/>
  <c r="L3881" i="4" s="1"/>
  <c r="R3881" i="4" s="1"/>
  <c r="K3881" i="4" a="1"/>
  <c r="K3881" i="4" s="1"/>
  <c r="L3887" i="4" a="1"/>
  <c r="L3887" i="4" s="1"/>
  <c r="R3887" i="4" s="1"/>
  <c r="K3887" i="4" a="1"/>
  <c r="K3887" i="4" s="1"/>
  <c r="J3880" i="4" a="1"/>
  <c r="J3880" i="4" s="1"/>
  <c r="J3870" i="4" a="1"/>
  <c r="J3870" i="4" s="1"/>
  <c r="J3854" i="4" a="1"/>
  <c r="J3854" i="4" s="1"/>
  <c r="J3838" i="4" a="1"/>
  <c r="J3838" i="4" s="1"/>
  <c r="J3822" i="4" a="1"/>
  <c r="J3822" i="4" s="1"/>
  <c r="J3819" i="4" a="1"/>
  <c r="J3819" i="4" s="1"/>
  <c r="J3815" i="4" a="1"/>
  <c r="J3815" i="4" s="1"/>
  <c r="J3812" i="4" a="1"/>
  <c r="J3812" i="4" s="1"/>
  <c r="J3808" i="4" a="1"/>
  <c r="J3808" i="4" s="1"/>
  <c r="J3780" i="4" a="1"/>
  <c r="J3780" i="4" s="1"/>
  <c r="J3776" i="4" a="1"/>
  <c r="J3776" i="4" s="1"/>
  <c r="J3759" i="4" a="1"/>
  <c r="J3759" i="4" s="1"/>
  <c r="J3749" i="4" a="1"/>
  <c r="J3749" i="4" s="1"/>
  <c r="J3746" i="4" a="1"/>
  <c r="J3746" i="4" s="1"/>
  <c r="J3733" i="4" a="1"/>
  <c r="J3733" i="4" s="1"/>
  <c r="J3730" i="4" a="1"/>
  <c r="J3730" i="4" s="1"/>
  <c r="J3724" i="4" a="1"/>
  <c r="J3724" i="4" s="1"/>
  <c r="J3720" i="4" a="1"/>
  <c r="J3720" i="4" s="1"/>
  <c r="J3717" i="4" a="1"/>
  <c r="J3717" i="4" s="1"/>
  <c r="J3708" i="4" a="1"/>
  <c r="J3708" i="4" s="1"/>
  <c r="J3694" i="4" a="1"/>
  <c r="J3694" i="4" s="1"/>
  <c r="J3691" i="4" a="1"/>
  <c r="J3691" i="4" s="1"/>
  <c r="J3687" i="4" a="1"/>
  <c r="J3687" i="4" s="1"/>
  <c r="J3680" i="4" a="1"/>
  <c r="J3680" i="4" s="1"/>
  <c r="J3664" i="4" a="1"/>
  <c r="J3664" i="4" s="1"/>
  <c r="J3658" i="4" a="1"/>
  <c r="J3658" i="4" s="1"/>
  <c r="J3648" i="4" a="1"/>
  <c r="J3648" i="4" s="1"/>
  <c r="J3645" i="4" a="1"/>
  <c r="J3645" i="4" s="1"/>
  <c r="J3636" i="4" a="1"/>
  <c r="J3636" i="4" s="1"/>
  <c r="J3632" i="4" a="1"/>
  <c r="J3632" i="4" s="1"/>
  <c r="J3620" i="4" a="1"/>
  <c r="J3620" i="4" s="1"/>
  <c r="J3610" i="4" a="1"/>
  <c r="J3610" i="4" s="1"/>
  <c r="J3604" i="4" a="1"/>
  <c r="J3604" i="4" s="1"/>
  <c r="J3594" i="4" a="1"/>
  <c r="J3594" i="4" s="1"/>
  <c r="J3588" i="4" a="1"/>
  <c r="J3588" i="4" s="1"/>
  <c r="J3578" i="4" a="1"/>
  <c r="J3578" i="4" s="1"/>
  <c r="J3572" i="4" a="1"/>
  <c r="J3572" i="4" s="1"/>
  <c r="J3568" i="4" a="1"/>
  <c r="J3568" i="4" s="1"/>
  <c r="J3552" i="4" a="1"/>
  <c r="J3552" i="4" s="1"/>
  <c r="J3536" i="4" a="1"/>
  <c r="J3536" i="4" s="1"/>
  <c r="J3530" i="4" a="1"/>
  <c r="J3530" i="4" s="1"/>
  <c r="J3520" i="4" a="1"/>
  <c r="J3520" i="4" s="1"/>
  <c r="J3517" i="4" a="1"/>
  <c r="J3517" i="4" s="1"/>
  <c r="J3508" i="4" a="1"/>
  <c r="J3508" i="4" s="1"/>
  <c r="J3504" i="4" a="1"/>
  <c r="J3504" i="4" s="1"/>
  <c r="J3501" i="4" a="1"/>
  <c r="J3501" i="4" s="1"/>
  <c r="J3492" i="4" a="1"/>
  <c r="J3492" i="4" s="1"/>
  <c r="J3476" i="4" a="1"/>
  <c r="J3476" i="4" s="1"/>
  <c r="J3456" i="4" a="1"/>
  <c r="J3456" i="4" s="1"/>
  <c r="J3453" i="4" a="1"/>
  <c r="J3453" i="4" s="1"/>
  <c r="J3450" i="4" a="1"/>
  <c r="J3450" i="4" s="1"/>
  <c r="J3444" i="4" a="1"/>
  <c r="J3444" i="4" s="1"/>
  <c r="J3440" i="4" a="1"/>
  <c r="J3440" i="4" s="1"/>
  <c r="J3434" i="4" a="1"/>
  <c r="J3434" i="4" s="1"/>
  <c r="J3418" i="4" a="1"/>
  <c r="J3418" i="4" s="1"/>
  <c r="J3402" i="4" a="1"/>
  <c r="J3402" i="4" s="1"/>
  <c r="J3386" i="4" a="1"/>
  <c r="J3386" i="4" s="1"/>
  <c r="J3380" i="4" a="1"/>
  <c r="J3380" i="4" s="1"/>
  <c r="J3376" i="4" a="1"/>
  <c r="J3376" i="4" s="1"/>
  <c r="J3370" i="4" a="1"/>
  <c r="J3370" i="4" s="1"/>
  <c r="J3354" i="4" a="1"/>
  <c r="J3354" i="4" s="1"/>
  <c r="J3338" i="4" a="1"/>
  <c r="J3338" i="4" s="1"/>
  <c r="J3332" i="4" a="1"/>
  <c r="J3332" i="4" s="1"/>
  <c r="J3325" i="4" a="1"/>
  <c r="J3325" i="4" s="1"/>
  <c r="J3316" i="4" a="1"/>
  <c r="J3316" i="4" s="1"/>
  <c r="J3309" i="4" a="1"/>
  <c r="J3309" i="4" s="1"/>
  <c r="J3300" i="4" a="1"/>
  <c r="J3300" i="4" s="1"/>
  <c r="J3296" i="4" a="1"/>
  <c r="J3296" i="4" s="1"/>
  <c r="J3293" i="4" a="1"/>
  <c r="J3293" i="4" s="1"/>
  <c r="J3280" i="4" a="1"/>
  <c r="J3280" i="4" s="1"/>
  <c r="J3277" i="4" a="1"/>
  <c r="J3277" i="4" s="1"/>
  <c r="J3264" i="4" a="1"/>
  <c r="J3264" i="4" s="1"/>
  <c r="J3261" i="4" a="1"/>
  <c r="J3261" i="4" s="1"/>
  <c r="J3248" i="4" a="1"/>
  <c r="J3248" i="4" s="1"/>
  <c r="J3245" i="4" a="1"/>
  <c r="J3245" i="4" s="1"/>
  <c r="J3232" i="4" a="1"/>
  <c r="J3232" i="4" s="1"/>
  <c r="J3229" i="4" a="1"/>
  <c r="J3229" i="4" s="1"/>
  <c r="J3216" i="4" a="1"/>
  <c r="J3216" i="4" s="1"/>
  <c r="J3197" i="4" a="1"/>
  <c r="J3197" i="4" s="1"/>
  <c r="J3184" i="4" a="1"/>
  <c r="J3184" i="4" s="1"/>
  <c r="J3181" i="4" a="1"/>
  <c r="J3181" i="4" s="1"/>
  <c r="J3165" i="4" a="1"/>
  <c r="J3165" i="4" s="1"/>
  <c r="J3149" i="4" a="1"/>
  <c r="J3149" i="4" s="1"/>
  <c r="J3133" i="4" a="1"/>
  <c r="J3133" i="4" s="1"/>
  <c r="J3124" i="4" a="1"/>
  <c r="J3124" i="4" s="1"/>
  <c r="J3117" i="4" a="1"/>
  <c r="J3117" i="4" s="1"/>
  <c r="J3101" i="4" a="1"/>
  <c r="J3101" i="4" s="1"/>
  <c r="J3088" i="4" a="1"/>
  <c r="J3088" i="4" s="1"/>
  <c r="J3075" i="4" a="1"/>
  <c r="J3075" i="4" s="1"/>
  <c r="J3064" i="4" a="1"/>
  <c r="J3064" i="4" s="1"/>
  <c r="J3046" i="4" a="1"/>
  <c r="J3046" i="4" s="1"/>
  <c r="J3043" i="4" a="1"/>
  <c r="J3043" i="4" s="1"/>
  <c r="J3021" i="4" a="1"/>
  <c r="J3021" i="4" s="1"/>
  <c r="J3007" i="4" a="1"/>
  <c r="J3007" i="4" s="1"/>
  <c r="J3004" i="4" a="1"/>
  <c r="J3004" i="4" s="1"/>
  <c r="J2993" i="4" a="1"/>
  <c r="J2993" i="4" s="1"/>
  <c r="J2986" i="4" a="1"/>
  <c r="J2986" i="4" s="1"/>
  <c r="J2957" i="4" a="1"/>
  <c r="J2957" i="4" s="1"/>
  <c r="J2943" i="4" a="1"/>
  <c r="J2943" i="4" s="1"/>
  <c r="J2936" i="4" a="1"/>
  <c r="J2936" i="4" s="1"/>
  <c r="J2925" i="4" a="1"/>
  <c r="J2925" i="4" s="1"/>
  <c r="J2911" i="4" a="1"/>
  <c r="J2911" i="4" s="1"/>
  <c r="J2904" i="4" a="1"/>
  <c r="J2904" i="4" s="1"/>
  <c r="J2893" i="4" a="1"/>
  <c r="J2893" i="4" s="1"/>
  <c r="J2879" i="4" a="1"/>
  <c r="J2879" i="4" s="1"/>
  <c r="J2872" i="4" a="1"/>
  <c r="J2872" i="4" s="1"/>
  <c r="J2861" i="4" a="1"/>
  <c r="J2861" i="4" s="1"/>
  <c r="J2858" i="4" a="1"/>
  <c r="J2858" i="4" s="1"/>
  <c r="J2854" i="4" a="1"/>
  <c r="J2854" i="4" s="1"/>
  <c r="J2851" i="4" a="1"/>
  <c r="J2851" i="4" s="1"/>
  <c r="J2847" i="4" a="1"/>
  <c r="J2847" i="4" s="1"/>
  <c r="J2844" i="4" a="1"/>
  <c r="J2844" i="4" s="1"/>
  <c r="J2822" i="4" a="1"/>
  <c r="J2822" i="4" s="1"/>
  <c r="J2815" i="4" a="1"/>
  <c r="J2815" i="4" s="1"/>
  <c r="J2812" i="4" a="1"/>
  <c r="J2812" i="4" s="1"/>
  <c r="J2797" i="4" a="1"/>
  <c r="J2797" i="4" s="1"/>
  <c r="J2790" i="4" a="1"/>
  <c r="J2790" i="4" s="1"/>
  <c r="J2783" i="4" a="1"/>
  <c r="J2783" i="4" s="1"/>
  <c r="J2780" i="4" a="1"/>
  <c r="J2780" i="4" s="1"/>
  <c r="J2765" i="4" a="1"/>
  <c r="J2765" i="4" s="1"/>
  <c r="J2762" i="4" a="1"/>
  <c r="J2762" i="4" s="1"/>
  <c r="J2751" i="4" a="1"/>
  <c r="J2751" i="4" s="1"/>
  <c r="J2733" i="4" a="1"/>
  <c r="J2733" i="4" s="1"/>
  <c r="J2730" i="4" a="1"/>
  <c r="J2730" i="4" s="1"/>
  <c r="J2719" i="4" a="1"/>
  <c r="J2719" i="4" s="1"/>
  <c r="J2712" i="4" a="1"/>
  <c r="J2712" i="4" s="1"/>
  <c r="J2701" i="4" a="1"/>
  <c r="J2701" i="4" s="1"/>
  <c r="J2698" i="4" a="1"/>
  <c r="J2698" i="4" s="1"/>
  <c r="J2694" i="4" a="1"/>
  <c r="J2694" i="4" s="1"/>
  <c r="J2687" i="4" a="1"/>
  <c r="J2687" i="4" s="1"/>
  <c r="J2677" i="4" a="1"/>
  <c r="J2677" i="4" s="1"/>
  <c r="J2674" i="4" a="1"/>
  <c r="J2674" i="4" s="1"/>
  <c r="J2671" i="4" a="1"/>
  <c r="J2671" i="4" s="1"/>
  <c r="J2664" i="4" a="1"/>
  <c r="J2664" i="4" s="1"/>
  <c r="J2660" i="4" a="1"/>
  <c r="J2660" i="4" s="1"/>
  <c r="J2653" i="4" a="1"/>
  <c r="J2653" i="4" s="1"/>
  <c r="J2650" i="4" a="1"/>
  <c r="J2650" i="4" s="1"/>
  <c r="J2643" i="4" a="1"/>
  <c r="J2643" i="4" s="1"/>
  <c r="J2637" i="4" a="1"/>
  <c r="J2637" i="4" s="1"/>
  <c r="J2634" i="4" a="1"/>
  <c r="J2634" i="4" s="1"/>
  <c r="J2630" i="4" a="1"/>
  <c r="J2630" i="4" s="1"/>
  <c r="J2623" i="4" a="1"/>
  <c r="J2623" i="4" s="1"/>
  <c r="J2616" i="4" a="1"/>
  <c r="J2616" i="4" s="1"/>
  <c r="J2607" i="4" a="1"/>
  <c r="J2607" i="4" s="1"/>
  <c r="J2600" i="4" a="1"/>
  <c r="J2600" i="4" s="1"/>
  <c r="J2593" i="4" a="1"/>
  <c r="J2593" i="4" s="1"/>
  <c r="J2586" i="4" a="1"/>
  <c r="J2586" i="4" s="1"/>
  <c r="J2570" i="4" a="1"/>
  <c r="J2570" i="4" s="1"/>
  <c r="J2566" i="4" a="1"/>
  <c r="J2566" i="4" s="1"/>
  <c r="J2559" i="4" a="1"/>
  <c r="J2559" i="4" s="1"/>
  <c r="J2555" i="4" a="1"/>
  <c r="J2555" i="4" s="1"/>
  <c r="J2552" i="4" a="1"/>
  <c r="J2552" i="4" s="1"/>
  <c r="J2537" i="4" a="1"/>
  <c r="J2537" i="4" s="1"/>
  <c r="J2527" i="4" a="1"/>
  <c r="J2527" i="4" s="1"/>
  <c r="J2518" i="4" a="1"/>
  <c r="J2518" i="4" s="1"/>
  <c r="J2514" i="4" a="1"/>
  <c r="J2514" i="4" s="1"/>
  <c r="J2510" i="4" a="1"/>
  <c r="J2510" i="4" s="1"/>
  <c r="J2505" i="4" a="1"/>
  <c r="J2505" i="4" s="1"/>
  <c r="J2500" i="4" a="1"/>
  <c r="J2500" i="4" s="1"/>
  <c r="J2478" i="4" a="1"/>
  <c r="J2478" i="4" s="1"/>
  <c r="J2474" i="4" a="1"/>
  <c r="J2474" i="4" s="1"/>
  <c r="J2437" i="4" a="1"/>
  <c r="J2437" i="4" s="1"/>
  <c r="J2428" i="4" a="1"/>
  <c r="J2428" i="4" s="1"/>
  <c r="J2402" i="4" a="1"/>
  <c r="J2402" i="4" s="1"/>
  <c r="J2396" i="4" a="1"/>
  <c r="J2396" i="4" s="1"/>
  <c r="J2388" i="4" a="1"/>
  <c r="J2388" i="4" s="1"/>
  <c r="J2370" i="4" a="1"/>
  <c r="J2370" i="4" s="1"/>
  <c r="J2365" i="4" a="1"/>
  <c r="J2365" i="4" s="1"/>
  <c r="J2361" i="4" a="1"/>
  <c r="J2361" i="4" s="1"/>
  <c r="J2356" i="4" a="1"/>
  <c r="J2356" i="4" s="1"/>
  <c r="J2348" i="4" a="1"/>
  <c r="J2348" i="4" s="1"/>
  <c r="J2329" i="4" a="1"/>
  <c r="J2329" i="4" s="1"/>
  <c r="J2325" i="4" a="1"/>
  <c r="J2325" i="4" s="1"/>
  <c r="J2316" i="4" a="1"/>
  <c r="J2316" i="4" s="1"/>
  <c r="J2312" i="4" a="1"/>
  <c r="J2312" i="4" s="1"/>
  <c r="J2307" i="4" a="1"/>
  <c r="J2307" i="4" s="1"/>
  <c r="J2277" i="4" a="1"/>
  <c r="J2277" i="4" s="1"/>
  <c r="J2273" i="4" a="1"/>
  <c r="J2273" i="4" s="1"/>
  <c r="J2261" i="4" a="1"/>
  <c r="J2261" i="4" s="1"/>
  <c r="J2252" i="4" a="1"/>
  <c r="J2252" i="4" s="1"/>
  <c r="J2209" i="4" a="1"/>
  <c r="J2209" i="4" s="1"/>
  <c r="J2205" i="4" a="1"/>
  <c r="J2205" i="4" s="1"/>
  <c r="J2188" i="4" a="1"/>
  <c r="J2188" i="4" s="1"/>
  <c r="J2159" i="4" a="1"/>
  <c r="J2159" i="4" s="1"/>
  <c r="J2141" i="4" a="1"/>
  <c r="J2141" i="4" s="1"/>
  <c r="J2124" i="4" a="1"/>
  <c r="J2124" i="4" s="1"/>
  <c r="J2120" i="4" a="1"/>
  <c r="J2120" i="4" s="1"/>
  <c r="J2115" i="4" a="1"/>
  <c r="J2115" i="4" s="1"/>
  <c r="J2058" i="4" a="1"/>
  <c r="J2058" i="4" s="1"/>
  <c r="J2049" i="4" a="1"/>
  <c r="J2049" i="4" s="1"/>
  <c r="J2025" i="4" a="1"/>
  <c r="J2025" i="4" s="1"/>
  <c r="J2017" i="4" a="1"/>
  <c r="J2017" i="4" s="1"/>
  <c r="J2009" i="4" a="1"/>
  <c r="J2009" i="4" s="1"/>
  <c r="J2003" i="4" a="1"/>
  <c r="J2003" i="4" s="1"/>
  <c r="J1995" i="4" a="1"/>
  <c r="J1995" i="4" s="1"/>
  <c r="J1987" i="4" a="1"/>
  <c r="J1987" i="4" s="1"/>
  <c r="J1979" i="4" a="1"/>
  <c r="J1979" i="4" s="1"/>
  <c r="J1971" i="4" a="1"/>
  <c r="J1971" i="4" s="1"/>
  <c r="J1963" i="4" a="1"/>
  <c r="J1963" i="4" s="1"/>
  <c r="J1939" i="4" a="1"/>
  <c r="J1939" i="4" s="1"/>
  <c r="J1934" i="4" a="1"/>
  <c r="J1934" i="4" s="1"/>
  <c r="J1931" i="4" a="1"/>
  <c r="J1931" i="4" s="1"/>
  <c r="J1918" i="4" a="1"/>
  <c r="J1918" i="4" s="1"/>
  <c r="J1900" i="4" a="1"/>
  <c r="J1900" i="4" s="1"/>
  <c r="J1896" i="4" a="1"/>
  <c r="J1896" i="4" s="1"/>
  <c r="J1892" i="4" a="1"/>
  <c r="J1892" i="4" s="1"/>
  <c r="J1354" i="4" a="1"/>
  <c r="J1354" i="4" s="1"/>
  <c r="J1343" i="4" a="1"/>
  <c r="J1343" i="4" s="1"/>
  <c r="J1282" i="4" a="1"/>
  <c r="J1282" i="4" s="1"/>
  <c r="J1266" i="4" a="1"/>
  <c r="J1266" i="4" s="1"/>
  <c r="J1250" i="4" a="1"/>
  <c r="J1250" i="4" s="1"/>
  <c r="J1234" i="4" a="1"/>
  <c r="J1234" i="4" s="1"/>
  <c r="J1218" i="4" a="1"/>
  <c r="J1218" i="4" s="1"/>
  <c r="J1113" i="4" a="1"/>
  <c r="J1113" i="4" s="1"/>
  <c r="J1092" i="4" a="1"/>
  <c r="J1092" i="4" s="1"/>
  <c r="J1070" i="4" a="1"/>
  <c r="J1070" i="4" s="1"/>
  <c r="J1049" i="4" a="1"/>
  <c r="J1049" i="4" s="1"/>
  <c r="J1008" i="4" a="1"/>
  <c r="J1008" i="4" s="1"/>
  <c r="J971" i="4" a="1"/>
  <c r="J971" i="4" s="1"/>
  <c r="J951" i="4" a="1"/>
  <c r="J951" i="4" s="1"/>
  <c r="J914" i="4" a="1"/>
  <c r="J914" i="4" s="1"/>
  <c r="J894" i="4" a="1"/>
  <c r="J894" i="4" s="1"/>
  <c r="J857" i="4" a="1"/>
  <c r="J857" i="4" s="1"/>
  <c r="J837" i="4" a="1"/>
  <c r="J837" i="4" s="1"/>
  <c r="J800" i="4" a="1"/>
  <c r="J800" i="4" s="1"/>
  <c r="J743" i="4" a="1"/>
  <c r="J743" i="4" s="1"/>
  <c r="J682" i="4" a="1"/>
  <c r="J682" i="4" s="1"/>
  <c r="J661" i="4" a="1"/>
  <c r="J661" i="4" s="1"/>
  <c r="J650" i="4" a="1"/>
  <c r="J650" i="4" s="1"/>
  <c r="J583" i="4" a="1"/>
  <c r="J583" i="4" s="1"/>
  <c r="J515" i="4" a="1"/>
  <c r="J515" i="4" s="1"/>
  <c r="J446" i="4" a="1"/>
  <c r="J446" i="4" s="1"/>
  <c r="J395" i="4" a="1"/>
  <c r="J395" i="4" s="1"/>
  <c r="J361" i="4" a="1"/>
  <c r="J361" i="4" s="1"/>
  <c r="J319" i="4" a="1"/>
  <c r="J319" i="4" s="1"/>
  <c r="J255" i="4" a="1"/>
  <c r="J255" i="4" s="1"/>
  <c r="J191" i="4" a="1"/>
  <c r="J191" i="4" s="1"/>
  <c r="J171" i="4" a="1"/>
  <c r="J171" i="4" s="1"/>
  <c r="J85" i="4" a="1"/>
  <c r="J85" i="4" s="1"/>
  <c r="J34" i="4" a="1"/>
  <c r="J34" i="4" s="1"/>
  <c r="K3888" i="4" a="1"/>
  <c r="K3888" i="4" s="1"/>
  <c r="K3871" i="4" a="1"/>
  <c r="K3871" i="4" s="1"/>
  <c r="K3837" i="4" a="1"/>
  <c r="K3837" i="4" s="1"/>
  <c r="K3819" i="4" a="1"/>
  <c r="K3819" i="4" s="1"/>
  <c r="K3800" i="4" a="1"/>
  <c r="K3800" i="4" s="1"/>
  <c r="K3762" i="4" a="1"/>
  <c r="K3762" i="4" s="1"/>
  <c r="K3743" i="4" a="1"/>
  <c r="K3743" i="4" s="1"/>
  <c r="K3724" i="4" a="1"/>
  <c r="K3724" i="4" s="1"/>
  <c r="K3667" i="4" a="1"/>
  <c r="K3667" i="4" s="1"/>
  <c r="K3632" i="4" a="1"/>
  <c r="K3632" i="4" s="1"/>
  <c r="K3598" i="4" a="1"/>
  <c r="K3598" i="4" s="1"/>
  <c r="K3563" i="4" a="1"/>
  <c r="K3563" i="4" s="1"/>
  <c r="K3530" i="4" a="1"/>
  <c r="K3530" i="4" s="1"/>
  <c r="K3512" i="4" a="1"/>
  <c r="K3512" i="4" s="1"/>
  <c r="K3495" i="4" a="1"/>
  <c r="K3495" i="4" s="1"/>
  <c r="K3444" i="4" a="1"/>
  <c r="K3444" i="4" s="1"/>
  <c r="K3427" i="4" a="1"/>
  <c r="K3427" i="4" s="1"/>
  <c r="K3410" i="4" a="1"/>
  <c r="K3410" i="4" s="1"/>
  <c r="K3376" i="4" a="1"/>
  <c r="K3376" i="4" s="1"/>
  <c r="K3248" i="4" a="1"/>
  <c r="K3248" i="4" s="1"/>
  <c r="K3205" i="4" a="1"/>
  <c r="K3205" i="4" s="1"/>
  <c r="K3191" i="4" a="1"/>
  <c r="K3191" i="4" s="1"/>
  <c r="K3134" i="4" a="1"/>
  <c r="K3134" i="4" s="1"/>
  <c r="K3106" i="4" a="1"/>
  <c r="K3106" i="4" s="1"/>
  <c r="K3091" i="4" a="1"/>
  <c r="K3091" i="4" s="1"/>
  <c r="K3063" i="4" a="1"/>
  <c r="K3063" i="4" s="1"/>
  <c r="K2981" i="4" a="1"/>
  <c r="K2981" i="4" s="1"/>
  <c r="K2960" i="4" a="1"/>
  <c r="K2960" i="4" s="1"/>
  <c r="K2917" i="4" a="1"/>
  <c r="K2917" i="4" s="1"/>
  <c r="K2896" i="4" a="1"/>
  <c r="K2896" i="4" s="1"/>
  <c r="K2842" i="4" a="1"/>
  <c r="K2842" i="4" s="1"/>
  <c r="K2813" i="4" a="1"/>
  <c r="K2813" i="4" s="1"/>
  <c r="K2797" i="4" a="1"/>
  <c r="K2797" i="4" s="1"/>
  <c r="K2778" i="4" a="1"/>
  <c r="K2778" i="4" s="1"/>
  <c r="K2759" i="4" a="1"/>
  <c r="K2759" i="4" s="1"/>
  <c r="K2721" i="4" a="1"/>
  <c r="K2721" i="4" s="1"/>
  <c r="K2664" i="4" a="1"/>
  <c r="K2664" i="4" s="1"/>
  <c r="K2645" i="4" a="1"/>
  <c r="K2645" i="4" s="1"/>
  <c r="K2607" i="4" a="1"/>
  <c r="K2607" i="4" s="1"/>
  <c r="K2570" i="4" a="1"/>
  <c r="K2570" i="4" s="1"/>
  <c r="K2535" i="4" a="1"/>
  <c r="K2535" i="4" s="1"/>
  <c r="K2521" i="4" a="1"/>
  <c r="K2521" i="4" s="1"/>
  <c r="K2492" i="4" a="1"/>
  <c r="K2492" i="4" s="1"/>
  <c r="K2478" i="4" a="1"/>
  <c r="K2478" i="4" s="1"/>
  <c r="K2421" i="4" a="1"/>
  <c r="K2421" i="4" s="1"/>
  <c r="K2393" i="4" a="1"/>
  <c r="K2393" i="4" s="1"/>
  <c r="K2378" i="4" a="1"/>
  <c r="K2378" i="4" s="1"/>
  <c r="K2364" i="4" a="1"/>
  <c r="K2364" i="4" s="1"/>
  <c r="K2350" i="4" a="1"/>
  <c r="K2350" i="4" s="1"/>
  <c r="K2256" i="4" a="1"/>
  <c r="K2256" i="4" s="1"/>
  <c r="K2187" i="4" a="1"/>
  <c r="K2187" i="4" s="1"/>
  <c r="K2165" i="4" a="1"/>
  <c r="K2165" i="4" s="1"/>
  <c r="K2119" i="4" a="1"/>
  <c r="K2119" i="4" s="1"/>
  <c r="K2097" i="4" a="1"/>
  <c r="K2097" i="4" s="1"/>
  <c r="K2051" i="4" a="1"/>
  <c r="K2051" i="4" s="1"/>
  <c r="K1960" i="4" a="1"/>
  <c r="K1960" i="4" s="1"/>
  <c r="K1937" i="4" a="1"/>
  <c r="K1937" i="4" s="1"/>
  <c r="K1892" i="4" a="1"/>
  <c r="K1892" i="4" s="1"/>
  <c r="K1824" i="4" a="1"/>
  <c r="K1824" i="4" s="1"/>
  <c r="K1800" i="4" a="1"/>
  <c r="K1800" i="4" s="1"/>
  <c r="K1732" i="4" a="1"/>
  <c r="K1732" i="4" s="1"/>
  <c r="K1684" i="4" a="1"/>
  <c r="K1684" i="4" s="1"/>
  <c r="K1582" i="4" a="1"/>
  <c r="K1582" i="4" s="1"/>
  <c r="K1327" i="4" a="1"/>
  <c r="K1327" i="4" s="1"/>
  <c r="K1293" i="4" a="1"/>
  <c r="K1293" i="4" s="1"/>
  <c r="K1097" i="4" a="1"/>
  <c r="K1097" i="4" s="1"/>
  <c r="K1029" i="4" a="1"/>
  <c r="K1029" i="4" s="1"/>
  <c r="K905" i="4" a="1"/>
  <c r="K905" i="4" s="1"/>
  <c r="K832" i="4" a="1"/>
  <c r="K832" i="4" s="1"/>
  <c r="K489" i="4" a="1"/>
  <c r="K489" i="4" s="1"/>
  <c r="K379" i="4" a="1"/>
  <c r="K379" i="4" s="1"/>
  <c r="K323" i="4" a="1"/>
  <c r="K323" i="4" s="1"/>
  <c r="K159" i="4" a="1"/>
  <c r="K159" i="4" s="1"/>
  <c r="K114" i="4" a="1"/>
  <c r="K114" i="4" s="1"/>
  <c r="L3771" i="4" a="1"/>
  <c r="L3771" i="4" s="1"/>
  <c r="R3771" i="4" s="1"/>
  <c r="L3710" i="4" a="1"/>
  <c r="L3710" i="4" s="1"/>
  <c r="R3710" i="4" s="1"/>
  <c r="L3653" i="4" a="1"/>
  <c r="L3653" i="4" s="1"/>
  <c r="R3653" i="4" s="1"/>
  <c r="L3603" i="4" a="1"/>
  <c r="L3603" i="4" s="1"/>
  <c r="R3603" i="4" s="1"/>
  <c r="L3501" i="4" a="1"/>
  <c r="L3501" i="4" s="1"/>
  <c r="R3501" i="4" s="1"/>
  <c r="L3451" i="4" a="1"/>
  <c r="L3451" i="4" s="1"/>
  <c r="R3451" i="4" s="1"/>
  <c r="L3350" i="4" a="1"/>
  <c r="L3350" i="4" s="1"/>
  <c r="R3350" i="4" s="1"/>
  <c r="L3300" i="4" a="1"/>
  <c r="L3300" i="4" s="1"/>
  <c r="R3300" i="4" s="1"/>
  <c r="L3149" i="4" a="1"/>
  <c r="L3149" i="4" s="1"/>
  <c r="R3149" i="4" s="1"/>
  <c r="L2643" i="4" a="1"/>
  <c r="L2643" i="4" s="1"/>
  <c r="R2643" i="4" s="1"/>
  <c r="L2480" i="4" a="1"/>
  <c r="L2480" i="4" s="1"/>
  <c r="R2480" i="4" s="1"/>
  <c r="L2116" i="4" a="1"/>
  <c r="L2116" i="4" s="1"/>
  <c r="R2116" i="4" s="1"/>
  <c r="L1299" i="4" a="1"/>
  <c r="L1299" i="4" s="1"/>
  <c r="R1299" i="4" s="1"/>
  <c r="L14" i="4" a="1"/>
  <c r="L14" i="4" s="1"/>
  <c r="R14" i="4" s="1"/>
  <c r="K14" i="4" a="1"/>
  <c r="K14" i="4" s="1"/>
  <c r="J14" i="4" a="1"/>
  <c r="J14" i="4" s="1"/>
  <c r="L24" i="4" a="1"/>
  <c r="L24" i="4" s="1"/>
  <c r="R24" i="4" s="1"/>
  <c r="J24" i="4" a="1"/>
  <c r="J24" i="4" s="1"/>
  <c r="L35" i="4" a="1"/>
  <c r="L35" i="4" s="1"/>
  <c r="R35" i="4" s="1"/>
  <c r="K35" i="4" a="1"/>
  <c r="K35" i="4" s="1"/>
  <c r="J35" i="4" a="1"/>
  <c r="J35" i="4" s="1"/>
  <c r="L46" i="4" a="1"/>
  <c r="L46" i="4" s="1"/>
  <c r="R46" i="4" s="1"/>
  <c r="K46" i="4" a="1"/>
  <c r="K46" i="4" s="1"/>
  <c r="J46" i="4" a="1"/>
  <c r="J46" i="4" s="1"/>
  <c r="L56" i="4" a="1"/>
  <c r="L56" i="4" s="1"/>
  <c r="R56" i="4" s="1"/>
  <c r="K56" i="4" a="1"/>
  <c r="K56" i="4" s="1"/>
  <c r="L64" i="4" a="1"/>
  <c r="L64" i="4" s="1"/>
  <c r="R64" i="4" s="1"/>
  <c r="K64" i="4" a="1"/>
  <c r="K64" i="4" s="1"/>
  <c r="L75" i="4" a="1"/>
  <c r="L75" i="4" s="1"/>
  <c r="R75" i="4" s="1"/>
  <c r="K75" i="4" a="1"/>
  <c r="K75" i="4" s="1"/>
  <c r="J75" i="4" a="1"/>
  <c r="J75" i="4" s="1"/>
  <c r="L78" i="4" a="1"/>
  <c r="L78" i="4" s="1"/>
  <c r="R78" i="4" s="1"/>
  <c r="K78" i="4" a="1"/>
  <c r="K78" i="4" s="1"/>
  <c r="J78" i="4" a="1"/>
  <c r="J78" i="4" s="1"/>
  <c r="L90" i="4" a="1"/>
  <c r="L90" i="4" s="1"/>
  <c r="R90" i="4" s="1"/>
  <c r="K90" i="4" a="1"/>
  <c r="K90" i="4" s="1"/>
  <c r="J90" i="4" a="1"/>
  <c r="J90" i="4" s="1"/>
  <c r="L106" i="4" a="1"/>
  <c r="L106" i="4" s="1"/>
  <c r="R106" i="4" s="1"/>
  <c r="K106" i="4" a="1"/>
  <c r="K106" i="4" s="1"/>
  <c r="J106" i="4" a="1"/>
  <c r="J106" i="4" s="1"/>
  <c r="K263" i="4" a="1"/>
  <c r="K263" i="4" s="1"/>
  <c r="L263" i="4" a="1"/>
  <c r="L263" i="4" s="1"/>
  <c r="R263" i="4" s="1"/>
  <c r="J263" i="4" a="1"/>
  <c r="J263" i="4" s="1"/>
  <c r="L447" i="4" a="1"/>
  <c r="L447" i="4" s="1"/>
  <c r="R447" i="4" s="1"/>
  <c r="K447" i="4" a="1"/>
  <c r="K447" i="4" s="1"/>
  <c r="J447" i="4" a="1"/>
  <c r="J447" i="4" s="1"/>
  <c r="L450" i="4" a="1"/>
  <c r="L450" i="4" s="1"/>
  <c r="R450" i="4" s="1"/>
  <c r="K450" i="4" a="1"/>
  <c r="K450" i="4" s="1"/>
  <c r="J450" i="4" a="1"/>
  <c r="J450" i="4" s="1"/>
  <c r="L458" i="4" a="1"/>
  <c r="L458" i="4" s="1"/>
  <c r="R458" i="4" s="1"/>
  <c r="K458" i="4" a="1"/>
  <c r="K458" i="4" s="1"/>
  <c r="J458" i="4" a="1"/>
  <c r="J458" i="4" s="1"/>
  <c r="L10" i="4" a="1"/>
  <c r="L10" i="4" s="1"/>
  <c r="R10" i="4" s="1"/>
  <c r="K10" i="4" a="1"/>
  <c r="K10" i="4" s="1"/>
  <c r="J10" i="4" a="1"/>
  <c r="J10" i="4" s="1"/>
  <c r="L15" i="4" a="1"/>
  <c r="L15" i="4" s="1"/>
  <c r="R15" i="4" s="1"/>
  <c r="K15" i="4" a="1"/>
  <c r="K15" i="4" s="1"/>
  <c r="L20" i="4" a="1"/>
  <c r="L20" i="4" s="1"/>
  <c r="R20" i="4" s="1"/>
  <c r="K20" i="4" a="1"/>
  <c r="K20" i="4" s="1"/>
  <c r="J20" i="4" a="1"/>
  <c r="J20" i="4" s="1"/>
  <c r="K26" i="4" a="1"/>
  <c r="K26" i="4" s="1"/>
  <c r="L26" i="4" a="1"/>
  <c r="L26" i="4" s="1"/>
  <c r="R26" i="4" s="1"/>
  <c r="L31" i="4" a="1"/>
  <c r="L31" i="4" s="1"/>
  <c r="R31" i="4" s="1"/>
  <c r="K31" i="4" a="1"/>
  <c r="K31" i="4" s="1"/>
  <c r="J31" i="4" a="1"/>
  <c r="J31" i="4" s="1"/>
  <c r="L36" i="4" a="1"/>
  <c r="L36" i="4" s="1"/>
  <c r="R36" i="4" s="1"/>
  <c r="K36" i="4" a="1"/>
  <c r="K36" i="4" s="1"/>
  <c r="J36" i="4" a="1"/>
  <c r="J36" i="4" s="1"/>
  <c r="L42" i="4" a="1"/>
  <c r="L42" i="4" s="1"/>
  <c r="R42" i="4" s="1"/>
  <c r="K42" i="4" a="1"/>
  <c r="K42" i="4" s="1"/>
  <c r="J42" i="4" a="1"/>
  <c r="J42" i="4" s="1"/>
  <c r="L47" i="4" a="1"/>
  <c r="L47" i="4" s="1"/>
  <c r="R47" i="4" s="1"/>
  <c r="K47" i="4" a="1"/>
  <c r="K47" i="4" s="1"/>
  <c r="L50" i="4" a="1"/>
  <c r="L50" i="4" s="1"/>
  <c r="R50" i="4" s="1"/>
  <c r="K50" i="4" a="1"/>
  <c r="K50" i="4" s="1"/>
  <c r="J50" i="4" a="1"/>
  <c r="J50" i="4" s="1"/>
  <c r="L55" i="4" a="1"/>
  <c r="L55" i="4" s="1"/>
  <c r="R55" i="4" s="1"/>
  <c r="K55" i="4" a="1"/>
  <c r="K55" i="4" s="1"/>
  <c r="J55" i="4" a="1"/>
  <c r="J55" i="4" s="1"/>
  <c r="L60" i="4" a="1"/>
  <c r="L60" i="4" s="1"/>
  <c r="R60" i="4" s="1"/>
  <c r="K60" i="4" a="1"/>
  <c r="K60" i="4" s="1"/>
  <c r="L66" i="4" a="1"/>
  <c r="L66" i="4" s="1"/>
  <c r="R66" i="4" s="1"/>
  <c r="K66" i="4" a="1"/>
  <c r="K66" i="4" s="1"/>
  <c r="J66" i="4" a="1"/>
  <c r="J66" i="4" s="1"/>
  <c r="L71" i="4" a="1"/>
  <c r="L71" i="4" s="1"/>
  <c r="R71" i="4" s="1"/>
  <c r="K71" i="4" a="1"/>
  <c r="K71" i="4" s="1"/>
  <c r="J71" i="4" a="1"/>
  <c r="J71" i="4" s="1"/>
  <c r="L76" i="4" a="1"/>
  <c r="L76" i="4" s="1"/>
  <c r="R76" i="4" s="1"/>
  <c r="K76" i="4" a="1"/>
  <c r="K76" i="4" s="1"/>
  <c r="J76" i="4" a="1"/>
  <c r="J76" i="4" s="1"/>
  <c r="L82" i="4" a="1"/>
  <c r="L82" i="4" s="1"/>
  <c r="R82" i="4" s="1"/>
  <c r="K82" i="4" a="1"/>
  <c r="K82" i="4" s="1"/>
  <c r="J82" i="4" a="1"/>
  <c r="J82" i="4" s="1"/>
  <c r="K91" i="4" a="1"/>
  <c r="K91" i="4" s="1"/>
  <c r="L91" i="4" a="1"/>
  <c r="L91" i="4" s="1"/>
  <c r="R91" i="4" s="1"/>
  <c r="J91" i="4" a="1"/>
  <c r="J91" i="4" s="1"/>
  <c r="L98" i="4" a="1"/>
  <c r="L98" i="4" s="1"/>
  <c r="R98" i="4" s="1"/>
  <c r="K98" i="4" a="1"/>
  <c r="K98" i="4" s="1"/>
  <c r="L107" i="4" a="1"/>
  <c r="L107" i="4" s="1"/>
  <c r="R107" i="4" s="1"/>
  <c r="K107" i="4" a="1"/>
  <c r="K107" i="4" s="1"/>
  <c r="L117" i="4" a="1"/>
  <c r="L117" i="4" s="1"/>
  <c r="R117" i="4" s="1"/>
  <c r="K117" i="4" a="1"/>
  <c r="K117" i="4" s="1"/>
  <c r="J117" i="4" a="1"/>
  <c r="J117" i="4" s="1"/>
  <c r="L120" i="4" a="1"/>
  <c r="L120" i="4" s="1"/>
  <c r="R120" i="4" s="1"/>
  <c r="K120" i="4" a="1"/>
  <c r="K120" i="4" s="1"/>
  <c r="L133" i="4" a="1"/>
  <c r="L133" i="4" s="1"/>
  <c r="R133" i="4" s="1"/>
  <c r="J133" i="4" a="1"/>
  <c r="J133" i="4" s="1"/>
  <c r="K133" i="4" a="1"/>
  <c r="K133" i="4" s="1"/>
  <c r="L136" i="4" a="1"/>
  <c r="L136" i="4" s="1"/>
  <c r="R136" i="4" s="1"/>
  <c r="K136" i="4" a="1"/>
  <c r="K136" i="4" s="1"/>
  <c r="J136" i="4" a="1"/>
  <c r="J136" i="4" s="1"/>
  <c r="L149" i="4" a="1"/>
  <c r="L149" i="4" s="1"/>
  <c r="R149" i="4" s="1"/>
  <c r="K149" i="4" a="1"/>
  <c r="K149" i="4" s="1"/>
  <c r="L152" i="4" a="1"/>
  <c r="L152" i="4" s="1"/>
  <c r="R152" i="4" s="1"/>
  <c r="K152" i="4" a="1"/>
  <c r="K152" i="4" s="1"/>
  <c r="J152" i="4" a="1"/>
  <c r="J152" i="4" s="1"/>
  <c r="L165" i="4" a="1"/>
  <c r="L165" i="4" s="1"/>
  <c r="R165" i="4" s="1"/>
  <c r="K165" i="4" a="1"/>
  <c r="K165" i="4" s="1"/>
  <c r="J165" i="4" a="1"/>
  <c r="J165" i="4" s="1"/>
  <c r="L168" i="4" a="1"/>
  <c r="L168" i="4" s="1"/>
  <c r="R168" i="4" s="1"/>
  <c r="K168" i="4" a="1"/>
  <c r="K168" i="4" s="1"/>
  <c r="J168" i="4" a="1"/>
  <c r="J168" i="4" s="1"/>
  <c r="L181" i="4" a="1"/>
  <c r="L181" i="4" s="1"/>
  <c r="R181" i="4" s="1"/>
  <c r="K181" i="4" a="1"/>
  <c r="K181" i="4" s="1"/>
  <c r="J181" i="4" a="1"/>
  <c r="J181" i="4" s="1"/>
  <c r="L184" i="4" a="1"/>
  <c r="L184" i="4" s="1"/>
  <c r="R184" i="4" s="1"/>
  <c r="K184" i="4" a="1"/>
  <c r="K184" i="4" s="1"/>
  <c r="J184" i="4" a="1"/>
  <c r="J184" i="4" s="1"/>
  <c r="L491" i="4" a="1"/>
  <c r="L491" i="4" s="1"/>
  <c r="R491" i="4" s="1"/>
  <c r="K491" i="4" a="1"/>
  <c r="K491" i="4" s="1"/>
  <c r="J491" i="4" a="1"/>
  <c r="J491" i="4" s="1"/>
  <c r="K497" i="4" a="1"/>
  <c r="K497" i="4" s="1"/>
  <c r="L497" i="4" a="1"/>
  <c r="L497" i="4" s="1"/>
  <c r="R497" i="4" s="1"/>
  <c r="L511" i="4" a="1"/>
  <c r="L511" i="4" s="1"/>
  <c r="R511" i="4" s="1"/>
  <c r="K511" i="4" a="1"/>
  <c r="K511" i="4" s="1"/>
  <c r="J511" i="4" a="1"/>
  <c r="J511" i="4" s="1"/>
  <c r="L517" i="4" a="1"/>
  <c r="L517" i="4" s="1"/>
  <c r="R517" i="4" s="1"/>
  <c r="K517" i="4" a="1"/>
  <c r="K517" i="4" s="1"/>
  <c r="J517" i="4" a="1"/>
  <c r="J517" i="4" s="1"/>
  <c r="L522" i="4" a="1"/>
  <c r="L522" i="4" s="1"/>
  <c r="R522" i="4" s="1"/>
  <c r="K522" i="4" a="1"/>
  <c r="K522" i="4" s="1"/>
  <c r="J522" i="4" a="1"/>
  <c r="J522" i="4" s="1"/>
  <c r="L527" i="4" a="1"/>
  <c r="L527" i="4" s="1"/>
  <c r="R527" i="4" s="1"/>
  <c r="K527" i="4" a="1"/>
  <c r="K527" i="4" s="1"/>
  <c r="J527" i="4" a="1"/>
  <c r="J527" i="4" s="1"/>
  <c r="L533" i="4" a="1"/>
  <c r="L533" i="4" s="1"/>
  <c r="R533" i="4" s="1"/>
  <c r="K533" i="4" a="1"/>
  <c r="K533" i="4" s="1"/>
  <c r="J533" i="4" a="1"/>
  <c r="J533" i="4" s="1"/>
  <c r="L538" i="4" a="1"/>
  <c r="L538" i="4" s="1"/>
  <c r="R538" i="4" s="1"/>
  <c r="K538" i="4" a="1"/>
  <c r="K538" i="4" s="1"/>
  <c r="J538" i="4" a="1"/>
  <c r="J538" i="4" s="1"/>
  <c r="L543" i="4" a="1"/>
  <c r="L543" i="4" s="1"/>
  <c r="R543" i="4" s="1"/>
  <c r="K543" i="4" a="1"/>
  <c r="K543" i="4" s="1"/>
  <c r="J543" i="4" a="1"/>
  <c r="J543" i="4" s="1"/>
  <c r="K549" i="4" a="1"/>
  <c r="K549" i="4" s="1"/>
  <c r="J549" i="4" a="1"/>
  <c r="J549" i="4" s="1"/>
  <c r="L549" i="4" a="1"/>
  <c r="L549" i="4" s="1"/>
  <c r="R549" i="4" s="1"/>
  <c r="L554" i="4" a="1"/>
  <c r="L554" i="4" s="1"/>
  <c r="R554" i="4" s="1"/>
  <c r="K554" i="4" a="1"/>
  <c r="K554" i="4" s="1"/>
  <c r="J554" i="4" a="1"/>
  <c r="J554" i="4" s="1"/>
  <c r="L559" i="4" a="1"/>
  <c r="L559" i="4" s="1"/>
  <c r="R559" i="4" s="1"/>
  <c r="K559" i="4" a="1"/>
  <c r="K559" i="4" s="1"/>
  <c r="J559" i="4" a="1"/>
  <c r="J559" i="4" s="1"/>
  <c r="L565" i="4" a="1"/>
  <c r="L565" i="4" s="1"/>
  <c r="R565" i="4" s="1"/>
  <c r="K565" i="4" a="1"/>
  <c r="K565" i="4" s="1"/>
  <c r="J565" i="4" a="1"/>
  <c r="J565" i="4" s="1"/>
  <c r="L570" i="4" a="1"/>
  <c r="L570" i="4" s="1"/>
  <c r="R570" i="4" s="1"/>
  <c r="K570" i="4" a="1"/>
  <c r="K570" i="4" s="1"/>
  <c r="L575" i="4" a="1"/>
  <c r="L575" i="4" s="1"/>
  <c r="R575" i="4" s="1"/>
  <c r="K575" i="4" a="1"/>
  <c r="K575" i="4" s="1"/>
  <c r="J575" i="4" a="1"/>
  <c r="J575" i="4" s="1"/>
  <c r="L581" i="4" a="1"/>
  <c r="L581" i="4" s="1"/>
  <c r="R581" i="4" s="1"/>
  <c r="K581" i="4" a="1"/>
  <c r="K581" i="4" s="1"/>
  <c r="J581" i="4" a="1"/>
  <c r="J581" i="4" s="1"/>
  <c r="L586" i="4" a="1"/>
  <c r="L586" i="4" s="1"/>
  <c r="R586" i="4" s="1"/>
  <c r="K586" i="4" a="1"/>
  <c r="K586" i="4" s="1"/>
  <c r="J586" i="4" a="1"/>
  <c r="J586" i="4" s="1"/>
  <c r="L591" i="4" a="1"/>
  <c r="L591" i="4" s="1"/>
  <c r="R591" i="4" s="1"/>
  <c r="K591" i="4" a="1"/>
  <c r="K591" i="4" s="1"/>
  <c r="J591" i="4" a="1"/>
  <c r="J591" i="4" s="1"/>
  <c r="L597" i="4" a="1"/>
  <c r="L597" i="4" s="1"/>
  <c r="R597" i="4" s="1"/>
  <c r="K597" i="4" a="1"/>
  <c r="K597" i="4" s="1"/>
  <c r="J597" i="4" a="1"/>
  <c r="J597" i="4" s="1"/>
  <c r="L602" i="4" a="1"/>
  <c r="L602" i="4" s="1"/>
  <c r="R602" i="4" s="1"/>
  <c r="K602" i="4" a="1"/>
  <c r="K602" i="4" s="1"/>
  <c r="J602" i="4" a="1"/>
  <c r="J602" i="4" s="1"/>
  <c r="L607" i="4" a="1"/>
  <c r="L607" i="4" s="1"/>
  <c r="R607" i="4" s="1"/>
  <c r="K607" i="4" a="1"/>
  <c r="K607" i="4" s="1"/>
  <c r="J607" i="4" a="1"/>
  <c r="J607" i="4" s="1"/>
  <c r="L613" i="4" a="1"/>
  <c r="L613" i="4" s="1"/>
  <c r="R613" i="4" s="1"/>
  <c r="K613" i="4" a="1"/>
  <c r="K613" i="4" s="1"/>
  <c r="J613" i="4" a="1"/>
  <c r="J613" i="4" s="1"/>
  <c r="L618" i="4" a="1"/>
  <c r="L618" i="4" s="1"/>
  <c r="R618" i="4" s="1"/>
  <c r="K618" i="4" a="1"/>
  <c r="K618" i="4" s="1"/>
  <c r="J618" i="4" a="1"/>
  <c r="J618" i="4" s="1"/>
  <c r="L623" i="4" a="1"/>
  <c r="L623" i="4" s="1"/>
  <c r="R623" i="4" s="1"/>
  <c r="K623" i="4" a="1"/>
  <c r="K623" i="4" s="1"/>
  <c r="J623" i="4" a="1"/>
  <c r="J623" i="4" s="1"/>
  <c r="L629" i="4" a="1"/>
  <c r="L629" i="4" s="1"/>
  <c r="R629" i="4" s="1"/>
  <c r="K629" i="4" a="1"/>
  <c r="K629" i="4" s="1"/>
  <c r="J629" i="4" a="1"/>
  <c r="J629" i="4" s="1"/>
  <c r="L634" i="4" a="1"/>
  <c r="L634" i="4" s="1"/>
  <c r="R634" i="4" s="1"/>
  <c r="K634" i="4" a="1"/>
  <c r="K634" i="4" s="1"/>
  <c r="L639" i="4" a="1"/>
  <c r="L639" i="4" s="1"/>
  <c r="R639" i="4" s="1"/>
  <c r="J639" i="4" a="1"/>
  <c r="J639" i="4" s="1"/>
  <c r="K639" i="4" a="1"/>
  <c r="K639" i="4" s="1"/>
  <c r="L645" i="4" a="1"/>
  <c r="L645" i="4" s="1"/>
  <c r="R645" i="4" s="1"/>
  <c r="J645" i="4" a="1"/>
  <c r="J645" i="4" s="1"/>
  <c r="K645" i="4" a="1"/>
  <c r="K645" i="4" s="1"/>
  <c r="L87" i="4" a="1"/>
  <c r="L87" i="4" s="1"/>
  <c r="R87" i="4" s="1"/>
  <c r="K87" i="4" a="1"/>
  <c r="K87" i="4" s="1"/>
  <c r="J87" i="4" a="1"/>
  <c r="J87" i="4" s="1"/>
  <c r="L103" i="4" a="1"/>
  <c r="L103" i="4" s="1"/>
  <c r="R103" i="4" s="1"/>
  <c r="K103" i="4" a="1"/>
  <c r="K103" i="4" s="1"/>
  <c r="J103" i="4" a="1"/>
  <c r="J103" i="4" s="1"/>
  <c r="K119" i="4" a="1"/>
  <c r="K119" i="4" s="1"/>
  <c r="L119" i="4" a="1"/>
  <c r="L119" i="4" s="1"/>
  <c r="R119" i="4" s="1"/>
  <c r="J119" i="4" a="1"/>
  <c r="J119" i="4" s="1"/>
  <c r="L135" i="4" a="1"/>
  <c r="L135" i="4" s="1"/>
  <c r="R135" i="4" s="1"/>
  <c r="K135" i="4" a="1"/>
  <c r="K135" i="4" s="1"/>
  <c r="J135" i="4" a="1"/>
  <c r="J135" i="4" s="1"/>
  <c r="K151" i="4" a="1"/>
  <c r="K151" i="4" s="1"/>
  <c r="L151" i="4" a="1"/>
  <c r="L151" i="4" s="1"/>
  <c r="R151" i="4" s="1"/>
  <c r="J151" i="4" a="1"/>
  <c r="J151" i="4" s="1"/>
  <c r="K167" i="4" a="1"/>
  <c r="K167" i="4" s="1"/>
  <c r="L167" i="4" a="1"/>
  <c r="L167" i="4" s="1"/>
  <c r="R167" i="4" s="1"/>
  <c r="J167" i="4" a="1"/>
  <c r="J167" i="4" s="1"/>
  <c r="L183" i="4" a="1"/>
  <c r="L183" i="4" s="1"/>
  <c r="R183" i="4" s="1"/>
  <c r="K183" i="4" a="1"/>
  <c r="K183" i="4" s="1"/>
  <c r="J183" i="4" a="1"/>
  <c r="J183" i="4" s="1"/>
  <c r="L189" i="4" a="1"/>
  <c r="L189" i="4" s="1"/>
  <c r="R189" i="4" s="1"/>
  <c r="K189" i="4" a="1"/>
  <c r="K189" i="4" s="1"/>
  <c r="J189" i="4" a="1"/>
  <c r="J189" i="4" s="1"/>
  <c r="L197" i="4" a="1"/>
  <c r="L197" i="4" s="1"/>
  <c r="R197" i="4" s="1"/>
  <c r="K197" i="4" a="1"/>
  <c r="K197" i="4" s="1"/>
  <c r="J197" i="4" a="1"/>
  <c r="J197" i="4" s="1"/>
  <c r="L205" i="4" a="1"/>
  <c r="L205" i="4" s="1"/>
  <c r="R205" i="4" s="1"/>
  <c r="J205" i="4" a="1"/>
  <c r="J205" i="4" s="1"/>
  <c r="K205" i="4" a="1"/>
  <c r="K205" i="4" s="1"/>
  <c r="L213" i="4" a="1"/>
  <c r="L213" i="4" s="1"/>
  <c r="R213" i="4" s="1"/>
  <c r="K213" i="4" a="1"/>
  <c r="K213" i="4" s="1"/>
  <c r="J213" i="4" a="1"/>
  <c r="J213" i="4" s="1"/>
  <c r="L221" i="4" a="1"/>
  <c r="L221" i="4" s="1"/>
  <c r="R221" i="4" s="1"/>
  <c r="K221" i="4" a="1"/>
  <c r="K221" i="4" s="1"/>
  <c r="J221" i="4" a="1"/>
  <c r="J221" i="4" s="1"/>
  <c r="L229" i="4" a="1"/>
  <c r="L229" i="4" s="1"/>
  <c r="R229" i="4" s="1"/>
  <c r="J229" i="4" a="1"/>
  <c r="J229" i="4" s="1"/>
  <c r="K229" i="4" a="1"/>
  <c r="K229" i="4" s="1"/>
  <c r="L237" i="4" a="1"/>
  <c r="L237" i="4" s="1"/>
  <c r="R237" i="4" s="1"/>
  <c r="J237" i="4" a="1"/>
  <c r="J237" i="4" s="1"/>
  <c r="L245" i="4" a="1"/>
  <c r="L245" i="4" s="1"/>
  <c r="R245" i="4" s="1"/>
  <c r="K245" i="4" a="1"/>
  <c r="K245" i="4" s="1"/>
  <c r="J245" i="4" a="1"/>
  <c r="J245" i="4" s="1"/>
  <c r="L253" i="4" a="1"/>
  <c r="L253" i="4" s="1"/>
  <c r="R253" i="4" s="1"/>
  <c r="J253" i="4" a="1"/>
  <c r="J253" i="4" s="1"/>
  <c r="K253" i="4" a="1"/>
  <c r="K253" i="4" s="1"/>
  <c r="L261" i="4" a="1"/>
  <c r="L261" i="4" s="1"/>
  <c r="R261" i="4" s="1"/>
  <c r="J261" i="4" a="1"/>
  <c r="J261" i="4" s="1"/>
  <c r="K261" i="4" a="1"/>
  <c r="K261" i="4" s="1"/>
  <c r="L269" i="4" a="1"/>
  <c r="L269" i="4" s="1"/>
  <c r="R269" i="4" s="1"/>
  <c r="K269" i="4" a="1"/>
  <c r="K269" i="4" s="1"/>
  <c r="J269" i="4" a="1"/>
  <c r="J269" i="4" s="1"/>
  <c r="L277" i="4" a="1"/>
  <c r="L277" i="4" s="1"/>
  <c r="R277" i="4" s="1"/>
  <c r="J277" i="4" a="1"/>
  <c r="J277" i="4" s="1"/>
  <c r="K277" i="4" a="1"/>
  <c r="K277" i="4" s="1"/>
  <c r="L285" i="4" a="1"/>
  <c r="L285" i="4" s="1"/>
  <c r="R285" i="4" s="1"/>
  <c r="K285" i="4" a="1"/>
  <c r="K285" i="4" s="1"/>
  <c r="J285" i="4" a="1"/>
  <c r="J285" i="4" s="1"/>
  <c r="L293" i="4" a="1"/>
  <c r="L293" i="4" s="1"/>
  <c r="R293" i="4" s="1"/>
  <c r="K293" i="4" a="1"/>
  <c r="K293" i="4" s="1"/>
  <c r="J293" i="4" a="1"/>
  <c r="J293" i="4" s="1"/>
  <c r="L301" i="4" a="1"/>
  <c r="L301" i="4" s="1"/>
  <c r="R301" i="4" s="1"/>
  <c r="K301" i="4" a="1"/>
  <c r="K301" i="4" s="1"/>
  <c r="J301" i="4" a="1"/>
  <c r="J301" i="4" s="1"/>
  <c r="L309" i="4" a="1"/>
  <c r="L309" i="4" s="1"/>
  <c r="R309" i="4" s="1"/>
  <c r="K309" i="4" a="1"/>
  <c r="K309" i="4" s="1"/>
  <c r="J309" i="4" a="1"/>
  <c r="J309" i="4" s="1"/>
  <c r="L317" i="4" a="1"/>
  <c r="L317" i="4" s="1"/>
  <c r="R317" i="4" s="1"/>
  <c r="K317" i="4" a="1"/>
  <c r="K317" i="4" s="1"/>
  <c r="J317" i="4" a="1"/>
  <c r="J317" i="4" s="1"/>
  <c r="K325" i="4" a="1"/>
  <c r="K325" i="4" s="1"/>
  <c r="L325" i="4" a="1"/>
  <c r="L325" i="4" s="1"/>
  <c r="R325" i="4" s="1"/>
  <c r="J325" i="4" a="1"/>
  <c r="J325" i="4" s="1"/>
  <c r="K333" i="4" a="1"/>
  <c r="K333" i="4" s="1"/>
  <c r="J333" i="4" a="1"/>
  <c r="J333" i="4" s="1"/>
  <c r="L333" i="4" a="1"/>
  <c r="L333" i="4" s="1"/>
  <c r="R333" i="4" s="1"/>
  <c r="L341" i="4" a="1"/>
  <c r="L341" i="4" s="1"/>
  <c r="R341" i="4" s="1"/>
  <c r="K341" i="4" a="1"/>
  <c r="K341" i="4" s="1"/>
  <c r="J341" i="4" a="1"/>
  <c r="J341" i="4" s="1"/>
  <c r="L349" i="4" a="1"/>
  <c r="L349" i="4" s="1"/>
  <c r="R349" i="4" s="1"/>
  <c r="K349" i="4" a="1"/>
  <c r="K349" i="4" s="1"/>
  <c r="J349" i="4" a="1"/>
  <c r="J349" i="4" s="1"/>
  <c r="K357" i="4" a="1"/>
  <c r="K357" i="4" s="1"/>
  <c r="L357" i="4" a="1"/>
  <c r="L357" i="4" s="1"/>
  <c r="R357" i="4" s="1"/>
  <c r="J357" i="4" a="1"/>
  <c r="J357" i="4" s="1"/>
  <c r="K365" i="4" a="1"/>
  <c r="K365" i="4" s="1"/>
  <c r="L365" i="4" a="1"/>
  <c r="L365" i="4" s="1"/>
  <c r="R365" i="4" s="1"/>
  <c r="L373" i="4" a="1"/>
  <c r="L373" i="4" s="1"/>
  <c r="R373" i="4" s="1"/>
  <c r="K373" i="4" a="1"/>
  <c r="K373" i="4" s="1"/>
  <c r="J373" i="4" a="1"/>
  <c r="J373" i="4" s="1"/>
  <c r="L381" i="4" a="1"/>
  <c r="L381" i="4" s="1"/>
  <c r="R381" i="4" s="1"/>
  <c r="K381" i="4" a="1"/>
  <c r="K381" i="4" s="1"/>
  <c r="J381" i="4" a="1"/>
  <c r="J381" i="4" s="1"/>
  <c r="K389" i="4" a="1"/>
  <c r="K389" i="4" s="1"/>
  <c r="L389" i="4" a="1"/>
  <c r="L389" i="4" s="1"/>
  <c r="R389" i="4" s="1"/>
  <c r="J389" i="4" a="1"/>
  <c r="J389" i="4" s="1"/>
  <c r="L397" i="4" a="1"/>
  <c r="L397" i="4" s="1"/>
  <c r="R397" i="4" s="1"/>
  <c r="K397" i="4" a="1"/>
  <c r="K397" i="4" s="1"/>
  <c r="J397" i="4" a="1"/>
  <c r="J397" i="4" s="1"/>
  <c r="L405" i="4" a="1"/>
  <c r="L405" i="4" s="1"/>
  <c r="R405" i="4" s="1"/>
  <c r="K405" i="4" a="1"/>
  <c r="K405" i="4" s="1"/>
  <c r="J405" i="4" a="1"/>
  <c r="J405" i="4" s="1"/>
  <c r="L413" i="4" a="1"/>
  <c r="L413" i="4" s="1"/>
  <c r="R413" i="4" s="1"/>
  <c r="K413" i="4" a="1"/>
  <c r="K413" i="4" s="1"/>
  <c r="J413" i="4" a="1"/>
  <c r="J413" i="4" s="1"/>
  <c r="L421" i="4" a="1"/>
  <c r="L421" i="4" s="1"/>
  <c r="R421" i="4" s="1"/>
  <c r="K421" i="4" a="1"/>
  <c r="K421" i="4" s="1"/>
  <c r="J421" i="4" a="1"/>
  <c r="J421" i="4" s="1"/>
  <c r="L429" i="4" a="1"/>
  <c r="L429" i="4" s="1"/>
  <c r="R429" i="4" s="1"/>
  <c r="K429" i="4" a="1"/>
  <c r="K429" i="4" s="1"/>
  <c r="L437" i="4" a="1"/>
  <c r="L437" i="4" s="1"/>
  <c r="R437" i="4" s="1"/>
  <c r="K437" i="4" a="1"/>
  <c r="K437" i="4" s="1"/>
  <c r="J437" i="4" a="1"/>
  <c r="J437" i="4" s="1"/>
  <c r="L445" i="4" a="1"/>
  <c r="L445" i="4" s="1"/>
  <c r="R445" i="4" s="1"/>
  <c r="K445" i="4" a="1"/>
  <c r="K445" i="4" s="1"/>
  <c r="J445" i="4" a="1"/>
  <c r="J445" i="4" s="1"/>
  <c r="L453" i="4" a="1"/>
  <c r="L453" i="4" s="1"/>
  <c r="R453" i="4" s="1"/>
  <c r="K453" i="4" a="1"/>
  <c r="K453" i="4" s="1"/>
  <c r="J453" i="4" a="1"/>
  <c r="J453" i="4" s="1"/>
  <c r="L461" i="4" a="1"/>
  <c r="L461" i="4" s="1"/>
  <c r="R461" i="4" s="1"/>
  <c r="K461" i="4" a="1"/>
  <c r="K461" i="4" s="1"/>
  <c r="J461" i="4" a="1"/>
  <c r="J461" i="4" s="1"/>
  <c r="L469" i="4" a="1"/>
  <c r="L469" i="4" s="1"/>
  <c r="R469" i="4" s="1"/>
  <c r="K469" i="4" a="1"/>
  <c r="K469" i="4" s="1"/>
  <c r="J469" i="4" a="1"/>
  <c r="J469" i="4" s="1"/>
  <c r="L477" i="4" a="1"/>
  <c r="L477" i="4" s="1"/>
  <c r="R477" i="4" s="1"/>
  <c r="K477" i="4" a="1"/>
  <c r="K477" i="4" s="1"/>
  <c r="J477" i="4" a="1"/>
  <c r="J477" i="4" s="1"/>
  <c r="L485" i="4" a="1"/>
  <c r="L485" i="4" s="1"/>
  <c r="R485" i="4" s="1"/>
  <c r="K485" i="4" a="1"/>
  <c r="K485" i="4" s="1"/>
  <c r="J485" i="4" a="1"/>
  <c r="J485" i="4" s="1"/>
  <c r="L502" i="4" a="1"/>
  <c r="L502" i="4" s="1"/>
  <c r="R502" i="4" s="1"/>
  <c r="K502" i="4" a="1"/>
  <c r="K502" i="4" s="1"/>
  <c r="L683" i="4" a="1"/>
  <c r="L683" i="4" s="1"/>
  <c r="R683" i="4" s="1"/>
  <c r="K683" i="4" a="1"/>
  <c r="K683" i="4" s="1"/>
  <c r="J683" i="4" a="1"/>
  <c r="J683" i="4" s="1"/>
  <c r="L686" i="4" a="1"/>
  <c r="L686" i="4" s="1"/>
  <c r="R686" i="4" s="1"/>
  <c r="K686" i="4" a="1"/>
  <c r="K686" i="4" s="1"/>
  <c r="J686" i="4" a="1"/>
  <c r="J686" i="4" s="1"/>
  <c r="L691" i="4" a="1"/>
  <c r="L691" i="4" s="1"/>
  <c r="R691" i="4" s="1"/>
  <c r="J691" i="4" a="1"/>
  <c r="J691" i="4" s="1"/>
  <c r="L735" i="4" a="1"/>
  <c r="L735" i="4" s="1"/>
  <c r="R735" i="4" s="1"/>
  <c r="J735" i="4" a="1"/>
  <c r="J735" i="4" s="1"/>
  <c r="L742" i="4" a="1"/>
  <c r="L742" i="4" s="1"/>
  <c r="R742" i="4" s="1"/>
  <c r="K742" i="4" a="1"/>
  <c r="K742" i="4" s="1"/>
  <c r="J742" i="4" a="1"/>
  <c r="J742" i="4" s="1"/>
  <c r="L744" i="4" a="1"/>
  <c r="L744" i="4" s="1"/>
  <c r="R744" i="4" s="1"/>
  <c r="K744" i="4" a="1"/>
  <c r="K744" i="4" s="1"/>
  <c r="J744" i="4" a="1"/>
  <c r="J744" i="4" s="1"/>
  <c r="K751" i="4" a="1"/>
  <c r="K751" i="4" s="1"/>
  <c r="L751" i="4" a="1"/>
  <c r="L751" i="4" s="1"/>
  <c r="R751" i="4" s="1"/>
  <c r="J751" i="4" a="1"/>
  <c r="J751" i="4" s="1"/>
  <c r="L758" i="4" a="1"/>
  <c r="L758" i="4" s="1"/>
  <c r="R758" i="4" s="1"/>
  <c r="K758" i="4" a="1"/>
  <c r="K758" i="4" s="1"/>
  <c r="J758" i="4" a="1"/>
  <c r="J758" i="4" s="1"/>
  <c r="K760" i="4" a="1"/>
  <c r="K760" i="4" s="1"/>
  <c r="L760" i="4" a="1"/>
  <c r="L760" i="4" s="1"/>
  <c r="R760" i="4" s="1"/>
  <c r="J760" i="4" a="1"/>
  <c r="J760" i="4" s="1"/>
  <c r="L765" i="4" a="1"/>
  <c r="L765" i="4" s="1"/>
  <c r="R765" i="4" s="1"/>
  <c r="K765" i="4" a="1"/>
  <c r="K765" i="4" s="1"/>
  <c r="J765" i="4" a="1"/>
  <c r="J765" i="4" s="1"/>
  <c r="L767" i="4" a="1"/>
  <c r="L767" i="4" s="1"/>
  <c r="R767" i="4" s="1"/>
  <c r="K767" i="4" a="1"/>
  <c r="K767" i="4" s="1"/>
  <c r="J767" i="4" a="1"/>
  <c r="J767" i="4" s="1"/>
  <c r="L774" i="4" a="1"/>
  <c r="L774" i="4" s="1"/>
  <c r="R774" i="4" s="1"/>
  <c r="K774" i="4" a="1"/>
  <c r="K774" i="4" s="1"/>
  <c r="J774" i="4" a="1"/>
  <c r="J774" i="4" s="1"/>
  <c r="L781" i="4" a="1"/>
  <c r="L781" i="4" s="1"/>
  <c r="R781" i="4" s="1"/>
  <c r="K781" i="4" a="1"/>
  <c r="K781" i="4" s="1"/>
  <c r="J781" i="4" a="1"/>
  <c r="J781" i="4" s="1"/>
  <c r="K783" i="4" a="1"/>
  <c r="K783" i="4" s="1"/>
  <c r="J783" i="4" a="1"/>
  <c r="J783" i="4" s="1"/>
  <c r="L783" i="4" a="1"/>
  <c r="L783" i="4" s="1"/>
  <c r="R783" i="4" s="1"/>
  <c r="K790" i="4" a="1"/>
  <c r="K790" i="4" s="1"/>
  <c r="L790" i="4" a="1"/>
  <c r="L790" i="4" s="1"/>
  <c r="R790" i="4" s="1"/>
  <c r="L797" i="4" a="1"/>
  <c r="L797" i="4" s="1"/>
  <c r="R797" i="4" s="1"/>
  <c r="K797" i="4" a="1"/>
  <c r="K797" i="4" s="1"/>
  <c r="J797" i="4" a="1"/>
  <c r="J797" i="4" s="1"/>
  <c r="L799" i="4" a="1"/>
  <c r="L799" i="4" s="1"/>
  <c r="R799" i="4" s="1"/>
  <c r="K799" i="4" a="1"/>
  <c r="K799" i="4" s="1"/>
  <c r="J799" i="4" a="1"/>
  <c r="J799" i="4" s="1"/>
  <c r="K806" i="4" a="1"/>
  <c r="K806" i="4" s="1"/>
  <c r="L806" i="4" a="1"/>
  <c r="L806" i="4" s="1"/>
  <c r="R806" i="4" s="1"/>
  <c r="J806" i="4" a="1"/>
  <c r="J806" i="4" s="1"/>
  <c r="L813" i="4" a="1"/>
  <c r="L813" i="4" s="1"/>
  <c r="R813" i="4" s="1"/>
  <c r="K813" i="4" a="1"/>
  <c r="K813" i="4" s="1"/>
  <c r="J813" i="4" a="1"/>
  <c r="J813" i="4" s="1"/>
  <c r="L815" i="4" a="1"/>
  <c r="L815" i="4" s="1"/>
  <c r="R815" i="4" s="1"/>
  <c r="K815" i="4" a="1"/>
  <c r="K815" i="4" s="1"/>
  <c r="J815" i="4" a="1"/>
  <c r="J815" i="4" s="1"/>
  <c r="L822" i="4" a="1"/>
  <c r="L822" i="4" s="1"/>
  <c r="R822" i="4" s="1"/>
  <c r="K822" i="4" a="1"/>
  <c r="K822" i="4" s="1"/>
  <c r="J822" i="4" a="1"/>
  <c r="J822" i="4" s="1"/>
  <c r="L829" i="4" a="1"/>
  <c r="L829" i="4" s="1"/>
  <c r="R829" i="4" s="1"/>
  <c r="K829" i="4" a="1"/>
  <c r="K829" i="4" s="1"/>
  <c r="J829" i="4" a="1"/>
  <c r="J829" i="4" s="1"/>
  <c r="L831" i="4" a="1"/>
  <c r="L831" i="4" s="1"/>
  <c r="R831" i="4" s="1"/>
  <c r="K831" i="4" a="1"/>
  <c r="K831" i="4" s="1"/>
  <c r="J831" i="4" a="1"/>
  <c r="J831" i="4" s="1"/>
  <c r="L838" i="4" a="1"/>
  <c r="L838" i="4" s="1"/>
  <c r="R838" i="4" s="1"/>
  <c r="K838" i="4" a="1"/>
  <c r="K838" i="4" s="1"/>
  <c r="J838" i="4" a="1"/>
  <c r="J838" i="4" s="1"/>
  <c r="L845" i="4" a="1"/>
  <c r="L845" i="4" s="1"/>
  <c r="R845" i="4" s="1"/>
  <c r="K845" i="4" a="1"/>
  <c r="K845" i="4" s="1"/>
  <c r="J845" i="4" a="1"/>
  <c r="J845" i="4" s="1"/>
  <c r="L847" i="4" a="1"/>
  <c r="L847" i="4" s="1"/>
  <c r="R847" i="4" s="1"/>
  <c r="K847" i="4" a="1"/>
  <c r="K847" i="4" s="1"/>
  <c r="L854" i="4" a="1"/>
  <c r="L854" i="4" s="1"/>
  <c r="R854" i="4" s="1"/>
  <c r="K854" i="4" a="1"/>
  <c r="K854" i="4" s="1"/>
  <c r="J854" i="4" a="1"/>
  <c r="J854" i="4" s="1"/>
  <c r="L861" i="4" a="1"/>
  <c r="L861" i="4" s="1"/>
  <c r="R861" i="4" s="1"/>
  <c r="K861" i="4" a="1"/>
  <c r="K861" i="4" s="1"/>
  <c r="K863" i="4" a="1"/>
  <c r="K863" i="4" s="1"/>
  <c r="J863" i="4" a="1"/>
  <c r="J863" i="4" s="1"/>
  <c r="L863" i="4" a="1"/>
  <c r="L863" i="4" s="1"/>
  <c r="R863" i="4" s="1"/>
  <c r="L870" i="4" a="1"/>
  <c r="L870" i="4" s="1"/>
  <c r="R870" i="4" s="1"/>
  <c r="J870" i="4" a="1"/>
  <c r="J870" i="4" s="1"/>
  <c r="K870" i="4" a="1"/>
  <c r="K870" i="4" s="1"/>
  <c r="L877" i="4" a="1"/>
  <c r="L877" i="4" s="1"/>
  <c r="R877" i="4" s="1"/>
  <c r="K877" i="4" a="1"/>
  <c r="K877" i="4" s="1"/>
  <c r="J877" i="4" a="1"/>
  <c r="J877" i="4" s="1"/>
  <c r="L879" i="4" a="1"/>
  <c r="L879" i="4" s="1"/>
  <c r="R879" i="4" s="1"/>
  <c r="K879" i="4" a="1"/>
  <c r="K879" i="4" s="1"/>
  <c r="J879" i="4" a="1"/>
  <c r="J879" i="4" s="1"/>
  <c r="L886" i="4" a="1"/>
  <c r="L886" i="4" s="1"/>
  <c r="R886" i="4" s="1"/>
  <c r="J886" i="4" a="1"/>
  <c r="J886" i="4" s="1"/>
  <c r="K886" i="4" a="1"/>
  <c r="K886" i="4" s="1"/>
  <c r="L893" i="4" a="1"/>
  <c r="L893" i="4" s="1"/>
  <c r="R893" i="4" s="1"/>
  <c r="K893" i="4" a="1"/>
  <c r="K893" i="4" s="1"/>
  <c r="J893" i="4" a="1"/>
  <c r="J893" i="4" s="1"/>
  <c r="L895" i="4" a="1"/>
  <c r="L895" i="4" s="1"/>
  <c r="R895" i="4" s="1"/>
  <c r="J895" i="4" a="1"/>
  <c r="J895" i="4" s="1"/>
  <c r="K895" i="4" a="1"/>
  <c r="K895" i="4" s="1"/>
  <c r="L902" i="4" a="1"/>
  <c r="L902" i="4" s="1"/>
  <c r="R902" i="4" s="1"/>
  <c r="J902" i="4" a="1"/>
  <c r="J902" i="4" s="1"/>
  <c r="K902" i="4" a="1"/>
  <c r="K902" i="4" s="1"/>
  <c r="L909" i="4" a="1"/>
  <c r="L909" i="4" s="1"/>
  <c r="R909" i="4" s="1"/>
  <c r="J909" i="4" a="1"/>
  <c r="J909" i="4" s="1"/>
  <c r="K909" i="4" a="1"/>
  <c r="K909" i="4" s="1"/>
  <c r="L911" i="4" a="1"/>
  <c r="L911" i="4" s="1"/>
  <c r="R911" i="4" s="1"/>
  <c r="K911" i="4" a="1"/>
  <c r="K911" i="4" s="1"/>
  <c r="J911" i="4" a="1"/>
  <c r="J911" i="4" s="1"/>
  <c r="L918" i="4" a="1"/>
  <c r="L918" i="4" s="1"/>
  <c r="R918" i="4" s="1"/>
  <c r="K918" i="4" a="1"/>
  <c r="K918" i="4" s="1"/>
  <c r="L925" i="4" a="1"/>
  <c r="L925" i="4" s="1"/>
  <c r="R925" i="4" s="1"/>
  <c r="J925" i="4" a="1"/>
  <c r="J925" i="4" s="1"/>
  <c r="K925" i="4" a="1"/>
  <c r="K925" i="4" s="1"/>
  <c r="L927" i="4" a="1"/>
  <c r="L927" i="4" s="1"/>
  <c r="R927" i="4" s="1"/>
  <c r="K927" i="4" a="1"/>
  <c r="K927" i="4" s="1"/>
  <c r="J927" i="4" a="1"/>
  <c r="J927" i="4" s="1"/>
  <c r="L934" i="4" a="1"/>
  <c r="L934" i="4" s="1"/>
  <c r="R934" i="4" s="1"/>
  <c r="K934" i="4" a="1"/>
  <c r="K934" i="4" s="1"/>
  <c r="J934" i="4" a="1"/>
  <c r="J934" i="4" s="1"/>
  <c r="L941" i="4" a="1"/>
  <c r="L941" i="4" s="1"/>
  <c r="R941" i="4" s="1"/>
  <c r="J941" i="4" a="1"/>
  <c r="J941" i="4" s="1"/>
  <c r="K941" i="4" a="1"/>
  <c r="K941" i="4" s="1"/>
  <c r="L943" i="4" a="1"/>
  <c r="L943" i="4" s="1"/>
  <c r="R943" i="4" s="1"/>
  <c r="K943" i="4" a="1"/>
  <c r="K943" i="4" s="1"/>
  <c r="J943" i="4" a="1"/>
  <c r="J943" i="4" s="1"/>
  <c r="L950" i="4" a="1"/>
  <c r="L950" i="4" s="1"/>
  <c r="R950" i="4" s="1"/>
  <c r="K950" i="4" a="1"/>
  <c r="K950" i="4" s="1"/>
  <c r="J950" i="4" a="1"/>
  <c r="J950" i="4" s="1"/>
  <c r="L957" i="4" a="1"/>
  <c r="L957" i="4" s="1"/>
  <c r="R957" i="4" s="1"/>
  <c r="K957" i="4" a="1"/>
  <c r="K957" i="4" s="1"/>
  <c r="J957" i="4" a="1"/>
  <c r="J957" i="4" s="1"/>
  <c r="K959" i="4" a="1"/>
  <c r="K959" i="4" s="1"/>
  <c r="J959" i="4" a="1"/>
  <c r="J959" i="4" s="1"/>
  <c r="L959" i="4" a="1"/>
  <c r="L959" i="4" s="1"/>
  <c r="R959" i="4" s="1"/>
  <c r="L966" i="4" a="1"/>
  <c r="L966" i="4" s="1"/>
  <c r="R966" i="4" s="1"/>
  <c r="K966" i="4" a="1"/>
  <c r="K966" i="4" s="1"/>
  <c r="J966" i="4" a="1"/>
  <c r="J966" i="4" s="1"/>
  <c r="L973" i="4" a="1"/>
  <c r="L973" i="4" s="1"/>
  <c r="R973" i="4" s="1"/>
  <c r="K973" i="4" a="1"/>
  <c r="K973" i="4" s="1"/>
  <c r="J973" i="4" a="1"/>
  <c r="J973" i="4" s="1"/>
  <c r="L982" i="4" a="1"/>
  <c r="L982" i="4" s="1"/>
  <c r="R982" i="4" s="1"/>
  <c r="K982" i="4" a="1"/>
  <c r="K982" i="4" s="1"/>
  <c r="J982" i="4" a="1"/>
  <c r="J982" i="4" s="1"/>
  <c r="L989" i="4" a="1"/>
  <c r="L989" i="4" s="1"/>
  <c r="R989" i="4" s="1"/>
  <c r="K989" i="4" a="1"/>
  <c r="K989" i="4" s="1"/>
  <c r="L991" i="4" a="1"/>
  <c r="L991" i="4" s="1"/>
  <c r="R991" i="4" s="1"/>
  <c r="J991" i="4" a="1"/>
  <c r="J991" i="4" s="1"/>
  <c r="L998" i="4" a="1"/>
  <c r="L998" i="4" s="1"/>
  <c r="R998" i="4" s="1"/>
  <c r="J998" i="4" a="1"/>
  <c r="J998" i="4" s="1"/>
  <c r="L1005" i="4" a="1"/>
  <c r="L1005" i="4" s="1"/>
  <c r="R1005" i="4" s="1"/>
  <c r="K1005" i="4" a="1"/>
  <c r="K1005" i="4" s="1"/>
  <c r="J1005" i="4" a="1"/>
  <c r="J1005" i="4" s="1"/>
  <c r="L1007" i="4" a="1"/>
  <c r="L1007" i="4" s="1"/>
  <c r="R1007" i="4" s="1"/>
  <c r="K1007" i="4" a="1"/>
  <c r="K1007" i="4" s="1"/>
  <c r="J1007" i="4" a="1"/>
  <c r="J1007" i="4" s="1"/>
  <c r="L1014" i="4" a="1"/>
  <c r="L1014" i="4" s="1"/>
  <c r="R1014" i="4" s="1"/>
  <c r="J1014" i="4" a="1"/>
  <c r="J1014" i="4" s="1"/>
  <c r="L1021" i="4" a="1"/>
  <c r="L1021" i="4" s="1"/>
  <c r="R1021" i="4" s="1"/>
  <c r="J1021" i="4" a="1"/>
  <c r="J1021" i="4" s="1"/>
  <c r="J1023" i="4" a="1"/>
  <c r="J1023" i="4" s="1"/>
  <c r="L1023" i="4" a="1"/>
  <c r="L1023" i="4" s="1"/>
  <c r="R1023" i="4" s="1"/>
  <c r="K1023" i="4" a="1"/>
  <c r="K1023" i="4" s="1"/>
  <c r="L1030" i="4" a="1"/>
  <c r="L1030" i="4" s="1"/>
  <c r="R1030" i="4" s="1"/>
  <c r="K1030" i="4" a="1"/>
  <c r="K1030" i="4" s="1"/>
  <c r="J1030" i="4" a="1"/>
  <c r="J1030" i="4" s="1"/>
  <c r="L1037" i="4" a="1"/>
  <c r="L1037" i="4" s="1"/>
  <c r="R1037" i="4" s="1"/>
  <c r="K1037" i="4" a="1"/>
  <c r="K1037" i="4" s="1"/>
  <c r="J1037" i="4" a="1"/>
  <c r="J1037" i="4" s="1"/>
  <c r="L1039" i="4" a="1"/>
  <c r="L1039" i="4" s="1"/>
  <c r="R1039" i="4" s="1"/>
  <c r="J1039" i="4" a="1"/>
  <c r="J1039" i="4" s="1"/>
  <c r="K1039" i="4" a="1"/>
  <c r="K1039" i="4" s="1"/>
  <c r="L1046" i="4" a="1"/>
  <c r="L1046" i="4" s="1"/>
  <c r="R1046" i="4" s="1"/>
  <c r="J1046" i="4" a="1"/>
  <c r="J1046" i="4" s="1"/>
  <c r="L1053" i="4" a="1"/>
  <c r="L1053" i="4" s="1"/>
  <c r="R1053" i="4" s="1"/>
  <c r="K1053" i="4" a="1"/>
  <c r="K1053" i="4" s="1"/>
  <c r="J1053" i="4" a="1"/>
  <c r="J1053" i="4" s="1"/>
  <c r="L1055" i="4" a="1"/>
  <c r="L1055" i="4" s="1"/>
  <c r="R1055" i="4" s="1"/>
  <c r="J1055" i="4" a="1"/>
  <c r="J1055" i="4" s="1"/>
  <c r="L1062" i="4" a="1"/>
  <c r="L1062" i="4" s="1"/>
  <c r="R1062" i="4" s="1"/>
  <c r="K1062" i="4" a="1"/>
  <c r="K1062" i="4" s="1"/>
  <c r="J1062" i="4" a="1"/>
  <c r="J1062" i="4" s="1"/>
  <c r="L1069" i="4" a="1"/>
  <c r="L1069" i="4" s="1"/>
  <c r="R1069" i="4" s="1"/>
  <c r="K1069" i="4" a="1"/>
  <c r="K1069" i="4" s="1"/>
  <c r="J1069" i="4" a="1"/>
  <c r="J1069" i="4" s="1"/>
  <c r="L1071" i="4" a="1"/>
  <c r="L1071" i="4" s="1"/>
  <c r="R1071" i="4" s="1"/>
  <c r="K1071" i="4" a="1"/>
  <c r="K1071" i="4" s="1"/>
  <c r="J1071" i="4" a="1"/>
  <c r="J1071" i="4" s="1"/>
  <c r="L1078" i="4" a="1"/>
  <c r="L1078" i="4" s="1"/>
  <c r="R1078" i="4" s="1"/>
  <c r="K1078" i="4" a="1"/>
  <c r="K1078" i="4" s="1"/>
  <c r="J1078" i="4" a="1"/>
  <c r="J1078" i="4" s="1"/>
  <c r="L1083" i="4" a="1"/>
  <c r="L1083" i="4" s="1"/>
  <c r="R1083" i="4" s="1"/>
  <c r="K1083" i="4" a="1"/>
  <c r="K1083" i="4" s="1"/>
  <c r="J1083" i="4" a="1"/>
  <c r="J1083" i="4" s="1"/>
  <c r="L1091" i="4" a="1"/>
  <c r="L1091" i="4" s="1"/>
  <c r="R1091" i="4" s="1"/>
  <c r="K1091" i="4" a="1"/>
  <c r="K1091" i="4" s="1"/>
  <c r="J1091" i="4" a="1"/>
  <c r="J1091" i="4" s="1"/>
  <c r="K1099" i="4" a="1"/>
  <c r="K1099" i="4" s="1"/>
  <c r="L1099" i="4" a="1"/>
  <c r="L1099" i="4" s="1"/>
  <c r="R1099" i="4" s="1"/>
  <c r="J1099" i="4" a="1"/>
  <c r="J1099" i="4" s="1"/>
  <c r="L1107" i="4" a="1"/>
  <c r="L1107" i="4" s="1"/>
  <c r="R1107" i="4" s="1"/>
  <c r="K1107" i="4" a="1"/>
  <c r="K1107" i="4" s="1"/>
  <c r="J1107" i="4" a="1"/>
  <c r="J1107" i="4" s="1"/>
  <c r="L1115" i="4" a="1"/>
  <c r="L1115" i="4" s="1"/>
  <c r="R1115" i="4" s="1"/>
  <c r="J1115" i="4" a="1"/>
  <c r="J1115" i="4" s="1"/>
  <c r="K1115" i="4" a="1"/>
  <c r="K1115" i="4" s="1"/>
  <c r="L1123" i="4" a="1"/>
  <c r="L1123" i="4" s="1"/>
  <c r="R1123" i="4" s="1"/>
  <c r="K1123" i="4" a="1"/>
  <c r="K1123" i="4" s="1"/>
  <c r="J1123" i="4" a="1"/>
  <c r="J1123" i="4" s="1"/>
  <c r="L1131" i="4" a="1"/>
  <c r="L1131" i="4" s="1"/>
  <c r="R1131" i="4" s="1"/>
  <c r="J1131" i="4" a="1"/>
  <c r="J1131" i="4" s="1"/>
  <c r="L1139" i="4" a="1"/>
  <c r="L1139" i="4" s="1"/>
  <c r="R1139" i="4" s="1"/>
  <c r="K1139" i="4" a="1"/>
  <c r="K1139" i="4" s="1"/>
  <c r="J1139" i="4" a="1"/>
  <c r="J1139" i="4" s="1"/>
  <c r="L1147" i="4" a="1"/>
  <c r="L1147" i="4" s="1"/>
  <c r="R1147" i="4" s="1"/>
  <c r="J1147" i="4" a="1"/>
  <c r="J1147" i="4" s="1"/>
  <c r="L1155" i="4" a="1"/>
  <c r="L1155" i="4" s="1"/>
  <c r="R1155" i="4" s="1"/>
  <c r="J1155" i="4" a="1"/>
  <c r="J1155" i="4" s="1"/>
  <c r="L1163" i="4" a="1"/>
  <c r="L1163" i="4" s="1"/>
  <c r="R1163" i="4" s="1"/>
  <c r="J1163" i="4" a="1"/>
  <c r="J1163" i="4" s="1"/>
  <c r="L1171" i="4" a="1"/>
  <c r="L1171" i="4" s="1"/>
  <c r="R1171" i="4" s="1"/>
  <c r="J1171" i="4" a="1"/>
  <c r="J1171" i="4" s="1"/>
  <c r="L1179" i="4" a="1"/>
  <c r="L1179" i="4" s="1"/>
  <c r="R1179" i="4" s="1"/>
  <c r="K1179" i="4" a="1"/>
  <c r="K1179" i="4" s="1"/>
  <c r="J1179" i="4" a="1"/>
  <c r="J1179" i="4" s="1"/>
  <c r="L1187" i="4" a="1"/>
  <c r="L1187" i="4" s="1"/>
  <c r="R1187" i="4" s="1"/>
  <c r="K1187" i="4" a="1"/>
  <c r="K1187" i="4" s="1"/>
  <c r="J1187" i="4" a="1"/>
  <c r="J1187" i="4" s="1"/>
  <c r="L1195" i="4" a="1"/>
  <c r="L1195" i="4" s="1"/>
  <c r="R1195" i="4" s="1"/>
  <c r="J1195" i="4" a="1"/>
  <c r="J1195" i="4" s="1"/>
  <c r="L1475" i="4" a="1"/>
  <c r="L1475" i="4" s="1"/>
  <c r="R1475" i="4" s="1"/>
  <c r="J1475" i="4" a="1"/>
  <c r="J1475" i="4" s="1"/>
  <c r="L1491" i="4" a="1"/>
  <c r="L1491" i="4" s="1"/>
  <c r="R1491" i="4" s="1"/>
  <c r="J1491" i="4" a="1"/>
  <c r="J1491" i="4" s="1"/>
  <c r="K1491" i="4" a="1"/>
  <c r="K1491" i="4" s="1"/>
  <c r="L1507" i="4" a="1"/>
  <c r="L1507" i="4" s="1"/>
  <c r="R1507" i="4" s="1"/>
  <c r="K1507" i="4" a="1"/>
  <c r="K1507" i="4" s="1"/>
  <c r="J1507" i="4" a="1"/>
  <c r="J1507" i="4" s="1"/>
  <c r="L1523" i="4" a="1"/>
  <c r="L1523" i="4" s="1"/>
  <c r="R1523" i="4" s="1"/>
  <c r="J1523" i="4" a="1"/>
  <c r="J1523" i="4" s="1"/>
  <c r="K1523" i="4" a="1"/>
  <c r="K1523" i="4" s="1"/>
  <c r="L1541" i="4" a="1"/>
  <c r="L1541" i="4" s="1"/>
  <c r="R1541" i="4" s="1"/>
  <c r="K1541" i="4" a="1"/>
  <c r="K1541" i="4" s="1"/>
  <c r="J1541" i="4" a="1"/>
  <c r="J1541" i="4" s="1"/>
  <c r="L1549" i="4" a="1"/>
  <c r="L1549" i="4" s="1"/>
  <c r="R1549" i="4" s="1"/>
  <c r="J1549" i="4" a="1"/>
  <c r="J1549" i="4" s="1"/>
  <c r="K1549" i="4" a="1"/>
  <c r="K1549" i="4" s="1"/>
  <c r="L1557" i="4" a="1"/>
  <c r="L1557" i="4" s="1"/>
  <c r="R1557" i="4" s="1"/>
  <c r="J1557" i="4" a="1"/>
  <c r="J1557" i="4" s="1"/>
  <c r="L1565" i="4" a="1"/>
  <c r="L1565" i="4" s="1"/>
  <c r="R1565" i="4" s="1"/>
  <c r="K1565" i="4" a="1"/>
  <c r="K1565" i="4" s="1"/>
  <c r="J1565" i="4" a="1"/>
  <c r="J1565" i="4" s="1"/>
  <c r="L1567" i="4" a="1"/>
  <c r="L1567" i="4" s="1"/>
  <c r="R1567" i="4" s="1"/>
  <c r="J1567" i="4" a="1"/>
  <c r="J1567" i="4" s="1"/>
  <c r="K1567" i="4" a="1"/>
  <c r="K1567" i="4" s="1"/>
  <c r="L1575" i="4" a="1"/>
  <c r="L1575" i="4" s="1"/>
  <c r="R1575" i="4" s="1"/>
  <c r="K1575" i="4" a="1"/>
  <c r="K1575" i="4" s="1"/>
  <c r="J1575" i="4" a="1"/>
  <c r="J1575" i="4" s="1"/>
  <c r="L1583" i="4" a="1"/>
  <c r="L1583" i="4" s="1"/>
  <c r="R1583" i="4" s="1"/>
  <c r="K1583" i="4" a="1"/>
  <c r="K1583" i="4" s="1"/>
  <c r="J1583" i="4" a="1"/>
  <c r="J1583" i="4" s="1"/>
  <c r="L1610" i="4" a="1"/>
  <c r="L1610" i="4" s="1"/>
  <c r="R1610" i="4" s="1"/>
  <c r="K1610" i="4" a="1"/>
  <c r="K1610" i="4" s="1"/>
  <c r="J1610" i="4" a="1"/>
  <c r="J1610" i="4" s="1"/>
  <c r="L1626" i="4" a="1"/>
  <c r="L1626" i="4" s="1"/>
  <c r="R1626" i="4" s="1"/>
  <c r="K1626" i="4" a="1"/>
  <c r="K1626" i="4" s="1"/>
  <c r="J1626" i="4" a="1"/>
  <c r="J1626" i="4" s="1"/>
  <c r="L1642" i="4" a="1"/>
  <c r="L1642" i="4" s="1"/>
  <c r="R1642" i="4" s="1"/>
  <c r="K1642" i="4" a="1"/>
  <c r="K1642" i="4" s="1"/>
  <c r="J1642" i="4" a="1"/>
  <c r="J1642" i="4" s="1"/>
  <c r="L1658" i="4" a="1"/>
  <c r="L1658" i="4" s="1"/>
  <c r="R1658" i="4" s="1"/>
  <c r="J1658" i="4" a="1"/>
  <c r="J1658" i="4" s="1"/>
  <c r="L1664" i="4" a="1"/>
  <c r="L1664" i="4" s="1"/>
  <c r="R1664" i="4" s="1"/>
  <c r="K1664" i="4" a="1"/>
  <c r="K1664" i="4" s="1"/>
  <c r="J1664" i="4" a="1"/>
  <c r="J1664" i="4" s="1"/>
  <c r="L1672" i="4" a="1"/>
  <c r="L1672" i="4" s="1"/>
  <c r="R1672" i="4" s="1"/>
  <c r="K1672" i="4" a="1"/>
  <c r="K1672" i="4" s="1"/>
  <c r="J1672" i="4" a="1"/>
  <c r="J1672" i="4" s="1"/>
  <c r="L1680" i="4" a="1"/>
  <c r="L1680" i="4" s="1"/>
  <c r="R1680" i="4" s="1"/>
  <c r="K1680" i="4" a="1"/>
  <c r="K1680" i="4" s="1"/>
  <c r="J1680" i="4" a="1"/>
  <c r="J1680" i="4" s="1"/>
  <c r="L1688" i="4" a="1"/>
  <c r="L1688" i="4" s="1"/>
  <c r="R1688" i="4" s="1"/>
  <c r="K1688" i="4" a="1"/>
  <c r="K1688" i="4" s="1"/>
  <c r="J1688" i="4" a="1"/>
  <c r="J1688" i="4" s="1"/>
  <c r="L1696" i="4" a="1"/>
  <c r="L1696" i="4" s="1"/>
  <c r="R1696" i="4" s="1"/>
  <c r="K1696" i="4" a="1"/>
  <c r="K1696" i="4" s="1"/>
  <c r="J1696" i="4" a="1"/>
  <c r="J1696" i="4" s="1"/>
  <c r="L1704" i="4" a="1"/>
  <c r="L1704" i="4" s="1"/>
  <c r="R1704" i="4" s="1"/>
  <c r="K1704" i="4" a="1"/>
  <c r="K1704" i="4" s="1"/>
  <c r="J1704" i="4" a="1"/>
  <c r="J1704" i="4" s="1"/>
  <c r="L1712" i="4" a="1"/>
  <c r="L1712" i="4" s="1"/>
  <c r="R1712" i="4" s="1"/>
  <c r="K1712" i="4" a="1"/>
  <c r="K1712" i="4" s="1"/>
  <c r="J1712" i="4" a="1"/>
  <c r="J1712" i="4" s="1"/>
  <c r="K1720" i="4" a="1"/>
  <c r="K1720" i="4" s="1"/>
  <c r="J1720" i="4" a="1"/>
  <c r="J1720" i="4" s="1"/>
  <c r="L1728" i="4" a="1"/>
  <c r="L1728" i="4" s="1"/>
  <c r="R1728" i="4" s="1"/>
  <c r="K1728" i="4" a="1"/>
  <c r="K1728" i="4" s="1"/>
  <c r="J1728" i="4" a="1"/>
  <c r="J1728" i="4" s="1"/>
  <c r="L1736" i="4" a="1"/>
  <c r="L1736" i="4" s="1"/>
  <c r="R1736" i="4" s="1"/>
  <c r="K1736" i="4" a="1"/>
  <c r="K1736" i="4" s="1"/>
  <c r="J1736" i="4" a="1"/>
  <c r="J1736" i="4" s="1"/>
  <c r="L1744" i="4" a="1"/>
  <c r="L1744" i="4" s="1"/>
  <c r="R1744" i="4" s="1"/>
  <c r="J1744" i="4" a="1"/>
  <c r="J1744" i="4" s="1"/>
  <c r="L1752" i="4" a="1"/>
  <c r="L1752" i="4" s="1"/>
  <c r="R1752" i="4" s="1"/>
  <c r="K1752" i="4" a="1"/>
  <c r="K1752" i="4" s="1"/>
  <c r="J1752" i="4" a="1"/>
  <c r="J1752" i="4" s="1"/>
  <c r="L1760" i="4" a="1"/>
  <c r="L1760" i="4" s="1"/>
  <c r="R1760" i="4" s="1"/>
  <c r="K1760" i="4" a="1"/>
  <c r="K1760" i="4" s="1"/>
  <c r="J1760" i="4" a="1"/>
  <c r="J1760" i="4" s="1"/>
  <c r="K1855" i="4" a="1"/>
  <c r="K1855" i="4" s="1"/>
  <c r="J1855" i="4" a="1"/>
  <c r="J1855" i="4" s="1"/>
  <c r="L1855" i="4" a="1"/>
  <c r="L1855" i="4" s="1"/>
  <c r="R1855" i="4" s="1"/>
  <c r="L1888" i="4" a="1"/>
  <c r="L1888" i="4" s="1"/>
  <c r="R1888" i="4" s="1"/>
  <c r="K1888" i="4" a="1"/>
  <c r="K1888" i="4" s="1"/>
  <c r="J1888" i="4" a="1"/>
  <c r="J1888" i="4" s="1"/>
  <c r="K1890" i="4" a="1"/>
  <c r="K1890" i="4" s="1"/>
  <c r="L1890" i="4" a="1"/>
  <c r="L1890" i="4" s="1"/>
  <c r="R1890" i="4" s="1"/>
  <c r="J1890" i="4" a="1"/>
  <c r="J1890" i="4" s="1"/>
  <c r="K1897" i="4" a="1"/>
  <c r="K1897" i="4" s="1"/>
  <c r="L1897" i="4" a="1"/>
  <c r="L1897" i="4" s="1"/>
  <c r="R1897" i="4" s="1"/>
  <c r="J1897" i="4" a="1"/>
  <c r="J1897" i="4" s="1"/>
  <c r="L1904" i="4" a="1"/>
  <c r="L1904" i="4" s="1"/>
  <c r="R1904" i="4" s="1"/>
  <c r="K1904" i="4" a="1"/>
  <c r="K1904" i="4" s="1"/>
  <c r="K1906" i="4" a="1"/>
  <c r="K1906" i="4" s="1"/>
  <c r="L1906" i="4" a="1"/>
  <c r="L1906" i="4" s="1"/>
  <c r="R1906" i="4" s="1"/>
  <c r="L1925" i="4" a="1"/>
  <c r="L1925" i="4" s="1"/>
  <c r="R1925" i="4" s="1"/>
  <c r="K1925" i="4" a="1"/>
  <c r="K1925" i="4" s="1"/>
  <c r="L1935" i="4" a="1"/>
  <c r="L1935" i="4" s="1"/>
  <c r="R1935" i="4" s="1"/>
  <c r="K1935" i="4" a="1"/>
  <c r="K1935" i="4" s="1"/>
  <c r="L1940" i="4" a="1"/>
  <c r="L1940" i="4" s="1"/>
  <c r="R1940" i="4" s="1"/>
  <c r="K1940" i="4" a="1"/>
  <c r="K1940" i="4" s="1"/>
  <c r="L1952" i="4" a="1"/>
  <c r="L1952" i="4" s="1"/>
  <c r="R1952" i="4" s="1"/>
  <c r="K1952" i="4" a="1"/>
  <c r="K1952" i="4" s="1"/>
  <c r="L1955" i="4" a="1"/>
  <c r="L1955" i="4" s="1"/>
  <c r="R1955" i="4" s="1"/>
  <c r="K1955" i="4" a="1"/>
  <c r="K1955" i="4" s="1"/>
  <c r="L1957" i="4" a="1"/>
  <c r="L1957" i="4" s="1"/>
  <c r="R1957" i="4" s="1"/>
  <c r="K1957" i="4" a="1"/>
  <c r="K1957" i="4" s="1"/>
  <c r="L2037" i="4" a="1"/>
  <c r="L2037" i="4" s="1"/>
  <c r="R2037" i="4" s="1"/>
  <c r="K2037" i="4" a="1"/>
  <c r="K2037" i="4" s="1"/>
  <c r="L2045" i="4" a="1"/>
  <c r="L2045" i="4" s="1"/>
  <c r="R2045" i="4" s="1"/>
  <c r="K2045" i="4" a="1"/>
  <c r="K2045" i="4" s="1"/>
  <c r="K2053" i="4" a="1"/>
  <c r="K2053" i="4" s="1"/>
  <c r="L2053" i="4" a="1"/>
  <c r="L2053" i="4" s="1"/>
  <c r="R2053" i="4" s="1"/>
  <c r="J2053" i="4" a="1"/>
  <c r="J2053" i="4" s="1"/>
  <c r="L2061" i="4" a="1"/>
  <c r="L2061" i="4" s="1"/>
  <c r="R2061" i="4" s="1"/>
  <c r="K2061" i="4" a="1"/>
  <c r="K2061" i="4" s="1"/>
  <c r="L2069" i="4" a="1"/>
  <c r="L2069" i="4" s="1"/>
  <c r="R2069" i="4" s="1"/>
  <c r="K2069" i="4" a="1"/>
  <c r="K2069" i="4" s="1"/>
  <c r="J2069" i="4" a="1"/>
  <c r="J2069" i="4" s="1"/>
  <c r="L2077" i="4" a="1"/>
  <c r="L2077" i="4" s="1"/>
  <c r="R2077" i="4" s="1"/>
  <c r="K2077" i="4" a="1"/>
  <c r="K2077" i="4" s="1"/>
  <c r="L2093" i="4" a="1"/>
  <c r="L2093" i="4" s="1"/>
  <c r="R2093" i="4" s="1"/>
  <c r="K2093" i="4" a="1"/>
  <c r="K2093" i="4" s="1"/>
  <c r="J2093" i="4" a="1"/>
  <c r="J2093" i="4" s="1"/>
  <c r="L2101" i="4" a="1"/>
  <c r="L2101" i="4" s="1"/>
  <c r="R2101" i="4" s="1"/>
  <c r="K2101" i="4" a="1"/>
  <c r="K2101" i="4" s="1"/>
  <c r="L2109" i="4" a="1"/>
  <c r="L2109" i="4" s="1"/>
  <c r="R2109" i="4" s="1"/>
  <c r="K2109" i="4" a="1"/>
  <c r="K2109" i="4" s="1"/>
  <c r="L2117" i="4" a="1"/>
  <c r="L2117" i="4" s="1"/>
  <c r="R2117" i="4" s="1"/>
  <c r="K2117" i="4" a="1"/>
  <c r="K2117" i="4" s="1"/>
  <c r="L2126" i="4" a="1"/>
  <c r="L2126" i="4" s="1"/>
  <c r="R2126" i="4" s="1"/>
  <c r="K2126" i="4" a="1"/>
  <c r="K2126" i="4" s="1"/>
  <c r="L2128" i="4" a="1"/>
  <c r="L2128" i="4" s="1"/>
  <c r="R2128" i="4" s="1"/>
  <c r="K2128" i="4" a="1"/>
  <c r="K2128" i="4" s="1"/>
  <c r="L2133" i="4" a="1"/>
  <c r="L2133" i="4" s="1"/>
  <c r="R2133" i="4" s="1"/>
  <c r="K2133" i="4" a="1"/>
  <c r="K2133" i="4" s="1"/>
  <c r="L2135" i="4" a="1"/>
  <c r="L2135" i="4" s="1"/>
  <c r="R2135" i="4" s="1"/>
  <c r="K2135" i="4" a="1"/>
  <c r="K2135" i="4" s="1"/>
  <c r="K2142" i="4" a="1"/>
  <c r="K2142" i="4" s="1"/>
  <c r="L2142" i="4" a="1"/>
  <c r="L2142" i="4" s="1"/>
  <c r="R2142" i="4" s="1"/>
  <c r="L2144" i="4" a="1"/>
  <c r="L2144" i="4" s="1"/>
  <c r="R2144" i="4" s="1"/>
  <c r="K2144" i="4" a="1"/>
  <c r="K2144" i="4" s="1"/>
  <c r="L2149" i="4" a="1"/>
  <c r="L2149" i="4" s="1"/>
  <c r="R2149" i="4" s="1"/>
  <c r="K2149" i="4" a="1"/>
  <c r="K2149" i="4" s="1"/>
  <c r="L2151" i="4" a="1"/>
  <c r="L2151" i="4" s="1"/>
  <c r="R2151" i="4" s="1"/>
  <c r="K2151" i="4" a="1"/>
  <c r="K2151" i="4" s="1"/>
  <c r="L2160" i="4" a="1"/>
  <c r="L2160" i="4" s="1"/>
  <c r="R2160" i="4" s="1"/>
  <c r="K2160" i="4" a="1"/>
  <c r="K2160" i="4" s="1"/>
  <c r="L2167" i="4" a="1"/>
  <c r="L2167" i="4" s="1"/>
  <c r="R2167" i="4" s="1"/>
  <c r="K2167" i="4" a="1"/>
  <c r="K2167" i="4" s="1"/>
  <c r="L2174" i="4" a="1"/>
  <c r="L2174" i="4" s="1"/>
  <c r="R2174" i="4" s="1"/>
  <c r="K2174" i="4" a="1"/>
  <c r="K2174" i="4" s="1"/>
  <c r="L2179" i="4" a="1"/>
  <c r="L2179" i="4" s="1"/>
  <c r="R2179" i="4" s="1"/>
  <c r="K2179" i="4" a="1"/>
  <c r="K2179" i="4" s="1"/>
  <c r="L2184" i="4" a="1"/>
  <c r="L2184" i="4" s="1"/>
  <c r="R2184" i="4" s="1"/>
  <c r="K2184" i="4" a="1"/>
  <c r="K2184" i="4" s="1"/>
  <c r="L2192" i="4" a="1"/>
  <c r="L2192" i="4" s="1"/>
  <c r="R2192" i="4" s="1"/>
  <c r="K2192" i="4" a="1"/>
  <c r="K2192" i="4" s="1"/>
  <c r="L2197" i="4" a="1"/>
  <c r="L2197" i="4" s="1"/>
  <c r="R2197" i="4" s="1"/>
  <c r="K2197" i="4" a="1"/>
  <c r="K2197" i="4" s="1"/>
  <c r="L2213" i="4" a="1"/>
  <c r="L2213" i="4" s="1"/>
  <c r="R2213" i="4" s="1"/>
  <c r="K2213" i="4" a="1"/>
  <c r="K2213" i="4" s="1"/>
  <c r="K2223" i="4" a="1"/>
  <c r="K2223" i="4" s="1"/>
  <c r="L2223" i="4" a="1"/>
  <c r="L2223" i="4" s="1"/>
  <c r="R2223" i="4" s="1"/>
  <c r="L2226" i="4" a="1"/>
  <c r="L2226" i="4" s="1"/>
  <c r="R2226" i="4" s="1"/>
  <c r="K2226" i="4" a="1"/>
  <c r="K2226" i="4" s="1"/>
  <c r="L2231" i="4" a="1"/>
  <c r="L2231" i="4" s="1"/>
  <c r="R2231" i="4" s="1"/>
  <c r="K2231" i="4" a="1"/>
  <c r="K2231" i="4" s="1"/>
  <c r="L2234" i="4" a="1"/>
  <c r="L2234" i="4" s="1"/>
  <c r="R2234" i="4" s="1"/>
  <c r="K2234" i="4" a="1"/>
  <c r="K2234" i="4" s="1"/>
  <c r="L2239" i="4" a="1"/>
  <c r="L2239" i="4" s="1"/>
  <c r="R2239" i="4" s="1"/>
  <c r="K2239" i="4" a="1"/>
  <c r="K2239" i="4" s="1"/>
  <c r="J2239" i="4" a="1"/>
  <c r="J2239" i="4" s="1"/>
  <c r="L2243" i="4" a="1"/>
  <c r="L2243" i="4" s="1"/>
  <c r="R2243" i="4" s="1"/>
  <c r="K2243" i="4" a="1"/>
  <c r="K2243" i="4" s="1"/>
  <c r="L2246" i="4" a="1"/>
  <c r="L2246" i="4" s="1"/>
  <c r="R2246" i="4" s="1"/>
  <c r="K2246" i="4" a="1"/>
  <c r="K2246" i="4" s="1"/>
  <c r="J2246" i="4" a="1"/>
  <c r="J2246" i="4" s="1"/>
  <c r="L2251" i="4" a="1"/>
  <c r="L2251" i="4" s="1"/>
  <c r="R2251" i="4" s="1"/>
  <c r="K2251" i="4" a="1"/>
  <c r="K2251" i="4" s="1"/>
  <c r="L2254" i="4" a="1"/>
  <c r="L2254" i="4" s="1"/>
  <c r="R2254" i="4" s="1"/>
  <c r="K2254" i="4" a="1"/>
  <c r="K2254" i="4" s="1"/>
  <c r="L2257" i="4" a="1"/>
  <c r="L2257" i="4" s="1"/>
  <c r="R2257" i="4" s="1"/>
  <c r="K2257" i="4" a="1"/>
  <c r="K2257" i="4" s="1"/>
  <c r="L2260" i="4" a="1"/>
  <c r="L2260" i="4" s="1"/>
  <c r="R2260" i="4" s="1"/>
  <c r="K2260" i="4" a="1"/>
  <c r="K2260" i="4" s="1"/>
  <c r="L2262" i="4" a="1"/>
  <c r="L2262" i="4" s="1"/>
  <c r="R2262" i="4" s="1"/>
  <c r="K2262" i="4" a="1"/>
  <c r="K2262" i="4" s="1"/>
  <c r="L2269" i="4" a="1"/>
  <c r="L2269" i="4" s="1"/>
  <c r="R2269" i="4" s="1"/>
  <c r="K2269" i="4" a="1"/>
  <c r="K2269" i="4" s="1"/>
  <c r="L2276" i="4" a="1"/>
  <c r="L2276" i="4" s="1"/>
  <c r="R2276" i="4" s="1"/>
  <c r="K2276" i="4" a="1"/>
  <c r="K2276" i="4" s="1"/>
  <c r="L2278" i="4" a="1"/>
  <c r="L2278" i="4" s="1"/>
  <c r="R2278" i="4" s="1"/>
  <c r="J2278" i="4" a="1"/>
  <c r="J2278" i="4" s="1"/>
  <c r="L2283" i="4" a="1"/>
  <c r="L2283" i="4" s="1"/>
  <c r="R2283" i="4" s="1"/>
  <c r="K2283" i="4" a="1"/>
  <c r="K2283" i="4" s="1"/>
  <c r="L2285" i="4" a="1"/>
  <c r="L2285" i="4" s="1"/>
  <c r="R2285" i="4" s="1"/>
  <c r="J2285" i="4" a="1"/>
  <c r="J2285" i="4" s="1"/>
  <c r="L2292" i="4" a="1"/>
  <c r="L2292" i="4" s="1"/>
  <c r="R2292" i="4" s="1"/>
  <c r="K2292" i="4" a="1"/>
  <c r="K2292" i="4" s="1"/>
  <c r="L2294" i="4" a="1"/>
  <c r="L2294" i="4" s="1"/>
  <c r="R2294" i="4" s="1"/>
  <c r="K2294" i="4" a="1"/>
  <c r="K2294" i="4" s="1"/>
  <c r="L2299" i="4" a="1"/>
  <c r="L2299" i="4" s="1"/>
  <c r="R2299" i="4" s="1"/>
  <c r="K2299" i="4" a="1"/>
  <c r="K2299" i="4" s="1"/>
  <c r="L2301" i="4" a="1"/>
  <c r="L2301" i="4" s="1"/>
  <c r="R2301" i="4" s="1"/>
  <c r="K2301" i="4" a="1"/>
  <c r="K2301" i="4" s="1"/>
  <c r="L2308" i="4" a="1"/>
  <c r="L2308" i="4" s="1"/>
  <c r="R2308" i="4" s="1"/>
  <c r="K2308" i="4" a="1"/>
  <c r="K2308" i="4" s="1"/>
  <c r="L2310" i="4" a="1"/>
  <c r="L2310" i="4" s="1"/>
  <c r="R2310" i="4" s="1"/>
  <c r="K2310" i="4" a="1"/>
  <c r="K2310" i="4" s="1"/>
  <c r="J2310" i="4" a="1"/>
  <c r="J2310" i="4" s="1"/>
  <c r="L2313" i="4" a="1"/>
  <c r="L2313" i="4" s="1"/>
  <c r="R2313" i="4" s="1"/>
  <c r="K2313" i="4" a="1"/>
  <c r="K2313" i="4" s="1"/>
  <c r="L2321" i="4" a="1"/>
  <c r="L2321" i="4" s="1"/>
  <c r="R2321" i="4" s="1"/>
  <c r="K2321" i="4" a="1"/>
  <c r="K2321" i="4" s="1"/>
  <c r="L2326" i="4" a="1"/>
  <c r="L2326" i="4" s="1"/>
  <c r="R2326" i="4" s="1"/>
  <c r="K2326" i="4" a="1"/>
  <c r="K2326" i="4" s="1"/>
  <c r="L2334" i="4" a="1"/>
  <c r="L2334" i="4" s="1"/>
  <c r="R2334" i="4" s="1"/>
  <c r="K2334" i="4" a="1"/>
  <c r="K2334" i="4" s="1"/>
  <c r="L2337" i="4" a="1"/>
  <c r="L2337" i="4" s="1"/>
  <c r="R2337" i="4" s="1"/>
  <c r="K2337" i="4" a="1"/>
  <c r="K2337" i="4" s="1"/>
  <c r="J2337" i="4" a="1"/>
  <c r="J2337" i="4" s="1"/>
  <c r="L2342" i="4" a="1"/>
  <c r="L2342" i="4" s="1"/>
  <c r="R2342" i="4" s="1"/>
  <c r="K2342" i="4" a="1"/>
  <c r="K2342" i="4" s="1"/>
  <c r="L2345" i="4" a="1"/>
  <c r="L2345" i="4" s="1"/>
  <c r="R2345" i="4" s="1"/>
  <c r="K2345" i="4" a="1"/>
  <c r="K2345" i="4" s="1"/>
  <c r="L2353" i="4" a="1"/>
  <c r="L2353" i="4" s="1"/>
  <c r="R2353" i="4" s="1"/>
  <c r="K2353" i="4" a="1"/>
  <c r="K2353" i="4" s="1"/>
  <c r="L2358" i="4" a="1"/>
  <c r="L2358" i="4" s="1"/>
  <c r="R2358" i="4" s="1"/>
  <c r="K2358" i="4" a="1"/>
  <c r="K2358" i="4" s="1"/>
  <c r="L2366" i="4" a="1"/>
  <c r="L2366" i="4" s="1"/>
  <c r="R2366" i="4" s="1"/>
  <c r="K2366" i="4" a="1"/>
  <c r="K2366" i="4" s="1"/>
  <c r="L2369" i="4" a="1"/>
  <c r="L2369" i="4" s="1"/>
  <c r="R2369" i="4" s="1"/>
  <c r="K2369" i="4" a="1"/>
  <c r="K2369" i="4" s="1"/>
  <c r="J2374" i="4" a="1"/>
  <c r="J2374" i="4" s="1"/>
  <c r="L2374" i="4" a="1"/>
  <c r="L2374" i="4" s="1"/>
  <c r="R2374" i="4" s="1"/>
  <c r="K2374" i="4" a="1"/>
  <c r="K2374" i="4" s="1"/>
  <c r="L2377" i="4" a="1"/>
  <c r="L2377" i="4" s="1"/>
  <c r="R2377" i="4" s="1"/>
  <c r="K2377" i="4" a="1"/>
  <c r="K2377" i="4" s="1"/>
  <c r="L2385" i="4" a="1"/>
  <c r="L2385" i="4" s="1"/>
  <c r="R2385" i="4" s="1"/>
  <c r="K2385" i="4" a="1"/>
  <c r="K2385" i="4" s="1"/>
  <c r="L2390" i="4" a="1"/>
  <c r="L2390" i="4" s="1"/>
  <c r="R2390" i="4" s="1"/>
  <c r="K2390" i="4" a="1"/>
  <c r="K2390" i="4" s="1"/>
  <c r="L2398" i="4" a="1"/>
  <c r="L2398" i="4" s="1"/>
  <c r="R2398" i="4" s="1"/>
  <c r="K2398" i="4" a="1"/>
  <c r="K2398" i="4" s="1"/>
  <c r="L2401" i="4" a="1"/>
  <c r="L2401" i="4" s="1"/>
  <c r="R2401" i="4" s="1"/>
  <c r="K2401" i="4" a="1"/>
  <c r="K2401" i="4" s="1"/>
  <c r="J2401" i="4" a="1"/>
  <c r="J2401" i="4" s="1"/>
  <c r="L2406" i="4" a="1"/>
  <c r="L2406" i="4" s="1"/>
  <c r="R2406" i="4" s="1"/>
  <c r="K2406" i="4" a="1"/>
  <c r="K2406" i="4" s="1"/>
  <c r="L2409" i="4" a="1"/>
  <c r="L2409" i="4" s="1"/>
  <c r="R2409" i="4" s="1"/>
  <c r="K2409" i="4" a="1"/>
  <c r="K2409" i="4" s="1"/>
  <c r="L2417" i="4" a="1"/>
  <c r="L2417" i="4" s="1"/>
  <c r="R2417" i="4" s="1"/>
  <c r="K2417" i="4" a="1"/>
  <c r="K2417" i="4" s="1"/>
  <c r="L2422" i="4" a="1"/>
  <c r="L2422" i="4" s="1"/>
  <c r="R2422" i="4" s="1"/>
  <c r="K2422" i="4" a="1"/>
  <c r="K2422" i="4" s="1"/>
  <c r="L2430" i="4" a="1"/>
  <c r="L2430" i="4" s="1"/>
  <c r="R2430" i="4" s="1"/>
  <c r="K2430" i="4" a="1"/>
  <c r="K2430" i="4" s="1"/>
  <c r="L2433" i="4" a="1"/>
  <c r="L2433" i="4" s="1"/>
  <c r="R2433" i="4" s="1"/>
  <c r="K2433" i="4" a="1"/>
  <c r="K2433" i="4" s="1"/>
  <c r="L2438" i="4" a="1"/>
  <c r="L2438" i="4" s="1"/>
  <c r="R2438" i="4" s="1"/>
  <c r="J2438" i="4" a="1"/>
  <c r="J2438" i="4" s="1"/>
  <c r="K2438" i="4" a="1"/>
  <c r="K2438" i="4" s="1"/>
  <c r="L2441" i="4" a="1"/>
  <c r="L2441" i="4" s="1"/>
  <c r="R2441" i="4" s="1"/>
  <c r="K2441" i="4" a="1"/>
  <c r="K2441" i="4" s="1"/>
  <c r="L2449" i="4" a="1"/>
  <c r="L2449" i="4" s="1"/>
  <c r="R2449" i="4" s="1"/>
  <c r="K2449" i="4" a="1"/>
  <c r="K2449" i="4" s="1"/>
  <c r="L2454" i="4" a="1"/>
  <c r="L2454" i="4" s="1"/>
  <c r="R2454" i="4" s="1"/>
  <c r="K2454" i="4" a="1"/>
  <c r="K2454" i="4" s="1"/>
  <c r="L2462" i="4" a="1"/>
  <c r="L2462" i="4" s="1"/>
  <c r="R2462" i="4" s="1"/>
  <c r="K2462" i="4" a="1"/>
  <c r="K2462" i="4" s="1"/>
  <c r="L2465" i="4" a="1"/>
  <c r="L2465" i="4" s="1"/>
  <c r="R2465" i="4" s="1"/>
  <c r="K2465" i="4" a="1"/>
  <c r="K2465" i="4" s="1"/>
  <c r="J2465" i="4" a="1"/>
  <c r="J2465" i="4" s="1"/>
  <c r="L2467" i="4" a="1"/>
  <c r="L2467" i="4" s="1"/>
  <c r="R2467" i="4" s="1"/>
  <c r="K2467" i="4" a="1"/>
  <c r="K2467" i="4" s="1"/>
  <c r="L2476" i="4" a="1"/>
  <c r="L2476" i="4" s="1"/>
  <c r="R2476" i="4" s="1"/>
  <c r="K2476" i="4" a="1"/>
  <c r="K2476" i="4" s="1"/>
  <c r="L2481" i="4" a="1"/>
  <c r="L2481" i="4" s="1"/>
  <c r="R2481" i="4" s="1"/>
  <c r="K2481" i="4" a="1"/>
  <c r="K2481" i="4" s="1"/>
  <c r="L2483" i="4" a="1"/>
  <c r="L2483" i="4" s="1"/>
  <c r="R2483" i="4" s="1"/>
  <c r="K2483" i="4" a="1"/>
  <c r="K2483" i="4" s="1"/>
  <c r="L2490" i="4" a="1"/>
  <c r="L2490" i="4" s="1"/>
  <c r="R2490" i="4" s="1"/>
  <c r="K2490" i="4" a="1"/>
  <c r="K2490" i="4" s="1"/>
  <c r="L2497" i="4" a="1"/>
  <c r="L2497" i="4" s="1"/>
  <c r="R2497" i="4" s="1"/>
  <c r="K2497" i="4" a="1"/>
  <c r="K2497" i="4" s="1"/>
  <c r="L2506" i="4" a="1"/>
  <c r="L2506" i="4" s="1"/>
  <c r="R2506" i="4" s="1"/>
  <c r="J2506" i="4" a="1"/>
  <c r="J2506" i="4" s="1"/>
  <c r="L2508" i="4" a="1"/>
  <c r="L2508" i="4" s="1"/>
  <c r="R2508" i="4" s="1"/>
  <c r="K2508" i="4" a="1"/>
  <c r="K2508" i="4" s="1"/>
  <c r="L2513" i="4" a="1"/>
  <c r="L2513" i="4" s="1"/>
  <c r="R2513" i="4" s="1"/>
  <c r="K2513" i="4" a="1"/>
  <c r="K2513" i="4" s="1"/>
  <c r="L2515" i="4" a="1"/>
  <c r="L2515" i="4" s="1"/>
  <c r="R2515" i="4" s="1"/>
  <c r="K2515" i="4" a="1"/>
  <c r="K2515" i="4" s="1"/>
  <c r="J2515" i="4" a="1"/>
  <c r="J2515" i="4" s="1"/>
  <c r="L2522" i="4" a="1"/>
  <c r="L2522" i="4" s="1"/>
  <c r="R2522" i="4" s="1"/>
  <c r="K2522" i="4" a="1"/>
  <c r="K2522" i="4" s="1"/>
  <c r="J2522" i="4" a="1"/>
  <c r="J2522" i="4" s="1"/>
  <c r="L2529" i="4" a="1"/>
  <c r="L2529" i="4" s="1"/>
  <c r="R2529" i="4" s="1"/>
  <c r="K2529" i="4" a="1"/>
  <c r="K2529" i="4" s="1"/>
  <c r="J2529" i="4" a="1"/>
  <c r="J2529" i="4" s="1"/>
  <c r="K2531" i="4" a="1"/>
  <c r="K2531" i="4" s="1"/>
  <c r="L2531" i="4" a="1"/>
  <c r="L2531" i="4" s="1"/>
  <c r="R2531" i="4" s="1"/>
  <c r="L2540" i="4" a="1"/>
  <c r="L2540" i="4" s="1"/>
  <c r="R2540" i="4" s="1"/>
  <c r="K2540" i="4" a="1"/>
  <c r="K2540" i="4" s="1"/>
  <c r="L2545" i="4" a="1"/>
  <c r="L2545" i="4" s="1"/>
  <c r="R2545" i="4" s="1"/>
  <c r="K2545" i="4" a="1"/>
  <c r="K2545" i="4" s="1"/>
  <c r="L2547" i="4" a="1"/>
  <c r="L2547" i="4" s="1"/>
  <c r="R2547" i="4" s="1"/>
  <c r="K2547" i="4" a="1"/>
  <c r="K2547" i="4" s="1"/>
  <c r="L2554" i="4" a="1"/>
  <c r="L2554" i="4" s="1"/>
  <c r="R2554" i="4" s="1"/>
  <c r="K2554" i="4" a="1"/>
  <c r="K2554" i="4" s="1"/>
  <c r="L2561" i="4" a="1"/>
  <c r="L2561" i="4" s="1"/>
  <c r="R2561" i="4" s="1"/>
  <c r="K2561" i="4" a="1"/>
  <c r="K2561" i="4" s="1"/>
  <c r="K2563" i="4" a="1"/>
  <c r="K2563" i="4" s="1"/>
  <c r="L2563" i="4" a="1"/>
  <c r="L2563" i="4" s="1"/>
  <c r="R2563" i="4" s="1"/>
  <c r="L2572" i="4" a="1"/>
  <c r="L2572" i="4" s="1"/>
  <c r="R2572" i="4" s="1"/>
  <c r="K2572" i="4" a="1"/>
  <c r="K2572" i="4" s="1"/>
  <c r="L2577" i="4" a="1"/>
  <c r="L2577" i="4" s="1"/>
  <c r="R2577" i="4" s="1"/>
  <c r="K2577" i="4" a="1"/>
  <c r="K2577" i="4" s="1"/>
  <c r="L2579" i="4" a="1"/>
  <c r="L2579" i="4" s="1"/>
  <c r="R2579" i="4" s="1"/>
  <c r="K2579" i="4" a="1"/>
  <c r="K2579" i="4" s="1"/>
  <c r="L2585" i="4" a="1"/>
  <c r="L2585" i="4" s="1"/>
  <c r="R2585" i="4" s="1"/>
  <c r="K2585" i="4" a="1"/>
  <c r="K2585" i="4" s="1"/>
  <c r="K2587" i="4" a="1"/>
  <c r="K2587" i="4" s="1"/>
  <c r="L2587" i="4" a="1"/>
  <c r="L2587" i="4" s="1"/>
  <c r="R2587" i="4" s="1"/>
  <c r="L2597" i="4" a="1"/>
  <c r="L2597" i="4" s="1"/>
  <c r="R2597" i="4" s="1"/>
  <c r="K2597" i="4" a="1"/>
  <c r="K2597" i="4" s="1"/>
  <c r="L2599" i="4" a="1"/>
  <c r="L2599" i="4" s="1"/>
  <c r="R2599" i="4" s="1"/>
  <c r="K2599" i="4" a="1"/>
  <c r="K2599" i="4" s="1"/>
  <c r="L2606" i="4" a="1"/>
  <c r="L2606" i="4" s="1"/>
  <c r="R2606" i="4" s="1"/>
  <c r="K2606" i="4" a="1"/>
  <c r="K2606" i="4" s="1"/>
  <c r="L2608" i="4" a="1"/>
  <c r="L2608" i="4" s="1"/>
  <c r="R2608" i="4" s="1"/>
  <c r="K2608" i="4" a="1"/>
  <c r="K2608" i="4" s="1"/>
  <c r="L2613" i="4" a="1"/>
  <c r="L2613" i="4" s="1"/>
  <c r="R2613" i="4" s="1"/>
  <c r="K2613" i="4" a="1"/>
  <c r="K2613" i="4" s="1"/>
  <c r="L2615" i="4" a="1"/>
  <c r="L2615" i="4" s="1"/>
  <c r="R2615" i="4" s="1"/>
  <c r="K2615" i="4" a="1"/>
  <c r="K2615" i="4" s="1"/>
  <c r="K2622" i="4" a="1"/>
  <c r="K2622" i="4" s="1"/>
  <c r="L2622" i="4" a="1"/>
  <c r="L2622" i="4" s="1"/>
  <c r="R2622" i="4" s="1"/>
  <c r="L2624" i="4" a="1"/>
  <c r="L2624" i="4" s="1"/>
  <c r="R2624" i="4" s="1"/>
  <c r="K2624" i="4" a="1"/>
  <c r="K2624" i="4" s="1"/>
  <c r="K2629" i="4" a="1"/>
  <c r="K2629" i="4" s="1"/>
  <c r="L2629" i="4" a="1"/>
  <c r="L2629" i="4" s="1"/>
  <c r="R2629" i="4" s="1"/>
  <c r="L2638" i="4" a="1"/>
  <c r="L2638" i="4" s="1"/>
  <c r="R2638" i="4" s="1"/>
  <c r="K2638" i="4" a="1"/>
  <c r="K2638" i="4" s="1"/>
  <c r="L2640" i="4" a="1"/>
  <c r="L2640" i="4" s="1"/>
  <c r="R2640" i="4" s="1"/>
  <c r="K2640" i="4" a="1"/>
  <c r="K2640" i="4" s="1"/>
  <c r="L2647" i="4" a="1"/>
  <c r="L2647" i="4" s="1"/>
  <c r="R2647" i="4" s="1"/>
  <c r="K2647" i="4" a="1"/>
  <c r="K2647" i="4" s="1"/>
  <c r="L2654" i="4" a="1"/>
  <c r="L2654" i="4" s="1"/>
  <c r="R2654" i="4" s="1"/>
  <c r="K2654" i="4" a="1"/>
  <c r="K2654" i="4" s="1"/>
  <c r="L2656" i="4" a="1"/>
  <c r="L2656" i="4" s="1"/>
  <c r="R2656" i="4" s="1"/>
  <c r="K2656" i="4" a="1"/>
  <c r="K2656" i="4" s="1"/>
  <c r="K2661" i="4" a="1"/>
  <c r="K2661" i="4" s="1"/>
  <c r="L2661" i="4" a="1"/>
  <c r="L2661" i="4" s="1"/>
  <c r="R2661" i="4" s="1"/>
  <c r="L2663" i="4" a="1"/>
  <c r="L2663" i="4" s="1"/>
  <c r="R2663" i="4" s="1"/>
  <c r="K2663" i="4" a="1"/>
  <c r="K2663" i="4" s="1"/>
  <c r="L2670" i="4" a="1"/>
  <c r="L2670" i="4" s="1"/>
  <c r="R2670" i="4" s="1"/>
  <c r="K2670" i="4" a="1"/>
  <c r="K2670" i="4" s="1"/>
  <c r="L2673" i="4" a="1"/>
  <c r="L2673" i="4" s="1"/>
  <c r="R2673" i="4" s="1"/>
  <c r="K2673" i="4" a="1"/>
  <c r="K2673" i="4" s="1"/>
  <c r="K2675" i="4" a="1"/>
  <c r="K2675" i="4" s="1"/>
  <c r="L2675" i="4" a="1"/>
  <c r="L2675" i="4" s="1"/>
  <c r="R2675" i="4" s="1"/>
  <c r="L2678" i="4" a="1"/>
  <c r="L2678" i="4" s="1"/>
  <c r="R2678" i="4" s="1"/>
  <c r="K2678" i="4" a="1"/>
  <c r="K2678" i="4" s="1"/>
  <c r="L2681" i="4" a="1"/>
  <c r="L2681" i="4" s="1"/>
  <c r="R2681" i="4" s="1"/>
  <c r="K2681" i="4" a="1"/>
  <c r="K2681" i="4" s="1"/>
  <c r="K2683" i="4" a="1"/>
  <c r="K2683" i="4" s="1"/>
  <c r="L2683" i="4" a="1"/>
  <c r="L2683" i="4" s="1"/>
  <c r="R2683" i="4" s="1"/>
  <c r="K2686" i="4" a="1"/>
  <c r="K2686" i="4" s="1"/>
  <c r="L2686" i="4" a="1"/>
  <c r="L2686" i="4" s="1"/>
  <c r="R2686" i="4" s="1"/>
  <c r="L2689" i="4" a="1"/>
  <c r="L2689" i="4" s="1"/>
  <c r="R2689" i="4" s="1"/>
  <c r="K2689" i="4" a="1"/>
  <c r="K2689" i="4" s="1"/>
  <c r="L2691" i="4" a="1"/>
  <c r="L2691" i="4" s="1"/>
  <c r="R2691" i="4" s="1"/>
  <c r="K2691" i="4" a="1"/>
  <c r="K2691" i="4" s="1"/>
  <c r="L2697" i="4" a="1"/>
  <c r="L2697" i="4" s="1"/>
  <c r="R2697" i="4" s="1"/>
  <c r="K2697" i="4" a="1"/>
  <c r="K2697" i="4" s="1"/>
  <c r="K2699" i="4" a="1"/>
  <c r="K2699" i="4" s="1"/>
  <c r="L2699" i="4" a="1"/>
  <c r="L2699" i="4" s="1"/>
  <c r="R2699" i="4" s="1"/>
  <c r="L2702" i="4" a="1"/>
  <c r="L2702" i="4" s="1"/>
  <c r="R2702" i="4" s="1"/>
  <c r="K2702" i="4" a="1"/>
  <c r="K2702" i="4" s="1"/>
  <c r="L2705" i="4" a="1"/>
  <c r="L2705" i="4" s="1"/>
  <c r="R2705" i="4" s="1"/>
  <c r="K2705" i="4" a="1"/>
  <c r="K2705" i="4" s="1"/>
  <c r="K2707" i="4" a="1"/>
  <c r="K2707" i="4" s="1"/>
  <c r="L2707" i="4" a="1"/>
  <c r="L2707" i="4" s="1"/>
  <c r="R2707" i="4" s="1"/>
  <c r="K2710" i="4" a="1"/>
  <c r="K2710" i="4" s="1"/>
  <c r="L2710" i="4" a="1"/>
  <c r="L2710" i="4" s="1"/>
  <c r="R2710" i="4" s="1"/>
  <c r="K2713" i="4" a="1"/>
  <c r="K2713" i="4" s="1"/>
  <c r="L2713" i="4" a="1"/>
  <c r="L2713" i="4" s="1"/>
  <c r="R2713" i="4" s="1"/>
  <c r="L2715" i="4" a="1"/>
  <c r="L2715" i="4" s="1"/>
  <c r="R2715" i="4" s="1"/>
  <c r="K2715" i="4" a="1"/>
  <c r="K2715" i="4" s="1"/>
  <c r="K2718" i="4" a="1"/>
  <c r="K2718" i="4" s="1"/>
  <c r="L2718" i="4" a="1"/>
  <c r="L2718" i="4" s="1"/>
  <c r="R2718" i="4" s="1"/>
  <c r="L2723" i="4" a="1"/>
  <c r="L2723" i="4" s="1"/>
  <c r="R2723" i="4" s="1"/>
  <c r="K2723" i="4" a="1"/>
  <c r="K2723" i="4" s="1"/>
  <c r="K2726" i="4" a="1"/>
  <c r="K2726" i="4" s="1"/>
  <c r="L2726" i="4" a="1"/>
  <c r="L2726" i="4" s="1"/>
  <c r="R2726" i="4" s="1"/>
  <c r="L2729" i="4" a="1"/>
  <c r="L2729" i="4" s="1"/>
  <c r="R2729" i="4" s="1"/>
  <c r="K2729" i="4" a="1"/>
  <c r="K2729" i="4" s="1"/>
  <c r="K2731" i="4" a="1"/>
  <c r="K2731" i="4" s="1"/>
  <c r="L2731" i="4" a="1"/>
  <c r="L2731" i="4" s="1"/>
  <c r="R2731" i="4" s="1"/>
  <c r="L2734" i="4" a="1"/>
  <c r="L2734" i="4" s="1"/>
  <c r="R2734" i="4" s="1"/>
  <c r="K2734" i="4" a="1"/>
  <c r="K2734" i="4" s="1"/>
  <c r="L2737" i="4" a="1"/>
  <c r="L2737" i="4" s="1"/>
  <c r="R2737" i="4" s="1"/>
  <c r="K2737" i="4" a="1"/>
  <c r="K2737" i="4" s="1"/>
  <c r="L2739" i="4" a="1"/>
  <c r="L2739" i="4" s="1"/>
  <c r="R2739" i="4" s="1"/>
  <c r="K2739" i="4" a="1"/>
  <c r="K2739" i="4" s="1"/>
  <c r="K2742" i="4" a="1"/>
  <c r="K2742" i="4" s="1"/>
  <c r="L2742" i="4" a="1"/>
  <c r="L2742" i="4" s="1"/>
  <c r="R2742" i="4" s="1"/>
  <c r="K2747" i="4" a="1"/>
  <c r="K2747" i="4" s="1"/>
  <c r="L2747" i="4" a="1"/>
  <c r="L2747" i="4" s="1"/>
  <c r="R2747" i="4" s="1"/>
  <c r="K2750" i="4" a="1"/>
  <c r="K2750" i="4" s="1"/>
  <c r="L2750" i="4" a="1"/>
  <c r="L2750" i="4" s="1"/>
  <c r="R2750" i="4" s="1"/>
  <c r="L2753" i="4" a="1"/>
  <c r="L2753" i="4" s="1"/>
  <c r="R2753" i="4" s="1"/>
  <c r="K2753" i="4" a="1"/>
  <c r="K2753" i="4" s="1"/>
  <c r="L2755" i="4" a="1"/>
  <c r="L2755" i="4" s="1"/>
  <c r="R2755" i="4" s="1"/>
  <c r="K2755" i="4" a="1"/>
  <c r="K2755" i="4" s="1"/>
  <c r="L2758" i="4" a="1"/>
  <c r="L2758" i="4" s="1"/>
  <c r="R2758" i="4" s="1"/>
  <c r="K2758" i="4" a="1"/>
  <c r="K2758" i="4" s="1"/>
  <c r="L2763" i="4" a="1"/>
  <c r="L2763" i="4" s="1"/>
  <c r="R2763" i="4" s="1"/>
  <c r="K2763" i="4" a="1"/>
  <c r="K2763" i="4" s="1"/>
  <c r="L2766" i="4" a="1"/>
  <c r="L2766" i="4" s="1"/>
  <c r="R2766" i="4" s="1"/>
  <c r="K2766" i="4" a="1"/>
  <c r="K2766" i="4" s="1"/>
  <c r="K2771" i="4" a="1"/>
  <c r="K2771" i="4" s="1"/>
  <c r="L2771" i="4" a="1"/>
  <c r="L2771" i="4" s="1"/>
  <c r="R2771" i="4" s="1"/>
  <c r="K2774" i="4" a="1"/>
  <c r="K2774" i="4" s="1"/>
  <c r="L2774" i="4" a="1"/>
  <c r="L2774" i="4" s="1"/>
  <c r="R2774" i="4" s="1"/>
  <c r="K2779" i="4" a="1"/>
  <c r="K2779" i="4" s="1"/>
  <c r="L2779" i="4" a="1"/>
  <c r="L2779" i="4" s="1"/>
  <c r="R2779" i="4" s="1"/>
  <c r="L2784" i="4" a="1"/>
  <c r="L2784" i="4" s="1"/>
  <c r="R2784" i="4" s="1"/>
  <c r="K2784" i="4" a="1"/>
  <c r="K2784" i="4" s="1"/>
  <c r="K2800" i="4" a="1"/>
  <c r="K2800" i="4" s="1"/>
  <c r="L2800" i="4" a="1"/>
  <c r="L2800" i="4" s="1"/>
  <c r="R2800" i="4" s="1"/>
  <c r="L2808" i="4" a="1"/>
  <c r="L2808" i="4" s="1"/>
  <c r="R2808" i="4" s="1"/>
  <c r="K2808" i="4" a="1"/>
  <c r="K2808" i="4" s="1"/>
  <c r="L2816" i="4" a="1"/>
  <c r="L2816" i="4" s="1"/>
  <c r="R2816" i="4" s="1"/>
  <c r="K2816" i="4" a="1"/>
  <c r="K2816" i="4" s="1"/>
  <c r="L2832" i="4" a="1"/>
  <c r="L2832" i="4" s="1"/>
  <c r="R2832" i="4" s="1"/>
  <c r="K2832" i="4" a="1"/>
  <c r="K2832" i="4" s="1"/>
  <c r="L2837" i="4" a="1"/>
  <c r="L2837" i="4" s="1"/>
  <c r="R2837" i="4" s="1"/>
  <c r="K2837" i="4" a="1"/>
  <c r="K2837" i="4" s="1"/>
  <c r="L2853" i="4" a="1"/>
  <c r="L2853" i="4" s="1"/>
  <c r="R2853" i="4" s="1"/>
  <c r="K2853" i="4" a="1"/>
  <c r="K2853" i="4" s="1"/>
  <c r="L2855" i="4" a="1"/>
  <c r="L2855" i="4" s="1"/>
  <c r="R2855" i="4" s="1"/>
  <c r="K2855" i="4" a="1"/>
  <c r="K2855" i="4" s="1"/>
  <c r="L2865" i="4" a="1"/>
  <c r="L2865" i="4" s="1"/>
  <c r="R2865" i="4" s="1"/>
  <c r="K2865" i="4" a="1"/>
  <c r="K2865" i="4" s="1"/>
  <c r="L2873" i="4" a="1"/>
  <c r="L2873" i="4" s="1"/>
  <c r="R2873" i="4" s="1"/>
  <c r="K2873" i="4" a="1"/>
  <c r="K2873" i="4" s="1"/>
  <c r="L2881" i="4" a="1"/>
  <c r="L2881" i="4" s="1"/>
  <c r="R2881" i="4" s="1"/>
  <c r="K2881" i="4" a="1"/>
  <c r="K2881" i="4" s="1"/>
  <c r="L2889" i="4" a="1"/>
  <c r="L2889" i="4" s="1"/>
  <c r="R2889" i="4" s="1"/>
  <c r="K2889" i="4" a="1"/>
  <c r="K2889" i="4" s="1"/>
  <c r="L2897" i="4" a="1"/>
  <c r="L2897" i="4" s="1"/>
  <c r="R2897" i="4" s="1"/>
  <c r="K2897" i="4" a="1"/>
  <c r="K2897" i="4" s="1"/>
  <c r="L2905" i="4" a="1"/>
  <c r="L2905" i="4" s="1"/>
  <c r="R2905" i="4" s="1"/>
  <c r="K2905" i="4" a="1"/>
  <c r="K2905" i="4" s="1"/>
  <c r="L2913" i="4" a="1"/>
  <c r="L2913" i="4" s="1"/>
  <c r="R2913" i="4" s="1"/>
  <c r="K2913" i="4" a="1"/>
  <c r="K2913" i="4" s="1"/>
  <c r="L2929" i="4" a="1"/>
  <c r="L2929" i="4" s="1"/>
  <c r="R2929" i="4" s="1"/>
  <c r="K2929" i="4" a="1"/>
  <c r="K2929" i="4" s="1"/>
  <c r="L2937" i="4" a="1"/>
  <c r="L2937" i="4" s="1"/>
  <c r="R2937" i="4" s="1"/>
  <c r="K2937" i="4" a="1"/>
  <c r="K2937" i="4" s="1"/>
  <c r="L2945" i="4" a="1"/>
  <c r="L2945" i="4" s="1"/>
  <c r="R2945" i="4" s="1"/>
  <c r="K2945" i="4" a="1"/>
  <c r="K2945" i="4" s="1"/>
  <c r="L2953" i="4" a="1"/>
  <c r="L2953" i="4" s="1"/>
  <c r="R2953" i="4" s="1"/>
  <c r="K2953" i="4" a="1"/>
  <c r="K2953" i="4" s="1"/>
  <c r="L2961" i="4" a="1"/>
  <c r="L2961" i="4" s="1"/>
  <c r="R2961" i="4" s="1"/>
  <c r="K2961" i="4" a="1"/>
  <c r="K2961" i="4" s="1"/>
  <c r="L2984" i="4" a="1"/>
  <c r="L2984" i="4" s="1"/>
  <c r="R2984" i="4" s="1"/>
  <c r="K2984" i="4" a="1"/>
  <c r="K2984" i="4" s="1"/>
  <c r="L2989" i="4" a="1"/>
  <c r="L2989" i="4" s="1"/>
  <c r="R2989" i="4" s="1"/>
  <c r="K2989" i="4" a="1"/>
  <c r="K2989" i="4" s="1"/>
  <c r="L3005" i="4" a="1"/>
  <c r="L3005" i="4" s="1"/>
  <c r="R3005" i="4" s="1"/>
  <c r="K3005" i="4" a="1"/>
  <c r="K3005" i="4" s="1"/>
  <c r="L3023" i="4" a="1"/>
  <c r="L3023" i="4" s="1"/>
  <c r="R3023" i="4" s="1"/>
  <c r="K3023" i="4" a="1"/>
  <c r="K3023" i="4" s="1"/>
  <c r="L3025" i="4" a="1"/>
  <c r="L3025" i="4" s="1"/>
  <c r="R3025" i="4" s="1"/>
  <c r="K3025" i="4" a="1"/>
  <c r="K3025" i="4" s="1"/>
  <c r="L3039" i="4" a="1"/>
  <c r="L3039" i="4" s="1"/>
  <c r="R3039" i="4" s="1"/>
  <c r="K3039" i="4" a="1"/>
  <c r="K3039" i="4" s="1"/>
  <c r="L3044" i="4" a="1"/>
  <c r="L3044" i="4" s="1"/>
  <c r="R3044" i="4" s="1"/>
  <c r="K3044" i="4" a="1"/>
  <c r="K3044" i="4" s="1"/>
  <c r="L3047" i="4" a="1"/>
  <c r="L3047" i="4" s="1"/>
  <c r="R3047" i="4" s="1"/>
  <c r="K3047" i="4" a="1"/>
  <c r="K3047" i="4" s="1"/>
  <c r="L3049" i="4" a="1"/>
  <c r="L3049" i="4" s="1"/>
  <c r="R3049" i="4" s="1"/>
  <c r="K3049" i="4" a="1"/>
  <c r="K3049" i="4" s="1"/>
  <c r="L3055" i="4" a="1"/>
  <c r="L3055" i="4" s="1"/>
  <c r="R3055" i="4" s="1"/>
  <c r="K3055" i="4" a="1"/>
  <c r="K3055" i="4" s="1"/>
  <c r="L3093" i="4" a="1"/>
  <c r="L3093" i="4" s="1"/>
  <c r="R3093" i="4" s="1"/>
  <c r="K3093" i="4" a="1"/>
  <c r="K3093" i="4" s="1"/>
  <c r="L3103" i="4" a="1"/>
  <c r="L3103" i="4" s="1"/>
  <c r="R3103" i="4" s="1"/>
  <c r="K3103" i="4" a="1"/>
  <c r="K3103" i="4" s="1"/>
  <c r="L3111" i="4" a="1"/>
  <c r="L3111" i="4" s="1"/>
  <c r="R3111" i="4" s="1"/>
  <c r="K3111" i="4" a="1"/>
  <c r="K3111" i="4" s="1"/>
  <c r="L3114" i="4" a="1"/>
  <c r="L3114" i="4" s="1"/>
  <c r="R3114" i="4" s="1"/>
  <c r="K3114" i="4" a="1"/>
  <c r="K3114" i="4" s="1"/>
  <c r="L3119" i="4" a="1"/>
  <c r="L3119" i="4" s="1"/>
  <c r="R3119" i="4" s="1"/>
  <c r="K3119" i="4" a="1"/>
  <c r="K3119" i="4" s="1"/>
  <c r="L3122" i="4" a="1"/>
  <c r="L3122" i="4" s="1"/>
  <c r="R3122" i="4" s="1"/>
  <c r="K3122" i="4" a="1"/>
  <c r="K3122" i="4" s="1"/>
  <c r="L3130" i="4" a="1"/>
  <c r="L3130" i="4" s="1"/>
  <c r="R3130" i="4" s="1"/>
  <c r="K3130" i="4" a="1"/>
  <c r="K3130" i="4" s="1"/>
  <c r="L3135" i="4" a="1"/>
  <c r="L3135" i="4" s="1"/>
  <c r="R3135" i="4" s="1"/>
  <c r="K3135" i="4" a="1"/>
  <c r="K3135" i="4" s="1"/>
  <c r="L3143" i="4" a="1"/>
  <c r="L3143" i="4" s="1"/>
  <c r="R3143" i="4" s="1"/>
  <c r="K3143" i="4" a="1"/>
  <c r="K3143" i="4" s="1"/>
  <c r="L3146" i="4" a="1"/>
  <c r="L3146" i="4" s="1"/>
  <c r="R3146" i="4" s="1"/>
  <c r="K3146" i="4" a="1"/>
  <c r="K3146" i="4" s="1"/>
  <c r="L3151" i="4" a="1"/>
  <c r="L3151" i="4" s="1"/>
  <c r="R3151" i="4" s="1"/>
  <c r="K3151" i="4" a="1"/>
  <c r="K3151" i="4" s="1"/>
  <c r="L3154" i="4" a="1"/>
  <c r="L3154" i="4" s="1"/>
  <c r="R3154" i="4" s="1"/>
  <c r="K3154" i="4" a="1"/>
  <c r="K3154" i="4" s="1"/>
  <c r="L3162" i="4" a="1"/>
  <c r="L3162" i="4" s="1"/>
  <c r="R3162" i="4" s="1"/>
  <c r="K3162" i="4" a="1"/>
  <c r="K3162" i="4" s="1"/>
  <c r="L3167" i="4" a="1"/>
  <c r="L3167" i="4" s="1"/>
  <c r="R3167" i="4" s="1"/>
  <c r="K3167" i="4" a="1"/>
  <c r="K3167" i="4" s="1"/>
  <c r="L3176" i="4" a="1"/>
  <c r="L3176" i="4" s="1"/>
  <c r="R3176" i="4" s="1"/>
  <c r="K3176" i="4" a="1"/>
  <c r="K3176" i="4" s="1"/>
  <c r="L3178" i="4" a="1"/>
  <c r="L3178" i="4" s="1"/>
  <c r="R3178" i="4" s="1"/>
  <c r="K3178" i="4" a="1"/>
  <c r="K3178" i="4" s="1"/>
  <c r="L3186" i="4" a="1"/>
  <c r="L3186" i="4" s="1"/>
  <c r="R3186" i="4" s="1"/>
  <c r="K3186" i="4" a="1"/>
  <c r="K3186" i="4" s="1"/>
  <c r="L3192" i="4" a="1"/>
  <c r="L3192" i="4" s="1"/>
  <c r="R3192" i="4" s="1"/>
  <c r="K3192" i="4" a="1"/>
  <c r="K3192" i="4" s="1"/>
  <c r="L3194" i="4" a="1"/>
  <c r="L3194" i="4" s="1"/>
  <c r="R3194" i="4" s="1"/>
  <c r="K3194" i="4" a="1"/>
  <c r="K3194" i="4" s="1"/>
  <c r="L3200" i="4" a="1"/>
  <c r="L3200" i="4" s="1"/>
  <c r="R3200" i="4" s="1"/>
  <c r="K3200" i="4" a="1"/>
  <c r="K3200" i="4" s="1"/>
  <c r="L3208" i="4" a="1"/>
  <c r="L3208" i="4" s="1"/>
  <c r="R3208" i="4" s="1"/>
  <c r="K3208" i="4" a="1"/>
  <c r="K3208" i="4" s="1"/>
  <c r="L3210" i="4" a="1"/>
  <c r="L3210" i="4" s="1"/>
  <c r="R3210" i="4" s="1"/>
  <c r="K3210" i="4" a="1"/>
  <c r="K3210" i="4" s="1"/>
  <c r="L3213" i="4" a="1"/>
  <c r="L3213" i="4" s="1"/>
  <c r="R3213" i="4" s="1"/>
  <c r="K3213" i="4" a="1"/>
  <c r="K3213" i="4" s="1"/>
  <c r="L3222" i="4" a="1"/>
  <c r="L3222" i="4" s="1"/>
  <c r="R3222" i="4" s="1"/>
  <c r="K3222" i="4" a="1"/>
  <c r="K3222" i="4" s="1"/>
  <c r="L3228" i="4" a="1"/>
  <c r="L3228" i="4" s="1"/>
  <c r="R3228" i="4" s="1"/>
  <c r="K3228" i="4" a="1"/>
  <c r="K3228" i="4" s="1"/>
  <c r="L3233" i="4" a="1"/>
  <c r="L3233" i="4" s="1"/>
  <c r="R3233" i="4" s="1"/>
  <c r="K3233" i="4" a="1"/>
  <c r="K3233" i="4" s="1"/>
  <c r="K3236" i="4" a="1"/>
  <c r="K3236" i="4" s="1"/>
  <c r="L3236" i="4" a="1"/>
  <c r="L3236" i="4" s="1"/>
  <c r="R3236" i="4" s="1"/>
  <c r="L3241" i="4" a="1"/>
  <c r="L3241" i="4" s="1"/>
  <c r="R3241" i="4" s="1"/>
  <c r="K3241" i="4" a="1"/>
  <c r="K3241" i="4" s="1"/>
  <c r="K3244" i="4" a="1"/>
  <c r="K3244" i="4" s="1"/>
  <c r="L3244" i="4" a="1"/>
  <c r="L3244" i="4" s="1"/>
  <c r="R3244" i="4" s="1"/>
  <c r="L3249" i="4" a="1"/>
  <c r="L3249" i="4" s="1"/>
  <c r="R3249" i="4" s="1"/>
  <c r="K3249" i="4" a="1"/>
  <c r="K3249" i="4" s="1"/>
  <c r="L3252" i="4" a="1"/>
  <c r="L3252" i="4" s="1"/>
  <c r="R3252" i="4" s="1"/>
  <c r="K3252" i="4" a="1"/>
  <c r="K3252" i="4" s="1"/>
  <c r="K3257" i="4" a="1"/>
  <c r="K3257" i="4" s="1"/>
  <c r="L3257" i="4" a="1"/>
  <c r="L3257" i="4" s="1"/>
  <c r="R3257" i="4" s="1"/>
  <c r="L3260" i="4" a="1"/>
  <c r="L3260" i="4" s="1"/>
  <c r="R3260" i="4" s="1"/>
  <c r="K3260" i="4" a="1"/>
  <c r="K3260" i="4" s="1"/>
  <c r="L3265" i="4" a="1"/>
  <c r="L3265" i="4" s="1"/>
  <c r="R3265" i="4" s="1"/>
  <c r="K3265" i="4" a="1"/>
  <c r="K3265" i="4" s="1"/>
  <c r="K3268" i="4" a="1"/>
  <c r="K3268" i="4" s="1"/>
  <c r="L3268" i="4" a="1"/>
  <c r="L3268" i="4" s="1"/>
  <c r="R3268" i="4" s="1"/>
  <c r="K3276" i="4" a="1"/>
  <c r="K3276" i="4" s="1"/>
  <c r="L3276" i="4" a="1"/>
  <c r="L3276" i="4" s="1"/>
  <c r="R3276" i="4" s="1"/>
  <c r="L3281" i="4" a="1"/>
  <c r="L3281" i="4" s="1"/>
  <c r="R3281" i="4" s="1"/>
  <c r="K3281" i="4" a="1"/>
  <c r="K3281" i="4" s="1"/>
  <c r="L3284" i="4" a="1"/>
  <c r="L3284" i="4" s="1"/>
  <c r="R3284" i="4" s="1"/>
  <c r="K3284" i="4" a="1"/>
  <c r="K3284" i="4" s="1"/>
  <c r="L3289" i="4" a="1"/>
  <c r="L3289" i="4" s="1"/>
  <c r="R3289" i="4" s="1"/>
  <c r="K3289" i="4" a="1"/>
  <c r="K3289" i="4" s="1"/>
  <c r="L3292" i="4" a="1"/>
  <c r="L3292" i="4" s="1"/>
  <c r="R3292" i="4" s="1"/>
  <c r="K3292" i="4" a="1"/>
  <c r="K3292" i="4" s="1"/>
  <c r="L3297" i="4" a="1"/>
  <c r="L3297" i="4" s="1"/>
  <c r="R3297" i="4" s="1"/>
  <c r="K3297" i="4" a="1"/>
  <c r="K3297" i="4" s="1"/>
  <c r="K3305" i="4" a="1"/>
  <c r="K3305" i="4" s="1"/>
  <c r="L3305" i="4" a="1"/>
  <c r="L3305" i="4" s="1"/>
  <c r="R3305" i="4" s="1"/>
  <c r="L3308" i="4" a="1"/>
  <c r="L3308" i="4" s="1"/>
  <c r="R3308" i="4" s="1"/>
  <c r="K3308" i="4" a="1"/>
  <c r="K3308" i="4" s="1"/>
  <c r="L3313" i="4" a="1"/>
  <c r="L3313" i="4" s="1"/>
  <c r="R3313" i="4" s="1"/>
  <c r="K3313" i="4" a="1"/>
  <c r="K3313" i="4" s="1"/>
  <c r="L3321" i="4" a="1"/>
  <c r="L3321" i="4" s="1"/>
  <c r="R3321" i="4" s="1"/>
  <c r="K3321" i="4" a="1"/>
  <c r="K3321" i="4" s="1"/>
  <c r="L3324" i="4" a="1"/>
  <c r="L3324" i="4" s="1"/>
  <c r="R3324" i="4" s="1"/>
  <c r="K3324" i="4" a="1"/>
  <c r="K3324" i="4" s="1"/>
  <c r="L3329" i="4" a="1"/>
  <c r="L3329" i="4" s="1"/>
  <c r="R3329" i="4" s="1"/>
  <c r="K3329" i="4" a="1"/>
  <c r="K3329" i="4" s="1"/>
  <c r="L3342" i="4" a="1"/>
  <c r="L3342" i="4" s="1"/>
  <c r="R3342" i="4" s="1"/>
  <c r="K3342" i="4" a="1"/>
  <c r="K3342" i="4" s="1"/>
  <c r="L3344" i="4" a="1"/>
  <c r="L3344" i="4" s="1"/>
  <c r="R3344" i="4" s="1"/>
  <c r="K3344" i="4" a="1"/>
  <c r="K3344" i="4" s="1"/>
  <c r="L3349" i="4" a="1"/>
  <c r="L3349" i="4" s="1"/>
  <c r="R3349" i="4" s="1"/>
  <c r="K3349" i="4" a="1"/>
  <c r="K3349" i="4" s="1"/>
  <c r="L3351" i="4" a="1"/>
  <c r="L3351" i="4" s="1"/>
  <c r="R3351" i="4" s="1"/>
  <c r="K3351" i="4" a="1"/>
  <c r="K3351" i="4" s="1"/>
  <c r="L3358" i="4" a="1"/>
  <c r="L3358" i="4" s="1"/>
  <c r="R3358" i="4" s="1"/>
  <c r="K3358" i="4" a="1"/>
  <c r="K3358" i="4" s="1"/>
  <c r="L3360" i="4" a="1"/>
  <c r="L3360" i="4" s="1"/>
  <c r="R3360" i="4" s="1"/>
  <c r="K3360" i="4" a="1"/>
  <c r="K3360" i="4" s="1"/>
  <c r="L3365" i="4" a="1"/>
  <c r="L3365" i="4" s="1"/>
  <c r="R3365" i="4" s="1"/>
  <c r="K3365" i="4" a="1"/>
  <c r="K3365" i="4" s="1"/>
  <c r="L3374" i="4" a="1"/>
  <c r="L3374" i="4" s="1"/>
  <c r="R3374" i="4" s="1"/>
  <c r="K3374" i="4" a="1"/>
  <c r="K3374" i="4" s="1"/>
  <c r="L3381" i="4" a="1"/>
  <c r="L3381" i="4" s="1"/>
  <c r="R3381" i="4" s="1"/>
  <c r="K3381" i="4" a="1"/>
  <c r="K3381" i="4" s="1"/>
  <c r="L3383" i="4" a="1"/>
  <c r="L3383" i="4" s="1"/>
  <c r="R3383" i="4" s="1"/>
  <c r="K3383" i="4" a="1"/>
  <c r="K3383" i="4" s="1"/>
  <c r="L3390" i="4" a="1"/>
  <c r="L3390" i="4" s="1"/>
  <c r="R3390" i="4" s="1"/>
  <c r="K3390" i="4" a="1"/>
  <c r="K3390" i="4" s="1"/>
  <c r="L3392" i="4" a="1"/>
  <c r="L3392" i="4" s="1"/>
  <c r="R3392" i="4" s="1"/>
  <c r="K3392" i="4" a="1"/>
  <c r="K3392" i="4" s="1"/>
  <c r="L3399" i="4" a="1"/>
  <c r="L3399" i="4" s="1"/>
  <c r="R3399" i="4" s="1"/>
  <c r="K3399" i="4" a="1"/>
  <c r="K3399" i="4" s="1"/>
  <c r="L3408" i="4" a="1"/>
  <c r="L3408" i="4" s="1"/>
  <c r="R3408" i="4" s="1"/>
  <c r="K3408" i="4" a="1"/>
  <c r="K3408" i="4" s="1"/>
  <c r="L3417" i="4" a="1"/>
  <c r="L3417" i="4" s="1"/>
  <c r="R3417" i="4" s="1"/>
  <c r="K3417" i="4" a="1"/>
  <c r="K3417" i="4" s="1"/>
  <c r="K3419" i="4" a="1"/>
  <c r="K3419" i="4" s="1"/>
  <c r="L3419" i="4" a="1"/>
  <c r="L3419" i="4" s="1"/>
  <c r="R3419" i="4" s="1"/>
  <c r="L3424" i="4" a="1"/>
  <c r="L3424" i="4" s="1"/>
  <c r="R3424" i="4" s="1"/>
  <c r="K3424" i="4" a="1"/>
  <c r="K3424" i="4" s="1"/>
  <c r="L3426" i="4" a="1"/>
  <c r="L3426" i="4" s="1"/>
  <c r="R3426" i="4" s="1"/>
  <c r="K3426" i="4" a="1"/>
  <c r="K3426" i="4" s="1"/>
  <c r="L3428" i="4" a="1"/>
  <c r="L3428" i="4" s="1"/>
  <c r="R3428" i="4" s="1"/>
  <c r="K3428" i="4" a="1"/>
  <c r="K3428" i="4" s="1"/>
  <c r="K3433" i="4" a="1"/>
  <c r="K3433" i="4" s="1"/>
  <c r="L3433" i="4" a="1"/>
  <c r="L3433" i="4" s="1"/>
  <c r="R3433" i="4" s="1"/>
  <c r="L3442" i="4" a="1"/>
  <c r="L3442" i="4" s="1"/>
  <c r="R3442" i="4" s="1"/>
  <c r="K3442" i="4" a="1"/>
  <c r="K3442" i="4" s="1"/>
  <c r="L3449" i="4" a="1"/>
  <c r="L3449" i="4" s="1"/>
  <c r="R3449" i="4" s="1"/>
  <c r="K3449" i="4" a="1"/>
  <c r="K3449" i="4" s="1"/>
  <c r="L3458" i="4" a="1"/>
  <c r="L3458" i="4" s="1"/>
  <c r="R3458" i="4" s="1"/>
  <c r="K3458" i="4" a="1"/>
  <c r="K3458" i="4" s="1"/>
  <c r="L3460" i="4" a="1"/>
  <c r="L3460" i="4" s="1"/>
  <c r="R3460" i="4" s="1"/>
  <c r="K3460" i="4" a="1"/>
  <c r="K3460" i="4" s="1"/>
  <c r="K3465" i="4" a="1"/>
  <c r="K3465" i="4" s="1"/>
  <c r="L3465" i="4" a="1"/>
  <c r="L3465" i="4" s="1"/>
  <c r="R3465" i="4" s="1"/>
  <c r="L3473" i="4" a="1"/>
  <c r="L3473" i="4" s="1"/>
  <c r="R3473" i="4" s="1"/>
  <c r="K3473" i="4" a="1"/>
  <c r="K3473" i="4" s="1"/>
  <c r="L3481" i="4" a="1"/>
  <c r="L3481" i="4" s="1"/>
  <c r="R3481" i="4" s="1"/>
  <c r="K3481" i="4" a="1"/>
  <c r="K3481" i="4" s="1"/>
  <c r="L3497" i="4" a="1"/>
  <c r="L3497" i="4" s="1"/>
  <c r="R3497" i="4" s="1"/>
  <c r="K3497" i="4" a="1"/>
  <c r="K3497" i="4" s="1"/>
  <c r="L3502" i="4" a="1"/>
  <c r="L3502" i="4" s="1"/>
  <c r="R3502" i="4" s="1"/>
  <c r="K3502" i="4" a="1"/>
  <c r="K3502" i="4" s="1"/>
  <c r="L3505" i="4" a="1"/>
  <c r="L3505" i="4" s="1"/>
  <c r="R3505" i="4" s="1"/>
  <c r="K3505" i="4" a="1"/>
  <c r="K3505" i="4" s="1"/>
  <c r="K3510" i="4" a="1"/>
  <c r="K3510" i="4" s="1"/>
  <c r="L3510" i="4" a="1"/>
  <c r="L3510" i="4" s="1"/>
  <c r="R3510" i="4" s="1"/>
  <c r="L3519" i="4" a="1"/>
  <c r="L3519" i="4" s="1"/>
  <c r="R3519" i="4" s="1"/>
  <c r="K3519" i="4" a="1"/>
  <c r="K3519" i="4" s="1"/>
  <c r="L3522" i="4" a="1"/>
  <c r="L3522" i="4" s="1"/>
  <c r="R3522" i="4" s="1"/>
  <c r="K3522" i="4" a="1"/>
  <c r="K3522" i="4" s="1"/>
  <c r="L3524" i="4" a="1"/>
  <c r="L3524" i="4" s="1"/>
  <c r="R3524" i="4" s="1"/>
  <c r="K3524" i="4" a="1"/>
  <c r="K3524" i="4" s="1"/>
  <c r="L3527" i="4" a="1"/>
  <c r="L3527" i="4" s="1"/>
  <c r="R3527" i="4" s="1"/>
  <c r="K3527" i="4" a="1"/>
  <c r="K3527" i="4" s="1"/>
  <c r="L3532" i="4" a="1"/>
  <c r="L3532" i="4" s="1"/>
  <c r="R3532" i="4" s="1"/>
  <c r="K3532" i="4" a="1"/>
  <c r="K3532" i="4" s="1"/>
  <c r="L3535" i="4" a="1"/>
  <c r="L3535" i="4" s="1"/>
  <c r="R3535" i="4" s="1"/>
  <c r="K3535" i="4" a="1"/>
  <c r="K3535" i="4" s="1"/>
  <c r="L3540" i="4" a="1"/>
  <c r="L3540" i="4" s="1"/>
  <c r="R3540" i="4" s="1"/>
  <c r="K3540" i="4" a="1"/>
  <c r="K3540" i="4" s="1"/>
  <c r="L3543" i="4" a="1"/>
  <c r="L3543" i="4" s="1"/>
  <c r="R3543" i="4" s="1"/>
  <c r="K3543" i="4" a="1"/>
  <c r="K3543" i="4" s="1"/>
  <c r="L3546" i="4" a="1"/>
  <c r="L3546" i="4" s="1"/>
  <c r="R3546" i="4" s="1"/>
  <c r="K3546" i="4" a="1"/>
  <c r="K3546" i="4" s="1"/>
  <c r="L3548" i="4" a="1"/>
  <c r="L3548" i="4" s="1"/>
  <c r="R3548" i="4" s="1"/>
  <c r="K3548" i="4" a="1"/>
  <c r="K3548" i="4" s="1"/>
  <c r="L3551" i="4" a="1"/>
  <c r="L3551" i="4" s="1"/>
  <c r="R3551" i="4" s="1"/>
  <c r="K3551" i="4" a="1"/>
  <c r="K3551" i="4" s="1"/>
  <c r="L3554" i="4" a="1"/>
  <c r="L3554" i="4" s="1"/>
  <c r="R3554" i="4" s="1"/>
  <c r="K3554" i="4" a="1"/>
  <c r="K3554" i="4" s="1"/>
  <c r="L3556" i="4" a="1"/>
  <c r="L3556" i="4" s="1"/>
  <c r="R3556" i="4" s="1"/>
  <c r="K3556" i="4" a="1"/>
  <c r="K3556" i="4" s="1"/>
  <c r="L3562" i="4" a="1"/>
  <c r="L3562" i="4" s="1"/>
  <c r="R3562" i="4" s="1"/>
  <c r="K3562" i="4" a="1"/>
  <c r="K3562" i="4" s="1"/>
  <c r="L3564" i="4" a="1"/>
  <c r="L3564" i="4" s="1"/>
  <c r="R3564" i="4" s="1"/>
  <c r="K3564" i="4" a="1"/>
  <c r="K3564" i="4" s="1"/>
  <c r="L3567" i="4" a="1"/>
  <c r="L3567" i="4" s="1"/>
  <c r="R3567" i="4" s="1"/>
  <c r="K3567" i="4" a="1"/>
  <c r="K3567" i="4" s="1"/>
  <c r="L3570" i="4" a="1"/>
  <c r="L3570" i="4" s="1"/>
  <c r="R3570" i="4" s="1"/>
  <c r="K3570" i="4" a="1"/>
  <c r="K3570" i="4" s="1"/>
  <c r="L3575" i="4" a="1"/>
  <c r="L3575" i="4" s="1"/>
  <c r="R3575" i="4" s="1"/>
  <c r="K3575" i="4" a="1"/>
  <c r="K3575" i="4" s="1"/>
  <c r="L3582" i="4" a="1"/>
  <c r="L3582" i="4" s="1"/>
  <c r="R3582" i="4" s="1"/>
  <c r="K3582" i="4" a="1"/>
  <c r="K3582" i="4" s="1"/>
  <c r="L3593" i="4" a="1"/>
  <c r="L3593" i="4" s="1"/>
  <c r="R3593" i="4" s="1"/>
  <c r="K3593" i="4" a="1"/>
  <c r="K3593" i="4" s="1"/>
  <c r="L3601" i="4" a="1"/>
  <c r="L3601" i="4" s="1"/>
  <c r="R3601" i="4" s="1"/>
  <c r="K3601" i="4" a="1"/>
  <c r="K3601" i="4" s="1"/>
  <c r="L3606" i="4" a="1"/>
  <c r="L3606" i="4" s="1"/>
  <c r="R3606" i="4" s="1"/>
  <c r="K3606" i="4" a="1"/>
  <c r="K3606" i="4" s="1"/>
  <c r="K3609" i="4" a="1"/>
  <c r="K3609" i="4" s="1"/>
  <c r="L3609" i="4" a="1"/>
  <c r="L3609" i="4" s="1"/>
  <c r="R3609" i="4" s="1"/>
  <c r="L3614" i="4" a="1"/>
  <c r="L3614" i="4" s="1"/>
  <c r="R3614" i="4" s="1"/>
  <c r="K3614" i="4" a="1"/>
  <c r="K3614" i="4" s="1"/>
  <c r="L3621" i="4" a="1"/>
  <c r="L3621" i="4" s="1"/>
  <c r="R3621" i="4" s="1"/>
  <c r="K3621" i="4" a="1"/>
  <c r="K3621" i="4" s="1"/>
  <c r="L3626" i="4" a="1"/>
  <c r="L3626" i="4" s="1"/>
  <c r="R3626" i="4" s="1"/>
  <c r="K3626" i="4" a="1"/>
  <c r="K3626" i="4" s="1"/>
  <c r="L3629" i="4" a="1"/>
  <c r="L3629" i="4" s="1"/>
  <c r="R3629" i="4" s="1"/>
  <c r="K3629" i="4" a="1"/>
  <c r="K3629" i="4" s="1"/>
  <c r="L3634" i="4" a="1"/>
  <c r="L3634" i="4" s="1"/>
  <c r="R3634" i="4" s="1"/>
  <c r="K3634" i="4" a="1"/>
  <c r="K3634" i="4" s="1"/>
  <c r="L3637" i="4" a="1"/>
  <c r="L3637" i="4" s="1"/>
  <c r="R3637" i="4" s="1"/>
  <c r="K3637" i="4" a="1"/>
  <c r="K3637" i="4" s="1"/>
  <c r="L3642" i="4" a="1"/>
  <c r="L3642" i="4" s="1"/>
  <c r="R3642" i="4" s="1"/>
  <c r="K3642" i="4" a="1"/>
  <c r="K3642" i="4" s="1"/>
  <c r="L3650" i="4" a="1"/>
  <c r="L3650" i="4" s="1"/>
  <c r="R3650" i="4" s="1"/>
  <c r="K3650" i="4" a="1"/>
  <c r="K3650" i="4" s="1"/>
  <c r="L3655" i="4" a="1"/>
  <c r="L3655" i="4" s="1"/>
  <c r="R3655" i="4" s="1"/>
  <c r="K3655" i="4" a="1"/>
  <c r="K3655" i="4" s="1"/>
  <c r="L3663" i="4" a="1"/>
  <c r="L3663" i="4" s="1"/>
  <c r="R3663" i="4" s="1"/>
  <c r="K3663" i="4" a="1"/>
  <c r="K3663" i="4" s="1"/>
  <c r="L3666" i="4" a="1"/>
  <c r="L3666" i="4" s="1"/>
  <c r="R3666" i="4" s="1"/>
  <c r="K3666" i="4" a="1"/>
  <c r="K3666" i="4" s="1"/>
  <c r="L3671" i="4" a="1"/>
  <c r="L3671" i="4" s="1"/>
  <c r="R3671" i="4" s="1"/>
  <c r="K3671" i="4" a="1"/>
  <c r="K3671" i="4" s="1"/>
  <c r="L3674" i="4" a="1"/>
  <c r="L3674" i="4" s="1"/>
  <c r="R3674" i="4" s="1"/>
  <c r="K3674" i="4" a="1"/>
  <c r="K3674" i="4" s="1"/>
  <c r="K3682" i="4" a="1"/>
  <c r="K3682" i="4" s="1"/>
  <c r="L3682" i="4" a="1"/>
  <c r="L3682" i="4" s="1"/>
  <c r="R3682" i="4" s="1"/>
  <c r="L3684" i="4" a="1"/>
  <c r="L3684" i="4" s="1"/>
  <c r="R3684" i="4" s="1"/>
  <c r="K3684" i="4" a="1"/>
  <c r="K3684" i="4" s="1"/>
  <c r="L3698" i="4" a="1"/>
  <c r="L3698" i="4" s="1"/>
  <c r="R3698" i="4" s="1"/>
  <c r="K3698" i="4" a="1"/>
  <c r="K3698" i="4" s="1"/>
  <c r="L3700" i="4" a="1"/>
  <c r="L3700" i="4" s="1"/>
  <c r="R3700" i="4" s="1"/>
  <c r="K3700" i="4" a="1"/>
  <c r="K3700" i="4" s="1"/>
  <c r="L3707" i="4" a="1"/>
  <c r="L3707" i="4" s="1"/>
  <c r="R3707" i="4" s="1"/>
  <c r="K3707" i="4" a="1"/>
  <c r="K3707" i="4" s="1"/>
  <c r="L3714" i="4" a="1"/>
  <c r="L3714" i="4" s="1"/>
  <c r="R3714" i="4" s="1"/>
  <c r="K3714" i="4" a="1"/>
  <c r="K3714" i="4" s="1"/>
  <c r="L3716" i="4" a="1"/>
  <c r="L3716" i="4" s="1"/>
  <c r="R3716" i="4" s="1"/>
  <c r="K3716" i="4" a="1"/>
  <c r="K3716" i="4" s="1"/>
  <c r="L3756" i="4" a="1"/>
  <c r="L3756" i="4" s="1"/>
  <c r="R3756" i="4" s="1"/>
  <c r="K3756" i="4" a="1"/>
  <c r="K3756" i="4" s="1"/>
  <c r="L3764" i="4" a="1"/>
  <c r="L3764" i="4" s="1"/>
  <c r="R3764" i="4" s="1"/>
  <c r="K3764" i="4" a="1"/>
  <c r="K3764" i="4" s="1"/>
  <c r="L3767" i="4" a="1"/>
  <c r="L3767" i="4" s="1"/>
  <c r="R3767" i="4" s="1"/>
  <c r="K3767" i="4" a="1"/>
  <c r="K3767" i="4" s="1"/>
  <c r="L3769" i="4" a="1"/>
  <c r="L3769" i="4" s="1"/>
  <c r="R3769" i="4" s="1"/>
  <c r="K3769" i="4" a="1"/>
  <c r="K3769" i="4" s="1"/>
  <c r="L3777" i="4" a="1"/>
  <c r="L3777" i="4" s="1"/>
  <c r="R3777" i="4" s="1"/>
  <c r="K3777" i="4" a="1"/>
  <c r="K3777" i="4" s="1"/>
  <c r="L3782" i="4" a="1"/>
  <c r="L3782" i="4" s="1"/>
  <c r="R3782" i="4" s="1"/>
  <c r="K3782" i="4" a="1"/>
  <c r="K3782" i="4" s="1"/>
  <c r="L3790" i="4" a="1"/>
  <c r="L3790" i="4" s="1"/>
  <c r="R3790" i="4" s="1"/>
  <c r="K3790" i="4" a="1"/>
  <c r="K3790" i="4" s="1"/>
  <c r="L3792" i="4" a="1"/>
  <c r="L3792" i="4" s="1"/>
  <c r="R3792" i="4" s="1"/>
  <c r="K3792" i="4" a="1"/>
  <c r="K3792" i="4" s="1"/>
  <c r="L3798" i="4" a="1"/>
  <c r="L3798" i="4" s="1"/>
  <c r="R3798" i="4" s="1"/>
  <c r="K3798" i="4" a="1"/>
  <c r="K3798" i="4" s="1"/>
  <c r="L3807" i="4" a="1"/>
  <c r="L3807" i="4" s="1"/>
  <c r="R3807" i="4" s="1"/>
  <c r="K3807" i="4" a="1"/>
  <c r="K3807" i="4" s="1"/>
  <c r="L3814" i="4" a="1"/>
  <c r="L3814" i="4" s="1"/>
  <c r="R3814" i="4" s="1"/>
  <c r="K3814" i="4" a="1"/>
  <c r="K3814" i="4" s="1"/>
  <c r="L3824" i="4" a="1"/>
  <c r="L3824" i="4" s="1"/>
  <c r="R3824" i="4" s="1"/>
  <c r="K3824" i="4" a="1"/>
  <c r="K3824" i="4" s="1"/>
  <c r="L3827" i="4" a="1"/>
  <c r="L3827" i="4" s="1"/>
  <c r="R3827" i="4" s="1"/>
  <c r="K3827" i="4" a="1"/>
  <c r="K3827" i="4" s="1"/>
  <c r="L3832" i="4" a="1"/>
  <c r="L3832" i="4" s="1"/>
  <c r="R3832" i="4" s="1"/>
  <c r="K3832" i="4" a="1"/>
  <c r="K3832" i="4" s="1"/>
  <c r="L3835" i="4" a="1"/>
  <c r="L3835" i="4" s="1"/>
  <c r="R3835" i="4" s="1"/>
  <c r="K3835" i="4" a="1"/>
  <c r="K3835" i="4" s="1"/>
  <c r="L3844" i="4" a="1"/>
  <c r="L3844" i="4" s="1"/>
  <c r="R3844" i="4" s="1"/>
  <c r="K3844" i="4" a="1"/>
  <c r="K3844" i="4" s="1"/>
  <c r="L3849" i="4" a="1"/>
  <c r="L3849" i="4" s="1"/>
  <c r="R3849" i="4" s="1"/>
  <c r="K3849" i="4" a="1"/>
  <c r="K3849" i="4" s="1"/>
  <c r="L3851" i="4" a="1"/>
  <c r="L3851" i="4" s="1"/>
  <c r="R3851" i="4" s="1"/>
  <c r="K3851" i="4" a="1"/>
  <c r="K3851" i="4" s="1"/>
  <c r="L3856" i="4" a="1"/>
  <c r="L3856" i="4" s="1"/>
  <c r="R3856" i="4" s="1"/>
  <c r="K3856" i="4" a="1"/>
  <c r="K3856" i="4" s="1"/>
  <c r="L3864" i="4" a="1"/>
  <c r="L3864" i="4" s="1"/>
  <c r="R3864" i="4" s="1"/>
  <c r="K3864" i="4" a="1"/>
  <c r="K3864" i="4" s="1"/>
  <c r="L3866" i="4" a="1"/>
  <c r="L3866" i="4" s="1"/>
  <c r="R3866" i="4" s="1"/>
  <c r="K3866" i="4" a="1"/>
  <c r="K3866" i="4" s="1"/>
  <c r="L3877" i="4" a="1"/>
  <c r="L3877" i="4" s="1"/>
  <c r="R3877" i="4" s="1"/>
  <c r="K3877" i="4" a="1"/>
  <c r="K3877" i="4" s="1"/>
  <c r="K3879" i="4" a="1"/>
  <c r="K3879" i="4" s="1"/>
  <c r="L3879" i="4" a="1"/>
  <c r="L3879" i="4" s="1"/>
  <c r="R3879" i="4" s="1"/>
  <c r="L3882" i="4" a="1"/>
  <c r="L3882" i="4" s="1"/>
  <c r="R3882" i="4" s="1"/>
  <c r="K3882" i="4" a="1"/>
  <c r="K3882" i="4" s="1"/>
  <c r="L3885" i="4" a="1"/>
  <c r="L3885" i="4" s="1"/>
  <c r="R3885" i="4" s="1"/>
  <c r="K3885" i="4" a="1"/>
  <c r="K3885" i="4" s="1"/>
  <c r="J3887" i="4" a="1"/>
  <c r="J3887" i="4" s="1"/>
  <c r="J3884" i="4" a="1"/>
  <c r="J3884" i="4" s="1"/>
  <c r="J3879" i="4" a="1"/>
  <c r="J3879" i="4" s="1"/>
  <c r="J3876" i="4" a="1"/>
  <c r="J3876" i="4" s="1"/>
  <c r="J3866" i="4" a="1"/>
  <c r="J3866" i="4" s="1"/>
  <c r="J3860" i="4" a="1"/>
  <c r="J3860" i="4" s="1"/>
  <c r="J3850" i="4" a="1"/>
  <c r="J3850" i="4" s="1"/>
  <c r="J3847" i="4" a="1"/>
  <c r="J3847" i="4" s="1"/>
  <c r="J3844" i="4" a="1"/>
  <c r="J3844" i="4" s="1"/>
  <c r="J3837" i="4" a="1"/>
  <c r="J3837" i="4" s="1"/>
  <c r="J3828" i="4" a="1"/>
  <c r="J3828" i="4" s="1"/>
  <c r="J3814" i="4" a="1"/>
  <c r="J3814" i="4" s="1"/>
  <c r="J3807" i="4" a="1"/>
  <c r="J3807" i="4" s="1"/>
  <c r="J3800" i="4" a="1"/>
  <c r="J3800" i="4" s="1"/>
  <c r="J3786" i="4" a="1"/>
  <c r="J3786" i="4" s="1"/>
  <c r="J3782" i="4" a="1"/>
  <c r="J3782" i="4" s="1"/>
  <c r="J3775" i="4" a="1"/>
  <c r="J3775" i="4" s="1"/>
  <c r="J3772" i="4" a="1"/>
  <c r="J3772" i="4" s="1"/>
  <c r="J3768" i="4" a="1"/>
  <c r="J3768" i="4" s="1"/>
  <c r="J3762" i="4" a="1"/>
  <c r="J3762" i="4" s="1"/>
  <c r="J3758" i="4" a="1"/>
  <c r="J3758" i="4" s="1"/>
  <c r="J3755" i="4" a="1"/>
  <c r="J3755" i="4" s="1"/>
  <c r="J3751" i="4" a="1"/>
  <c r="J3751" i="4" s="1"/>
  <c r="J3739" i="4" a="1"/>
  <c r="J3739" i="4" s="1"/>
  <c r="J3735" i="4" a="1"/>
  <c r="J3735" i="4" s="1"/>
  <c r="J3729" i="4" a="1"/>
  <c r="J3729" i="4" s="1"/>
  <c r="J3726" i="4" a="1"/>
  <c r="J3726" i="4" s="1"/>
  <c r="J3707" i="4" a="1"/>
  <c r="J3707" i="4" s="1"/>
  <c r="J3703" i="4" a="1"/>
  <c r="J3703" i="4" s="1"/>
  <c r="J3700" i="4" a="1"/>
  <c r="J3700" i="4" s="1"/>
  <c r="J3696" i="4" a="1"/>
  <c r="J3696" i="4" s="1"/>
  <c r="J3690" i="4" a="1"/>
  <c r="J3690" i="4" s="1"/>
  <c r="J3683" i="4" a="1"/>
  <c r="J3683" i="4" s="1"/>
  <c r="J3679" i="4" a="1"/>
  <c r="J3679" i="4" s="1"/>
  <c r="J3670" i="4" a="1"/>
  <c r="J3670" i="4" s="1"/>
  <c r="J3667" i="4" a="1"/>
  <c r="J3667" i="4" s="1"/>
  <c r="J3663" i="4" a="1"/>
  <c r="J3663" i="4" s="1"/>
  <c r="J3654" i="4" a="1"/>
  <c r="J3654" i="4" s="1"/>
  <c r="J3638" i="4" a="1"/>
  <c r="J3638" i="4" s="1"/>
  <c r="J3622" i="4" a="1"/>
  <c r="J3622" i="4" s="1"/>
  <c r="J3619" i="4" a="1"/>
  <c r="J3619" i="4" s="1"/>
  <c r="J3609" i="4" a="1"/>
  <c r="J3609" i="4" s="1"/>
  <c r="J3606" i="4" a="1"/>
  <c r="J3606" i="4" s="1"/>
  <c r="J3603" i="4" a="1"/>
  <c r="J3603" i="4" s="1"/>
  <c r="J3593" i="4" a="1"/>
  <c r="J3593" i="4" s="1"/>
  <c r="J3590" i="4" a="1"/>
  <c r="J3590" i="4" s="1"/>
  <c r="J3577" i="4" a="1"/>
  <c r="J3577" i="4" s="1"/>
  <c r="J3571" i="4" a="1"/>
  <c r="J3571" i="4" s="1"/>
  <c r="J3567" i="4" a="1"/>
  <c r="J3567" i="4" s="1"/>
  <c r="J3555" i="4" a="1"/>
  <c r="J3555" i="4" s="1"/>
  <c r="J3551" i="4" a="1"/>
  <c r="J3551" i="4" s="1"/>
  <c r="J3539" i="4" a="1"/>
  <c r="J3539" i="4" s="1"/>
  <c r="J3535" i="4" a="1"/>
  <c r="J3535" i="4" s="1"/>
  <c r="J3523" i="4" a="1"/>
  <c r="J3523" i="4" s="1"/>
  <c r="J3519" i="4" a="1"/>
  <c r="J3519" i="4" s="1"/>
  <c r="J3513" i="4" a="1"/>
  <c r="J3513" i="4" s="1"/>
  <c r="J3510" i="4" a="1"/>
  <c r="J3510" i="4" s="1"/>
  <c r="J3503" i="4" a="1"/>
  <c r="J3503" i="4" s="1"/>
  <c r="J3497" i="4" a="1"/>
  <c r="J3497" i="4" s="1"/>
  <c r="J3491" i="4" a="1"/>
  <c r="J3491" i="4" s="1"/>
  <c r="J3487" i="4" a="1"/>
  <c r="J3487" i="4" s="1"/>
  <c r="J3481" i="4" a="1"/>
  <c r="J3481" i="4" s="1"/>
  <c r="J3471" i="4" a="1"/>
  <c r="J3471" i="4" s="1"/>
  <c r="J3465" i="4" a="1"/>
  <c r="J3465" i="4" s="1"/>
  <c r="J3459" i="4" a="1"/>
  <c r="J3459" i="4" s="1"/>
  <c r="J3449" i="4" a="1"/>
  <c r="J3449" i="4" s="1"/>
  <c r="J3443" i="4" a="1"/>
  <c r="J3443" i="4" s="1"/>
  <c r="J3433" i="4" a="1"/>
  <c r="J3433" i="4" s="1"/>
  <c r="J3427" i="4" a="1"/>
  <c r="J3427" i="4" s="1"/>
  <c r="J3417" i="4" a="1"/>
  <c r="J3417" i="4" s="1"/>
  <c r="J3414" i="4" a="1"/>
  <c r="J3414" i="4" s="1"/>
  <c r="J3411" i="4" a="1"/>
  <c r="J3411" i="4" s="1"/>
  <c r="J3407" i="4" a="1"/>
  <c r="J3407" i="4" s="1"/>
  <c r="J3398" i="4" a="1"/>
  <c r="J3398" i="4" s="1"/>
  <c r="J3395" i="4" a="1"/>
  <c r="J3395" i="4" s="1"/>
  <c r="J3391" i="4" a="1"/>
  <c r="J3391" i="4" s="1"/>
  <c r="J3382" i="4" a="1"/>
  <c r="J3382" i="4" s="1"/>
  <c r="J3379" i="4" a="1"/>
  <c r="J3379" i="4" s="1"/>
  <c r="J3375" i="4" a="1"/>
  <c r="J3375" i="4" s="1"/>
  <c r="J3366" i="4" a="1"/>
  <c r="J3366" i="4" s="1"/>
  <c r="J3363" i="4" a="1"/>
  <c r="J3363" i="4" s="1"/>
  <c r="J3359" i="4" a="1"/>
  <c r="J3359" i="4" s="1"/>
  <c r="J3350" i="4" a="1"/>
  <c r="J3350" i="4" s="1"/>
  <c r="J3347" i="4" a="1"/>
  <c r="J3347" i="4" s="1"/>
  <c r="J3343" i="4" a="1"/>
  <c r="J3343" i="4" s="1"/>
  <c r="J3337" i="4" a="1"/>
  <c r="J3337" i="4" s="1"/>
  <c r="J3327" i="4" a="1"/>
  <c r="J3327" i="4" s="1"/>
  <c r="J3321" i="4" a="1"/>
  <c r="J3321" i="4" s="1"/>
  <c r="J3311" i="4" a="1"/>
  <c r="J3311" i="4" s="1"/>
  <c r="J3305" i="4" a="1"/>
  <c r="J3305" i="4" s="1"/>
  <c r="J3295" i="4" a="1"/>
  <c r="J3295" i="4" s="1"/>
  <c r="J3289" i="4" a="1"/>
  <c r="J3289" i="4" s="1"/>
  <c r="J3283" i="4" a="1"/>
  <c r="J3283" i="4" s="1"/>
  <c r="J3279" i="4" a="1"/>
  <c r="J3279" i="4" s="1"/>
  <c r="J3273" i="4" a="1"/>
  <c r="J3273" i="4" s="1"/>
  <c r="J3263" i="4" a="1"/>
  <c r="J3263" i="4" s="1"/>
  <c r="J3257" i="4" a="1"/>
  <c r="J3257" i="4" s="1"/>
  <c r="J3251" i="4" a="1"/>
  <c r="J3251" i="4" s="1"/>
  <c r="J3247" i="4" a="1"/>
  <c r="J3247" i="4" s="1"/>
  <c r="J3241" i="4" a="1"/>
  <c r="J3241" i="4" s="1"/>
  <c r="J3231" i="4" a="1"/>
  <c r="J3231" i="4" s="1"/>
  <c r="J3225" i="4" a="1"/>
  <c r="J3225" i="4" s="1"/>
  <c r="J3222" i="4" a="1"/>
  <c r="J3222" i="4" s="1"/>
  <c r="J3215" i="4" a="1"/>
  <c r="J3215" i="4" s="1"/>
  <c r="J3209" i="4" a="1"/>
  <c r="J3209" i="4" s="1"/>
  <c r="J3206" i="4" a="1"/>
  <c r="J3206" i="4" s="1"/>
  <c r="J3203" i="4" a="1"/>
  <c r="J3203" i="4" s="1"/>
  <c r="J3193" i="4" a="1"/>
  <c r="J3193" i="4" s="1"/>
  <c r="J3190" i="4" a="1"/>
  <c r="J3190" i="4" s="1"/>
  <c r="J3187" i="4" a="1"/>
  <c r="J3187" i="4" s="1"/>
  <c r="J3177" i="4" a="1"/>
  <c r="J3177" i="4" s="1"/>
  <c r="J3174" i="4" a="1"/>
  <c r="J3174" i="4" s="1"/>
  <c r="J3171" i="4" a="1"/>
  <c r="J3171" i="4" s="1"/>
  <c r="J3167" i="4" a="1"/>
  <c r="J3167" i="4" s="1"/>
  <c r="J3158" i="4" a="1"/>
  <c r="J3158" i="4" s="1"/>
  <c r="J3155" i="4" a="1"/>
  <c r="J3155" i="4" s="1"/>
  <c r="J3151" i="4" a="1"/>
  <c r="J3151" i="4" s="1"/>
  <c r="J3142" i="4" a="1"/>
  <c r="J3142" i="4" s="1"/>
  <c r="J3139" i="4" a="1"/>
  <c r="J3139" i="4" s="1"/>
  <c r="J3135" i="4" a="1"/>
  <c r="J3135" i="4" s="1"/>
  <c r="J3126" i="4" a="1"/>
  <c r="J3126" i="4" s="1"/>
  <c r="J3123" i="4" a="1"/>
  <c r="J3123" i="4" s="1"/>
  <c r="J3119" i="4" a="1"/>
  <c r="J3119" i="4" s="1"/>
  <c r="J3110" i="4" a="1"/>
  <c r="J3110" i="4" s="1"/>
  <c r="J3107" i="4" a="1"/>
  <c r="J3107" i="4" s="1"/>
  <c r="J3103" i="4" a="1"/>
  <c r="J3103" i="4" s="1"/>
  <c r="J3097" i="4" a="1"/>
  <c r="J3097" i="4" s="1"/>
  <c r="J3091" i="4" a="1"/>
  <c r="J3091" i="4" s="1"/>
  <c r="J3081" i="4" a="1"/>
  <c r="J3081" i="4" s="1"/>
  <c r="J3074" i="4" a="1"/>
  <c r="J3074" i="4" s="1"/>
  <c r="J3067" i="4" a="1"/>
  <c r="J3067" i="4" s="1"/>
  <c r="J3063" i="4" a="1"/>
  <c r="J3063" i="4" s="1"/>
  <c r="J3056" i="4" a="1"/>
  <c r="J3056" i="4" s="1"/>
  <c r="J3049" i="4" a="1"/>
  <c r="J3049" i="4" s="1"/>
  <c r="J3038" i="4" a="1"/>
  <c r="J3038" i="4" s="1"/>
  <c r="J3031" i="4" a="1"/>
  <c r="J3031" i="4" s="1"/>
  <c r="J3028" i="4" a="1"/>
  <c r="J3028" i="4" s="1"/>
  <c r="J3024" i="4" a="1"/>
  <c r="J3024" i="4" s="1"/>
  <c r="J3013" i="4" a="1"/>
  <c r="J3013" i="4" s="1"/>
  <c r="J3010" i="4" a="1"/>
  <c r="J3010" i="4" s="1"/>
  <c r="J2992" i="4" a="1"/>
  <c r="J2992" i="4" s="1"/>
  <c r="J2985" i="4" a="1"/>
  <c r="J2985" i="4" s="1"/>
  <c r="J2981" i="4" a="1"/>
  <c r="J2981" i="4" s="1"/>
  <c r="J2967" i="4" a="1"/>
  <c r="J2967" i="4" s="1"/>
  <c r="J2960" i="4" a="1"/>
  <c r="J2960" i="4" s="1"/>
  <c r="J2953" i="4" a="1"/>
  <c r="J2953" i="4" s="1"/>
  <c r="J2949" i="4" a="1"/>
  <c r="J2949" i="4" s="1"/>
  <c r="J2935" i="4" a="1"/>
  <c r="J2935" i="4" s="1"/>
  <c r="J2928" i="4" a="1"/>
  <c r="J2928" i="4" s="1"/>
  <c r="J2921" i="4" a="1"/>
  <c r="J2921" i="4" s="1"/>
  <c r="J2917" i="4" a="1"/>
  <c r="J2917" i="4" s="1"/>
  <c r="J2903" i="4" a="1"/>
  <c r="J2903" i="4" s="1"/>
  <c r="J2896" i="4" a="1"/>
  <c r="J2896" i="4" s="1"/>
  <c r="J2889" i="4" a="1"/>
  <c r="J2889" i="4" s="1"/>
  <c r="J2885" i="4" a="1"/>
  <c r="J2885" i="4" s="1"/>
  <c r="J2871" i="4" a="1"/>
  <c r="J2871" i="4" s="1"/>
  <c r="J2864" i="4" a="1"/>
  <c r="J2864" i="4" s="1"/>
  <c r="J2853" i="4" a="1"/>
  <c r="J2853" i="4" s="1"/>
  <c r="J2843" i="4" a="1"/>
  <c r="J2843" i="4" s="1"/>
  <c r="J2839" i="4" a="1"/>
  <c r="J2839" i="4" s="1"/>
  <c r="J2836" i="4" a="1"/>
  <c r="J2836" i="4" s="1"/>
  <c r="J2832" i="4" a="1"/>
  <c r="J2832" i="4" s="1"/>
  <c r="J2821" i="4" a="1"/>
  <c r="J2821" i="4" s="1"/>
  <c r="J2814" i="4" a="1"/>
  <c r="J2814" i="4" s="1"/>
  <c r="J2807" i="4" a="1"/>
  <c r="J2807" i="4" s="1"/>
  <c r="J2804" i="4" a="1"/>
  <c r="J2804" i="4" s="1"/>
  <c r="J2800" i="4" a="1"/>
  <c r="J2800" i="4" s="1"/>
  <c r="J2782" i="4" a="1"/>
  <c r="J2782" i="4" s="1"/>
  <c r="J2779" i="4" a="1"/>
  <c r="J2779" i="4" s="1"/>
  <c r="J2775" i="4" a="1"/>
  <c r="J2775" i="4" s="1"/>
  <c r="J2757" i="4" a="1"/>
  <c r="J2757" i="4" s="1"/>
  <c r="J2754" i="4" a="1"/>
  <c r="J2754" i="4" s="1"/>
  <c r="J2750" i="4" a="1"/>
  <c r="J2750" i="4" s="1"/>
  <c r="J2747" i="4" a="1"/>
  <c r="J2747" i="4" s="1"/>
  <c r="J2743" i="4" a="1"/>
  <c r="J2743" i="4" s="1"/>
  <c r="J2729" i="4" a="1"/>
  <c r="J2729" i="4" s="1"/>
  <c r="J2725" i="4" a="1"/>
  <c r="J2725" i="4" s="1"/>
  <c r="J2722" i="4" a="1"/>
  <c r="J2722" i="4" s="1"/>
  <c r="J2718" i="4" a="1"/>
  <c r="J2718" i="4" s="1"/>
  <c r="J2715" i="4" a="1"/>
  <c r="J2715" i="4" s="1"/>
  <c r="J2711" i="4" a="1"/>
  <c r="J2711" i="4" s="1"/>
  <c r="J2697" i="4" a="1"/>
  <c r="J2697" i="4" s="1"/>
  <c r="J2693" i="4" a="1"/>
  <c r="J2693" i="4" s="1"/>
  <c r="J2690" i="4" a="1"/>
  <c r="J2690" i="4" s="1"/>
  <c r="J2686" i="4" a="1"/>
  <c r="J2686" i="4" s="1"/>
  <c r="J2679" i="4" a="1"/>
  <c r="J2679" i="4" s="1"/>
  <c r="J2673" i="4" a="1"/>
  <c r="J2673" i="4" s="1"/>
  <c r="J2670" i="4" a="1"/>
  <c r="J2670" i="4" s="1"/>
  <c r="J2663" i="4" a="1"/>
  <c r="J2663" i="4" s="1"/>
  <c r="J2659" i="4" a="1"/>
  <c r="J2659" i="4" s="1"/>
  <c r="J2656" i="4" a="1"/>
  <c r="J2656" i="4" s="1"/>
  <c r="J2652" i="4" a="1"/>
  <c r="J2652" i="4" s="1"/>
  <c r="J2646" i="4" a="1"/>
  <c r="J2646" i="4" s="1"/>
  <c r="J2640" i="4" a="1"/>
  <c r="J2640" i="4" s="1"/>
  <c r="J2636" i="4" a="1"/>
  <c r="J2636" i="4" s="1"/>
  <c r="J2629" i="4" a="1"/>
  <c r="J2629" i="4" s="1"/>
  <c r="J2622" i="4" a="1"/>
  <c r="J2622" i="4" s="1"/>
  <c r="J2615" i="4" a="1"/>
  <c r="J2615" i="4" s="1"/>
  <c r="J2606" i="4" a="1"/>
  <c r="J2606" i="4" s="1"/>
  <c r="J2599" i="4" a="1"/>
  <c r="J2599" i="4" s="1"/>
  <c r="J2595" i="4" a="1"/>
  <c r="J2595" i="4" s="1"/>
  <c r="J2592" i="4" a="1"/>
  <c r="J2592" i="4" s="1"/>
  <c r="J2588" i="4" a="1"/>
  <c r="J2588" i="4" s="1"/>
  <c r="J2585" i="4" a="1"/>
  <c r="J2585" i="4" s="1"/>
  <c r="J2582" i="4" a="1"/>
  <c r="J2582" i="4" s="1"/>
  <c r="J2572" i="4" a="1"/>
  <c r="J2572" i="4" s="1"/>
  <c r="J2569" i="4" a="1"/>
  <c r="J2569" i="4" s="1"/>
  <c r="J2562" i="4" a="1"/>
  <c r="J2562" i="4" s="1"/>
  <c r="J2548" i="4" a="1"/>
  <c r="J2548" i="4" s="1"/>
  <c r="J2540" i="4" a="1"/>
  <c r="J2540" i="4" s="1"/>
  <c r="J2535" i="4" a="1"/>
  <c r="J2535" i="4" s="1"/>
  <c r="J2521" i="4" a="1"/>
  <c r="J2521" i="4" s="1"/>
  <c r="J2517" i="4" a="1"/>
  <c r="J2517" i="4" s="1"/>
  <c r="J2513" i="4" a="1"/>
  <c r="J2513" i="4" s="1"/>
  <c r="J2508" i="4" a="1"/>
  <c r="J2508" i="4" s="1"/>
  <c r="J2504" i="4" a="1"/>
  <c r="J2504" i="4" s="1"/>
  <c r="J2499" i="4" a="1"/>
  <c r="J2499" i="4" s="1"/>
  <c r="J2490" i="4" a="1"/>
  <c r="J2490" i="4" s="1"/>
  <c r="J2486" i="4" a="1"/>
  <c r="J2486" i="4" s="1"/>
  <c r="J2481" i="4" a="1"/>
  <c r="J2481" i="4" s="1"/>
  <c r="J2473" i="4" a="1"/>
  <c r="J2473" i="4" s="1"/>
  <c r="J2467" i="4" a="1"/>
  <c r="J2467" i="4" s="1"/>
  <c r="J2454" i="4" a="1"/>
  <c r="J2454" i="4" s="1"/>
  <c r="J2450" i="4" a="1"/>
  <c r="J2450" i="4" s="1"/>
  <c r="J2446" i="4" a="1"/>
  <c r="J2446" i="4" s="1"/>
  <c r="J2441" i="4" a="1"/>
  <c r="J2441" i="4" s="1"/>
  <c r="J2436" i="4" a="1"/>
  <c r="J2436" i="4" s="1"/>
  <c r="J2414" i="4" a="1"/>
  <c r="J2414" i="4" s="1"/>
  <c r="J2410" i="4" a="1"/>
  <c r="J2410" i="4" s="1"/>
  <c r="J2405" i="4" a="1"/>
  <c r="J2405" i="4" s="1"/>
  <c r="J2373" i="4" a="1"/>
  <c r="J2373" i="4" s="1"/>
  <c r="J2369" i="4" a="1"/>
  <c r="J2369" i="4" s="1"/>
  <c r="J2364" i="4" a="1"/>
  <c r="J2364" i="4" s="1"/>
  <c r="J2342" i="4" a="1"/>
  <c r="J2342" i="4" s="1"/>
  <c r="J2338" i="4" a="1"/>
  <c r="J2338" i="4" s="1"/>
  <c r="J2332" i="4" a="1"/>
  <c r="J2332" i="4" s="1"/>
  <c r="J2324" i="4" a="1"/>
  <c r="J2324" i="4" s="1"/>
  <c r="J2306" i="4" a="1"/>
  <c r="J2306" i="4" s="1"/>
  <c r="J2302" i="4" a="1"/>
  <c r="J2302" i="4" s="1"/>
  <c r="J2298" i="4" a="1"/>
  <c r="J2298" i="4" s="1"/>
  <c r="J2294" i="4" a="1"/>
  <c r="J2294" i="4" s="1"/>
  <c r="J2290" i="4" a="1"/>
  <c r="J2290" i="4" s="1"/>
  <c r="J2286" i="4" a="1"/>
  <c r="J2286" i="4" s="1"/>
  <c r="J2281" i="4" a="1"/>
  <c r="J2281" i="4" s="1"/>
  <c r="J2276" i="4" a="1"/>
  <c r="J2276" i="4" s="1"/>
  <c r="J2272" i="4" a="1"/>
  <c r="J2272" i="4" s="1"/>
  <c r="J2267" i="4" a="1"/>
  <c r="J2267" i="4" s="1"/>
  <c r="J2260" i="4" a="1"/>
  <c r="J2260" i="4" s="1"/>
  <c r="J2256" i="4" a="1"/>
  <c r="J2256" i="4" s="1"/>
  <c r="J2251" i="4" a="1"/>
  <c r="J2251" i="4" s="1"/>
  <c r="J2238" i="4" a="1"/>
  <c r="J2238" i="4" s="1"/>
  <c r="J2234" i="4" a="1"/>
  <c r="J2234" i="4" s="1"/>
  <c r="J2230" i="4" a="1"/>
  <c r="J2230" i="4" s="1"/>
  <c r="J2226" i="4" a="1"/>
  <c r="J2226" i="4" s="1"/>
  <c r="J2222" i="4" a="1"/>
  <c r="J2222" i="4" s="1"/>
  <c r="J2217" i="4" a="1"/>
  <c r="J2217" i="4" s="1"/>
  <c r="J2208" i="4" a="1"/>
  <c r="J2208" i="4" s="1"/>
  <c r="J2203" i="4" a="1"/>
  <c r="J2203" i="4" s="1"/>
  <c r="J2200" i="4" a="1"/>
  <c r="J2200" i="4" s="1"/>
  <c r="J2192" i="4" a="1"/>
  <c r="J2192" i="4" s="1"/>
  <c r="J2187" i="4" a="1"/>
  <c r="J2187" i="4" s="1"/>
  <c r="J2183" i="4" a="1"/>
  <c r="J2183" i="4" s="1"/>
  <c r="J2174" i="4" a="1"/>
  <c r="J2174" i="4" s="1"/>
  <c r="J2170" i="4" a="1"/>
  <c r="J2170" i="4" s="1"/>
  <c r="J2166" i="4" a="1"/>
  <c r="J2166" i="4" s="1"/>
  <c r="J2158" i="4" a="1"/>
  <c r="J2158" i="4" s="1"/>
  <c r="J2148" i="4" a="1"/>
  <c r="J2148" i="4" s="1"/>
  <c r="J2144" i="4" a="1"/>
  <c r="J2144" i="4" s="1"/>
  <c r="J2136" i="4" a="1"/>
  <c r="J2136" i="4" s="1"/>
  <c r="J2128" i="4" a="1"/>
  <c r="J2128" i="4" s="1"/>
  <c r="J2119" i="4" a="1"/>
  <c r="J2119" i="4" s="1"/>
  <c r="J2089" i="4" a="1"/>
  <c r="J2089" i="4" s="1"/>
  <c r="J2085" i="4" a="1"/>
  <c r="J2085" i="4" s="1"/>
  <c r="J2081" i="4" a="1"/>
  <c r="J2081" i="4" s="1"/>
  <c r="J2077" i="4" a="1"/>
  <c r="J2077" i="4" s="1"/>
  <c r="J2073" i="4" a="1"/>
  <c r="J2073" i="4" s="1"/>
  <c r="J2065" i="4" a="1"/>
  <c r="J2065" i="4" s="1"/>
  <c r="J2061" i="4" a="1"/>
  <c r="J2061" i="4" s="1"/>
  <c r="J2057" i="4" a="1"/>
  <c r="J2057" i="4" s="1"/>
  <c r="J2045" i="4" a="1"/>
  <c r="J2045" i="4" s="1"/>
  <c r="J2037" i="4" a="1"/>
  <c r="J2037" i="4" s="1"/>
  <c r="J2033" i="4" a="1"/>
  <c r="J2033" i="4" s="1"/>
  <c r="J2016" i="4" a="1"/>
  <c r="J2016" i="4" s="1"/>
  <c r="J2000" i="4" a="1"/>
  <c r="J2000" i="4" s="1"/>
  <c r="J1992" i="4" a="1"/>
  <c r="J1992" i="4" s="1"/>
  <c r="J1984" i="4" a="1"/>
  <c r="J1984" i="4" s="1"/>
  <c r="J1976" i="4" a="1"/>
  <c r="J1976" i="4" s="1"/>
  <c r="J1968" i="4" a="1"/>
  <c r="J1968" i="4" s="1"/>
  <c r="J1960" i="4" a="1"/>
  <c r="J1960" i="4" s="1"/>
  <c r="J1957" i="4" a="1"/>
  <c r="J1957" i="4" s="1"/>
  <c r="J1952" i="4" a="1"/>
  <c r="J1952" i="4" s="1"/>
  <c r="J1949" i="4" a="1"/>
  <c r="J1949" i="4" s="1"/>
  <c r="J1941" i="4" a="1"/>
  <c r="J1941" i="4" s="1"/>
  <c r="J1936" i="4" a="1"/>
  <c r="J1936" i="4" s="1"/>
  <c r="J1933" i="4" a="1"/>
  <c r="J1933" i="4" s="1"/>
  <c r="J1928" i="4" a="1"/>
  <c r="J1928" i="4" s="1"/>
  <c r="J1925" i="4" a="1"/>
  <c r="J1925" i="4" s="1"/>
  <c r="J1920" i="4" a="1"/>
  <c r="J1920" i="4" s="1"/>
  <c r="J1917" i="4" a="1"/>
  <c r="J1917" i="4" s="1"/>
  <c r="J1912" i="4" a="1"/>
  <c r="J1912" i="4" s="1"/>
  <c r="J1909" i="4" a="1"/>
  <c r="J1909" i="4" s="1"/>
  <c r="J1410" i="4" a="1"/>
  <c r="J1410" i="4" s="1"/>
  <c r="J1386" i="4" a="1"/>
  <c r="J1386" i="4" s="1"/>
  <c r="J1375" i="4" a="1"/>
  <c r="J1375" i="4" s="1"/>
  <c r="J1293" i="4" a="1"/>
  <c r="J1293" i="4" s="1"/>
  <c r="J1129" i="4" a="1"/>
  <c r="J1129" i="4" s="1"/>
  <c r="J1108" i="4" a="1"/>
  <c r="J1108" i="4" s="1"/>
  <c r="J1065" i="4" a="1"/>
  <c r="J1065" i="4" s="1"/>
  <c r="J1022" i="4" a="1"/>
  <c r="J1022" i="4" s="1"/>
  <c r="J985" i="4" a="1"/>
  <c r="J985" i="4" s="1"/>
  <c r="J965" i="4" a="1"/>
  <c r="J965" i="4" s="1"/>
  <c r="J928" i="4" a="1"/>
  <c r="J928" i="4" s="1"/>
  <c r="J871" i="4" a="1"/>
  <c r="J871" i="4" s="1"/>
  <c r="J814" i="4" a="1"/>
  <c r="J814" i="4" s="1"/>
  <c r="J795" i="4" a="1"/>
  <c r="J795" i="4" s="1"/>
  <c r="J738" i="4" a="1"/>
  <c r="J738" i="4" s="1"/>
  <c r="J669" i="4" a="1"/>
  <c r="J669" i="4" s="1"/>
  <c r="J658" i="4" a="1"/>
  <c r="J658" i="4" s="1"/>
  <c r="J647" i="4" a="1"/>
  <c r="J647" i="4" s="1"/>
  <c r="J510" i="4" a="1"/>
  <c r="J510" i="4" s="1"/>
  <c r="J459" i="4" a="1"/>
  <c r="J459" i="4" s="1"/>
  <c r="J425" i="4" a="1"/>
  <c r="J425" i="4" s="1"/>
  <c r="J374" i="4" a="1"/>
  <c r="J374" i="4" s="1"/>
  <c r="J335" i="4" a="1"/>
  <c r="J335" i="4" s="1"/>
  <c r="J271" i="4" a="1"/>
  <c r="J271" i="4" s="1"/>
  <c r="J207" i="4" a="1"/>
  <c r="J207" i="4" s="1"/>
  <c r="J149" i="4" a="1"/>
  <c r="J149" i="4" s="1"/>
  <c r="J115" i="4" a="1"/>
  <c r="J115" i="4" s="1"/>
  <c r="J98" i="4" a="1"/>
  <c r="J98" i="4" s="1"/>
  <c r="J64" i="4" a="1"/>
  <c r="J64" i="4" s="1"/>
  <c r="J47" i="4" a="1"/>
  <c r="J47" i="4" s="1"/>
  <c r="J15" i="4" a="1"/>
  <c r="J15" i="4" s="1"/>
  <c r="K3884" i="4" a="1"/>
  <c r="K3884" i="4" s="1"/>
  <c r="K3850" i="4" a="1"/>
  <c r="K3850" i="4" s="1"/>
  <c r="K3795" i="4" a="1"/>
  <c r="K3795" i="4" s="1"/>
  <c r="K3776" i="4" a="1"/>
  <c r="K3776" i="4" s="1"/>
  <c r="K3758" i="4" a="1"/>
  <c r="K3758" i="4" s="1"/>
  <c r="K3738" i="4" a="1"/>
  <c r="K3738" i="4" s="1"/>
  <c r="K3701" i="4" a="1"/>
  <c r="K3701" i="4" s="1"/>
  <c r="K3645" i="4" a="1"/>
  <c r="K3645" i="4" s="1"/>
  <c r="K3594" i="4" a="1"/>
  <c r="K3594" i="4" s="1"/>
  <c r="K3576" i="4" a="1"/>
  <c r="K3576" i="4" s="1"/>
  <c r="K3559" i="4" a="1"/>
  <c r="K3559" i="4" s="1"/>
  <c r="K3508" i="4" a="1"/>
  <c r="K3508" i="4" s="1"/>
  <c r="K3491" i="4" a="1"/>
  <c r="K3491" i="4" s="1"/>
  <c r="K3440" i="4" a="1"/>
  <c r="K3440" i="4" s="1"/>
  <c r="K3406" i="4" a="1"/>
  <c r="K3406" i="4" s="1"/>
  <c r="K3371" i="4" a="1"/>
  <c r="K3371" i="4" s="1"/>
  <c r="K3337" i="4" a="1"/>
  <c r="K3337" i="4" s="1"/>
  <c r="K3316" i="4" a="1"/>
  <c r="K3316" i="4" s="1"/>
  <c r="K3301" i="4" a="1"/>
  <c r="K3301" i="4" s="1"/>
  <c r="K3287" i="4" a="1"/>
  <c r="K3287" i="4" s="1"/>
  <c r="K3230" i="4" a="1"/>
  <c r="K3230" i="4" s="1"/>
  <c r="K3216" i="4" a="1"/>
  <c r="K3216" i="4" s="1"/>
  <c r="K3202" i="4" a="1"/>
  <c r="K3202" i="4" s="1"/>
  <c r="K3187" i="4" a="1"/>
  <c r="K3187" i="4" s="1"/>
  <c r="K3173" i="4" a="1"/>
  <c r="K3173" i="4" s="1"/>
  <c r="K3159" i="4" a="1"/>
  <c r="K3159" i="4" s="1"/>
  <c r="K3102" i="4" a="1"/>
  <c r="K3102" i="4" s="1"/>
  <c r="K3088" i="4" a="1"/>
  <c r="K3088" i="4" s="1"/>
  <c r="K3074" i="4" a="1"/>
  <c r="K3074" i="4" s="1"/>
  <c r="K3059" i="4" a="1"/>
  <c r="K3059" i="4" s="1"/>
  <c r="K3031" i="4" a="1"/>
  <c r="K3031" i="4" s="1"/>
  <c r="K2997" i="4" a="1"/>
  <c r="K2997" i="4" s="1"/>
  <c r="K2933" i="4" a="1"/>
  <c r="K2933" i="4" s="1"/>
  <c r="K2912" i="4" a="1"/>
  <c r="K2912" i="4" s="1"/>
  <c r="K2869" i="4" a="1"/>
  <c r="K2869" i="4" s="1"/>
  <c r="K2824" i="4" a="1"/>
  <c r="K2824" i="4" s="1"/>
  <c r="K2810" i="4" a="1"/>
  <c r="K2810" i="4" s="1"/>
  <c r="K2792" i="4" a="1"/>
  <c r="K2792" i="4" s="1"/>
  <c r="K2773" i="4" a="1"/>
  <c r="K2773" i="4" s="1"/>
  <c r="K2735" i="4" a="1"/>
  <c r="K2735" i="4" s="1"/>
  <c r="K2698" i="4" a="1"/>
  <c r="K2698" i="4" s="1"/>
  <c r="K2660" i="4" a="1"/>
  <c r="K2660" i="4" s="1"/>
  <c r="K2621" i="4" a="1"/>
  <c r="K2621" i="4" s="1"/>
  <c r="K2584" i="4" a="1"/>
  <c r="K2584" i="4" s="1"/>
  <c r="K2546" i="4" a="1"/>
  <c r="K2546" i="4" s="1"/>
  <c r="K2517" i="4" a="1"/>
  <c r="K2517" i="4" s="1"/>
  <c r="K2503" i="4" a="1"/>
  <c r="K2503" i="4" s="1"/>
  <c r="K2489" i="4" a="1"/>
  <c r="K2489" i="4" s="1"/>
  <c r="K2474" i="4" a="1"/>
  <c r="K2474" i="4" s="1"/>
  <c r="K2460" i="4" a="1"/>
  <c r="K2460" i="4" s="1"/>
  <c r="K2446" i="4" a="1"/>
  <c r="K2446" i="4" s="1"/>
  <c r="K2389" i="4" a="1"/>
  <c r="K2389" i="4" s="1"/>
  <c r="K2361" i="4" a="1"/>
  <c r="K2361" i="4" s="1"/>
  <c r="K2346" i="4" a="1"/>
  <c r="K2346" i="4" s="1"/>
  <c r="K2332" i="4" a="1"/>
  <c r="K2332" i="4" s="1"/>
  <c r="K2318" i="4" a="1"/>
  <c r="K2318" i="4" s="1"/>
  <c r="K2273" i="4" a="1"/>
  <c r="K2273" i="4" s="1"/>
  <c r="K2227" i="4" a="1"/>
  <c r="K2227" i="4" s="1"/>
  <c r="K2205" i="4" a="1"/>
  <c r="K2205" i="4" s="1"/>
  <c r="K2182" i="4" a="1"/>
  <c r="K2182" i="4" s="1"/>
  <c r="K2158" i="4" a="1"/>
  <c r="K2158" i="4" s="1"/>
  <c r="K2136" i="4" a="1"/>
  <c r="K2136" i="4" s="1"/>
  <c r="K2068" i="4" a="1"/>
  <c r="K2068" i="4" s="1"/>
  <c r="K2000" i="4" a="1"/>
  <c r="K2000" i="4" s="1"/>
  <c r="K1931" i="4" a="1"/>
  <c r="K1931" i="4" s="1"/>
  <c r="K1909" i="4" a="1"/>
  <c r="K1909" i="4" s="1"/>
  <c r="K1841" i="4" a="1"/>
  <c r="K1841" i="4" s="1"/>
  <c r="K1795" i="4" a="1"/>
  <c r="K1795" i="4" s="1"/>
  <c r="K1726" i="4" a="1"/>
  <c r="K1726" i="4" s="1"/>
  <c r="K1576" i="4" a="1"/>
  <c r="K1576" i="4" s="1"/>
  <c r="K1285" i="4" a="1"/>
  <c r="K1285" i="4" s="1"/>
  <c r="K1155" i="4" a="1"/>
  <c r="K1155" i="4" s="1"/>
  <c r="K1089" i="4" a="1"/>
  <c r="K1089" i="4" s="1"/>
  <c r="K1055" i="4" a="1"/>
  <c r="K1055" i="4" s="1"/>
  <c r="K1021" i="4" a="1"/>
  <c r="K1021" i="4" s="1"/>
  <c r="K991" i="4" a="1"/>
  <c r="K991" i="4" s="1"/>
  <c r="K928" i="4" a="1"/>
  <c r="K928" i="4" s="1"/>
  <c r="K821" i="4" a="1"/>
  <c r="K821" i="4" s="1"/>
  <c r="K779" i="4" a="1"/>
  <c r="K779" i="4" s="1"/>
  <c r="K735" i="4" a="1"/>
  <c r="K735" i="4" s="1"/>
  <c r="K691" i="4" a="1"/>
  <c r="K691" i="4" s="1"/>
  <c r="K605" i="4" a="1"/>
  <c r="K605" i="4" s="1"/>
  <c r="K562" i="4" a="1"/>
  <c r="K562" i="4" s="1"/>
  <c r="K422" i="4" a="1"/>
  <c r="K422" i="4" s="1"/>
  <c r="K366" i="4" a="1"/>
  <c r="K366" i="4" s="1"/>
  <c r="K266" i="4" a="1"/>
  <c r="K266" i="4" s="1"/>
  <c r="K54" i="4" a="1"/>
  <c r="K54" i="4" s="1"/>
  <c r="L3876" i="4" a="1"/>
  <c r="L3876" i="4" s="1"/>
  <c r="R3876" i="4" s="1"/>
  <c r="L3816" i="4" a="1"/>
  <c r="L3816" i="4" s="1"/>
  <c r="R3816" i="4" s="1"/>
  <c r="L3755" i="4" a="1"/>
  <c r="L3755" i="4" s="1"/>
  <c r="R3755" i="4" s="1"/>
  <c r="L3590" i="4" a="1"/>
  <c r="L3590" i="4" s="1"/>
  <c r="R3590" i="4" s="1"/>
  <c r="L3539" i="4" a="1"/>
  <c r="L3539" i="4" s="1"/>
  <c r="R3539" i="4" s="1"/>
  <c r="L3489" i="4" a="1"/>
  <c r="L3489" i="4" s="1"/>
  <c r="R3489" i="4" s="1"/>
  <c r="L3387" i="4" a="1"/>
  <c r="L3387" i="4" s="1"/>
  <c r="R3387" i="4" s="1"/>
  <c r="L3225" i="4" a="1"/>
  <c r="L3225" i="4" s="1"/>
  <c r="R3225" i="4" s="1"/>
  <c r="L3124" i="4" a="1"/>
  <c r="L3124" i="4" s="1"/>
  <c r="R3124" i="4" s="1"/>
  <c r="L2921" i="4" a="1"/>
  <c r="L2921" i="4" s="1"/>
  <c r="R2921" i="4" s="1"/>
  <c r="L2821" i="4" a="1"/>
  <c r="L2821" i="4" s="1"/>
  <c r="R2821" i="4" s="1"/>
  <c r="L2298" i="4" a="1"/>
  <c r="L2298" i="4" s="1"/>
  <c r="R2298" i="4" s="1"/>
  <c r="L2058" i="4" a="1"/>
  <c r="L2058" i="4" s="1"/>
  <c r="R2058" i="4" s="1"/>
  <c r="L1239" i="4" a="1"/>
  <c r="L1239" i="4" s="1"/>
  <c r="R1239" i="4" s="1"/>
  <c r="L8" i="4" a="1"/>
  <c r="L8" i="4" s="1"/>
  <c r="R8" i="4" s="1"/>
  <c r="J8" i="4" a="1"/>
  <c r="J8" i="4" s="1"/>
  <c r="L19" i="4" a="1"/>
  <c r="L19" i="4" s="1"/>
  <c r="R19" i="4" s="1"/>
  <c r="K19" i="4" a="1"/>
  <c r="K19" i="4" s="1"/>
  <c r="L30" i="4" a="1"/>
  <c r="L30" i="4" s="1"/>
  <c r="R30" i="4" s="1"/>
  <c r="K30" i="4" a="1"/>
  <c r="K30" i="4" s="1"/>
  <c r="L40" i="4" a="1"/>
  <c r="L40" i="4" s="1"/>
  <c r="R40" i="4" s="1"/>
  <c r="K40" i="4" a="1"/>
  <c r="K40" i="4" s="1"/>
  <c r="J40" i="4" a="1"/>
  <c r="J40" i="4" s="1"/>
  <c r="L51" i="4" a="1"/>
  <c r="L51" i="4" s="1"/>
  <c r="R51" i="4" s="1"/>
  <c r="K51" i="4" a="1"/>
  <c r="K51" i="4" s="1"/>
  <c r="L59" i="4" a="1"/>
  <c r="L59" i="4" s="1"/>
  <c r="R59" i="4" s="1"/>
  <c r="K59" i="4" a="1"/>
  <c r="K59" i="4" s="1"/>
  <c r="J59" i="4" a="1"/>
  <c r="J59" i="4" s="1"/>
  <c r="K62" i="4" a="1"/>
  <c r="K62" i="4" s="1"/>
  <c r="L62" i="4" a="1"/>
  <c r="L62" i="4" s="1"/>
  <c r="R62" i="4" s="1"/>
  <c r="J62" i="4" a="1"/>
  <c r="J62" i="4" s="1"/>
  <c r="K72" i="4" a="1"/>
  <c r="K72" i="4" s="1"/>
  <c r="L72" i="4" a="1"/>
  <c r="L72" i="4" s="1"/>
  <c r="R72" i="4" s="1"/>
  <c r="J72" i="4" a="1"/>
  <c r="J72" i="4" s="1"/>
  <c r="L80" i="4" a="1"/>
  <c r="L80" i="4" s="1"/>
  <c r="R80" i="4" s="1"/>
  <c r="K80" i="4" a="1"/>
  <c r="K80" i="4" s="1"/>
  <c r="J80" i="4" a="1"/>
  <c r="J80" i="4" s="1"/>
  <c r="L93" i="4" a="1"/>
  <c r="L93" i="4" s="1"/>
  <c r="R93" i="4" s="1"/>
  <c r="K93" i="4" a="1"/>
  <c r="K93" i="4" s="1"/>
  <c r="J93" i="4" a="1"/>
  <c r="J93" i="4" s="1"/>
  <c r="L96" i="4" a="1"/>
  <c r="L96" i="4" s="1"/>
  <c r="R96" i="4" s="1"/>
  <c r="K96" i="4" a="1"/>
  <c r="K96" i="4" s="1"/>
  <c r="J96" i="4" a="1"/>
  <c r="J96" i="4" s="1"/>
  <c r="L109" i="4" a="1"/>
  <c r="L109" i="4" s="1"/>
  <c r="R109" i="4" s="1"/>
  <c r="J109" i="4" a="1"/>
  <c r="J109" i="4" s="1"/>
  <c r="K109" i="4" a="1"/>
  <c r="K109" i="4" s="1"/>
  <c r="L112" i="4" a="1"/>
  <c r="L112" i="4" s="1"/>
  <c r="R112" i="4" s="1"/>
  <c r="K112" i="4" a="1"/>
  <c r="K112" i="4" s="1"/>
  <c r="J112" i="4" a="1"/>
  <c r="J112" i="4" s="1"/>
  <c r="L125" i="4" a="1"/>
  <c r="L125" i="4" s="1"/>
  <c r="R125" i="4" s="1"/>
  <c r="J125" i="4" a="1"/>
  <c r="J125" i="4" s="1"/>
  <c r="L128" i="4" a="1"/>
  <c r="L128" i="4" s="1"/>
  <c r="R128" i="4" s="1"/>
  <c r="K128" i="4" a="1"/>
  <c r="K128" i="4" s="1"/>
  <c r="L154" i="4" a="1"/>
  <c r="L154" i="4" s="1"/>
  <c r="R154" i="4" s="1"/>
  <c r="J154" i="4" a="1"/>
  <c r="J154" i="4" s="1"/>
  <c r="K154" i="4" a="1"/>
  <c r="K154" i="4" s="1"/>
  <c r="L170" i="4" a="1"/>
  <c r="L170" i="4" s="1"/>
  <c r="R170" i="4" s="1"/>
  <c r="K170" i="4" a="1"/>
  <c r="K170" i="4" s="1"/>
  <c r="J170" i="4" a="1"/>
  <c r="J170" i="4" s="1"/>
  <c r="L186" i="4" a="1"/>
  <c r="L186" i="4" s="1"/>
  <c r="R186" i="4" s="1"/>
  <c r="K186" i="4" a="1"/>
  <c r="K186" i="4" s="1"/>
  <c r="K199" i="4" a="1"/>
  <c r="K199" i="4" s="1"/>
  <c r="L199" i="4" a="1"/>
  <c r="L199" i="4" s="1"/>
  <c r="R199" i="4" s="1"/>
  <c r="J199" i="4" a="1"/>
  <c r="J199" i="4" s="1"/>
  <c r="L202" i="4" a="1"/>
  <c r="L202" i="4" s="1"/>
  <c r="R202" i="4" s="1"/>
  <c r="K202" i="4" a="1"/>
  <c r="K202" i="4" s="1"/>
  <c r="L215" i="4" a="1"/>
  <c r="L215" i="4" s="1"/>
  <c r="R215" i="4" s="1"/>
  <c r="J215" i="4" a="1"/>
  <c r="J215" i="4" s="1"/>
  <c r="K215" i="4" a="1"/>
  <c r="K215" i="4" s="1"/>
  <c r="L218" i="4" a="1"/>
  <c r="L218" i="4" s="1"/>
  <c r="R218" i="4" s="1"/>
  <c r="K218" i="4" a="1"/>
  <c r="K218" i="4" s="1"/>
  <c r="L231" i="4" a="1"/>
  <c r="L231" i="4" s="1"/>
  <c r="R231" i="4" s="1"/>
  <c r="K231" i="4" a="1"/>
  <c r="K231" i="4" s="1"/>
  <c r="J231" i="4" a="1"/>
  <c r="J231" i="4" s="1"/>
  <c r="L234" i="4" a="1"/>
  <c r="L234" i="4" s="1"/>
  <c r="R234" i="4" s="1"/>
  <c r="K234" i="4" a="1"/>
  <c r="K234" i="4" s="1"/>
  <c r="L247" i="4" a="1"/>
  <c r="L247" i="4" s="1"/>
  <c r="R247" i="4" s="1"/>
  <c r="J247" i="4" a="1"/>
  <c r="J247" i="4" s="1"/>
  <c r="L250" i="4" a="1"/>
  <c r="L250" i="4" s="1"/>
  <c r="R250" i="4" s="1"/>
  <c r="K250" i="4" a="1"/>
  <c r="K250" i="4" s="1"/>
  <c r="L279" i="4" a="1"/>
  <c r="L279" i="4" s="1"/>
  <c r="R279" i="4" s="1"/>
  <c r="K279" i="4" a="1"/>
  <c r="K279" i="4" s="1"/>
  <c r="J279" i="4" a="1"/>
  <c r="J279" i="4" s="1"/>
  <c r="L282" i="4" a="1"/>
  <c r="L282" i="4" s="1"/>
  <c r="R282" i="4" s="1"/>
  <c r="K282" i="4" a="1"/>
  <c r="K282" i="4" s="1"/>
  <c r="L295" i="4" a="1"/>
  <c r="L295" i="4" s="1"/>
  <c r="R295" i="4" s="1"/>
  <c r="K295" i="4" a="1"/>
  <c r="K295" i="4" s="1"/>
  <c r="J295" i="4" a="1"/>
  <c r="J295" i="4" s="1"/>
  <c r="L298" i="4" a="1"/>
  <c r="L298" i="4" s="1"/>
  <c r="R298" i="4" s="1"/>
  <c r="K298" i="4" a="1"/>
  <c r="K298" i="4" s="1"/>
  <c r="L311" i="4" a="1"/>
  <c r="L311" i="4" s="1"/>
  <c r="R311" i="4" s="1"/>
  <c r="K311" i="4" a="1"/>
  <c r="K311" i="4" s="1"/>
  <c r="J311" i="4" a="1"/>
  <c r="J311" i="4" s="1"/>
  <c r="L314" i="4" a="1"/>
  <c r="L314" i="4" s="1"/>
  <c r="R314" i="4" s="1"/>
  <c r="K314" i="4" a="1"/>
  <c r="K314" i="4" s="1"/>
  <c r="K327" i="4" a="1"/>
  <c r="K327" i="4" s="1"/>
  <c r="L327" i="4" a="1"/>
  <c r="L327" i="4" s="1"/>
  <c r="R327" i="4" s="1"/>
  <c r="J327" i="4" a="1"/>
  <c r="J327" i="4" s="1"/>
  <c r="L330" i="4" a="1"/>
  <c r="L330" i="4" s="1"/>
  <c r="R330" i="4" s="1"/>
  <c r="K330" i="4" a="1"/>
  <c r="K330" i="4" s="1"/>
  <c r="L343" i="4" a="1"/>
  <c r="L343" i="4" s="1"/>
  <c r="R343" i="4" s="1"/>
  <c r="K343" i="4" a="1"/>
  <c r="K343" i="4" s="1"/>
  <c r="J343" i="4" a="1"/>
  <c r="J343" i="4" s="1"/>
  <c r="L346" i="4" a="1"/>
  <c r="L346" i="4" s="1"/>
  <c r="R346" i="4" s="1"/>
  <c r="K346" i="4" a="1"/>
  <c r="K346" i="4" s="1"/>
  <c r="L359" i="4" a="1"/>
  <c r="L359" i="4" s="1"/>
  <c r="R359" i="4" s="1"/>
  <c r="K359" i="4" a="1"/>
  <c r="K359" i="4" s="1"/>
  <c r="J359" i="4" a="1"/>
  <c r="J359" i="4" s="1"/>
  <c r="L362" i="4" a="1"/>
  <c r="L362" i="4" s="1"/>
  <c r="R362" i="4" s="1"/>
  <c r="K362" i="4" a="1"/>
  <c r="K362" i="4" s="1"/>
  <c r="J362" i="4" a="1"/>
  <c r="J362" i="4" s="1"/>
  <c r="L375" i="4" a="1"/>
  <c r="L375" i="4" s="1"/>
  <c r="R375" i="4" s="1"/>
  <c r="K375" i="4" a="1"/>
  <c r="K375" i="4" s="1"/>
  <c r="J375" i="4" a="1"/>
  <c r="J375" i="4" s="1"/>
  <c r="L378" i="4" a="1"/>
  <c r="L378" i="4" s="1"/>
  <c r="R378" i="4" s="1"/>
  <c r="K378" i="4" a="1"/>
  <c r="K378" i="4" s="1"/>
  <c r="L391" i="4" a="1"/>
  <c r="L391" i="4" s="1"/>
  <c r="R391" i="4" s="1"/>
  <c r="K391" i="4" a="1"/>
  <c r="K391" i="4" s="1"/>
  <c r="L394" i="4" a="1"/>
  <c r="L394" i="4" s="1"/>
  <c r="R394" i="4" s="1"/>
  <c r="J394" i="4" a="1"/>
  <c r="J394" i="4" s="1"/>
  <c r="K407" i="4" a="1"/>
  <c r="K407" i="4" s="1"/>
  <c r="L407" i="4" a="1"/>
  <c r="L407" i="4" s="1"/>
  <c r="R407" i="4" s="1"/>
  <c r="J407" i="4" a="1"/>
  <c r="J407" i="4" s="1"/>
  <c r="L410" i="4" a="1"/>
  <c r="L410" i="4" s="1"/>
  <c r="R410" i="4" s="1"/>
  <c r="K410" i="4" a="1"/>
  <c r="K410" i="4" s="1"/>
  <c r="J410" i="4" a="1"/>
  <c r="J410" i="4" s="1"/>
  <c r="L423" i="4" a="1"/>
  <c r="L423" i="4" s="1"/>
  <c r="R423" i="4" s="1"/>
  <c r="K423" i="4" a="1"/>
  <c r="K423" i="4" s="1"/>
  <c r="J423" i="4" a="1"/>
  <c r="J423" i="4" s="1"/>
  <c r="L426" i="4" a="1"/>
  <c r="L426" i="4" s="1"/>
  <c r="R426" i="4" s="1"/>
  <c r="K426" i="4" a="1"/>
  <c r="K426" i="4" s="1"/>
  <c r="J426" i="4" a="1"/>
  <c r="J426" i="4" s="1"/>
  <c r="L439" i="4" a="1"/>
  <c r="L439" i="4" s="1"/>
  <c r="R439" i="4" s="1"/>
  <c r="K439" i="4" a="1"/>
  <c r="K439" i="4" s="1"/>
  <c r="J439" i="4" a="1"/>
  <c r="J439" i="4" s="1"/>
  <c r="L442" i="4" a="1"/>
  <c r="L442" i="4" s="1"/>
  <c r="R442" i="4" s="1"/>
  <c r="K442" i="4" a="1"/>
  <c r="K442" i="4" s="1"/>
  <c r="L455" i="4" a="1"/>
  <c r="L455" i="4" s="1"/>
  <c r="R455" i="4" s="1"/>
  <c r="K455" i="4" a="1"/>
  <c r="K455" i="4" s="1"/>
  <c r="L487" i="4" a="1"/>
  <c r="L487" i="4" s="1"/>
  <c r="R487" i="4" s="1"/>
  <c r="K487" i="4" a="1"/>
  <c r="K487" i="4" s="1"/>
  <c r="J487" i="4" a="1"/>
  <c r="J487" i="4" s="1"/>
  <c r="K492" i="4" a="1"/>
  <c r="K492" i="4" s="1"/>
  <c r="J492" i="4" a="1"/>
  <c r="J492" i="4" s="1"/>
  <c r="L492" i="4" a="1"/>
  <c r="L492" i="4" s="1"/>
  <c r="R492" i="4" s="1"/>
  <c r="L495" i="4" a="1"/>
  <c r="L495" i="4" s="1"/>
  <c r="R495" i="4" s="1"/>
  <c r="J495" i="4" a="1"/>
  <c r="J495" i="4" s="1"/>
  <c r="K495" i="4" a="1"/>
  <c r="K495" i="4" s="1"/>
  <c r="L504" i="4" a="1"/>
  <c r="L504" i="4" s="1"/>
  <c r="R504" i="4" s="1"/>
  <c r="K504" i="4" a="1"/>
  <c r="K504" i="4" s="1"/>
  <c r="J504" i="4" a="1"/>
  <c r="J504" i="4" s="1"/>
  <c r="L507" i="4" a="1"/>
  <c r="L507" i="4" s="1"/>
  <c r="R507" i="4" s="1"/>
  <c r="K507" i="4" a="1"/>
  <c r="K507" i="4" s="1"/>
  <c r="J507" i="4" a="1"/>
  <c r="J507" i="4" s="1"/>
  <c r="L513" i="4" a="1"/>
  <c r="L513" i="4" s="1"/>
  <c r="R513" i="4" s="1"/>
  <c r="K513" i="4" a="1"/>
  <c r="K513" i="4" s="1"/>
  <c r="J513" i="4" a="1"/>
  <c r="J513" i="4" s="1"/>
  <c r="L518" i="4" a="1"/>
  <c r="L518" i="4" s="1"/>
  <c r="R518" i="4" s="1"/>
  <c r="K518" i="4" a="1"/>
  <c r="K518" i="4" s="1"/>
  <c r="J518" i="4" a="1"/>
  <c r="J518" i="4" s="1"/>
  <c r="L521" i="4" a="1"/>
  <c r="L521" i="4" s="1"/>
  <c r="R521" i="4" s="1"/>
  <c r="K521" i="4" a="1"/>
  <c r="K521" i="4" s="1"/>
  <c r="J521" i="4" a="1"/>
  <c r="J521" i="4" s="1"/>
  <c r="L523" i="4" a="1"/>
  <c r="L523" i="4" s="1"/>
  <c r="R523" i="4" s="1"/>
  <c r="K523" i="4" a="1"/>
  <c r="K523" i="4" s="1"/>
  <c r="L526" i="4" a="1"/>
  <c r="L526" i="4" s="1"/>
  <c r="R526" i="4" s="1"/>
  <c r="K526" i="4" a="1"/>
  <c r="K526" i="4" s="1"/>
  <c r="J526" i="4" a="1"/>
  <c r="J526" i="4" s="1"/>
  <c r="L529" i="4" a="1"/>
  <c r="L529" i="4" s="1"/>
  <c r="R529" i="4" s="1"/>
  <c r="K529" i="4" a="1"/>
  <c r="K529" i="4" s="1"/>
  <c r="J529" i="4" a="1"/>
  <c r="J529" i="4" s="1"/>
  <c r="K531" i="4" a="1"/>
  <c r="K531" i="4" s="1"/>
  <c r="J531" i="4" a="1"/>
  <c r="J531" i="4" s="1"/>
  <c r="L534" i="4" a="1"/>
  <c r="L534" i="4" s="1"/>
  <c r="R534" i="4" s="1"/>
  <c r="K534" i="4" a="1"/>
  <c r="K534" i="4" s="1"/>
  <c r="J534" i="4" a="1"/>
  <c r="J534" i="4" s="1"/>
  <c r="L537" i="4" a="1"/>
  <c r="L537" i="4" s="1"/>
  <c r="R537" i="4" s="1"/>
  <c r="J537" i="4" a="1"/>
  <c r="J537" i="4" s="1"/>
  <c r="K537" i="4" a="1"/>
  <c r="K537" i="4" s="1"/>
  <c r="L539" i="4" a="1"/>
  <c r="L539" i="4" s="1"/>
  <c r="R539" i="4" s="1"/>
  <c r="K539" i="4" a="1"/>
  <c r="K539" i="4" s="1"/>
  <c r="J539" i="4" a="1"/>
  <c r="J539" i="4" s="1"/>
  <c r="L542" i="4" a="1"/>
  <c r="L542" i="4" s="1"/>
  <c r="R542" i="4" s="1"/>
  <c r="K542" i="4" a="1"/>
  <c r="K542" i="4" s="1"/>
  <c r="J542" i="4" a="1"/>
  <c r="J542" i="4" s="1"/>
  <c r="K545" i="4" a="1"/>
  <c r="K545" i="4" s="1"/>
  <c r="L545" i="4" a="1"/>
  <c r="L545" i="4" s="1"/>
  <c r="R545" i="4" s="1"/>
  <c r="J545" i="4" a="1"/>
  <c r="J545" i="4" s="1"/>
  <c r="L547" i="4" a="1"/>
  <c r="L547" i="4" s="1"/>
  <c r="R547" i="4" s="1"/>
  <c r="K547" i="4" a="1"/>
  <c r="K547" i="4" s="1"/>
  <c r="J547" i="4" a="1"/>
  <c r="J547" i="4" s="1"/>
  <c r="L550" i="4" a="1"/>
  <c r="L550" i="4" s="1"/>
  <c r="R550" i="4" s="1"/>
  <c r="K550" i="4" a="1"/>
  <c r="K550" i="4" s="1"/>
  <c r="J550" i="4" a="1"/>
  <c r="J550" i="4" s="1"/>
  <c r="L553" i="4" a="1"/>
  <c r="L553" i="4" s="1"/>
  <c r="R553" i="4" s="1"/>
  <c r="K553" i="4" a="1"/>
  <c r="K553" i="4" s="1"/>
  <c r="K555" i="4" a="1"/>
  <c r="K555" i="4" s="1"/>
  <c r="L555" i="4" a="1"/>
  <c r="L555" i="4" s="1"/>
  <c r="R555" i="4" s="1"/>
  <c r="J555" i="4" a="1"/>
  <c r="J555" i="4" s="1"/>
  <c r="L558" i="4" a="1"/>
  <c r="L558" i="4" s="1"/>
  <c r="R558" i="4" s="1"/>
  <c r="J558" i="4" a="1"/>
  <c r="J558" i="4" s="1"/>
  <c r="K558" i="4" a="1"/>
  <c r="K558" i="4" s="1"/>
  <c r="L561" i="4" a="1"/>
  <c r="L561" i="4" s="1"/>
  <c r="R561" i="4" s="1"/>
  <c r="K561" i="4" a="1"/>
  <c r="K561" i="4" s="1"/>
  <c r="K563" i="4" a="1"/>
  <c r="K563" i="4" s="1"/>
  <c r="L563" i="4" a="1"/>
  <c r="L563" i="4" s="1"/>
  <c r="R563" i="4" s="1"/>
  <c r="J563" i="4" a="1"/>
  <c r="J563" i="4" s="1"/>
  <c r="L566" i="4" a="1"/>
  <c r="L566" i="4" s="1"/>
  <c r="R566" i="4" s="1"/>
  <c r="K566" i="4" a="1"/>
  <c r="K566" i="4" s="1"/>
  <c r="L569" i="4" a="1"/>
  <c r="L569" i="4" s="1"/>
  <c r="R569" i="4" s="1"/>
  <c r="K569" i="4" a="1"/>
  <c r="K569" i="4" s="1"/>
  <c r="J569" i="4" a="1"/>
  <c r="J569" i="4" s="1"/>
  <c r="L571" i="4" a="1"/>
  <c r="L571" i="4" s="1"/>
  <c r="R571" i="4" s="1"/>
  <c r="K571" i="4" a="1"/>
  <c r="K571" i="4" s="1"/>
  <c r="J571" i="4" a="1"/>
  <c r="J571" i="4" s="1"/>
  <c r="K574" i="4" a="1"/>
  <c r="K574" i="4" s="1"/>
  <c r="L574" i="4" a="1"/>
  <c r="L574" i="4" s="1"/>
  <c r="R574" i="4" s="1"/>
  <c r="K577" i="4" a="1"/>
  <c r="K577" i="4" s="1"/>
  <c r="L577" i="4" a="1"/>
  <c r="L577" i="4" s="1"/>
  <c r="R577" i="4" s="1"/>
  <c r="J577" i="4" a="1"/>
  <c r="J577" i="4" s="1"/>
  <c r="L579" i="4" a="1"/>
  <c r="L579" i="4" s="1"/>
  <c r="R579" i="4" s="1"/>
  <c r="K579" i="4" a="1"/>
  <c r="K579" i="4" s="1"/>
  <c r="L582" i="4" a="1"/>
  <c r="L582" i="4" s="1"/>
  <c r="R582" i="4" s="1"/>
  <c r="K582" i="4" a="1"/>
  <c r="K582" i="4" s="1"/>
  <c r="J582" i="4" a="1"/>
  <c r="J582" i="4" s="1"/>
  <c r="L585" i="4" a="1"/>
  <c r="L585" i="4" s="1"/>
  <c r="R585" i="4" s="1"/>
  <c r="K585" i="4" a="1"/>
  <c r="K585" i="4" s="1"/>
  <c r="J585" i="4" a="1"/>
  <c r="J585" i="4" s="1"/>
  <c r="L587" i="4" a="1"/>
  <c r="L587" i="4" s="1"/>
  <c r="R587" i="4" s="1"/>
  <c r="K587" i="4" a="1"/>
  <c r="K587" i="4" s="1"/>
  <c r="L590" i="4" a="1"/>
  <c r="L590" i="4" s="1"/>
  <c r="R590" i="4" s="1"/>
  <c r="K590" i="4" a="1"/>
  <c r="K590" i="4" s="1"/>
  <c r="J590" i="4" a="1"/>
  <c r="J590" i="4" s="1"/>
  <c r="L593" i="4" a="1"/>
  <c r="L593" i="4" s="1"/>
  <c r="R593" i="4" s="1"/>
  <c r="K593" i="4" a="1"/>
  <c r="K593" i="4" s="1"/>
  <c r="J593" i="4" a="1"/>
  <c r="J593" i="4" s="1"/>
  <c r="K595" i="4" a="1"/>
  <c r="K595" i="4" s="1"/>
  <c r="L595" i="4" a="1"/>
  <c r="L595" i="4" s="1"/>
  <c r="R595" i="4" s="1"/>
  <c r="J595" i="4" a="1"/>
  <c r="J595" i="4" s="1"/>
  <c r="K598" i="4" a="1"/>
  <c r="K598" i="4" s="1"/>
  <c r="L598" i="4" a="1"/>
  <c r="L598" i="4" s="1"/>
  <c r="R598" i="4" s="1"/>
  <c r="J598" i="4" a="1"/>
  <c r="J598" i="4" s="1"/>
  <c r="K601" i="4" a="1"/>
  <c r="K601" i="4" s="1"/>
  <c r="L601" i="4" a="1"/>
  <c r="L601" i="4" s="1"/>
  <c r="R601" i="4" s="1"/>
  <c r="J601" i="4" a="1"/>
  <c r="J601" i="4" s="1"/>
  <c r="L603" i="4" a="1"/>
  <c r="L603" i="4" s="1"/>
  <c r="R603" i="4" s="1"/>
  <c r="K603" i="4" a="1"/>
  <c r="K603" i="4" s="1"/>
  <c r="J603" i="4" a="1"/>
  <c r="J603" i="4" s="1"/>
  <c r="L606" i="4" a="1"/>
  <c r="L606" i="4" s="1"/>
  <c r="R606" i="4" s="1"/>
  <c r="K606" i="4" a="1"/>
  <c r="K606" i="4" s="1"/>
  <c r="J606" i="4" a="1"/>
  <c r="J606" i="4" s="1"/>
  <c r="L609" i="4" a="1"/>
  <c r="L609" i="4" s="1"/>
  <c r="R609" i="4" s="1"/>
  <c r="K609" i="4" a="1"/>
  <c r="K609" i="4" s="1"/>
  <c r="J609" i="4" a="1"/>
  <c r="J609" i="4" s="1"/>
  <c r="L611" i="4" a="1"/>
  <c r="L611" i="4" s="1"/>
  <c r="R611" i="4" s="1"/>
  <c r="K611" i="4" a="1"/>
  <c r="K611" i="4" s="1"/>
  <c r="J611" i="4" a="1"/>
  <c r="J611" i="4" s="1"/>
  <c r="L614" i="4" a="1"/>
  <c r="L614" i="4" s="1"/>
  <c r="R614" i="4" s="1"/>
  <c r="K614" i="4" a="1"/>
  <c r="K614" i="4" s="1"/>
  <c r="J614" i="4" a="1"/>
  <c r="J614" i="4" s="1"/>
  <c r="L617" i="4" a="1"/>
  <c r="L617" i="4" s="1"/>
  <c r="R617" i="4" s="1"/>
  <c r="K617" i="4" a="1"/>
  <c r="K617" i="4" s="1"/>
  <c r="L619" i="4" a="1"/>
  <c r="L619" i="4" s="1"/>
  <c r="R619" i="4" s="1"/>
  <c r="K619" i="4" a="1"/>
  <c r="K619" i="4" s="1"/>
  <c r="J619" i="4" a="1"/>
  <c r="J619" i="4" s="1"/>
  <c r="L622" i="4" a="1"/>
  <c r="L622" i="4" s="1"/>
  <c r="R622" i="4" s="1"/>
  <c r="J622" i="4" a="1"/>
  <c r="J622" i="4" s="1"/>
  <c r="K622" i="4" a="1"/>
  <c r="K622" i="4" s="1"/>
  <c r="L625" i="4" a="1"/>
  <c r="L625" i="4" s="1"/>
  <c r="R625" i="4" s="1"/>
  <c r="K625" i="4" a="1"/>
  <c r="K625" i="4" s="1"/>
  <c r="L627" i="4" a="1"/>
  <c r="L627" i="4" s="1"/>
  <c r="R627" i="4" s="1"/>
  <c r="K627" i="4" a="1"/>
  <c r="K627" i="4" s="1"/>
  <c r="J627" i="4" a="1"/>
  <c r="J627" i="4" s="1"/>
  <c r="L630" i="4" a="1"/>
  <c r="L630" i="4" s="1"/>
  <c r="R630" i="4" s="1"/>
  <c r="K630" i="4" a="1"/>
  <c r="K630" i="4" s="1"/>
  <c r="L633" i="4" a="1"/>
  <c r="L633" i="4" s="1"/>
  <c r="R633" i="4" s="1"/>
  <c r="K633" i="4" a="1"/>
  <c r="K633" i="4" s="1"/>
  <c r="J633" i="4" a="1"/>
  <c r="J633" i="4" s="1"/>
  <c r="L635" i="4" a="1"/>
  <c r="L635" i="4" s="1"/>
  <c r="R635" i="4" s="1"/>
  <c r="K635" i="4" a="1"/>
  <c r="K635" i="4" s="1"/>
  <c r="J635" i="4" a="1"/>
  <c r="J635" i="4" s="1"/>
  <c r="K638" i="4" a="1"/>
  <c r="K638" i="4" s="1"/>
  <c r="L638" i="4" a="1"/>
  <c r="L638" i="4" s="1"/>
  <c r="R638" i="4" s="1"/>
  <c r="L641" i="4" a="1"/>
  <c r="L641" i="4" s="1"/>
  <c r="R641" i="4" s="1"/>
  <c r="K641" i="4" a="1"/>
  <c r="K641" i="4" s="1"/>
  <c r="J641" i="4" a="1"/>
  <c r="J641" i="4" s="1"/>
  <c r="L643" i="4" a="1"/>
  <c r="L643" i="4" s="1"/>
  <c r="R643" i="4" s="1"/>
  <c r="K643" i="4" a="1"/>
  <c r="K643" i="4" s="1"/>
  <c r="L646" i="4" a="1"/>
  <c r="L646" i="4" s="1"/>
  <c r="R646" i="4" s="1"/>
  <c r="K646" i="4" a="1"/>
  <c r="K646" i="4" s="1"/>
  <c r="J646" i="4" a="1"/>
  <c r="J646" i="4" s="1"/>
  <c r="L649" i="4" a="1"/>
  <c r="L649" i="4" s="1"/>
  <c r="R649" i="4" s="1"/>
  <c r="J649" i="4" a="1"/>
  <c r="J649" i="4" s="1"/>
  <c r="L651" i="4" a="1"/>
  <c r="L651" i="4" s="1"/>
  <c r="R651" i="4" s="1"/>
  <c r="K651" i="4" a="1"/>
  <c r="K651" i="4" s="1"/>
  <c r="J651" i="4" a="1"/>
  <c r="J651" i="4" s="1"/>
  <c r="L654" i="4" a="1"/>
  <c r="L654" i="4" s="1"/>
  <c r="R654" i="4" s="1"/>
  <c r="K654" i="4" a="1"/>
  <c r="K654" i="4" s="1"/>
  <c r="J654" i="4" a="1"/>
  <c r="J654" i="4" s="1"/>
  <c r="L657" i="4" a="1"/>
  <c r="L657" i="4" s="1"/>
  <c r="R657" i="4" s="1"/>
  <c r="K657" i="4" a="1"/>
  <c r="K657" i="4" s="1"/>
  <c r="J657" i="4" a="1"/>
  <c r="J657" i="4" s="1"/>
  <c r="L659" i="4" a="1"/>
  <c r="L659" i="4" s="1"/>
  <c r="R659" i="4" s="1"/>
  <c r="K659" i="4" a="1"/>
  <c r="K659" i="4" s="1"/>
  <c r="J659" i="4" a="1"/>
  <c r="J659" i="4" s="1"/>
  <c r="L662" i="4" a="1"/>
  <c r="L662" i="4" s="1"/>
  <c r="R662" i="4" s="1"/>
  <c r="K662" i="4" a="1"/>
  <c r="K662" i="4" s="1"/>
  <c r="J662" i="4" a="1"/>
  <c r="J662" i="4" s="1"/>
  <c r="L665" i="4" a="1"/>
  <c r="L665" i="4" s="1"/>
  <c r="R665" i="4" s="1"/>
  <c r="K665" i="4" a="1"/>
  <c r="K665" i="4" s="1"/>
  <c r="J665" i="4" a="1"/>
  <c r="J665" i="4" s="1"/>
  <c r="L667" i="4" a="1"/>
  <c r="L667" i="4" s="1"/>
  <c r="R667" i="4" s="1"/>
  <c r="K667" i="4" a="1"/>
  <c r="K667" i="4" s="1"/>
  <c r="J667" i="4" a="1"/>
  <c r="J667" i="4" s="1"/>
  <c r="L670" i="4" a="1"/>
  <c r="L670" i="4" s="1"/>
  <c r="R670" i="4" s="1"/>
  <c r="J670" i="4" a="1"/>
  <c r="J670" i="4" s="1"/>
  <c r="L673" i="4" a="1"/>
  <c r="L673" i="4" s="1"/>
  <c r="R673" i="4" s="1"/>
  <c r="K673" i="4" a="1"/>
  <c r="K673" i="4" s="1"/>
  <c r="J673" i="4" a="1"/>
  <c r="J673" i="4" s="1"/>
  <c r="L675" i="4" a="1"/>
  <c r="L675" i="4" s="1"/>
  <c r="R675" i="4" s="1"/>
  <c r="K675" i="4" a="1"/>
  <c r="K675" i="4" s="1"/>
  <c r="J675" i="4" a="1"/>
  <c r="J675" i="4" s="1"/>
  <c r="L678" i="4" a="1"/>
  <c r="L678" i="4" s="1"/>
  <c r="R678" i="4" s="1"/>
  <c r="K678" i="4" a="1"/>
  <c r="K678" i="4" s="1"/>
  <c r="J678" i="4" a="1"/>
  <c r="J678" i="4" s="1"/>
  <c r="L680" i="4" a="1"/>
  <c r="L680" i="4" s="1"/>
  <c r="R680" i="4" s="1"/>
  <c r="K680" i="4" a="1"/>
  <c r="K680" i="4" s="1"/>
  <c r="J680" i="4" a="1"/>
  <c r="J680" i="4" s="1"/>
  <c r="L688" i="4" a="1"/>
  <c r="L688" i="4" s="1"/>
  <c r="R688" i="4" s="1"/>
  <c r="K688" i="4" a="1"/>
  <c r="K688" i="4" s="1"/>
  <c r="L693" i="4" a="1"/>
  <c r="L693" i="4" s="1"/>
  <c r="R693" i="4" s="1"/>
  <c r="K693" i="4" a="1"/>
  <c r="K693" i="4" s="1"/>
  <c r="J693" i="4" a="1"/>
  <c r="J693" i="4" s="1"/>
  <c r="L695" i="4" a="1"/>
  <c r="L695" i="4" s="1"/>
  <c r="R695" i="4" s="1"/>
  <c r="K695" i="4" a="1"/>
  <c r="K695" i="4" s="1"/>
  <c r="J695" i="4" a="1"/>
  <c r="J695" i="4" s="1"/>
  <c r="L698" i="4" a="1"/>
  <c r="L698" i="4" s="1"/>
  <c r="R698" i="4" s="1"/>
  <c r="K698" i="4" a="1"/>
  <c r="K698" i="4" s="1"/>
  <c r="J698" i="4" a="1"/>
  <c r="J698" i="4" s="1"/>
  <c r="L701" i="4" a="1"/>
  <c r="L701" i="4" s="1"/>
  <c r="R701" i="4" s="1"/>
  <c r="K701" i="4" a="1"/>
  <c r="K701" i="4" s="1"/>
  <c r="J701" i="4" a="1"/>
  <c r="J701" i="4" s="1"/>
  <c r="L703" i="4" a="1"/>
  <c r="L703" i="4" s="1"/>
  <c r="R703" i="4" s="1"/>
  <c r="J703" i="4" a="1"/>
  <c r="J703" i="4" s="1"/>
  <c r="L706" i="4" a="1"/>
  <c r="L706" i="4" s="1"/>
  <c r="R706" i="4" s="1"/>
  <c r="K706" i="4" a="1"/>
  <c r="K706" i="4" s="1"/>
  <c r="L709" i="4" a="1"/>
  <c r="L709" i="4" s="1"/>
  <c r="R709" i="4" s="1"/>
  <c r="K709" i="4" a="1"/>
  <c r="K709" i="4" s="1"/>
  <c r="J709" i="4" a="1"/>
  <c r="J709" i="4" s="1"/>
  <c r="L711" i="4" a="1"/>
  <c r="L711" i="4" s="1"/>
  <c r="R711" i="4" s="1"/>
  <c r="K711" i="4" a="1"/>
  <c r="K711" i="4" s="1"/>
  <c r="J711" i="4" a="1"/>
  <c r="J711" i="4" s="1"/>
  <c r="L714" i="4" a="1"/>
  <c r="L714" i="4" s="1"/>
  <c r="R714" i="4" s="1"/>
  <c r="J714" i="4" a="1"/>
  <c r="J714" i="4" s="1"/>
  <c r="L717" i="4" a="1"/>
  <c r="L717" i="4" s="1"/>
  <c r="R717" i="4" s="1"/>
  <c r="K717" i="4" a="1"/>
  <c r="K717" i="4" s="1"/>
  <c r="L719" i="4" a="1"/>
  <c r="L719" i="4" s="1"/>
  <c r="R719" i="4" s="1"/>
  <c r="J719" i="4" a="1"/>
  <c r="J719" i="4" s="1"/>
  <c r="K719" i="4" a="1"/>
  <c r="K719" i="4" s="1"/>
  <c r="K722" i="4" a="1"/>
  <c r="K722" i="4" s="1"/>
  <c r="L722" i="4" a="1"/>
  <c r="L722" i="4" s="1"/>
  <c r="R722" i="4" s="1"/>
  <c r="J722" i="4" a="1"/>
  <c r="J722" i="4" s="1"/>
  <c r="L725" i="4" a="1"/>
  <c r="L725" i="4" s="1"/>
  <c r="R725" i="4" s="1"/>
  <c r="K725" i="4" a="1"/>
  <c r="K725" i="4" s="1"/>
  <c r="J725" i="4" a="1"/>
  <c r="J725" i="4" s="1"/>
  <c r="L727" i="4" a="1"/>
  <c r="L727" i="4" s="1"/>
  <c r="R727" i="4" s="1"/>
  <c r="K727" i="4" a="1"/>
  <c r="K727" i="4" s="1"/>
  <c r="J727" i="4" a="1"/>
  <c r="J727" i="4" s="1"/>
  <c r="L730" i="4" a="1"/>
  <c r="L730" i="4" s="1"/>
  <c r="R730" i="4" s="1"/>
  <c r="J730" i="4" a="1"/>
  <c r="J730" i="4" s="1"/>
  <c r="K730" i="4" a="1"/>
  <c r="K730" i="4" s="1"/>
  <c r="L732" i="4" a="1"/>
  <c r="L732" i="4" s="1"/>
  <c r="R732" i="4" s="1"/>
  <c r="K732" i="4" a="1"/>
  <c r="K732" i="4" s="1"/>
  <c r="J732" i="4" a="1"/>
  <c r="J732" i="4" s="1"/>
  <c r="L737" i="4" a="1"/>
  <c r="L737" i="4" s="1"/>
  <c r="R737" i="4" s="1"/>
  <c r="K737" i="4" a="1"/>
  <c r="K737" i="4" s="1"/>
  <c r="J737" i="4" a="1"/>
  <c r="J737" i="4" s="1"/>
  <c r="K739" i="4" a="1"/>
  <c r="K739" i="4" s="1"/>
  <c r="L739" i="4" a="1"/>
  <c r="L739" i="4" s="1"/>
  <c r="R739" i="4" s="1"/>
  <c r="J739" i="4" a="1"/>
  <c r="J739" i="4" s="1"/>
  <c r="L746" i="4" a="1"/>
  <c r="L746" i="4" s="1"/>
  <c r="R746" i="4" s="1"/>
  <c r="K746" i="4" a="1"/>
  <c r="K746" i="4" s="1"/>
  <c r="J746" i="4" a="1"/>
  <c r="J746" i="4" s="1"/>
  <c r="K748" i="4" a="1"/>
  <c r="K748" i="4" s="1"/>
  <c r="L748" i="4" a="1"/>
  <c r="L748" i="4" s="1"/>
  <c r="R748" i="4" s="1"/>
  <c r="J748" i="4" a="1"/>
  <c r="J748" i="4" s="1"/>
  <c r="L753" i="4" a="1"/>
  <c r="L753" i="4" s="1"/>
  <c r="R753" i="4" s="1"/>
  <c r="K753" i="4" a="1"/>
  <c r="K753" i="4" s="1"/>
  <c r="J753" i="4" a="1"/>
  <c r="J753" i="4" s="1"/>
  <c r="L755" i="4" a="1"/>
  <c r="L755" i="4" s="1"/>
  <c r="R755" i="4" s="1"/>
  <c r="K755" i="4" a="1"/>
  <c r="K755" i="4" s="1"/>
  <c r="J755" i="4" a="1"/>
  <c r="J755" i="4" s="1"/>
  <c r="L762" i="4" a="1"/>
  <c r="L762" i="4" s="1"/>
  <c r="R762" i="4" s="1"/>
  <c r="K762" i="4" a="1"/>
  <c r="K762" i="4" s="1"/>
  <c r="L769" i="4" a="1"/>
  <c r="L769" i="4" s="1"/>
  <c r="R769" i="4" s="1"/>
  <c r="K769" i="4" a="1"/>
  <c r="K769" i="4" s="1"/>
  <c r="J769" i="4" a="1"/>
  <c r="J769" i="4" s="1"/>
  <c r="L771" i="4" a="1"/>
  <c r="L771" i="4" s="1"/>
  <c r="R771" i="4" s="1"/>
  <c r="K771" i="4" a="1"/>
  <c r="K771" i="4" s="1"/>
  <c r="J771" i="4" a="1"/>
  <c r="J771" i="4" s="1"/>
  <c r="L776" i="4" a="1"/>
  <c r="L776" i="4" s="1"/>
  <c r="R776" i="4" s="1"/>
  <c r="K776" i="4" a="1"/>
  <c r="K776" i="4" s="1"/>
  <c r="L778" i="4" a="1"/>
  <c r="L778" i="4" s="1"/>
  <c r="R778" i="4" s="1"/>
  <c r="K778" i="4" a="1"/>
  <c r="K778" i="4" s="1"/>
  <c r="J778" i="4" a="1"/>
  <c r="J778" i="4" s="1"/>
  <c r="L785" i="4" a="1"/>
  <c r="L785" i="4" s="1"/>
  <c r="R785" i="4" s="1"/>
  <c r="J785" i="4" a="1"/>
  <c r="J785" i="4" s="1"/>
  <c r="K785" i="4" a="1"/>
  <c r="K785" i="4" s="1"/>
  <c r="L787" i="4" a="1"/>
  <c r="L787" i="4" s="1"/>
  <c r="R787" i="4" s="1"/>
  <c r="K787" i="4" a="1"/>
  <c r="K787" i="4" s="1"/>
  <c r="J787" i="4" a="1"/>
  <c r="J787" i="4" s="1"/>
  <c r="L792" i="4" a="1"/>
  <c r="L792" i="4" s="1"/>
  <c r="R792" i="4" s="1"/>
  <c r="K792" i="4" a="1"/>
  <c r="K792" i="4" s="1"/>
  <c r="J792" i="4" a="1"/>
  <c r="J792" i="4" s="1"/>
  <c r="L794" i="4" a="1"/>
  <c r="L794" i="4" s="1"/>
  <c r="R794" i="4" s="1"/>
  <c r="K794" i="4" a="1"/>
  <c r="K794" i="4" s="1"/>
  <c r="J794" i="4" a="1"/>
  <c r="J794" i="4" s="1"/>
  <c r="L801" i="4" a="1"/>
  <c r="L801" i="4" s="1"/>
  <c r="R801" i="4" s="1"/>
  <c r="J801" i="4" a="1"/>
  <c r="J801" i="4" s="1"/>
  <c r="L803" i="4" a="1"/>
  <c r="L803" i="4" s="1"/>
  <c r="R803" i="4" s="1"/>
  <c r="K803" i="4" a="1"/>
  <c r="K803" i="4" s="1"/>
  <c r="J803" i="4" a="1"/>
  <c r="J803" i="4" s="1"/>
  <c r="L808" i="4" a="1"/>
  <c r="L808" i="4" s="1"/>
  <c r="R808" i="4" s="1"/>
  <c r="K808" i="4" a="1"/>
  <c r="K808" i="4" s="1"/>
  <c r="J808" i="4" a="1"/>
  <c r="J808" i="4" s="1"/>
  <c r="L810" i="4" a="1"/>
  <c r="L810" i="4" s="1"/>
  <c r="R810" i="4" s="1"/>
  <c r="K810" i="4" a="1"/>
  <c r="K810" i="4" s="1"/>
  <c r="J810" i="4" a="1"/>
  <c r="J810" i="4" s="1"/>
  <c r="L817" i="4" a="1"/>
  <c r="L817" i="4" s="1"/>
  <c r="R817" i="4" s="1"/>
  <c r="J817" i="4" a="1"/>
  <c r="J817" i="4" s="1"/>
  <c r="K817" i="4" a="1"/>
  <c r="K817" i="4" s="1"/>
  <c r="L819" i="4" a="1"/>
  <c r="L819" i="4" s="1"/>
  <c r="R819" i="4" s="1"/>
  <c r="K819" i="4" a="1"/>
  <c r="K819" i="4" s="1"/>
  <c r="K824" i="4" a="1"/>
  <c r="K824" i="4" s="1"/>
  <c r="L824" i="4" a="1"/>
  <c r="L824" i="4" s="1"/>
  <c r="R824" i="4" s="1"/>
  <c r="J824" i="4" a="1"/>
  <c r="J824" i="4" s="1"/>
  <c r="L826" i="4" a="1"/>
  <c r="L826" i="4" s="1"/>
  <c r="R826" i="4" s="1"/>
  <c r="K826" i="4" a="1"/>
  <c r="K826" i="4" s="1"/>
  <c r="J826" i="4" a="1"/>
  <c r="J826" i="4" s="1"/>
  <c r="L833" i="4" a="1"/>
  <c r="L833" i="4" s="1"/>
  <c r="R833" i="4" s="1"/>
  <c r="K833" i="4" a="1"/>
  <c r="K833" i="4" s="1"/>
  <c r="L835" i="4" a="1"/>
  <c r="L835" i="4" s="1"/>
  <c r="R835" i="4" s="1"/>
  <c r="K835" i="4" a="1"/>
  <c r="K835" i="4" s="1"/>
  <c r="J835" i="4" a="1"/>
  <c r="J835" i="4" s="1"/>
  <c r="K840" i="4" a="1"/>
  <c r="K840" i="4" s="1"/>
  <c r="L840" i="4" a="1"/>
  <c r="L840" i="4" s="1"/>
  <c r="R840" i="4" s="1"/>
  <c r="J840" i="4" a="1"/>
  <c r="J840" i="4" s="1"/>
  <c r="L842" i="4" a="1"/>
  <c r="L842" i="4" s="1"/>
  <c r="R842" i="4" s="1"/>
  <c r="K842" i="4" a="1"/>
  <c r="K842" i="4" s="1"/>
  <c r="J842" i="4" a="1"/>
  <c r="J842" i="4" s="1"/>
  <c r="L849" i="4" a="1"/>
  <c r="L849" i="4" s="1"/>
  <c r="R849" i="4" s="1"/>
  <c r="J849" i="4" a="1"/>
  <c r="J849" i="4" s="1"/>
  <c r="K849" i="4" a="1"/>
  <c r="K849" i="4" s="1"/>
  <c r="L851" i="4" a="1"/>
  <c r="L851" i="4" s="1"/>
  <c r="R851" i="4" s="1"/>
  <c r="K851" i="4" a="1"/>
  <c r="K851" i="4" s="1"/>
  <c r="J851" i="4" a="1"/>
  <c r="J851" i="4" s="1"/>
  <c r="L856" i="4" a="1"/>
  <c r="L856" i="4" s="1"/>
  <c r="R856" i="4" s="1"/>
  <c r="K856" i="4" a="1"/>
  <c r="K856" i="4" s="1"/>
  <c r="J856" i="4" a="1"/>
  <c r="J856" i="4" s="1"/>
  <c r="L858" i="4" a="1"/>
  <c r="L858" i="4" s="1"/>
  <c r="R858" i="4" s="1"/>
  <c r="J858" i="4" a="1"/>
  <c r="J858" i="4" s="1"/>
  <c r="K858" i="4" a="1"/>
  <c r="K858" i="4" s="1"/>
  <c r="L865" i="4" a="1"/>
  <c r="L865" i="4" s="1"/>
  <c r="R865" i="4" s="1"/>
  <c r="K865" i="4" a="1"/>
  <c r="K865" i="4" s="1"/>
  <c r="J865" i="4" a="1"/>
  <c r="J865" i="4" s="1"/>
  <c r="L867" i="4" a="1"/>
  <c r="L867" i="4" s="1"/>
  <c r="R867" i="4" s="1"/>
  <c r="K867" i="4" a="1"/>
  <c r="K867" i="4" s="1"/>
  <c r="J867" i="4" a="1"/>
  <c r="J867" i="4" s="1"/>
  <c r="L872" i="4" a="1"/>
  <c r="L872" i="4" s="1"/>
  <c r="R872" i="4" s="1"/>
  <c r="K872" i="4" a="1"/>
  <c r="K872" i="4" s="1"/>
  <c r="J872" i="4" a="1"/>
  <c r="J872" i="4" s="1"/>
  <c r="L874" i="4" a="1"/>
  <c r="L874" i="4" s="1"/>
  <c r="R874" i="4" s="1"/>
  <c r="J874" i="4" a="1"/>
  <c r="J874" i="4" s="1"/>
  <c r="L881" i="4" a="1"/>
  <c r="L881" i="4" s="1"/>
  <c r="R881" i="4" s="1"/>
  <c r="K881" i="4" a="1"/>
  <c r="K881" i="4" s="1"/>
  <c r="J881" i="4" a="1"/>
  <c r="J881" i="4" s="1"/>
  <c r="L883" i="4" a="1"/>
  <c r="L883" i="4" s="1"/>
  <c r="R883" i="4" s="1"/>
  <c r="K883" i="4" a="1"/>
  <c r="K883" i="4" s="1"/>
  <c r="J883" i="4" a="1"/>
  <c r="J883" i="4" s="1"/>
  <c r="L888" i="4" a="1"/>
  <c r="L888" i="4" s="1"/>
  <c r="R888" i="4" s="1"/>
  <c r="K888" i="4" a="1"/>
  <c r="K888" i="4" s="1"/>
  <c r="J888" i="4" a="1"/>
  <c r="J888" i="4" s="1"/>
  <c r="L890" i="4" a="1"/>
  <c r="L890" i="4" s="1"/>
  <c r="R890" i="4" s="1"/>
  <c r="K890" i="4" a="1"/>
  <c r="K890" i="4" s="1"/>
  <c r="L897" i="4" a="1"/>
  <c r="L897" i="4" s="1"/>
  <c r="R897" i="4" s="1"/>
  <c r="K897" i="4" a="1"/>
  <c r="K897" i="4" s="1"/>
  <c r="J897" i="4" a="1"/>
  <c r="J897" i="4" s="1"/>
  <c r="L899" i="4" a="1"/>
  <c r="L899" i="4" s="1"/>
  <c r="R899" i="4" s="1"/>
  <c r="K899" i="4" a="1"/>
  <c r="K899" i="4" s="1"/>
  <c r="J899" i="4" a="1"/>
  <c r="J899" i="4" s="1"/>
  <c r="L904" i="4" a="1"/>
  <c r="L904" i="4" s="1"/>
  <c r="R904" i="4" s="1"/>
  <c r="K904" i="4" a="1"/>
  <c r="K904" i="4" s="1"/>
  <c r="L906" i="4" a="1"/>
  <c r="L906" i="4" s="1"/>
  <c r="R906" i="4" s="1"/>
  <c r="J906" i="4" a="1"/>
  <c r="J906" i="4" s="1"/>
  <c r="K906" i="4" a="1"/>
  <c r="K906" i="4" s="1"/>
  <c r="L913" i="4" a="1"/>
  <c r="L913" i="4" s="1"/>
  <c r="R913" i="4" s="1"/>
  <c r="J913" i="4" a="1"/>
  <c r="J913" i="4" s="1"/>
  <c r="L915" i="4" a="1"/>
  <c r="L915" i="4" s="1"/>
  <c r="R915" i="4" s="1"/>
  <c r="K915" i="4" a="1"/>
  <c r="K915" i="4" s="1"/>
  <c r="J915" i="4" a="1"/>
  <c r="J915" i="4" s="1"/>
  <c r="L920" i="4" a="1"/>
  <c r="L920" i="4" s="1"/>
  <c r="R920" i="4" s="1"/>
  <c r="K920" i="4" a="1"/>
  <c r="K920" i="4" s="1"/>
  <c r="J920" i="4" a="1"/>
  <c r="J920" i="4" s="1"/>
  <c r="L922" i="4" a="1"/>
  <c r="L922" i="4" s="1"/>
  <c r="R922" i="4" s="1"/>
  <c r="K922" i="4" a="1"/>
  <c r="K922" i="4" s="1"/>
  <c r="J922" i="4" a="1"/>
  <c r="J922" i="4" s="1"/>
  <c r="L929" i="4" a="1"/>
  <c r="L929" i="4" s="1"/>
  <c r="R929" i="4" s="1"/>
  <c r="K929" i="4" a="1"/>
  <c r="K929" i="4" s="1"/>
  <c r="J929" i="4" a="1"/>
  <c r="J929" i="4" s="1"/>
  <c r="L931" i="4" a="1"/>
  <c r="L931" i="4" s="1"/>
  <c r="R931" i="4" s="1"/>
  <c r="K931" i="4" a="1"/>
  <c r="K931" i="4" s="1"/>
  <c r="J931" i="4" a="1"/>
  <c r="J931" i="4" s="1"/>
  <c r="L936" i="4" a="1"/>
  <c r="L936" i="4" s="1"/>
  <c r="R936" i="4" s="1"/>
  <c r="J936" i="4" a="1"/>
  <c r="J936" i="4" s="1"/>
  <c r="L938" i="4" a="1"/>
  <c r="L938" i="4" s="1"/>
  <c r="R938" i="4" s="1"/>
  <c r="K938" i="4" a="1"/>
  <c r="K938" i="4" s="1"/>
  <c r="J938" i="4" a="1"/>
  <c r="J938" i="4" s="1"/>
  <c r="L945" i="4" a="1"/>
  <c r="L945" i="4" s="1"/>
  <c r="R945" i="4" s="1"/>
  <c r="J945" i="4" a="1"/>
  <c r="J945" i="4" s="1"/>
  <c r="K945" i="4" a="1"/>
  <c r="K945" i="4" s="1"/>
  <c r="L947" i="4" a="1"/>
  <c r="L947" i="4" s="1"/>
  <c r="R947" i="4" s="1"/>
  <c r="K947" i="4" a="1"/>
  <c r="K947" i="4" s="1"/>
  <c r="L952" i="4" a="1"/>
  <c r="L952" i="4" s="1"/>
  <c r="R952" i="4" s="1"/>
  <c r="K952" i="4" a="1"/>
  <c r="K952" i="4" s="1"/>
  <c r="J952" i="4" a="1"/>
  <c r="J952" i="4" s="1"/>
  <c r="L954" i="4" a="1"/>
  <c r="L954" i="4" s="1"/>
  <c r="R954" i="4" s="1"/>
  <c r="K954" i="4" a="1"/>
  <c r="K954" i="4" s="1"/>
  <c r="J954" i="4" a="1"/>
  <c r="J954" i="4" s="1"/>
  <c r="L961" i="4" a="1"/>
  <c r="L961" i="4" s="1"/>
  <c r="R961" i="4" s="1"/>
  <c r="K961" i="4" a="1"/>
  <c r="K961" i="4" s="1"/>
  <c r="L963" i="4" a="1"/>
  <c r="L963" i="4" s="1"/>
  <c r="R963" i="4" s="1"/>
  <c r="J963" i="4" a="1"/>
  <c r="J963" i="4" s="1"/>
  <c r="K963" i="4" a="1"/>
  <c r="K963" i="4" s="1"/>
  <c r="L968" i="4" a="1"/>
  <c r="L968" i="4" s="1"/>
  <c r="R968" i="4" s="1"/>
  <c r="K968" i="4" a="1"/>
  <c r="K968" i="4" s="1"/>
  <c r="J968" i="4" a="1"/>
  <c r="J968" i="4" s="1"/>
  <c r="L970" i="4" a="1"/>
  <c r="L970" i="4" s="1"/>
  <c r="R970" i="4" s="1"/>
  <c r="K970" i="4" a="1"/>
  <c r="K970" i="4" s="1"/>
  <c r="J970" i="4" a="1"/>
  <c r="J970" i="4" s="1"/>
  <c r="L977" i="4" a="1"/>
  <c r="L977" i="4" s="1"/>
  <c r="R977" i="4" s="1"/>
  <c r="K977" i="4" a="1"/>
  <c r="K977" i="4" s="1"/>
  <c r="J977" i="4" a="1"/>
  <c r="J977" i="4" s="1"/>
  <c r="L979" i="4" a="1"/>
  <c r="L979" i="4" s="1"/>
  <c r="R979" i="4" s="1"/>
  <c r="K979" i="4" a="1"/>
  <c r="K979" i="4" s="1"/>
  <c r="J979" i="4" a="1"/>
  <c r="J979" i="4" s="1"/>
  <c r="L984" i="4" a="1"/>
  <c r="L984" i="4" s="1"/>
  <c r="R984" i="4" s="1"/>
  <c r="K984" i="4" a="1"/>
  <c r="K984" i="4" s="1"/>
  <c r="J984" i="4" a="1"/>
  <c r="J984" i="4" s="1"/>
  <c r="L986" i="4" a="1"/>
  <c r="L986" i="4" s="1"/>
  <c r="R986" i="4" s="1"/>
  <c r="J986" i="4" a="1"/>
  <c r="J986" i="4" s="1"/>
  <c r="K986" i="4" a="1"/>
  <c r="K986" i="4" s="1"/>
  <c r="L993" i="4" a="1"/>
  <c r="L993" i="4" s="1"/>
  <c r="R993" i="4" s="1"/>
  <c r="K993" i="4" a="1"/>
  <c r="K993" i="4" s="1"/>
  <c r="J993" i="4" a="1"/>
  <c r="J993" i="4" s="1"/>
  <c r="J995" i="4" a="1"/>
  <c r="J995" i="4" s="1"/>
  <c r="K995" i="4" a="1"/>
  <c r="K995" i="4" s="1"/>
  <c r="L1000" i="4" a="1"/>
  <c r="L1000" i="4" s="1"/>
  <c r="R1000" i="4" s="1"/>
  <c r="K1000" i="4" a="1"/>
  <c r="K1000" i="4" s="1"/>
  <c r="J1000" i="4" a="1"/>
  <c r="J1000" i="4" s="1"/>
  <c r="L1002" i="4" a="1"/>
  <c r="L1002" i="4" s="1"/>
  <c r="R1002" i="4" s="1"/>
  <c r="J1002" i="4" a="1"/>
  <c r="J1002" i="4" s="1"/>
  <c r="K1002" i="4" a="1"/>
  <c r="K1002" i="4" s="1"/>
  <c r="L1009" i="4" a="1"/>
  <c r="L1009" i="4" s="1"/>
  <c r="R1009" i="4" s="1"/>
  <c r="K1009" i="4" a="1"/>
  <c r="K1009" i="4" s="1"/>
  <c r="J1009" i="4" a="1"/>
  <c r="J1009" i="4" s="1"/>
  <c r="L1011" i="4" a="1"/>
  <c r="L1011" i="4" s="1"/>
  <c r="R1011" i="4" s="1"/>
  <c r="J1011" i="4" a="1"/>
  <c r="J1011" i="4" s="1"/>
  <c r="K1011" i="4" a="1"/>
  <c r="K1011" i="4" s="1"/>
  <c r="L1016" i="4" a="1"/>
  <c r="L1016" i="4" s="1"/>
  <c r="R1016" i="4" s="1"/>
  <c r="K1016" i="4" a="1"/>
  <c r="K1016" i="4" s="1"/>
  <c r="J1016" i="4" a="1"/>
  <c r="J1016" i="4" s="1"/>
  <c r="L1018" i="4" a="1"/>
  <c r="L1018" i="4" s="1"/>
  <c r="R1018" i="4" s="1"/>
  <c r="K1018" i="4" a="1"/>
  <c r="K1018" i="4" s="1"/>
  <c r="L1025" i="4" a="1"/>
  <c r="L1025" i="4" s="1"/>
  <c r="R1025" i="4" s="1"/>
  <c r="K1025" i="4" a="1"/>
  <c r="K1025" i="4" s="1"/>
  <c r="J1025" i="4" a="1"/>
  <c r="J1025" i="4" s="1"/>
  <c r="L1027" i="4" a="1"/>
  <c r="L1027" i="4" s="1"/>
  <c r="R1027" i="4" s="1"/>
  <c r="K1027" i="4" a="1"/>
  <c r="K1027" i="4" s="1"/>
  <c r="J1027" i="4" a="1"/>
  <c r="J1027" i="4" s="1"/>
  <c r="L1032" i="4" a="1"/>
  <c r="L1032" i="4" s="1"/>
  <c r="R1032" i="4" s="1"/>
  <c r="K1032" i="4" a="1"/>
  <c r="K1032" i="4" s="1"/>
  <c r="J1032" i="4" a="1"/>
  <c r="J1032" i="4" s="1"/>
  <c r="L1034" i="4" a="1"/>
  <c r="L1034" i="4" s="1"/>
  <c r="R1034" i="4" s="1"/>
  <c r="J1034" i="4" a="1"/>
  <c r="J1034" i="4" s="1"/>
  <c r="K1034" i="4" a="1"/>
  <c r="K1034" i="4" s="1"/>
  <c r="L1041" i="4" a="1"/>
  <c r="L1041" i="4" s="1"/>
  <c r="R1041" i="4" s="1"/>
  <c r="K1041" i="4" a="1"/>
  <c r="K1041" i="4" s="1"/>
  <c r="J1041" i="4" a="1"/>
  <c r="J1041" i="4" s="1"/>
  <c r="L1043" i="4" a="1"/>
  <c r="L1043" i="4" s="1"/>
  <c r="R1043" i="4" s="1"/>
  <c r="K1043" i="4" a="1"/>
  <c r="K1043" i="4" s="1"/>
  <c r="J1043" i="4" a="1"/>
  <c r="J1043" i="4" s="1"/>
  <c r="L1048" i="4" a="1"/>
  <c r="L1048" i="4" s="1"/>
  <c r="R1048" i="4" s="1"/>
  <c r="K1048" i="4" a="1"/>
  <c r="K1048" i="4" s="1"/>
  <c r="J1048" i="4" a="1"/>
  <c r="J1048" i="4" s="1"/>
  <c r="L1050" i="4" a="1"/>
  <c r="L1050" i="4" s="1"/>
  <c r="R1050" i="4" s="1"/>
  <c r="J1050" i="4" a="1"/>
  <c r="J1050" i="4" s="1"/>
  <c r="K1050" i="4" a="1"/>
  <c r="K1050" i="4" s="1"/>
  <c r="L1057" i="4" a="1"/>
  <c r="L1057" i="4" s="1"/>
  <c r="R1057" i="4" s="1"/>
  <c r="K1057" i="4" a="1"/>
  <c r="K1057" i="4" s="1"/>
  <c r="J1057" i="4" a="1"/>
  <c r="J1057" i="4" s="1"/>
  <c r="K1059" i="4" a="1"/>
  <c r="K1059" i="4" s="1"/>
  <c r="J1059" i="4" a="1"/>
  <c r="J1059" i="4" s="1"/>
  <c r="L1059" i="4" a="1"/>
  <c r="L1059" i="4" s="1"/>
  <c r="R1059" i="4" s="1"/>
  <c r="L1064" i="4" a="1"/>
  <c r="L1064" i="4" s="1"/>
  <c r="R1064" i="4" s="1"/>
  <c r="K1064" i="4" a="1"/>
  <c r="K1064" i="4" s="1"/>
  <c r="J1064" i="4" a="1"/>
  <c r="J1064" i="4" s="1"/>
  <c r="L1066" i="4" a="1"/>
  <c r="L1066" i="4" s="1"/>
  <c r="R1066" i="4" s="1"/>
  <c r="K1066" i="4" a="1"/>
  <c r="K1066" i="4" s="1"/>
  <c r="J1066" i="4" a="1"/>
  <c r="J1066" i="4" s="1"/>
  <c r="L1073" i="4" a="1"/>
  <c r="L1073" i="4" s="1"/>
  <c r="R1073" i="4" s="1"/>
  <c r="K1073" i="4" a="1"/>
  <c r="K1073" i="4" s="1"/>
  <c r="J1073" i="4" a="1"/>
  <c r="J1073" i="4" s="1"/>
  <c r="L1075" i="4" a="1"/>
  <c r="L1075" i="4" s="1"/>
  <c r="R1075" i="4" s="1"/>
  <c r="K1075" i="4" a="1"/>
  <c r="K1075" i="4" s="1"/>
  <c r="J1075" i="4" a="1"/>
  <c r="J1075" i="4" s="1"/>
  <c r="L1080" i="4" a="1"/>
  <c r="L1080" i="4" s="1"/>
  <c r="R1080" i="4" s="1"/>
  <c r="J1080" i="4" a="1"/>
  <c r="J1080" i="4" s="1"/>
  <c r="L1085" i="4" a="1"/>
  <c r="L1085" i="4" s="1"/>
  <c r="R1085" i="4" s="1"/>
  <c r="K1085" i="4" a="1"/>
  <c r="K1085" i="4" s="1"/>
  <c r="J1085" i="4" a="1"/>
  <c r="J1085" i="4" s="1"/>
  <c r="L1088" i="4" a="1"/>
  <c r="L1088" i="4" s="1"/>
  <c r="R1088" i="4" s="1"/>
  <c r="K1088" i="4" a="1"/>
  <c r="K1088" i="4" s="1"/>
  <c r="J1088" i="4" a="1"/>
  <c r="J1088" i="4" s="1"/>
  <c r="L1093" i="4" a="1"/>
  <c r="L1093" i="4" s="1"/>
  <c r="R1093" i="4" s="1"/>
  <c r="J1093" i="4" a="1"/>
  <c r="J1093" i="4" s="1"/>
  <c r="K1093" i="4" a="1"/>
  <c r="K1093" i="4" s="1"/>
  <c r="L1096" i="4" a="1"/>
  <c r="L1096" i="4" s="1"/>
  <c r="R1096" i="4" s="1"/>
  <c r="K1096" i="4" a="1"/>
  <c r="K1096" i="4" s="1"/>
  <c r="J1096" i="4" a="1"/>
  <c r="J1096" i="4" s="1"/>
  <c r="L1101" i="4" a="1"/>
  <c r="L1101" i="4" s="1"/>
  <c r="R1101" i="4" s="1"/>
  <c r="K1101" i="4" a="1"/>
  <c r="K1101" i="4" s="1"/>
  <c r="J1101" i="4" a="1"/>
  <c r="J1101" i="4" s="1"/>
  <c r="L1104" i="4" a="1"/>
  <c r="L1104" i="4" s="1"/>
  <c r="R1104" i="4" s="1"/>
  <c r="K1104" i="4" a="1"/>
  <c r="K1104" i="4" s="1"/>
  <c r="J1104" i="4" a="1"/>
  <c r="J1104" i="4" s="1"/>
  <c r="L1109" i="4" a="1"/>
  <c r="L1109" i="4" s="1"/>
  <c r="R1109" i="4" s="1"/>
  <c r="K1109" i="4" a="1"/>
  <c r="K1109" i="4" s="1"/>
  <c r="J1109" i="4" a="1"/>
  <c r="J1109" i="4" s="1"/>
  <c r="L1112" i="4" a="1"/>
  <c r="L1112" i="4" s="1"/>
  <c r="R1112" i="4" s="1"/>
  <c r="K1112" i="4" a="1"/>
  <c r="K1112" i="4" s="1"/>
  <c r="J1112" i="4" a="1"/>
  <c r="J1112" i="4" s="1"/>
  <c r="L1117" i="4" a="1"/>
  <c r="L1117" i="4" s="1"/>
  <c r="R1117" i="4" s="1"/>
  <c r="K1117" i="4" a="1"/>
  <c r="K1117" i="4" s="1"/>
  <c r="J1117" i="4" a="1"/>
  <c r="J1117" i="4" s="1"/>
  <c r="L1120" i="4" a="1"/>
  <c r="L1120" i="4" s="1"/>
  <c r="R1120" i="4" s="1"/>
  <c r="K1120" i="4" a="1"/>
  <c r="K1120" i="4" s="1"/>
  <c r="J1120" i="4" a="1"/>
  <c r="J1120" i="4" s="1"/>
  <c r="L1125" i="4" a="1"/>
  <c r="L1125" i="4" s="1"/>
  <c r="R1125" i="4" s="1"/>
  <c r="K1125" i="4" a="1"/>
  <c r="K1125" i="4" s="1"/>
  <c r="J1125" i="4" a="1"/>
  <c r="J1125" i="4" s="1"/>
  <c r="L1128" i="4" a="1"/>
  <c r="L1128" i="4" s="1"/>
  <c r="R1128" i="4" s="1"/>
  <c r="K1128" i="4" a="1"/>
  <c r="K1128" i="4" s="1"/>
  <c r="J1128" i="4" a="1"/>
  <c r="J1128" i="4" s="1"/>
  <c r="L1133" i="4" a="1"/>
  <c r="L1133" i="4" s="1"/>
  <c r="R1133" i="4" s="1"/>
  <c r="K1133" i="4" a="1"/>
  <c r="K1133" i="4" s="1"/>
  <c r="J1133" i="4" a="1"/>
  <c r="J1133" i="4" s="1"/>
  <c r="L1136" i="4" a="1"/>
  <c r="L1136" i="4" s="1"/>
  <c r="R1136" i="4" s="1"/>
  <c r="K1136" i="4" a="1"/>
  <c r="K1136" i="4" s="1"/>
  <c r="J1136" i="4" a="1"/>
  <c r="J1136" i="4" s="1"/>
  <c r="L1141" i="4" a="1"/>
  <c r="L1141" i="4" s="1"/>
  <c r="R1141" i="4" s="1"/>
  <c r="K1141" i="4" a="1"/>
  <c r="K1141" i="4" s="1"/>
  <c r="J1141" i="4" a="1"/>
  <c r="J1141" i="4" s="1"/>
  <c r="L1144" i="4" a="1"/>
  <c r="L1144" i="4" s="1"/>
  <c r="R1144" i="4" s="1"/>
  <c r="K1144" i="4" a="1"/>
  <c r="K1144" i="4" s="1"/>
  <c r="J1144" i="4" a="1"/>
  <c r="J1144" i="4" s="1"/>
  <c r="L1149" i="4" a="1"/>
  <c r="L1149" i="4" s="1"/>
  <c r="R1149" i="4" s="1"/>
  <c r="K1149" i="4" a="1"/>
  <c r="K1149" i="4" s="1"/>
  <c r="J1149" i="4" a="1"/>
  <c r="J1149" i="4" s="1"/>
  <c r="L1152" i="4" a="1"/>
  <c r="L1152" i="4" s="1"/>
  <c r="R1152" i="4" s="1"/>
  <c r="J1152" i="4" a="1"/>
  <c r="J1152" i="4" s="1"/>
  <c r="K1152" i="4" a="1"/>
  <c r="K1152" i="4" s="1"/>
  <c r="L1157" i="4" a="1"/>
  <c r="L1157" i="4" s="1"/>
  <c r="R1157" i="4" s="1"/>
  <c r="K1157" i="4" a="1"/>
  <c r="K1157" i="4" s="1"/>
  <c r="J1157" i="4" a="1"/>
  <c r="J1157" i="4" s="1"/>
  <c r="L1160" i="4" a="1"/>
  <c r="L1160" i="4" s="1"/>
  <c r="R1160" i="4" s="1"/>
  <c r="J1160" i="4" a="1"/>
  <c r="J1160" i="4" s="1"/>
  <c r="K1160" i="4" a="1"/>
  <c r="K1160" i="4" s="1"/>
  <c r="L1165" i="4" a="1"/>
  <c r="L1165" i="4" s="1"/>
  <c r="R1165" i="4" s="1"/>
  <c r="K1165" i="4" a="1"/>
  <c r="K1165" i="4" s="1"/>
  <c r="J1165" i="4" a="1"/>
  <c r="J1165" i="4" s="1"/>
  <c r="L1168" i="4" a="1"/>
  <c r="L1168" i="4" s="1"/>
  <c r="R1168" i="4" s="1"/>
  <c r="J1168" i="4" a="1"/>
  <c r="J1168" i="4" s="1"/>
  <c r="K1168" i="4" a="1"/>
  <c r="K1168" i="4" s="1"/>
  <c r="L1173" i="4" a="1"/>
  <c r="L1173" i="4" s="1"/>
  <c r="R1173" i="4" s="1"/>
  <c r="K1173" i="4" a="1"/>
  <c r="K1173" i="4" s="1"/>
  <c r="J1173" i="4" a="1"/>
  <c r="J1173" i="4" s="1"/>
  <c r="L1176" i="4" a="1"/>
  <c r="L1176" i="4" s="1"/>
  <c r="R1176" i="4" s="1"/>
  <c r="K1176" i="4" a="1"/>
  <c r="K1176" i="4" s="1"/>
  <c r="J1176" i="4" a="1"/>
  <c r="J1176" i="4" s="1"/>
  <c r="L1181" i="4" a="1"/>
  <c r="L1181" i="4" s="1"/>
  <c r="R1181" i="4" s="1"/>
  <c r="K1181" i="4" a="1"/>
  <c r="K1181" i="4" s="1"/>
  <c r="J1181" i="4" a="1"/>
  <c r="J1181" i="4" s="1"/>
  <c r="L1184" i="4" a="1"/>
  <c r="L1184" i="4" s="1"/>
  <c r="R1184" i="4" s="1"/>
  <c r="K1184" i="4" a="1"/>
  <c r="K1184" i="4" s="1"/>
  <c r="J1184" i="4" a="1"/>
  <c r="J1184" i="4" s="1"/>
  <c r="K1189" i="4" a="1"/>
  <c r="K1189" i="4" s="1"/>
  <c r="L1189" i="4" a="1"/>
  <c r="L1189" i="4" s="1"/>
  <c r="R1189" i="4" s="1"/>
  <c r="J1189" i="4" a="1"/>
  <c r="J1189" i="4" s="1"/>
  <c r="L1192" i="4" a="1"/>
  <c r="L1192" i="4" s="1"/>
  <c r="R1192" i="4" s="1"/>
  <c r="J1192" i="4" a="1"/>
  <c r="J1192" i="4" s="1"/>
  <c r="K1192" i="4" a="1"/>
  <c r="K1192" i="4" s="1"/>
  <c r="L1197" i="4" a="1"/>
  <c r="L1197" i="4" s="1"/>
  <c r="R1197" i="4" s="1"/>
  <c r="K1197" i="4" a="1"/>
  <c r="K1197" i="4" s="1"/>
  <c r="J1197" i="4" a="1"/>
  <c r="J1197" i="4" s="1"/>
  <c r="L1200" i="4" a="1"/>
  <c r="L1200" i="4" s="1"/>
  <c r="R1200" i="4" s="1"/>
  <c r="K1200" i="4" a="1"/>
  <c r="K1200" i="4" s="1"/>
  <c r="J1200" i="4" a="1"/>
  <c r="J1200" i="4" s="1"/>
  <c r="L1203" i="4" a="1"/>
  <c r="L1203" i="4" s="1"/>
  <c r="R1203" i="4" s="1"/>
  <c r="K1203" i="4" a="1"/>
  <c r="K1203" i="4" s="1"/>
  <c r="J1203" i="4" a="1"/>
  <c r="J1203" i="4" s="1"/>
  <c r="L1206" i="4" a="1"/>
  <c r="L1206" i="4" s="1"/>
  <c r="R1206" i="4" s="1"/>
  <c r="K1206" i="4" a="1"/>
  <c r="K1206" i="4" s="1"/>
  <c r="L1209" i="4" a="1"/>
  <c r="L1209" i="4" s="1"/>
  <c r="R1209" i="4" s="1"/>
  <c r="K1209" i="4" a="1"/>
  <c r="K1209" i="4" s="1"/>
  <c r="J1209" i="4" a="1"/>
  <c r="J1209" i="4" s="1"/>
  <c r="L1211" i="4" a="1"/>
  <c r="L1211" i="4" s="1"/>
  <c r="R1211" i="4" s="1"/>
  <c r="K1211" i="4" a="1"/>
  <c r="K1211" i="4" s="1"/>
  <c r="J1211" i="4" a="1"/>
  <c r="J1211" i="4" s="1"/>
  <c r="L1214" i="4" a="1"/>
  <c r="L1214" i="4" s="1"/>
  <c r="R1214" i="4" s="1"/>
  <c r="K1214" i="4" a="1"/>
  <c r="K1214" i="4" s="1"/>
  <c r="L1217" i="4" a="1"/>
  <c r="L1217" i="4" s="1"/>
  <c r="R1217" i="4" s="1"/>
  <c r="K1217" i="4" a="1"/>
  <c r="K1217" i="4" s="1"/>
  <c r="J1217" i="4" a="1"/>
  <c r="J1217" i="4" s="1"/>
  <c r="L1219" i="4" a="1"/>
  <c r="L1219" i="4" s="1"/>
  <c r="R1219" i="4" s="1"/>
  <c r="K1219" i="4" a="1"/>
  <c r="K1219" i="4" s="1"/>
  <c r="J1219" i="4" a="1"/>
  <c r="J1219" i="4" s="1"/>
  <c r="L1222" i="4" a="1"/>
  <c r="L1222" i="4" s="1"/>
  <c r="R1222" i="4" s="1"/>
  <c r="K1222" i="4" a="1"/>
  <c r="K1222" i="4" s="1"/>
  <c r="L1225" i="4" a="1"/>
  <c r="L1225" i="4" s="1"/>
  <c r="R1225" i="4" s="1"/>
  <c r="K1225" i="4" a="1"/>
  <c r="K1225" i="4" s="1"/>
  <c r="J1225" i="4" a="1"/>
  <c r="J1225" i="4" s="1"/>
  <c r="L1227" i="4" a="1"/>
  <c r="L1227" i="4" s="1"/>
  <c r="R1227" i="4" s="1"/>
  <c r="K1227" i="4" a="1"/>
  <c r="K1227" i="4" s="1"/>
  <c r="J1227" i="4" a="1"/>
  <c r="J1227" i="4" s="1"/>
  <c r="L1230" i="4" a="1"/>
  <c r="L1230" i="4" s="1"/>
  <c r="R1230" i="4" s="1"/>
  <c r="K1230" i="4" a="1"/>
  <c r="K1230" i="4" s="1"/>
  <c r="L1233" i="4" a="1"/>
  <c r="L1233" i="4" s="1"/>
  <c r="R1233" i="4" s="1"/>
  <c r="K1233" i="4" a="1"/>
  <c r="K1233" i="4" s="1"/>
  <c r="J1233" i="4" a="1"/>
  <c r="J1233" i="4" s="1"/>
  <c r="L1235" i="4" a="1"/>
  <c r="L1235" i="4" s="1"/>
  <c r="R1235" i="4" s="1"/>
  <c r="K1235" i="4" a="1"/>
  <c r="K1235" i="4" s="1"/>
  <c r="J1235" i="4" a="1"/>
  <c r="J1235" i="4" s="1"/>
  <c r="L1238" i="4" a="1"/>
  <c r="L1238" i="4" s="1"/>
  <c r="R1238" i="4" s="1"/>
  <c r="K1238" i="4" a="1"/>
  <c r="K1238" i="4" s="1"/>
  <c r="L1241" i="4" a="1"/>
  <c r="L1241" i="4" s="1"/>
  <c r="R1241" i="4" s="1"/>
  <c r="K1241" i="4" a="1"/>
  <c r="K1241" i="4" s="1"/>
  <c r="J1241" i="4" a="1"/>
  <c r="J1241" i="4" s="1"/>
  <c r="L1243" i="4" a="1"/>
  <c r="L1243" i="4" s="1"/>
  <c r="R1243" i="4" s="1"/>
  <c r="K1243" i="4" a="1"/>
  <c r="K1243" i="4" s="1"/>
  <c r="J1243" i="4" a="1"/>
  <c r="J1243" i="4" s="1"/>
  <c r="L1246" i="4" a="1"/>
  <c r="L1246" i="4" s="1"/>
  <c r="R1246" i="4" s="1"/>
  <c r="K1246" i="4" a="1"/>
  <c r="K1246" i="4" s="1"/>
  <c r="L1249" i="4" a="1"/>
  <c r="L1249" i="4" s="1"/>
  <c r="R1249" i="4" s="1"/>
  <c r="K1249" i="4" a="1"/>
  <c r="K1249" i="4" s="1"/>
  <c r="J1249" i="4" a="1"/>
  <c r="J1249" i="4" s="1"/>
  <c r="L1251" i="4" a="1"/>
  <c r="L1251" i="4" s="1"/>
  <c r="R1251" i="4" s="1"/>
  <c r="K1251" i="4" a="1"/>
  <c r="K1251" i="4" s="1"/>
  <c r="J1251" i="4" a="1"/>
  <c r="J1251" i="4" s="1"/>
  <c r="L1254" i="4" a="1"/>
  <c r="L1254" i="4" s="1"/>
  <c r="R1254" i="4" s="1"/>
  <c r="K1254" i="4" a="1"/>
  <c r="K1254" i="4" s="1"/>
  <c r="L1257" i="4" a="1"/>
  <c r="L1257" i="4" s="1"/>
  <c r="R1257" i="4" s="1"/>
  <c r="K1257" i="4" a="1"/>
  <c r="K1257" i="4" s="1"/>
  <c r="J1257" i="4" a="1"/>
  <c r="J1257" i="4" s="1"/>
  <c r="L1259" i="4" a="1"/>
  <c r="L1259" i="4" s="1"/>
  <c r="R1259" i="4" s="1"/>
  <c r="K1259" i="4" a="1"/>
  <c r="K1259" i="4" s="1"/>
  <c r="J1259" i="4" a="1"/>
  <c r="J1259" i="4" s="1"/>
  <c r="L1262" i="4" a="1"/>
  <c r="L1262" i="4" s="1"/>
  <c r="R1262" i="4" s="1"/>
  <c r="K1262" i="4" a="1"/>
  <c r="K1262" i="4" s="1"/>
  <c r="L1265" i="4" a="1"/>
  <c r="L1265" i="4" s="1"/>
  <c r="R1265" i="4" s="1"/>
  <c r="K1265" i="4" a="1"/>
  <c r="K1265" i="4" s="1"/>
  <c r="J1265" i="4" a="1"/>
  <c r="J1265" i="4" s="1"/>
  <c r="L1267" i="4" a="1"/>
  <c r="L1267" i="4" s="1"/>
  <c r="R1267" i="4" s="1"/>
  <c r="K1267" i="4" a="1"/>
  <c r="K1267" i="4" s="1"/>
  <c r="J1267" i="4" a="1"/>
  <c r="J1267" i="4" s="1"/>
  <c r="L1270" i="4" a="1"/>
  <c r="L1270" i="4" s="1"/>
  <c r="R1270" i="4" s="1"/>
  <c r="K1270" i="4" a="1"/>
  <c r="K1270" i="4" s="1"/>
  <c r="L1273" i="4" a="1"/>
  <c r="L1273" i="4" s="1"/>
  <c r="R1273" i="4" s="1"/>
  <c r="K1273" i="4" a="1"/>
  <c r="K1273" i="4" s="1"/>
  <c r="J1273" i="4" a="1"/>
  <c r="J1273" i="4" s="1"/>
  <c r="K1275" i="4" a="1"/>
  <c r="K1275" i="4" s="1"/>
  <c r="L1275" i="4" a="1"/>
  <c r="L1275" i="4" s="1"/>
  <c r="R1275" i="4" s="1"/>
  <c r="J1275" i="4" a="1"/>
  <c r="J1275" i="4" s="1"/>
  <c r="L1278" i="4" a="1"/>
  <c r="L1278" i="4" s="1"/>
  <c r="R1278" i="4" s="1"/>
  <c r="K1278" i="4" a="1"/>
  <c r="K1278" i="4" s="1"/>
  <c r="L1281" i="4" a="1"/>
  <c r="L1281" i="4" s="1"/>
  <c r="R1281" i="4" s="1"/>
  <c r="K1281" i="4" a="1"/>
  <c r="K1281" i="4" s="1"/>
  <c r="J1281" i="4" a="1"/>
  <c r="J1281" i="4" s="1"/>
  <c r="K1283" i="4" a="1"/>
  <c r="K1283" i="4" s="1"/>
  <c r="L1283" i="4" a="1"/>
  <c r="L1283" i="4" s="1"/>
  <c r="R1283" i="4" s="1"/>
  <c r="J1283" i="4" a="1"/>
  <c r="J1283" i="4" s="1"/>
  <c r="K1286" i="4" a="1"/>
  <c r="K1286" i="4" s="1"/>
  <c r="L1286" i="4" a="1"/>
  <c r="L1286" i="4" s="1"/>
  <c r="R1286" i="4" s="1"/>
  <c r="L1289" i="4" a="1"/>
  <c r="L1289" i="4" s="1"/>
  <c r="R1289" i="4" s="1"/>
  <c r="K1289" i="4" a="1"/>
  <c r="K1289" i="4" s="1"/>
  <c r="J1289" i="4" a="1"/>
  <c r="J1289" i="4" s="1"/>
  <c r="L1291" i="4" a="1"/>
  <c r="L1291" i="4" s="1"/>
  <c r="R1291" i="4" s="1"/>
  <c r="K1291" i="4" a="1"/>
  <c r="K1291" i="4" s="1"/>
  <c r="J1291" i="4" a="1"/>
  <c r="J1291" i="4" s="1"/>
  <c r="K1294" i="4" a="1"/>
  <c r="K1294" i="4" s="1"/>
  <c r="L1294" i="4" a="1"/>
  <c r="L1294" i="4" s="1"/>
  <c r="R1294" i="4" s="1"/>
  <c r="J1294" i="4" a="1"/>
  <c r="J1294" i="4" s="1"/>
  <c r="L1297" i="4" a="1"/>
  <c r="L1297" i="4" s="1"/>
  <c r="R1297" i="4" s="1"/>
  <c r="K1297" i="4" a="1"/>
  <c r="K1297" i="4" s="1"/>
  <c r="J1297" i="4" a="1"/>
  <c r="J1297" i="4" s="1"/>
  <c r="L1302" i="4" a="1"/>
  <c r="L1302" i="4" s="1"/>
  <c r="R1302" i="4" s="1"/>
  <c r="K1302" i="4" a="1"/>
  <c r="K1302" i="4" s="1"/>
  <c r="L1305" i="4" a="1"/>
  <c r="L1305" i="4" s="1"/>
  <c r="R1305" i="4" s="1"/>
  <c r="K1305" i="4" a="1"/>
  <c r="K1305" i="4" s="1"/>
  <c r="K1307" i="4" a="1"/>
  <c r="K1307" i="4" s="1"/>
  <c r="L1307" i="4" a="1"/>
  <c r="L1307" i="4" s="1"/>
  <c r="R1307" i="4" s="1"/>
  <c r="J1307" i="4" a="1"/>
  <c r="J1307" i="4" s="1"/>
  <c r="L1310" i="4" a="1"/>
  <c r="L1310" i="4" s="1"/>
  <c r="R1310" i="4" s="1"/>
  <c r="K1310" i="4" a="1"/>
  <c r="K1310" i="4" s="1"/>
  <c r="J1310" i="4" a="1"/>
  <c r="J1310" i="4" s="1"/>
  <c r="L1313" i="4" a="1"/>
  <c r="L1313" i="4" s="1"/>
  <c r="R1313" i="4" s="1"/>
  <c r="K1313" i="4" a="1"/>
  <c r="K1313" i="4" s="1"/>
  <c r="J1313" i="4" a="1"/>
  <c r="J1313" i="4" s="1"/>
  <c r="L1315" i="4" a="1"/>
  <c r="L1315" i="4" s="1"/>
  <c r="R1315" i="4" s="1"/>
  <c r="K1315" i="4" a="1"/>
  <c r="K1315" i="4" s="1"/>
  <c r="J1315" i="4" a="1"/>
  <c r="J1315" i="4" s="1"/>
  <c r="K1318" i="4" a="1"/>
  <c r="K1318" i="4" s="1"/>
  <c r="L1318" i="4" a="1"/>
  <c r="L1318" i="4" s="1"/>
  <c r="R1318" i="4" s="1"/>
  <c r="J1318" i="4" a="1"/>
  <c r="J1318" i="4" s="1"/>
  <c r="L1321" i="4" a="1"/>
  <c r="L1321" i="4" s="1"/>
  <c r="R1321" i="4" s="1"/>
  <c r="K1321" i="4" a="1"/>
  <c r="K1321" i="4" s="1"/>
  <c r="J1321" i="4" a="1"/>
  <c r="J1321" i="4" s="1"/>
  <c r="L1323" i="4" a="1"/>
  <c r="L1323" i="4" s="1"/>
  <c r="R1323" i="4" s="1"/>
  <c r="J1323" i="4" a="1"/>
  <c r="J1323" i="4" s="1"/>
  <c r="K1323" i="4" a="1"/>
  <c r="K1323" i="4" s="1"/>
  <c r="L1326" i="4" a="1"/>
  <c r="L1326" i="4" s="1"/>
  <c r="R1326" i="4" s="1"/>
  <c r="K1326" i="4" a="1"/>
  <c r="K1326" i="4" s="1"/>
  <c r="J1326" i="4" a="1"/>
  <c r="J1326" i="4" s="1"/>
  <c r="L1329" i="4" a="1"/>
  <c r="L1329" i="4" s="1"/>
  <c r="R1329" i="4" s="1"/>
  <c r="K1329" i="4" a="1"/>
  <c r="K1329" i="4" s="1"/>
  <c r="J1329" i="4" a="1"/>
  <c r="J1329" i="4" s="1"/>
  <c r="L1331" i="4" a="1"/>
  <c r="L1331" i="4" s="1"/>
  <c r="R1331" i="4" s="1"/>
  <c r="K1331" i="4" a="1"/>
  <c r="K1331" i="4" s="1"/>
  <c r="L1334" i="4" a="1"/>
  <c r="L1334" i="4" s="1"/>
  <c r="R1334" i="4" s="1"/>
  <c r="K1334" i="4" a="1"/>
  <c r="K1334" i="4" s="1"/>
  <c r="L1337" i="4" a="1"/>
  <c r="L1337" i="4" s="1"/>
  <c r="R1337" i="4" s="1"/>
  <c r="K1337" i="4" a="1"/>
  <c r="K1337" i="4" s="1"/>
  <c r="L1339" i="4" a="1"/>
  <c r="L1339" i="4" s="1"/>
  <c r="R1339" i="4" s="1"/>
  <c r="K1339" i="4" a="1"/>
  <c r="K1339" i="4" s="1"/>
  <c r="J1339" i="4" a="1"/>
  <c r="J1339" i="4" s="1"/>
  <c r="L1342" i="4" a="1"/>
  <c r="L1342" i="4" s="1"/>
  <c r="R1342" i="4" s="1"/>
  <c r="K1342" i="4" a="1"/>
  <c r="K1342" i="4" s="1"/>
  <c r="J1342" i="4" a="1"/>
  <c r="J1342" i="4" s="1"/>
  <c r="L1345" i="4" a="1"/>
  <c r="L1345" i="4" s="1"/>
  <c r="R1345" i="4" s="1"/>
  <c r="K1345" i="4" a="1"/>
  <c r="K1345" i="4" s="1"/>
  <c r="J1345" i="4" a="1"/>
  <c r="J1345" i="4" s="1"/>
  <c r="L1347" i="4" a="1"/>
  <c r="L1347" i="4" s="1"/>
  <c r="R1347" i="4" s="1"/>
  <c r="K1347" i="4" a="1"/>
  <c r="K1347" i="4" s="1"/>
  <c r="J1347" i="4" a="1"/>
  <c r="J1347" i="4" s="1"/>
  <c r="K1350" i="4" a="1"/>
  <c r="K1350" i="4" s="1"/>
  <c r="L1350" i="4" a="1"/>
  <c r="L1350" i="4" s="1"/>
  <c r="R1350" i="4" s="1"/>
  <c r="J1350" i="4" a="1"/>
  <c r="J1350" i="4" s="1"/>
  <c r="L1353" i="4" a="1"/>
  <c r="L1353" i="4" s="1"/>
  <c r="R1353" i="4" s="1"/>
  <c r="K1353" i="4" a="1"/>
  <c r="K1353" i="4" s="1"/>
  <c r="J1353" i="4" a="1"/>
  <c r="J1353" i="4" s="1"/>
  <c r="L1355" i="4" a="1"/>
  <c r="L1355" i="4" s="1"/>
  <c r="R1355" i="4" s="1"/>
  <c r="J1355" i="4" a="1"/>
  <c r="J1355" i="4" s="1"/>
  <c r="K1355" i="4" a="1"/>
  <c r="K1355" i="4" s="1"/>
  <c r="L1358" i="4" a="1"/>
  <c r="L1358" i="4" s="1"/>
  <c r="R1358" i="4" s="1"/>
  <c r="K1358" i="4" a="1"/>
  <c r="K1358" i="4" s="1"/>
  <c r="J1358" i="4" a="1"/>
  <c r="J1358" i="4" s="1"/>
  <c r="L1361" i="4" a="1"/>
  <c r="L1361" i="4" s="1"/>
  <c r="R1361" i="4" s="1"/>
  <c r="K1361" i="4" a="1"/>
  <c r="K1361" i="4" s="1"/>
  <c r="J1361" i="4" a="1"/>
  <c r="J1361" i="4" s="1"/>
  <c r="L1363" i="4" a="1"/>
  <c r="L1363" i="4" s="1"/>
  <c r="R1363" i="4" s="1"/>
  <c r="K1363" i="4" a="1"/>
  <c r="K1363" i="4" s="1"/>
  <c r="L1366" i="4" a="1"/>
  <c r="L1366" i="4" s="1"/>
  <c r="R1366" i="4" s="1"/>
  <c r="K1366" i="4" a="1"/>
  <c r="K1366" i="4" s="1"/>
  <c r="L1369" i="4" a="1"/>
  <c r="L1369" i="4" s="1"/>
  <c r="R1369" i="4" s="1"/>
  <c r="K1369" i="4" a="1"/>
  <c r="K1369" i="4" s="1"/>
  <c r="L1371" i="4" a="1"/>
  <c r="L1371" i="4" s="1"/>
  <c r="R1371" i="4" s="1"/>
  <c r="K1371" i="4" a="1"/>
  <c r="K1371" i="4" s="1"/>
  <c r="J1371" i="4" a="1"/>
  <c r="J1371" i="4" s="1"/>
  <c r="L1374" i="4" a="1"/>
  <c r="L1374" i="4" s="1"/>
  <c r="R1374" i="4" s="1"/>
  <c r="K1374" i="4" a="1"/>
  <c r="K1374" i="4" s="1"/>
  <c r="J1374" i="4" a="1"/>
  <c r="J1374" i="4" s="1"/>
  <c r="L1377" i="4" a="1"/>
  <c r="L1377" i="4" s="1"/>
  <c r="R1377" i="4" s="1"/>
  <c r="K1377" i="4" a="1"/>
  <c r="K1377" i="4" s="1"/>
  <c r="J1377" i="4" a="1"/>
  <c r="J1377" i="4" s="1"/>
  <c r="L1379" i="4" a="1"/>
  <c r="L1379" i="4" s="1"/>
  <c r="R1379" i="4" s="1"/>
  <c r="K1379" i="4" a="1"/>
  <c r="K1379" i="4" s="1"/>
  <c r="J1379" i="4" a="1"/>
  <c r="J1379" i="4" s="1"/>
  <c r="L1382" i="4" a="1"/>
  <c r="L1382" i="4" s="1"/>
  <c r="R1382" i="4" s="1"/>
  <c r="K1382" i="4" a="1"/>
  <c r="K1382" i="4" s="1"/>
  <c r="J1382" i="4" a="1"/>
  <c r="J1382" i="4" s="1"/>
  <c r="L1385" i="4" a="1"/>
  <c r="L1385" i="4" s="1"/>
  <c r="R1385" i="4" s="1"/>
  <c r="K1385" i="4" a="1"/>
  <c r="K1385" i="4" s="1"/>
  <c r="J1385" i="4" a="1"/>
  <c r="J1385" i="4" s="1"/>
  <c r="L1387" i="4" a="1"/>
  <c r="L1387" i="4" s="1"/>
  <c r="R1387" i="4" s="1"/>
  <c r="K1387" i="4" a="1"/>
  <c r="K1387" i="4" s="1"/>
  <c r="J1387" i="4" a="1"/>
  <c r="J1387" i="4" s="1"/>
  <c r="K1390" i="4" a="1"/>
  <c r="K1390" i="4" s="1"/>
  <c r="L1390" i="4" a="1"/>
  <c r="L1390" i="4" s="1"/>
  <c r="R1390" i="4" s="1"/>
  <c r="J1390" i="4" a="1"/>
  <c r="J1390" i="4" s="1"/>
  <c r="L1393" i="4" a="1"/>
  <c r="L1393" i="4" s="1"/>
  <c r="R1393" i="4" s="1"/>
  <c r="J1393" i="4" a="1"/>
  <c r="J1393" i="4" s="1"/>
  <c r="K1395" i="4" a="1"/>
  <c r="K1395" i="4" s="1"/>
  <c r="L1395" i="4" a="1"/>
  <c r="L1395" i="4" s="1"/>
  <c r="R1395" i="4" s="1"/>
  <c r="L1398" i="4" a="1"/>
  <c r="L1398" i="4" s="1"/>
  <c r="R1398" i="4" s="1"/>
  <c r="K1398" i="4" a="1"/>
  <c r="K1398" i="4" s="1"/>
  <c r="L1401" i="4" a="1"/>
  <c r="L1401" i="4" s="1"/>
  <c r="R1401" i="4" s="1"/>
  <c r="K1401" i="4" a="1"/>
  <c r="K1401" i="4" s="1"/>
  <c r="J1401" i="4" a="1"/>
  <c r="J1401" i="4" s="1"/>
  <c r="L1403" i="4" a="1"/>
  <c r="L1403" i="4" s="1"/>
  <c r="R1403" i="4" s="1"/>
  <c r="K1403" i="4" a="1"/>
  <c r="K1403" i="4" s="1"/>
  <c r="J1403" i="4" a="1"/>
  <c r="J1403" i="4" s="1"/>
  <c r="L1406" i="4" a="1"/>
  <c r="L1406" i="4" s="1"/>
  <c r="R1406" i="4" s="1"/>
  <c r="K1406" i="4" a="1"/>
  <c r="K1406" i="4" s="1"/>
  <c r="J1406" i="4" a="1"/>
  <c r="J1406" i="4" s="1"/>
  <c r="L1409" i="4" a="1"/>
  <c r="L1409" i="4" s="1"/>
  <c r="R1409" i="4" s="1"/>
  <c r="J1409" i="4" a="1"/>
  <c r="J1409" i="4" s="1"/>
  <c r="K1409" i="4" a="1"/>
  <c r="K1409" i="4" s="1"/>
  <c r="L1411" i="4" a="1"/>
  <c r="L1411" i="4" s="1"/>
  <c r="R1411" i="4" s="1"/>
  <c r="K1411" i="4" a="1"/>
  <c r="K1411" i="4" s="1"/>
  <c r="J1411" i="4" a="1"/>
  <c r="J1411" i="4" s="1"/>
  <c r="L1414" i="4" a="1"/>
  <c r="L1414" i="4" s="1"/>
  <c r="R1414" i="4" s="1"/>
  <c r="K1414" i="4" a="1"/>
  <c r="K1414" i="4" s="1"/>
  <c r="J1414" i="4" a="1"/>
  <c r="J1414" i="4" s="1"/>
  <c r="L1417" i="4" a="1"/>
  <c r="L1417" i="4" s="1"/>
  <c r="R1417" i="4" s="1"/>
  <c r="J1417" i="4" a="1"/>
  <c r="J1417" i="4" s="1"/>
  <c r="K1417" i="4" a="1"/>
  <c r="K1417" i="4" s="1"/>
  <c r="L1419" i="4" a="1"/>
  <c r="L1419" i="4" s="1"/>
  <c r="R1419" i="4" s="1"/>
  <c r="K1419" i="4" a="1"/>
  <c r="K1419" i="4" s="1"/>
  <c r="J1419" i="4" a="1"/>
  <c r="J1419" i="4" s="1"/>
  <c r="L1422" i="4" a="1"/>
  <c r="L1422" i="4" s="1"/>
  <c r="R1422" i="4" s="1"/>
  <c r="K1422" i="4" a="1"/>
  <c r="K1422" i="4" s="1"/>
  <c r="J1422" i="4" a="1"/>
  <c r="J1422" i="4" s="1"/>
  <c r="L1425" i="4" a="1"/>
  <c r="L1425" i="4" s="1"/>
  <c r="R1425" i="4" s="1"/>
  <c r="J1425" i="4" a="1"/>
  <c r="J1425" i="4" s="1"/>
  <c r="K1425" i="4" a="1"/>
  <c r="K1425" i="4" s="1"/>
  <c r="K1427" i="4" a="1"/>
  <c r="K1427" i="4" s="1"/>
  <c r="L1427" i="4" a="1"/>
  <c r="L1427" i="4" s="1"/>
  <c r="R1427" i="4" s="1"/>
  <c r="J1427" i="4" a="1"/>
  <c r="J1427" i="4" s="1"/>
  <c r="L1430" i="4" a="1"/>
  <c r="L1430" i="4" s="1"/>
  <c r="R1430" i="4" s="1"/>
  <c r="K1430" i="4" a="1"/>
  <c r="K1430" i="4" s="1"/>
  <c r="J1430" i="4" a="1"/>
  <c r="J1430" i="4" s="1"/>
  <c r="L1433" i="4" a="1"/>
  <c r="L1433" i="4" s="1"/>
  <c r="R1433" i="4" s="1"/>
  <c r="K1433" i="4" a="1"/>
  <c r="K1433" i="4" s="1"/>
  <c r="J1433" i="4" a="1"/>
  <c r="J1433" i="4" s="1"/>
  <c r="L1435" i="4" a="1"/>
  <c r="L1435" i="4" s="1"/>
  <c r="R1435" i="4" s="1"/>
  <c r="K1435" i="4" a="1"/>
  <c r="K1435" i="4" s="1"/>
  <c r="J1435" i="4" a="1"/>
  <c r="J1435" i="4" s="1"/>
  <c r="L1438" i="4" a="1"/>
  <c r="L1438" i="4" s="1"/>
  <c r="R1438" i="4" s="1"/>
  <c r="J1438" i="4" a="1"/>
  <c r="J1438" i="4" s="1"/>
  <c r="L1441" i="4" a="1"/>
  <c r="L1441" i="4" s="1"/>
  <c r="R1441" i="4" s="1"/>
  <c r="K1441" i="4" a="1"/>
  <c r="K1441" i="4" s="1"/>
  <c r="J1441" i="4" a="1"/>
  <c r="J1441" i="4" s="1"/>
  <c r="L1443" i="4" a="1"/>
  <c r="L1443" i="4" s="1"/>
  <c r="R1443" i="4" s="1"/>
  <c r="J1443" i="4" a="1"/>
  <c r="J1443" i="4" s="1"/>
  <c r="K1443" i="4" a="1"/>
  <c r="K1443" i="4" s="1"/>
  <c r="L1446" i="4" a="1"/>
  <c r="L1446" i="4" s="1"/>
  <c r="R1446" i="4" s="1"/>
  <c r="K1446" i="4" a="1"/>
  <c r="K1446" i="4" s="1"/>
  <c r="J1446" i="4" a="1"/>
  <c r="J1446" i="4" s="1"/>
  <c r="L1449" i="4" a="1"/>
  <c r="L1449" i="4" s="1"/>
  <c r="R1449" i="4" s="1"/>
  <c r="K1449" i="4" a="1"/>
  <c r="K1449" i="4" s="1"/>
  <c r="J1449" i="4" a="1"/>
  <c r="J1449" i="4" s="1"/>
  <c r="L1451" i="4" a="1"/>
  <c r="L1451" i="4" s="1"/>
  <c r="R1451" i="4" s="1"/>
  <c r="K1451" i="4" a="1"/>
  <c r="K1451" i="4" s="1"/>
  <c r="J1451" i="4" a="1"/>
  <c r="J1451" i="4" s="1"/>
  <c r="K1454" i="4" a="1"/>
  <c r="K1454" i="4" s="1"/>
  <c r="L1454" i="4" a="1"/>
  <c r="L1454" i="4" s="1"/>
  <c r="R1454" i="4" s="1"/>
  <c r="J1454" i="4" a="1"/>
  <c r="J1454" i="4" s="1"/>
  <c r="L1457" i="4" a="1"/>
  <c r="L1457" i="4" s="1"/>
  <c r="R1457" i="4" s="1"/>
  <c r="K1457" i="4" a="1"/>
  <c r="K1457" i="4" s="1"/>
  <c r="J1457" i="4" a="1"/>
  <c r="J1457" i="4" s="1"/>
  <c r="L1459" i="4" a="1"/>
  <c r="L1459" i="4" s="1"/>
  <c r="R1459" i="4" s="1"/>
  <c r="K1459" i="4" a="1"/>
  <c r="K1459" i="4" s="1"/>
  <c r="J1459" i="4" a="1"/>
  <c r="J1459" i="4" s="1"/>
  <c r="L1462" i="4" a="1"/>
  <c r="L1462" i="4" s="1"/>
  <c r="R1462" i="4" s="1"/>
  <c r="K1462" i="4" a="1"/>
  <c r="K1462" i="4" s="1"/>
  <c r="J1462" i="4" a="1"/>
  <c r="J1462" i="4" s="1"/>
  <c r="L1465" i="4" a="1"/>
  <c r="L1465" i="4" s="1"/>
  <c r="R1465" i="4" s="1"/>
  <c r="K1465" i="4" a="1"/>
  <c r="K1465" i="4" s="1"/>
  <c r="J1465" i="4" a="1"/>
  <c r="J1465" i="4" s="1"/>
  <c r="L1468" i="4" a="1"/>
  <c r="L1468" i="4" s="1"/>
  <c r="R1468" i="4" s="1"/>
  <c r="K1468" i="4" a="1"/>
  <c r="K1468" i="4" s="1"/>
  <c r="J1468" i="4" a="1"/>
  <c r="J1468" i="4" s="1"/>
  <c r="L1471" i="4" a="1"/>
  <c r="L1471" i="4" s="1"/>
  <c r="R1471" i="4" s="1"/>
  <c r="J1471" i="4" a="1"/>
  <c r="J1471" i="4" s="1"/>
  <c r="K1471" i="4" a="1"/>
  <c r="K1471" i="4" s="1"/>
  <c r="K1478" i="4" a="1"/>
  <c r="K1478" i="4" s="1"/>
  <c r="J1478" i="4" a="1"/>
  <c r="J1478" i="4" s="1"/>
  <c r="L1481" i="4" a="1"/>
  <c r="L1481" i="4" s="1"/>
  <c r="R1481" i="4" s="1"/>
  <c r="J1481" i="4" a="1"/>
  <c r="J1481" i="4" s="1"/>
  <c r="K1481" i="4" a="1"/>
  <c r="K1481" i="4" s="1"/>
  <c r="L1484" i="4" a="1"/>
  <c r="L1484" i="4" s="1"/>
  <c r="R1484" i="4" s="1"/>
  <c r="K1484" i="4" a="1"/>
  <c r="K1484" i="4" s="1"/>
  <c r="J1484" i="4" a="1"/>
  <c r="J1484" i="4" s="1"/>
  <c r="L1487" i="4" a="1"/>
  <c r="L1487" i="4" s="1"/>
  <c r="R1487" i="4" s="1"/>
  <c r="K1487" i="4" a="1"/>
  <c r="K1487" i="4" s="1"/>
  <c r="J1487" i="4" a="1"/>
  <c r="J1487" i="4" s="1"/>
  <c r="L1494" i="4" a="1"/>
  <c r="L1494" i="4" s="1"/>
  <c r="R1494" i="4" s="1"/>
  <c r="K1494" i="4" a="1"/>
  <c r="K1494" i="4" s="1"/>
  <c r="J1494" i="4" a="1"/>
  <c r="J1494" i="4" s="1"/>
  <c r="L1497" i="4" a="1"/>
  <c r="L1497" i="4" s="1"/>
  <c r="R1497" i="4" s="1"/>
  <c r="K1497" i="4" a="1"/>
  <c r="K1497" i="4" s="1"/>
  <c r="J1497" i="4" a="1"/>
  <c r="J1497" i="4" s="1"/>
  <c r="L1500" i="4" a="1"/>
  <c r="L1500" i="4" s="1"/>
  <c r="R1500" i="4" s="1"/>
  <c r="K1500" i="4" a="1"/>
  <c r="K1500" i="4" s="1"/>
  <c r="J1500" i="4" a="1"/>
  <c r="J1500" i="4" s="1"/>
  <c r="L1503" i="4" a="1"/>
  <c r="L1503" i="4" s="1"/>
  <c r="R1503" i="4" s="1"/>
  <c r="J1503" i="4" a="1"/>
  <c r="J1503" i="4" s="1"/>
  <c r="L1510" i="4" a="1"/>
  <c r="L1510" i="4" s="1"/>
  <c r="R1510" i="4" s="1"/>
  <c r="K1510" i="4" a="1"/>
  <c r="K1510" i="4" s="1"/>
  <c r="J1510" i="4" a="1"/>
  <c r="J1510" i="4" s="1"/>
  <c r="L1513" i="4" a="1"/>
  <c r="L1513" i="4" s="1"/>
  <c r="R1513" i="4" s="1"/>
  <c r="J1513" i="4" a="1"/>
  <c r="J1513" i="4" s="1"/>
  <c r="L1516" i="4" a="1"/>
  <c r="L1516" i="4" s="1"/>
  <c r="R1516" i="4" s="1"/>
  <c r="K1516" i="4" a="1"/>
  <c r="K1516" i="4" s="1"/>
  <c r="J1516" i="4" a="1"/>
  <c r="J1516" i="4" s="1"/>
  <c r="L1519" i="4" a="1"/>
  <c r="L1519" i="4" s="1"/>
  <c r="R1519" i="4" s="1"/>
  <c r="J1519" i="4" a="1"/>
  <c r="J1519" i="4" s="1"/>
  <c r="L1526" i="4" a="1"/>
  <c r="L1526" i="4" s="1"/>
  <c r="R1526" i="4" s="1"/>
  <c r="K1526" i="4" a="1"/>
  <c r="K1526" i="4" s="1"/>
  <c r="J1526" i="4" a="1"/>
  <c r="J1526" i="4" s="1"/>
  <c r="L1529" i="4" a="1"/>
  <c r="L1529" i="4" s="1"/>
  <c r="R1529" i="4" s="1"/>
  <c r="K1529" i="4" a="1"/>
  <c r="K1529" i="4" s="1"/>
  <c r="J1529" i="4" a="1"/>
  <c r="J1529" i="4" s="1"/>
  <c r="L1532" i="4" a="1"/>
  <c r="L1532" i="4" s="1"/>
  <c r="R1532" i="4" s="1"/>
  <c r="J1532" i="4" a="1"/>
  <c r="J1532" i="4" s="1"/>
  <c r="K1535" i="4" a="1"/>
  <c r="K1535" i="4" s="1"/>
  <c r="L1535" i="4" a="1"/>
  <c r="L1535" i="4" s="1"/>
  <c r="R1535" i="4" s="1"/>
  <c r="J1535" i="4" a="1"/>
  <c r="J1535" i="4" s="1"/>
  <c r="L1538" i="4" a="1"/>
  <c r="L1538" i="4" s="1"/>
  <c r="R1538" i="4" s="1"/>
  <c r="J1538" i="4" a="1"/>
  <c r="J1538" i="4" s="1"/>
  <c r="L1543" i="4" a="1"/>
  <c r="L1543" i="4" s="1"/>
  <c r="R1543" i="4" s="1"/>
  <c r="K1543" i="4" a="1"/>
  <c r="K1543" i="4" s="1"/>
  <c r="J1543" i="4" a="1"/>
  <c r="J1543" i="4" s="1"/>
  <c r="K1546" i="4" a="1"/>
  <c r="K1546" i="4" s="1"/>
  <c r="L1546" i="4" a="1"/>
  <c r="L1546" i="4" s="1"/>
  <c r="R1546" i="4" s="1"/>
  <c r="J1546" i="4" a="1"/>
  <c r="J1546" i="4" s="1"/>
  <c r="L1551" i="4" a="1"/>
  <c r="L1551" i="4" s="1"/>
  <c r="R1551" i="4" s="1"/>
  <c r="J1551" i="4" a="1"/>
  <c r="J1551" i="4" s="1"/>
  <c r="K1554" i="4" a="1"/>
  <c r="K1554" i="4" s="1"/>
  <c r="L1554" i="4" a="1"/>
  <c r="L1554" i="4" s="1"/>
  <c r="R1554" i="4" s="1"/>
  <c r="J1554" i="4" a="1"/>
  <c r="J1554" i="4" s="1"/>
  <c r="L1559" i="4" a="1"/>
  <c r="L1559" i="4" s="1"/>
  <c r="R1559" i="4" s="1"/>
  <c r="K1559" i="4" a="1"/>
  <c r="K1559" i="4" s="1"/>
  <c r="J1559" i="4" a="1"/>
  <c r="J1559" i="4" s="1"/>
  <c r="L1562" i="4" a="1"/>
  <c r="L1562" i="4" s="1"/>
  <c r="R1562" i="4" s="1"/>
  <c r="K1562" i="4" a="1"/>
  <c r="K1562" i="4" s="1"/>
  <c r="J1562" i="4" a="1"/>
  <c r="J1562" i="4" s="1"/>
  <c r="L1569" i="4" a="1"/>
  <c r="L1569" i="4" s="1"/>
  <c r="R1569" i="4" s="1"/>
  <c r="K1569" i="4" a="1"/>
  <c r="K1569" i="4" s="1"/>
  <c r="J1569" i="4" a="1"/>
  <c r="J1569" i="4" s="1"/>
  <c r="L1572" i="4" a="1"/>
  <c r="L1572" i="4" s="1"/>
  <c r="R1572" i="4" s="1"/>
  <c r="K1572" i="4" a="1"/>
  <c r="K1572" i="4" s="1"/>
  <c r="J1572" i="4" a="1"/>
  <c r="J1572" i="4" s="1"/>
  <c r="L1577" i="4" a="1"/>
  <c r="L1577" i="4" s="1"/>
  <c r="R1577" i="4" s="1"/>
  <c r="K1577" i="4" a="1"/>
  <c r="K1577" i="4" s="1"/>
  <c r="J1577" i="4" a="1"/>
  <c r="J1577" i="4" s="1"/>
  <c r="L1580" i="4" a="1"/>
  <c r="L1580" i="4" s="1"/>
  <c r="R1580" i="4" s="1"/>
  <c r="K1580" i="4" a="1"/>
  <c r="K1580" i="4" s="1"/>
  <c r="J1580" i="4" a="1"/>
  <c r="J1580" i="4" s="1"/>
  <c r="L1585" i="4" a="1"/>
  <c r="L1585" i="4" s="1"/>
  <c r="R1585" i="4" s="1"/>
  <c r="J1585" i="4" a="1"/>
  <c r="J1585" i="4" s="1"/>
  <c r="K1585" i="4" a="1"/>
  <c r="K1585" i="4" s="1"/>
  <c r="L1587" i="4" a="1"/>
  <c r="L1587" i="4" s="1"/>
  <c r="R1587" i="4" s="1"/>
  <c r="J1587" i="4" a="1"/>
  <c r="J1587" i="4" s="1"/>
  <c r="K1587" i="4" a="1"/>
  <c r="K1587" i="4" s="1"/>
  <c r="L1590" i="4" a="1"/>
  <c r="L1590" i="4" s="1"/>
  <c r="R1590" i="4" s="1"/>
  <c r="K1590" i="4" a="1"/>
  <c r="K1590" i="4" s="1"/>
  <c r="J1590" i="4" a="1"/>
  <c r="J1590" i="4" s="1"/>
  <c r="L1593" i="4" a="1"/>
  <c r="L1593" i="4" s="1"/>
  <c r="R1593" i="4" s="1"/>
  <c r="K1593" i="4" a="1"/>
  <c r="K1593" i="4" s="1"/>
  <c r="J1593" i="4" a="1"/>
  <c r="J1593" i="4" s="1"/>
  <c r="L1595" i="4" a="1"/>
  <c r="L1595" i="4" s="1"/>
  <c r="R1595" i="4" s="1"/>
  <c r="J1595" i="4" a="1"/>
  <c r="J1595" i="4" s="1"/>
  <c r="K1598" i="4" a="1"/>
  <c r="K1598" i="4" s="1"/>
  <c r="L1598" i="4" a="1"/>
  <c r="L1598" i="4" s="1"/>
  <c r="R1598" i="4" s="1"/>
  <c r="J1598" i="4" a="1"/>
  <c r="J1598" i="4" s="1"/>
  <c r="L1601" i="4" a="1"/>
  <c r="L1601" i="4" s="1"/>
  <c r="R1601" i="4" s="1"/>
  <c r="J1601" i="4" a="1"/>
  <c r="J1601" i="4" s="1"/>
  <c r="L1603" i="4" a="1"/>
  <c r="L1603" i="4" s="1"/>
  <c r="R1603" i="4" s="1"/>
  <c r="K1603" i="4" a="1"/>
  <c r="K1603" i="4" s="1"/>
  <c r="J1603" i="4" a="1"/>
  <c r="J1603" i="4" s="1"/>
  <c r="L1606" i="4" a="1"/>
  <c r="L1606" i="4" s="1"/>
  <c r="R1606" i="4" s="1"/>
  <c r="K1606" i="4" a="1"/>
  <c r="K1606" i="4" s="1"/>
  <c r="J1606" i="4" a="1"/>
  <c r="J1606" i="4" s="1"/>
  <c r="L1613" i="4" a="1"/>
  <c r="L1613" i="4" s="1"/>
  <c r="R1613" i="4" s="1"/>
  <c r="J1613" i="4" a="1"/>
  <c r="J1613" i="4" s="1"/>
  <c r="K1613" i="4" a="1"/>
  <c r="K1613" i="4" s="1"/>
  <c r="L1616" i="4" a="1"/>
  <c r="L1616" i="4" s="1"/>
  <c r="R1616" i="4" s="1"/>
  <c r="K1616" i="4" a="1"/>
  <c r="K1616" i="4" s="1"/>
  <c r="J1616" i="4" a="1"/>
  <c r="J1616" i="4" s="1"/>
  <c r="L1619" i="4" a="1"/>
  <c r="L1619" i="4" s="1"/>
  <c r="R1619" i="4" s="1"/>
  <c r="J1619" i="4" a="1"/>
  <c r="J1619" i="4" s="1"/>
  <c r="K1619" i="4" a="1"/>
  <c r="K1619" i="4" s="1"/>
  <c r="K1622" i="4" a="1"/>
  <c r="K1622" i="4" s="1"/>
  <c r="L1622" i="4" a="1"/>
  <c r="L1622" i="4" s="1"/>
  <c r="R1622" i="4" s="1"/>
  <c r="J1622" i="4" a="1"/>
  <c r="J1622" i="4" s="1"/>
  <c r="K1629" i="4" a="1"/>
  <c r="K1629" i="4" s="1"/>
  <c r="L1629" i="4" a="1"/>
  <c r="L1629" i="4" s="1"/>
  <c r="R1629" i="4" s="1"/>
  <c r="J1629" i="4" a="1"/>
  <c r="J1629" i="4" s="1"/>
  <c r="K1632" i="4" a="1"/>
  <c r="K1632" i="4" s="1"/>
  <c r="L1632" i="4" a="1"/>
  <c r="L1632" i="4" s="1"/>
  <c r="R1632" i="4" s="1"/>
  <c r="J1632" i="4" a="1"/>
  <c r="J1632" i="4" s="1"/>
  <c r="L1635" i="4" a="1"/>
  <c r="L1635" i="4" s="1"/>
  <c r="R1635" i="4" s="1"/>
  <c r="K1635" i="4" a="1"/>
  <c r="K1635" i="4" s="1"/>
  <c r="J1635" i="4" a="1"/>
  <c r="J1635" i="4" s="1"/>
  <c r="L1638" i="4" a="1"/>
  <c r="L1638" i="4" s="1"/>
  <c r="R1638" i="4" s="1"/>
  <c r="K1638" i="4" a="1"/>
  <c r="K1638" i="4" s="1"/>
  <c r="J1638" i="4" a="1"/>
  <c r="J1638" i="4" s="1"/>
  <c r="L1645" i="4" a="1"/>
  <c r="L1645" i="4" s="1"/>
  <c r="R1645" i="4" s="1"/>
  <c r="K1645" i="4" a="1"/>
  <c r="K1645" i="4" s="1"/>
  <c r="J1645" i="4" a="1"/>
  <c r="J1645" i="4" s="1"/>
  <c r="L1648" i="4" a="1"/>
  <c r="L1648" i="4" s="1"/>
  <c r="R1648" i="4" s="1"/>
  <c r="K1648" i="4" a="1"/>
  <c r="K1648" i="4" s="1"/>
  <c r="J1648" i="4" a="1"/>
  <c r="J1648" i="4" s="1"/>
  <c r="J1651" i="4" a="1"/>
  <c r="J1651" i="4" s="1"/>
  <c r="L1651" i="4" a="1"/>
  <c r="L1651" i="4" s="1"/>
  <c r="R1651" i="4" s="1"/>
  <c r="K1651" i="4" a="1"/>
  <c r="K1651" i="4" s="1"/>
  <c r="L1654" i="4" a="1"/>
  <c r="L1654" i="4" s="1"/>
  <c r="R1654" i="4" s="1"/>
  <c r="K1654" i="4" a="1"/>
  <c r="K1654" i="4" s="1"/>
  <c r="J1654" i="4" a="1"/>
  <c r="J1654" i="4" s="1"/>
  <c r="L1661" i="4" a="1"/>
  <c r="L1661" i="4" s="1"/>
  <c r="R1661" i="4" s="1"/>
  <c r="K1661" i="4" a="1"/>
  <c r="K1661" i="4" s="1"/>
  <c r="J1661" i="4" a="1"/>
  <c r="J1661" i="4" s="1"/>
  <c r="L1666" i="4" a="1"/>
  <c r="L1666" i="4" s="1"/>
  <c r="R1666" i="4" s="1"/>
  <c r="K1666" i="4" a="1"/>
  <c r="K1666" i="4" s="1"/>
  <c r="J1666" i="4" a="1"/>
  <c r="J1666" i="4" s="1"/>
  <c r="L1669" i="4" a="1"/>
  <c r="L1669" i="4" s="1"/>
  <c r="R1669" i="4" s="1"/>
  <c r="K1669" i="4" a="1"/>
  <c r="K1669" i="4" s="1"/>
  <c r="J1669" i="4" a="1"/>
  <c r="J1669" i="4" s="1"/>
  <c r="L1674" i="4" a="1"/>
  <c r="L1674" i="4" s="1"/>
  <c r="R1674" i="4" s="1"/>
  <c r="K1674" i="4" a="1"/>
  <c r="K1674" i="4" s="1"/>
  <c r="J1674" i="4" a="1"/>
  <c r="J1674" i="4" s="1"/>
  <c r="L1677" i="4" a="1"/>
  <c r="L1677" i="4" s="1"/>
  <c r="R1677" i="4" s="1"/>
  <c r="J1677" i="4" a="1"/>
  <c r="J1677" i="4" s="1"/>
  <c r="L1682" i="4" a="1"/>
  <c r="L1682" i="4" s="1"/>
  <c r="R1682" i="4" s="1"/>
  <c r="K1682" i="4" a="1"/>
  <c r="K1682" i="4" s="1"/>
  <c r="J1682" i="4" a="1"/>
  <c r="J1682" i="4" s="1"/>
  <c r="L1685" i="4" a="1"/>
  <c r="L1685" i="4" s="1"/>
  <c r="R1685" i="4" s="1"/>
  <c r="K1685" i="4" a="1"/>
  <c r="K1685" i="4" s="1"/>
  <c r="J1685" i="4" a="1"/>
  <c r="J1685" i="4" s="1"/>
  <c r="L1690" i="4" a="1"/>
  <c r="L1690" i="4" s="1"/>
  <c r="R1690" i="4" s="1"/>
  <c r="J1690" i="4" a="1"/>
  <c r="J1690" i="4" s="1"/>
  <c r="L1693" i="4" a="1"/>
  <c r="L1693" i="4" s="1"/>
  <c r="R1693" i="4" s="1"/>
  <c r="K1693" i="4" a="1"/>
  <c r="K1693" i="4" s="1"/>
  <c r="J1693" i="4" a="1"/>
  <c r="J1693" i="4" s="1"/>
  <c r="L1698" i="4" a="1"/>
  <c r="L1698" i="4" s="1"/>
  <c r="R1698" i="4" s="1"/>
  <c r="K1698" i="4" a="1"/>
  <c r="K1698" i="4" s="1"/>
  <c r="J1698" i="4" a="1"/>
  <c r="J1698" i="4" s="1"/>
  <c r="L1701" i="4" a="1"/>
  <c r="L1701" i="4" s="1"/>
  <c r="R1701" i="4" s="1"/>
  <c r="J1701" i="4" a="1"/>
  <c r="J1701" i="4" s="1"/>
  <c r="K1701" i="4" a="1"/>
  <c r="K1701" i="4" s="1"/>
  <c r="L1706" i="4" a="1"/>
  <c r="L1706" i="4" s="1"/>
  <c r="R1706" i="4" s="1"/>
  <c r="K1706" i="4" a="1"/>
  <c r="K1706" i="4" s="1"/>
  <c r="J1706" i="4" a="1"/>
  <c r="J1706" i="4" s="1"/>
  <c r="L1709" i="4" a="1"/>
  <c r="L1709" i="4" s="1"/>
  <c r="R1709" i="4" s="1"/>
  <c r="J1709" i="4" a="1"/>
  <c r="J1709" i="4" s="1"/>
  <c r="K1714" i="4" a="1"/>
  <c r="K1714" i="4" s="1"/>
  <c r="L1714" i="4" a="1"/>
  <c r="L1714" i="4" s="1"/>
  <c r="R1714" i="4" s="1"/>
  <c r="J1714" i="4" a="1"/>
  <c r="J1714" i="4" s="1"/>
  <c r="L1717" i="4" a="1"/>
  <c r="L1717" i="4" s="1"/>
  <c r="R1717" i="4" s="1"/>
  <c r="K1717" i="4" a="1"/>
  <c r="K1717" i="4" s="1"/>
  <c r="J1717" i="4" a="1"/>
  <c r="J1717" i="4" s="1"/>
  <c r="L1722" i="4" a="1"/>
  <c r="L1722" i="4" s="1"/>
  <c r="R1722" i="4" s="1"/>
  <c r="K1722" i="4" a="1"/>
  <c r="K1722" i="4" s="1"/>
  <c r="J1722" i="4" a="1"/>
  <c r="J1722" i="4" s="1"/>
  <c r="L1725" i="4" a="1"/>
  <c r="L1725" i="4" s="1"/>
  <c r="R1725" i="4" s="1"/>
  <c r="K1725" i="4" a="1"/>
  <c r="K1725" i="4" s="1"/>
  <c r="J1725" i="4" a="1"/>
  <c r="J1725" i="4" s="1"/>
  <c r="K1730" i="4" a="1"/>
  <c r="K1730" i="4" s="1"/>
  <c r="L1730" i="4" a="1"/>
  <c r="L1730" i="4" s="1"/>
  <c r="R1730" i="4" s="1"/>
  <c r="J1730" i="4" a="1"/>
  <c r="J1730" i="4" s="1"/>
  <c r="L1733" i="4" a="1"/>
  <c r="L1733" i="4" s="1"/>
  <c r="R1733" i="4" s="1"/>
  <c r="K1733" i="4" a="1"/>
  <c r="K1733" i="4" s="1"/>
  <c r="J1733" i="4" a="1"/>
  <c r="J1733" i="4" s="1"/>
  <c r="L1738" i="4" a="1"/>
  <c r="L1738" i="4" s="1"/>
  <c r="R1738" i="4" s="1"/>
  <c r="J1738" i="4" a="1"/>
  <c r="J1738" i="4" s="1"/>
  <c r="L1741" i="4" a="1"/>
  <c r="L1741" i="4" s="1"/>
  <c r="R1741" i="4" s="1"/>
  <c r="J1741" i="4" a="1"/>
  <c r="J1741" i="4" s="1"/>
  <c r="K1741" i="4" a="1"/>
  <c r="K1741" i="4" s="1"/>
  <c r="L1746" i="4" a="1"/>
  <c r="L1746" i="4" s="1"/>
  <c r="R1746" i="4" s="1"/>
  <c r="K1746" i="4" a="1"/>
  <c r="K1746" i="4" s="1"/>
  <c r="J1746" i="4" a="1"/>
  <c r="J1746" i="4" s="1"/>
  <c r="L1749" i="4" a="1"/>
  <c r="L1749" i="4" s="1"/>
  <c r="R1749" i="4" s="1"/>
  <c r="J1749" i="4" a="1"/>
  <c r="J1749" i="4" s="1"/>
  <c r="L1754" i="4" a="1"/>
  <c r="L1754" i="4" s="1"/>
  <c r="R1754" i="4" s="1"/>
  <c r="K1754" i="4" a="1"/>
  <c r="K1754" i="4" s="1"/>
  <c r="J1754" i="4" a="1"/>
  <c r="J1754" i="4" s="1"/>
  <c r="L1757" i="4" a="1"/>
  <c r="L1757" i="4" s="1"/>
  <c r="R1757" i="4" s="1"/>
  <c r="K1757" i="4" a="1"/>
  <c r="K1757" i="4" s="1"/>
  <c r="J1757" i="4" a="1"/>
  <c r="J1757" i="4" s="1"/>
  <c r="K1762" i="4" a="1"/>
  <c r="K1762" i="4" s="1"/>
  <c r="L1762" i="4" a="1"/>
  <c r="L1762" i="4" s="1"/>
  <c r="R1762" i="4" s="1"/>
  <c r="J1762" i="4" a="1"/>
  <c r="J1762" i="4" s="1"/>
  <c r="L1765" i="4" a="1"/>
  <c r="L1765" i="4" s="1"/>
  <c r="R1765" i="4" s="1"/>
  <c r="J1765" i="4" a="1"/>
  <c r="J1765" i="4" s="1"/>
  <c r="K1765" i="4" a="1"/>
  <c r="K1765" i="4" s="1"/>
  <c r="L1767" i="4" a="1"/>
  <c r="L1767" i="4" s="1"/>
  <c r="R1767" i="4" s="1"/>
  <c r="K1767" i="4" a="1"/>
  <c r="K1767" i="4" s="1"/>
  <c r="J1767" i="4" a="1"/>
  <c r="J1767" i="4" s="1"/>
  <c r="L1770" i="4" a="1"/>
  <c r="L1770" i="4" s="1"/>
  <c r="R1770" i="4" s="1"/>
  <c r="K1770" i="4" a="1"/>
  <c r="K1770" i="4" s="1"/>
  <c r="J1770" i="4" a="1"/>
  <c r="J1770" i="4" s="1"/>
  <c r="L1772" i="4" a="1"/>
  <c r="L1772" i="4" s="1"/>
  <c r="R1772" i="4" s="1"/>
  <c r="K1772" i="4" a="1"/>
  <c r="K1772" i="4" s="1"/>
  <c r="J1772" i="4" a="1"/>
  <c r="J1772" i="4" s="1"/>
  <c r="K1775" i="4" a="1"/>
  <c r="K1775" i="4" s="1"/>
  <c r="J1775" i="4" a="1"/>
  <c r="J1775" i="4" s="1"/>
  <c r="L1778" i="4" a="1"/>
  <c r="L1778" i="4" s="1"/>
  <c r="R1778" i="4" s="1"/>
  <c r="K1778" i="4" a="1"/>
  <c r="K1778" i="4" s="1"/>
  <c r="J1778" i="4" a="1"/>
  <c r="J1778" i="4" s="1"/>
  <c r="L1780" i="4" a="1"/>
  <c r="L1780" i="4" s="1"/>
  <c r="R1780" i="4" s="1"/>
  <c r="K1780" i="4" a="1"/>
  <c r="K1780" i="4" s="1"/>
  <c r="J1780" i="4" a="1"/>
  <c r="J1780" i="4" s="1"/>
  <c r="L1783" i="4" a="1"/>
  <c r="L1783" i="4" s="1"/>
  <c r="R1783" i="4" s="1"/>
  <c r="J1783" i="4" a="1"/>
  <c r="J1783" i="4" s="1"/>
  <c r="L1786" i="4" a="1"/>
  <c r="L1786" i="4" s="1"/>
  <c r="R1786" i="4" s="1"/>
  <c r="K1786" i="4" a="1"/>
  <c r="K1786" i="4" s="1"/>
  <c r="J1786" i="4" a="1"/>
  <c r="J1786" i="4" s="1"/>
  <c r="L1788" i="4" a="1"/>
  <c r="L1788" i="4" s="1"/>
  <c r="R1788" i="4" s="1"/>
  <c r="K1788" i="4" a="1"/>
  <c r="K1788" i="4" s="1"/>
  <c r="J1788" i="4" a="1"/>
  <c r="J1788" i="4" s="1"/>
  <c r="L1791" i="4" a="1"/>
  <c r="L1791" i="4" s="1"/>
  <c r="R1791" i="4" s="1"/>
  <c r="K1791" i="4" a="1"/>
  <c r="K1791" i="4" s="1"/>
  <c r="J1791" i="4" a="1"/>
  <c r="J1791" i="4" s="1"/>
  <c r="L1794" i="4" a="1"/>
  <c r="L1794" i="4" s="1"/>
  <c r="R1794" i="4" s="1"/>
  <c r="K1794" i="4" a="1"/>
  <c r="K1794" i="4" s="1"/>
  <c r="J1794" i="4" a="1"/>
  <c r="J1794" i="4" s="1"/>
  <c r="L1796" i="4" a="1"/>
  <c r="L1796" i="4" s="1"/>
  <c r="R1796" i="4" s="1"/>
  <c r="K1796" i="4" a="1"/>
  <c r="K1796" i="4" s="1"/>
  <c r="J1796" i="4" a="1"/>
  <c r="J1796" i="4" s="1"/>
  <c r="L1799" i="4" a="1"/>
  <c r="L1799" i="4" s="1"/>
  <c r="R1799" i="4" s="1"/>
  <c r="J1799" i="4" a="1"/>
  <c r="J1799" i="4" s="1"/>
  <c r="K1799" i="4" a="1"/>
  <c r="K1799" i="4" s="1"/>
  <c r="L1802" i="4" a="1"/>
  <c r="L1802" i="4" s="1"/>
  <c r="R1802" i="4" s="1"/>
  <c r="K1802" i="4" a="1"/>
  <c r="K1802" i="4" s="1"/>
  <c r="J1802" i="4" a="1"/>
  <c r="J1802" i="4" s="1"/>
  <c r="K1804" i="4" a="1"/>
  <c r="K1804" i="4" s="1"/>
  <c r="L1804" i="4" a="1"/>
  <c r="L1804" i="4" s="1"/>
  <c r="R1804" i="4" s="1"/>
  <c r="J1804" i="4" a="1"/>
  <c r="J1804" i="4" s="1"/>
  <c r="L1807" i="4" a="1"/>
  <c r="L1807" i="4" s="1"/>
  <c r="R1807" i="4" s="1"/>
  <c r="K1807" i="4" a="1"/>
  <c r="K1807" i="4" s="1"/>
  <c r="J1807" i="4" a="1"/>
  <c r="J1807" i="4" s="1"/>
  <c r="L1810" i="4" a="1"/>
  <c r="L1810" i="4" s="1"/>
  <c r="R1810" i="4" s="1"/>
  <c r="K1810" i="4" a="1"/>
  <c r="K1810" i="4" s="1"/>
  <c r="J1810" i="4" a="1"/>
  <c r="J1810" i="4" s="1"/>
  <c r="L1812" i="4" a="1"/>
  <c r="L1812" i="4" s="1"/>
  <c r="R1812" i="4" s="1"/>
  <c r="J1812" i="4" a="1"/>
  <c r="J1812" i="4" s="1"/>
  <c r="L1815" i="4" a="1"/>
  <c r="L1815" i="4" s="1"/>
  <c r="R1815" i="4" s="1"/>
  <c r="J1815" i="4" a="1"/>
  <c r="J1815" i="4" s="1"/>
  <c r="K1815" i="4" a="1"/>
  <c r="K1815" i="4" s="1"/>
  <c r="L1818" i="4" a="1"/>
  <c r="L1818" i="4" s="1"/>
  <c r="R1818" i="4" s="1"/>
  <c r="K1818" i="4" a="1"/>
  <c r="K1818" i="4" s="1"/>
  <c r="J1818" i="4" a="1"/>
  <c r="J1818" i="4" s="1"/>
  <c r="L1820" i="4" a="1"/>
  <c r="L1820" i="4" s="1"/>
  <c r="R1820" i="4" s="1"/>
  <c r="K1820" i="4" a="1"/>
  <c r="K1820" i="4" s="1"/>
  <c r="J1820" i="4" a="1"/>
  <c r="J1820" i="4" s="1"/>
  <c r="K1823" i="4" a="1"/>
  <c r="K1823" i="4" s="1"/>
  <c r="L1823" i="4" a="1"/>
  <c r="L1823" i="4" s="1"/>
  <c r="R1823" i="4" s="1"/>
  <c r="J1823" i="4" a="1"/>
  <c r="J1823" i="4" s="1"/>
  <c r="K1826" i="4" a="1"/>
  <c r="K1826" i="4" s="1"/>
  <c r="J1826" i="4" a="1"/>
  <c r="J1826" i="4" s="1"/>
  <c r="L1828" i="4" a="1"/>
  <c r="L1828" i="4" s="1"/>
  <c r="R1828" i="4" s="1"/>
  <c r="K1828" i="4" a="1"/>
  <c r="K1828" i="4" s="1"/>
  <c r="J1828" i="4" a="1"/>
  <c r="J1828" i="4" s="1"/>
  <c r="L1831" i="4" a="1"/>
  <c r="L1831" i="4" s="1"/>
  <c r="R1831" i="4" s="1"/>
  <c r="K1831" i="4" a="1"/>
  <c r="K1831" i="4" s="1"/>
  <c r="J1831" i="4" a="1"/>
  <c r="J1831" i="4" s="1"/>
  <c r="L1834" i="4" a="1"/>
  <c r="L1834" i="4" s="1"/>
  <c r="R1834" i="4" s="1"/>
  <c r="J1834" i="4" a="1"/>
  <c r="J1834" i="4" s="1"/>
  <c r="L1836" i="4" a="1"/>
  <c r="L1836" i="4" s="1"/>
  <c r="R1836" i="4" s="1"/>
  <c r="K1836" i="4" a="1"/>
  <c r="K1836" i="4" s="1"/>
  <c r="J1836" i="4" a="1"/>
  <c r="J1836" i="4" s="1"/>
  <c r="L1839" i="4" a="1"/>
  <c r="L1839" i="4" s="1"/>
  <c r="R1839" i="4" s="1"/>
  <c r="K1839" i="4" a="1"/>
  <c r="K1839" i="4" s="1"/>
  <c r="J1839" i="4" a="1"/>
  <c r="J1839" i="4" s="1"/>
  <c r="K1842" i="4" a="1"/>
  <c r="K1842" i="4" s="1"/>
  <c r="L1842" i="4" a="1"/>
  <c r="L1842" i="4" s="1"/>
  <c r="R1842" i="4" s="1"/>
  <c r="J1842" i="4" a="1"/>
  <c r="J1842" i="4" s="1"/>
  <c r="L1844" i="4" a="1"/>
  <c r="L1844" i="4" s="1"/>
  <c r="R1844" i="4" s="1"/>
  <c r="K1844" i="4" a="1"/>
  <c r="K1844" i="4" s="1"/>
  <c r="J1844" i="4" a="1"/>
  <c r="J1844" i="4" s="1"/>
  <c r="L1847" i="4" a="1"/>
  <c r="L1847" i="4" s="1"/>
  <c r="R1847" i="4" s="1"/>
  <c r="K1847" i="4" a="1"/>
  <c r="K1847" i="4" s="1"/>
  <c r="J1847" i="4" a="1"/>
  <c r="J1847" i="4" s="1"/>
  <c r="L1850" i="4" a="1"/>
  <c r="L1850" i="4" s="1"/>
  <c r="R1850" i="4" s="1"/>
  <c r="K1850" i="4" a="1"/>
  <c r="K1850" i="4" s="1"/>
  <c r="J1850" i="4" a="1"/>
  <c r="J1850" i="4" s="1"/>
  <c r="L1852" i="4" a="1"/>
  <c r="L1852" i="4" s="1"/>
  <c r="R1852" i="4" s="1"/>
  <c r="K1852" i="4" a="1"/>
  <c r="K1852" i="4" s="1"/>
  <c r="J1852" i="4" a="1"/>
  <c r="J1852" i="4" s="1"/>
  <c r="L1857" i="4" a="1"/>
  <c r="L1857" i="4" s="1"/>
  <c r="R1857" i="4" s="1"/>
  <c r="K1857" i="4" a="1"/>
  <c r="K1857" i="4" s="1"/>
  <c r="J1857" i="4" a="1"/>
  <c r="J1857" i="4" s="1"/>
  <c r="L1859" i="4" a="1"/>
  <c r="L1859" i="4" s="1"/>
  <c r="R1859" i="4" s="1"/>
  <c r="K1859" i="4" a="1"/>
  <c r="K1859" i="4" s="1"/>
  <c r="J1859" i="4" a="1"/>
  <c r="J1859" i="4" s="1"/>
  <c r="L1861" i="4" a="1"/>
  <c r="L1861" i="4" s="1"/>
  <c r="R1861" i="4" s="1"/>
  <c r="K1861" i="4" a="1"/>
  <c r="K1861" i="4" s="1"/>
  <c r="J1861" i="4" a="1"/>
  <c r="J1861" i="4" s="1"/>
  <c r="L1863" i="4" a="1"/>
  <c r="L1863" i="4" s="1"/>
  <c r="R1863" i="4" s="1"/>
  <c r="J1863" i="4" a="1"/>
  <c r="J1863" i="4" s="1"/>
  <c r="K1865" i="4" a="1"/>
  <c r="K1865" i="4" s="1"/>
  <c r="L1865" i="4" a="1"/>
  <c r="L1865" i="4" s="1"/>
  <c r="R1865" i="4" s="1"/>
  <c r="J1865" i="4" a="1"/>
  <c r="J1865" i="4" s="1"/>
  <c r="J1867" i="4" a="1"/>
  <c r="J1867" i="4" s="1"/>
  <c r="L1867" i="4" a="1"/>
  <c r="L1867" i="4" s="1"/>
  <c r="R1867" i="4" s="1"/>
  <c r="K1867" i="4" a="1"/>
  <c r="K1867" i="4" s="1"/>
  <c r="L1869" i="4" a="1"/>
  <c r="L1869" i="4" s="1"/>
  <c r="R1869" i="4" s="1"/>
  <c r="J1869" i="4" a="1"/>
  <c r="J1869" i="4" s="1"/>
  <c r="L1871" i="4" a="1"/>
  <c r="L1871" i="4" s="1"/>
  <c r="R1871" i="4" s="1"/>
  <c r="K1871" i="4" a="1"/>
  <c r="K1871" i="4" s="1"/>
  <c r="J1871" i="4" a="1"/>
  <c r="J1871" i="4" s="1"/>
  <c r="L1873" i="4" a="1"/>
  <c r="L1873" i="4" s="1"/>
  <c r="R1873" i="4" s="1"/>
  <c r="J1873" i="4" a="1"/>
  <c r="J1873" i="4" s="1"/>
  <c r="K1873" i="4" a="1"/>
  <c r="K1873" i="4" s="1"/>
  <c r="L1875" i="4" a="1"/>
  <c r="L1875" i="4" s="1"/>
  <c r="R1875" i="4" s="1"/>
  <c r="J1875" i="4" a="1"/>
  <c r="J1875" i="4" s="1"/>
  <c r="L1877" i="4" a="1"/>
  <c r="L1877" i="4" s="1"/>
  <c r="R1877" i="4" s="1"/>
  <c r="J1877" i="4" a="1"/>
  <c r="J1877" i="4" s="1"/>
  <c r="K1877" i="4" a="1"/>
  <c r="K1877" i="4" s="1"/>
  <c r="L1879" i="4" a="1"/>
  <c r="L1879" i="4" s="1"/>
  <c r="R1879" i="4" s="1"/>
  <c r="J1879" i="4" a="1"/>
  <c r="J1879" i="4" s="1"/>
  <c r="K1879" i="4" a="1"/>
  <c r="K1879" i="4" s="1"/>
  <c r="L1881" i="4" a="1"/>
  <c r="L1881" i="4" s="1"/>
  <c r="R1881" i="4" s="1"/>
  <c r="K1881" i="4" a="1"/>
  <c r="K1881" i="4" s="1"/>
  <c r="J1881" i="4" a="1"/>
  <c r="J1881" i="4" s="1"/>
  <c r="L1883" i="4" a="1"/>
  <c r="L1883" i="4" s="1"/>
  <c r="R1883" i="4" s="1"/>
  <c r="J1883" i="4" a="1"/>
  <c r="J1883" i="4" s="1"/>
  <c r="K1883" i="4" a="1"/>
  <c r="K1883" i="4" s="1"/>
  <c r="L1885" i="4" a="1"/>
  <c r="L1885" i="4" s="1"/>
  <c r="R1885" i="4" s="1"/>
  <c r="J1885" i="4" a="1"/>
  <c r="J1885" i="4" s="1"/>
  <c r="K1885" i="4" a="1"/>
  <c r="K1885" i="4" s="1"/>
  <c r="L1894" i="4" a="1"/>
  <c r="L1894" i="4" s="1"/>
  <c r="R1894" i="4" s="1"/>
  <c r="K1894" i="4" a="1"/>
  <c r="K1894" i="4" s="1"/>
  <c r="L1899" i="4" a="1"/>
  <c r="L1899" i="4" s="1"/>
  <c r="R1899" i="4" s="1"/>
  <c r="K1899" i="4" a="1"/>
  <c r="K1899" i="4" s="1"/>
  <c r="J1899" i="4" a="1"/>
  <c r="J1899" i="4" s="1"/>
  <c r="L1901" i="4" a="1"/>
  <c r="L1901" i="4" s="1"/>
  <c r="R1901" i="4" s="1"/>
  <c r="J1901" i="4" a="1"/>
  <c r="J1901" i="4" s="1"/>
  <c r="K1901" i="4" a="1"/>
  <c r="K1901" i="4" s="1"/>
  <c r="L1908" i="4" a="1"/>
  <c r="L1908" i="4" s="1"/>
  <c r="R1908" i="4" s="1"/>
  <c r="K1908" i="4" a="1"/>
  <c r="K1908" i="4" s="1"/>
  <c r="L1910" i="4" a="1"/>
  <c r="L1910" i="4" s="1"/>
  <c r="R1910" i="4" s="1"/>
  <c r="K1910" i="4" a="1"/>
  <c r="K1910" i="4" s="1"/>
  <c r="K1913" i="4" a="1"/>
  <c r="K1913" i="4" s="1"/>
  <c r="L1913" i="4" a="1"/>
  <c r="L1913" i="4" s="1"/>
  <c r="R1913" i="4" s="1"/>
  <c r="L1916" i="4" a="1"/>
  <c r="L1916" i="4" s="1"/>
  <c r="R1916" i="4" s="1"/>
  <c r="K1916" i="4" a="1"/>
  <c r="K1916" i="4" s="1"/>
  <c r="L1919" i="4" a="1"/>
  <c r="L1919" i="4" s="1"/>
  <c r="R1919" i="4" s="1"/>
  <c r="K1919" i="4" a="1"/>
  <c r="K1919" i="4" s="1"/>
  <c r="L1922" i="4" a="1"/>
  <c r="L1922" i="4" s="1"/>
  <c r="R1922" i="4" s="1"/>
  <c r="K1922" i="4" a="1"/>
  <c r="K1922" i="4" s="1"/>
  <c r="L1927" i="4" a="1"/>
  <c r="L1927" i="4" s="1"/>
  <c r="R1927" i="4" s="1"/>
  <c r="K1927" i="4" a="1"/>
  <c r="K1927" i="4" s="1"/>
  <c r="L1930" i="4" a="1"/>
  <c r="L1930" i="4" s="1"/>
  <c r="R1930" i="4" s="1"/>
  <c r="K1930" i="4" a="1"/>
  <c r="K1930" i="4" s="1"/>
  <c r="L1932" i="4" a="1"/>
  <c r="L1932" i="4" s="1"/>
  <c r="R1932" i="4" s="1"/>
  <c r="K1932" i="4" a="1"/>
  <c r="K1932" i="4" s="1"/>
  <c r="L1942" i="4" a="1"/>
  <c r="L1942" i="4" s="1"/>
  <c r="R1942" i="4" s="1"/>
  <c r="K1942" i="4" a="1"/>
  <c r="K1942" i="4" s="1"/>
  <c r="L1944" i="4" a="1"/>
  <c r="L1944" i="4" s="1"/>
  <c r="R1944" i="4" s="1"/>
  <c r="K1944" i="4" a="1"/>
  <c r="K1944" i="4" s="1"/>
  <c r="L1947" i="4" a="1"/>
  <c r="L1947" i="4" s="1"/>
  <c r="R1947" i="4" s="1"/>
  <c r="K1947" i="4" a="1"/>
  <c r="K1947" i="4" s="1"/>
  <c r="L1959" i="4" a="1"/>
  <c r="L1959" i="4" s="1"/>
  <c r="R1959" i="4" s="1"/>
  <c r="K1959" i="4" a="1"/>
  <c r="K1959" i="4" s="1"/>
  <c r="L1962" i="4" a="1"/>
  <c r="L1962" i="4" s="1"/>
  <c r="R1962" i="4" s="1"/>
  <c r="K1962" i="4" a="1"/>
  <c r="K1962" i="4" s="1"/>
  <c r="L1964" i="4" a="1"/>
  <c r="L1964" i="4" s="1"/>
  <c r="R1964" i="4" s="1"/>
  <c r="K1964" i="4" a="1"/>
  <c r="K1964" i="4" s="1"/>
  <c r="L1967" i="4" a="1"/>
  <c r="L1967" i="4" s="1"/>
  <c r="R1967" i="4" s="1"/>
  <c r="K1967" i="4" a="1"/>
  <c r="K1967" i="4" s="1"/>
  <c r="L1970" i="4" a="1"/>
  <c r="L1970" i="4" s="1"/>
  <c r="R1970" i="4" s="1"/>
  <c r="K1970" i="4" a="1"/>
  <c r="K1970" i="4" s="1"/>
  <c r="L1972" i="4" a="1"/>
  <c r="L1972" i="4" s="1"/>
  <c r="R1972" i="4" s="1"/>
  <c r="K1972" i="4" a="1"/>
  <c r="K1972" i="4" s="1"/>
  <c r="L1975" i="4" a="1"/>
  <c r="L1975" i="4" s="1"/>
  <c r="R1975" i="4" s="1"/>
  <c r="K1975" i="4" a="1"/>
  <c r="K1975" i="4" s="1"/>
  <c r="L1978" i="4" a="1"/>
  <c r="L1978" i="4" s="1"/>
  <c r="R1978" i="4" s="1"/>
  <c r="K1978" i="4" a="1"/>
  <c r="K1978" i="4" s="1"/>
  <c r="L1980" i="4" a="1"/>
  <c r="L1980" i="4" s="1"/>
  <c r="R1980" i="4" s="1"/>
  <c r="K1980" i="4" a="1"/>
  <c r="K1980" i="4" s="1"/>
  <c r="L1983" i="4" a="1"/>
  <c r="L1983" i="4" s="1"/>
  <c r="R1983" i="4" s="1"/>
  <c r="K1983" i="4" a="1"/>
  <c r="K1983" i="4" s="1"/>
  <c r="L1986" i="4" a="1"/>
  <c r="L1986" i="4" s="1"/>
  <c r="R1986" i="4" s="1"/>
  <c r="K1986" i="4" a="1"/>
  <c r="K1986" i="4" s="1"/>
  <c r="L1991" i="4" a="1"/>
  <c r="L1991" i="4" s="1"/>
  <c r="R1991" i="4" s="1"/>
  <c r="K1991" i="4" a="1"/>
  <c r="K1991" i="4" s="1"/>
  <c r="L1999" i="4" a="1"/>
  <c r="L1999" i="4" s="1"/>
  <c r="R1999" i="4" s="1"/>
  <c r="K1999" i="4" a="1"/>
  <c r="K1999" i="4" s="1"/>
  <c r="K2002" i="4" a="1"/>
  <c r="K2002" i="4" s="1"/>
  <c r="L2002" i="4" a="1"/>
  <c r="L2002" i="4" s="1"/>
  <c r="R2002" i="4" s="1"/>
  <c r="L2004" i="4" a="1"/>
  <c r="L2004" i="4" s="1"/>
  <c r="R2004" i="4" s="1"/>
  <c r="K2004" i="4" a="1"/>
  <c r="K2004" i="4" s="1"/>
  <c r="L2007" i="4" a="1"/>
  <c r="L2007" i="4" s="1"/>
  <c r="R2007" i="4" s="1"/>
  <c r="K2007" i="4" a="1"/>
  <c r="K2007" i="4" s="1"/>
  <c r="L2010" i="4" a="1"/>
  <c r="L2010" i="4" s="1"/>
  <c r="R2010" i="4" s="1"/>
  <c r="K2010" i="4" a="1"/>
  <c r="K2010" i="4" s="1"/>
  <c r="L2012" i="4" a="1"/>
  <c r="L2012" i="4" s="1"/>
  <c r="R2012" i="4" s="1"/>
  <c r="K2012" i="4" a="1"/>
  <c r="K2012" i="4" s="1"/>
  <c r="L2015" i="4" a="1"/>
  <c r="L2015" i="4" s="1"/>
  <c r="R2015" i="4" s="1"/>
  <c r="K2015" i="4" a="1"/>
  <c r="K2015" i="4" s="1"/>
  <c r="L2018" i="4" a="1"/>
  <c r="L2018" i="4" s="1"/>
  <c r="R2018" i="4" s="1"/>
  <c r="K2018" i="4" a="1"/>
  <c r="K2018" i="4" s="1"/>
  <c r="L2020" i="4" a="1"/>
  <c r="L2020" i="4" s="1"/>
  <c r="R2020" i="4" s="1"/>
  <c r="K2020" i="4" a="1"/>
  <c r="K2020" i="4" s="1"/>
  <c r="L2023" i="4" a="1"/>
  <c r="L2023" i="4" s="1"/>
  <c r="R2023" i="4" s="1"/>
  <c r="K2023" i="4" a="1"/>
  <c r="K2023" i="4" s="1"/>
  <c r="J2023" i="4" a="1"/>
  <c r="J2023" i="4" s="1"/>
  <c r="L2026" i="4" a="1"/>
  <c r="L2026" i="4" s="1"/>
  <c r="R2026" i="4" s="1"/>
  <c r="J2026" i="4" a="1"/>
  <c r="J2026" i="4" s="1"/>
  <c r="K2026" i="4" a="1"/>
  <c r="K2026" i="4" s="1"/>
  <c r="K2028" i="4" a="1"/>
  <c r="K2028" i="4" s="1"/>
  <c r="L2028" i="4" a="1"/>
  <c r="L2028" i="4" s="1"/>
  <c r="R2028" i="4" s="1"/>
  <c r="K2031" i="4" a="1"/>
  <c r="K2031" i="4" s="1"/>
  <c r="L2031" i="4" a="1"/>
  <c r="L2031" i="4" s="1"/>
  <c r="R2031" i="4" s="1"/>
  <c r="L2034" i="4" a="1"/>
  <c r="L2034" i="4" s="1"/>
  <c r="R2034" i="4" s="1"/>
  <c r="K2034" i="4" a="1"/>
  <c r="K2034" i="4" s="1"/>
  <c r="L2036" i="4" a="1"/>
  <c r="L2036" i="4" s="1"/>
  <c r="R2036" i="4" s="1"/>
  <c r="K2036" i="4" a="1"/>
  <c r="K2036" i="4" s="1"/>
  <c r="L2042" i="4" a="1"/>
  <c r="L2042" i="4" s="1"/>
  <c r="R2042" i="4" s="1"/>
  <c r="K2042" i="4" a="1"/>
  <c r="K2042" i="4" s="1"/>
  <c r="L2044" i="4" a="1"/>
  <c r="L2044" i="4" s="1"/>
  <c r="R2044" i="4" s="1"/>
  <c r="K2044" i="4" a="1"/>
  <c r="K2044" i="4" s="1"/>
  <c r="J2044" i="4" a="1"/>
  <c r="J2044" i="4" s="1"/>
  <c r="L2047" i="4" a="1"/>
  <c r="L2047" i="4" s="1"/>
  <c r="R2047" i="4" s="1"/>
  <c r="K2047" i="4" a="1"/>
  <c r="K2047" i="4" s="1"/>
  <c r="J2047" i="4" a="1"/>
  <c r="J2047" i="4" s="1"/>
  <c r="L2050" i="4" a="1"/>
  <c r="L2050" i="4" s="1"/>
  <c r="R2050" i="4" s="1"/>
  <c r="K2050" i="4" a="1"/>
  <c r="K2050" i="4" s="1"/>
  <c r="J2050" i="4" a="1"/>
  <c r="J2050" i="4" s="1"/>
  <c r="L2052" i="4" a="1"/>
  <c r="L2052" i="4" s="1"/>
  <c r="R2052" i="4" s="1"/>
  <c r="K2052" i="4" a="1"/>
  <c r="K2052" i="4" s="1"/>
  <c r="L2055" i="4" a="1"/>
  <c r="L2055" i="4" s="1"/>
  <c r="R2055" i="4" s="1"/>
  <c r="K2055" i="4" a="1"/>
  <c r="K2055" i="4" s="1"/>
  <c r="L2060" i="4" a="1"/>
  <c r="L2060" i="4" s="1"/>
  <c r="R2060" i="4" s="1"/>
  <c r="K2060" i="4" a="1"/>
  <c r="K2060" i="4" s="1"/>
  <c r="K2063" i="4" a="1"/>
  <c r="K2063" i="4" s="1"/>
  <c r="L2063" i="4" a="1"/>
  <c r="L2063" i="4" s="1"/>
  <c r="R2063" i="4" s="1"/>
  <c r="J2063" i="4" a="1"/>
  <c r="J2063" i="4" s="1"/>
  <c r="L2066" i="4" a="1"/>
  <c r="L2066" i="4" s="1"/>
  <c r="R2066" i="4" s="1"/>
  <c r="K2066" i="4" a="1"/>
  <c r="K2066" i="4" s="1"/>
  <c r="J2066" i="4" a="1"/>
  <c r="J2066" i="4" s="1"/>
  <c r="L2071" i="4" a="1"/>
  <c r="L2071" i="4" s="1"/>
  <c r="R2071" i="4" s="1"/>
  <c r="K2071" i="4" a="1"/>
  <c r="K2071" i="4" s="1"/>
  <c r="L2074" i="4" a="1"/>
  <c r="L2074" i="4" s="1"/>
  <c r="R2074" i="4" s="1"/>
  <c r="K2074" i="4" a="1"/>
  <c r="K2074" i="4" s="1"/>
  <c r="K2076" i="4" a="1"/>
  <c r="K2076" i="4" s="1"/>
  <c r="L2076" i="4" a="1"/>
  <c r="L2076" i="4" s="1"/>
  <c r="R2076" i="4" s="1"/>
  <c r="L2079" i="4" a="1"/>
  <c r="L2079" i="4" s="1"/>
  <c r="R2079" i="4" s="1"/>
  <c r="K2079" i="4" a="1"/>
  <c r="K2079" i="4" s="1"/>
  <c r="L2082" i="4" a="1"/>
  <c r="L2082" i="4" s="1"/>
  <c r="R2082" i="4" s="1"/>
  <c r="K2082" i="4" a="1"/>
  <c r="K2082" i="4" s="1"/>
  <c r="L2084" i="4" a="1"/>
  <c r="L2084" i="4" s="1"/>
  <c r="R2084" i="4" s="1"/>
  <c r="K2084" i="4" a="1"/>
  <c r="K2084" i="4" s="1"/>
  <c r="L2087" i="4" a="1"/>
  <c r="L2087" i="4" s="1"/>
  <c r="R2087" i="4" s="1"/>
  <c r="K2087" i="4" a="1"/>
  <c r="K2087" i="4" s="1"/>
  <c r="J2087" i="4" a="1"/>
  <c r="J2087" i="4" s="1"/>
  <c r="L2090" i="4" a="1"/>
  <c r="L2090" i="4" s="1"/>
  <c r="R2090" i="4" s="1"/>
  <c r="J2090" i="4" a="1"/>
  <c r="J2090" i="4" s="1"/>
  <c r="L2092" i="4" a="1"/>
  <c r="L2092" i="4" s="1"/>
  <c r="R2092" i="4" s="1"/>
  <c r="K2092" i="4" a="1"/>
  <c r="K2092" i="4" s="1"/>
  <c r="L2095" i="4" a="1"/>
  <c r="L2095" i="4" s="1"/>
  <c r="R2095" i="4" s="1"/>
  <c r="K2095" i="4" a="1"/>
  <c r="K2095" i="4" s="1"/>
  <c r="L2098" i="4" a="1"/>
  <c r="L2098" i="4" s="1"/>
  <c r="R2098" i="4" s="1"/>
  <c r="K2098" i="4" a="1"/>
  <c r="K2098" i="4" s="1"/>
  <c r="L2100" i="4" a="1"/>
  <c r="L2100" i="4" s="1"/>
  <c r="R2100" i="4" s="1"/>
  <c r="K2100" i="4" a="1"/>
  <c r="K2100" i="4" s="1"/>
  <c r="L2103" i="4" a="1"/>
  <c r="L2103" i="4" s="1"/>
  <c r="R2103" i="4" s="1"/>
  <c r="K2103" i="4" a="1"/>
  <c r="K2103" i="4" s="1"/>
  <c r="L2106" i="4" a="1"/>
  <c r="L2106" i="4" s="1"/>
  <c r="R2106" i="4" s="1"/>
  <c r="K2106" i="4" a="1"/>
  <c r="K2106" i="4" s="1"/>
  <c r="L2108" i="4" a="1"/>
  <c r="L2108" i="4" s="1"/>
  <c r="R2108" i="4" s="1"/>
  <c r="K2108" i="4" a="1"/>
  <c r="K2108" i="4" s="1"/>
  <c r="J2108" i="4" a="1"/>
  <c r="J2108" i="4" s="1"/>
  <c r="L2111" i="4" a="1"/>
  <c r="L2111" i="4" s="1"/>
  <c r="R2111" i="4" s="1"/>
  <c r="K2111" i="4" a="1"/>
  <c r="K2111" i="4" s="1"/>
  <c r="J2111" i="4" a="1"/>
  <c r="J2111" i="4" s="1"/>
  <c r="L2114" i="4" a="1"/>
  <c r="L2114" i="4" s="1"/>
  <c r="R2114" i="4" s="1"/>
  <c r="K2114" i="4" a="1"/>
  <c r="K2114" i="4" s="1"/>
  <c r="K2121" i="4" a="1"/>
  <c r="K2121" i="4" s="1"/>
  <c r="L2121" i="4" a="1"/>
  <c r="L2121" i="4" s="1"/>
  <c r="R2121" i="4" s="1"/>
  <c r="L2123" i="4" a="1"/>
  <c r="L2123" i="4" s="1"/>
  <c r="R2123" i="4" s="1"/>
  <c r="K2123" i="4" a="1"/>
  <c r="K2123" i="4" s="1"/>
  <c r="L2130" i="4" a="1"/>
  <c r="L2130" i="4" s="1"/>
  <c r="R2130" i="4" s="1"/>
  <c r="K2130" i="4" a="1"/>
  <c r="K2130" i="4" s="1"/>
  <c r="L2132" i="4" a="1"/>
  <c r="L2132" i="4" s="1"/>
  <c r="R2132" i="4" s="1"/>
  <c r="K2132" i="4" a="1"/>
  <c r="K2132" i="4" s="1"/>
  <c r="L2137" i="4" a="1"/>
  <c r="L2137" i="4" s="1"/>
  <c r="R2137" i="4" s="1"/>
  <c r="K2137" i="4" a="1"/>
  <c r="K2137" i="4" s="1"/>
  <c r="J2137" i="4" a="1"/>
  <c r="J2137" i="4" s="1"/>
  <c r="L2139" i="4" a="1"/>
  <c r="L2139" i="4" s="1"/>
  <c r="R2139" i="4" s="1"/>
  <c r="K2139" i="4" a="1"/>
  <c r="K2139" i="4" s="1"/>
  <c r="L2146" i="4" a="1"/>
  <c r="L2146" i="4" s="1"/>
  <c r="R2146" i="4" s="1"/>
  <c r="K2146" i="4" a="1"/>
  <c r="K2146" i="4" s="1"/>
  <c r="L2153" i="4" a="1"/>
  <c r="L2153" i="4" s="1"/>
  <c r="R2153" i="4" s="1"/>
  <c r="K2153" i="4" a="1"/>
  <c r="K2153" i="4" s="1"/>
  <c r="L2155" i="4" a="1"/>
  <c r="L2155" i="4" s="1"/>
  <c r="R2155" i="4" s="1"/>
  <c r="K2155" i="4" a="1"/>
  <c r="K2155" i="4" s="1"/>
  <c r="L2162" i="4" a="1"/>
  <c r="L2162" i="4" s="1"/>
  <c r="R2162" i="4" s="1"/>
  <c r="K2162" i="4" a="1"/>
  <c r="K2162" i="4" s="1"/>
  <c r="L2164" i="4" a="1"/>
  <c r="L2164" i="4" s="1"/>
  <c r="R2164" i="4" s="1"/>
  <c r="K2164" i="4" a="1"/>
  <c r="K2164" i="4" s="1"/>
  <c r="L2169" i="4" a="1"/>
  <c r="L2169" i="4" s="1"/>
  <c r="R2169" i="4" s="1"/>
  <c r="K2169" i="4" a="1"/>
  <c r="K2169" i="4" s="1"/>
  <c r="J2169" i="4" a="1"/>
  <c r="J2169" i="4" s="1"/>
  <c r="L2171" i="4" a="1"/>
  <c r="L2171" i="4" s="1"/>
  <c r="R2171" i="4" s="1"/>
  <c r="K2171" i="4" a="1"/>
  <c r="K2171" i="4" s="1"/>
  <c r="L2178" i="4" a="1"/>
  <c r="L2178" i="4" s="1"/>
  <c r="R2178" i="4" s="1"/>
  <c r="K2178" i="4" a="1"/>
  <c r="K2178" i="4" s="1"/>
  <c r="L2181" i="4" a="1"/>
  <c r="L2181" i="4" s="1"/>
  <c r="R2181" i="4" s="1"/>
  <c r="K2181" i="4" a="1"/>
  <c r="K2181" i="4" s="1"/>
  <c r="L2186" i="4" a="1"/>
  <c r="L2186" i="4" s="1"/>
  <c r="R2186" i="4" s="1"/>
  <c r="J2186" i="4" a="1"/>
  <c r="J2186" i="4" s="1"/>
  <c r="K2186" i="4" a="1"/>
  <c r="K2186" i="4" s="1"/>
  <c r="L2189" i="4" a="1"/>
  <c r="L2189" i="4" s="1"/>
  <c r="R2189" i="4" s="1"/>
  <c r="K2189" i="4" a="1"/>
  <c r="K2189" i="4" s="1"/>
  <c r="J2189" i="4" a="1"/>
  <c r="J2189" i="4" s="1"/>
  <c r="L2194" i="4" a="1"/>
  <c r="L2194" i="4" s="1"/>
  <c r="R2194" i="4" s="1"/>
  <c r="K2194" i="4" a="1"/>
  <c r="K2194" i="4" s="1"/>
  <c r="L2196" i="4" a="1"/>
  <c r="L2196" i="4" s="1"/>
  <c r="R2196" i="4" s="1"/>
  <c r="K2196" i="4" a="1"/>
  <c r="K2196" i="4" s="1"/>
  <c r="L2202" i="4" a="1"/>
  <c r="L2202" i="4" s="1"/>
  <c r="R2202" i="4" s="1"/>
  <c r="K2202" i="4" a="1"/>
  <c r="K2202" i="4" s="1"/>
  <c r="L2204" i="4" a="1"/>
  <c r="L2204" i="4" s="1"/>
  <c r="R2204" i="4" s="1"/>
  <c r="K2204" i="4" a="1"/>
  <c r="K2204" i="4" s="1"/>
  <c r="J2204" i="4" a="1"/>
  <c r="J2204" i="4" s="1"/>
  <c r="L2207" i="4" a="1"/>
  <c r="L2207" i="4" s="1"/>
  <c r="R2207" i="4" s="1"/>
  <c r="K2207" i="4" a="1"/>
  <c r="K2207" i="4" s="1"/>
  <c r="J2207" i="4" a="1"/>
  <c r="J2207" i="4" s="1"/>
  <c r="L2210" i="4" a="1"/>
  <c r="L2210" i="4" s="1"/>
  <c r="R2210" i="4" s="1"/>
  <c r="K2210" i="4" a="1"/>
  <c r="K2210" i="4" s="1"/>
  <c r="L2212" i="4" a="1"/>
  <c r="L2212" i="4" s="1"/>
  <c r="R2212" i="4" s="1"/>
  <c r="K2212" i="4" a="1"/>
  <c r="K2212" i="4" s="1"/>
  <c r="L2215" i="4" a="1"/>
  <c r="L2215" i="4" s="1"/>
  <c r="R2215" i="4" s="1"/>
  <c r="K2215" i="4" a="1"/>
  <c r="K2215" i="4" s="1"/>
  <c r="L2218" i="4" a="1"/>
  <c r="L2218" i="4" s="1"/>
  <c r="R2218" i="4" s="1"/>
  <c r="K2218" i="4" a="1"/>
  <c r="K2218" i="4" s="1"/>
  <c r="J2218" i="4" a="1"/>
  <c r="J2218" i="4" s="1"/>
  <c r="L2220" i="4" a="1"/>
  <c r="L2220" i="4" s="1"/>
  <c r="R2220" i="4" s="1"/>
  <c r="K2220" i="4" a="1"/>
  <c r="K2220" i="4" s="1"/>
  <c r="L2225" i="4" a="1"/>
  <c r="L2225" i="4" s="1"/>
  <c r="R2225" i="4" s="1"/>
  <c r="K2225" i="4" a="1"/>
  <c r="K2225" i="4" s="1"/>
  <c r="L2228" i="4" a="1"/>
  <c r="L2228" i="4" s="1"/>
  <c r="R2228" i="4" s="1"/>
  <c r="K2228" i="4" a="1"/>
  <c r="K2228" i="4" s="1"/>
  <c r="L2233" i="4" a="1"/>
  <c r="L2233" i="4" s="1"/>
  <c r="R2233" i="4" s="1"/>
  <c r="K2233" i="4" a="1"/>
  <c r="K2233" i="4" s="1"/>
  <c r="J2233" i="4" a="1"/>
  <c r="J2233" i="4" s="1"/>
  <c r="L2236" i="4" a="1"/>
  <c r="L2236" i="4" s="1"/>
  <c r="R2236" i="4" s="1"/>
  <c r="K2236" i="4" a="1"/>
  <c r="K2236" i="4" s="1"/>
  <c r="J2236" i="4" a="1"/>
  <c r="J2236" i="4" s="1"/>
  <c r="L2242" i="4" a="1"/>
  <c r="L2242" i="4" s="1"/>
  <c r="R2242" i="4" s="1"/>
  <c r="K2242" i="4" a="1"/>
  <c r="K2242" i="4" s="1"/>
  <c r="L2245" i="4" a="1"/>
  <c r="L2245" i="4" s="1"/>
  <c r="R2245" i="4" s="1"/>
  <c r="K2245" i="4" a="1"/>
  <c r="K2245" i="4" s="1"/>
  <c r="L2248" i="4" a="1"/>
  <c r="L2248" i="4" s="1"/>
  <c r="R2248" i="4" s="1"/>
  <c r="K2248" i="4" a="1"/>
  <c r="K2248" i="4" s="1"/>
  <c r="L2250" i="4" a="1"/>
  <c r="L2250" i="4" s="1"/>
  <c r="R2250" i="4" s="1"/>
  <c r="J2250" i="4" a="1"/>
  <c r="J2250" i="4" s="1"/>
  <c r="L2253" i="4" a="1"/>
  <c r="L2253" i="4" s="1"/>
  <c r="R2253" i="4" s="1"/>
  <c r="K2253" i="4" a="1"/>
  <c r="K2253" i="4" s="1"/>
  <c r="J2253" i="4" a="1"/>
  <c r="J2253" i="4" s="1"/>
  <c r="L2264" i="4" a="1"/>
  <c r="L2264" i="4" s="1"/>
  <c r="R2264" i="4" s="1"/>
  <c r="K2264" i="4" a="1"/>
  <c r="K2264" i="4" s="1"/>
  <c r="K2266" i="4" a="1"/>
  <c r="K2266" i="4" s="1"/>
  <c r="L2266" i="4" a="1"/>
  <c r="L2266" i="4" s="1"/>
  <c r="R2266" i="4" s="1"/>
  <c r="L2271" i="4" a="1"/>
  <c r="L2271" i="4" s="1"/>
  <c r="R2271" i="4" s="1"/>
  <c r="K2271" i="4" a="1"/>
  <c r="K2271" i="4" s="1"/>
  <c r="J2271" i="4" a="1"/>
  <c r="J2271" i="4" s="1"/>
  <c r="L2280" i="4" a="1"/>
  <c r="L2280" i="4" s="1"/>
  <c r="R2280" i="4" s="1"/>
  <c r="K2280" i="4" a="1"/>
  <c r="K2280" i="4" s="1"/>
  <c r="L2282" i="4" a="1"/>
  <c r="L2282" i="4" s="1"/>
  <c r="R2282" i="4" s="1"/>
  <c r="J2282" i="4" a="1"/>
  <c r="J2282" i="4" s="1"/>
  <c r="K2282" i="4" a="1"/>
  <c r="K2282" i="4" s="1"/>
  <c r="L2287" i="4" a="1"/>
  <c r="L2287" i="4" s="1"/>
  <c r="R2287" i="4" s="1"/>
  <c r="K2287" i="4" a="1"/>
  <c r="K2287" i="4" s="1"/>
  <c r="L2289" i="4" a="1"/>
  <c r="L2289" i="4" s="1"/>
  <c r="R2289" i="4" s="1"/>
  <c r="K2289" i="4" a="1"/>
  <c r="K2289" i="4" s="1"/>
  <c r="L2296" i="4" a="1"/>
  <c r="L2296" i="4" s="1"/>
  <c r="R2296" i="4" s="1"/>
  <c r="K2296" i="4" a="1"/>
  <c r="K2296" i="4" s="1"/>
  <c r="L2303" i="4" a="1"/>
  <c r="L2303" i="4" s="1"/>
  <c r="R2303" i="4" s="1"/>
  <c r="K2303" i="4" a="1"/>
  <c r="K2303" i="4" s="1"/>
  <c r="J2303" i="4" a="1"/>
  <c r="J2303" i="4" s="1"/>
  <c r="L2305" i="4" a="1"/>
  <c r="L2305" i="4" s="1"/>
  <c r="R2305" i="4" s="1"/>
  <c r="K2305" i="4" a="1"/>
  <c r="K2305" i="4" s="1"/>
  <c r="L2315" i="4" a="1"/>
  <c r="L2315" i="4" s="1"/>
  <c r="R2315" i="4" s="1"/>
  <c r="K2315" i="4" a="1"/>
  <c r="K2315" i="4" s="1"/>
  <c r="L2320" i="4" a="1"/>
  <c r="L2320" i="4" s="1"/>
  <c r="R2320" i="4" s="1"/>
  <c r="K2320" i="4" a="1"/>
  <c r="K2320" i="4" s="1"/>
  <c r="L2323" i="4" a="1"/>
  <c r="L2323" i="4" s="1"/>
  <c r="R2323" i="4" s="1"/>
  <c r="K2323" i="4" a="1"/>
  <c r="K2323" i="4" s="1"/>
  <c r="J2323" i="4" a="1"/>
  <c r="J2323" i="4" s="1"/>
  <c r="L2328" i="4" a="1"/>
  <c r="L2328" i="4" s="1"/>
  <c r="R2328" i="4" s="1"/>
  <c r="K2328" i="4" a="1"/>
  <c r="K2328" i="4" s="1"/>
  <c r="L2331" i="4" a="1"/>
  <c r="L2331" i="4" s="1"/>
  <c r="R2331" i="4" s="1"/>
  <c r="K2331" i="4" a="1"/>
  <c r="K2331" i="4" s="1"/>
  <c r="L2336" i="4" a="1"/>
  <c r="L2336" i="4" s="1"/>
  <c r="R2336" i="4" s="1"/>
  <c r="K2336" i="4" a="1"/>
  <c r="K2336" i="4" s="1"/>
  <c r="L2339" i="4" a="1"/>
  <c r="L2339" i="4" s="1"/>
  <c r="R2339" i="4" s="1"/>
  <c r="K2339" i="4" a="1"/>
  <c r="K2339" i="4" s="1"/>
  <c r="K2344" i="4" a="1"/>
  <c r="K2344" i="4" s="1"/>
  <c r="J2344" i="4" a="1"/>
  <c r="J2344" i="4" s="1"/>
  <c r="L2347" i="4" a="1"/>
  <c r="L2347" i="4" s="1"/>
  <c r="R2347" i="4" s="1"/>
  <c r="K2347" i="4" a="1"/>
  <c r="K2347" i="4" s="1"/>
  <c r="J2347" i="4" a="1"/>
  <c r="J2347" i="4" s="1"/>
  <c r="L2352" i="4" a="1"/>
  <c r="L2352" i="4" s="1"/>
  <c r="R2352" i="4" s="1"/>
  <c r="K2352" i="4" a="1"/>
  <c r="K2352" i="4" s="1"/>
  <c r="L2355" i="4" a="1"/>
  <c r="L2355" i="4" s="1"/>
  <c r="R2355" i="4" s="1"/>
  <c r="K2355" i="4" a="1"/>
  <c r="K2355" i="4" s="1"/>
  <c r="L2360" i="4" a="1"/>
  <c r="L2360" i="4" s="1"/>
  <c r="R2360" i="4" s="1"/>
  <c r="K2360" i="4" a="1"/>
  <c r="K2360" i="4" s="1"/>
  <c r="J2360" i="4" a="1"/>
  <c r="J2360" i="4" s="1"/>
  <c r="K2363" i="4" a="1"/>
  <c r="K2363" i="4" s="1"/>
  <c r="L2363" i="4" a="1"/>
  <c r="L2363" i="4" s="1"/>
  <c r="R2363" i="4" s="1"/>
  <c r="J2363" i="4" a="1"/>
  <c r="J2363" i="4" s="1"/>
  <c r="L2368" i="4" a="1"/>
  <c r="L2368" i="4" s="1"/>
  <c r="R2368" i="4" s="1"/>
  <c r="K2368" i="4" a="1"/>
  <c r="K2368" i="4" s="1"/>
  <c r="L2371" i="4" a="1"/>
  <c r="L2371" i="4" s="1"/>
  <c r="R2371" i="4" s="1"/>
  <c r="K2371" i="4" a="1"/>
  <c r="K2371" i="4" s="1"/>
  <c r="L2376" i="4" a="1"/>
  <c r="L2376" i="4" s="1"/>
  <c r="R2376" i="4" s="1"/>
  <c r="K2376" i="4" a="1"/>
  <c r="K2376" i="4" s="1"/>
  <c r="L2379" i="4" a="1"/>
  <c r="L2379" i="4" s="1"/>
  <c r="R2379" i="4" s="1"/>
  <c r="K2379" i="4" a="1"/>
  <c r="K2379" i="4" s="1"/>
  <c r="L2384" i="4" a="1"/>
  <c r="L2384" i="4" s="1"/>
  <c r="R2384" i="4" s="1"/>
  <c r="K2384" i="4" a="1"/>
  <c r="K2384" i="4" s="1"/>
  <c r="L2387" i="4" a="1"/>
  <c r="L2387" i="4" s="1"/>
  <c r="R2387" i="4" s="1"/>
  <c r="K2387" i="4" a="1"/>
  <c r="K2387" i="4" s="1"/>
  <c r="J2387" i="4" a="1"/>
  <c r="J2387" i="4" s="1"/>
  <c r="L2392" i="4" a="1"/>
  <c r="L2392" i="4" s="1"/>
  <c r="R2392" i="4" s="1"/>
  <c r="K2392" i="4" a="1"/>
  <c r="K2392" i="4" s="1"/>
  <c r="K2395" i="4" a="1"/>
  <c r="K2395" i="4" s="1"/>
  <c r="L2395" i="4" a="1"/>
  <c r="L2395" i="4" s="1"/>
  <c r="R2395" i="4" s="1"/>
  <c r="L2400" i="4" a="1"/>
  <c r="L2400" i="4" s="1"/>
  <c r="R2400" i="4" s="1"/>
  <c r="K2400" i="4" a="1"/>
  <c r="K2400" i="4" s="1"/>
  <c r="L2403" i="4" a="1"/>
  <c r="L2403" i="4" s="1"/>
  <c r="R2403" i="4" s="1"/>
  <c r="K2403" i="4" a="1"/>
  <c r="K2403" i="4" s="1"/>
  <c r="L2408" i="4" a="1"/>
  <c r="L2408" i="4" s="1"/>
  <c r="R2408" i="4" s="1"/>
  <c r="K2408" i="4" a="1"/>
  <c r="K2408" i="4" s="1"/>
  <c r="J2408" i="4" a="1"/>
  <c r="J2408" i="4" s="1"/>
  <c r="L2411" i="4" a="1"/>
  <c r="L2411" i="4" s="1"/>
  <c r="R2411" i="4" s="1"/>
  <c r="K2411" i="4" a="1"/>
  <c r="K2411" i="4" s="1"/>
  <c r="J2411" i="4" a="1"/>
  <c r="J2411" i="4" s="1"/>
  <c r="L2416" i="4" a="1"/>
  <c r="L2416" i="4" s="1"/>
  <c r="R2416" i="4" s="1"/>
  <c r="K2416" i="4" a="1"/>
  <c r="K2416" i="4" s="1"/>
  <c r="L2419" i="4" a="1"/>
  <c r="L2419" i="4" s="1"/>
  <c r="R2419" i="4" s="1"/>
  <c r="K2419" i="4" a="1"/>
  <c r="K2419" i="4" s="1"/>
  <c r="K2424" i="4" a="1"/>
  <c r="K2424" i="4" s="1"/>
  <c r="L2424" i="4" a="1"/>
  <c r="L2424" i="4" s="1"/>
  <c r="R2424" i="4" s="1"/>
  <c r="J2424" i="4" a="1"/>
  <c r="J2424" i="4" s="1"/>
  <c r="L2427" i="4" a="1"/>
  <c r="L2427" i="4" s="1"/>
  <c r="R2427" i="4" s="1"/>
  <c r="K2427" i="4" a="1"/>
  <c r="K2427" i="4" s="1"/>
  <c r="J2427" i="4" a="1"/>
  <c r="J2427" i="4" s="1"/>
  <c r="L2432" i="4" a="1"/>
  <c r="L2432" i="4" s="1"/>
  <c r="R2432" i="4" s="1"/>
  <c r="K2432" i="4" a="1"/>
  <c r="K2432" i="4" s="1"/>
  <c r="L2435" i="4" a="1"/>
  <c r="L2435" i="4" s="1"/>
  <c r="R2435" i="4" s="1"/>
  <c r="K2435" i="4" a="1"/>
  <c r="K2435" i="4" s="1"/>
  <c r="L2440" i="4" a="1"/>
  <c r="L2440" i="4" s="1"/>
  <c r="R2440" i="4" s="1"/>
  <c r="K2440" i="4" a="1"/>
  <c r="K2440" i="4" s="1"/>
  <c r="L2443" i="4" a="1"/>
  <c r="L2443" i="4" s="1"/>
  <c r="R2443" i="4" s="1"/>
  <c r="K2443" i="4" a="1"/>
  <c r="K2443" i="4" s="1"/>
  <c r="L2448" i="4" a="1"/>
  <c r="L2448" i="4" s="1"/>
  <c r="R2448" i="4" s="1"/>
  <c r="K2448" i="4" a="1"/>
  <c r="K2448" i="4" s="1"/>
  <c r="L2451" i="4" a="1"/>
  <c r="L2451" i="4" s="1"/>
  <c r="R2451" i="4" s="1"/>
  <c r="K2451" i="4" a="1"/>
  <c r="K2451" i="4" s="1"/>
  <c r="J2451" i="4" a="1"/>
  <c r="J2451" i="4" s="1"/>
  <c r="L2456" i="4" a="1"/>
  <c r="L2456" i="4" s="1"/>
  <c r="R2456" i="4" s="1"/>
  <c r="K2456" i="4" a="1"/>
  <c r="K2456" i="4" s="1"/>
  <c r="L2459" i="4" a="1"/>
  <c r="L2459" i="4" s="1"/>
  <c r="R2459" i="4" s="1"/>
  <c r="K2459" i="4" a="1"/>
  <c r="K2459" i="4" s="1"/>
  <c r="L2464" i="4" a="1"/>
  <c r="L2464" i="4" s="1"/>
  <c r="R2464" i="4" s="1"/>
  <c r="K2464" i="4" a="1"/>
  <c r="K2464" i="4" s="1"/>
  <c r="L2469" i="4" a="1"/>
  <c r="L2469" i="4" s="1"/>
  <c r="R2469" i="4" s="1"/>
  <c r="K2469" i="4" a="1"/>
  <c r="K2469" i="4" s="1"/>
  <c r="L2485" i="4" a="1"/>
  <c r="L2485" i="4" s="1"/>
  <c r="R2485" i="4" s="1"/>
  <c r="J2485" i="4" a="1"/>
  <c r="J2485" i="4" s="1"/>
  <c r="L2487" i="4" a="1"/>
  <c r="L2487" i="4" s="1"/>
  <c r="R2487" i="4" s="1"/>
  <c r="K2487" i="4" a="1"/>
  <c r="K2487" i="4" s="1"/>
  <c r="L2494" i="4" a="1"/>
  <c r="L2494" i="4" s="1"/>
  <c r="R2494" i="4" s="1"/>
  <c r="K2494" i="4" a="1"/>
  <c r="K2494" i="4" s="1"/>
  <c r="L2496" i="4" a="1"/>
  <c r="L2496" i="4" s="1"/>
  <c r="R2496" i="4" s="1"/>
  <c r="K2496" i="4" a="1"/>
  <c r="K2496" i="4" s="1"/>
  <c r="L2501" i="4" a="1"/>
  <c r="L2501" i="4" s="1"/>
  <c r="R2501" i="4" s="1"/>
  <c r="K2501" i="4" a="1"/>
  <c r="K2501" i="4" s="1"/>
  <c r="K2512" i="4" a="1"/>
  <c r="K2512" i="4" s="1"/>
  <c r="L2512" i="4" a="1"/>
  <c r="L2512" i="4" s="1"/>
  <c r="R2512" i="4" s="1"/>
  <c r="L2519" i="4" a="1"/>
  <c r="L2519" i="4" s="1"/>
  <c r="R2519" i="4" s="1"/>
  <c r="K2519" i="4" a="1"/>
  <c r="K2519" i="4" s="1"/>
  <c r="L2526" i="4" a="1"/>
  <c r="L2526" i="4" s="1"/>
  <c r="R2526" i="4" s="1"/>
  <c r="K2526" i="4" a="1"/>
  <c r="K2526" i="4" s="1"/>
  <c r="L2528" i="4" a="1"/>
  <c r="L2528" i="4" s="1"/>
  <c r="R2528" i="4" s="1"/>
  <c r="K2528" i="4" a="1"/>
  <c r="K2528" i="4" s="1"/>
  <c r="L2533" i="4" a="1"/>
  <c r="L2533" i="4" s="1"/>
  <c r="R2533" i="4" s="1"/>
  <c r="K2533" i="4" a="1"/>
  <c r="K2533" i="4" s="1"/>
  <c r="L2544" i="4" a="1"/>
  <c r="L2544" i="4" s="1"/>
  <c r="R2544" i="4" s="1"/>
  <c r="K2544" i="4" a="1"/>
  <c r="K2544" i="4" s="1"/>
  <c r="L2549" i="4" a="1"/>
  <c r="L2549" i="4" s="1"/>
  <c r="R2549" i="4" s="1"/>
  <c r="K2549" i="4" a="1"/>
  <c r="K2549" i="4" s="1"/>
  <c r="L2551" i="4" a="1"/>
  <c r="L2551" i="4" s="1"/>
  <c r="R2551" i="4" s="1"/>
  <c r="K2551" i="4" a="1"/>
  <c r="K2551" i="4" s="1"/>
  <c r="L2558" i="4" a="1"/>
  <c r="L2558" i="4" s="1"/>
  <c r="R2558" i="4" s="1"/>
  <c r="K2558" i="4" a="1"/>
  <c r="K2558" i="4" s="1"/>
  <c r="L2565" i="4" a="1"/>
  <c r="L2565" i="4" s="1"/>
  <c r="R2565" i="4" s="1"/>
  <c r="K2565" i="4" a="1"/>
  <c r="K2565" i="4" s="1"/>
  <c r="L2567" i="4" a="1"/>
  <c r="L2567" i="4" s="1"/>
  <c r="R2567" i="4" s="1"/>
  <c r="K2567" i="4" a="1"/>
  <c r="K2567" i="4" s="1"/>
  <c r="L2574" i="4" a="1"/>
  <c r="L2574" i="4" s="1"/>
  <c r="R2574" i="4" s="1"/>
  <c r="K2574" i="4" a="1"/>
  <c r="K2574" i="4" s="1"/>
  <c r="L2576" i="4" a="1"/>
  <c r="L2576" i="4" s="1"/>
  <c r="R2576" i="4" s="1"/>
  <c r="K2576" i="4" a="1"/>
  <c r="K2576" i="4" s="1"/>
  <c r="L2581" i="4" a="1"/>
  <c r="L2581" i="4" s="1"/>
  <c r="R2581" i="4" s="1"/>
  <c r="K2581" i="4" a="1"/>
  <c r="K2581" i="4" s="1"/>
  <c r="K2589" i="4" a="1"/>
  <c r="K2589" i="4" s="1"/>
  <c r="L2589" i="4" a="1"/>
  <c r="L2589" i="4" s="1"/>
  <c r="R2589" i="4" s="1"/>
  <c r="L2591" i="4" a="1"/>
  <c r="L2591" i="4" s="1"/>
  <c r="R2591" i="4" s="1"/>
  <c r="K2591" i="4" a="1"/>
  <c r="K2591" i="4" s="1"/>
  <c r="L2596" i="4" a="1"/>
  <c r="L2596" i="4" s="1"/>
  <c r="R2596" i="4" s="1"/>
  <c r="K2596" i="4" a="1"/>
  <c r="K2596" i="4" s="1"/>
  <c r="L2601" i="4" a="1"/>
  <c r="L2601" i="4" s="1"/>
  <c r="R2601" i="4" s="1"/>
  <c r="K2601" i="4" a="1"/>
  <c r="K2601" i="4" s="1"/>
  <c r="K2603" i="4" a="1"/>
  <c r="K2603" i="4" s="1"/>
  <c r="L2603" i="4" a="1"/>
  <c r="L2603" i="4" s="1"/>
  <c r="R2603" i="4" s="1"/>
  <c r="L2610" i="4" a="1"/>
  <c r="L2610" i="4" s="1"/>
  <c r="R2610" i="4" s="1"/>
  <c r="K2610" i="4" a="1"/>
  <c r="K2610" i="4" s="1"/>
  <c r="K2612" i="4" a="1"/>
  <c r="K2612" i="4" s="1"/>
  <c r="L2612" i="4" a="1"/>
  <c r="L2612" i="4" s="1"/>
  <c r="R2612" i="4" s="1"/>
  <c r="K2619" i="4" a="1"/>
  <c r="K2619" i="4" s="1"/>
  <c r="L2619" i="4" a="1"/>
  <c r="L2619" i="4" s="1"/>
  <c r="R2619" i="4" s="1"/>
  <c r="L2626" i="4" a="1"/>
  <c r="L2626" i="4" s="1"/>
  <c r="R2626" i="4" s="1"/>
  <c r="K2626" i="4" a="1"/>
  <c r="K2626" i="4" s="1"/>
  <c r="L2628" i="4" a="1"/>
  <c r="L2628" i="4" s="1"/>
  <c r="R2628" i="4" s="1"/>
  <c r="K2628" i="4" a="1"/>
  <c r="K2628" i="4" s="1"/>
  <c r="L2633" i="4" a="1"/>
  <c r="L2633" i="4" s="1"/>
  <c r="R2633" i="4" s="1"/>
  <c r="K2633" i="4" a="1"/>
  <c r="K2633" i="4" s="1"/>
  <c r="L2635" i="4" a="1"/>
  <c r="L2635" i="4" s="1"/>
  <c r="R2635" i="4" s="1"/>
  <c r="K2635" i="4" a="1"/>
  <c r="K2635" i="4" s="1"/>
  <c r="L2642" i="4" a="1"/>
  <c r="L2642" i="4" s="1"/>
  <c r="R2642" i="4" s="1"/>
  <c r="K2642" i="4" a="1"/>
  <c r="K2642" i="4" s="1"/>
  <c r="L2644" i="4" a="1"/>
  <c r="L2644" i="4" s="1"/>
  <c r="R2644" i="4" s="1"/>
  <c r="K2644" i="4" a="1"/>
  <c r="K2644" i="4" s="1"/>
  <c r="L2649" i="4" a="1"/>
  <c r="L2649" i="4" s="1"/>
  <c r="R2649" i="4" s="1"/>
  <c r="K2649" i="4" a="1"/>
  <c r="K2649" i="4" s="1"/>
  <c r="K2651" i="4" a="1"/>
  <c r="K2651" i="4" s="1"/>
  <c r="L2651" i="4" a="1"/>
  <c r="L2651" i="4" s="1"/>
  <c r="R2651" i="4" s="1"/>
  <c r="L2658" i="4" a="1"/>
  <c r="L2658" i="4" s="1"/>
  <c r="R2658" i="4" s="1"/>
  <c r="K2658" i="4" a="1"/>
  <c r="K2658" i="4" s="1"/>
  <c r="L2665" i="4" a="1"/>
  <c r="L2665" i="4" s="1"/>
  <c r="R2665" i="4" s="1"/>
  <c r="K2665" i="4" a="1"/>
  <c r="K2665" i="4" s="1"/>
  <c r="K2667" i="4" a="1"/>
  <c r="K2667" i="4" s="1"/>
  <c r="L2667" i="4" a="1"/>
  <c r="L2667" i="4" s="1"/>
  <c r="R2667" i="4" s="1"/>
  <c r="L2672" i="4" a="1"/>
  <c r="L2672" i="4" s="1"/>
  <c r="R2672" i="4" s="1"/>
  <c r="K2672" i="4" a="1"/>
  <c r="K2672" i="4" s="1"/>
  <c r="L2680" i="4" a="1"/>
  <c r="L2680" i="4" s="1"/>
  <c r="R2680" i="4" s="1"/>
  <c r="K2680" i="4" a="1"/>
  <c r="K2680" i="4" s="1"/>
  <c r="L2696" i="4" a="1"/>
  <c r="L2696" i="4" s="1"/>
  <c r="R2696" i="4" s="1"/>
  <c r="K2696" i="4" a="1"/>
  <c r="K2696" i="4" s="1"/>
  <c r="L2704" i="4" a="1"/>
  <c r="L2704" i="4" s="1"/>
  <c r="R2704" i="4" s="1"/>
  <c r="K2704" i="4" a="1"/>
  <c r="K2704" i="4" s="1"/>
  <c r="L2720" i="4" a="1"/>
  <c r="L2720" i="4" s="1"/>
  <c r="R2720" i="4" s="1"/>
  <c r="K2720" i="4" a="1"/>
  <c r="K2720" i="4" s="1"/>
  <c r="L2728" i="4" a="1"/>
  <c r="L2728" i="4" s="1"/>
  <c r="R2728" i="4" s="1"/>
  <c r="K2728" i="4" a="1"/>
  <c r="K2728" i="4" s="1"/>
  <c r="L2736" i="4" a="1"/>
  <c r="L2736" i="4" s="1"/>
  <c r="R2736" i="4" s="1"/>
  <c r="K2736" i="4" a="1"/>
  <c r="K2736" i="4" s="1"/>
  <c r="L2744" i="4" a="1"/>
  <c r="L2744" i="4" s="1"/>
  <c r="R2744" i="4" s="1"/>
  <c r="K2744" i="4" a="1"/>
  <c r="K2744" i="4" s="1"/>
  <c r="L2752" i="4" a="1"/>
  <c r="L2752" i="4" s="1"/>
  <c r="R2752" i="4" s="1"/>
  <c r="K2752" i="4" a="1"/>
  <c r="K2752" i="4" s="1"/>
  <c r="L2760" i="4" a="1"/>
  <c r="L2760" i="4" s="1"/>
  <c r="R2760" i="4" s="1"/>
  <c r="K2760" i="4" a="1"/>
  <c r="K2760" i="4" s="1"/>
  <c r="L2768" i="4" a="1"/>
  <c r="L2768" i="4" s="1"/>
  <c r="R2768" i="4" s="1"/>
  <c r="K2768" i="4" a="1"/>
  <c r="K2768" i="4" s="1"/>
  <c r="L2776" i="4" a="1"/>
  <c r="L2776" i="4" s="1"/>
  <c r="R2776" i="4" s="1"/>
  <c r="K2776" i="4" a="1"/>
  <c r="K2776" i="4" s="1"/>
  <c r="L2781" i="4" a="1"/>
  <c r="L2781" i="4" s="1"/>
  <c r="R2781" i="4" s="1"/>
  <c r="K2781" i="4" a="1"/>
  <c r="K2781" i="4" s="1"/>
  <c r="L2786" i="4" a="1"/>
  <c r="L2786" i="4" s="1"/>
  <c r="R2786" i="4" s="1"/>
  <c r="K2786" i="4" a="1"/>
  <c r="K2786" i="4" s="1"/>
  <c r="K2789" i="4" a="1"/>
  <c r="K2789" i="4" s="1"/>
  <c r="L2789" i="4" a="1"/>
  <c r="L2789" i="4" s="1"/>
  <c r="R2789" i="4" s="1"/>
  <c r="L2794" i="4" a="1"/>
  <c r="L2794" i="4" s="1"/>
  <c r="R2794" i="4" s="1"/>
  <c r="K2794" i="4" a="1"/>
  <c r="K2794" i="4" s="1"/>
  <c r="L2805" i="4" a="1"/>
  <c r="L2805" i="4" s="1"/>
  <c r="R2805" i="4" s="1"/>
  <c r="K2805" i="4" a="1"/>
  <c r="K2805" i="4" s="1"/>
  <c r="L2818" i="4" a="1"/>
  <c r="L2818" i="4" s="1"/>
  <c r="R2818" i="4" s="1"/>
  <c r="K2818" i="4" a="1"/>
  <c r="K2818" i="4" s="1"/>
  <c r="L2826" i="4" a="1"/>
  <c r="L2826" i="4" s="1"/>
  <c r="R2826" i="4" s="1"/>
  <c r="K2826" i="4" a="1"/>
  <c r="K2826" i="4" s="1"/>
  <c r="L2829" i="4" a="1"/>
  <c r="L2829" i="4" s="1"/>
  <c r="R2829" i="4" s="1"/>
  <c r="K2829" i="4" a="1"/>
  <c r="K2829" i="4" s="1"/>
  <c r="L2834" i="4" a="1"/>
  <c r="L2834" i="4" s="1"/>
  <c r="R2834" i="4" s="1"/>
  <c r="K2834" i="4" a="1"/>
  <c r="K2834" i="4" s="1"/>
  <c r="K2840" i="4" a="1"/>
  <c r="K2840" i="4" s="1"/>
  <c r="L2840" i="4" a="1"/>
  <c r="L2840" i="4" s="1"/>
  <c r="R2840" i="4" s="1"/>
  <c r="L2848" i="4" a="1"/>
  <c r="L2848" i="4" s="1"/>
  <c r="R2848" i="4" s="1"/>
  <c r="K2848" i="4" a="1"/>
  <c r="K2848" i="4" s="1"/>
  <c r="L2850" i="4" a="1"/>
  <c r="L2850" i="4" s="1"/>
  <c r="R2850" i="4" s="1"/>
  <c r="K2850" i="4" a="1"/>
  <c r="K2850" i="4" s="1"/>
  <c r="L2857" i="4" a="1"/>
  <c r="L2857" i="4" s="1"/>
  <c r="R2857" i="4" s="1"/>
  <c r="K2857" i="4" a="1"/>
  <c r="K2857" i="4" s="1"/>
  <c r="L2862" i="4" a="1"/>
  <c r="L2862" i="4" s="1"/>
  <c r="R2862" i="4" s="1"/>
  <c r="K2862" i="4" a="1"/>
  <c r="K2862" i="4" s="1"/>
  <c r="L2867" i="4" a="1"/>
  <c r="L2867" i="4" s="1"/>
  <c r="R2867" i="4" s="1"/>
  <c r="K2867" i="4" a="1"/>
  <c r="K2867" i="4" s="1"/>
  <c r="L2870" i="4" a="1"/>
  <c r="L2870" i="4" s="1"/>
  <c r="R2870" i="4" s="1"/>
  <c r="K2870" i="4" a="1"/>
  <c r="K2870" i="4" s="1"/>
  <c r="K2875" i="4" a="1"/>
  <c r="K2875" i="4" s="1"/>
  <c r="L2875" i="4" a="1"/>
  <c r="L2875" i="4" s="1"/>
  <c r="R2875" i="4" s="1"/>
  <c r="L2878" i="4" a="1"/>
  <c r="L2878" i="4" s="1"/>
  <c r="R2878" i="4" s="1"/>
  <c r="K2878" i="4" a="1"/>
  <c r="K2878" i="4" s="1"/>
  <c r="L2883" i="4" a="1"/>
  <c r="L2883" i="4" s="1"/>
  <c r="R2883" i="4" s="1"/>
  <c r="K2883" i="4" a="1"/>
  <c r="K2883" i="4" s="1"/>
  <c r="L2886" i="4" a="1"/>
  <c r="L2886" i="4" s="1"/>
  <c r="R2886" i="4" s="1"/>
  <c r="K2886" i="4" a="1"/>
  <c r="K2886" i="4" s="1"/>
  <c r="L2891" i="4" a="1"/>
  <c r="L2891" i="4" s="1"/>
  <c r="R2891" i="4" s="1"/>
  <c r="K2891" i="4" a="1"/>
  <c r="K2891" i="4" s="1"/>
  <c r="L2894" i="4" a="1"/>
  <c r="L2894" i="4" s="1"/>
  <c r="R2894" i="4" s="1"/>
  <c r="K2894" i="4" a="1"/>
  <c r="K2894" i="4" s="1"/>
  <c r="L2899" i="4" a="1"/>
  <c r="L2899" i="4" s="1"/>
  <c r="R2899" i="4" s="1"/>
  <c r="K2899" i="4" a="1"/>
  <c r="K2899" i="4" s="1"/>
  <c r="L2902" i="4" a="1"/>
  <c r="L2902" i="4" s="1"/>
  <c r="R2902" i="4" s="1"/>
  <c r="K2902" i="4" a="1"/>
  <c r="K2902" i="4" s="1"/>
  <c r="K2907" i="4" a="1"/>
  <c r="K2907" i="4" s="1"/>
  <c r="L2907" i="4" a="1"/>
  <c r="L2907" i="4" s="1"/>
  <c r="R2907" i="4" s="1"/>
  <c r="L2910" i="4" a="1"/>
  <c r="L2910" i="4" s="1"/>
  <c r="R2910" i="4" s="1"/>
  <c r="K2910" i="4" a="1"/>
  <c r="K2910" i="4" s="1"/>
  <c r="L2915" i="4" a="1"/>
  <c r="L2915" i="4" s="1"/>
  <c r="R2915" i="4" s="1"/>
  <c r="K2915" i="4" a="1"/>
  <c r="K2915" i="4" s="1"/>
  <c r="L2918" i="4" a="1"/>
  <c r="L2918" i="4" s="1"/>
  <c r="R2918" i="4" s="1"/>
  <c r="K2918" i="4" a="1"/>
  <c r="K2918" i="4" s="1"/>
  <c r="L2923" i="4" a="1"/>
  <c r="L2923" i="4" s="1"/>
  <c r="R2923" i="4" s="1"/>
  <c r="K2923" i="4" a="1"/>
  <c r="K2923" i="4" s="1"/>
  <c r="L2926" i="4" a="1"/>
  <c r="L2926" i="4" s="1"/>
  <c r="R2926" i="4" s="1"/>
  <c r="K2926" i="4" a="1"/>
  <c r="K2926" i="4" s="1"/>
  <c r="L2931" i="4" a="1"/>
  <c r="L2931" i="4" s="1"/>
  <c r="R2931" i="4" s="1"/>
  <c r="K2931" i="4" a="1"/>
  <c r="K2931" i="4" s="1"/>
  <c r="L2934" i="4" a="1"/>
  <c r="L2934" i="4" s="1"/>
  <c r="R2934" i="4" s="1"/>
  <c r="K2934" i="4" a="1"/>
  <c r="K2934" i="4" s="1"/>
  <c r="K2939" i="4" a="1"/>
  <c r="K2939" i="4" s="1"/>
  <c r="L2939" i="4" a="1"/>
  <c r="L2939" i="4" s="1"/>
  <c r="R2939" i="4" s="1"/>
  <c r="L2942" i="4" a="1"/>
  <c r="L2942" i="4" s="1"/>
  <c r="R2942" i="4" s="1"/>
  <c r="K2942" i="4" a="1"/>
  <c r="K2942" i="4" s="1"/>
  <c r="L2947" i="4" a="1"/>
  <c r="L2947" i="4" s="1"/>
  <c r="R2947" i="4" s="1"/>
  <c r="K2947" i="4" a="1"/>
  <c r="K2947" i="4" s="1"/>
  <c r="L2950" i="4" a="1"/>
  <c r="L2950" i="4" s="1"/>
  <c r="R2950" i="4" s="1"/>
  <c r="K2950" i="4" a="1"/>
  <c r="K2950" i="4" s="1"/>
  <c r="L2955" i="4" a="1"/>
  <c r="L2955" i="4" s="1"/>
  <c r="R2955" i="4" s="1"/>
  <c r="K2955" i="4" a="1"/>
  <c r="K2955" i="4" s="1"/>
  <c r="L2958" i="4" a="1"/>
  <c r="L2958" i="4" s="1"/>
  <c r="R2958" i="4" s="1"/>
  <c r="K2958" i="4" a="1"/>
  <c r="K2958" i="4" s="1"/>
  <c r="L2963" i="4" a="1"/>
  <c r="L2963" i="4" s="1"/>
  <c r="R2963" i="4" s="1"/>
  <c r="K2963" i="4" a="1"/>
  <c r="K2963" i="4" s="1"/>
  <c r="K2966" i="4" a="1"/>
  <c r="K2966" i="4" s="1"/>
  <c r="L2966" i="4" a="1"/>
  <c r="L2966" i="4" s="1"/>
  <c r="R2966" i="4" s="1"/>
  <c r="L2968" i="4" a="1"/>
  <c r="L2968" i="4" s="1"/>
  <c r="R2968" i="4" s="1"/>
  <c r="K2968" i="4" a="1"/>
  <c r="K2968" i="4" s="1"/>
  <c r="L2971" i="4" a="1"/>
  <c r="L2971" i="4" s="1"/>
  <c r="R2971" i="4" s="1"/>
  <c r="K2971" i="4" a="1"/>
  <c r="K2971" i="4" s="1"/>
  <c r="L2974" i="4" a="1"/>
  <c r="L2974" i="4" s="1"/>
  <c r="R2974" i="4" s="1"/>
  <c r="K2974" i="4" a="1"/>
  <c r="K2974" i="4" s="1"/>
  <c r="L2977" i="4" a="1"/>
  <c r="L2977" i="4" s="1"/>
  <c r="R2977" i="4" s="1"/>
  <c r="K2977" i="4" a="1"/>
  <c r="K2977" i="4" s="1"/>
  <c r="L2995" i="4" a="1"/>
  <c r="L2995" i="4" s="1"/>
  <c r="R2995" i="4" s="1"/>
  <c r="K2995" i="4" a="1"/>
  <c r="K2995" i="4" s="1"/>
  <c r="L3001" i="4" a="1"/>
  <c r="L3001" i="4" s="1"/>
  <c r="R3001" i="4" s="1"/>
  <c r="K3001" i="4" a="1"/>
  <c r="K3001" i="4" s="1"/>
  <c r="L3011" i="4" a="1"/>
  <c r="L3011" i="4" s="1"/>
  <c r="R3011" i="4" s="1"/>
  <c r="K3011" i="4" a="1"/>
  <c r="K3011" i="4" s="1"/>
  <c r="L3014" i="4" a="1"/>
  <c r="L3014" i="4" s="1"/>
  <c r="R3014" i="4" s="1"/>
  <c r="K3014" i="4" a="1"/>
  <c r="K3014" i="4" s="1"/>
  <c r="L3017" i="4" a="1"/>
  <c r="L3017" i="4" s="1"/>
  <c r="R3017" i="4" s="1"/>
  <c r="K3017" i="4" a="1"/>
  <c r="K3017" i="4" s="1"/>
  <c r="L3020" i="4" a="1"/>
  <c r="L3020" i="4" s="1"/>
  <c r="R3020" i="4" s="1"/>
  <c r="K3020" i="4" a="1"/>
  <c r="K3020" i="4" s="1"/>
  <c r="L3029" i="4" a="1"/>
  <c r="L3029" i="4" s="1"/>
  <c r="R3029" i="4" s="1"/>
  <c r="K3029" i="4" a="1"/>
  <c r="K3029" i="4" s="1"/>
  <c r="L3032" i="4" a="1"/>
  <c r="L3032" i="4" s="1"/>
  <c r="R3032" i="4" s="1"/>
  <c r="K3032" i="4" a="1"/>
  <c r="K3032" i="4" s="1"/>
  <c r="K3035" i="4" a="1"/>
  <c r="K3035" i="4" s="1"/>
  <c r="L3035" i="4" a="1"/>
  <c r="L3035" i="4" s="1"/>
  <c r="R3035" i="4" s="1"/>
  <c r="K3041" i="4" a="1"/>
  <c r="K3041" i="4" s="1"/>
  <c r="L3041" i="4" a="1"/>
  <c r="L3041" i="4" s="1"/>
  <c r="R3041" i="4" s="1"/>
  <c r="L3051" i="4" a="1"/>
  <c r="L3051" i="4" s="1"/>
  <c r="R3051" i="4" s="1"/>
  <c r="K3051" i="4" a="1"/>
  <c r="K3051" i="4" s="1"/>
  <c r="L3057" i="4" a="1"/>
  <c r="L3057" i="4" s="1"/>
  <c r="R3057" i="4" s="1"/>
  <c r="K3057" i="4" a="1"/>
  <c r="K3057" i="4" s="1"/>
  <c r="K3060" i="4" a="1"/>
  <c r="K3060" i="4" s="1"/>
  <c r="L3060" i="4" a="1"/>
  <c r="L3060" i="4" s="1"/>
  <c r="R3060" i="4" s="1"/>
  <c r="L3066" i="4" a="1"/>
  <c r="L3066" i="4" s="1"/>
  <c r="R3066" i="4" s="1"/>
  <c r="K3066" i="4" a="1"/>
  <c r="K3066" i="4" s="1"/>
  <c r="L3068" i="4" a="1"/>
  <c r="L3068" i="4" s="1"/>
  <c r="R3068" i="4" s="1"/>
  <c r="K3068" i="4" a="1"/>
  <c r="K3068" i="4" s="1"/>
  <c r="L3071" i="4" a="1"/>
  <c r="L3071" i="4" s="1"/>
  <c r="R3071" i="4" s="1"/>
  <c r="K3071" i="4" a="1"/>
  <c r="K3071" i="4" s="1"/>
  <c r="L3076" i="4" a="1"/>
  <c r="L3076" i="4" s="1"/>
  <c r="R3076" i="4" s="1"/>
  <c r="K3076" i="4" a="1"/>
  <c r="K3076" i="4" s="1"/>
  <c r="L3079" i="4" a="1"/>
  <c r="L3079" i="4" s="1"/>
  <c r="R3079" i="4" s="1"/>
  <c r="K3079" i="4" a="1"/>
  <c r="K3079" i="4" s="1"/>
  <c r="L3082" i="4" a="1"/>
  <c r="L3082" i="4" s="1"/>
  <c r="R3082" i="4" s="1"/>
  <c r="K3082" i="4" a="1"/>
  <c r="K3082" i="4" s="1"/>
  <c r="K3084" i="4" a="1"/>
  <c r="K3084" i="4" s="1"/>
  <c r="L3084" i="4" a="1"/>
  <c r="L3084" i="4" s="1"/>
  <c r="R3084" i="4" s="1"/>
  <c r="L3087" i="4" a="1"/>
  <c r="L3087" i="4" s="1"/>
  <c r="R3087" i="4" s="1"/>
  <c r="K3087" i="4" a="1"/>
  <c r="K3087" i="4" s="1"/>
  <c r="L3090" i="4" a="1"/>
  <c r="L3090" i="4" s="1"/>
  <c r="R3090" i="4" s="1"/>
  <c r="K3090" i="4" a="1"/>
  <c r="K3090" i="4" s="1"/>
  <c r="K3092" i="4" a="1"/>
  <c r="K3092" i="4" s="1"/>
  <c r="L3092" i="4" a="1"/>
  <c r="L3092" i="4" s="1"/>
  <c r="R3092" i="4" s="1"/>
  <c r="L3098" i="4" a="1"/>
  <c r="L3098" i="4" s="1"/>
  <c r="R3098" i="4" s="1"/>
  <c r="K3098" i="4" a="1"/>
  <c r="K3098" i="4" s="1"/>
  <c r="L3100" i="4" a="1"/>
  <c r="L3100" i="4" s="1"/>
  <c r="R3100" i="4" s="1"/>
  <c r="K3100" i="4" a="1"/>
  <c r="K3100" i="4" s="1"/>
  <c r="K3105" i="4" a="1"/>
  <c r="K3105" i="4" s="1"/>
  <c r="L3105" i="4" a="1"/>
  <c r="L3105" i="4" s="1"/>
  <c r="R3105" i="4" s="1"/>
  <c r="L3108" i="4" a="1"/>
  <c r="L3108" i="4" s="1"/>
  <c r="R3108" i="4" s="1"/>
  <c r="K3108" i="4" a="1"/>
  <c r="K3108" i="4" s="1"/>
  <c r="L3113" i="4" a="1"/>
  <c r="L3113" i="4" s="1"/>
  <c r="R3113" i="4" s="1"/>
  <c r="K3113" i="4" a="1"/>
  <c r="K3113" i="4" s="1"/>
  <c r="K3116" i="4" a="1"/>
  <c r="K3116" i="4" s="1"/>
  <c r="L3116" i="4" a="1"/>
  <c r="L3116" i="4" s="1"/>
  <c r="R3116" i="4" s="1"/>
  <c r="L3121" i="4" a="1"/>
  <c r="L3121" i="4" s="1"/>
  <c r="R3121" i="4" s="1"/>
  <c r="K3121" i="4" a="1"/>
  <c r="K3121" i="4" s="1"/>
  <c r="K3129" i="4" a="1"/>
  <c r="K3129" i="4" s="1"/>
  <c r="L3129" i="4" a="1"/>
  <c r="L3129" i="4" s="1"/>
  <c r="R3129" i="4" s="1"/>
  <c r="L3132" i="4" a="1"/>
  <c r="L3132" i="4" s="1"/>
  <c r="R3132" i="4" s="1"/>
  <c r="K3132" i="4" a="1"/>
  <c r="K3132" i="4" s="1"/>
  <c r="L3137" i="4" a="1"/>
  <c r="L3137" i="4" s="1"/>
  <c r="R3137" i="4" s="1"/>
  <c r="K3137" i="4" a="1"/>
  <c r="K3137" i="4" s="1"/>
  <c r="L3140" i="4" a="1"/>
  <c r="L3140" i="4" s="1"/>
  <c r="R3140" i="4" s="1"/>
  <c r="K3140" i="4" a="1"/>
  <c r="K3140" i="4" s="1"/>
  <c r="L3145" i="4" a="1"/>
  <c r="L3145" i="4" s="1"/>
  <c r="R3145" i="4" s="1"/>
  <c r="K3145" i="4" a="1"/>
  <c r="K3145" i="4" s="1"/>
  <c r="K3148" i="4" a="1"/>
  <c r="K3148" i="4" s="1"/>
  <c r="L3148" i="4" a="1"/>
  <c r="L3148" i="4" s="1"/>
  <c r="R3148" i="4" s="1"/>
  <c r="L3153" i="4" a="1"/>
  <c r="L3153" i="4" s="1"/>
  <c r="R3153" i="4" s="1"/>
  <c r="K3153" i="4" a="1"/>
  <c r="K3153" i="4" s="1"/>
  <c r="L3156" i="4" a="1"/>
  <c r="L3156" i="4" s="1"/>
  <c r="R3156" i="4" s="1"/>
  <c r="K3156" i="4" a="1"/>
  <c r="K3156" i="4" s="1"/>
  <c r="L3161" i="4" a="1"/>
  <c r="L3161" i="4" s="1"/>
  <c r="R3161" i="4" s="1"/>
  <c r="K3161" i="4" a="1"/>
  <c r="K3161" i="4" s="1"/>
  <c r="L3164" i="4" a="1"/>
  <c r="L3164" i="4" s="1"/>
  <c r="R3164" i="4" s="1"/>
  <c r="K3164" i="4" a="1"/>
  <c r="K3164" i="4" s="1"/>
  <c r="L3169" i="4" a="1"/>
  <c r="L3169" i="4" s="1"/>
  <c r="R3169" i="4" s="1"/>
  <c r="K3169" i="4" a="1"/>
  <c r="K3169" i="4" s="1"/>
  <c r="L3172" i="4" a="1"/>
  <c r="L3172" i="4" s="1"/>
  <c r="R3172" i="4" s="1"/>
  <c r="K3172" i="4" a="1"/>
  <c r="K3172" i="4" s="1"/>
  <c r="L3175" i="4" a="1"/>
  <c r="L3175" i="4" s="1"/>
  <c r="R3175" i="4" s="1"/>
  <c r="K3175" i="4" a="1"/>
  <c r="K3175" i="4" s="1"/>
  <c r="L3180" i="4" a="1"/>
  <c r="L3180" i="4" s="1"/>
  <c r="R3180" i="4" s="1"/>
  <c r="K3180" i="4" a="1"/>
  <c r="K3180" i="4" s="1"/>
  <c r="L3183" i="4" a="1"/>
  <c r="L3183" i="4" s="1"/>
  <c r="R3183" i="4" s="1"/>
  <c r="K3183" i="4" a="1"/>
  <c r="K3183" i="4" s="1"/>
  <c r="L3188" i="4" a="1"/>
  <c r="L3188" i="4" s="1"/>
  <c r="R3188" i="4" s="1"/>
  <c r="K3188" i="4" a="1"/>
  <c r="K3188" i="4" s="1"/>
  <c r="L3196" i="4" a="1"/>
  <c r="L3196" i="4" s="1"/>
  <c r="R3196" i="4" s="1"/>
  <c r="K3196" i="4" a="1"/>
  <c r="K3196" i="4" s="1"/>
  <c r="L3199" i="4" a="1"/>
  <c r="L3199" i="4" s="1"/>
  <c r="R3199" i="4" s="1"/>
  <c r="K3199" i="4" a="1"/>
  <c r="K3199" i="4" s="1"/>
  <c r="L3204" i="4" a="1"/>
  <c r="L3204" i="4" s="1"/>
  <c r="R3204" i="4" s="1"/>
  <c r="K3204" i="4" a="1"/>
  <c r="K3204" i="4" s="1"/>
  <c r="L3207" i="4" a="1"/>
  <c r="L3207" i="4" s="1"/>
  <c r="R3207" i="4" s="1"/>
  <c r="K3207" i="4" a="1"/>
  <c r="K3207" i="4" s="1"/>
  <c r="L3218" i="4" a="1"/>
  <c r="L3218" i="4" s="1"/>
  <c r="R3218" i="4" s="1"/>
  <c r="K3218" i="4" a="1"/>
  <c r="K3218" i="4" s="1"/>
  <c r="L3221" i="4" a="1"/>
  <c r="L3221" i="4" s="1"/>
  <c r="R3221" i="4" s="1"/>
  <c r="K3221" i="4" a="1"/>
  <c r="K3221" i="4" s="1"/>
  <c r="L3227" i="4" a="1"/>
  <c r="L3227" i="4" s="1"/>
  <c r="R3227" i="4" s="1"/>
  <c r="K3227" i="4" a="1"/>
  <c r="K3227" i="4" s="1"/>
  <c r="L3235" i="4" a="1"/>
  <c r="L3235" i="4" s="1"/>
  <c r="R3235" i="4" s="1"/>
  <c r="K3235" i="4" a="1"/>
  <c r="K3235" i="4" s="1"/>
  <c r="K3238" i="4" a="1"/>
  <c r="K3238" i="4" s="1"/>
  <c r="L3238" i="4" a="1"/>
  <c r="L3238" i="4" s="1"/>
  <c r="R3238" i="4" s="1"/>
  <c r="L3243" i="4" a="1"/>
  <c r="L3243" i="4" s="1"/>
  <c r="R3243" i="4" s="1"/>
  <c r="K3243" i="4" a="1"/>
  <c r="K3243" i="4" s="1"/>
  <c r="L3246" i="4" a="1"/>
  <c r="L3246" i="4" s="1"/>
  <c r="R3246" i="4" s="1"/>
  <c r="K3246" i="4" a="1"/>
  <c r="K3246" i="4" s="1"/>
  <c r="L3254" i="4" a="1"/>
  <c r="L3254" i="4" s="1"/>
  <c r="R3254" i="4" s="1"/>
  <c r="K3254" i="4" a="1"/>
  <c r="K3254" i="4" s="1"/>
  <c r="L3259" i="4" a="1"/>
  <c r="L3259" i="4" s="1"/>
  <c r="R3259" i="4" s="1"/>
  <c r="K3259" i="4" a="1"/>
  <c r="K3259" i="4" s="1"/>
  <c r="L3267" i="4" a="1"/>
  <c r="L3267" i="4" s="1"/>
  <c r="R3267" i="4" s="1"/>
  <c r="K3267" i="4" a="1"/>
  <c r="K3267" i="4" s="1"/>
  <c r="L3270" i="4" a="1"/>
  <c r="L3270" i="4" s="1"/>
  <c r="R3270" i="4" s="1"/>
  <c r="K3270" i="4" a="1"/>
  <c r="K3270" i="4" s="1"/>
  <c r="L3275" i="4" a="1"/>
  <c r="L3275" i="4" s="1"/>
  <c r="R3275" i="4" s="1"/>
  <c r="K3275" i="4" a="1"/>
  <c r="K3275" i="4" s="1"/>
  <c r="L3278" i="4" a="1"/>
  <c r="L3278" i="4" s="1"/>
  <c r="R3278" i="4" s="1"/>
  <c r="K3278" i="4" a="1"/>
  <c r="K3278" i="4" s="1"/>
  <c r="L3286" i="4" a="1"/>
  <c r="L3286" i="4" s="1"/>
  <c r="R3286" i="4" s="1"/>
  <c r="K3286" i="4" a="1"/>
  <c r="K3286" i="4" s="1"/>
  <c r="L3291" i="4" a="1"/>
  <c r="L3291" i="4" s="1"/>
  <c r="R3291" i="4" s="1"/>
  <c r="K3291" i="4" a="1"/>
  <c r="K3291" i="4" s="1"/>
  <c r="L3299" i="4" a="1"/>
  <c r="L3299" i="4" s="1"/>
  <c r="R3299" i="4" s="1"/>
  <c r="K3299" i="4" a="1"/>
  <c r="K3299" i="4" s="1"/>
  <c r="L3302" i="4" a="1"/>
  <c r="L3302" i="4" s="1"/>
  <c r="R3302" i="4" s="1"/>
  <c r="K3302" i="4" a="1"/>
  <c r="K3302" i="4" s="1"/>
  <c r="L3307" i="4" a="1"/>
  <c r="L3307" i="4" s="1"/>
  <c r="R3307" i="4" s="1"/>
  <c r="K3307" i="4" a="1"/>
  <c r="K3307" i="4" s="1"/>
  <c r="L3310" i="4" a="1"/>
  <c r="L3310" i="4" s="1"/>
  <c r="R3310" i="4" s="1"/>
  <c r="K3310" i="4" a="1"/>
  <c r="K3310" i="4" s="1"/>
  <c r="L3315" i="4" a="1"/>
  <c r="L3315" i="4" s="1"/>
  <c r="R3315" i="4" s="1"/>
  <c r="K3315" i="4" a="1"/>
  <c r="K3315" i="4" s="1"/>
  <c r="L3318" i="4" a="1"/>
  <c r="L3318" i="4" s="1"/>
  <c r="R3318" i="4" s="1"/>
  <c r="K3318" i="4" a="1"/>
  <c r="K3318" i="4" s="1"/>
  <c r="L3323" i="4" a="1"/>
  <c r="L3323" i="4" s="1"/>
  <c r="R3323" i="4" s="1"/>
  <c r="K3323" i="4" a="1"/>
  <c r="K3323" i="4" s="1"/>
  <c r="L3326" i="4" a="1"/>
  <c r="L3326" i="4" s="1"/>
  <c r="R3326" i="4" s="1"/>
  <c r="K3326" i="4" a="1"/>
  <c r="K3326" i="4" s="1"/>
  <c r="L3331" i="4" a="1"/>
  <c r="L3331" i="4" s="1"/>
  <c r="R3331" i="4" s="1"/>
  <c r="K3331" i="4" a="1"/>
  <c r="K3331" i="4" s="1"/>
  <c r="L3334" i="4" a="1"/>
  <c r="L3334" i="4" s="1"/>
  <c r="R3334" i="4" s="1"/>
  <c r="K3334" i="4" a="1"/>
  <c r="K3334" i="4" s="1"/>
  <c r="K3339" i="4" a="1"/>
  <c r="K3339" i="4" s="1"/>
  <c r="L3339" i="4" a="1"/>
  <c r="L3339" i="4" s="1"/>
  <c r="R3339" i="4" s="1"/>
  <c r="L3346" i="4" a="1"/>
  <c r="L3346" i="4" s="1"/>
  <c r="R3346" i="4" s="1"/>
  <c r="K3346" i="4" a="1"/>
  <c r="K3346" i="4" s="1"/>
  <c r="L3348" i="4" a="1"/>
  <c r="L3348" i="4" s="1"/>
  <c r="R3348" i="4" s="1"/>
  <c r="K3348" i="4" a="1"/>
  <c r="K3348" i="4" s="1"/>
  <c r="L3353" i="4" a="1"/>
  <c r="L3353" i="4" s="1"/>
  <c r="R3353" i="4" s="1"/>
  <c r="K3353" i="4" a="1"/>
  <c r="K3353" i="4" s="1"/>
  <c r="L3355" i="4" a="1"/>
  <c r="L3355" i="4" s="1"/>
  <c r="R3355" i="4" s="1"/>
  <c r="K3355" i="4" a="1"/>
  <c r="K3355" i="4" s="1"/>
  <c r="L3362" i="4" a="1"/>
  <c r="L3362" i="4" s="1"/>
  <c r="R3362" i="4" s="1"/>
  <c r="K3362" i="4" a="1"/>
  <c r="K3362" i="4" s="1"/>
  <c r="L3364" i="4" a="1"/>
  <c r="L3364" i="4" s="1"/>
  <c r="R3364" i="4" s="1"/>
  <c r="K3364" i="4" a="1"/>
  <c r="K3364" i="4" s="1"/>
  <c r="L3369" i="4" a="1"/>
  <c r="L3369" i="4" s="1"/>
  <c r="R3369" i="4" s="1"/>
  <c r="K3369" i="4" a="1"/>
  <c r="K3369" i="4" s="1"/>
  <c r="L3378" i="4" a="1"/>
  <c r="L3378" i="4" s="1"/>
  <c r="R3378" i="4" s="1"/>
  <c r="K3378" i="4" a="1"/>
  <c r="K3378" i="4" s="1"/>
  <c r="L3385" i="4" a="1"/>
  <c r="L3385" i="4" s="1"/>
  <c r="R3385" i="4" s="1"/>
  <c r="K3385" i="4" a="1"/>
  <c r="K3385" i="4" s="1"/>
  <c r="L3394" i="4" a="1"/>
  <c r="L3394" i="4" s="1"/>
  <c r="R3394" i="4" s="1"/>
  <c r="K3394" i="4" a="1"/>
  <c r="K3394" i="4" s="1"/>
  <c r="L3396" i="4" a="1"/>
  <c r="L3396" i="4" s="1"/>
  <c r="R3396" i="4" s="1"/>
  <c r="K3396" i="4" a="1"/>
  <c r="K3396" i="4" s="1"/>
  <c r="K3401" i="4" a="1"/>
  <c r="K3401" i="4" s="1"/>
  <c r="L3401" i="4" a="1"/>
  <c r="L3401" i="4" s="1"/>
  <c r="R3401" i="4" s="1"/>
  <c r="L3403" i="4" a="1"/>
  <c r="L3403" i="4" s="1"/>
  <c r="R3403" i="4" s="1"/>
  <c r="K3403" i="4" a="1"/>
  <c r="K3403" i="4" s="1"/>
  <c r="L3412" i="4" a="1"/>
  <c r="L3412" i="4" s="1"/>
  <c r="R3412" i="4" s="1"/>
  <c r="K3412" i="4" a="1"/>
  <c r="K3412" i="4" s="1"/>
  <c r="K3421" i="4" a="1"/>
  <c r="K3421" i="4" s="1"/>
  <c r="L3421" i="4" a="1"/>
  <c r="L3421" i="4" s="1"/>
  <c r="R3421" i="4" s="1"/>
  <c r="L3423" i="4" a="1"/>
  <c r="L3423" i="4" s="1"/>
  <c r="R3423" i="4" s="1"/>
  <c r="K3423" i="4" a="1"/>
  <c r="K3423" i="4" s="1"/>
  <c r="L3430" i="4" a="1"/>
  <c r="L3430" i="4" s="1"/>
  <c r="R3430" i="4" s="1"/>
  <c r="K3430" i="4" a="1"/>
  <c r="K3430" i="4" s="1"/>
  <c r="L3432" i="4" a="1"/>
  <c r="L3432" i="4" s="1"/>
  <c r="R3432" i="4" s="1"/>
  <c r="K3432" i="4" a="1"/>
  <c r="K3432" i="4" s="1"/>
  <c r="L3437" i="4" a="1"/>
  <c r="L3437" i="4" s="1"/>
  <c r="R3437" i="4" s="1"/>
  <c r="K3437" i="4" a="1"/>
  <c r="K3437" i="4" s="1"/>
  <c r="L3439" i="4" a="1"/>
  <c r="L3439" i="4" s="1"/>
  <c r="R3439" i="4" s="1"/>
  <c r="K3439" i="4" a="1"/>
  <c r="K3439" i="4" s="1"/>
  <c r="L3446" i="4" a="1"/>
  <c r="L3446" i="4" s="1"/>
  <c r="R3446" i="4" s="1"/>
  <c r="K3446" i="4" a="1"/>
  <c r="K3446" i="4" s="1"/>
  <c r="L3455" i="4" a="1"/>
  <c r="L3455" i="4" s="1"/>
  <c r="R3455" i="4" s="1"/>
  <c r="K3455" i="4" a="1"/>
  <c r="K3455" i="4" s="1"/>
  <c r="L3462" i="4" a="1"/>
  <c r="L3462" i="4" s="1"/>
  <c r="R3462" i="4" s="1"/>
  <c r="K3462" i="4" a="1"/>
  <c r="K3462" i="4" s="1"/>
  <c r="L3467" i="4" a="1"/>
  <c r="L3467" i="4" s="1"/>
  <c r="R3467" i="4" s="1"/>
  <c r="K3467" i="4" a="1"/>
  <c r="K3467" i="4" s="1"/>
  <c r="K3472" i="4" a="1"/>
  <c r="K3472" i="4" s="1"/>
  <c r="L3472" i="4" a="1"/>
  <c r="L3472" i="4" s="1"/>
  <c r="R3472" i="4" s="1"/>
  <c r="L3475" i="4" a="1"/>
  <c r="L3475" i="4" s="1"/>
  <c r="R3475" i="4" s="1"/>
  <c r="K3475" i="4" a="1"/>
  <c r="K3475" i="4" s="1"/>
  <c r="K3478" i="4" a="1"/>
  <c r="K3478" i="4" s="1"/>
  <c r="L3478" i="4" a="1"/>
  <c r="L3478" i="4" s="1"/>
  <c r="R3478" i="4" s="1"/>
  <c r="L3480" i="4" a="1"/>
  <c r="L3480" i="4" s="1"/>
  <c r="R3480" i="4" s="1"/>
  <c r="K3480" i="4" a="1"/>
  <c r="K3480" i="4" s="1"/>
  <c r="L3483" i="4" a="1"/>
  <c r="L3483" i="4" s="1"/>
  <c r="R3483" i="4" s="1"/>
  <c r="K3483" i="4" a="1"/>
  <c r="K3483" i="4" s="1"/>
  <c r="L3486" i="4" a="1"/>
  <c r="L3486" i="4" s="1"/>
  <c r="R3486" i="4" s="1"/>
  <c r="K3486" i="4" a="1"/>
  <c r="K3486" i="4" s="1"/>
  <c r="L3488" i="4" a="1"/>
  <c r="L3488" i="4" s="1"/>
  <c r="R3488" i="4" s="1"/>
  <c r="K3488" i="4" a="1"/>
  <c r="K3488" i="4" s="1"/>
  <c r="L3494" i="4" a="1"/>
  <c r="L3494" i="4" s="1"/>
  <c r="R3494" i="4" s="1"/>
  <c r="K3494" i="4" a="1"/>
  <c r="K3494" i="4" s="1"/>
  <c r="K3496" i="4" a="1"/>
  <c r="K3496" i="4" s="1"/>
  <c r="L3496" i="4" a="1"/>
  <c r="L3496" i="4" s="1"/>
  <c r="R3496" i="4" s="1"/>
  <c r="L3507" i="4" a="1"/>
  <c r="L3507" i="4" s="1"/>
  <c r="R3507" i="4" s="1"/>
  <c r="K3507" i="4" a="1"/>
  <c r="K3507" i="4" s="1"/>
  <c r="L3509" i="4" a="1"/>
  <c r="L3509" i="4" s="1"/>
  <c r="R3509" i="4" s="1"/>
  <c r="K3509" i="4" a="1"/>
  <c r="K3509" i="4" s="1"/>
  <c r="L3514" i="4" a="1"/>
  <c r="L3514" i="4" s="1"/>
  <c r="R3514" i="4" s="1"/>
  <c r="K3514" i="4" a="1"/>
  <c r="K3514" i="4" s="1"/>
  <c r="L3516" i="4" a="1"/>
  <c r="L3516" i="4" s="1"/>
  <c r="R3516" i="4" s="1"/>
  <c r="K3516" i="4" a="1"/>
  <c r="K3516" i="4" s="1"/>
  <c r="L3529" i="4" a="1"/>
  <c r="L3529" i="4" s="1"/>
  <c r="R3529" i="4" s="1"/>
  <c r="K3529" i="4" a="1"/>
  <c r="K3529" i="4" s="1"/>
  <c r="L3537" i="4" a="1"/>
  <c r="L3537" i="4" s="1"/>
  <c r="R3537" i="4" s="1"/>
  <c r="K3537" i="4" a="1"/>
  <c r="K3537" i="4" s="1"/>
  <c r="L3545" i="4" a="1"/>
  <c r="L3545" i="4" s="1"/>
  <c r="R3545" i="4" s="1"/>
  <c r="K3545" i="4" a="1"/>
  <c r="K3545" i="4" s="1"/>
  <c r="L3553" i="4" a="1"/>
  <c r="L3553" i="4" s="1"/>
  <c r="R3553" i="4" s="1"/>
  <c r="K3553" i="4" a="1"/>
  <c r="K3553" i="4" s="1"/>
  <c r="L3561" i="4" a="1"/>
  <c r="L3561" i="4" s="1"/>
  <c r="R3561" i="4" s="1"/>
  <c r="K3561" i="4" a="1"/>
  <c r="K3561" i="4" s="1"/>
  <c r="L3569" i="4" a="1"/>
  <c r="L3569" i="4" s="1"/>
  <c r="R3569" i="4" s="1"/>
  <c r="K3569" i="4" a="1"/>
  <c r="K3569" i="4" s="1"/>
  <c r="L3579" i="4" a="1"/>
  <c r="L3579" i="4" s="1"/>
  <c r="R3579" i="4" s="1"/>
  <c r="K3579" i="4" a="1"/>
  <c r="K3579" i="4" s="1"/>
  <c r="L3584" i="4" a="1"/>
  <c r="L3584" i="4" s="1"/>
  <c r="R3584" i="4" s="1"/>
  <c r="K3584" i="4" a="1"/>
  <c r="K3584" i="4" s="1"/>
  <c r="L3587" i="4" a="1"/>
  <c r="L3587" i="4" s="1"/>
  <c r="R3587" i="4" s="1"/>
  <c r="K3587" i="4" a="1"/>
  <c r="K3587" i="4" s="1"/>
  <c r="L3592" i="4" a="1"/>
  <c r="L3592" i="4" s="1"/>
  <c r="R3592" i="4" s="1"/>
  <c r="K3592" i="4" a="1"/>
  <c r="K3592" i="4" s="1"/>
  <c r="L3595" i="4" a="1"/>
  <c r="L3595" i="4" s="1"/>
  <c r="R3595" i="4" s="1"/>
  <c r="K3595" i="4" a="1"/>
  <c r="K3595" i="4" s="1"/>
  <c r="L3600" i="4" a="1"/>
  <c r="L3600" i="4" s="1"/>
  <c r="R3600" i="4" s="1"/>
  <c r="K3600" i="4" a="1"/>
  <c r="K3600" i="4" s="1"/>
  <c r="L3608" i="4" a="1"/>
  <c r="L3608" i="4" s="1"/>
  <c r="R3608" i="4" s="1"/>
  <c r="K3608" i="4" a="1"/>
  <c r="K3608" i="4" s="1"/>
  <c r="L3611" i="4" a="1"/>
  <c r="L3611" i="4" s="1"/>
  <c r="R3611" i="4" s="1"/>
  <c r="K3611" i="4" a="1"/>
  <c r="K3611" i="4" s="1"/>
  <c r="L3616" i="4" a="1"/>
  <c r="L3616" i="4" s="1"/>
  <c r="R3616" i="4" s="1"/>
  <c r="K3616" i="4" a="1"/>
  <c r="K3616" i="4" s="1"/>
  <c r="L3618" i="4" a="1"/>
  <c r="L3618" i="4" s="1"/>
  <c r="R3618" i="4" s="1"/>
  <c r="K3618" i="4" a="1"/>
  <c r="K3618" i="4" s="1"/>
  <c r="L3631" i="4" a="1"/>
  <c r="L3631" i="4" s="1"/>
  <c r="R3631" i="4" s="1"/>
  <c r="K3631" i="4" a="1"/>
  <c r="K3631" i="4" s="1"/>
  <c r="L3639" i="4" a="1"/>
  <c r="L3639" i="4" s="1"/>
  <c r="R3639" i="4" s="1"/>
  <c r="K3639" i="4" a="1"/>
  <c r="K3639" i="4" s="1"/>
  <c r="L3644" i="4" a="1"/>
  <c r="L3644" i="4" s="1"/>
  <c r="R3644" i="4" s="1"/>
  <c r="K3644" i="4" a="1"/>
  <c r="K3644" i="4" s="1"/>
  <c r="L3647" i="4" a="1"/>
  <c r="L3647" i="4" s="1"/>
  <c r="R3647" i="4" s="1"/>
  <c r="K3647" i="4" a="1"/>
  <c r="K3647" i="4" s="1"/>
  <c r="L3652" i="4" a="1"/>
  <c r="L3652" i="4" s="1"/>
  <c r="R3652" i="4" s="1"/>
  <c r="K3652" i="4" a="1"/>
  <c r="K3652" i="4" s="1"/>
  <c r="L3660" i="4" a="1"/>
  <c r="L3660" i="4" s="1"/>
  <c r="R3660" i="4" s="1"/>
  <c r="K3660" i="4" a="1"/>
  <c r="K3660" i="4" s="1"/>
  <c r="L3668" i="4" a="1"/>
  <c r="L3668" i="4" s="1"/>
  <c r="R3668" i="4" s="1"/>
  <c r="K3668" i="4" a="1"/>
  <c r="K3668" i="4" s="1"/>
  <c r="L3676" i="4" a="1"/>
  <c r="L3676" i="4" s="1"/>
  <c r="R3676" i="4" s="1"/>
  <c r="K3676" i="4" a="1"/>
  <c r="K3676" i="4" s="1"/>
  <c r="L3686" i="4" a="1"/>
  <c r="L3686" i="4" s="1"/>
  <c r="R3686" i="4" s="1"/>
  <c r="K3686" i="4" a="1"/>
  <c r="K3686" i="4" s="1"/>
  <c r="K3688" i="4" a="1"/>
  <c r="K3688" i="4" s="1"/>
  <c r="L3688" i="4" a="1"/>
  <c r="L3688" i="4" s="1"/>
  <c r="R3688" i="4" s="1"/>
  <c r="L3693" i="4" a="1"/>
  <c r="L3693" i="4" s="1"/>
  <c r="R3693" i="4" s="1"/>
  <c r="K3693" i="4" a="1"/>
  <c r="K3693" i="4" s="1"/>
  <c r="L3702" i="4" a="1"/>
  <c r="L3702" i="4" s="1"/>
  <c r="R3702" i="4" s="1"/>
  <c r="K3702" i="4" a="1"/>
  <c r="K3702" i="4" s="1"/>
  <c r="L3704" i="4" a="1"/>
  <c r="L3704" i="4" s="1"/>
  <c r="R3704" i="4" s="1"/>
  <c r="K3704" i="4" a="1"/>
  <c r="K3704" i="4" s="1"/>
  <c r="L3709" i="4" a="1"/>
  <c r="L3709" i="4" s="1"/>
  <c r="R3709" i="4" s="1"/>
  <c r="K3709" i="4" a="1"/>
  <c r="K3709" i="4" s="1"/>
  <c r="L3711" i="4" a="1"/>
  <c r="L3711" i="4" s="1"/>
  <c r="R3711" i="4" s="1"/>
  <c r="K3711" i="4" a="1"/>
  <c r="K3711" i="4" s="1"/>
  <c r="L3718" i="4" a="1"/>
  <c r="L3718" i="4" s="1"/>
  <c r="R3718" i="4" s="1"/>
  <c r="K3718" i="4" a="1"/>
  <c r="K3718" i="4" s="1"/>
  <c r="L3721" i="4" a="1"/>
  <c r="L3721" i="4" s="1"/>
  <c r="R3721" i="4" s="1"/>
  <c r="K3721" i="4" a="1"/>
  <c r="K3721" i="4" s="1"/>
  <c r="L3723" i="4" a="1"/>
  <c r="L3723" i="4" s="1"/>
  <c r="R3723" i="4" s="1"/>
  <c r="K3723" i="4" a="1"/>
  <c r="K3723" i="4" s="1"/>
  <c r="L3731" i="4" a="1"/>
  <c r="L3731" i="4" s="1"/>
  <c r="R3731" i="4" s="1"/>
  <c r="K3731" i="4" a="1"/>
  <c r="K3731" i="4" s="1"/>
  <c r="L3737" i="4" a="1"/>
  <c r="L3737" i="4" s="1"/>
  <c r="R3737" i="4" s="1"/>
  <c r="K3737" i="4" a="1"/>
  <c r="K3737" i="4" s="1"/>
  <c r="L3742" i="4" a="1"/>
  <c r="L3742" i="4" s="1"/>
  <c r="R3742" i="4" s="1"/>
  <c r="K3742" i="4" a="1"/>
  <c r="K3742" i="4" s="1"/>
  <c r="L3745" i="4" a="1"/>
  <c r="L3745" i="4" s="1"/>
  <c r="R3745" i="4" s="1"/>
  <c r="K3745" i="4" a="1"/>
  <c r="K3745" i="4" s="1"/>
  <c r="L3747" i="4" a="1"/>
  <c r="L3747" i="4" s="1"/>
  <c r="R3747" i="4" s="1"/>
  <c r="K3747" i="4" a="1"/>
  <c r="K3747" i="4" s="1"/>
  <c r="K3750" i="4" a="1"/>
  <c r="K3750" i="4" s="1"/>
  <c r="L3750" i="4" a="1"/>
  <c r="L3750" i="4" s="1"/>
  <c r="R3750" i="4" s="1"/>
  <c r="L3753" i="4" a="1"/>
  <c r="L3753" i="4" s="1"/>
  <c r="R3753" i="4" s="1"/>
  <c r="K3753" i="4" a="1"/>
  <c r="K3753" i="4" s="1"/>
  <c r="L3761" i="4" a="1"/>
  <c r="L3761" i="4" s="1"/>
  <c r="R3761" i="4" s="1"/>
  <c r="K3761" i="4" a="1"/>
  <c r="K3761" i="4" s="1"/>
  <c r="L3763" i="4" a="1"/>
  <c r="L3763" i="4" s="1"/>
  <c r="R3763" i="4" s="1"/>
  <c r="K3763" i="4" a="1"/>
  <c r="K3763" i="4" s="1"/>
  <c r="L3774" i="4" a="1"/>
  <c r="L3774" i="4" s="1"/>
  <c r="R3774" i="4" s="1"/>
  <c r="K3774" i="4" a="1"/>
  <c r="K3774" i="4" s="1"/>
  <c r="L3779" i="4" a="1"/>
  <c r="L3779" i="4" s="1"/>
  <c r="R3779" i="4" s="1"/>
  <c r="K3779" i="4" a="1"/>
  <c r="K3779" i="4" s="1"/>
  <c r="L3787" i="4" a="1"/>
  <c r="L3787" i="4" s="1"/>
  <c r="R3787" i="4" s="1"/>
  <c r="K3787" i="4" a="1"/>
  <c r="K3787" i="4" s="1"/>
  <c r="L3794" i="4" a="1"/>
  <c r="L3794" i="4" s="1"/>
  <c r="R3794" i="4" s="1"/>
  <c r="K3794" i="4" a="1"/>
  <c r="K3794" i="4" s="1"/>
  <c r="L3802" i="4" a="1"/>
  <c r="L3802" i="4" s="1"/>
  <c r="R3802" i="4" s="1"/>
  <c r="K3802" i="4" a="1"/>
  <c r="K3802" i="4" s="1"/>
  <c r="L3804" i="4" a="1"/>
  <c r="L3804" i="4" s="1"/>
  <c r="R3804" i="4" s="1"/>
  <c r="K3804" i="4" a="1"/>
  <c r="K3804" i="4" s="1"/>
  <c r="L3811" i="4" a="1"/>
  <c r="L3811" i="4" s="1"/>
  <c r="R3811" i="4" s="1"/>
  <c r="K3811" i="4" a="1"/>
  <c r="K3811" i="4" s="1"/>
  <c r="L3818" i="4" a="1"/>
  <c r="L3818" i="4" s="1"/>
  <c r="R3818" i="4" s="1"/>
  <c r="K3818" i="4" a="1"/>
  <c r="K3818" i="4" s="1"/>
  <c r="L3821" i="4" a="1"/>
  <c r="L3821" i="4" s="1"/>
  <c r="R3821" i="4" s="1"/>
  <c r="K3821" i="4" a="1"/>
  <c r="K3821" i="4" s="1"/>
  <c r="L3826" i="4" a="1"/>
  <c r="L3826" i="4" s="1"/>
  <c r="R3826" i="4" s="1"/>
  <c r="K3826" i="4" a="1"/>
  <c r="K3826" i="4" s="1"/>
  <c r="L3834" i="4" a="1"/>
  <c r="L3834" i="4" s="1"/>
  <c r="R3834" i="4" s="1"/>
  <c r="K3834" i="4" a="1"/>
  <c r="K3834" i="4" s="1"/>
  <c r="L3839" i="4" a="1"/>
  <c r="L3839" i="4" s="1"/>
  <c r="R3839" i="4" s="1"/>
  <c r="K3839" i="4" a="1"/>
  <c r="K3839" i="4" s="1"/>
  <c r="L3848" i="4" a="1"/>
  <c r="L3848" i="4" s="1"/>
  <c r="R3848" i="4" s="1"/>
  <c r="K3848" i="4" a="1"/>
  <c r="K3848" i="4" s="1"/>
  <c r="L3853" i="4" a="1"/>
  <c r="L3853" i="4" s="1"/>
  <c r="R3853" i="4" s="1"/>
  <c r="K3853" i="4" a="1"/>
  <c r="K3853" i="4" s="1"/>
  <c r="L3859" i="4" a="1"/>
  <c r="L3859" i="4" s="1"/>
  <c r="R3859" i="4" s="1"/>
  <c r="K3859" i="4" a="1"/>
  <c r="K3859" i="4" s="1"/>
  <c r="L3861" i="4" a="1"/>
  <c r="L3861" i="4" s="1"/>
  <c r="R3861" i="4" s="1"/>
  <c r="K3861" i="4" a="1"/>
  <c r="K3861" i="4" s="1"/>
  <c r="L3868" i="4" a="1"/>
  <c r="L3868" i="4" s="1"/>
  <c r="R3868" i="4" s="1"/>
  <c r="K3868" i="4" a="1"/>
  <c r="K3868" i="4" s="1"/>
  <c r="L3874" i="4" a="1"/>
  <c r="L3874" i="4" s="1"/>
  <c r="R3874" i="4" s="1"/>
  <c r="K3874" i="4" a="1"/>
  <c r="K3874" i="4" s="1"/>
  <c r="L3883" i="4" a="1"/>
  <c r="L3883" i="4" s="1"/>
  <c r="R3883" i="4" s="1"/>
  <c r="K3883" i="4" a="1"/>
  <c r="K3883" i="4" s="1"/>
  <c r="J3859" i="4" a="1"/>
  <c r="J3859" i="4" s="1"/>
  <c r="J3846" i="4" a="1"/>
  <c r="J3846" i="4" s="1"/>
  <c r="J3785" i="4" a="1"/>
  <c r="J3785" i="4" s="1"/>
  <c r="J3774" i="4" a="1"/>
  <c r="J3774" i="4" s="1"/>
  <c r="J3771" i="4" a="1"/>
  <c r="J3771" i="4" s="1"/>
  <c r="J3761" i="4" a="1"/>
  <c r="J3761" i="4" s="1"/>
  <c r="J3709" i="4" a="1"/>
  <c r="J3709" i="4" s="1"/>
  <c r="J3702" i="4" a="1"/>
  <c r="J3702" i="4" s="1"/>
  <c r="J3695" i="4" a="1"/>
  <c r="J3695" i="4" s="1"/>
  <c r="J3676" i="4" a="1"/>
  <c r="J3676" i="4" s="1"/>
  <c r="J3660" i="4" a="1"/>
  <c r="J3660" i="4" s="1"/>
  <c r="J3650" i="4" a="1"/>
  <c r="J3650" i="4" s="1"/>
  <c r="J3644" i="4" a="1"/>
  <c r="J3644" i="4" s="1"/>
  <c r="J3640" i="4" a="1"/>
  <c r="J3640" i="4" s="1"/>
  <c r="J3637" i="4" a="1"/>
  <c r="J3637" i="4" s="1"/>
  <c r="J3634" i="4" a="1"/>
  <c r="J3634" i="4" s="1"/>
  <c r="J3628" i="4" a="1"/>
  <c r="J3628" i="4" s="1"/>
  <c r="J3624" i="4" a="1"/>
  <c r="J3624" i="4" s="1"/>
  <c r="J3621" i="4" a="1"/>
  <c r="J3621" i="4" s="1"/>
  <c r="J3618" i="4" a="1"/>
  <c r="J3618" i="4" s="1"/>
  <c r="J3612" i="4" a="1"/>
  <c r="J3612" i="4" s="1"/>
  <c r="J3608" i="4" a="1"/>
  <c r="J3608" i="4" s="1"/>
  <c r="J3602" i="4" a="1"/>
  <c r="J3602" i="4" s="1"/>
  <c r="J3596" i="4" a="1"/>
  <c r="J3596" i="4" s="1"/>
  <c r="J3592" i="4" a="1"/>
  <c r="J3592" i="4" s="1"/>
  <c r="J3586" i="4" a="1"/>
  <c r="J3586" i="4" s="1"/>
  <c r="J3580" i="4" a="1"/>
  <c r="J3580" i="4" s="1"/>
  <c r="J3576" i="4" a="1"/>
  <c r="J3576" i="4" s="1"/>
  <c r="J3570" i="4" a="1"/>
  <c r="J3570" i="4" s="1"/>
  <c r="J3564" i="4" a="1"/>
  <c r="J3564" i="4" s="1"/>
  <c r="J3560" i="4" a="1"/>
  <c r="J3560" i="4" s="1"/>
  <c r="J3554" i="4" a="1"/>
  <c r="J3554" i="4" s="1"/>
  <c r="J3548" i="4" a="1"/>
  <c r="J3548" i="4" s="1"/>
  <c r="J3544" i="4" a="1"/>
  <c r="J3544" i="4" s="1"/>
  <c r="J3538" i="4" a="1"/>
  <c r="J3538" i="4" s="1"/>
  <c r="J3532" i="4" a="1"/>
  <c r="J3532" i="4" s="1"/>
  <c r="J3528" i="4" a="1"/>
  <c r="J3528" i="4" s="1"/>
  <c r="J3522" i="4" a="1"/>
  <c r="J3522" i="4" s="1"/>
  <c r="J3516" i="4" a="1"/>
  <c r="J3516" i="4" s="1"/>
  <c r="J3512" i="4" a="1"/>
  <c r="J3512" i="4" s="1"/>
  <c r="J3509" i="4" a="1"/>
  <c r="J3509" i="4" s="1"/>
  <c r="J3500" i="4" a="1"/>
  <c r="J3500" i="4" s="1"/>
  <c r="J3496" i="4" a="1"/>
  <c r="J3496" i="4" s="1"/>
  <c r="J3484" i="4" a="1"/>
  <c r="J3484" i="4" s="1"/>
  <c r="J3480" i="4" a="1"/>
  <c r="J3480" i="4" s="1"/>
  <c r="J3468" i="4" a="1"/>
  <c r="J3468" i="4" s="1"/>
  <c r="J3464" i="4" a="1"/>
  <c r="J3464" i="4" s="1"/>
  <c r="J3458" i="4" a="1"/>
  <c r="J3458" i="4" s="1"/>
  <c r="J3452" i="4" a="1"/>
  <c r="J3452" i="4" s="1"/>
  <c r="J3448" i="4" a="1"/>
  <c r="J3448" i="4" s="1"/>
  <c r="J3442" i="4" a="1"/>
  <c r="J3442" i="4" s="1"/>
  <c r="J3436" i="4" a="1"/>
  <c r="J3436" i="4" s="1"/>
  <c r="J3432" i="4" a="1"/>
  <c r="J3432" i="4" s="1"/>
  <c r="J3426" i="4" a="1"/>
  <c r="J3426" i="4" s="1"/>
  <c r="J3413" i="4" a="1"/>
  <c r="J3413" i="4" s="1"/>
  <c r="J3410" i="4" a="1"/>
  <c r="J3410" i="4" s="1"/>
  <c r="J3404" i="4" a="1"/>
  <c r="J3404" i="4" s="1"/>
  <c r="J3400" i="4" a="1"/>
  <c r="J3400" i="4" s="1"/>
  <c r="J3397" i="4" a="1"/>
  <c r="J3397" i="4" s="1"/>
  <c r="J3394" i="4" a="1"/>
  <c r="J3394" i="4" s="1"/>
  <c r="J3388" i="4" a="1"/>
  <c r="J3388" i="4" s="1"/>
  <c r="J3384" i="4" a="1"/>
  <c r="J3384" i="4" s="1"/>
  <c r="J3381" i="4" a="1"/>
  <c r="J3381" i="4" s="1"/>
  <c r="J3378" i="4" a="1"/>
  <c r="J3378" i="4" s="1"/>
  <c r="J3372" i="4" a="1"/>
  <c r="J3372" i="4" s="1"/>
  <c r="J3368" i="4" a="1"/>
  <c r="J3368" i="4" s="1"/>
  <c r="J3365" i="4" a="1"/>
  <c r="J3365" i="4" s="1"/>
  <c r="J3362" i="4" a="1"/>
  <c r="J3362" i="4" s="1"/>
  <c r="J3356" i="4" a="1"/>
  <c r="J3356" i="4" s="1"/>
  <c r="J3352" i="4" a="1"/>
  <c r="J3352" i="4" s="1"/>
  <c r="J3349" i="4" a="1"/>
  <c r="J3349" i="4" s="1"/>
  <c r="J3346" i="4" a="1"/>
  <c r="J3346" i="4" s="1"/>
  <c r="J3340" i="4" a="1"/>
  <c r="J3340" i="4" s="1"/>
  <c r="J3333" i="4" a="1"/>
  <c r="J3333" i="4" s="1"/>
  <c r="J3324" i="4" a="1"/>
  <c r="J3324" i="4" s="1"/>
  <c r="J3317" i="4" a="1"/>
  <c r="J3317" i="4" s="1"/>
  <c r="J3308" i="4" a="1"/>
  <c r="J3308" i="4" s="1"/>
  <c r="J3304" i="4" a="1"/>
  <c r="J3304" i="4" s="1"/>
  <c r="J3301" i="4" a="1"/>
  <c r="J3301" i="4" s="1"/>
  <c r="J3292" i="4" a="1"/>
  <c r="J3292" i="4" s="1"/>
  <c r="J3288" i="4" a="1"/>
  <c r="J3288" i="4" s="1"/>
  <c r="J3285" i="4" a="1"/>
  <c r="J3285" i="4" s="1"/>
  <c r="J3276" i="4" a="1"/>
  <c r="J3276" i="4" s="1"/>
  <c r="J3272" i="4" a="1"/>
  <c r="J3272" i="4" s="1"/>
  <c r="J3269" i="4" a="1"/>
  <c r="J3269" i="4" s="1"/>
  <c r="J3260" i="4" a="1"/>
  <c r="J3260" i="4" s="1"/>
  <c r="J3256" i="4" a="1"/>
  <c r="J3256" i="4" s="1"/>
  <c r="J3253" i="4" a="1"/>
  <c r="J3253" i="4" s="1"/>
  <c r="J3244" i="4" a="1"/>
  <c r="J3244" i="4" s="1"/>
  <c r="J3240" i="4" a="1"/>
  <c r="J3240" i="4" s="1"/>
  <c r="J3237" i="4" a="1"/>
  <c r="J3237" i="4" s="1"/>
  <c r="J3228" i="4" a="1"/>
  <c r="J3228" i="4" s="1"/>
  <c r="J3224" i="4" a="1"/>
  <c r="J3224" i="4" s="1"/>
  <c r="J3221" i="4" a="1"/>
  <c r="J3221" i="4" s="1"/>
  <c r="J3218" i="4" a="1"/>
  <c r="J3218" i="4" s="1"/>
  <c r="J3212" i="4" a="1"/>
  <c r="J3212" i="4" s="1"/>
  <c r="J3208" i="4" a="1"/>
  <c r="J3208" i="4" s="1"/>
  <c r="J3205" i="4" a="1"/>
  <c r="J3205" i="4" s="1"/>
  <c r="J3202" i="4" a="1"/>
  <c r="J3202" i="4" s="1"/>
  <c r="J3196" i="4" a="1"/>
  <c r="J3196" i="4" s="1"/>
  <c r="J3192" i="4" a="1"/>
  <c r="J3192" i="4" s="1"/>
  <c r="J3189" i="4" a="1"/>
  <c r="J3189" i="4" s="1"/>
  <c r="J3186" i="4" a="1"/>
  <c r="J3186" i="4" s="1"/>
  <c r="J3180" i="4" a="1"/>
  <c r="J3180" i="4" s="1"/>
  <c r="J3176" i="4" a="1"/>
  <c r="J3176" i="4" s="1"/>
  <c r="J3173" i="4" a="1"/>
  <c r="J3173" i="4" s="1"/>
  <c r="J3170" i="4" a="1"/>
  <c r="J3170" i="4" s="1"/>
  <c r="J3164" i="4" a="1"/>
  <c r="J3164" i="4" s="1"/>
  <c r="J3157" i="4" a="1"/>
  <c r="J3157" i="4" s="1"/>
  <c r="J3154" i="4" a="1"/>
  <c r="J3154" i="4" s="1"/>
  <c r="J3148" i="4" a="1"/>
  <c r="J3148" i="4" s="1"/>
  <c r="J3141" i="4" a="1"/>
  <c r="J3141" i="4" s="1"/>
  <c r="J3138" i="4" a="1"/>
  <c r="J3138" i="4" s="1"/>
  <c r="J3132" i="4" a="1"/>
  <c r="J3132" i="4" s="1"/>
  <c r="J3125" i="4" a="1"/>
  <c r="J3125" i="4" s="1"/>
  <c r="J3122" i="4" a="1"/>
  <c r="J3122" i="4" s="1"/>
  <c r="J3116" i="4" a="1"/>
  <c r="J3116" i="4" s="1"/>
  <c r="J3109" i="4" a="1"/>
  <c r="J3109" i="4" s="1"/>
  <c r="J3106" i="4" a="1"/>
  <c r="J3106" i="4" s="1"/>
  <c r="J3100" i="4" a="1"/>
  <c r="J3100" i="4" s="1"/>
  <c r="J3096" i="4" a="1"/>
  <c r="J3096" i="4" s="1"/>
  <c r="J3093" i="4" a="1"/>
  <c r="J3093" i="4" s="1"/>
  <c r="J3090" i="4" a="1"/>
  <c r="J3090" i="4" s="1"/>
  <c r="J3084" i="4" a="1"/>
  <c r="J3084" i="4" s="1"/>
  <c r="J3080" i="4" a="1"/>
  <c r="J3080" i="4" s="1"/>
  <c r="J3073" i="4" a="1"/>
  <c r="J3073" i="4" s="1"/>
  <c r="J3066" i="4" a="1"/>
  <c r="J3066" i="4" s="1"/>
  <c r="J3059" i="4" a="1"/>
  <c r="J3059" i="4" s="1"/>
  <c r="J3055" i="4" a="1"/>
  <c r="J3055" i="4" s="1"/>
  <c r="J3048" i="4" a="1"/>
  <c r="J3048" i="4" s="1"/>
  <c r="J3041" i="4" a="1"/>
  <c r="J3041" i="4" s="1"/>
  <c r="J3027" i="4" a="1"/>
  <c r="J3027" i="4" s="1"/>
  <c r="J3023" i="4" a="1"/>
  <c r="J3023" i="4" s="1"/>
  <c r="J3020" i="4" a="1"/>
  <c r="J3020" i="4" s="1"/>
  <c r="J3009" i="4" a="1"/>
  <c r="J3009" i="4" s="1"/>
  <c r="J3005" i="4" a="1"/>
  <c r="J3005" i="4" s="1"/>
  <c r="J2998" i="4" a="1"/>
  <c r="J2998" i="4" s="1"/>
  <c r="J2995" i="4" a="1"/>
  <c r="J2995" i="4" s="1"/>
  <c r="J2991" i="4" a="1"/>
  <c r="J2991" i="4" s="1"/>
  <c r="J2988" i="4" a="1"/>
  <c r="J2988" i="4" s="1"/>
  <c r="J2984" i="4" a="1"/>
  <c r="J2984" i="4" s="1"/>
  <c r="J2977" i="4" a="1"/>
  <c r="J2977" i="4" s="1"/>
  <c r="J2973" i="4" a="1"/>
  <c r="J2973" i="4" s="1"/>
  <c r="J2970" i="4" a="1"/>
  <c r="J2970" i="4" s="1"/>
  <c r="J2966" i="4" a="1"/>
  <c r="J2966" i="4" s="1"/>
  <c r="J2963" i="4" a="1"/>
  <c r="J2963" i="4" s="1"/>
  <c r="J2959" i="4" a="1"/>
  <c r="J2959" i="4" s="1"/>
  <c r="J2952" i="4" a="1"/>
  <c r="J2952" i="4" s="1"/>
  <c r="J2945" i="4" a="1"/>
  <c r="J2945" i="4" s="1"/>
  <c r="J2941" i="4" a="1"/>
  <c r="J2941" i="4" s="1"/>
  <c r="J2934" i="4" a="1"/>
  <c r="J2934" i="4" s="1"/>
  <c r="J2931" i="4" a="1"/>
  <c r="J2931" i="4" s="1"/>
  <c r="J2927" i="4" a="1"/>
  <c r="J2927" i="4" s="1"/>
  <c r="J2920" i="4" a="1"/>
  <c r="J2920" i="4" s="1"/>
  <c r="J2913" i="4" a="1"/>
  <c r="J2913" i="4" s="1"/>
  <c r="J2909" i="4" a="1"/>
  <c r="J2909" i="4" s="1"/>
  <c r="J2902" i="4" a="1"/>
  <c r="J2902" i="4" s="1"/>
  <c r="J2899" i="4" a="1"/>
  <c r="J2899" i="4" s="1"/>
  <c r="J2895" i="4" a="1"/>
  <c r="J2895" i="4" s="1"/>
  <c r="J2888" i="4" a="1"/>
  <c r="J2888" i="4" s="1"/>
  <c r="J2881" i="4" a="1"/>
  <c r="J2881" i="4" s="1"/>
  <c r="J2877" i="4" a="1"/>
  <c r="J2877" i="4" s="1"/>
  <c r="J2870" i="4" a="1"/>
  <c r="J2870" i="4" s="1"/>
  <c r="J2867" i="4" a="1"/>
  <c r="J2867" i="4" s="1"/>
  <c r="J2863" i="4" a="1"/>
  <c r="J2863" i="4" s="1"/>
  <c r="J2849" i="4" a="1"/>
  <c r="J2849" i="4" s="1"/>
  <c r="J2845" i="4" a="1"/>
  <c r="J2845" i="4" s="1"/>
  <c r="J2842" i="4" a="1"/>
  <c r="J2842" i="4" s="1"/>
  <c r="J2831" i="4" a="1"/>
  <c r="J2831" i="4" s="1"/>
  <c r="J2828" i="4" a="1"/>
  <c r="J2828" i="4" s="1"/>
  <c r="J2824" i="4" a="1"/>
  <c r="J2824" i="4" s="1"/>
  <c r="J2813" i="4" a="1"/>
  <c r="J2813" i="4" s="1"/>
  <c r="J2810" i="4" a="1"/>
  <c r="J2810" i="4" s="1"/>
  <c r="J2806" i="4" a="1"/>
  <c r="J2806" i="4" s="1"/>
  <c r="J2799" i="4" a="1"/>
  <c r="J2799" i="4" s="1"/>
  <c r="J2796" i="4" a="1"/>
  <c r="J2796" i="4" s="1"/>
  <c r="J2792" i="4" a="1"/>
  <c r="J2792" i="4" s="1"/>
  <c r="J2781" i="4" a="1"/>
  <c r="J2781" i="4" s="1"/>
  <c r="J2778" i="4" a="1"/>
  <c r="J2778" i="4" s="1"/>
  <c r="J2774" i="4" a="1"/>
  <c r="J2774" i="4" s="1"/>
  <c r="J2771" i="4" a="1"/>
  <c r="J2771" i="4" s="1"/>
  <c r="J2767" i="4" a="1"/>
  <c r="J2767" i="4" s="1"/>
  <c r="J2760" i="4" a="1"/>
  <c r="J2760" i="4" s="1"/>
  <c r="J2753" i="4" a="1"/>
  <c r="J2753" i="4" s="1"/>
  <c r="J2749" i="4" a="1"/>
  <c r="J2749" i="4" s="1"/>
  <c r="J2746" i="4" a="1"/>
  <c r="J2746" i="4" s="1"/>
  <c r="J2742" i="4" a="1"/>
  <c r="J2742" i="4" s="1"/>
  <c r="J2739" i="4" a="1"/>
  <c r="J2739" i="4" s="1"/>
  <c r="J2735" i="4" a="1"/>
  <c r="J2735" i="4" s="1"/>
  <c r="J2728" i="4" a="1"/>
  <c r="J2728" i="4" s="1"/>
  <c r="J2721" i="4" a="1"/>
  <c r="J2721" i="4" s="1"/>
  <c r="J2717" i="4" a="1"/>
  <c r="J2717" i="4" s="1"/>
  <c r="J2714" i="4" a="1"/>
  <c r="J2714" i="4" s="1"/>
  <c r="J2710" i="4" a="1"/>
  <c r="J2710" i="4" s="1"/>
  <c r="J2707" i="4" a="1"/>
  <c r="J2707" i="4" s="1"/>
  <c r="J2703" i="4" a="1"/>
  <c r="J2703" i="4" s="1"/>
  <c r="J2696" i="4" a="1"/>
  <c r="J2696" i="4" s="1"/>
  <c r="J2689" i="4" a="1"/>
  <c r="J2689" i="4" s="1"/>
  <c r="J2685" i="4" a="1"/>
  <c r="J2685" i="4" s="1"/>
  <c r="J2682" i="4" a="1"/>
  <c r="J2682" i="4" s="1"/>
  <c r="J2675" i="4" a="1"/>
  <c r="J2675" i="4" s="1"/>
  <c r="J2666" i="4" a="1"/>
  <c r="J2666" i="4" s="1"/>
  <c r="J2662" i="4" a="1"/>
  <c r="J2662" i="4" s="1"/>
  <c r="J2655" i="4" a="1"/>
  <c r="J2655" i="4" s="1"/>
  <c r="J2651" i="4" a="1"/>
  <c r="J2651" i="4" s="1"/>
  <c r="J2648" i="4" a="1"/>
  <c r="J2648" i="4" s="1"/>
  <c r="J2645" i="4" a="1"/>
  <c r="J2645" i="4" s="1"/>
  <c r="J2642" i="4" a="1"/>
  <c r="J2642" i="4" s="1"/>
  <c r="J2639" i="4" a="1"/>
  <c r="J2639" i="4" s="1"/>
  <c r="J2635" i="4" a="1"/>
  <c r="J2635" i="4" s="1"/>
  <c r="J2632" i="4" a="1"/>
  <c r="J2632" i="4" s="1"/>
  <c r="J2628" i="4" a="1"/>
  <c r="J2628" i="4" s="1"/>
  <c r="J2621" i="4" a="1"/>
  <c r="J2621" i="4" s="1"/>
  <c r="J2618" i="4" a="1"/>
  <c r="J2618" i="4" s="1"/>
  <c r="J2611" i="4" a="1"/>
  <c r="J2611" i="4" s="1"/>
  <c r="J2605" i="4" a="1"/>
  <c r="J2605" i="4" s="1"/>
  <c r="J2602" i="4" a="1"/>
  <c r="J2602" i="4" s="1"/>
  <c r="J2598" i="4" a="1"/>
  <c r="J2598" i="4" s="1"/>
  <c r="J2591" i="4" a="1"/>
  <c r="J2591" i="4" s="1"/>
  <c r="J2587" i="4" a="1"/>
  <c r="J2587" i="4" s="1"/>
  <c r="J2584" i="4" a="1"/>
  <c r="J2584" i="4" s="1"/>
  <c r="J2581" i="4" a="1"/>
  <c r="J2581" i="4" s="1"/>
  <c r="J2578" i="4" a="1"/>
  <c r="J2578" i="4" s="1"/>
  <c r="J2575" i="4" a="1"/>
  <c r="J2575" i="4" s="1"/>
  <c r="J2571" i="4" a="1"/>
  <c r="J2571" i="4" s="1"/>
  <c r="J2568" i="4" a="1"/>
  <c r="J2568" i="4" s="1"/>
  <c r="J2564" i="4" a="1"/>
  <c r="J2564" i="4" s="1"/>
  <c r="J2561" i="4" a="1"/>
  <c r="J2561" i="4" s="1"/>
  <c r="J2554" i="4" a="1"/>
  <c r="J2554" i="4" s="1"/>
  <c r="J2547" i="4" a="1"/>
  <c r="J2547" i="4" s="1"/>
  <c r="J2544" i="4" a="1"/>
  <c r="J2544" i="4" s="1"/>
  <c r="J2534" i="4" a="1"/>
  <c r="J2534" i="4" s="1"/>
  <c r="J2530" i="4" a="1"/>
  <c r="J2530" i="4" s="1"/>
  <c r="J2524" i="4" a="1"/>
  <c r="J2524" i="4" s="1"/>
  <c r="J2520" i="4" a="1"/>
  <c r="J2520" i="4" s="1"/>
  <c r="J2516" i="4" a="1"/>
  <c r="J2516" i="4" s="1"/>
  <c r="J2512" i="4" a="1"/>
  <c r="J2512" i="4" s="1"/>
  <c r="J2507" i="4" a="1"/>
  <c r="J2507" i="4" s="1"/>
  <c r="J2503" i="4" a="1"/>
  <c r="J2503" i="4" s="1"/>
  <c r="J2498" i="4" a="1"/>
  <c r="J2498" i="4" s="1"/>
  <c r="J2489" i="4" a="1"/>
  <c r="J2489" i="4" s="1"/>
  <c r="J2484" i="4" a="1"/>
  <c r="J2484" i="4" s="1"/>
  <c r="J2476" i="4" a="1"/>
  <c r="J2476" i="4" s="1"/>
  <c r="J2471" i="4" a="1"/>
  <c r="J2471" i="4" s="1"/>
  <c r="J2462" i="4" a="1"/>
  <c r="J2462" i="4" s="1"/>
  <c r="J2457" i="4" a="1"/>
  <c r="J2457" i="4" s="1"/>
  <c r="J2453" i="4" a="1"/>
  <c r="J2453" i="4" s="1"/>
  <c r="J2449" i="4" a="1"/>
  <c r="J2449" i="4" s="1"/>
  <c r="J2444" i="4" a="1"/>
  <c r="J2444" i="4" s="1"/>
  <c r="J2440" i="4" a="1"/>
  <c r="J2440" i="4" s="1"/>
  <c r="J2435" i="4" a="1"/>
  <c r="J2435" i="4" s="1"/>
  <c r="J2430" i="4" a="1"/>
  <c r="J2430" i="4" s="1"/>
  <c r="J2426" i="4" a="1"/>
  <c r="J2426" i="4" s="1"/>
  <c r="J2422" i="4" a="1"/>
  <c r="J2422" i="4" s="1"/>
  <c r="J2417" i="4" a="1"/>
  <c r="J2417" i="4" s="1"/>
  <c r="J2413" i="4" a="1"/>
  <c r="J2413" i="4" s="1"/>
  <c r="J2409" i="4" a="1"/>
  <c r="J2409" i="4" s="1"/>
  <c r="J2403" i="4" a="1"/>
  <c r="J2403" i="4" s="1"/>
  <c r="J2390" i="4" a="1"/>
  <c r="J2390" i="4" s="1"/>
  <c r="J2386" i="4" a="1"/>
  <c r="J2386" i="4" s="1"/>
  <c r="J2382" i="4" a="1"/>
  <c r="J2382" i="4" s="1"/>
  <c r="J2377" i="4" a="1"/>
  <c r="J2377" i="4" s="1"/>
  <c r="J2372" i="4" a="1"/>
  <c r="J2372" i="4" s="1"/>
  <c r="J2368" i="4" a="1"/>
  <c r="J2368" i="4" s="1"/>
  <c r="J2350" i="4" a="1"/>
  <c r="J2350" i="4" s="1"/>
  <c r="J2346" i="4" a="1"/>
  <c r="J2346" i="4" s="1"/>
  <c r="J2341" i="4" a="1"/>
  <c r="J2341" i="4" s="1"/>
  <c r="J2336" i="4" a="1"/>
  <c r="J2336" i="4" s="1"/>
  <c r="J2331" i="4" a="1"/>
  <c r="J2331" i="4" s="1"/>
  <c r="J2309" i="4" a="1"/>
  <c r="J2309" i="4" s="1"/>
  <c r="J2305" i="4" a="1"/>
  <c r="J2305" i="4" s="1"/>
  <c r="J2301" i="4" a="1"/>
  <c r="J2301" i="4" s="1"/>
  <c r="J2293" i="4" a="1"/>
  <c r="J2293" i="4" s="1"/>
  <c r="J2289" i="4" a="1"/>
  <c r="J2289" i="4" s="1"/>
  <c r="J2284" i="4" a="1"/>
  <c r="J2284" i="4" s="1"/>
  <c r="J2280" i="4" a="1"/>
  <c r="J2280" i="4" s="1"/>
  <c r="J2275" i="4" a="1"/>
  <c r="J2275" i="4" s="1"/>
  <c r="J2245" i="4" a="1"/>
  <c r="J2245" i="4" s="1"/>
  <c r="J2241" i="4" a="1"/>
  <c r="J2241" i="4" s="1"/>
  <c r="J2237" i="4" a="1"/>
  <c r="J2237" i="4" s="1"/>
  <c r="J2229" i="4" a="1"/>
  <c r="J2229" i="4" s="1"/>
  <c r="J2225" i="4" a="1"/>
  <c r="J2225" i="4" s="1"/>
  <c r="J2220" i="4" a="1"/>
  <c r="J2220" i="4" s="1"/>
  <c r="J2216" i="4" a="1"/>
  <c r="J2216" i="4" s="1"/>
  <c r="J2211" i="4" a="1"/>
  <c r="J2211" i="4" s="1"/>
  <c r="J2199" i="4" a="1"/>
  <c r="J2199" i="4" s="1"/>
  <c r="J2191" i="4" a="1"/>
  <c r="J2191" i="4" s="1"/>
  <c r="J2181" i="4" a="1"/>
  <c r="J2181" i="4" s="1"/>
  <c r="J2173" i="4" a="1"/>
  <c r="J2173" i="4" s="1"/>
  <c r="J2165" i="4" a="1"/>
  <c r="J2165" i="4" s="1"/>
  <c r="J2156" i="4" a="1"/>
  <c r="J2156" i="4" s="1"/>
  <c r="J2152" i="4" a="1"/>
  <c r="J2152" i="4" s="1"/>
  <c r="J2147" i="4" a="1"/>
  <c r="J2147" i="4" s="1"/>
  <c r="J2135" i="4" a="1"/>
  <c r="J2135" i="4" s="1"/>
  <c r="J2127" i="4" a="1"/>
  <c r="J2127" i="4" s="1"/>
  <c r="J2117" i="4" a="1"/>
  <c r="J2117" i="4" s="1"/>
  <c r="J2113" i="4" a="1"/>
  <c r="J2113" i="4" s="1"/>
  <c r="J2109" i="4" a="1"/>
  <c r="J2109" i="4" s="1"/>
  <c r="J2101" i="4" a="1"/>
  <c r="J2101" i="4" s="1"/>
  <c r="J2097" i="4" a="1"/>
  <c r="J2097" i="4" s="1"/>
  <c r="J2092" i="4" a="1"/>
  <c r="J2092" i="4" s="1"/>
  <c r="J2084" i="4" a="1"/>
  <c r="J2084" i="4" s="1"/>
  <c r="J2080" i="4" a="1"/>
  <c r="J2080" i="4" s="1"/>
  <c r="J2076" i="4" a="1"/>
  <c r="J2076" i="4" s="1"/>
  <c r="J2068" i="4" a="1"/>
  <c r="J2068" i="4" s="1"/>
  <c r="J2060" i="4" a="1"/>
  <c r="J2060" i="4" s="1"/>
  <c r="J2056" i="4" a="1"/>
  <c r="J2056" i="4" s="1"/>
  <c r="J2051" i="4" a="1"/>
  <c r="J2051" i="4" s="1"/>
  <c r="J2048" i="4" a="1"/>
  <c r="J2048" i="4" s="1"/>
  <c r="J2043" i="4" a="1"/>
  <c r="J2043" i="4" s="1"/>
  <c r="J2040" i="4" a="1"/>
  <c r="J2040" i="4" s="1"/>
  <c r="J2036" i="4" a="1"/>
  <c r="J2036" i="4" s="1"/>
  <c r="J2032" i="4" a="1"/>
  <c r="J2032" i="4" s="1"/>
  <c r="J2027" i="4" a="1"/>
  <c r="J2027" i="4" s="1"/>
  <c r="J2024" i="4" a="1"/>
  <c r="J2024" i="4" s="1"/>
  <c r="J2015" i="4" a="1"/>
  <c r="J2015" i="4" s="1"/>
  <c r="J2011" i="4" a="1"/>
  <c r="J2011" i="4" s="1"/>
  <c r="J2007" i="4" a="1"/>
  <c r="J2007" i="4" s="1"/>
  <c r="J2002" i="4" a="1"/>
  <c r="J2002" i="4" s="1"/>
  <c r="J1999" i="4" a="1"/>
  <c r="J1999" i="4" s="1"/>
  <c r="J1994" i="4" a="1"/>
  <c r="J1994" i="4" s="1"/>
  <c r="J1991" i="4" a="1"/>
  <c r="J1991" i="4" s="1"/>
  <c r="J1986" i="4" a="1"/>
  <c r="J1986" i="4" s="1"/>
  <c r="J1983" i="4" a="1"/>
  <c r="J1983" i="4" s="1"/>
  <c r="J1978" i="4" a="1"/>
  <c r="J1978" i="4" s="1"/>
  <c r="J1975" i="4" a="1"/>
  <c r="J1975" i="4" s="1"/>
  <c r="J1970" i="4" a="1"/>
  <c r="J1970" i="4" s="1"/>
  <c r="J1967" i="4" a="1"/>
  <c r="J1967" i="4" s="1"/>
  <c r="J1962" i="4" a="1"/>
  <c r="J1962" i="4" s="1"/>
  <c r="J1959" i="4" a="1"/>
  <c r="J1959" i="4" s="1"/>
  <c r="J1954" i="4" a="1"/>
  <c r="J1954" i="4" s="1"/>
  <c r="J1951" i="4" a="1"/>
  <c r="J1951" i="4" s="1"/>
  <c r="J1943" i="4" a="1"/>
  <c r="J1943" i="4" s="1"/>
  <c r="J1935" i="4" a="1"/>
  <c r="J1935" i="4" s="1"/>
  <c r="J1930" i="4" a="1"/>
  <c r="J1930" i="4" s="1"/>
  <c r="J1927" i="4" a="1"/>
  <c r="J1927" i="4" s="1"/>
  <c r="J1922" i="4" a="1"/>
  <c r="J1922" i="4" s="1"/>
  <c r="J1919" i="4" a="1"/>
  <c r="J1919" i="4" s="1"/>
  <c r="J1906" i="4" a="1"/>
  <c r="J1906" i="4" s="1"/>
  <c r="J1902" i="4" a="1"/>
  <c r="J1902" i="4" s="1"/>
  <c r="J1898" i="4" a="1"/>
  <c r="J1898" i="4" s="1"/>
  <c r="J1894" i="4" a="1"/>
  <c r="J1894" i="4" s="1"/>
  <c r="J1395" i="4" a="1"/>
  <c r="J1395" i="4" s="1"/>
  <c r="J1337" i="4" a="1"/>
  <c r="J1337" i="4" s="1"/>
  <c r="J1302" i="4" a="1"/>
  <c r="J1302" i="4" s="1"/>
  <c r="J1290" i="4" a="1"/>
  <c r="J1290" i="4" s="1"/>
  <c r="J1274" i="4" a="1"/>
  <c r="J1274" i="4" s="1"/>
  <c r="J1258" i="4" a="1"/>
  <c r="J1258" i="4" s="1"/>
  <c r="J1242" i="4" a="1"/>
  <c r="J1242" i="4" s="1"/>
  <c r="J1226" i="4" a="1"/>
  <c r="J1226" i="4" s="1"/>
  <c r="J1210" i="4" a="1"/>
  <c r="J1210" i="4" s="1"/>
  <c r="J1145" i="4" a="1"/>
  <c r="J1145" i="4" s="1"/>
  <c r="J1124" i="4" a="1"/>
  <c r="J1124" i="4" s="1"/>
  <c r="J1081" i="4" a="1"/>
  <c r="J1081" i="4" s="1"/>
  <c r="J1038" i="4" a="1"/>
  <c r="J1038" i="4" s="1"/>
  <c r="J1018" i="4" a="1"/>
  <c r="J1018" i="4" s="1"/>
  <c r="J999" i="4" a="1"/>
  <c r="J999" i="4" s="1"/>
  <c r="J961" i="4" a="1"/>
  <c r="J961" i="4" s="1"/>
  <c r="J942" i="4" a="1"/>
  <c r="J942" i="4" s="1"/>
  <c r="J923" i="4" a="1"/>
  <c r="J923" i="4" s="1"/>
  <c r="J904" i="4" a="1"/>
  <c r="J904" i="4" s="1"/>
  <c r="J885" i="4" a="1"/>
  <c r="J885" i="4" s="1"/>
  <c r="J866" i="4" a="1"/>
  <c r="J866" i="4" s="1"/>
  <c r="J847" i="4" a="1"/>
  <c r="J847" i="4" s="1"/>
  <c r="J809" i="4" a="1"/>
  <c r="J809" i="4" s="1"/>
  <c r="J790" i="4" a="1"/>
  <c r="J790" i="4" s="1"/>
  <c r="J752" i="4" a="1"/>
  <c r="J752" i="4" s="1"/>
  <c r="J717" i="4" a="1"/>
  <c r="J717" i="4" s="1"/>
  <c r="J702" i="4" a="1"/>
  <c r="J702" i="4" s="1"/>
  <c r="J688" i="4" a="1"/>
  <c r="J688" i="4" s="1"/>
  <c r="J677" i="4" a="1"/>
  <c r="J677" i="4" s="1"/>
  <c r="J666" i="4" a="1"/>
  <c r="J666" i="4" s="1"/>
  <c r="J643" i="4" a="1"/>
  <c r="J643" i="4" s="1"/>
  <c r="J625" i="4" a="1"/>
  <c r="J625" i="4" s="1"/>
  <c r="J574" i="4" a="1"/>
  <c r="J574" i="4" s="1"/>
  <c r="J557" i="4" a="1"/>
  <c r="J557" i="4" s="1"/>
  <c r="J523" i="4" a="1"/>
  <c r="J523" i="4" s="1"/>
  <c r="J506" i="4" a="1"/>
  <c r="J506" i="4" s="1"/>
  <c r="J489" i="4" a="1"/>
  <c r="J489" i="4" s="1"/>
  <c r="J455" i="4" a="1"/>
  <c r="J455" i="4" s="1"/>
  <c r="J438" i="4" a="1"/>
  <c r="J438" i="4" s="1"/>
  <c r="J387" i="4" a="1"/>
  <c r="J387" i="4" s="1"/>
  <c r="J369" i="4" a="1"/>
  <c r="J369" i="4" s="1"/>
  <c r="J351" i="4" a="1"/>
  <c r="J351" i="4" s="1"/>
  <c r="J330" i="4" a="1"/>
  <c r="J330" i="4" s="1"/>
  <c r="J287" i="4" a="1"/>
  <c r="J287" i="4" s="1"/>
  <c r="J266" i="4" a="1"/>
  <c r="J266" i="4" s="1"/>
  <c r="J223" i="4" a="1"/>
  <c r="J223" i="4" s="1"/>
  <c r="J202" i="4" a="1"/>
  <c r="J202" i="4" s="1"/>
  <c r="J162" i="4" a="1"/>
  <c r="J162" i="4" s="1"/>
  <c r="J128" i="4" a="1"/>
  <c r="J128" i="4" s="1"/>
  <c r="J111" i="4" a="1"/>
  <c r="J111" i="4" s="1"/>
  <c r="J60" i="4" a="1"/>
  <c r="J60" i="4" s="1"/>
  <c r="J43" i="4" a="1"/>
  <c r="J43" i="4" s="1"/>
  <c r="J26" i="4" a="1"/>
  <c r="J26" i="4" s="1"/>
  <c r="J12" i="4" a="1"/>
  <c r="J12" i="4" s="1"/>
  <c r="K3829" i="4" a="1"/>
  <c r="K3829" i="4" s="1"/>
  <c r="K3809" i="4" a="1"/>
  <c r="K3809" i="4" s="1"/>
  <c r="K3734" i="4" a="1"/>
  <c r="K3734" i="4" s="1"/>
  <c r="K3695" i="4" a="1"/>
  <c r="K3695" i="4" s="1"/>
  <c r="K3658" i="4" a="1"/>
  <c r="K3658" i="4" s="1"/>
  <c r="K3640" i="4" a="1"/>
  <c r="K3640" i="4" s="1"/>
  <c r="K3623" i="4" a="1"/>
  <c r="K3623" i="4" s="1"/>
  <c r="K3572" i="4" a="1"/>
  <c r="K3572" i="4" s="1"/>
  <c r="K3555" i="4" a="1"/>
  <c r="K3555" i="4" s="1"/>
  <c r="K3538" i="4" a="1"/>
  <c r="K3538" i="4" s="1"/>
  <c r="K3521" i="4" a="1"/>
  <c r="K3521" i="4" s="1"/>
  <c r="K3504" i="4" a="1"/>
  <c r="K3504" i="4" s="1"/>
  <c r="K3470" i="4" a="1"/>
  <c r="K3470" i="4" s="1"/>
  <c r="K3453" i="4" a="1"/>
  <c r="K3453" i="4" s="1"/>
  <c r="K3435" i="4" a="1"/>
  <c r="K3435" i="4" s="1"/>
  <c r="K3402" i="4" a="1"/>
  <c r="K3402" i="4" s="1"/>
  <c r="K3384" i="4" a="1"/>
  <c r="K3384" i="4" s="1"/>
  <c r="K3367" i="4" a="1"/>
  <c r="K3367" i="4" s="1"/>
  <c r="K3332" i="4" a="1"/>
  <c r="K3332" i="4" s="1"/>
  <c r="K3283" i="4" a="1"/>
  <c r="K3283" i="4" s="1"/>
  <c r="K3269" i="4" a="1"/>
  <c r="K3269" i="4" s="1"/>
  <c r="K3255" i="4" a="1"/>
  <c r="K3255" i="4" s="1"/>
  <c r="K3198" i="4" a="1"/>
  <c r="K3198" i="4" s="1"/>
  <c r="K3184" i="4" a="1"/>
  <c r="K3184" i="4" s="1"/>
  <c r="K3170" i="4" a="1"/>
  <c r="K3170" i="4" s="1"/>
  <c r="K3155" i="4" a="1"/>
  <c r="K3155" i="4" s="1"/>
  <c r="K3141" i="4" a="1"/>
  <c r="K3141" i="4" s="1"/>
  <c r="K3127" i="4" a="1"/>
  <c r="K3127" i="4" s="1"/>
  <c r="K3056" i="4" a="1"/>
  <c r="K3056" i="4" s="1"/>
  <c r="K3027" i="4" a="1"/>
  <c r="K3027" i="4" s="1"/>
  <c r="K3013" i="4" a="1"/>
  <c r="K3013" i="4" s="1"/>
  <c r="K2992" i="4" a="1"/>
  <c r="K2992" i="4" s="1"/>
  <c r="K2970" i="4" a="1"/>
  <c r="K2970" i="4" s="1"/>
  <c r="K2949" i="4" a="1"/>
  <c r="K2949" i="4" s="1"/>
  <c r="K2928" i="4" a="1"/>
  <c r="K2928" i="4" s="1"/>
  <c r="K2885" i="4" a="1"/>
  <c r="K2885" i="4" s="1"/>
  <c r="K2864" i="4" a="1"/>
  <c r="K2864" i="4" s="1"/>
  <c r="K2806" i="4" a="1"/>
  <c r="K2806" i="4" s="1"/>
  <c r="K2788" i="4" a="1"/>
  <c r="K2788" i="4" s="1"/>
  <c r="K2749" i="4" a="1"/>
  <c r="K2749" i="4" s="1"/>
  <c r="K2712" i="4" a="1"/>
  <c r="K2712" i="4" s="1"/>
  <c r="K2674" i="4" a="1"/>
  <c r="K2674" i="4" s="1"/>
  <c r="K2655" i="4" a="1"/>
  <c r="K2655" i="4" s="1"/>
  <c r="K2636" i="4" a="1"/>
  <c r="K2636" i="4" s="1"/>
  <c r="K2617" i="4" a="1"/>
  <c r="K2617" i="4" s="1"/>
  <c r="K2560" i="4" a="1"/>
  <c r="K2560" i="4" s="1"/>
  <c r="K2542" i="4" a="1"/>
  <c r="K2542" i="4" s="1"/>
  <c r="K2485" i="4" a="1"/>
  <c r="K2485" i="4" s="1"/>
  <c r="K2471" i="4" a="1"/>
  <c r="K2471" i="4" s="1"/>
  <c r="K2457" i="4" a="1"/>
  <c r="K2457" i="4" s="1"/>
  <c r="K2442" i="4" a="1"/>
  <c r="K2442" i="4" s="1"/>
  <c r="K2428" i="4" a="1"/>
  <c r="K2428" i="4" s="1"/>
  <c r="K2414" i="4" a="1"/>
  <c r="K2414" i="4" s="1"/>
  <c r="K2357" i="4" a="1"/>
  <c r="K2357" i="4" s="1"/>
  <c r="K2329" i="4" a="1"/>
  <c r="K2329" i="4" s="1"/>
  <c r="K2312" i="4" a="1"/>
  <c r="K2312" i="4" s="1"/>
  <c r="K2267" i="4" a="1"/>
  <c r="K2267" i="4" s="1"/>
  <c r="K2244" i="4" a="1"/>
  <c r="K2244" i="4" s="1"/>
  <c r="K2199" i="4" a="1"/>
  <c r="K2199" i="4" s="1"/>
  <c r="K2176" i="4" a="1"/>
  <c r="K2176" i="4" s="1"/>
  <c r="K2131" i="4" a="1"/>
  <c r="K2131" i="4" s="1"/>
  <c r="K2107" i="4" a="1"/>
  <c r="K2107" i="4" s="1"/>
  <c r="K2085" i="4" a="1"/>
  <c r="K2085" i="4" s="1"/>
  <c r="K2039" i="4" a="1"/>
  <c r="K2039" i="4" s="1"/>
  <c r="K2017" i="4" a="1"/>
  <c r="K2017" i="4" s="1"/>
  <c r="K1994" i="4" a="1"/>
  <c r="K1994" i="4" s="1"/>
  <c r="K1971" i="4" a="1"/>
  <c r="K1971" i="4" s="1"/>
  <c r="K1949" i="4" a="1"/>
  <c r="K1949" i="4" s="1"/>
  <c r="K1902" i="4" a="1"/>
  <c r="K1902" i="4" s="1"/>
  <c r="K1880" i="4" a="1"/>
  <c r="K1880" i="4" s="1"/>
  <c r="K1834" i="4" a="1"/>
  <c r="K1834" i="4" s="1"/>
  <c r="K1812" i="4" a="1"/>
  <c r="K1812" i="4" s="1"/>
  <c r="K1766" i="4" a="1"/>
  <c r="K1766" i="4" s="1"/>
  <c r="K1744" i="4" a="1"/>
  <c r="K1744" i="4" s="1"/>
  <c r="K1646" i="4" a="1"/>
  <c r="K1646" i="4" s="1"/>
  <c r="K1595" i="4" a="1"/>
  <c r="K1595" i="4" s="1"/>
  <c r="K1570" i="4" a="1"/>
  <c r="K1570" i="4" s="1"/>
  <c r="K1519" i="4" a="1"/>
  <c r="K1519" i="4" s="1"/>
  <c r="K1147" i="4" a="1"/>
  <c r="K1147" i="4" s="1"/>
  <c r="K1080" i="4" a="1"/>
  <c r="K1080" i="4" s="1"/>
  <c r="K1046" i="4" a="1"/>
  <c r="K1046" i="4" s="1"/>
  <c r="K1014" i="4" a="1"/>
  <c r="K1014" i="4" s="1"/>
  <c r="K983" i="4" a="1"/>
  <c r="K983" i="4" s="1"/>
  <c r="K921" i="4" a="1"/>
  <c r="K921" i="4" s="1"/>
  <c r="K811" i="4" a="1"/>
  <c r="K811" i="4" s="1"/>
  <c r="K768" i="4" a="1"/>
  <c r="K768" i="4" s="1"/>
  <c r="K682" i="4" a="1"/>
  <c r="K682" i="4" s="1"/>
  <c r="K637" i="4" a="1"/>
  <c r="K637" i="4" s="1"/>
  <c r="K594" i="4" a="1"/>
  <c r="K594" i="4" s="1"/>
  <c r="K509" i="4" a="1"/>
  <c r="K509" i="4" s="1"/>
  <c r="K351" i="4" a="1"/>
  <c r="K351" i="4" s="1"/>
  <c r="K297" i="4" a="1"/>
  <c r="K297" i="4" s="1"/>
  <c r="K257" i="4" a="1"/>
  <c r="K257" i="4" s="1"/>
  <c r="K38" i="4" a="1"/>
  <c r="K38" i="4" s="1"/>
  <c r="L3739" i="4" a="1"/>
  <c r="L3739" i="4" s="1"/>
  <c r="R3739" i="4" s="1"/>
  <c r="L3679" i="4" a="1"/>
  <c r="L3679" i="4" s="1"/>
  <c r="R3679" i="4" s="1"/>
  <c r="L3628" i="4" a="1"/>
  <c r="L3628" i="4" s="1"/>
  <c r="R3628" i="4" s="1"/>
  <c r="L3577" i="4" a="1"/>
  <c r="L3577" i="4" s="1"/>
  <c r="R3577" i="4" s="1"/>
  <c r="L3528" i="4" a="1"/>
  <c r="L3528" i="4" s="1"/>
  <c r="R3528" i="4" s="1"/>
  <c r="L3476" i="4" a="1"/>
  <c r="L3476" i="4" s="1"/>
  <c r="R3476" i="4" s="1"/>
  <c r="L3425" i="4" a="1"/>
  <c r="L3425" i="4" s="1"/>
  <c r="R3425" i="4" s="1"/>
  <c r="L3325" i="4" a="1"/>
  <c r="L3325" i="4" s="1"/>
  <c r="R3325" i="4" s="1"/>
  <c r="L3273" i="4" a="1"/>
  <c r="L3273" i="4" s="1"/>
  <c r="R3273" i="4" s="1"/>
  <c r="L2998" i="4" a="1"/>
  <c r="L2998" i="4" s="1"/>
  <c r="R2998" i="4" s="1"/>
  <c r="L2694" i="4" a="1"/>
  <c r="L2694" i="4" s="1"/>
  <c r="R2694" i="4" s="1"/>
  <c r="L2594" i="4" a="1"/>
  <c r="L2594" i="4" s="1"/>
  <c r="R2594" i="4" s="1"/>
  <c r="L1996" i="4" a="1"/>
  <c r="L1996" i="4" s="1"/>
  <c r="R1996" i="4" s="1"/>
  <c r="L1775" i="4" a="1"/>
  <c r="L1775" i="4" s="1"/>
  <c r="R1775" i="4" s="1"/>
  <c r="L1568" i="4" a="1"/>
  <c r="L1568" i="4" s="1"/>
  <c r="R1568" i="4" s="1"/>
  <c r="L531" i="4" a="1"/>
  <c r="L531" i="4" s="1"/>
  <c r="R531" i="4" s="1"/>
  <c r="O33" i="4" a="1"/>
  <c r="O33" i="4" s="1"/>
  <c r="O8" i="4" a="1"/>
  <c r="O8" i="4" s="1"/>
  <c r="P3669" i="4" a="1"/>
  <c r="P3669" i="4" s="1"/>
  <c r="O3669" i="4" a="1"/>
  <c r="O3669" i="4" s="1"/>
  <c r="P3665" i="4" a="1"/>
  <c r="P3665" i="4" s="1"/>
  <c r="O3665" i="4" a="1"/>
  <c r="O3665" i="4" s="1"/>
  <c r="P3661" i="4" a="1"/>
  <c r="P3661" i="4" s="1"/>
  <c r="O3661" i="4" a="1"/>
  <c r="O3661" i="4" s="1"/>
  <c r="P3629" i="4" a="1"/>
  <c r="P3629" i="4" s="1"/>
  <c r="O3629" i="4" a="1"/>
  <c r="O3629" i="4" s="1"/>
  <c r="P3625" i="4" a="1"/>
  <c r="P3625" i="4" s="1"/>
  <c r="O3625" i="4" a="1"/>
  <c r="O3625" i="4" s="1"/>
  <c r="P3621" i="4" a="1"/>
  <c r="P3621" i="4" s="1"/>
  <c r="O3621" i="4" a="1"/>
  <c r="O3621" i="4" s="1"/>
  <c r="P3617" i="4" a="1"/>
  <c r="P3617" i="4" s="1"/>
  <c r="O3617" i="4" a="1"/>
  <c r="O3617" i="4" s="1"/>
  <c r="P3613" i="4" a="1"/>
  <c r="P3613" i="4" s="1"/>
  <c r="O3613" i="4" a="1"/>
  <c r="O3613" i="4" s="1"/>
  <c r="P3557" i="4" a="1"/>
  <c r="P3557" i="4" s="1"/>
  <c r="O3557" i="4" a="1"/>
  <c r="O3557" i="4" s="1"/>
  <c r="P3553" i="4" a="1"/>
  <c r="P3553" i="4" s="1"/>
  <c r="O3553" i="4" a="1"/>
  <c r="O3553" i="4" s="1"/>
  <c r="P3549" i="4" a="1"/>
  <c r="P3549" i="4" s="1"/>
  <c r="O3549" i="4" a="1"/>
  <c r="O3549" i="4" s="1"/>
  <c r="P3493" i="4" a="1"/>
  <c r="P3493" i="4" s="1"/>
  <c r="O3493" i="4" a="1"/>
  <c r="O3493" i="4" s="1"/>
  <c r="P3489" i="4" a="1"/>
  <c r="P3489" i="4" s="1"/>
  <c r="O3489" i="4" a="1"/>
  <c r="O3489" i="4" s="1"/>
  <c r="P3485" i="4" a="1"/>
  <c r="P3485" i="4" s="1"/>
  <c r="O3485" i="4" a="1"/>
  <c r="O3485" i="4" s="1"/>
  <c r="P3429" i="4" a="1"/>
  <c r="P3429" i="4" s="1"/>
  <c r="O3429" i="4" a="1"/>
  <c r="O3429" i="4" s="1"/>
  <c r="P3425" i="4" a="1"/>
  <c r="P3425" i="4" s="1"/>
  <c r="O3425" i="4" a="1"/>
  <c r="O3425" i="4" s="1"/>
  <c r="P3421" i="4" a="1"/>
  <c r="P3421" i="4" s="1"/>
  <c r="O3421" i="4" a="1"/>
  <c r="O3421" i="4" s="1"/>
  <c r="P3365" i="4" a="1"/>
  <c r="P3365" i="4" s="1"/>
  <c r="O3365" i="4" a="1"/>
  <c r="O3365" i="4" s="1"/>
  <c r="P3361" i="4" a="1"/>
  <c r="P3361" i="4" s="1"/>
  <c r="O3361" i="4" a="1"/>
  <c r="O3361" i="4" s="1"/>
  <c r="P3357" i="4" a="1"/>
  <c r="P3357" i="4" s="1"/>
  <c r="O3357" i="4" a="1"/>
  <c r="O3357" i="4" s="1"/>
  <c r="P3301" i="4" a="1"/>
  <c r="P3301" i="4" s="1"/>
  <c r="O3301" i="4" a="1"/>
  <c r="O3301" i="4" s="1"/>
  <c r="P3297" i="4" a="1"/>
  <c r="P3297" i="4" s="1"/>
  <c r="O3297" i="4" a="1"/>
  <c r="O3297" i="4" s="1"/>
  <c r="P3289" i="4" a="1"/>
  <c r="P3289" i="4" s="1"/>
  <c r="O3289" i="4" a="1"/>
  <c r="O3289" i="4" s="1"/>
  <c r="P3185" i="4" a="1"/>
  <c r="P3185" i="4" s="1"/>
  <c r="O3185" i="4" a="1"/>
  <c r="O3185" i="4" s="1"/>
  <c r="P3069" i="4" a="1"/>
  <c r="P3069" i="4" s="1"/>
  <c r="O3069" i="4" a="1"/>
  <c r="O3069" i="4" s="1"/>
  <c r="P3061" i="4" a="1"/>
  <c r="P3061" i="4" s="1"/>
  <c r="C3061" i="4" s="1"/>
  <c r="O3061" i="4" a="1"/>
  <c r="O3061" i="4" s="1"/>
  <c r="P3053" i="4" a="1"/>
  <c r="P3053" i="4" s="1"/>
  <c r="O3053" i="4" a="1"/>
  <c r="O3053" i="4" s="1"/>
  <c r="P3023" i="4" a="1"/>
  <c r="P3023" i="4" s="1"/>
  <c r="O3023" i="4" a="1"/>
  <c r="O3023" i="4" s="1"/>
  <c r="P2991" i="4" a="1"/>
  <c r="P2991" i="4" s="1"/>
  <c r="O2991" i="4" a="1"/>
  <c r="O2991" i="4" s="1"/>
  <c r="P2985" i="4" a="1"/>
  <c r="P2985" i="4" s="1"/>
  <c r="O2985" i="4" a="1"/>
  <c r="O2985" i="4" s="1"/>
  <c r="P2902" i="4" a="1"/>
  <c r="P2902" i="4" s="1"/>
  <c r="O2902" i="4" a="1"/>
  <c r="O2902" i="4" s="1"/>
  <c r="P3678" i="4" a="1"/>
  <c r="P3678" i="4" s="1"/>
  <c r="O3678" i="4" a="1"/>
  <c r="O3678" i="4" s="1"/>
  <c r="P3649" i="4" a="1"/>
  <c r="P3649" i="4" s="1"/>
  <c r="O3649" i="4" a="1"/>
  <c r="O3649" i="4" s="1"/>
  <c r="P3605" i="4" a="1"/>
  <c r="P3605" i="4" s="1"/>
  <c r="O3605" i="4" a="1"/>
  <c r="O3605" i="4" s="1"/>
  <c r="O3601" i="4" a="1"/>
  <c r="O3601" i="4" s="1"/>
  <c r="P3601" i="4" a="1"/>
  <c r="P3601" i="4" s="1"/>
  <c r="P3597" i="4" a="1"/>
  <c r="P3597" i="4" s="1"/>
  <c r="O3597" i="4" a="1"/>
  <c r="O3597" i="4" s="1"/>
  <c r="P3541" i="4" a="1"/>
  <c r="P3541" i="4" s="1"/>
  <c r="O3541" i="4" a="1"/>
  <c r="O3541" i="4" s="1"/>
  <c r="O3537" i="4" a="1"/>
  <c r="O3537" i="4" s="1"/>
  <c r="P3537" i="4" a="1"/>
  <c r="P3537" i="4" s="1"/>
  <c r="P3533" i="4" a="1"/>
  <c r="P3533" i="4" s="1"/>
  <c r="O3533" i="4" a="1"/>
  <c r="O3533" i="4" s="1"/>
  <c r="P3477" i="4" a="1"/>
  <c r="P3477" i="4" s="1"/>
  <c r="O3477" i="4" a="1"/>
  <c r="O3477" i="4" s="1"/>
  <c r="P3473" i="4" a="1"/>
  <c r="P3473" i="4" s="1"/>
  <c r="O3473" i="4" a="1"/>
  <c r="O3473" i="4" s="1"/>
  <c r="P3469" i="4" a="1"/>
  <c r="P3469" i="4" s="1"/>
  <c r="O3469" i="4" a="1"/>
  <c r="O3469" i="4" s="1"/>
  <c r="P3413" i="4" a="1"/>
  <c r="P3413" i="4" s="1"/>
  <c r="O3413" i="4" a="1"/>
  <c r="O3413" i="4" s="1"/>
  <c r="P3409" i="4" a="1"/>
  <c r="P3409" i="4" s="1"/>
  <c r="O3409" i="4" a="1"/>
  <c r="O3409" i="4" s="1"/>
  <c r="P3405" i="4" a="1"/>
  <c r="P3405" i="4" s="1"/>
  <c r="O3405" i="4" a="1"/>
  <c r="O3405" i="4" s="1"/>
  <c r="P3349" i="4" a="1"/>
  <c r="P3349" i="4" s="1"/>
  <c r="O3349" i="4" a="1"/>
  <c r="O3349" i="4" s="1"/>
  <c r="O3345" i="4" a="1"/>
  <c r="O3345" i="4" s="1"/>
  <c r="P3345" i="4" a="1"/>
  <c r="P3345" i="4" s="1"/>
  <c r="P3341" i="4" a="1"/>
  <c r="P3341" i="4" s="1"/>
  <c r="O3341" i="4" a="1"/>
  <c r="O3341" i="4" s="1"/>
  <c r="P3273" i="4" a="1"/>
  <c r="P3273" i="4" s="1"/>
  <c r="O3273" i="4" a="1"/>
  <c r="O3273" i="4" s="1"/>
  <c r="P3265" i="4" a="1"/>
  <c r="P3265" i="4" s="1"/>
  <c r="O3265" i="4" a="1"/>
  <c r="O3265" i="4" s="1"/>
  <c r="P3257" i="4" a="1"/>
  <c r="P3257" i="4" s="1"/>
  <c r="O3257" i="4" a="1"/>
  <c r="O3257" i="4" s="1"/>
  <c r="P3195" i="4" a="1"/>
  <c r="P3195" i="4" s="1"/>
  <c r="O3195" i="4" a="1"/>
  <c r="O3195" i="4" s="1"/>
  <c r="P3165" i="4" a="1"/>
  <c r="P3165" i="4" s="1"/>
  <c r="O3165" i="4" a="1"/>
  <c r="O3165" i="4" s="1"/>
  <c r="P3157" i="4" a="1"/>
  <c r="P3157" i="4" s="1"/>
  <c r="O3157" i="4" a="1"/>
  <c r="O3157" i="4" s="1"/>
  <c r="P3149" i="4" a="1"/>
  <c r="P3149" i="4" s="1"/>
  <c r="O3149" i="4" a="1"/>
  <c r="O3149" i="4" s="1"/>
  <c r="P3037" i="4" a="1"/>
  <c r="P3037" i="4" s="1"/>
  <c r="O3037" i="4" a="1"/>
  <c r="O3037" i="4" s="1"/>
  <c r="P2974" i="4" a="1"/>
  <c r="P2974" i="4" s="1"/>
  <c r="O2974" i="4" a="1"/>
  <c r="O2974" i="4" s="1"/>
  <c r="P2964" i="4" a="1"/>
  <c r="P2964" i="4" s="1"/>
  <c r="O2964" i="4" a="1"/>
  <c r="O2964" i="4" s="1"/>
  <c r="P2942" i="4" a="1"/>
  <c r="P2942" i="4" s="1"/>
  <c r="O2942" i="4" a="1"/>
  <c r="O2942" i="4" s="1"/>
  <c r="P3674" i="4" a="1"/>
  <c r="P3674" i="4" s="1"/>
  <c r="O3674" i="4" a="1"/>
  <c r="O3674" i="4" s="1"/>
  <c r="P3641" i="4" a="1"/>
  <c r="P3641" i="4" s="1"/>
  <c r="O3641" i="4" a="1"/>
  <c r="O3641" i="4" s="1"/>
  <c r="P3631" i="4" a="1"/>
  <c r="P3631" i="4" s="1"/>
  <c r="O3631" i="4" a="1"/>
  <c r="O3631" i="4" s="1"/>
  <c r="O3623" i="4" a="1"/>
  <c r="O3623" i="4" s="1"/>
  <c r="P3623" i="4" a="1"/>
  <c r="P3623" i="4" s="1"/>
  <c r="P3589" i="4" a="1"/>
  <c r="P3589" i="4" s="1"/>
  <c r="O3589" i="4" a="1"/>
  <c r="O3589" i="4" s="1"/>
  <c r="P3585" i="4" a="1"/>
  <c r="P3585" i="4" s="1"/>
  <c r="O3585" i="4" a="1"/>
  <c r="O3585" i="4" s="1"/>
  <c r="P3581" i="4" a="1"/>
  <c r="P3581" i="4" s="1"/>
  <c r="O3581" i="4" a="1"/>
  <c r="O3581" i="4" s="1"/>
  <c r="P3525" i="4" a="1"/>
  <c r="P3525" i="4" s="1"/>
  <c r="O3525" i="4" a="1"/>
  <c r="O3525" i="4" s="1"/>
  <c r="P3521" i="4" a="1"/>
  <c r="P3521" i="4" s="1"/>
  <c r="O3521" i="4" a="1"/>
  <c r="O3521" i="4" s="1"/>
  <c r="P3517" i="4" a="1"/>
  <c r="P3517" i="4" s="1"/>
  <c r="O3517" i="4" a="1"/>
  <c r="O3517" i="4" s="1"/>
  <c r="P3461" i="4" a="1"/>
  <c r="P3461" i="4" s="1"/>
  <c r="O3461" i="4" a="1"/>
  <c r="O3461" i="4" s="1"/>
  <c r="P3457" i="4" a="1"/>
  <c r="P3457" i="4" s="1"/>
  <c r="O3457" i="4" a="1"/>
  <c r="O3457" i="4" s="1"/>
  <c r="P3453" i="4" a="1"/>
  <c r="P3453" i="4" s="1"/>
  <c r="O3453" i="4" a="1"/>
  <c r="O3453" i="4" s="1"/>
  <c r="P3397" i="4" a="1"/>
  <c r="P3397" i="4" s="1"/>
  <c r="O3397" i="4" a="1"/>
  <c r="O3397" i="4" s="1"/>
  <c r="P3393" i="4" a="1"/>
  <c r="P3393" i="4" s="1"/>
  <c r="O3393" i="4" a="1"/>
  <c r="O3393" i="4" s="1"/>
  <c r="P3389" i="4" a="1"/>
  <c r="P3389" i="4" s="1"/>
  <c r="O3389" i="4" a="1"/>
  <c r="O3389" i="4" s="1"/>
  <c r="P3333" i="4" a="1"/>
  <c r="P3333" i="4" s="1"/>
  <c r="O3333" i="4" a="1"/>
  <c r="O3333" i="4" s="1"/>
  <c r="P3329" i="4" a="1"/>
  <c r="P3329" i="4" s="1"/>
  <c r="O3329" i="4" a="1"/>
  <c r="O3329" i="4" s="1"/>
  <c r="P3325" i="4" a="1"/>
  <c r="P3325" i="4" s="1"/>
  <c r="O3325" i="4" a="1"/>
  <c r="O3325" i="4" s="1"/>
  <c r="P3241" i="4" a="1"/>
  <c r="P3241" i="4" s="1"/>
  <c r="O3241" i="4" a="1"/>
  <c r="O3241" i="4" s="1"/>
  <c r="P3233" i="4" a="1"/>
  <c r="P3233" i="4" s="1"/>
  <c r="O3233" i="4" a="1"/>
  <c r="O3233" i="4" s="1"/>
  <c r="P3225" i="4" a="1"/>
  <c r="P3225" i="4" s="1"/>
  <c r="O3225" i="4" a="1"/>
  <c r="O3225" i="4" s="1"/>
  <c r="P3187" i="4" a="1"/>
  <c r="P3187" i="4" s="1"/>
  <c r="O3187" i="4" a="1"/>
  <c r="O3187" i="4" s="1"/>
  <c r="P3179" i="4" a="1"/>
  <c r="P3179" i="4" s="1"/>
  <c r="O3179" i="4" a="1"/>
  <c r="O3179" i="4" s="1"/>
  <c r="P3133" i="4" a="1"/>
  <c r="P3133" i="4" s="1"/>
  <c r="O3133" i="4" a="1"/>
  <c r="O3133" i="4" s="1"/>
  <c r="P3125" i="4" a="1"/>
  <c r="P3125" i="4" s="1"/>
  <c r="O3125" i="4" a="1"/>
  <c r="O3125" i="4" s="1"/>
  <c r="P3117" i="4" a="1"/>
  <c r="P3117" i="4" s="1"/>
  <c r="O3117" i="4" a="1"/>
  <c r="O3117" i="4" s="1"/>
  <c r="P3029" i="4" a="1"/>
  <c r="P3029" i="4" s="1"/>
  <c r="O3029" i="4" a="1"/>
  <c r="O3029" i="4" s="1"/>
  <c r="P3021" i="4" a="1"/>
  <c r="P3021" i="4" s="1"/>
  <c r="O3021" i="4" a="1"/>
  <c r="O3021" i="4" s="1"/>
  <c r="P2999" i="4" a="1"/>
  <c r="P2999" i="4" s="1"/>
  <c r="O2999" i="4" a="1"/>
  <c r="O2999" i="4" s="1"/>
  <c r="P2993" i="4" a="1"/>
  <c r="P2993" i="4" s="1"/>
  <c r="O2993" i="4" a="1"/>
  <c r="O2993" i="4" s="1"/>
  <c r="P2983" i="4" a="1"/>
  <c r="P2983" i="4" s="1"/>
  <c r="O2983" i="4" a="1"/>
  <c r="O2983" i="4" s="1"/>
  <c r="P3676" i="4" a="1"/>
  <c r="P3676" i="4" s="1"/>
  <c r="O3676" i="4" a="1"/>
  <c r="O3676" i="4" s="1"/>
  <c r="P3655" i="4" a="1"/>
  <c r="P3655" i="4" s="1"/>
  <c r="O3655" i="4" a="1"/>
  <c r="O3655" i="4" s="1"/>
  <c r="P3647" i="4" a="1"/>
  <c r="P3647" i="4" s="1"/>
  <c r="O3647" i="4" a="1"/>
  <c r="O3647" i="4" s="1"/>
  <c r="P3637" i="4" a="1"/>
  <c r="P3637" i="4" s="1"/>
  <c r="O3637" i="4" a="1"/>
  <c r="O3637" i="4" s="1"/>
  <c r="P3573" i="4" a="1"/>
  <c r="P3573" i="4" s="1"/>
  <c r="O3573" i="4" a="1"/>
  <c r="O3573" i="4" s="1"/>
  <c r="P3569" i="4" a="1"/>
  <c r="P3569" i="4" s="1"/>
  <c r="O3569" i="4" a="1"/>
  <c r="O3569" i="4" s="1"/>
  <c r="P3565" i="4" a="1"/>
  <c r="P3565" i="4" s="1"/>
  <c r="O3565" i="4" a="1"/>
  <c r="O3565" i="4" s="1"/>
  <c r="P3509" i="4" a="1"/>
  <c r="P3509" i="4" s="1"/>
  <c r="O3509" i="4" a="1"/>
  <c r="O3509" i="4" s="1"/>
  <c r="P3505" i="4" a="1"/>
  <c r="P3505" i="4" s="1"/>
  <c r="O3505" i="4" a="1"/>
  <c r="O3505" i="4" s="1"/>
  <c r="P3501" i="4" a="1"/>
  <c r="P3501" i="4" s="1"/>
  <c r="O3501" i="4" a="1"/>
  <c r="O3501" i="4" s="1"/>
  <c r="P3445" i="4" a="1"/>
  <c r="P3445" i="4" s="1"/>
  <c r="O3445" i="4" a="1"/>
  <c r="O3445" i="4" s="1"/>
  <c r="P3441" i="4" a="1"/>
  <c r="P3441" i="4" s="1"/>
  <c r="O3441" i="4" a="1"/>
  <c r="O3441" i="4" s="1"/>
  <c r="P3437" i="4" a="1"/>
  <c r="P3437" i="4" s="1"/>
  <c r="O3437" i="4" a="1"/>
  <c r="O3437" i="4" s="1"/>
  <c r="P3381" i="4" a="1"/>
  <c r="P3381" i="4" s="1"/>
  <c r="O3381" i="4" a="1"/>
  <c r="O3381" i="4" s="1"/>
  <c r="P3377" i="4" a="1"/>
  <c r="P3377" i="4" s="1"/>
  <c r="O3377" i="4" a="1"/>
  <c r="O3377" i="4" s="1"/>
  <c r="P3373" i="4" a="1"/>
  <c r="P3373" i="4" s="1"/>
  <c r="O3373" i="4" a="1"/>
  <c r="O3373" i="4" s="1"/>
  <c r="P3317" i="4" a="1"/>
  <c r="P3317" i="4" s="1"/>
  <c r="O3317" i="4" a="1"/>
  <c r="O3317" i="4" s="1"/>
  <c r="P3313" i="4" a="1"/>
  <c r="P3313" i="4" s="1"/>
  <c r="O3313" i="4" a="1"/>
  <c r="O3313" i="4" s="1"/>
  <c r="P3309" i="4" a="1"/>
  <c r="P3309" i="4" s="1"/>
  <c r="O3309" i="4" a="1"/>
  <c r="O3309" i="4" s="1"/>
  <c r="P3209" i="4" a="1"/>
  <c r="P3209" i="4" s="1"/>
  <c r="O3209" i="4" a="1"/>
  <c r="O3209" i="4" s="1"/>
  <c r="P3201" i="4" a="1"/>
  <c r="P3201" i="4" s="1"/>
  <c r="O3201" i="4" a="1"/>
  <c r="O3201" i="4" s="1"/>
  <c r="P3101" i="4" a="1"/>
  <c r="P3101" i="4" s="1"/>
  <c r="O3101" i="4" a="1"/>
  <c r="O3101" i="4" s="1"/>
  <c r="P3093" i="4" a="1"/>
  <c r="P3093" i="4" s="1"/>
  <c r="O3093" i="4" a="1"/>
  <c r="O3093" i="4" s="1"/>
  <c r="P3085" i="4" a="1"/>
  <c r="P3085" i="4" s="1"/>
  <c r="O3085" i="4" a="1"/>
  <c r="O3085" i="4" s="1"/>
  <c r="P2958" i="4" a="1"/>
  <c r="P2958" i="4" s="1"/>
  <c r="O2958" i="4" a="1"/>
  <c r="O2958" i="4" s="1"/>
  <c r="P2948" i="4" a="1"/>
  <c r="P2948" i="4" s="1"/>
  <c r="O2948" i="4" a="1"/>
  <c r="O2948" i="4" s="1"/>
  <c r="P2892" i="4" a="1"/>
  <c r="P2892" i="4" s="1"/>
  <c r="O2892" i="4" a="1"/>
  <c r="O2892" i="4" s="1"/>
  <c r="P3882" i="4" a="1"/>
  <c r="P3882" i="4" s="1"/>
  <c r="O3882" i="4" a="1"/>
  <c r="O3882" i="4" s="1"/>
  <c r="P3881" i="4" a="1"/>
  <c r="P3881" i="4" s="1"/>
  <c r="O3881" i="4" a="1"/>
  <c r="O3881" i="4" s="1"/>
  <c r="P3873" i="4" a="1"/>
  <c r="P3873" i="4" s="1"/>
  <c r="O3873" i="4" a="1"/>
  <c r="O3873" i="4" s="1"/>
  <c r="P3865" i="4" a="1"/>
  <c r="P3865" i="4" s="1"/>
  <c r="O3865" i="4" a="1"/>
  <c r="O3865" i="4" s="1"/>
  <c r="P3857" i="4" a="1"/>
  <c r="P3857" i="4" s="1"/>
  <c r="O3857" i="4" a="1"/>
  <c r="O3857" i="4" s="1"/>
  <c r="P3845" i="4" a="1"/>
  <c r="P3845" i="4" s="1"/>
  <c r="O3845" i="4" a="1"/>
  <c r="O3845" i="4" s="1"/>
  <c r="P3837" i="4" a="1"/>
  <c r="P3837" i="4" s="1"/>
  <c r="O3837" i="4" a="1"/>
  <c r="O3837" i="4" s="1"/>
  <c r="P3833" i="4" a="1"/>
  <c r="P3833" i="4" s="1"/>
  <c r="O3833" i="4" a="1"/>
  <c r="O3833" i="4" s="1"/>
  <c r="P3829" i="4" a="1"/>
  <c r="P3829" i="4" s="1"/>
  <c r="O3829" i="4" a="1"/>
  <c r="O3829" i="4" s="1"/>
  <c r="P3825" i="4" a="1"/>
  <c r="P3825" i="4" s="1"/>
  <c r="O3825" i="4" a="1"/>
  <c r="O3825" i="4" s="1"/>
  <c r="P3821" i="4" a="1"/>
  <c r="P3821" i="4" s="1"/>
  <c r="O3821" i="4" a="1"/>
  <c r="O3821" i="4" s="1"/>
  <c r="P3817" i="4" a="1"/>
  <c r="P3817" i="4" s="1"/>
  <c r="O3817" i="4" a="1"/>
  <c r="O3817" i="4" s="1"/>
  <c r="P3809" i="4" a="1"/>
  <c r="P3809" i="4" s="1"/>
  <c r="O3809" i="4" a="1"/>
  <c r="O3809" i="4" s="1"/>
  <c r="P3805" i="4" a="1"/>
  <c r="P3805" i="4" s="1"/>
  <c r="O3805" i="4" a="1"/>
  <c r="O3805" i="4" s="1"/>
  <c r="P3801" i="4" a="1"/>
  <c r="P3801" i="4" s="1"/>
  <c r="O3801" i="4" a="1"/>
  <c r="O3801" i="4" s="1"/>
  <c r="P3797" i="4" a="1"/>
  <c r="P3797" i="4" s="1"/>
  <c r="O3797" i="4" a="1"/>
  <c r="O3797" i="4" s="1"/>
  <c r="P3793" i="4" a="1"/>
  <c r="P3793" i="4" s="1"/>
  <c r="O3793" i="4" a="1"/>
  <c r="O3793" i="4" s="1"/>
  <c r="P3789" i="4" a="1"/>
  <c r="P3789" i="4" s="1"/>
  <c r="O3789" i="4" a="1"/>
  <c r="O3789" i="4" s="1"/>
  <c r="P3785" i="4" a="1"/>
  <c r="P3785" i="4" s="1"/>
  <c r="O3785" i="4" a="1"/>
  <c r="O3785" i="4" s="1"/>
  <c r="P3781" i="4" a="1"/>
  <c r="P3781" i="4" s="1"/>
  <c r="O3781" i="4" a="1"/>
  <c r="O3781" i="4" s="1"/>
  <c r="P3777" i="4" a="1"/>
  <c r="P3777" i="4" s="1"/>
  <c r="O3777" i="4" a="1"/>
  <c r="O3777" i="4" s="1"/>
  <c r="P3773" i="4" a="1"/>
  <c r="P3773" i="4" s="1"/>
  <c r="O3773" i="4" a="1"/>
  <c r="O3773" i="4" s="1"/>
  <c r="P3769" i="4" a="1"/>
  <c r="P3769" i="4" s="1"/>
  <c r="O3769" i="4" a="1"/>
  <c r="O3769" i="4" s="1"/>
  <c r="P3765" i="4" a="1"/>
  <c r="P3765" i="4" s="1"/>
  <c r="O3765" i="4" a="1"/>
  <c r="O3765" i="4" s="1"/>
  <c r="P3761" i="4" a="1"/>
  <c r="P3761" i="4" s="1"/>
  <c r="O3761" i="4" a="1"/>
  <c r="O3761" i="4" s="1"/>
  <c r="P3757" i="4" a="1"/>
  <c r="P3757" i="4" s="1"/>
  <c r="O3757" i="4" a="1"/>
  <c r="O3757" i="4" s="1"/>
  <c r="P3753" i="4" a="1"/>
  <c r="P3753" i="4" s="1"/>
  <c r="O3753" i="4" a="1"/>
  <c r="O3753" i="4" s="1"/>
  <c r="P3749" i="4" a="1"/>
  <c r="P3749" i="4" s="1"/>
  <c r="O3749" i="4" a="1"/>
  <c r="O3749" i="4" s="1"/>
  <c r="P3745" i="4" a="1"/>
  <c r="P3745" i="4" s="1"/>
  <c r="O3745" i="4" a="1"/>
  <c r="O3745" i="4" s="1"/>
  <c r="P3741" i="4" a="1"/>
  <c r="P3741" i="4" s="1"/>
  <c r="O3741" i="4" a="1"/>
  <c r="O3741" i="4" s="1"/>
  <c r="P3737" i="4" a="1"/>
  <c r="P3737" i="4" s="1"/>
  <c r="O3737" i="4" a="1"/>
  <c r="O3737" i="4" s="1"/>
  <c r="P3733" i="4" a="1"/>
  <c r="P3733" i="4" s="1"/>
  <c r="O3733" i="4" a="1"/>
  <c r="O3733" i="4" s="1"/>
  <c r="P3729" i="4" a="1"/>
  <c r="P3729" i="4" s="1"/>
  <c r="O3729" i="4" a="1"/>
  <c r="O3729" i="4" s="1"/>
  <c r="P3725" i="4" a="1"/>
  <c r="P3725" i="4" s="1"/>
  <c r="O3725" i="4" a="1"/>
  <c r="O3725" i="4" s="1"/>
  <c r="O3721" i="4" a="1"/>
  <c r="O3721" i="4" s="1"/>
  <c r="P3721" i="4" a="1"/>
  <c r="P3721" i="4" s="1"/>
  <c r="P3717" i="4" a="1"/>
  <c r="P3717" i="4" s="1"/>
  <c r="O3717" i="4" a="1"/>
  <c r="O3717" i="4" s="1"/>
  <c r="P3713" i="4" a="1"/>
  <c r="P3713" i="4" s="1"/>
  <c r="O3713" i="4" a="1"/>
  <c r="O3713" i="4" s="1"/>
  <c r="P3709" i="4" a="1"/>
  <c r="P3709" i="4" s="1"/>
  <c r="O3709" i="4" a="1"/>
  <c r="O3709" i="4" s="1"/>
  <c r="P3705" i="4" a="1"/>
  <c r="P3705" i="4" s="1"/>
  <c r="O3705" i="4" a="1"/>
  <c r="O3705" i="4" s="1"/>
  <c r="P3701" i="4" a="1"/>
  <c r="P3701" i="4" s="1"/>
  <c r="O3701" i="4" a="1"/>
  <c r="O3701" i="4" s="1"/>
  <c r="P3697" i="4" a="1"/>
  <c r="P3697" i="4" s="1"/>
  <c r="O3697" i="4" a="1"/>
  <c r="O3697" i="4" s="1"/>
  <c r="P3693" i="4" a="1"/>
  <c r="P3693" i="4" s="1"/>
  <c r="O3693" i="4" a="1"/>
  <c r="O3693" i="4" s="1"/>
  <c r="P3689" i="4" a="1"/>
  <c r="P3689" i="4" s="1"/>
  <c r="O3689" i="4" a="1"/>
  <c r="O3689" i="4" s="1"/>
  <c r="P3685" i="4" a="1"/>
  <c r="P3685" i="4" s="1"/>
  <c r="O3685" i="4" a="1"/>
  <c r="O3685" i="4" s="1"/>
  <c r="P3681" i="4" a="1"/>
  <c r="P3681" i="4" s="1"/>
  <c r="O3681" i="4" a="1"/>
  <c r="O3681" i="4" s="1"/>
  <c r="P3675" i="4" a="1"/>
  <c r="P3675" i="4" s="1"/>
  <c r="O3675" i="4" a="1"/>
  <c r="O3675" i="4" s="1"/>
  <c r="P3673" i="4" a="1"/>
  <c r="P3673" i="4" s="1"/>
  <c r="O3673" i="4" a="1"/>
  <c r="O3673" i="4" s="1"/>
  <c r="O3670" i="4" a="1"/>
  <c r="O3670" i="4" s="1"/>
  <c r="P3670" i="4" a="1"/>
  <c r="P3670" i="4" s="1"/>
  <c r="C3670" i="4" s="1"/>
  <c r="P3667" i="4" a="1"/>
  <c r="P3667" i="4" s="1"/>
  <c r="O3667" i="4" a="1"/>
  <c r="O3667" i="4" s="1"/>
  <c r="P3664" i="4" a="1"/>
  <c r="P3664" i="4" s="1"/>
  <c r="O3664" i="4" a="1"/>
  <c r="O3664" i="4" s="1"/>
  <c r="O3657" i="4" a="1"/>
  <c r="O3657" i="4" s="1"/>
  <c r="P3657" i="4" a="1"/>
  <c r="P3657" i="4" s="1"/>
  <c r="P3651" i="4" a="1"/>
  <c r="P3651" i="4" s="1"/>
  <c r="O3651" i="4" a="1"/>
  <c r="O3651" i="4" s="1"/>
  <c r="O3648" i="4" a="1"/>
  <c r="O3648" i="4" s="1"/>
  <c r="P3648" i="4" a="1"/>
  <c r="P3648" i="4" s="1"/>
  <c r="P3645" i="4" a="1"/>
  <c r="P3645" i="4" s="1"/>
  <c r="O3645" i="4" a="1"/>
  <c r="O3645" i="4" s="1"/>
  <c r="P3642" i="4" a="1"/>
  <c r="P3642" i="4" s="1"/>
  <c r="O3642" i="4" a="1"/>
  <c r="O3642" i="4" s="1"/>
  <c r="P3639" i="4" a="1"/>
  <c r="P3639" i="4" s="1"/>
  <c r="O3639" i="4" a="1"/>
  <c r="O3639" i="4" s="1"/>
  <c r="P3633" i="4" a="1"/>
  <c r="P3633" i="4" s="1"/>
  <c r="O3633" i="4" a="1"/>
  <c r="O3633" i="4" s="1"/>
  <c r="P3628" i="4" a="1"/>
  <c r="P3628" i="4" s="1"/>
  <c r="O3628" i="4" a="1"/>
  <c r="O3628" i="4" s="1"/>
  <c r="P3622" i="4" a="1"/>
  <c r="P3622" i="4" s="1"/>
  <c r="O3622" i="4" a="1"/>
  <c r="O3622" i="4" s="1"/>
  <c r="O3619" i="4" a="1"/>
  <c r="O3619" i="4" s="1"/>
  <c r="P3619" i="4" a="1"/>
  <c r="P3619" i="4" s="1"/>
  <c r="C3619" i="4" s="1"/>
  <c r="P3616" i="4" a="1"/>
  <c r="P3616" i="4" s="1"/>
  <c r="O3616" i="4" a="1"/>
  <c r="O3616" i="4" s="1"/>
  <c r="P3609" i="4" a="1"/>
  <c r="P3609" i="4" s="1"/>
  <c r="O3609" i="4" a="1"/>
  <c r="O3609" i="4" s="1"/>
  <c r="O3606" i="4" a="1"/>
  <c r="O3606" i="4" s="1"/>
  <c r="P3606" i="4" a="1"/>
  <c r="P3606" i="4" s="1"/>
  <c r="P3603" i="4" a="1"/>
  <c r="P3603" i="4" s="1"/>
  <c r="O3603" i="4" a="1"/>
  <c r="O3603" i="4" s="1"/>
  <c r="P3600" i="4" a="1"/>
  <c r="P3600" i="4" s="1"/>
  <c r="O3600" i="4" a="1"/>
  <c r="O3600" i="4" s="1"/>
  <c r="P3593" i="4" a="1"/>
  <c r="P3593" i="4" s="1"/>
  <c r="O3593" i="4" a="1"/>
  <c r="O3593" i="4" s="1"/>
  <c r="P3590" i="4" a="1"/>
  <c r="P3590" i="4" s="1"/>
  <c r="O3590" i="4" a="1"/>
  <c r="O3590" i="4" s="1"/>
  <c r="P3587" i="4" a="1"/>
  <c r="P3587" i="4" s="1"/>
  <c r="O3587" i="4" a="1"/>
  <c r="O3587" i="4" s="1"/>
  <c r="O3584" i="4" a="1"/>
  <c r="O3584" i="4" s="1"/>
  <c r="P3584" i="4" a="1"/>
  <c r="P3584" i="4" s="1"/>
  <c r="P3577" i="4" a="1"/>
  <c r="P3577" i="4" s="1"/>
  <c r="O3577" i="4" a="1"/>
  <c r="O3577" i="4" s="1"/>
  <c r="P3574" i="4" a="1"/>
  <c r="P3574" i="4" s="1"/>
  <c r="O3574" i="4" a="1"/>
  <c r="O3574" i="4" s="1"/>
  <c r="P3571" i="4" a="1"/>
  <c r="P3571" i="4" s="1"/>
  <c r="O3571" i="4" a="1"/>
  <c r="O3571" i="4" s="1"/>
  <c r="P3568" i="4" a="1"/>
  <c r="P3568" i="4" s="1"/>
  <c r="O3568" i="4" a="1"/>
  <c r="O3568" i="4" s="1"/>
  <c r="P3561" i="4" a="1"/>
  <c r="P3561" i="4" s="1"/>
  <c r="O3561" i="4" a="1"/>
  <c r="O3561" i="4" s="1"/>
  <c r="P3558" i="4" a="1"/>
  <c r="P3558" i="4" s="1"/>
  <c r="O3558" i="4" a="1"/>
  <c r="O3558" i="4" s="1"/>
  <c r="O3555" i="4" a="1"/>
  <c r="O3555" i="4" s="1"/>
  <c r="P3555" i="4" a="1"/>
  <c r="P3555" i="4" s="1"/>
  <c r="P3552" i="4" a="1"/>
  <c r="P3552" i="4" s="1"/>
  <c r="O3552" i="4" a="1"/>
  <c r="O3552" i="4" s="1"/>
  <c r="P3545" i="4" a="1"/>
  <c r="P3545" i="4" s="1"/>
  <c r="O3545" i="4" a="1"/>
  <c r="O3545" i="4" s="1"/>
  <c r="P3542" i="4" a="1"/>
  <c r="P3542" i="4" s="1"/>
  <c r="O3542" i="4" a="1"/>
  <c r="O3542" i="4" s="1"/>
  <c r="P3539" i="4" a="1"/>
  <c r="P3539" i="4" s="1"/>
  <c r="O3539" i="4" a="1"/>
  <c r="O3539" i="4" s="1"/>
  <c r="P3536" i="4" a="1"/>
  <c r="P3536" i="4" s="1"/>
  <c r="O3536" i="4" a="1"/>
  <c r="O3536" i="4" s="1"/>
  <c r="P3529" i="4" a="1"/>
  <c r="P3529" i="4" s="1"/>
  <c r="O3529" i="4" a="1"/>
  <c r="O3529" i="4" s="1"/>
  <c r="P3526" i="4" a="1"/>
  <c r="P3526" i="4" s="1"/>
  <c r="O3526" i="4" a="1"/>
  <c r="O3526" i="4" s="1"/>
  <c r="P3523" i="4" a="1"/>
  <c r="P3523" i="4" s="1"/>
  <c r="O3523" i="4" a="1"/>
  <c r="O3523" i="4" s="1"/>
  <c r="O3520" i="4" a="1"/>
  <c r="O3520" i="4" s="1"/>
  <c r="P3520" i="4" a="1"/>
  <c r="P3520" i="4" s="1"/>
  <c r="P3513" i="4" a="1"/>
  <c r="P3513" i="4" s="1"/>
  <c r="O3513" i="4" a="1"/>
  <c r="O3513" i="4" s="1"/>
  <c r="P3510" i="4" a="1"/>
  <c r="P3510" i="4" s="1"/>
  <c r="O3510" i="4" a="1"/>
  <c r="O3510" i="4" s="1"/>
  <c r="P3507" i="4" a="1"/>
  <c r="P3507" i="4" s="1"/>
  <c r="O3507" i="4" a="1"/>
  <c r="O3507" i="4" s="1"/>
  <c r="P3504" i="4" a="1"/>
  <c r="P3504" i="4" s="1"/>
  <c r="O3504" i="4" a="1"/>
  <c r="O3504" i="4" s="1"/>
  <c r="P3497" i="4" a="1"/>
  <c r="P3497" i="4" s="1"/>
  <c r="O3497" i="4" a="1"/>
  <c r="O3497" i="4" s="1"/>
  <c r="P3494" i="4" a="1"/>
  <c r="P3494" i="4" s="1"/>
  <c r="O3494" i="4" a="1"/>
  <c r="O3494" i="4" s="1"/>
  <c r="P3491" i="4" a="1"/>
  <c r="P3491" i="4" s="1"/>
  <c r="O3491" i="4" a="1"/>
  <c r="O3491" i="4" s="1"/>
  <c r="P3488" i="4" a="1"/>
  <c r="P3488" i="4" s="1"/>
  <c r="O3488" i="4" a="1"/>
  <c r="O3488" i="4" s="1"/>
  <c r="P3481" i="4" a="1"/>
  <c r="P3481" i="4" s="1"/>
  <c r="O3481" i="4" a="1"/>
  <c r="O3481" i="4" s="1"/>
  <c r="P3478" i="4" a="1"/>
  <c r="P3478" i="4" s="1"/>
  <c r="O3478" i="4" a="1"/>
  <c r="O3478" i="4" s="1"/>
  <c r="P3475" i="4" a="1"/>
  <c r="P3475" i="4" s="1"/>
  <c r="O3475" i="4" a="1"/>
  <c r="O3475" i="4" s="1"/>
  <c r="P3472" i="4" a="1"/>
  <c r="P3472" i="4" s="1"/>
  <c r="O3472" i="4" a="1"/>
  <c r="O3472" i="4" s="1"/>
  <c r="O3465" i="4" a="1"/>
  <c r="O3465" i="4" s="1"/>
  <c r="P3465" i="4" a="1"/>
  <c r="P3465" i="4" s="1"/>
  <c r="C3465" i="4" s="1"/>
  <c r="P3462" i="4" a="1"/>
  <c r="P3462" i="4" s="1"/>
  <c r="O3462" i="4" a="1"/>
  <c r="O3462" i="4" s="1"/>
  <c r="P3459" i="4" a="1"/>
  <c r="P3459" i="4" s="1"/>
  <c r="O3459" i="4" a="1"/>
  <c r="O3459" i="4" s="1"/>
  <c r="P3456" i="4" a="1"/>
  <c r="P3456" i="4" s="1"/>
  <c r="O3456" i="4" a="1"/>
  <c r="O3456" i="4" s="1"/>
  <c r="P3449" i="4" a="1"/>
  <c r="P3449" i="4" s="1"/>
  <c r="O3449" i="4" a="1"/>
  <c r="O3449" i="4" s="1"/>
  <c r="P3446" i="4" a="1"/>
  <c r="P3446" i="4" s="1"/>
  <c r="O3446" i="4" a="1"/>
  <c r="O3446" i="4" s="1"/>
  <c r="P3443" i="4" a="1"/>
  <c r="P3443" i="4" s="1"/>
  <c r="O3443" i="4" a="1"/>
  <c r="O3443" i="4" s="1"/>
  <c r="P3440" i="4" a="1"/>
  <c r="P3440" i="4" s="1"/>
  <c r="O3440" i="4" a="1"/>
  <c r="O3440" i="4" s="1"/>
  <c r="P3433" i="4" a="1"/>
  <c r="P3433" i="4" s="1"/>
  <c r="O3433" i="4" a="1"/>
  <c r="O3433" i="4" s="1"/>
  <c r="P3430" i="4" a="1"/>
  <c r="P3430" i="4" s="1"/>
  <c r="O3430" i="4" a="1"/>
  <c r="O3430" i="4" s="1"/>
  <c r="O3427" i="4" a="1"/>
  <c r="O3427" i="4" s="1"/>
  <c r="P3427" i="4" a="1"/>
  <c r="P3427" i="4" s="1"/>
  <c r="P3424" i="4" a="1"/>
  <c r="P3424" i="4" s="1"/>
  <c r="O3424" i="4" a="1"/>
  <c r="O3424" i="4" s="1"/>
  <c r="P3417" i="4" a="1"/>
  <c r="P3417" i="4" s="1"/>
  <c r="O3417" i="4" a="1"/>
  <c r="O3417" i="4" s="1"/>
  <c r="O3414" i="4" a="1"/>
  <c r="O3414" i="4" s="1"/>
  <c r="P3414" i="4" a="1"/>
  <c r="P3414" i="4" s="1"/>
  <c r="P3411" i="4" a="1"/>
  <c r="P3411" i="4" s="1"/>
  <c r="O3411" i="4" a="1"/>
  <c r="O3411" i="4" s="1"/>
  <c r="P3408" i="4" a="1"/>
  <c r="P3408" i="4" s="1"/>
  <c r="O3408" i="4" a="1"/>
  <c r="O3408" i="4" s="1"/>
  <c r="O3401" i="4" a="1"/>
  <c r="O3401" i="4" s="1"/>
  <c r="P3401" i="4" a="1"/>
  <c r="P3401" i="4" s="1"/>
  <c r="P3398" i="4" a="1"/>
  <c r="P3398" i="4" s="1"/>
  <c r="O3398" i="4" a="1"/>
  <c r="O3398" i="4" s="1"/>
  <c r="P3395" i="4" a="1"/>
  <c r="P3395" i="4" s="1"/>
  <c r="O3395" i="4" a="1"/>
  <c r="O3395" i="4" s="1"/>
  <c r="O3392" i="4" a="1"/>
  <c r="O3392" i="4" s="1"/>
  <c r="P3392" i="4" a="1"/>
  <c r="P3392" i="4" s="1"/>
  <c r="P3385" i="4" a="1"/>
  <c r="P3385" i="4" s="1"/>
  <c r="O3385" i="4" a="1"/>
  <c r="O3385" i="4" s="1"/>
  <c r="P3382" i="4" a="1"/>
  <c r="P3382" i="4" s="1"/>
  <c r="O3382" i="4" a="1"/>
  <c r="O3382" i="4" s="1"/>
  <c r="P3379" i="4" a="1"/>
  <c r="P3379" i="4" s="1"/>
  <c r="O3379" i="4" a="1"/>
  <c r="O3379" i="4" s="1"/>
  <c r="P3376" i="4" a="1"/>
  <c r="P3376" i="4" s="1"/>
  <c r="O3376" i="4" a="1"/>
  <c r="O3376" i="4" s="1"/>
  <c r="P3369" i="4" a="1"/>
  <c r="P3369" i="4" s="1"/>
  <c r="O3369" i="4" a="1"/>
  <c r="O3369" i="4" s="1"/>
  <c r="P3366" i="4" a="1"/>
  <c r="P3366" i="4" s="1"/>
  <c r="O3366" i="4" a="1"/>
  <c r="O3366" i="4" s="1"/>
  <c r="O3363" i="4" a="1"/>
  <c r="O3363" i="4" s="1"/>
  <c r="P3363" i="4" a="1"/>
  <c r="P3363" i="4" s="1"/>
  <c r="C3363" i="4" s="1"/>
  <c r="P3360" i="4" a="1"/>
  <c r="P3360" i="4" s="1"/>
  <c r="O3360" i="4" a="1"/>
  <c r="O3360" i="4" s="1"/>
  <c r="P3353" i="4" a="1"/>
  <c r="P3353" i="4" s="1"/>
  <c r="O3353" i="4" a="1"/>
  <c r="O3353" i="4" s="1"/>
  <c r="O3350" i="4" a="1"/>
  <c r="O3350" i="4" s="1"/>
  <c r="P3350" i="4" a="1"/>
  <c r="P3350" i="4" s="1"/>
  <c r="P3347" i="4" a="1"/>
  <c r="P3347" i="4" s="1"/>
  <c r="O3347" i="4" a="1"/>
  <c r="O3347" i="4" s="1"/>
  <c r="P3344" i="4" a="1"/>
  <c r="P3344" i="4" s="1"/>
  <c r="O3344" i="4" a="1"/>
  <c r="O3344" i="4" s="1"/>
  <c r="P3337" i="4" a="1"/>
  <c r="P3337" i="4" s="1"/>
  <c r="O3337" i="4" a="1"/>
  <c r="O3337" i="4" s="1"/>
  <c r="P3334" i="4" a="1"/>
  <c r="P3334" i="4" s="1"/>
  <c r="O3334" i="4" a="1"/>
  <c r="O3334" i="4" s="1"/>
  <c r="P3331" i="4" a="1"/>
  <c r="P3331" i="4" s="1"/>
  <c r="O3331" i="4" a="1"/>
  <c r="O3331" i="4" s="1"/>
  <c r="O3328" i="4" a="1"/>
  <c r="O3328" i="4" s="1"/>
  <c r="P3328" i="4" a="1"/>
  <c r="P3328" i="4" s="1"/>
  <c r="P3321" i="4" a="1"/>
  <c r="P3321" i="4" s="1"/>
  <c r="O3321" i="4" a="1"/>
  <c r="O3321" i="4" s="1"/>
  <c r="P3318" i="4" a="1"/>
  <c r="P3318" i="4" s="1"/>
  <c r="O3318" i="4" a="1"/>
  <c r="O3318" i="4" s="1"/>
  <c r="P3315" i="4" a="1"/>
  <c r="P3315" i="4" s="1"/>
  <c r="O3315" i="4" a="1"/>
  <c r="O3315" i="4" s="1"/>
  <c r="P3312" i="4" a="1"/>
  <c r="P3312" i="4" s="1"/>
  <c r="O3312" i="4" a="1"/>
  <c r="O3312" i="4" s="1"/>
  <c r="P3305" i="4" a="1"/>
  <c r="P3305" i="4" s="1"/>
  <c r="O3305" i="4" a="1"/>
  <c r="O3305" i="4" s="1"/>
  <c r="P3302" i="4" a="1"/>
  <c r="P3302" i="4" s="1"/>
  <c r="O3302" i="4" a="1"/>
  <c r="O3302" i="4" s="1"/>
  <c r="O3299" i="4" a="1"/>
  <c r="O3299" i="4" s="1"/>
  <c r="P3299" i="4" a="1"/>
  <c r="P3299" i="4" s="1"/>
  <c r="P3296" i="4" a="1"/>
  <c r="P3296" i="4" s="1"/>
  <c r="O3296" i="4" a="1"/>
  <c r="O3296" i="4" s="1"/>
  <c r="P3292" i="4" a="1"/>
  <c r="P3292" i="4" s="1"/>
  <c r="O3292" i="4" a="1"/>
  <c r="O3292" i="4" s="1"/>
  <c r="P3285" i="4" a="1"/>
  <c r="P3285" i="4" s="1"/>
  <c r="O3285" i="4" a="1"/>
  <c r="O3285" i="4" s="1"/>
  <c r="O3281" i="4" a="1"/>
  <c r="O3281" i="4" s="1"/>
  <c r="P3281" i="4" a="1"/>
  <c r="P3281" i="4" s="1"/>
  <c r="C3281" i="4" s="1"/>
  <c r="P3278" i="4" a="1"/>
  <c r="P3278" i="4" s="1"/>
  <c r="O3278" i="4" a="1"/>
  <c r="O3278" i="4" s="1"/>
  <c r="P3274" i="4" a="1"/>
  <c r="P3274" i="4" s="1"/>
  <c r="O3274" i="4" a="1"/>
  <c r="O3274" i="4" s="1"/>
  <c r="P3271" i="4" a="1"/>
  <c r="P3271" i="4" s="1"/>
  <c r="O3271" i="4" a="1"/>
  <c r="O3271" i="4" s="1"/>
  <c r="P3267" i="4" a="1"/>
  <c r="P3267" i="4" s="1"/>
  <c r="O3267" i="4" a="1"/>
  <c r="O3267" i="4" s="1"/>
  <c r="O3264" i="4" a="1"/>
  <c r="O3264" i="4" s="1"/>
  <c r="P3264" i="4" a="1"/>
  <c r="P3264" i="4" s="1"/>
  <c r="P3260" i="4" a="1"/>
  <c r="P3260" i="4" s="1"/>
  <c r="O3260" i="4" a="1"/>
  <c r="O3260" i="4" s="1"/>
  <c r="P3253" i="4" a="1"/>
  <c r="P3253" i="4" s="1"/>
  <c r="O3253" i="4" a="1"/>
  <c r="O3253" i="4" s="1"/>
  <c r="P3249" i="4" a="1"/>
  <c r="P3249" i="4" s="1"/>
  <c r="O3249" i="4" a="1"/>
  <c r="O3249" i="4" s="1"/>
  <c r="O3246" i="4" a="1"/>
  <c r="O3246" i="4" s="1"/>
  <c r="P3246" i="4" a="1"/>
  <c r="P3246" i="4" s="1"/>
  <c r="P3242" i="4" a="1"/>
  <c r="P3242" i="4" s="1"/>
  <c r="O3242" i="4" a="1"/>
  <c r="O3242" i="4" s="1"/>
  <c r="P3239" i="4" a="1"/>
  <c r="P3239" i="4" s="1"/>
  <c r="O3239" i="4" a="1"/>
  <c r="O3239" i="4" s="1"/>
  <c r="O3235" i="4" a="1"/>
  <c r="O3235" i="4" s="1"/>
  <c r="P3235" i="4" a="1"/>
  <c r="P3235" i="4" s="1"/>
  <c r="C3235" i="4" s="1"/>
  <c r="P3232" i="4" a="1"/>
  <c r="P3232" i="4" s="1"/>
  <c r="O3232" i="4" a="1"/>
  <c r="O3232" i="4" s="1"/>
  <c r="P3228" i="4" a="1"/>
  <c r="P3228" i="4" s="1"/>
  <c r="O3228" i="4" a="1"/>
  <c r="O3228" i="4" s="1"/>
  <c r="P3221" i="4" a="1"/>
  <c r="P3221" i="4" s="1"/>
  <c r="O3221" i="4" a="1"/>
  <c r="O3221" i="4" s="1"/>
  <c r="P3217" i="4" a="1"/>
  <c r="P3217" i="4" s="1"/>
  <c r="O3217" i="4" a="1"/>
  <c r="O3217" i="4" s="1"/>
  <c r="P3214" i="4" a="1"/>
  <c r="P3214" i="4" s="1"/>
  <c r="O3214" i="4" a="1"/>
  <c r="O3214" i="4" s="1"/>
  <c r="P3210" i="4" a="1"/>
  <c r="P3210" i="4" s="1"/>
  <c r="O3210" i="4" a="1"/>
  <c r="O3210" i="4" s="1"/>
  <c r="P3207" i="4" a="1"/>
  <c r="P3207" i="4" s="1"/>
  <c r="O3207" i="4" a="1"/>
  <c r="O3207" i="4" s="1"/>
  <c r="O3203" i="4" a="1"/>
  <c r="O3203" i="4" s="1"/>
  <c r="P3203" i="4" a="1"/>
  <c r="P3203" i="4" s="1"/>
  <c r="C3203" i="4" s="1"/>
  <c r="P3200" i="4" a="1"/>
  <c r="P3200" i="4" s="1"/>
  <c r="O3200" i="4" a="1"/>
  <c r="O3200" i="4" s="1"/>
  <c r="P3196" i="4" a="1"/>
  <c r="P3196" i="4" s="1"/>
  <c r="O3196" i="4" a="1"/>
  <c r="O3196" i="4" s="1"/>
  <c r="P3193" i="4" a="1"/>
  <c r="P3193" i="4" s="1"/>
  <c r="O3193" i="4" a="1"/>
  <c r="O3193" i="4" s="1"/>
  <c r="P3190" i="4" a="1"/>
  <c r="P3190" i="4" s="1"/>
  <c r="O3190" i="4" a="1"/>
  <c r="O3190" i="4" s="1"/>
  <c r="P3184" i="4" a="1"/>
  <c r="P3184" i="4" s="1"/>
  <c r="O3184" i="4" a="1"/>
  <c r="O3184" i="4" s="1"/>
  <c r="P3180" i="4" a="1"/>
  <c r="P3180" i="4" s="1"/>
  <c r="O3180" i="4" a="1"/>
  <c r="O3180" i="4" s="1"/>
  <c r="P3177" i="4" a="1"/>
  <c r="P3177" i="4" s="1"/>
  <c r="O3177" i="4" a="1"/>
  <c r="O3177" i="4" s="1"/>
  <c r="P3173" i="4" a="1"/>
  <c r="P3173" i="4" s="1"/>
  <c r="O3173" i="4" a="1"/>
  <c r="O3173" i="4" s="1"/>
  <c r="P3170" i="4" a="1"/>
  <c r="P3170" i="4" s="1"/>
  <c r="O3170" i="4" a="1"/>
  <c r="O3170" i="4" s="1"/>
  <c r="P3166" i="4" a="1"/>
  <c r="P3166" i="4" s="1"/>
  <c r="O3166" i="4" a="1"/>
  <c r="O3166" i="4" s="1"/>
  <c r="P3163" i="4" a="1"/>
  <c r="P3163" i="4" s="1"/>
  <c r="O3163" i="4" a="1"/>
  <c r="O3163" i="4" s="1"/>
  <c r="P3159" i="4" a="1"/>
  <c r="P3159" i="4" s="1"/>
  <c r="O3159" i="4" a="1"/>
  <c r="O3159" i="4" s="1"/>
  <c r="P3156" i="4" a="1"/>
  <c r="P3156" i="4" s="1"/>
  <c r="O3156" i="4" a="1"/>
  <c r="O3156" i="4" s="1"/>
  <c r="P3152" i="4" a="1"/>
  <c r="P3152" i="4" s="1"/>
  <c r="O3152" i="4" a="1"/>
  <c r="O3152" i="4" s="1"/>
  <c r="P3145" i="4" a="1"/>
  <c r="P3145" i="4" s="1"/>
  <c r="O3145" i="4" a="1"/>
  <c r="O3145" i="4" s="1"/>
  <c r="P3141" i="4" a="1"/>
  <c r="P3141" i="4" s="1"/>
  <c r="O3141" i="4" a="1"/>
  <c r="O3141" i="4" s="1"/>
  <c r="P3138" i="4" a="1"/>
  <c r="P3138" i="4" s="1"/>
  <c r="O3138" i="4" a="1"/>
  <c r="O3138" i="4" s="1"/>
  <c r="P3134" i="4" a="1"/>
  <c r="P3134" i="4" s="1"/>
  <c r="O3134" i="4" a="1"/>
  <c r="O3134" i="4" s="1"/>
  <c r="P3131" i="4" a="1"/>
  <c r="P3131" i="4" s="1"/>
  <c r="O3131" i="4" a="1"/>
  <c r="O3131" i="4" s="1"/>
  <c r="P3127" i="4" a="1"/>
  <c r="P3127" i="4" s="1"/>
  <c r="O3127" i="4" a="1"/>
  <c r="O3127" i="4" s="1"/>
  <c r="P3124" i="4" a="1"/>
  <c r="P3124" i="4" s="1"/>
  <c r="O3124" i="4" a="1"/>
  <c r="O3124" i="4" s="1"/>
  <c r="P3120" i="4" a="1"/>
  <c r="P3120" i="4" s="1"/>
  <c r="O3120" i="4" a="1"/>
  <c r="O3120" i="4" s="1"/>
  <c r="P3113" i="4" a="1"/>
  <c r="P3113" i="4" s="1"/>
  <c r="O3113" i="4" a="1"/>
  <c r="O3113" i="4" s="1"/>
  <c r="P3109" i="4" a="1"/>
  <c r="P3109" i="4" s="1"/>
  <c r="O3109" i="4" a="1"/>
  <c r="O3109" i="4" s="1"/>
  <c r="P3106" i="4" a="1"/>
  <c r="P3106" i="4" s="1"/>
  <c r="O3106" i="4" a="1"/>
  <c r="O3106" i="4" s="1"/>
  <c r="P3102" i="4" a="1"/>
  <c r="P3102" i="4" s="1"/>
  <c r="O3102" i="4" a="1"/>
  <c r="O3102" i="4" s="1"/>
  <c r="P3099" i="4" a="1"/>
  <c r="P3099" i="4" s="1"/>
  <c r="O3099" i="4" a="1"/>
  <c r="O3099" i="4" s="1"/>
  <c r="P3095" i="4" a="1"/>
  <c r="P3095" i="4" s="1"/>
  <c r="O3095" i="4" a="1"/>
  <c r="O3095" i="4" s="1"/>
  <c r="P3092" i="4" a="1"/>
  <c r="P3092" i="4" s="1"/>
  <c r="O3092" i="4" a="1"/>
  <c r="O3092" i="4" s="1"/>
  <c r="P3088" i="4" a="1"/>
  <c r="P3088" i="4" s="1"/>
  <c r="O3088" i="4" a="1"/>
  <c r="O3088" i="4" s="1"/>
  <c r="P3081" i="4" a="1"/>
  <c r="P3081" i="4" s="1"/>
  <c r="O3081" i="4" a="1"/>
  <c r="O3081" i="4" s="1"/>
  <c r="P3077" i="4" a="1"/>
  <c r="P3077" i="4" s="1"/>
  <c r="O3077" i="4" a="1"/>
  <c r="O3077" i="4" s="1"/>
  <c r="P3074" i="4" a="1"/>
  <c r="P3074" i="4" s="1"/>
  <c r="O3074" i="4" a="1"/>
  <c r="O3074" i="4" s="1"/>
  <c r="P3070" i="4" a="1"/>
  <c r="P3070" i="4" s="1"/>
  <c r="O3070" i="4" a="1"/>
  <c r="O3070" i="4" s="1"/>
  <c r="P3067" i="4" a="1"/>
  <c r="P3067" i="4" s="1"/>
  <c r="O3067" i="4" a="1"/>
  <c r="O3067" i="4" s="1"/>
  <c r="P3063" i="4" a="1"/>
  <c r="P3063" i="4" s="1"/>
  <c r="O3063" i="4" a="1"/>
  <c r="O3063" i="4" s="1"/>
  <c r="P3060" i="4" a="1"/>
  <c r="P3060" i="4" s="1"/>
  <c r="O3060" i="4" a="1"/>
  <c r="O3060" i="4" s="1"/>
  <c r="P3056" i="4" a="1"/>
  <c r="P3056" i="4" s="1"/>
  <c r="O3056" i="4" a="1"/>
  <c r="O3056" i="4" s="1"/>
  <c r="O3049" i="4" a="1"/>
  <c r="O3049" i="4" s="1"/>
  <c r="P3049" i="4" a="1"/>
  <c r="P3049" i="4" s="1"/>
  <c r="P3045" i="4" a="1"/>
  <c r="P3045" i="4" s="1"/>
  <c r="O3045" i="4" a="1"/>
  <c r="O3045" i="4" s="1"/>
  <c r="P3042" i="4" a="1"/>
  <c r="P3042" i="4" s="1"/>
  <c r="O3042" i="4" a="1"/>
  <c r="O3042" i="4" s="1"/>
  <c r="P3038" i="4" a="1"/>
  <c r="P3038" i="4" s="1"/>
  <c r="O3038" i="4" a="1"/>
  <c r="O3038" i="4" s="1"/>
  <c r="P3035" i="4" a="1"/>
  <c r="P3035" i="4" s="1"/>
  <c r="O3035" i="4" a="1"/>
  <c r="O3035" i="4" s="1"/>
  <c r="P3031" i="4" a="1"/>
  <c r="P3031" i="4" s="1"/>
  <c r="O3031" i="4" a="1"/>
  <c r="O3031" i="4" s="1"/>
  <c r="P3025" i="4" a="1"/>
  <c r="P3025" i="4" s="1"/>
  <c r="O3025" i="4" a="1"/>
  <c r="O3025" i="4" s="1"/>
  <c r="P3022" i="4" a="1"/>
  <c r="P3022" i="4" s="1"/>
  <c r="O3022" i="4" a="1"/>
  <c r="O3022" i="4" s="1"/>
  <c r="P3019" i="4" a="1"/>
  <c r="P3019" i="4" s="1"/>
  <c r="O3019" i="4" a="1"/>
  <c r="O3019" i="4" s="1"/>
  <c r="P3015" i="4" a="1"/>
  <c r="P3015" i="4" s="1"/>
  <c r="C3015" i="4" s="1"/>
  <c r="O3015" i="4" a="1"/>
  <c r="O3015" i="4" s="1"/>
  <c r="P3012" i="4" a="1"/>
  <c r="P3012" i="4" s="1"/>
  <c r="O3012" i="4" a="1"/>
  <c r="O3012" i="4" s="1"/>
  <c r="P3008" i="4" a="1"/>
  <c r="P3008" i="4" s="1"/>
  <c r="O3008" i="4" a="1"/>
  <c r="O3008" i="4" s="1"/>
  <c r="P3005" i="4" a="1"/>
  <c r="P3005" i="4" s="1"/>
  <c r="O3005" i="4" a="1"/>
  <c r="O3005" i="4" s="1"/>
  <c r="O3001" i="4" a="1"/>
  <c r="O3001" i="4" s="1"/>
  <c r="P3001" i="4" a="1"/>
  <c r="P3001" i="4" s="1"/>
  <c r="C3001" i="4" s="1"/>
  <c r="P2998" i="4" a="1"/>
  <c r="P2998" i="4" s="1"/>
  <c r="O2998" i="4" a="1"/>
  <c r="O2998" i="4" s="1"/>
  <c r="P2995" i="4" a="1"/>
  <c r="P2995" i="4" s="1"/>
  <c r="O2995" i="4" a="1"/>
  <c r="O2995" i="4" s="1"/>
  <c r="P2990" i="4" a="1"/>
  <c r="P2990" i="4" s="1"/>
  <c r="O2990" i="4" a="1"/>
  <c r="O2990" i="4" s="1"/>
  <c r="P2987" i="4" a="1"/>
  <c r="P2987" i="4" s="1"/>
  <c r="O2987" i="4" a="1"/>
  <c r="O2987" i="4" s="1"/>
  <c r="P2982" i="4" a="1"/>
  <c r="P2982" i="4" s="1"/>
  <c r="O2982" i="4" a="1"/>
  <c r="O2982" i="4" s="1"/>
  <c r="P2979" i="4" a="1"/>
  <c r="P2979" i="4" s="1"/>
  <c r="O2979" i="4" a="1"/>
  <c r="O2979" i="4" s="1"/>
  <c r="P2976" i="4" a="1"/>
  <c r="P2976" i="4" s="1"/>
  <c r="O2976" i="4" a="1"/>
  <c r="O2976" i="4" s="1"/>
  <c r="O2973" i="4" a="1"/>
  <c r="O2973" i="4" s="1"/>
  <c r="P2973" i="4" a="1"/>
  <c r="P2973" i="4" s="1"/>
  <c r="C2973" i="4" s="1"/>
  <c r="P2970" i="4" a="1"/>
  <c r="P2970" i="4" s="1"/>
  <c r="O2970" i="4" a="1"/>
  <c r="O2970" i="4" s="1"/>
  <c r="P2966" i="4" a="1"/>
  <c r="P2966" i="4" s="1"/>
  <c r="O2966" i="4" a="1"/>
  <c r="O2966" i="4" s="1"/>
  <c r="P2960" i="4" a="1"/>
  <c r="P2960" i="4" s="1"/>
  <c r="O2960" i="4" a="1"/>
  <c r="O2960" i="4" s="1"/>
  <c r="P2957" i="4" a="1"/>
  <c r="P2957" i="4" s="1"/>
  <c r="O2957" i="4" a="1"/>
  <c r="O2957" i="4" s="1"/>
  <c r="P2954" i="4" a="1"/>
  <c r="P2954" i="4" s="1"/>
  <c r="O2954" i="4" a="1"/>
  <c r="O2954" i="4" s="1"/>
  <c r="P2950" i="4" a="1"/>
  <c r="P2950" i="4" s="1"/>
  <c r="O2950" i="4" a="1"/>
  <c r="O2950" i="4" s="1"/>
  <c r="P2944" i="4" a="1"/>
  <c r="P2944" i="4" s="1"/>
  <c r="O2944" i="4" a="1"/>
  <c r="O2944" i="4" s="1"/>
  <c r="P2941" i="4" a="1"/>
  <c r="P2941" i="4" s="1"/>
  <c r="O2941" i="4" a="1"/>
  <c r="O2941" i="4" s="1"/>
  <c r="P2938" i="4" a="1"/>
  <c r="P2938" i="4" s="1"/>
  <c r="O2938" i="4" a="1"/>
  <c r="O2938" i="4" s="1"/>
  <c r="P2934" i="4" a="1"/>
  <c r="P2934" i="4" s="1"/>
  <c r="O2934" i="4" a="1"/>
  <c r="O2934" i="4" s="1"/>
  <c r="P2931" i="4" a="1"/>
  <c r="P2931" i="4" s="1"/>
  <c r="O2931" i="4" a="1"/>
  <c r="O2931" i="4" s="1"/>
  <c r="P2927" i="4" a="1"/>
  <c r="P2927" i="4" s="1"/>
  <c r="O2927" i="4" a="1"/>
  <c r="O2927" i="4" s="1"/>
  <c r="P2924" i="4" a="1"/>
  <c r="P2924" i="4" s="1"/>
  <c r="O2924" i="4" a="1"/>
  <c r="O2924" i="4" s="1"/>
  <c r="P2921" i="4" a="1"/>
  <c r="P2921" i="4" s="1"/>
  <c r="O2921" i="4" a="1"/>
  <c r="O2921" i="4" s="1"/>
  <c r="P2914" i="4" a="1"/>
  <c r="P2914" i="4" s="1"/>
  <c r="O2914" i="4" a="1"/>
  <c r="O2914" i="4" s="1"/>
  <c r="P2910" i="4" a="1"/>
  <c r="P2910" i="4" s="1"/>
  <c r="O2910" i="4" a="1"/>
  <c r="O2910" i="4" s="1"/>
  <c r="P2904" i="4" a="1"/>
  <c r="P2904" i="4" s="1"/>
  <c r="O2904" i="4" a="1"/>
  <c r="O2904" i="4" s="1"/>
  <c r="P2901" i="4" a="1"/>
  <c r="P2901" i="4" s="1"/>
  <c r="O2901" i="4" a="1"/>
  <c r="O2901" i="4" s="1"/>
  <c r="P2884" i="4" a="1"/>
  <c r="P2884" i="4" s="1"/>
  <c r="O2884" i="4" a="1"/>
  <c r="O2884" i="4" s="1"/>
  <c r="P2880" i="4" a="1"/>
  <c r="P2880" i="4" s="1"/>
  <c r="O2880" i="4" a="1"/>
  <c r="O2880" i="4" s="1"/>
  <c r="P2877" i="4" a="1"/>
  <c r="P2877" i="4" s="1"/>
  <c r="O2877" i="4" a="1"/>
  <c r="O2877" i="4" s="1"/>
  <c r="P2874" i="4" a="1"/>
  <c r="P2874" i="4" s="1"/>
  <c r="O2874" i="4" a="1"/>
  <c r="O2874" i="4" s="1"/>
  <c r="P2870" i="4" a="1"/>
  <c r="P2870" i="4" s="1"/>
  <c r="O2870" i="4" a="1"/>
  <c r="O2870" i="4" s="1"/>
  <c r="P2820" i="4" a="1"/>
  <c r="P2820" i="4" s="1"/>
  <c r="O2820" i="4" a="1"/>
  <c r="O2820" i="4" s="1"/>
  <c r="P2816" i="4" a="1"/>
  <c r="P2816" i="4" s="1"/>
  <c r="O2816" i="4" a="1"/>
  <c r="O2816" i="4" s="1"/>
  <c r="P2813" i="4" a="1"/>
  <c r="P2813" i="4" s="1"/>
  <c r="O2813" i="4" a="1"/>
  <c r="O2813" i="4" s="1"/>
  <c r="P2810" i="4" a="1"/>
  <c r="P2810" i="4" s="1"/>
  <c r="O2810" i="4" a="1"/>
  <c r="O2810" i="4" s="1"/>
  <c r="P2806" i="4" a="1"/>
  <c r="P2806" i="4" s="1"/>
  <c r="O2806" i="4" a="1"/>
  <c r="O2806" i="4" s="1"/>
  <c r="P2756" i="4" a="1"/>
  <c r="P2756" i="4" s="1"/>
  <c r="O2756" i="4" a="1"/>
  <c r="O2756" i="4" s="1"/>
  <c r="P2752" i="4" a="1"/>
  <c r="P2752" i="4" s="1"/>
  <c r="O2752" i="4" a="1"/>
  <c r="O2752" i="4" s="1"/>
  <c r="P2749" i="4" a="1"/>
  <c r="P2749" i="4" s="1"/>
  <c r="O2749" i="4" a="1"/>
  <c r="O2749" i="4" s="1"/>
  <c r="P2746" i="4" a="1"/>
  <c r="P2746" i="4" s="1"/>
  <c r="O2746" i="4" a="1"/>
  <c r="O2746" i="4" s="1"/>
  <c r="P2742" i="4" a="1"/>
  <c r="P2742" i="4" s="1"/>
  <c r="O2742" i="4" a="1"/>
  <c r="O2742" i="4" s="1"/>
  <c r="P2692" i="4" a="1"/>
  <c r="P2692" i="4" s="1"/>
  <c r="O2692" i="4" a="1"/>
  <c r="O2692" i="4" s="1"/>
  <c r="P2628" i="4" a="1"/>
  <c r="P2628" i="4" s="1"/>
  <c r="O2628" i="4" a="1"/>
  <c r="O2628" i="4" s="1"/>
  <c r="P2564" i="4" a="1"/>
  <c r="P2564" i="4" s="1"/>
  <c r="O2564" i="4" a="1"/>
  <c r="O2564" i="4" s="1"/>
  <c r="P2500" i="4" a="1"/>
  <c r="P2500" i="4" s="1"/>
  <c r="O2500" i="4" a="1"/>
  <c r="O2500" i="4" s="1"/>
  <c r="P2436" i="4" a="1"/>
  <c r="P2436" i="4" s="1"/>
  <c r="O2436" i="4" a="1"/>
  <c r="O2436" i="4" s="1"/>
  <c r="P2372" i="4" a="1"/>
  <c r="P2372" i="4" s="1"/>
  <c r="O2372" i="4" a="1"/>
  <c r="O2372" i="4" s="1"/>
  <c r="P2308" i="4" a="1"/>
  <c r="P2308" i="4" s="1"/>
  <c r="O2308" i="4" a="1"/>
  <c r="O2308" i="4" s="1"/>
  <c r="P2244" i="4" a="1"/>
  <c r="P2244" i="4" s="1"/>
  <c r="O2244" i="4" a="1"/>
  <c r="O2244" i="4" s="1"/>
  <c r="P2180" i="4" a="1"/>
  <c r="P2180" i="4" s="1"/>
  <c r="O2180" i="4" a="1"/>
  <c r="O2180" i="4" s="1"/>
  <c r="P2116" i="4" a="1"/>
  <c r="P2116" i="4" s="1"/>
  <c r="O2116" i="4" a="1"/>
  <c r="O2116" i="4" s="1"/>
  <c r="P2052" i="4" a="1"/>
  <c r="P2052" i="4" s="1"/>
  <c r="O2052" i="4" a="1"/>
  <c r="O2052" i="4" s="1"/>
  <c r="P1988" i="4" a="1"/>
  <c r="P1988" i="4" s="1"/>
  <c r="O1988" i="4" a="1"/>
  <c r="O1988" i="4" s="1"/>
  <c r="P1950" i="4" a="1"/>
  <c r="P1950" i="4" s="1"/>
  <c r="O1950" i="4" a="1"/>
  <c r="O1950" i="4" s="1"/>
  <c r="P1942" i="4" a="1"/>
  <c r="P1942" i="4" s="1"/>
  <c r="O1942" i="4" a="1"/>
  <c r="O1942" i="4" s="1"/>
  <c r="P1886" i="4" a="1"/>
  <c r="P1886" i="4" s="1"/>
  <c r="O1886" i="4" a="1"/>
  <c r="O1886" i="4" s="1"/>
  <c r="P1878" i="4" a="1"/>
  <c r="P1878" i="4" s="1"/>
  <c r="O1878" i="4" a="1"/>
  <c r="O1878" i="4" s="1"/>
  <c r="P1822" i="4" a="1"/>
  <c r="P1822" i="4" s="1"/>
  <c r="C1822" i="4" s="1"/>
  <c r="O1822" i="4" a="1"/>
  <c r="O1822" i="4" s="1"/>
  <c r="P1814" i="4" a="1"/>
  <c r="P1814" i="4" s="1"/>
  <c r="O1814" i="4" a="1"/>
  <c r="O1814" i="4" s="1"/>
  <c r="P1758" i="4" a="1"/>
  <c r="P1758" i="4" s="1"/>
  <c r="O1758" i="4" a="1"/>
  <c r="O1758" i="4" s="1"/>
  <c r="P1750" i="4" a="1"/>
  <c r="P1750" i="4" s="1"/>
  <c r="O1750" i="4" a="1"/>
  <c r="O1750" i="4" s="1"/>
  <c r="P1694" i="4" a="1"/>
  <c r="P1694" i="4" s="1"/>
  <c r="O1694" i="4" a="1"/>
  <c r="O1694" i="4" s="1"/>
  <c r="P1686" i="4" a="1"/>
  <c r="P1686" i="4" s="1"/>
  <c r="O1686" i="4" a="1"/>
  <c r="O1686" i="4" s="1"/>
  <c r="P1262" i="4" a="1"/>
  <c r="P1262" i="4" s="1"/>
  <c r="O1262" i="4" a="1"/>
  <c r="O1262" i="4" s="1"/>
  <c r="P1254" i="4" a="1"/>
  <c r="P1254" i="4" s="1"/>
  <c r="O1254" i="4" a="1"/>
  <c r="O1254" i="4" s="1"/>
  <c r="P1198" i="4" a="1"/>
  <c r="P1198" i="4" s="1"/>
  <c r="O1198" i="4" a="1"/>
  <c r="O1198" i="4" s="1"/>
  <c r="P1190" i="4" a="1"/>
  <c r="P1190" i="4" s="1"/>
  <c r="O1190" i="4" a="1"/>
  <c r="O1190" i="4" s="1"/>
  <c r="P1134" i="4" a="1"/>
  <c r="P1134" i="4" s="1"/>
  <c r="O1134" i="4" a="1"/>
  <c r="O1134" i="4" s="1"/>
  <c r="P1126" i="4" a="1"/>
  <c r="P1126" i="4" s="1"/>
  <c r="O1126" i="4" a="1"/>
  <c r="O1126" i="4" s="1"/>
  <c r="P1070" i="4" a="1"/>
  <c r="P1070" i="4" s="1"/>
  <c r="O1070" i="4" a="1"/>
  <c r="O1070" i="4" s="1"/>
  <c r="P1062" i="4" a="1"/>
  <c r="P1062" i="4" s="1"/>
  <c r="O1062" i="4" a="1"/>
  <c r="O1062" i="4" s="1"/>
  <c r="P1006" i="4" a="1"/>
  <c r="P1006" i="4" s="1"/>
  <c r="O1006" i="4" a="1"/>
  <c r="O1006" i="4" s="1"/>
  <c r="P998" i="4" a="1"/>
  <c r="P998" i="4" s="1"/>
  <c r="O998" i="4" a="1"/>
  <c r="O998" i="4" s="1"/>
  <c r="P942" i="4" a="1"/>
  <c r="P942" i="4" s="1"/>
  <c r="O942" i="4" a="1"/>
  <c r="O942" i="4" s="1"/>
  <c r="P934" i="4" a="1"/>
  <c r="P934" i="4" s="1"/>
  <c r="O934" i="4" a="1"/>
  <c r="O934" i="4" s="1"/>
  <c r="P882" i="4" a="1"/>
  <c r="P882" i="4" s="1"/>
  <c r="O882" i="4" a="1"/>
  <c r="O882" i="4" s="1"/>
  <c r="P874" i="4" a="1"/>
  <c r="P874" i="4" s="1"/>
  <c r="O874" i="4" a="1"/>
  <c r="O874" i="4" s="1"/>
  <c r="P818" i="4" a="1"/>
  <c r="P818" i="4" s="1"/>
  <c r="O818" i="4" a="1"/>
  <c r="O818" i="4" s="1"/>
  <c r="P810" i="4" a="1"/>
  <c r="P810" i="4" s="1"/>
  <c r="O810" i="4" a="1"/>
  <c r="O810" i="4" s="1"/>
  <c r="P762" i="4" a="1"/>
  <c r="P762" i="4" s="1"/>
  <c r="O762" i="4" a="1"/>
  <c r="O762" i="4" s="1"/>
  <c r="P758" i="4" a="1"/>
  <c r="P758" i="4" s="1"/>
  <c r="O758" i="4" a="1"/>
  <c r="O758" i="4" s="1"/>
  <c r="P745" i="4" a="1"/>
  <c r="P745" i="4" s="1"/>
  <c r="C745" i="4" s="1"/>
  <c r="O745" i="4" a="1"/>
  <c r="O745" i="4" s="1"/>
  <c r="P727" i="4" a="1"/>
  <c r="P727" i="4" s="1"/>
  <c r="O727" i="4" a="1"/>
  <c r="O727" i="4" s="1"/>
  <c r="P663" i="4" a="1"/>
  <c r="P663" i="4" s="1"/>
  <c r="O663" i="4" a="1"/>
  <c r="O663" i="4" s="1"/>
  <c r="P599" i="4" a="1"/>
  <c r="P599" i="4" s="1"/>
  <c r="O599" i="4" a="1"/>
  <c r="O599" i="4" s="1"/>
  <c r="P443" i="4" a="1"/>
  <c r="P443" i="4" s="1"/>
  <c r="O443" i="4" a="1"/>
  <c r="O443" i="4" s="1"/>
  <c r="P414" i="4" a="1"/>
  <c r="P414" i="4" s="1"/>
  <c r="O414" i="4" a="1"/>
  <c r="O414" i="4" s="1"/>
  <c r="P382" i="4" a="1"/>
  <c r="P382" i="4" s="1"/>
  <c r="O382" i="4" a="1"/>
  <c r="O382" i="4" s="1"/>
  <c r="P350" i="4" a="1"/>
  <c r="P350" i="4" s="1"/>
  <c r="O350" i="4" a="1"/>
  <c r="O350" i="4" s="1"/>
  <c r="P318" i="4" a="1"/>
  <c r="P318" i="4" s="1"/>
  <c r="O318" i="4" a="1"/>
  <c r="O318" i="4" s="1"/>
  <c r="P268" i="4" a="1"/>
  <c r="P268" i="4" s="1"/>
  <c r="O268" i="4" a="1"/>
  <c r="O268" i="4" s="1"/>
  <c r="P236" i="4" a="1"/>
  <c r="P236" i="4" s="1"/>
  <c r="O236" i="4" a="1"/>
  <c r="O236" i="4" s="1"/>
  <c r="P172" i="4" a="1"/>
  <c r="P172" i="4" s="1"/>
  <c r="O172" i="4" a="1"/>
  <c r="O172" i="4" s="1"/>
  <c r="P120" i="4" a="1"/>
  <c r="P120" i="4" s="1"/>
  <c r="C120" i="4" s="1"/>
  <c r="O120" i="4" a="1"/>
  <c r="O120" i="4" s="1"/>
  <c r="P80" i="4" a="1"/>
  <c r="P80" i="4" s="1"/>
  <c r="O80" i="4" a="1"/>
  <c r="O80" i="4" s="1"/>
  <c r="P60" i="4" a="1"/>
  <c r="P60" i="4" s="1"/>
  <c r="O60" i="4" a="1"/>
  <c r="O60" i="4" s="1"/>
  <c r="P56" i="4" a="1"/>
  <c r="P56" i="4" s="1"/>
  <c r="O56" i="4" a="1"/>
  <c r="O56" i="4" s="1"/>
  <c r="P52" i="4" a="1"/>
  <c r="P52" i="4" s="1"/>
  <c r="O52" i="4" a="1"/>
  <c r="O52" i="4" s="1"/>
  <c r="P3878" i="4" a="1"/>
  <c r="P3878" i="4" s="1"/>
  <c r="O3878" i="4" a="1"/>
  <c r="O3878" i="4" s="1"/>
  <c r="P3885" i="4" a="1"/>
  <c r="P3885" i="4" s="1"/>
  <c r="O3885" i="4" a="1"/>
  <c r="O3885" i="4" s="1"/>
  <c r="P3869" i="4" a="1"/>
  <c r="P3869" i="4" s="1"/>
  <c r="O3869" i="4" a="1"/>
  <c r="O3869" i="4" s="1"/>
  <c r="P3861" i="4" a="1"/>
  <c r="P3861" i="4" s="1"/>
  <c r="O3861" i="4" a="1"/>
  <c r="O3861" i="4" s="1"/>
  <c r="P3853" i="4" a="1"/>
  <c r="P3853" i="4" s="1"/>
  <c r="O3853" i="4" a="1"/>
  <c r="O3853" i="4" s="1"/>
  <c r="P3841" i="4" a="1"/>
  <c r="P3841" i="4" s="1"/>
  <c r="O3841" i="4" a="1"/>
  <c r="O3841" i="4" s="1"/>
  <c r="P3813" i="4" a="1"/>
  <c r="P3813" i="4" s="1"/>
  <c r="O3813" i="4" a="1"/>
  <c r="O3813" i="4" s="1"/>
  <c r="O3888" i="4" a="1"/>
  <c r="O3888" i="4" s="1"/>
  <c r="P3888" i="4" a="1"/>
  <c r="P3888" i="4" s="1"/>
  <c r="P3884" i="4" a="1"/>
  <c r="P3884" i="4" s="1"/>
  <c r="O3884" i="4" a="1"/>
  <c r="O3884" i="4" s="1"/>
  <c r="P3880" i="4" a="1"/>
  <c r="P3880" i="4" s="1"/>
  <c r="O3880" i="4" a="1"/>
  <c r="O3880" i="4" s="1"/>
  <c r="P3876" i="4" a="1"/>
  <c r="P3876" i="4" s="1"/>
  <c r="O3876" i="4" a="1"/>
  <c r="O3876" i="4" s="1"/>
  <c r="O3872" i="4" a="1"/>
  <c r="O3872" i="4" s="1"/>
  <c r="P3872" i="4" a="1"/>
  <c r="P3872" i="4" s="1"/>
  <c r="C3872" i="4" s="1"/>
  <c r="P3868" i="4" a="1"/>
  <c r="P3868" i="4" s="1"/>
  <c r="O3868" i="4" a="1"/>
  <c r="O3868" i="4" s="1"/>
  <c r="P3864" i="4" a="1"/>
  <c r="P3864" i="4" s="1"/>
  <c r="O3864" i="4" a="1"/>
  <c r="O3864" i="4" s="1"/>
  <c r="P3860" i="4" a="1"/>
  <c r="P3860" i="4" s="1"/>
  <c r="O3860" i="4" a="1"/>
  <c r="O3860" i="4" s="1"/>
  <c r="P3856" i="4" a="1"/>
  <c r="P3856" i="4" s="1"/>
  <c r="O3856" i="4" a="1"/>
  <c r="O3856" i="4" s="1"/>
  <c r="P3852" i="4" a="1"/>
  <c r="P3852" i="4" s="1"/>
  <c r="O3852" i="4" a="1"/>
  <c r="O3852" i="4" s="1"/>
  <c r="P3848" i="4" a="1"/>
  <c r="P3848" i="4" s="1"/>
  <c r="O3848" i="4" a="1"/>
  <c r="O3848" i="4" s="1"/>
  <c r="P3844" i="4" a="1"/>
  <c r="P3844" i="4" s="1"/>
  <c r="O3844" i="4" a="1"/>
  <c r="O3844" i="4" s="1"/>
  <c r="O3840" i="4" a="1"/>
  <c r="O3840" i="4" s="1"/>
  <c r="P3840" i="4" a="1"/>
  <c r="P3840" i="4" s="1"/>
  <c r="C3840" i="4" s="1"/>
  <c r="P3836" i="4" a="1"/>
  <c r="P3836" i="4" s="1"/>
  <c r="O3836" i="4" a="1"/>
  <c r="O3836" i="4" s="1"/>
  <c r="P3832" i="4" a="1"/>
  <c r="P3832" i="4" s="1"/>
  <c r="O3832" i="4" a="1"/>
  <c r="O3832" i="4" s="1"/>
  <c r="P3828" i="4" a="1"/>
  <c r="P3828" i="4" s="1"/>
  <c r="O3828" i="4" a="1"/>
  <c r="O3828" i="4" s="1"/>
  <c r="O3824" i="4" a="1"/>
  <c r="O3824" i="4" s="1"/>
  <c r="P3824" i="4" a="1"/>
  <c r="P3824" i="4" s="1"/>
  <c r="P3820" i="4" a="1"/>
  <c r="P3820" i="4" s="1"/>
  <c r="O3820" i="4" a="1"/>
  <c r="O3820" i="4" s="1"/>
  <c r="P3816" i="4" a="1"/>
  <c r="P3816" i="4" s="1"/>
  <c r="O3816" i="4" a="1"/>
  <c r="O3816" i="4" s="1"/>
  <c r="P3812" i="4" a="1"/>
  <c r="P3812" i="4" s="1"/>
  <c r="O3812" i="4" a="1"/>
  <c r="O3812" i="4" s="1"/>
  <c r="O3808" i="4" a="1"/>
  <c r="O3808" i="4" s="1"/>
  <c r="P3808" i="4" a="1"/>
  <c r="P3808" i="4" s="1"/>
  <c r="P3804" i="4" a="1"/>
  <c r="P3804" i="4" s="1"/>
  <c r="O3804" i="4" a="1"/>
  <c r="O3804" i="4" s="1"/>
  <c r="P3800" i="4" a="1"/>
  <c r="P3800" i="4" s="1"/>
  <c r="O3800" i="4" a="1"/>
  <c r="O3800" i="4" s="1"/>
  <c r="P3796" i="4" a="1"/>
  <c r="P3796" i="4" s="1"/>
  <c r="O3796" i="4" a="1"/>
  <c r="O3796" i="4" s="1"/>
  <c r="P3792" i="4" a="1"/>
  <c r="P3792" i="4" s="1"/>
  <c r="O3792" i="4" a="1"/>
  <c r="O3792" i="4" s="1"/>
  <c r="P3788" i="4" a="1"/>
  <c r="P3788" i="4" s="1"/>
  <c r="O3788" i="4" a="1"/>
  <c r="O3788" i="4" s="1"/>
  <c r="P3784" i="4" a="1"/>
  <c r="P3784" i="4" s="1"/>
  <c r="O3784" i="4" a="1"/>
  <c r="O3784" i="4" s="1"/>
  <c r="P3780" i="4" a="1"/>
  <c r="P3780" i="4" s="1"/>
  <c r="O3780" i="4" a="1"/>
  <c r="O3780" i="4" s="1"/>
  <c r="O3776" i="4" a="1"/>
  <c r="O3776" i="4" s="1"/>
  <c r="P3776" i="4" a="1"/>
  <c r="P3776" i="4" s="1"/>
  <c r="C3776" i="4" s="1"/>
  <c r="P3772" i="4" a="1"/>
  <c r="P3772" i="4" s="1"/>
  <c r="O3772" i="4" a="1"/>
  <c r="O3772" i="4" s="1"/>
  <c r="P3768" i="4" a="1"/>
  <c r="P3768" i="4" s="1"/>
  <c r="O3768" i="4" a="1"/>
  <c r="O3768" i="4" s="1"/>
  <c r="P3764" i="4" a="1"/>
  <c r="P3764" i="4" s="1"/>
  <c r="O3764" i="4" a="1"/>
  <c r="O3764" i="4" s="1"/>
  <c r="O3760" i="4" a="1"/>
  <c r="O3760" i="4" s="1"/>
  <c r="P3760" i="4" a="1"/>
  <c r="P3760" i="4" s="1"/>
  <c r="C3760" i="4" s="1"/>
  <c r="P3756" i="4" a="1"/>
  <c r="P3756" i="4" s="1"/>
  <c r="O3756" i="4" a="1"/>
  <c r="O3756" i="4" s="1"/>
  <c r="P3752" i="4" a="1"/>
  <c r="P3752" i="4" s="1"/>
  <c r="O3752" i="4" a="1"/>
  <c r="O3752" i="4" s="1"/>
  <c r="P3748" i="4" a="1"/>
  <c r="P3748" i="4" s="1"/>
  <c r="O3748" i="4" a="1"/>
  <c r="O3748" i="4" s="1"/>
  <c r="O3744" i="4" a="1"/>
  <c r="O3744" i="4" s="1"/>
  <c r="P3744" i="4" a="1"/>
  <c r="P3744" i="4" s="1"/>
  <c r="C3744" i="4" s="1"/>
  <c r="P3740" i="4" a="1"/>
  <c r="P3740" i="4" s="1"/>
  <c r="O3740" i="4" a="1"/>
  <c r="O3740" i="4" s="1"/>
  <c r="P3736" i="4" a="1"/>
  <c r="P3736" i="4" s="1"/>
  <c r="O3736" i="4" a="1"/>
  <c r="O3736" i="4" s="1"/>
  <c r="P3732" i="4" a="1"/>
  <c r="P3732" i="4" s="1"/>
  <c r="O3732" i="4" a="1"/>
  <c r="O3732" i="4" s="1"/>
  <c r="P3728" i="4" a="1"/>
  <c r="P3728" i="4" s="1"/>
  <c r="C3728" i="4" s="1"/>
  <c r="O3728" i="4" a="1"/>
  <c r="O3728" i="4" s="1"/>
  <c r="P3724" i="4" a="1"/>
  <c r="P3724" i="4" s="1"/>
  <c r="O3724" i="4" a="1"/>
  <c r="O3724" i="4" s="1"/>
  <c r="P3720" i="4" a="1"/>
  <c r="P3720" i="4" s="1"/>
  <c r="O3720" i="4" a="1"/>
  <c r="O3720" i="4" s="1"/>
  <c r="P3716" i="4" a="1"/>
  <c r="P3716" i="4" s="1"/>
  <c r="O3716" i="4" a="1"/>
  <c r="O3716" i="4" s="1"/>
  <c r="P3712" i="4" a="1"/>
  <c r="P3712" i="4" s="1"/>
  <c r="O3712" i="4" a="1"/>
  <c r="O3712" i="4" s="1"/>
  <c r="O3708" i="4" a="1"/>
  <c r="O3708" i="4" s="1"/>
  <c r="P3708" i="4" a="1"/>
  <c r="P3708" i="4" s="1"/>
  <c r="P3704" i="4" a="1"/>
  <c r="P3704" i="4" s="1"/>
  <c r="O3704" i="4" a="1"/>
  <c r="O3704" i="4" s="1"/>
  <c r="P3700" i="4" a="1"/>
  <c r="P3700" i="4" s="1"/>
  <c r="O3700" i="4" a="1"/>
  <c r="O3700" i="4" s="1"/>
  <c r="P3696" i="4" a="1"/>
  <c r="P3696" i="4" s="1"/>
  <c r="O3696" i="4" a="1"/>
  <c r="O3696" i="4" s="1"/>
  <c r="P3692" i="4" a="1"/>
  <c r="P3692" i="4" s="1"/>
  <c r="O3692" i="4" a="1"/>
  <c r="O3692" i="4" s="1"/>
  <c r="P3688" i="4" a="1"/>
  <c r="P3688" i="4" s="1"/>
  <c r="O3688" i="4" a="1"/>
  <c r="O3688" i="4" s="1"/>
  <c r="P3684" i="4" a="1"/>
  <c r="P3684" i="4" s="1"/>
  <c r="O3684" i="4" a="1"/>
  <c r="O3684" i="4" s="1"/>
  <c r="P3680" i="4" a="1"/>
  <c r="P3680" i="4" s="1"/>
  <c r="O3680" i="4" a="1"/>
  <c r="O3680" i="4" s="1"/>
  <c r="P3677" i="4" a="1"/>
  <c r="P3677" i="4" s="1"/>
  <c r="O3677" i="4" a="1"/>
  <c r="O3677" i="4" s="1"/>
  <c r="P3666" i="4" a="1"/>
  <c r="P3666" i="4" s="1"/>
  <c r="O3666" i="4" a="1"/>
  <c r="O3666" i="4" s="1"/>
  <c r="P3663" i="4" a="1"/>
  <c r="P3663" i="4" s="1"/>
  <c r="O3663" i="4" a="1"/>
  <c r="O3663" i="4" s="1"/>
  <c r="P3660" i="4" a="1"/>
  <c r="P3660" i="4" s="1"/>
  <c r="O3660" i="4" a="1"/>
  <c r="O3660" i="4" s="1"/>
  <c r="P3654" i="4" a="1"/>
  <c r="P3654" i="4" s="1"/>
  <c r="O3654" i="4" a="1"/>
  <c r="O3654" i="4" s="1"/>
  <c r="P3650" i="4" a="1"/>
  <c r="P3650" i="4" s="1"/>
  <c r="O3650" i="4" a="1"/>
  <c r="O3650" i="4" s="1"/>
  <c r="P3636" i="4" a="1"/>
  <c r="P3636" i="4" s="1"/>
  <c r="O3636" i="4" a="1"/>
  <c r="O3636" i="4" s="1"/>
  <c r="P3630" i="4" a="1"/>
  <c r="P3630" i="4" s="1"/>
  <c r="O3630" i="4" a="1"/>
  <c r="O3630" i="4" s="1"/>
  <c r="P3627" i="4" a="1"/>
  <c r="P3627" i="4" s="1"/>
  <c r="O3627" i="4" a="1"/>
  <c r="O3627" i="4" s="1"/>
  <c r="P3624" i="4" a="1"/>
  <c r="P3624" i="4" s="1"/>
  <c r="O3624" i="4" a="1"/>
  <c r="O3624" i="4" s="1"/>
  <c r="P3618" i="4" a="1"/>
  <c r="P3618" i="4" s="1"/>
  <c r="O3618" i="4" a="1"/>
  <c r="O3618" i="4" s="1"/>
  <c r="P3615" i="4" a="1"/>
  <c r="P3615" i="4" s="1"/>
  <c r="O3615" i="4" a="1"/>
  <c r="O3615" i="4" s="1"/>
  <c r="P3612" i="4" a="1"/>
  <c r="P3612" i="4" s="1"/>
  <c r="O3612" i="4" a="1"/>
  <c r="O3612" i="4" s="1"/>
  <c r="P3602" i="4" a="1"/>
  <c r="P3602" i="4" s="1"/>
  <c r="O3602" i="4" a="1"/>
  <c r="O3602" i="4" s="1"/>
  <c r="P3599" i="4" a="1"/>
  <c r="P3599" i="4" s="1"/>
  <c r="O3599" i="4" a="1"/>
  <c r="O3599" i="4" s="1"/>
  <c r="P3596" i="4" a="1"/>
  <c r="P3596" i="4" s="1"/>
  <c r="C3596" i="4" s="1"/>
  <c r="O3596" i="4" a="1"/>
  <c r="O3596" i="4" s="1"/>
  <c r="P3586" i="4" a="1"/>
  <c r="P3586" i="4" s="1"/>
  <c r="O3586" i="4" a="1"/>
  <c r="O3586" i="4" s="1"/>
  <c r="P3583" i="4" a="1"/>
  <c r="P3583" i="4" s="1"/>
  <c r="O3583" i="4" a="1"/>
  <c r="O3583" i="4" s="1"/>
  <c r="P3580" i="4" a="1"/>
  <c r="P3580" i="4" s="1"/>
  <c r="O3580" i="4" a="1"/>
  <c r="O3580" i="4" s="1"/>
  <c r="P3570" i="4" a="1"/>
  <c r="P3570" i="4" s="1"/>
  <c r="O3570" i="4" a="1"/>
  <c r="O3570" i="4" s="1"/>
  <c r="P3567" i="4" a="1"/>
  <c r="P3567" i="4" s="1"/>
  <c r="O3567" i="4" a="1"/>
  <c r="O3567" i="4" s="1"/>
  <c r="P3564" i="4" a="1"/>
  <c r="P3564" i="4" s="1"/>
  <c r="O3564" i="4" a="1"/>
  <c r="O3564" i="4" s="1"/>
  <c r="P3554" i="4" a="1"/>
  <c r="P3554" i="4" s="1"/>
  <c r="O3554" i="4" a="1"/>
  <c r="O3554" i="4" s="1"/>
  <c r="P3551" i="4" a="1"/>
  <c r="P3551" i="4" s="1"/>
  <c r="O3551" i="4" a="1"/>
  <c r="O3551" i="4" s="1"/>
  <c r="P3548" i="4" a="1"/>
  <c r="P3548" i="4" s="1"/>
  <c r="O3548" i="4" a="1"/>
  <c r="O3548" i="4" s="1"/>
  <c r="P3538" i="4" a="1"/>
  <c r="P3538" i="4" s="1"/>
  <c r="C3538" i="4" s="1"/>
  <c r="O3538" i="4" a="1"/>
  <c r="O3538" i="4" s="1"/>
  <c r="P3535" i="4" a="1"/>
  <c r="P3535" i="4" s="1"/>
  <c r="O3535" i="4" a="1"/>
  <c r="O3535" i="4" s="1"/>
  <c r="P3532" i="4" a="1"/>
  <c r="P3532" i="4" s="1"/>
  <c r="O3532" i="4" a="1"/>
  <c r="O3532" i="4" s="1"/>
  <c r="P3522" i="4" a="1"/>
  <c r="P3522" i="4" s="1"/>
  <c r="O3522" i="4" a="1"/>
  <c r="O3522" i="4" s="1"/>
  <c r="P3519" i="4" a="1"/>
  <c r="P3519" i="4" s="1"/>
  <c r="O3519" i="4" a="1"/>
  <c r="O3519" i="4" s="1"/>
  <c r="P3516" i="4" a="1"/>
  <c r="P3516" i="4" s="1"/>
  <c r="O3516" i="4" a="1"/>
  <c r="O3516" i="4" s="1"/>
  <c r="P3506" i="4" a="1"/>
  <c r="P3506" i="4" s="1"/>
  <c r="O3506" i="4" a="1"/>
  <c r="O3506" i="4" s="1"/>
  <c r="P3503" i="4" a="1"/>
  <c r="P3503" i="4" s="1"/>
  <c r="O3503" i="4" a="1"/>
  <c r="O3503" i="4" s="1"/>
  <c r="P3500" i="4" a="1"/>
  <c r="P3500" i="4" s="1"/>
  <c r="O3500" i="4" a="1"/>
  <c r="O3500" i="4" s="1"/>
  <c r="P3490" i="4" a="1"/>
  <c r="P3490" i="4" s="1"/>
  <c r="O3490" i="4" a="1"/>
  <c r="O3490" i="4" s="1"/>
  <c r="P3487" i="4" a="1"/>
  <c r="P3487" i="4" s="1"/>
  <c r="O3487" i="4" a="1"/>
  <c r="O3487" i="4" s="1"/>
  <c r="P3484" i="4" a="1"/>
  <c r="P3484" i="4" s="1"/>
  <c r="O3484" i="4" a="1"/>
  <c r="O3484" i="4" s="1"/>
  <c r="P3474" i="4" a="1"/>
  <c r="P3474" i="4" s="1"/>
  <c r="C3474" i="4" s="1"/>
  <c r="O3474" i="4" a="1"/>
  <c r="O3474" i="4" s="1"/>
  <c r="P3471" i="4" a="1"/>
  <c r="P3471" i="4" s="1"/>
  <c r="O3471" i="4" a="1"/>
  <c r="O3471" i="4" s="1"/>
  <c r="P3468" i="4" a="1"/>
  <c r="P3468" i="4" s="1"/>
  <c r="O3468" i="4" a="1"/>
  <c r="O3468" i="4" s="1"/>
  <c r="P3458" i="4" a="1"/>
  <c r="P3458" i="4" s="1"/>
  <c r="O3458" i="4" a="1"/>
  <c r="O3458" i="4" s="1"/>
  <c r="P3455" i="4" a="1"/>
  <c r="P3455" i="4" s="1"/>
  <c r="O3455" i="4" a="1"/>
  <c r="O3455" i="4" s="1"/>
  <c r="O3452" i="4" a="1"/>
  <c r="O3452" i="4" s="1"/>
  <c r="P3452" i="4" a="1"/>
  <c r="P3452" i="4" s="1"/>
  <c r="P3442" i="4" a="1"/>
  <c r="P3442" i="4" s="1"/>
  <c r="O3442" i="4" a="1"/>
  <c r="O3442" i="4" s="1"/>
  <c r="P3439" i="4" a="1"/>
  <c r="P3439" i="4" s="1"/>
  <c r="O3439" i="4" a="1"/>
  <c r="O3439" i="4" s="1"/>
  <c r="P3436" i="4" a="1"/>
  <c r="P3436" i="4" s="1"/>
  <c r="O3436" i="4" a="1"/>
  <c r="O3436" i="4" s="1"/>
  <c r="P3426" i="4" a="1"/>
  <c r="P3426" i="4" s="1"/>
  <c r="O3426" i="4" a="1"/>
  <c r="O3426" i="4" s="1"/>
  <c r="P3423" i="4" a="1"/>
  <c r="P3423" i="4" s="1"/>
  <c r="O3423" i="4" a="1"/>
  <c r="O3423" i="4" s="1"/>
  <c r="P3420" i="4" a="1"/>
  <c r="P3420" i="4" s="1"/>
  <c r="O3420" i="4" a="1"/>
  <c r="O3420" i="4" s="1"/>
  <c r="P3410" i="4" a="1"/>
  <c r="P3410" i="4" s="1"/>
  <c r="O3410" i="4" a="1"/>
  <c r="O3410" i="4" s="1"/>
  <c r="P3407" i="4" a="1"/>
  <c r="P3407" i="4" s="1"/>
  <c r="O3407" i="4" a="1"/>
  <c r="O3407" i="4" s="1"/>
  <c r="P3404" i="4" a="1"/>
  <c r="P3404" i="4" s="1"/>
  <c r="O3404" i="4" a="1"/>
  <c r="O3404" i="4" s="1"/>
  <c r="P3394" i="4" a="1"/>
  <c r="P3394" i="4" s="1"/>
  <c r="O3394" i="4" a="1"/>
  <c r="O3394" i="4" s="1"/>
  <c r="P3391" i="4" a="1"/>
  <c r="P3391" i="4" s="1"/>
  <c r="O3391" i="4" a="1"/>
  <c r="O3391" i="4" s="1"/>
  <c r="P3388" i="4" a="1"/>
  <c r="P3388" i="4" s="1"/>
  <c r="O3388" i="4" a="1"/>
  <c r="O3388" i="4" s="1"/>
  <c r="P3378" i="4" a="1"/>
  <c r="P3378" i="4" s="1"/>
  <c r="O3378" i="4" a="1"/>
  <c r="O3378" i="4" s="1"/>
  <c r="P3375" i="4" a="1"/>
  <c r="P3375" i="4" s="1"/>
  <c r="O3375" i="4" a="1"/>
  <c r="O3375" i="4" s="1"/>
  <c r="P3372" i="4" a="1"/>
  <c r="P3372" i="4" s="1"/>
  <c r="O3372" i="4" a="1"/>
  <c r="O3372" i="4" s="1"/>
  <c r="P3362" i="4" a="1"/>
  <c r="P3362" i="4" s="1"/>
  <c r="O3362" i="4" a="1"/>
  <c r="O3362" i="4" s="1"/>
  <c r="P3359" i="4" a="1"/>
  <c r="P3359" i="4" s="1"/>
  <c r="O3359" i="4" a="1"/>
  <c r="O3359" i="4" s="1"/>
  <c r="P3356" i="4" a="1"/>
  <c r="P3356" i="4" s="1"/>
  <c r="O3356" i="4" a="1"/>
  <c r="O3356" i="4" s="1"/>
  <c r="P3346" i="4" a="1"/>
  <c r="P3346" i="4" s="1"/>
  <c r="O3346" i="4" a="1"/>
  <c r="O3346" i="4" s="1"/>
  <c r="P3343" i="4" a="1"/>
  <c r="P3343" i="4" s="1"/>
  <c r="O3343" i="4" a="1"/>
  <c r="O3343" i="4" s="1"/>
  <c r="P3340" i="4" a="1"/>
  <c r="P3340" i="4" s="1"/>
  <c r="O3340" i="4" a="1"/>
  <c r="O3340" i="4" s="1"/>
  <c r="P3330" i="4" a="1"/>
  <c r="P3330" i="4" s="1"/>
  <c r="O3330" i="4" a="1"/>
  <c r="O3330" i="4" s="1"/>
  <c r="P3327" i="4" a="1"/>
  <c r="P3327" i="4" s="1"/>
  <c r="O3327" i="4" a="1"/>
  <c r="O3327" i="4" s="1"/>
  <c r="P3324" i="4" a="1"/>
  <c r="P3324" i="4" s="1"/>
  <c r="O3324" i="4" a="1"/>
  <c r="O3324" i="4" s="1"/>
  <c r="P3314" i="4" a="1"/>
  <c r="P3314" i="4" s="1"/>
  <c r="O3314" i="4" a="1"/>
  <c r="O3314" i="4" s="1"/>
  <c r="P3311" i="4" a="1"/>
  <c r="P3311" i="4" s="1"/>
  <c r="O3311" i="4" a="1"/>
  <c r="O3311" i="4" s="1"/>
  <c r="P3308" i="4" a="1"/>
  <c r="P3308" i="4" s="1"/>
  <c r="O3308" i="4" a="1"/>
  <c r="O3308" i="4" s="1"/>
  <c r="P3298" i="4" a="1"/>
  <c r="P3298" i="4" s="1"/>
  <c r="O3298" i="4" a="1"/>
  <c r="O3298" i="4" s="1"/>
  <c r="P3295" i="4" a="1"/>
  <c r="P3295" i="4" s="1"/>
  <c r="O3295" i="4" a="1"/>
  <c r="O3295" i="4" s="1"/>
  <c r="P3291" i="4" a="1"/>
  <c r="P3291" i="4" s="1"/>
  <c r="O3291" i="4" a="1"/>
  <c r="O3291" i="4" s="1"/>
  <c r="P3288" i="4" a="1"/>
  <c r="P3288" i="4" s="1"/>
  <c r="O3288" i="4" a="1"/>
  <c r="O3288" i="4" s="1"/>
  <c r="P3284" i="4" a="1"/>
  <c r="P3284" i="4" s="1"/>
  <c r="O3284" i="4" a="1"/>
  <c r="O3284" i="4" s="1"/>
  <c r="P3277" i="4" a="1"/>
  <c r="P3277" i="4" s="1"/>
  <c r="O3277" i="4" a="1"/>
  <c r="O3277" i="4" s="1"/>
  <c r="P3270" i="4" a="1"/>
  <c r="P3270" i="4" s="1"/>
  <c r="O3270" i="4" a="1"/>
  <c r="O3270" i="4" s="1"/>
  <c r="P3266" i="4" a="1"/>
  <c r="P3266" i="4" s="1"/>
  <c r="O3266" i="4" a="1"/>
  <c r="O3266" i="4" s="1"/>
  <c r="P3263" i="4" a="1"/>
  <c r="P3263" i="4" s="1"/>
  <c r="O3263" i="4" a="1"/>
  <c r="O3263" i="4" s="1"/>
  <c r="P3259" i="4" a="1"/>
  <c r="P3259" i="4" s="1"/>
  <c r="O3259" i="4" a="1"/>
  <c r="O3259" i="4" s="1"/>
  <c r="P3256" i="4" a="1"/>
  <c r="P3256" i="4" s="1"/>
  <c r="O3256" i="4" a="1"/>
  <c r="O3256" i="4" s="1"/>
  <c r="P3252" i="4" a="1"/>
  <c r="P3252" i="4" s="1"/>
  <c r="O3252" i="4" a="1"/>
  <c r="O3252" i="4" s="1"/>
  <c r="P3245" i="4" a="1"/>
  <c r="P3245" i="4" s="1"/>
  <c r="O3245" i="4" a="1"/>
  <c r="O3245" i="4" s="1"/>
  <c r="P3238" i="4" a="1"/>
  <c r="P3238" i="4" s="1"/>
  <c r="O3238" i="4" a="1"/>
  <c r="O3238" i="4" s="1"/>
  <c r="P3234" i="4" a="1"/>
  <c r="P3234" i="4" s="1"/>
  <c r="O3234" i="4" a="1"/>
  <c r="O3234" i="4" s="1"/>
  <c r="P3231" i="4" a="1"/>
  <c r="P3231" i="4" s="1"/>
  <c r="O3231" i="4" a="1"/>
  <c r="O3231" i="4" s="1"/>
  <c r="P3227" i="4" a="1"/>
  <c r="P3227" i="4" s="1"/>
  <c r="O3227" i="4" a="1"/>
  <c r="O3227" i="4" s="1"/>
  <c r="O3224" i="4" a="1"/>
  <c r="O3224" i="4" s="1"/>
  <c r="P3224" i="4" a="1"/>
  <c r="P3224" i="4" s="1"/>
  <c r="C3224" i="4" s="1"/>
  <c r="P3220" i="4" a="1"/>
  <c r="P3220" i="4" s="1"/>
  <c r="O3220" i="4" a="1"/>
  <c r="O3220" i="4" s="1"/>
  <c r="P3213" i="4" a="1"/>
  <c r="P3213" i="4" s="1"/>
  <c r="O3213" i="4" a="1"/>
  <c r="O3213" i="4" s="1"/>
  <c r="P3206" i="4" a="1"/>
  <c r="P3206" i="4" s="1"/>
  <c r="O3206" i="4" a="1"/>
  <c r="O3206" i="4" s="1"/>
  <c r="P3202" i="4" a="1"/>
  <c r="P3202" i="4" s="1"/>
  <c r="O3202" i="4" a="1"/>
  <c r="O3202" i="4" s="1"/>
  <c r="P3199" i="4" a="1"/>
  <c r="P3199" i="4" s="1"/>
  <c r="O3199" i="4" a="1"/>
  <c r="O3199" i="4" s="1"/>
  <c r="P3189" i="4" a="1"/>
  <c r="P3189" i="4" s="1"/>
  <c r="C3189" i="4" s="1"/>
  <c r="O3189" i="4" a="1"/>
  <c r="O3189" i="4" s="1"/>
  <c r="P3186" i="4" a="1"/>
  <c r="P3186" i="4" s="1"/>
  <c r="O3186" i="4" a="1"/>
  <c r="O3186" i="4" s="1"/>
  <c r="P3183" i="4" a="1"/>
  <c r="P3183" i="4" s="1"/>
  <c r="O3183" i="4" a="1"/>
  <c r="O3183" i="4" s="1"/>
  <c r="O3176" i="4" a="1"/>
  <c r="O3176" i="4" s="1"/>
  <c r="P3176" i="4" a="1"/>
  <c r="P3176" i="4" s="1"/>
  <c r="P3169" i="4" a="1"/>
  <c r="P3169" i="4" s="1"/>
  <c r="O3169" i="4" a="1"/>
  <c r="O3169" i="4" s="1"/>
  <c r="P3162" i="4" a="1"/>
  <c r="P3162" i="4" s="1"/>
  <c r="O3162" i="4" a="1"/>
  <c r="O3162" i="4" s="1"/>
  <c r="P3158" i="4" a="1"/>
  <c r="P3158" i="4" s="1"/>
  <c r="O3158" i="4" a="1"/>
  <c r="O3158" i="4" s="1"/>
  <c r="O3155" i="4" a="1"/>
  <c r="O3155" i="4" s="1"/>
  <c r="P3155" i="4" a="1"/>
  <c r="P3155" i="4" s="1"/>
  <c r="P3151" i="4" a="1"/>
  <c r="P3151" i="4" s="1"/>
  <c r="O3151" i="4" a="1"/>
  <c r="O3151" i="4" s="1"/>
  <c r="P3148" i="4" a="1"/>
  <c r="P3148" i="4" s="1"/>
  <c r="O3148" i="4" a="1"/>
  <c r="O3148" i="4" s="1"/>
  <c r="P3144" i="4" a="1"/>
  <c r="P3144" i="4" s="1"/>
  <c r="O3144" i="4" a="1"/>
  <c r="O3144" i="4" s="1"/>
  <c r="P3137" i="4" a="1"/>
  <c r="P3137" i="4" s="1"/>
  <c r="O3137" i="4" a="1"/>
  <c r="O3137" i="4" s="1"/>
  <c r="P3130" i="4" a="1"/>
  <c r="P3130" i="4" s="1"/>
  <c r="O3130" i="4" a="1"/>
  <c r="O3130" i="4" s="1"/>
  <c r="P3126" i="4" a="1"/>
  <c r="P3126" i="4" s="1"/>
  <c r="O3126" i="4" a="1"/>
  <c r="O3126" i="4" s="1"/>
  <c r="P3123" i="4" a="1"/>
  <c r="P3123" i="4" s="1"/>
  <c r="O3123" i="4" a="1"/>
  <c r="O3123" i="4" s="1"/>
  <c r="P3119" i="4" a="1"/>
  <c r="P3119" i="4" s="1"/>
  <c r="O3119" i="4" a="1"/>
  <c r="O3119" i="4" s="1"/>
  <c r="P3116" i="4" a="1"/>
  <c r="P3116" i="4" s="1"/>
  <c r="O3116" i="4" a="1"/>
  <c r="O3116" i="4" s="1"/>
  <c r="O3112" i="4" a="1"/>
  <c r="O3112" i="4" s="1"/>
  <c r="P3112" i="4" a="1"/>
  <c r="P3112" i="4" s="1"/>
  <c r="P3105" i="4" a="1"/>
  <c r="P3105" i="4" s="1"/>
  <c r="O3105" i="4" a="1"/>
  <c r="O3105" i="4" s="1"/>
  <c r="P3098" i="4" a="1"/>
  <c r="P3098" i="4" s="1"/>
  <c r="O3098" i="4" a="1"/>
  <c r="O3098" i="4" s="1"/>
  <c r="P3094" i="4" a="1"/>
  <c r="P3094" i="4" s="1"/>
  <c r="C3094" i="4" s="1"/>
  <c r="O3094" i="4" a="1"/>
  <c r="O3094" i="4" s="1"/>
  <c r="P3091" i="4" a="1"/>
  <c r="P3091" i="4" s="1"/>
  <c r="O3091" i="4" a="1"/>
  <c r="O3091" i="4" s="1"/>
  <c r="P3087" i="4" a="1"/>
  <c r="P3087" i="4" s="1"/>
  <c r="O3087" i="4" a="1"/>
  <c r="O3087" i="4" s="1"/>
  <c r="P3084" i="4" a="1"/>
  <c r="P3084" i="4" s="1"/>
  <c r="O3084" i="4" a="1"/>
  <c r="O3084" i="4" s="1"/>
  <c r="P3080" i="4" a="1"/>
  <c r="P3080" i="4" s="1"/>
  <c r="O3080" i="4" a="1"/>
  <c r="O3080" i="4" s="1"/>
  <c r="P3073" i="4" a="1"/>
  <c r="P3073" i="4" s="1"/>
  <c r="O3073" i="4" a="1"/>
  <c r="O3073" i="4" s="1"/>
  <c r="P3066" i="4" a="1"/>
  <c r="P3066" i="4" s="1"/>
  <c r="O3066" i="4" a="1"/>
  <c r="O3066" i="4" s="1"/>
  <c r="P3062" i="4" a="1"/>
  <c r="P3062" i="4" s="1"/>
  <c r="O3062" i="4" a="1"/>
  <c r="O3062" i="4" s="1"/>
  <c r="P3059" i="4" a="1"/>
  <c r="P3059" i="4" s="1"/>
  <c r="O3059" i="4" a="1"/>
  <c r="O3059" i="4" s="1"/>
  <c r="P3055" i="4" a="1"/>
  <c r="P3055" i="4" s="1"/>
  <c r="O3055" i="4" a="1"/>
  <c r="O3055" i="4" s="1"/>
  <c r="P3052" i="4" a="1"/>
  <c r="P3052" i="4" s="1"/>
  <c r="O3052" i="4" a="1"/>
  <c r="O3052" i="4" s="1"/>
  <c r="P3048" i="4" a="1"/>
  <c r="P3048" i="4" s="1"/>
  <c r="O3048" i="4" a="1"/>
  <c r="O3048" i="4" s="1"/>
  <c r="P3041" i="4" a="1"/>
  <c r="P3041" i="4" s="1"/>
  <c r="O3041" i="4" a="1"/>
  <c r="O3041" i="4" s="1"/>
  <c r="O3034" i="4" a="1"/>
  <c r="O3034" i="4" s="1"/>
  <c r="P3034" i="4" a="1"/>
  <c r="P3034" i="4" s="1"/>
  <c r="P3028" i="4" a="1"/>
  <c r="P3028" i="4" s="1"/>
  <c r="O3028" i="4" a="1"/>
  <c r="O3028" i="4" s="1"/>
  <c r="P3024" i="4" a="1"/>
  <c r="P3024" i="4" s="1"/>
  <c r="O3024" i="4" a="1"/>
  <c r="O3024" i="4" s="1"/>
  <c r="P3018" i="4" a="1"/>
  <c r="P3018" i="4" s="1"/>
  <c r="O3018" i="4" a="1"/>
  <c r="O3018" i="4" s="1"/>
  <c r="P3011" i="4" a="1"/>
  <c r="P3011" i="4" s="1"/>
  <c r="O3011" i="4" a="1"/>
  <c r="O3011" i="4" s="1"/>
  <c r="P3007" i="4" a="1"/>
  <c r="P3007" i="4" s="1"/>
  <c r="O3007" i="4" a="1"/>
  <c r="O3007" i="4" s="1"/>
  <c r="P3004" i="4" a="1"/>
  <c r="P3004" i="4" s="1"/>
  <c r="O3004" i="4" a="1"/>
  <c r="O3004" i="4" s="1"/>
  <c r="P3000" i="4" a="1"/>
  <c r="P3000" i="4" s="1"/>
  <c r="C3000" i="4" s="1"/>
  <c r="O3000" i="4" a="1"/>
  <c r="O3000" i="4" s="1"/>
  <c r="P2997" i="4" a="1"/>
  <c r="P2997" i="4" s="1"/>
  <c r="O2997" i="4" a="1"/>
  <c r="O2997" i="4" s="1"/>
  <c r="P2992" i="4" a="1"/>
  <c r="P2992" i="4" s="1"/>
  <c r="O2992" i="4" a="1"/>
  <c r="O2992" i="4" s="1"/>
  <c r="P2989" i="4" a="1"/>
  <c r="P2989" i="4" s="1"/>
  <c r="O2989" i="4" a="1"/>
  <c r="O2989" i="4" s="1"/>
  <c r="P2984" i="4" a="1"/>
  <c r="P2984" i="4" s="1"/>
  <c r="O2984" i="4" a="1"/>
  <c r="O2984" i="4" s="1"/>
  <c r="P2981" i="4" a="1"/>
  <c r="P2981" i="4" s="1"/>
  <c r="O2981" i="4" a="1"/>
  <c r="O2981" i="4" s="1"/>
  <c r="P2975" i="4" a="1"/>
  <c r="P2975" i="4" s="1"/>
  <c r="O2975" i="4" a="1"/>
  <c r="O2975" i="4" s="1"/>
  <c r="P2972" i="4" a="1"/>
  <c r="P2972" i="4" s="1"/>
  <c r="O2972" i="4" a="1"/>
  <c r="O2972" i="4" s="1"/>
  <c r="P2969" i="4" a="1"/>
  <c r="P2969" i="4" s="1"/>
  <c r="O2969" i="4" a="1"/>
  <c r="O2969" i="4" s="1"/>
  <c r="P2963" i="4" a="1"/>
  <c r="P2963" i="4" s="1"/>
  <c r="O2963" i="4" a="1"/>
  <c r="O2963" i="4" s="1"/>
  <c r="P2959" i="4" a="1"/>
  <c r="P2959" i="4" s="1"/>
  <c r="O2959" i="4" a="1"/>
  <c r="O2959" i="4" s="1"/>
  <c r="P2956" i="4" a="1"/>
  <c r="P2956" i="4" s="1"/>
  <c r="O2956" i="4" a="1"/>
  <c r="O2956" i="4" s="1"/>
  <c r="P2953" i="4" a="1"/>
  <c r="P2953" i="4" s="1"/>
  <c r="O2953" i="4" a="1"/>
  <c r="O2953" i="4" s="1"/>
  <c r="P2947" i="4" a="1"/>
  <c r="P2947" i="4" s="1"/>
  <c r="O2947" i="4" a="1"/>
  <c r="O2947" i="4" s="1"/>
  <c r="P2943" i="4" a="1"/>
  <c r="P2943" i="4" s="1"/>
  <c r="O2943" i="4" a="1"/>
  <c r="O2943" i="4" s="1"/>
  <c r="P2940" i="4" a="1"/>
  <c r="P2940" i="4" s="1"/>
  <c r="O2940" i="4" a="1"/>
  <c r="O2940" i="4" s="1"/>
  <c r="O2937" i="4" a="1"/>
  <c r="O2937" i="4" s="1"/>
  <c r="P2937" i="4" a="1"/>
  <c r="P2937" i="4" s="1"/>
  <c r="P2930" i="4" a="1"/>
  <c r="P2930" i="4" s="1"/>
  <c r="O2930" i="4" a="1"/>
  <c r="O2930" i="4" s="1"/>
  <c r="P2926" i="4" a="1"/>
  <c r="P2926" i="4" s="1"/>
  <c r="O2926" i="4" a="1"/>
  <c r="O2926" i="4" s="1"/>
  <c r="P2920" i="4" a="1"/>
  <c r="P2920" i="4" s="1"/>
  <c r="O2920" i="4" a="1"/>
  <c r="O2920" i="4" s="1"/>
  <c r="P2917" i="4" a="1"/>
  <c r="P2917" i="4" s="1"/>
  <c r="O2917" i="4" a="1"/>
  <c r="O2917" i="4" s="1"/>
  <c r="P2900" i="4" a="1"/>
  <c r="P2900" i="4" s="1"/>
  <c r="O2900" i="4" a="1"/>
  <c r="O2900" i="4" s="1"/>
  <c r="P2896" i="4" a="1"/>
  <c r="P2896" i="4" s="1"/>
  <c r="O2896" i="4" a="1"/>
  <c r="O2896" i="4" s="1"/>
  <c r="P2893" i="4" a="1"/>
  <c r="P2893" i="4" s="1"/>
  <c r="O2893" i="4" a="1"/>
  <c r="O2893" i="4" s="1"/>
  <c r="P2890" i="4" a="1"/>
  <c r="P2890" i="4" s="1"/>
  <c r="O2890" i="4" a="1"/>
  <c r="O2890" i="4" s="1"/>
  <c r="P2886" i="4" a="1"/>
  <c r="P2886" i="4" s="1"/>
  <c r="O2886" i="4" a="1"/>
  <c r="O2886" i="4" s="1"/>
  <c r="P2883" i="4" a="1"/>
  <c r="P2883" i="4" s="1"/>
  <c r="O2883" i="4" a="1"/>
  <c r="O2883" i="4" s="1"/>
  <c r="P2879" i="4" a="1"/>
  <c r="P2879" i="4" s="1"/>
  <c r="O2879" i="4" a="1"/>
  <c r="O2879" i="4" s="1"/>
  <c r="P2876" i="4" a="1"/>
  <c r="P2876" i="4" s="1"/>
  <c r="O2876" i="4" a="1"/>
  <c r="O2876" i="4" s="1"/>
  <c r="P2873" i="4" a="1"/>
  <c r="P2873" i="4" s="1"/>
  <c r="O2873" i="4" a="1"/>
  <c r="O2873" i="4" s="1"/>
  <c r="P2836" i="4" a="1"/>
  <c r="P2836" i="4" s="1"/>
  <c r="O2836" i="4" a="1"/>
  <c r="O2836" i="4" s="1"/>
  <c r="P2832" i="4" a="1"/>
  <c r="P2832" i="4" s="1"/>
  <c r="O2832" i="4" a="1"/>
  <c r="O2832" i="4" s="1"/>
  <c r="P2829" i="4" a="1"/>
  <c r="P2829" i="4" s="1"/>
  <c r="O2829" i="4" a="1"/>
  <c r="O2829" i="4" s="1"/>
  <c r="P2826" i="4" a="1"/>
  <c r="P2826" i="4" s="1"/>
  <c r="O2826" i="4" a="1"/>
  <c r="O2826" i="4" s="1"/>
  <c r="P2822" i="4" a="1"/>
  <c r="P2822" i="4" s="1"/>
  <c r="O2822" i="4" a="1"/>
  <c r="O2822" i="4" s="1"/>
  <c r="P2772" i="4" a="1"/>
  <c r="P2772" i="4" s="1"/>
  <c r="O2772" i="4" a="1"/>
  <c r="O2772" i="4" s="1"/>
  <c r="P2768" i="4" a="1"/>
  <c r="P2768" i="4" s="1"/>
  <c r="O2768" i="4" a="1"/>
  <c r="O2768" i="4" s="1"/>
  <c r="P2765" i="4" a="1"/>
  <c r="P2765" i="4" s="1"/>
  <c r="O2765" i="4" a="1"/>
  <c r="O2765" i="4" s="1"/>
  <c r="P2762" i="4" a="1"/>
  <c r="P2762" i="4" s="1"/>
  <c r="O2762" i="4" a="1"/>
  <c r="O2762" i="4" s="1"/>
  <c r="P2758" i="4" a="1"/>
  <c r="P2758" i="4" s="1"/>
  <c r="O2758" i="4" a="1"/>
  <c r="O2758" i="4" s="1"/>
  <c r="P2708" i="4" a="1"/>
  <c r="P2708" i="4" s="1"/>
  <c r="O2708" i="4" a="1"/>
  <c r="O2708" i="4" s="1"/>
  <c r="P2644" i="4" a="1"/>
  <c r="P2644" i="4" s="1"/>
  <c r="O2644" i="4" a="1"/>
  <c r="O2644" i="4" s="1"/>
  <c r="P2580" i="4" a="1"/>
  <c r="P2580" i="4" s="1"/>
  <c r="O2580" i="4" a="1"/>
  <c r="O2580" i="4" s="1"/>
  <c r="P2516" i="4" a="1"/>
  <c r="P2516" i="4" s="1"/>
  <c r="O2516" i="4" a="1"/>
  <c r="O2516" i="4" s="1"/>
  <c r="P2452" i="4" a="1"/>
  <c r="P2452" i="4" s="1"/>
  <c r="O2452" i="4" a="1"/>
  <c r="O2452" i="4" s="1"/>
  <c r="P2388" i="4" a="1"/>
  <c r="P2388" i="4" s="1"/>
  <c r="O2388" i="4" a="1"/>
  <c r="O2388" i="4" s="1"/>
  <c r="P2324" i="4" a="1"/>
  <c r="P2324" i="4" s="1"/>
  <c r="O2324" i="4" a="1"/>
  <c r="O2324" i="4" s="1"/>
  <c r="P2260" i="4" a="1"/>
  <c r="P2260" i="4" s="1"/>
  <c r="O2260" i="4" a="1"/>
  <c r="O2260" i="4" s="1"/>
  <c r="P2196" i="4" a="1"/>
  <c r="P2196" i="4" s="1"/>
  <c r="O2196" i="4" a="1"/>
  <c r="O2196" i="4" s="1"/>
  <c r="P2132" i="4" a="1"/>
  <c r="P2132" i="4" s="1"/>
  <c r="O2132" i="4" a="1"/>
  <c r="O2132" i="4" s="1"/>
  <c r="P2068" i="4" a="1"/>
  <c r="P2068" i="4" s="1"/>
  <c r="O2068" i="4" a="1"/>
  <c r="O2068" i="4" s="1"/>
  <c r="P2004" i="4" a="1"/>
  <c r="P2004" i="4" s="1"/>
  <c r="O2004" i="4" a="1"/>
  <c r="O2004" i="4" s="1"/>
  <c r="P1640" i="4" a="1"/>
  <c r="P1640" i="4" s="1"/>
  <c r="O1640" i="4" a="1"/>
  <c r="O1640" i="4" s="1"/>
  <c r="P1584" i="4" a="1"/>
  <c r="P1584" i="4" s="1"/>
  <c r="O1584" i="4" a="1"/>
  <c r="O1584" i="4" s="1"/>
  <c r="P1570" i="4" a="1"/>
  <c r="P1570" i="4" s="1"/>
  <c r="O1570" i="4" a="1"/>
  <c r="O1570" i="4" s="1"/>
  <c r="P1552" i="4" a="1"/>
  <c r="P1552" i="4" s="1"/>
  <c r="O1552" i="4" a="1"/>
  <c r="O1552" i="4" s="1"/>
  <c r="P1538" i="4" a="1"/>
  <c r="P1538" i="4" s="1"/>
  <c r="O1538" i="4" a="1"/>
  <c r="O1538" i="4" s="1"/>
  <c r="P1470" i="4" a="1"/>
  <c r="P1470" i="4" s="1"/>
  <c r="O1470" i="4" a="1"/>
  <c r="O1470" i="4" s="1"/>
  <c r="P1466" i="4" a="1"/>
  <c r="P1466" i="4" s="1"/>
  <c r="C1466" i="4" s="1"/>
  <c r="O1466" i="4" a="1"/>
  <c r="O1466" i="4" s="1"/>
  <c r="P1430" i="4" a="1"/>
  <c r="P1430" i="4" s="1"/>
  <c r="O1430" i="4" a="1"/>
  <c r="O1430" i="4" s="1"/>
  <c r="P1422" i="4" a="1"/>
  <c r="P1422" i="4" s="1"/>
  <c r="O1422" i="4" a="1"/>
  <c r="O1422" i="4" s="1"/>
  <c r="P1366" i="4" a="1"/>
  <c r="P1366" i="4" s="1"/>
  <c r="O1366" i="4" a="1"/>
  <c r="O1366" i="4" s="1"/>
  <c r="P1358" i="4" a="1"/>
  <c r="P1358" i="4" s="1"/>
  <c r="O1358" i="4" a="1"/>
  <c r="O1358" i="4" s="1"/>
  <c r="P1302" i="4" a="1"/>
  <c r="P1302" i="4" s="1"/>
  <c r="O1302" i="4" a="1"/>
  <c r="O1302" i="4" s="1"/>
  <c r="P1294" i="4" a="1"/>
  <c r="P1294" i="4" s="1"/>
  <c r="O1294" i="4" a="1"/>
  <c r="O1294" i="4" s="1"/>
  <c r="P1272" i="4" a="1"/>
  <c r="P1272" i="4" s="1"/>
  <c r="O1272" i="4" a="1"/>
  <c r="O1272" i="4" s="1"/>
  <c r="P750" i="4" a="1"/>
  <c r="P750" i="4" s="1"/>
  <c r="O750" i="4" a="1"/>
  <c r="O750" i="4" s="1"/>
  <c r="P747" i="4" a="1"/>
  <c r="P747" i="4" s="1"/>
  <c r="O747" i="4" a="1"/>
  <c r="O747" i="4" s="1"/>
  <c r="P679" i="4" a="1"/>
  <c r="P679" i="4" s="1"/>
  <c r="O679" i="4" a="1"/>
  <c r="O679" i="4" s="1"/>
  <c r="P615" i="4" a="1"/>
  <c r="P615" i="4" s="1"/>
  <c r="O615" i="4" a="1"/>
  <c r="O615" i="4" s="1"/>
  <c r="P571" i="4" a="1"/>
  <c r="P571" i="4" s="1"/>
  <c r="O571" i="4" a="1"/>
  <c r="O571" i="4" s="1"/>
  <c r="P561" i="4" a="1"/>
  <c r="P561" i="4" s="1"/>
  <c r="O561" i="4" a="1"/>
  <c r="O561" i="4" s="1"/>
  <c r="P553" i="4" a="1"/>
  <c r="P553" i="4" s="1"/>
  <c r="C553" i="4" s="1"/>
  <c r="O553" i="4" a="1"/>
  <c r="O553" i="4" s="1"/>
  <c r="P539" i="4" a="1"/>
  <c r="P539" i="4" s="1"/>
  <c r="O539" i="4" a="1"/>
  <c r="O539" i="4" s="1"/>
  <c r="P529" i="4" a="1"/>
  <c r="P529" i="4" s="1"/>
  <c r="O529" i="4" a="1"/>
  <c r="O529" i="4" s="1"/>
  <c r="P521" i="4" a="1"/>
  <c r="P521" i="4" s="1"/>
  <c r="O521" i="4" a="1"/>
  <c r="O521" i="4" s="1"/>
  <c r="P507" i="4" a="1"/>
  <c r="P507" i="4" s="1"/>
  <c r="O507" i="4" a="1"/>
  <c r="O507" i="4" s="1"/>
  <c r="P497" i="4" a="1"/>
  <c r="P497" i="4" s="1"/>
  <c r="O497" i="4" a="1"/>
  <c r="O497" i="4" s="1"/>
  <c r="P489" i="4" a="1"/>
  <c r="P489" i="4" s="1"/>
  <c r="C489" i="4" s="1"/>
  <c r="O489" i="4" a="1"/>
  <c r="O489" i="4" s="1"/>
  <c r="P475" i="4" a="1"/>
  <c r="P475" i="4" s="1"/>
  <c r="O475" i="4" a="1"/>
  <c r="O475" i="4" s="1"/>
  <c r="P465" i="4" a="1"/>
  <c r="P465" i="4" s="1"/>
  <c r="O465" i="4" a="1"/>
  <c r="O465" i="4" s="1"/>
  <c r="P457" i="4" a="1"/>
  <c r="P457" i="4" s="1"/>
  <c r="O457" i="4" a="1"/>
  <c r="O457" i="4" s="1"/>
  <c r="P406" i="4" a="1"/>
  <c r="P406" i="4" s="1"/>
  <c r="C406" i="4" s="1"/>
  <c r="O406" i="4" a="1"/>
  <c r="O406" i="4" s="1"/>
  <c r="P374" i="4" a="1"/>
  <c r="P374" i="4" s="1"/>
  <c r="O374" i="4" a="1"/>
  <c r="O374" i="4" s="1"/>
  <c r="P342" i="4" a="1"/>
  <c r="P342" i="4" s="1"/>
  <c r="C342" i="4" s="1"/>
  <c r="O342" i="4" a="1"/>
  <c r="O342" i="4" s="1"/>
  <c r="P310" i="4" a="1"/>
  <c r="P310" i="4" s="1"/>
  <c r="O310" i="4" a="1"/>
  <c r="O310" i="4" s="1"/>
  <c r="P292" i="4" a="1"/>
  <c r="P292" i="4" s="1"/>
  <c r="C292" i="4" s="1"/>
  <c r="O292" i="4" a="1"/>
  <c r="O292" i="4" s="1"/>
  <c r="P260" i="4" a="1"/>
  <c r="P260" i="4" s="1"/>
  <c r="O260" i="4" a="1"/>
  <c r="O260" i="4" s="1"/>
  <c r="P188" i="4" a="1"/>
  <c r="P188" i="4" s="1"/>
  <c r="O188" i="4" a="1"/>
  <c r="O188" i="4" s="1"/>
  <c r="P126" i="4" a="1"/>
  <c r="P126" i="4" s="1"/>
  <c r="O126" i="4" a="1"/>
  <c r="O126" i="4" s="1"/>
  <c r="P96" i="4" a="1"/>
  <c r="P96" i="4" s="1"/>
  <c r="O96" i="4" a="1"/>
  <c r="O96" i="4" s="1"/>
  <c r="P3886" i="4" a="1"/>
  <c r="P3886" i="4" s="1"/>
  <c r="O3886" i="4" a="1"/>
  <c r="O3886" i="4" s="1"/>
  <c r="P3877" i="4" a="1"/>
  <c r="P3877" i="4" s="1"/>
  <c r="O3877" i="4" a="1"/>
  <c r="O3877" i="4" s="1"/>
  <c r="P3849" i="4" a="1"/>
  <c r="P3849" i="4" s="1"/>
  <c r="O3849" i="4" a="1"/>
  <c r="O3849" i="4" s="1"/>
  <c r="P3887" i="4" a="1"/>
  <c r="P3887" i="4" s="1"/>
  <c r="O3887" i="4" a="1"/>
  <c r="O3887" i="4" s="1"/>
  <c r="P3883" i="4" a="1"/>
  <c r="P3883" i="4" s="1"/>
  <c r="O3883" i="4" a="1"/>
  <c r="O3883" i="4" s="1"/>
  <c r="O3879" i="4" a="1"/>
  <c r="O3879" i="4" s="1"/>
  <c r="P3879" i="4" a="1"/>
  <c r="P3879" i="4" s="1"/>
  <c r="C3879" i="4" s="1"/>
  <c r="P3875" i="4" a="1"/>
  <c r="P3875" i="4" s="1"/>
  <c r="O3875" i="4" a="1"/>
  <c r="O3875" i="4" s="1"/>
  <c r="P3871" i="4" a="1"/>
  <c r="P3871" i="4" s="1"/>
  <c r="O3871" i="4" a="1"/>
  <c r="O3871" i="4" s="1"/>
  <c r="P3867" i="4" a="1"/>
  <c r="P3867" i="4" s="1"/>
  <c r="O3867" i="4" a="1"/>
  <c r="O3867" i="4" s="1"/>
  <c r="P3863" i="4" a="1"/>
  <c r="P3863" i="4" s="1"/>
  <c r="O3863" i="4" a="1"/>
  <c r="O3863" i="4" s="1"/>
  <c r="P3859" i="4" a="1"/>
  <c r="P3859" i="4" s="1"/>
  <c r="O3859" i="4" a="1"/>
  <c r="O3859" i="4" s="1"/>
  <c r="P3855" i="4" a="1"/>
  <c r="P3855" i="4" s="1"/>
  <c r="O3855" i="4" a="1"/>
  <c r="O3855" i="4" s="1"/>
  <c r="P3851" i="4" a="1"/>
  <c r="P3851" i="4" s="1"/>
  <c r="O3851" i="4" a="1"/>
  <c r="O3851" i="4" s="1"/>
  <c r="P3847" i="4" a="1"/>
  <c r="P3847" i="4" s="1"/>
  <c r="O3847" i="4" a="1"/>
  <c r="O3847" i="4" s="1"/>
  <c r="P3843" i="4" a="1"/>
  <c r="P3843" i="4" s="1"/>
  <c r="O3843" i="4" a="1"/>
  <c r="O3843" i="4" s="1"/>
  <c r="P3839" i="4" a="1"/>
  <c r="P3839" i="4" s="1"/>
  <c r="O3839" i="4" a="1"/>
  <c r="O3839" i="4" s="1"/>
  <c r="P3835" i="4" a="1"/>
  <c r="P3835" i="4" s="1"/>
  <c r="O3835" i="4" a="1"/>
  <c r="O3835" i="4" s="1"/>
  <c r="P3831" i="4" a="1"/>
  <c r="P3831" i="4" s="1"/>
  <c r="O3831" i="4" a="1"/>
  <c r="O3831" i="4" s="1"/>
  <c r="P3827" i="4" a="1"/>
  <c r="P3827" i="4" s="1"/>
  <c r="O3827" i="4" a="1"/>
  <c r="O3827" i="4" s="1"/>
  <c r="P3823" i="4" a="1"/>
  <c r="P3823" i="4" s="1"/>
  <c r="O3823" i="4" a="1"/>
  <c r="O3823" i="4" s="1"/>
  <c r="P3819" i="4" a="1"/>
  <c r="P3819" i="4" s="1"/>
  <c r="C3819" i="4" s="1"/>
  <c r="O3819" i="4" a="1"/>
  <c r="O3819" i="4" s="1"/>
  <c r="O3815" i="4" a="1"/>
  <c r="O3815" i="4" s="1"/>
  <c r="P3815" i="4" a="1"/>
  <c r="P3815" i="4" s="1"/>
  <c r="C3815" i="4" s="1"/>
  <c r="P3811" i="4" a="1"/>
  <c r="P3811" i="4" s="1"/>
  <c r="O3811" i="4" a="1"/>
  <c r="O3811" i="4" s="1"/>
  <c r="P3807" i="4" a="1"/>
  <c r="P3807" i="4" s="1"/>
  <c r="O3807" i="4" a="1"/>
  <c r="O3807" i="4" s="1"/>
  <c r="P3803" i="4" a="1"/>
  <c r="P3803" i="4" s="1"/>
  <c r="O3803" i="4" a="1"/>
  <c r="O3803" i="4" s="1"/>
  <c r="P3799" i="4" a="1"/>
  <c r="P3799" i="4" s="1"/>
  <c r="O3799" i="4" a="1"/>
  <c r="O3799" i="4" s="1"/>
  <c r="P3795" i="4" a="1"/>
  <c r="P3795" i="4" s="1"/>
  <c r="O3795" i="4" a="1"/>
  <c r="O3795" i="4" s="1"/>
  <c r="P3791" i="4" a="1"/>
  <c r="P3791" i="4" s="1"/>
  <c r="O3791" i="4" a="1"/>
  <c r="O3791" i="4" s="1"/>
  <c r="P3787" i="4" a="1"/>
  <c r="P3787" i="4" s="1"/>
  <c r="O3787" i="4" a="1"/>
  <c r="O3787" i="4" s="1"/>
  <c r="P3783" i="4" a="1"/>
  <c r="P3783" i="4" s="1"/>
  <c r="O3783" i="4" a="1"/>
  <c r="O3783" i="4" s="1"/>
  <c r="P3779" i="4" a="1"/>
  <c r="P3779" i="4" s="1"/>
  <c r="O3779" i="4" a="1"/>
  <c r="O3779" i="4" s="1"/>
  <c r="P3775" i="4" a="1"/>
  <c r="P3775" i="4" s="1"/>
  <c r="O3775" i="4" a="1"/>
  <c r="O3775" i="4" s="1"/>
  <c r="P3771" i="4" a="1"/>
  <c r="P3771" i="4" s="1"/>
  <c r="O3771" i="4" a="1"/>
  <c r="O3771" i="4" s="1"/>
  <c r="P3767" i="4" a="1"/>
  <c r="P3767" i="4" s="1"/>
  <c r="O3767" i="4" a="1"/>
  <c r="O3767" i="4" s="1"/>
  <c r="P3763" i="4" a="1"/>
  <c r="P3763" i="4" s="1"/>
  <c r="O3763" i="4" a="1"/>
  <c r="O3763" i="4" s="1"/>
  <c r="P3759" i="4" a="1"/>
  <c r="P3759" i="4" s="1"/>
  <c r="O3759" i="4" a="1"/>
  <c r="O3759" i="4" s="1"/>
  <c r="P3755" i="4" a="1"/>
  <c r="P3755" i="4" s="1"/>
  <c r="O3755" i="4" a="1"/>
  <c r="O3755" i="4" s="1"/>
  <c r="O3751" i="4" a="1"/>
  <c r="O3751" i="4" s="1"/>
  <c r="P3751" i="4" a="1"/>
  <c r="P3751" i="4" s="1"/>
  <c r="C3751" i="4" s="1"/>
  <c r="P3747" i="4" a="1"/>
  <c r="P3747" i="4" s="1"/>
  <c r="O3747" i="4" a="1"/>
  <c r="O3747" i="4" s="1"/>
  <c r="P3743" i="4" a="1"/>
  <c r="P3743" i="4" s="1"/>
  <c r="O3743" i="4" a="1"/>
  <c r="O3743" i="4" s="1"/>
  <c r="P3739" i="4" a="1"/>
  <c r="P3739" i="4" s="1"/>
  <c r="O3739" i="4" a="1"/>
  <c r="O3739" i="4" s="1"/>
  <c r="P3735" i="4" a="1"/>
  <c r="P3735" i="4" s="1"/>
  <c r="O3735" i="4" a="1"/>
  <c r="O3735" i="4" s="1"/>
  <c r="P3731" i="4" a="1"/>
  <c r="P3731" i="4" s="1"/>
  <c r="O3731" i="4" a="1"/>
  <c r="O3731" i="4" s="1"/>
  <c r="P3727" i="4" a="1"/>
  <c r="P3727" i="4" s="1"/>
  <c r="O3727" i="4" a="1"/>
  <c r="O3727" i="4" s="1"/>
  <c r="P3723" i="4" a="1"/>
  <c r="P3723" i="4" s="1"/>
  <c r="O3723" i="4" a="1"/>
  <c r="O3723" i="4" s="1"/>
  <c r="P3719" i="4" a="1"/>
  <c r="P3719" i="4" s="1"/>
  <c r="O3719" i="4" a="1"/>
  <c r="O3719" i="4" s="1"/>
  <c r="P3715" i="4" a="1"/>
  <c r="P3715" i="4" s="1"/>
  <c r="O3715" i="4" a="1"/>
  <c r="O3715" i="4" s="1"/>
  <c r="P3711" i="4" a="1"/>
  <c r="P3711" i="4" s="1"/>
  <c r="O3711" i="4" a="1"/>
  <c r="O3711" i="4" s="1"/>
  <c r="P3707" i="4" a="1"/>
  <c r="P3707" i="4" s="1"/>
  <c r="O3707" i="4" a="1"/>
  <c r="O3707" i="4" s="1"/>
  <c r="P3703" i="4" a="1"/>
  <c r="P3703" i="4" s="1"/>
  <c r="O3703" i="4" a="1"/>
  <c r="O3703" i="4" s="1"/>
  <c r="P3699" i="4" a="1"/>
  <c r="P3699" i="4" s="1"/>
  <c r="O3699" i="4" a="1"/>
  <c r="O3699" i="4" s="1"/>
  <c r="P3695" i="4" a="1"/>
  <c r="P3695" i="4" s="1"/>
  <c r="O3695" i="4" a="1"/>
  <c r="O3695" i="4" s="1"/>
  <c r="O3691" i="4" a="1"/>
  <c r="O3691" i="4" s="1"/>
  <c r="P3691" i="4" a="1"/>
  <c r="P3691" i="4" s="1"/>
  <c r="P3687" i="4" a="1"/>
  <c r="P3687" i="4" s="1"/>
  <c r="O3687" i="4" a="1"/>
  <c r="O3687" i="4" s="1"/>
  <c r="O3683" i="4" a="1"/>
  <c r="O3683" i="4" s="1"/>
  <c r="P3683" i="4" a="1"/>
  <c r="P3683" i="4" s="1"/>
  <c r="P3679" i="4" a="1"/>
  <c r="P3679" i="4" s="1"/>
  <c r="O3679" i="4" a="1"/>
  <c r="O3679" i="4" s="1"/>
  <c r="P3672" i="4" a="1"/>
  <c r="P3672" i="4" s="1"/>
  <c r="O3672" i="4" a="1"/>
  <c r="O3672" i="4" s="1"/>
  <c r="P3662" i="4" a="1"/>
  <c r="P3662" i="4" s="1"/>
  <c r="O3662" i="4" a="1"/>
  <c r="O3662" i="4" s="1"/>
  <c r="P3659" i="4" a="1"/>
  <c r="P3659" i="4" s="1"/>
  <c r="O3659" i="4" a="1"/>
  <c r="O3659" i="4" s="1"/>
  <c r="P3656" i="4" a="1"/>
  <c r="P3656" i="4" s="1"/>
  <c r="O3656" i="4" a="1"/>
  <c r="O3656" i="4" s="1"/>
  <c r="P3653" i="4" a="1"/>
  <c r="P3653" i="4" s="1"/>
  <c r="O3653" i="4" a="1"/>
  <c r="O3653" i="4" s="1"/>
  <c r="P3644" i="4" a="1"/>
  <c r="P3644" i="4" s="1"/>
  <c r="O3644" i="4" a="1"/>
  <c r="O3644" i="4" s="1"/>
  <c r="P3638" i="4" a="1"/>
  <c r="P3638" i="4" s="1"/>
  <c r="O3638" i="4" a="1"/>
  <c r="O3638" i="4" s="1"/>
  <c r="P3635" i="4" a="1"/>
  <c r="P3635" i="4" s="1"/>
  <c r="O3635" i="4" a="1"/>
  <c r="O3635" i="4" s="1"/>
  <c r="P3632" i="4" a="1"/>
  <c r="P3632" i="4" s="1"/>
  <c r="O3632" i="4" a="1"/>
  <c r="O3632" i="4" s="1"/>
  <c r="P3626" i="4" a="1"/>
  <c r="P3626" i="4" s="1"/>
  <c r="O3626" i="4" a="1"/>
  <c r="O3626" i="4" s="1"/>
  <c r="P3614" i="4" a="1"/>
  <c r="P3614" i="4" s="1"/>
  <c r="O3614" i="4" a="1"/>
  <c r="O3614" i="4" s="1"/>
  <c r="P3611" i="4" a="1"/>
  <c r="P3611" i="4" s="1"/>
  <c r="O3611" i="4" a="1"/>
  <c r="O3611" i="4" s="1"/>
  <c r="P3608" i="4" a="1"/>
  <c r="P3608" i="4" s="1"/>
  <c r="O3608" i="4" a="1"/>
  <c r="O3608" i="4" s="1"/>
  <c r="P3598" i="4" a="1"/>
  <c r="P3598" i="4" s="1"/>
  <c r="O3598" i="4" a="1"/>
  <c r="O3598" i="4" s="1"/>
  <c r="P3595" i="4" a="1"/>
  <c r="P3595" i="4" s="1"/>
  <c r="O3595" i="4" a="1"/>
  <c r="O3595" i="4" s="1"/>
  <c r="P3592" i="4" a="1"/>
  <c r="P3592" i="4" s="1"/>
  <c r="O3592" i="4" a="1"/>
  <c r="O3592" i="4" s="1"/>
  <c r="P3582" i="4" a="1"/>
  <c r="P3582" i="4" s="1"/>
  <c r="O3582" i="4" a="1"/>
  <c r="O3582" i="4" s="1"/>
  <c r="P3579" i="4" a="1"/>
  <c r="P3579" i="4" s="1"/>
  <c r="O3579" i="4" a="1"/>
  <c r="O3579" i="4" s="1"/>
  <c r="P3576" i="4" a="1"/>
  <c r="P3576" i="4" s="1"/>
  <c r="O3576" i="4" a="1"/>
  <c r="O3576" i="4" s="1"/>
  <c r="P3566" i="4" a="1"/>
  <c r="P3566" i="4" s="1"/>
  <c r="C3566" i="4" s="1"/>
  <c r="O3566" i="4" a="1"/>
  <c r="O3566" i="4" s="1"/>
  <c r="O3563" i="4" a="1"/>
  <c r="O3563" i="4" s="1"/>
  <c r="P3563" i="4" a="1"/>
  <c r="P3563" i="4" s="1"/>
  <c r="P3560" i="4" a="1"/>
  <c r="P3560" i="4" s="1"/>
  <c r="O3560" i="4" a="1"/>
  <c r="O3560" i="4" s="1"/>
  <c r="O3550" i="4" a="1"/>
  <c r="O3550" i="4" s="1"/>
  <c r="P3550" i="4" a="1"/>
  <c r="P3550" i="4" s="1"/>
  <c r="C3550" i="4" s="1"/>
  <c r="P3547" i="4" a="1"/>
  <c r="P3547" i="4" s="1"/>
  <c r="O3547" i="4" a="1"/>
  <c r="O3547" i="4" s="1"/>
  <c r="P3544" i="4" a="1"/>
  <c r="P3544" i="4" s="1"/>
  <c r="O3544" i="4" a="1"/>
  <c r="O3544" i="4" s="1"/>
  <c r="P3534" i="4" a="1"/>
  <c r="P3534" i="4" s="1"/>
  <c r="C3534" i="4" s="1"/>
  <c r="O3534" i="4" a="1"/>
  <c r="O3534" i="4" s="1"/>
  <c r="P3531" i="4" a="1"/>
  <c r="P3531" i="4" s="1"/>
  <c r="O3531" i="4" a="1"/>
  <c r="O3531" i="4" s="1"/>
  <c r="P3528" i="4" a="1"/>
  <c r="P3528" i="4" s="1"/>
  <c r="O3528" i="4" a="1"/>
  <c r="O3528" i="4" s="1"/>
  <c r="P3518" i="4" a="1"/>
  <c r="P3518" i="4" s="1"/>
  <c r="C3518" i="4" s="1"/>
  <c r="O3518" i="4" a="1"/>
  <c r="O3518" i="4" s="1"/>
  <c r="P3515" i="4" a="1"/>
  <c r="P3515" i="4" s="1"/>
  <c r="O3515" i="4" a="1"/>
  <c r="O3515" i="4" s="1"/>
  <c r="P3512" i="4" a="1"/>
  <c r="P3512" i="4" s="1"/>
  <c r="O3512" i="4" a="1"/>
  <c r="O3512" i="4" s="1"/>
  <c r="P3502" i="4" a="1"/>
  <c r="P3502" i="4" s="1"/>
  <c r="O3502" i="4" a="1"/>
  <c r="O3502" i="4" s="1"/>
  <c r="O3499" i="4" a="1"/>
  <c r="O3499" i="4" s="1"/>
  <c r="P3499" i="4" a="1"/>
  <c r="P3499" i="4" s="1"/>
  <c r="P3496" i="4" a="1"/>
  <c r="P3496" i="4" s="1"/>
  <c r="O3496" i="4" a="1"/>
  <c r="O3496" i="4" s="1"/>
  <c r="O3486" i="4" a="1"/>
  <c r="O3486" i="4" s="1"/>
  <c r="P3486" i="4" a="1"/>
  <c r="P3486" i="4" s="1"/>
  <c r="P3483" i="4" a="1"/>
  <c r="P3483" i="4" s="1"/>
  <c r="O3483" i="4" a="1"/>
  <c r="O3483" i="4" s="1"/>
  <c r="P3480" i="4" a="1"/>
  <c r="P3480" i="4" s="1"/>
  <c r="O3480" i="4" a="1"/>
  <c r="O3480" i="4" s="1"/>
  <c r="P3470" i="4" a="1"/>
  <c r="P3470" i="4" s="1"/>
  <c r="O3470" i="4" a="1"/>
  <c r="O3470" i="4" s="1"/>
  <c r="P3467" i="4" a="1"/>
  <c r="P3467" i="4" s="1"/>
  <c r="O3467" i="4" a="1"/>
  <c r="O3467" i="4" s="1"/>
  <c r="P3464" i="4" a="1"/>
  <c r="P3464" i="4" s="1"/>
  <c r="O3464" i="4" a="1"/>
  <c r="O3464" i="4" s="1"/>
  <c r="P3454" i="4" a="1"/>
  <c r="P3454" i="4" s="1"/>
  <c r="O3454" i="4" a="1"/>
  <c r="O3454" i="4" s="1"/>
  <c r="P3451" i="4" a="1"/>
  <c r="P3451" i="4" s="1"/>
  <c r="O3451" i="4" a="1"/>
  <c r="O3451" i="4" s="1"/>
  <c r="P3448" i="4" a="1"/>
  <c r="P3448" i="4" s="1"/>
  <c r="O3448" i="4" a="1"/>
  <c r="O3448" i="4" s="1"/>
  <c r="P3438" i="4" a="1"/>
  <c r="P3438" i="4" s="1"/>
  <c r="O3438" i="4" a="1"/>
  <c r="O3438" i="4" s="1"/>
  <c r="O3435" i="4" a="1"/>
  <c r="O3435" i="4" s="1"/>
  <c r="P3435" i="4" a="1"/>
  <c r="P3435" i="4" s="1"/>
  <c r="P3432" i="4" a="1"/>
  <c r="P3432" i="4" s="1"/>
  <c r="O3432" i="4" a="1"/>
  <c r="O3432" i="4" s="1"/>
  <c r="P3422" i="4" a="1"/>
  <c r="P3422" i="4" s="1"/>
  <c r="O3422" i="4" a="1"/>
  <c r="O3422" i="4" s="1"/>
  <c r="P3419" i="4" a="1"/>
  <c r="P3419" i="4" s="1"/>
  <c r="O3419" i="4" a="1"/>
  <c r="O3419" i="4" s="1"/>
  <c r="P3416" i="4" a="1"/>
  <c r="P3416" i="4" s="1"/>
  <c r="O3416" i="4" a="1"/>
  <c r="O3416" i="4" s="1"/>
  <c r="P3406" i="4" a="1"/>
  <c r="P3406" i="4" s="1"/>
  <c r="C3406" i="4" s="1"/>
  <c r="O3406" i="4" a="1"/>
  <c r="O3406" i="4" s="1"/>
  <c r="P3403" i="4" a="1"/>
  <c r="P3403" i="4" s="1"/>
  <c r="O3403" i="4" a="1"/>
  <c r="O3403" i="4" s="1"/>
  <c r="P3400" i="4" a="1"/>
  <c r="P3400" i="4" s="1"/>
  <c r="O3400" i="4" a="1"/>
  <c r="O3400" i="4" s="1"/>
  <c r="P3390" i="4" a="1"/>
  <c r="P3390" i="4" s="1"/>
  <c r="C3390" i="4" s="1"/>
  <c r="O3390" i="4" a="1"/>
  <c r="O3390" i="4" s="1"/>
  <c r="P3387" i="4" a="1"/>
  <c r="P3387" i="4" s="1"/>
  <c r="C3387" i="4" s="1"/>
  <c r="O3387" i="4" a="1"/>
  <c r="O3387" i="4" s="1"/>
  <c r="P3384" i="4" a="1"/>
  <c r="P3384" i="4" s="1"/>
  <c r="O3384" i="4" a="1"/>
  <c r="O3384" i="4" s="1"/>
  <c r="P3374" i="4" a="1"/>
  <c r="P3374" i="4" s="1"/>
  <c r="O3374" i="4" a="1"/>
  <c r="O3374" i="4" s="1"/>
  <c r="P3371" i="4" a="1"/>
  <c r="P3371" i="4" s="1"/>
  <c r="O3371" i="4" a="1"/>
  <c r="O3371" i="4" s="1"/>
  <c r="P3368" i="4" a="1"/>
  <c r="P3368" i="4" s="1"/>
  <c r="C3368" i="4" s="1"/>
  <c r="O3368" i="4" a="1"/>
  <c r="O3368" i="4" s="1"/>
  <c r="P3358" i="4" a="1"/>
  <c r="P3358" i="4" s="1"/>
  <c r="C3358" i="4" s="1"/>
  <c r="O3358" i="4" a="1"/>
  <c r="O3358" i="4" s="1"/>
  <c r="P3355" i="4" a="1"/>
  <c r="P3355" i="4" s="1"/>
  <c r="O3355" i="4" a="1"/>
  <c r="O3355" i="4" s="1"/>
  <c r="P3352" i="4" a="1"/>
  <c r="P3352" i="4" s="1"/>
  <c r="O3352" i="4" a="1"/>
  <c r="O3352" i="4" s="1"/>
  <c r="P3342" i="4" a="1"/>
  <c r="P3342" i="4" s="1"/>
  <c r="C3342" i="4" s="1"/>
  <c r="O3342" i="4" a="1"/>
  <c r="O3342" i="4" s="1"/>
  <c r="P3339" i="4" a="1"/>
  <c r="P3339" i="4" s="1"/>
  <c r="O3339" i="4" a="1"/>
  <c r="O3339" i="4" s="1"/>
  <c r="P3336" i="4" a="1"/>
  <c r="P3336" i="4" s="1"/>
  <c r="C3336" i="4" s="1"/>
  <c r="O3336" i="4" a="1"/>
  <c r="O3336" i="4" s="1"/>
  <c r="P3326" i="4" a="1"/>
  <c r="P3326" i="4" s="1"/>
  <c r="O3326" i="4" a="1"/>
  <c r="O3326" i="4" s="1"/>
  <c r="P3323" i="4" a="1"/>
  <c r="P3323" i="4" s="1"/>
  <c r="O3323" i="4" a="1"/>
  <c r="O3323" i="4" s="1"/>
  <c r="P3320" i="4" a="1"/>
  <c r="P3320" i="4" s="1"/>
  <c r="O3320" i="4" a="1"/>
  <c r="O3320" i="4" s="1"/>
  <c r="P3310" i="4" a="1"/>
  <c r="P3310" i="4" s="1"/>
  <c r="O3310" i="4" a="1"/>
  <c r="O3310" i="4" s="1"/>
  <c r="O3307" i="4" a="1"/>
  <c r="O3307" i="4" s="1"/>
  <c r="P3307" i="4" a="1"/>
  <c r="P3307" i="4" s="1"/>
  <c r="P3304" i="4" a="1"/>
  <c r="P3304" i="4" s="1"/>
  <c r="O3304" i="4" a="1"/>
  <c r="O3304" i="4" s="1"/>
  <c r="O3294" i="4" a="1"/>
  <c r="O3294" i="4" s="1"/>
  <c r="P3294" i="4" a="1"/>
  <c r="P3294" i="4" s="1"/>
  <c r="P3290" i="4" a="1"/>
  <c r="P3290" i="4" s="1"/>
  <c r="O3290" i="4" a="1"/>
  <c r="O3290" i="4" s="1"/>
  <c r="P3287" i="4" a="1"/>
  <c r="P3287" i="4" s="1"/>
  <c r="O3287" i="4" a="1"/>
  <c r="O3287" i="4" s="1"/>
  <c r="P3283" i="4" a="1"/>
  <c r="P3283" i="4" s="1"/>
  <c r="O3283" i="4" a="1"/>
  <c r="O3283" i="4" s="1"/>
  <c r="P3280" i="4" a="1"/>
  <c r="P3280" i="4" s="1"/>
  <c r="O3280" i="4" a="1"/>
  <c r="O3280" i="4" s="1"/>
  <c r="P3276" i="4" a="1"/>
  <c r="P3276" i="4" s="1"/>
  <c r="C3276" i="4" s="1"/>
  <c r="O3276" i="4" a="1"/>
  <c r="O3276" i="4" s="1"/>
  <c r="P3269" i="4" a="1"/>
  <c r="P3269" i="4" s="1"/>
  <c r="O3269" i="4" a="1"/>
  <c r="O3269" i="4" s="1"/>
  <c r="P3262" i="4" a="1"/>
  <c r="P3262" i="4" s="1"/>
  <c r="O3262" i="4" a="1"/>
  <c r="O3262" i="4" s="1"/>
  <c r="P3258" i="4" a="1"/>
  <c r="P3258" i="4" s="1"/>
  <c r="O3258" i="4" a="1"/>
  <c r="O3258" i="4" s="1"/>
  <c r="P3255" i="4" a="1"/>
  <c r="P3255" i="4" s="1"/>
  <c r="O3255" i="4" a="1"/>
  <c r="O3255" i="4" s="1"/>
  <c r="P3251" i="4" a="1"/>
  <c r="P3251" i="4" s="1"/>
  <c r="O3251" i="4" a="1"/>
  <c r="O3251" i="4" s="1"/>
  <c r="P3248" i="4" a="1"/>
  <c r="P3248" i="4" s="1"/>
  <c r="C3248" i="4" s="1"/>
  <c r="O3248" i="4" a="1"/>
  <c r="O3248" i="4" s="1"/>
  <c r="P3244" i="4" a="1"/>
  <c r="P3244" i="4" s="1"/>
  <c r="O3244" i="4" a="1"/>
  <c r="O3244" i="4" s="1"/>
  <c r="P3237" i="4" a="1"/>
  <c r="P3237" i="4" s="1"/>
  <c r="C3237" i="4" s="1"/>
  <c r="O3237" i="4" a="1"/>
  <c r="O3237" i="4" s="1"/>
  <c r="P3230" i="4" a="1"/>
  <c r="P3230" i="4" s="1"/>
  <c r="O3230" i="4" a="1"/>
  <c r="O3230" i="4" s="1"/>
  <c r="P3226" i="4" a="1"/>
  <c r="P3226" i="4" s="1"/>
  <c r="C3226" i="4" s="1"/>
  <c r="O3226" i="4" a="1"/>
  <c r="O3226" i="4" s="1"/>
  <c r="P3223" i="4" a="1"/>
  <c r="P3223" i="4" s="1"/>
  <c r="O3223" i="4" a="1"/>
  <c r="O3223" i="4" s="1"/>
  <c r="O3219" i="4" a="1"/>
  <c r="O3219" i="4" s="1"/>
  <c r="P3219" i="4" a="1"/>
  <c r="P3219" i="4" s="1"/>
  <c r="C3219" i="4" s="1"/>
  <c r="P3216" i="4" a="1"/>
  <c r="P3216" i="4" s="1"/>
  <c r="O3216" i="4" a="1"/>
  <c r="O3216" i="4" s="1"/>
  <c r="P3212" i="4" a="1"/>
  <c r="P3212" i="4" s="1"/>
  <c r="C3212" i="4" s="1"/>
  <c r="O3212" i="4" a="1"/>
  <c r="O3212" i="4" s="1"/>
  <c r="P3205" i="4" a="1"/>
  <c r="P3205" i="4" s="1"/>
  <c r="O3205" i="4" a="1"/>
  <c r="O3205" i="4" s="1"/>
  <c r="O3198" i="4" a="1"/>
  <c r="O3198" i="4" s="1"/>
  <c r="P3198" i="4" a="1"/>
  <c r="P3198" i="4" s="1"/>
  <c r="O3192" i="4" a="1"/>
  <c r="O3192" i="4" s="1"/>
  <c r="P3192" i="4" a="1"/>
  <c r="P3192" i="4" s="1"/>
  <c r="P3188" i="4" a="1"/>
  <c r="P3188" i="4" s="1"/>
  <c r="C3188" i="4" s="1"/>
  <c r="O3188" i="4" a="1"/>
  <c r="O3188" i="4" s="1"/>
  <c r="O3182" i="4" a="1"/>
  <c r="O3182" i="4" s="1"/>
  <c r="P3182" i="4" a="1"/>
  <c r="P3182" i="4" s="1"/>
  <c r="P3175" i="4" a="1"/>
  <c r="P3175" i="4" s="1"/>
  <c r="O3175" i="4" a="1"/>
  <c r="O3175" i="4" s="1"/>
  <c r="P3172" i="4" a="1"/>
  <c r="P3172" i="4" s="1"/>
  <c r="O3172" i="4" a="1"/>
  <c r="O3172" i="4" s="1"/>
  <c r="P3168" i="4" a="1"/>
  <c r="P3168" i="4" s="1"/>
  <c r="C3168" i="4" s="1"/>
  <c r="O3168" i="4" a="1"/>
  <c r="O3168" i="4" s="1"/>
  <c r="P3161" i="4" a="1"/>
  <c r="P3161" i="4" s="1"/>
  <c r="O3161" i="4" a="1"/>
  <c r="O3161" i="4" s="1"/>
  <c r="P3154" i="4" a="1"/>
  <c r="P3154" i="4" s="1"/>
  <c r="C3154" i="4" s="1"/>
  <c r="O3154" i="4" a="1"/>
  <c r="O3154" i="4" s="1"/>
  <c r="O3150" i="4" a="1"/>
  <c r="O3150" i="4" s="1"/>
  <c r="P3150" i="4" a="1"/>
  <c r="P3150" i="4" s="1"/>
  <c r="P3147" i="4" a="1"/>
  <c r="P3147" i="4" s="1"/>
  <c r="O3147" i="4" a="1"/>
  <c r="O3147" i="4" s="1"/>
  <c r="P3143" i="4" a="1"/>
  <c r="P3143" i="4" s="1"/>
  <c r="O3143" i="4" a="1"/>
  <c r="O3143" i="4" s="1"/>
  <c r="P3140" i="4" a="1"/>
  <c r="P3140" i="4" s="1"/>
  <c r="C3140" i="4" s="1"/>
  <c r="O3140" i="4" a="1"/>
  <c r="O3140" i="4" s="1"/>
  <c r="P3136" i="4" a="1"/>
  <c r="P3136" i="4" s="1"/>
  <c r="O3136" i="4" a="1"/>
  <c r="O3136" i="4" s="1"/>
  <c r="P3129" i="4" a="1"/>
  <c r="P3129" i="4" s="1"/>
  <c r="O3129" i="4" a="1"/>
  <c r="O3129" i="4" s="1"/>
  <c r="P3122" i="4" a="1"/>
  <c r="P3122" i="4" s="1"/>
  <c r="O3122" i="4" a="1"/>
  <c r="O3122" i="4" s="1"/>
  <c r="O3118" i="4" a="1"/>
  <c r="O3118" i="4" s="1"/>
  <c r="P3118" i="4" a="1"/>
  <c r="P3118" i="4" s="1"/>
  <c r="C3118" i="4" s="1"/>
  <c r="P3115" i="4" a="1"/>
  <c r="P3115" i="4" s="1"/>
  <c r="O3115" i="4" a="1"/>
  <c r="O3115" i="4" s="1"/>
  <c r="P3111" i="4" a="1"/>
  <c r="P3111" i="4" s="1"/>
  <c r="O3111" i="4" a="1"/>
  <c r="O3111" i="4" s="1"/>
  <c r="P3108" i="4" a="1"/>
  <c r="P3108" i="4" s="1"/>
  <c r="O3108" i="4" a="1"/>
  <c r="O3108" i="4" s="1"/>
  <c r="P3104" i="4" a="1"/>
  <c r="P3104" i="4" s="1"/>
  <c r="C3104" i="4" s="1"/>
  <c r="O3104" i="4" a="1"/>
  <c r="O3104" i="4" s="1"/>
  <c r="P3097" i="4" a="1"/>
  <c r="P3097" i="4" s="1"/>
  <c r="O3097" i="4" a="1"/>
  <c r="O3097" i="4" s="1"/>
  <c r="P3090" i="4" a="1"/>
  <c r="P3090" i="4" s="1"/>
  <c r="C3090" i="4" s="1"/>
  <c r="O3090" i="4" a="1"/>
  <c r="O3090" i="4" s="1"/>
  <c r="P3086" i="4" a="1"/>
  <c r="P3086" i="4" s="1"/>
  <c r="O3086" i="4" a="1"/>
  <c r="O3086" i="4" s="1"/>
  <c r="P3083" i="4" a="1"/>
  <c r="P3083" i="4" s="1"/>
  <c r="O3083" i="4" a="1"/>
  <c r="O3083" i="4" s="1"/>
  <c r="P3079" i="4" a="1"/>
  <c r="P3079" i="4" s="1"/>
  <c r="O3079" i="4" a="1"/>
  <c r="O3079" i="4" s="1"/>
  <c r="P3076" i="4" a="1"/>
  <c r="P3076" i="4" s="1"/>
  <c r="O3076" i="4" a="1"/>
  <c r="O3076" i="4" s="1"/>
  <c r="P3072" i="4" a="1"/>
  <c r="P3072" i="4" s="1"/>
  <c r="O3072" i="4" a="1"/>
  <c r="O3072" i="4" s="1"/>
  <c r="P3065" i="4" a="1"/>
  <c r="P3065" i="4" s="1"/>
  <c r="O3065" i="4" a="1"/>
  <c r="O3065" i="4" s="1"/>
  <c r="P3058" i="4" a="1"/>
  <c r="P3058" i="4" s="1"/>
  <c r="O3058" i="4" a="1"/>
  <c r="O3058" i="4" s="1"/>
  <c r="P3054" i="4" a="1"/>
  <c r="P3054" i="4" s="1"/>
  <c r="O3054" i="4" a="1"/>
  <c r="O3054" i="4" s="1"/>
  <c r="P3051" i="4" a="1"/>
  <c r="P3051" i="4" s="1"/>
  <c r="O3051" i="4" a="1"/>
  <c r="O3051" i="4" s="1"/>
  <c r="P3047" i="4" a="1"/>
  <c r="P3047" i="4" s="1"/>
  <c r="O3047" i="4" a="1"/>
  <c r="O3047" i="4" s="1"/>
  <c r="P3044" i="4" a="1"/>
  <c r="P3044" i="4" s="1"/>
  <c r="O3044" i="4" a="1"/>
  <c r="O3044" i="4" s="1"/>
  <c r="P3040" i="4" a="1"/>
  <c r="P3040" i="4" s="1"/>
  <c r="O3040" i="4" a="1"/>
  <c r="O3040" i="4" s="1"/>
  <c r="P3033" i="4" a="1"/>
  <c r="P3033" i="4" s="1"/>
  <c r="O3033" i="4" a="1"/>
  <c r="O3033" i="4" s="1"/>
  <c r="P3030" i="4" a="1"/>
  <c r="P3030" i="4" s="1"/>
  <c r="C3030" i="4" s="1"/>
  <c r="O3030" i="4" a="1"/>
  <c r="O3030" i="4" s="1"/>
  <c r="P3027" i="4" a="1"/>
  <c r="P3027" i="4" s="1"/>
  <c r="O3027" i="4" a="1"/>
  <c r="O3027" i="4" s="1"/>
  <c r="P3017" i="4" a="1"/>
  <c r="P3017" i="4" s="1"/>
  <c r="O3017" i="4" a="1"/>
  <c r="O3017" i="4" s="1"/>
  <c r="P3014" i="4" a="1"/>
  <c r="P3014" i="4" s="1"/>
  <c r="O3014" i="4" a="1"/>
  <c r="O3014" i="4" s="1"/>
  <c r="P3010" i="4" a="1"/>
  <c r="P3010" i="4" s="1"/>
  <c r="O3010" i="4" a="1"/>
  <c r="O3010" i="4" s="1"/>
  <c r="P3003" i="4" a="1"/>
  <c r="P3003" i="4" s="1"/>
  <c r="O3003" i="4" a="1"/>
  <c r="O3003" i="4" s="1"/>
  <c r="P2994" i="4" a="1"/>
  <c r="P2994" i="4" s="1"/>
  <c r="O2994" i="4" a="1"/>
  <c r="O2994" i="4" s="1"/>
  <c r="P2986" i="4" a="1"/>
  <c r="P2986" i="4" s="1"/>
  <c r="O2986" i="4" a="1"/>
  <c r="O2986" i="4" s="1"/>
  <c r="P2978" i="4" a="1"/>
  <c r="P2978" i="4" s="1"/>
  <c r="O2978" i="4" a="1"/>
  <c r="O2978" i="4" s="1"/>
  <c r="P2968" i="4" a="1"/>
  <c r="P2968" i="4" s="1"/>
  <c r="O2968" i="4" a="1"/>
  <c r="O2968" i="4" s="1"/>
  <c r="P2965" i="4" a="1"/>
  <c r="P2965" i="4" s="1"/>
  <c r="O2965" i="4" a="1"/>
  <c r="O2965" i="4" s="1"/>
  <c r="P2962" i="4" a="1"/>
  <c r="P2962" i="4" s="1"/>
  <c r="O2962" i="4" a="1"/>
  <c r="O2962" i="4" s="1"/>
  <c r="P2952" i="4" a="1"/>
  <c r="P2952" i="4" s="1"/>
  <c r="C2952" i="4" s="1"/>
  <c r="O2952" i="4" a="1"/>
  <c r="O2952" i="4" s="1"/>
  <c r="P2949" i="4" a="1"/>
  <c r="P2949" i="4" s="1"/>
  <c r="O2949" i="4" a="1"/>
  <c r="O2949" i="4" s="1"/>
  <c r="P2946" i="4" a="1"/>
  <c r="P2946" i="4" s="1"/>
  <c r="C2946" i="4" s="1"/>
  <c r="O2946" i="4" a="1"/>
  <c r="O2946" i="4" s="1"/>
  <c r="P2936" i="4" a="1"/>
  <c r="P2936" i="4" s="1"/>
  <c r="O2936" i="4" a="1"/>
  <c r="O2936" i="4" s="1"/>
  <c r="P2933" i="4" a="1"/>
  <c r="P2933" i="4" s="1"/>
  <c r="O2933" i="4" a="1"/>
  <c r="O2933" i="4" s="1"/>
  <c r="P2916" i="4" a="1"/>
  <c r="P2916" i="4" s="1"/>
  <c r="O2916" i="4" a="1"/>
  <c r="O2916" i="4" s="1"/>
  <c r="P2912" i="4" a="1"/>
  <c r="P2912" i="4" s="1"/>
  <c r="O2912" i="4" a="1"/>
  <c r="O2912" i="4" s="1"/>
  <c r="O2909" i="4" a="1"/>
  <c r="O2909" i="4" s="1"/>
  <c r="P2909" i="4" a="1"/>
  <c r="P2909" i="4" s="1"/>
  <c r="P2906" i="4" a="1"/>
  <c r="P2906" i="4" s="1"/>
  <c r="C2906" i="4" s="1"/>
  <c r="O2906" i="4" a="1"/>
  <c r="O2906" i="4" s="1"/>
  <c r="P2899" i="4" a="1"/>
  <c r="P2899" i="4" s="1"/>
  <c r="O2899" i="4" a="1"/>
  <c r="O2899" i="4" s="1"/>
  <c r="P2895" i="4" a="1"/>
  <c r="P2895" i="4" s="1"/>
  <c r="O2895" i="4" a="1"/>
  <c r="O2895" i="4" s="1"/>
  <c r="P2889" i="4" a="1"/>
  <c r="P2889" i="4" s="1"/>
  <c r="O2889" i="4" a="1"/>
  <c r="O2889" i="4" s="1"/>
  <c r="P2882" i="4" a="1"/>
  <c r="P2882" i="4" s="1"/>
  <c r="O2882" i="4" a="1"/>
  <c r="O2882" i="4" s="1"/>
  <c r="P2852" i="4" a="1"/>
  <c r="P2852" i="4" s="1"/>
  <c r="O2852" i="4" a="1"/>
  <c r="O2852" i="4" s="1"/>
  <c r="P2848" i="4" a="1"/>
  <c r="P2848" i="4" s="1"/>
  <c r="O2848" i="4" a="1"/>
  <c r="O2848" i="4" s="1"/>
  <c r="P2845" i="4" a="1"/>
  <c r="P2845" i="4" s="1"/>
  <c r="O2845" i="4" a="1"/>
  <c r="O2845" i="4" s="1"/>
  <c r="P2842" i="4" a="1"/>
  <c r="P2842" i="4" s="1"/>
  <c r="O2842" i="4" a="1"/>
  <c r="O2842" i="4" s="1"/>
  <c r="P2838" i="4" a="1"/>
  <c r="P2838" i="4" s="1"/>
  <c r="O2838" i="4" a="1"/>
  <c r="O2838" i="4" s="1"/>
  <c r="P2788" i="4" a="1"/>
  <c r="P2788" i="4" s="1"/>
  <c r="O2788" i="4" a="1"/>
  <c r="O2788" i="4" s="1"/>
  <c r="P2784" i="4" a="1"/>
  <c r="P2784" i="4" s="1"/>
  <c r="O2784" i="4" a="1"/>
  <c r="O2784" i="4" s="1"/>
  <c r="O2781" i="4" a="1"/>
  <c r="O2781" i="4" s="1"/>
  <c r="P2781" i="4" a="1"/>
  <c r="P2781" i="4" s="1"/>
  <c r="P2778" i="4" a="1"/>
  <c r="P2778" i="4" s="1"/>
  <c r="O2778" i="4" a="1"/>
  <c r="O2778" i="4" s="1"/>
  <c r="P2774" i="4" a="1"/>
  <c r="P2774" i="4" s="1"/>
  <c r="O2774" i="4" a="1"/>
  <c r="O2774" i="4" s="1"/>
  <c r="P2724" i="4" a="1"/>
  <c r="P2724" i="4" s="1"/>
  <c r="O2724" i="4" a="1"/>
  <c r="O2724" i="4" s="1"/>
  <c r="P2660" i="4" a="1"/>
  <c r="P2660" i="4" s="1"/>
  <c r="O2660" i="4" a="1"/>
  <c r="O2660" i="4" s="1"/>
  <c r="P2596" i="4" a="1"/>
  <c r="P2596" i="4" s="1"/>
  <c r="O2596" i="4" a="1"/>
  <c r="O2596" i="4" s="1"/>
  <c r="P2532" i="4" a="1"/>
  <c r="P2532" i="4" s="1"/>
  <c r="O2532" i="4" a="1"/>
  <c r="O2532" i="4" s="1"/>
  <c r="P2468" i="4" a="1"/>
  <c r="P2468" i="4" s="1"/>
  <c r="O2468" i="4" a="1"/>
  <c r="O2468" i="4" s="1"/>
  <c r="P2404" i="4" a="1"/>
  <c r="P2404" i="4" s="1"/>
  <c r="O2404" i="4" a="1"/>
  <c r="O2404" i="4" s="1"/>
  <c r="P2340" i="4" a="1"/>
  <c r="P2340" i="4" s="1"/>
  <c r="O2340" i="4" a="1"/>
  <c r="O2340" i="4" s="1"/>
  <c r="P2276" i="4" a="1"/>
  <c r="P2276" i="4" s="1"/>
  <c r="C2276" i="4" s="1"/>
  <c r="O2276" i="4" a="1"/>
  <c r="O2276" i="4" s="1"/>
  <c r="P2212" i="4" a="1"/>
  <c r="P2212" i="4" s="1"/>
  <c r="O2212" i="4" a="1"/>
  <c r="O2212" i="4" s="1"/>
  <c r="P2148" i="4" a="1"/>
  <c r="P2148" i="4" s="1"/>
  <c r="C2148" i="4" s="1"/>
  <c r="O2148" i="4" a="1"/>
  <c r="O2148" i="4" s="1"/>
  <c r="P2084" i="4" a="1"/>
  <c r="P2084" i="4" s="1"/>
  <c r="O2084" i="4" a="1"/>
  <c r="O2084" i="4" s="1"/>
  <c r="P2020" i="4" a="1"/>
  <c r="P2020" i="4" s="1"/>
  <c r="O2020" i="4" a="1"/>
  <c r="O2020" i="4" s="1"/>
  <c r="P1956" i="4" a="1"/>
  <c r="P1956" i="4" s="1"/>
  <c r="O1956" i="4" a="1"/>
  <c r="O1956" i="4" s="1"/>
  <c r="P1918" i="4" a="1"/>
  <c r="P1918" i="4" s="1"/>
  <c r="C1918" i="4" s="1"/>
  <c r="O1918" i="4" a="1"/>
  <c r="O1918" i="4" s="1"/>
  <c r="P1910" i="4" a="1"/>
  <c r="P1910" i="4" s="1"/>
  <c r="O1910" i="4" a="1"/>
  <c r="O1910" i="4" s="1"/>
  <c r="P1854" i="4" a="1"/>
  <c r="P1854" i="4" s="1"/>
  <c r="O1854" i="4" a="1"/>
  <c r="O1854" i="4" s="1"/>
  <c r="P1846" i="4" a="1"/>
  <c r="P1846" i="4" s="1"/>
  <c r="O1846" i="4" a="1"/>
  <c r="O1846" i="4" s="1"/>
  <c r="P1790" i="4" a="1"/>
  <c r="P1790" i="4" s="1"/>
  <c r="C1790" i="4" s="1"/>
  <c r="O1790" i="4" a="1"/>
  <c r="O1790" i="4" s="1"/>
  <c r="P1782" i="4" a="1"/>
  <c r="P1782" i="4" s="1"/>
  <c r="O1782" i="4" a="1"/>
  <c r="O1782" i="4" s="1"/>
  <c r="P1726" i="4" a="1"/>
  <c r="P1726" i="4" s="1"/>
  <c r="O1726" i="4" a="1"/>
  <c r="O1726" i="4" s="1"/>
  <c r="P1718" i="4" a="1"/>
  <c r="P1718" i="4" s="1"/>
  <c r="O1718" i="4" a="1"/>
  <c r="O1718" i="4" s="1"/>
  <c r="P1662" i="4" a="1"/>
  <c r="P1662" i="4" s="1"/>
  <c r="O1662" i="4" a="1"/>
  <c r="O1662" i="4" s="1"/>
  <c r="P1654" i="4" a="1"/>
  <c r="P1654" i="4" s="1"/>
  <c r="O1654" i="4" a="1"/>
  <c r="O1654" i="4" s="1"/>
  <c r="P1230" i="4" a="1"/>
  <c r="P1230" i="4" s="1"/>
  <c r="C1230" i="4" s="1"/>
  <c r="O1230" i="4" a="1"/>
  <c r="O1230" i="4" s="1"/>
  <c r="P1222" i="4" a="1"/>
  <c r="P1222" i="4" s="1"/>
  <c r="O1222" i="4" a="1"/>
  <c r="O1222" i="4" s="1"/>
  <c r="P1166" i="4" a="1"/>
  <c r="P1166" i="4" s="1"/>
  <c r="C1166" i="4" s="1"/>
  <c r="O1166" i="4" a="1"/>
  <c r="O1166" i="4" s="1"/>
  <c r="P1158" i="4" a="1"/>
  <c r="P1158" i="4" s="1"/>
  <c r="O1158" i="4" a="1"/>
  <c r="O1158" i="4" s="1"/>
  <c r="P1102" i="4" a="1"/>
  <c r="P1102" i="4" s="1"/>
  <c r="C1102" i="4" s="1"/>
  <c r="O1102" i="4" a="1"/>
  <c r="O1102" i="4" s="1"/>
  <c r="P1094" i="4" a="1"/>
  <c r="P1094" i="4" s="1"/>
  <c r="O1094" i="4" a="1"/>
  <c r="O1094" i="4" s="1"/>
  <c r="P1038" i="4" a="1"/>
  <c r="P1038" i="4" s="1"/>
  <c r="O1038" i="4" a="1"/>
  <c r="O1038" i="4" s="1"/>
  <c r="P1030" i="4" a="1"/>
  <c r="P1030" i="4" s="1"/>
  <c r="O1030" i="4" a="1"/>
  <c r="O1030" i="4" s="1"/>
  <c r="P974" i="4" a="1"/>
  <c r="P974" i="4" s="1"/>
  <c r="O974" i="4" a="1"/>
  <c r="O974" i="4" s="1"/>
  <c r="P966" i="4" a="1"/>
  <c r="P966" i="4" s="1"/>
  <c r="O966" i="4" a="1"/>
  <c r="O966" i="4" s="1"/>
  <c r="P914" i="4" a="1"/>
  <c r="P914" i="4" s="1"/>
  <c r="C914" i="4" s="1"/>
  <c r="O914" i="4" a="1"/>
  <c r="O914" i="4" s="1"/>
  <c r="P906" i="4" a="1"/>
  <c r="P906" i="4" s="1"/>
  <c r="O906" i="4" a="1"/>
  <c r="O906" i="4" s="1"/>
  <c r="P850" i="4" a="1"/>
  <c r="P850" i="4" s="1"/>
  <c r="O850" i="4" a="1"/>
  <c r="O850" i="4" s="1"/>
  <c r="P842" i="4" a="1"/>
  <c r="P842" i="4" s="1"/>
  <c r="O842" i="4" a="1"/>
  <c r="O842" i="4" s="1"/>
  <c r="P786" i="4" a="1"/>
  <c r="P786" i="4" s="1"/>
  <c r="O786" i="4" a="1"/>
  <c r="O786" i="4" s="1"/>
  <c r="P778" i="4" a="1"/>
  <c r="P778" i="4" s="1"/>
  <c r="O778" i="4" a="1"/>
  <c r="O778" i="4" s="1"/>
  <c r="P749" i="4" a="1"/>
  <c r="P749" i="4" s="1"/>
  <c r="C749" i="4" s="1"/>
  <c r="O749" i="4" a="1"/>
  <c r="O749" i="4" s="1"/>
  <c r="P741" i="4" a="1"/>
  <c r="P741" i="4" s="1"/>
  <c r="O741" i="4" a="1"/>
  <c r="O741" i="4" s="1"/>
  <c r="P695" i="4" a="1"/>
  <c r="P695" i="4" s="1"/>
  <c r="O695" i="4" a="1"/>
  <c r="O695" i="4" s="1"/>
  <c r="P631" i="4" a="1"/>
  <c r="P631" i="4" s="1"/>
  <c r="O631" i="4" a="1"/>
  <c r="O631" i="4" s="1"/>
  <c r="P577" i="4" a="1"/>
  <c r="P577" i="4" s="1"/>
  <c r="O577" i="4" a="1"/>
  <c r="O577" i="4" s="1"/>
  <c r="P567" i="4" a="1"/>
  <c r="P567" i="4" s="1"/>
  <c r="O567" i="4" a="1"/>
  <c r="O567" i="4" s="1"/>
  <c r="P545" i="4" a="1"/>
  <c r="P545" i="4" s="1"/>
  <c r="O545" i="4" a="1"/>
  <c r="O545" i="4" s="1"/>
  <c r="P535" i="4" a="1"/>
  <c r="P535" i="4" s="1"/>
  <c r="O535" i="4" a="1"/>
  <c r="O535" i="4" s="1"/>
  <c r="P513" i="4" a="1"/>
  <c r="P513" i="4" s="1"/>
  <c r="C513" i="4" s="1"/>
  <c r="O513" i="4" a="1"/>
  <c r="O513" i="4" s="1"/>
  <c r="P503" i="4" a="1"/>
  <c r="P503" i="4" s="1"/>
  <c r="O503" i="4" a="1"/>
  <c r="O503" i="4" s="1"/>
  <c r="P481" i="4" a="1"/>
  <c r="P481" i="4" s="1"/>
  <c r="O481" i="4" a="1"/>
  <c r="O481" i="4" s="1"/>
  <c r="P471" i="4" a="1"/>
  <c r="P471" i="4" s="1"/>
  <c r="O471" i="4" a="1"/>
  <c r="O471" i="4" s="1"/>
  <c r="P441" i="4" a="1"/>
  <c r="P441" i="4" s="1"/>
  <c r="O441" i="4" a="1"/>
  <c r="O441" i="4" s="1"/>
  <c r="P430" i="4" a="1"/>
  <c r="P430" i="4" s="1"/>
  <c r="O430" i="4" a="1"/>
  <c r="O430" i="4" s="1"/>
  <c r="P398" i="4" a="1"/>
  <c r="P398" i="4" s="1"/>
  <c r="C398" i="4" s="1"/>
  <c r="O398" i="4" a="1"/>
  <c r="O398" i="4" s="1"/>
  <c r="P366" i="4" a="1"/>
  <c r="P366" i="4" s="1"/>
  <c r="O366" i="4" a="1"/>
  <c r="O366" i="4" s="1"/>
  <c r="P334" i="4" a="1"/>
  <c r="P334" i="4" s="1"/>
  <c r="C334" i="4" s="1"/>
  <c r="O334" i="4" a="1"/>
  <c r="O334" i="4" s="1"/>
  <c r="P302" i="4" a="1"/>
  <c r="P302" i="4" s="1"/>
  <c r="O302" i="4" a="1"/>
  <c r="O302" i="4" s="1"/>
  <c r="P284" i="4" a="1"/>
  <c r="P284" i="4" s="1"/>
  <c r="O284" i="4" a="1"/>
  <c r="O284" i="4" s="1"/>
  <c r="P252" i="4" a="1"/>
  <c r="P252" i="4" s="1"/>
  <c r="O252" i="4" a="1"/>
  <c r="O252" i="4" s="1"/>
  <c r="P204" i="4" a="1"/>
  <c r="P204" i="4" s="1"/>
  <c r="O204" i="4" a="1"/>
  <c r="O204" i="4" s="1"/>
  <c r="P144" i="4" a="1"/>
  <c r="P144" i="4" s="1"/>
  <c r="O144" i="4" a="1"/>
  <c r="O144" i="4" s="1"/>
  <c r="P102" i="4" a="1"/>
  <c r="P102" i="4" s="1"/>
  <c r="C102" i="4" s="1"/>
  <c r="O102" i="4" a="1"/>
  <c r="O102" i="4" s="1"/>
  <c r="P62" i="4" a="1"/>
  <c r="P62" i="4" s="1"/>
  <c r="O62" i="4" a="1"/>
  <c r="O62" i="4" s="1"/>
  <c r="P54" i="4" a="1"/>
  <c r="P54" i="4" s="1"/>
  <c r="C54" i="4" s="1"/>
  <c r="O54" i="4" a="1"/>
  <c r="O54" i="4" s="1"/>
  <c r="P40" i="4" a="1"/>
  <c r="P40" i="4" s="1"/>
  <c r="O40" i="4" a="1"/>
  <c r="O40" i="4" s="1"/>
  <c r="P3874" i="4" a="1"/>
  <c r="P3874" i="4" s="1"/>
  <c r="O3874" i="4" a="1"/>
  <c r="O3874" i="4" s="1"/>
  <c r="P3870" i="4" a="1"/>
  <c r="P3870" i="4" s="1"/>
  <c r="O3870" i="4" a="1"/>
  <c r="O3870" i="4" s="1"/>
  <c r="P3866" i="4" a="1"/>
  <c r="P3866" i="4" s="1"/>
  <c r="C3866" i="4" s="1"/>
  <c r="O3866" i="4" a="1"/>
  <c r="O3866" i="4" s="1"/>
  <c r="P3862" i="4" a="1"/>
  <c r="P3862" i="4" s="1"/>
  <c r="O3862" i="4" a="1"/>
  <c r="O3862" i="4" s="1"/>
  <c r="P3858" i="4" a="1"/>
  <c r="P3858" i="4" s="1"/>
  <c r="O3858" i="4" a="1"/>
  <c r="O3858" i="4" s="1"/>
  <c r="P3854" i="4" a="1"/>
  <c r="P3854" i="4" s="1"/>
  <c r="O3854" i="4" a="1"/>
  <c r="O3854" i="4" s="1"/>
  <c r="P3850" i="4" a="1"/>
  <c r="P3850" i="4" s="1"/>
  <c r="O3850" i="4" a="1"/>
  <c r="O3850" i="4" s="1"/>
  <c r="P3846" i="4" a="1"/>
  <c r="P3846" i="4" s="1"/>
  <c r="O3846" i="4" a="1"/>
  <c r="O3846" i="4" s="1"/>
  <c r="P3842" i="4" a="1"/>
  <c r="P3842" i="4" s="1"/>
  <c r="C3842" i="4" s="1"/>
  <c r="O3842" i="4" a="1"/>
  <c r="O3842" i="4" s="1"/>
  <c r="P3838" i="4" a="1"/>
  <c r="P3838" i="4" s="1"/>
  <c r="O3838" i="4" a="1"/>
  <c r="O3838" i="4" s="1"/>
  <c r="P3834" i="4" a="1"/>
  <c r="P3834" i="4" s="1"/>
  <c r="O3834" i="4" a="1"/>
  <c r="O3834" i="4" s="1"/>
  <c r="P3830" i="4" a="1"/>
  <c r="P3830" i="4" s="1"/>
  <c r="O3830" i="4" a="1"/>
  <c r="O3830" i="4" s="1"/>
  <c r="P3826" i="4" a="1"/>
  <c r="P3826" i="4" s="1"/>
  <c r="C3826" i="4" s="1"/>
  <c r="O3826" i="4" a="1"/>
  <c r="O3826" i="4" s="1"/>
  <c r="P3822" i="4" a="1"/>
  <c r="P3822" i="4" s="1"/>
  <c r="O3822" i="4" a="1"/>
  <c r="O3822" i="4" s="1"/>
  <c r="P3818" i="4" a="1"/>
  <c r="P3818" i="4" s="1"/>
  <c r="C3818" i="4" s="1"/>
  <c r="O3818" i="4" a="1"/>
  <c r="O3818" i="4" s="1"/>
  <c r="P3814" i="4" a="1"/>
  <c r="P3814" i="4" s="1"/>
  <c r="O3814" i="4" a="1"/>
  <c r="O3814" i="4" s="1"/>
  <c r="P3810" i="4" a="1"/>
  <c r="P3810" i="4" s="1"/>
  <c r="O3810" i="4" a="1"/>
  <c r="O3810" i="4" s="1"/>
  <c r="P3806" i="4" a="1"/>
  <c r="P3806" i="4" s="1"/>
  <c r="C3806" i="4" s="1"/>
  <c r="O3806" i="4" a="1"/>
  <c r="O3806" i="4" s="1"/>
  <c r="P3802" i="4" a="1"/>
  <c r="P3802" i="4" s="1"/>
  <c r="O3802" i="4" a="1"/>
  <c r="O3802" i="4" s="1"/>
  <c r="P3798" i="4" a="1"/>
  <c r="P3798" i="4" s="1"/>
  <c r="O3798" i="4" a="1"/>
  <c r="O3798" i="4" s="1"/>
  <c r="P3794" i="4" a="1"/>
  <c r="P3794" i="4" s="1"/>
  <c r="C3794" i="4" s="1"/>
  <c r="O3794" i="4" a="1"/>
  <c r="O3794" i="4" s="1"/>
  <c r="P3790" i="4" a="1"/>
  <c r="P3790" i="4" s="1"/>
  <c r="O3790" i="4" a="1"/>
  <c r="O3790" i="4" s="1"/>
  <c r="P3786" i="4" a="1"/>
  <c r="P3786" i="4" s="1"/>
  <c r="O3786" i="4" a="1"/>
  <c r="O3786" i="4" s="1"/>
  <c r="P3782" i="4" a="1"/>
  <c r="P3782" i="4" s="1"/>
  <c r="O3782" i="4" a="1"/>
  <c r="O3782" i="4" s="1"/>
  <c r="P3778" i="4" a="1"/>
  <c r="P3778" i="4" s="1"/>
  <c r="C3778" i="4" s="1"/>
  <c r="O3778" i="4" a="1"/>
  <c r="O3778" i="4" s="1"/>
  <c r="P3774" i="4" a="1"/>
  <c r="P3774" i="4" s="1"/>
  <c r="O3774" i="4" a="1"/>
  <c r="O3774" i="4" s="1"/>
  <c r="P3770" i="4" a="1"/>
  <c r="P3770" i="4" s="1"/>
  <c r="C3770" i="4" s="1"/>
  <c r="O3770" i="4" a="1"/>
  <c r="O3770" i="4" s="1"/>
  <c r="P3766" i="4" a="1"/>
  <c r="P3766" i="4" s="1"/>
  <c r="O3766" i="4" a="1"/>
  <c r="O3766" i="4" s="1"/>
  <c r="P3762" i="4" a="1"/>
  <c r="P3762" i="4" s="1"/>
  <c r="O3762" i="4" a="1"/>
  <c r="O3762" i="4" s="1"/>
  <c r="P3758" i="4" a="1"/>
  <c r="P3758" i="4" s="1"/>
  <c r="O3758" i="4" a="1"/>
  <c r="O3758" i="4" s="1"/>
  <c r="P3754" i="4" a="1"/>
  <c r="P3754" i="4" s="1"/>
  <c r="O3754" i="4" a="1"/>
  <c r="O3754" i="4" s="1"/>
  <c r="P3750" i="4" a="1"/>
  <c r="P3750" i="4" s="1"/>
  <c r="O3750" i="4" a="1"/>
  <c r="O3750" i="4" s="1"/>
  <c r="P3746" i="4" a="1"/>
  <c r="P3746" i="4" s="1"/>
  <c r="O3746" i="4" a="1"/>
  <c r="O3746" i="4" s="1"/>
  <c r="P3742" i="4" a="1"/>
  <c r="P3742" i="4" s="1"/>
  <c r="O3742" i="4" a="1"/>
  <c r="O3742" i="4" s="1"/>
  <c r="P3738" i="4" a="1"/>
  <c r="P3738" i="4" s="1"/>
  <c r="O3738" i="4" a="1"/>
  <c r="O3738" i="4" s="1"/>
  <c r="P3734" i="4" a="1"/>
  <c r="P3734" i="4" s="1"/>
  <c r="O3734" i="4" a="1"/>
  <c r="O3734" i="4" s="1"/>
  <c r="P3730" i="4" a="1"/>
  <c r="P3730" i="4" s="1"/>
  <c r="O3730" i="4" a="1"/>
  <c r="O3730" i="4" s="1"/>
  <c r="P3726" i="4" a="1"/>
  <c r="P3726" i="4" s="1"/>
  <c r="O3726" i="4" a="1"/>
  <c r="O3726" i="4" s="1"/>
  <c r="P3722" i="4" a="1"/>
  <c r="P3722" i="4" s="1"/>
  <c r="O3722" i="4" a="1"/>
  <c r="O3722" i="4" s="1"/>
  <c r="P3718" i="4" a="1"/>
  <c r="P3718" i="4" s="1"/>
  <c r="O3718" i="4" a="1"/>
  <c r="O3718" i="4" s="1"/>
  <c r="P3714" i="4" a="1"/>
  <c r="P3714" i="4" s="1"/>
  <c r="O3714" i="4" a="1"/>
  <c r="O3714" i="4" s="1"/>
  <c r="P3710" i="4" a="1"/>
  <c r="P3710" i="4" s="1"/>
  <c r="O3710" i="4" a="1"/>
  <c r="O3710" i="4" s="1"/>
  <c r="P3706" i="4" a="1"/>
  <c r="P3706" i="4" s="1"/>
  <c r="O3706" i="4" a="1"/>
  <c r="O3706" i="4" s="1"/>
  <c r="P3702" i="4" a="1"/>
  <c r="P3702" i="4" s="1"/>
  <c r="O3702" i="4" a="1"/>
  <c r="O3702" i="4" s="1"/>
  <c r="P3698" i="4" a="1"/>
  <c r="P3698" i="4" s="1"/>
  <c r="O3698" i="4" a="1"/>
  <c r="O3698" i="4" s="1"/>
  <c r="P3694" i="4" a="1"/>
  <c r="P3694" i="4" s="1"/>
  <c r="O3694" i="4" a="1"/>
  <c r="O3694" i="4" s="1"/>
  <c r="P3690" i="4" a="1"/>
  <c r="P3690" i="4" s="1"/>
  <c r="O3690" i="4" a="1"/>
  <c r="O3690" i="4" s="1"/>
  <c r="P3686" i="4" a="1"/>
  <c r="P3686" i="4" s="1"/>
  <c r="O3686" i="4" a="1"/>
  <c r="O3686" i="4" s="1"/>
  <c r="P3682" i="4" a="1"/>
  <c r="P3682" i="4" s="1"/>
  <c r="O3682" i="4" a="1"/>
  <c r="O3682" i="4" s="1"/>
  <c r="P3671" i="4" a="1"/>
  <c r="P3671" i="4" s="1"/>
  <c r="O3671" i="4" a="1"/>
  <c r="O3671" i="4" s="1"/>
  <c r="P3668" i="4" a="1"/>
  <c r="P3668" i="4" s="1"/>
  <c r="O3668" i="4" a="1"/>
  <c r="O3668" i="4" s="1"/>
  <c r="P3658" i="4" a="1"/>
  <c r="P3658" i="4" s="1"/>
  <c r="O3658" i="4" a="1"/>
  <c r="O3658" i="4" s="1"/>
  <c r="P3652" i="4" a="1"/>
  <c r="P3652" i="4" s="1"/>
  <c r="O3652" i="4" a="1"/>
  <c r="O3652" i="4" s="1"/>
  <c r="P3646" i="4" a="1"/>
  <c r="P3646" i="4" s="1"/>
  <c r="O3646" i="4" a="1"/>
  <c r="O3646" i="4" s="1"/>
  <c r="P3643" i="4" a="1"/>
  <c r="P3643" i="4" s="1"/>
  <c r="C3643" i="4" s="1"/>
  <c r="O3643" i="4" a="1"/>
  <c r="O3643" i="4" s="1"/>
  <c r="P3640" i="4" a="1"/>
  <c r="P3640" i="4" s="1"/>
  <c r="O3640" i="4" a="1"/>
  <c r="O3640" i="4" s="1"/>
  <c r="P3634" i="4" a="1"/>
  <c r="P3634" i="4" s="1"/>
  <c r="O3634" i="4" a="1"/>
  <c r="O3634" i="4" s="1"/>
  <c r="P3620" i="4" a="1"/>
  <c r="P3620" i="4" s="1"/>
  <c r="O3620" i="4" a="1"/>
  <c r="O3620" i="4" s="1"/>
  <c r="P3610" i="4" a="1"/>
  <c r="P3610" i="4" s="1"/>
  <c r="O3610" i="4" a="1"/>
  <c r="O3610" i="4" s="1"/>
  <c r="P3607" i="4" a="1"/>
  <c r="P3607" i="4" s="1"/>
  <c r="O3607" i="4" a="1"/>
  <c r="O3607" i="4" s="1"/>
  <c r="P3604" i="4" a="1"/>
  <c r="P3604" i="4" s="1"/>
  <c r="O3604" i="4" a="1"/>
  <c r="O3604" i="4" s="1"/>
  <c r="P3594" i="4" a="1"/>
  <c r="P3594" i="4" s="1"/>
  <c r="O3594" i="4" a="1"/>
  <c r="O3594" i="4" s="1"/>
  <c r="P3591" i="4" a="1"/>
  <c r="P3591" i="4" s="1"/>
  <c r="O3591" i="4" a="1"/>
  <c r="O3591" i="4" s="1"/>
  <c r="O3588" i="4" a="1"/>
  <c r="O3588" i="4" s="1"/>
  <c r="P3588" i="4" a="1"/>
  <c r="P3588" i="4" s="1"/>
  <c r="P3578" i="4" a="1"/>
  <c r="P3578" i="4" s="1"/>
  <c r="O3578" i="4" a="1"/>
  <c r="O3578" i="4" s="1"/>
  <c r="P3575" i="4" a="1"/>
  <c r="P3575" i="4" s="1"/>
  <c r="O3575" i="4" a="1"/>
  <c r="O3575" i="4" s="1"/>
  <c r="P3572" i="4" a="1"/>
  <c r="P3572" i="4" s="1"/>
  <c r="O3572" i="4" a="1"/>
  <c r="O3572" i="4" s="1"/>
  <c r="P3562" i="4" a="1"/>
  <c r="P3562" i="4" s="1"/>
  <c r="O3562" i="4" a="1"/>
  <c r="O3562" i="4" s="1"/>
  <c r="P3559" i="4" a="1"/>
  <c r="P3559" i="4" s="1"/>
  <c r="O3559" i="4" a="1"/>
  <c r="O3559" i="4" s="1"/>
  <c r="P3556" i="4" a="1"/>
  <c r="P3556" i="4" s="1"/>
  <c r="O3556" i="4" a="1"/>
  <c r="O3556" i="4" s="1"/>
  <c r="P3546" i="4" a="1"/>
  <c r="P3546" i="4" s="1"/>
  <c r="O3546" i="4" a="1"/>
  <c r="O3546" i="4" s="1"/>
  <c r="P3543" i="4" a="1"/>
  <c r="P3543" i="4" s="1"/>
  <c r="O3543" i="4" a="1"/>
  <c r="O3543" i="4" s="1"/>
  <c r="P3540" i="4" a="1"/>
  <c r="P3540" i="4" s="1"/>
  <c r="O3540" i="4" a="1"/>
  <c r="O3540" i="4" s="1"/>
  <c r="P3530" i="4" a="1"/>
  <c r="P3530" i="4" s="1"/>
  <c r="O3530" i="4" a="1"/>
  <c r="O3530" i="4" s="1"/>
  <c r="P3527" i="4" a="1"/>
  <c r="P3527" i="4" s="1"/>
  <c r="C3527" i="4" s="1"/>
  <c r="O3527" i="4" a="1"/>
  <c r="O3527" i="4" s="1"/>
  <c r="P3524" i="4" a="1"/>
  <c r="P3524" i="4" s="1"/>
  <c r="O3524" i="4" a="1"/>
  <c r="O3524" i="4" s="1"/>
  <c r="P3514" i="4" a="1"/>
  <c r="P3514" i="4" s="1"/>
  <c r="C3514" i="4" s="1"/>
  <c r="O3514" i="4" a="1"/>
  <c r="O3514" i="4" s="1"/>
  <c r="P3511" i="4" a="1"/>
  <c r="P3511" i="4" s="1"/>
  <c r="O3511" i="4" a="1"/>
  <c r="O3511" i="4" s="1"/>
  <c r="P3508" i="4" a="1"/>
  <c r="P3508" i="4" s="1"/>
  <c r="O3508" i="4" a="1"/>
  <c r="O3508" i="4" s="1"/>
  <c r="P3498" i="4" a="1"/>
  <c r="P3498" i="4" s="1"/>
  <c r="O3498" i="4" a="1"/>
  <c r="O3498" i="4" s="1"/>
  <c r="P3495" i="4" a="1"/>
  <c r="P3495" i="4" s="1"/>
  <c r="O3495" i="4" a="1"/>
  <c r="O3495" i="4" s="1"/>
  <c r="P3492" i="4" a="1"/>
  <c r="P3492" i="4" s="1"/>
  <c r="O3492" i="4" a="1"/>
  <c r="O3492" i="4" s="1"/>
  <c r="P3482" i="4" a="1"/>
  <c r="P3482" i="4" s="1"/>
  <c r="C3482" i="4" s="1"/>
  <c r="O3482" i="4" a="1"/>
  <c r="O3482" i="4" s="1"/>
  <c r="P3479" i="4" a="1"/>
  <c r="P3479" i="4" s="1"/>
  <c r="O3479" i="4" a="1"/>
  <c r="O3479" i="4" s="1"/>
  <c r="P3476" i="4" a="1"/>
  <c r="P3476" i="4" s="1"/>
  <c r="O3476" i="4" a="1"/>
  <c r="O3476" i="4" s="1"/>
  <c r="P3466" i="4" a="1"/>
  <c r="P3466" i="4" s="1"/>
  <c r="O3466" i="4" a="1"/>
  <c r="O3466" i="4" s="1"/>
  <c r="P3463" i="4" a="1"/>
  <c r="P3463" i="4" s="1"/>
  <c r="O3463" i="4" a="1"/>
  <c r="O3463" i="4" s="1"/>
  <c r="P3460" i="4" a="1"/>
  <c r="P3460" i="4" s="1"/>
  <c r="O3460" i="4" a="1"/>
  <c r="O3460" i="4" s="1"/>
  <c r="P3450" i="4" a="1"/>
  <c r="P3450" i="4" s="1"/>
  <c r="C3450" i="4" s="1"/>
  <c r="O3450" i="4" a="1"/>
  <c r="O3450" i="4" s="1"/>
  <c r="P3447" i="4" a="1"/>
  <c r="P3447" i="4" s="1"/>
  <c r="O3447" i="4" a="1"/>
  <c r="O3447" i="4" s="1"/>
  <c r="P3444" i="4" a="1"/>
  <c r="P3444" i="4" s="1"/>
  <c r="C3444" i="4" s="1"/>
  <c r="O3444" i="4" a="1"/>
  <c r="O3444" i="4" s="1"/>
  <c r="P3434" i="4" a="1"/>
  <c r="P3434" i="4" s="1"/>
  <c r="O3434" i="4" a="1"/>
  <c r="O3434" i="4" s="1"/>
  <c r="P3431" i="4" a="1"/>
  <c r="P3431" i="4" s="1"/>
  <c r="O3431" i="4" a="1"/>
  <c r="O3431" i="4" s="1"/>
  <c r="P3428" i="4" a="1"/>
  <c r="P3428" i="4" s="1"/>
  <c r="O3428" i="4" a="1"/>
  <c r="O3428" i="4" s="1"/>
  <c r="P3418" i="4" a="1"/>
  <c r="P3418" i="4" s="1"/>
  <c r="O3418" i="4" a="1"/>
  <c r="O3418" i="4" s="1"/>
  <c r="P3415" i="4" a="1"/>
  <c r="P3415" i="4" s="1"/>
  <c r="O3415" i="4" a="1"/>
  <c r="O3415" i="4" s="1"/>
  <c r="P3412" i="4" a="1"/>
  <c r="P3412" i="4" s="1"/>
  <c r="C3412" i="4" s="1"/>
  <c r="O3412" i="4" a="1"/>
  <c r="O3412" i="4" s="1"/>
  <c r="P3402" i="4" a="1"/>
  <c r="P3402" i="4" s="1"/>
  <c r="O3402" i="4" a="1"/>
  <c r="O3402" i="4" s="1"/>
  <c r="P3399" i="4" a="1"/>
  <c r="P3399" i="4" s="1"/>
  <c r="C3399" i="4" s="1"/>
  <c r="O3399" i="4" a="1"/>
  <c r="O3399" i="4" s="1"/>
  <c r="P3396" i="4" a="1"/>
  <c r="P3396" i="4" s="1"/>
  <c r="O3396" i="4" a="1"/>
  <c r="O3396" i="4" s="1"/>
  <c r="P3386" i="4" a="1"/>
  <c r="P3386" i="4" s="1"/>
  <c r="O3386" i="4" a="1"/>
  <c r="O3386" i="4" s="1"/>
  <c r="P3383" i="4" a="1"/>
  <c r="P3383" i="4" s="1"/>
  <c r="O3383" i="4" a="1"/>
  <c r="O3383" i="4" s="1"/>
  <c r="P3380" i="4" a="1"/>
  <c r="P3380" i="4" s="1"/>
  <c r="O3380" i="4" a="1"/>
  <c r="O3380" i="4" s="1"/>
  <c r="P3370" i="4" a="1"/>
  <c r="P3370" i="4" s="1"/>
  <c r="O3370" i="4" a="1"/>
  <c r="O3370" i="4" s="1"/>
  <c r="O3367" i="4" a="1"/>
  <c r="O3367" i="4" s="1"/>
  <c r="P3367" i="4" a="1"/>
  <c r="P3367" i="4" s="1"/>
  <c r="P3364" i="4" a="1"/>
  <c r="P3364" i="4" s="1"/>
  <c r="O3364" i="4" a="1"/>
  <c r="O3364" i="4" s="1"/>
  <c r="P3354" i="4" a="1"/>
  <c r="P3354" i="4" s="1"/>
  <c r="O3354" i="4" a="1"/>
  <c r="O3354" i="4" s="1"/>
  <c r="P3351" i="4" a="1"/>
  <c r="P3351" i="4" s="1"/>
  <c r="O3351" i="4" a="1"/>
  <c r="O3351" i="4" s="1"/>
  <c r="P3348" i="4" a="1"/>
  <c r="P3348" i="4" s="1"/>
  <c r="C3348" i="4" s="1"/>
  <c r="O3348" i="4" a="1"/>
  <c r="O3348" i="4" s="1"/>
  <c r="P3338" i="4" a="1"/>
  <c r="P3338" i="4" s="1"/>
  <c r="O3338" i="4" a="1"/>
  <c r="O3338" i="4" s="1"/>
  <c r="P3335" i="4" a="1"/>
  <c r="P3335" i="4" s="1"/>
  <c r="O3335" i="4" a="1"/>
  <c r="O3335" i="4" s="1"/>
  <c r="O3332" i="4" a="1"/>
  <c r="O3332" i="4" s="1"/>
  <c r="P3332" i="4" a="1"/>
  <c r="P3332" i="4" s="1"/>
  <c r="P3322" i="4" a="1"/>
  <c r="P3322" i="4" s="1"/>
  <c r="C3322" i="4" s="1"/>
  <c r="O3322" i="4" a="1"/>
  <c r="O3322" i="4" s="1"/>
  <c r="P3319" i="4" a="1"/>
  <c r="P3319" i="4" s="1"/>
  <c r="O3319" i="4" a="1"/>
  <c r="O3319" i="4" s="1"/>
  <c r="P3316" i="4" a="1"/>
  <c r="P3316" i="4" s="1"/>
  <c r="O3316" i="4" a="1"/>
  <c r="O3316" i="4" s="1"/>
  <c r="P3306" i="4" a="1"/>
  <c r="P3306" i="4" s="1"/>
  <c r="O3306" i="4" a="1"/>
  <c r="O3306" i="4" s="1"/>
  <c r="P3303" i="4" a="1"/>
  <c r="P3303" i="4" s="1"/>
  <c r="O3303" i="4" a="1"/>
  <c r="O3303" i="4" s="1"/>
  <c r="P3300" i="4" a="1"/>
  <c r="P3300" i="4" s="1"/>
  <c r="O3300" i="4" a="1"/>
  <c r="O3300" i="4" s="1"/>
  <c r="P3293" i="4" a="1"/>
  <c r="P3293" i="4" s="1"/>
  <c r="O3293" i="4" a="1"/>
  <c r="O3293" i="4" s="1"/>
  <c r="P3286" i="4" a="1"/>
  <c r="P3286" i="4" s="1"/>
  <c r="O3286" i="4" a="1"/>
  <c r="O3286" i="4" s="1"/>
  <c r="P3282" i="4" a="1"/>
  <c r="P3282" i="4" s="1"/>
  <c r="O3282" i="4" a="1"/>
  <c r="O3282" i="4" s="1"/>
  <c r="P3279" i="4" a="1"/>
  <c r="P3279" i="4" s="1"/>
  <c r="O3279" i="4" a="1"/>
  <c r="O3279" i="4" s="1"/>
  <c r="P3275" i="4" a="1"/>
  <c r="P3275" i="4" s="1"/>
  <c r="O3275" i="4" a="1"/>
  <c r="O3275" i="4" s="1"/>
  <c r="P3272" i="4" a="1"/>
  <c r="P3272" i="4" s="1"/>
  <c r="O3272" i="4" a="1"/>
  <c r="O3272" i="4" s="1"/>
  <c r="P3268" i="4" a="1"/>
  <c r="P3268" i="4" s="1"/>
  <c r="O3268" i="4" a="1"/>
  <c r="O3268" i="4" s="1"/>
  <c r="P3261" i="4" a="1"/>
  <c r="P3261" i="4" s="1"/>
  <c r="O3261" i="4" a="1"/>
  <c r="O3261" i="4" s="1"/>
  <c r="P3254" i="4" a="1"/>
  <c r="P3254" i="4" s="1"/>
  <c r="C3254" i="4" s="1"/>
  <c r="O3254" i="4" a="1"/>
  <c r="O3254" i="4" s="1"/>
  <c r="P3250" i="4" a="1"/>
  <c r="P3250" i="4" s="1"/>
  <c r="O3250" i="4" a="1"/>
  <c r="O3250" i="4" s="1"/>
  <c r="P3247" i="4" a="1"/>
  <c r="P3247" i="4" s="1"/>
  <c r="O3247" i="4" a="1"/>
  <c r="O3247" i="4" s="1"/>
  <c r="P3243" i="4" a="1"/>
  <c r="P3243" i="4" s="1"/>
  <c r="O3243" i="4" a="1"/>
  <c r="O3243" i="4" s="1"/>
  <c r="O3240" i="4" a="1"/>
  <c r="O3240" i="4" s="1"/>
  <c r="P3240" i="4" a="1"/>
  <c r="P3240" i="4" s="1"/>
  <c r="C3240" i="4" s="1"/>
  <c r="P3236" i="4" a="1"/>
  <c r="P3236" i="4" s="1"/>
  <c r="O3236" i="4" a="1"/>
  <c r="O3236" i="4" s="1"/>
  <c r="P3229" i="4" a="1"/>
  <c r="P3229" i="4" s="1"/>
  <c r="O3229" i="4" a="1"/>
  <c r="O3229" i="4" s="1"/>
  <c r="P3222" i="4" a="1"/>
  <c r="P3222" i="4" s="1"/>
  <c r="O3222" i="4" a="1"/>
  <c r="O3222" i="4" s="1"/>
  <c r="P3218" i="4" a="1"/>
  <c r="P3218" i="4" s="1"/>
  <c r="O3218" i="4" a="1"/>
  <c r="O3218" i="4" s="1"/>
  <c r="P3215" i="4" a="1"/>
  <c r="P3215" i="4" s="1"/>
  <c r="O3215" i="4" a="1"/>
  <c r="O3215" i="4" s="1"/>
  <c r="P3211" i="4" a="1"/>
  <c r="P3211" i="4" s="1"/>
  <c r="O3211" i="4" a="1"/>
  <c r="O3211" i="4" s="1"/>
  <c r="P3208" i="4" a="1"/>
  <c r="P3208" i="4" s="1"/>
  <c r="C3208" i="4" s="1"/>
  <c r="O3208" i="4" a="1"/>
  <c r="O3208" i="4" s="1"/>
  <c r="P3204" i="4" a="1"/>
  <c r="P3204" i="4" s="1"/>
  <c r="O3204" i="4" a="1"/>
  <c r="O3204" i="4" s="1"/>
  <c r="P3197" i="4" a="1"/>
  <c r="P3197" i="4" s="1"/>
  <c r="O3197" i="4" a="1"/>
  <c r="O3197" i="4" s="1"/>
  <c r="P3194" i="4" a="1"/>
  <c r="P3194" i="4" s="1"/>
  <c r="O3194" i="4" a="1"/>
  <c r="O3194" i="4" s="1"/>
  <c r="P3191" i="4" a="1"/>
  <c r="P3191" i="4" s="1"/>
  <c r="O3191" i="4" a="1"/>
  <c r="O3191" i="4" s="1"/>
  <c r="P3181" i="4" a="1"/>
  <c r="P3181" i="4" s="1"/>
  <c r="C3181" i="4" s="1"/>
  <c r="O3181" i="4" a="1"/>
  <c r="O3181" i="4" s="1"/>
  <c r="P3178" i="4" a="1"/>
  <c r="P3178" i="4" s="1"/>
  <c r="O3178" i="4" a="1"/>
  <c r="O3178" i="4" s="1"/>
  <c r="P3174" i="4" a="1"/>
  <c r="P3174" i="4" s="1"/>
  <c r="O3174" i="4" a="1"/>
  <c r="O3174" i="4" s="1"/>
  <c r="O3171" i="4" a="1"/>
  <c r="O3171" i="4" s="1"/>
  <c r="P3171" i="4" a="1"/>
  <c r="P3171" i="4" s="1"/>
  <c r="P3167" i="4" a="1"/>
  <c r="P3167" i="4" s="1"/>
  <c r="C3167" i="4" s="1"/>
  <c r="O3167" i="4" a="1"/>
  <c r="O3167" i="4" s="1"/>
  <c r="P3164" i="4" a="1"/>
  <c r="P3164" i="4" s="1"/>
  <c r="O3164" i="4" a="1"/>
  <c r="O3164" i="4" s="1"/>
  <c r="O3160" i="4" a="1"/>
  <c r="O3160" i="4" s="1"/>
  <c r="P3160" i="4" a="1"/>
  <c r="P3160" i="4" s="1"/>
  <c r="C3160" i="4" s="1"/>
  <c r="P3153" i="4" a="1"/>
  <c r="P3153" i="4" s="1"/>
  <c r="O3153" i="4" a="1"/>
  <c r="O3153" i="4" s="1"/>
  <c r="P3146" i="4" a="1"/>
  <c r="P3146" i="4" s="1"/>
  <c r="C3146" i="4" s="1"/>
  <c r="O3146" i="4" a="1"/>
  <c r="O3146" i="4" s="1"/>
  <c r="P3142" i="4" a="1"/>
  <c r="P3142" i="4" s="1"/>
  <c r="O3142" i="4" a="1"/>
  <c r="O3142" i="4" s="1"/>
  <c r="O3139" i="4" a="1"/>
  <c r="O3139" i="4" s="1"/>
  <c r="P3139" i="4" a="1"/>
  <c r="P3139" i="4" s="1"/>
  <c r="P3135" i="4" a="1"/>
  <c r="P3135" i="4" s="1"/>
  <c r="O3135" i="4" a="1"/>
  <c r="O3135" i="4" s="1"/>
  <c r="P3132" i="4" a="1"/>
  <c r="P3132" i="4" s="1"/>
  <c r="C3132" i="4" s="1"/>
  <c r="O3132" i="4" a="1"/>
  <c r="O3132" i="4" s="1"/>
  <c r="P3128" i="4" a="1"/>
  <c r="P3128" i="4" s="1"/>
  <c r="O3128" i="4" a="1"/>
  <c r="O3128" i="4" s="1"/>
  <c r="P3121" i="4" a="1"/>
  <c r="P3121" i="4" s="1"/>
  <c r="O3121" i="4" a="1"/>
  <c r="O3121" i="4" s="1"/>
  <c r="P3114" i="4" a="1"/>
  <c r="P3114" i="4" s="1"/>
  <c r="O3114" i="4" a="1"/>
  <c r="O3114" i="4" s="1"/>
  <c r="P3110" i="4" a="1"/>
  <c r="P3110" i="4" s="1"/>
  <c r="O3110" i="4" a="1"/>
  <c r="O3110" i="4" s="1"/>
  <c r="P3107" i="4" a="1"/>
  <c r="P3107" i="4" s="1"/>
  <c r="O3107" i="4" a="1"/>
  <c r="O3107" i="4" s="1"/>
  <c r="P3103" i="4" a="1"/>
  <c r="P3103" i="4" s="1"/>
  <c r="C3103" i="4" s="1"/>
  <c r="O3103" i="4" a="1"/>
  <c r="O3103" i="4" s="1"/>
  <c r="P3100" i="4" a="1"/>
  <c r="P3100" i="4" s="1"/>
  <c r="O3100" i="4" a="1"/>
  <c r="O3100" i="4" s="1"/>
  <c r="P3096" i="4" a="1"/>
  <c r="P3096" i="4" s="1"/>
  <c r="O3096" i="4" a="1"/>
  <c r="O3096" i="4" s="1"/>
  <c r="P3089" i="4" a="1"/>
  <c r="P3089" i="4" s="1"/>
  <c r="C3089" i="4" s="1"/>
  <c r="O3089" i="4" a="1"/>
  <c r="O3089" i="4" s="1"/>
  <c r="P3082" i="4" a="1"/>
  <c r="P3082" i="4" s="1"/>
  <c r="O3082" i="4" a="1"/>
  <c r="O3082" i="4" s="1"/>
  <c r="P3078" i="4" a="1"/>
  <c r="P3078" i="4" s="1"/>
  <c r="C3078" i="4" s="1"/>
  <c r="O3078" i="4" a="1"/>
  <c r="O3078" i="4" s="1"/>
  <c r="P3075" i="4" a="1"/>
  <c r="P3075" i="4" s="1"/>
  <c r="C3075" i="4" s="1"/>
  <c r="O3075" i="4" a="1"/>
  <c r="O3075" i="4" s="1"/>
  <c r="P3071" i="4" a="1"/>
  <c r="P3071" i="4" s="1"/>
  <c r="O3071" i="4" a="1"/>
  <c r="O3071" i="4" s="1"/>
  <c r="P3068" i="4" a="1"/>
  <c r="P3068" i="4" s="1"/>
  <c r="O3068" i="4" a="1"/>
  <c r="O3068" i="4" s="1"/>
  <c r="P3064" i="4" a="1"/>
  <c r="P3064" i="4" s="1"/>
  <c r="O3064" i="4" a="1"/>
  <c r="O3064" i="4" s="1"/>
  <c r="P3057" i="4" a="1"/>
  <c r="P3057" i="4" s="1"/>
  <c r="C3057" i="4" s="1"/>
  <c r="O3057" i="4" a="1"/>
  <c r="O3057" i="4" s="1"/>
  <c r="P3050" i="4" a="1"/>
  <c r="P3050" i="4" s="1"/>
  <c r="O3050" i="4" a="1"/>
  <c r="O3050" i="4" s="1"/>
  <c r="P3046" i="4" a="1"/>
  <c r="P3046" i="4" s="1"/>
  <c r="C3046" i="4" s="1"/>
  <c r="O3046" i="4" a="1"/>
  <c r="O3046" i="4" s="1"/>
  <c r="P3043" i="4" a="1"/>
  <c r="P3043" i="4" s="1"/>
  <c r="O3043" i="4" a="1"/>
  <c r="O3043" i="4" s="1"/>
  <c r="P3039" i="4" a="1"/>
  <c r="P3039" i="4" s="1"/>
  <c r="O3039" i="4" a="1"/>
  <c r="O3039" i="4" s="1"/>
  <c r="P3036" i="4" a="1"/>
  <c r="P3036" i="4" s="1"/>
  <c r="O3036" i="4" a="1"/>
  <c r="O3036" i="4" s="1"/>
  <c r="P3032" i="4" a="1"/>
  <c r="P3032" i="4" s="1"/>
  <c r="O3032" i="4" a="1"/>
  <c r="O3032" i="4" s="1"/>
  <c r="P3026" i="4" a="1"/>
  <c r="P3026" i="4" s="1"/>
  <c r="O3026" i="4" a="1"/>
  <c r="O3026" i="4" s="1"/>
  <c r="P3020" i="4" a="1"/>
  <c r="P3020" i="4" s="1"/>
  <c r="O3020" i="4" a="1"/>
  <c r="O3020" i="4" s="1"/>
  <c r="P3016" i="4" a="1"/>
  <c r="P3016" i="4" s="1"/>
  <c r="O3016" i="4" a="1"/>
  <c r="O3016" i="4" s="1"/>
  <c r="P3013" i="4" a="1"/>
  <c r="P3013" i="4" s="1"/>
  <c r="O3013" i="4" a="1"/>
  <c r="O3013" i="4" s="1"/>
  <c r="P3009" i="4" a="1"/>
  <c r="P3009" i="4" s="1"/>
  <c r="O3009" i="4" a="1"/>
  <c r="O3009" i="4" s="1"/>
  <c r="P3006" i="4" a="1"/>
  <c r="P3006" i="4" s="1"/>
  <c r="C3006" i="4" s="1"/>
  <c r="O3006" i="4" a="1"/>
  <c r="O3006" i="4" s="1"/>
  <c r="P3002" i="4" a="1"/>
  <c r="P3002" i="4" s="1"/>
  <c r="O3002" i="4" a="1"/>
  <c r="O3002" i="4" s="1"/>
  <c r="P2996" i="4" a="1"/>
  <c r="P2996" i="4" s="1"/>
  <c r="C2996" i="4" s="1"/>
  <c r="O2996" i="4" a="1"/>
  <c r="O2996" i="4" s="1"/>
  <c r="P2988" i="4" a="1"/>
  <c r="P2988" i="4" s="1"/>
  <c r="O2988" i="4" a="1"/>
  <c r="O2988" i="4" s="1"/>
  <c r="P2980" i="4" a="1"/>
  <c r="P2980" i="4" s="1"/>
  <c r="C2980" i="4" s="1"/>
  <c r="O2980" i="4" a="1"/>
  <c r="O2980" i="4" s="1"/>
  <c r="P2977" i="4" a="1"/>
  <c r="P2977" i="4" s="1"/>
  <c r="O2977" i="4" a="1"/>
  <c r="O2977" i="4" s="1"/>
  <c r="P2971" i="4" a="1"/>
  <c r="P2971" i="4" s="1"/>
  <c r="C2971" i="4" s="1"/>
  <c r="O2971" i="4" a="1"/>
  <c r="O2971" i="4" s="1"/>
  <c r="P2967" i="4" a="1"/>
  <c r="P2967" i="4" s="1"/>
  <c r="O2967" i="4" a="1"/>
  <c r="O2967" i="4" s="1"/>
  <c r="P2961" i="4" a="1"/>
  <c r="P2961" i="4" s="1"/>
  <c r="O2961" i="4" a="1"/>
  <c r="O2961" i="4" s="1"/>
  <c r="P2955" i="4" a="1"/>
  <c r="P2955" i="4" s="1"/>
  <c r="O2955" i="4" a="1"/>
  <c r="O2955" i="4" s="1"/>
  <c r="P2951" i="4" a="1"/>
  <c r="P2951" i="4" s="1"/>
  <c r="O2951" i="4" a="1"/>
  <c r="O2951" i="4" s="1"/>
  <c r="P2945" i="4" a="1"/>
  <c r="P2945" i="4" s="1"/>
  <c r="O2945" i="4" a="1"/>
  <c r="O2945" i="4" s="1"/>
  <c r="P2939" i="4" a="1"/>
  <c r="P2939" i="4" s="1"/>
  <c r="O2939" i="4" a="1"/>
  <c r="O2939" i="4" s="1"/>
  <c r="P2932" i="4" a="1"/>
  <c r="P2932" i="4" s="1"/>
  <c r="O2932" i="4" a="1"/>
  <c r="O2932" i="4" s="1"/>
  <c r="P2928" i="4" a="1"/>
  <c r="P2928" i="4" s="1"/>
  <c r="C2928" i="4" s="1"/>
  <c r="O2928" i="4" a="1"/>
  <c r="O2928" i="4" s="1"/>
  <c r="P2925" i="4" a="1"/>
  <c r="P2925" i="4" s="1"/>
  <c r="O2925" i="4" a="1"/>
  <c r="O2925" i="4" s="1"/>
  <c r="P2922" i="4" a="1"/>
  <c r="P2922" i="4" s="1"/>
  <c r="C2922" i="4" s="1"/>
  <c r="O2922" i="4" a="1"/>
  <c r="O2922" i="4" s="1"/>
  <c r="P2918" i="4" a="1"/>
  <c r="P2918" i="4" s="1"/>
  <c r="O2918" i="4" a="1"/>
  <c r="O2918" i="4" s="1"/>
  <c r="P2915" i="4" a="1"/>
  <c r="P2915" i="4" s="1"/>
  <c r="O2915" i="4" a="1"/>
  <c r="O2915" i="4" s="1"/>
  <c r="P2911" i="4" a="1"/>
  <c r="P2911" i="4" s="1"/>
  <c r="O2911" i="4" a="1"/>
  <c r="O2911" i="4" s="1"/>
  <c r="P2908" i="4" a="1"/>
  <c r="P2908" i="4" s="1"/>
  <c r="C2908" i="4" s="1"/>
  <c r="O2908" i="4" a="1"/>
  <c r="O2908" i="4" s="1"/>
  <c r="P2905" i="4" a="1"/>
  <c r="P2905" i="4" s="1"/>
  <c r="O2905" i="4" a="1"/>
  <c r="O2905" i="4" s="1"/>
  <c r="P2898" i="4" a="1"/>
  <c r="P2898" i="4" s="1"/>
  <c r="C2898" i="4" s="1"/>
  <c r="O2898" i="4" a="1"/>
  <c r="O2898" i="4" s="1"/>
  <c r="O2894" i="4" a="1"/>
  <c r="O2894" i="4" s="1"/>
  <c r="P2894" i="4" a="1"/>
  <c r="P2894" i="4" s="1"/>
  <c r="P2888" i="4" a="1"/>
  <c r="P2888" i="4" s="1"/>
  <c r="O2888" i="4" a="1"/>
  <c r="O2888" i="4" s="1"/>
  <c r="P2885" i="4" a="1"/>
  <c r="P2885" i="4" s="1"/>
  <c r="O2885" i="4" a="1"/>
  <c r="O2885" i="4" s="1"/>
  <c r="P2868" i="4" a="1"/>
  <c r="P2868" i="4" s="1"/>
  <c r="O2868" i="4" a="1"/>
  <c r="O2868" i="4" s="1"/>
  <c r="P2864" i="4" a="1"/>
  <c r="P2864" i="4" s="1"/>
  <c r="O2864" i="4" a="1"/>
  <c r="O2864" i="4" s="1"/>
  <c r="P2861" i="4" a="1"/>
  <c r="P2861" i="4" s="1"/>
  <c r="C2861" i="4" s="1"/>
  <c r="O2861" i="4" a="1"/>
  <c r="O2861" i="4" s="1"/>
  <c r="P2858" i="4" a="1"/>
  <c r="P2858" i="4" s="1"/>
  <c r="O2858" i="4" a="1"/>
  <c r="O2858" i="4" s="1"/>
  <c r="P2854" i="4" a="1"/>
  <c r="P2854" i="4" s="1"/>
  <c r="O2854" i="4" a="1"/>
  <c r="O2854" i="4" s="1"/>
  <c r="P2804" i="4" a="1"/>
  <c r="P2804" i="4" s="1"/>
  <c r="O2804" i="4" a="1"/>
  <c r="O2804" i="4" s="1"/>
  <c r="P2800" i="4" a="1"/>
  <c r="P2800" i="4" s="1"/>
  <c r="O2800" i="4" a="1"/>
  <c r="O2800" i="4" s="1"/>
  <c r="P2797" i="4" a="1"/>
  <c r="P2797" i="4" s="1"/>
  <c r="O2797" i="4" a="1"/>
  <c r="O2797" i="4" s="1"/>
  <c r="P2794" i="4" a="1"/>
  <c r="P2794" i="4" s="1"/>
  <c r="O2794" i="4" a="1"/>
  <c r="O2794" i="4" s="1"/>
  <c r="P2790" i="4" a="1"/>
  <c r="P2790" i="4" s="1"/>
  <c r="O2790" i="4" a="1"/>
  <c r="O2790" i="4" s="1"/>
  <c r="P2740" i="4" a="1"/>
  <c r="P2740" i="4" s="1"/>
  <c r="C2740" i="4" s="1"/>
  <c r="O2740" i="4" a="1"/>
  <c r="O2740" i="4" s="1"/>
  <c r="P2736" i="4" a="1"/>
  <c r="P2736" i="4" s="1"/>
  <c r="O2736" i="4" a="1"/>
  <c r="O2736" i="4" s="1"/>
  <c r="P2733" i="4" a="1"/>
  <c r="P2733" i="4" s="1"/>
  <c r="O2733" i="4" a="1"/>
  <c r="O2733" i="4" s="1"/>
  <c r="P2730" i="4" a="1"/>
  <c r="P2730" i="4" s="1"/>
  <c r="O2730" i="4" a="1"/>
  <c r="O2730" i="4" s="1"/>
  <c r="O2726" i="4" a="1"/>
  <c r="O2726" i="4" s="1"/>
  <c r="P2726" i="4" a="1"/>
  <c r="P2726" i="4" s="1"/>
  <c r="P2676" i="4" a="1"/>
  <c r="P2676" i="4" s="1"/>
  <c r="O2676" i="4" a="1"/>
  <c r="O2676" i="4" s="1"/>
  <c r="P2612" i="4" a="1"/>
  <c r="P2612" i="4" s="1"/>
  <c r="C2612" i="4" s="1"/>
  <c r="O2612" i="4" a="1"/>
  <c r="O2612" i="4" s="1"/>
  <c r="P2548" i="4" a="1"/>
  <c r="P2548" i="4" s="1"/>
  <c r="O2548" i="4" a="1"/>
  <c r="O2548" i="4" s="1"/>
  <c r="P2484" i="4" a="1"/>
  <c r="P2484" i="4" s="1"/>
  <c r="O2484" i="4" a="1"/>
  <c r="O2484" i="4" s="1"/>
  <c r="P2420" i="4" a="1"/>
  <c r="P2420" i="4" s="1"/>
  <c r="O2420" i="4" a="1"/>
  <c r="O2420" i="4" s="1"/>
  <c r="P2356" i="4" a="1"/>
  <c r="P2356" i="4" s="1"/>
  <c r="O2356" i="4" a="1"/>
  <c r="O2356" i="4" s="1"/>
  <c r="P2292" i="4" a="1"/>
  <c r="P2292" i="4" s="1"/>
  <c r="O2292" i="4" a="1"/>
  <c r="O2292" i="4" s="1"/>
  <c r="P2228" i="4" a="1"/>
  <c r="P2228" i="4" s="1"/>
  <c r="C2228" i="4" s="1"/>
  <c r="O2228" i="4" a="1"/>
  <c r="O2228" i="4" s="1"/>
  <c r="P2164" i="4" a="1"/>
  <c r="P2164" i="4" s="1"/>
  <c r="O2164" i="4" a="1"/>
  <c r="O2164" i="4" s="1"/>
  <c r="P2100" i="4" a="1"/>
  <c r="P2100" i="4" s="1"/>
  <c r="O2100" i="4" a="1"/>
  <c r="O2100" i="4" s="1"/>
  <c r="P2036" i="4" a="1"/>
  <c r="P2036" i="4" s="1"/>
  <c r="O2036" i="4" a="1"/>
  <c r="O2036" i="4" s="1"/>
  <c r="P1972" i="4" a="1"/>
  <c r="P1972" i="4" s="1"/>
  <c r="O1972" i="4" a="1"/>
  <c r="O1972" i="4" s="1"/>
  <c r="P1616" i="4" a="1"/>
  <c r="P1616" i="4" s="1"/>
  <c r="O1616" i="4" a="1"/>
  <c r="O1616" i="4" s="1"/>
  <c r="P1608" i="4" a="1"/>
  <c r="P1608" i="4" s="1"/>
  <c r="C1608" i="4" s="1"/>
  <c r="O1608" i="4" a="1"/>
  <c r="O1608" i="4" s="1"/>
  <c r="P1568" i="4" a="1"/>
  <c r="P1568" i="4" s="1"/>
  <c r="O1568" i="4" a="1"/>
  <c r="O1568" i="4" s="1"/>
  <c r="P1554" i="4" a="1"/>
  <c r="P1554" i="4" s="1"/>
  <c r="O1554" i="4" a="1"/>
  <c r="O1554" i="4" s="1"/>
  <c r="P1486" i="4" a="1"/>
  <c r="P1486" i="4" s="1"/>
  <c r="C1486" i="4" s="1"/>
  <c r="O1486" i="4" a="1"/>
  <c r="O1486" i="4" s="1"/>
  <c r="P1482" i="4" a="1"/>
  <c r="P1482" i="4" s="1"/>
  <c r="C1482" i="4" s="1"/>
  <c r="O1482" i="4" a="1"/>
  <c r="O1482" i="4" s="1"/>
  <c r="P1454" i="4" a="1"/>
  <c r="P1454" i="4" s="1"/>
  <c r="O1454" i="4" a="1"/>
  <c r="O1454" i="4" s="1"/>
  <c r="P1450" i="4" a="1"/>
  <c r="P1450" i="4" s="1"/>
  <c r="C1450" i="4" s="1"/>
  <c r="O1450" i="4" a="1"/>
  <c r="O1450" i="4" s="1"/>
  <c r="P1398" i="4" a="1"/>
  <c r="P1398" i="4" s="1"/>
  <c r="O1398" i="4" a="1"/>
  <c r="O1398" i="4" s="1"/>
  <c r="P1390" i="4" a="1"/>
  <c r="P1390" i="4" s="1"/>
  <c r="O1390" i="4" a="1"/>
  <c r="O1390" i="4" s="1"/>
  <c r="P1334" i="4" a="1"/>
  <c r="P1334" i="4" s="1"/>
  <c r="O1334" i="4" a="1"/>
  <c r="O1334" i="4" s="1"/>
  <c r="P1326" i="4" a="1"/>
  <c r="P1326" i="4" s="1"/>
  <c r="O1326" i="4" a="1"/>
  <c r="O1326" i="4" s="1"/>
  <c r="P1288" i="4" a="1"/>
  <c r="P1288" i="4" s="1"/>
  <c r="O1288" i="4" a="1"/>
  <c r="O1288" i="4" s="1"/>
  <c r="P1278" i="4" a="1"/>
  <c r="P1278" i="4" s="1"/>
  <c r="O1278" i="4" a="1"/>
  <c r="O1278" i="4" s="1"/>
  <c r="P743" i="4" a="1"/>
  <c r="P743" i="4" s="1"/>
  <c r="O743" i="4" a="1"/>
  <c r="O743" i="4" s="1"/>
  <c r="P711" i="4" a="1"/>
  <c r="P711" i="4" s="1"/>
  <c r="O711" i="4" a="1"/>
  <c r="O711" i="4" s="1"/>
  <c r="P647" i="4" a="1"/>
  <c r="P647" i="4" s="1"/>
  <c r="O647" i="4" a="1"/>
  <c r="O647" i="4" s="1"/>
  <c r="P583" i="4" a="1"/>
  <c r="P583" i="4" s="1"/>
  <c r="O583" i="4" a="1"/>
  <c r="O583" i="4" s="1"/>
  <c r="P559" i="4" a="1"/>
  <c r="P559" i="4" s="1"/>
  <c r="O559" i="4" a="1"/>
  <c r="O559" i="4" s="1"/>
  <c r="P555" i="4" a="1"/>
  <c r="P555" i="4" s="1"/>
  <c r="O555" i="4" a="1"/>
  <c r="O555" i="4" s="1"/>
  <c r="P551" i="4" a="1"/>
  <c r="P551" i="4" s="1"/>
  <c r="O551" i="4" a="1"/>
  <c r="O551" i="4" s="1"/>
  <c r="P527" i="4" a="1"/>
  <c r="P527" i="4" s="1"/>
  <c r="O527" i="4" a="1"/>
  <c r="O527" i="4" s="1"/>
  <c r="P523" i="4" a="1"/>
  <c r="P523" i="4" s="1"/>
  <c r="O523" i="4" a="1"/>
  <c r="O523" i="4" s="1"/>
  <c r="P519" i="4" a="1"/>
  <c r="P519" i="4" s="1"/>
  <c r="O519" i="4" a="1"/>
  <c r="O519" i="4" s="1"/>
  <c r="P495" i="4" a="1"/>
  <c r="P495" i="4" s="1"/>
  <c r="C495" i="4" s="1"/>
  <c r="O495" i="4" a="1"/>
  <c r="O495" i="4" s="1"/>
  <c r="P491" i="4" a="1"/>
  <c r="P491" i="4" s="1"/>
  <c r="O491" i="4" a="1"/>
  <c r="O491" i="4" s="1"/>
  <c r="P487" i="4" a="1"/>
  <c r="P487" i="4" s="1"/>
  <c r="O487" i="4" a="1"/>
  <c r="O487" i="4" s="1"/>
  <c r="P463" i="4" a="1"/>
  <c r="P463" i="4" s="1"/>
  <c r="O463" i="4" a="1"/>
  <c r="O463" i="4" s="1"/>
  <c r="P459" i="4" a="1"/>
  <c r="P459" i="4" s="1"/>
  <c r="O459" i="4" a="1"/>
  <c r="O459" i="4" s="1"/>
  <c r="P451" i="4" a="1"/>
  <c r="P451" i="4" s="1"/>
  <c r="O451" i="4" a="1"/>
  <c r="O451" i="4" s="1"/>
  <c r="P422" i="4" a="1"/>
  <c r="P422" i="4" s="1"/>
  <c r="O422" i="4" a="1"/>
  <c r="O422" i="4" s="1"/>
  <c r="P390" i="4" a="1"/>
  <c r="P390" i="4" s="1"/>
  <c r="C390" i="4" s="1"/>
  <c r="O390" i="4" a="1"/>
  <c r="O390" i="4" s="1"/>
  <c r="P358" i="4" a="1"/>
  <c r="P358" i="4" s="1"/>
  <c r="C358" i="4" s="1"/>
  <c r="O358" i="4" a="1"/>
  <c r="O358" i="4" s="1"/>
  <c r="P326" i="4" a="1"/>
  <c r="P326" i="4" s="1"/>
  <c r="C326" i="4" s="1"/>
  <c r="O326" i="4" a="1"/>
  <c r="O326" i="4" s="1"/>
  <c r="P276" i="4" a="1"/>
  <c r="P276" i="4" s="1"/>
  <c r="C276" i="4" s="1"/>
  <c r="O276" i="4" a="1"/>
  <c r="O276" i="4" s="1"/>
  <c r="P244" i="4" a="1"/>
  <c r="P244" i="4" s="1"/>
  <c r="C244" i="4" s="1"/>
  <c r="O244" i="4" a="1"/>
  <c r="O244" i="4" s="1"/>
  <c r="P220" i="4" a="1"/>
  <c r="P220" i="4" s="1"/>
  <c r="O220" i="4" a="1"/>
  <c r="O220" i="4" s="1"/>
  <c r="P166" i="4" a="1"/>
  <c r="P166" i="4" s="1"/>
  <c r="C166" i="4" s="1"/>
  <c r="O166" i="4" a="1"/>
  <c r="O166" i="4" s="1"/>
  <c r="P108" i="4" a="1"/>
  <c r="P108" i="4" s="1"/>
  <c r="O108" i="4" a="1"/>
  <c r="O108" i="4" s="1"/>
  <c r="P68" i="4" a="1"/>
  <c r="P68" i="4" s="1"/>
  <c r="O68" i="4" a="1"/>
  <c r="O68" i="4" s="1"/>
  <c r="P46" i="4" a="1"/>
  <c r="P46" i="4" s="1"/>
  <c r="C46" i="4" s="1"/>
  <c r="O46" i="4" a="1"/>
  <c r="O46" i="4" s="1"/>
  <c r="P2935" i="4" a="1"/>
  <c r="P2935" i="4" s="1"/>
  <c r="O2935" i="4" a="1"/>
  <c r="O2935" i="4" s="1"/>
  <c r="P2929" i="4" a="1"/>
  <c r="P2929" i="4" s="1"/>
  <c r="O2929" i="4" a="1"/>
  <c r="O2929" i="4" s="1"/>
  <c r="O2923" i="4" a="1"/>
  <c r="O2923" i="4" s="1"/>
  <c r="P2923" i="4" a="1"/>
  <c r="P2923" i="4" s="1"/>
  <c r="P2919" i="4" a="1"/>
  <c r="P2919" i="4" s="1"/>
  <c r="O2919" i="4" a="1"/>
  <c r="O2919" i="4" s="1"/>
  <c r="P2913" i="4" a="1"/>
  <c r="P2913" i="4" s="1"/>
  <c r="O2913" i="4" a="1"/>
  <c r="O2913" i="4" s="1"/>
  <c r="P2907" i="4" a="1"/>
  <c r="P2907" i="4" s="1"/>
  <c r="O2907" i="4" a="1"/>
  <c r="O2907" i="4" s="1"/>
  <c r="P2903" i="4" a="1"/>
  <c r="P2903" i="4" s="1"/>
  <c r="O2903" i="4" a="1"/>
  <c r="O2903" i="4" s="1"/>
  <c r="P2897" i="4" a="1"/>
  <c r="P2897" i="4" s="1"/>
  <c r="O2897" i="4" a="1"/>
  <c r="O2897" i="4" s="1"/>
  <c r="P2891" i="4" a="1"/>
  <c r="P2891" i="4" s="1"/>
  <c r="O2891" i="4" a="1"/>
  <c r="O2891" i="4" s="1"/>
  <c r="P2887" i="4" a="1"/>
  <c r="P2887" i="4" s="1"/>
  <c r="O2887" i="4" a="1"/>
  <c r="O2887" i="4" s="1"/>
  <c r="P2881" i="4" a="1"/>
  <c r="P2881" i="4" s="1"/>
  <c r="C2881" i="4" s="1"/>
  <c r="O2881" i="4" a="1"/>
  <c r="O2881" i="4" s="1"/>
  <c r="P2875" i="4" a="1"/>
  <c r="P2875" i="4" s="1"/>
  <c r="O2875" i="4" a="1"/>
  <c r="O2875" i="4" s="1"/>
  <c r="P2871" i="4" a="1"/>
  <c r="P2871" i="4" s="1"/>
  <c r="O2871" i="4" a="1"/>
  <c r="O2871" i="4" s="1"/>
  <c r="P2865" i="4" a="1"/>
  <c r="P2865" i="4" s="1"/>
  <c r="O2865" i="4" a="1"/>
  <c r="O2865" i="4" s="1"/>
  <c r="P2859" i="4" a="1"/>
  <c r="P2859" i="4" s="1"/>
  <c r="O2859" i="4" a="1"/>
  <c r="O2859" i="4" s="1"/>
  <c r="P2855" i="4" a="1"/>
  <c r="P2855" i="4" s="1"/>
  <c r="O2855" i="4" a="1"/>
  <c r="O2855" i="4" s="1"/>
  <c r="P2849" i="4" a="1"/>
  <c r="P2849" i="4" s="1"/>
  <c r="O2849" i="4" a="1"/>
  <c r="O2849" i="4" s="1"/>
  <c r="P2843" i="4" a="1"/>
  <c r="P2843" i="4" s="1"/>
  <c r="O2843" i="4" a="1"/>
  <c r="O2843" i="4" s="1"/>
  <c r="P2839" i="4" a="1"/>
  <c r="P2839" i="4" s="1"/>
  <c r="C2839" i="4" s="1"/>
  <c r="O2839" i="4" a="1"/>
  <c r="O2839" i="4" s="1"/>
  <c r="P2833" i="4" a="1"/>
  <c r="P2833" i="4" s="1"/>
  <c r="C2833" i="4" s="1"/>
  <c r="O2833" i="4" a="1"/>
  <c r="O2833" i="4" s="1"/>
  <c r="P2827" i="4" a="1"/>
  <c r="P2827" i="4" s="1"/>
  <c r="O2827" i="4" a="1"/>
  <c r="O2827" i="4" s="1"/>
  <c r="P2823" i="4" a="1"/>
  <c r="P2823" i="4" s="1"/>
  <c r="O2823" i="4" a="1"/>
  <c r="O2823" i="4" s="1"/>
  <c r="P2817" i="4" a="1"/>
  <c r="P2817" i="4" s="1"/>
  <c r="C2817" i="4" s="1"/>
  <c r="O2817" i="4" a="1"/>
  <c r="O2817" i="4" s="1"/>
  <c r="P2811" i="4" a="1"/>
  <c r="P2811" i="4" s="1"/>
  <c r="O2811" i="4" a="1"/>
  <c r="O2811" i="4" s="1"/>
  <c r="P2807" i="4" a="1"/>
  <c r="P2807" i="4" s="1"/>
  <c r="O2807" i="4" a="1"/>
  <c r="O2807" i="4" s="1"/>
  <c r="P2801" i="4" a="1"/>
  <c r="P2801" i="4" s="1"/>
  <c r="O2801" i="4" a="1"/>
  <c r="O2801" i="4" s="1"/>
  <c r="P2795" i="4" a="1"/>
  <c r="P2795" i="4" s="1"/>
  <c r="O2795" i="4" a="1"/>
  <c r="O2795" i="4" s="1"/>
  <c r="P2791" i="4" a="1"/>
  <c r="P2791" i="4" s="1"/>
  <c r="O2791" i="4" a="1"/>
  <c r="O2791" i="4" s="1"/>
  <c r="P2785" i="4" a="1"/>
  <c r="P2785" i="4" s="1"/>
  <c r="C2785" i="4" s="1"/>
  <c r="O2785" i="4" a="1"/>
  <c r="O2785" i="4" s="1"/>
  <c r="P2779" i="4" a="1"/>
  <c r="P2779" i="4" s="1"/>
  <c r="O2779" i="4" a="1"/>
  <c r="O2779" i="4" s="1"/>
  <c r="P2775" i="4" a="1"/>
  <c r="P2775" i="4" s="1"/>
  <c r="O2775" i="4" a="1"/>
  <c r="O2775" i="4" s="1"/>
  <c r="O2769" i="4" a="1"/>
  <c r="O2769" i="4" s="1"/>
  <c r="P2769" i="4" a="1"/>
  <c r="P2769" i="4" s="1"/>
  <c r="P2763" i="4" a="1"/>
  <c r="P2763" i="4" s="1"/>
  <c r="O2763" i="4" a="1"/>
  <c r="O2763" i="4" s="1"/>
  <c r="P2759" i="4" a="1"/>
  <c r="P2759" i="4" s="1"/>
  <c r="O2759" i="4" a="1"/>
  <c r="O2759" i="4" s="1"/>
  <c r="P2753" i="4" a="1"/>
  <c r="P2753" i="4" s="1"/>
  <c r="O2753" i="4" a="1"/>
  <c r="O2753" i="4" s="1"/>
  <c r="P2747" i="4" a="1"/>
  <c r="P2747" i="4" s="1"/>
  <c r="O2747" i="4" a="1"/>
  <c r="O2747" i="4" s="1"/>
  <c r="P2743" i="4" a="1"/>
  <c r="P2743" i="4" s="1"/>
  <c r="O2743" i="4" a="1"/>
  <c r="O2743" i="4" s="1"/>
  <c r="P2737" i="4" a="1"/>
  <c r="P2737" i="4" s="1"/>
  <c r="C2737" i="4" s="1"/>
  <c r="O2737" i="4" a="1"/>
  <c r="O2737" i="4" s="1"/>
  <c r="P2731" i="4" a="1"/>
  <c r="P2731" i="4" s="1"/>
  <c r="O2731" i="4" a="1"/>
  <c r="O2731" i="4" s="1"/>
  <c r="P2727" i="4" a="1"/>
  <c r="P2727" i="4" s="1"/>
  <c r="O2727" i="4" a="1"/>
  <c r="O2727" i="4" s="1"/>
  <c r="P2721" i="4" a="1"/>
  <c r="P2721" i="4" s="1"/>
  <c r="C2721" i="4" s="1"/>
  <c r="O2721" i="4" a="1"/>
  <c r="O2721" i="4" s="1"/>
  <c r="P2715" i="4" a="1"/>
  <c r="P2715" i="4" s="1"/>
  <c r="O2715" i="4" a="1"/>
  <c r="O2715" i="4" s="1"/>
  <c r="P2711" i="4" a="1"/>
  <c r="P2711" i="4" s="1"/>
  <c r="O2711" i="4" a="1"/>
  <c r="O2711" i="4" s="1"/>
  <c r="P2705" i="4" a="1"/>
  <c r="P2705" i="4" s="1"/>
  <c r="O2705" i="4" a="1"/>
  <c r="O2705" i="4" s="1"/>
  <c r="P2699" i="4" a="1"/>
  <c r="P2699" i="4" s="1"/>
  <c r="O2699" i="4" a="1"/>
  <c r="O2699" i="4" s="1"/>
  <c r="P2695" i="4" a="1"/>
  <c r="P2695" i="4" s="1"/>
  <c r="O2695" i="4" a="1"/>
  <c r="O2695" i="4" s="1"/>
  <c r="P2689" i="4" a="1"/>
  <c r="P2689" i="4" s="1"/>
  <c r="C2689" i="4" s="1"/>
  <c r="O2689" i="4" a="1"/>
  <c r="O2689" i="4" s="1"/>
  <c r="P2683" i="4" a="1"/>
  <c r="P2683" i="4" s="1"/>
  <c r="O2683" i="4" a="1"/>
  <c r="O2683" i="4" s="1"/>
  <c r="P2679" i="4" a="1"/>
  <c r="P2679" i="4" s="1"/>
  <c r="O2679" i="4" a="1"/>
  <c r="O2679" i="4" s="1"/>
  <c r="P2673" i="4" a="1"/>
  <c r="P2673" i="4" s="1"/>
  <c r="C2673" i="4" s="1"/>
  <c r="O2673" i="4" a="1"/>
  <c r="O2673" i="4" s="1"/>
  <c r="P2667" i="4" a="1"/>
  <c r="P2667" i="4" s="1"/>
  <c r="O2667" i="4" a="1"/>
  <c r="O2667" i="4" s="1"/>
  <c r="P2663" i="4" a="1"/>
  <c r="P2663" i="4" s="1"/>
  <c r="O2663" i="4" a="1"/>
  <c r="O2663" i="4" s="1"/>
  <c r="P2657" i="4" a="1"/>
  <c r="P2657" i="4" s="1"/>
  <c r="C2657" i="4" s="1"/>
  <c r="O2657" i="4" a="1"/>
  <c r="O2657" i="4" s="1"/>
  <c r="P2651" i="4" a="1"/>
  <c r="P2651" i="4" s="1"/>
  <c r="O2651" i="4" a="1"/>
  <c r="O2651" i="4" s="1"/>
  <c r="P2647" i="4" a="1"/>
  <c r="P2647" i="4" s="1"/>
  <c r="O2647" i="4" a="1"/>
  <c r="O2647" i="4" s="1"/>
  <c r="O2641" i="4" a="1"/>
  <c r="O2641" i="4" s="1"/>
  <c r="P2641" i="4" a="1"/>
  <c r="P2641" i="4" s="1"/>
  <c r="P2635" i="4" a="1"/>
  <c r="P2635" i="4" s="1"/>
  <c r="O2635" i="4" a="1"/>
  <c r="O2635" i="4" s="1"/>
  <c r="P2631" i="4" a="1"/>
  <c r="P2631" i="4" s="1"/>
  <c r="O2631" i="4" a="1"/>
  <c r="O2631" i="4" s="1"/>
  <c r="P2625" i="4" a="1"/>
  <c r="P2625" i="4" s="1"/>
  <c r="C2625" i="4" s="1"/>
  <c r="O2625" i="4" a="1"/>
  <c r="O2625" i="4" s="1"/>
  <c r="P2619" i="4" a="1"/>
  <c r="P2619" i="4" s="1"/>
  <c r="O2619" i="4" a="1"/>
  <c r="O2619" i="4" s="1"/>
  <c r="P2615" i="4" a="1"/>
  <c r="P2615" i="4" s="1"/>
  <c r="O2615" i="4" a="1"/>
  <c r="O2615" i="4" s="1"/>
  <c r="P2609" i="4" a="1"/>
  <c r="P2609" i="4" s="1"/>
  <c r="C2609" i="4" s="1"/>
  <c r="O2609" i="4" a="1"/>
  <c r="O2609" i="4" s="1"/>
  <c r="P2603" i="4" a="1"/>
  <c r="P2603" i="4" s="1"/>
  <c r="C2603" i="4" s="1"/>
  <c r="O2603" i="4" a="1"/>
  <c r="O2603" i="4" s="1"/>
  <c r="P2599" i="4" a="1"/>
  <c r="P2599" i="4" s="1"/>
  <c r="O2599" i="4" a="1"/>
  <c r="O2599" i="4" s="1"/>
  <c r="P2593" i="4" a="1"/>
  <c r="P2593" i="4" s="1"/>
  <c r="C2593" i="4" s="1"/>
  <c r="O2593" i="4" a="1"/>
  <c r="O2593" i="4" s="1"/>
  <c r="P2587" i="4" a="1"/>
  <c r="P2587" i="4" s="1"/>
  <c r="C2587" i="4" s="1"/>
  <c r="O2587" i="4" a="1"/>
  <c r="O2587" i="4" s="1"/>
  <c r="P2583" i="4" a="1"/>
  <c r="P2583" i="4" s="1"/>
  <c r="C2583" i="4" s="1"/>
  <c r="O2583" i="4" a="1"/>
  <c r="O2583" i="4" s="1"/>
  <c r="P2577" i="4" a="1"/>
  <c r="P2577" i="4" s="1"/>
  <c r="C2577" i="4" s="1"/>
  <c r="O2577" i="4" a="1"/>
  <c r="O2577" i="4" s="1"/>
  <c r="P2571" i="4" a="1"/>
  <c r="P2571" i="4" s="1"/>
  <c r="O2571" i="4" a="1"/>
  <c r="O2571" i="4" s="1"/>
  <c r="P2567" i="4" a="1"/>
  <c r="P2567" i="4" s="1"/>
  <c r="O2567" i="4" a="1"/>
  <c r="O2567" i="4" s="1"/>
  <c r="P2561" i="4" a="1"/>
  <c r="P2561" i="4" s="1"/>
  <c r="C2561" i="4" s="1"/>
  <c r="O2561" i="4" a="1"/>
  <c r="O2561" i="4" s="1"/>
  <c r="P2555" i="4" a="1"/>
  <c r="P2555" i="4" s="1"/>
  <c r="O2555" i="4" a="1"/>
  <c r="O2555" i="4" s="1"/>
  <c r="P2551" i="4" a="1"/>
  <c r="P2551" i="4" s="1"/>
  <c r="O2551" i="4" a="1"/>
  <c r="O2551" i="4" s="1"/>
  <c r="P2545" i="4" a="1"/>
  <c r="P2545" i="4" s="1"/>
  <c r="O2545" i="4" a="1"/>
  <c r="O2545" i="4" s="1"/>
  <c r="P2539" i="4" a="1"/>
  <c r="P2539" i="4" s="1"/>
  <c r="O2539" i="4" a="1"/>
  <c r="O2539" i="4" s="1"/>
  <c r="P2535" i="4" a="1"/>
  <c r="P2535" i="4" s="1"/>
  <c r="O2535" i="4" a="1"/>
  <c r="O2535" i="4" s="1"/>
  <c r="P2529" i="4" a="1"/>
  <c r="P2529" i="4" s="1"/>
  <c r="C2529" i="4" s="1"/>
  <c r="O2529" i="4" a="1"/>
  <c r="O2529" i="4" s="1"/>
  <c r="P2523" i="4" a="1"/>
  <c r="P2523" i="4" s="1"/>
  <c r="O2523" i="4" a="1"/>
  <c r="O2523" i="4" s="1"/>
  <c r="P2519" i="4" a="1"/>
  <c r="P2519" i="4" s="1"/>
  <c r="O2519" i="4" a="1"/>
  <c r="O2519" i="4" s="1"/>
  <c r="P2513" i="4" a="1"/>
  <c r="P2513" i="4" s="1"/>
  <c r="O2513" i="4" a="1"/>
  <c r="O2513" i="4" s="1"/>
  <c r="P2507" i="4" a="1"/>
  <c r="P2507" i="4" s="1"/>
  <c r="O2507" i="4" a="1"/>
  <c r="O2507" i="4" s="1"/>
  <c r="P2503" i="4" a="1"/>
  <c r="P2503" i="4" s="1"/>
  <c r="O2503" i="4" a="1"/>
  <c r="O2503" i="4" s="1"/>
  <c r="P2497" i="4" a="1"/>
  <c r="P2497" i="4" s="1"/>
  <c r="O2497" i="4" a="1"/>
  <c r="O2497" i="4" s="1"/>
  <c r="P2491" i="4" a="1"/>
  <c r="P2491" i="4" s="1"/>
  <c r="O2491" i="4" a="1"/>
  <c r="O2491" i="4" s="1"/>
  <c r="P2487" i="4" a="1"/>
  <c r="P2487" i="4" s="1"/>
  <c r="C2487" i="4" s="1"/>
  <c r="O2487" i="4" a="1"/>
  <c r="O2487" i="4" s="1"/>
  <c r="P2481" i="4" a="1"/>
  <c r="P2481" i="4" s="1"/>
  <c r="C2481" i="4" s="1"/>
  <c r="O2481" i="4" a="1"/>
  <c r="O2481" i="4" s="1"/>
  <c r="P2475" i="4" a="1"/>
  <c r="P2475" i="4" s="1"/>
  <c r="O2475" i="4" a="1"/>
  <c r="O2475" i="4" s="1"/>
  <c r="P2471" i="4" a="1"/>
  <c r="P2471" i="4" s="1"/>
  <c r="O2471" i="4" a="1"/>
  <c r="O2471" i="4" s="1"/>
  <c r="P2465" i="4" a="1"/>
  <c r="P2465" i="4" s="1"/>
  <c r="C2465" i="4" s="1"/>
  <c r="O2465" i="4" a="1"/>
  <c r="O2465" i="4" s="1"/>
  <c r="P2459" i="4" a="1"/>
  <c r="P2459" i="4" s="1"/>
  <c r="O2459" i="4" a="1"/>
  <c r="O2459" i="4" s="1"/>
  <c r="P2455" i="4" a="1"/>
  <c r="P2455" i="4" s="1"/>
  <c r="C2455" i="4" s="1"/>
  <c r="O2455" i="4" a="1"/>
  <c r="O2455" i="4" s="1"/>
  <c r="P2449" i="4" a="1"/>
  <c r="P2449" i="4" s="1"/>
  <c r="C2449" i="4" s="1"/>
  <c r="O2449" i="4" a="1"/>
  <c r="O2449" i="4" s="1"/>
  <c r="P2443" i="4" a="1"/>
  <c r="P2443" i="4" s="1"/>
  <c r="O2443" i="4" a="1"/>
  <c r="O2443" i="4" s="1"/>
  <c r="P2439" i="4" a="1"/>
  <c r="P2439" i="4" s="1"/>
  <c r="O2439" i="4" a="1"/>
  <c r="O2439" i="4" s="1"/>
  <c r="P2433" i="4" a="1"/>
  <c r="P2433" i="4" s="1"/>
  <c r="C2433" i="4" s="1"/>
  <c r="O2433" i="4" a="1"/>
  <c r="O2433" i="4" s="1"/>
  <c r="P2427" i="4" a="1"/>
  <c r="P2427" i="4" s="1"/>
  <c r="O2427" i="4" a="1"/>
  <c r="O2427" i="4" s="1"/>
  <c r="P2423" i="4" a="1"/>
  <c r="P2423" i="4" s="1"/>
  <c r="C2423" i="4" s="1"/>
  <c r="O2423" i="4" a="1"/>
  <c r="O2423" i="4" s="1"/>
  <c r="P2417" i="4" a="1"/>
  <c r="P2417" i="4" s="1"/>
  <c r="C2417" i="4" s="1"/>
  <c r="O2417" i="4" a="1"/>
  <c r="O2417" i="4" s="1"/>
  <c r="P2411" i="4" a="1"/>
  <c r="P2411" i="4" s="1"/>
  <c r="C2411" i="4" s="1"/>
  <c r="O2411" i="4" a="1"/>
  <c r="O2411" i="4" s="1"/>
  <c r="P2407" i="4" a="1"/>
  <c r="P2407" i="4" s="1"/>
  <c r="O2407" i="4" a="1"/>
  <c r="O2407" i="4" s="1"/>
  <c r="P2401" i="4" a="1"/>
  <c r="P2401" i="4" s="1"/>
  <c r="O2401" i="4" a="1"/>
  <c r="O2401" i="4" s="1"/>
  <c r="P2395" i="4" a="1"/>
  <c r="P2395" i="4" s="1"/>
  <c r="O2395" i="4" a="1"/>
  <c r="O2395" i="4" s="1"/>
  <c r="P2391" i="4" a="1"/>
  <c r="P2391" i="4" s="1"/>
  <c r="C2391" i="4" s="1"/>
  <c r="O2391" i="4" a="1"/>
  <c r="O2391" i="4" s="1"/>
  <c r="P2385" i="4" a="1"/>
  <c r="P2385" i="4" s="1"/>
  <c r="C2385" i="4" s="1"/>
  <c r="O2385" i="4" a="1"/>
  <c r="O2385" i="4" s="1"/>
  <c r="P2379" i="4" a="1"/>
  <c r="P2379" i="4" s="1"/>
  <c r="O2379" i="4" a="1"/>
  <c r="O2379" i="4" s="1"/>
  <c r="P2375" i="4" a="1"/>
  <c r="P2375" i="4" s="1"/>
  <c r="C2375" i="4" s="1"/>
  <c r="O2375" i="4" a="1"/>
  <c r="O2375" i="4" s="1"/>
  <c r="P2369" i="4" a="1"/>
  <c r="P2369" i="4" s="1"/>
  <c r="O2369" i="4" a="1"/>
  <c r="O2369" i="4" s="1"/>
  <c r="P2363" i="4" a="1"/>
  <c r="P2363" i="4" s="1"/>
  <c r="O2363" i="4" a="1"/>
  <c r="O2363" i="4" s="1"/>
  <c r="P2359" i="4" a="1"/>
  <c r="P2359" i="4" s="1"/>
  <c r="C2359" i="4" s="1"/>
  <c r="O2359" i="4" a="1"/>
  <c r="O2359" i="4" s="1"/>
  <c r="P2353" i="4" a="1"/>
  <c r="P2353" i="4" s="1"/>
  <c r="O2353" i="4" a="1"/>
  <c r="O2353" i="4" s="1"/>
  <c r="P2347" i="4" a="1"/>
  <c r="P2347" i="4" s="1"/>
  <c r="O2347" i="4" a="1"/>
  <c r="O2347" i="4" s="1"/>
  <c r="P2343" i="4" a="1"/>
  <c r="P2343" i="4" s="1"/>
  <c r="C2343" i="4" s="1"/>
  <c r="O2343" i="4" a="1"/>
  <c r="O2343" i="4" s="1"/>
  <c r="P2337" i="4" a="1"/>
  <c r="P2337" i="4" s="1"/>
  <c r="C2337" i="4" s="1"/>
  <c r="O2337" i="4" a="1"/>
  <c r="O2337" i="4" s="1"/>
  <c r="P2331" i="4" a="1"/>
  <c r="P2331" i="4" s="1"/>
  <c r="O2331" i="4" a="1"/>
  <c r="O2331" i="4" s="1"/>
  <c r="P2327" i="4" a="1"/>
  <c r="P2327" i="4" s="1"/>
  <c r="C2327" i="4" s="1"/>
  <c r="O2327" i="4" a="1"/>
  <c r="O2327" i="4" s="1"/>
  <c r="P2321" i="4" a="1"/>
  <c r="P2321" i="4" s="1"/>
  <c r="O2321" i="4" a="1"/>
  <c r="O2321" i="4" s="1"/>
  <c r="P2315" i="4" a="1"/>
  <c r="P2315" i="4" s="1"/>
  <c r="O2315" i="4" a="1"/>
  <c r="O2315" i="4" s="1"/>
  <c r="P2311" i="4" a="1"/>
  <c r="P2311" i="4" s="1"/>
  <c r="C2311" i="4" s="1"/>
  <c r="O2311" i="4" a="1"/>
  <c r="O2311" i="4" s="1"/>
  <c r="P2305" i="4" a="1"/>
  <c r="P2305" i="4" s="1"/>
  <c r="O2305" i="4" a="1"/>
  <c r="O2305" i="4" s="1"/>
  <c r="P2299" i="4" a="1"/>
  <c r="P2299" i="4" s="1"/>
  <c r="O2299" i="4" a="1"/>
  <c r="O2299" i="4" s="1"/>
  <c r="P2295" i="4" a="1"/>
  <c r="P2295" i="4" s="1"/>
  <c r="C2295" i="4" s="1"/>
  <c r="O2295" i="4" a="1"/>
  <c r="O2295" i="4" s="1"/>
  <c r="P2289" i="4" a="1"/>
  <c r="P2289" i="4" s="1"/>
  <c r="O2289" i="4" a="1"/>
  <c r="O2289" i="4" s="1"/>
  <c r="P2283" i="4" a="1"/>
  <c r="P2283" i="4" s="1"/>
  <c r="C2283" i="4" s="1"/>
  <c r="O2283" i="4" a="1"/>
  <c r="O2283" i="4" s="1"/>
  <c r="P2279" i="4" a="1"/>
  <c r="P2279" i="4" s="1"/>
  <c r="O2279" i="4" a="1"/>
  <c r="O2279" i="4" s="1"/>
  <c r="P2273" i="4" a="1"/>
  <c r="P2273" i="4" s="1"/>
  <c r="O2273" i="4" a="1"/>
  <c r="O2273" i="4" s="1"/>
  <c r="P2267" i="4" a="1"/>
  <c r="P2267" i="4" s="1"/>
  <c r="C2267" i="4" s="1"/>
  <c r="O2267" i="4" a="1"/>
  <c r="O2267" i="4" s="1"/>
  <c r="P2263" i="4" a="1"/>
  <c r="P2263" i="4" s="1"/>
  <c r="C2263" i="4" s="1"/>
  <c r="O2263" i="4" a="1"/>
  <c r="O2263" i="4" s="1"/>
  <c r="P2257" i="4" a="1"/>
  <c r="P2257" i="4" s="1"/>
  <c r="C2257" i="4" s="1"/>
  <c r="O2257" i="4" a="1"/>
  <c r="O2257" i="4" s="1"/>
  <c r="P2251" i="4" a="1"/>
  <c r="P2251" i="4" s="1"/>
  <c r="C2251" i="4" s="1"/>
  <c r="O2251" i="4" a="1"/>
  <c r="O2251" i="4" s="1"/>
  <c r="P2247" i="4" a="1"/>
  <c r="P2247" i="4" s="1"/>
  <c r="O2247" i="4" a="1"/>
  <c r="O2247" i="4" s="1"/>
  <c r="P2241" i="4" a="1"/>
  <c r="P2241" i="4" s="1"/>
  <c r="C2241" i="4" s="1"/>
  <c r="O2241" i="4" a="1"/>
  <c r="O2241" i="4" s="1"/>
  <c r="P2235" i="4" a="1"/>
  <c r="P2235" i="4" s="1"/>
  <c r="O2235" i="4" a="1"/>
  <c r="O2235" i="4" s="1"/>
  <c r="P2231" i="4" a="1"/>
  <c r="P2231" i="4" s="1"/>
  <c r="O2231" i="4" a="1"/>
  <c r="O2231" i="4" s="1"/>
  <c r="P2225" i="4" a="1"/>
  <c r="P2225" i="4" s="1"/>
  <c r="O2225" i="4" a="1"/>
  <c r="O2225" i="4" s="1"/>
  <c r="P2219" i="4" a="1"/>
  <c r="P2219" i="4" s="1"/>
  <c r="O2219" i="4" a="1"/>
  <c r="O2219" i="4" s="1"/>
  <c r="P2215" i="4" a="1"/>
  <c r="P2215" i="4" s="1"/>
  <c r="O2215" i="4" a="1"/>
  <c r="O2215" i="4" s="1"/>
  <c r="P2209" i="4" a="1"/>
  <c r="P2209" i="4" s="1"/>
  <c r="O2209" i="4" a="1"/>
  <c r="O2209" i="4" s="1"/>
  <c r="P2203" i="4" a="1"/>
  <c r="P2203" i="4" s="1"/>
  <c r="O2203" i="4" a="1"/>
  <c r="O2203" i="4" s="1"/>
  <c r="P2199" i="4" a="1"/>
  <c r="P2199" i="4" s="1"/>
  <c r="O2199" i="4" a="1"/>
  <c r="O2199" i="4" s="1"/>
  <c r="P2193" i="4" a="1"/>
  <c r="P2193" i="4" s="1"/>
  <c r="O2193" i="4" a="1"/>
  <c r="O2193" i="4" s="1"/>
  <c r="P2187" i="4" a="1"/>
  <c r="P2187" i="4" s="1"/>
  <c r="C2187" i="4" s="1"/>
  <c r="O2187" i="4" a="1"/>
  <c r="O2187" i="4" s="1"/>
  <c r="P2183" i="4" a="1"/>
  <c r="P2183" i="4" s="1"/>
  <c r="C2183" i="4" s="1"/>
  <c r="O2183" i="4" a="1"/>
  <c r="O2183" i="4" s="1"/>
  <c r="P2177" i="4" a="1"/>
  <c r="P2177" i="4" s="1"/>
  <c r="O2177" i="4" a="1"/>
  <c r="O2177" i="4" s="1"/>
  <c r="P2171" i="4" a="1"/>
  <c r="P2171" i="4" s="1"/>
  <c r="O2171" i="4" a="1"/>
  <c r="O2171" i="4" s="1"/>
  <c r="P2167" i="4" a="1"/>
  <c r="P2167" i="4" s="1"/>
  <c r="O2167" i="4" a="1"/>
  <c r="O2167" i="4" s="1"/>
  <c r="P2161" i="4" a="1"/>
  <c r="P2161" i="4" s="1"/>
  <c r="O2161" i="4" a="1"/>
  <c r="O2161" i="4" s="1"/>
  <c r="P2155" i="4" a="1"/>
  <c r="P2155" i="4" s="1"/>
  <c r="O2155" i="4" a="1"/>
  <c r="O2155" i="4" s="1"/>
  <c r="P2151" i="4" a="1"/>
  <c r="P2151" i="4" s="1"/>
  <c r="O2151" i="4" a="1"/>
  <c r="O2151" i="4" s="1"/>
  <c r="P2145" i="4" a="1"/>
  <c r="P2145" i="4" s="1"/>
  <c r="O2145" i="4" a="1"/>
  <c r="O2145" i="4" s="1"/>
  <c r="P2139" i="4" a="1"/>
  <c r="P2139" i="4" s="1"/>
  <c r="O2139" i="4" a="1"/>
  <c r="O2139" i="4" s="1"/>
  <c r="P2135" i="4" a="1"/>
  <c r="P2135" i="4" s="1"/>
  <c r="O2135" i="4" a="1"/>
  <c r="O2135" i="4" s="1"/>
  <c r="P2129" i="4" a="1"/>
  <c r="P2129" i="4" s="1"/>
  <c r="O2129" i="4" a="1"/>
  <c r="O2129" i="4" s="1"/>
  <c r="P2123" i="4" a="1"/>
  <c r="P2123" i="4" s="1"/>
  <c r="O2123" i="4" a="1"/>
  <c r="O2123" i="4" s="1"/>
  <c r="P2119" i="4" a="1"/>
  <c r="P2119" i="4" s="1"/>
  <c r="O2119" i="4" a="1"/>
  <c r="O2119" i="4" s="1"/>
  <c r="P2113" i="4" a="1"/>
  <c r="P2113" i="4" s="1"/>
  <c r="O2113" i="4" a="1"/>
  <c r="O2113" i="4" s="1"/>
  <c r="P2107" i="4" a="1"/>
  <c r="P2107" i="4" s="1"/>
  <c r="O2107" i="4" a="1"/>
  <c r="O2107" i="4" s="1"/>
  <c r="P2103" i="4" a="1"/>
  <c r="P2103" i="4" s="1"/>
  <c r="O2103" i="4" a="1"/>
  <c r="O2103" i="4" s="1"/>
  <c r="P2097" i="4" a="1"/>
  <c r="P2097" i="4" s="1"/>
  <c r="O2097" i="4" a="1"/>
  <c r="O2097" i="4" s="1"/>
  <c r="P2091" i="4" a="1"/>
  <c r="P2091" i="4" s="1"/>
  <c r="O2091" i="4" a="1"/>
  <c r="O2091" i="4" s="1"/>
  <c r="P2087" i="4" a="1"/>
  <c r="P2087" i="4" s="1"/>
  <c r="O2087" i="4" a="1"/>
  <c r="O2087" i="4" s="1"/>
  <c r="O2081" i="4" a="1"/>
  <c r="O2081" i="4" s="1"/>
  <c r="P2081" i="4" a="1"/>
  <c r="P2081" i="4" s="1"/>
  <c r="P2075" i="4" a="1"/>
  <c r="P2075" i="4" s="1"/>
  <c r="O2075" i="4" a="1"/>
  <c r="O2075" i="4" s="1"/>
  <c r="P2071" i="4" a="1"/>
  <c r="P2071" i="4" s="1"/>
  <c r="O2071" i="4" a="1"/>
  <c r="O2071" i="4" s="1"/>
  <c r="P2065" i="4" a="1"/>
  <c r="P2065" i="4" s="1"/>
  <c r="O2065" i="4" a="1"/>
  <c r="O2065" i="4" s="1"/>
  <c r="P2059" i="4" a="1"/>
  <c r="P2059" i="4" s="1"/>
  <c r="O2059" i="4" a="1"/>
  <c r="O2059" i="4" s="1"/>
  <c r="P2055" i="4" a="1"/>
  <c r="P2055" i="4" s="1"/>
  <c r="O2055" i="4" a="1"/>
  <c r="O2055" i="4" s="1"/>
  <c r="P2049" i="4" a="1"/>
  <c r="P2049" i="4" s="1"/>
  <c r="O2049" i="4" a="1"/>
  <c r="O2049" i="4" s="1"/>
  <c r="P2043" i="4" a="1"/>
  <c r="P2043" i="4" s="1"/>
  <c r="O2043" i="4" a="1"/>
  <c r="O2043" i="4" s="1"/>
  <c r="P2039" i="4" a="1"/>
  <c r="P2039" i="4" s="1"/>
  <c r="O2039" i="4" a="1"/>
  <c r="O2039" i="4" s="1"/>
  <c r="P2033" i="4" a="1"/>
  <c r="P2033" i="4" s="1"/>
  <c r="O2033" i="4" a="1"/>
  <c r="O2033" i="4" s="1"/>
  <c r="P2027" i="4" a="1"/>
  <c r="P2027" i="4" s="1"/>
  <c r="O2027" i="4" a="1"/>
  <c r="O2027" i="4" s="1"/>
  <c r="P2023" i="4" a="1"/>
  <c r="P2023" i="4" s="1"/>
  <c r="O2023" i="4" a="1"/>
  <c r="O2023" i="4" s="1"/>
  <c r="P2017" i="4" a="1"/>
  <c r="P2017" i="4" s="1"/>
  <c r="O2017" i="4" a="1"/>
  <c r="O2017" i="4" s="1"/>
  <c r="P2011" i="4" a="1"/>
  <c r="P2011" i="4" s="1"/>
  <c r="O2011" i="4" a="1"/>
  <c r="O2011" i="4" s="1"/>
  <c r="P2007" i="4" a="1"/>
  <c r="P2007" i="4" s="1"/>
  <c r="O2007" i="4" a="1"/>
  <c r="O2007" i="4" s="1"/>
  <c r="P2001" i="4" a="1"/>
  <c r="P2001" i="4" s="1"/>
  <c r="O2001" i="4" a="1"/>
  <c r="O2001" i="4" s="1"/>
  <c r="P1995" i="4" a="1"/>
  <c r="P1995" i="4" s="1"/>
  <c r="C1995" i="4" s="1"/>
  <c r="O1995" i="4" a="1"/>
  <c r="O1995" i="4" s="1"/>
  <c r="P1991" i="4" a="1"/>
  <c r="P1991" i="4" s="1"/>
  <c r="O1991" i="4" a="1"/>
  <c r="O1991" i="4" s="1"/>
  <c r="P1985" i="4" a="1"/>
  <c r="P1985" i="4" s="1"/>
  <c r="O1985" i="4" a="1"/>
  <c r="O1985" i="4" s="1"/>
  <c r="P1979" i="4" a="1"/>
  <c r="P1979" i="4" s="1"/>
  <c r="O1979" i="4" a="1"/>
  <c r="O1979" i="4" s="1"/>
  <c r="P1975" i="4" a="1"/>
  <c r="P1975" i="4" s="1"/>
  <c r="O1975" i="4" a="1"/>
  <c r="O1975" i="4" s="1"/>
  <c r="P1969" i="4" a="1"/>
  <c r="P1969" i="4" s="1"/>
  <c r="O1969" i="4" a="1"/>
  <c r="O1969" i="4" s="1"/>
  <c r="P1963" i="4" a="1"/>
  <c r="P1963" i="4" s="1"/>
  <c r="O1963" i="4" a="1"/>
  <c r="O1963" i="4" s="1"/>
  <c r="P1959" i="4" a="1"/>
  <c r="P1959" i="4" s="1"/>
  <c r="O1959" i="4" a="1"/>
  <c r="O1959" i="4" s="1"/>
  <c r="P1953" i="4" a="1"/>
  <c r="P1953" i="4" s="1"/>
  <c r="O1953" i="4" a="1"/>
  <c r="O1953" i="4" s="1"/>
  <c r="P1946" i="4" a="1"/>
  <c r="P1946" i="4" s="1"/>
  <c r="O1946" i="4" a="1"/>
  <c r="O1946" i="4" s="1"/>
  <c r="P1939" i="4" a="1"/>
  <c r="P1939" i="4" s="1"/>
  <c r="C1939" i="4" s="1"/>
  <c r="O1939" i="4" a="1"/>
  <c r="O1939" i="4" s="1"/>
  <c r="P1935" i="4" a="1"/>
  <c r="P1935" i="4" s="1"/>
  <c r="C1935" i="4" s="1"/>
  <c r="O1935" i="4" a="1"/>
  <c r="O1935" i="4" s="1"/>
  <c r="P1932" i="4" a="1"/>
  <c r="P1932" i="4" s="1"/>
  <c r="O1932" i="4" a="1"/>
  <c r="O1932" i="4" s="1"/>
  <c r="P1928" i="4" a="1"/>
  <c r="P1928" i="4" s="1"/>
  <c r="C1928" i="4" s="1"/>
  <c r="O1928" i="4" a="1"/>
  <c r="O1928" i="4" s="1"/>
  <c r="P1925" i="4" a="1"/>
  <c r="P1925" i="4" s="1"/>
  <c r="O1925" i="4" a="1"/>
  <c r="O1925" i="4" s="1"/>
  <c r="P1921" i="4" a="1"/>
  <c r="P1921" i="4" s="1"/>
  <c r="O1921" i="4" a="1"/>
  <c r="O1921" i="4" s="1"/>
  <c r="P1914" i="4" a="1"/>
  <c r="P1914" i="4" s="1"/>
  <c r="C1914" i="4" s="1"/>
  <c r="O1914" i="4" a="1"/>
  <c r="O1914" i="4" s="1"/>
  <c r="P1907" i="4" a="1"/>
  <c r="P1907" i="4" s="1"/>
  <c r="O1907" i="4" a="1"/>
  <c r="O1907" i="4" s="1"/>
  <c r="P1903" i="4" a="1"/>
  <c r="P1903" i="4" s="1"/>
  <c r="C1903" i="4" s="1"/>
  <c r="O1903" i="4" a="1"/>
  <c r="O1903" i="4" s="1"/>
  <c r="P1900" i="4" a="1"/>
  <c r="P1900" i="4" s="1"/>
  <c r="O1900" i="4" a="1"/>
  <c r="O1900" i="4" s="1"/>
  <c r="P1896" i="4" a="1"/>
  <c r="P1896" i="4" s="1"/>
  <c r="O1896" i="4" a="1"/>
  <c r="O1896" i="4" s="1"/>
  <c r="P1893" i="4" a="1"/>
  <c r="P1893" i="4" s="1"/>
  <c r="O1893" i="4" a="1"/>
  <c r="O1893" i="4" s="1"/>
  <c r="P1889" i="4" a="1"/>
  <c r="P1889" i="4" s="1"/>
  <c r="O1889" i="4" a="1"/>
  <c r="O1889" i="4" s="1"/>
  <c r="P1882" i="4" a="1"/>
  <c r="P1882" i="4" s="1"/>
  <c r="O1882" i="4" a="1"/>
  <c r="O1882" i="4" s="1"/>
  <c r="P1875" i="4" a="1"/>
  <c r="P1875" i="4" s="1"/>
  <c r="O1875" i="4" a="1"/>
  <c r="O1875" i="4" s="1"/>
  <c r="P1871" i="4" a="1"/>
  <c r="P1871" i="4" s="1"/>
  <c r="O1871" i="4" a="1"/>
  <c r="O1871" i="4" s="1"/>
  <c r="P1868" i="4" a="1"/>
  <c r="P1868" i="4" s="1"/>
  <c r="C1868" i="4" s="1"/>
  <c r="O1868" i="4" a="1"/>
  <c r="O1868" i="4" s="1"/>
  <c r="P1864" i="4" a="1"/>
  <c r="P1864" i="4" s="1"/>
  <c r="O1864" i="4" a="1"/>
  <c r="O1864" i="4" s="1"/>
  <c r="P1861" i="4" a="1"/>
  <c r="P1861" i="4" s="1"/>
  <c r="O1861" i="4" a="1"/>
  <c r="O1861" i="4" s="1"/>
  <c r="P1857" i="4" a="1"/>
  <c r="P1857" i="4" s="1"/>
  <c r="O1857" i="4" a="1"/>
  <c r="O1857" i="4" s="1"/>
  <c r="P1850" i="4" a="1"/>
  <c r="P1850" i="4" s="1"/>
  <c r="O1850" i="4" a="1"/>
  <c r="O1850" i="4" s="1"/>
  <c r="P1843" i="4" a="1"/>
  <c r="P1843" i="4" s="1"/>
  <c r="O1843" i="4" a="1"/>
  <c r="O1843" i="4" s="1"/>
  <c r="P1839" i="4" a="1"/>
  <c r="P1839" i="4" s="1"/>
  <c r="O1839" i="4" a="1"/>
  <c r="O1839" i="4" s="1"/>
  <c r="P1836" i="4" a="1"/>
  <c r="P1836" i="4" s="1"/>
  <c r="O1836" i="4" a="1"/>
  <c r="O1836" i="4" s="1"/>
  <c r="P1832" i="4" a="1"/>
  <c r="P1832" i="4" s="1"/>
  <c r="O1832" i="4" a="1"/>
  <c r="O1832" i="4" s="1"/>
  <c r="P1829" i="4" a="1"/>
  <c r="P1829" i="4" s="1"/>
  <c r="O1829" i="4" a="1"/>
  <c r="O1829" i="4" s="1"/>
  <c r="P1825" i="4" a="1"/>
  <c r="P1825" i="4" s="1"/>
  <c r="C1825" i="4" s="1"/>
  <c r="O1825" i="4" a="1"/>
  <c r="O1825" i="4" s="1"/>
  <c r="P1818" i="4" a="1"/>
  <c r="P1818" i="4" s="1"/>
  <c r="C1818" i="4" s="1"/>
  <c r="O1818" i="4" a="1"/>
  <c r="O1818" i="4" s="1"/>
  <c r="P1811" i="4" a="1"/>
  <c r="P1811" i="4" s="1"/>
  <c r="O1811" i="4" a="1"/>
  <c r="O1811" i="4" s="1"/>
  <c r="P1807" i="4" a="1"/>
  <c r="P1807" i="4" s="1"/>
  <c r="O1807" i="4" a="1"/>
  <c r="O1807" i="4" s="1"/>
  <c r="P1804" i="4" a="1"/>
  <c r="P1804" i="4" s="1"/>
  <c r="C1804" i="4" s="1"/>
  <c r="O1804" i="4" a="1"/>
  <c r="O1804" i="4" s="1"/>
  <c r="P1800" i="4" a="1"/>
  <c r="P1800" i="4" s="1"/>
  <c r="O1800" i="4" a="1"/>
  <c r="O1800" i="4" s="1"/>
  <c r="P1797" i="4" a="1"/>
  <c r="P1797" i="4" s="1"/>
  <c r="O1797" i="4" a="1"/>
  <c r="O1797" i="4" s="1"/>
  <c r="P1793" i="4" a="1"/>
  <c r="P1793" i="4" s="1"/>
  <c r="O1793" i="4" a="1"/>
  <c r="O1793" i="4" s="1"/>
  <c r="P1786" i="4" a="1"/>
  <c r="P1786" i="4" s="1"/>
  <c r="C1786" i="4" s="1"/>
  <c r="O1786" i="4" a="1"/>
  <c r="O1786" i="4" s="1"/>
  <c r="P1779" i="4" a="1"/>
  <c r="P1779" i="4" s="1"/>
  <c r="O1779" i="4" a="1"/>
  <c r="O1779" i="4" s="1"/>
  <c r="P1775" i="4" a="1"/>
  <c r="P1775" i="4" s="1"/>
  <c r="O1775" i="4" a="1"/>
  <c r="O1775" i="4" s="1"/>
  <c r="P1772" i="4" a="1"/>
  <c r="P1772" i="4" s="1"/>
  <c r="O1772" i="4" a="1"/>
  <c r="O1772" i="4" s="1"/>
  <c r="P1768" i="4" a="1"/>
  <c r="P1768" i="4" s="1"/>
  <c r="O1768" i="4" a="1"/>
  <c r="O1768" i="4" s="1"/>
  <c r="P1765" i="4" a="1"/>
  <c r="P1765" i="4" s="1"/>
  <c r="O1765" i="4" a="1"/>
  <c r="O1765" i="4" s="1"/>
  <c r="P1761" i="4" a="1"/>
  <c r="P1761" i="4" s="1"/>
  <c r="O1761" i="4" a="1"/>
  <c r="O1761" i="4" s="1"/>
  <c r="P1754" i="4" a="1"/>
  <c r="P1754" i="4" s="1"/>
  <c r="O1754" i="4" a="1"/>
  <c r="O1754" i="4" s="1"/>
  <c r="P1747" i="4" a="1"/>
  <c r="P1747" i="4" s="1"/>
  <c r="C1747" i="4" s="1"/>
  <c r="O1747" i="4" a="1"/>
  <c r="O1747" i="4" s="1"/>
  <c r="P1743" i="4" a="1"/>
  <c r="P1743" i="4" s="1"/>
  <c r="O1743" i="4" a="1"/>
  <c r="O1743" i="4" s="1"/>
  <c r="P1740" i="4" a="1"/>
  <c r="P1740" i="4" s="1"/>
  <c r="O1740" i="4" a="1"/>
  <c r="O1740" i="4" s="1"/>
  <c r="P1736" i="4" a="1"/>
  <c r="P1736" i="4" s="1"/>
  <c r="O1736" i="4" a="1"/>
  <c r="O1736" i="4" s="1"/>
  <c r="P1733" i="4" a="1"/>
  <c r="P1733" i="4" s="1"/>
  <c r="O1733" i="4" a="1"/>
  <c r="O1733" i="4" s="1"/>
  <c r="P1729" i="4" a="1"/>
  <c r="P1729" i="4" s="1"/>
  <c r="O1729" i="4" a="1"/>
  <c r="O1729" i="4" s="1"/>
  <c r="P1722" i="4" a="1"/>
  <c r="P1722" i="4" s="1"/>
  <c r="O1722" i="4" a="1"/>
  <c r="O1722" i="4" s="1"/>
  <c r="P1715" i="4" a="1"/>
  <c r="P1715" i="4" s="1"/>
  <c r="O1715" i="4" a="1"/>
  <c r="O1715" i="4" s="1"/>
  <c r="P1711" i="4" a="1"/>
  <c r="P1711" i="4" s="1"/>
  <c r="C1711" i="4" s="1"/>
  <c r="O1711" i="4" a="1"/>
  <c r="O1711" i="4" s="1"/>
  <c r="P1708" i="4" a="1"/>
  <c r="P1708" i="4" s="1"/>
  <c r="O1708" i="4" a="1"/>
  <c r="O1708" i="4" s="1"/>
  <c r="P1704" i="4" a="1"/>
  <c r="P1704" i="4" s="1"/>
  <c r="O1704" i="4" a="1"/>
  <c r="O1704" i="4" s="1"/>
  <c r="P1701" i="4" a="1"/>
  <c r="P1701" i="4" s="1"/>
  <c r="O1701" i="4" a="1"/>
  <c r="O1701" i="4" s="1"/>
  <c r="P1697" i="4" a="1"/>
  <c r="P1697" i="4" s="1"/>
  <c r="O1697" i="4" a="1"/>
  <c r="O1697" i="4" s="1"/>
  <c r="P1690" i="4" a="1"/>
  <c r="P1690" i="4" s="1"/>
  <c r="O1690" i="4" a="1"/>
  <c r="O1690" i="4" s="1"/>
  <c r="P1683" i="4" a="1"/>
  <c r="P1683" i="4" s="1"/>
  <c r="C1683" i="4" s="1"/>
  <c r="O1683" i="4" a="1"/>
  <c r="O1683" i="4" s="1"/>
  <c r="P1679" i="4" a="1"/>
  <c r="P1679" i="4" s="1"/>
  <c r="O1679" i="4" a="1"/>
  <c r="O1679" i="4" s="1"/>
  <c r="P1676" i="4" a="1"/>
  <c r="P1676" i="4" s="1"/>
  <c r="O1676" i="4" a="1"/>
  <c r="O1676" i="4" s="1"/>
  <c r="P1672" i="4" a="1"/>
  <c r="P1672" i="4" s="1"/>
  <c r="O1672" i="4" a="1"/>
  <c r="O1672" i="4" s="1"/>
  <c r="P1669" i="4" a="1"/>
  <c r="P1669" i="4" s="1"/>
  <c r="O1669" i="4" a="1"/>
  <c r="O1669" i="4" s="1"/>
  <c r="P1665" i="4" a="1"/>
  <c r="P1665" i="4" s="1"/>
  <c r="O1665" i="4" a="1"/>
  <c r="O1665" i="4" s="1"/>
  <c r="P1658" i="4" a="1"/>
  <c r="P1658" i="4" s="1"/>
  <c r="O1658" i="4" a="1"/>
  <c r="O1658" i="4" s="1"/>
  <c r="P1651" i="4" a="1"/>
  <c r="P1651" i="4" s="1"/>
  <c r="C1651" i="4" s="1"/>
  <c r="O1651" i="4" a="1"/>
  <c r="O1651" i="4" s="1"/>
  <c r="P1647" i="4" a="1"/>
  <c r="P1647" i="4" s="1"/>
  <c r="C1647" i="4" s="1"/>
  <c r="O1647" i="4" a="1"/>
  <c r="O1647" i="4" s="1"/>
  <c r="P1644" i="4" a="1"/>
  <c r="P1644" i="4" s="1"/>
  <c r="O1644" i="4" a="1"/>
  <c r="O1644" i="4" s="1"/>
  <c r="P1637" i="4" a="1"/>
  <c r="P1637" i="4" s="1"/>
  <c r="C1637" i="4" s="1"/>
  <c r="O1637" i="4" a="1"/>
  <c r="O1637" i="4" s="1"/>
  <c r="P1633" i="4" a="1"/>
  <c r="P1633" i="4" s="1"/>
  <c r="C1633" i="4" s="1"/>
  <c r="O1633" i="4" a="1"/>
  <c r="O1633" i="4" s="1"/>
  <c r="P1630" i="4" a="1"/>
  <c r="P1630" i="4" s="1"/>
  <c r="O1630" i="4" a="1"/>
  <c r="O1630" i="4" s="1"/>
  <c r="P1626" i="4" a="1"/>
  <c r="P1626" i="4" s="1"/>
  <c r="O1626" i="4" a="1"/>
  <c r="O1626" i="4" s="1"/>
  <c r="P1623" i="4" a="1"/>
  <c r="P1623" i="4" s="1"/>
  <c r="C1623" i="4" s="1"/>
  <c r="O1623" i="4" a="1"/>
  <c r="O1623" i="4" s="1"/>
  <c r="P1619" i="4" a="1"/>
  <c r="P1619" i="4" s="1"/>
  <c r="O1619" i="4" a="1"/>
  <c r="O1619" i="4" s="1"/>
  <c r="P1612" i="4" a="1"/>
  <c r="P1612" i="4" s="1"/>
  <c r="C1612" i="4" s="1"/>
  <c r="O1612" i="4" a="1"/>
  <c r="O1612" i="4" s="1"/>
  <c r="P1605" i="4" a="1"/>
  <c r="P1605" i="4" s="1"/>
  <c r="C1605" i="4" s="1"/>
  <c r="O1605" i="4" a="1"/>
  <c r="O1605" i="4" s="1"/>
  <c r="P1601" i="4" a="1"/>
  <c r="P1601" i="4" s="1"/>
  <c r="O1601" i="4" a="1"/>
  <c r="O1601" i="4" s="1"/>
  <c r="P1598" i="4" a="1"/>
  <c r="P1598" i="4" s="1"/>
  <c r="O1598" i="4" a="1"/>
  <c r="O1598" i="4" s="1"/>
  <c r="P1594" i="4" a="1"/>
  <c r="P1594" i="4" s="1"/>
  <c r="O1594" i="4" a="1"/>
  <c r="O1594" i="4" s="1"/>
  <c r="P1591" i="4" a="1"/>
  <c r="P1591" i="4" s="1"/>
  <c r="O1591" i="4" a="1"/>
  <c r="O1591" i="4" s="1"/>
  <c r="P1587" i="4" a="1"/>
  <c r="P1587" i="4" s="1"/>
  <c r="O1587" i="4" a="1"/>
  <c r="O1587" i="4" s="1"/>
  <c r="P1580" i="4" a="1"/>
  <c r="P1580" i="4" s="1"/>
  <c r="O1580" i="4" a="1"/>
  <c r="O1580" i="4" s="1"/>
  <c r="P1577" i="4" a="1"/>
  <c r="P1577" i="4" s="1"/>
  <c r="O1577" i="4" a="1"/>
  <c r="O1577" i="4" s="1"/>
  <c r="P1574" i="4" a="1"/>
  <c r="P1574" i="4" s="1"/>
  <c r="O1574" i="4" a="1"/>
  <c r="O1574" i="4" s="1"/>
  <c r="P1564" i="4" a="1"/>
  <c r="P1564" i="4" s="1"/>
  <c r="O1564" i="4" a="1"/>
  <c r="O1564" i="4" s="1"/>
  <c r="P1561" i="4" a="1"/>
  <c r="P1561" i="4" s="1"/>
  <c r="O1561" i="4" a="1"/>
  <c r="O1561" i="4" s="1"/>
  <c r="P1558" i="4" a="1"/>
  <c r="P1558" i="4" s="1"/>
  <c r="C1558" i="4" s="1"/>
  <c r="O1558" i="4" a="1"/>
  <c r="O1558" i="4" s="1"/>
  <c r="P1548" i="4" a="1"/>
  <c r="P1548" i="4" s="1"/>
  <c r="O1548" i="4" a="1"/>
  <c r="O1548" i="4" s="1"/>
  <c r="P1545" i="4" a="1"/>
  <c r="P1545" i="4" s="1"/>
  <c r="C1545" i="4" s="1"/>
  <c r="O1545" i="4" a="1"/>
  <c r="O1545" i="4" s="1"/>
  <c r="P1542" i="4" a="1"/>
  <c r="P1542" i="4" s="1"/>
  <c r="C1542" i="4" s="1"/>
  <c r="O1542" i="4" a="1"/>
  <c r="O1542" i="4" s="1"/>
  <c r="P1535" i="4" a="1"/>
  <c r="P1535" i="4" s="1"/>
  <c r="O1535" i="4" a="1"/>
  <c r="O1535" i="4" s="1"/>
  <c r="P1531" i="4" a="1"/>
  <c r="P1531" i="4" s="1"/>
  <c r="O1531" i="4" a="1"/>
  <c r="O1531" i="4" s="1"/>
  <c r="P1527" i="4" a="1"/>
  <c r="P1527" i="4" s="1"/>
  <c r="O1527" i="4" a="1"/>
  <c r="O1527" i="4" s="1"/>
  <c r="P1523" i="4" a="1"/>
  <c r="P1523" i="4" s="1"/>
  <c r="O1523" i="4" a="1"/>
  <c r="O1523" i="4" s="1"/>
  <c r="P1519" i="4" a="1"/>
  <c r="P1519" i="4" s="1"/>
  <c r="O1519" i="4" a="1"/>
  <c r="O1519" i="4" s="1"/>
  <c r="P1515" i="4" a="1"/>
  <c r="P1515" i="4" s="1"/>
  <c r="C1515" i="4" s="1"/>
  <c r="O1515" i="4" a="1"/>
  <c r="O1515" i="4" s="1"/>
  <c r="P1511" i="4" a="1"/>
  <c r="P1511" i="4" s="1"/>
  <c r="O1511" i="4" a="1"/>
  <c r="O1511" i="4" s="1"/>
  <c r="P1507" i="4" a="1"/>
  <c r="P1507" i="4" s="1"/>
  <c r="O1507" i="4" a="1"/>
  <c r="O1507" i="4" s="1"/>
  <c r="P1503" i="4" a="1"/>
  <c r="P1503" i="4" s="1"/>
  <c r="O1503" i="4" a="1"/>
  <c r="O1503" i="4" s="1"/>
  <c r="P1500" i="4" a="1"/>
  <c r="P1500" i="4" s="1"/>
  <c r="O1500" i="4" a="1"/>
  <c r="O1500" i="4" s="1"/>
  <c r="P1496" i="4" a="1"/>
  <c r="P1496" i="4" s="1"/>
  <c r="C1496" i="4" s="1"/>
  <c r="O1496" i="4" a="1"/>
  <c r="O1496" i="4" s="1"/>
  <c r="P1493" i="4" a="1"/>
  <c r="P1493" i="4" s="1"/>
  <c r="C1493" i="4" s="1"/>
  <c r="O1493" i="4" a="1"/>
  <c r="O1493" i="4" s="1"/>
  <c r="P1489" i="4" a="1"/>
  <c r="P1489" i="4" s="1"/>
  <c r="C1489" i="4" s="1"/>
  <c r="O1489" i="4" a="1"/>
  <c r="O1489" i="4" s="1"/>
  <c r="P1479" i="4" a="1"/>
  <c r="P1479" i="4" s="1"/>
  <c r="O1479" i="4" a="1"/>
  <c r="O1479" i="4" s="1"/>
  <c r="P1476" i="4" a="1"/>
  <c r="P1476" i="4" s="1"/>
  <c r="O1476" i="4" a="1"/>
  <c r="O1476" i="4" s="1"/>
  <c r="P1473" i="4" a="1"/>
  <c r="P1473" i="4" s="1"/>
  <c r="O1473" i="4" a="1"/>
  <c r="O1473" i="4" s="1"/>
  <c r="P1463" i="4" a="1"/>
  <c r="P1463" i="4" s="1"/>
  <c r="O1463" i="4" a="1"/>
  <c r="O1463" i="4" s="1"/>
  <c r="P1460" i="4" a="1"/>
  <c r="P1460" i="4" s="1"/>
  <c r="O1460" i="4" a="1"/>
  <c r="O1460" i="4" s="1"/>
  <c r="P1457" i="4" a="1"/>
  <c r="P1457" i="4" s="1"/>
  <c r="C1457" i="4" s="1"/>
  <c r="O1457" i="4" a="1"/>
  <c r="O1457" i="4" s="1"/>
  <c r="P1447" i="4" a="1"/>
  <c r="P1447" i="4" s="1"/>
  <c r="O1447" i="4" a="1"/>
  <c r="O1447" i="4" s="1"/>
  <c r="P1444" i="4" a="1"/>
  <c r="P1444" i="4" s="1"/>
  <c r="O1444" i="4" a="1"/>
  <c r="O1444" i="4" s="1"/>
  <c r="P1440" i="4" a="1"/>
  <c r="P1440" i="4" s="1"/>
  <c r="O1440" i="4" a="1"/>
  <c r="O1440" i="4" s="1"/>
  <c r="P1437" i="4" a="1"/>
  <c r="P1437" i="4" s="1"/>
  <c r="C1437" i="4" s="1"/>
  <c r="O1437" i="4" a="1"/>
  <c r="O1437" i="4" s="1"/>
  <c r="P1433" i="4" a="1"/>
  <c r="P1433" i="4" s="1"/>
  <c r="O1433" i="4" a="1"/>
  <c r="O1433" i="4" s="1"/>
  <c r="P1426" i="4" a="1"/>
  <c r="P1426" i="4" s="1"/>
  <c r="O1426" i="4" a="1"/>
  <c r="O1426" i="4" s="1"/>
  <c r="P1419" i="4" a="1"/>
  <c r="P1419" i="4" s="1"/>
  <c r="O1419" i="4" a="1"/>
  <c r="O1419" i="4" s="1"/>
  <c r="P1415" i="4" a="1"/>
  <c r="P1415" i="4" s="1"/>
  <c r="C1415" i="4" s="1"/>
  <c r="O1415" i="4" a="1"/>
  <c r="O1415" i="4" s="1"/>
  <c r="P1412" i="4" a="1"/>
  <c r="P1412" i="4" s="1"/>
  <c r="O1412" i="4" a="1"/>
  <c r="O1412" i="4" s="1"/>
  <c r="P1408" i="4" a="1"/>
  <c r="P1408" i="4" s="1"/>
  <c r="C1408" i="4" s="1"/>
  <c r="O1408" i="4" a="1"/>
  <c r="O1408" i="4" s="1"/>
  <c r="P1405" i="4" a="1"/>
  <c r="P1405" i="4" s="1"/>
  <c r="C1405" i="4" s="1"/>
  <c r="O1405" i="4" a="1"/>
  <c r="O1405" i="4" s="1"/>
  <c r="P1401" i="4" a="1"/>
  <c r="P1401" i="4" s="1"/>
  <c r="O1401" i="4" a="1"/>
  <c r="O1401" i="4" s="1"/>
  <c r="P1394" i="4" a="1"/>
  <c r="P1394" i="4" s="1"/>
  <c r="O1394" i="4" a="1"/>
  <c r="O1394" i="4" s="1"/>
  <c r="P1387" i="4" a="1"/>
  <c r="P1387" i="4" s="1"/>
  <c r="O1387" i="4" a="1"/>
  <c r="O1387" i="4" s="1"/>
  <c r="P1383" i="4" a="1"/>
  <c r="P1383" i="4" s="1"/>
  <c r="C1383" i="4" s="1"/>
  <c r="O1383" i="4" a="1"/>
  <c r="O1383" i="4" s="1"/>
  <c r="P1380" i="4" a="1"/>
  <c r="P1380" i="4" s="1"/>
  <c r="O1380" i="4" a="1"/>
  <c r="O1380" i="4" s="1"/>
  <c r="P1376" i="4" a="1"/>
  <c r="P1376" i="4" s="1"/>
  <c r="O1376" i="4" a="1"/>
  <c r="O1376" i="4" s="1"/>
  <c r="P1373" i="4" a="1"/>
  <c r="P1373" i="4" s="1"/>
  <c r="C1373" i="4" s="1"/>
  <c r="O1373" i="4" a="1"/>
  <c r="O1373" i="4" s="1"/>
  <c r="P1369" i="4" a="1"/>
  <c r="P1369" i="4" s="1"/>
  <c r="O1369" i="4" a="1"/>
  <c r="O1369" i="4" s="1"/>
  <c r="P1362" i="4" a="1"/>
  <c r="P1362" i="4" s="1"/>
  <c r="O1362" i="4" a="1"/>
  <c r="O1362" i="4" s="1"/>
  <c r="P1355" i="4" a="1"/>
  <c r="P1355" i="4" s="1"/>
  <c r="O1355" i="4" a="1"/>
  <c r="O1355" i="4" s="1"/>
  <c r="P1351" i="4" a="1"/>
  <c r="P1351" i="4" s="1"/>
  <c r="C1351" i="4" s="1"/>
  <c r="O1351" i="4" a="1"/>
  <c r="O1351" i="4" s="1"/>
  <c r="P1348" i="4" a="1"/>
  <c r="P1348" i="4" s="1"/>
  <c r="O1348" i="4" a="1"/>
  <c r="O1348" i="4" s="1"/>
  <c r="P1344" i="4" a="1"/>
  <c r="P1344" i="4" s="1"/>
  <c r="O1344" i="4" a="1"/>
  <c r="O1344" i="4" s="1"/>
  <c r="P1341" i="4" a="1"/>
  <c r="P1341" i="4" s="1"/>
  <c r="O1341" i="4" a="1"/>
  <c r="O1341" i="4" s="1"/>
  <c r="P1337" i="4" a="1"/>
  <c r="P1337" i="4" s="1"/>
  <c r="C1337" i="4" s="1"/>
  <c r="O1337" i="4" a="1"/>
  <c r="O1337" i="4" s="1"/>
  <c r="P1330" i="4" a="1"/>
  <c r="P1330" i="4" s="1"/>
  <c r="O1330" i="4" a="1"/>
  <c r="O1330" i="4" s="1"/>
  <c r="P1323" i="4" a="1"/>
  <c r="P1323" i="4" s="1"/>
  <c r="C1323" i="4" s="1"/>
  <c r="O1323" i="4" a="1"/>
  <c r="O1323" i="4" s="1"/>
  <c r="P1319" i="4" a="1"/>
  <c r="P1319" i="4" s="1"/>
  <c r="O1319" i="4" a="1"/>
  <c r="O1319" i="4" s="1"/>
  <c r="P1316" i="4" a="1"/>
  <c r="P1316" i="4" s="1"/>
  <c r="O1316" i="4" a="1"/>
  <c r="O1316" i="4" s="1"/>
  <c r="P1312" i="4" a="1"/>
  <c r="P1312" i="4" s="1"/>
  <c r="O1312" i="4" a="1"/>
  <c r="O1312" i="4" s="1"/>
  <c r="P1309" i="4" a="1"/>
  <c r="P1309" i="4" s="1"/>
  <c r="C1309" i="4" s="1"/>
  <c r="O1309" i="4" a="1"/>
  <c r="O1309" i="4" s="1"/>
  <c r="P1305" i="4" a="1"/>
  <c r="P1305" i="4" s="1"/>
  <c r="C1305" i="4" s="1"/>
  <c r="O1305" i="4" a="1"/>
  <c r="O1305" i="4" s="1"/>
  <c r="P1298" i="4" a="1"/>
  <c r="P1298" i="4" s="1"/>
  <c r="O1298" i="4" a="1"/>
  <c r="O1298" i="4" s="1"/>
  <c r="P1291" i="4" a="1"/>
  <c r="P1291" i="4" s="1"/>
  <c r="O1291" i="4" a="1"/>
  <c r="O1291" i="4" s="1"/>
  <c r="P1285" i="4" a="1"/>
  <c r="P1285" i="4" s="1"/>
  <c r="C1285" i="4" s="1"/>
  <c r="O1285" i="4" a="1"/>
  <c r="O1285" i="4" s="1"/>
  <c r="P1281" i="4" a="1"/>
  <c r="P1281" i="4" s="1"/>
  <c r="O1281" i="4" a="1"/>
  <c r="O1281" i="4" s="1"/>
  <c r="P1275" i="4" a="1"/>
  <c r="P1275" i="4" s="1"/>
  <c r="C1275" i="4" s="1"/>
  <c r="O1275" i="4" a="1"/>
  <c r="O1275" i="4" s="1"/>
  <c r="P1269" i="4" a="1"/>
  <c r="P1269" i="4" s="1"/>
  <c r="C1269" i="4" s="1"/>
  <c r="O1269" i="4" a="1"/>
  <c r="O1269" i="4" s="1"/>
  <c r="P1265" i="4" a="1"/>
  <c r="P1265" i="4" s="1"/>
  <c r="O1265" i="4" a="1"/>
  <c r="O1265" i="4" s="1"/>
  <c r="P1258" i="4" a="1"/>
  <c r="P1258" i="4" s="1"/>
  <c r="O1258" i="4" a="1"/>
  <c r="O1258" i="4" s="1"/>
  <c r="P1251" i="4" a="1"/>
  <c r="P1251" i="4" s="1"/>
  <c r="O1251" i="4" a="1"/>
  <c r="O1251" i="4" s="1"/>
  <c r="P1247" i="4" a="1"/>
  <c r="P1247" i="4" s="1"/>
  <c r="O1247" i="4" a="1"/>
  <c r="O1247" i="4" s="1"/>
  <c r="P1244" i="4" a="1"/>
  <c r="P1244" i="4" s="1"/>
  <c r="O1244" i="4" a="1"/>
  <c r="O1244" i="4" s="1"/>
  <c r="P1240" i="4" a="1"/>
  <c r="P1240" i="4" s="1"/>
  <c r="O1240" i="4" a="1"/>
  <c r="O1240" i="4" s="1"/>
  <c r="P1237" i="4" a="1"/>
  <c r="P1237" i="4" s="1"/>
  <c r="C1237" i="4" s="1"/>
  <c r="O1237" i="4" a="1"/>
  <c r="O1237" i="4" s="1"/>
  <c r="P1233" i="4" a="1"/>
  <c r="P1233" i="4" s="1"/>
  <c r="O1233" i="4" a="1"/>
  <c r="O1233" i="4" s="1"/>
  <c r="P1226" i="4" a="1"/>
  <c r="P1226" i="4" s="1"/>
  <c r="C1226" i="4" s="1"/>
  <c r="O1226" i="4" a="1"/>
  <c r="O1226" i="4" s="1"/>
  <c r="P1219" i="4" a="1"/>
  <c r="P1219" i="4" s="1"/>
  <c r="C1219" i="4" s="1"/>
  <c r="O1219" i="4" a="1"/>
  <c r="O1219" i="4" s="1"/>
  <c r="P1215" i="4" a="1"/>
  <c r="P1215" i="4" s="1"/>
  <c r="O1215" i="4" a="1"/>
  <c r="O1215" i="4" s="1"/>
  <c r="P1212" i="4" a="1"/>
  <c r="P1212" i="4" s="1"/>
  <c r="O1212" i="4" a="1"/>
  <c r="O1212" i="4" s="1"/>
  <c r="P1208" i="4" a="1"/>
  <c r="P1208" i="4" s="1"/>
  <c r="O1208" i="4" a="1"/>
  <c r="O1208" i="4" s="1"/>
  <c r="P1205" i="4" a="1"/>
  <c r="P1205" i="4" s="1"/>
  <c r="O1205" i="4" a="1"/>
  <c r="O1205" i="4" s="1"/>
  <c r="P1201" i="4" a="1"/>
  <c r="P1201" i="4" s="1"/>
  <c r="C1201" i="4" s="1"/>
  <c r="O1201" i="4" a="1"/>
  <c r="O1201" i="4" s="1"/>
  <c r="P1194" i="4" a="1"/>
  <c r="P1194" i="4" s="1"/>
  <c r="C1194" i="4" s="1"/>
  <c r="O1194" i="4" a="1"/>
  <c r="O1194" i="4" s="1"/>
  <c r="P1187" i="4" a="1"/>
  <c r="P1187" i="4" s="1"/>
  <c r="C1187" i="4" s="1"/>
  <c r="O1187" i="4" a="1"/>
  <c r="O1187" i="4" s="1"/>
  <c r="P1183" i="4" a="1"/>
  <c r="P1183" i="4" s="1"/>
  <c r="C1183" i="4" s="1"/>
  <c r="O1183" i="4" a="1"/>
  <c r="O1183" i="4" s="1"/>
  <c r="P1180" i="4" a="1"/>
  <c r="P1180" i="4" s="1"/>
  <c r="O1180" i="4" a="1"/>
  <c r="O1180" i="4" s="1"/>
  <c r="P1176" i="4" a="1"/>
  <c r="P1176" i="4" s="1"/>
  <c r="C1176" i="4" s="1"/>
  <c r="O1176" i="4" a="1"/>
  <c r="O1176" i="4" s="1"/>
  <c r="P1173" i="4" a="1"/>
  <c r="P1173" i="4" s="1"/>
  <c r="O1173" i="4" a="1"/>
  <c r="O1173" i="4" s="1"/>
  <c r="P1169" i="4" a="1"/>
  <c r="P1169" i="4" s="1"/>
  <c r="O1169" i="4" a="1"/>
  <c r="O1169" i="4" s="1"/>
  <c r="P1162" i="4" a="1"/>
  <c r="P1162" i="4" s="1"/>
  <c r="C1162" i="4" s="1"/>
  <c r="O1162" i="4" a="1"/>
  <c r="O1162" i="4" s="1"/>
  <c r="P1155" i="4" a="1"/>
  <c r="P1155" i="4" s="1"/>
  <c r="O1155" i="4" a="1"/>
  <c r="O1155" i="4" s="1"/>
  <c r="P1151" i="4" a="1"/>
  <c r="P1151" i="4" s="1"/>
  <c r="C1151" i="4" s="1"/>
  <c r="O1151" i="4" a="1"/>
  <c r="O1151" i="4" s="1"/>
  <c r="P1148" i="4" a="1"/>
  <c r="P1148" i="4" s="1"/>
  <c r="O1148" i="4" a="1"/>
  <c r="O1148" i="4" s="1"/>
  <c r="P1144" i="4" a="1"/>
  <c r="P1144" i="4" s="1"/>
  <c r="C1144" i="4" s="1"/>
  <c r="O1144" i="4" a="1"/>
  <c r="O1144" i="4" s="1"/>
  <c r="P1141" i="4" a="1"/>
  <c r="P1141" i="4" s="1"/>
  <c r="O1141" i="4" a="1"/>
  <c r="O1141" i="4" s="1"/>
  <c r="P1137" i="4" a="1"/>
  <c r="P1137" i="4" s="1"/>
  <c r="C1137" i="4" s="1"/>
  <c r="O1137" i="4" a="1"/>
  <c r="O1137" i="4" s="1"/>
  <c r="P1130" i="4" a="1"/>
  <c r="P1130" i="4" s="1"/>
  <c r="O1130" i="4" a="1"/>
  <c r="O1130" i="4" s="1"/>
  <c r="P1123" i="4" a="1"/>
  <c r="P1123" i="4" s="1"/>
  <c r="O1123" i="4" a="1"/>
  <c r="O1123" i="4" s="1"/>
  <c r="P1119" i="4" a="1"/>
  <c r="P1119" i="4" s="1"/>
  <c r="O1119" i="4" a="1"/>
  <c r="O1119" i="4" s="1"/>
  <c r="P1116" i="4" a="1"/>
  <c r="P1116" i="4" s="1"/>
  <c r="O1116" i="4" a="1"/>
  <c r="O1116" i="4" s="1"/>
  <c r="P1112" i="4" a="1"/>
  <c r="P1112" i="4" s="1"/>
  <c r="O1112" i="4" a="1"/>
  <c r="O1112" i="4" s="1"/>
  <c r="P1109" i="4" a="1"/>
  <c r="P1109" i="4" s="1"/>
  <c r="O1109" i="4" a="1"/>
  <c r="O1109" i="4" s="1"/>
  <c r="P1105" i="4" a="1"/>
  <c r="P1105" i="4" s="1"/>
  <c r="C1105" i="4" s="1"/>
  <c r="O1105" i="4" a="1"/>
  <c r="O1105" i="4" s="1"/>
  <c r="P1098" i="4" a="1"/>
  <c r="P1098" i="4" s="1"/>
  <c r="C1098" i="4" s="1"/>
  <c r="O1098" i="4" a="1"/>
  <c r="O1098" i="4" s="1"/>
  <c r="P1091" i="4" a="1"/>
  <c r="P1091" i="4" s="1"/>
  <c r="O1091" i="4" a="1"/>
  <c r="O1091" i="4" s="1"/>
  <c r="P1087" i="4" a="1"/>
  <c r="P1087" i="4" s="1"/>
  <c r="C1087" i="4" s="1"/>
  <c r="O1087" i="4" a="1"/>
  <c r="O1087" i="4" s="1"/>
  <c r="P1084" i="4" a="1"/>
  <c r="P1084" i="4" s="1"/>
  <c r="O1084" i="4" a="1"/>
  <c r="O1084" i="4" s="1"/>
  <c r="P1080" i="4" a="1"/>
  <c r="P1080" i="4" s="1"/>
  <c r="O1080" i="4" a="1"/>
  <c r="O1080" i="4" s="1"/>
  <c r="P1077" i="4" a="1"/>
  <c r="P1077" i="4" s="1"/>
  <c r="O1077" i="4" a="1"/>
  <c r="O1077" i="4" s="1"/>
  <c r="P1073" i="4" a="1"/>
  <c r="P1073" i="4" s="1"/>
  <c r="O1073" i="4" a="1"/>
  <c r="O1073" i="4" s="1"/>
  <c r="P1066" i="4" a="1"/>
  <c r="P1066" i="4" s="1"/>
  <c r="O1066" i="4" a="1"/>
  <c r="O1066" i="4" s="1"/>
  <c r="P1059" i="4" a="1"/>
  <c r="P1059" i="4" s="1"/>
  <c r="O1059" i="4" a="1"/>
  <c r="O1059" i="4" s="1"/>
  <c r="P1055" i="4" a="1"/>
  <c r="P1055" i="4" s="1"/>
  <c r="O1055" i="4" a="1"/>
  <c r="O1055" i="4" s="1"/>
  <c r="P1052" i="4" a="1"/>
  <c r="P1052" i="4" s="1"/>
  <c r="C1052" i="4" s="1"/>
  <c r="O1052" i="4" a="1"/>
  <c r="O1052" i="4" s="1"/>
  <c r="P1048" i="4" a="1"/>
  <c r="P1048" i="4" s="1"/>
  <c r="C1048" i="4" s="1"/>
  <c r="O1048" i="4" a="1"/>
  <c r="O1048" i="4" s="1"/>
  <c r="P1045" i="4" a="1"/>
  <c r="P1045" i="4" s="1"/>
  <c r="O1045" i="4" a="1"/>
  <c r="O1045" i="4" s="1"/>
  <c r="P1041" i="4" a="1"/>
  <c r="P1041" i="4" s="1"/>
  <c r="O1041" i="4" a="1"/>
  <c r="O1041" i="4" s="1"/>
  <c r="P1034" i="4" a="1"/>
  <c r="P1034" i="4" s="1"/>
  <c r="O1034" i="4" a="1"/>
  <c r="O1034" i="4" s="1"/>
  <c r="P1027" i="4" a="1"/>
  <c r="P1027" i="4" s="1"/>
  <c r="O1027" i="4" a="1"/>
  <c r="O1027" i="4" s="1"/>
  <c r="P1023" i="4" a="1"/>
  <c r="P1023" i="4" s="1"/>
  <c r="O1023" i="4" a="1"/>
  <c r="O1023" i="4" s="1"/>
  <c r="P1020" i="4" a="1"/>
  <c r="P1020" i="4" s="1"/>
  <c r="O1020" i="4" a="1"/>
  <c r="O1020" i="4" s="1"/>
  <c r="P1016" i="4" a="1"/>
  <c r="P1016" i="4" s="1"/>
  <c r="O1016" i="4" a="1"/>
  <c r="O1016" i="4" s="1"/>
  <c r="P1013" i="4" a="1"/>
  <c r="P1013" i="4" s="1"/>
  <c r="O1013" i="4" a="1"/>
  <c r="O1013" i="4" s="1"/>
  <c r="P1009" i="4" a="1"/>
  <c r="P1009" i="4" s="1"/>
  <c r="O1009" i="4" a="1"/>
  <c r="O1009" i="4" s="1"/>
  <c r="P1002" i="4" a="1"/>
  <c r="P1002" i="4" s="1"/>
  <c r="O1002" i="4" a="1"/>
  <c r="O1002" i="4" s="1"/>
  <c r="P995" i="4" a="1"/>
  <c r="P995" i="4" s="1"/>
  <c r="O995" i="4" a="1"/>
  <c r="O995" i="4" s="1"/>
  <c r="P991" i="4" a="1"/>
  <c r="P991" i="4" s="1"/>
  <c r="O991" i="4" a="1"/>
  <c r="O991" i="4" s="1"/>
  <c r="P988" i="4" a="1"/>
  <c r="P988" i="4" s="1"/>
  <c r="C988" i="4" s="1"/>
  <c r="O988" i="4" a="1"/>
  <c r="O988" i="4" s="1"/>
  <c r="P984" i="4" a="1"/>
  <c r="P984" i="4" s="1"/>
  <c r="O984" i="4" a="1"/>
  <c r="O984" i="4" s="1"/>
  <c r="P981" i="4" a="1"/>
  <c r="P981" i="4" s="1"/>
  <c r="O981" i="4" a="1"/>
  <c r="O981" i="4" s="1"/>
  <c r="P977" i="4" a="1"/>
  <c r="P977" i="4" s="1"/>
  <c r="O977" i="4" a="1"/>
  <c r="O977" i="4" s="1"/>
  <c r="P970" i="4" a="1"/>
  <c r="P970" i="4" s="1"/>
  <c r="O970" i="4" a="1"/>
  <c r="O970" i="4" s="1"/>
  <c r="P963" i="4" a="1"/>
  <c r="P963" i="4" s="1"/>
  <c r="O963" i="4" a="1"/>
  <c r="O963" i="4" s="1"/>
  <c r="P959" i="4" a="1"/>
  <c r="P959" i="4" s="1"/>
  <c r="O959" i="4" a="1"/>
  <c r="O959" i="4" s="1"/>
  <c r="P956" i="4" a="1"/>
  <c r="P956" i="4" s="1"/>
  <c r="C956" i="4" s="1"/>
  <c r="O956" i="4" a="1"/>
  <c r="O956" i="4" s="1"/>
  <c r="P952" i="4" a="1"/>
  <c r="P952" i="4" s="1"/>
  <c r="C952" i="4" s="1"/>
  <c r="O952" i="4" a="1"/>
  <c r="O952" i="4" s="1"/>
  <c r="P949" i="4" a="1"/>
  <c r="P949" i="4" s="1"/>
  <c r="O949" i="4" a="1"/>
  <c r="O949" i="4" s="1"/>
  <c r="P945" i="4" a="1"/>
  <c r="P945" i="4" s="1"/>
  <c r="O945" i="4" a="1"/>
  <c r="O945" i="4" s="1"/>
  <c r="P938" i="4" a="1"/>
  <c r="P938" i="4" s="1"/>
  <c r="O938" i="4" a="1"/>
  <c r="O938" i="4" s="1"/>
  <c r="P931" i="4" a="1"/>
  <c r="P931" i="4" s="1"/>
  <c r="O931" i="4" a="1"/>
  <c r="O931" i="4" s="1"/>
  <c r="P928" i="4" a="1"/>
  <c r="P928" i="4" s="1"/>
  <c r="O928" i="4" a="1"/>
  <c r="O928" i="4" s="1"/>
  <c r="P924" i="4" a="1"/>
  <c r="P924" i="4" s="1"/>
  <c r="C924" i="4" s="1"/>
  <c r="O924" i="4" a="1"/>
  <c r="O924" i="4" s="1"/>
  <c r="P921" i="4" a="1"/>
  <c r="P921" i="4" s="1"/>
  <c r="O921" i="4" a="1"/>
  <c r="O921" i="4" s="1"/>
  <c r="P917" i="4" a="1"/>
  <c r="P917" i="4" s="1"/>
  <c r="O917" i="4" a="1"/>
  <c r="O917" i="4" s="1"/>
  <c r="P910" i="4" a="1"/>
  <c r="P910" i="4" s="1"/>
  <c r="O910" i="4" a="1"/>
  <c r="O910" i="4" s="1"/>
  <c r="P903" i="4" a="1"/>
  <c r="P903" i="4" s="1"/>
  <c r="C903" i="4" s="1"/>
  <c r="O903" i="4" a="1"/>
  <c r="O903" i="4" s="1"/>
  <c r="P899" i="4" a="1"/>
  <c r="P899" i="4" s="1"/>
  <c r="O899" i="4" a="1"/>
  <c r="O899" i="4" s="1"/>
  <c r="P896" i="4" a="1"/>
  <c r="P896" i="4" s="1"/>
  <c r="C896" i="4" s="1"/>
  <c r="O896" i="4" a="1"/>
  <c r="O896" i="4" s="1"/>
  <c r="P892" i="4" a="1"/>
  <c r="P892" i="4" s="1"/>
  <c r="C892" i="4" s="1"/>
  <c r="O892" i="4" a="1"/>
  <c r="O892" i="4" s="1"/>
  <c r="P889" i="4" a="1"/>
  <c r="P889" i="4" s="1"/>
  <c r="O889" i="4" a="1"/>
  <c r="O889" i="4" s="1"/>
  <c r="P885" i="4" a="1"/>
  <c r="P885" i="4" s="1"/>
  <c r="O885" i="4" a="1"/>
  <c r="O885" i="4" s="1"/>
  <c r="P878" i="4" a="1"/>
  <c r="P878" i="4" s="1"/>
  <c r="C878" i="4" s="1"/>
  <c r="O878" i="4" a="1"/>
  <c r="O878" i="4" s="1"/>
  <c r="P871" i="4" a="1"/>
  <c r="P871" i="4" s="1"/>
  <c r="O871" i="4" a="1"/>
  <c r="O871" i="4" s="1"/>
  <c r="P867" i="4" a="1"/>
  <c r="P867" i="4" s="1"/>
  <c r="O867" i="4" a="1"/>
  <c r="O867" i="4" s="1"/>
  <c r="P864" i="4" a="1"/>
  <c r="P864" i="4" s="1"/>
  <c r="C864" i="4" s="1"/>
  <c r="O864" i="4" a="1"/>
  <c r="O864" i="4" s="1"/>
  <c r="P860" i="4" a="1"/>
  <c r="P860" i="4" s="1"/>
  <c r="C860" i="4" s="1"/>
  <c r="O860" i="4" a="1"/>
  <c r="O860" i="4" s="1"/>
  <c r="P857" i="4" a="1"/>
  <c r="P857" i="4" s="1"/>
  <c r="O857" i="4" a="1"/>
  <c r="O857" i="4" s="1"/>
  <c r="P853" i="4" a="1"/>
  <c r="P853" i="4" s="1"/>
  <c r="O853" i="4" a="1"/>
  <c r="O853" i="4" s="1"/>
  <c r="P846" i="4" a="1"/>
  <c r="P846" i="4" s="1"/>
  <c r="O846" i="4" a="1"/>
  <c r="O846" i="4" s="1"/>
  <c r="P839" i="4" a="1"/>
  <c r="P839" i="4" s="1"/>
  <c r="O839" i="4" a="1"/>
  <c r="O839" i="4" s="1"/>
  <c r="P835" i="4" a="1"/>
  <c r="P835" i="4" s="1"/>
  <c r="O835" i="4" a="1"/>
  <c r="O835" i="4" s="1"/>
  <c r="P832" i="4" a="1"/>
  <c r="P832" i="4" s="1"/>
  <c r="C832" i="4" s="1"/>
  <c r="O832" i="4" a="1"/>
  <c r="O832" i="4" s="1"/>
  <c r="P828" i="4" a="1"/>
  <c r="P828" i="4" s="1"/>
  <c r="O828" i="4" a="1"/>
  <c r="O828" i="4" s="1"/>
  <c r="P825" i="4" a="1"/>
  <c r="P825" i="4" s="1"/>
  <c r="O825" i="4" a="1"/>
  <c r="O825" i="4" s="1"/>
  <c r="P821" i="4" a="1"/>
  <c r="P821" i="4" s="1"/>
  <c r="O821" i="4" a="1"/>
  <c r="O821" i="4" s="1"/>
  <c r="P814" i="4" a="1"/>
  <c r="P814" i="4" s="1"/>
  <c r="O814" i="4" a="1"/>
  <c r="O814" i="4" s="1"/>
  <c r="P807" i="4" a="1"/>
  <c r="P807" i="4" s="1"/>
  <c r="O807" i="4" a="1"/>
  <c r="O807" i="4" s="1"/>
  <c r="P803" i="4" a="1"/>
  <c r="P803" i="4" s="1"/>
  <c r="O803" i="4" a="1"/>
  <c r="O803" i="4" s="1"/>
  <c r="P800" i="4" a="1"/>
  <c r="P800" i="4" s="1"/>
  <c r="C800" i="4" s="1"/>
  <c r="O800" i="4" a="1"/>
  <c r="O800" i="4" s="1"/>
  <c r="P796" i="4" a="1"/>
  <c r="P796" i="4" s="1"/>
  <c r="C796" i="4" s="1"/>
  <c r="O796" i="4" a="1"/>
  <c r="O796" i="4" s="1"/>
  <c r="O793" i="4" a="1"/>
  <c r="O793" i="4" s="1"/>
  <c r="P793" i="4" a="1"/>
  <c r="P793" i="4" s="1"/>
  <c r="P789" i="4" a="1"/>
  <c r="P789" i="4" s="1"/>
  <c r="O789" i="4" a="1"/>
  <c r="O789" i="4" s="1"/>
  <c r="P782" i="4" a="1"/>
  <c r="P782" i="4" s="1"/>
  <c r="O782" i="4" a="1"/>
  <c r="O782" i="4" s="1"/>
  <c r="P775" i="4" a="1"/>
  <c r="P775" i="4" s="1"/>
  <c r="O775" i="4" a="1"/>
  <c r="O775" i="4" s="1"/>
  <c r="P771" i="4" a="1"/>
  <c r="P771" i="4" s="1"/>
  <c r="O771" i="4" a="1"/>
  <c r="O771" i="4" s="1"/>
  <c r="P768" i="4" a="1"/>
  <c r="P768" i="4" s="1"/>
  <c r="C768" i="4" s="1"/>
  <c r="O768" i="4" a="1"/>
  <c r="O768" i="4" s="1"/>
  <c r="P765" i="4" a="1"/>
  <c r="P765" i="4" s="1"/>
  <c r="O765" i="4" a="1"/>
  <c r="O765" i="4" s="1"/>
  <c r="P755" i="4" a="1"/>
  <c r="P755" i="4" s="1"/>
  <c r="O755" i="4" a="1"/>
  <c r="O755" i="4" s="1"/>
  <c r="P752" i="4" a="1"/>
  <c r="P752" i="4" s="1"/>
  <c r="O752" i="4" a="1"/>
  <c r="O752" i="4" s="1"/>
  <c r="P739" i="4" a="1"/>
  <c r="P739" i="4" s="1"/>
  <c r="O739" i="4" a="1"/>
  <c r="O739" i="4" s="1"/>
  <c r="P736" i="4" a="1"/>
  <c r="P736" i="4" s="1"/>
  <c r="O736" i="4" a="1"/>
  <c r="O736" i="4" s="1"/>
  <c r="P733" i="4" a="1"/>
  <c r="P733" i="4" s="1"/>
  <c r="C733" i="4" s="1"/>
  <c r="O733" i="4" a="1"/>
  <c r="O733" i="4" s="1"/>
  <c r="P730" i="4" a="1"/>
  <c r="P730" i="4" s="1"/>
  <c r="O730" i="4" a="1"/>
  <c r="O730" i="4" s="1"/>
  <c r="P723" i="4" a="1"/>
  <c r="P723" i="4" s="1"/>
  <c r="O723" i="4" a="1"/>
  <c r="O723" i="4" s="1"/>
  <c r="P720" i="4" a="1"/>
  <c r="P720" i="4" s="1"/>
  <c r="O720" i="4" a="1"/>
  <c r="O720" i="4" s="1"/>
  <c r="P717" i="4" a="1"/>
  <c r="P717" i="4" s="1"/>
  <c r="C717" i="4" s="1"/>
  <c r="O717" i="4" a="1"/>
  <c r="O717" i="4" s="1"/>
  <c r="P714" i="4" a="1"/>
  <c r="P714" i="4" s="1"/>
  <c r="O714" i="4" a="1"/>
  <c r="O714" i="4" s="1"/>
  <c r="P707" i="4" a="1"/>
  <c r="P707" i="4" s="1"/>
  <c r="O707" i="4" a="1"/>
  <c r="O707" i="4" s="1"/>
  <c r="P704" i="4" a="1"/>
  <c r="P704" i="4" s="1"/>
  <c r="O704" i="4" a="1"/>
  <c r="O704" i="4" s="1"/>
  <c r="P701" i="4" a="1"/>
  <c r="P701" i="4" s="1"/>
  <c r="C701" i="4" s="1"/>
  <c r="O701" i="4" a="1"/>
  <c r="O701" i="4" s="1"/>
  <c r="P698" i="4" a="1"/>
  <c r="P698" i="4" s="1"/>
  <c r="O698" i="4" a="1"/>
  <c r="O698" i="4" s="1"/>
  <c r="P691" i="4" a="1"/>
  <c r="P691" i="4" s="1"/>
  <c r="O691" i="4" a="1"/>
  <c r="O691" i="4" s="1"/>
  <c r="P688" i="4" a="1"/>
  <c r="P688" i="4" s="1"/>
  <c r="O688" i="4" a="1"/>
  <c r="O688" i="4" s="1"/>
  <c r="P685" i="4" a="1"/>
  <c r="P685" i="4" s="1"/>
  <c r="C685" i="4" s="1"/>
  <c r="O685" i="4" a="1"/>
  <c r="O685" i="4" s="1"/>
  <c r="P682" i="4" a="1"/>
  <c r="P682" i="4" s="1"/>
  <c r="O682" i="4" a="1"/>
  <c r="O682" i="4" s="1"/>
  <c r="P675" i="4" a="1"/>
  <c r="P675" i="4" s="1"/>
  <c r="C675" i="4" s="1"/>
  <c r="O675" i="4" a="1"/>
  <c r="O675" i="4" s="1"/>
  <c r="P672" i="4" a="1"/>
  <c r="P672" i="4" s="1"/>
  <c r="O672" i="4" a="1"/>
  <c r="O672" i="4" s="1"/>
  <c r="P669" i="4" a="1"/>
  <c r="P669" i="4" s="1"/>
  <c r="C669" i="4" s="1"/>
  <c r="O669" i="4" a="1"/>
  <c r="O669" i="4" s="1"/>
  <c r="P666" i="4" a="1"/>
  <c r="P666" i="4" s="1"/>
  <c r="O666" i="4" a="1"/>
  <c r="O666" i="4" s="1"/>
  <c r="P659" i="4" a="1"/>
  <c r="P659" i="4" s="1"/>
  <c r="C659" i="4" s="1"/>
  <c r="O659" i="4" a="1"/>
  <c r="O659" i="4" s="1"/>
  <c r="P656" i="4" a="1"/>
  <c r="P656" i="4" s="1"/>
  <c r="O656" i="4" a="1"/>
  <c r="O656" i="4" s="1"/>
  <c r="P653" i="4" a="1"/>
  <c r="P653" i="4" s="1"/>
  <c r="O653" i="4" a="1"/>
  <c r="O653" i="4" s="1"/>
  <c r="P650" i="4" a="1"/>
  <c r="P650" i="4" s="1"/>
  <c r="C650" i="4" s="1"/>
  <c r="O650" i="4" a="1"/>
  <c r="O650" i="4" s="1"/>
  <c r="P643" i="4" a="1"/>
  <c r="P643" i="4" s="1"/>
  <c r="O643" i="4" a="1"/>
  <c r="O643" i="4" s="1"/>
  <c r="P640" i="4" a="1"/>
  <c r="P640" i="4" s="1"/>
  <c r="O640" i="4" a="1"/>
  <c r="O640" i="4" s="1"/>
  <c r="P637" i="4" a="1"/>
  <c r="P637" i="4" s="1"/>
  <c r="O637" i="4" a="1"/>
  <c r="O637" i="4" s="1"/>
  <c r="P634" i="4" a="1"/>
  <c r="P634" i="4" s="1"/>
  <c r="O634" i="4" a="1"/>
  <c r="O634" i="4" s="1"/>
  <c r="P627" i="4" a="1"/>
  <c r="P627" i="4" s="1"/>
  <c r="O627" i="4" a="1"/>
  <c r="O627" i="4" s="1"/>
  <c r="P624" i="4" a="1"/>
  <c r="P624" i="4" s="1"/>
  <c r="C624" i="4" s="1"/>
  <c r="O624" i="4" a="1"/>
  <c r="O624" i="4" s="1"/>
  <c r="P621" i="4" a="1"/>
  <c r="P621" i="4" s="1"/>
  <c r="C621" i="4" s="1"/>
  <c r="O621" i="4" a="1"/>
  <c r="O621" i="4" s="1"/>
  <c r="P618" i="4" a="1"/>
  <c r="P618" i="4" s="1"/>
  <c r="O618" i="4" a="1"/>
  <c r="O618" i="4" s="1"/>
  <c r="P611" i="4" a="1"/>
  <c r="P611" i="4" s="1"/>
  <c r="O611" i="4" a="1"/>
  <c r="O611" i="4" s="1"/>
  <c r="P608" i="4" a="1"/>
  <c r="P608" i="4" s="1"/>
  <c r="O608" i="4" a="1"/>
  <c r="O608" i="4" s="1"/>
  <c r="P605" i="4" a="1"/>
  <c r="P605" i="4" s="1"/>
  <c r="C605" i="4" s="1"/>
  <c r="O605" i="4" a="1"/>
  <c r="O605" i="4" s="1"/>
  <c r="P602" i="4" a="1"/>
  <c r="P602" i="4" s="1"/>
  <c r="O602" i="4" a="1"/>
  <c r="O602" i="4" s="1"/>
  <c r="P595" i="4" a="1"/>
  <c r="P595" i="4" s="1"/>
  <c r="O595" i="4" a="1"/>
  <c r="O595" i="4" s="1"/>
  <c r="P592" i="4" a="1"/>
  <c r="P592" i="4" s="1"/>
  <c r="C592" i="4" s="1"/>
  <c r="O592" i="4" a="1"/>
  <c r="O592" i="4" s="1"/>
  <c r="P589" i="4" a="1"/>
  <c r="P589" i="4" s="1"/>
  <c r="C589" i="4" s="1"/>
  <c r="O589" i="4" a="1"/>
  <c r="O589" i="4" s="1"/>
  <c r="P586" i="4" a="1"/>
  <c r="P586" i="4" s="1"/>
  <c r="O586" i="4" a="1"/>
  <c r="O586" i="4" s="1"/>
  <c r="P579" i="4" a="1"/>
  <c r="P579" i="4" s="1"/>
  <c r="O579" i="4" a="1"/>
  <c r="O579" i="4" s="1"/>
  <c r="P574" i="4" a="1"/>
  <c r="P574" i="4" s="1"/>
  <c r="O574" i="4" a="1"/>
  <c r="O574" i="4" s="1"/>
  <c r="P568" i="4" a="1"/>
  <c r="P568" i="4" s="1"/>
  <c r="C568" i="4" s="1"/>
  <c r="O568" i="4" a="1"/>
  <c r="O568" i="4" s="1"/>
  <c r="P565" i="4" a="1"/>
  <c r="P565" i="4" s="1"/>
  <c r="O565" i="4" a="1"/>
  <c r="O565" i="4" s="1"/>
  <c r="P562" i="4" a="1"/>
  <c r="P562" i="4" s="1"/>
  <c r="O562" i="4" a="1"/>
  <c r="O562" i="4" s="1"/>
  <c r="P556" i="4" a="1"/>
  <c r="P556" i="4" s="1"/>
  <c r="O556" i="4" a="1"/>
  <c r="O556" i="4" s="1"/>
  <c r="P547" i="4" a="1"/>
  <c r="P547" i="4" s="1"/>
  <c r="O547" i="4" a="1"/>
  <c r="O547" i="4" s="1"/>
  <c r="P542" i="4" a="1"/>
  <c r="P542" i="4" s="1"/>
  <c r="O542" i="4" a="1"/>
  <c r="O542" i="4" s="1"/>
  <c r="P536" i="4" a="1"/>
  <c r="P536" i="4" s="1"/>
  <c r="C536" i="4" s="1"/>
  <c r="O536" i="4" a="1"/>
  <c r="O536" i="4" s="1"/>
  <c r="P533" i="4" a="1"/>
  <c r="P533" i="4" s="1"/>
  <c r="O533" i="4" a="1"/>
  <c r="O533" i="4" s="1"/>
  <c r="P530" i="4" a="1"/>
  <c r="P530" i="4" s="1"/>
  <c r="O530" i="4" a="1"/>
  <c r="O530" i="4" s="1"/>
  <c r="P524" i="4" a="1"/>
  <c r="P524" i="4" s="1"/>
  <c r="O524" i="4" a="1"/>
  <c r="O524" i="4" s="1"/>
  <c r="P515" i="4" a="1"/>
  <c r="P515" i="4" s="1"/>
  <c r="O515" i="4" a="1"/>
  <c r="O515" i="4" s="1"/>
  <c r="P510" i="4" a="1"/>
  <c r="P510" i="4" s="1"/>
  <c r="O510" i="4" a="1"/>
  <c r="O510" i="4" s="1"/>
  <c r="P504" i="4" a="1"/>
  <c r="P504" i="4" s="1"/>
  <c r="O504" i="4" a="1"/>
  <c r="O504" i="4" s="1"/>
  <c r="P501" i="4" a="1"/>
  <c r="P501" i="4" s="1"/>
  <c r="O501" i="4" a="1"/>
  <c r="O501" i="4" s="1"/>
  <c r="P498" i="4" a="1"/>
  <c r="P498" i="4" s="1"/>
  <c r="O498" i="4" a="1"/>
  <c r="O498" i="4" s="1"/>
  <c r="P492" i="4" a="1"/>
  <c r="P492" i="4" s="1"/>
  <c r="O492" i="4" a="1"/>
  <c r="O492" i="4" s="1"/>
  <c r="P483" i="4" a="1"/>
  <c r="P483" i="4" s="1"/>
  <c r="C483" i="4" s="1"/>
  <c r="O483" i="4" a="1"/>
  <c r="O483" i="4" s="1"/>
  <c r="P478" i="4" a="1"/>
  <c r="P478" i="4" s="1"/>
  <c r="C478" i="4" s="1"/>
  <c r="O478" i="4" a="1"/>
  <c r="O478" i="4" s="1"/>
  <c r="P472" i="4" a="1"/>
  <c r="P472" i="4" s="1"/>
  <c r="C472" i="4" s="1"/>
  <c r="O472" i="4" a="1"/>
  <c r="O472" i="4" s="1"/>
  <c r="P469" i="4" a="1"/>
  <c r="P469" i="4" s="1"/>
  <c r="O469" i="4" a="1"/>
  <c r="O469" i="4" s="1"/>
  <c r="P466" i="4" a="1"/>
  <c r="P466" i="4" s="1"/>
  <c r="C466" i="4" s="1"/>
  <c r="O466" i="4" a="1"/>
  <c r="O466" i="4" s="1"/>
  <c r="P460" i="4" a="1"/>
  <c r="P460" i="4" s="1"/>
  <c r="C460" i="4" s="1"/>
  <c r="O460" i="4" a="1"/>
  <c r="O460" i="4" s="1"/>
  <c r="P454" i="4" a="1"/>
  <c r="P454" i="4" s="1"/>
  <c r="C454" i="4" s="1"/>
  <c r="O454" i="4" a="1"/>
  <c r="O454" i="4" s="1"/>
  <c r="P448" i="4" a="1"/>
  <c r="P448" i="4" s="1"/>
  <c r="O448" i="4" a="1"/>
  <c r="O448" i="4" s="1"/>
  <c r="P444" i="4" a="1"/>
  <c r="P444" i="4" s="1"/>
  <c r="C444" i="4" s="1"/>
  <c r="O444" i="4" a="1"/>
  <c r="O444" i="4" s="1"/>
  <c r="P438" i="4" a="1"/>
  <c r="P438" i="4" s="1"/>
  <c r="C438" i="4" s="1"/>
  <c r="O438" i="4" a="1"/>
  <c r="O438" i="4" s="1"/>
  <c r="P434" i="4" a="1"/>
  <c r="P434" i="4" s="1"/>
  <c r="C434" i="4" s="1"/>
  <c r="O434" i="4" a="1"/>
  <c r="O434" i="4" s="1"/>
  <c r="P431" i="4" a="1"/>
  <c r="P431" i="4" s="1"/>
  <c r="O431" i="4" a="1"/>
  <c r="O431" i="4" s="1"/>
  <c r="P428" i="4" a="1"/>
  <c r="P428" i="4" s="1"/>
  <c r="C428" i="4" s="1"/>
  <c r="O428" i="4" a="1"/>
  <c r="O428" i="4" s="1"/>
  <c r="P425" i="4" a="1"/>
  <c r="P425" i="4" s="1"/>
  <c r="O425" i="4" a="1"/>
  <c r="O425" i="4" s="1"/>
  <c r="P418" i="4" a="1"/>
  <c r="P418" i="4" s="1"/>
  <c r="C418" i="4" s="1"/>
  <c r="O418" i="4" a="1"/>
  <c r="O418" i="4" s="1"/>
  <c r="P415" i="4" a="1"/>
  <c r="P415" i="4" s="1"/>
  <c r="O415" i="4" a="1"/>
  <c r="O415" i="4" s="1"/>
  <c r="P412" i="4" a="1"/>
  <c r="P412" i="4" s="1"/>
  <c r="C412" i="4" s="1"/>
  <c r="O412" i="4" a="1"/>
  <c r="O412" i="4" s="1"/>
  <c r="P409" i="4" a="1"/>
  <c r="P409" i="4" s="1"/>
  <c r="O409" i="4" a="1"/>
  <c r="O409" i="4" s="1"/>
  <c r="P402" i="4" a="1"/>
  <c r="P402" i="4" s="1"/>
  <c r="C402" i="4" s="1"/>
  <c r="O402" i="4" a="1"/>
  <c r="O402" i="4" s="1"/>
  <c r="P399" i="4" a="1"/>
  <c r="P399" i="4" s="1"/>
  <c r="O399" i="4" a="1"/>
  <c r="O399" i="4" s="1"/>
  <c r="P396" i="4" a="1"/>
  <c r="P396" i="4" s="1"/>
  <c r="O396" i="4" a="1"/>
  <c r="O396" i="4" s="1"/>
  <c r="P393" i="4" a="1"/>
  <c r="P393" i="4" s="1"/>
  <c r="O393" i="4" a="1"/>
  <c r="O393" i="4" s="1"/>
  <c r="P386" i="4" a="1"/>
  <c r="P386" i="4" s="1"/>
  <c r="C386" i="4" s="1"/>
  <c r="O386" i="4" a="1"/>
  <c r="O386" i="4" s="1"/>
  <c r="P383" i="4" a="1"/>
  <c r="P383" i="4" s="1"/>
  <c r="C383" i="4" s="1"/>
  <c r="O383" i="4" a="1"/>
  <c r="O383" i="4" s="1"/>
  <c r="P380" i="4" a="1"/>
  <c r="P380" i="4" s="1"/>
  <c r="O380" i="4" a="1"/>
  <c r="O380" i="4" s="1"/>
  <c r="P377" i="4" a="1"/>
  <c r="P377" i="4" s="1"/>
  <c r="O377" i="4" a="1"/>
  <c r="O377" i="4" s="1"/>
  <c r="P370" i="4" a="1"/>
  <c r="P370" i="4" s="1"/>
  <c r="C370" i="4" s="1"/>
  <c r="O370" i="4" a="1"/>
  <c r="O370" i="4" s="1"/>
  <c r="P367" i="4" a="1"/>
  <c r="P367" i="4" s="1"/>
  <c r="O367" i="4" a="1"/>
  <c r="O367" i="4" s="1"/>
  <c r="P364" i="4" a="1"/>
  <c r="P364" i="4" s="1"/>
  <c r="O364" i="4" a="1"/>
  <c r="O364" i="4" s="1"/>
  <c r="P361" i="4" a="1"/>
  <c r="P361" i="4" s="1"/>
  <c r="O361" i="4" a="1"/>
  <c r="O361" i="4" s="1"/>
  <c r="P354" i="4" a="1"/>
  <c r="P354" i="4" s="1"/>
  <c r="C354" i="4" s="1"/>
  <c r="O354" i="4" a="1"/>
  <c r="O354" i="4" s="1"/>
  <c r="P351" i="4" a="1"/>
  <c r="P351" i="4" s="1"/>
  <c r="C351" i="4" s="1"/>
  <c r="O351" i="4" a="1"/>
  <c r="O351" i="4" s="1"/>
  <c r="P348" i="4" a="1"/>
  <c r="P348" i="4" s="1"/>
  <c r="O348" i="4" a="1"/>
  <c r="O348" i="4" s="1"/>
  <c r="P345" i="4" a="1"/>
  <c r="P345" i="4" s="1"/>
  <c r="O345" i="4" a="1"/>
  <c r="O345" i="4" s="1"/>
  <c r="P338" i="4" a="1"/>
  <c r="P338" i="4" s="1"/>
  <c r="C338" i="4" s="1"/>
  <c r="O338" i="4" a="1"/>
  <c r="O338" i="4" s="1"/>
  <c r="P335" i="4" a="1"/>
  <c r="P335" i="4" s="1"/>
  <c r="O335" i="4" a="1"/>
  <c r="O335" i="4" s="1"/>
  <c r="P332" i="4" a="1"/>
  <c r="P332" i="4" s="1"/>
  <c r="O332" i="4" a="1"/>
  <c r="O332" i="4" s="1"/>
  <c r="P329" i="4" a="1"/>
  <c r="P329" i="4" s="1"/>
  <c r="O329" i="4" a="1"/>
  <c r="O329" i="4" s="1"/>
  <c r="P322" i="4" a="1"/>
  <c r="P322" i="4" s="1"/>
  <c r="C322" i="4" s="1"/>
  <c r="O322" i="4" a="1"/>
  <c r="O322" i="4" s="1"/>
  <c r="P319" i="4" a="1"/>
  <c r="P319" i="4" s="1"/>
  <c r="C319" i="4" s="1"/>
  <c r="O319" i="4" a="1"/>
  <c r="O319" i="4" s="1"/>
  <c r="P316" i="4" a="1"/>
  <c r="P316" i="4" s="1"/>
  <c r="O316" i="4" a="1"/>
  <c r="O316" i="4" s="1"/>
  <c r="P313" i="4" a="1"/>
  <c r="P313" i="4" s="1"/>
  <c r="O313" i="4" a="1"/>
  <c r="O313" i="4" s="1"/>
  <c r="P306" i="4" a="1"/>
  <c r="P306" i="4" s="1"/>
  <c r="C306" i="4" s="1"/>
  <c r="O306" i="4" a="1"/>
  <c r="O306" i="4" s="1"/>
  <c r="P303" i="4" a="1"/>
  <c r="P303" i="4" s="1"/>
  <c r="O303" i="4" a="1"/>
  <c r="O303" i="4" s="1"/>
  <c r="P300" i="4" a="1"/>
  <c r="P300" i="4" s="1"/>
  <c r="O300" i="4" a="1"/>
  <c r="O300" i="4" s="1"/>
  <c r="P296" i="4" a="1"/>
  <c r="P296" i="4" s="1"/>
  <c r="O296" i="4" a="1"/>
  <c r="O296" i="4" s="1"/>
  <c r="P293" i="4" a="1"/>
  <c r="P293" i="4" s="1"/>
  <c r="C293" i="4" s="1"/>
  <c r="O293" i="4" a="1"/>
  <c r="O293" i="4" s="1"/>
  <c r="P290" i="4" a="1"/>
  <c r="P290" i="4" s="1"/>
  <c r="C290" i="4" s="1"/>
  <c r="O290" i="4" a="1"/>
  <c r="O290" i="4" s="1"/>
  <c r="P287" i="4" a="1"/>
  <c r="P287" i="4" s="1"/>
  <c r="C287" i="4" s="1"/>
  <c r="O287" i="4" a="1"/>
  <c r="O287" i="4" s="1"/>
  <c r="P280" i="4" a="1"/>
  <c r="P280" i="4" s="1"/>
  <c r="O280" i="4" a="1"/>
  <c r="O280" i="4" s="1"/>
  <c r="P277" i="4" a="1"/>
  <c r="P277" i="4" s="1"/>
  <c r="O277" i="4" a="1"/>
  <c r="O277" i="4" s="1"/>
  <c r="P274" i="4" a="1"/>
  <c r="P274" i="4" s="1"/>
  <c r="O274" i="4" a="1"/>
  <c r="O274" i="4" s="1"/>
  <c r="P271" i="4" a="1"/>
  <c r="P271" i="4" s="1"/>
  <c r="C271" i="4" s="1"/>
  <c r="O271" i="4" a="1"/>
  <c r="O271" i="4" s="1"/>
  <c r="P264" i="4" a="1"/>
  <c r="P264" i="4" s="1"/>
  <c r="C264" i="4" s="1"/>
  <c r="O264" i="4" a="1"/>
  <c r="O264" i="4" s="1"/>
  <c r="P261" i="4" a="1"/>
  <c r="P261" i="4" s="1"/>
  <c r="O261" i="4" a="1"/>
  <c r="O261" i="4" s="1"/>
  <c r="P258" i="4" a="1"/>
  <c r="P258" i="4" s="1"/>
  <c r="C258" i="4" s="1"/>
  <c r="O258" i="4" a="1"/>
  <c r="O258" i="4" s="1"/>
  <c r="P255" i="4" a="1"/>
  <c r="P255" i="4" s="1"/>
  <c r="C255" i="4" s="1"/>
  <c r="O255" i="4" a="1"/>
  <c r="O255" i="4" s="1"/>
  <c r="P248" i="4" a="1"/>
  <c r="P248" i="4" s="1"/>
  <c r="C248" i="4" s="1"/>
  <c r="O248" i="4" a="1"/>
  <c r="O248" i="4" s="1"/>
  <c r="P245" i="4" a="1"/>
  <c r="P245" i="4" s="1"/>
  <c r="O245" i="4" a="1"/>
  <c r="O245" i="4" s="1"/>
  <c r="P242" i="4" a="1"/>
  <c r="P242" i="4" s="1"/>
  <c r="O242" i="4" a="1"/>
  <c r="O242" i="4" s="1"/>
  <c r="P239" i="4" a="1"/>
  <c r="P239" i="4" s="1"/>
  <c r="C239" i="4" s="1"/>
  <c r="O239" i="4" a="1"/>
  <c r="O239" i="4" s="1"/>
  <c r="P232" i="4" a="1"/>
  <c r="P232" i="4" s="1"/>
  <c r="C232" i="4" s="1"/>
  <c r="O232" i="4" a="1"/>
  <c r="O232" i="4" s="1"/>
  <c r="P229" i="4" a="1"/>
  <c r="P229" i="4" s="1"/>
  <c r="O229" i="4" a="1"/>
  <c r="O229" i="4" s="1"/>
  <c r="P226" i="4" a="1"/>
  <c r="P226" i="4" s="1"/>
  <c r="O226" i="4" a="1"/>
  <c r="O226" i="4" s="1"/>
  <c r="P223" i="4" a="1"/>
  <c r="P223" i="4" s="1"/>
  <c r="C223" i="4" s="1"/>
  <c r="O223" i="4" a="1"/>
  <c r="O223" i="4" s="1"/>
  <c r="P216" i="4" a="1"/>
  <c r="P216" i="4" s="1"/>
  <c r="C216" i="4" s="1"/>
  <c r="O216" i="4" a="1"/>
  <c r="O216" i="4" s="1"/>
  <c r="P213" i="4" a="1"/>
  <c r="P213" i="4" s="1"/>
  <c r="O213" i="4" a="1"/>
  <c r="O213" i="4" s="1"/>
  <c r="P210" i="4" a="1"/>
  <c r="P210" i="4" s="1"/>
  <c r="O210" i="4" a="1"/>
  <c r="O210" i="4" s="1"/>
  <c r="P207" i="4" a="1"/>
  <c r="P207" i="4" s="1"/>
  <c r="C207" i="4" s="1"/>
  <c r="O207" i="4" a="1"/>
  <c r="O207" i="4" s="1"/>
  <c r="P200" i="4" a="1"/>
  <c r="P200" i="4" s="1"/>
  <c r="C200" i="4" s="1"/>
  <c r="O200" i="4" a="1"/>
  <c r="O200" i="4" s="1"/>
  <c r="P197" i="4" a="1"/>
  <c r="P197" i="4" s="1"/>
  <c r="O197" i="4" a="1"/>
  <c r="O197" i="4" s="1"/>
  <c r="P194" i="4" a="1"/>
  <c r="P194" i="4" s="1"/>
  <c r="O194" i="4" a="1"/>
  <c r="O194" i="4" s="1"/>
  <c r="P191" i="4" a="1"/>
  <c r="P191" i="4" s="1"/>
  <c r="C191" i="4" s="1"/>
  <c r="O191" i="4" a="1"/>
  <c r="O191" i="4" s="1"/>
  <c r="P184" i="4" a="1"/>
  <c r="P184" i="4" s="1"/>
  <c r="C184" i="4" s="1"/>
  <c r="O184" i="4" a="1"/>
  <c r="O184" i="4" s="1"/>
  <c r="P181" i="4" a="1"/>
  <c r="P181" i="4" s="1"/>
  <c r="C181" i="4" s="1"/>
  <c r="O181" i="4" a="1"/>
  <c r="O181" i="4" s="1"/>
  <c r="P178" i="4" a="1"/>
  <c r="P178" i="4" s="1"/>
  <c r="C178" i="4" s="1"/>
  <c r="O178" i="4" a="1"/>
  <c r="O178" i="4" s="1"/>
  <c r="P175" i="4" a="1"/>
  <c r="P175" i="4" s="1"/>
  <c r="O175" i="4" a="1"/>
  <c r="O175" i="4" s="1"/>
  <c r="P168" i="4" a="1"/>
  <c r="P168" i="4" s="1"/>
  <c r="O168" i="4" a="1"/>
  <c r="O168" i="4" s="1"/>
  <c r="P162" i="4" a="1"/>
  <c r="P162" i="4" s="1"/>
  <c r="C162" i="4" s="1"/>
  <c r="O162" i="4" a="1"/>
  <c r="O162" i="4" s="1"/>
  <c r="P159" i="4" a="1"/>
  <c r="P159" i="4" s="1"/>
  <c r="O159" i="4" a="1"/>
  <c r="O159" i="4" s="1"/>
  <c r="P156" i="4" a="1"/>
  <c r="P156" i="4" s="1"/>
  <c r="O156" i="4" a="1"/>
  <c r="O156" i="4" s="1"/>
  <c r="P153" i="4" a="1"/>
  <c r="P153" i="4" s="1"/>
  <c r="C153" i="4" s="1"/>
  <c r="O153" i="4" a="1"/>
  <c r="O153" i="4" s="1"/>
  <c r="P150" i="4" a="1"/>
  <c r="P150" i="4" s="1"/>
  <c r="C150" i="4" s="1"/>
  <c r="O150" i="4" a="1"/>
  <c r="O150" i="4" s="1"/>
  <c r="P147" i="4" a="1"/>
  <c r="P147" i="4" s="1"/>
  <c r="O147" i="4" a="1"/>
  <c r="O147" i="4" s="1"/>
  <c r="P141" i="4" a="1"/>
  <c r="P141" i="4" s="1"/>
  <c r="C141" i="4" s="1"/>
  <c r="O141" i="4" a="1"/>
  <c r="O141" i="4" s="1"/>
  <c r="P138" i="4" a="1"/>
  <c r="P138" i="4" s="1"/>
  <c r="O138" i="4" a="1"/>
  <c r="O138" i="4" s="1"/>
  <c r="P135" i="4" a="1"/>
  <c r="P135" i="4" s="1"/>
  <c r="O135" i="4" a="1"/>
  <c r="O135" i="4" s="1"/>
  <c r="P132" i="4" a="1"/>
  <c r="P132" i="4" s="1"/>
  <c r="O132" i="4" a="1"/>
  <c r="O132" i="4" s="1"/>
  <c r="P128" i="4" a="1"/>
  <c r="P128" i="4" s="1"/>
  <c r="C128" i="4" s="1"/>
  <c r="O128" i="4" a="1"/>
  <c r="O128" i="4" s="1"/>
  <c r="P123" i="4" a="1"/>
  <c r="P123" i="4" s="1"/>
  <c r="O123" i="4" a="1"/>
  <c r="O123" i="4" s="1"/>
  <c r="P117" i="4" a="1"/>
  <c r="P117" i="4" s="1"/>
  <c r="C117" i="4" s="1"/>
  <c r="O117" i="4" a="1"/>
  <c r="O117" i="4" s="1"/>
  <c r="P113" i="4" a="1"/>
  <c r="P113" i="4" s="1"/>
  <c r="C113" i="4" s="1"/>
  <c r="O113" i="4" a="1"/>
  <c r="O113" i="4" s="1"/>
  <c r="P110" i="4" a="1"/>
  <c r="P110" i="4" s="1"/>
  <c r="C110" i="4" s="1"/>
  <c r="O110" i="4" a="1"/>
  <c r="O110" i="4" s="1"/>
  <c r="P104" i="4" a="1"/>
  <c r="P104" i="4" s="1"/>
  <c r="O104" i="4" a="1"/>
  <c r="O104" i="4" s="1"/>
  <c r="P99" i="4" a="1"/>
  <c r="P99" i="4" s="1"/>
  <c r="O99" i="4" a="1"/>
  <c r="O99" i="4" s="1"/>
  <c r="P93" i="4" a="1"/>
  <c r="P93" i="4" s="1"/>
  <c r="O93" i="4" a="1"/>
  <c r="O93" i="4" s="1"/>
  <c r="P89" i="4" a="1"/>
  <c r="P89" i="4" s="1"/>
  <c r="C89" i="4" s="1"/>
  <c r="O89" i="4" a="1"/>
  <c r="O89" i="4" s="1"/>
  <c r="P86" i="4" a="1"/>
  <c r="P86" i="4" s="1"/>
  <c r="O86" i="4" a="1"/>
  <c r="O86" i="4" s="1"/>
  <c r="P83" i="4" a="1"/>
  <c r="P83" i="4" s="1"/>
  <c r="O83" i="4" a="1"/>
  <c r="O83" i="4" s="1"/>
  <c r="P77" i="4" a="1"/>
  <c r="P77" i="4" s="1"/>
  <c r="C77" i="4" s="1"/>
  <c r="O77" i="4" a="1"/>
  <c r="O77" i="4" s="1"/>
  <c r="P73" i="4" a="1"/>
  <c r="P73" i="4" s="1"/>
  <c r="C73" i="4" s="1"/>
  <c r="O73" i="4" a="1"/>
  <c r="O73" i="4" s="1"/>
  <c r="P70" i="4" a="1"/>
  <c r="P70" i="4" s="1"/>
  <c r="C70" i="4" s="1"/>
  <c r="O70" i="4" a="1"/>
  <c r="O70" i="4" s="1"/>
  <c r="P64" i="4" a="1"/>
  <c r="P64" i="4" s="1"/>
  <c r="O64" i="4" a="1"/>
  <c r="O64" i="4" s="1"/>
  <c r="P59" i="4" a="1"/>
  <c r="P59" i="4" s="1"/>
  <c r="O59" i="4" a="1"/>
  <c r="O59" i="4" s="1"/>
  <c r="P53" i="4" a="1"/>
  <c r="P53" i="4" s="1"/>
  <c r="C53" i="4" s="1"/>
  <c r="O53" i="4" a="1"/>
  <c r="O53" i="4" s="1"/>
  <c r="P50" i="4" a="1"/>
  <c r="P50" i="4" s="1"/>
  <c r="C50" i="4" s="1"/>
  <c r="O50" i="4" a="1"/>
  <c r="O50" i="4" s="1"/>
  <c r="P47" i="4" a="1"/>
  <c r="P47" i="4" s="1"/>
  <c r="O47" i="4" a="1"/>
  <c r="O47" i="4" s="1"/>
  <c r="P44" i="4" a="1"/>
  <c r="P44" i="4" s="1"/>
  <c r="O44" i="4" a="1"/>
  <c r="O44" i="4" s="1"/>
  <c r="P41" i="4" a="1"/>
  <c r="P41" i="4" s="1"/>
  <c r="C41" i="4" s="1"/>
  <c r="O41" i="4" a="1"/>
  <c r="O41" i="4" s="1"/>
  <c r="P38" i="4" a="1"/>
  <c r="P38" i="4" s="1"/>
  <c r="C38" i="4" s="1"/>
  <c r="O38" i="4" a="1"/>
  <c r="O38" i="4" s="1"/>
  <c r="P34" i="4" a="1"/>
  <c r="P34" i="4" s="1"/>
  <c r="C34" i="4" s="1"/>
  <c r="O34" i="4" a="1"/>
  <c r="O34" i="4" s="1"/>
  <c r="P30" i="4" a="1"/>
  <c r="P30" i="4" s="1"/>
  <c r="O30" i="4" a="1"/>
  <c r="O30" i="4" s="1"/>
  <c r="P20" i="4" a="1"/>
  <c r="P20" i="4" s="1"/>
  <c r="O20" i="4" a="1"/>
  <c r="O20" i="4" s="1"/>
  <c r="P16" i="4" a="1"/>
  <c r="P16" i="4" s="1"/>
  <c r="O16" i="4" a="1"/>
  <c r="O16" i="4" s="1"/>
  <c r="P13" i="4" a="1"/>
  <c r="P13" i="4" s="1"/>
  <c r="C13" i="4" s="1"/>
  <c r="O13" i="4" a="1"/>
  <c r="O13" i="4" s="1"/>
  <c r="P2720" i="4" a="1"/>
  <c r="P2720" i="4" s="1"/>
  <c r="O2720" i="4" a="1"/>
  <c r="O2720" i="4" s="1"/>
  <c r="P2717" i="4" a="1"/>
  <c r="P2717" i="4" s="1"/>
  <c r="C2717" i="4" s="1"/>
  <c r="O2717" i="4" a="1"/>
  <c r="O2717" i="4" s="1"/>
  <c r="P2714" i="4" a="1"/>
  <c r="P2714" i="4" s="1"/>
  <c r="O2714" i="4" a="1"/>
  <c r="O2714" i="4" s="1"/>
  <c r="P2710" i="4" a="1"/>
  <c r="P2710" i="4" s="1"/>
  <c r="O2710" i="4" a="1"/>
  <c r="O2710" i="4" s="1"/>
  <c r="P2704" i="4" a="1"/>
  <c r="P2704" i="4" s="1"/>
  <c r="O2704" i="4" a="1"/>
  <c r="O2704" i="4" s="1"/>
  <c r="P2701" i="4" a="1"/>
  <c r="P2701" i="4" s="1"/>
  <c r="C2701" i="4" s="1"/>
  <c r="O2701" i="4" a="1"/>
  <c r="O2701" i="4" s="1"/>
  <c r="P2698" i="4" a="1"/>
  <c r="P2698" i="4" s="1"/>
  <c r="O2698" i="4" a="1"/>
  <c r="O2698" i="4" s="1"/>
  <c r="P2694" i="4" a="1"/>
  <c r="P2694" i="4" s="1"/>
  <c r="O2694" i="4" a="1"/>
  <c r="O2694" i="4" s="1"/>
  <c r="P2688" i="4" a="1"/>
  <c r="P2688" i="4" s="1"/>
  <c r="O2688" i="4" a="1"/>
  <c r="O2688" i="4" s="1"/>
  <c r="P2685" i="4" a="1"/>
  <c r="P2685" i="4" s="1"/>
  <c r="C2685" i="4" s="1"/>
  <c r="O2685" i="4" a="1"/>
  <c r="O2685" i="4" s="1"/>
  <c r="P2682" i="4" a="1"/>
  <c r="P2682" i="4" s="1"/>
  <c r="O2682" i="4" a="1"/>
  <c r="O2682" i="4" s="1"/>
  <c r="P2678" i="4" a="1"/>
  <c r="P2678" i="4" s="1"/>
  <c r="O2678" i="4" a="1"/>
  <c r="O2678" i="4" s="1"/>
  <c r="P2672" i="4" a="1"/>
  <c r="P2672" i="4" s="1"/>
  <c r="O2672" i="4" a="1"/>
  <c r="O2672" i="4" s="1"/>
  <c r="P2669" i="4" a="1"/>
  <c r="P2669" i="4" s="1"/>
  <c r="C2669" i="4" s="1"/>
  <c r="O2669" i="4" a="1"/>
  <c r="O2669" i="4" s="1"/>
  <c r="P2666" i="4" a="1"/>
  <c r="P2666" i="4" s="1"/>
  <c r="O2666" i="4" a="1"/>
  <c r="O2666" i="4" s="1"/>
  <c r="P2662" i="4" a="1"/>
  <c r="P2662" i="4" s="1"/>
  <c r="O2662" i="4" a="1"/>
  <c r="O2662" i="4" s="1"/>
  <c r="P2656" i="4" a="1"/>
  <c r="P2656" i="4" s="1"/>
  <c r="O2656" i="4" a="1"/>
  <c r="O2656" i="4" s="1"/>
  <c r="P2653" i="4" a="1"/>
  <c r="P2653" i="4" s="1"/>
  <c r="C2653" i="4" s="1"/>
  <c r="O2653" i="4" a="1"/>
  <c r="O2653" i="4" s="1"/>
  <c r="P2650" i="4" a="1"/>
  <c r="P2650" i="4" s="1"/>
  <c r="O2650" i="4" a="1"/>
  <c r="O2650" i="4" s="1"/>
  <c r="P2646" i="4" a="1"/>
  <c r="P2646" i="4" s="1"/>
  <c r="O2646" i="4" a="1"/>
  <c r="O2646" i="4" s="1"/>
  <c r="P2640" i="4" a="1"/>
  <c r="P2640" i="4" s="1"/>
  <c r="O2640" i="4" a="1"/>
  <c r="O2640" i="4" s="1"/>
  <c r="P2637" i="4" a="1"/>
  <c r="P2637" i="4" s="1"/>
  <c r="C2637" i="4" s="1"/>
  <c r="O2637" i="4" a="1"/>
  <c r="O2637" i="4" s="1"/>
  <c r="P2634" i="4" a="1"/>
  <c r="P2634" i="4" s="1"/>
  <c r="O2634" i="4" a="1"/>
  <c r="O2634" i="4" s="1"/>
  <c r="P2630" i="4" a="1"/>
  <c r="P2630" i="4" s="1"/>
  <c r="C2630" i="4" s="1"/>
  <c r="O2630" i="4" a="1"/>
  <c r="O2630" i="4" s="1"/>
  <c r="P2624" i="4" a="1"/>
  <c r="P2624" i="4" s="1"/>
  <c r="O2624" i="4" a="1"/>
  <c r="O2624" i="4" s="1"/>
  <c r="P2621" i="4" a="1"/>
  <c r="P2621" i="4" s="1"/>
  <c r="C2621" i="4" s="1"/>
  <c r="O2621" i="4" a="1"/>
  <c r="O2621" i="4" s="1"/>
  <c r="P2618" i="4" a="1"/>
  <c r="P2618" i="4" s="1"/>
  <c r="C2618" i="4" s="1"/>
  <c r="O2618" i="4" a="1"/>
  <c r="O2618" i="4" s="1"/>
  <c r="P2614" i="4" a="1"/>
  <c r="P2614" i="4" s="1"/>
  <c r="C2614" i="4" s="1"/>
  <c r="O2614" i="4" a="1"/>
  <c r="O2614" i="4" s="1"/>
  <c r="P2608" i="4" a="1"/>
  <c r="P2608" i="4" s="1"/>
  <c r="O2608" i="4" a="1"/>
  <c r="O2608" i="4" s="1"/>
  <c r="P2605" i="4" a="1"/>
  <c r="P2605" i="4" s="1"/>
  <c r="C2605" i="4" s="1"/>
  <c r="O2605" i="4" a="1"/>
  <c r="O2605" i="4" s="1"/>
  <c r="P2602" i="4" a="1"/>
  <c r="P2602" i="4" s="1"/>
  <c r="C2602" i="4" s="1"/>
  <c r="O2602" i="4" a="1"/>
  <c r="O2602" i="4" s="1"/>
  <c r="O2598" i="4" a="1"/>
  <c r="O2598" i="4" s="1"/>
  <c r="P2598" i="4" a="1"/>
  <c r="P2598" i="4" s="1"/>
  <c r="P2592" i="4" a="1"/>
  <c r="P2592" i="4" s="1"/>
  <c r="O2592" i="4" a="1"/>
  <c r="O2592" i="4" s="1"/>
  <c r="P2589" i="4" a="1"/>
  <c r="P2589" i="4" s="1"/>
  <c r="O2589" i="4" a="1"/>
  <c r="O2589" i="4" s="1"/>
  <c r="P2586" i="4" a="1"/>
  <c r="P2586" i="4" s="1"/>
  <c r="C2586" i="4" s="1"/>
  <c r="O2586" i="4" a="1"/>
  <c r="O2586" i="4" s="1"/>
  <c r="P2582" i="4" a="1"/>
  <c r="P2582" i="4" s="1"/>
  <c r="C2582" i="4" s="1"/>
  <c r="O2582" i="4" a="1"/>
  <c r="O2582" i="4" s="1"/>
  <c r="P2576" i="4" a="1"/>
  <c r="P2576" i="4" s="1"/>
  <c r="C2576" i="4" s="1"/>
  <c r="O2576" i="4" a="1"/>
  <c r="O2576" i="4" s="1"/>
  <c r="P2573" i="4" a="1"/>
  <c r="P2573" i="4" s="1"/>
  <c r="C2573" i="4" s="1"/>
  <c r="O2573" i="4" a="1"/>
  <c r="O2573" i="4" s="1"/>
  <c r="P2570" i="4" a="1"/>
  <c r="P2570" i="4" s="1"/>
  <c r="O2570" i="4" a="1"/>
  <c r="O2570" i="4" s="1"/>
  <c r="P2566" i="4" a="1"/>
  <c r="P2566" i="4" s="1"/>
  <c r="O2566" i="4" a="1"/>
  <c r="O2566" i="4" s="1"/>
  <c r="P2560" i="4" a="1"/>
  <c r="P2560" i="4" s="1"/>
  <c r="O2560" i="4" a="1"/>
  <c r="O2560" i="4" s="1"/>
  <c r="P2557" i="4" a="1"/>
  <c r="P2557" i="4" s="1"/>
  <c r="C2557" i="4" s="1"/>
  <c r="O2557" i="4" a="1"/>
  <c r="O2557" i="4" s="1"/>
  <c r="P2554" i="4" a="1"/>
  <c r="P2554" i="4" s="1"/>
  <c r="O2554" i="4" a="1"/>
  <c r="O2554" i="4" s="1"/>
  <c r="P2550" i="4" a="1"/>
  <c r="P2550" i="4" s="1"/>
  <c r="O2550" i="4" a="1"/>
  <c r="O2550" i="4" s="1"/>
  <c r="P2544" i="4" a="1"/>
  <c r="P2544" i="4" s="1"/>
  <c r="O2544" i="4" a="1"/>
  <c r="O2544" i="4" s="1"/>
  <c r="P2541" i="4" a="1"/>
  <c r="P2541" i="4" s="1"/>
  <c r="C2541" i="4" s="1"/>
  <c r="O2541" i="4" a="1"/>
  <c r="O2541" i="4" s="1"/>
  <c r="P2538" i="4" a="1"/>
  <c r="P2538" i="4" s="1"/>
  <c r="O2538" i="4" a="1"/>
  <c r="O2538" i="4" s="1"/>
  <c r="P2534" i="4" a="1"/>
  <c r="P2534" i="4" s="1"/>
  <c r="O2534" i="4" a="1"/>
  <c r="O2534" i="4" s="1"/>
  <c r="P2528" i="4" a="1"/>
  <c r="P2528" i="4" s="1"/>
  <c r="O2528" i="4" a="1"/>
  <c r="O2528" i="4" s="1"/>
  <c r="P2525" i="4" a="1"/>
  <c r="P2525" i="4" s="1"/>
  <c r="C2525" i="4" s="1"/>
  <c r="O2525" i="4" a="1"/>
  <c r="O2525" i="4" s="1"/>
  <c r="P2522" i="4" a="1"/>
  <c r="P2522" i="4" s="1"/>
  <c r="O2522" i="4" a="1"/>
  <c r="O2522" i="4" s="1"/>
  <c r="P2518" i="4" a="1"/>
  <c r="P2518" i="4" s="1"/>
  <c r="O2518" i="4" a="1"/>
  <c r="O2518" i="4" s="1"/>
  <c r="P2512" i="4" a="1"/>
  <c r="P2512" i="4" s="1"/>
  <c r="O2512" i="4" a="1"/>
  <c r="O2512" i="4" s="1"/>
  <c r="P2509" i="4" a="1"/>
  <c r="P2509" i="4" s="1"/>
  <c r="C2509" i="4" s="1"/>
  <c r="O2509" i="4" a="1"/>
  <c r="O2509" i="4" s="1"/>
  <c r="O2506" i="4" a="1"/>
  <c r="O2506" i="4" s="1"/>
  <c r="P2506" i="4" a="1"/>
  <c r="P2506" i="4" s="1"/>
  <c r="P2502" i="4" a="1"/>
  <c r="P2502" i="4" s="1"/>
  <c r="O2502" i="4" a="1"/>
  <c r="O2502" i="4" s="1"/>
  <c r="P2496" i="4" a="1"/>
  <c r="P2496" i="4" s="1"/>
  <c r="O2496" i="4" a="1"/>
  <c r="O2496" i="4" s="1"/>
  <c r="P2493" i="4" a="1"/>
  <c r="P2493" i="4" s="1"/>
  <c r="C2493" i="4" s="1"/>
  <c r="O2493" i="4" a="1"/>
  <c r="O2493" i="4" s="1"/>
  <c r="P2490" i="4" a="1"/>
  <c r="P2490" i="4" s="1"/>
  <c r="O2490" i="4" a="1"/>
  <c r="O2490" i="4" s="1"/>
  <c r="P2486" i="4" a="1"/>
  <c r="P2486" i="4" s="1"/>
  <c r="O2486" i="4" a="1"/>
  <c r="O2486" i="4" s="1"/>
  <c r="P2480" i="4" a="1"/>
  <c r="P2480" i="4" s="1"/>
  <c r="O2480" i="4" a="1"/>
  <c r="O2480" i="4" s="1"/>
  <c r="P2477" i="4" a="1"/>
  <c r="P2477" i="4" s="1"/>
  <c r="O2477" i="4" a="1"/>
  <c r="O2477" i="4" s="1"/>
  <c r="O2474" i="4" a="1"/>
  <c r="O2474" i="4" s="1"/>
  <c r="P2474" i="4" a="1"/>
  <c r="P2474" i="4" s="1"/>
  <c r="P2470" i="4" a="1"/>
  <c r="P2470" i="4" s="1"/>
  <c r="O2470" i="4" a="1"/>
  <c r="O2470" i="4" s="1"/>
  <c r="P2464" i="4" a="1"/>
  <c r="P2464" i="4" s="1"/>
  <c r="O2464" i="4" a="1"/>
  <c r="O2464" i="4" s="1"/>
  <c r="P2461" i="4" a="1"/>
  <c r="P2461" i="4" s="1"/>
  <c r="C2461" i="4" s="1"/>
  <c r="O2461" i="4" a="1"/>
  <c r="O2461" i="4" s="1"/>
  <c r="P2458" i="4" a="1"/>
  <c r="P2458" i="4" s="1"/>
  <c r="O2458" i="4" a="1"/>
  <c r="O2458" i="4" s="1"/>
  <c r="P2454" i="4" a="1"/>
  <c r="P2454" i="4" s="1"/>
  <c r="O2454" i="4" a="1"/>
  <c r="O2454" i="4" s="1"/>
  <c r="P2448" i="4" a="1"/>
  <c r="P2448" i="4" s="1"/>
  <c r="C2448" i="4" s="1"/>
  <c r="O2448" i="4" a="1"/>
  <c r="O2448" i="4" s="1"/>
  <c r="P2445" i="4" a="1"/>
  <c r="P2445" i="4" s="1"/>
  <c r="C2445" i="4" s="1"/>
  <c r="O2445" i="4" a="1"/>
  <c r="O2445" i="4" s="1"/>
  <c r="P2442" i="4" a="1"/>
  <c r="P2442" i="4" s="1"/>
  <c r="O2442" i="4" a="1"/>
  <c r="O2442" i="4" s="1"/>
  <c r="P2438" i="4" a="1"/>
  <c r="P2438" i="4" s="1"/>
  <c r="C2438" i="4" s="1"/>
  <c r="O2438" i="4" a="1"/>
  <c r="O2438" i="4" s="1"/>
  <c r="P2432" i="4" a="1"/>
  <c r="P2432" i="4" s="1"/>
  <c r="O2432" i="4" a="1"/>
  <c r="O2432" i="4" s="1"/>
  <c r="P2429" i="4" a="1"/>
  <c r="P2429" i="4" s="1"/>
  <c r="C2429" i="4" s="1"/>
  <c r="O2429" i="4" a="1"/>
  <c r="O2429" i="4" s="1"/>
  <c r="P2426" i="4" a="1"/>
  <c r="P2426" i="4" s="1"/>
  <c r="O2426" i="4" a="1"/>
  <c r="O2426" i="4" s="1"/>
  <c r="P2422" i="4" a="1"/>
  <c r="P2422" i="4" s="1"/>
  <c r="O2422" i="4" a="1"/>
  <c r="O2422" i="4" s="1"/>
  <c r="P2416" i="4" a="1"/>
  <c r="P2416" i="4" s="1"/>
  <c r="O2416" i="4" a="1"/>
  <c r="O2416" i="4" s="1"/>
  <c r="P2413" i="4" a="1"/>
  <c r="P2413" i="4" s="1"/>
  <c r="C2413" i="4" s="1"/>
  <c r="O2413" i="4" a="1"/>
  <c r="O2413" i="4" s="1"/>
  <c r="O2410" i="4" a="1"/>
  <c r="O2410" i="4" s="1"/>
  <c r="P2410" i="4" a="1"/>
  <c r="P2410" i="4" s="1"/>
  <c r="P2406" i="4" a="1"/>
  <c r="P2406" i="4" s="1"/>
  <c r="O2406" i="4" a="1"/>
  <c r="O2406" i="4" s="1"/>
  <c r="P2400" i="4" a="1"/>
  <c r="P2400" i="4" s="1"/>
  <c r="O2400" i="4" a="1"/>
  <c r="O2400" i="4" s="1"/>
  <c r="P2397" i="4" a="1"/>
  <c r="P2397" i="4" s="1"/>
  <c r="C2397" i="4" s="1"/>
  <c r="O2397" i="4" a="1"/>
  <c r="O2397" i="4" s="1"/>
  <c r="P2394" i="4" a="1"/>
  <c r="P2394" i="4" s="1"/>
  <c r="O2394" i="4" a="1"/>
  <c r="O2394" i="4" s="1"/>
  <c r="P2390" i="4" a="1"/>
  <c r="P2390" i="4" s="1"/>
  <c r="O2390" i="4" a="1"/>
  <c r="O2390" i="4" s="1"/>
  <c r="P2384" i="4" a="1"/>
  <c r="P2384" i="4" s="1"/>
  <c r="O2384" i="4" a="1"/>
  <c r="O2384" i="4" s="1"/>
  <c r="P2381" i="4" a="1"/>
  <c r="P2381" i="4" s="1"/>
  <c r="O2381" i="4" a="1"/>
  <c r="O2381" i="4" s="1"/>
  <c r="O2378" i="4" a="1"/>
  <c r="O2378" i="4" s="1"/>
  <c r="P2378" i="4" a="1"/>
  <c r="P2378" i="4" s="1"/>
  <c r="P2374" i="4" a="1"/>
  <c r="P2374" i="4" s="1"/>
  <c r="C2374" i="4" s="1"/>
  <c r="O2374" i="4" a="1"/>
  <c r="O2374" i="4" s="1"/>
  <c r="P2368" i="4" a="1"/>
  <c r="P2368" i="4" s="1"/>
  <c r="O2368" i="4" a="1"/>
  <c r="O2368" i="4" s="1"/>
  <c r="P2365" i="4" a="1"/>
  <c r="P2365" i="4" s="1"/>
  <c r="C2365" i="4" s="1"/>
  <c r="O2365" i="4" a="1"/>
  <c r="O2365" i="4" s="1"/>
  <c r="P2362" i="4" a="1"/>
  <c r="P2362" i="4" s="1"/>
  <c r="O2362" i="4" a="1"/>
  <c r="O2362" i="4" s="1"/>
  <c r="P2358" i="4" a="1"/>
  <c r="P2358" i="4" s="1"/>
  <c r="O2358" i="4" a="1"/>
  <c r="O2358" i="4" s="1"/>
  <c r="P2352" i="4" a="1"/>
  <c r="P2352" i="4" s="1"/>
  <c r="O2352" i="4" a="1"/>
  <c r="O2352" i="4" s="1"/>
  <c r="P2349" i="4" a="1"/>
  <c r="P2349" i="4" s="1"/>
  <c r="C2349" i="4" s="1"/>
  <c r="O2349" i="4" a="1"/>
  <c r="O2349" i="4" s="1"/>
  <c r="P2346" i="4" a="1"/>
  <c r="P2346" i="4" s="1"/>
  <c r="O2346" i="4" a="1"/>
  <c r="O2346" i="4" s="1"/>
  <c r="P2342" i="4" a="1"/>
  <c r="P2342" i="4" s="1"/>
  <c r="O2342" i="4" a="1"/>
  <c r="O2342" i="4" s="1"/>
  <c r="P2336" i="4" a="1"/>
  <c r="P2336" i="4" s="1"/>
  <c r="O2336" i="4" a="1"/>
  <c r="O2336" i="4" s="1"/>
  <c r="P2333" i="4" a="1"/>
  <c r="P2333" i="4" s="1"/>
  <c r="C2333" i="4" s="1"/>
  <c r="O2333" i="4" a="1"/>
  <c r="O2333" i="4" s="1"/>
  <c r="O2330" i="4" a="1"/>
  <c r="O2330" i="4" s="1"/>
  <c r="P2330" i="4" a="1"/>
  <c r="P2330" i="4" s="1"/>
  <c r="P2326" i="4" a="1"/>
  <c r="P2326" i="4" s="1"/>
  <c r="O2326" i="4" a="1"/>
  <c r="O2326" i="4" s="1"/>
  <c r="P2320" i="4" a="1"/>
  <c r="P2320" i="4" s="1"/>
  <c r="C2320" i="4" s="1"/>
  <c r="O2320" i="4" a="1"/>
  <c r="O2320" i="4" s="1"/>
  <c r="P2317" i="4" a="1"/>
  <c r="P2317" i="4" s="1"/>
  <c r="C2317" i="4" s="1"/>
  <c r="O2317" i="4" a="1"/>
  <c r="O2317" i="4" s="1"/>
  <c r="P2314" i="4" a="1"/>
  <c r="P2314" i="4" s="1"/>
  <c r="O2314" i="4" a="1"/>
  <c r="O2314" i="4" s="1"/>
  <c r="P2310" i="4" a="1"/>
  <c r="P2310" i="4" s="1"/>
  <c r="C2310" i="4" s="1"/>
  <c r="O2310" i="4" a="1"/>
  <c r="O2310" i="4" s="1"/>
  <c r="P2304" i="4" a="1"/>
  <c r="P2304" i="4" s="1"/>
  <c r="O2304" i="4" a="1"/>
  <c r="O2304" i="4" s="1"/>
  <c r="P2301" i="4" a="1"/>
  <c r="P2301" i="4" s="1"/>
  <c r="C2301" i="4" s="1"/>
  <c r="O2301" i="4" a="1"/>
  <c r="O2301" i="4" s="1"/>
  <c r="P2298" i="4" a="1"/>
  <c r="P2298" i="4" s="1"/>
  <c r="C2298" i="4" s="1"/>
  <c r="O2298" i="4" a="1"/>
  <c r="O2298" i="4" s="1"/>
  <c r="P2294" i="4" a="1"/>
  <c r="P2294" i="4" s="1"/>
  <c r="C2294" i="4" s="1"/>
  <c r="O2294" i="4" a="1"/>
  <c r="O2294" i="4" s="1"/>
  <c r="P2288" i="4" a="1"/>
  <c r="P2288" i="4" s="1"/>
  <c r="O2288" i="4" a="1"/>
  <c r="O2288" i="4" s="1"/>
  <c r="P2285" i="4" a="1"/>
  <c r="P2285" i="4" s="1"/>
  <c r="O2285" i="4" a="1"/>
  <c r="O2285" i="4" s="1"/>
  <c r="P2282" i="4" a="1"/>
  <c r="P2282" i="4" s="1"/>
  <c r="O2282" i="4" a="1"/>
  <c r="O2282" i="4" s="1"/>
  <c r="P2278" i="4" a="1"/>
  <c r="P2278" i="4" s="1"/>
  <c r="O2278" i="4" a="1"/>
  <c r="O2278" i="4" s="1"/>
  <c r="P2272" i="4" a="1"/>
  <c r="P2272" i="4" s="1"/>
  <c r="O2272" i="4" a="1"/>
  <c r="O2272" i="4" s="1"/>
  <c r="P2269" i="4" a="1"/>
  <c r="P2269" i="4" s="1"/>
  <c r="C2269" i="4" s="1"/>
  <c r="O2269" i="4" a="1"/>
  <c r="O2269" i="4" s="1"/>
  <c r="P2266" i="4" a="1"/>
  <c r="P2266" i="4" s="1"/>
  <c r="O2266" i="4" a="1"/>
  <c r="O2266" i="4" s="1"/>
  <c r="P2262" i="4" a="1"/>
  <c r="P2262" i="4" s="1"/>
  <c r="O2262" i="4" a="1"/>
  <c r="O2262" i="4" s="1"/>
  <c r="P2256" i="4" a="1"/>
  <c r="P2256" i="4" s="1"/>
  <c r="C2256" i="4" s="1"/>
  <c r="O2256" i="4" a="1"/>
  <c r="O2256" i="4" s="1"/>
  <c r="P2253" i="4" a="1"/>
  <c r="P2253" i="4" s="1"/>
  <c r="O2253" i="4" a="1"/>
  <c r="O2253" i="4" s="1"/>
  <c r="P2250" i="4" a="1"/>
  <c r="P2250" i="4" s="1"/>
  <c r="O2250" i="4" a="1"/>
  <c r="O2250" i="4" s="1"/>
  <c r="P2246" i="4" a="1"/>
  <c r="P2246" i="4" s="1"/>
  <c r="C2246" i="4" s="1"/>
  <c r="O2246" i="4" a="1"/>
  <c r="O2246" i="4" s="1"/>
  <c r="P2240" i="4" a="1"/>
  <c r="P2240" i="4" s="1"/>
  <c r="C2240" i="4" s="1"/>
  <c r="O2240" i="4" a="1"/>
  <c r="O2240" i="4" s="1"/>
  <c r="P2237" i="4" a="1"/>
  <c r="P2237" i="4" s="1"/>
  <c r="O2237" i="4" a="1"/>
  <c r="O2237" i="4" s="1"/>
  <c r="P2234" i="4" a="1"/>
  <c r="P2234" i="4" s="1"/>
  <c r="O2234" i="4" a="1"/>
  <c r="O2234" i="4" s="1"/>
  <c r="P2230" i="4" a="1"/>
  <c r="P2230" i="4" s="1"/>
  <c r="C2230" i="4" s="1"/>
  <c r="O2230" i="4" a="1"/>
  <c r="O2230" i="4" s="1"/>
  <c r="P2224" i="4" a="1"/>
  <c r="P2224" i="4" s="1"/>
  <c r="C2224" i="4" s="1"/>
  <c r="O2224" i="4" a="1"/>
  <c r="O2224" i="4" s="1"/>
  <c r="P2221" i="4" a="1"/>
  <c r="P2221" i="4" s="1"/>
  <c r="C2221" i="4" s="1"/>
  <c r="O2221" i="4" a="1"/>
  <c r="O2221" i="4" s="1"/>
  <c r="P2218" i="4" a="1"/>
  <c r="P2218" i="4" s="1"/>
  <c r="O2218" i="4" a="1"/>
  <c r="O2218" i="4" s="1"/>
  <c r="P2214" i="4" a="1"/>
  <c r="P2214" i="4" s="1"/>
  <c r="C2214" i="4" s="1"/>
  <c r="O2214" i="4" a="1"/>
  <c r="O2214" i="4" s="1"/>
  <c r="P2208" i="4" a="1"/>
  <c r="P2208" i="4" s="1"/>
  <c r="O2208" i="4" a="1"/>
  <c r="O2208" i="4" s="1"/>
  <c r="P2205" i="4" a="1"/>
  <c r="P2205" i="4" s="1"/>
  <c r="C2205" i="4" s="1"/>
  <c r="O2205" i="4" a="1"/>
  <c r="O2205" i="4" s="1"/>
  <c r="P2202" i="4" a="1"/>
  <c r="P2202" i="4" s="1"/>
  <c r="O2202" i="4" a="1"/>
  <c r="O2202" i="4" s="1"/>
  <c r="P2198" i="4" a="1"/>
  <c r="P2198" i="4" s="1"/>
  <c r="C2198" i="4" s="1"/>
  <c r="O2198" i="4" a="1"/>
  <c r="O2198" i="4" s="1"/>
  <c r="P2192" i="4" a="1"/>
  <c r="P2192" i="4" s="1"/>
  <c r="O2192" i="4" a="1"/>
  <c r="O2192" i="4" s="1"/>
  <c r="P2189" i="4" a="1"/>
  <c r="P2189" i="4" s="1"/>
  <c r="C2189" i="4" s="1"/>
  <c r="O2189" i="4" a="1"/>
  <c r="O2189" i="4" s="1"/>
  <c r="P2186" i="4" a="1"/>
  <c r="P2186" i="4" s="1"/>
  <c r="O2186" i="4" a="1"/>
  <c r="O2186" i="4" s="1"/>
  <c r="P2182" i="4" a="1"/>
  <c r="P2182" i="4" s="1"/>
  <c r="O2182" i="4" a="1"/>
  <c r="O2182" i="4" s="1"/>
  <c r="P2176" i="4" a="1"/>
  <c r="P2176" i="4" s="1"/>
  <c r="O2176" i="4" a="1"/>
  <c r="O2176" i="4" s="1"/>
  <c r="P2173" i="4" a="1"/>
  <c r="P2173" i="4" s="1"/>
  <c r="C2173" i="4" s="1"/>
  <c r="O2173" i="4" a="1"/>
  <c r="O2173" i="4" s="1"/>
  <c r="P2170" i="4" a="1"/>
  <c r="P2170" i="4" s="1"/>
  <c r="C2170" i="4" s="1"/>
  <c r="O2170" i="4" a="1"/>
  <c r="O2170" i="4" s="1"/>
  <c r="P2166" i="4" a="1"/>
  <c r="P2166" i="4" s="1"/>
  <c r="C2166" i="4" s="1"/>
  <c r="O2166" i="4" a="1"/>
  <c r="O2166" i="4" s="1"/>
  <c r="P2160" i="4" a="1"/>
  <c r="P2160" i="4" s="1"/>
  <c r="O2160" i="4" a="1"/>
  <c r="O2160" i="4" s="1"/>
  <c r="P2157" i="4" a="1"/>
  <c r="P2157" i="4" s="1"/>
  <c r="C2157" i="4" s="1"/>
  <c r="O2157" i="4" a="1"/>
  <c r="O2157" i="4" s="1"/>
  <c r="P2154" i="4" a="1"/>
  <c r="P2154" i="4" s="1"/>
  <c r="O2154" i="4" a="1"/>
  <c r="O2154" i="4" s="1"/>
  <c r="P2150" i="4" a="1"/>
  <c r="P2150" i="4" s="1"/>
  <c r="C2150" i="4" s="1"/>
  <c r="O2150" i="4" a="1"/>
  <c r="O2150" i="4" s="1"/>
  <c r="P2144" i="4" a="1"/>
  <c r="P2144" i="4" s="1"/>
  <c r="O2144" i="4" a="1"/>
  <c r="O2144" i="4" s="1"/>
  <c r="P2141" i="4" a="1"/>
  <c r="P2141" i="4" s="1"/>
  <c r="C2141" i="4" s="1"/>
  <c r="O2141" i="4" a="1"/>
  <c r="O2141" i="4" s="1"/>
  <c r="P2138" i="4" a="1"/>
  <c r="P2138" i="4" s="1"/>
  <c r="C2138" i="4" s="1"/>
  <c r="O2138" i="4" a="1"/>
  <c r="O2138" i="4" s="1"/>
  <c r="P2134" i="4" a="1"/>
  <c r="P2134" i="4" s="1"/>
  <c r="C2134" i="4" s="1"/>
  <c r="O2134" i="4" a="1"/>
  <c r="O2134" i="4" s="1"/>
  <c r="P2128" i="4" a="1"/>
  <c r="P2128" i="4" s="1"/>
  <c r="O2128" i="4" a="1"/>
  <c r="O2128" i="4" s="1"/>
  <c r="P2125" i="4" a="1"/>
  <c r="P2125" i="4" s="1"/>
  <c r="C2125" i="4" s="1"/>
  <c r="O2125" i="4" a="1"/>
  <c r="O2125" i="4" s="1"/>
  <c r="P2122" i="4" a="1"/>
  <c r="P2122" i="4" s="1"/>
  <c r="O2122" i="4" a="1"/>
  <c r="O2122" i="4" s="1"/>
  <c r="P2118" i="4" a="1"/>
  <c r="P2118" i="4" s="1"/>
  <c r="C2118" i="4" s="1"/>
  <c r="O2118" i="4" a="1"/>
  <c r="O2118" i="4" s="1"/>
  <c r="P2112" i="4" a="1"/>
  <c r="P2112" i="4" s="1"/>
  <c r="O2112" i="4" a="1"/>
  <c r="O2112" i="4" s="1"/>
  <c r="P2109" i="4" a="1"/>
  <c r="P2109" i="4" s="1"/>
  <c r="C2109" i="4" s="1"/>
  <c r="O2109" i="4" a="1"/>
  <c r="O2109" i="4" s="1"/>
  <c r="P2106" i="4" a="1"/>
  <c r="P2106" i="4" s="1"/>
  <c r="O2106" i="4" a="1"/>
  <c r="O2106" i="4" s="1"/>
  <c r="P2102" i="4" a="1"/>
  <c r="P2102" i="4" s="1"/>
  <c r="C2102" i="4" s="1"/>
  <c r="O2102" i="4" a="1"/>
  <c r="O2102" i="4" s="1"/>
  <c r="P2096" i="4" a="1"/>
  <c r="P2096" i="4" s="1"/>
  <c r="C2096" i="4" s="1"/>
  <c r="O2096" i="4" a="1"/>
  <c r="O2096" i="4" s="1"/>
  <c r="P2093" i="4" a="1"/>
  <c r="P2093" i="4" s="1"/>
  <c r="C2093" i="4" s="1"/>
  <c r="O2093" i="4" a="1"/>
  <c r="O2093" i="4" s="1"/>
  <c r="P2090" i="4" a="1"/>
  <c r="P2090" i="4" s="1"/>
  <c r="O2090" i="4" a="1"/>
  <c r="O2090" i="4" s="1"/>
  <c r="P2086" i="4" a="1"/>
  <c r="P2086" i="4" s="1"/>
  <c r="C2086" i="4" s="1"/>
  <c r="O2086" i="4" a="1"/>
  <c r="O2086" i="4" s="1"/>
  <c r="P2080" i="4" a="1"/>
  <c r="P2080" i="4" s="1"/>
  <c r="O2080" i="4" a="1"/>
  <c r="O2080" i="4" s="1"/>
  <c r="P2077" i="4" a="1"/>
  <c r="P2077" i="4" s="1"/>
  <c r="C2077" i="4" s="1"/>
  <c r="O2077" i="4" a="1"/>
  <c r="O2077" i="4" s="1"/>
  <c r="P2074" i="4" a="1"/>
  <c r="P2074" i="4" s="1"/>
  <c r="O2074" i="4" a="1"/>
  <c r="O2074" i="4" s="1"/>
  <c r="P2070" i="4" a="1"/>
  <c r="P2070" i="4" s="1"/>
  <c r="C2070" i="4" s="1"/>
  <c r="O2070" i="4" a="1"/>
  <c r="O2070" i="4" s="1"/>
  <c r="P2064" i="4" a="1"/>
  <c r="P2064" i="4" s="1"/>
  <c r="C2064" i="4" s="1"/>
  <c r="O2064" i="4" a="1"/>
  <c r="O2064" i="4" s="1"/>
  <c r="P2061" i="4" a="1"/>
  <c r="P2061" i="4" s="1"/>
  <c r="O2061" i="4" a="1"/>
  <c r="O2061" i="4" s="1"/>
  <c r="P2058" i="4" a="1"/>
  <c r="P2058" i="4" s="1"/>
  <c r="C2058" i="4" s="1"/>
  <c r="O2058" i="4" a="1"/>
  <c r="O2058" i="4" s="1"/>
  <c r="P2054" i="4" a="1"/>
  <c r="P2054" i="4" s="1"/>
  <c r="C2054" i="4" s="1"/>
  <c r="O2054" i="4" a="1"/>
  <c r="O2054" i="4" s="1"/>
  <c r="P2048" i="4" a="1"/>
  <c r="P2048" i="4" s="1"/>
  <c r="O2048" i="4" a="1"/>
  <c r="O2048" i="4" s="1"/>
  <c r="P2045" i="4" a="1"/>
  <c r="P2045" i="4" s="1"/>
  <c r="O2045" i="4" a="1"/>
  <c r="O2045" i="4" s="1"/>
  <c r="P2042" i="4" a="1"/>
  <c r="P2042" i="4" s="1"/>
  <c r="O2042" i="4" a="1"/>
  <c r="O2042" i="4" s="1"/>
  <c r="P2038" i="4" a="1"/>
  <c r="P2038" i="4" s="1"/>
  <c r="C2038" i="4" s="1"/>
  <c r="O2038" i="4" a="1"/>
  <c r="O2038" i="4" s="1"/>
  <c r="P2032" i="4" a="1"/>
  <c r="P2032" i="4" s="1"/>
  <c r="C2032" i="4" s="1"/>
  <c r="O2032" i="4" a="1"/>
  <c r="O2032" i="4" s="1"/>
  <c r="P2029" i="4" a="1"/>
  <c r="P2029" i="4" s="1"/>
  <c r="O2029" i="4" a="1"/>
  <c r="O2029" i="4" s="1"/>
  <c r="P2026" i="4" a="1"/>
  <c r="P2026" i="4" s="1"/>
  <c r="C2026" i="4" s="1"/>
  <c r="O2026" i="4" a="1"/>
  <c r="O2026" i="4" s="1"/>
  <c r="P2022" i="4" a="1"/>
  <c r="P2022" i="4" s="1"/>
  <c r="C2022" i="4" s="1"/>
  <c r="O2022" i="4" a="1"/>
  <c r="O2022" i="4" s="1"/>
  <c r="P2016" i="4" a="1"/>
  <c r="P2016" i="4" s="1"/>
  <c r="O2016" i="4" a="1"/>
  <c r="O2016" i="4" s="1"/>
  <c r="P2013" i="4" a="1"/>
  <c r="P2013" i="4" s="1"/>
  <c r="O2013" i="4" a="1"/>
  <c r="O2013" i="4" s="1"/>
  <c r="P2010" i="4" a="1"/>
  <c r="P2010" i="4" s="1"/>
  <c r="O2010" i="4" a="1"/>
  <c r="O2010" i="4" s="1"/>
  <c r="P2006" i="4" a="1"/>
  <c r="P2006" i="4" s="1"/>
  <c r="C2006" i="4" s="1"/>
  <c r="O2006" i="4" a="1"/>
  <c r="O2006" i="4" s="1"/>
  <c r="P2000" i="4" a="1"/>
  <c r="P2000" i="4" s="1"/>
  <c r="C2000" i="4" s="1"/>
  <c r="O2000" i="4" a="1"/>
  <c r="O2000" i="4" s="1"/>
  <c r="P1997" i="4" a="1"/>
  <c r="P1997" i="4" s="1"/>
  <c r="O1997" i="4" a="1"/>
  <c r="O1997" i="4" s="1"/>
  <c r="P1994" i="4" a="1"/>
  <c r="P1994" i="4" s="1"/>
  <c r="C1994" i="4" s="1"/>
  <c r="O1994" i="4" a="1"/>
  <c r="O1994" i="4" s="1"/>
  <c r="P1990" i="4" a="1"/>
  <c r="P1990" i="4" s="1"/>
  <c r="C1990" i="4" s="1"/>
  <c r="O1990" i="4" a="1"/>
  <c r="O1990" i="4" s="1"/>
  <c r="P1984" i="4" a="1"/>
  <c r="P1984" i="4" s="1"/>
  <c r="C1984" i="4" s="1"/>
  <c r="O1984" i="4" a="1"/>
  <c r="O1984" i="4" s="1"/>
  <c r="P1981" i="4" a="1"/>
  <c r="P1981" i="4" s="1"/>
  <c r="O1981" i="4" a="1"/>
  <c r="O1981" i="4" s="1"/>
  <c r="P1978" i="4" a="1"/>
  <c r="P1978" i="4" s="1"/>
  <c r="O1978" i="4" a="1"/>
  <c r="O1978" i="4" s="1"/>
  <c r="P1974" i="4" a="1"/>
  <c r="P1974" i="4" s="1"/>
  <c r="C1974" i="4" s="1"/>
  <c r="O1974" i="4" a="1"/>
  <c r="O1974" i="4" s="1"/>
  <c r="P1968" i="4" a="1"/>
  <c r="P1968" i="4" s="1"/>
  <c r="C1968" i="4" s="1"/>
  <c r="O1968" i="4" a="1"/>
  <c r="O1968" i="4" s="1"/>
  <c r="P1965" i="4" a="1"/>
  <c r="P1965" i="4" s="1"/>
  <c r="O1965" i="4" a="1"/>
  <c r="O1965" i="4" s="1"/>
  <c r="P1962" i="4" a="1"/>
  <c r="P1962" i="4" s="1"/>
  <c r="O1962" i="4" a="1"/>
  <c r="O1962" i="4" s="1"/>
  <c r="P1958" i="4" a="1"/>
  <c r="P1958" i="4" s="1"/>
  <c r="C1958" i="4" s="1"/>
  <c r="O1958" i="4" a="1"/>
  <c r="O1958" i="4" s="1"/>
  <c r="P1952" i="4" a="1"/>
  <c r="P1952" i="4" s="1"/>
  <c r="C1952" i="4" s="1"/>
  <c r="O1952" i="4" a="1"/>
  <c r="O1952" i="4" s="1"/>
  <c r="P1949" i="4" a="1"/>
  <c r="P1949" i="4" s="1"/>
  <c r="O1949" i="4" a="1"/>
  <c r="O1949" i="4" s="1"/>
  <c r="P1945" i="4" a="1"/>
  <c r="P1945" i="4" s="1"/>
  <c r="C1945" i="4" s="1"/>
  <c r="O1945" i="4" a="1"/>
  <c r="O1945" i="4" s="1"/>
  <c r="P1938" i="4" a="1"/>
  <c r="P1938" i="4" s="1"/>
  <c r="C1938" i="4" s="1"/>
  <c r="O1938" i="4" a="1"/>
  <c r="O1938" i="4" s="1"/>
  <c r="P1934" i="4" a="1"/>
  <c r="P1934" i="4" s="1"/>
  <c r="C1934" i="4" s="1"/>
  <c r="O1934" i="4" a="1"/>
  <c r="O1934" i="4" s="1"/>
  <c r="P1931" i="4" a="1"/>
  <c r="P1931" i="4" s="1"/>
  <c r="O1931" i="4" a="1"/>
  <c r="O1931" i="4" s="1"/>
  <c r="P1927" i="4" a="1"/>
  <c r="P1927" i="4" s="1"/>
  <c r="O1927" i="4" a="1"/>
  <c r="O1927" i="4" s="1"/>
  <c r="P1924" i="4" a="1"/>
  <c r="P1924" i="4" s="1"/>
  <c r="C1924" i="4" s="1"/>
  <c r="O1924" i="4" a="1"/>
  <c r="O1924" i="4" s="1"/>
  <c r="P1920" i="4" a="1"/>
  <c r="P1920" i="4" s="1"/>
  <c r="O1920" i="4" a="1"/>
  <c r="O1920" i="4" s="1"/>
  <c r="P1917" i="4" a="1"/>
  <c r="P1917" i="4" s="1"/>
  <c r="O1917" i="4" a="1"/>
  <c r="O1917" i="4" s="1"/>
  <c r="P1913" i="4" a="1"/>
  <c r="P1913" i="4" s="1"/>
  <c r="O1913" i="4" a="1"/>
  <c r="O1913" i="4" s="1"/>
  <c r="P1906" i="4" a="1"/>
  <c r="P1906" i="4" s="1"/>
  <c r="O1906" i="4" a="1"/>
  <c r="O1906" i="4" s="1"/>
  <c r="P1902" i="4" a="1"/>
  <c r="P1902" i="4" s="1"/>
  <c r="O1902" i="4" a="1"/>
  <c r="O1902" i="4" s="1"/>
  <c r="P1899" i="4" a="1"/>
  <c r="P1899" i="4" s="1"/>
  <c r="O1899" i="4" a="1"/>
  <c r="O1899" i="4" s="1"/>
  <c r="P1895" i="4" a="1"/>
  <c r="P1895" i="4" s="1"/>
  <c r="C1895" i="4" s="1"/>
  <c r="O1895" i="4" a="1"/>
  <c r="O1895" i="4" s="1"/>
  <c r="P1892" i="4" a="1"/>
  <c r="P1892" i="4" s="1"/>
  <c r="C1892" i="4" s="1"/>
  <c r="O1892" i="4" a="1"/>
  <c r="O1892" i="4" s="1"/>
  <c r="P1888" i="4" a="1"/>
  <c r="P1888" i="4" s="1"/>
  <c r="O1888" i="4" a="1"/>
  <c r="O1888" i="4" s="1"/>
  <c r="P1885" i="4" a="1"/>
  <c r="P1885" i="4" s="1"/>
  <c r="O1885" i="4" a="1"/>
  <c r="O1885" i="4" s="1"/>
  <c r="P1881" i="4" a="1"/>
  <c r="P1881" i="4" s="1"/>
  <c r="O1881" i="4" a="1"/>
  <c r="O1881" i="4" s="1"/>
  <c r="P1874" i="4" a="1"/>
  <c r="P1874" i="4" s="1"/>
  <c r="C1874" i="4" s="1"/>
  <c r="O1874" i="4" a="1"/>
  <c r="O1874" i="4" s="1"/>
  <c r="P1870" i="4" a="1"/>
  <c r="P1870" i="4" s="1"/>
  <c r="O1870" i="4" a="1"/>
  <c r="O1870" i="4" s="1"/>
  <c r="P1867" i="4" a="1"/>
  <c r="P1867" i="4" s="1"/>
  <c r="O1867" i="4" a="1"/>
  <c r="O1867" i="4" s="1"/>
  <c r="P1863" i="4" a="1"/>
  <c r="P1863" i="4" s="1"/>
  <c r="O1863" i="4" a="1"/>
  <c r="O1863" i="4" s="1"/>
  <c r="P1860" i="4" a="1"/>
  <c r="P1860" i="4" s="1"/>
  <c r="O1860" i="4" a="1"/>
  <c r="O1860" i="4" s="1"/>
  <c r="P1856" i="4" a="1"/>
  <c r="P1856" i="4" s="1"/>
  <c r="O1856" i="4" a="1"/>
  <c r="O1856" i="4" s="1"/>
  <c r="P1853" i="4" a="1"/>
  <c r="P1853" i="4" s="1"/>
  <c r="O1853" i="4" a="1"/>
  <c r="O1853" i="4" s="1"/>
  <c r="P1849" i="4" a="1"/>
  <c r="P1849" i="4" s="1"/>
  <c r="C1849" i="4" s="1"/>
  <c r="O1849" i="4" a="1"/>
  <c r="O1849" i="4" s="1"/>
  <c r="P1842" i="4" a="1"/>
  <c r="P1842" i="4" s="1"/>
  <c r="C1842" i="4" s="1"/>
  <c r="O1842" i="4" a="1"/>
  <c r="O1842" i="4" s="1"/>
  <c r="P1838" i="4" a="1"/>
  <c r="P1838" i="4" s="1"/>
  <c r="C1838" i="4" s="1"/>
  <c r="O1838" i="4" a="1"/>
  <c r="O1838" i="4" s="1"/>
  <c r="P1835" i="4" a="1"/>
  <c r="P1835" i="4" s="1"/>
  <c r="O1835" i="4" a="1"/>
  <c r="O1835" i="4" s="1"/>
  <c r="P1831" i="4" a="1"/>
  <c r="P1831" i="4" s="1"/>
  <c r="O1831" i="4" a="1"/>
  <c r="O1831" i="4" s="1"/>
  <c r="P1828" i="4" a="1"/>
  <c r="P1828" i="4" s="1"/>
  <c r="O1828" i="4" a="1"/>
  <c r="O1828" i="4" s="1"/>
  <c r="P1824" i="4" a="1"/>
  <c r="P1824" i="4" s="1"/>
  <c r="O1824" i="4" a="1"/>
  <c r="O1824" i="4" s="1"/>
  <c r="P1821" i="4" a="1"/>
  <c r="P1821" i="4" s="1"/>
  <c r="O1821" i="4" a="1"/>
  <c r="O1821" i="4" s="1"/>
  <c r="P1817" i="4" a="1"/>
  <c r="P1817" i="4" s="1"/>
  <c r="C1817" i="4" s="1"/>
  <c r="O1817" i="4" a="1"/>
  <c r="O1817" i="4" s="1"/>
  <c r="P1810" i="4" a="1"/>
  <c r="P1810" i="4" s="1"/>
  <c r="O1810" i="4" a="1"/>
  <c r="O1810" i="4" s="1"/>
  <c r="P1806" i="4" a="1"/>
  <c r="P1806" i="4" s="1"/>
  <c r="C1806" i="4" s="1"/>
  <c r="O1806" i="4" a="1"/>
  <c r="O1806" i="4" s="1"/>
  <c r="P1803" i="4" a="1"/>
  <c r="P1803" i="4" s="1"/>
  <c r="O1803" i="4" a="1"/>
  <c r="O1803" i="4" s="1"/>
  <c r="P1799" i="4" a="1"/>
  <c r="P1799" i="4" s="1"/>
  <c r="O1799" i="4" a="1"/>
  <c r="O1799" i="4" s="1"/>
  <c r="P1796" i="4" a="1"/>
  <c r="P1796" i="4" s="1"/>
  <c r="O1796" i="4" a="1"/>
  <c r="O1796" i="4" s="1"/>
  <c r="P1792" i="4" a="1"/>
  <c r="P1792" i="4" s="1"/>
  <c r="O1792" i="4" a="1"/>
  <c r="O1792" i="4" s="1"/>
  <c r="P1789" i="4" a="1"/>
  <c r="P1789" i="4" s="1"/>
  <c r="O1789" i="4" a="1"/>
  <c r="O1789" i="4" s="1"/>
  <c r="P1785" i="4" a="1"/>
  <c r="P1785" i="4" s="1"/>
  <c r="C1785" i="4" s="1"/>
  <c r="O1785" i="4" a="1"/>
  <c r="O1785" i="4" s="1"/>
  <c r="P1778" i="4" a="1"/>
  <c r="P1778" i="4" s="1"/>
  <c r="C1778" i="4" s="1"/>
  <c r="O1778" i="4" a="1"/>
  <c r="O1778" i="4" s="1"/>
  <c r="P1774" i="4" a="1"/>
  <c r="P1774" i="4" s="1"/>
  <c r="O1774" i="4" a="1"/>
  <c r="O1774" i="4" s="1"/>
  <c r="P1771" i="4" a="1"/>
  <c r="P1771" i="4" s="1"/>
  <c r="O1771" i="4" a="1"/>
  <c r="O1771" i="4" s="1"/>
  <c r="P1767" i="4" a="1"/>
  <c r="P1767" i="4" s="1"/>
  <c r="O1767" i="4" a="1"/>
  <c r="O1767" i="4" s="1"/>
  <c r="P1764" i="4" a="1"/>
  <c r="P1764" i="4" s="1"/>
  <c r="O1764" i="4" a="1"/>
  <c r="O1764" i="4" s="1"/>
  <c r="P1760" i="4" a="1"/>
  <c r="P1760" i="4" s="1"/>
  <c r="O1760" i="4" a="1"/>
  <c r="O1760" i="4" s="1"/>
  <c r="P1757" i="4" a="1"/>
  <c r="P1757" i="4" s="1"/>
  <c r="C1757" i="4" s="1"/>
  <c r="O1757" i="4" a="1"/>
  <c r="O1757" i="4" s="1"/>
  <c r="P1753" i="4" a="1"/>
  <c r="P1753" i="4" s="1"/>
  <c r="C1753" i="4" s="1"/>
  <c r="O1753" i="4" a="1"/>
  <c r="O1753" i="4" s="1"/>
  <c r="P1746" i="4" a="1"/>
  <c r="P1746" i="4" s="1"/>
  <c r="C1746" i="4" s="1"/>
  <c r="O1746" i="4" a="1"/>
  <c r="O1746" i="4" s="1"/>
  <c r="P1742" i="4" a="1"/>
  <c r="P1742" i="4" s="1"/>
  <c r="O1742" i="4" a="1"/>
  <c r="O1742" i="4" s="1"/>
  <c r="P1739" i="4" a="1"/>
  <c r="P1739" i="4" s="1"/>
  <c r="C1739" i="4" s="1"/>
  <c r="O1739" i="4" a="1"/>
  <c r="O1739" i="4" s="1"/>
  <c r="P1735" i="4" a="1"/>
  <c r="P1735" i="4" s="1"/>
  <c r="C1735" i="4" s="1"/>
  <c r="O1735" i="4" a="1"/>
  <c r="O1735" i="4" s="1"/>
  <c r="P1732" i="4" a="1"/>
  <c r="P1732" i="4" s="1"/>
  <c r="O1732" i="4" a="1"/>
  <c r="O1732" i="4" s="1"/>
  <c r="P1728" i="4" a="1"/>
  <c r="P1728" i="4" s="1"/>
  <c r="O1728" i="4" a="1"/>
  <c r="O1728" i="4" s="1"/>
  <c r="P1725" i="4" a="1"/>
  <c r="P1725" i="4" s="1"/>
  <c r="O1725" i="4" a="1"/>
  <c r="O1725" i="4" s="1"/>
  <c r="P1721" i="4" a="1"/>
  <c r="P1721" i="4" s="1"/>
  <c r="C1721" i="4" s="1"/>
  <c r="O1721" i="4" a="1"/>
  <c r="O1721" i="4" s="1"/>
  <c r="P1714" i="4" a="1"/>
  <c r="P1714" i="4" s="1"/>
  <c r="C1714" i="4" s="1"/>
  <c r="O1714" i="4" a="1"/>
  <c r="O1714" i="4" s="1"/>
  <c r="P1710" i="4" a="1"/>
  <c r="P1710" i="4" s="1"/>
  <c r="O1710" i="4" a="1"/>
  <c r="O1710" i="4" s="1"/>
  <c r="P1707" i="4" a="1"/>
  <c r="P1707" i="4" s="1"/>
  <c r="C1707" i="4" s="1"/>
  <c r="O1707" i="4" a="1"/>
  <c r="O1707" i="4" s="1"/>
  <c r="P1703" i="4" a="1"/>
  <c r="P1703" i="4" s="1"/>
  <c r="C1703" i="4" s="1"/>
  <c r="O1703" i="4" a="1"/>
  <c r="O1703" i="4" s="1"/>
  <c r="P1700" i="4" a="1"/>
  <c r="P1700" i="4" s="1"/>
  <c r="O1700" i="4" a="1"/>
  <c r="O1700" i="4" s="1"/>
  <c r="P1696" i="4" a="1"/>
  <c r="P1696" i="4" s="1"/>
  <c r="O1696" i="4" a="1"/>
  <c r="O1696" i="4" s="1"/>
  <c r="P1693" i="4" a="1"/>
  <c r="P1693" i="4" s="1"/>
  <c r="O1693" i="4" a="1"/>
  <c r="O1693" i="4" s="1"/>
  <c r="P1689" i="4" a="1"/>
  <c r="P1689" i="4" s="1"/>
  <c r="C1689" i="4" s="1"/>
  <c r="O1689" i="4" a="1"/>
  <c r="O1689" i="4" s="1"/>
  <c r="P1682" i="4" a="1"/>
  <c r="P1682" i="4" s="1"/>
  <c r="O1682" i="4" a="1"/>
  <c r="O1682" i="4" s="1"/>
  <c r="P1678" i="4" a="1"/>
  <c r="P1678" i="4" s="1"/>
  <c r="O1678" i="4" a="1"/>
  <c r="O1678" i="4" s="1"/>
  <c r="P1675" i="4" a="1"/>
  <c r="P1675" i="4" s="1"/>
  <c r="C1675" i="4" s="1"/>
  <c r="O1675" i="4" a="1"/>
  <c r="O1675" i="4" s="1"/>
  <c r="P1671" i="4" a="1"/>
  <c r="P1671" i="4" s="1"/>
  <c r="C1671" i="4" s="1"/>
  <c r="O1671" i="4" a="1"/>
  <c r="O1671" i="4" s="1"/>
  <c r="P1668" i="4" a="1"/>
  <c r="P1668" i="4" s="1"/>
  <c r="O1668" i="4" a="1"/>
  <c r="O1668" i="4" s="1"/>
  <c r="P1664" i="4" a="1"/>
  <c r="P1664" i="4" s="1"/>
  <c r="O1664" i="4" a="1"/>
  <c r="O1664" i="4" s="1"/>
  <c r="P1661" i="4" a="1"/>
  <c r="P1661" i="4" s="1"/>
  <c r="C1661" i="4" s="1"/>
  <c r="O1661" i="4" a="1"/>
  <c r="O1661" i="4" s="1"/>
  <c r="P1657" i="4" a="1"/>
  <c r="P1657" i="4" s="1"/>
  <c r="C1657" i="4" s="1"/>
  <c r="O1657" i="4" a="1"/>
  <c r="O1657" i="4" s="1"/>
  <c r="P1650" i="4" a="1"/>
  <c r="P1650" i="4" s="1"/>
  <c r="O1650" i="4" a="1"/>
  <c r="O1650" i="4" s="1"/>
  <c r="P1646" i="4" a="1"/>
  <c r="P1646" i="4" s="1"/>
  <c r="O1646" i="4" a="1"/>
  <c r="O1646" i="4" s="1"/>
  <c r="P1643" i="4" a="1"/>
  <c r="P1643" i="4" s="1"/>
  <c r="C1643" i="4" s="1"/>
  <c r="O1643" i="4" a="1"/>
  <c r="O1643" i="4" s="1"/>
  <c r="P1636" i="4" a="1"/>
  <c r="P1636" i="4" s="1"/>
  <c r="C1636" i="4" s="1"/>
  <c r="O1636" i="4" a="1"/>
  <c r="O1636" i="4" s="1"/>
  <c r="P1632" i="4" a="1"/>
  <c r="P1632" i="4" s="1"/>
  <c r="C1632" i="4" s="1"/>
  <c r="O1632" i="4" a="1"/>
  <c r="O1632" i="4" s="1"/>
  <c r="P1629" i="4" a="1"/>
  <c r="P1629" i="4" s="1"/>
  <c r="C1629" i="4" s="1"/>
  <c r="O1629" i="4" a="1"/>
  <c r="O1629" i="4" s="1"/>
  <c r="P1625" i="4" a="1"/>
  <c r="P1625" i="4" s="1"/>
  <c r="C1625" i="4" s="1"/>
  <c r="O1625" i="4" a="1"/>
  <c r="O1625" i="4" s="1"/>
  <c r="P1622" i="4" a="1"/>
  <c r="P1622" i="4" s="1"/>
  <c r="O1622" i="4" a="1"/>
  <c r="O1622" i="4" s="1"/>
  <c r="P1618" i="4" a="1"/>
  <c r="P1618" i="4" s="1"/>
  <c r="O1618" i="4" a="1"/>
  <c r="O1618" i="4" s="1"/>
  <c r="P1615" i="4" a="1"/>
  <c r="P1615" i="4" s="1"/>
  <c r="C1615" i="4" s="1"/>
  <c r="O1615" i="4" a="1"/>
  <c r="O1615" i="4" s="1"/>
  <c r="P1611" i="4" a="1"/>
  <c r="P1611" i="4" s="1"/>
  <c r="O1611" i="4" a="1"/>
  <c r="O1611" i="4" s="1"/>
  <c r="P1604" i="4" a="1"/>
  <c r="P1604" i="4" s="1"/>
  <c r="C1604" i="4" s="1"/>
  <c r="O1604" i="4" a="1"/>
  <c r="O1604" i="4" s="1"/>
  <c r="P1600" i="4" a="1"/>
  <c r="P1600" i="4" s="1"/>
  <c r="C1600" i="4" s="1"/>
  <c r="O1600" i="4" a="1"/>
  <c r="O1600" i="4" s="1"/>
  <c r="P1597" i="4" a="1"/>
  <c r="P1597" i="4" s="1"/>
  <c r="O1597" i="4" a="1"/>
  <c r="O1597" i="4" s="1"/>
  <c r="P1593" i="4" a="1"/>
  <c r="P1593" i="4" s="1"/>
  <c r="C1593" i="4" s="1"/>
  <c r="O1593" i="4" a="1"/>
  <c r="O1593" i="4" s="1"/>
  <c r="P1590" i="4" a="1"/>
  <c r="P1590" i="4" s="1"/>
  <c r="O1590" i="4" a="1"/>
  <c r="O1590" i="4" s="1"/>
  <c r="P1586" i="4" a="1"/>
  <c r="P1586" i="4" s="1"/>
  <c r="O1586" i="4" a="1"/>
  <c r="O1586" i="4" s="1"/>
  <c r="P1583" i="4" a="1"/>
  <c r="P1583" i="4" s="1"/>
  <c r="O1583" i="4" a="1"/>
  <c r="O1583" i="4" s="1"/>
  <c r="P1579" i="4" a="1"/>
  <c r="P1579" i="4" s="1"/>
  <c r="O1579" i="4" a="1"/>
  <c r="O1579" i="4" s="1"/>
  <c r="P1576" i="4" a="1"/>
  <c r="P1576" i="4" s="1"/>
  <c r="O1576" i="4" a="1"/>
  <c r="O1576" i="4" s="1"/>
  <c r="P1573" i="4" a="1"/>
  <c r="P1573" i="4" s="1"/>
  <c r="C1573" i="4" s="1"/>
  <c r="O1573" i="4" a="1"/>
  <c r="O1573" i="4" s="1"/>
  <c r="P1567" i="4" a="1"/>
  <c r="P1567" i="4" s="1"/>
  <c r="O1567" i="4" a="1"/>
  <c r="O1567" i="4" s="1"/>
  <c r="P1563" i="4" a="1"/>
  <c r="P1563" i="4" s="1"/>
  <c r="O1563" i="4" a="1"/>
  <c r="O1563" i="4" s="1"/>
  <c r="P1560" i="4" a="1"/>
  <c r="P1560" i="4" s="1"/>
  <c r="C1560" i="4" s="1"/>
  <c r="O1560" i="4" a="1"/>
  <c r="O1560" i="4" s="1"/>
  <c r="P1557" i="4" a="1"/>
  <c r="P1557" i="4" s="1"/>
  <c r="O1557" i="4" a="1"/>
  <c r="O1557" i="4" s="1"/>
  <c r="P1551" i="4" a="1"/>
  <c r="P1551" i="4" s="1"/>
  <c r="O1551" i="4" a="1"/>
  <c r="O1551" i="4" s="1"/>
  <c r="P1547" i="4" a="1"/>
  <c r="P1547" i="4" s="1"/>
  <c r="O1547" i="4" a="1"/>
  <c r="O1547" i="4" s="1"/>
  <c r="P1544" i="4" a="1"/>
  <c r="P1544" i="4" s="1"/>
  <c r="C1544" i="4" s="1"/>
  <c r="O1544" i="4" a="1"/>
  <c r="O1544" i="4" s="1"/>
  <c r="P1541" i="4" a="1"/>
  <c r="P1541" i="4" s="1"/>
  <c r="O1541" i="4" a="1"/>
  <c r="O1541" i="4" s="1"/>
  <c r="P1534" i="4" a="1"/>
  <c r="P1534" i="4" s="1"/>
  <c r="C1534" i="4" s="1"/>
  <c r="O1534" i="4" a="1"/>
  <c r="O1534" i="4" s="1"/>
  <c r="P1530" i="4" a="1"/>
  <c r="P1530" i="4" s="1"/>
  <c r="C1530" i="4" s="1"/>
  <c r="O1530" i="4" a="1"/>
  <c r="O1530" i="4" s="1"/>
  <c r="P1526" i="4" a="1"/>
  <c r="P1526" i="4" s="1"/>
  <c r="O1526" i="4" a="1"/>
  <c r="O1526" i="4" s="1"/>
  <c r="P1522" i="4" a="1"/>
  <c r="P1522" i="4" s="1"/>
  <c r="C1522" i="4" s="1"/>
  <c r="O1522" i="4" a="1"/>
  <c r="O1522" i="4" s="1"/>
  <c r="P1518" i="4" a="1"/>
  <c r="P1518" i="4" s="1"/>
  <c r="C1518" i="4" s="1"/>
  <c r="O1518" i="4" a="1"/>
  <c r="O1518" i="4" s="1"/>
  <c r="P1514" i="4" a="1"/>
  <c r="P1514" i="4" s="1"/>
  <c r="C1514" i="4" s="1"/>
  <c r="O1514" i="4" a="1"/>
  <c r="O1514" i="4" s="1"/>
  <c r="P1510" i="4" a="1"/>
  <c r="P1510" i="4" s="1"/>
  <c r="C1510" i="4" s="1"/>
  <c r="O1510" i="4" a="1"/>
  <c r="O1510" i="4" s="1"/>
  <c r="P1506" i="4" a="1"/>
  <c r="P1506" i="4" s="1"/>
  <c r="C1506" i="4" s="1"/>
  <c r="O1506" i="4" a="1"/>
  <c r="O1506" i="4" s="1"/>
  <c r="P1502" i="4" a="1"/>
  <c r="P1502" i="4" s="1"/>
  <c r="O1502" i="4" a="1"/>
  <c r="O1502" i="4" s="1"/>
  <c r="P1499" i="4" a="1"/>
  <c r="P1499" i="4" s="1"/>
  <c r="O1499" i="4" a="1"/>
  <c r="O1499" i="4" s="1"/>
  <c r="P1495" i="4" a="1"/>
  <c r="P1495" i="4" s="1"/>
  <c r="O1495" i="4" a="1"/>
  <c r="O1495" i="4" s="1"/>
  <c r="P1492" i="4" a="1"/>
  <c r="P1492" i="4" s="1"/>
  <c r="O1492" i="4" a="1"/>
  <c r="O1492" i="4" s="1"/>
  <c r="P1488" i="4" a="1"/>
  <c r="P1488" i="4" s="1"/>
  <c r="C1488" i="4" s="1"/>
  <c r="O1488" i="4" a="1"/>
  <c r="O1488" i="4" s="1"/>
  <c r="P1485" i="4" a="1"/>
  <c r="P1485" i="4" s="1"/>
  <c r="C1485" i="4" s="1"/>
  <c r="O1485" i="4" a="1"/>
  <c r="O1485" i="4" s="1"/>
  <c r="P1478" i="4" a="1"/>
  <c r="P1478" i="4" s="1"/>
  <c r="C1478" i="4" s="1"/>
  <c r="O1478" i="4" a="1"/>
  <c r="O1478" i="4" s="1"/>
  <c r="P1475" i="4" a="1"/>
  <c r="P1475" i="4" s="1"/>
  <c r="O1475" i="4" a="1"/>
  <c r="O1475" i="4" s="1"/>
  <c r="P1472" i="4" a="1"/>
  <c r="P1472" i="4" s="1"/>
  <c r="C1472" i="4" s="1"/>
  <c r="O1472" i="4" a="1"/>
  <c r="O1472" i="4" s="1"/>
  <c r="P1469" i="4" a="1"/>
  <c r="P1469" i="4" s="1"/>
  <c r="C1469" i="4" s="1"/>
  <c r="O1469" i="4" a="1"/>
  <c r="O1469" i="4" s="1"/>
  <c r="P1462" i="4" a="1"/>
  <c r="P1462" i="4" s="1"/>
  <c r="O1462" i="4" a="1"/>
  <c r="O1462" i="4" s="1"/>
  <c r="P1459" i="4" a="1"/>
  <c r="P1459" i="4" s="1"/>
  <c r="O1459" i="4" a="1"/>
  <c r="O1459" i="4" s="1"/>
  <c r="P1456" i="4" a="1"/>
  <c r="P1456" i="4" s="1"/>
  <c r="C1456" i="4" s="1"/>
  <c r="O1456" i="4" a="1"/>
  <c r="O1456" i="4" s="1"/>
  <c r="P1453" i="4" a="1"/>
  <c r="P1453" i="4" s="1"/>
  <c r="C1453" i="4" s="1"/>
  <c r="O1453" i="4" a="1"/>
  <c r="O1453" i="4" s="1"/>
  <c r="P1446" i="4" a="1"/>
  <c r="P1446" i="4" s="1"/>
  <c r="O1446" i="4" a="1"/>
  <c r="O1446" i="4" s="1"/>
  <c r="P1443" i="4" a="1"/>
  <c r="P1443" i="4" s="1"/>
  <c r="O1443" i="4" a="1"/>
  <c r="O1443" i="4" s="1"/>
  <c r="P1439" i="4" a="1"/>
  <c r="P1439" i="4" s="1"/>
  <c r="C1439" i="4" s="1"/>
  <c r="O1439" i="4" a="1"/>
  <c r="O1439" i="4" s="1"/>
  <c r="P1436" i="4" a="1"/>
  <c r="P1436" i="4" s="1"/>
  <c r="O1436" i="4" a="1"/>
  <c r="O1436" i="4" s="1"/>
  <c r="P1432" i="4" a="1"/>
  <c r="P1432" i="4" s="1"/>
  <c r="C1432" i="4" s="1"/>
  <c r="O1432" i="4" a="1"/>
  <c r="O1432" i="4" s="1"/>
  <c r="P1429" i="4" a="1"/>
  <c r="P1429" i="4" s="1"/>
  <c r="C1429" i="4" s="1"/>
  <c r="O1429" i="4" a="1"/>
  <c r="O1429" i="4" s="1"/>
  <c r="P1425" i="4" a="1"/>
  <c r="P1425" i="4" s="1"/>
  <c r="O1425" i="4" a="1"/>
  <c r="O1425" i="4" s="1"/>
  <c r="P1418" i="4" a="1"/>
  <c r="P1418" i="4" s="1"/>
  <c r="O1418" i="4" a="1"/>
  <c r="O1418" i="4" s="1"/>
  <c r="P1414" i="4" a="1"/>
  <c r="P1414" i="4" s="1"/>
  <c r="O1414" i="4" a="1"/>
  <c r="O1414" i="4" s="1"/>
  <c r="P1411" i="4" a="1"/>
  <c r="P1411" i="4" s="1"/>
  <c r="O1411" i="4" a="1"/>
  <c r="O1411" i="4" s="1"/>
  <c r="P1407" i="4" a="1"/>
  <c r="P1407" i="4" s="1"/>
  <c r="C1407" i="4" s="1"/>
  <c r="O1407" i="4" a="1"/>
  <c r="O1407" i="4" s="1"/>
  <c r="P1404" i="4" a="1"/>
  <c r="P1404" i="4" s="1"/>
  <c r="O1404" i="4" a="1"/>
  <c r="O1404" i="4" s="1"/>
  <c r="P1400" i="4" a="1"/>
  <c r="P1400" i="4" s="1"/>
  <c r="C1400" i="4" s="1"/>
  <c r="O1400" i="4" a="1"/>
  <c r="O1400" i="4" s="1"/>
  <c r="P1397" i="4" a="1"/>
  <c r="P1397" i="4" s="1"/>
  <c r="C1397" i="4" s="1"/>
  <c r="O1397" i="4" a="1"/>
  <c r="O1397" i="4" s="1"/>
  <c r="P1393" i="4" a="1"/>
  <c r="P1393" i="4" s="1"/>
  <c r="C1393" i="4" s="1"/>
  <c r="O1393" i="4" a="1"/>
  <c r="O1393" i="4" s="1"/>
  <c r="P1386" i="4" a="1"/>
  <c r="P1386" i="4" s="1"/>
  <c r="C1386" i="4" s="1"/>
  <c r="O1386" i="4" a="1"/>
  <c r="O1386" i="4" s="1"/>
  <c r="P1382" i="4" a="1"/>
  <c r="P1382" i="4" s="1"/>
  <c r="C1382" i="4" s="1"/>
  <c r="O1382" i="4" a="1"/>
  <c r="O1382" i="4" s="1"/>
  <c r="P1379" i="4" a="1"/>
  <c r="P1379" i="4" s="1"/>
  <c r="O1379" i="4" a="1"/>
  <c r="O1379" i="4" s="1"/>
  <c r="P1375" i="4" a="1"/>
  <c r="P1375" i="4" s="1"/>
  <c r="O1375" i="4" a="1"/>
  <c r="O1375" i="4" s="1"/>
  <c r="P1372" i="4" a="1"/>
  <c r="P1372" i="4" s="1"/>
  <c r="O1372" i="4" a="1"/>
  <c r="O1372" i="4" s="1"/>
  <c r="P1368" i="4" a="1"/>
  <c r="P1368" i="4" s="1"/>
  <c r="O1368" i="4" a="1"/>
  <c r="O1368" i="4" s="1"/>
  <c r="P1365" i="4" a="1"/>
  <c r="P1365" i="4" s="1"/>
  <c r="C1365" i="4" s="1"/>
  <c r="O1365" i="4" a="1"/>
  <c r="O1365" i="4" s="1"/>
  <c r="P1361" i="4" a="1"/>
  <c r="P1361" i="4" s="1"/>
  <c r="O1361" i="4" a="1"/>
  <c r="O1361" i="4" s="1"/>
  <c r="P1354" i="4" a="1"/>
  <c r="P1354" i="4" s="1"/>
  <c r="O1354" i="4" a="1"/>
  <c r="O1354" i="4" s="1"/>
  <c r="P1350" i="4" a="1"/>
  <c r="P1350" i="4" s="1"/>
  <c r="O1350" i="4" a="1"/>
  <c r="O1350" i="4" s="1"/>
  <c r="P1347" i="4" a="1"/>
  <c r="P1347" i="4" s="1"/>
  <c r="C1347" i="4" s="1"/>
  <c r="O1347" i="4" a="1"/>
  <c r="O1347" i="4" s="1"/>
  <c r="P1343" i="4" a="1"/>
  <c r="P1343" i="4" s="1"/>
  <c r="O1343" i="4" a="1"/>
  <c r="O1343" i="4" s="1"/>
  <c r="P1340" i="4" a="1"/>
  <c r="P1340" i="4" s="1"/>
  <c r="O1340" i="4" a="1"/>
  <c r="O1340" i="4" s="1"/>
  <c r="P1336" i="4" a="1"/>
  <c r="P1336" i="4" s="1"/>
  <c r="O1336" i="4" a="1"/>
  <c r="O1336" i="4" s="1"/>
  <c r="P1333" i="4" a="1"/>
  <c r="P1333" i="4" s="1"/>
  <c r="C1333" i="4" s="1"/>
  <c r="O1333" i="4" a="1"/>
  <c r="O1333" i="4" s="1"/>
  <c r="P1329" i="4" a="1"/>
  <c r="P1329" i="4" s="1"/>
  <c r="O1329" i="4" a="1"/>
  <c r="O1329" i="4" s="1"/>
  <c r="P1322" i="4" a="1"/>
  <c r="P1322" i="4" s="1"/>
  <c r="O1322" i="4" a="1"/>
  <c r="O1322" i="4" s="1"/>
  <c r="P1318" i="4" a="1"/>
  <c r="P1318" i="4" s="1"/>
  <c r="O1318" i="4" a="1"/>
  <c r="O1318" i="4" s="1"/>
  <c r="P1315" i="4" a="1"/>
  <c r="P1315" i="4" s="1"/>
  <c r="O1315" i="4" a="1"/>
  <c r="O1315" i="4" s="1"/>
  <c r="P1311" i="4" a="1"/>
  <c r="P1311" i="4" s="1"/>
  <c r="C1311" i="4" s="1"/>
  <c r="O1311" i="4" a="1"/>
  <c r="O1311" i="4" s="1"/>
  <c r="P1308" i="4" a="1"/>
  <c r="P1308" i="4" s="1"/>
  <c r="O1308" i="4" a="1"/>
  <c r="O1308" i="4" s="1"/>
  <c r="P1304" i="4" a="1"/>
  <c r="P1304" i="4" s="1"/>
  <c r="O1304" i="4" a="1"/>
  <c r="O1304" i="4" s="1"/>
  <c r="P1301" i="4" a="1"/>
  <c r="P1301" i="4" s="1"/>
  <c r="C1301" i="4" s="1"/>
  <c r="O1301" i="4" a="1"/>
  <c r="O1301" i="4" s="1"/>
  <c r="P1297" i="4" a="1"/>
  <c r="P1297" i="4" s="1"/>
  <c r="O1297" i="4" a="1"/>
  <c r="O1297" i="4" s="1"/>
  <c r="P1290" i="4" a="1"/>
  <c r="P1290" i="4" s="1"/>
  <c r="O1290" i="4" a="1"/>
  <c r="O1290" i="4" s="1"/>
  <c r="P1287" i="4" a="1"/>
  <c r="P1287" i="4" s="1"/>
  <c r="O1287" i="4" a="1"/>
  <c r="O1287" i="4" s="1"/>
  <c r="P1284" i="4" a="1"/>
  <c r="P1284" i="4" s="1"/>
  <c r="O1284" i="4" a="1"/>
  <c r="O1284" i="4" s="1"/>
  <c r="P1280" i="4" a="1"/>
  <c r="P1280" i="4" s="1"/>
  <c r="O1280" i="4" a="1"/>
  <c r="O1280" i="4" s="1"/>
  <c r="P1274" i="4" a="1"/>
  <c r="P1274" i="4" s="1"/>
  <c r="O1274" i="4" a="1"/>
  <c r="O1274" i="4" s="1"/>
  <c r="P1271" i="4" a="1"/>
  <c r="P1271" i="4" s="1"/>
  <c r="C1271" i="4" s="1"/>
  <c r="O1271" i="4" a="1"/>
  <c r="O1271" i="4" s="1"/>
  <c r="P1268" i="4" a="1"/>
  <c r="P1268" i="4" s="1"/>
  <c r="C1268" i="4" s="1"/>
  <c r="O1268" i="4" a="1"/>
  <c r="O1268" i="4" s="1"/>
  <c r="P1264" i="4" a="1"/>
  <c r="P1264" i="4" s="1"/>
  <c r="C1264" i="4" s="1"/>
  <c r="O1264" i="4" a="1"/>
  <c r="O1264" i="4" s="1"/>
  <c r="P1261" i="4" a="1"/>
  <c r="P1261" i="4" s="1"/>
  <c r="O1261" i="4" a="1"/>
  <c r="O1261" i="4" s="1"/>
  <c r="P1257" i="4" a="1"/>
  <c r="P1257" i="4" s="1"/>
  <c r="O1257" i="4" a="1"/>
  <c r="O1257" i="4" s="1"/>
  <c r="P1250" i="4" a="1"/>
  <c r="P1250" i="4" s="1"/>
  <c r="O1250" i="4" a="1"/>
  <c r="O1250" i="4" s="1"/>
  <c r="P1246" i="4" a="1"/>
  <c r="P1246" i="4" s="1"/>
  <c r="C1246" i="4" s="1"/>
  <c r="O1246" i="4" a="1"/>
  <c r="O1246" i="4" s="1"/>
  <c r="P1243" i="4" a="1"/>
  <c r="P1243" i="4" s="1"/>
  <c r="C1243" i="4" s="1"/>
  <c r="O1243" i="4" a="1"/>
  <c r="O1243" i="4" s="1"/>
  <c r="P1239" i="4" a="1"/>
  <c r="P1239" i="4" s="1"/>
  <c r="O1239" i="4" a="1"/>
  <c r="O1239" i="4" s="1"/>
  <c r="P1236" i="4" a="1"/>
  <c r="P1236" i="4" s="1"/>
  <c r="O1236" i="4" a="1"/>
  <c r="O1236" i="4" s="1"/>
  <c r="P1232" i="4" a="1"/>
  <c r="P1232" i="4" s="1"/>
  <c r="O1232" i="4" a="1"/>
  <c r="O1232" i="4" s="1"/>
  <c r="P1229" i="4" a="1"/>
  <c r="P1229" i="4" s="1"/>
  <c r="C1229" i="4" s="1"/>
  <c r="O1229" i="4" a="1"/>
  <c r="O1229" i="4" s="1"/>
  <c r="P1225" i="4" a="1"/>
  <c r="P1225" i="4" s="1"/>
  <c r="O1225" i="4" a="1"/>
  <c r="O1225" i="4" s="1"/>
  <c r="P1218" i="4" a="1"/>
  <c r="P1218" i="4" s="1"/>
  <c r="C1218" i="4" s="1"/>
  <c r="O1218" i="4" a="1"/>
  <c r="O1218" i="4" s="1"/>
  <c r="P1214" i="4" a="1"/>
  <c r="P1214" i="4" s="1"/>
  <c r="C1214" i="4" s="1"/>
  <c r="O1214" i="4" a="1"/>
  <c r="O1214" i="4" s="1"/>
  <c r="P1211" i="4" a="1"/>
  <c r="P1211" i="4" s="1"/>
  <c r="C1211" i="4" s="1"/>
  <c r="O1211" i="4" a="1"/>
  <c r="O1211" i="4" s="1"/>
  <c r="P1207" i="4" a="1"/>
  <c r="P1207" i="4" s="1"/>
  <c r="O1207" i="4" a="1"/>
  <c r="O1207" i="4" s="1"/>
  <c r="P1204" i="4" a="1"/>
  <c r="P1204" i="4" s="1"/>
  <c r="C1204" i="4" s="1"/>
  <c r="O1204" i="4" a="1"/>
  <c r="O1204" i="4" s="1"/>
  <c r="P1200" i="4" a="1"/>
  <c r="P1200" i="4" s="1"/>
  <c r="O1200" i="4" a="1"/>
  <c r="O1200" i="4" s="1"/>
  <c r="P1197" i="4" a="1"/>
  <c r="P1197" i="4" s="1"/>
  <c r="O1197" i="4" a="1"/>
  <c r="O1197" i="4" s="1"/>
  <c r="P1193" i="4" a="1"/>
  <c r="P1193" i="4" s="1"/>
  <c r="O1193" i="4" a="1"/>
  <c r="O1193" i="4" s="1"/>
  <c r="P1186" i="4" a="1"/>
  <c r="P1186" i="4" s="1"/>
  <c r="C1186" i="4" s="1"/>
  <c r="O1186" i="4" a="1"/>
  <c r="O1186" i="4" s="1"/>
  <c r="P1182" i="4" a="1"/>
  <c r="P1182" i="4" s="1"/>
  <c r="C1182" i="4" s="1"/>
  <c r="O1182" i="4" a="1"/>
  <c r="O1182" i="4" s="1"/>
  <c r="P1179" i="4" a="1"/>
  <c r="P1179" i="4" s="1"/>
  <c r="O1179" i="4" a="1"/>
  <c r="O1179" i="4" s="1"/>
  <c r="P1175" i="4" a="1"/>
  <c r="P1175" i="4" s="1"/>
  <c r="O1175" i="4" a="1"/>
  <c r="O1175" i="4" s="1"/>
  <c r="P1172" i="4" a="1"/>
  <c r="P1172" i="4" s="1"/>
  <c r="O1172" i="4" a="1"/>
  <c r="O1172" i="4" s="1"/>
  <c r="P1168" i="4" a="1"/>
  <c r="P1168" i="4" s="1"/>
  <c r="C1168" i="4" s="1"/>
  <c r="O1168" i="4" a="1"/>
  <c r="O1168" i="4" s="1"/>
  <c r="P1165" i="4" a="1"/>
  <c r="P1165" i="4" s="1"/>
  <c r="O1165" i="4" a="1"/>
  <c r="O1165" i="4" s="1"/>
  <c r="P1161" i="4" a="1"/>
  <c r="P1161" i="4" s="1"/>
  <c r="O1161" i="4" a="1"/>
  <c r="O1161" i="4" s="1"/>
  <c r="P1154" i="4" a="1"/>
  <c r="P1154" i="4" s="1"/>
  <c r="C1154" i="4" s="1"/>
  <c r="O1154" i="4" a="1"/>
  <c r="O1154" i="4" s="1"/>
  <c r="P1150" i="4" a="1"/>
  <c r="P1150" i="4" s="1"/>
  <c r="C1150" i="4" s="1"/>
  <c r="O1150" i="4" a="1"/>
  <c r="O1150" i="4" s="1"/>
  <c r="P1147" i="4" a="1"/>
  <c r="P1147" i="4" s="1"/>
  <c r="O1147" i="4" a="1"/>
  <c r="O1147" i="4" s="1"/>
  <c r="P1143" i="4" a="1"/>
  <c r="P1143" i="4" s="1"/>
  <c r="O1143" i="4" a="1"/>
  <c r="O1143" i="4" s="1"/>
  <c r="P1140" i="4" a="1"/>
  <c r="P1140" i="4" s="1"/>
  <c r="O1140" i="4" a="1"/>
  <c r="O1140" i="4" s="1"/>
  <c r="P1136" i="4" a="1"/>
  <c r="P1136" i="4" s="1"/>
  <c r="O1136" i="4" a="1"/>
  <c r="O1136" i="4" s="1"/>
  <c r="P1133" i="4" a="1"/>
  <c r="P1133" i="4" s="1"/>
  <c r="O1133" i="4" a="1"/>
  <c r="O1133" i="4" s="1"/>
  <c r="P1129" i="4" a="1"/>
  <c r="P1129" i="4" s="1"/>
  <c r="O1129" i="4" a="1"/>
  <c r="O1129" i="4" s="1"/>
  <c r="P1122" i="4" a="1"/>
  <c r="P1122" i="4" s="1"/>
  <c r="C1122" i="4" s="1"/>
  <c r="O1122" i="4" a="1"/>
  <c r="O1122" i="4" s="1"/>
  <c r="P1118" i="4" a="1"/>
  <c r="P1118" i="4" s="1"/>
  <c r="C1118" i="4" s="1"/>
  <c r="O1118" i="4" a="1"/>
  <c r="O1118" i="4" s="1"/>
  <c r="P1115" i="4" a="1"/>
  <c r="P1115" i="4" s="1"/>
  <c r="O1115" i="4" a="1"/>
  <c r="O1115" i="4" s="1"/>
  <c r="P1111" i="4" a="1"/>
  <c r="P1111" i="4" s="1"/>
  <c r="O1111" i="4" a="1"/>
  <c r="O1111" i="4" s="1"/>
  <c r="P1108" i="4" a="1"/>
  <c r="P1108" i="4" s="1"/>
  <c r="O1108" i="4" a="1"/>
  <c r="O1108" i="4" s="1"/>
  <c r="P1104" i="4" a="1"/>
  <c r="P1104" i="4" s="1"/>
  <c r="O1104" i="4" a="1"/>
  <c r="O1104" i="4" s="1"/>
  <c r="P1101" i="4" a="1"/>
  <c r="P1101" i="4" s="1"/>
  <c r="O1101" i="4" a="1"/>
  <c r="O1101" i="4" s="1"/>
  <c r="P1097" i="4" a="1"/>
  <c r="P1097" i="4" s="1"/>
  <c r="O1097" i="4" a="1"/>
  <c r="O1097" i="4" s="1"/>
  <c r="P1090" i="4" a="1"/>
  <c r="P1090" i="4" s="1"/>
  <c r="C1090" i="4" s="1"/>
  <c r="O1090" i="4" a="1"/>
  <c r="O1090" i="4" s="1"/>
  <c r="P1086" i="4" a="1"/>
  <c r="P1086" i="4" s="1"/>
  <c r="O1086" i="4" a="1"/>
  <c r="O1086" i="4" s="1"/>
  <c r="P1083" i="4" a="1"/>
  <c r="P1083" i="4" s="1"/>
  <c r="O1083" i="4" a="1"/>
  <c r="O1083" i="4" s="1"/>
  <c r="P1079" i="4" a="1"/>
  <c r="P1079" i="4" s="1"/>
  <c r="O1079" i="4" a="1"/>
  <c r="O1079" i="4" s="1"/>
  <c r="P1076" i="4" a="1"/>
  <c r="P1076" i="4" s="1"/>
  <c r="C1076" i="4" s="1"/>
  <c r="O1076" i="4" a="1"/>
  <c r="O1076" i="4" s="1"/>
  <c r="P1072" i="4" a="1"/>
  <c r="P1072" i="4" s="1"/>
  <c r="C1072" i="4" s="1"/>
  <c r="O1072" i="4" a="1"/>
  <c r="O1072" i="4" s="1"/>
  <c r="P1069" i="4" a="1"/>
  <c r="P1069" i="4" s="1"/>
  <c r="O1069" i="4" a="1"/>
  <c r="O1069" i="4" s="1"/>
  <c r="P1065" i="4" a="1"/>
  <c r="P1065" i="4" s="1"/>
  <c r="C1065" i="4" s="1"/>
  <c r="O1065" i="4" a="1"/>
  <c r="O1065" i="4" s="1"/>
  <c r="P1058" i="4" a="1"/>
  <c r="P1058" i="4" s="1"/>
  <c r="C1058" i="4" s="1"/>
  <c r="O1058" i="4" a="1"/>
  <c r="O1058" i="4" s="1"/>
  <c r="P1054" i="4" a="1"/>
  <c r="P1054" i="4" s="1"/>
  <c r="O1054" i="4" a="1"/>
  <c r="O1054" i="4" s="1"/>
  <c r="P1051" i="4" a="1"/>
  <c r="P1051" i="4" s="1"/>
  <c r="O1051" i="4" a="1"/>
  <c r="O1051" i="4" s="1"/>
  <c r="P1047" i="4" a="1"/>
  <c r="P1047" i="4" s="1"/>
  <c r="O1047" i="4" a="1"/>
  <c r="O1047" i="4" s="1"/>
  <c r="P1044" i="4" a="1"/>
  <c r="P1044" i="4" s="1"/>
  <c r="C1044" i="4" s="1"/>
  <c r="O1044" i="4" a="1"/>
  <c r="O1044" i="4" s="1"/>
  <c r="P1040" i="4" a="1"/>
  <c r="P1040" i="4" s="1"/>
  <c r="C1040" i="4" s="1"/>
  <c r="O1040" i="4" a="1"/>
  <c r="O1040" i="4" s="1"/>
  <c r="P1037" i="4" a="1"/>
  <c r="P1037" i="4" s="1"/>
  <c r="O1037" i="4" a="1"/>
  <c r="O1037" i="4" s="1"/>
  <c r="P1033" i="4" a="1"/>
  <c r="P1033" i="4" s="1"/>
  <c r="O1033" i="4" a="1"/>
  <c r="O1033" i="4" s="1"/>
  <c r="P1026" i="4" a="1"/>
  <c r="P1026" i="4" s="1"/>
  <c r="O1026" i="4" a="1"/>
  <c r="O1026" i="4" s="1"/>
  <c r="P1022" i="4" a="1"/>
  <c r="P1022" i="4" s="1"/>
  <c r="O1022" i="4" a="1"/>
  <c r="O1022" i="4" s="1"/>
  <c r="P1019" i="4" a="1"/>
  <c r="P1019" i="4" s="1"/>
  <c r="O1019" i="4" a="1"/>
  <c r="O1019" i="4" s="1"/>
  <c r="P1015" i="4" a="1"/>
  <c r="P1015" i="4" s="1"/>
  <c r="O1015" i="4" a="1"/>
  <c r="O1015" i="4" s="1"/>
  <c r="P1012" i="4" a="1"/>
  <c r="P1012" i="4" s="1"/>
  <c r="C1012" i="4" s="1"/>
  <c r="O1012" i="4" a="1"/>
  <c r="O1012" i="4" s="1"/>
  <c r="P1008" i="4" a="1"/>
  <c r="P1008" i="4" s="1"/>
  <c r="C1008" i="4" s="1"/>
  <c r="O1008" i="4" a="1"/>
  <c r="O1008" i="4" s="1"/>
  <c r="P1005" i="4" a="1"/>
  <c r="P1005" i="4" s="1"/>
  <c r="O1005" i="4" a="1"/>
  <c r="O1005" i="4" s="1"/>
  <c r="P1001" i="4" a="1"/>
  <c r="P1001" i="4" s="1"/>
  <c r="O1001" i="4" a="1"/>
  <c r="O1001" i="4" s="1"/>
  <c r="P994" i="4" a="1"/>
  <c r="P994" i="4" s="1"/>
  <c r="C994" i="4" s="1"/>
  <c r="O994" i="4" a="1"/>
  <c r="O994" i="4" s="1"/>
  <c r="P990" i="4" a="1"/>
  <c r="P990" i="4" s="1"/>
  <c r="O990" i="4" a="1"/>
  <c r="O990" i="4" s="1"/>
  <c r="P987" i="4" a="1"/>
  <c r="P987" i="4" s="1"/>
  <c r="O987" i="4" a="1"/>
  <c r="O987" i="4" s="1"/>
  <c r="P983" i="4" a="1"/>
  <c r="P983" i="4" s="1"/>
  <c r="O983" i="4" a="1"/>
  <c r="O983" i="4" s="1"/>
  <c r="P980" i="4" a="1"/>
  <c r="P980" i="4" s="1"/>
  <c r="C980" i="4" s="1"/>
  <c r="O980" i="4" a="1"/>
  <c r="O980" i="4" s="1"/>
  <c r="P976" i="4" a="1"/>
  <c r="P976" i="4" s="1"/>
  <c r="C976" i="4" s="1"/>
  <c r="O976" i="4" a="1"/>
  <c r="O976" i="4" s="1"/>
  <c r="P973" i="4" a="1"/>
  <c r="P973" i="4" s="1"/>
  <c r="O973" i="4" a="1"/>
  <c r="O973" i="4" s="1"/>
  <c r="P969" i="4" a="1"/>
  <c r="P969" i="4" s="1"/>
  <c r="C969" i="4" s="1"/>
  <c r="O969" i="4" a="1"/>
  <c r="O969" i="4" s="1"/>
  <c r="P962" i="4" a="1"/>
  <c r="P962" i="4" s="1"/>
  <c r="O962" i="4" a="1"/>
  <c r="O962" i="4" s="1"/>
  <c r="P958" i="4" a="1"/>
  <c r="P958" i="4" s="1"/>
  <c r="O958" i="4" a="1"/>
  <c r="O958" i="4" s="1"/>
  <c r="P955" i="4" a="1"/>
  <c r="P955" i="4" s="1"/>
  <c r="O955" i="4" a="1"/>
  <c r="O955" i="4" s="1"/>
  <c r="P951" i="4" a="1"/>
  <c r="P951" i="4" s="1"/>
  <c r="O951" i="4" a="1"/>
  <c r="O951" i="4" s="1"/>
  <c r="P948" i="4" a="1"/>
  <c r="P948" i="4" s="1"/>
  <c r="C948" i="4" s="1"/>
  <c r="O948" i="4" a="1"/>
  <c r="O948" i="4" s="1"/>
  <c r="P944" i="4" a="1"/>
  <c r="P944" i="4" s="1"/>
  <c r="C944" i="4" s="1"/>
  <c r="O944" i="4" a="1"/>
  <c r="O944" i="4" s="1"/>
  <c r="P941" i="4" a="1"/>
  <c r="P941" i="4" s="1"/>
  <c r="O941" i="4" a="1"/>
  <c r="O941" i="4" s="1"/>
  <c r="P937" i="4" a="1"/>
  <c r="P937" i="4" s="1"/>
  <c r="C937" i="4" s="1"/>
  <c r="O937" i="4" a="1"/>
  <c r="O937" i="4" s="1"/>
  <c r="P930" i="4" a="1"/>
  <c r="P930" i="4" s="1"/>
  <c r="C930" i="4" s="1"/>
  <c r="O930" i="4" a="1"/>
  <c r="O930" i="4" s="1"/>
  <c r="P927" i="4" a="1"/>
  <c r="P927" i="4" s="1"/>
  <c r="O927" i="4" a="1"/>
  <c r="O927" i="4" s="1"/>
  <c r="P923" i="4" a="1"/>
  <c r="P923" i="4" s="1"/>
  <c r="O923" i="4" a="1"/>
  <c r="O923" i="4" s="1"/>
  <c r="P920" i="4" a="1"/>
  <c r="P920" i="4" s="1"/>
  <c r="O920" i="4" a="1"/>
  <c r="O920" i="4" s="1"/>
  <c r="P916" i="4" a="1"/>
  <c r="P916" i="4" s="1"/>
  <c r="C916" i="4" s="1"/>
  <c r="O916" i="4" a="1"/>
  <c r="O916" i="4" s="1"/>
  <c r="P913" i="4" a="1"/>
  <c r="P913" i="4" s="1"/>
  <c r="C913" i="4" s="1"/>
  <c r="O913" i="4" a="1"/>
  <c r="O913" i="4" s="1"/>
  <c r="P909" i="4" a="1"/>
  <c r="P909" i="4" s="1"/>
  <c r="O909" i="4" a="1"/>
  <c r="O909" i="4" s="1"/>
  <c r="P902" i="4" a="1"/>
  <c r="P902" i="4" s="1"/>
  <c r="O902" i="4" a="1"/>
  <c r="O902" i="4" s="1"/>
  <c r="P898" i="4" a="1"/>
  <c r="P898" i="4" s="1"/>
  <c r="O898" i="4" a="1"/>
  <c r="O898" i="4" s="1"/>
  <c r="P895" i="4" a="1"/>
  <c r="P895" i="4" s="1"/>
  <c r="O895" i="4" a="1"/>
  <c r="O895" i="4" s="1"/>
  <c r="P891" i="4" a="1"/>
  <c r="P891" i="4" s="1"/>
  <c r="O891" i="4" a="1"/>
  <c r="O891" i="4" s="1"/>
  <c r="P888" i="4" a="1"/>
  <c r="P888" i="4" s="1"/>
  <c r="O888" i="4" a="1"/>
  <c r="O888" i="4" s="1"/>
  <c r="P884" i="4" a="1"/>
  <c r="P884" i="4" s="1"/>
  <c r="C884" i="4" s="1"/>
  <c r="O884" i="4" a="1"/>
  <c r="O884" i="4" s="1"/>
  <c r="O881" i="4" a="1"/>
  <c r="O881" i="4" s="1"/>
  <c r="P881" i="4" a="1"/>
  <c r="P881" i="4" s="1"/>
  <c r="P877" i="4" a="1"/>
  <c r="P877" i="4" s="1"/>
  <c r="O877" i="4" a="1"/>
  <c r="O877" i="4" s="1"/>
  <c r="P870" i="4" a="1"/>
  <c r="P870" i="4" s="1"/>
  <c r="O870" i="4" a="1"/>
  <c r="O870" i="4" s="1"/>
  <c r="P866" i="4" a="1"/>
  <c r="P866" i="4" s="1"/>
  <c r="C866" i="4" s="1"/>
  <c r="O866" i="4" a="1"/>
  <c r="O866" i="4" s="1"/>
  <c r="P863" i="4" a="1"/>
  <c r="P863" i="4" s="1"/>
  <c r="O863" i="4" a="1"/>
  <c r="O863" i="4" s="1"/>
  <c r="P859" i="4" a="1"/>
  <c r="P859" i="4" s="1"/>
  <c r="O859" i="4" a="1"/>
  <c r="O859" i="4" s="1"/>
  <c r="P856" i="4" a="1"/>
  <c r="P856" i="4" s="1"/>
  <c r="O856" i="4" a="1"/>
  <c r="O856" i="4" s="1"/>
  <c r="P852" i="4" a="1"/>
  <c r="P852" i="4" s="1"/>
  <c r="C852" i="4" s="1"/>
  <c r="O852" i="4" a="1"/>
  <c r="O852" i="4" s="1"/>
  <c r="P849" i="4" a="1"/>
  <c r="P849" i="4" s="1"/>
  <c r="O849" i="4" a="1"/>
  <c r="O849" i="4" s="1"/>
  <c r="P845" i="4" a="1"/>
  <c r="P845" i="4" s="1"/>
  <c r="O845" i="4" a="1"/>
  <c r="O845" i="4" s="1"/>
  <c r="P838" i="4" a="1"/>
  <c r="P838" i="4" s="1"/>
  <c r="O838" i="4" a="1"/>
  <c r="O838" i="4" s="1"/>
  <c r="P834" i="4" a="1"/>
  <c r="P834" i="4" s="1"/>
  <c r="O834" i="4" a="1"/>
  <c r="O834" i="4" s="1"/>
  <c r="P831" i="4" a="1"/>
  <c r="P831" i="4" s="1"/>
  <c r="O831" i="4" a="1"/>
  <c r="O831" i="4" s="1"/>
  <c r="P827" i="4" a="1"/>
  <c r="P827" i="4" s="1"/>
  <c r="O827" i="4" a="1"/>
  <c r="O827" i="4" s="1"/>
  <c r="P824" i="4" a="1"/>
  <c r="P824" i="4" s="1"/>
  <c r="O824" i="4" a="1"/>
  <c r="O824" i="4" s="1"/>
  <c r="P820" i="4" a="1"/>
  <c r="P820" i="4" s="1"/>
  <c r="C820" i="4" s="1"/>
  <c r="O820" i="4" a="1"/>
  <c r="O820" i="4" s="1"/>
  <c r="P817" i="4" a="1"/>
  <c r="P817" i="4" s="1"/>
  <c r="O817" i="4" a="1"/>
  <c r="O817" i="4" s="1"/>
  <c r="P813" i="4" a="1"/>
  <c r="P813" i="4" s="1"/>
  <c r="O813" i="4" a="1"/>
  <c r="O813" i="4" s="1"/>
  <c r="P806" i="4" a="1"/>
  <c r="P806" i="4" s="1"/>
  <c r="O806" i="4" a="1"/>
  <c r="O806" i="4" s="1"/>
  <c r="P802" i="4" a="1"/>
  <c r="P802" i="4" s="1"/>
  <c r="O802" i="4" a="1"/>
  <c r="O802" i="4" s="1"/>
  <c r="P799" i="4" a="1"/>
  <c r="P799" i="4" s="1"/>
  <c r="O799" i="4" a="1"/>
  <c r="O799" i="4" s="1"/>
  <c r="P795" i="4" a="1"/>
  <c r="P795" i="4" s="1"/>
  <c r="O795" i="4" a="1"/>
  <c r="O795" i="4" s="1"/>
  <c r="P792" i="4" a="1"/>
  <c r="P792" i="4" s="1"/>
  <c r="C792" i="4" s="1"/>
  <c r="O792" i="4" a="1"/>
  <c r="O792" i="4" s="1"/>
  <c r="P788" i="4" a="1"/>
  <c r="P788" i="4" s="1"/>
  <c r="C788" i="4" s="1"/>
  <c r="O788" i="4" a="1"/>
  <c r="O788" i="4" s="1"/>
  <c r="P785" i="4" a="1"/>
  <c r="P785" i="4" s="1"/>
  <c r="O785" i="4" a="1"/>
  <c r="O785" i="4" s="1"/>
  <c r="P781" i="4" a="1"/>
  <c r="P781" i="4" s="1"/>
  <c r="O781" i="4" a="1"/>
  <c r="O781" i="4" s="1"/>
  <c r="P774" i="4" a="1"/>
  <c r="P774" i="4" s="1"/>
  <c r="O774" i="4" a="1"/>
  <c r="O774" i="4" s="1"/>
  <c r="P770" i="4" a="1"/>
  <c r="P770" i="4" s="1"/>
  <c r="O770" i="4" a="1"/>
  <c r="O770" i="4" s="1"/>
  <c r="P767" i="4" a="1"/>
  <c r="P767" i="4" s="1"/>
  <c r="C767" i="4" s="1"/>
  <c r="O767" i="4" a="1"/>
  <c r="O767" i="4" s="1"/>
  <c r="P764" i="4" a="1"/>
  <c r="P764" i="4" s="1"/>
  <c r="C764" i="4" s="1"/>
  <c r="O764" i="4" a="1"/>
  <c r="O764" i="4" s="1"/>
  <c r="P761" i="4" a="1"/>
  <c r="P761" i="4" s="1"/>
  <c r="C761" i="4" s="1"/>
  <c r="O761" i="4" a="1"/>
  <c r="O761" i="4" s="1"/>
  <c r="P754" i="4" a="1"/>
  <c r="P754" i="4" s="1"/>
  <c r="O754" i="4" a="1"/>
  <c r="O754" i="4" s="1"/>
  <c r="P751" i="4" a="1"/>
  <c r="P751" i="4" s="1"/>
  <c r="O751" i="4" a="1"/>
  <c r="O751" i="4" s="1"/>
  <c r="P735" i="4" a="1"/>
  <c r="P735" i="4" s="1"/>
  <c r="O735" i="4" a="1"/>
  <c r="O735" i="4" s="1"/>
  <c r="P732" i="4" a="1"/>
  <c r="P732" i="4" s="1"/>
  <c r="O732" i="4" a="1"/>
  <c r="O732" i="4" s="1"/>
  <c r="P729" i="4" a="1"/>
  <c r="P729" i="4" s="1"/>
  <c r="C729" i="4" s="1"/>
  <c r="O729" i="4" a="1"/>
  <c r="O729" i="4" s="1"/>
  <c r="P726" i="4" a="1"/>
  <c r="P726" i="4" s="1"/>
  <c r="O726" i="4" a="1"/>
  <c r="O726" i="4" s="1"/>
  <c r="P719" i="4" a="1"/>
  <c r="P719" i="4" s="1"/>
  <c r="C719" i="4" s="1"/>
  <c r="O719" i="4" a="1"/>
  <c r="O719" i="4" s="1"/>
  <c r="P716" i="4" a="1"/>
  <c r="P716" i="4" s="1"/>
  <c r="C716" i="4" s="1"/>
  <c r="O716" i="4" a="1"/>
  <c r="O716" i="4" s="1"/>
  <c r="P713" i="4" a="1"/>
  <c r="P713" i="4" s="1"/>
  <c r="C713" i="4" s="1"/>
  <c r="O713" i="4" a="1"/>
  <c r="O713" i="4" s="1"/>
  <c r="P710" i="4" a="1"/>
  <c r="P710" i="4" s="1"/>
  <c r="O710" i="4" a="1"/>
  <c r="O710" i="4" s="1"/>
  <c r="P703" i="4" a="1"/>
  <c r="P703" i="4" s="1"/>
  <c r="C703" i="4" s="1"/>
  <c r="O703" i="4" a="1"/>
  <c r="O703" i="4" s="1"/>
  <c r="P700" i="4" a="1"/>
  <c r="P700" i="4" s="1"/>
  <c r="C700" i="4" s="1"/>
  <c r="O700" i="4" a="1"/>
  <c r="O700" i="4" s="1"/>
  <c r="P697" i="4" a="1"/>
  <c r="P697" i="4" s="1"/>
  <c r="C697" i="4" s="1"/>
  <c r="O697" i="4" a="1"/>
  <c r="O697" i="4" s="1"/>
  <c r="P694" i="4" a="1"/>
  <c r="P694" i="4" s="1"/>
  <c r="O694" i="4" a="1"/>
  <c r="O694" i="4" s="1"/>
  <c r="P687" i="4" a="1"/>
  <c r="P687" i="4" s="1"/>
  <c r="O687" i="4" a="1"/>
  <c r="O687" i="4" s="1"/>
  <c r="P684" i="4" a="1"/>
  <c r="P684" i="4" s="1"/>
  <c r="O684" i="4" a="1"/>
  <c r="O684" i="4" s="1"/>
  <c r="P681" i="4" a="1"/>
  <c r="P681" i="4" s="1"/>
  <c r="C681" i="4" s="1"/>
  <c r="O681" i="4" a="1"/>
  <c r="O681" i="4" s="1"/>
  <c r="P678" i="4" a="1"/>
  <c r="P678" i="4" s="1"/>
  <c r="O678" i="4" a="1"/>
  <c r="O678" i="4" s="1"/>
  <c r="P671" i="4" a="1"/>
  <c r="P671" i="4" s="1"/>
  <c r="O671" i="4" a="1"/>
  <c r="O671" i="4" s="1"/>
  <c r="P668" i="4" a="1"/>
  <c r="P668" i="4" s="1"/>
  <c r="C668" i="4" s="1"/>
  <c r="O668" i="4" a="1"/>
  <c r="O668" i="4" s="1"/>
  <c r="P665" i="4" a="1"/>
  <c r="P665" i="4" s="1"/>
  <c r="O665" i="4" a="1"/>
  <c r="O665" i="4" s="1"/>
  <c r="P662" i="4" a="1"/>
  <c r="P662" i="4" s="1"/>
  <c r="O662" i="4" a="1"/>
  <c r="O662" i="4" s="1"/>
  <c r="P655" i="4" a="1"/>
  <c r="P655" i="4" s="1"/>
  <c r="O655" i="4" a="1"/>
  <c r="O655" i="4" s="1"/>
  <c r="P652" i="4" a="1"/>
  <c r="P652" i="4" s="1"/>
  <c r="C652" i="4" s="1"/>
  <c r="O652" i="4" a="1"/>
  <c r="O652" i="4" s="1"/>
  <c r="P649" i="4" a="1"/>
  <c r="P649" i="4" s="1"/>
  <c r="C649" i="4" s="1"/>
  <c r="O649" i="4" a="1"/>
  <c r="O649" i="4" s="1"/>
  <c r="P646" i="4" a="1"/>
  <c r="P646" i="4" s="1"/>
  <c r="O646" i="4" a="1"/>
  <c r="O646" i="4" s="1"/>
  <c r="P639" i="4" a="1"/>
  <c r="P639" i="4" s="1"/>
  <c r="O639" i="4" a="1"/>
  <c r="O639" i="4" s="1"/>
  <c r="P636" i="4" a="1"/>
  <c r="P636" i="4" s="1"/>
  <c r="C636" i="4" s="1"/>
  <c r="O636" i="4" a="1"/>
  <c r="O636" i="4" s="1"/>
  <c r="P633" i="4" a="1"/>
  <c r="P633" i="4" s="1"/>
  <c r="C633" i="4" s="1"/>
  <c r="O633" i="4" a="1"/>
  <c r="O633" i="4" s="1"/>
  <c r="P630" i="4" a="1"/>
  <c r="P630" i="4" s="1"/>
  <c r="O630" i="4" a="1"/>
  <c r="O630" i="4" s="1"/>
  <c r="P623" i="4" a="1"/>
  <c r="P623" i="4" s="1"/>
  <c r="O623" i="4" a="1"/>
  <c r="O623" i="4" s="1"/>
  <c r="P620" i="4" a="1"/>
  <c r="P620" i="4" s="1"/>
  <c r="C620" i="4" s="1"/>
  <c r="O620" i="4" a="1"/>
  <c r="O620" i="4" s="1"/>
  <c r="P617" i="4" a="1"/>
  <c r="P617" i="4" s="1"/>
  <c r="O617" i="4" a="1"/>
  <c r="O617" i="4" s="1"/>
  <c r="P614" i="4" a="1"/>
  <c r="P614" i="4" s="1"/>
  <c r="O614" i="4" a="1"/>
  <c r="O614" i="4" s="1"/>
  <c r="P607" i="4" a="1"/>
  <c r="P607" i="4" s="1"/>
  <c r="O607" i="4" a="1"/>
  <c r="O607" i="4" s="1"/>
  <c r="P604" i="4" a="1"/>
  <c r="P604" i="4" s="1"/>
  <c r="C604" i="4" s="1"/>
  <c r="O604" i="4" a="1"/>
  <c r="O604" i="4" s="1"/>
  <c r="P601" i="4" a="1"/>
  <c r="P601" i="4" s="1"/>
  <c r="C601" i="4" s="1"/>
  <c r="O601" i="4" a="1"/>
  <c r="O601" i="4" s="1"/>
  <c r="P598" i="4" a="1"/>
  <c r="P598" i="4" s="1"/>
  <c r="O598" i="4" a="1"/>
  <c r="O598" i="4" s="1"/>
  <c r="P591" i="4" a="1"/>
  <c r="P591" i="4" s="1"/>
  <c r="O591" i="4" a="1"/>
  <c r="O591" i="4" s="1"/>
  <c r="P588" i="4" a="1"/>
  <c r="P588" i="4" s="1"/>
  <c r="O588" i="4" a="1"/>
  <c r="O588" i="4" s="1"/>
  <c r="P585" i="4" a="1"/>
  <c r="P585" i="4" s="1"/>
  <c r="O585" i="4" a="1"/>
  <c r="O585" i="4" s="1"/>
  <c r="P582" i="4" a="1"/>
  <c r="P582" i="4" s="1"/>
  <c r="O582" i="4" a="1"/>
  <c r="O582" i="4" s="1"/>
  <c r="P576" i="4" a="1"/>
  <c r="P576" i="4" s="1"/>
  <c r="C576" i="4" s="1"/>
  <c r="O576" i="4" a="1"/>
  <c r="O576" i="4" s="1"/>
  <c r="P573" i="4" a="1"/>
  <c r="P573" i="4" s="1"/>
  <c r="C573" i="4" s="1"/>
  <c r="O573" i="4" a="1"/>
  <c r="O573" i="4" s="1"/>
  <c r="P570" i="4" a="1"/>
  <c r="P570" i="4" s="1"/>
  <c r="O570" i="4" a="1"/>
  <c r="O570" i="4" s="1"/>
  <c r="P564" i="4" a="1"/>
  <c r="P564" i="4" s="1"/>
  <c r="O564" i="4" a="1"/>
  <c r="O564" i="4" s="1"/>
  <c r="P550" i="4" a="1"/>
  <c r="P550" i="4" s="1"/>
  <c r="O550" i="4" a="1"/>
  <c r="O550" i="4" s="1"/>
  <c r="P544" i="4" a="1"/>
  <c r="P544" i="4" s="1"/>
  <c r="C544" i="4" s="1"/>
  <c r="O544" i="4" a="1"/>
  <c r="O544" i="4" s="1"/>
  <c r="P541" i="4" a="1"/>
  <c r="P541" i="4" s="1"/>
  <c r="C541" i="4" s="1"/>
  <c r="O541" i="4" a="1"/>
  <c r="O541" i="4" s="1"/>
  <c r="P538" i="4" a="1"/>
  <c r="P538" i="4" s="1"/>
  <c r="O538" i="4" a="1"/>
  <c r="O538" i="4" s="1"/>
  <c r="P532" i="4" a="1"/>
  <c r="P532" i="4" s="1"/>
  <c r="O532" i="4" a="1"/>
  <c r="O532" i="4" s="1"/>
  <c r="P518" i="4" a="1"/>
  <c r="P518" i="4" s="1"/>
  <c r="O518" i="4" a="1"/>
  <c r="O518" i="4" s="1"/>
  <c r="P512" i="4" a="1"/>
  <c r="P512" i="4" s="1"/>
  <c r="O512" i="4" a="1"/>
  <c r="O512" i="4" s="1"/>
  <c r="P509" i="4" a="1"/>
  <c r="P509" i="4" s="1"/>
  <c r="C509" i="4" s="1"/>
  <c r="O509" i="4" a="1"/>
  <c r="O509" i="4" s="1"/>
  <c r="P506" i="4" a="1"/>
  <c r="P506" i="4" s="1"/>
  <c r="O506" i="4" a="1"/>
  <c r="O506" i="4" s="1"/>
  <c r="P500" i="4" a="1"/>
  <c r="P500" i="4" s="1"/>
  <c r="C500" i="4" s="1"/>
  <c r="O500" i="4" a="1"/>
  <c r="O500" i="4" s="1"/>
  <c r="P486" i="4" a="1"/>
  <c r="P486" i="4" s="1"/>
  <c r="C486" i="4" s="1"/>
  <c r="O486" i="4" a="1"/>
  <c r="O486" i="4" s="1"/>
  <c r="P480" i="4" a="1"/>
  <c r="P480" i="4" s="1"/>
  <c r="O480" i="4" a="1"/>
  <c r="O480" i="4" s="1"/>
  <c r="P477" i="4" a="1"/>
  <c r="P477" i="4" s="1"/>
  <c r="O477" i="4" a="1"/>
  <c r="O477" i="4" s="1"/>
  <c r="P474" i="4" a="1"/>
  <c r="P474" i="4" s="1"/>
  <c r="C474" i="4" s="1"/>
  <c r="O474" i="4" a="1"/>
  <c r="O474" i="4" s="1"/>
  <c r="P468" i="4" a="1"/>
  <c r="P468" i="4" s="1"/>
  <c r="C468" i="4" s="1"/>
  <c r="O468" i="4" a="1"/>
  <c r="O468" i="4" s="1"/>
  <c r="P453" i="4" a="1"/>
  <c r="P453" i="4" s="1"/>
  <c r="C453" i="4" s="1"/>
  <c r="O453" i="4" a="1"/>
  <c r="O453" i="4" s="1"/>
  <c r="P450" i="4" a="1"/>
  <c r="P450" i="4" s="1"/>
  <c r="C450" i="4" s="1"/>
  <c r="O450" i="4" a="1"/>
  <c r="O450" i="4" s="1"/>
  <c r="P447" i="4" a="1"/>
  <c r="P447" i="4" s="1"/>
  <c r="O447" i="4" a="1"/>
  <c r="O447" i="4" s="1"/>
  <c r="P437" i="4" a="1"/>
  <c r="P437" i="4" s="1"/>
  <c r="O437" i="4" a="1"/>
  <c r="O437" i="4" s="1"/>
  <c r="P427" i="4" a="1"/>
  <c r="P427" i="4" s="1"/>
  <c r="O427" i="4" a="1"/>
  <c r="O427" i="4" s="1"/>
  <c r="P424" i="4" a="1"/>
  <c r="P424" i="4" s="1"/>
  <c r="C424" i="4" s="1"/>
  <c r="O424" i="4" a="1"/>
  <c r="O424" i="4" s="1"/>
  <c r="P421" i="4" a="1"/>
  <c r="P421" i="4" s="1"/>
  <c r="O421" i="4" a="1"/>
  <c r="O421" i="4" s="1"/>
  <c r="P411" i="4" a="1"/>
  <c r="P411" i="4" s="1"/>
  <c r="C411" i="4" s="1"/>
  <c r="O411" i="4" a="1"/>
  <c r="O411" i="4" s="1"/>
  <c r="P408" i="4" a="1"/>
  <c r="P408" i="4" s="1"/>
  <c r="C408" i="4" s="1"/>
  <c r="O408" i="4" a="1"/>
  <c r="O408" i="4" s="1"/>
  <c r="P405" i="4" a="1"/>
  <c r="P405" i="4" s="1"/>
  <c r="O405" i="4" a="1"/>
  <c r="O405" i="4" s="1"/>
  <c r="P395" i="4" a="1"/>
  <c r="P395" i="4" s="1"/>
  <c r="O395" i="4" a="1"/>
  <c r="O395" i="4" s="1"/>
  <c r="P392" i="4" a="1"/>
  <c r="P392" i="4" s="1"/>
  <c r="C392" i="4" s="1"/>
  <c r="O392" i="4" a="1"/>
  <c r="O392" i="4" s="1"/>
  <c r="P389" i="4" a="1"/>
  <c r="P389" i="4" s="1"/>
  <c r="O389" i="4" a="1"/>
  <c r="O389" i="4" s="1"/>
  <c r="P379" i="4" a="1"/>
  <c r="P379" i="4" s="1"/>
  <c r="O379" i="4" a="1"/>
  <c r="O379" i="4" s="1"/>
  <c r="P376" i="4" a="1"/>
  <c r="P376" i="4" s="1"/>
  <c r="C376" i="4" s="1"/>
  <c r="O376" i="4" a="1"/>
  <c r="O376" i="4" s="1"/>
  <c r="P373" i="4" a="1"/>
  <c r="P373" i="4" s="1"/>
  <c r="O373" i="4" a="1"/>
  <c r="O373" i="4" s="1"/>
  <c r="P363" i="4" a="1"/>
  <c r="P363" i="4" s="1"/>
  <c r="O363" i="4" a="1"/>
  <c r="O363" i="4" s="1"/>
  <c r="P360" i="4" a="1"/>
  <c r="P360" i="4" s="1"/>
  <c r="C360" i="4" s="1"/>
  <c r="O360" i="4" a="1"/>
  <c r="O360" i="4" s="1"/>
  <c r="P357" i="4" a="1"/>
  <c r="P357" i="4" s="1"/>
  <c r="O357" i="4" a="1"/>
  <c r="O357" i="4" s="1"/>
  <c r="P347" i="4" a="1"/>
  <c r="P347" i="4" s="1"/>
  <c r="O347" i="4" a="1"/>
  <c r="O347" i="4" s="1"/>
  <c r="P344" i="4" a="1"/>
  <c r="P344" i="4" s="1"/>
  <c r="C344" i="4" s="1"/>
  <c r="O344" i="4" a="1"/>
  <c r="O344" i="4" s="1"/>
  <c r="P341" i="4" a="1"/>
  <c r="P341" i="4" s="1"/>
  <c r="O341" i="4" a="1"/>
  <c r="O341" i="4" s="1"/>
  <c r="P331" i="4" a="1"/>
  <c r="P331" i="4" s="1"/>
  <c r="O331" i="4" a="1"/>
  <c r="O331" i="4" s="1"/>
  <c r="P328" i="4" a="1"/>
  <c r="P328" i="4" s="1"/>
  <c r="C328" i="4" s="1"/>
  <c r="O328" i="4" a="1"/>
  <c r="O328" i="4" s="1"/>
  <c r="P325" i="4" a="1"/>
  <c r="P325" i="4" s="1"/>
  <c r="O325" i="4" a="1"/>
  <c r="O325" i="4" s="1"/>
  <c r="P315" i="4" a="1"/>
  <c r="P315" i="4" s="1"/>
  <c r="O315" i="4" a="1"/>
  <c r="O315" i="4" s="1"/>
  <c r="P312" i="4" a="1"/>
  <c r="P312" i="4" s="1"/>
  <c r="C312" i="4" s="1"/>
  <c r="O312" i="4" a="1"/>
  <c r="O312" i="4" s="1"/>
  <c r="P309" i="4" a="1"/>
  <c r="P309" i="4" s="1"/>
  <c r="O309" i="4" a="1"/>
  <c r="O309" i="4" s="1"/>
  <c r="P299" i="4" a="1"/>
  <c r="P299" i="4" s="1"/>
  <c r="O299" i="4" a="1"/>
  <c r="O299" i="4" s="1"/>
  <c r="P289" i="4" a="1"/>
  <c r="P289" i="4" s="1"/>
  <c r="C289" i="4" s="1"/>
  <c r="O289" i="4" a="1"/>
  <c r="O289" i="4" s="1"/>
  <c r="P286" i="4" a="1"/>
  <c r="P286" i="4" s="1"/>
  <c r="C286" i="4" s="1"/>
  <c r="O286" i="4" a="1"/>
  <c r="O286" i="4" s="1"/>
  <c r="P283" i="4" a="1"/>
  <c r="P283" i="4" s="1"/>
  <c r="O283" i="4" a="1"/>
  <c r="O283" i="4" s="1"/>
  <c r="P273" i="4" a="1"/>
  <c r="P273" i="4" s="1"/>
  <c r="O273" i="4" a="1"/>
  <c r="O273" i="4" s="1"/>
  <c r="P270" i="4" a="1"/>
  <c r="P270" i="4" s="1"/>
  <c r="C270" i="4" s="1"/>
  <c r="O270" i="4" a="1"/>
  <c r="O270" i="4" s="1"/>
  <c r="P267" i="4" a="1"/>
  <c r="P267" i="4" s="1"/>
  <c r="O267" i="4" a="1"/>
  <c r="O267" i="4" s="1"/>
  <c r="P257" i="4" a="1"/>
  <c r="P257" i="4" s="1"/>
  <c r="O257" i="4" a="1"/>
  <c r="O257" i="4" s="1"/>
  <c r="P254" i="4" a="1"/>
  <c r="P254" i="4" s="1"/>
  <c r="O254" i="4" a="1"/>
  <c r="O254" i="4" s="1"/>
  <c r="P251" i="4" a="1"/>
  <c r="P251" i="4" s="1"/>
  <c r="O251" i="4" a="1"/>
  <c r="O251" i="4" s="1"/>
  <c r="P241" i="4" a="1"/>
  <c r="P241" i="4" s="1"/>
  <c r="O241" i="4" a="1"/>
  <c r="O241" i="4" s="1"/>
  <c r="P238" i="4" a="1"/>
  <c r="P238" i="4" s="1"/>
  <c r="C238" i="4" s="1"/>
  <c r="O238" i="4" a="1"/>
  <c r="O238" i="4" s="1"/>
  <c r="P235" i="4" a="1"/>
  <c r="P235" i="4" s="1"/>
  <c r="O235" i="4" a="1"/>
  <c r="O235" i="4" s="1"/>
  <c r="P228" i="4" a="1"/>
  <c r="P228" i="4" s="1"/>
  <c r="C228" i="4" s="1"/>
  <c r="O228" i="4" a="1"/>
  <c r="O228" i="4" s="1"/>
  <c r="P225" i="4" a="1"/>
  <c r="P225" i="4" s="1"/>
  <c r="C225" i="4" s="1"/>
  <c r="O225" i="4" a="1"/>
  <c r="O225" i="4" s="1"/>
  <c r="P222" i="4" a="1"/>
  <c r="P222" i="4" s="1"/>
  <c r="C222" i="4" s="1"/>
  <c r="O222" i="4" a="1"/>
  <c r="O222" i="4" s="1"/>
  <c r="P219" i="4" a="1"/>
  <c r="P219" i="4" s="1"/>
  <c r="O219" i="4" a="1"/>
  <c r="O219" i="4" s="1"/>
  <c r="P212" i="4" a="1"/>
  <c r="P212" i="4" s="1"/>
  <c r="C212" i="4" s="1"/>
  <c r="O212" i="4" a="1"/>
  <c r="O212" i="4" s="1"/>
  <c r="P209" i="4" a="1"/>
  <c r="P209" i="4" s="1"/>
  <c r="O209" i="4" a="1"/>
  <c r="O209" i="4" s="1"/>
  <c r="P206" i="4" a="1"/>
  <c r="P206" i="4" s="1"/>
  <c r="C206" i="4" s="1"/>
  <c r="O206" i="4" a="1"/>
  <c r="O206" i="4" s="1"/>
  <c r="P203" i="4" a="1"/>
  <c r="P203" i="4" s="1"/>
  <c r="O203" i="4" a="1"/>
  <c r="O203" i="4" s="1"/>
  <c r="P196" i="4" a="1"/>
  <c r="P196" i="4" s="1"/>
  <c r="C196" i="4" s="1"/>
  <c r="O196" i="4" a="1"/>
  <c r="O196" i="4" s="1"/>
  <c r="P193" i="4" a="1"/>
  <c r="P193" i="4" s="1"/>
  <c r="C193" i="4" s="1"/>
  <c r="O193" i="4" a="1"/>
  <c r="O193" i="4" s="1"/>
  <c r="P190" i="4" a="1"/>
  <c r="P190" i="4" s="1"/>
  <c r="C190" i="4" s="1"/>
  <c r="O190" i="4" a="1"/>
  <c r="O190" i="4" s="1"/>
  <c r="P187" i="4" a="1"/>
  <c r="P187" i="4" s="1"/>
  <c r="O187" i="4" a="1"/>
  <c r="O187" i="4" s="1"/>
  <c r="P180" i="4" a="1"/>
  <c r="P180" i="4" s="1"/>
  <c r="O180" i="4" a="1"/>
  <c r="O180" i="4" s="1"/>
  <c r="P177" i="4" a="1"/>
  <c r="P177" i="4" s="1"/>
  <c r="C177" i="4" s="1"/>
  <c r="O177" i="4" a="1"/>
  <c r="O177" i="4" s="1"/>
  <c r="P174" i="4" a="1"/>
  <c r="P174" i="4" s="1"/>
  <c r="C174" i="4" s="1"/>
  <c r="O174" i="4" a="1"/>
  <c r="O174" i="4" s="1"/>
  <c r="P171" i="4" a="1"/>
  <c r="P171" i="4" s="1"/>
  <c r="C171" i="4" s="1"/>
  <c r="O171" i="4" a="1"/>
  <c r="O171" i="4" s="1"/>
  <c r="P165" i="4" a="1"/>
  <c r="P165" i="4" s="1"/>
  <c r="C165" i="4" s="1"/>
  <c r="O165" i="4" a="1"/>
  <c r="O165" i="4" s="1"/>
  <c r="P161" i="4" a="1"/>
  <c r="P161" i="4" s="1"/>
  <c r="C161" i="4" s="1"/>
  <c r="O161" i="4" a="1"/>
  <c r="O161" i="4" s="1"/>
  <c r="P158" i="4" a="1"/>
  <c r="P158" i="4" s="1"/>
  <c r="C158" i="4" s="1"/>
  <c r="O158" i="4" a="1"/>
  <c r="O158" i="4" s="1"/>
  <c r="P152" i="4" a="1"/>
  <c r="P152" i="4" s="1"/>
  <c r="C152" i="4" s="1"/>
  <c r="O152" i="4" a="1"/>
  <c r="O152" i="4" s="1"/>
  <c r="P146" i="4" a="1"/>
  <c r="P146" i="4" s="1"/>
  <c r="C146" i="4" s="1"/>
  <c r="O146" i="4" a="1"/>
  <c r="O146" i="4" s="1"/>
  <c r="P143" i="4" a="1"/>
  <c r="P143" i="4" s="1"/>
  <c r="O143" i="4" a="1"/>
  <c r="O143" i="4" s="1"/>
  <c r="P140" i="4" a="1"/>
  <c r="P140" i="4" s="1"/>
  <c r="O140" i="4" a="1"/>
  <c r="O140" i="4" s="1"/>
  <c r="P137" i="4" a="1"/>
  <c r="P137" i="4" s="1"/>
  <c r="C137" i="4" s="1"/>
  <c r="O137" i="4" a="1"/>
  <c r="O137" i="4" s="1"/>
  <c r="P134" i="4" a="1"/>
  <c r="P134" i="4" s="1"/>
  <c r="C134" i="4" s="1"/>
  <c r="O134" i="4" a="1"/>
  <c r="O134" i="4" s="1"/>
  <c r="P131" i="4" a="1"/>
  <c r="P131" i="4" s="1"/>
  <c r="O131" i="4" a="1"/>
  <c r="O131" i="4" s="1"/>
  <c r="P125" i="4" a="1"/>
  <c r="P125" i="4" s="1"/>
  <c r="O125" i="4" a="1"/>
  <c r="O125" i="4" s="1"/>
  <c r="P122" i="4" a="1"/>
  <c r="P122" i="4" s="1"/>
  <c r="C122" i="4" s="1"/>
  <c r="O122" i="4" a="1"/>
  <c r="O122" i="4" s="1"/>
  <c r="P119" i="4" a="1"/>
  <c r="P119" i="4" s="1"/>
  <c r="O119" i="4" a="1"/>
  <c r="O119" i="4" s="1"/>
  <c r="P116" i="4" a="1"/>
  <c r="P116" i="4" s="1"/>
  <c r="O116" i="4" a="1"/>
  <c r="O116" i="4" s="1"/>
  <c r="P112" i="4" a="1"/>
  <c r="P112" i="4" s="1"/>
  <c r="C112" i="4" s="1"/>
  <c r="O112" i="4" a="1"/>
  <c r="O112" i="4" s="1"/>
  <c r="P107" i="4" a="1"/>
  <c r="P107" i="4" s="1"/>
  <c r="O107" i="4" a="1"/>
  <c r="O107" i="4" s="1"/>
  <c r="P101" i="4" a="1"/>
  <c r="P101" i="4" s="1"/>
  <c r="C101" i="4" s="1"/>
  <c r="O101" i="4" a="1"/>
  <c r="O101" i="4" s="1"/>
  <c r="P98" i="4" a="1"/>
  <c r="P98" i="4" s="1"/>
  <c r="C98" i="4" s="1"/>
  <c r="O98" i="4" a="1"/>
  <c r="O98" i="4" s="1"/>
  <c r="P95" i="4" a="1"/>
  <c r="P95" i="4" s="1"/>
  <c r="O95" i="4" a="1"/>
  <c r="O95" i="4" s="1"/>
  <c r="P92" i="4" a="1"/>
  <c r="P92" i="4" s="1"/>
  <c r="O92" i="4" a="1"/>
  <c r="O92" i="4" s="1"/>
  <c r="P88" i="4" a="1"/>
  <c r="P88" i="4" s="1"/>
  <c r="C88" i="4" s="1"/>
  <c r="O88" i="4" a="1"/>
  <c r="O88" i="4" s="1"/>
  <c r="P82" i="4" a="1"/>
  <c r="P82" i="4" s="1"/>
  <c r="C82" i="4" s="1"/>
  <c r="O82" i="4" a="1"/>
  <c r="O82" i="4" s="1"/>
  <c r="P79" i="4" a="1"/>
  <c r="P79" i="4" s="1"/>
  <c r="O79" i="4" a="1"/>
  <c r="O79" i="4" s="1"/>
  <c r="P76" i="4" a="1"/>
  <c r="P76" i="4" s="1"/>
  <c r="O76" i="4" a="1"/>
  <c r="O76" i="4" s="1"/>
  <c r="P72" i="4" a="1"/>
  <c r="P72" i="4" s="1"/>
  <c r="O72" i="4" a="1"/>
  <c r="O72" i="4" s="1"/>
  <c r="P67" i="4" a="1"/>
  <c r="P67" i="4" s="1"/>
  <c r="O67" i="4" a="1"/>
  <c r="O67" i="4" s="1"/>
  <c r="P61" i="4" a="1"/>
  <c r="P61" i="4" s="1"/>
  <c r="C61" i="4" s="1"/>
  <c r="O61" i="4" a="1"/>
  <c r="O61" i="4" s="1"/>
  <c r="P58" i="4" a="1"/>
  <c r="P58" i="4" s="1"/>
  <c r="C58" i="4" s="1"/>
  <c r="O58" i="4" a="1"/>
  <c r="O58" i="4" s="1"/>
  <c r="P55" i="4" a="1"/>
  <c r="P55" i="4" s="1"/>
  <c r="O55" i="4" a="1"/>
  <c r="O55" i="4" s="1"/>
  <c r="P49" i="4" a="1"/>
  <c r="P49" i="4" s="1"/>
  <c r="C49" i="4" s="1"/>
  <c r="O49" i="4" a="1"/>
  <c r="O49" i="4" s="1"/>
  <c r="P37" i="4" a="1"/>
  <c r="P37" i="4" s="1"/>
  <c r="C37" i="4" s="1"/>
  <c r="O37" i="4" a="1"/>
  <c r="O37" i="4" s="1"/>
  <c r="P22" i="4" a="1"/>
  <c r="P22" i="4" s="1"/>
  <c r="C22" i="4" s="1"/>
  <c r="O22" i="4" a="1"/>
  <c r="O22" i="4" s="1"/>
  <c r="P12" i="4" a="1"/>
  <c r="P12" i="4" s="1"/>
  <c r="O12" i="4" a="1"/>
  <c r="O12" i="4" s="1"/>
  <c r="P2867" i="4" a="1"/>
  <c r="P2867" i="4" s="1"/>
  <c r="O2867" i="4" a="1"/>
  <c r="O2867" i="4" s="1"/>
  <c r="P2863" i="4" a="1"/>
  <c r="P2863" i="4" s="1"/>
  <c r="O2863" i="4" a="1"/>
  <c r="O2863" i="4" s="1"/>
  <c r="P2860" i="4" a="1"/>
  <c r="P2860" i="4" s="1"/>
  <c r="O2860" i="4" a="1"/>
  <c r="O2860" i="4" s="1"/>
  <c r="P2857" i="4" a="1"/>
  <c r="P2857" i="4" s="1"/>
  <c r="O2857" i="4" a="1"/>
  <c r="O2857" i="4" s="1"/>
  <c r="P2851" i="4" a="1"/>
  <c r="P2851" i="4" s="1"/>
  <c r="O2851" i="4" a="1"/>
  <c r="O2851" i="4" s="1"/>
  <c r="P2847" i="4" a="1"/>
  <c r="P2847" i="4" s="1"/>
  <c r="C2847" i="4" s="1"/>
  <c r="O2847" i="4" a="1"/>
  <c r="O2847" i="4" s="1"/>
  <c r="P2844" i="4" a="1"/>
  <c r="P2844" i="4" s="1"/>
  <c r="C2844" i="4" s="1"/>
  <c r="O2844" i="4" a="1"/>
  <c r="O2844" i="4" s="1"/>
  <c r="P2841" i="4" a="1"/>
  <c r="P2841" i="4" s="1"/>
  <c r="C2841" i="4" s="1"/>
  <c r="O2841" i="4" a="1"/>
  <c r="O2841" i="4" s="1"/>
  <c r="P2835" i="4" a="1"/>
  <c r="P2835" i="4" s="1"/>
  <c r="C2835" i="4" s="1"/>
  <c r="O2835" i="4" a="1"/>
  <c r="O2835" i="4" s="1"/>
  <c r="P2831" i="4" a="1"/>
  <c r="P2831" i="4" s="1"/>
  <c r="C2831" i="4" s="1"/>
  <c r="O2831" i="4" a="1"/>
  <c r="O2831" i="4" s="1"/>
  <c r="P2828" i="4" a="1"/>
  <c r="P2828" i="4" s="1"/>
  <c r="O2828" i="4" a="1"/>
  <c r="O2828" i="4" s="1"/>
  <c r="P2825" i="4" a="1"/>
  <c r="P2825" i="4" s="1"/>
  <c r="C2825" i="4" s="1"/>
  <c r="O2825" i="4" a="1"/>
  <c r="O2825" i="4" s="1"/>
  <c r="P2819" i="4" a="1"/>
  <c r="P2819" i="4" s="1"/>
  <c r="C2819" i="4" s="1"/>
  <c r="O2819" i="4" a="1"/>
  <c r="O2819" i="4" s="1"/>
  <c r="P2815" i="4" a="1"/>
  <c r="P2815" i="4" s="1"/>
  <c r="C2815" i="4" s="1"/>
  <c r="O2815" i="4" a="1"/>
  <c r="O2815" i="4" s="1"/>
  <c r="P2812" i="4" a="1"/>
  <c r="P2812" i="4" s="1"/>
  <c r="C2812" i="4" s="1"/>
  <c r="O2812" i="4" a="1"/>
  <c r="O2812" i="4" s="1"/>
  <c r="O2809" i="4" a="1"/>
  <c r="O2809" i="4" s="1"/>
  <c r="P2809" i="4" a="1"/>
  <c r="P2809" i="4" s="1"/>
  <c r="C2809" i="4" s="1"/>
  <c r="P2803" i="4" a="1"/>
  <c r="P2803" i="4" s="1"/>
  <c r="O2803" i="4" a="1"/>
  <c r="O2803" i="4" s="1"/>
  <c r="P2799" i="4" a="1"/>
  <c r="P2799" i="4" s="1"/>
  <c r="C2799" i="4" s="1"/>
  <c r="O2799" i="4" a="1"/>
  <c r="O2799" i="4" s="1"/>
  <c r="P2796" i="4" a="1"/>
  <c r="P2796" i="4" s="1"/>
  <c r="O2796" i="4" a="1"/>
  <c r="O2796" i="4" s="1"/>
  <c r="P2793" i="4" a="1"/>
  <c r="P2793" i="4" s="1"/>
  <c r="C2793" i="4" s="1"/>
  <c r="O2793" i="4" a="1"/>
  <c r="O2793" i="4" s="1"/>
  <c r="P2787" i="4" a="1"/>
  <c r="P2787" i="4" s="1"/>
  <c r="O2787" i="4" a="1"/>
  <c r="O2787" i="4" s="1"/>
  <c r="P2783" i="4" a="1"/>
  <c r="P2783" i="4" s="1"/>
  <c r="C2783" i="4" s="1"/>
  <c r="O2783" i="4" a="1"/>
  <c r="O2783" i="4" s="1"/>
  <c r="P2780" i="4" a="1"/>
  <c r="P2780" i="4" s="1"/>
  <c r="C2780" i="4" s="1"/>
  <c r="O2780" i="4" a="1"/>
  <c r="O2780" i="4" s="1"/>
  <c r="P2777" i="4" a="1"/>
  <c r="P2777" i="4" s="1"/>
  <c r="C2777" i="4" s="1"/>
  <c r="O2777" i="4" a="1"/>
  <c r="O2777" i="4" s="1"/>
  <c r="P2771" i="4" a="1"/>
  <c r="P2771" i="4" s="1"/>
  <c r="O2771" i="4" a="1"/>
  <c r="O2771" i="4" s="1"/>
  <c r="P2767" i="4" a="1"/>
  <c r="P2767" i="4" s="1"/>
  <c r="C2767" i="4" s="1"/>
  <c r="O2767" i="4" a="1"/>
  <c r="O2767" i="4" s="1"/>
  <c r="P2764" i="4" a="1"/>
  <c r="P2764" i="4" s="1"/>
  <c r="O2764" i="4" a="1"/>
  <c r="O2764" i="4" s="1"/>
  <c r="P2761" i="4" a="1"/>
  <c r="P2761" i="4" s="1"/>
  <c r="C2761" i="4" s="1"/>
  <c r="O2761" i="4" a="1"/>
  <c r="O2761" i="4" s="1"/>
  <c r="P2755" i="4" a="1"/>
  <c r="P2755" i="4" s="1"/>
  <c r="O2755" i="4" a="1"/>
  <c r="O2755" i="4" s="1"/>
  <c r="P2751" i="4" a="1"/>
  <c r="P2751" i="4" s="1"/>
  <c r="C2751" i="4" s="1"/>
  <c r="O2751" i="4" a="1"/>
  <c r="O2751" i="4" s="1"/>
  <c r="P2748" i="4" a="1"/>
  <c r="P2748" i="4" s="1"/>
  <c r="C2748" i="4" s="1"/>
  <c r="O2748" i="4" a="1"/>
  <c r="O2748" i="4" s="1"/>
  <c r="P2745" i="4" a="1"/>
  <c r="P2745" i="4" s="1"/>
  <c r="C2745" i="4" s="1"/>
  <c r="O2745" i="4" a="1"/>
  <c r="O2745" i="4" s="1"/>
  <c r="P2739" i="4" a="1"/>
  <c r="P2739" i="4" s="1"/>
  <c r="O2739" i="4" a="1"/>
  <c r="O2739" i="4" s="1"/>
  <c r="P2735" i="4" a="1"/>
  <c r="P2735" i="4" s="1"/>
  <c r="O2735" i="4" a="1"/>
  <c r="O2735" i="4" s="1"/>
  <c r="P2732" i="4" a="1"/>
  <c r="P2732" i="4" s="1"/>
  <c r="C2732" i="4" s="1"/>
  <c r="O2732" i="4" a="1"/>
  <c r="O2732" i="4" s="1"/>
  <c r="P2729" i="4" a="1"/>
  <c r="P2729" i="4" s="1"/>
  <c r="C2729" i="4" s="1"/>
  <c r="O2729" i="4" a="1"/>
  <c r="O2729" i="4" s="1"/>
  <c r="P2723" i="4" a="1"/>
  <c r="P2723" i="4" s="1"/>
  <c r="O2723" i="4" a="1"/>
  <c r="O2723" i="4" s="1"/>
  <c r="P2719" i="4" a="1"/>
  <c r="P2719" i="4" s="1"/>
  <c r="O2719" i="4" a="1"/>
  <c r="O2719" i="4" s="1"/>
  <c r="P2716" i="4" a="1"/>
  <c r="P2716" i="4" s="1"/>
  <c r="C2716" i="4" s="1"/>
  <c r="O2716" i="4" a="1"/>
  <c r="O2716" i="4" s="1"/>
  <c r="P2713" i="4" a="1"/>
  <c r="P2713" i="4" s="1"/>
  <c r="C2713" i="4" s="1"/>
  <c r="O2713" i="4" a="1"/>
  <c r="O2713" i="4" s="1"/>
  <c r="P2707" i="4" a="1"/>
  <c r="P2707" i="4" s="1"/>
  <c r="O2707" i="4" a="1"/>
  <c r="O2707" i="4" s="1"/>
  <c r="P2703" i="4" a="1"/>
  <c r="P2703" i="4" s="1"/>
  <c r="C2703" i="4" s="1"/>
  <c r="O2703" i="4" a="1"/>
  <c r="O2703" i="4" s="1"/>
  <c r="P2700" i="4" a="1"/>
  <c r="P2700" i="4" s="1"/>
  <c r="C2700" i="4" s="1"/>
  <c r="O2700" i="4" a="1"/>
  <c r="O2700" i="4" s="1"/>
  <c r="P2697" i="4" a="1"/>
  <c r="P2697" i="4" s="1"/>
  <c r="C2697" i="4" s="1"/>
  <c r="O2697" i="4" a="1"/>
  <c r="O2697" i="4" s="1"/>
  <c r="P2691" i="4" a="1"/>
  <c r="P2691" i="4" s="1"/>
  <c r="O2691" i="4" a="1"/>
  <c r="O2691" i="4" s="1"/>
  <c r="P2687" i="4" a="1"/>
  <c r="P2687" i="4" s="1"/>
  <c r="C2687" i="4" s="1"/>
  <c r="O2687" i="4" a="1"/>
  <c r="O2687" i="4" s="1"/>
  <c r="P2684" i="4" a="1"/>
  <c r="P2684" i="4" s="1"/>
  <c r="C2684" i="4" s="1"/>
  <c r="O2684" i="4" a="1"/>
  <c r="O2684" i="4" s="1"/>
  <c r="P2681" i="4" a="1"/>
  <c r="P2681" i="4" s="1"/>
  <c r="C2681" i="4" s="1"/>
  <c r="O2681" i="4" a="1"/>
  <c r="O2681" i="4" s="1"/>
  <c r="P2675" i="4" a="1"/>
  <c r="P2675" i="4" s="1"/>
  <c r="O2675" i="4" a="1"/>
  <c r="O2675" i="4" s="1"/>
  <c r="P2671" i="4" a="1"/>
  <c r="P2671" i="4" s="1"/>
  <c r="O2671" i="4" a="1"/>
  <c r="O2671" i="4" s="1"/>
  <c r="P2668" i="4" a="1"/>
  <c r="P2668" i="4" s="1"/>
  <c r="O2668" i="4" a="1"/>
  <c r="O2668" i="4" s="1"/>
  <c r="P2665" i="4" a="1"/>
  <c r="P2665" i="4" s="1"/>
  <c r="O2665" i="4" a="1"/>
  <c r="O2665" i="4" s="1"/>
  <c r="P2659" i="4" a="1"/>
  <c r="P2659" i="4" s="1"/>
  <c r="C2659" i="4" s="1"/>
  <c r="O2659" i="4" a="1"/>
  <c r="O2659" i="4" s="1"/>
  <c r="P2655" i="4" a="1"/>
  <c r="P2655" i="4" s="1"/>
  <c r="C2655" i="4" s="1"/>
  <c r="O2655" i="4" a="1"/>
  <c r="O2655" i="4" s="1"/>
  <c r="P2652" i="4" a="1"/>
  <c r="P2652" i="4" s="1"/>
  <c r="O2652" i="4" a="1"/>
  <c r="O2652" i="4" s="1"/>
  <c r="P2649" i="4" a="1"/>
  <c r="P2649" i="4" s="1"/>
  <c r="C2649" i="4" s="1"/>
  <c r="O2649" i="4" a="1"/>
  <c r="O2649" i="4" s="1"/>
  <c r="P2643" i="4" a="1"/>
  <c r="P2643" i="4" s="1"/>
  <c r="O2643" i="4" a="1"/>
  <c r="O2643" i="4" s="1"/>
  <c r="P2639" i="4" a="1"/>
  <c r="P2639" i="4" s="1"/>
  <c r="C2639" i="4" s="1"/>
  <c r="O2639" i="4" a="1"/>
  <c r="O2639" i="4" s="1"/>
  <c r="P2636" i="4" a="1"/>
  <c r="P2636" i="4" s="1"/>
  <c r="O2636" i="4" a="1"/>
  <c r="O2636" i="4" s="1"/>
  <c r="P2633" i="4" a="1"/>
  <c r="P2633" i="4" s="1"/>
  <c r="C2633" i="4" s="1"/>
  <c r="O2633" i="4" a="1"/>
  <c r="O2633" i="4" s="1"/>
  <c r="P2627" i="4" a="1"/>
  <c r="P2627" i="4" s="1"/>
  <c r="C2627" i="4" s="1"/>
  <c r="O2627" i="4" a="1"/>
  <c r="O2627" i="4" s="1"/>
  <c r="P2623" i="4" a="1"/>
  <c r="P2623" i="4" s="1"/>
  <c r="C2623" i="4" s="1"/>
  <c r="O2623" i="4" a="1"/>
  <c r="O2623" i="4" s="1"/>
  <c r="P2620" i="4" a="1"/>
  <c r="P2620" i="4" s="1"/>
  <c r="O2620" i="4" a="1"/>
  <c r="O2620" i="4" s="1"/>
  <c r="P2617" i="4" a="1"/>
  <c r="P2617" i="4" s="1"/>
  <c r="C2617" i="4" s="1"/>
  <c r="O2617" i="4" a="1"/>
  <c r="O2617" i="4" s="1"/>
  <c r="P2611" i="4" a="1"/>
  <c r="P2611" i="4" s="1"/>
  <c r="O2611" i="4" a="1"/>
  <c r="O2611" i="4" s="1"/>
  <c r="P2607" i="4" a="1"/>
  <c r="P2607" i="4" s="1"/>
  <c r="C2607" i="4" s="1"/>
  <c r="O2607" i="4" a="1"/>
  <c r="O2607" i="4" s="1"/>
  <c r="P2604" i="4" a="1"/>
  <c r="P2604" i="4" s="1"/>
  <c r="O2604" i="4" a="1"/>
  <c r="O2604" i="4" s="1"/>
  <c r="P2601" i="4" a="1"/>
  <c r="P2601" i="4" s="1"/>
  <c r="O2601" i="4" a="1"/>
  <c r="O2601" i="4" s="1"/>
  <c r="P2595" i="4" a="1"/>
  <c r="P2595" i="4" s="1"/>
  <c r="O2595" i="4" a="1"/>
  <c r="O2595" i="4" s="1"/>
  <c r="P2591" i="4" a="1"/>
  <c r="P2591" i="4" s="1"/>
  <c r="O2591" i="4" a="1"/>
  <c r="O2591" i="4" s="1"/>
  <c r="P2588" i="4" a="1"/>
  <c r="P2588" i="4" s="1"/>
  <c r="O2588" i="4" a="1"/>
  <c r="O2588" i="4" s="1"/>
  <c r="P2585" i="4" a="1"/>
  <c r="P2585" i="4" s="1"/>
  <c r="C2585" i="4" s="1"/>
  <c r="O2585" i="4" a="1"/>
  <c r="O2585" i="4" s="1"/>
  <c r="P2579" i="4" a="1"/>
  <c r="P2579" i="4" s="1"/>
  <c r="C2579" i="4" s="1"/>
  <c r="O2579" i="4" a="1"/>
  <c r="O2579" i="4" s="1"/>
  <c r="P2575" i="4" a="1"/>
  <c r="P2575" i="4" s="1"/>
  <c r="O2575" i="4" a="1"/>
  <c r="O2575" i="4" s="1"/>
  <c r="P2572" i="4" a="1"/>
  <c r="P2572" i="4" s="1"/>
  <c r="O2572" i="4" a="1"/>
  <c r="O2572" i="4" s="1"/>
  <c r="P2569" i="4" a="1"/>
  <c r="P2569" i="4" s="1"/>
  <c r="C2569" i="4" s="1"/>
  <c r="O2569" i="4" a="1"/>
  <c r="O2569" i="4" s="1"/>
  <c r="P2563" i="4" a="1"/>
  <c r="P2563" i="4" s="1"/>
  <c r="C2563" i="4" s="1"/>
  <c r="O2563" i="4" a="1"/>
  <c r="O2563" i="4" s="1"/>
  <c r="O2559" i="4" a="1"/>
  <c r="O2559" i="4" s="1"/>
  <c r="P2559" i="4" a="1"/>
  <c r="P2559" i="4" s="1"/>
  <c r="P2556" i="4" a="1"/>
  <c r="P2556" i="4" s="1"/>
  <c r="O2556" i="4" a="1"/>
  <c r="O2556" i="4" s="1"/>
  <c r="P2553" i="4" a="1"/>
  <c r="P2553" i="4" s="1"/>
  <c r="C2553" i="4" s="1"/>
  <c r="O2553" i="4" a="1"/>
  <c r="O2553" i="4" s="1"/>
  <c r="P2547" i="4" a="1"/>
  <c r="P2547" i="4" s="1"/>
  <c r="O2547" i="4" a="1"/>
  <c r="O2547" i="4" s="1"/>
  <c r="P2543" i="4" a="1"/>
  <c r="P2543" i="4" s="1"/>
  <c r="O2543" i="4" a="1"/>
  <c r="O2543" i="4" s="1"/>
  <c r="P2540" i="4" a="1"/>
  <c r="P2540" i="4" s="1"/>
  <c r="O2540" i="4" a="1"/>
  <c r="O2540" i="4" s="1"/>
  <c r="P2537" i="4" a="1"/>
  <c r="P2537" i="4" s="1"/>
  <c r="C2537" i="4" s="1"/>
  <c r="O2537" i="4" a="1"/>
  <c r="O2537" i="4" s="1"/>
  <c r="P2531" i="4" a="1"/>
  <c r="P2531" i="4" s="1"/>
  <c r="O2531" i="4" a="1"/>
  <c r="O2531" i="4" s="1"/>
  <c r="P2527" i="4" a="1"/>
  <c r="P2527" i="4" s="1"/>
  <c r="O2527" i="4" a="1"/>
  <c r="O2527" i="4" s="1"/>
  <c r="P2524" i="4" a="1"/>
  <c r="P2524" i="4" s="1"/>
  <c r="O2524" i="4" a="1"/>
  <c r="O2524" i="4" s="1"/>
  <c r="P2521" i="4" a="1"/>
  <c r="P2521" i="4" s="1"/>
  <c r="C2521" i="4" s="1"/>
  <c r="O2521" i="4" a="1"/>
  <c r="O2521" i="4" s="1"/>
  <c r="P2515" i="4" a="1"/>
  <c r="P2515" i="4" s="1"/>
  <c r="O2515" i="4" a="1"/>
  <c r="O2515" i="4" s="1"/>
  <c r="P2511" i="4" a="1"/>
  <c r="P2511" i="4" s="1"/>
  <c r="O2511" i="4" a="1"/>
  <c r="O2511" i="4" s="1"/>
  <c r="P2508" i="4" a="1"/>
  <c r="P2508" i="4" s="1"/>
  <c r="O2508" i="4" a="1"/>
  <c r="O2508" i="4" s="1"/>
  <c r="P2505" i="4" a="1"/>
  <c r="P2505" i="4" s="1"/>
  <c r="C2505" i="4" s="1"/>
  <c r="O2505" i="4" a="1"/>
  <c r="O2505" i="4" s="1"/>
  <c r="P2499" i="4" a="1"/>
  <c r="P2499" i="4" s="1"/>
  <c r="O2499" i="4" a="1"/>
  <c r="O2499" i="4" s="1"/>
  <c r="P2495" i="4" a="1"/>
  <c r="P2495" i="4" s="1"/>
  <c r="O2495" i="4" a="1"/>
  <c r="O2495" i="4" s="1"/>
  <c r="P2492" i="4" a="1"/>
  <c r="P2492" i="4" s="1"/>
  <c r="O2492" i="4" a="1"/>
  <c r="O2492" i="4" s="1"/>
  <c r="P2489" i="4" a="1"/>
  <c r="P2489" i="4" s="1"/>
  <c r="C2489" i="4" s="1"/>
  <c r="O2489" i="4" a="1"/>
  <c r="O2489" i="4" s="1"/>
  <c r="P2483" i="4" a="1"/>
  <c r="P2483" i="4" s="1"/>
  <c r="O2483" i="4" a="1"/>
  <c r="O2483" i="4" s="1"/>
  <c r="P2479" i="4" a="1"/>
  <c r="P2479" i="4" s="1"/>
  <c r="O2479" i="4" a="1"/>
  <c r="O2479" i="4" s="1"/>
  <c r="P2476" i="4" a="1"/>
  <c r="P2476" i="4" s="1"/>
  <c r="O2476" i="4" a="1"/>
  <c r="O2476" i="4" s="1"/>
  <c r="P2473" i="4" a="1"/>
  <c r="P2473" i="4" s="1"/>
  <c r="C2473" i="4" s="1"/>
  <c r="O2473" i="4" a="1"/>
  <c r="O2473" i="4" s="1"/>
  <c r="P2467" i="4" a="1"/>
  <c r="P2467" i="4" s="1"/>
  <c r="O2467" i="4" a="1"/>
  <c r="O2467" i="4" s="1"/>
  <c r="O2463" i="4" a="1"/>
  <c r="O2463" i="4" s="1"/>
  <c r="P2463" i="4" a="1"/>
  <c r="P2463" i="4" s="1"/>
  <c r="P2460" i="4" a="1"/>
  <c r="P2460" i="4" s="1"/>
  <c r="O2460" i="4" a="1"/>
  <c r="O2460" i="4" s="1"/>
  <c r="P2457" i="4" a="1"/>
  <c r="P2457" i="4" s="1"/>
  <c r="C2457" i="4" s="1"/>
  <c r="O2457" i="4" a="1"/>
  <c r="O2457" i="4" s="1"/>
  <c r="P2451" i="4" a="1"/>
  <c r="P2451" i="4" s="1"/>
  <c r="O2451" i="4" a="1"/>
  <c r="O2451" i="4" s="1"/>
  <c r="P2447" i="4" a="1"/>
  <c r="P2447" i="4" s="1"/>
  <c r="O2447" i="4" a="1"/>
  <c r="O2447" i="4" s="1"/>
  <c r="P2444" i="4" a="1"/>
  <c r="P2444" i="4" s="1"/>
  <c r="O2444" i="4" a="1"/>
  <c r="O2444" i="4" s="1"/>
  <c r="P2441" i="4" a="1"/>
  <c r="P2441" i="4" s="1"/>
  <c r="C2441" i="4" s="1"/>
  <c r="O2441" i="4" a="1"/>
  <c r="O2441" i="4" s="1"/>
  <c r="P2435" i="4" a="1"/>
  <c r="P2435" i="4" s="1"/>
  <c r="O2435" i="4" a="1"/>
  <c r="O2435" i="4" s="1"/>
  <c r="O2431" i="4" a="1"/>
  <c r="O2431" i="4" s="1"/>
  <c r="P2431" i="4" a="1"/>
  <c r="P2431" i="4" s="1"/>
  <c r="P2428" i="4" a="1"/>
  <c r="P2428" i="4" s="1"/>
  <c r="O2428" i="4" a="1"/>
  <c r="O2428" i="4" s="1"/>
  <c r="P2425" i="4" a="1"/>
  <c r="P2425" i="4" s="1"/>
  <c r="C2425" i="4" s="1"/>
  <c r="O2425" i="4" a="1"/>
  <c r="O2425" i="4" s="1"/>
  <c r="P2419" i="4" a="1"/>
  <c r="P2419" i="4" s="1"/>
  <c r="O2419" i="4" a="1"/>
  <c r="O2419" i="4" s="1"/>
  <c r="P2415" i="4" a="1"/>
  <c r="P2415" i="4" s="1"/>
  <c r="O2415" i="4" a="1"/>
  <c r="O2415" i="4" s="1"/>
  <c r="P2412" i="4" a="1"/>
  <c r="P2412" i="4" s="1"/>
  <c r="O2412" i="4" a="1"/>
  <c r="O2412" i="4" s="1"/>
  <c r="P2409" i="4" a="1"/>
  <c r="P2409" i="4" s="1"/>
  <c r="C2409" i="4" s="1"/>
  <c r="O2409" i="4" a="1"/>
  <c r="O2409" i="4" s="1"/>
  <c r="P2403" i="4" a="1"/>
  <c r="P2403" i="4" s="1"/>
  <c r="O2403" i="4" a="1"/>
  <c r="O2403" i="4" s="1"/>
  <c r="P2399" i="4" a="1"/>
  <c r="P2399" i="4" s="1"/>
  <c r="O2399" i="4" a="1"/>
  <c r="O2399" i="4" s="1"/>
  <c r="P2396" i="4" a="1"/>
  <c r="P2396" i="4" s="1"/>
  <c r="O2396" i="4" a="1"/>
  <c r="O2396" i="4" s="1"/>
  <c r="P2393" i="4" a="1"/>
  <c r="P2393" i="4" s="1"/>
  <c r="C2393" i="4" s="1"/>
  <c r="O2393" i="4" a="1"/>
  <c r="O2393" i="4" s="1"/>
  <c r="P2387" i="4" a="1"/>
  <c r="P2387" i="4" s="1"/>
  <c r="O2387" i="4" a="1"/>
  <c r="O2387" i="4" s="1"/>
  <c r="P2383" i="4" a="1"/>
  <c r="P2383" i="4" s="1"/>
  <c r="O2383" i="4" a="1"/>
  <c r="O2383" i="4" s="1"/>
  <c r="P2380" i="4" a="1"/>
  <c r="P2380" i="4" s="1"/>
  <c r="O2380" i="4" a="1"/>
  <c r="O2380" i="4" s="1"/>
  <c r="P2377" i="4" a="1"/>
  <c r="P2377" i="4" s="1"/>
  <c r="C2377" i="4" s="1"/>
  <c r="O2377" i="4" a="1"/>
  <c r="O2377" i="4" s="1"/>
  <c r="P2371" i="4" a="1"/>
  <c r="P2371" i="4" s="1"/>
  <c r="O2371" i="4" a="1"/>
  <c r="O2371" i="4" s="1"/>
  <c r="P2367" i="4" a="1"/>
  <c r="P2367" i="4" s="1"/>
  <c r="O2367" i="4" a="1"/>
  <c r="O2367" i="4" s="1"/>
  <c r="P2364" i="4" a="1"/>
  <c r="P2364" i="4" s="1"/>
  <c r="O2364" i="4" a="1"/>
  <c r="O2364" i="4" s="1"/>
  <c r="P2361" i="4" a="1"/>
  <c r="P2361" i="4" s="1"/>
  <c r="O2361" i="4" a="1"/>
  <c r="O2361" i="4" s="1"/>
  <c r="P2355" i="4" a="1"/>
  <c r="P2355" i="4" s="1"/>
  <c r="O2355" i="4" a="1"/>
  <c r="O2355" i="4" s="1"/>
  <c r="P2351" i="4" a="1"/>
  <c r="P2351" i="4" s="1"/>
  <c r="O2351" i="4" a="1"/>
  <c r="O2351" i="4" s="1"/>
  <c r="P2348" i="4" a="1"/>
  <c r="P2348" i="4" s="1"/>
  <c r="O2348" i="4" a="1"/>
  <c r="O2348" i="4" s="1"/>
  <c r="P2345" i="4" a="1"/>
  <c r="P2345" i="4" s="1"/>
  <c r="O2345" i="4" a="1"/>
  <c r="O2345" i="4" s="1"/>
  <c r="P2339" i="4" a="1"/>
  <c r="P2339" i="4" s="1"/>
  <c r="O2339" i="4" a="1"/>
  <c r="O2339" i="4" s="1"/>
  <c r="P2335" i="4" a="1"/>
  <c r="P2335" i="4" s="1"/>
  <c r="O2335" i="4" a="1"/>
  <c r="O2335" i="4" s="1"/>
  <c r="P2332" i="4" a="1"/>
  <c r="P2332" i="4" s="1"/>
  <c r="O2332" i="4" a="1"/>
  <c r="O2332" i="4" s="1"/>
  <c r="P2329" i="4" a="1"/>
  <c r="P2329" i="4" s="1"/>
  <c r="C2329" i="4" s="1"/>
  <c r="O2329" i="4" a="1"/>
  <c r="O2329" i="4" s="1"/>
  <c r="P2323" i="4" a="1"/>
  <c r="P2323" i="4" s="1"/>
  <c r="O2323" i="4" a="1"/>
  <c r="O2323" i="4" s="1"/>
  <c r="P2319" i="4" a="1"/>
  <c r="P2319" i="4" s="1"/>
  <c r="O2319" i="4" a="1"/>
  <c r="O2319" i="4" s="1"/>
  <c r="P2316" i="4" a="1"/>
  <c r="P2316" i="4" s="1"/>
  <c r="O2316" i="4" a="1"/>
  <c r="O2316" i="4" s="1"/>
  <c r="P2313" i="4" a="1"/>
  <c r="P2313" i="4" s="1"/>
  <c r="C2313" i="4" s="1"/>
  <c r="O2313" i="4" a="1"/>
  <c r="O2313" i="4" s="1"/>
  <c r="P2307" i="4" a="1"/>
  <c r="P2307" i="4" s="1"/>
  <c r="O2307" i="4" a="1"/>
  <c r="O2307" i="4" s="1"/>
  <c r="P2303" i="4" a="1"/>
  <c r="P2303" i="4" s="1"/>
  <c r="O2303" i="4" a="1"/>
  <c r="O2303" i="4" s="1"/>
  <c r="P2300" i="4" a="1"/>
  <c r="P2300" i="4" s="1"/>
  <c r="C2300" i="4" s="1"/>
  <c r="O2300" i="4" a="1"/>
  <c r="O2300" i="4" s="1"/>
  <c r="P2297" i="4" a="1"/>
  <c r="P2297" i="4" s="1"/>
  <c r="O2297" i="4" a="1"/>
  <c r="O2297" i="4" s="1"/>
  <c r="P2291" i="4" a="1"/>
  <c r="P2291" i="4" s="1"/>
  <c r="O2291" i="4" a="1"/>
  <c r="O2291" i="4" s="1"/>
  <c r="P2287" i="4" a="1"/>
  <c r="P2287" i="4" s="1"/>
  <c r="O2287" i="4" a="1"/>
  <c r="O2287" i="4" s="1"/>
  <c r="P2284" i="4" a="1"/>
  <c r="P2284" i="4" s="1"/>
  <c r="C2284" i="4" s="1"/>
  <c r="O2284" i="4" a="1"/>
  <c r="O2284" i="4" s="1"/>
  <c r="P2281" i="4" a="1"/>
  <c r="P2281" i="4" s="1"/>
  <c r="O2281" i="4" a="1"/>
  <c r="O2281" i="4" s="1"/>
  <c r="P2275" i="4" a="1"/>
  <c r="P2275" i="4" s="1"/>
  <c r="C2275" i="4" s="1"/>
  <c r="O2275" i="4" a="1"/>
  <c r="O2275" i="4" s="1"/>
  <c r="P2271" i="4" a="1"/>
  <c r="P2271" i="4" s="1"/>
  <c r="O2271" i="4" a="1"/>
  <c r="O2271" i="4" s="1"/>
  <c r="P2268" i="4" a="1"/>
  <c r="P2268" i="4" s="1"/>
  <c r="C2268" i="4" s="1"/>
  <c r="O2268" i="4" a="1"/>
  <c r="O2268" i="4" s="1"/>
  <c r="P2265" i="4" a="1"/>
  <c r="P2265" i="4" s="1"/>
  <c r="C2265" i="4" s="1"/>
  <c r="O2265" i="4" a="1"/>
  <c r="O2265" i="4" s="1"/>
  <c r="P2259" i="4" a="1"/>
  <c r="P2259" i="4" s="1"/>
  <c r="C2259" i="4" s="1"/>
  <c r="O2259" i="4" a="1"/>
  <c r="O2259" i="4" s="1"/>
  <c r="P2255" i="4" a="1"/>
  <c r="P2255" i="4" s="1"/>
  <c r="C2255" i="4" s="1"/>
  <c r="O2255" i="4" a="1"/>
  <c r="O2255" i="4" s="1"/>
  <c r="P2252" i="4" a="1"/>
  <c r="P2252" i="4" s="1"/>
  <c r="C2252" i="4" s="1"/>
  <c r="O2252" i="4" a="1"/>
  <c r="O2252" i="4" s="1"/>
  <c r="P2249" i="4" a="1"/>
  <c r="P2249" i="4" s="1"/>
  <c r="O2249" i="4" a="1"/>
  <c r="O2249" i="4" s="1"/>
  <c r="P2243" i="4" a="1"/>
  <c r="P2243" i="4" s="1"/>
  <c r="C2243" i="4" s="1"/>
  <c r="O2243" i="4" a="1"/>
  <c r="O2243" i="4" s="1"/>
  <c r="P2239" i="4" a="1"/>
  <c r="P2239" i="4" s="1"/>
  <c r="C2239" i="4" s="1"/>
  <c r="O2239" i="4" a="1"/>
  <c r="O2239" i="4" s="1"/>
  <c r="P2236" i="4" a="1"/>
  <c r="P2236" i="4" s="1"/>
  <c r="O2236" i="4" a="1"/>
  <c r="O2236" i="4" s="1"/>
  <c r="P2233" i="4" a="1"/>
  <c r="P2233" i="4" s="1"/>
  <c r="O2233" i="4" a="1"/>
  <c r="O2233" i="4" s="1"/>
  <c r="P2227" i="4" a="1"/>
  <c r="P2227" i="4" s="1"/>
  <c r="O2227" i="4" a="1"/>
  <c r="O2227" i="4" s="1"/>
  <c r="P2223" i="4" a="1"/>
  <c r="P2223" i="4" s="1"/>
  <c r="O2223" i="4" a="1"/>
  <c r="O2223" i="4" s="1"/>
  <c r="P2220" i="4" a="1"/>
  <c r="P2220" i="4" s="1"/>
  <c r="O2220" i="4" a="1"/>
  <c r="O2220" i="4" s="1"/>
  <c r="P2217" i="4" a="1"/>
  <c r="P2217" i="4" s="1"/>
  <c r="O2217" i="4" a="1"/>
  <c r="O2217" i="4" s="1"/>
  <c r="P2211" i="4" a="1"/>
  <c r="P2211" i="4" s="1"/>
  <c r="O2211" i="4" a="1"/>
  <c r="O2211" i="4" s="1"/>
  <c r="P2207" i="4" a="1"/>
  <c r="P2207" i="4" s="1"/>
  <c r="O2207" i="4" a="1"/>
  <c r="O2207" i="4" s="1"/>
  <c r="P2204" i="4" a="1"/>
  <c r="P2204" i="4" s="1"/>
  <c r="O2204" i="4" a="1"/>
  <c r="O2204" i="4" s="1"/>
  <c r="P2201" i="4" a="1"/>
  <c r="P2201" i="4" s="1"/>
  <c r="O2201" i="4" a="1"/>
  <c r="O2201" i="4" s="1"/>
  <c r="P2195" i="4" a="1"/>
  <c r="P2195" i="4" s="1"/>
  <c r="O2195" i="4" a="1"/>
  <c r="O2195" i="4" s="1"/>
  <c r="P2191" i="4" a="1"/>
  <c r="P2191" i="4" s="1"/>
  <c r="C2191" i="4" s="1"/>
  <c r="O2191" i="4" a="1"/>
  <c r="O2191" i="4" s="1"/>
  <c r="P2188" i="4" a="1"/>
  <c r="P2188" i="4" s="1"/>
  <c r="O2188" i="4" a="1"/>
  <c r="O2188" i="4" s="1"/>
  <c r="P2185" i="4" a="1"/>
  <c r="P2185" i="4" s="1"/>
  <c r="O2185" i="4" a="1"/>
  <c r="O2185" i="4" s="1"/>
  <c r="P2179" i="4" a="1"/>
  <c r="P2179" i="4" s="1"/>
  <c r="C2179" i="4" s="1"/>
  <c r="O2179" i="4" a="1"/>
  <c r="O2179" i="4" s="1"/>
  <c r="P2175" i="4" a="1"/>
  <c r="P2175" i="4" s="1"/>
  <c r="O2175" i="4" a="1"/>
  <c r="O2175" i="4" s="1"/>
  <c r="P2172" i="4" a="1"/>
  <c r="P2172" i="4" s="1"/>
  <c r="C2172" i="4" s="1"/>
  <c r="O2172" i="4" a="1"/>
  <c r="O2172" i="4" s="1"/>
  <c r="P2169" i="4" a="1"/>
  <c r="P2169" i="4" s="1"/>
  <c r="O2169" i="4" a="1"/>
  <c r="O2169" i="4" s="1"/>
  <c r="P2163" i="4" a="1"/>
  <c r="P2163" i="4" s="1"/>
  <c r="C2163" i="4" s="1"/>
  <c r="O2163" i="4" a="1"/>
  <c r="O2163" i="4" s="1"/>
  <c r="P2159" i="4" a="1"/>
  <c r="P2159" i="4" s="1"/>
  <c r="O2159" i="4" a="1"/>
  <c r="O2159" i="4" s="1"/>
  <c r="P2156" i="4" a="1"/>
  <c r="P2156" i="4" s="1"/>
  <c r="O2156" i="4" a="1"/>
  <c r="O2156" i="4" s="1"/>
  <c r="P2153" i="4" a="1"/>
  <c r="P2153" i="4" s="1"/>
  <c r="O2153" i="4" a="1"/>
  <c r="O2153" i="4" s="1"/>
  <c r="P2147" i="4" a="1"/>
  <c r="P2147" i="4" s="1"/>
  <c r="C2147" i="4" s="1"/>
  <c r="O2147" i="4" a="1"/>
  <c r="O2147" i="4" s="1"/>
  <c r="P2143" i="4" a="1"/>
  <c r="P2143" i="4" s="1"/>
  <c r="O2143" i="4" a="1"/>
  <c r="O2143" i="4" s="1"/>
  <c r="P2140" i="4" a="1"/>
  <c r="P2140" i="4" s="1"/>
  <c r="C2140" i="4" s="1"/>
  <c r="O2140" i="4" a="1"/>
  <c r="O2140" i="4" s="1"/>
  <c r="P2137" i="4" a="1"/>
  <c r="P2137" i="4" s="1"/>
  <c r="O2137" i="4" a="1"/>
  <c r="O2137" i="4" s="1"/>
  <c r="P2131" i="4" a="1"/>
  <c r="P2131" i="4" s="1"/>
  <c r="C2131" i="4" s="1"/>
  <c r="O2131" i="4" a="1"/>
  <c r="O2131" i="4" s="1"/>
  <c r="P2127" i="4" a="1"/>
  <c r="P2127" i="4" s="1"/>
  <c r="O2127" i="4" a="1"/>
  <c r="O2127" i="4" s="1"/>
  <c r="P2124" i="4" a="1"/>
  <c r="P2124" i="4" s="1"/>
  <c r="O2124" i="4" a="1"/>
  <c r="O2124" i="4" s="1"/>
  <c r="P2121" i="4" a="1"/>
  <c r="P2121" i="4" s="1"/>
  <c r="O2121" i="4" a="1"/>
  <c r="O2121" i="4" s="1"/>
  <c r="P2115" i="4" a="1"/>
  <c r="P2115" i="4" s="1"/>
  <c r="C2115" i="4" s="1"/>
  <c r="O2115" i="4" a="1"/>
  <c r="O2115" i="4" s="1"/>
  <c r="P2111" i="4" a="1"/>
  <c r="P2111" i="4" s="1"/>
  <c r="O2111" i="4" a="1"/>
  <c r="O2111" i="4" s="1"/>
  <c r="P2108" i="4" a="1"/>
  <c r="P2108" i="4" s="1"/>
  <c r="O2108" i="4" a="1"/>
  <c r="O2108" i="4" s="1"/>
  <c r="P2105" i="4" a="1"/>
  <c r="P2105" i="4" s="1"/>
  <c r="O2105" i="4" a="1"/>
  <c r="O2105" i="4" s="1"/>
  <c r="P2099" i="4" a="1"/>
  <c r="P2099" i="4" s="1"/>
  <c r="O2099" i="4" a="1"/>
  <c r="O2099" i="4" s="1"/>
  <c r="P2095" i="4" a="1"/>
  <c r="P2095" i="4" s="1"/>
  <c r="O2095" i="4" a="1"/>
  <c r="O2095" i="4" s="1"/>
  <c r="P2092" i="4" a="1"/>
  <c r="P2092" i="4" s="1"/>
  <c r="O2092" i="4" a="1"/>
  <c r="O2092" i="4" s="1"/>
  <c r="P2089" i="4" a="1"/>
  <c r="P2089" i="4" s="1"/>
  <c r="O2089" i="4" a="1"/>
  <c r="O2089" i="4" s="1"/>
  <c r="P2083" i="4" a="1"/>
  <c r="P2083" i="4" s="1"/>
  <c r="O2083" i="4" a="1"/>
  <c r="O2083" i="4" s="1"/>
  <c r="P2079" i="4" a="1"/>
  <c r="P2079" i="4" s="1"/>
  <c r="O2079" i="4" a="1"/>
  <c r="O2079" i="4" s="1"/>
  <c r="P2076" i="4" a="1"/>
  <c r="P2076" i="4" s="1"/>
  <c r="O2076" i="4" a="1"/>
  <c r="O2076" i="4" s="1"/>
  <c r="P2073" i="4" a="1"/>
  <c r="P2073" i="4" s="1"/>
  <c r="O2073" i="4" a="1"/>
  <c r="O2073" i="4" s="1"/>
  <c r="P2067" i="4" a="1"/>
  <c r="P2067" i="4" s="1"/>
  <c r="O2067" i="4" a="1"/>
  <c r="O2067" i="4" s="1"/>
  <c r="P2063" i="4" a="1"/>
  <c r="P2063" i="4" s="1"/>
  <c r="O2063" i="4" a="1"/>
  <c r="O2063" i="4" s="1"/>
  <c r="P2060" i="4" a="1"/>
  <c r="P2060" i="4" s="1"/>
  <c r="O2060" i="4" a="1"/>
  <c r="O2060" i="4" s="1"/>
  <c r="P2057" i="4" a="1"/>
  <c r="P2057" i="4" s="1"/>
  <c r="O2057" i="4" a="1"/>
  <c r="O2057" i="4" s="1"/>
  <c r="P2051" i="4" a="1"/>
  <c r="P2051" i="4" s="1"/>
  <c r="O2051" i="4" a="1"/>
  <c r="O2051" i="4" s="1"/>
  <c r="P2047" i="4" a="1"/>
  <c r="P2047" i="4" s="1"/>
  <c r="O2047" i="4" a="1"/>
  <c r="O2047" i="4" s="1"/>
  <c r="P2044" i="4" a="1"/>
  <c r="P2044" i="4" s="1"/>
  <c r="O2044" i="4" a="1"/>
  <c r="O2044" i="4" s="1"/>
  <c r="P2041" i="4" a="1"/>
  <c r="P2041" i="4" s="1"/>
  <c r="O2041" i="4" a="1"/>
  <c r="O2041" i="4" s="1"/>
  <c r="P2035" i="4" a="1"/>
  <c r="P2035" i="4" s="1"/>
  <c r="O2035" i="4" a="1"/>
  <c r="O2035" i="4" s="1"/>
  <c r="P2031" i="4" a="1"/>
  <c r="P2031" i="4" s="1"/>
  <c r="O2031" i="4" a="1"/>
  <c r="O2031" i="4" s="1"/>
  <c r="P2028" i="4" a="1"/>
  <c r="P2028" i="4" s="1"/>
  <c r="O2028" i="4" a="1"/>
  <c r="O2028" i="4" s="1"/>
  <c r="P2025" i="4" a="1"/>
  <c r="P2025" i="4" s="1"/>
  <c r="O2025" i="4" a="1"/>
  <c r="O2025" i="4" s="1"/>
  <c r="P2019" i="4" a="1"/>
  <c r="P2019" i="4" s="1"/>
  <c r="O2019" i="4" a="1"/>
  <c r="O2019" i="4" s="1"/>
  <c r="P2015" i="4" a="1"/>
  <c r="P2015" i="4" s="1"/>
  <c r="O2015" i="4" a="1"/>
  <c r="O2015" i="4" s="1"/>
  <c r="P2012" i="4" a="1"/>
  <c r="P2012" i="4" s="1"/>
  <c r="O2012" i="4" a="1"/>
  <c r="O2012" i="4" s="1"/>
  <c r="P2009" i="4" a="1"/>
  <c r="P2009" i="4" s="1"/>
  <c r="O2009" i="4" a="1"/>
  <c r="O2009" i="4" s="1"/>
  <c r="P2003" i="4" a="1"/>
  <c r="P2003" i="4" s="1"/>
  <c r="O2003" i="4" a="1"/>
  <c r="O2003" i="4" s="1"/>
  <c r="P1999" i="4" a="1"/>
  <c r="P1999" i="4" s="1"/>
  <c r="O1999" i="4" a="1"/>
  <c r="O1999" i="4" s="1"/>
  <c r="P1996" i="4" a="1"/>
  <c r="P1996" i="4" s="1"/>
  <c r="O1996" i="4" a="1"/>
  <c r="O1996" i="4" s="1"/>
  <c r="P1993" i="4" a="1"/>
  <c r="P1993" i="4" s="1"/>
  <c r="O1993" i="4" a="1"/>
  <c r="O1993" i="4" s="1"/>
  <c r="P1987" i="4" a="1"/>
  <c r="P1987" i="4" s="1"/>
  <c r="O1987" i="4" a="1"/>
  <c r="O1987" i="4" s="1"/>
  <c r="P1983" i="4" a="1"/>
  <c r="P1983" i="4" s="1"/>
  <c r="O1983" i="4" a="1"/>
  <c r="O1983" i="4" s="1"/>
  <c r="P1980" i="4" a="1"/>
  <c r="P1980" i="4" s="1"/>
  <c r="O1980" i="4" a="1"/>
  <c r="O1980" i="4" s="1"/>
  <c r="P1977" i="4" a="1"/>
  <c r="P1977" i="4" s="1"/>
  <c r="O1977" i="4" a="1"/>
  <c r="O1977" i="4" s="1"/>
  <c r="P1971" i="4" a="1"/>
  <c r="P1971" i="4" s="1"/>
  <c r="O1971" i="4" a="1"/>
  <c r="O1971" i="4" s="1"/>
  <c r="P1967" i="4" a="1"/>
  <c r="P1967" i="4" s="1"/>
  <c r="O1967" i="4" a="1"/>
  <c r="O1967" i="4" s="1"/>
  <c r="P1964" i="4" a="1"/>
  <c r="P1964" i="4" s="1"/>
  <c r="O1964" i="4" a="1"/>
  <c r="O1964" i="4" s="1"/>
  <c r="P1961" i="4" a="1"/>
  <c r="P1961" i="4" s="1"/>
  <c r="C1961" i="4" s="1"/>
  <c r="O1961" i="4" a="1"/>
  <c r="O1961" i="4" s="1"/>
  <c r="P1955" i="4" a="1"/>
  <c r="P1955" i="4" s="1"/>
  <c r="C1955" i="4" s="1"/>
  <c r="O1955" i="4" a="1"/>
  <c r="O1955" i="4" s="1"/>
  <c r="P1951" i="4" a="1"/>
  <c r="P1951" i="4" s="1"/>
  <c r="C1951" i="4" s="1"/>
  <c r="O1951" i="4" a="1"/>
  <c r="O1951" i="4" s="1"/>
  <c r="P1948" i="4" a="1"/>
  <c r="P1948" i="4" s="1"/>
  <c r="C1948" i="4" s="1"/>
  <c r="O1948" i="4" a="1"/>
  <c r="O1948" i="4" s="1"/>
  <c r="P1944" i="4" a="1"/>
  <c r="P1944" i="4" s="1"/>
  <c r="C1944" i="4" s="1"/>
  <c r="O1944" i="4" a="1"/>
  <c r="O1944" i="4" s="1"/>
  <c r="P1941" i="4" a="1"/>
  <c r="P1941" i="4" s="1"/>
  <c r="O1941" i="4" a="1"/>
  <c r="O1941" i="4" s="1"/>
  <c r="P1937" i="4" a="1"/>
  <c r="P1937" i="4" s="1"/>
  <c r="O1937" i="4" a="1"/>
  <c r="O1937" i="4" s="1"/>
  <c r="P1930" i="4" a="1"/>
  <c r="P1930" i="4" s="1"/>
  <c r="O1930" i="4" a="1"/>
  <c r="O1930" i="4" s="1"/>
  <c r="P1926" i="4" a="1"/>
  <c r="P1926" i="4" s="1"/>
  <c r="C1926" i="4" s="1"/>
  <c r="O1926" i="4" a="1"/>
  <c r="O1926" i="4" s="1"/>
  <c r="P1923" i="4" a="1"/>
  <c r="P1923" i="4" s="1"/>
  <c r="C1923" i="4" s="1"/>
  <c r="O1923" i="4" a="1"/>
  <c r="O1923" i="4" s="1"/>
  <c r="P1919" i="4" a="1"/>
  <c r="P1919" i="4" s="1"/>
  <c r="C1919" i="4" s="1"/>
  <c r="O1919" i="4" a="1"/>
  <c r="O1919" i="4" s="1"/>
  <c r="P1916" i="4" a="1"/>
  <c r="P1916" i="4" s="1"/>
  <c r="O1916" i="4" a="1"/>
  <c r="O1916" i="4" s="1"/>
  <c r="P1912" i="4" a="1"/>
  <c r="P1912" i="4" s="1"/>
  <c r="C1912" i="4" s="1"/>
  <c r="O1912" i="4" a="1"/>
  <c r="O1912" i="4" s="1"/>
  <c r="P1909" i="4" a="1"/>
  <c r="P1909" i="4" s="1"/>
  <c r="O1909" i="4" a="1"/>
  <c r="O1909" i="4" s="1"/>
  <c r="P1905" i="4" a="1"/>
  <c r="P1905" i="4" s="1"/>
  <c r="O1905" i="4" a="1"/>
  <c r="O1905" i="4" s="1"/>
  <c r="P1898" i="4" a="1"/>
  <c r="P1898" i="4" s="1"/>
  <c r="O1898" i="4" a="1"/>
  <c r="O1898" i="4" s="1"/>
  <c r="P1894" i="4" a="1"/>
  <c r="P1894" i="4" s="1"/>
  <c r="C1894" i="4" s="1"/>
  <c r="O1894" i="4" a="1"/>
  <c r="O1894" i="4" s="1"/>
  <c r="P1891" i="4" a="1"/>
  <c r="P1891" i="4" s="1"/>
  <c r="C1891" i="4" s="1"/>
  <c r="O1891" i="4" a="1"/>
  <c r="O1891" i="4" s="1"/>
  <c r="P1887" i="4" a="1"/>
  <c r="P1887" i="4" s="1"/>
  <c r="C1887" i="4" s="1"/>
  <c r="O1887" i="4" a="1"/>
  <c r="O1887" i="4" s="1"/>
  <c r="P1884" i="4" a="1"/>
  <c r="P1884" i="4" s="1"/>
  <c r="C1884" i="4" s="1"/>
  <c r="O1884" i="4" a="1"/>
  <c r="O1884" i="4" s="1"/>
  <c r="P1880" i="4" a="1"/>
  <c r="P1880" i="4" s="1"/>
  <c r="O1880" i="4" a="1"/>
  <c r="O1880" i="4" s="1"/>
  <c r="P1877" i="4" a="1"/>
  <c r="P1877" i="4" s="1"/>
  <c r="C1877" i="4" s="1"/>
  <c r="O1877" i="4" a="1"/>
  <c r="O1877" i="4" s="1"/>
  <c r="P1873" i="4" a="1"/>
  <c r="P1873" i="4" s="1"/>
  <c r="O1873" i="4" a="1"/>
  <c r="O1873" i="4" s="1"/>
  <c r="P1866" i="4" a="1"/>
  <c r="P1866" i="4" s="1"/>
  <c r="C1866" i="4" s="1"/>
  <c r="O1866" i="4" a="1"/>
  <c r="O1866" i="4" s="1"/>
  <c r="P1862" i="4" a="1"/>
  <c r="P1862" i="4" s="1"/>
  <c r="C1862" i="4" s="1"/>
  <c r="O1862" i="4" a="1"/>
  <c r="O1862" i="4" s="1"/>
  <c r="P1859" i="4" a="1"/>
  <c r="P1859" i="4" s="1"/>
  <c r="O1859" i="4" a="1"/>
  <c r="O1859" i="4" s="1"/>
  <c r="P1855" i="4" a="1"/>
  <c r="P1855" i="4" s="1"/>
  <c r="O1855" i="4" a="1"/>
  <c r="O1855" i="4" s="1"/>
  <c r="P1852" i="4" a="1"/>
  <c r="P1852" i="4" s="1"/>
  <c r="C1852" i="4" s="1"/>
  <c r="O1852" i="4" a="1"/>
  <c r="O1852" i="4" s="1"/>
  <c r="P1848" i="4" a="1"/>
  <c r="P1848" i="4" s="1"/>
  <c r="O1848" i="4" a="1"/>
  <c r="O1848" i="4" s="1"/>
  <c r="P1845" i="4" a="1"/>
  <c r="P1845" i="4" s="1"/>
  <c r="O1845" i="4" a="1"/>
  <c r="O1845" i="4" s="1"/>
  <c r="P1841" i="4" a="1"/>
  <c r="P1841" i="4" s="1"/>
  <c r="C1841" i="4" s="1"/>
  <c r="O1841" i="4" a="1"/>
  <c r="O1841" i="4" s="1"/>
  <c r="P1834" i="4" a="1"/>
  <c r="P1834" i="4" s="1"/>
  <c r="C1834" i="4" s="1"/>
  <c r="O1834" i="4" a="1"/>
  <c r="O1834" i="4" s="1"/>
  <c r="P1830" i="4" a="1"/>
  <c r="P1830" i="4" s="1"/>
  <c r="C1830" i="4" s="1"/>
  <c r="O1830" i="4" a="1"/>
  <c r="O1830" i="4" s="1"/>
  <c r="P1827" i="4" a="1"/>
  <c r="P1827" i="4" s="1"/>
  <c r="O1827" i="4" a="1"/>
  <c r="O1827" i="4" s="1"/>
  <c r="P1823" i="4" a="1"/>
  <c r="P1823" i="4" s="1"/>
  <c r="C1823" i="4" s="1"/>
  <c r="O1823" i="4" a="1"/>
  <c r="O1823" i="4" s="1"/>
  <c r="P1820" i="4" a="1"/>
  <c r="P1820" i="4" s="1"/>
  <c r="O1820" i="4" a="1"/>
  <c r="O1820" i="4" s="1"/>
  <c r="P1816" i="4" a="1"/>
  <c r="P1816" i="4" s="1"/>
  <c r="O1816" i="4" a="1"/>
  <c r="O1816" i="4" s="1"/>
  <c r="P1813" i="4" a="1"/>
  <c r="P1813" i="4" s="1"/>
  <c r="O1813" i="4" a="1"/>
  <c r="O1813" i="4" s="1"/>
  <c r="P1809" i="4" a="1"/>
  <c r="P1809" i="4" s="1"/>
  <c r="O1809" i="4" a="1"/>
  <c r="O1809" i="4" s="1"/>
  <c r="P1802" i="4" a="1"/>
  <c r="P1802" i="4" s="1"/>
  <c r="O1802" i="4" a="1"/>
  <c r="O1802" i="4" s="1"/>
  <c r="P1798" i="4" a="1"/>
  <c r="P1798" i="4" s="1"/>
  <c r="C1798" i="4" s="1"/>
  <c r="O1798" i="4" a="1"/>
  <c r="O1798" i="4" s="1"/>
  <c r="P1795" i="4" a="1"/>
  <c r="P1795" i="4" s="1"/>
  <c r="O1795" i="4" a="1"/>
  <c r="O1795" i="4" s="1"/>
  <c r="P1791" i="4" a="1"/>
  <c r="P1791" i="4" s="1"/>
  <c r="O1791" i="4" a="1"/>
  <c r="O1791" i="4" s="1"/>
  <c r="P1788" i="4" a="1"/>
  <c r="P1788" i="4" s="1"/>
  <c r="O1788" i="4" a="1"/>
  <c r="O1788" i="4" s="1"/>
  <c r="P1784" i="4" a="1"/>
  <c r="P1784" i="4" s="1"/>
  <c r="O1784" i="4" a="1"/>
  <c r="O1784" i="4" s="1"/>
  <c r="P1781" i="4" a="1"/>
  <c r="P1781" i="4" s="1"/>
  <c r="O1781" i="4" a="1"/>
  <c r="O1781" i="4" s="1"/>
  <c r="P1777" i="4" a="1"/>
  <c r="P1777" i="4" s="1"/>
  <c r="C1777" i="4" s="1"/>
  <c r="O1777" i="4" a="1"/>
  <c r="O1777" i="4" s="1"/>
  <c r="P1770" i="4" a="1"/>
  <c r="P1770" i="4" s="1"/>
  <c r="C1770" i="4" s="1"/>
  <c r="O1770" i="4" a="1"/>
  <c r="O1770" i="4" s="1"/>
  <c r="P1766" i="4" a="1"/>
  <c r="P1766" i="4" s="1"/>
  <c r="O1766" i="4" a="1"/>
  <c r="O1766" i="4" s="1"/>
  <c r="P1763" i="4" a="1"/>
  <c r="P1763" i="4" s="1"/>
  <c r="C1763" i="4" s="1"/>
  <c r="O1763" i="4" a="1"/>
  <c r="O1763" i="4" s="1"/>
  <c r="P1759" i="4" a="1"/>
  <c r="P1759" i="4" s="1"/>
  <c r="C1759" i="4" s="1"/>
  <c r="O1759" i="4" a="1"/>
  <c r="O1759" i="4" s="1"/>
  <c r="P1756" i="4" a="1"/>
  <c r="P1756" i="4" s="1"/>
  <c r="O1756" i="4" a="1"/>
  <c r="O1756" i="4" s="1"/>
  <c r="P1752" i="4" a="1"/>
  <c r="P1752" i="4" s="1"/>
  <c r="O1752" i="4" a="1"/>
  <c r="O1752" i="4" s="1"/>
  <c r="P1749" i="4" a="1"/>
  <c r="P1749" i="4" s="1"/>
  <c r="O1749" i="4" a="1"/>
  <c r="O1749" i="4" s="1"/>
  <c r="P1745" i="4" a="1"/>
  <c r="P1745" i="4" s="1"/>
  <c r="O1745" i="4" a="1"/>
  <c r="O1745" i="4" s="1"/>
  <c r="P1738" i="4" a="1"/>
  <c r="P1738" i="4" s="1"/>
  <c r="O1738" i="4" a="1"/>
  <c r="O1738" i="4" s="1"/>
  <c r="P1734" i="4" a="1"/>
  <c r="P1734" i="4" s="1"/>
  <c r="O1734" i="4" a="1"/>
  <c r="O1734" i="4" s="1"/>
  <c r="P1731" i="4" a="1"/>
  <c r="P1731" i="4" s="1"/>
  <c r="C1731" i="4" s="1"/>
  <c r="O1731" i="4" a="1"/>
  <c r="O1731" i="4" s="1"/>
  <c r="P1727" i="4" a="1"/>
  <c r="P1727" i="4" s="1"/>
  <c r="C1727" i="4" s="1"/>
  <c r="O1727" i="4" a="1"/>
  <c r="O1727" i="4" s="1"/>
  <c r="P1724" i="4" a="1"/>
  <c r="P1724" i="4" s="1"/>
  <c r="O1724" i="4" a="1"/>
  <c r="O1724" i="4" s="1"/>
  <c r="P1720" i="4" a="1"/>
  <c r="P1720" i="4" s="1"/>
  <c r="O1720" i="4" a="1"/>
  <c r="O1720" i="4" s="1"/>
  <c r="P1717" i="4" a="1"/>
  <c r="P1717" i="4" s="1"/>
  <c r="O1717" i="4" a="1"/>
  <c r="O1717" i="4" s="1"/>
  <c r="P1713" i="4" a="1"/>
  <c r="P1713" i="4" s="1"/>
  <c r="O1713" i="4" a="1"/>
  <c r="O1713" i="4" s="1"/>
  <c r="P1706" i="4" a="1"/>
  <c r="P1706" i="4" s="1"/>
  <c r="O1706" i="4" a="1"/>
  <c r="O1706" i="4" s="1"/>
  <c r="P1702" i="4" a="1"/>
  <c r="P1702" i="4" s="1"/>
  <c r="O1702" i="4" a="1"/>
  <c r="O1702" i="4" s="1"/>
  <c r="P1699" i="4" a="1"/>
  <c r="P1699" i="4" s="1"/>
  <c r="C1699" i="4" s="1"/>
  <c r="O1699" i="4" a="1"/>
  <c r="O1699" i="4" s="1"/>
  <c r="P1695" i="4" a="1"/>
  <c r="P1695" i="4" s="1"/>
  <c r="C1695" i="4" s="1"/>
  <c r="O1695" i="4" a="1"/>
  <c r="O1695" i="4" s="1"/>
  <c r="P1692" i="4" a="1"/>
  <c r="P1692" i="4" s="1"/>
  <c r="O1692" i="4" a="1"/>
  <c r="O1692" i="4" s="1"/>
  <c r="P1688" i="4" a="1"/>
  <c r="P1688" i="4" s="1"/>
  <c r="O1688" i="4" a="1"/>
  <c r="O1688" i="4" s="1"/>
  <c r="P1685" i="4" a="1"/>
  <c r="P1685" i="4" s="1"/>
  <c r="O1685" i="4" a="1"/>
  <c r="O1685" i="4" s="1"/>
  <c r="P1681" i="4" a="1"/>
  <c r="P1681" i="4" s="1"/>
  <c r="O1681" i="4" a="1"/>
  <c r="O1681" i="4" s="1"/>
  <c r="P1674" i="4" a="1"/>
  <c r="P1674" i="4" s="1"/>
  <c r="O1674" i="4" a="1"/>
  <c r="O1674" i="4" s="1"/>
  <c r="P1670" i="4" a="1"/>
  <c r="P1670" i="4" s="1"/>
  <c r="O1670" i="4" a="1"/>
  <c r="O1670" i="4" s="1"/>
  <c r="P1667" i="4" a="1"/>
  <c r="P1667" i="4" s="1"/>
  <c r="C1667" i="4" s="1"/>
  <c r="O1667" i="4" a="1"/>
  <c r="O1667" i="4" s="1"/>
  <c r="P1663" i="4" a="1"/>
  <c r="P1663" i="4" s="1"/>
  <c r="C1663" i="4" s="1"/>
  <c r="O1663" i="4" a="1"/>
  <c r="O1663" i="4" s="1"/>
  <c r="P1660" i="4" a="1"/>
  <c r="P1660" i="4" s="1"/>
  <c r="C1660" i="4" s="1"/>
  <c r="O1660" i="4" a="1"/>
  <c r="O1660" i="4" s="1"/>
  <c r="P1656" i="4" a="1"/>
  <c r="P1656" i="4" s="1"/>
  <c r="C1656" i="4" s="1"/>
  <c r="O1656" i="4" a="1"/>
  <c r="O1656" i="4" s="1"/>
  <c r="P1653" i="4" a="1"/>
  <c r="P1653" i="4" s="1"/>
  <c r="C1653" i="4" s="1"/>
  <c r="O1653" i="4" a="1"/>
  <c r="O1653" i="4" s="1"/>
  <c r="P1649" i="4" a="1"/>
  <c r="P1649" i="4" s="1"/>
  <c r="C1649" i="4" s="1"/>
  <c r="O1649" i="4" a="1"/>
  <c r="O1649" i="4" s="1"/>
  <c r="P1642" i="4" a="1"/>
  <c r="P1642" i="4" s="1"/>
  <c r="O1642" i="4" a="1"/>
  <c r="O1642" i="4" s="1"/>
  <c r="P1639" i="4" a="1"/>
  <c r="P1639" i="4" s="1"/>
  <c r="C1639" i="4" s="1"/>
  <c r="O1639" i="4" a="1"/>
  <c r="O1639" i="4" s="1"/>
  <c r="P1635" i="4" a="1"/>
  <c r="P1635" i="4" s="1"/>
  <c r="O1635" i="4" a="1"/>
  <c r="O1635" i="4" s="1"/>
  <c r="P1628" i="4" a="1"/>
  <c r="P1628" i="4" s="1"/>
  <c r="C1628" i="4" s="1"/>
  <c r="O1628" i="4" a="1"/>
  <c r="O1628" i="4" s="1"/>
  <c r="P1624" i="4" a="1"/>
  <c r="P1624" i="4" s="1"/>
  <c r="C1624" i="4" s="1"/>
  <c r="O1624" i="4" a="1"/>
  <c r="O1624" i="4" s="1"/>
  <c r="P1621" i="4" a="1"/>
  <c r="P1621" i="4" s="1"/>
  <c r="C1621" i="4" s="1"/>
  <c r="O1621" i="4" a="1"/>
  <c r="O1621" i="4" s="1"/>
  <c r="P1617" i="4" a="1"/>
  <c r="P1617" i="4" s="1"/>
  <c r="C1617" i="4" s="1"/>
  <c r="O1617" i="4" a="1"/>
  <c r="O1617" i="4" s="1"/>
  <c r="P1614" i="4" a="1"/>
  <c r="P1614" i="4" s="1"/>
  <c r="O1614" i="4" a="1"/>
  <c r="O1614" i="4" s="1"/>
  <c r="P1610" i="4" a="1"/>
  <c r="P1610" i="4" s="1"/>
  <c r="O1610" i="4" a="1"/>
  <c r="O1610" i="4" s="1"/>
  <c r="P1607" i="4" a="1"/>
  <c r="P1607" i="4" s="1"/>
  <c r="O1607" i="4" a="1"/>
  <c r="O1607" i="4" s="1"/>
  <c r="P1603" i="4" a="1"/>
  <c r="P1603" i="4" s="1"/>
  <c r="O1603" i="4" a="1"/>
  <c r="O1603" i="4" s="1"/>
  <c r="P1596" i="4" a="1"/>
  <c r="P1596" i="4" s="1"/>
  <c r="C1596" i="4" s="1"/>
  <c r="O1596" i="4" a="1"/>
  <c r="O1596" i="4" s="1"/>
  <c r="P1592" i="4" a="1"/>
  <c r="P1592" i="4" s="1"/>
  <c r="C1592" i="4" s="1"/>
  <c r="O1592" i="4" a="1"/>
  <c r="O1592" i="4" s="1"/>
  <c r="P1589" i="4" a="1"/>
  <c r="P1589" i="4" s="1"/>
  <c r="C1589" i="4" s="1"/>
  <c r="O1589" i="4" a="1"/>
  <c r="O1589" i="4" s="1"/>
  <c r="P1585" i="4" a="1"/>
  <c r="P1585" i="4" s="1"/>
  <c r="C1585" i="4" s="1"/>
  <c r="O1585" i="4" a="1"/>
  <c r="O1585" i="4" s="1"/>
  <c r="O1582" i="4" a="1"/>
  <c r="O1582" i="4" s="1"/>
  <c r="P1582" i="4" a="1"/>
  <c r="P1582" i="4" s="1"/>
  <c r="P1578" i="4" a="1"/>
  <c r="P1578" i="4" s="1"/>
  <c r="O1578" i="4" a="1"/>
  <c r="O1578" i="4" s="1"/>
  <c r="P1572" i="4" a="1"/>
  <c r="P1572" i="4" s="1"/>
  <c r="O1572" i="4" a="1"/>
  <c r="O1572" i="4" s="1"/>
  <c r="P1569" i="4" a="1"/>
  <c r="P1569" i="4" s="1"/>
  <c r="C1569" i="4" s="1"/>
  <c r="O1569" i="4" a="1"/>
  <c r="O1569" i="4" s="1"/>
  <c r="P1566" i="4" a="1"/>
  <c r="P1566" i="4" s="1"/>
  <c r="C1566" i="4" s="1"/>
  <c r="O1566" i="4" a="1"/>
  <c r="O1566" i="4" s="1"/>
  <c r="P1562" i="4" a="1"/>
  <c r="P1562" i="4" s="1"/>
  <c r="C1562" i="4" s="1"/>
  <c r="O1562" i="4" a="1"/>
  <c r="O1562" i="4" s="1"/>
  <c r="P1556" i="4" a="1"/>
  <c r="P1556" i="4" s="1"/>
  <c r="C1556" i="4" s="1"/>
  <c r="O1556" i="4" a="1"/>
  <c r="O1556" i="4" s="1"/>
  <c r="P1553" i="4" a="1"/>
  <c r="P1553" i="4" s="1"/>
  <c r="O1553" i="4" a="1"/>
  <c r="O1553" i="4" s="1"/>
  <c r="P1550" i="4" a="1"/>
  <c r="P1550" i="4" s="1"/>
  <c r="C1550" i="4" s="1"/>
  <c r="O1550" i="4" a="1"/>
  <c r="O1550" i="4" s="1"/>
  <c r="P1546" i="4" a="1"/>
  <c r="P1546" i="4" s="1"/>
  <c r="O1546" i="4" a="1"/>
  <c r="O1546" i="4" s="1"/>
  <c r="P1540" i="4" a="1"/>
  <c r="P1540" i="4" s="1"/>
  <c r="O1540" i="4" a="1"/>
  <c r="O1540" i="4" s="1"/>
  <c r="P1537" i="4" a="1"/>
  <c r="P1537" i="4" s="1"/>
  <c r="O1537" i="4" a="1"/>
  <c r="O1537" i="4" s="1"/>
  <c r="P1533" i="4" a="1"/>
  <c r="P1533" i="4" s="1"/>
  <c r="C1533" i="4" s="1"/>
  <c r="O1533" i="4" a="1"/>
  <c r="O1533" i="4" s="1"/>
  <c r="P1529" i="4" a="1"/>
  <c r="P1529" i="4" s="1"/>
  <c r="C1529" i="4" s="1"/>
  <c r="O1529" i="4" a="1"/>
  <c r="O1529" i="4" s="1"/>
  <c r="P1525" i="4" a="1"/>
  <c r="P1525" i="4" s="1"/>
  <c r="C1525" i="4" s="1"/>
  <c r="O1525" i="4" a="1"/>
  <c r="O1525" i="4" s="1"/>
  <c r="P1521" i="4" a="1"/>
  <c r="P1521" i="4" s="1"/>
  <c r="C1521" i="4" s="1"/>
  <c r="O1521" i="4" a="1"/>
  <c r="O1521" i="4" s="1"/>
  <c r="P1517" i="4" a="1"/>
  <c r="P1517" i="4" s="1"/>
  <c r="C1517" i="4" s="1"/>
  <c r="O1517" i="4" a="1"/>
  <c r="O1517" i="4" s="1"/>
  <c r="P1513" i="4" a="1"/>
  <c r="P1513" i="4" s="1"/>
  <c r="O1513" i="4" a="1"/>
  <c r="O1513" i="4" s="1"/>
  <c r="P1509" i="4" a="1"/>
  <c r="P1509" i="4" s="1"/>
  <c r="C1509" i="4" s="1"/>
  <c r="O1509" i="4" a="1"/>
  <c r="O1509" i="4" s="1"/>
  <c r="P1505" i="4" a="1"/>
  <c r="P1505" i="4" s="1"/>
  <c r="C1505" i="4" s="1"/>
  <c r="O1505" i="4" a="1"/>
  <c r="O1505" i="4" s="1"/>
  <c r="P1498" i="4" a="1"/>
  <c r="P1498" i="4" s="1"/>
  <c r="C1498" i="4" s="1"/>
  <c r="O1498" i="4" a="1"/>
  <c r="O1498" i="4" s="1"/>
  <c r="P1494" i="4" a="1"/>
  <c r="P1494" i="4" s="1"/>
  <c r="C1494" i="4" s="1"/>
  <c r="O1494" i="4" a="1"/>
  <c r="O1494" i="4" s="1"/>
  <c r="P1491" i="4" a="1"/>
  <c r="P1491" i="4" s="1"/>
  <c r="O1491" i="4" a="1"/>
  <c r="O1491" i="4" s="1"/>
  <c r="P1487" i="4" a="1"/>
  <c r="P1487" i="4" s="1"/>
  <c r="O1487" i="4" a="1"/>
  <c r="O1487" i="4" s="1"/>
  <c r="P1484" i="4" a="1"/>
  <c r="P1484" i="4" s="1"/>
  <c r="O1484" i="4" a="1"/>
  <c r="O1484" i="4" s="1"/>
  <c r="P1481" i="4" a="1"/>
  <c r="P1481" i="4" s="1"/>
  <c r="C1481" i="4" s="1"/>
  <c r="O1481" i="4" a="1"/>
  <c r="O1481" i="4" s="1"/>
  <c r="P1474" i="4" a="1"/>
  <c r="P1474" i="4" s="1"/>
  <c r="C1474" i="4" s="1"/>
  <c r="O1474" i="4" a="1"/>
  <c r="O1474" i="4" s="1"/>
  <c r="P1471" i="4" a="1"/>
  <c r="P1471" i="4" s="1"/>
  <c r="O1471" i="4" a="1"/>
  <c r="O1471" i="4" s="1"/>
  <c r="P1468" i="4" a="1"/>
  <c r="P1468" i="4" s="1"/>
  <c r="O1468" i="4" a="1"/>
  <c r="O1468" i="4" s="1"/>
  <c r="P1465" i="4" a="1"/>
  <c r="P1465" i="4" s="1"/>
  <c r="C1465" i="4" s="1"/>
  <c r="O1465" i="4" a="1"/>
  <c r="O1465" i="4" s="1"/>
  <c r="P1458" i="4" a="1"/>
  <c r="P1458" i="4" s="1"/>
  <c r="C1458" i="4" s="1"/>
  <c r="O1458" i="4" a="1"/>
  <c r="O1458" i="4" s="1"/>
  <c r="P1455" i="4" a="1"/>
  <c r="P1455" i="4" s="1"/>
  <c r="O1455" i="4" a="1"/>
  <c r="O1455" i="4" s="1"/>
  <c r="P1452" i="4" a="1"/>
  <c r="P1452" i="4" s="1"/>
  <c r="O1452" i="4" a="1"/>
  <c r="O1452" i="4" s="1"/>
  <c r="P1449" i="4" a="1"/>
  <c r="P1449" i="4" s="1"/>
  <c r="O1449" i="4" a="1"/>
  <c r="O1449" i="4" s="1"/>
  <c r="P1442" i="4" a="1"/>
  <c r="P1442" i="4" s="1"/>
  <c r="C1442" i="4" s="1"/>
  <c r="O1442" i="4" a="1"/>
  <c r="O1442" i="4" s="1"/>
  <c r="P1438" i="4" a="1"/>
  <c r="P1438" i="4" s="1"/>
  <c r="O1438" i="4" a="1"/>
  <c r="O1438" i="4" s="1"/>
  <c r="P1435" i="4" a="1"/>
  <c r="P1435" i="4" s="1"/>
  <c r="O1435" i="4" a="1"/>
  <c r="O1435" i="4" s="1"/>
  <c r="P1431" i="4" a="1"/>
  <c r="P1431" i="4" s="1"/>
  <c r="O1431" i="4" a="1"/>
  <c r="O1431" i="4" s="1"/>
  <c r="P1428" i="4" a="1"/>
  <c r="P1428" i="4" s="1"/>
  <c r="O1428" i="4" a="1"/>
  <c r="O1428" i="4" s="1"/>
  <c r="P1424" i="4" a="1"/>
  <c r="P1424" i="4" s="1"/>
  <c r="C1424" i="4" s="1"/>
  <c r="O1424" i="4" a="1"/>
  <c r="O1424" i="4" s="1"/>
  <c r="P1421" i="4" a="1"/>
  <c r="P1421" i="4" s="1"/>
  <c r="C1421" i="4" s="1"/>
  <c r="O1421" i="4" a="1"/>
  <c r="O1421" i="4" s="1"/>
  <c r="P1417" i="4" a="1"/>
  <c r="P1417" i="4" s="1"/>
  <c r="C1417" i="4" s="1"/>
  <c r="O1417" i="4" a="1"/>
  <c r="O1417" i="4" s="1"/>
  <c r="P1410" i="4" a="1"/>
  <c r="P1410" i="4" s="1"/>
  <c r="O1410" i="4" a="1"/>
  <c r="O1410" i="4" s="1"/>
  <c r="P1406" i="4" a="1"/>
  <c r="P1406" i="4" s="1"/>
  <c r="O1406" i="4" a="1"/>
  <c r="O1406" i="4" s="1"/>
  <c r="P1403" i="4" a="1"/>
  <c r="P1403" i="4" s="1"/>
  <c r="C1403" i="4" s="1"/>
  <c r="O1403" i="4" a="1"/>
  <c r="O1403" i="4" s="1"/>
  <c r="P1399" i="4" a="1"/>
  <c r="P1399" i="4" s="1"/>
  <c r="O1399" i="4" a="1"/>
  <c r="O1399" i="4" s="1"/>
  <c r="P1396" i="4" a="1"/>
  <c r="P1396" i="4" s="1"/>
  <c r="O1396" i="4" a="1"/>
  <c r="O1396" i="4" s="1"/>
  <c r="P1392" i="4" a="1"/>
  <c r="P1392" i="4" s="1"/>
  <c r="C1392" i="4" s="1"/>
  <c r="O1392" i="4" a="1"/>
  <c r="O1392" i="4" s="1"/>
  <c r="P1389" i="4" a="1"/>
  <c r="P1389" i="4" s="1"/>
  <c r="C1389" i="4" s="1"/>
  <c r="O1389" i="4" a="1"/>
  <c r="O1389" i="4" s="1"/>
  <c r="P1385" i="4" a="1"/>
  <c r="P1385" i="4" s="1"/>
  <c r="O1385" i="4" a="1"/>
  <c r="O1385" i="4" s="1"/>
  <c r="P1378" i="4" a="1"/>
  <c r="P1378" i="4" s="1"/>
  <c r="O1378" i="4" a="1"/>
  <c r="O1378" i="4" s="1"/>
  <c r="O1374" i="4" a="1"/>
  <c r="O1374" i="4" s="1"/>
  <c r="P1374" i="4" a="1"/>
  <c r="P1374" i="4" s="1"/>
  <c r="P1371" i="4" a="1"/>
  <c r="P1371" i="4" s="1"/>
  <c r="O1371" i="4" a="1"/>
  <c r="O1371" i="4" s="1"/>
  <c r="P1367" i="4" a="1"/>
  <c r="P1367" i="4" s="1"/>
  <c r="O1367" i="4" a="1"/>
  <c r="O1367" i="4" s="1"/>
  <c r="P1364" i="4" a="1"/>
  <c r="P1364" i="4" s="1"/>
  <c r="O1364" i="4" a="1"/>
  <c r="O1364" i="4" s="1"/>
  <c r="P1360" i="4" a="1"/>
  <c r="P1360" i="4" s="1"/>
  <c r="O1360" i="4" a="1"/>
  <c r="O1360" i="4" s="1"/>
  <c r="P1357" i="4" a="1"/>
  <c r="P1357" i="4" s="1"/>
  <c r="C1357" i="4" s="1"/>
  <c r="O1357" i="4" a="1"/>
  <c r="O1357" i="4" s="1"/>
  <c r="P1353" i="4" a="1"/>
  <c r="P1353" i="4" s="1"/>
  <c r="O1353" i="4" a="1"/>
  <c r="O1353" i="4" s="1"/>
  <c r="P1346" i="4" a="1"/>
  <c r="P1346" i="4" s="1"/>
  <c r="O1346" i="4" a="1"/>
  <c r="O1346" i="4" s="1"/>
  <c r="P1342" i="4" a="1"/>
  <c r="P1342" i="4" s="1"/>
  <c r="O1342" i="4" a="1"/>
  <c r="O1342" i="4" s="1"/>
  <c r="P1339" i="4" a="1"/>
  <c r="P1339" i="4" s="1"/>
  <c r="O1339" i="4" a="1"/>
  <c r="O1339" i="4" s="1"/>
  <c r="P1335" i="4" a="1"/>
  <c r="P1335" i="4" s="1"/>
  <c r="O1335" i="4" a="1"/>
  <c r="O1335" i="4" s="1"/>
  <c r="P1332" i="4" a="1"/>
  <c r="P1332" i="4" s="1"/>
  <c r="O1332" i="4" a="1"/>
  <c r="O1332" i="4" s="1"/>
  <c r="P1328" i="4" a="1"/>
  <c r="P1328" i="4" s="1"/>
  <c r="O1328" i="4" a="1"/>
  <c r="O1328" i="4" s="1"/>
  <c r="P1325" i="4" a="1"/>
  <c r="P1325" i="4" s="1"/>
  <c r="C1325" i="4" s="1"/>
  <c r="O1325" i="4" a="1"/>
  <c r="O1325" i="4" s="1"/>
  <c r="P1321" i="4" a="1"/>
  <c r="P1321" i="4" s="1"/>
  <c r="C1321" i="4" s="1"/>
  <c r="O1321" i="4" a="1"/>
  <c r="O1321" i="4" s="1"/>
  <c r="P1314" i="4" a="1"/>
  <c r="P1314" i="4" s="1"/>
  <c r="O1314" i="4" a="1"/>
  <c r="O1314" i="4" s="1"/>
  <c r="P1310" i="4" a="1"/>
  <c r="P1310" i="4" s="1"/>
  <c r="O1310" i="4" a="1"/>
  <c r="O1310" i="4" s="1"/>
  <c r="P1307" i="4" a="1"/>
  <c r="P1307" i="4" s="1"/>
  <c r="O1307" i="4" a="1"/>
  <c r="O1307" i="4" s="1"/>
  <c r="P1303" i="4" a="1"/>
  <c r="P1303" i="4" s="1"/>
  <c r="O1303" i="4" a="1"/>
  <c r="O1303" i="4" s="1"/>
  <c r="P1300" i="4" a="1"/>
  <c r="P1300" i="4" s="1"/>
  <c r="O1300" i="4" a="1"/>
  <c r="O1300" i="4" s="1"/>
  <c r="P1296" i="4" a="1"/>
  <c r="P1296" i="4" s="1"/>
  <c r="O1296" i="4" a="1"/>
  <c r="O1296" i="4" s="1"/>
  <c r="P1293" i="4" a="1"/>
  <c r="P1293" i="4" s="1"/>
  <c r="C1293" i="4" s="1"/>
  <c r="O1293" i="4" a="1"/>
  <c r="O1293" i="4" s="1"/>
  <c r="P1289" i="4" a="1"/>
  <c r="P1289" i="4" s="1"/>
  <c r="O1289" i="4" a="1"/>
  <c r="O1289" i="4" s="1"/>
  <c r="P1286" i="4" a="1"/>
  <c r="P1286" i="4" s="1"/>
  <c r="C1286" i="4" s="1"/>
  <c r="O1286" i="4" a="1"/>
  <c r="O1286" i="4" s="1"/>
  <c r="P1283" i="4" a="1"/>
  <c r="P1283" i="4" s="1"/>
  <c r="O1283" i="4" a="1"/>
  <c r="O1283" i="4" s="1"/>
  <c r="P1277" i="4" a="1"/>
  <c r="P1277" i="4" s="1"/>
  <c r="C1277" i="4" s="1"/>
  <c r="O1277" i="4" a="1"/>
  <c r="O1277" i="4" s="1"/>
  <c r="P1273" i="4" a="1"/>
  <c r="P1273" i="4" s="1"/>
  <c r="O1273" i="4" a="1"/>
  <c r="O1273" i="4" s="1"/>
  <c r="P1270" i="4" a="1"/>
  <c r="P1270" i="4" s="1"/>
  <c r="C1270" i="4" s="1"/>
  <c r="O1270" i="4" a="1"/>
  <c r="O1270" i="4" s="1"/>
  <c r="P1267" i="4" a="1"/>
  <c r="P1267" i="4" s="1"/>
  <c r="O1267" i="4" a="1"/>
  <c r="O1267" i="4" s="1"/>
  <c r="P1263" i="4" a="1"/>
  <c r="P1263" i="4" s="1"/>
  <c r="O1263" i="4" a="1"/>
  <c r="O1263" i="4" s="1"/>
  <c r="P1260" i="4" a="1"/>
  <c r="P1260" i="4" s="1"/>
  <c r="C1260" i="4" s="1"/>
  <c r="O1260" i="4" a="1"/>
  <c r="O1260" i="4" s="1"/>
  <c r="P1256" i="4" a="1"/>
  <c r="P1256" i="4" s="1"/>
  <c r="O1256" i="4" a="1"/>
  <c r="O1256" i="4" s="1"/>
  <c r="P1253" i="4" a="1"/>
  <c r="P1253" i="4" s="1"/>
  <c r="C1253" i="4" s="1"/>
  <c r="O1253" i="4" a="1"/>
  <c r="O1253" i="4" s="1"/>
  <c r="P1249" i="4" a="1"/>
  <c r="P1249" i="4" s="1"/>
  <c r="O1249" i="4" a="1"/>
  <c r="O1249" i="4" s="1"/>
  <c r="P1242" i="4" a="1"/>
  <c r="P1242" i="4" s="1"/>
  <c r="C1242" i="4" s="1"/>
  <c r="O1242" i="4" a="1"/>
  <c r="O1242" i="4" s="1"/>
  <c r="P1238" i="4" a="1"/>
  <c r="P1238" i="4" s="1"/>
  <c r="C1238" i="4" s="1"/>
  <c r="O1238" i="4" a="1"/>
  <c r="O1238" i="4" s="1"/>
  <c r="P1235" i="4" a="1"/>
  <c r="P1235" i="4" s="1"/>
  <c r="C1235" i="4" s="1"/>
  <c r="O1235" i="4" a="1"/>
  <c r="O1235" i="4" s="1"/>
  <c r="P1231" i="4" a="1"/>
  <c r="P1231" i="4" s="1"/>
  <c r="O1231" i="4" a="1"/>
  <c r="O1231" i="4" s="1"/>
  <c r="P1228" i="4" a="1"/>
  <c r="P1228" i="4" s="1"/>
  <c r="O1228" i="4" a="1"/>
  <c r="O1228" i="4" s="1"/>
  <c r="P1224" i="4" a="1"/>
  <c r="P1224" i="4" s="1"/>
  <c r="O1224" i="4" a="1"/>
  <c r="O1224" i="4" s="1"/>
  <c r="P1221" i="4" a="1"/>
  <c r="P1221" i="4" s="1"/>
  <c r="C1221" i="4" s="1"/>
  <c r="O1221" i="4" a="1"/>
  <c r="O1221" i="4" s="1"/>
  <c r="P1217" i="4" a="1"/>
  <c r="P1217" i="4" s="1"/>
  <c r="O1217" i="4" a="1"/>
  <c r="O1217" i="4" s="1"/>
  <c r="P1210" i="4" a="1"/>
  <c r="P1210" i="4" s="1"/>
  <c r="C1210" i="4" s="1"/>
  <c r="O1210" i="4" a="1"/>
  <c r="O1210" i="4" s="1"/>
  <c r="P1206" i="4" a="1"/>
  <c r="P1206" i="4" s="1"/>
  <c r="C1206" i="4" s="1"/>
  <c r="O1206" i="4" a="1"/>
  <c r="O1206" i="4" s="1"/>
  <c r="P1203" i="4" a="1"/>
  <c r="P1203" i="4" s="1"/>
  <c r="C1203" i="4" s="1"/>
  <c r="O1203" i="4" a="1"/>
  <c r="O1203" i="4" s="1"/>
  <c r="P1199" i="4" a="1"/>
  <c r="P1199" i="4" s="1"/>
  <c r="C1199" i="4" s="1"/>
  <c r="O1199" i="4" a="1"/>
  <c r="O1199" i="4" s="1"/>
  <c r="P1196" i="4" a="1"/>
  <c r="P1196" i="4" s="1"/>
  <c r="O1196" i="4" a="1"/>
  <c r="O1196" i="4" s="1"/>
  <c r="P1192" i="4" a="1"/>
  <c r="P1192" i="4" s="1"/>
  <c r="C1192" i="4" s="1"/>
  <c r="O1192" i="4" a="1"/>
  <c r="O1192" i="4" s="1"/>
  <c r="P1189" i="4" a="1"/>
  <c r="P1189" i="4" s="1"/>
  <c r="O1189" i="4" a="1"/>
  <c r="O1189" i="4" s="1"/>
  <c r="P1185" i="4" a="1"/>
  <c r="P1185" i="4" s="1"/>
  <c r="O1185" i="4" a="1"/>
  <c r="O1185" i="4" s="1"/>
  <c r="P1178" i="4" a="1"/>
  <c r="P1178" i="4" s="1"/>
  <c r="C1178" i="4" s="1"/>
  <c r="O1178" i="4" a="1"/>
  <c r="O1178" i="4" s="1"/>
  <c r="P1174" i="4" a="1"/>
  <c r="P1174" i="4" s="1"/>
  <c r="C1174" i="4" s="1"/>
  <c r="O1174" i="4" a="1"/>
  <c r="O1174" i="4" s="1"/>
  <c r="P1171" i="4" a="1"/>
  <c r="P1171" i="4" s="1"/>
  <c r="O1171" i="4" a="1"/>
  <c r="O1171" i="4" s="1"/>
  <c r="P1167" i="4" a="1"/>
  <c r="P1167" i="4" s="1"/>
  <c r="C1167" i="4" s="1"/>
  <c r="O1167" i="4" a="1"/>
  <c r="O1167" i="4" s="1"/>
  <c r="P1164" i="4" a="1"/>
  <c r="P1164" i="4" s="1"/>
  <c r="O1164" i="4" a="1"/>
  <c r="O1164" i="4" s="1"/>
  <c r="P1160" i="4" a="1"/>
  <c r="P1160" i="4" s="1"/>
  <c r="C1160" i="4" s="1"/>
  <c r="O1160" i="4" a="1"/>
  <c r="O1160" i="4" s="1"/>
  <c r="P1157" i="4" a="1"/>
  <c r="P1157" i="4" s="1"/>
  <c r="O1157" i="4" a="1"/>
  <c r="O1157" i="4" s="1"/>
  <c r="P1153" i="4" a="1"/>
  <c r="P1153" i="4" s="1"/>
  <c r="O1153" i="4" a="1"/>
  <c r="O1153" i="4" s="1"/>
  <c r="P1146" i="4" a="1"/>
  <c r="P1146" i="4" s="1"/>
  <c r="C1146" i="4" s="1"/>
  <c r="O1146" i="4" a="1"/>
  <c r="O1146" i="4" s="1"/>
  <c r="P1142" i="4" a="1"/>
  <c r="P1142" i="4" s="1"/>
  <c r="C1142" i="4" s="1"/>
  <c r="O1142" i="4" a="1"/>
  <c r="O1142" i="4" s="1"/>
  <c r="P1139" i="4" a="1"/>
  <c r="P1139" i="4" s="1"/>
  <c r="O1139" i="4" a="1"/>
  <c r="O1139" i="4" s="1"/>
  <c r="P1135" i="4" a="1"/>
  <c r="P1135" i="4" s="1"/>
  <c r="C1135" i="4" s="1"/>
  <c r="O1135" i="4" a="1"/>
  <c r="O1135" i="4" s="1"/>
  <c r="P1132" i="4" a="1"/>
  <c r="P1132" i="4" s="1"/>
  <c r="O1132" i="4" a="1"/>
  <c r="O1132" i="4" s="1"/>
  <c r="P1128" i="4" a="1"/>
  <c r="P1128" i="4" s="1"/>
  <c r="C1128" i="4" s="1"/>
  <c r="O1128" i="4" a="1"/>
  <c r="O1128" i="4" s="1"/>
  <c r="P1125" i="4" a="1"/>
  <c r="P1125" i="4" s="1"/>
  <c r="O1125" i="4" a="1"/>
  <c r="O1125" i="4" s="1"/>
  <c r="P1121" i="4" a="1"/>
  <c r="P1121" i="4" s="1"/>
  <c r="O1121" i="4" a="1"/>
  <c r="O1121" i="4" s="1"/>
  <c r="P1114" i="4" a="1"/>
  <c r="P1114" i="4" s="1"/>
  <c r="C1114" i="4" s="1"/>
  <c r="O1114" i="4" a="1"/>
  <c r="O1114" i="4" s="1"/>
  <c r="P1110" i="4" a="1"/>
  <c r="P1110" i="4" s="1"/>
  <c r="C1110" i="4" s="1"/>
  <c r="O1110" i="4" a="1"/>
  <c r="O1110" i="4" s="1"/>
  <c r="P1107" i="4" a="1"/>
  <c r="P1107" i="4" s="1"/>
  <c r="O1107" i="4" a="1"/>
  <c r="O1107" i="4" s="1"/>
  <c r="P1103" i="4" a="1"/>
  <c r="P1103" i="4" s="1"/>
  <c r="C1103" i="4" s="1"/>
  <c r="O1103" i="4" a="1"/>
  <c r="O1103" i="4" s="1"/>
  <c r="P1100" i="4" a="1"/>
  <c r="P1100" i="4" s="1"/>
  <c r="O1100" i="4" a="1"/>
  <c r="O1100" i="4" s="1"/>
  <c r="P1096" i="4" a="1"/>
  <c r="P1096" i="4" s="1"/>
  <c r="C1096" i="4" s="1"/>
  <c r="O1096" i="4" a="1"/>
  <c r="O1096" i="4" s="1"/>
  <c r="P1093" i="4" a="1"/>
  <c r="P1093" i="4" s="1"/>
  <c r="O1093" i="4" a="1"/>
  <c r="O1093" i="4" s="1"/>
  <c r="P1089" i="4" a="1"/>
  <c r="P1089" i="4" s="1"/>
  <c r="O1089" i="4" a="1"/>
  <c r="O1089" i="4" s="1"/>
  <c r="P1082" i="4" a="1"/>
  <c r="P1082" i="4" s="1"/>
  <c r="C1082" i="4" s="1"/>
  <c r="O1082" i="4" a="1"/>
  <c r="O1082" i="4" s="1"/>
  <c r="P1078" i="4" a="1"/>
  <c r="P1078" i="4" s="1"/>
  <c r="O1078" i="4" a="1"/>
  <c r="O1078" i="4" s="1"/>
  <c r="P1075" i="4" a="1"/>
  <c r="P1075" i="4" s="1"/>
  <c r="O1075" i="4" a="1"/>
  <c r="O1075" i="4" s="1"/>
  <c r="P1071" i="4" a="1"/>
  <c r="P1071" i="4" s="1"/>
  <c r="O1071" i="4" a="1"/>
  <c r="O1071" i="4" s="1"/>
  <c r="P1068" i="4" a="1"/>
  <c r="P1068" i="4" s="1"/>
  <c r="C1068" i="4" s="1"/>
  <c r="O1068" i="4" a="1"/>
  <c r="O1068" i="4" s="1"/>
  <c r="P1064" i="4" a="1"/>
  <c r="P1064" i="4" s="1"/>
  <c r="C1064" i="4" s="1"/>
  <c r="O1064" i="4" a="1"/>
  <c r="O1064" i="4" s="1"/>
  <c r="P1061" i="4" a="1"/>
  <c r="P1061" i="4" s="1"/>
  <c r="O1061" i="4" a="1"/>
  <c r="O1061" i="4" s="1"/>
  <c r="P1057" i="4" a="1"/>
  <c r="P1057" i="4" s="1"/>
  <c r="O1057" i="4" a="1"/>
  <c r="O1057" i="4" s="1"/>
  <c r="P1050" i="4" a="1"/>
  <c r="P1050" i="4" s="1"/>
  <c r="O1050" i="4" a="1"/>
  <c r="O1050" i="4" s="1"/>
  <c r="P1046" i="4" a="1"/>
  <c r="P1046" i="4" s="1"/>
  <c r="O1046" i="4" a="1"/>
  <c r="O1046" i="4" s="1"/>
  <c r="P1043" i="4" a="1"/>
  <c r="P1043" i="4" s="1"/>
  <c r="O1043" i="4" a="1"/>
  <c r="O1043" i="4" s="1"/>
  <c r="P1039" i="4" a="1"/>
  <c r="P1039" i="4" s="1"/>
  <c r="O1039" i="4" a="1"/>
  <c r="O1039" i="4" s="1"/>
  <c r="P1036" i="4" a="1"/>
  <c r="P1036" i="4" s="1"/>
  <c r="C1036" i="4" s="1"/>
  <c r="O1036" i="4" a="1"/>
  <c r="O1036" i="4" s="1"/>
  <c r="P1032" i="4" a="1"/>
  <c r="P1032" i="4" s="1"/>
  <c r="C1032" i="4" s="1"/>
  <c r="O1032" i="4" a="1"/>
  <c r="O1032" i="4" s="1"/>
  <c r="P1029" i="4" a="1"/>
  <c r="P1029" i="4" s="1"/>
  <c r="O1029" i="4" a="1"/>
  <c r="O1029" i="4" s="1"/>
  <c r="P1025" i="4" a="1"/>
  <c r="P1025" i="4" s="1"/>
  <c r="O1025" i="4" a="1"/>
  <c r="O1025" i="4" s="1"/>
  <c r="P1018" i="4" a="1"/>
  <c r="P1018" i="4" s="1"/>
  <c r="O1018" i="4" a="1"/>
  <c r="O1018" i="4" s="1"/>
  <c r="P1014" i="4" a="1"/>
  <c r="P1014" i="4" s="1"/>
  <c r="O1014" i="4" a="1"/>
  <c r="O1014" i="4" s="1"/>
  <c r="P1011" i="4" a="1"/>
  <c r="P1011" i="4" s="1"/>
  <c r="O1011" i="4" a="1"/>
  <c r="O1011" i="4" s="1"/>
  <c r="P1007" i="4" a="1"/>
  <c r="P1007" i="4" s="1"/>
  <c r="C1007" i="4" s="1"/>
  <c r="O1007" i="4" a="1"/>
  <c r="O1007" i="4" s="1"/>
  <c r="P1004" i="4" a="1"/>
  <c r="P1004" i="4" s="1"/>
  <c r="C1004" i="4" s="1"/>
  <c r="O1004" i="4" a="1"/>
  <c r="O1004" i="4" s="1"/>
  <c r="P1000" i="4" a="1"/>
  <c r="P1000" i="4" s="1"/>
  <c r="O1000" i="4" a="1"/>
  <c r="O1000" i="4" s="1"/>
  <c r="P997" i="4" a="1"/>
  <c r="P997" i="4" s="1"/>
  <c r="O997" i="4" a="1"/>
  <c r="O997" i="4" s="1"/>
  <c r="P993" i="4" a="1"/>
  <c r="P993" i="4" s="1"/>
  <c r="O993" i="4" a="1"/>
  <c r="O993" i="4" s="1"/>
  <c r="P986" i="4" a="1"/>
  <c r="P986" i="4" s="1"/>
  <c r="O986" i="4" a="1"/>
  <c r="O986" i="4" s="1"/>
  <c r="P982" i="4" a="1"/>
  <c r="P982" i="4" s="1"/>
  <c r="O982" i="4" a="1"/>
  <c r="O982" i="4" s="1"/>
  <c r="P979" i="4" a="1"/>
  <c r="P979" i="4" s="1"/>
  <c r="O979" i="4" a="1"/>
  <c r="O979" i="4" s="1"/>
  <c r="P975" i="4" a="1"/>
  <c r="P975" i="4" s="1"/>
  <c r="O975" i="4" a="1"/>
  <c r="O975" i="4" s="1"/>
  <c r="P972" i="4" a="1"/>
  <c r="P972" i="4" s="1"/>
  <c r="C972" i="4" s="1"/>
  <c r="O972" i="4" a="1"/>
  <c r="O972" i="4" s="1"/>
  <c r="P968" i="4" a="1"/>
  <c r="P968" i="4" s="1"/>
  <c r="O968" i="4" a="1"/>
  <c r="O968" i="4" s="1"/>
  <c r="P965" i="4" a="1"/>
  <c r="P965" i="4" s="1"/>
  <c r="O965" i="4" a="1"/>
  <c r="O965" i="4" s="1"/>
  <c r="P961" i="4" a="1"/>
  <c r="P961" i="4" s="1"/>
  <c r="O961" i="4" a="1"/>
  <c r="O961" i="4" s="1"/>
  <c r="P954" i="4" a="1"/>
  <c r="P954" i="4" s="1"/>
  <c r="O954" i="4" a="1"/>
  <c r="O954" i="4" s="1"/>
  <c r="P950" i="4" a="1"/>
  <c r="P950" i="4" s="1"/>
  <c r="O950" i="4" a="1"/>
  <c r="O950" i="4" s="1"/>
  <c r="P947" i="4" a="1"/>
  <c r="P947" i="4" s="1"/>
  <c r="O947" i="4" a="1"/>
  <c r="O947" i="4" s="1"/>
  <c r="P943" i="4" a="1"/>
  <c r="P943" i="4" s="1"/>
  <c r="O943" i="4" a="1"/>
  <c r="O943" i="4" s="1"/>
  <c r="P940" i="4" a="1"/>
  <c r="P940" i="4" s="1"/>
  <c r="C940" i="4" s="1"/>
  <c r="O940" i="4" a="1"/>
  <c r="O940" i="4" s="1"/>
  <c r="P936" i="4" a="1"/>
  <c r="P936" i="4" s="1"/>
  <c r="C936" i="4" s="1"/>
  <c r="O936" i="4" a="1"/>
  <c r="O936" i="4" s="1"/>
  <c r="P933" i="4" a="1"/>
  <c r="P933" i="4" s="1"/>
  <c r="O933" i="4" a="1"/>
  <c r="O933" i="4" s="1"/>
  <c r="P926" i="4" a="1"/>
  <c r="P926" i="4" s="1"/>
  <c r="O926" i="4" a="1"/>
  <c r="O926" i="4" s="1"/>
  <c r="P922" i="4" a="1"/>
  <c r="P922" i="4" s="1"/>
  <c r="O922" i="4" a="1"/>
  <c r="O922" i="4" s="1"/>
  <c r="P919" i="4" a="1"/>
  <c r="P919" i="4" s="1"/>
  <c r="C919" i="4" s="1"/>
  <c r="O919" i="4" a="1"/>
  <c r="O919" i="4" s="1"/>
  <c r="P915" i="4" a="1"/>
  <c r="P915" i="4" s="1"/>
  <c r="O915" i="4" a="1"/>
  <c r="O915" i="4" s="1"/>
  <c r="P912" i="4" a="1"/>
  <c r="P912" i="4" s="1"/>
  <c r="C912" i="4" s="1"/>
  <c r="O912" i="4" a="1"/>
  <c r="O912" i="4" s="1"/>
  <c r="P908" i="4" a="1"/>
  <c r="P908" i="4" s="1"/>
  <c r="O908" i="4" a="1"/>
  <c r="O908" i="4" s="1"/>
  <c r="P905" i="4" a="1"/>
  <c r="P905" i="4" s="1"/>
  <c r="O905" i="4" a="1"/>
  <c r="O905" i="4" s="1"/>
  <c r="P901" i="4" a="1"/>
  <c r="P901" i="4" s="1"/>
  <c r="O901" i="4" a="1"/>
  <c r="O901" i="4" s="1"/>
  <c r="P894" i="4" a="1"/>
  <c r="P894" i="4" s="1"/>
  <c r="O894" i="4" a="1"/>
  <c r="O894" i="4" s="1"/>
  <c r="P890" i="4" a="1"/>
  <c r="P890" i="4" s="1"/>
  <c r="O890" i="4" a="1"/>
  <c r="O890" i="4" s="1"/>
  <c r="P887" i="4" a="1"/>
  <c r="P887" i="4" s="1"/>
  <c r="C887" i="4" s="1"/>
  <c r="O887" i="4" a="1"/>
  <c r="O887" i="4" s="1"/>
  <c r="P883" i="4" a="1"/>
  <c r="P883" i="4" s="1"/>
  <c r="O883" i="4" a="1"/>
  <c r="O883" i="4" s="1"/>
  <c r="P880" i="4" a="1"/>
  <c r="P880" i="4" s="1"/>
  <c r="C880" i="4" s="1"/>
  <c r="O880" i="4" a="1"/>
  <c r="O880" i="4" s="1"/>
  <c r="P876" i="4" a="1"/>
  <c r="P876" i="4" s="1"/>
  <c r="C876" i="4" s="1"/>
  <c r="O876" i="4" a="1"/>
  <c r="O876" i="4" s="1"/>
  <c r="P873" i="4" a="1"/>
  <c r="P873" i="4" s="1"/>
  <c r="O873" i="4" a="1"/>
  <c r="O873" i="4" s="1"/>
  <c r="P869" i="4" a="1"/>
  <c r="P869" i="4" s="1"/>
  <c r="O869" i="4" a="1"/>
  <c r="O869" i="4" s="1"/>
  <c r="P862" i="4" a="1"/>
  <c r="P862" i="4" s="1"/>
  <c r="O862" i="4" a="1"/>
  <c r="O862" i="4" s="1"/>
  <c r="P858" i="4" a="1"/>
  <c r="P858" i="4" s="1"/>
  <c r="O858" i="4" a="1"/>
  <c r="O858" i="4" s="1"/>
  <c r="P855" i="4" a="1"/>
  <c r="P855" i="4" s="1"/>
  <c r="O855" i="4" a="1"/>
  <c r="O855" i="4" s="1"/>
  <c r="P851" i="4" a="1"/>
  <c r="P851" i="4" s="1"/>
  <c r="O851" i="4" a="1"/>
  <c r="O851" i="4" s="1"/>
  <c r="P848" i="4" a="1"/>
  <c r="P848" i="4" s="1"/>
  <c r="C848" i="4" s="1"/>
  <c r="O848" i="4" a="1"/>
  <c r="O848" i="4" s="1"/>
  <c r="P844" i="4" a="1"/>
  <c r="P844" i="4" s="1"/>
  <c r="C844" i="4" s="1"/>
  <c r="O844" i="4" a="1"/>
  <c r="O844" i="4" s="1"/>
  <c r="P841" i="4" a="1"/>
  <c r="P841" i="4" s="1"/>
  <c r="O841" i="4" a="1"/>
  <c r="O841" i="4" s="1"/>
  <c r="P837" i="4" a="1"/>
  <c r="P837" i="4" s="1"/>
  <c r="O837" i="4" a="1"/>
  <c r="O837" i="4" s="1"/>
  <c r="P830" i="4" a="1"/>
  <c r="P830" i="4" s="1"/>
  <c r="O830" i="4" a="1"/>
  <c r="O830" i="4" s="1"/>
  <c r="P826" i="4" a="1"/>
  <c r="P826" i="4" s="1"/>
  <c r="O826" i="4" a="1"/>
  <c r="O826" i="4" s="1"/>
  <c r="P823" i="4" a="1"/>
  <c r="P823" i="4" s="1"/>
  <c r="O823" i="4" a="1"/>
  <c r="O823" i="4" s="1"/>
  <c r="P819" i="4" a="1"/>
  <c r="P819" i="4" s="1"/>
  <c r="O819" i="4" a="1"/>
  <c r="O819" i="4" s="1"/>
  <c r="P816" i="4" a="1"/>
  <c r="P816" i="4" s="1"/>
  <c r="C816" i="4" s="1"/>
  <c r="O816" i="4" a="1"/>
  <c r="O816" i="4" s="1"/>
  <c r="P812" i="4" a="1"/>
  <c r="P812" i="4" s="1"/>
  <c r="C812" i="4" s="1"/>
  <c r="O812" i="4" a="1"/>
  <c r="O812" i="4" s="1"/>
  <c r="P809" i="4" a="1"/>
  <c r="P809" i="4" s="1"/>
  <c r="C809" i="4" s="1"/>
  <c r="O809" i="4" a="1"/>
  <c r="O809" i="4" s="1"/>
  <c r="P805" i="4" a="1"/>
  <c r="P805" i="4" s="1"/>
  <c r="O805" i="4" a="1"/>
  <c r="O805" i="4" s="1"/>
  <c r="P798" i="4" a="1"/>
  <c r="P798" i="4" s="1"/>
  <c r="O798" i="4" a="1"/>
  <c r="O798" i="4" s="1"/>
  <c r="P794" i="4" a="1"/>
  <c r="P794" i="4" s="1"/>
  <c r="O794" i="4" a="1"/>
  <c r="O794" i="4" s="1"/>
  <c r="P791" i="4" a="1"/>
  <c r="P791" i="4" s="1"/>
  <c r="O791" i="4" a="1"/>
  <c r="O791" i="4" s="1"/>
  <c r="P787" i="4" a="1"/>
  <c r="P787" i="4" s="1"/>
  <c r="O787" i="4" a="1"/>
  <c r="O787" i="4" s="1"/>
  <c r="P784" i="4" a="1"/>
  <c r="P784" i="4" s="1"/>
  <c r="C784" i="4" s="1"/>
  <c r="O784" i="4" a="1"/>
  <c r="O784" i="4" s="1"/>
  <c r="P780" i="4" a="1"/>
  <c r="P780" i="4" s="1"/>
  <c r="C780" i="4" s="1"/>
  <c r="O780" i="4" a="1"/>
  <c r="O780" i="4" s="1"/>
  <c r="P777" i="4" a="1"/>
  <c r="P777" i="4" s="1"/>
  <c r="O777" i="4" a="1"/>
  <c r="O777" i="4" s="1"/>
  <c r="P773" i="4" a="1"/>
  <c r="P773" i="4" s="1"/>
  <c r="O773" i="4" a="1"/>
  <c r="O773" i="4" s="1"/>
  <c r="P766" i="4" a="1"/>
  <c r="P766" i="4" s="1"/>
  <c r="O766" i="4" a="1"/>
  <c r="O766" i="4" s="1"/>
  <c r="P763" i="4" a="1"/>
  <c r="P763" i="4" s="1"/>
  <c r="O763" i="4" a="1"/>
  <c r="O763" i="4" s="1"/>
  <c r="P760" i="4" a="1"/>
  <c r="P760" i="4" s="1"/>
  <c r="O760" i="4" a="1"/>
  <c r="O760" i="4" s="1"/>
  <c r="P757" i="4" a="1"/>
  <c r="P757" i="4" s="1"/>
  <c r="C757" i="4" s="1"/>
  <c r="O757" i="4" a="1"/>
  <c r="O757" i="4" s="1"/>
  <c r="P748" i="4" a="1"/>
  <c r="P748" i="4" s="1"/>
  <c r="O748" i="4" a="1"/>
  <c r="O748" i="4" s="1"/>
  <c r="P746" i="4" a="1"/>
  <c r="P746" i="4" s="1"/>
  <c r="O746" i="4" a="1"/>
  <c r="O746" i="4" s="1"/>
  <c r="P744" i="4" a="1"/>
  <c r="P744" i="4" s="1"/>
  <c r="O744" i="4" a="1"/>
  <c r="O744" i="4" s="1"/>
  <c r="P742" i="4" a="1"/>
  <c r="P742" i="4" s="1"/>
  <c r="O742" i="4" a="1"/>
  <c r="O742" i="4" s="1"/>
  <c r="P740" i="4" a="1"/>
  <c r="P740" i="4" s="1"/>
  <c r="O740" i="4" a="1"/>
  <c r="O740" i="4" s="1"/>
  <c r="P738" i="4" a="1"/>
  <c r="P738" i="4" s="1"/>
  <c r="O738" i="4" a="1"/>
  <c r="O738" i="4" s="1"/>
  <c r="P731" i="4" a="1"/>
  <c r="P731" i="4" s="1"/>
  <c r="O731" i="4" a="1"/>
  <c r="O731" i="4" s="1"/>
  <c r="P728" i="4" a="1"/>
  <c r="P728" i="4" s="1"/>
  <c r="C728" i="4" s="1"/>
  <c r="O728" i="4" a="1"/>
  <c r="O728" i="4" s="1"/>
  <c r="P725" i="4" a="1"/>
  <c r="P725" i="4" s="1"/>
  <c r="C725" i="4" s="1"/>
  <c r="O725" i="4" a="1"/>
  <c r="O725" i="4" s="1"/>
  <c r="P722" i="4" a="1"/>
  <c r="P722" i="4" s="1"/>
  <c r="C722" i="4" s="1"/>
  <c r="O722" i="4" a="1"/>
  <c r="O722" i="4" s="1"/>
  <c r="P715" i="4" a="1"/>
  <c r="P715" i="4" s="1"/>
  <c r="O715" i="4" a="1"/>
  <c r="O715" i="4" s="1"/>
  <c r="P712" i="4" a="1"/>
  <c r="P712" i="4" s="1"/>
  <c r="C712" i="4" s="1"/>
  <c r="O712" i="4" a="1"/>
  <c r="O712" i="4" s="1"/>
  <c r="P709" i="4" a="1"/>
  <c r="P709" i="4" s="1"/>
  <c r="C709" i="4" s="1"/>
  <c r="O709" i="4" a="1"/>
  <c r="O709" i="4" s="1"/>
  <c r="P706" i="4" a="1"/>
  <c r="P706" i="4" s="1"/>
  <c r="O706" i="4" a="1"/>
  <c r="O706" i="4" s="1"/>
  <c r="P699" i="4" a="1"/>
  <c r="P699" i="4" s="1"/>
  <c r="O699" i="4" a="1"/>
  <c r="O699" i="4" s="1"/>
  <c r="P696" i="4" a="1"/>
  <c r="P696" i="4" s="1"/>
  <c r="C696" i="4" s="1"/>
  <c r="O696" i="4" a="1"/>
  <c r="O696" i="4" s="1"/>
  <c r="P693" i="4" a="1"/>
  <c r="P693" i="4" s="1"/>
  <c r="C693" i="4" s="1"/>
  <c r="O693" i="4" a="1"/>
  <c r="O693" i="4" s="1"/>
  <c r="P690" i="4" a="1"/>
  <c r="P690" i="4" s="1"/>
  <c r="C690" i="4" s="1"/>
  <c r="O690" i="4" a="1"/>
  <c r="O690" i="4" s="1"/>
  <c r="P683" i="4" a="1"/>
  <c r="P683" i="4" s="1"/>
  <c r="C683" i="4" s="1"/>
  <c r="O683" i="4" a="1"/>
  <c r="O683" i="4" s="1"/>
  <c r="P680" i="4" a="1"/>
  <c r="P680" i="4" s="1"/>
  <c r="O680" i="4" a="1"/>
  <c r="O680" i="4" s="1"/>
  <c r="P677" i="4" a="1"/>
  <c r="P677" i="4" s="1"/>
  <c r="C677" i="4" s="1"/>
  <c r="O677" i="4" a="1"/>
  <c r="O677" i="4" s="1"/>
  <c r="P674" i="4" a="1"/>
  <c r="P674" i="4" s="1"/>
  <c r="O674" i="4" a="1"/>
  <c r="O674" i="4" s="1"/>
  <c r="P667" i="4" a="1"/>
  <c r="P667" i="4" s="1"/>
  <c r="O667" i="4" a="1"/>
  <c r="O667" i="4" s="1"/>
  <c r="P664" i="4" a="1"/>
  <c r="P664" i="4" s="1"/>
  <c r="C664" i="4" s="1"/>
  <c r="O664" i="4" a="1"/>
  <c r="O664" i="4" s="1"/>
  <c r="P661" i="4" a="1"/>
  <c r="P661" i="4" s="1"/>
  <c r="C661" i="4" s="1"/>
  <c r="O661" i="4" a="1"/>
  <c r="O661" i="4" s="1"/>
  <c r="P658" i="4" a="1"/>
  <c r="P658" i="4" s="1"/>
  <c r="O658" i="4" a="1"/>
  <c r="O658" i="4" s="1"/>
  <c r="P651" i="4" a="1"/>
  <c r="P651" i="4" s="1"/>
  <c r="C651" i="4" s="1"/>
  <c r="O651" i="4" a="1"/>
  <c r="O651" i="4" s="1"/>
  <c r="P648" i="4" a="1"/>
  <c r="P648" i="4" s="1"/>
  <c r="C648" i="4" s="1"/>
  <c r="O648" i="4" a="1"/>
  <c r="O648" i="4" s="1"/>
  <c r="P645" i="4" a="1"/>
  <c r="P645" i="4" s="1"/>
  <c r="C645" i="4" s="1"/>
  <c r="O645" i="4" a="1"/>
  <c r="O645" i="4" s="1"/>
  <c r="P642" i="4" a="1"/>
  <c r="P642" i="4" s="1"/>
  <c r="O642" i="4" a="1"/>
  <c r="O642" i="4" s="1"/>
  <c r="P635" i="4" a="1"/>
  <c r="P635" i="4" s="1"/>
  <c r="O635" i="4" a="1"/>
  <c r="O635" i="4" s="1"/>
  <c r="P632" i="4" a="1"/>
  <c r="P632" i="4" s="1"/>
  <c r="C632" i="4" s="1"/>
  <c r="O632" i="4" a="1"/>
  <c r="O632" i="4" s="1"/>
  <c r="P629" i="4" a="1"/>
  <c r="P629" i="4" s="1"/>
  <c r="C629" i="4" s="1"/>
  <c r="O629" i="4" a="1"/>
  <c r="O629" i="4" s="1"/>
  <c r="P626" i="4" a="1"/>
  <c r="P626" i="4" s="1"/>
  <c r="O626" i="4" a="1"/>
  <c r="O626" i="4" s="1"/>
  <c r="P619" i="4" a="1"/>
  <c r="P619" i="4" s="1"/>
  <c r="O619" i="4" a="1"/>
  <c r="O619" i="4" s="1"/>
  <c r="P616" i="4" a="1"/>
  <c r="P616" i="4" s="1"/>
  <c r="C616" i="4" s="1"/>
  <c r="O616" i="4" a="1"/>
  <c r="O616" i="4" s="1"/>
  <c r="P613" i="4" a="1"/>
  <c r="P613" i="4" s="1"/>
  <c r="O613" i="4" a="1"/>
  <c r="O613" i="4" s="1"/>
  <c r="P610" i="4" a="1"/>
  <c r="P610" i="4" s="1"/>
  <c r="O610" i="4" a="1"/>
  <c r="O610" i="4" s="1"/>
  <c r="P603" i="4" a="1"/>
  <c r="P603" i="4" s="1"/>
  <c r="O603" i="4" a="1"/>
  <c r="O603" i="4" s="1"/>
  <c r="P600" i="4" a="1"/>
  <c r="P600" i="4" s="1"/>
  <c r="C600" i="4" s="1"/>
  <c r="O600" i="4" a="1"/>
  <c r="O600" i="4" s="1"/>
  <c r="P597" i="4" a="1"/>
  <c r="P597" i="4" s="1"/>
  <c r="C597" i="4" s="1"/>
  <c r="O597" i="4" a="1"/>
  <c r="O597" i="4" s="1"/>
  <c r="P594" i="4" a="1"/>
  <c r="P594" i="4" s="1"/>
  <c r="O594" i="4" a="1"/>
  <c r="O594" i="4" s="1"/>
  <c r="P587" i="4" a="1"/>
  <c r="P587" i="4" s="1"/>
  <c r="O587" i="4" a="1"/>
  <c r="O587" i="4" s="1"/>
  <c r="P584" i="4" a="1"/>
  <c r="P584" i="4" s="1"/>
  <c r="C584" i="4" s="1"/>
  <c r="O584" i="4" a="1"/>
  <c r="O584" i="4" s="1"/>
  <c r="P581" i="4" a="1"/>
  <c r="P581" i="4" s="1"/>
  <c r="C581" i="4" s="1"/>
  <c r="O581" i="4" a="1"/>
  <c r="O581" i="4" s="1"/>
  <c r="P578" i="4" a="1"/>
  <c r="P578" i="4" s="1"/>
  <c r="O578" i="4" a="1"/>
  <c r="O578" i="4" s="1"/>
  <c r="P575" i="4" a="1"/>
  <c r="P575" i="4" s="1"/>
  <c r="O575" i="4" a="1"/>
  <c r="O575" i="4" s="1"/>
  <c r="P572" i="4" a="1"/>
  <c r="P572" i="4" s="1"/>
  <c r="C572" i="4" s="1"/>
  <c r="O572" i="4" a="1"/>
  <c r="O572" i="4" s="1"/>
  <c r="P569" i="4" a="1"/>
  <c r="P569" i="4" s="1"/>
  <c r="C569" i="4" s="1"/>
  <c r="O569" i="4" a="1"/>
  <c r="O569" i="4" s="1"/>
  <c r="P563" i="4" a="1"/>
  <c r="P563" i="4" s="1"/>
  <c r="O563" i="4" a="1"/>
  <c r="O563" i="4" s="1"/>
  <c r="P558" i="4" a="1"/>
  <c r="P558" i="4" s="1"/>
  <c r="O558" i="4" a="1"/>
  <c r="O558" i="4" s="1"/>
  <c r="P552" i="4" a="1"/>
  <c r="P552" i="4" s="1"/>
  <c r="C552" i="4" s="1"/>
  <c r="O552" i="4" a="1"/>
  <c r="O552" i="4" s="1"/>
  <c r="P549" i="4" a="1"/>
  <c r="P549" i="4" s="1"/>
  <c r="O549" i="4" a="1"/>
  <c r="O549" i="4" s="1"/>
  <c r="P546" i="4" a="1"/>
  <c r="P546" i="4" s="1"/>
  <c r="O546" i="4" a="1"/>
  <c r="O546" i="4" s="1"/>
  <c r="P543" i="4" a="1"/>
  <c r="P543" i="4" s="1"/>
  <c r="O543" i="4" a="1"/>
  <c r="O543" i="4" s="1"/>
  <c r="P540" i="4" a="1"/>
  <c r="P540" i="4" s="1"/>
  <c r="C540" i="4" s="1"/>
  <c r="O540" i="4" a="1"/>
  <c r="O540" i="4" s="1"/>
  <c r="P537" i="4" a="1"/>
  <c r="P537" i="4" s="1"/>
  <c r="C537" i="4" s="1"/>
  <c r="O537" i="4" a="1"/>
  <c r="O537" i="4" s="1"/>
  <c r="P531" i="4" a="1"/>
  <c r="P531" i="4" s="1"/>
  <c r="O531" i="4" a="1"/>
  <c r="O531" i="4" s="1"/>
  <c r="P526" i="4" a="1"/>
  <c r="P526" i="4" s="1"/>
  <c r="C526" i="4" s="1"/>
  <c r="O526" i="4" a="1"/>
  <c r="O526" i="4" s="1"/>
  <c r="P520" i="4" a="1"/>
  <c r="P520" i="4" s="1"/>
  <c r="O520" i="4" a="1"/>
  <c r="O520" i="4" s="1"/>
  <c r="P517" i="4" a="1"/>
  <c r="P517" i="4" s="1"/>
  <c r="C517" i="4" s="1"/>
  <c r="O517" i="4" a="1"/>
  <c r="O517" i="4" s="1"/>
  <c r="P514" i="4" a="1"/>
  <c r="P514" i="4" s="1"/>
  <c r="C514" i="4" s="1"/>
  <c r="O514" i="4" a="1"/>
  <c r="O514" i="4" s="1"/>
  <c r="P511" i="4" a="1"/>
  <c r="P511" i="4" s="1"/>
  <c r="O511" i="4" a="1"/>
  <c r="O511" i="4" s="1"/>
  <c r="P508" i="4" a="1"/>
  <c r="P508" i="4" s="1"/>
  <c r="C508" i="4" s="1"/>
  <c r="O508" i="4" a="1"/>
  <c r="O508" i="4" s="1"/>
  <c r="P505" i="4" a="1"/>
  <c r="P505" i="4" s="1"/>
  <c r="C505" i="4" s="1"/>
  <c r="O505" i="4" a="1"/>
  <c r="O505" i="4" s="1"/>
  <c r="P499" i="4" a="1"/>
  <c r="P499" i="4" s="1"/>
  <c r="O499" i="4" a="1"/>
  <c r="O499" i="4" s="1"/>
  <c r="P494" i="4" a="1"/>
  <c r="P494" i="4" s="1"/>
  <c r="C494" i="4" s="1"/>
  <c r="O494" i="4" a="1"/>
  <c r="O494" i="4" s="1"/>
  <c r="P488" i="4" a="1"/>
  <c r="P488" i="4" s="1"/>
  <c r="C488" i="4" s="1"/>
  <c r="O488" i="4" a="1"/>
  <c r="O488" i="4" s="1"/>
  <c r="P485" i="4" a="1"/>
  <c r="P485" i="4" s="1"/>
  <c r="C485" i="4" s="1"/>
  <c r="O485" i="4" a="1"/>
  <c r="O485" i="4" s="1"/>
  <c r="P482" i="4" a="1"/>
  <c r="P482" i="4" s="1"/>
  <c r="C482" i="4" s="1"/>
  <c r="O482" i="4" a="1"/>
  <c r="O482" i="4" s="1"/>
  <c r="P479" i="4" a="1"/>
  <c r="P479" i="4" s="1"/>
  <c r="O479" i="4" a="1"/>
  <c r="O479" i="4" s="1"/>
  <c r="P476" i="4" a="1"/>
  <c r="P476" i="4" s="1"/>
  <c r="C476" i="4" s="1"/>
  <c r="O476" i="4" a="1"/>
  <c r="O476" i="4" s="1"/>
  <c r="P473" i="4" a="1"/>
  <c r="P473" i="4" s="1"/>
  <c r="O473" i="4" a="1"/>
  <c r="O473" i="4" s="1"/>
  <c r="P467" i="4" a="1"/>
  <c r="P467" i="4" s="1"/>
  <c r="O467" i="4" a="1"/>
  <c r="O467" i="4" s="1"/>
  <c r="P462" i="4" a="1"/>
  <c r="P462" i="4" s="1"/>
  <c r="C462" i="4" s="1"/>
  <c r="O462" i="4" a="1"/>
  <c r="O462" i="4" s="1"/>
  <c r="P456" i="4" a="1"/>
  <c r="P456" i="4" s="1"/>
  <c r="C456" i="4" s="1"/>
  <c r="O456" i="4" a="1"/>
  <c r="O456" i="4" s="1"/>
  <c r="P452" i="4" a="1"/>
  <c r="P452" i="4" s="1"/>
  <c r="C452" i="4" s="1"/>
  <c r="O452" i="4" a="1"/>
  <c r="O452" i="4" s="1"/>
  <c r="P449" i="4" a="1"/>
  <c r="P449" i="4" s="1"/>
  <c r="O449" i="4" a="1"/>
  <c r="O449" i="4" s="1"/>
  <c r="O446" i="4" a="1"/>
  <c r="O446" i="4" s="1"/>
  <c r="P446" i="4" a="1"/>
  <c r="P446" i="4" s="1"/>
  <c r="C446" i="4" s="1"/>
  <c r="P440" i="4" a="1"/>
  <c r="P440" i="4" s="1"/>
  <c r="C440" i="4" s="1"/>
  <c r="O440" i="4" a="1"/>
  <c r="O440" i="4" s="1"/>
  <c r="P436" i="4" a="1"/>
  <c r="P436" i="4" s="1"/>
  <c r="C436" i="4" s="1"/>
  <c r="O436" i="4" a="1"/>
  <c r="O436" i="4" s="1"/>
  <c r="P433" i="4" a="1"/>
  <c r="P433" i="4" s="1"/>
  <c r="O433" i="4" a="1"/>
  <c r="O433" i="4" s="1"/>
  <c r="P426" i="4" a="1"/>
  <c r="P426" i="4" s="1"/>
  <c r="C426" i="4" s="1"/>
  <c r="O426" i="4" a="1"/>
  <c r="O426" i="4" s="1"/>
  <c r="P423" i="4" a="1"/>
  <c r="P423" i="4" s="1"/>
  <c r="C423" i="4" s="1"/>
  <c r="O423" i="4" a="1"/>
  <c r="O423" i="4" s="1"/>
  <c r="P420" i="4" a="1"/>
  <c r="P420" i="4" s="1"/>
  <c r="C420" i="4" s="1"/>
  <c r="O420" i="4" a="1"/>
  <c r="O420" i="4" s="1"/>
  <c r="P417" i="4" a="1"/>
  <c r="P417" i="4" s="1"/>
  <c r="C417" i="4" s="1"/>
  <c r="O417" i="4" a="1"/>
  <c r="O417" i="4" s="1"/>
  <c r="P410" i="4" a="1"/>
  <c r="P410" i="4" s="1"/>
  <c r="C410" i="4" s="1"/>
  <c r="O410" i="4" a="1"/>
  <c r="O410" i="4" s="1"/>
  <c r="P407" i="4" a="1"/>
  <c r="P407" i="4" s="1"/>
  <c r="O407" i="4" a="1"/>
  <c r="O407" i="4" s="1"/>
  <c r="P404" i="4" a="1"/>
  <c r="P404" i="4" s="1"/>
  <c r="C404" i="4" s="1"/>
  <c r="O404" i="4" a="1"/>
  <c r="O404" i="4" s="1"/>
  <c r="P401" i="4" a="1"/>
  <c r="P401" i="4" s="1"/>
  <c r="O401" i="4" a="1"/>
  <c r="O401" i="4" s="1"/>
  <c r="P394" i="4" a="1"/>
  <c r="P394" i="4" s="1"/>
  <c r="C394" i="4" s="1"/>
  <c r="O394" i="4" a="1"/>
  <c r="O394" i="4" s="1"/>
  <c r="P391" i="4" a="1"/>
  <c r="P391" i="4" s="1"/>
  <c r="O391" i="4" a="1"/>
  <c r="O391" i="4" s="1"/>
  <c r="P388" i="4" a="1"/>
  <c r="P388" i="4" s="1"/>
  <c r="C388" i="4" s="1"/>
  <c r="O388" i="4" a="1"/>
  <c r="O388" i="4" s="1"/>
  <c r="P385" i="4" a="1"/>
  <c r="P385" i="4" s="1"/>
  <c r="O385" i="4" a="1"/>
  <c r="O385" i="4" s="1"/>
  <c r="P378" i="4" a="1"/>
  <c r="P378" i="4" s="1"/>
  <c r="C378" i="4" s="1"/>
  <c r="O378" i="4" a="1"/>
  <c r="O378" i="4" s="1"/>
  <c r="P375" i="4" a="1"/>
  <c r="P375" i="4" s="1"/>
  <c r="O375" i="4" a="1"/>
  <c r="O375" i="4" s="1"/>
  <c r="P372" i="4" a="1"/>
  <c r="P372" i="4" s="1"/>
  <c r="C372" i="4" s="1"/>
  <c r="O372" i="4" a="1"/>
  <c r="O372" i="4" s="1"/>
  <c r="P369" i="4" a="1"/>
  <c r="P369" i="4" s="1"/>
  <c r="O369" i="4" a="1"/>
  <c r="O369" i="4" s="1"/>
  <c r="P362" i="4" a="1"/>
  <c r="P362" i="4" s="1"/>
  <c r="C362" i="4" s="1"/>
  <c r="O362" i="4" a="1"/>
  <c r="O362" i="4" s="1"/>
  <c r="P359" i="4" a="1"/>
  <c r="P359" i="4" s="1"/>
  <c r="O359" i="4" a="1"/>
  <c r="O359" i="4" s="1"/>
  <c r="P356" i="4" a="1"/>
  <c r="P356" i="4" s="1"/>
  <c r="C356" i="4" s="1"/>
  <c r="O356" i="4" a="1"/>
  <c r="O356" i="4" s="1"/>
  <c r="P353" i="4" a="1"/>
  <c r="P353" i="4" s="1"/>
  <c r="O353" i="4" a="1"/>
  <c r="O353" i="4" s="1"/>
  <c r="P346" i="4" a="1"/>
  <c r="P346" i="4" s="1"/>
  <c r="C346" i="4" s="1"/>
  <c r="O346" i="4" a="1"/>
  <c r="O346" i="4" s="1"/>
  <c r="P343" i="4" a="1"/>
  <c r="P343" i="4" s="1"/>
  <c r="O343" i="4" a="1"/>
  <c r="O343" i="4" s="1"/>
  <c r="P340" i="4" a="1"/>
  <c r="P340" i="4" s="1"/>
  <c r="C340" i="4" s="1"/>
  <c r="O340" i="4" a="1"/>
  <c r="O340" i="4" s="1"/>
  <c r="P337" i="4" a="1"/>
  <c r="P337" i="4" s="1"/>
  <c r="O337" i="4" a="1"/>
  <c r="O337" i="4" s="1"/>
  <c r="P330" i="4" a="1"/>
  <c r="P330" i="4" s="1"/>
  <c r="C330" i="4" s="1"/>
  <c r="O330" i="4" a="1"/>
  <c r="O330" i="4" s="1"/>
  <c r="P327" i="4" a="1"/>
  <c r="P327" i="4" s="1"/>
  <c r="O327" i="4" a="1"/>
  <c r="O327" i="4" s="1"/>
  <c r="P324" i="4" a="1"/>
  <c r="P324" i="4" s="1"/>
  <c r="C324" i="4" s="1"/>
  <c r="O324" i="4" a="1"/>
  <c r="O324" i="4" s="1"/>
  <c r="P321" i="4" a="1"/>
  <c r="P321" i="4" s="1"/>
  <c r="C321" i="4" s="1"/>
  <c r="O321" i="4" a="1"/>
  <c r="O321" i="4" s="1"/>
  <c r="P314" i="4" a="1"/>
  <c r="P314" i="4" s="1"/>
  <c r="C314" i="4" s="1"/>
  <c r="O314" i="4" a="1"/>
  <c r="O314" i="4" s="1"/>
  <c r="P311" i="4" a="1"/>
  <c r="P311" i="4" s="1"/>
  <c r="O311" i="4" a="1"/>
  <c r="O311" i="4" s="1"/>
  <c r="P308" i="4" a="1"/>
  <c r="P308" i="4" s="1"/>
  <c r="C308" i="4" s="1"/>
  <c r="O308" i="4" a="1"/>
  <c r="O308" i="4" s="1"/>
  <c r="P305" i="4" a="1"/>
  <c r="P305" i="4" s="1"/>
  <c r="O305" i="4" a="1"/>
  <c r="O305" i="4" s="1"/>
  <c r="P298" i="4" a="1"/>
  <c r="P298" i="4" s="1"/>
  <c r="O298" i="4" a="1"/>
  <c r="O298" i="4" s="1"/>
  <c r="P295" i="4" a="1"/>
  <c r="P295" i="4" s="1"/>
  <c r="O295" i="4" a="1"/>
  <c r="O295" i="4" s="1"/>
  <c r="P288" i="4" a="1"/>
  <c r="P288" i="4" s="1"/>
  <c r="C288" i="4" s="1"/>
  <c r="O288" i="4" a="1"/>
  <c r="O288" i="4" s="1"/>
  <c r="P285" i="4" a="1"/>
  <c r="P285" i="4" s="1"/>
  <c r="O285" i="4" a="1"/>
  <c r="O285" i="4" s="1"/>
  <c r="P282" i="4" a="1"/>
  <c r="P282" i="4" s="1"/>
  <c r="C282" i="4" s="1"/>
  <c r="O282" i="4" a="1"/>
  <c r="O282" i="4" s="1"/>
  <c r="P279" i="4" a="1"/>
  <c r="P279" i="4" s="1"/>
  <c r="O279" i="4" a="1"/>
  <c r="O279" i="4" s="1"/>
  <c r="P272" i="4" a="1"/>
  <c r="P272" i="4" s="1"/>
  <c r="C272" i="4" s="1"/>
  <c r="O272" i="4" a="1"/>
  <c r="O272" i="4" s="1"/>
  <c r="P269" i="4" a="1"/>
  <c r="P269" i="4" s="1"/>
  <c r="O269" i="4" a="1"/>
  <c r="O269" i="4" s="1"/>
  <c r="P266" i="4" a="1"/>
  <c r="P266" i="4" s="1"/>
  <c r="C266" i="4" s="1"/>
  <c r="O266" i="4" a="1"/>
  <c r="O266" i="4" s="1"/>
  <c r="P263" i="4" a="1"/>
  <c r="P263" i="4" s="1"/>
  <c r="O263" i="4" a="1"/>
  <c r="O263" i="4" s="1"/>
  <c r="P256" i="4" a="1"/>
  <c r="P256" i="4" s="1"/>
  <c r="C256" i="4" s="1"/>
  <c r="O256" i="4" a="1"/>
  <c r="O256" i="4" s="1"/>
  <c r="P253" i="4" a="1"/>
  <c r="P253" i="4" s="1"/>
  <c r="O253" i="4" a="1"/>
  <c r="O253" i="4" s="1"/>
  <c r="P250" i="4" a="1"/>
  <c r="P250" i="4" s="1"/>
  <c r="C250" i="4" s="1"/>
  <c r="O250" i="4" a="1"/>
  <c r="O250" i="4" s="1"/>
  <c r="P247" i="4" a="1"/>
  <c r="P247" i="4" s="1"/>
  <c r="O247" i="4" a="1"/>
  <c r="O247" i="4" s="1"/>
  <c r="P240" i="4" a="1"/>
  <c r="P240" i="4" s="1"/>
  <c r="C240" i="4" s="1"/>
  <c r="O240" i="4" a="1"/>
  <c r="O240" i="4" s="1"/>
  <c r="P237" i="4" a="1"/>
  <c r="P237" i="4" s="1"/>
  <c r="O237" i="4" a="1"/>
  <c r="O237" i="4" s="1"/>
  <c r="P234" i="4" a="1"/>
  <c r="P234" i="4" s="1"/>
  <c r="C234" i="4" s="1"/>
  <c r="O234" i="4" a="1"/>
  <c r="O234" i="4" s="1"/>
  <c r="P231" i="4" a="1"/>
  <c r="P231" i="4" s="1"/>
  <c r="O231" i="4" a="1"/>
  <c r="O231" i="4" s="1"/>
  <c r="P224" i="4" a="1"/>
  <c r="P224" i="4" s="1"/>
  <c r="C224" i="4" s="1"/>
  <c r="O224" i="4" a="1"/>
  <c r="O224" i="4" s="1"/>
  <c r="P221" i="4" a="1"/>
  <c r="P221" i="4" s="1"/>
  <c r="O221" i="4" a="1"/>
  <c r="O221" i="4" s="1"/>
  <c r="P218" i="4" a="1"/>
  <c r="P218" i="4" s="1"/>
  <c r="C218" i="4" s="1"/>
  <c r="O218" i="4" a="1"/>
  <c r="O218" i="4" s="1"/>
  <c r="P215" i="4" a="1"/>
  <c r="P215" i="4" s="1"/>
  <c r="O215" i="4" a="1"/>
  <c r="O215" i="4" s="1"/>
  <c r="P208" i="4" a="1"/>
  <c r="P208" i="4" s="1"/>
  <c r="C208" i="4" s="1"/>
  <c r="O208" i="4" a="1"/>
  <c r="O208" i="4" s="1"/>
  <c r="P205" i="4" a="1"/>
  <c r="P205" i="4" s="1"/>
  <c r="O205" i="4" a="1"/>
  <c r="O205" i="4" s="1"/>
  <c r="P202" i="4" a="1"/>
  <c r="P202" i="4" s="1"/>
  <c r="O202" i="4" a="1"/>
  <c r="O202" i="4" s="1"/>
  <c r="P199" i="4" a="1"/>
  <c r="P199" i="4" s="1"/>
  <c r="O199" i="4" a="1"/>
  <c r="O199" i="4" s="1"/>
  <c r="P192" i="4" a="1"/>
  <c r="P192" i="4" s="1"/>
  <c r="C192" i="4" s="1"/>
  <c r="O192" i="4" a="1"/>
  <c r="O192" i="4" s="1"/>
  <c r="P189" i="4" a="1"/>
  <c r="P189" i="4" s="1"/>
  <c r="O189" i="4" a="1"/>
  <c r="O189" i="4" s="1"/>
  <c r="P186" i="4" a="1"/>
  <c r="P186" i="4" s="1"/>
  <c r="C186" i="4" s="1"/>
  <c r="O186" i="4" a="1"/>
  <c r="O186" i="4" s="1"/>
  <c r="P183" i="4" a="1"/>
  <c r="P183" i="4" s="1"/>
  <c r="O183" i="4" a="1"/>
  <c r="O183" i="4" s="1"/>
  <c r="P176" i="4" a="1"/>
  <c r="P176" i="4" s="1"/>
  <c r="C176" i="4" s="1"/>
  <c r="O176" i="4" a="1"/>
  <c r="O176" i="4" s="1"/>
  <c r="P173" i="4" a="1"/>
  <c r="P173" i="4" s="1"/>
  <c r="C173" i="4" s="1"/>
  <c r="O173" i="4" a="1"/>
  <c r="O173" i="4" s="1"/>
  <c r="P170" i="4" a="1"/>
  <c r="P170" i="4" s="1"/>
  <c r="O170" i="4" a="1"/>
  <c r="O170" i="4" s="1"/>
  <c r="P167" i="4" a="1"/>
  <c r="P167" i="4" s="1"/>
  <c r="O167" i="4" a="1"/>
  <c r="O167" i="4" s="1"/>
  <c r="P164" i="4" a="1"/>
  <c r="P164" i="4" s="1"/>
  <c r="O164" i="4" a="1"/>
  <c r="O164" i="4" s="1"/>
  <c r="P160" i="4" a="1"/>
  <c r="P160" i="4" s="1"/>
  <c r="C160" i="4" s="1"/>
  <c r="O160" i="4" a="1"/>
  <c r="O160" i="4" s="1"/>
  <c r="P155" i="4" a="1"/>
  <c r="P155" i="4" s="1"/>
  <c r="O155" i="4" a="1"/>
  <c r="O155" i="4" s="1"/>
  <c r="P149" i="4" a="1"/>
  <c r="P149" i="4" s="1"/>
  <c r="C149" i="4" s="1"/>
  <c r="O149" i="4" a="1"/>
  <c r="O149" i="4" s="1"/>
  <c r="P145" i="4" a="1"/>
  <c r="P145" i="4" s="1"/>
  <c r="C145" i="4" s="1"/>
  <c r="O145" i="4" a="1"/>
  <c r="O145" i="4" s="1"/>
  <c r="P142" i="4" a="1"/>
  <c r="P142" i="4" s="1"/>
  <c r="O142" i="4" a="1"/>
  <c r="O142" i="4" s="1"/>
  <c r="P136" i="4" a="1"/>
  <c r="P136" i="4" s="1"/>
  <c r="C136" i="4" s="1"/>
  <c r="O136" i="4" a="1"/>
  <c r="O136" i="4" s="1"/>
  <c r="P130" i="4" a="1"/>
  <c r="P130" i="4" s="1"/>
  <c r="C130" i="4" s="1"/>
  <c r="O130" i="4" a="1"/>
  <c r="O130" i="4" s="1"/>
  <c r="P127" i="4" a="1"/>
  <c r="P127" i="4" s="1"/>
  <c r="O127" i="4" a="1"/>
  <c r="O127" i="4" s="1"/>
  <c r="P124" i="4" a="1"/>
  <c r="P124" i="4" s="1"/>
  <c r="O124" i="4" a="1"/>
  <c r="O124" i="4" s="1"/>
  <c r="P121" i="4" a="1"/>
  <c r="P121" i="4" s="1"/>
  <c r="C121" i="4" s="1"/>
  <c r="O121" i="4" a="1"/>
  <c r="O121" i="4" s="1"/>
  <c r="P118" i="4" a="1"/>
  <c r="P118" i="4" s="1"/>
  <c r="C118" i="4" s="1"/>
  <c r="O118" i="4" a="1"/>
  <c r="O118" i="4" s="1"/>
  <c r="P115" i="4" a="1"/>
  <c r="P115" i="4" s="1"/>
  <c r="O115" i="4" a="1"/>
  <c r="O115" i="4" s="1"/>
  <c r="P109" i="4" a="1"/>
  <c r="P109" i="4" s="1"/>
  <c r="O109" i="4" a="1"/>
  <c r="O109" i="4" s="1"/>
  <c r="P106" i="4" a="1"/>
  <c r="P106" i="4" s="1"/>
  <c r="O106" i="4" a="1"/>
  <c r="O106" i="4" s="1"/>
  <c r="P103" i="4" a="1"/>
  <c r="P103" i="4" s="1"/>
  <c r="O103" i="4" a="1"/>
  <c r="O103" i="4" s="1"/>
  <c r="P100" i="4" a="1"/>
  <c r="P100" i="4" s="1"/>
  <c r="O100" i="4" a="1"/>
  <c r="O100" i="4" s="1"/>
  <c r="P97" i="4" a="1"/>
  <c r="P97" i="4" s="1"/>
  <c r="C97" i="4" s="1"/>
  <c r="O97" i="4" a="1"/>
  <c r="O97" i="4" s="1"/>
  <c r="P94" i="4" a="1"/>
  <c r="P94" i="4" s="1"/>
  <c r="C94" i="4" s="1"/>
  <c r="O94" i="4" a="1"/>
  <c r="O94" i="4" s="1"/>
  <c r="P91" i="4" a="1"/>
  <c r="P91" i="4" s="1"/>
  <c r="O91" i="4" a="1"/>
  <c r="O91" i="4" s="1"/>
  <c r="P85" i="4" a="1"/>
  <c r="P85" i="4" s="1"/>
  <c r="C85" i="4" s="1"/>
  <c r="O85" i="4" a="1"/>
  <c r="O85" i="4" s="1"/>
  <c r="P81" i="4" a="1"/>
  <c r="P81" i="4" s="1"/>
  <c r="C81" i="4" s="1"/>
  <c r="O81" i="4" a="1"/>
  <c r="O81" i="4" s="1"/>
  <c r="P78" i="4" a="1"/>
  <c r="P78" i="4" s="1"/>
  <c r="C78" i="4" s="1"/>
  <c r="O78" i="4" a="1"/>
  <c r="O78" i="4" s="1"/>
  <c r="P75" i="4" a="1"/>
  <c r="P75" i="4" s="1"/>
  <c r="O75" i="4" a="1"/>
  <c r="O75" i="4" s="1"/>
  <c r="P69" i="4" a="1"/>
  <c r="P69" i="4" s="1"/>
  <c r="C69" i="4" s="1"/>
  <c r="O69" i="4" a="1"/>
  <c r="O69" i="4" s="1"/>
  <c r="P66" i="4" a="1"/>
  <c r="P66" i="4" s="1"/>
  <c r="O66" i="4" a="1"/>
  <c r="O66" i="4" s="1"/>
  <c r="P63" i="4" a="1"/>
  <c r="P63" i="4" s="1"/>
  <c r="O63" i="4" a="1"/>
  <c r="O63" i="4" s="1"/>
  <c r="P57" i="4" a="1"/>
  <c r="P57" i="4" s="1"/>
  <c r="C57" i="4" s="1"/>
  <c r="O57" i="4" a="1"/>
  <c r="O57" i="4" s="1"/>
  <c r="P48" i="4" a="1"/>
  <c r="P48" i="4" s="1"/>
  <c r="O48" i="4" a="1"/>
  <c r="O48" i="4" s="1"/>
  <c r="P43" i="4" a="1"/>
  <c r="P43" i="4" s="1"/>
  <c r="C43" i="4" s="1"/>
  <c r="O43" i="4" a="1"/>
  <c r="O43" i="4" s="1"/>
  <c r="P36" i="4" a="1"/>
  <c r="P36" i="4" s="1"/>
  <c r="O36" i="4" a="1"/>
  <c r="O36" i="4" s="1"/>
  <c r="P32" i="4" a="1"/>
  <c r="P32" i="4" s="1"/>
  <c r="O32" i="4" a="1"/>
  <c r="O32" i="4" s="1"/>
  <c r="P28" i="4" a="1"/>
  <c r="P28" i="4" s="1"/>
  <c r="O28" i="4" a="1"/>
  <c r="O28" i="4" s="1"/>
  <c r="P25" i="4" a="1"/>
  <c r="P25" i="4" s="1"/>
  <c r="C25" i="4" s="1"/>
  <c r="O25" i="4" a="1"/>
  <c r="O25" i="4" s="1"/>
  <c r="P2878" i="4" a="1"/>
  <c r="P2878" i="4" s="1"/>
  <c r="C2878" i="4" s="1"/>
  <c r="O2878" i="4" a="1"/>
  <c r="O2878" i="4" s="1"/>
  <c r="P2872" i="4" a="1"/>
  <c r="P2872" i="4" s="1"/>
  <c r="O2872" i="4" a="1"/>
  <c r="O2872" i="4" s="1"/>
  <c r="P2869" i="4" a="1"/>
  <c r="P2869" i="4" s="1"/>
  <c r="O2869" i="4" a="1"/>
  <c r="O2869" i="4" s="1"/>
  <c r="O2866" i="4" a="1"/>
  <c r="O2866" i="4" s="1"/>
  <c r="P2866" i="4" a="1"/>
  <c r="P2866" i="4" s="1"/>
  <c r="C2866" i="4" s="1"/>
  <c r="P2862" i="4" a="1"/>
  <c r="P2862" i="4" s="1"/>
  <c r="C2862" i="4" s="1"/>
  <c r="O2862" i="4" a="1"/>
  <c r="O2862" i="4" s="1"/>
  <c r="P2856" i="4" a="1"/>
  <c r="P2856" i="4" s="1"/>
  <c r="O2856" i="4" a="1"/>
  <c r="O2856" i="4" s="1"/>
  <c r="P2853" i="4" a="1"/>
  <c r="P2853" i="4" s="1"/>
  <c r="C2853" i="4" s="1"/>
  <c r="O2853" i="4" a="1"/>
  <c r="O2853" i="4" s="1"/>
  <c r="P2850" i="4" a="1"/>
  <c r="P2850" i="4" s="1"/>
  <c r="O2850" i="4" a="1"/>
  <c r="O2850" i="4" s="1"/>
  <c r="P2846" i="4" a="1"/>
  <c r="P2846" i="4" s="1"/>
  <c r="O2846" i="4" a="1"/>
  <c r="O2846" i="4" s="1"/>
  <c r="P2840" i="4" a="1"/>
  <c r="P2840" i="4" s="1"/>
  <c r="C2840" i="4" s="1"/>
  <c r="O2840" i="4" a="1"/>
  <c r="O2840" i="4" s="1"/>
  <c r="P2837" i="4" a="1"/>
  <c r="P2837" i="4" s="1"/>
  <c r="C2837" i="4" s="1"/>
  <c r="O2837" i="4" a="1"/>
  <c r="O2837" i="4" s="1"/>
  <c r="P2834" i="4" a="1"/>
  <c r="P2834" i="4" s="1"/>
  <c r="O2834" i="4" a="1"/>
  <c r="O2834" i="4" s="1"/>
  <c r="O2830" i="4" a="1"/>
  <c r="O2830" i="4" s="1"/>
  <c r="P2830" i="4" a="1"/>
  <c r="P2830" i="4" s="1"/>
  <c r="P2824" i="4" a="1"/>
  <c r="P2824" i="4" s="1"/>
  <c r="C2824" i="4" s="1"/>
  <c r="O2824" i="4" a="1"/>
  <c r="O2824" i="4" s="1"/>
  <c r="P2821" i="4" a="1"/>
  <c r="P2821" i="4" s="1"/>
  <c r="C2821" i="4" s="1"/>
  <c r="O2821" i="4" a="1"/>
  <c r="O2821" i="4" s="1"/>
  <c r="P2818" i="4" a="1"/>
  <c r="P2818" i="4" s="1"/>
  <c r="O2818" i="4" a="1"/>
  <c r="O2818" i="4" s="1"/>
  <c r="P2814" i="4" a="1"/>
  <c r="P2814" i="4" s="1"/>
  <c r="C2814" i="4" s="1"/>
  <c r="O2814" i="4" a="1"/>
  <c r="O2814" i="4" s="1"/>
  <c r="P2808" i="4" a="1"/>
  <c r="P2808" i="4" s="1"/>
  <c r="O2808" i="4" a="1"/>
  <c r="O2808" i="4" s="1"/>
  <c r="P2805" i="4" a="1"/>
  <c r="P2805" i="4" s="1"/>
  <c r="O2805" i="4" a="1"/>
  <c r="O2805" i="4" s="1"/>
  <c r="O2802" i="4" a="1"/>
  <c r="O2802" i="4" s="1"/>
  <c r="P2802" i="4" a="1"/>
  <c r="P2802" i="4" s="1"/>
  <c r="P2798" i="4" a="1"/>
  <c r="P2798" i="4" s="1"/>
  <c r="O2798" i="4" a="1"/>
  <c r="O2798" i="4" s="1"/>
  <c r="P2792" i="4" a="1"/>
  <c r="P2792" i="4" s="1"/>
  <c r="O2792" i="4" a="1"/>
  <c r="O2792" i="4" s="1"/>
  <c r="P2789" i="4" a="1"/>
  <c r="P2789" i="4" s="1"/>
  <c r="O2789" i="4" a="1"/>
  <c r="O2789" i="4" s="1"/>
  <c r="P2786" i="4" a="1"/>
  <c r="P2786" i="4" s="1"/>
  <c r="O2786" i="4" a="1"/>
  <c r="O2786" i="4" s="1"/>
  <c r="P2782" i="4" a="1"/>
  <c r="P2782" i="4" s="1"/>
  <c r="C2782" i="4" s="1"/>
  <c r="O2782" i="4" a="1"/>
  <c r="O2782" i="4" s="1"/>
  <c r="P2776" i="4" a="1"/>
  <c r="P2776" i="4" s="1"/>
  <c r="C2776" i="4" s="1"/>
  <c r="O2776" i="4" a="1"/>
  <c r="O2776" i="4" s="1"/>
  <c r="P2773" i="4" a="1"/>
  <c r="P2773" i="4" s="1"/>
  <c r="C2773" i="4" s="1"/>
  <c r="O2773" i="4" a="1"/>
  <c r="O2773" i="4" s="1"/>
  <c r="P2770" i="4" a="1"/>
  <c r="P2770" i="4" s="1"/>
  <c r="O2770" i="4" a="1"/>
  <c r="O2770" i="4" s="1"/>
  <c r="P2766" i="4" a="1"/>
  <c r="P2766" i="4" s="1"/>
  <c r="O2766" i="4" a="1"/>
  <c r="O2766" i="4" s="1"/>
  <c r="P2760" i="4" a="1"/>
  <c r="P2760" i="4" s="1"/>
  <c r="C2760" i="4" s="1"/>
  <c r="O2760" i="4" a="1"/>
  <c r="O2760" i="4" s="1"/>
  <c r="P2757" i="4" a="1"/>
  <c r="P2757" i="4" s="1"/>
  <c r="C2757" i="4" s="1"/>
  <c r="O2757" i="4" a="1"/>
  <c r="O2757" i="4" s="1"/>
  <c r="P2754" i="4" a="1"/>
  <c r="P2754" i="4" s="1"/>
  <c r="O2754" i="4" a="1"/>
  <c r="O2754" i="4" s="1"/>
  <c r="P2750" i="4" a="1"/>
  <c r="P2750" i="4" s="1"/>
  <c r="O2750" i="4" a="1"/>
  <c r="O2750" i="4" s="1"/>
  <c r="P2744" i="4" a="1"/>
  <c r="P2744" i="4" s="1"/>
  <c r="C2744" i="4" s="1"/>
  <c r="O2744" i="4" a="1"/>
  <c r="O2744" i="4" s="1"/>
  <c r="P2741" i="4" a="1"/>
  <c r="P2741" i="4" s="1"/>
  <c r="C2741" i="4" s="1"/>
  <c r="O2741" i="4" a="1"/>
  <c r="O2741" i="4" s="1"/>
  <c r="P2738" i="4" a="1"/>
  <c r="P2738" i="4" s="1"/>
  <c r="O2738" i="4" a="1"/>
  <c r="O2738" i="4" s="1"/>
  <c r="P2734" i="4" a="1"/>
  <c r="P2734" i="4" s="1"/>
  <c r="O2734" i="4" a="1"/>
  <c r="O2734" i="4" s="1"/>
  <c r="P2728" i="4" a="1"/>
  <c r="P2728" i="4" s="1"/>
  <c r="C2728" i="4" s="1"/>
  <c r="O2728" i="4" a="1"/>
  <c r="O2728" i="4" s="1"/>
  <c r="P2725" i="4" a="1"/>
  <c r="P2725" i="4" s="1"/>
  <c r="C2725" i="4" s="1"/>
  <c r="O2725" i="4" a="1"/>
  <c r="O2725" i="4" s="1"/>
  <c r="P2722" i="4" a="1"/>
  <c r="P2722" i="4" s="1"/>
  <c r="C2722" i="4" s="1"/>
  <c r="O2722" i="4" a="1"/>
  <c r="O2722" i="4" s="1"/>
  <c r="P2718" i="4" a="1"/>
  <c r="P2718" i="4" s="1"/>
  <c r="O2718" i="4" a="1"/>
  <c r="O2718" i="4" s="1"/>
  <c r="P2712" i="4" a="1"/>
  <c r="P2712" i="4" s="1"/>
  <c r="C2712" i="4" s="1"/>
  <c r="O2712" i="4" a="1"/>
  <c r="O2712" i="4" s="1"/>
  <c r="P2709" i="4" a="1"/>
  <c r="P2709" i="4" s="1"/>
  <c r="C2709" i="4" s="1"/>
  <c r="O2709" i="4" a="1"/>
  <c r="O2709" i="4" s="1"/>
  <c r="P2706" i="4" a="1"/>
  <c r="P2706" i="4" s="1"/>
  <c r="O2706" i="4" a="1"/>
  <c r="O2706" i="4" s="1"/>
  <c r="P2702" i="4" a="1"/>
  <c r="P2702" i="4" s="1"/>
  <c r="O2702" i="4" a="1"/>
  <c r="O2702" i="4" s="1"/>
  <c r="P2696" i="4" a="1"/>
  <c r="P2696" i="4" s="1"/>
  <c r="O2696" i="4" a="1"/>
  <c r="O2696" i="4" s="1"/>
  <c r="P2693" i="4" a="1"/>
  <c r="P2693" i="4" s="1"/>
  <c r="C2693" i="4" s="1"/>
  <c r="O2693" i="4" a="1"/>
  <c r="O2693" i="4" s="1"/>
  <c r="P2690" i="4" a="1"/>
  <c r="P2690" i="4" s="1"/>
  <c r="O2690" i="4" a="1"/>
  <c r="O2690" i="4" s="1"/>
  <c r="P2686" i="4" a="1"/>
  <c r="P2686" i="4" s="1"/>
  <c r="O2686" i="4" a="1"/>
  <c r="O2686" i="4" s="1"/>
  <c r="P2680" i="4" a="1"/>
  <c r="P2680" i="4" s="1"/>
  <c r="O2680" i="4" a="1"/>
  <c r="O2680" i="4" s="1"/>
  <c r="P2677" i="4" a="1"/>
  <c r="P2677" i="4" s="1"/>
  <c r="C2677" i="4" s="1"/>
  <c r="O2677" i="4" a="1"/>
  <c r="O2677" i="4" s="1"/>
  <c r="P2674" i="4" a="1"/>
  <c r="P2674" i="4" s="1"/>
  <c r="O2674" i="4" a="1"/>
  <c r="O2674" i="4" s="1"/>
  <c r="P2670" i="4" a="1"/>
  <c r="P2670" i="4" s="1"/>
  <c r="O2670" i="4" a="1"/>
  <c r="O2670" i="4" s="1"/>
  <c r="P2664" i="4" a="1"/>
  <c r="P2664" i="4" s="1"/>
  <c r="O2664" i="4" a="1"/>
  <c r="O2664" i="4" s="1"/>
  <c r="P2661" i="4" a="1"/>
  <c r="P2661" i="4" s="1"/>
  <c r="O2661" i="4" a="1"/>
  <c r="O2661" i="4" s="1"/>
  <c r="P2658" i="4" a="1"/>
  <c r="P2658" i="4" s="1"/>
  <c r="O2658" i="4" a="1"/>
  <c r="O2658" i="4" s="1"/>
  <c r="P2654" i="4" a="1"/>
  <c r="P2654" i="4" s="1"/>
  <c r="O2654" i="4" a="1"/>
  <c r="O2654" i="4" s="1"/>
  <c r="P2648" i="4" a="1"/>
  <c r="P2648" i="4" s="1"/>
  <c r="O2648" i="4" a="1"/>
  <c r="O2648" i="4" s="1"/>
  <c r="P2645" i="4" a="1"/>
  <c r="P2645" i="4" s="1"/>
  <c r="C2645" i="4" s="1"/>
  <c r="O2645" i="4" a="1"/>
  <c r="O2645" i="4" s="1"/>
  <c r="P2642" i="4" a="1"/>
  <c r="P2642" i="4" s="1"/>
  <c r="O2642" i="4" a="1"/>
  <c r="O2642" i="4" s="1"/>
  <c r="P2638" i="4" a="1"/>
  <c r="P2638" i="4" s="1"/>
  <c r="O2638" i="4" a="1"/>
  <c r="O2638" i="4" s="1"/>
  <c r="P2632" i="4" a="1"/>
  <c r="P2632" i="4" s="1"/>
  <c r="O2632" i="4" a="1"/>
  <c r="O2632" i="4" s="1"/>
  <c r="P2629" i="4" a="1"/>
  <c r="P2629" i="4" s="1"/>
  <c r="O2629" i="4" a="1"/>
  <c r="O2629" i="4" s="1"/>
  <c r="P2626" i="4" a="1"/>
  <c r="P2626" i="4" s="1"/>
  <c r="C2626" i="4" s="1"/>
  <c r="O2626" i="4" a="1"/>
  <c r="O2626" i="4" s="1"/>
  <c r="P2622" i="4" a="1"/>
  <c r="P2622" i="4" s="1"/>
  <c r="O2622" i="4" a="1"/>
  <c r="O2622" i="4" s="1"/>
  <c r="P2616" i="4" a="1"/>
  <c r="P2616" i="4" s="1"/>
  <c r="O2616" i="4" a="1"/>
  <c r="O2616" i="4" s="1"/>
  <c r="O2613" i="4" a="1"/>
  <c r="O2613" i="4" s="1"/>
  <c r="P2613" i="4" a="1"/>
  <c r="P2613" i="4" s="1"/>
  <c r="C2613" i="4" s="1"/>
  <c r="P2610" i="4" a="1"/>
  <c r="P2610" i="4" s="1"/>
  <c r="O2610" i="4" a="1"/>
  <c r="O2610" i="4" s="1"/>
  <c r="P2606" i="4" a="1"/>
  <c r="P2606" i="4" s="1"/>
  <c r="C2606" i="4" s="1"/>
  <c r="O2606" i="4" a="1"/>
  <c r="O2606" i="4" s="1"/>
  <c r="P2600" i="4" a="1"/>
  <c r="P2600" i="4" s="1"/>
  <c r="C2600" i="4" s="1"/>
  <c r="O2600" i="4" a="1"/>
  <c r="O2600" i="4" s="1"/>
  <c r="P2597" i="4" a="1"/>
  <c r="P2597" i="4" s="1"/>
  <c r="C2597" i="4" s="1"/>
  <c r="O2597" i="4" a="1"/>
  <c r="O2597" i="4" s="1"/>
  <c r="P2594" i="4" a="1"/>
  <c r="P2594" i="4" s="1"/>
  <c r="O2594" i="4" a="1"/>
  <c r="O2594" i="4" s="1"/>
  <c r="P2590" i="4" a="1"/>
  <c r="P2590" i="4" s="1"/>
  <c r="C2590" i="4" s="1"/>
  <c r="O2590" i="4" a="1"/>
  <c r="O2590" i="4" s="1"/>
  <c r="P2584" i="4" a="1"/>
  <c r="P2584" i="4" s="1"/>
  <c r="C2584" i="4" s="1"/>
  <c r="O2584" i="4" a="1"/>
  <c r="O2584" i="4" s="1"/>
  <c r="P2581" i="4" a="1"/>
  <c r="P2581" i="4" s="1"/>
  <c r="O2581" i="4" a="1"/>
  <c r="O2581" i="4" s="1"/>
  <c r="P2578" i="4" a="1"/>
  <c r="P2578" i="4" s="1"/>
  <c r="C2578" i="4" s="1"/>
  <c r="O2578" i="4" a="1"/>
  <c r="O2578" i="4" s="1"/>
  <c r="P2574" i="4" a="1"/>
  <c r="P2574" i="4" s="1"/>
  <c r="O2574" i="4" a="1"/>
  <c r="O2574" i="4" s="1"/>
  <c r="P2568" i="4" a="1"/>
  <c r="P2568" i="4" s="1"/>
  <c r="O2568" i="4" a="1"/>
  <c r="O2568" i="4" s="1"/>
  <c r="P2565" i="4" a="1"/>
  <c r="P2565" i="4" s="1"/>
  <c r="O2565" i="4" a="1"/>
  <c r="O2565" i="4" s="1"/>
  <c r="P2562" i="4" a="1"/>
  <c r="P2562" i="4" s="1"/>
  <c r="O2562" i="4" a="1"/>
  <c r="O2562" i="4" s="1"/>
  <c r="P2558" i="4" a="1"/>
  <c r="P2558" i="4" s="1"/>
  <c r="O2558" i="4" a="1"/>
  <c r="O2558" i="4" s="1"/>
  <c r="P2552" i="4" a="1"/>
  <c r="P2552" i="4" s="1"/>
  <c r="O2552" i="4" a="1"/>
  <c r="O2552" i="4" s="1"/>
  <c r="P2549" i="4" a="1"/>
  <c r="P2549" i="4" s="1"/>
  <c r="C2549" i="4" s="1"/>
  <c r="O2549" i="4" a="1"/>
  <c r="O2549" i="4" s="1"/>
  <c r="P2546" i="4" a="1"/>
  <c r="P2546" i="4" s="1"/>
  <c r="O2546" i="4" a="1"/>
  <c r="O2546" i="4" s="1"/>
  <c r="P2542" i="4" a="1"/>
  <c r="P2542" i="4" s="1"/>
  <c r="O2542" i="4" a="1"/>
  <c r="O2542" i="4" s="1"/>
  <c r="P2536" i="4" a="1"/>
  <c r="P2536" i="4" s="1"/>
  <c r="O2536" i="4" a="1"/>
  <c r="O2536" i="4" s="1"/>
  <c r="P2533" i="4" a="1"/>
  <c r="P2533" i="4" s="1"/>
  <c r="C2533" i="4" s="1"/>
  <c r="O2533" i="4" a="1"/>
  <c r="O2533" i="4" s="1"/>
  <c r="P2530" i="4" a="1"/>
  <c r="P2530" i="4" s="1"/>
  <c r="O2530" i="4" a="1"/>
  <c r="O2530" i="4" s="1"/>
  <c r="P2526" i="4" a="1"/>
  <c r="P2526" i="4" s="1"/>
  <c r="O2526" i="4" a="1"/>
  <c r="O2526" i="4" s="1"/>
  <c r="P2520" i="4" a="1"/>
  <c r="P2520" i="4" s="1"/>
  <c r="O2520" i="4" a="1"/>
  <c r="O2520" i="4" s="1"/>
  <c r="P2517" i="4" a="1"/>
  <c r="P2517" i="4" s="1"/>
  <c r="C2517" i="4" s="1"/>
  <c r="O2517" i="4" a="1"/>
  <c r="O2517" i="4" s="1"/>
  <c r="P2514" i="4" a="1"/>
  <c r="P2514" i="4" s="1"/>
  <c r="O2514" i="4" a="1"/>
  <c r="O2514" i="4" s="1"/>
  <c r="P2510" i="4" a="1"/>
  <c r="P2510" i="4" s="1"/>
  <c r="O2510" i="4" a="1"/>
  <c r="O2510" i="4" s="1"/>
  <c r="P2504" i="4" a="1"/>
  <c r="P2504" i="4" s="1"/>
  <c r="O2504" i="4" a="1"/>
  <c r="O2504" i="4" s="1"/>
  <c r="P2501" i="4" a="1"/>
  <c r="P2501" i="4" s="1"/>
  <c r="O2501" i="4" a="1"/>
  <c r="O2501" i="4" s="1"/>
  <c r="P2498" i="4" a="1"/>
  <c r="P2498" i="4" s="1"/>
  <c r="O2498" i="4" a="1"/>
  <c r="O2498" i="4" s="1"/>
  <c r="P2494" i="4" a="1"/>
  <c r="P2494" i="4" s="1"/>
  <c r="O2494" i="4" a="1"/>
  <c r="O2494" i="4" s="1"/>
  <c r="P2488" i="4" a="1"/>
  <c r="P2488" i="4" s="1"/>
  <c r="O2488" i="4" a="1"/>
  <c r="O2488" i="4" s="1"/>
  <c r="P2485" i="4" a="1"/>
  <c r="P2485" i="4" s="1"/>
  <c r="O2485" i="4" a="1"/>
  <c r="O2485" i="4" s="1"/>
  <c r="P2482" i="4" a="1"/>
  <c r="P2482" i="4" s="1"/>
  <c r="O2482" i="4" a="1"/>
  <c r="O2482" i="4" s="1"/>
  <c r="P2478" i="4" a="1"/>
  <c r="P2478" i="4" s="1"/>
  <c r="O2478" i="4" a="1"/>
  <c r="O2478" i="4" s="1"/>
  <c r="P2472" i="4" a="1"/>
  <c r="P2472" i="4" s="1"/>
  <c r="O2472" i="4" a="1"/>
  <c r="O2472" i="4" s="1"/>
  <c r="P2469" i="4" a="1"/>
  <c r="P2469" i="4" s="1"/>
  <c r="C2469" i="4" s="1"/>
  <c r="O2469" i="4" a="1"/>
  <c r="O2469" i="4" s="1"/>
  <c r="P2466" i="4" a="1"/>
  <c r="P2466" i="4" s="1"/>
  <c r="O2466" i="4" a="1"/>
  <c r="O2466" i="4" s="1"/>
  <c r="P2462" i="4" a="1"/>
  <c r="P2462" i="4" s="1"/>
  <c r="O2462" i="4" a="1"/>
  <c r="O2462" i="4" s="1"/>
  <c r="P2456" i="4" a="1"/>
  <c r="P2456" i="4" s="1"/>
  <c r="O2456" i="4" a="1"/>
  <c r="O2456" i="4" s="1"/>
  <c r="P2453" i="4" a="1"/>
  <c r="P2453" i="4" s="1"/>
  <c r="O2453" i="4" a="1"/>
  <c r="O2453" i="4" s="1"/>
  <c r="P2450" i="4" a="1"/>
  <c r="P2450" i="4" s="1"/>
  <c r="O2450" i="4" a="1"/>
  <c r="O2450" i="4" s="1"/>
  <c r="P2446" i="4" a="1"/>
  <c r="P2446" i="4" s="1"/>
  <c r="O2446" i="4" a="1"/>
  <c r="O2446" i="4" s="1"/>
  <c r="P2440" i="4" a="1"/>
  <c r="P2440" i="4" s="1"/>
  <c r="O2440" i="4" a="1"/>
  <c r="O2440" i="4" s="1"/>
  <c r="P2437" i="4" a="1"/>
  <c r="P2437" i="4" s="1"/>
  <c r="C2437" i="4" s="1"/>
  <c r="O2437" i="4" a="1"/>
  <c r="O2437" i="4" s="1"/>
  <c r="P2434" i="4" a="1"/>
  <c r="P2434" i="4" s="1"/>
  <c r="O2434" i="4" a="1"/>
  <c r="O2434" i="4" s="1"/>
  <c r="P2430" i="4" a="1"/>
  <c r="P2430" i="4" s="1"/>
  <c r="O2430" i="4" a="1"/>
  <c r="O2430" i="4" s="1"/>
  <c r="P2424" i="4" a="1"/>
  <c r="P2424" i="4" s="1"/>
  <c r="O2424" i="4" a="1"/>
  <c r="O2424" i="4" s="1"/>
  <c r="P2421" i="4" a="1"/>
  <c r="P2421" i="4" s="1"/>
  <c r="C2421" i="4" s="1"/>
  <c r="O2421" i="4" a="1"/>
  <c r="O2421" i="4" s="1"/>
  <c r="P2418" i="4" a="1"/>
  <c r="P2418" i="4" s="1"/>
  <c r="O2418" i="4" a="1"/>
  <c r="O2418" i="4" s="1"/>
  <c r="P2414" i="4" a="1"/>
  <c r="P2414" i="4" s="1"/>
  <c r="O2414" i="4" a="1"/>
  <c r="O2414" i="4" s="1"/>
  <c r="P2408" i="4" a="1"/>
  <c r="P2408" i="4" s="1"/>
  <c r="O2408" i="4" a="1"/>
  <c r="O2408" i="4" s="1"/>
  <c r="P2405" i="4" a="1"/>
  <c r="P2405" i="4" s="1"/>
  <c r="C2405" i="4" s="1"/>
  <c r="O2405" i="4" a="1"/>
  <c r="O2405" i="4" s="1"/>
  <c r="P2402" i="4" a="1"/>
  <c r="P2402" i="4" s="1"/>
  <c r="O2402" i="4" a="1"/>
  <c r="O2402" i="4" s="1"/>
  <c r="P2398" i="4" a="1"/>
  <c r="P2398" i="4" s="1"/>
  <c r="O2398" i="4" a="1"/>
  <c r="O2398" i="4" s="1"/>
  <c r="P2392" i="4" a="1"/>
  <c r="P2392" i="4" s="1"/>
  <c r="O2392" i="4" a="1"/>
  <c r="O2392" i="4" s="1"/>
  <c r="P2389" i="4" a="1"/>
  <c r="P2389" i="4" s="1"/>
  <c r="C2389" i="4" s="1"/>
  <c r="O2389" i="4" a="1"/>
  <c r="O2389" i="4" s="1"/>
  <c r="P2386" i="4" a="1"/>
  <c r="P2386" i="4" s="1"/>
  <c r="O2386" i="4" a="1"/>
  <c r="O2386" i="4" s="1"/>
  <c r="P2382" i="4" a="1"/>
  <c r="P2382" i="4" s="1"/>
  <c r="O2382" i="4" a="1"/>
  <c r="O2382" i="4" s="1"/>
  <c r="P2376" i="4" a="1"/>
  <c r="P2376" i="4" s="1"/>
  <c r="O2376" i="4" a="1"/>
  <c r="O2376" i="4" s="1"/>
  <c r="P2373" i="4" a="1"/>
  <c r="P2373" i="4" s="1"/>
  <c r="C2373" i="4" s="1"/>
  <c r="O2373" i="4" a="1"/>
  <c r="O2373" i="4" s="1"/>
  <c r="P2370" i="4" a="1"/>
  <c r="P2370" i="4" s="1"/>
  <c r="O2370" i="4" a="1"/>
  <c r="O2370" i="4" s="1"/>
  <c r="P2366" i="4" a="1"/>
  <c r="P2366" i="4" s="1"/>
  <c r="O2366" i="4" a="1"/>
  <c r="O2366" i="4" s="1"/>
  <c r="P2360" i="4" a="1"/>
  <c r="P2360" i="4" s="1"/>
  <c r="O2360" i="4" a="1"/>
  <c r="O2360" i="4" s="1"/>
  <c r="P2357" i="4" a="1"/>
  <c r="P2357" i="4" s="1"/>
  <c r="C2357" i="4" s="1"/>
  <c r="O2357" i="4" a="1"/>
  <c r="O2357" i="4" s="1"/>
  <c r="P2354" i="4" a="1"/>
  <c r="P2354" i="4" s="1"/>
  <c r="O2354" i="4" a="1"/>
  <c r="O2354" i="4" s="1"/>
  <c r="P2350" i="4" a="1"/>
  <c r="P2350" i="4" s="1"/>
  <c r="O2350" i="4" a="1"/>
  <c r="O2350" i="4" s="1"/>
  <c r="P2344" i="4" a="1"/>
  <c r="P2344" i="4" s="1"/>
  <c r="O2344" i="4" a="1"/>
  <c r="O2344" i="4" s="1"/>
  <c r="P2341" i="4" a="1"/>
  <c r="P2341" i="4" s="1"/>
  <c r="C2341" i="4" s="1"/>
  <c r="O2341" i="4" a="1"/>
  <c r="O2341" i="4" s="1"/>
  <c r="P2338" i="4" a="1"/>
  <c r="P2338" i="4" s="1"/>
  <c r="O2338" i="4" a="1"/>
  <c r="O2338" i="4" s="1"/>
  <c r="P2334" i="4" a="1"/>
  <c r="P2334" i="4" s="1"/>
  <c r="O2334" i="4" a="1"/>
  <c r="O2334" i="4" s="1"/>
  <c r="P2328" i="4" a="1"/>
  <c r="P2328" i="4" s="1"/>
  <c r="O2328" i="4" a="1"/>
  <c r="O2328" i="4" s="1"/>
  <c r="P2325" i="4" a="1"/>
  <c r="P2325" i="4" s="1"/>
  <c r="C2325" i="4" s="1"/>
  <c r="O2325" i="4" a="1"/>
  <c r="O2325" i="4" s="1"/>
  <c r="P2322" i="4" a="1"/>
  <c r="P2322" i="4" s="1"/>
  <c r="O2322" i="4" a="1"/>
  <c r="O2322" i="4" s="1"/>
  <c r="P2318" i="4" a="1"/>
  <c r="P2318" i="4" s="1"/>
  <c r="O2318" i="4" a="1"/>
  <c r="O2318" i="4" s="1"/>
  <c r="P2312" i="4" a="1"/>
  <c r="P2312" i="4" s="1"/>
  <c r="O2312" i="4" a="1"/>
  <c r="O2312" i="4" s="1"/>
  <c r="P2309" i="4" a="1"/>
  <c r="P2309" i="4" s="1"/>
  <c r="C2309" i="4" s="1"/>
  <c r="O2309" i="4" a="1"/>
  <c r="O2309" i="4" s="1"/>
  <c r="P2306" i="4" a="1"/>
  <c r="P2306" i="4" s="1"/>
  <c r="O2306" i="4" a="1"/>
  <c r="O2306" i="4" s="1"/>
  <c r="P2302" i="4" a="1"/>
  <c r="P2302" i="4" s="1"/>
  <c r="C2302" i="4" s="1"/>
  <c r="O2302" i="4" a="1"/>
  <c r="O2302" i="4" s="1"/>
  <c r="P2296" i="4" a="1"/>
  <c r="P2296" i="4" s="1"/>
  <c r="O2296" i="4" a="1"/>
  <c r="O2296" i="4" s="1"/>
  <c r="P2293" i="4" a="1"/>
  <c r="P2293" i="4" s="1"/>
  <c r="O2293" i="4" a="1"/>
  <c r="O2293" i="4" s="1"/>
  <c r="P2290" i="4" a="1"/>
  <c r="P2290" i="4" s="1"/>
  <c r="C2290" i="4" s="1"/>
  <c r="O2290" i="4" a="1"/>
  <c r="O2290" i="4" s="1"/>
  <c r="P2286" i="4" a="1"/>
  <c r="P2286" i="4" s="1"/>
  <c r="C2286" i="4" s="1"/>
  <c r="O2286" i="4" a="1"/>
  <c r="O2286" i="4" s="1"/>
  <c r="P2280" i="4" a="1"/>
  <c r="P2280" i="4" s="1"/>
  <c r="O2280" i="4" a="1"/>
  <c r="O2280" i="4" s="1"/>
  <c r="P2277" i="4" a="1"/>
  <c r="P2277" i="4" s="1"/>
  <c r="C2277" i="4" s="1"/>
  <c r="O2277" i="4" a="1"/>
  <c r="O2277" i="4" s="1"/>
  <c r="P2274" i="4" a="1"/>
  <c r="P2274" i="4" s="1"/>
  <c r="C2274" i="4" s="1"/>
  <c r="O2274" i="4" a="1"/>
  <c r="O2274" i="4" s="1"/>
  <c r="P2270" i="4" a="1"/>
  <c r="P2270" i="4" s="1"/>
  <c r="O2270" i="4" a="1"/>
  <c r="O2270" i="4" s="1"/>
  <c r="P2264" i="4" a="1"/>
  <c r="P2264" i="4" s="1"/>
  <c r="O2264" i="4" a="1"/>
  <c r="O2264" i="4" s="1"/>
  <c r="P2261" i="4" a="1"/>
  <c r="P2261" i="4" s="1"/>
  <c r="C2261" i="4" s="1"/>
  <c r="O2261" i="4" a="1"/>
  <c r="O2261" i="4" s="1"/>
  <c r="P2258" i="4" a="1"/>
  <c r="P2258" i="4" s="1"/>
  <c r="C2258" i="4" s="1"/>
  <c r="O2258" i="4" a="1"/>
  <c r="O2258" i="4" s="1"/>
  <c r="P2254" i="4" a="1"/>
  <c r="P2254" i="4" s="1"/>
  <c r="O2254" i="4" a="1"/>
  <c r="O2254" i="4" s="1"/>
  <c r="P2248" i="4" a="1"/>
  <c r="P2248" i="4" s="1"/>
  <c r="O2248" i="4" a="1"/>
  <c r="O2248" i="4" s="1"/>
  <c r="P2245" i="4" a="1"/>
  <c r="P2245" i="4" s="1"/>
  <c r="O2245" i="4" a="1"/>
  <c r="O2245" i="4" s="1"/>
  <c r="P2242" i="4" a="1"/>
  <c r="P2242" i="4" s="1"/>
  <c r="C2242" i="4" s="1"/>
  <c r="O2242" i="4" a="1"/>
  <c r="O2242" i="4" s="1"/>
  <c r="P2238" i="4" a="1"/>
  <c r="P2238" i="4" s="1"/>
  <c r="C2238" i="4" s="1"/>
  <c r="O2238" i="4" a="1"/>
  <c r="O2238" i="4" s="1"/>
  <c r="P2232" i="4" a="1"/>
  <c r="P2232" i="4" s="1"/>
  <c r="C2232" i="4" s="1"/>
  <c r="O2232" i="4" a="1"/>
  <c r="O2232" i="4" s="1"/>
  <c r="P2229" i="4" a="1"/>
  <c r="P2229" i="4" s="1"/>
  <c r="O2229" i="4" a="1"/>
  <c r="O2229" i="4" s="1"/>
  <c r="P2226" i="4" a="1"/>
  <c r="P2226" i="4" s="1"/>
  <c r="C2226" i="4" s="1"/>
  <c r="O2226" i="4" a="1"/>
  <c r="O2226" i="4" s="1"/>
  <c r="P2222" i="4" a="1"/>
  <c r="P2222" i="4" s="1"/>
  <c r="C2222" i="4" s="1"/>
  <c r="O2222" i="4" a="1"/>
  <c r="O2222" i="4" s="1"/>
  <c r="P2216" i="4" a="1"/>
  <c r="P2216" i="4" s="1"/>
  <c r="O2216" i="4" a="1"/>
  <c r="O2216" i="4" s="1"/>
  <c r="P2213" i="4" a="1"/>
  <c r="P2213" i="4" s="1"/>
  <c r="O2213" i="4" a="1"/>
  <c r="O2213" i="4" s="1"/>
  <c r="P2210" i="4" a="1"/>
  <c r="P2210" i="4" s="1"/>
  <c r="O2210" i="4" a="1"/>
  <c r="O2210" i="4" s="1"/>
  <c r="P2206" i="4" a="1"/>
  <c r="P2206" i="4" s="1"/>
  <c r="C2206" i="4" s="1"/>
  <c r="O2206" i="4" a="1"/>
  <c r="O2206" i="4" s="1"/>
  <c r="P2200" i="4" a="1"/>
  <c r="P2200" i="4" s="1"/>
  <c r="O2200" i="4" a="1"/>
  <c r="O2200" i="4" s="1"/>
  <c r="P2197" i="4" a="1"/>
  <c r="P2197" i="4" s="1"/>
  <c r="C2197" i="4" s="1"/>
  <c r="O2197" i="4" a="1"/>
  <c r="O2197" i="4" s="1"/>
  <c r="P2194" i="4" a="1"/>
  <c r="P2194" i="4" s="1"/>
  <c r="O2194" i="4" a="1"/>
  <c r="O2194" i="4" s="1"/>
  <c r="P2190" i="4" a="1"/>
  <c r="P2190" i="4" s="1"/>
  <c r="O2190" i="4" a="1"/>
  <c r="O2190" i="4" s="1"/>
  <c r="P2184" i="4" a="1"/>
  <c r="P2184" i="4" s="1"/>
  <c r="O2184" i="4" a="1"/>
  <c r="O2184" i="4" s="1"/>
  <c r="P2181" i="4" a="1"/>
  <c r="P2181" i="4" s="1"/>
  <c r="O2181" i="4" a="1"/>
  <c r="O2181" i="4" s="1"/>
  <c r="P2178" i="4" a="1"/>
  <c r="P2178" i="4" s="1"/>
  <c r="O2178" i="4" a="1"/>
  <c r="O2178" i="4" s="1"/>
  <c r="P2174" i="4" a="1"/>
  <c r="P2174" i="4" s="1"/>
  <c r="O2174" i="4" a="1"/>
  <c r="O2174" i="4" s="1"/>
  <c r="P2168" i="4" a="1"/>
  <c r="P2168" i="4" s="1"/>
  <c r="O2168" i="4" a="1"/>
  <c r="O2168" i="4" s="1"/>
  <c r="P2165" i="4" a="1"/>
  <c r="P2165" i="4" s="1"/>
  <c r="C2165" i="4" s="1"/>
  <c r="O2165" i="4" a="1"/>
  <c r="O2165" i="4" s="1"/>
  <c r="P2162" i="4" a="1"/>
  <c r="P2162" i="4" s="1"/>
  <c r="O2162" i="4" a="1"/>
  <c r="O2162" i="4" s="1"/>
  <c r="P2158" i="4" a="1"/>
  <c r="P2158" i="4" s="1"/>
  <c r="O2158" i="4" a="1"/>
  <c r="O2158" i="4" s="1"/>
  <c r="P2152" i="4" a="1"/>
  <c r="P2152" i="4" s="1"/>
  <c r="O2152" i="4" a="1"/>
  <c r="O2152" i="4" s="1"/>
  <c r="P2149" i="4" a="1"/>
  <c r="P2149" i="4" s="1"/>
  <c r="C2149" i="4" s="1"/>
  <c r="O2149" i="4" a="1"/>
  <c r="O2149" i="4" s="1"/>
  <c r="P2146" i="4" a="1"/>
  <c r="P2146" i="4" s="1"/>
  <c r="O2146" i="4" a="1"/>
  <c r="O2146" i="4" s="1"/>
  <c r="P2142" i="4" a="1"/>
  <c r="P2142" i="4" s="1"/>
  <c r="O2142" i="4" a="1"/>
  <c r="O2142" i="4" s="1"/>
  <c r="P2136" i="4" a="1"/>
  <c r="P2136" i="4" s="1"/>
  <c r="O2136" i="4" a="1"/>
  <c r="O2136" i="4" s="1"/>
  <c r="P2133" i="4" a="1"/>
  <c r="P2133" i="4" s="1"/>
  <c r="C2133" i="4" s="1"/>
  <c r="O2133" i="4" a="1"/>
  <c r="O2133" i="4" s="1"/>
  <c r="P2130" i="4" a="1"/>
  <c r="P2130" i="4" s="1"/>
  <c r="O2130" i="4" a="1"/>
  <c r="O2130" i="4" s="1"/>
  <c r="P2126" i="4" a="1"/>
  <c r="P2126" i="4" s="1"/>
  <c r="O2126" i="4" a="1"/>
  <c r="O2126" i="4" s="1"/>
  <c r="P2120" i="4" a="1"/>
  <c r="P2120" i="4" s="1"/>
  <c r="O2120" i="4" a="1"/>
  <c r="O2120" i="4" s="1"/>
  <c r="P2117" i="4" a="1"/>
  <c r="P2117" i="4" s="1"/>
  <c r="O2117" i="4" a="1"/>
  <c r="O2117" i="4" s="1"/>
  <c r="P2114" i="4" a="1"/>
  <c r="P2114" i="4" s="1"/>
  <c r="C2114" i="4" s="1"/>
  <c r="O2114" i="4" a="1"/>
  <c r="O2114" i="4" s="1"/>
  <c r="P2110" i="4" a="1"/>
  <c r="P2110" i="4" s="1"/>
  <c r="C2110" i="4" s="1"/>
  <c r="O2110" i="4" a="1"/>
  <c r="O2110" i="4" s="1"/>
  <c r="P2104" i="4" a="1"/>
  <c r="P2104" i="4" s="1"/>
  <c r="C2104" i="4" s="1"/>
  <c r="O2104" i="4" a="1"/>
  <c r="O2104" i="4" s="1"/>
  <c r="P2101" i="4" a="1"/>
  <c r="P2101" i="4" s="1"/>
  <c r="C2101" i="4" s="1"/>
  <c r="O2101" i="4" a="1"/>
  <c r="O2101" i="4" s="1"/>
  <c r="P2098" i="4" a="1"/>
  <c r="P2098" i="4" s="1"/>
  <c r="C2098" i="4" s="1"/>
  <c r="O2098" i="4" a="1"/>
  <c r="O2098" i="4" s="1"/>
  <c r="P2094" i="4" a="1"/>
  <c r="P2094" i="4" s="1"/>
  <c r="C2094" i="4" s="1"/>
  <c r="O2094" i="4" a="1"/>
  <c r="O2094" i="4" s="1"/>
  <c r="P2088" i="4" a="1"/>
  <c r="P2088" i="4" s="1"/>
  <c r="O2088" i="4" a="1"/>
  <c r="O2088" i="4" s="1"/>
  <c r="P2085" i="4" a="1"/>
  <c r="P2085" i="4" s="1"/>
  <c r="C2085" i="4" s="1"/>
  <c r="O2085" i="4" a="1"/>
  <c r="O2085" i="4" s="1"/>
  <c r="P2082" i="4" a="1"/>
  <c r="P2082" i="4" s="1"/>
  <c r="C2082" i="4" s="1"/>
  <c r="O2082" i="4" a="1"/>
  <c r="O2082" i="4" s="1"/>
  <c r="P2078" i="4" a="1"/>
  <c r="P2078" i="4" s="1"/>
  <c r="C2078" i="4" s="1"/>
  <c r="O2078" i="4" a="1"/>
  <c r="O2078" i="4" s="1"/>
  <c r="P2072" i="4" a="1"/>
  <c r="P2072" i="4" s="1"/>
  <c r="C2072" i="4" s="1"/>
  <c r="O2072" i="4" a="1"/>
  <c r="O2072" i="4" s="1"/>
  <c r="P2069" i="4" a="1"/>
  <c r="P2069" i="4" s="1"/>
  <c r="C2069" i="4" s="1"/>
  <c r="O2069" i="4" a="1"/>
  <c r="O2069" i="4" s="1"/>
  <c r="P2066" i="4" a="1"/>
  <c r="P2066" i="4" s="1"/>
  <c r="C2066" i="4" s="1"/>
  <c r="O2066" i="4" a="1"/>
  <c r="O2066" i="4" s="1"/>
  <c r="P2062" i="4" a="1"/>
  <c r="P2062" i="4" s="1"/>
  <c r="C2062" i="4" s="1"/>
  <c r="O2062" i="4" a="1"/>
  <c r="O2062" i="4" s="1"/>
  <c r="P2056" i="4" a="1"/>
  <c r="P2056" i="4" s="1"/>
  <c r="O2056" i="4" a="1"/>
  <c r="O2056" i="4" s="1"/>
  <c r="P2053" i="4" a="1"/>
  <c r="P2053" i="4" s="1"/>
  <c r="O2053" i="4" a="1"/>
  <c r="O2053" i="4" s="1"/>
  <c r="P2050" i="4" a="1"/>
  <c r="P2050" i="4" s="1"/>
  <c r="C2050" i="4" s="1"/>
  <c r="O2050" i="4" a="1"/>
  <c r="O2050" i="4" s="1"/>
  <c r="P2046" i="4" a="1"/>
  <c r="P2046" i="4" s="1"/>
  <c r="C2046" i="4" s="1"/>
  <c r="O2046" i="4" a="1"/>
  <c r="O2046" i="4" s="1"/>
  <c r="P2040" i="4" a="1"/>
  <c r="P2040" i="4" s="1"/>
  <c r="C2040" i="4" s="1"/>
  <c r="O2040" i="4" a="1"/>
  <c r="O2040" i="4" s="1"/>
  <c r="P2037" i="4" a="1"/>
  <c r="P2037" i="4" s="1"/>
  <c r="O2037" i="4" a="1"/>
  <c r="O2037" i="4" s="1"/>
  <c r="P2034" i="4" a="1"/>
  <c r="P2034" i="4" s="1"/>
  <c r="C2034" i="4" s="1"/>
  <c r="O2034" i="4" a="1"/>
  <c r="O2034" i="4" s="1"/>
  <c r="P2030" i="4" a="1"/>
  <c r="P2030" i="4" s="1"/>
  <c r="C2030" i="4" s="1"/>
  <c r="O2030" i="4" a="1"/>
  <c r="O2030" i="4" s="1"/>
  <c r="P2024" i="4" a="1"/>
  <c r="P2024" i="4" s="1"/>
  <c r="O2024" i="4" a="1"/>
  <c r="O2024" i="4" s="1"/>
  <c r="P2021" i="4" a="1"/>
  <c r="P2021" i="4" s="1"/>
  <c r="O2021" i="4" a="1"/>
  <c r="O2021" i="4" s="1"/>
  <c r="P2018" i="4" a="1"/>
  <c r="P2018" i="4" s="1"/>
  <c r="O2018" i="4" a="1"/>
  <c r="O2018" i="4" s="1"/>
  <c r="P2014" i="4" a="1"/>
  <c r="P2014" i="4" s="1"/>
  <c r="C2014" i="4" s="1"/>
  <c r="O2014" i="4" a="1"/>
  <c r="O2014" i="4" s="1"/>
  <c r="P2008" i="4" a="1"/>
  <c r="P2008" i="4" s="1"/>
  <c r="C2008" i="4" s="1"/>
  <c r="O2008" i="4" a="1"/>
  <c r="O2008" i="4" s="1"/>
  <c r="P2005" i="4" a="1"/>
  <c r="P2005" i="4" s="1"/>
  <c r="O2005" i="4" a="1"/>
  <c r="O2005" i="4" s="1"/>
  <c r="P2002" i="4" a="1"/>
  <c r="P2002" i="4" s="1"/>
  <c r="O2002" i="4" a="1"/>
  <c r="O2002" i="4" s="1"/>
  <c r="P1998" i="4" a="1"/>
  <c r="P1998" i="4" s="1"/>
  <c r="C1998" i="4" s="1"/>
  <c r="O1998" i="4" a="1"/>
  <c r="O1998" i="4" s="1"/>
  <c r="P1992" i="4" a="1"/>
  <c r="P1992" i="4" s="1"/>
  <c r="O1992" i="4" a="1"/>
  <c r="O1992" i="4" s="1"/>
  <c r="P1989" i="4" a="1"/>
  <c r="P1989" i="4" s="1"/>
  <c r="O1989" i="4" a="1"/>
  <c r="O1989" i="4" s="1"/>
  <c r="P1986" i="4" a="1"/>
  <c r="P1986" i="4" s="1"/>
  <c r="C1986" i="4" s="1"/>
  <c r="O1986" i="4" a="1"/>
  <c r="O1986" i="4" s="1"/>
  <c r="P1982" i="4" a="1"/>
  <c r="P1982" i="4" s="1"/>
  <c r="C1982" i="4" s="1"/>
  <c r="O1982" i="4" a="1"/>
  <c r="O1982" i="4" s="1"/>
  <c r="P1976" i="4" a="1"/>
  <c r="P1976" i="4" s="1"/>
  <c r="C1976" i="4" s="1"/>
  <c r="O1976" i="4" a="1"/>
  <c r="O1976" i="4" s="1"/>
  <c r="P1973" i="4" a="1"/>
  <c r="P1973" i="4" s="1"/>
  <c r="C1973" i="4" s="1"/>
  <c r="O1973" i="4" a="1"/>
  <c r="O1973" i="4" s="1"/>
  <c r="P1970" i="4" a="1"/>
  <c r="P1970" i="4" s="1"/>
  <c r="C1970" i="4" s="1"/>
  <c r="O1970" i="4" a="1"/>
  <c r="O1970" i="4" s="1"/>
  <c r="P1966" i="4" a="1"/>
  <c r="P1966" i="4" s="1"/>
  <c r="C1966" i="4" s="1"/>
  <c r="O1966" i="4" a="1"/>
  <c r="O1966" i="4" s="1"/>
  <c r="P1960" i="4" a="1"/>
  <c r="P1960" i="4" s="1"/>
  <c r="C1960" i="4" s="1"/>
  <c r="O1960" i="4" a="1"/>
  <c r="O1960" i="4" s="1"/>
  <c r="P1957" i="4" a="1"/>
  <c r="P1957" i="4" s="1"/>
  <c r="O1957" i="4" a="1"/>
  <c r="O1957" i="4" s="1"/>
  <c r="P1954" i="4" a="1"/>
  <c r="P1954" i="4" s="1"/>
  <c r="C1954" i="4" s="1"/>
  <c r="O1954" i="4" a="1"/>
  <c r="O1954" i="4" s="1"/>
  <c r="P1947" i="4" a="1"/>
  <c r="P1947" i="4" s="1"/>
  <c r="O1947" i="4" a="1"/>
  <c r="O1947" i="4" s="1"/>
  <c r="P1943" i="4" a="1"/>
  <c r="P1943" i="4" s="1"/>
  <c r="O1943" i="4" a="1"/>
  <c r="O1943" i="4" s="1"/>
  <c r="P1940" i="4" a="1"/>
  <c r="P1940" i="4" s="1"/>
  <c r="O1940" i="4" a="1"/>
  <c r="O1940" i="4" s="1"/>
  <c r="P1936" i="4" a="1"/>
  <c r="P1936" i="4" s="1"/>
  <c r="C1936" i="4" s="1"/>
  <c r="O1936" i="4" a="1"/>
  <c r="O1936" i="4" s="1"/>
  <c r="P1933" i="4" a="1"/>
  <c r="P1933" i="4" s="1"/>
  <c r="O1933" i="4" a="1"/>
  <c r="O1933" i="4" s="1"/>
  <c r="P1929" i="4" a="1"/>
  <c r="P1929" i="4" s="1"/>
  <c r="O1929" i="4" a="1"/>
  <c r="O1929" i="4" s="1"/>
  <c r="P1922" i="4" a="1"/>
  <c r="P1922" i="4" s="1"/>
  <c r="O1922" i="4" a="1"/>
  <c r="O1922" i="4" s="1"/>
  <c r="P1915" i="4" a="1"/>
  <c r="P1915" i="4" s="1"/>
  <c r="C1915" i="4" s="1"/>
  <c r="O1915" i="4" a="1"/>
  <c r="O1915" i="4" s="1"/>
  <c r="P1911" i="4" a="1"/>
  <c r="P1911" i="4" s="1"/>
  <c r="C1911" i="4" s="1"/>
  <c r="O1911" i="4" a="1"/>
  <c r="O1911" i="4" s="1"/>
  <c r="P1908" i="4" a="1"/>
  <c r="P1908" i="4" s="1"/>
  <c r="C1908" i="4" s="1"/>
  <c r="O1908" i="4" a="1"/>
  <c r="O1908" i="4" s="1"/>
  <c r="P1904" i="4" a="1"/>
  <c r="P1904" i="4" s="1"/>
  <c r="O1904" i="4" a="1"/>
  <c r="O1904" i="4" s="1"/>
  <c r="P1901" i="4" a="1"/>
  <c r="P1901" i="4" s="1"/>
  <c r="O1901" i="4" a="1"/>
  <c r="O1901" i="4" s="1"/>
  <c r="P1897" i="4" a="1"/>
  <c r="P1897" i="4" s="1"/>
  <c r="O1897" i="4" a="1"/>
  <c r="O1897" i="4" s="1"/>
  <c r="P1890" i="4" a="1"/>
  <c r="P1890" i="4" s="1"/>
  <c r="O1890" i="4" a="1"/>
  <c r="O1890" i="4" s="1"/>
  <c r="P1883" i="4" a="1"/>
  <c r="P1883" i="4" s="1"/>
  <c r="O1883" i="4" a="1"/>
  <c r="O1883" i="4" s="1"/>
  <c r="P1879" i="4" a="1"/>
  <c r="P1879" i="4" s="1"/>
  <c r="O1879" i="4" a="1"/>
  <c r="O1879" i="4" s="1"/>
  <c r="P1876" i="4" a="1"/>
  <c r="P1876" i="4" s="1"/>
  <c r="O1876" i="4" a="1"/>
  <c r="O1876" i="4" s="1"/>
  <c r="P1872" i="4" a="1"/>
  <c r="P1872" i="4" s="1"/>
  <c r="C1872" i="4" s="1"/>
  <c r="O1872" i="4" a="1"/>
  <c r="O1872" i="4" s="1"/>
  <c r="P1869" i="4" a="1"/>
  <c r="P1869" i="4" s="1"/>
  <c r="O1869" i="4" a="1"/>
  <c r="O1869" i="4" s="1"/>
  <c r="P1865" i="4" a="1"/>
  <c r="P1865" i="4" s="1"/>
  <c r="O1865" i="4" a="1"/>
  <c r="O1865" i="4" s="1"/>
  <c r="P1858" i="4" a="1"/>
  <c r="P1858" i="4" s="1"/>
  <c r="C1858" i="4" s="1"/>
  <c r="O1858" i="4" a="1"/>
  <c r="O1858" i="4" s="1"/>
  <c r="P1851" i="4" a="1"/>
  <c r="P1851" i="4" s="1"/>
  <c r="O1851" i="4" a="1"/>
  <c r="O1851" i="4" s="1"/>
  <c r="P1847" i="4" a="1"/>
  <c r="P1847" i="4" s="1"/>
  <c r="O1847" i="4" a="1"/>
  <c r="O1847" i="4" s="1"/>
  <c r="P1844" i="4" a="1"/>
  <c r="P1844" i="4" s="1"/>
  <c r="O1844" i="4" a="1"/>
  <c r="O1844" i="4" s="1"/>
  <c r="P1840" i="4" a="1"/>
  <c r="P1840" i="4" s="1"/>
  <c r="O1840" i="4" a="1"/>
  <c r="O1840" i="4" s="1"/>
  <c r="P1837" i="4" a="1"/>
  <c r="P1837" i="4" s="1"/>
  <c r="O1837" i="4" a="1"/>
  <c r="O1837" i="4" s="1"/>
  <c r="P1833" i="4" a="1"/>
  <c r="P1833" i="4" s="1"/>
  <c r="O1833" i="4" a="1"/>
  <c r="O1833" i="4" s="1"/>
  <c r="P1826" i="4" a="1"/>
  <c r="P1826" i="4" s="1"/>
  <c r="C1826" i="4" s="1"/>
  <c r="O1826" i="4" a="1"/>
  <c r="O1826" i="4" s="1"/>
  <c r="P1819" i="4" a="1"/>
  <c r="P1819" i="4" s="1"/>
  <c r="C1819" i="4" s="1"/>
  <c r="O1819" i="4" a="1"/>
  <c r="O1819" i="4" s="1"/>
  <c r="P1815" i="4" a="1"/>
  <c r="P1815" i="4" s="1"/>
  <c r="O1815" i="4" a="1"/>
  <c r="O1815" i="4" s="1"/>
  <c r="P1812" i="4" a="1"/>
  <c r="P1812" i="4" s="1"/>
  <c r="O1812" i="4" a="1"/>
  <c r="O1812" i="4" s="1"/>
  <c r="O1808" i="4" a="1"/>
  <c r="O1808" i="4" s="1"/>
  <c r="P1808" i="4" a="1"/>
  <c r="P1808" i="4" s="1"/>
  <c r="P1805" i="4" a="1"/>
  <c r="P1805" i="4" s="1"/>
  <c r="O1805" i="4" a="1"/>
  <c r="O1805" i="4" s="1"/>
  <c r="P1801" i="4" a="1"/>
  <c r="P1801" i="4" s="1"/>
  <c r="C1801" i="4" s="1"/>
  <c r="O1801" i="4" a="1"/>
  <c r="O1801" i="4" s="1"/>
  <c r="P1794" i="4" a="1"/>
  <c r="P1794" i="4" s="1"/>
  <c r="C1794" i="4" s="1"/>
  <c r="O1794" i="4" a="1"/>
  <c r="O1794" i="4" s="1"/>
  <c r="P1787" i="4" a="1"/>
  <c r="P1787" i="4" s="1"/>
  <c r="O1787" i="4" a="1"/>
  <c r="O1787" i="4" s="1"/>
  <c r="P1783" i="4" a="1"/>
  <c r="P1783" i="4" s="1"/>
  <c r="O1783" i="4" a="1"/>
  <c r="O1783" i="4" s="1"/>
  <c r="P1780" i="4" a="1"/>
  <c r="P1780" i="4" s="1"/>
  <c r="O1780" i="4" a="1"/>
  <c r="O1780" i="4" s="1"/>
  <c r="P1776" i="4" a="1"/>
  <c r="P1776" i="4" s="1"/>
  <c r="O1776" i="4" a="1"/>
  <c r="O1776" i="4" s="1"/>
  <c r="P1773" i="4" a="1"/>
  <c r="P1773" i="4" s="1"/>
  <c r="O1773" i="4" a="1"/>
  <c r="O1773" i="4" s="1"/>
  <c r="P1769" i="4" a="1"/>
  <c r="P1769" i="4" s="1"/>
  <c r="C1769" i="4" s="1"/>
  <c r="O1769" i="4" a="1"/>
  <c r="O1769" i="4" s="1"/>
  <c r="P1762" i="4" a="1"/>
  <c r="P1762" i="4" s="1"/>
  <c r="O1762" i="4" a="1"/>
  <c r="O1762" i="4" s="1"/>
  <c r="P1755" i="4" a="1"/>
  <c r="P1755" i="4" s="1"/>
  <c r="C1755" i="4" s="1"/>
  <c r="O1755" i="4" a="1"/>
  <c r="O1755" i="4" s="1"/>
  <c r="P1751" i="4" a="1"/>
  <c r="P1751" i="4" s="1"/>
  <c r="C1751" i="4" s="1"/>
  <c r="O1751" i="4" a="1"/>
  <c r="O1751" i="4" s="1"/>
  <c r="P1748" i="4" a="1"/>
  <c r="P1748" i="4" s="1"/>
  <c r="O1748" i="4" a="1"/>
  <c r="O1748" i="4" s="1"/>
  <c r="P1744" i="4" a="1"/>
  <c r="P1744" i="4" s="1"/>
  <c r="O1744" i="4" a="1"/>
  <c r="O1744" i="4" s="1"/>
  <c r="P1741" i="4" a="1"/>
  <c r="P1741" i="4" s="1"/>
  <c r="O1741" i="4" a="1"/>
  <c r="O1741" i="4" s="1"/>
  <c r="P1737" i="4" a="1"/>
  <c r="P1737" i="4" s="1"/>
  <c r="C1737" i="4" s="1"/>
  <c r="O1737" i="4" a="1"/>
  <c r="O1737" i="4" s="1"/>
  <c r="P1730" i="4" a="1"/>
  <c r="P1730" i="4" s="1"/>
  <c r="C1730" i="4" s="1"/>
  <c r="O1730" i="4" a="1"/>
  <c r="O1730" i="4" s="1"/>
  <c r="P1723" i="4" a="1"/>
  <c r="P1723" i="4" s="1"/>
  <c r="C1723" i="4" s="1"/>
  <c r="O1723" i="4" a="1"/>
  <c r="O1723" i="4" s="1"/>
  <c r="P1719" i="4" a="1"/>
  <c r="P1719" i="4" s="1"/>
  <c r="C1719" i="4" s="1"/>
  <c r="O1719" i="4" a="1"/>
  <c r="O1719" i="4" s="1"/>
  <c r="P1716" i="4" a="1"/>
  <c r="P1716" i="4" s="1"/>
  <c r="O1716" i="4" a="1"/>
  <c r="O1716" i="4" s="1"/>
  <c r="P1712" i="4" a="1"/>
  <c r="P1712" i="4" s="1"/>
  <c r="O1712" i="4" a="1"/>
  <c r="O1712" i="4" s="1"/>
  <c r="P1709" i="4" a="1"/>
  <c r="P1709" i="4" s="1"/>
  <c r="O1709" i="4" a="1"/>
  <c r="O1709" i="4" s="1"/>
  <c r="P1705" i="4" a="1"/>
  <c r="P1705" i="4" s="1"/>
  <c r="C1705" i="4" s="1"/>
  <c r="O1705" i="4" a="1"/>
  <c r="O1705" i="4" s="1"/>
  <c r="P1698" i="4" a="1"/>
  <c r="P1698" i="4" s="1"/>
  <c r="O1698" i="4" a="1"/>
  <c r="O1698" i="4" s="1"/>
  <c r="P1691" i="4" a="1"/>
  <c r="P1691" i="4" s="1"/>
  <c r="C1691" i="4" s="1"/>
  <c r="O1691" i="4" a="1"/>
  <c r="O1691" i="4" s="1"/>
  <c r="P1687" i="4" a="1"/>
  <c r="P1687" i="4" s="1"/>
  <c r="C1687" i="4" s="1"/>
  <c r="O1687" i="4" a="1"/>
  <c r="O1687" i="4" s="1"/>
  <c r="P1684" i="4" a="1"/>
  <c r="P1684" i="4" s="1"/>
  <c r="O1684" i="4" a="1"/>
  <c r="O1684" i="4" s="1"/>
  <c r="P1680" i="4" a="1"/>
  <c r="P1680" i="4" s="1"/>
  <c r="O1680" i="4" a="1"/>
  <c r="O1680" i="4" s="1"/>
  <c r="P1677" i="4" a="1"/>
  <c r="P1677" i="4" s="1"/>
  <c r="C1677" i="4" s="1"/>
  <c r="O1677" i="4" a="1"/>
  <c r="O1677" i="4" s="1"/>
  <c r="P1673" i="4" a="1"/>
  <c r="P1673" i="4" s="1"/>
  <c r="C1673" i="4" s="1"/>
  <c r="O1673" i="4" a="1"/>
  <c r="O1673" i="4" s="1"/>
  <c r="P1666" i="4" a="1"/>
  <c r="P1666" i="4" s="1"/>
  <c r="C1666" i="4" s="1"/>
  <c r="O1666" i="4" a="1"/>
  <c r="O1666" i="4" s="1"/>
  <c r="P1659" i="4" a="1"/>
  <c r="P1659" i="4" s="1"/>
  <c r="C1659" i="4" s="1"/>
  <c r="O1659" i="4" a="1"/>
  <c r="O1659" i="4" s="1"/>
  <c r="P1655" i="4" a="1"/>
  <c r="P1655" i="4" s="1"/>
  <c r="C1655" i="4" s="1"/>
  <c r="O1655" i="4" a="1"/>
  <c r="O1655" i="4" s="1"/>
  <c r="P1652" i="4" a="1"/>
  <c r="P1652" i="4" s="1"/>
  <c r="C1652" i="4" s="1"/>
  <c r="O1652" i="4" a="1"/>
  <c r="O1652" i="4" s="1"/>
  <c r="P1648" i="4" a="1"/>
  <c r="P1648" i="4" s="1"/>
  <c r="C1648" i="4" s="1"/>
  <c r="O1648" i="4" a="1"/>
  <c r="O1648" i="4" s="1"/>
  <c r="P1645" i="4" a="1"/>
  <c r="P1645" i="4" s="1"/>
  <c r="C1645" i="4" s="1"/>
  <c r="O1645" i="4" a="1"/>
  <c r="O1645" i="4" s="1"/>
  <c r="P1641" i="4" a="1"/>
  <c r="P1641" i="4" s="1"/>
  <c r="C1641" i="4" s="1"/>
  <c r="O1641" i="4" a="1"/>
  <c r="O1641" i="4" s="1"/>
  <c r="P1638" i="4" a="1"/>
  <c r="P1638" i="4" s="1"/>
  <c r="O1638" i="4" a="1"/>
  <c r="O1638" i="4" s="1"/>
  <c r="P1634" i="4" a="1"/>
  <c r="P1634" i="4" s="1"/>
  <c r="O1634" i="4" a="1"/>
  <c r="O1634" i="4" s="1"/>
  <c r="P1631" i="4" a="1"/>
  <c r="P1631" i="4" s="1"/>
  <c r="C1631" i="4" s="1"/>
  <c r="O1631" i="4" a="1"/>
  <c r="O1631" i="4" s="1"/>
  <c r="O1627" i="4" a="1"/>
  <c r="O1627" i="4" s="1"/>
  <c r="P1627" i="4" a="1"/>
  <c r="P1627" i="4" s="1"/>
  <c r="C1627" i="4" s="1"/>
  <c r="P1620" i="4" a="1"/>
  <c r="P1620" i="4" s="1"/>
  <c r="C1620" i="4" s="1"/>
  <c r="O1620" i="4" a="1"/>
  <c r="O1620" i="4" s="1"/>
  <c r="P1613" i="4" a="1"/>
  <c r="P1613" i="4" s="1"/>
  <c r="O1613" i="4" a="1"/>
  <c r="O1613" i="4" s="1"/>
  <c r="P1609" i="4" a="1"/>
  <c r="P1609" i="4" s="1"/>
  <c r="C1609" i="4" s="1"/>
  <c r="O1609" i="4" a="1"/>
  <c r="O1609" i="4" s="1"/>
  <c r="P1606" i="4" a="1"/>
  <c r="P1606" i="4" s="1"/>
  <c r="O1606" i="4" a="1"/>
  <c r="O1606" i="4" s="1"/>
  <c r="P1602" i="4" a="1"/>
  <c r="P1602" i="4" s="1"/>
  <c r="O1602" i="4" a="1"/>
  <c r="O1602" i="4" s="1"/>
  <c r="P1599" i="4" a="1"/>
  <c r="P1599" i="4" s="1"/>
  <c r="O1599" i="4" a="1"/>
  <c r="O1599" i="4" s="1"/>
  <c r="P1595" i="4" a="1"/>
  <c r="P1595" i="4" s="1"/>
  <c r="O1595" i="4" a="1"/>
  <c r="O1595" i="4" s="1"/>
  <c r="P1588" i="4" a="1"/>
  <c r="P1588" i="4" s="1"/>
  <c r="C1588" i="4" s="1"/>
  <c r="O1588" i="4" a="1"/>
  <c r="O1588" i="4" s="1"/>
  <c r="P1581" i="4" a="1"/>
  <c r="P1581" i="4" s="1"/>
  <c r="C1581" i="4" s="1"/>
  <c r="O1581" i="4" a="1"/>
  <c r="O1581" i="4" s="1"/>
  <c r="P1575" i="4" a="1"/>
  <c r="P1575" i="4" s="1"/>
  <c r="O1575" i="4" a="1"/>
  <c r="O1575" i="4" s="1"/>
  <c r="P1571" i="4" a="1"/>
  <c r="P1571" i="4" s="1"/>
  <c r="C1571" i="4" s="1"/>
  <c r="O1571" i="4" a="1"/>
  <c r="O1571" i="4" s="1"/>
  <c r="P1565" i="4" a="1"/>
  <c r="P1565" i="4" s="1"/>
  <c r="C1565" i="4" s="1"/>
  <c r="O1565" i="4" a="1"/>
  <c r="O1565" i="4" s="1"/>
  <c r="P1559" i="4" a="1"/>
  <c r="P1559" i="4" s="1"/>
  <c r="O1559" i="4" a="1"/>
  <c r="O1559" i="4" s="1"/>
  <c r="P1555" i="4" a="1"/>
  <c r="P1555" i="4" s="1"/>
  <c r="C1555" i="4" s="1"/>
  <c r="O1555" i="4" a="1"/>
  <c r="O1555" i="4" s="1"/>
  <c r="P1549" i="4" a="1"/>
  <c r="P1549" i="4" s="1"/>
  <c r="O1549" i="4" a="1"/>
  <c r="O1549" i="4" s="1"/>
  <c r="P1543" i="4" a="1"/>
  <c r="P1543" i="4" s="1"/>
  <c r="O1543" i="4" a="1"/>
  <c r="O1543" i="4" s="1"/>
  <c r="P1539" i="4" a="1"/>
  <c r="P1539" i="4" s="1"/>
  <c r="O1539" i="4" a="1"/>
  <c r="O1539" i="4" s="1"/>
  <c r="P1536" i="4" a="1"/>
  <c r="P1536" i="4" s="1"/>
  <c r="C1536" i="4" s="1"/>
  <c r="O1536" i="4" a="1"/>
  <c r="O1536" i="4" s="1"/>
  <c r="P1532" i="4" a="1"/>
  <c r="P1532" i="4" s="1"/>
  <c r="O1532" i="4" a="1"/>
  <c r="O1532" i="4" s="1"/>
  <c r="P1528" i="4" a="1"/>
  <c r="P1528" i="4" s="1"/>
  <c r="C1528" i="4" s="1"/>
  <c r="O1528" i="4" a="1"/>
  <c r="O1528" i="4" s="1"/>
  <c r="P1524" i="4" a="1"/>
  <c r="P1524" i="4" s="1"/>
  <c r="O1524" i="4" a="1"/>
  <c r="O1524" i="4" s="1"/>
  <c r="P1520" i="4" a="1"/>
  <c r="P1520" i="4" s="1"/>
  <c r="C1520" i="4" s="1"/>
  <c r="O1520" i="4" a="1"/>
  <c r="O1520" i="4" s="1"/>
  <c r="P1516" i="4" a="1"/>
  <c r="P1516" i="4" s="1"/>
  <c r="O1516" i="4" a="1"/>
  <c r="O1516" i="4" s="1"/>
  <c r="P1512" i="4" a="1"/>
  <c r="P1512" i="4" s="1"/>
  <c r="C1512" i="4" s="1"/>
  <c r="O1512" i="4" a="1"/>
  <c r="O1512" i="4" s="1"/>
  <c r="P1508" i="4" a="1"/>
  <c r="P1508" i="4" s="1"/>
  <c r="O1508" i="4" a="1"/>
  <c r="O1508" i="4" s="1"/>
  <c r="P1504" i="4" a="1"/>
  <c r="P1504" i="4" s="1"/>
  <c r="C1504" i="4" s="1"/>
  <c r="O1504" i="4" a="1"/>
  <c r="O1504" i="4" s="1"/>
  <c r="P1501" i="4" a="1"/>
  <c r="P1501" i="4" s="1"/>
  <c r="C1501" i="4" s="1"/>
  <c r="O1501" i="4" a="1"/>
  <c r="O1501" i="4" s="1"/>
  <c r="P1497" i="4" a="1"/>
  <c r="P1497" i="4" s="1"/>
  <c r="C1497" i="4" s="1"/>
  <c r="O1497" i="4" a="1"/>
  <c r="O1497" i="4" s="1"/>
  <c r="P1490" i="4" a="1"/>
  <c r="P1490" i="4" s="1"/>
  <c r="C1490" i="4" s="1"/>
  <c r="O1490" i="4" a="1"/>
  <c r="O1490" i="4" s="1"/>
  <c r="P1483" i="4" a="1"/>
  <c r="P1483" i="4" s="1"/>
  <c r="C1483" i="4" s="1"/>
  <c r="O1483" i="4" a="1"/>
  <c r="O1483" i="4" s="1"/>
  <c r="P1480" i="4" a="1"/>
  <c r="P1480" i="4" s="1"/>
  <c r="C1480" i="4" s="1"/>
  <c r="O1480" i="4" a="1"/>
  <c r="O1480" i="4" s="1"/>
  <c r="P1477" i="4" a="1"/>
  <c r="P1477" i="4" s="1"/>
  <c r="C1477" i="4" s="1"/>
  <c r="O1477" i="4" a="1"/>
  <c r="O1477" i="4" s="1"/>
  <c r="P1467" i="4" a="1"/>
  <c r="P1467" i="4" s="1"/>
  <c r="O1467" i="4" a="1"/>
  <c r="O1467" i="4" s="1"/>
  <c r="P1464" i="4" a="1"/>
  <c r="P1464" i="4" s="1"/>
  <c r="C1464" i="4" s="1"/>
  <c r="O1464" i="4" a="1"/>
  <c r="O1464" i="4" s="1"/>
  <c r="P1461" i="4" a="1"/>
  <c r="P1461" i="4" s="1"/>
  <c r="C1461" i="4" s="1"/>
  <c r="O1461" i="4" a="1"/>
  <c r="O1461" i="4" s="1"/>
  <c r="P1451" i="4" a="1"/>
  <c r="P1451" i="4" s="1"/>
  <c r="O1451" i="4" a="1"/>
  <c r="O1451" i="4" s="1"/>
  <c r="P1448" i="4" a="1"/>
  <c r="P1448" i="4" s="1"/>
  <c r="C1448" i="4" s="1"/>
  <c r="O1448" i="4" a="1"/>
  <c r="O1448" i="4" s="1"/>
  <c r="P1445" i="4" a="1"/>
  <c r="P1445" i="4" s="1"/>
  <c r="C1445" i="4" s="1"/>
  <c r="O1445" i="4" a="1"/>
  <c r="O1445" i="4" s="1"/>
  <c r="P1441" i="4" a="1"/>
  <c r="P1441" i="4" s="1"/>
  <c r="O1441" i="4" a="1"/>
  <c r="O1441" i="4" s="1"/>
  <c r="P1434" i="4" a="1"/>
  <c r="P1434" i="4" s="1"/>
  <c r="O1434" i="4" a="1"/>
  <c r="O1434" i="4" s="1"/>
  <c r="P1427" i="4" a="1"/>
  <c r="P1427" i="4" s="1"/>
  <c r="C1427" i="4" s="1"/>
  <c r="O1427" i="4" a="1"/>
  <c r="O1427" i="4" s="1"/>
  <c r="P1423" i="4" a="1"/>
  <c r="P1423" i="4" s="1"/>
  <c r="O1423" i="4" a="1"/>
  <c r="O1423" i="4" s="1"/>
  <c r="P1420" i="4" a="1"/>
  <c r="P1420" i="4" s="1"/>
  <c r="O1420" i="4" a="1"/>
  <c r="O1420" i="4" s="1"/>
  <c r="P1416" i="4" a="1"/>
  <c r="P1416" i="4" s="1"/>
  <c r="C1416" i="4" s="1"/>
  <c r="O1416" i="4" a="1"/>
  <c r="O1416" i="4" s="1"/>
  <c r="P1413" i="4" a="1"/>
  <c r="P1413" i="4" s="1"/>
  <c r="C1413" i="4" s="1"/>
  <c r="O1413" i="4" a="1"/>
  <c r="O1413" i="4" s="1"/>
  <c r="P1409" i="4" a="1"/>
  <c r="P1409" i="4" s="1"/>
  <c r="C1409" i="4" s="1"/>
  <c r="O1409" i="4" a="1"/>
  <c r="O1409" i="4" s="1"/>
  <c r="P1402" i="4" a="1"/>
  <c r="P1402" i="4" s="1"/>
  <c r="O1402" i="4" a="1"/>
  <c r="O1402" i="4" s="1"/>
  <c r="P1395" i="4" a="1"/>
  <c r="P1395" i="4" s="1"/>
  <c r="O1395" i="4" a="1"/>
  <c r="O1395" i="4" s="1"/>
  <c r="P1391" i="4" a="1"/>
  <c r="P1391" i="4" s="1"/>
  <c r="O1391" i="4" a="1"/>
  <c r="O1391" i="4" s="1"/>
  <c r="P1388" i="4" a="1"/>
  <c r="P1388" i="4" s="1"/>
  <c r="O1388" i="4" a="1"/>
  <c r="O1388" i="4" s="1"/>
  <c r="P1384" i="4" a="1"/>
  <c r="P1384" i="4" s="1"/>
  <c r="C1384" i="4" s="1"/>
  <c r="O1384" i="4" a="1"/>
  <c r="O1384" i="4" s="1"/>
  <c r="P1381" i="4" a="1"/>
  <c r="P1381" i="4" s="1"/>
  <c r="C1381" i="4" s="1"/>
  <c r="O1381" i="4" a="1"/>
  <c r="O1381" i="4" s="1"/>
  <c r="P1377" i="4" a="1"/>
  <c r="P1377" i="4" s="1"/>
  <c r="O1377" i="4" a="1"/>
  <c r="O1377" i="4" s="1"/>
  <c r="P1370" i="4" a="1"/>
  <c r="P1370" i="4" s="1"/>
  <c r="O1370" i="4" a="1"/>
  <c r="O1370" i="4" s="1"/>
  <c r="P1363" i="4" a="1"/>
  <c r="P1363" i="4" s="1"/>
  <c r="O1363" i="4" a="1"/>
  <c r="O1363" i="4" s="1"/>
  <c r="P1359" i="4" a="1"/>
  <c r="P1359" i="4" s="1"/>
  <c r="O1359" i="4" a="1"/>
  <c r="O1359" i="4" s="1"/>
  <c r="P1356" i="4" a="1"/>
  <c r="P1356" i="4" s="1"/>
  <c r="O1356" i="4" a="1"/>
  <c r="O1356" i="4" s="1"/>
  <c r="P1352" i="4" a="1"/>
  <c r="P1352" i="4" s="1"/>
  <c r="O1352" i="4" a="1"/>
  <c r="O1352" i="4" s="1"/>
  <c r="P1349" i="4" a="1"/>
  <c r="P1349" i="4" s="1"/>
  <c r="C1349" i="4" s="1"/>
  <c r="O1349" i="4" a="1"/>
  <c r="O1349" i="4" s="1"/>
  <c r="P1345" i="4" a="1"/>
  <c r="P1345" i="4" s="1"/>
  <c r="C1345" i="4" s="1"/>
  <c r="O1345" i="4" a="1"/>
  <c r="O1345" i="4" s="1"/>
  <c r="P1338" i="4" a="1"/>
  <c r="P1338" i="4" s="1"/>
  <c r="O1338" i="4" a="1"/>
  <c r="O1338" i="4" s="1"/>
  <c r="P1331" i="4" a="1"/>
  <c r="P1331" i="4" s="1"/>
  <c r="O1331" i="4" a="1"/>
  <c r="O1331" i="4" s="1"/>
  <c r="P1327" i="4" a="1"/>
  <c r="P1327" i="4" s="1"/>
  <c r="O1327" i="4" a="1"/>
  <c r="O1327" i="4" s="1"/>
  <c r="P1324" i="4" a="1"/>
  <c r="P1324" i="4" s="1"/>
  <c r="O1324" i="4" a="1"/>
  <c r="O1324" i="4" s="1"/>
  <c r="P1320" i="4" a="1"/>
  <c r="P1320" i="4" s="1"/>
  <c r="O1320" i="4" a="1"/>
  <c r="O1320" i="4" s="1"/>
  <c r="P1317" i="4" a="1"/>
  <c r="P1317" i="4" s="1"/>
  <c r="C1317" i="4" s="1"/>
  <c r="O1317" i="4" a="1"/>
  <c r="O1317" i="4" s="1"/>
  <c r="P1313" i="4" a="1"/>
  <c r="P1313" i="4" s="1"/>
  <c r="C1313" i="4" s="1"/>
  <c r="O1313" i="4" a="1"/>
  <c r="O1313" i="4" s="1"/>
  <c r="P1306" i="4" a="1"/>
  <c r="P1306" i="4" s="1"/>
  <c r="O1306" i="4" a="1"/>
  <c r="O1306" i="4" s="1"/>
  <c r="P1299" i="4" a="1"/>
  <c r="P1299" i="4" s="1"/>
  <c r="O1299" i="4" a="1"/>
  <c r="O1299" i="4" s="1"/>
  <c r="P1295" i="4" a="1"/>
  <c r="P1295" i="4" s="1"/>
  <c r="O1295" i="4" a="1"/>
  <c r="O1295" i="4" s="1"/>
  <c r="O1292" i="4" a="1"/>
  <c r="O1292" i="4" s="1"/>
  <c r="P1292" i="4" a="1"/>
  <c r="P1292" i="4" s="1"/>
  <c r="P1282" i="4" a="1"/>
  <c r="P1282" i="4" s="1"/>
  <c r="C1282" i="4" s="1"/>
  <c r="O1282" i="4" a="1"/>
  <c r="O1282" i="4" s="1"/>
  <c r="P1279" i="4" a="1"/>
  <c r="P1279" i="4" s="1"/>
  <c r="C1279" i="4" s="1"/>
  <c r="O1279" i="4" a="1"/>
  <c r="O1279" i="4" s="1"/>
  <c r="P1276" i="4" a="1"/>
  <c r="P1276" i="4" s="1"/>
  <c r="O1276" i="4" a="1"/>
  <c r="O1276" i="4" s="1"/>
  <c r="P1266" i="4" a="1"/>
  <c r="P1266" i="4" s="1"/>
  <c r="O1266" i="4" a="1"/>
  <c r="O1266" i="4" s="1"/>
  <c r="P1259" i="4" a="1"/>
  <c r="P1259" i="4" s="1"/>
  <c r="O1259" i="4" a="1"/>
  <c r="O1259" i="4" s="1"/>
  <c r="P1255" i="4" a="1"/>
  <c r="P1255" i="4" s="1"/>
  <c r="C1255" i="4" s="1"/>
  <c r="O1255" i="4" a="1"/>
  <c r="O1255" i="4" s="1"/>
  <c r="P1252" i="4" a="1"/>
  <c r="P1252" i="4" s="1"/>
  <c r="O1252" i="4" a="1"/>
  <c r="O1252" i="4" s="1"/>
  <c r="P1248" i="4" a="1"/>
  <c r="P1248" i="4" s="1"/>
  <c r="C1248" i="4" s="1"/>
  <c r="O1248" i="4" a="1"/>
  <c r="O1248" i="4" s="1"/>
  <c r="P1245" i="4" a="1"/>
  <c r="P1245" i="4" s="1"/>
  <c r="C1245" i="4" s="1"/>
  <c r="O1245" i="4" a="1"/>
  <c r="O1245" i="4" s="1"/>
  <c r="P1241" i="4" a="1"/>
  <c r="P1241" i="4" s="1"/>
  <c r="O1241" i="4" a="1"/>
  <c r="O1241" i="4" s="1"/>
  <c r="P1234" i="4" a="1"/>
  <c r="P1234" i="4" s="1"/>
  <c r="C1234" i="4" s="1"/>
  <c r="O1234" i="4" a="1"/>
  <c r="O1234" i="4" s="1"/>
  <c r="P1227" i="4" a="1"/>
  <c r="P1227" i="4" s="1"/>
  <c r="C1227" i="4" s="1"/>
  <c r="O1227" i="4" a="1"/>
  <c r="O1227" i="4" s="1"/>
  <c r="P1223" i="4" a="1"/>
  <c r="P1223" i="4" s="1"/>
  <c r="O1223" i="4" a="1"/>
  <c r="O1223" i="4" s="1"/>
  <c r="P1220" i="4" a="1"/>
  <c r="P1220" i="4" s="1"/>
  <c r="C1220" i="4" s="1"/>
  <c r="O1220" i="4" a="1"/>
  <c r="O1220" i="4" s="1"/>
  <c r="P1216" i="4" a="1"/>
  <c r="P1216" i="4" s="1"/>
  <c r="O1216" i="4" a="1"/>
  <c r="O1216" i="4" s="1"/>
  <c r="P1213" i="4" a="1"/>
  <c r="P1213" i="4" s="1"/>
  <c r="C1213" i="4" s="1"/>
  <c r="O1213" i="4" a="1"/>
  <c r="O1213" i="4" s="1"/>
  <c r="P1209" i="4" a="1"/>
  <c r="P1209" i="4" s="1"/>
  <c r="O1209" i="4" a="1"/>
  <c r="O1209" i="4" s="1"/>
  <c r="P1202" i="4" a="1"/>
  <c r="P1202" i="4" s="1"/>
  <c r="C1202" i="4" s="1"/>
  <c r="O1202" i="4" a="1"/>
  <c r="O1202" i="4" s="1"/>
  <c r="P1195" i="4" a="1"/>
  <c r="P1195" i="4" s="1"/>
  <c r="O1195" i="4" a="1"/>
  <c r="O1195" i="4" s="1"/>
  <c r="P1191" i="4" a="1"/>
  <c r="P1191" i="4" s="1"/>
  <c r="O1191" i="4" a="1"/>
  <c r="O1191" i="4" s="1"/>
  <c r="P1188" i="4" a="1"/>
  <c r="P1188" i="4" s="1"/>
  <c r="O1188" i="4" a="1"/>
  <c r="O1188" i="4" s="1"/>
  <c r="P1184" i="4" a="1"/>
  <c r="P1184" i="4" s="1"/>
  <c r="O1184" i="4" a="1"/>
  <c r="O1184" i="4" s="1"/>
  <c r="P1181" i="4" a="1"/>
  <c r="P1181" i="4" s="1"/>
  <c r="O1181" i="4" a="1"/>
  <c r="O1181" i="4" s="1"/>
  <c r="P1177" i="4" a="1"/>
  <c r="P1177" i="4" s="1"/>
  <c r="O1177" i="4" a="1"/>
  <c r="O1177" i="4" s="1"/>
  <c r="P1170" i="4" a="1"/>
  <c r="P1170" i="4" s="1"/>
  <c r="C1170" i="4" s="1"/>
  <c r="O1170" i="4" a="1"/>
  <c r="O1170" i="4" s="1"/>
  <c r="P1163" i="4" a="1"/>
  <c r="P1163" i="4" s="1"/>
  <c r="O1163" i="4" a="1"/>
  <c r="O1163" i="4" s="1"/>
  <c r="P1159" i="4" a="1"/>
  <c r="P1159" i="4" s="1"/>
  <c r="O1159" i="4" a="1"/>
  <c r="O1159" i="4" s="1"/>
  <c r="P1156" i="4" a="1"/>
  <c r="P1156" i="4" s="1"/>
  <c r="O1156" i="4" a="1"/>
  <c r="O1156" i="4" s="1"/>
  <c r="P1152" i="4" a="1"/>
  <c r="P1152" i="4" s="1"/>
  <c r="C1152" i="4" s="1"/>
  <c r="O1152" i="4" a="1"/>
  <c r="O1152" i="4" s="1"/>
  <c r="P1149" i="4" a="1"/>
  <c r="P1149" i="4" s="1"/>
  <c r="O1149" i="4" a="1"/>
  <c r="O1149" i="4" s="1"/>
  <c r="P1145" i="4" a="1"/>
  <c r="P1145" i="4" s="1"/>
  <c r="O1145" i="4" a="1"/>
  <c r="O1145" i="4" s="1"/>
  <c r="P1138" i="4" a="1"/>
  <c r="P1138" i="4" s="1"/>
  <c r="C1138" i="4" s="1"/>
  <c r="O1138" i="4" a="1"/>
  <c r="O1138" i="4" s="1"/>
  <c r="P1131" i="4" a="1"/>
  <c r="P1131" i="4" s="1"/>
  <c r="O1131" i="4" a="1"/>
  <c r="O1131" i="4" s="1"/>
  <c r="P1127" i="4" a="1"/>
  <c r="P1127" i="4" s="1"/>
  <c r="O1127" i="4" a="1"/>
  <c r="O1127" i="4" s="1"/>
  <c r="P1124" i="4" a="1"/>
  <c r="P1124" i="4" s="1"/>
  <c r="O1124" i="4" a="1"/>
  <c r="O1124" i="4" s="1"/>
  <c r="P1120" i="4" a="1"/>
  <c r="P1120" i="4" s="1"/>
  <c r="O1120" i="4" a="1"/>
  <c r="O1120" i="4" s="1"/>
  <c r="P1117" i="4" a="1"/>
  <c r="P1117" i="4" s="1"/>
  <c r="O1117" i="4" a="1"/>
  <c r="O1117" i="4" s="1"/>
  <c r="P1113" i="4" a="1"/>
  <c r="P1113" i="4" s="1"/>
  <c r="O1113" i="4" a="1"/>
  <c r="O1113" i="4" s="1"/>
  <c r="P1106" i="4" a="1"/>
  <c r="P1106" i="4" s="1"/>
  <c r="C1106" i="4" s="1"/>
  <c r="O1106" i="4" a="1"/>
  <c r="O1106" i="4" s="1"/>
  <c r="P1099" i="4" a="1"/>
  <c r="P1099" i="4" s="1"/>
  <c r="O1099" i="4" a="1"/>
  <c r="O1099" i="4" s="1"/>
  <c r="P1095" i="4" a="1"/>
  <c r="P1095" i="4" s="1"/>
  <c r="O1095" i="4" a="1"/>
  <c r="O1095" i="4" s="1"/>
  <c r="P1092" i="4" a="1"/>
  <c r="P1092" i="4" s="1"/>
  <c r="O1092" i="4" a="1"/>
  <c r="O1092" i="4" s="1"/>
  <c r="P1088" i="4" a="1"/>
  <c r="P1088" i="4" s="1"/>
  <c r="O1088" i="4" a="1"/>
  <c r="O1088" i="4" s="1"/>
  <c r="P1085" i="4" a="1"/>
  <c r="P1085" i="4" s="1"/>
  <c r="O1085" i="4" a="1"/>
  <c r="O1085" i="4" s="1"/>
  <c r="P1081" i="4" a="1"/>
  <c r="P1081" i="4" s="1"/>
  <c r="O1081" i="4" a="1"/>
  <c r="O1081" i="4" s="1"/>
  <c r="P1074" i="4" a="1"/>
  <c r="P1074" i="4" s="1"/>
  <c r="C1074" i="4" s="1"/>
  <c r="O1074" i="4" a="1"/>
  <c r="O1074" i="4" s="1"/>
  <c r="P1067" i="4" a="1"/>
  <c r="P1067" i="4" s="1"/>
  <c r="O1067" i="4" a="1"/>
  <c r="O1067" i="4" s="1"/>
  <c r="P1063" i="4" a="1"/>
  <c r="P1063" i="4" s="1"/>
  <c r="O1063" i="4" a="1"/>
  <c r="O1063" i="4" s="1"/>
  <c r="P1060" i="4" a="1"/>
  <c r="P1060" i="4" s="1"/>
  <c r="C1060" i="4" s="1"/>
  <c r="O1060" i="4" a="1"/>
  <c r="O1060" i="4" s="1"/>
  <c r="P1056" i="4" a="1"/>
  <c r="P1056" i="4" s="1"/>
  <c r="C1056" i="4" s="1"/>
  <c r="O1056" i="4" a="1"/>
  <c r="O1056" i="4" s="1"/>
  <c r="P1053" i="4" a="1"/>
  <c r="P1053" i="4" s="1"/>
  <c r="C1053" i="4" s="1"/>
  <c r="O1053" i="4" a="1"/>
  <c r="O1053" i="4" s="1"/>
  <c r="P1049" i="4" a="1"/>
  <c r="P1049" i="4" s="1"/>
  <c r="O1049" i="4" a="1"/>
  <c r="O1049" i="4" s="1"/>
  <c r="P1042" i="4" a="1"/>
  <c r="P1042" i="4" s="1"/>
  <c r="C1042" i="4" s="1"/>
  <c r="O1042" i="4" a="1"/>
  <c r="O1042" i="4" s="1"/>
  <c r="P1035" i="4" a="1"/>
  <c r="P1035" i="4" s="1"/>
  <c r="O1035" i="4" a="1"/>
  <c r="O1035" i="4" s="1"/>
  <c r="P1031" i="4" a="1"/>
  <c r="P1031" i="4" s="1"/>
  <c r="O1031" i="4" a="1"/>
  <c r="O1031" i="4" s="1"/>
  <c r="P1028" i="4" a="1"/>
  <c r="P1028" i="4" s="1"/>
  <c r="C1028" i="4" s="1"/>
  <c r="O1028" i="4" a="1"/>
  <c r="O1028" i="4" s="1"/>
  <c r="P1024" i="4" a="1"/>
  <c r="P1024" i="4" s="1"/>
  <c r="C1024" i="4" s="1"/>
  <c r="O1024" i="4" a="1"/>
  <c r="O1024" i="4" s="1"/>
  <c r="P1021" i="4" a="1"/>
  <c r="P1021" i="4" s="1"/>
  <c r="O1021" i="4" a="1"/>
  <c r="O1021" i="4" s="1"/>
  <c r="P1017" i="4" a="1"/>
  <c r="P1017" i="4" s="1"/>
  <c r="O1017" i="4" a="1"/>
  <c r="O1017" i="4" s="1"/>
  <c r="P1010" i="4" a="1"/>
  <c r="P1010" i="4" s="1"/>
  <c r="C1010" i="4" s="1"/>
  <c r="O1010" i="4" a="1"/>
  <c r="O1010" i="4" s="1"/>
  <c r="P1003" i="4" a="1"/>
  <c r="P1003" i="4" s="1"/>
  <c r="C1003" i="4" s="1"/>
  <c r="O1003" i="4" a="1"/>
  <c r="O1003" i="4" s="1"/>
  <c r="P999" i="4" a="1"/>
  <c r="P999" i="4" s="1"/>
  <c r="O999" i="4" a="1"/>
  <c r="O999" i="4" s="1"/>
  <c r="P996" i="4" a="1"/>
  <c r="P996" i="4" s="1"/>
  <c r="C996" i="4" s="1"/>
  <c r="O996" i="4" a="1"/>
  <c r="O996" i="4" s="1"/>
  <c r="P992" i="4" a="1"/>
  <c r="P992" i="4" s="1"/>
  <c r="C992" i="4" s="1"/>
  <c r="O992" i="4" a="1"/>
  <c r="O992" i="4" s="1"/>
  <c r="P989" i="4" a="1"/>
  <c r="P989" i="4" s="1"/>
  <c r="C989" i="4" s="1"/>
  <c r="O989" i="4" a="1"/>
  <c r="O989" i="4" s="1"/>
  <c r="P985" i="4" a="1"/>
  <c r="P985" i="4" s="1"/>
  <c r="O985" i="4" a="1"/>
  <c r="O985" i="4" s="1"/>
  <c r="P978" i="4" a="1"/>
  <c r="P978" i="4" s="1"/>
  <c r="C978" i="4" s="1"/>
  <c r="O978" i="4" a="1"/>
  <c r="O978" i="4" s="1"/>
  <c r="P971" i="4" a="1"/>
  <c r="P971" i="4" s="1"/>
  <c r="O971" i="4" a="1"/>
  <c r="O971" i="4" s="1"/>
  <c r="P967" i="4" a="1"/>
  <c r="P967" i="4" s="1"/>
  <c r="O967" i="4" a="1"/>
  <c r="O967" i="4" s="1"/>
  <c r="P964" i="4" a="1"/>
  <c r="P964" i="4" s="1"/>
  <c r="C964" i="4" s="1"/>
  <c r="O964" i="4" a="1"/>
  <c r="O964" i="4" s="1"/>
  <c r="P960" i="4" a="1"/>
  <c r="P960" i="4" s="1"/>
  <c r="C960" i="4" s="1"/>
  <c r="O960" i="4" a="1"/>
  <c r="O960" i="4" s="1"/>
  <c r="P957" i="4" a="1"/>
  <c r="P957" i="4" s="1"/>
  <c r="O957" i="4" a="1"/>
  <c r="O957" i="4" s="1"/>
  <c r="P953" i="4" a="1"/>
  <c r="P953" i="4" s="1"/>
  <c r="O953" i="4" a="1"/>
  <c r="O953" i="4" s="1"/>
  <c r="P946" i="4" a="1"/>
  <c r="P946" i="4" s="1"/>
  <c r="C946" i="4" s="1"/>
  <c r="O946" i="4" a="1"/>
  <c r="O946" i="4" s="1"/>
  <c r="P939" i="4" a="1"/>
  <c r="P939" i="4" s="1"/>
  <c r="O939" i="4" a="1"/>
  <c r="O939" i="4" s="1"/>
  <c r="P935" i="4" a="1"/>
  <c r="P935" i="4" s="1"/>
  <c r="O935" i="4" a="1"/>
  <c r="O935" i="4" s="1"/>
  <c r="P932" i="4" a="1"/>
  <c r="P932" i="4" s="1"/>
  <c r="C932" i="4" s="1"/>
  <c r="O932" i="4" a="1"/>
  <c r="O932" i="4" s="1"/>
  <c r="P929" i="4" a="1"/>
  <c r="P929" i="4" s="1"/>
  <c r="O929" i="4" a="1"/>
  <c r="O929" i="4" s="1"/>
  <c r="P925" i="4" a="1"/>
  <c r="P925" i="4" s="1"/>
  <c r="O925" i="4" a="1"/>
  <c r="O925" i="4" s="1"/>
  <c r="P918" i="4" a="1"/>
  <c r="P918" i="4" s="1"/>
  <c r="O918" i="4" a="1"/>
  <c r="O918" i="4" s="1"/>
  <c r="P911" i="4" a="1"/>
  <c r="P911" i="4" s="1"/>
  <c r="O911" i="4" a="1"/>
  <c r="O911" i="4" s="1"/>
  <c r="P907" i="4" a="1"/>
  <c r="P907" i="4" s="1"/>
  <c r="O907" i="4" a="1"/>
  <c r="O907" i="4" s="1"/>
  <c r="P904" i="4" a="1"/>
  <c r="P904" i="4" s="1"/>
  <c r="C904" i="4" s="1"/>
  <c r="O904" i="4" a="1"/>
  <c r="O904" i="4" s="1"/>
  <c r="P900" i="4" a="1"/>
  <c r="P900" i="4" s="1"/>
  <c r="C900" i="4" s="1"/>
  <c r="O900" i="4" a="1"/>
  <c r="O900" i="4" s="1"/>
  <c r="P897" i="4" a="1"/>
  <c r="P897" i="4" s="1"/>
  <c r="O897" i="4" a="1"/>
  <c r="O897" i="4" s="1"/>
  <c r="P893" i="4" a="1"/>
  <c r="P893" i="4" s="1"/>
  <c r="O893" i="4" a="1"/>
  <c r="O893" i="4" s="1"/>
  <c r="P886" i="4" a="1"/>
  <c r="P886" i="4" s="1"/>
  <c r="O886" i="4" a="1"/>
  <c r="O886" i="4" s="1"/>
  <c r="P879" i="4" a="1"/>
  <c r="P879" i="4" s="1"/>
  <c r="C879" i="4" s="1"/>
  <c r="O879" i="4" a="1"/>
  <c r="O879" i="4" s="1"/>
  <c r="P875" i="4" a="1"/>
  <c r="P875" i="4" s="1"/>
  <c r="O875" i="4" a="1"/>
  <c r="O875" i="4" s="1"/>
  <c r="P872" i="4" a="1"/>
  <c r="P872" i="4" s="1"/>
  <c r="O872" i="4" a="1"/>
  <c r="O872" i="4" s="1"/>
  <c r="P868" i="4" a="1"/>
  <c r="P868" i="4" s="1"/>
  <c r="C868" i="4" s="1"/>
  <c r="O868" i="4" a="1"/>
  <c r="O868" i="4" s="1"/>
  <c r="P865" i="4" a="1"/>
  <c r="P865" i="4" s="1"/>
  <c r="O865" i="4" a="1"/>
  <c r="O865" i="4" s="1"/>
  <c r="P861" i="4" a="1"/>
  <c r="P861" i="4" s="1"/>
  <c r="O861" i="4" a="1"/>
  <c r="O861" i="4" s="1"/>
  <c r="P854" i="4" a="1"/>
  <c r="P854" i="4" s="1"/>
  <c r="O854" i="4" a="1"/>
  <c r="O854" i="4" s="1"/>
  <c r="P847" i="4" a="1"/>
  <c r="P847" i="4" s="1"/>
  <c r="C847" i="4" s="1"/>
  <c r="O847" i="4" a="1"/>
  <c r="O847" i="4" s="1"/>
  <c r="P843" i="4" a="1"/>
  <c r="P843" i="4" s="1"/>
  <c r="O843" i="4" a="1"/>
  <c r="O843" i="4" s="1"/>
  <c r="P840" i="4" a="1"/>
  <c r="P840" i="4" s="1"/>
  <c r="C840" i="4" s="1"/>
  <c r="O840" i="4" a="1"/>
  <c r="O840" i="4" s="1"/>
  <c r="P836" i="4" a="1"/>
  <c r="P836" i="4" s="1"/>
  <c r="C836" i="4" s="1"/>
  <c r="O836" i="4" a="1"/>
  <c r="O836" i="4" s="1"/>
  <c r="O833" i="4" a="1"/>
  <c r="O833" i="4" s="1"/>
  <c r="P833" i="4" a="1"/>
  <c r="P833" i="4" s="1"/>
  <c r="P829" i="4" a="1"/>
  <c r="P829" i="4" s="1"/>
  <c r="O829" i="4" a="1"/>
  <c r="O829" i="4" s="1"/>
  <c r="P822" i="4" a="1"/>
  <c r="P822" i="4" s="1"/>
  <c r="O822" i="4" a="1"/>
  <c r="O822" i="4" s="1"/>
  <c r="P815" i="4" a="1"/>
  <c r="P815" i="4" s="1"/>
  <c r="O815" i="4" a="1"/>
  <c r="O815" i="4" s="1"/>
  <c r="P811" i="4" a="1"/>
  <c r="P811" i="4" s="1"/>
  <c r="O811" i="4" a="1"/>
  <c r="O811" i="4" s="1"/>
  <c r="P808" i="4" a="1"/>
  <c r="P808" i="4" s="1"/>
  <c r="C808" i="4" s="1"/>
  <c r="O808" i="4" a="1"/>
  <c r="O808" i="4" s="1"/>
  <c r="P804" i="4" a="1"/>
  <c r="P804" i="4" s="1"/>
  <c r="C804" i="4" s="1"/>
  <c r="O804" i="4" a="1"/>
  <c r="O804" i="4" s="1"/>
  <c r="P801" i="4" a="1"/>
  <c r="P801" i="4" s="1"/>
  <c r="O801" i="4" a="1"/>
  <c r="O801" i="4" s="1"/>
  <c r="P797" i="4" a="1"/>
  <c r="P797" i="4" s="1"/>
  <c r="O797" i="4" a="1"/>
  <c r="O797" i="4" s="1"/>
  <c r="P790" i="4" a="1"/>
  <c r="P790" i="4" s="1"/>
  <c r="O790" i="4" a="1"/>
  <c r="O790" i="4" s="1"/>
  <c r="P783" i="4" a="1"/>
  <c r="P783" i="4" s="1"/>
  <c r="C783" i="4" s="1"/>
  <c r="O783" i="4" a="1"/>
  <c r="O783" i="4" s="1"/>
  <c r="P779" i="4" a="1"/>
  <c r="P779" i="4" s="1"/>
  <c r="O779" i="4" a="1"/>
  <c r="O779" i="4" s="1"/>
  <c r="P776" i="4" a="1"/>
  <c r="P776" i="4" s="1"/>
  <c r="O776" i="4" a="1"/>
  <c r="O776" i="4" s="1"/>
  <c r="P772" i="4" a="1"/>
  <c r="P772" i="4" s="1"/>
  <c r="C772" i="4" s="1"/>
  <c r="O772" i="4" a="1"/>
  <c r="O772" i="4" s="1"/>
  <c r="P769" i="4" a="1"/>
  <c r="P769" i="4" s="1"/>
  <c r="P759" i="4" a="1"/>
  <c r="P759" i="4" s="1"/>
  <c r="C759" i="4" s="1"/>
  <c r="O759" i="4" a="1"/>
  <c r="O759" i="4" s="1"/>
  <c r="P756" i="4" a="1"/>
  <c r="P756" i="4" s="1"/>
  <c r="O756" i="4" a="1"/>
  <c r="O756" i="4" s="1"/>
  <c r="P753" i="4" a="1"/>
  <c r="P753" i="4" s="1"/>
  <c r="C753" i="4" s="1"/>
  <c r="O753" i="4" a="1"/>
  <c r="O753" i="4" s="1"/>
  <c r="P737" i="4" a="1"/>
  <c r="P737" i="4" s="1"/>
  <c r="C737" i="4" s="1"/>
  <c r="O737" i="4" a="1"/>
  <c r="O737" i="4" s="1"/>
  <c r="P734" i="4" a="1"/>
  <c r="P734" i="4" s="1"/>
  <c r="O734" i="4" a="1"/>
  <c r="O734" i="4" s="1"/>
  <c r="P724" i="4" a="1"/>
  <c r="P724" i="4" s="1"/>
  <c r="C724" i="4" s="1"/>
  <c r="O724" i="4" a="1"/>
  <c r="O724" i="4" s="1"/>
  <c r="P721" i="4" a="1"/>
  <c r="P721" i="4" s="1"/>
  <c r="C721" i="4" s="1"/>
  <c r="O721" i="4" a="1"/>
  <c r="O721" i="4" s="1"/>
  <c r="P718" i="4" a="1"/>
  <c r="P718" i="4" s="1"/>
  <c r="O718" i="4" a="1"/>
  <c r="O718" i="4" s="1"/>
  <c r="P708" i="4" a="1"/>
  <c r="P708" i="4" s="1"/>
  <c r="C708" i="4" s="1"/>
  <c r="O708" i="4" a="1"/>
  <c r="O708" i="4" s="1"/>
  <c r="P705" i="4" a="1"/>
  <c r="P705" i="4" s="1"/>
  <c r="C705" i="4" s="1"/>
  <c r="O705" i="4" a="1"/>
  <c r="O705" i="4" s="1"/>
  <c r="P702" i="4" a="1"/>
  <c r="P702" i="4" s="1"/>
  <c r="O702" i="4" a="1"/>
  <c r="O702" i="4" s="1"/>
  <c r="P692" i="4" a="1"/>
  <c r="P692" i="4" s="1"/>
  <c r="O692" i="4" a="1"/>
  <c r="O692" i="4" s="1"/>
  <c r="P689" i="4" a="1"/>
  <c r="P689" i="4" s="1"/>
  <c r="C689" i="4" s="1"/>
  <c r="O689" i="4" a="1"/>
  <c r="O689" i="4" s="1"/>
  <c r="P686" i="4" a="1"/>
  <c r="P686" i="4" s="1"/>
  <c r="C686" i="4" s="1"/>
  <c r="O686" i="4" a="1"/>
  <c r="O686" i="4" s="1"/>
  <c r="P676" i="4" a="1"/>
  <c r="P676" i="4" s="1"/>
  <c r="C676" i="4" s="1"/>
  <c r="O676" i="4" a="1"/>
  <c r="O676" i="4" s="1"/>
  <c r="P673" i="4" a="1"/>
  <c r="P673" i="4" s="1"/>
  <c r="O673" i="4" a="1"/>
  <c r="O673" i="4" s="1"/>
  <c r="P670" i="4" a="1"/>
  <c r="P670" i="4" s="1"/>
  <c r="O670" i="4" a="1"/>
  <c r="O670" i="4" s="1"/>
  <c r="P660" i="4" a="1"/>
  <c r="P660" i="4" s="1"/>
  <c r="C660" i="4" s="1"/>
  <c r="O660" i="4" a="1"/>
  <c r="O660" i="4" s="1"/>
  <c r="P657" i="4" a="1"/>
  <c r="P657" i="4" s="1"/>
  <c r="C657" i="4" s="1"/>
  <c r="O657" i="4" a="1"/>
  <c r="O657" i="4" s="1"/>
  <c r="P654" i="4" a="1"/>
  <c r="P654" i="4" s="1"/>
  <c r="O654" i="4" a="1"/>
  <c r="O654" i="4" s="1"/>
  <c r="P644" i="4" a="1"/>
  <c r="P644" i="4" s="1"/>
  <c r="C644" i="4" s="1"/>
  <c r="O644" i="4" a="1"/>
  <c r="O644" i="4" s="1"/>
  <c r="P641" i="4" a="1"/>
  <c r="P641" i="4" s="1"/>
  <c r="C641" i="4" s="1"/>
  <c r="O641" i="4" a="1"/>
  <c r="O641" i="4" s="1"/>
  <c r="P638" i="4" a="1"/>
  <c r="P638" i="4" s="1"/>
  <c r="O638" i="4" a="1"/>
  <c r="O638" i="4" s="1"/>
  <c r="P628" i="4" a="1"/>
  <c r="P628" i="4" s="1"/>
  <c r="C628" i="4" s="1"/>
  <c r="O628" i="4" a="1"/>
  <c r="O628" i="4" s="1"/>
  <c r="P625" i="4" a="1"/>
  <c r="P625" i="4" s="1"/>
  <c r="O625" i="4" a="1"/>
  <c r="O625" i="4" s="1"/>
  <c r="P622" i="4" a="1"/>
  <c r="P622" i="4" s="1"/>
  <c r="O622" i="4" a="1"/>
  <c r="O622" i="4" s="1"/>
  <c r="P612" i="4" a="1"/>
  <c r="P612" i="4" s="1"/>
  <c r="C612" i="4" s="1"/>
  <c r="O612" i="4" a="1"/>
  <c r="O612" i="4" s="1"/>
  <c r="P609" i="4" a="1"/>
  <c r="P609" i="4" s="1"/>
  <c r="C609" i="4" s="1"/>
  <c r="O609" i="4" a="1"/>
  <c r="O609" i="4" s="1"/>
  <c r="P606" i="4" a="1"/>
  <c r="P606" i="4" s="1"/>
  <c r="O606" i="4" a="1"/>
  <c r="O606" i="4" s="1"/>
  <c r="P596" i="4" a="1"/>
  <c r="P596" i="4" s="1"/>
  <c r="C596" i="4" s="1"/>
  <c r="O596" i="4" a="1"/>
  <c r="O596" i="4" s="1"/>
  <c r="P593" i="4" a="1"/>
  <c r="P593" i="4" s="1"/>
  <c r="C593" i="4" s="1"/>
  <c r="O593" i="4" a="1"/>
  <c r="O593" i="4" s="1"/>
  <c r="P590" i="4" a="1"/>
  <c r="P590" i="4" s="1"/>
  <c r="O590" i="4" a="1"/>
  <c r="O590" i="4" s="1"/>
  <c r="P580" i="4" a="1"/>
  <c r="P580" i="4" s="1"/>
  <c r="O580" i="4" a="1"/>
  <c r="O580" i="4" s="1"/>
  <c r="P566" i="4" a="1"/>
  <c r="P566" i="4" s="1"/>
  <c r="O566" i="4" a="1"/>
  <c r="O566" i="4" s="1"/>
  <c r="P560" i="4" a="1"/>
  <c r="P560" i="4" s="1"/>
  <c r="C560" i="4" s="1"/>
  <c r="O560" i="4" a="1"/>
  <c r="O560" i="4" s="1"/>
  <c r="P557" i="4" a="1"/>
  <c r="P557" i="4" s="1"/>
  <c r="C557" i="4" s="1"/>
  <c r="O557" i="4" a="1"/>
  <c r="O557" i="4" s="1"/>
  <c r="P554" i="4" a="1"/>
  <c r="P554" i="4" s="1"/>
  <c r="O554" i="4" a="1"/>
  <c r="O554" i="4" s="1"/>
  <c r="P548" i="4" a="1"/>
  <c r="P548" i="4" s="1"/>
  <c r="O548" i="4" a="1"/>
  <c r="O548" i="4" s="1"/>
  <c r="P534" i="4" a="1"/>
  <c r="P534" i="4" s="1"/>
  <c r="O534" i="4" a="1"/>
  <c r="O534" i="4" s="1"/>
  <c r="P528" i="4" a="1"/>
  <c r="P528" i="4" s="1"/>
  <c r="O528" i="4" a="1"/>
  <c r="O528" i="4" s="1"/>
  <c r="P525" i="4" a="1"/>
  <c r="P525" i="4" s="1"/>
  <c r="C525" i="4" s="1"/>
  <c r="O525" i="4" a="1"/>
  <c r="O525" i="4" s="1"/>
  <c r="P522" i="4" a="1"/>
  <c r="P522" i="4" s="1"/>
  <c r="O522" i="4" a="1"/>
  <c r="O522" i="4" s="1"/>
  <c r="P516" i="4" a="1"/>
  <c r="P516" i="4" s="1"/>
  <c r="O516" i="4" a="1"/>
  <c r="O516" i="4" s="1"/>
  <c r="P502" i="4" a="1"/>
  <c r="P502" i="4" s="1"/>
  <c r="O502" i="4" a="1"/>
  <c r="O502" i="4" s="1"/>
  <c r="P496" i="4" a="1"/>
  <c r="P496" i="4" s="1"/>
  <c r="C496" i="4" s="1"/>
  <c r="O496" i="4" a="1"/>
  <c r="O496" i="4" s="1"/>
  <c r="P493" i="4" a="1"/>
  <c r="P493" i="4" s="1"/>
  <c r="C493" i="4" s="1"/>
  <c r="O493" i="4" a="1"/>
  <c r="O493" i="4" s="1"/>
  <c r="P490" i="4" a="1"/>
  <c r="P490" i="4" s="1"/>
  <c r="O490" i="4" a="1"/>
  <c r="O490" i="4" s="1"/>
  <c r="P484" i="4" a="1"/>
  <c r="P484" i="4" s="1"/>
  <c r="C484" i="4" s="1"/>
  <c r="O484" i="4" a="1"/>
  <c r="O484" i="4" s="1"/>
  <c r="P470" i="4" a="1"/>
  <c r="P470" i="4" s="1"/>
  <c r="C470" i="4" s="1"/>
  <c r="O470" i="4" a="1"/>
  <c r="O470" i="4" s="1"/>
  <c r="P464" i="4" a="1"/>
  <c r="P464" i="4" s="1"/>
  <c r="C464" i="4" s="1"/>
  <c r="O464" i="4" a="1"/>
  <c r="O464" i="4" s="1"/>
  <c r="P461" i="4" a="1"/>
  <c r="P461" i="4" s="1"/>
  <c r="O461" i="4" a="1"/>
  <c r="O461" i="4" s="1"/>
  <c r="P458" i="4" a="1"/>
  <c r="P458" i="4" s="1"/>
  <c r="C458" i="4" s="1"/>
  <c r="O458" i="4" a="1"/>
  <c r="O458" i="4" s="1"/>
  <c r="P455" i="4" a="1"/>
  <c r="P455" i="4" s="1"/>
  <c r="O455" i="4" a="1"/>
  <c r="O455" i="4" s="1"/>
  <c r="P445" i="4" a="1"/>
  <c r="P445" i="4" s="1"/>
  <c r="O445" i="4" a="1"/>
  <c r="O445" i="4" s="1"/>
  <c r="P442" i="4" a="1"/>
  <c r="P442" i="4" s="1"/>
  <c r="C442" i="4" s="1"/>
  <c r="O442" i="4" a="1"/>
  <c r="O442" i="4" s="1"/>
  <c r="P439" i="4" a="1"/>
  <c r="P439" i="4" s="1"/>
  <c r="O439" i="4" a="1"/>
  <c r="O439" i="4" s="1"/>
  <c r="P435" i="4" a="1"/>
  <c r="P435" i="4" s="1"/>
  <c r="O435" i="4" a="1"/>
  <c r="O435" i="4" s="1"/>
  <c r="P432" i="4" a="1"/>
  <c r="P432" i="4" s="1"/>
  <c r="C432" i="4" s="1"/>
  <c r="O432" i="4" a="1"/>
  <c r="O432" i="4" s="1"/>
  <c r="P429" i="4" a="1"/>
  <c r="P429" i="4" s="1"/>
  <c r="O429" i="4" a="1"/>
  <c r="O429" i="4" s="1"/>
  <c r="P419" i="4" a="1"/>
  <c r="P419" i="4" s="1"/>
  <c r="C419" i="4" s="1"/>
  <c r="O419" i="4" a="1"/>
  <c r="O419" i="4" s="1"/>
  <c r="P416" i="4" a="1"/>
  <c r="P416" i="4" s="1"/>
  <c r="C416" i="4" s="1"/>
  <c r="O416" i="4" a="1"/>
  <c r="O416" i="4" s="1"/>
  <c r="P413" i="4" a="1"/>
  <c r="P413" i="4" s="1"/>
  <c r="O413" i="4" a="1"/>
  <c r="O413" i="4" s="1"/>
  <c r="P403" i="4" a="1"/>
  <c r="P403" i="4" s="1"/>
  <c r="C403" i="4" s="1"/>
  <c r="O403" i="4" a="1"/>
  <c r="O403" i="4" s="1"/>
  <c r="P400" i="4" a="1"/>
  <c r="P400" i="4" s="1"/>
  <c r="C400" i="4" s="1"/>
  <c r="O400" i="4" a="1"/>
  <c r="O400" i="4" s="1"/>
  <c r="P397" i="4" a="1"/>
  <c r="P397" i="4" s="1"/>
  <c r="O397" i="4" a="1"/>
  <c r="O397" i="4" s="1"/>
  <c r="P387" i="4" a="1"/>
  <c r="P387" i="4" s="1"/>
  <c r="O387" i="4" a="1"/>
  <c r="O387" i="4" s="1"/>
  <c r="P384" i="4" a="1"/>
  <c r="P384" i="4" s="1"/>
  <c r="C384" i="4" s="1"/>
  <c r="O384" i="4" a="1"/>
  <c r="O384" i="4" s="1"/>
  <c r="P381" i="4" a="1"/>
  <c r="P381" i="4" s="1"/>
  <c r="O381" i="4" a="1"/>
  <c r="O381" i="4" s="1"/>
  <c r="P371" i="4" a="1"/>
  <c r="P371" i="4" s="1"/>
  <c r="C371" i="4" s="1"/>
  <c r="O371" i="4" a="1"/>
  <c r="O371" i="4" s="1"/>
  <c r="P368" i="4" a="1"/>
  <c r="P368" i="4" s="1"/>
  <c r="C368" i="4" s="1"/>
  <c r="O368" i="4" a="1"/>
  <c r="O368" i="4" s="1"/>
  <c r="P365" i="4" a="1"/>
  <c r="P365" i="4" s="1"/>
  <c r="O365" i="4" a="1"/>
  <c r="O365" i="4" s="1"/>
  <c r="P355" i="4" a="1"/>
  <c r="P355" i="4" s="1"/>
  <c r="O355" i="4" a="1"/>
  <c r="O355" i="4" s="1"/>
  <c r="P352" i="4" a="1"/>
  <c r="P352" i="4" s="1"/>
  <c r="C352" i="4" s="1"/>
  <c r="O352" i="4" a="1"/>
  <c r="O352" i="4" s="1"/>
  <c r="P349" i="4" a="1"/>
  <c r="P349" i="4" s="1"/>
  <c r="O349" i="4" a="1"/>
  <c r="O349" i="4" s="1"/>
  <c r="P339" i="4" a="1"/>
  <c r="P339" i="4" s="1"/>
  <c r="O339" i="4" a="1"/>
  <c r="O339" i="4" s="1"/>
  <c r="P336" i="4" a="1"/>
  <c r="P336" i="4" s="1"/>
  <c r="C336" i="4" s="1"/>
  <c r="O336" i="4" a="1"/>
  <c r="O336" i="4" s="1"/>
  <c r="P333" i="4" a="1"/>
  <c r="P333" i="4" s="1"/>
  <c r="O333" i="4" a="1"/>
  <c r="O333" i="4" s="1"/>
  <c r="P323" i="4" a="1"/>
  <c r="P323" i="4" s="1"/>
  <c r="O323" i="4" a="1"/>
  <c r="O323" i="4" s="1"/>
  <c r="P320" i="4" a="1"/>
  <c r="P320" i="4" s="1"/>
  <c r="C320" i="4" s="1"/>
  <c r="O320" i="4" a="1"/>
  <c r="O320" i="4" s="1"/>
  <c r="P317" i="4" a="1"/>
  <c r="P317" i="4" s="1"/>
  <c r="O317" i="4" a="1"/>
  <c r="O317" i="4" s="1"/>
  <c r="P307" i="4" a="1"/>
  <c r="P307" i="4" s="1"/>
  <c r="O307" i="4" a="1"/>
  <c r="O307" i="4" s="1"/>
  <c r="P304" i="4" a="1"/>
  <c r="P304" i="4" s="1"/>
  <c r="C304" i="4" s="1"/>
  <c r="O304" i="4" a="1"/>
  <c r="O304" i="4" s="1"/>
  <c r="P301" i="4" a="1"/>
  <c r="P301" i="4" s="1"/>
  <c r="O301" i="4" a="1"/>
  <c r="O301" i="4" s="1"/>
  <c r="P297" i="4" a="1"/>
  <c r="P297" i="4" s="1"/>
  <c r="O297" i="4" a="1"/>
  <c r="O297" i="4" s="1"/>
  <c r="P294" i="4" a="1"/>
  <c r="P294" i="4" s="1"/>
  <c r="C294" i="4" s="1"/>
  <c r="O294" i="4" a="1"/>
  <c r="O294" i="4" s="1"/>
  <c r="P291" i="4" a="1"/>
  <c r="P291" i="4" s="1"/>
  <c r="O291" i="4" a="1"/>
  <c r="O291" i="4" s="1"/>
  <c r="P281" i="4" a="1"/>
  <c r="P281" i="4" s="1"/>
  <c r="O281" i="4" a="1"/>
  <c r="O281" i="4" s="1"/>
  <c r="P278" i="4" a="1"/>
  <c r="P278" i="4" s="1"/>
  <c r="C278" i="4" s="1"/>
  <c r="O278" i="4" a="1"/>
  <c r="O278" i="4" s="1"/>
  <c r="P275" i="4" a="1"/>
  <c r="P275" i="4" s="1"/>
  <c r="C275" i="4" s="1"/>
  <c r="O275" i="4" a="1"/>
  <c r="O275" i="4" s="1"/>
  <c r="P265" i="4" a="1"/>
  <c r="P265" i="4" s="1"/>
  <c r="O265" i="4" a="1"/>
  <c r="O265" i="4" s="1"/>
  <c r="P262" i="4" a="1"/>
  <c r="P262" i="4" s="1"/>
  <c r="C262" i="4" s="1"/>
  <c r="O262" i="4" a="1"/>
  <c r="O262" i="4" s="1"/>
  <c r="P259" i="4" a="1"/>
  <c r="P259" i="4" s="1"/>
  <c r="O259" i="4" a="1"/>
  <c r="O259" i="4" s="1"/>
  <c r="P249" i="4" a="1"/>
  <c r="P249" i="4" s="1"/>
  <c r="O249" i="4" a="1"/>
  <c r="O249" i="4" s="1"/>
  <c r="P246" i="4" a="1"/>
  <c r="P246" i="4" s="1"/>
  <c r="C246" i="4" s="1"/>
  <c r="O246" i="4" a="1"/>
  <c r="O246" i="4" s="1"/>
  <c r="P243" i="4" a="1"/>
  <c r="P243" i="4" s="1"/>
  <c r="O243" i="4" a="1"/>
  <c r="O243" i="4" s="1"/>
  <c r="P233" i="4" a="1"/>
  <c r="P233" i="4" s="1"/>
  <c r="O233" i="4" a="1"/>
  <c r="O233" i="4" s="1"/>
  <c r="P230" i="4" a="1"/>
  <c r="P230" i="4" s="1"/>
  <c r="C230" i="4" s="1"/>
  <c r="O230" i="4" a="1"/>
  <c r="O230" i="4" s="1"/>
  <c r="P227" i="4" a="1"/>
  <c r="P227" i="4" s="1"/>
  <c r="O227" i="4" a="1"/>
  <c r="O227" i="4" s="1"/>
  <c r="P217" i="4" a="1"/>
  <c r="P217" i="4" s="1"/>
  <c r="O217" i="4" a="1"/>
  <c r="O217" i="4" s="1"/>
  <c r="P214" i="4" a="1"/>
  <c r="P214" i="4" s="1"/>
  <c r="C214" i="4" s="1"/>
  <c r="O214" i="4" a="1"/>
  <c r="O214" i="4" s="1"/>
  <c r="P211" i="4" a="1"/>
  <c r="P211" i="4" s="1"/>
  <c r="C211" i="4" s="1"/>
  <c r="O211" i="4" a="1"/>
  <c r="O211" i="4" s="1"/>
  <c r="P201" i="4" a="1"/>
  <c r="P201" i="4" s="1"/>
  <c r="O201" i="4" a="1"/>
  <c r="O201" i="4" s="1"/>
  <c r="P198" i="4" a="1"/>
  <c r="P198" i="4" s="1"/>
  <c r="C198" i="4" s="1"/>
  <c r="O198" i="4" a="1"/>
  <c r="O198" i="4" s="1"/>
  <c r="P195" i="4" a="1"/>
  <c r="P195" i="4" s="1"/>
  <c r="O195" i="4" a="1"/>
  <c r="O195" i="4" s="1"/>
  <c r="P185" i="4" a="1"/>
  <c r="P185" i="4" s="1"/>
  <c r="C185" i="4" s="1"/>
  <c r="O185" i="4" a="1"/>
  <c r="O185" i="4" s="1"/>
  <c r="P182" i="4" a="1"/>
  <c r="P182" i="4" s="1"/>
  <c r="C182" i="4" s="1"/>
  <c r="O182" i="4" a="1"/>
  <c r="O182" i="4" s="1"/>
  <c r="P179" i="4" a="1"/>
  <c r="P179" i="4" s="1"/>
  <c r="O179" i="4" a="1"/>
  <c r="O179" i="4" s="1"/>
  <c r="P169" i="4" a="1"/>
  <c r="P169" i="4" s="1"/>
  <c r="C169" i="4" s="1"/>
  <c r="O169" i="4" a="1"/>
  <c r="O169" i="4" s="1"/>
  <c r="P163" i="4" a="1"/>
  <c r="P163" i="4" s="1"/>
  <c r="O163" i="4" a="1"/>
  <c r="O163" i="4" s="1"/>
  <c r="P157" i="4" a="1"/>
  <c r="P157" i="4" s="1"/>
  <c r="C157" i="4" s="1"/>
  <c r="O157" i="4" a="1"/>
  <c r="O157" i="4" s="1"/>
  <c r="P154" i="4" a="1"/>
  <c r="P154" i="4" s="1"/>
  <c r="C154" i="4" s="1"/>
  <c r="O154" i="4" a="1"/>
  <c r="O154" i="4" s="1"/>
  <c r="P151" i="4" a="1"/>
  <c r="P151" i="4" s="1"/>
  <c r="O151" i="4" a="1"/>
  <c r="O151" i="4" s="1"/>
  <c r="P148" i="4" a="1"/>
  <c r="P148" i="4" s="1"/>
  <c r="O148" i="4" a="1"/>
  <c r="O148" i="4" s="1"/>
  <c r="P139" i="4" a="1"/>
  <c r="P139" i="4" s="1"/>
  <c r="O139" i="4" a="1"/>
  <c r="O139" i="4" s="1"/>
  <c r="P133" i="4" a="1"/>
  <c r="P133" i="4" s="1"/>
  <c r="C133" i="4" s="1"/>
  <c r="O133" i="4" a="1"/>
  <c r="O133" i="4" s="1"/>
  <c r="P129" i="4" a="1"/>
  <c r="P129" i="4" s="1"/>
  <c r="C129" i="4" s="1"/>
  <c r="O129" i="4" a="1"/>
  <c r="O129" i="4" s="1"/>
  <c r="P114" i="4" a="1"/>
  <c r="P114" i="4" s="1"/>
  <c r="C114" i="4" s="1"/>
  <c r="O114" i="4" a="1"/>
  <c r="O114" i="4" s="1"/>
  <c r="P111" i="4" a="1"/>
  <c r="P111" i="4" s="1"/>
  <c r="O111" i="4" a="1"/>
  <c r="O111" i="4" s="1"/>
  <c r="P105" i="4" a="1"/>
  <c r="P105" i="4" s="1"/>
  <c r="C105" i="4" s="1"/>
  <c r="O105" i="4" a="1"/>
  <c r="O105" i="4" s="1"/>
  <c r="P90" i="4" a="1"/>
  <c r="P90" i="4" s="1"/>
  <c r="C90" i="4" s="1"/>
  <c r="O90" i="4" a="1"/>
  <c r="O90" i="4" s="1"/>
  <c r="P87" i="4" a="1"/>
  <c r="P87" i="4" s="1"/>
  <c r="O87" i="4" a="1"/>
  <c r="O87" i="4" s="1"/>
  <c r="P84" i="4" a="1"/>
  <c r="P84" i="4" s="1"/>
  <c r="O84" i="4" a="1"/>
  <c r="O84" i="4" s="1"/>
  <c r="P74" i="4" a="1"/>
  <c r="P74" i="4" s="1"/>
  <c r="C74" i="4" s="1"/>
  <c r="O74" i="4" a="1"/>
  <c r="O74" i="4" s="1"/>
  <c r="P71" i="4" a="1"/>
  <c r="P71" i="4" s="1"/>
  <c r="O71" i="4" a="1"/>
  <c r="O71" i="4" s="1"/>
  <c r="P65" i="4" a="1"/>
  <c r="P65" i="4" s="1"/>
  <c r="C65" i="4" s="1"/>
  <c r="O65" i="4" a="1"/>
  <c r="O65" i="4" s="1"/>
  <c r="P51" i="4" a="1"/>
  <c r="P51" i="4" s="1"/>
  <c r="O51" i="4" a="1"/>
  <c r="O51" i="4" s="1"/>
  <c r="P45" i="4" a="1"/>
  <c r="P45" i="4" s="1"/>
  <c r="C45" i="4" s="1"/>
  <c r="O45" i="4" a="1"/>
  <c r="O45" i="4" s="1"/>
  <c r="P42" i="4" a="1"/>
  <c r="P42" i="4" s="1"/>
  <c r="C42" i="4" s="1"/>
  <c r="O42" i="4" a="1"/>
  <c r="O42" i="4" s="1"/>
  <c r="P35" i="4" a="1"/>
  <c r="P35" i="4" s="1"/>
  <c r="O35" i="4" a="1"/>
  <c r="O35" i="4" s="1"/>
  <c r="P31" i="4" a="1"/>
  <c r="P31" i="4" s="1"/>
  <c r="C31" i="4" s="1"/>
  <c r="O31" i="4" a="1"/>
  <c r="O31" i="4" s="1"/>
  <c r="P24" i="4" a="1"/>
  <c r="P24" i="4" s="1"/>
  <c r="O24" i="4" a="1"/>
  <c r="O24" i="4" s="1"/>
  <c r="P10" i="4" a="1"/>
  <c r="P10" i="4" s="1"/>
  <c r="C10" i="4" s="1"/>
  <c r="O10" i="4" a="1"/>
  <c r="O10" i="4" s="1"/>
  <c r="P6" i="4" a="1"/>
  <c r="P6" i="4" s="1"/>
  <c r="C6" i="4" s="1"/>
  <c r="O6" i="4" a="1"/>
  <c r="O6" i="4" s="1"/>
  <c r="P39" i="4" a="1"/>
  <c r="P39" i="4" s="1"/>
  <c r="O39" i="4" a="1"/>
  <c r="O39" i="4" s="1"/>
  <c r="P19" i="4" a="1"/>
  <c r="P19" i="4" s="1"/>
  <c r="O19" i="4" a="1"/>
  <c r="O19" i="4" s="1"/>
  <c r="P15" i="4" a="1"/>
  <c r="P15" i="4" s="1"/>
  <c r="C15" i="4" s="1"/>
  <c r="O15" i="4" a="1"/>
  <c r="O15" i="4" s="1"/>
  <c r="P9" i="4" a="1"/>
  <c r="P9" i="4" s="1"/>
  <c r="C9" i="4" s="1"/>
  <c r="O9" i="4" a="1"/>
  <c r="O9" i="4" s="1"/>
  <c r="O17" i="4" a="1"/>
  <c r="O17" i="4" s="1"/>
  <c r="P21" i="4" a="1"/>
  <c r="P21" i="4" s="1"/>
  <c r="C21" i="4" s="1"/>
  <c r="O21" i="4" a="1"/>
  <c r="O21" i="4" s="1"/>
  <c r="P18" i="4" a="1"/>
  <c r="P18" i="4" s="1"/>
  <c r="C18" i="4" s="1"/>
  <c r="O18" i="4" a="1"/>
  <c r="O18" i="4" s="1"/>
  <c r="P5" i="4" a="1"/>
  <c r="P5" i="4" s="1"/>
  <c r="C5" i="4" s="1"/>
  <c r="O5" i="4" a="1"/>
  <c r="O5" i="4" s="1"/>
  <c r="O27" i="4" a="1"/>
  <c r="O27" i="4" s="1"/>
  <c r="O14" i="4" a="1"/>
  <c r="O14" i="4" s="1"/>
  <c r="P29" i="4" a="1"/>
  <c r="P29" i="4" s="1"/>
  <c r="C29" i="4" s="1"/>
  <c r="O29" i="4" a="1"/>
  <c r="O29" i="4" s="1"/>
  <c r="P26" i="4" a="1"/>
  <c r="P26" i="4" s="1"/>
  <c r="C26" i="4" s="1"/>
  <c r="O26" i="4" a="1"/>
  <c r="O26" i="4" s="1"/>
  <c r="P23" i="4" a="1"/>
  <c r="P23" i="4" s="1"/>
  <c r="C23" i="4" s="1"/>
  <c r="O23" i="4" a="1"/>
  <c r="O23" i="4" s="1"/>
  <c r="P7" i="4" a="1"/>
  <c r="P7" i="4" s="1"/>
  <c r="O7" i="4" a="1"/>
  <c r="O7" i="4" s="1"/>
  <c r="O11" i="4" a="1"/>
  <c r="O11" i="4" s="1"/>
  <c r="C3814" i="4"/>
  <c r="C3729" i="4"/>
  <c r="C3725" i="4"/>
  <c r="C3705" i="4"/>
  <c r="C1640" i="4"/>
  <c r="C2090" i="4"/>
  <c r="C3429" i="4"/>
  <c r="C497" i="4"/>
  <c r="C501" i="4"/>
  <c r="C2641" i="4"/>
  <c r="C3216" i="4"/>
  <c r="C3801" i="4"/>
  <c r="C3554" i="4"/>
  <c r="C3570" i="4"/>
  <c r="C3673" i="4"/>
  <c r="C3677" i="4"/>
  <c r="C3681" i="4"/>
  <c r="C3701" i="4"/>
  <c r="C3757" i="4"/>
  <c r="C3510" i="4"/>
  <c r="C3515" i="4"/>
  <c r="C3685" i="4"/>
  <c r="C3854" i="4"/>
  <c r="C3526" i="4"/>
  <c r="C86" i="4"/>
  <c r="C138" i="4"/>
  <c r="C533" i="4"/>
  <c r="C561" i="4"/>
  <c r="C565" i="4"/>
  <c r="C741" i="4"/>
  <c r="C1616" i="4"/>
  <c r="C2991" i="4"/>
  <c r="C2999" i="4"/>
  <c r="C3007" i="4"/>
  <c r="C3008" i="4"/>
  <c r="C3016" i="4"/>
  <c r="C3062" i="4"/>
  <c r="C3077" i="4"/>
  <c r="C3081" i="4"/>
  <c r="C3085" i="4"/>
  <c r="C3086" i="4"/>
  <c r="C3093" i="4"/>
  <c r="C3097" i="4"/>
  <c r="C3098" i="4"/>
  <c r="C3689" i="4"/>
  <c r="C3733" i="4"/>
  <c r="C3741" i="4"/>
  <c r="C1222" i="4"/>
  <c r="C1473" i="4"/>
  <c r="C1538" i="4"/>
  <c r="C1774" i="4"/>
  <c r="C3478" i="4"/>
  <c r="C3490" i="4"/>
  <c r="C3494" i="4"/>
  <c r="C414" i="4"/>
  <c r="C430" i="4"/>
  <c r="C2972" i="4"/>
  <c r="C2979" i="4"/>
  <c r="C3207" i="4"/>
  <c r="C3215" i="4"/>
  <c r="C3223" i="4"/>
  <c r="C3588" i="4"/>
  <c r="C1946" i="4"/>
  <c r="C2279" i="4"/>
  <c r="C3522" i="4"/>
  <c r="C3655" i="4"/>
  <c r="C14" i="4"/>
  <c r="C30" i="4"/>
  <c r="C62" i="4"/>
  <c r="C422" i="4"/>
  <c r="AB2" i="4" a="1"/>
  <c r="AB2" i="4" s="1"/>
  <c r="AA3" i="4" a="1"/>
  <c r="AA3" i="4" s="1"/>
  <c r="AA2" i="4" a="1"/>
  <c r="AA2" i="4" s="1"/>
  <c r="C93" i="4"/>
  <c r="C126" i="4"/>
  <c r="C142" i="4"/>
  <c r="AD3" i="4" a="1"/>
  <c r="AD3" i="4" s="1"/>
  <c r="AE2" i="4" a="1"/>
  <c r="AE2" i="4" s="1"/>
  <c r="AD2" i="4" a="1"/>
  <c r="AD2" i="4" s="1"/>
  <c r="C27" i="4"/>
  <c r="C56" i="4"/>
  <c r="C303" i="4"/>
  <c r="C335" i="4"/>
  <c r="C367" i="4"/>
  <c r="C399" i="4"/>
  <c r="C469" i="4"/>
  <c r="C96" i="4"/>
  <c r="C104" i="4"/>
  <c r="C144" i="4"/>
  <c r="C168" i="4"/>
  <c r="C194" i="4"/>
  <c r="C210" i="4"/>
  <c r="C226" i="4"/>
  <c r="C242" i="4"/>
  <c r="C254" i="4"/>
  <c r="C260" i="4"/>
  <c r="C274" i="4"/>
  <c r="C280" i="4"/>
  <c r="C296" i="4"/>
  <c r="C302" i="4"/>
  <c r="C310" i="4"/>
  <c r="C318" i="4"/>
  <c r="C350" i="4"/>
  <c r="C374" i="4"/>
  <c r="C382" i="4"/>
  <c r="C448" i="4"/>
  <c r="C480" i="4"/>
  <c r="C17" i="4"/>
  <c r="C942" i="4"/>
  <c r="C1070" i="4"/>
  <c r="C33" i="4"/>
  <c r="C519" i="4"/>
  <c r="C599" i="4"/>
  <c r="C615" i="4"/>
  <c r="C618" i="4"/>
  <c r="C663" i="4"/>
  <c r="C1020" i="4"/>
  <c r="C1119" i="4"/>
  <c r="C1341" i="4"/>
  <c r="C556" i="4"/>
  <c r="C608" i="4"/>
  <c r="C640" i="4"/>
  <c r="C656" i="4"/>
  <c r="C672" i="4"/>
  <c r="C704" i="4"/>
  <c r="C720" i="4"/>
  <c r="C736" i="4"/>
  <c r="C828" i="4"/>
  <c r="C888" i="4"/>
  <c r="C908" i="4"/>
  <c r="C984" i="4"/>
  <c r="C1086" i="4"/>
  <c r="C1094" i="4"/>
  <c r="C1112" i="4"/>
  <c r="C1126" i="4"/>
  <c r="C1130" i="4"/>
  <c r="C1134" i="4"/>
  <c r="C1158" i="4"/>
  <c r="C1190" i="4"/>
  <c r="C1198" i="4"/>
  <c r="C1470" i="4"/>
  <c r="C1502" i="4"/>
  <c r="C1247" i="4"/>
  <c r="C1254" i="4"/>
  <c r="C1205" i="4"/>
  <c r="C1291" i="4"/>
  <c r="C1366" i="4"/>
  <c r="C1454" i="4"/>
  <c r="C1561" i="4"/>
  <c r="C1440" i="4"/>
  <c r="C1570" i="4"/>
  <c r="C1808" i="4"/>
  <c r="C1878" i="4"/>
  <c r="C1580" i="4"/>
  <c r="C1782" i="4"/>
  <c r="C1814" i="4"/>
  <c r="C1846" i="4"/>
  <c r="C1597" i="4"/>
  <c r="C1686" i="4"/>
  <c r="C1750" i="4"/>
  <c r="C1959" i="4"/>
  <c r="C1644" i="4"/>
  <c r="C1619" i="4"/>
  <c r="C1679" i="4"/>
  <c r="C1715" i="4"/>
  <c r="C1743" i="4"/>
  <c r="C1793" i="4"/>
  <c r="C1907" i="4"/>
  <c r="C1950" i="4"/>
  <c r="C2180" i="4"/>
  <c r="C2272" i="4"/>
  <c r="C1988" i="4"/>
  <c r="C2119" i="4"/>
  <c r="C2151" i="4"/>
  <c r="C2218" i="4"/>
  <c r="C1956" i="4"/>
  <c r="C2052" i="4"/>
  <c r="C1991" i="4"/>
  <c r="C2116" i="4"/>
  <c r="C2244" i="4"/>
  <c r="C2292" i="4"/>
  <c r="C2308" i="4"/>
  <c r="C2596" i="4"/>
  <c r="C2247" i="4"/>
  <c r="C2288" i="4"/>
  <c r="C2304" i="4"/>
  <c r="C2384" i="4"/>
  <c r="C2516" i="4"/>
  <c r="C2532" i="4"/>
  <c r="C2548" i="4"/>
  <c r="C2589" i="4"/>
  <c r="C2764" i="4"/>
  <c r="C2321" i="4"/>
  <c r="C2353" i="4"/>
  <c r="C2381" i="4"/>
  <c r="C2407" i="4"/>
  <c r="C2439" i="4"/>
  <c r="C2477" i="4"/>
  <c r="C2513" i="4"/>
  <c r="C2545" i="4"/>
  <c r="C2730" i="4"/>
  <c r="C2733" i="4"/>
  <c r="C2765" i="4"/>
  <c r="C2599" i="4"/>
  <c r="C2611" i="4"/>
  <c r="C2705" i="4"/>
  <c r="C2769" i="4"/>
  <c r="C2836" i="4"/>
  <c r="C2845" i="4"/>
  <c r="C2676" i="4"/>
  <c r="C2688" i="4"/>
  <c r="C2692" i="4"/>
  <c r="C2704" i="4"/>
  <c r="C2708" i="4"/>
  <c r="C2724" i="4"/>
  <c r="C2752" i="4"/>
  <c r="C2756" i="4"/>
  <c r="C2772" i="4"/>
  <c r="C2975" i="4"/>
  <c r="C2983" i="4"/>
  <c r="C2984" i="4"/>
  <c r="C3003" i="4"/>
  <c r="C3019" i="4"/>
  <c r="C2797" i="4"/>
  <c r="C2801" i="4"/>
  <c r="C2813" i="4"/>
  <c r="C2829" i="4"/>
  <c r="C2877" i="4"/>
  <c r="C2893" i="4"/>
  <c r="C2901" i="4"/>
  <c r="C2909" i="4"/>
  <c r="C2917" i="4"/>
  <c r="C2921" i="4"/>
  <c r="C2962" i="4"/>
  <c r="C2976" i="4"/>
  <c r="C2987" i="4"/>
  <c r="C3004" i="4"/>
  <c r="C3012" i="4"/>
  <c r="C3056" i="4"/>
  <c r="C2838" i="4"/>
  <c r="C2855" i="4"/>
  <c r="C2876" i="4"/>
  <c r="C2884" i="4"/>
  <c r="C2916" i="4"/>
  <c r="C2949" i="4"/>
  <c r="C2865" i="4"/>
  <c r="C2873" i="4"/>
  <c r="C2889" i="4"/>
  <c r="C2894" i="4"/>
  <c r="C2897" i="4"/>
  <c r="C2905" i="4"/>
  <c r="C2993" i="4"/>
  <c r="C3009" i="4"/>
  <c r="C3028" i="4"/>
  <c r="C3033" i="4"/>
  <c r="C3053" i="4"/>
  <c r="C3036" i="4"/>
  <c r="C3042" i="4"/>
  <c r="C3052" i="4"/>
  <c r="C3059" i="4"/>
  <c r="C3066" i="4"/>
  <c r="C3069" i="4"/>
  <c r="C2870" i="4"/>
  <c r="C2874" i="4"/>
  <c r="C2882" i="4"/>
  <c r="C2886" i="4"/>
  <c r="C2890" i="4"/>
  <c r="C2902" i="4"/>
  <c r="C2910" i="4"/>
  <c r="C2914" i="4"/>
  <c r="C2918" i="4"/>
  <c r="C2920" i="4"/>
  <c r="C2926" i="4"/>
  <c r="C2930" i="4"/>
  <c r="C2934" i="4"/>
  <c r="C2936" i="4"/>
  <c r="C2938" i="4"/>
  <c r="C2942" i="4"/>
  <c r="C2944" i="4"/>
  <c r="C2950" i="4"/>
  <c r="C2954" i="4"/>
  <c r="C2958" i="4"/>
  <c r="C2960" i="4"/>
  <c r="C2966" i="4"/>
  <c r="C2970" i="4"/>
  <c r="C2978" i="4"/>
  <c r="C2982" i="4"/>
  <c r="C2986" i="4"/>
  <c r="C2990" i="4"/>
  <c r="C2994" i="4"/>
  <c r="C2998" i="4"/>
  <c r="C3002" i="4"/>
  <c r="C3010" i="4"/>
  <c r="C3014" i="4"/>
  <c r="C3018" i="4"/>
  <c r="C3022" i="4"/>
  <c r="C3026" i="4"/>
  <c r="C3041" i="4"/>
  <c r="C3054" i="4"/>
  <c r="C3070" i="4"/>
  <c r="C3073" i="4"/>
  <c r="C3084" i="4"/>
  <c r="C3135" i="4"/>
  <c r="C3197" i="4"/>
  <c r="C3034" i="4"/>
  <c r="C3043" i="4"/>
  <c r="C3045" i="4"/>
  <c r="C3050" i="4"/>
  <c r="C3058" i="4"/>
  <c r="C3032" i="4"/>
  <c r="C3038" i="4"/>
  <c r="C3079" i="4"/>
  <c r="C3091" i="4"/>
  <c r="C3095" i="4"/>
  <c r="C3107" i="4"/>
  <c r="C3115" i="4"/>
  <c r="C3147" i="4"/>
  <c r="C3202" i="4"/>
  <c r="C3193" i="4"/>
  <c r="C3199" i="4"/>
  <c r="C3106" i="4"/>
  <c r="C3112" i="4"/>
  <c r="C3114" i="4"/>
  <c r="C3120" i="4"/>
  <c r="C3122" i="4"/>
  <c r="C3124" i="4"/>
  <c r="C3128" i="4"/>
  <c r="C3130" i="4"/>
  <c r="C3134" i="4"/>
  <c r="C3136" i="4"/>
  <c r="C3138" i="4"/>
  <c r="C3144" i="4"/>
  <c r="C3148" i="4"/>
  <c r="C3150" i="4"/>
  <c r="C3152" i="4"/>
  <c r="C3156" i="4"/>
  <c r="C3162" i="4"/>
  <c r="C3164" i="4"/>
  <c r="C3170" i="4"/>
  <c r="C3172" i="4"/>
  <c r="C3176" i="4"/>
  <c r="C3192" i="4"/>
  <c r="C3225" i="4"/>
  <c r="C3180" i="4"/>
  <c r="C3182" i="4"/>
  <c r="C3191" i="4"/>
  <c r="C3205" i="4"/>
  <c r="C3220" i="4"/>
  <c r="C3221" i="4"/>
  <c r="C3222" i="4"/>
  <c r="C3200" i="4"/>
  <c r="C3209" i="4"/>
  <c r="C3211" i="4"/>
  <c r="C3231" i="4"/>
  <c r="C3239" i="4"/>
  <c r="C3243" i="4"/>
  <c r="C3249" i="4"/>
  <c r="C3265" i="4"/>
  <c r="C3297" i="4"/>
  <c r="C3307" i="4"/>
  <c r="C3313" i="4"/>
  <c r="C3329" i="4"/>
  <c r="C3228" i="4"/>
  <c r="C3232" i="4"/>
  <c r="C3236" i="4"/>
  <c r="C3242" i="4"/>
  <c r="C3244" i="4"/>
  <c r="C3252" i="4"/>
  <c r="C3256" i="4"/>
  <c r="C3258" i="4"/>
  <c r="C3260" i="4"/>
  <c r="C3264" i="4"/>
  <c r="C3268" i="4"/>
  <c r="C3272" i="4"/>
  <c r="C3274" i="4"/>
  <c r="C3280" i="4"/>
  <c r="C3284" i="4"/>
  <c r="C3286" i="4"/>
  <c r="C3288" i="4"/>
  <c r="C3290" i="4"/>
  <c r="C3292" i="4"/>
  <c r="C3296" i="4"/>
  <c r="C3300" i="4"/>
  <c r="C3304" i="4"/>
  <c r="C3306" i="4"/>
  <c r="C3308" i="4"/>
  <c r="C3312" i="4"/>
  <c r="C3316" i="4"/>
  <c r="C3320" i="4"/>
  <c r="C3324" i="4"/>
  <c r="C3328" i="4"/>
  <c r="C3332" i="4"/>
  <c r="C3344" i="4"/>
  <c r="C3370" i="4"/>
  <c r="C3376" i="4"/>
  <c r="C3386" i="4"/>
  <c r="C3392" i="4"/>
  <c r="C3339" i="4"/>
  <c r="C3341" i="4"/>
  <c r="C3350" i="4"/>
  <c r="C3360" i="4"/>
  <c r="C3366" i="4"/>
  <c r="C3371" i="4"/>
  <c r="C3382" i="4"/>
  <c r="C3398" i="4"/>
  <c r="C3404" i="4"/>
  <c r="C3337" i="4"/>
  <c r="C3352" i="4"/>
  <c r="C3356" i="4"/>
  <c r="C3378" i="4"/>
  <c r="C3383" i="4"/>
  <c r="C3384" i="4"/>
  <c r="C3394" i="4"/>
  <c r="C3400" i="4"/>
  <c r="C3347" i="4"/>
  <c r="C3349" i="4"/>
  <c r="C3359" i="4"/>
  <c r="C3381" i="4"/>
  <c r="C3407" i="4"/>
  <c r="C3426" i="4"/>
  <c r="C3434" i="4"/>
  <c r="C3438" i="4"/>
  <c r="C3454" i="4"/>
  <c r="C3470" i="4"/>
  <c r="C3486" i="4"/>
  <c r="C3416" i="4"/>
  <c r="C3420" i="4"/>
  <c r="C3433" i="4"/>
  <c r="C3436" i="4"/>
  <c r="C3442" i="4"/>
  <c r="C3449" i="4"/>
  <c r="C3452" i="4"/>
  <c r="C3507" i="4"/>
  <c r="C3455" i="4"/>
  <c r="C3458" i="4"/>
  <c r="C3501" i="4"/>
  <c r="C3424" i="4"/>
  <c r="C3440" i="4"/>
  <c r="C3466" i="4"/>
  <c r="C3479" i="4"/>
  <c r="C3498" i="4"/>
  <c r="C3505" i="4"/>
  <c r="C3457" i="4"/>
  <c r="C3461" i="4"/>
  <c r="C3469" i="4"/>
  <c r="C3473" i="4"/>
  <c r="C3477" i="4"/>
  <c r="C3481" i="4"/>
  <c r="C3485" i="4"/>
  <c r="C3489" i="4"/>
  <c r="C3493" i="4"/>
  <c r="C3497" i="4"/>
  <c r="C3502" i="4"/>
  <c r="C3506" i="4"/>
  <c r="C3524" i="4"/>
  <c r="C3542" i="4"/>
  <c r="C3558" i="4"/>
  <c r="C3574" i="4"/>
  <c r="C3503" i="4"/>
  <c r="C3511" i="4"/>
  <c r="C3512" i="4"/>
  <c r="C3520" i="4"/>
  <c r="C3530" i="4"/>
  <c r="C3562" i="4"/>
  <c r="C3521" i="4"/>
  <c r="C3528" i="4"/>
  <c r="C3544" i="4"/>
  <c r="C3551" i="4"/>
  <c r="C3567" i="4"/>
  <c r="C3578" i="4"/>
  <c r="C3580" i="4"/>
  <c r="C3529" i="4"/>
  <c r="C3533" i="4"/>
  <c r="C3541" i="4"/>
  <c r="C3545" i="4"/>
  <c r="C3549" i="4"/>
  <c r="C3557" i="4"/>
  <c r="C3561" i="4"/>
  <c r="C3565" i="4"/>
  <c r="C3573" i="4"/>
  <c r="C3579" i="4"/>
  <c r="C3587" i="4"/>
  <c r="C3603" i="4"/>
  <c r="C3658" i="4"/>
  <c r="C3582" i="4"/>
  <c r="C3586" i="4"/>
  <c r="C3602" i="4"/>
  <c r="C3654" i="4"/>
  <c r="C3598" i="4"/>
  <c r="C3608" i="4"/>
  <c r="C3616" i="4"/>
  <c r="C3622" i="4"/>
  <c r="C3662" i="4"/>
  <c r="C3666" i="4"/>
  <c r="C3663" i="4"/>
  <c r="C3589" i="4"/>
  <c r="C3593" i="4"/>
  <c r="C3597" i="4"/>
  <c r="C3601" i="4"/>
  <c r="C3605" i="4"/>
  <c r="C3607" i="4"/>
  <c r="C3613" i="4"/>
  <c r="C3615" i="4"/>
  <c r="C3623" i="4"/>
  <c r="C3627" i="4"/>
  <c r="C3629" i="4"/>
  <c r="C3631" i="4"/>
  <c r="C3633" i="4"/>
  <c r="C3635" i="4"/>
  <c r="C3637" i="4"/>
  <c r="C3645" i="4"/>
  <c r="C3649" i="4"/>
  <c r="C3651" i="4"/>
  <c r="C3661" i="4"/>
  <c r="C3669" i="4"/>
  <c r="C3672" i="4"/>
  <c r="C3656" i="4"/>
  <c r="C3659" i="4"/>
  <c r="C3667" i="4"/>
  <c r="C3697" i="4"/>
  <c r="C3713" i="4"/>
  <c r="C3657" i="4"/>
  <c r="C3665" i="4"/>
  <c r="C3671" i="4"/>
  <c r="C3675" i="4"/>
  <c r="C3693" i="4"/>
  <c r="C3694" i="4"/>
  <c r="C3704" i="4"/>
  <c r="C3710" i="4"/>
  <c r="C3718" i="4"/>
  <c r="C3717" i="4"/>
  <c r="C3721" i="4"/>
  <c r="C3727" i="4"/>
  <c r="C3736" i="4"/>
  <c r="C3743" i="4"/>
  <c r="C3749" i="4"/>
  <c r="C3763" i="4"/>
  <c r="C3739" i="4"/>
  <c r="C3753" i="4"/>
  <c r="C3731" i="4"/>
  <c r="C3732" i="4"/>
  <c r="C3765" i="4"/>
  <c r="C3796" i="4"/>
  <c r="C3740" i="4"/>
  <c r="C3748" i="4"/>
  <c r="C3752" i="4"/>
  <c r="C3756" i="4"/>
  <c r="C3767" i="4"/>
  <c r="C3775" i="4"/>
  <c r="C3784" i="4"/>
  <c r="C3764" i="4"/>
  <c r="C3771" i="4"/>
  <c r="C3791" i="4"/>
  <c r="C3795" i="4"/>
  <c r="C3766" i="4"/>
  <c r="C3780" i="4"/>
  <c r="C3809" i="4"/>
  <c r="C3782" i="4"/>
  <c r="C3798" i="4"/>
  <c r="C3828" i="4"/>
  <c r="C3832" i="4"/>
  <c r="C3790" i="4"/>
  <c r="C3797" i="4"/>
  <c r="C3820" i="4"/>
  <c r="C3785" i="4"/>
  <c r="C3803" i="4"/>
  <c r="C3830" i="4"/>
  <c r="C3816" i="4"/>
  <c r="C3858" i="4"/>
  <c r="C3825" i="4"/>
  <c r="C3835" i="4"/>
  <c r="C3844" i="4"/>
  <c r="C3847" i="4"/>
  <c r="C3849" i="4"/>
  <c r="C3863" i="4"/>
  <c r="C3855" i="4"/>
  <c r="C3865" i="4"/>
  <c r="C3857" i="4"/>
  <c r="C3861" i="4"/>
  <c r="C3877" i="4"/>
  <c r="C3860" i="4"/>
  <c r="C3871" i="4"/>
  <c r="C3881" i="4"/>
  <c r="C3870" i="4"/>
  <c r="C3869" i="4"/>
  <c r="C3878" i="4"/>
  <c r="C3873" i="4"/>
  <c r="C3885" i="4"/>
  <c r="C3318" i="4" l="1"/>
  <c r="C3227" i="4"/>
  <c r="C1857" i="4"/>
  <c r="C1430" i="4"/>
  <c r="C1369" i="4"/>
  <c r="C1930" i="4"/>
  <c r="C614" i="4"/>
  <c r="C1136" i="4"/>
  <c r="C1962" i="4"/>
  <c r="C2428" i="4"/>
  <c r="C3848" i="4"/>
  <c r="C3750" i="4"/>
  <c r="C3745" i="4"/>
  <c r="C3688" i="4"/>
  <c r="C3611" i="4"/>
  <c r="C3600" i="4"/>
  <c r="C3584" i="4"/>
  <c r="C3403" i="4"/>
  <c r="C3362" i="4"/>
  <c r="C3116" i="4"/>
  <c r="C3060" i="4"/>
  <c r="C3011" i="4"/>
  <c r="C2974" i="4"/>
  <c r="C2907" i="4"/>
  <c r="C2875" i="4"/>
  <c r="C2848" i="4"/>
  <c r="C2736" i="4"/>
  <c r="C2720" i="4"/>
  <c r="C2619" i="4"/>
  <c r="C2416" i="4"/>
  <c r="C1978" i="4"/>
  <c r="C1942" i="4"/>
  <c r="C1598" i="4"/>
  <c r="C1433" i="4"/>
  <c r="C1922" i="4"/>
  <c r="C1947" i="4"/>
  <c r="C2181" i="4"/>
  <c r="C2485" i="4"/>
  <c r="C2789" i="4"/>
  <c r="C968" i="4"/>
  <c r="C1572" i="4"/>
  <c r="C1983" i="4"/>
  <c r="C2271" i="4"/>
  <c r="C125" i="4"/>
  <c r="C585" i="4"/>
  <c r="C1101" i="4"/>
  <c r="C1165" i="4"/>
  <c r="C1315" i="4"/>
  <c r="C1682" i="4"/>
  <c r="C1693" i="4"/>
  <c r="C1725" i="4"/>
  <c r="C1810" i="4"/>
  <c r="C1899" i="4"/>
  <c r="C504" i="4"/>
  <c r="C867" i="4"/>
  <c r="C1080" i="4"/>
  <c r="C1123" i="4"/>
  <c r="C1401" i="4"/>
  <c r="C1577" i="4"/>
  <c r="C2369" i="4"/>
  <c r="C2401" i="4"/>
  <c r="C2443" i="4"/>
  <c r="C2497" i="4"/>
  <c r="C2753" i="4"/>
  <c r="C2913" i="4"/>
  <c r="C527" i="4"/>
  <c r="C3354" i="4"/>
  <c r="C3546" i="4"/>
  <c r="C3604" i="4"/>
  <c r="C3834" i="4"/>
  <c r="C545" i="4"/>
  <c r="C577" i="4"/>
  <c r="C695" i="4"/>
  <c r="C3017" i="4"/>
  <c r="C3374" i="4"/>
  <c r="C3864" i="4"/>
  <c r="C1120" i="4"/>
  <c r="C1241" i="4"/>
  <c r="C1698" i="4"/>
  <c r="C1709" i="4"/>
  <c r="C2018" i="4"/>
  <c r="C2210" i="4"/>
  <c r="C2264" i="4"/>
  <c r="C2296" i="4"/>
  <c r="C2610" i="4"/>
  <c r="C563" i="4"/>
  <c r="C1385" i="4"/>
  <c r="C1449" i="4"/>
  <c r="C1513" i="4"/>
  <c r="C1546" i="4"/>
  <c r="C1635" i="4"/>
  <c r="C1788" i="4"/>
  <c r="C1916" i="4"/>
  <c r="C630" i="4"/>
  <c r="C920" i="4"/>
  <c r="C1239" i="4"/>
  <c r="C1257" i="4"/>
  <c r="C1297" i="4"/>
  <c r="C1350" i="4"/>
  <c r="C1361" i="4"/>
  <c r="C1583" i="4"/>
  <c r="C2074" i="4"/>
  <c r="C2106" i="4"/>
  <c r="C2144" i="4"/>
  <c r="C2202" i="4"/>
  <c r="C2234" i="4"/>
  <c r="C2236" i="4"/>
  <c r="C2594" i="4"/>
  <c r="C1927" i="4"/>
  <c r="C2010" i="4"/>
  <c r="C2042" i="4"/>
  <c r="C1601" i="4"/>
  <c r="C1850" i="4"/>
  <c r="C1861" i="4"/>
  <c r="C1932" i="4"/>
  <c r="C2020" i="4"/>
  <c r="C2981" i="4"/>
  <c r="C1943" i="4"/>
  <c r="C2453" i="4"/>
  <c r="C2869" i="4"/>
  <c r="C2176" i="4"/>
  <c r="C2749" i="4"/>
  <c r="C2885" i="4"/>
  <c r="C2992" i="4"/>
  <c r="C3184" i="4"/>
  <c r="C3402" i="4"/>
  <c r="C3868" i="4"/>
  <c r="C3859" i="4"/>
  <c r="C3821" i="4"/>
  <c r="C3811" i="4"/>
  <c r="C3774" i="4"/>
  <c r="C3761" i="4"/>
  <c r="C3737" i="4"/>
  <c r="C3709" i="4"/>
  <c r="C3660" i="4"/>
  <c r="C3647" i="4"/>
  <c r="C3639" i="4"/>
  <c r="C3592" i="4"/>
  <c r="C3569" i="4"/>
  <c r="C3553" i="4"/>
  <c r="C3537" i="4"/>
  <c r="C3462" i="4"/>
  <c r="C3430" i="4"/>
  <c r="C3353" i="4"/>
  <c r="C3346" i="4"/>
  <c r="C3334" i="4"/>
  <c r="C3302" i="4"/>
  <c r="C3270" i="4"/>
  <c r="C3204" i="4"/>
  <c r="C3196" i="4"/>
  <c r="C3183" i="4"/>
  <c r="C3175" i="4"/>
  <c r="C3108" i="4"/>
  <c r="C3100" i="4"/>
  <c r="C3082" i="4"/>
  <c r="C3076" i="4"/>
  <c r="C3068" i="4"/>
  <c r="C2995" i="4"/>
  <c r="C2899" i="4"/>
  <c r="C2891" i="4"/>
  <c r="C2867" i="4"/>
  <c r="C2834" i="4"/>
  <c r="C2781" i="4"/>
  <c r="C2768" i="4"/>
  <c r="C2696" i="4"/>
  <c r="C2665" i="4"/>
  <c r="C2565" i="4"/>
  <c r="C2551" i="4"/>
  <c r="C2519" i="4"/>
  <c r="C2501" i="4"/>
  <c r="C2427" i="4"/>
  <c r="C2395" i="4"/>
  <c r="C2379" i="4"/>
  <c r="C2352" i="4"/>
  <c r="C2280" i="4"/>
  <c r="C2245" i="4"/>
  <c r="C2225" i="4"/>
  <c r="C2002" i="4"/>
  <c r="C1836" i="4"/>
  <c r="C1802" i="4"/>
  <c r="C1762" i="4"/>
  <c r="C1554" i="4"/>
  <c r="C1526" i="4"/>
  <c r="C1462" i="4"/>
  <c r="C1441" i="4"/>
  <c r="C1425" i="4"/>
  <c r="C1377" i="4"/>
  <c r="C1353" i="4"/>
  <c r="C1329" i="4"/>
  <c r="C1289" i="4"/>
  <c r="C1233" i="4"/>
  <c r="C1225" i="4"/>
  <c r="C1200" i="4"/>
  <c r="C1184" i="4"/>
  <c r="C1104" i="4"/>
  <c r="C1088" i="4"/>
  <c r="C1016" i="4"/>
  <c r="C872" i="4"/>
  <c r="C856" i="4"/>
  <c r="C824" i="4"/>
  <c r="C521" i="4"/>
  <c r="C298" i="4"/>
  <c r="C109" i="4"/>
  <c r="C40" i="4"/>
  <c r="C366" i="4"/>
  <c r="C928" i="4"/>
  <c r="C1931" i="4"/>
  <c r="C2273" i="4"/>
  <c r="C3074" i="4"/>
  <c r="C815" i="4"/>
  <c r="C549" i="4"/>
  <c r="C66" i="4"/>
  <c r="C106" i="4"/>
  <c r="C673" i="4"/>
  <c r="C776" i="4"/>
  <c r="C897" i="4"/>
  <c r="C1209" i="4"/>
  <c r="C1613" i="4"/>
  <c r="C1741" i="4"/>
  <c r="C2117" i="4"/>
  <c r="C2213" i="4"/>
  <c r="C2254" i="4"/>
  <c r="C2574" i="4"/>
  <c r="C2581" i="4"/>
  <c r="C2622" i="4"/>
  <c r="C2629" i="4"/>
  <c r="C2661" i="4"/>
  <c r="C2805" i="4"/>
  <c r="C170" i="4"/>
  <c r="C202" i="4"/>
  <c r="C613" i="4"/>
  <c r="C1000" i="4"/>
  <c r="C1217" i="4"/>
  <c r="C1249" i="4"/>
  <c r="C1791" i="4"/>
  <c r="C2345" i="4"/>
  <c r="C2361" i="4"/>
  <c r="C2601" i="4"/>
  <c r="C2857" i="4"/>
  <c r="C617" i="4"/>
  <c r="C665" i="4"/>
  <c r="C962" i="4"/>
  <c r="C1026" i="4"/>
  <c r="C1261" i="4"/>
  <c r="C637" i="4"/>
  <c r="C653" i="4"/>
  <c r="C1265" i="4"/>
  <c r="C3065" i="4"/>
  <c r="C529" i="4"/>
  <c r="C625" i="4"/>
  <c r="C1273" i="4"/>
  <c r="C1281" i="4"/>
  <c r="C2260" i="4"/>
  <c r="C3446" i="4"/>
  <c r="C3576" i="4"/>
  <c r="C3547" i="4"/>
  <c r="C3509" i="4"/>
  <c r="C3409" i="4"/>
  <c r="C2989" i="4"/>
  <c r="C2830" i="4"/>
  <c r="C2762" i="4"/>
  <c r="C2802" i="4"/>
  <c r="C2620" i="4"/>
  <c r="C2503" i="4"/>
  <c r="C2396" i="4"/>
  <c r="C2364" i="4"/>
  <c r="C2332" i="4"/>
  <c r="C2406" i="4"/>
  <c r="C1969" i="4"/>
  <c r="C1964" i="4"/>
  <c r="C2219" i="4"/>
  <c r="C2216" i="4"/>
  <c r="C1847" i="4"/>
  <c r="C1812" i="4"/>
  <c r="C1783" i="4"/>
  <c r="C1843" i="4"/>
  <c r="C1824" i="4"/>
  <c r="C1371" i="4"/>
  <c r="C1216" i="4"/>
  <c r="C1557" i="4"/>
  <c r="C1169" i="4"/>
  <c r="C1078" i="4"/>
  <c r="C1067" i="4"/>
  <c r="C1014" i="4"/>
  <c r="C692" i="4"/>
  <c r="C1091" i="4"/>
  <c r="C1049" i="4"/>
  <c r="C1039" i="4"/>
  <c r="C959" i="4"/>
  <c r="C857" i="4"/>
  <c r="C841" i="4"/>
  <c r="C825" i="4"/>
  <c r="C658" i="4"/>
  <c r="C1133" i="4"/>
  <c r="C1059" i="4"/>
  <c r="C524" i="4"/>
  <c r="C257" i="4"/>
  <c r="C243" i="4"/>
  <c r="C3862" i="4"/>
  <c r="C3827" i="4"/>
  <c r="C3812" i="4"/>
  <c r="C3747" i="4"/>
  <c r="C3690" i="4"/>
  <c r="C3650" i="4"/>
  <c r="C3563" i="4"/>
  <c r="C3571" i="4"/>
  <c r="C3488" i="4"/>
  <c r="C3275" i="4"/>
  <c r="C2859" i="4"/>
  <c r="C2798" i="4"/>
  <c r="C2643" i="4"/>
  <c r="C2698" i="4"/>
  <c r="C2535" i="4"/>
  <c r="C2342" i="4"/>
  <c r="C2132" i="4"/>
  <c r="C2231" i="4"/>
  <c r="C2084" i="4"/>
  <c r="C1910" i="4"/>
  <c r="C1900" i="4"/>
  <c r="C1776" i="4"/>
  <c r="C950" i="4"/>
  <c r="C939" i="4"/>
  <c r="C875" i="4"/>
  <c r="C1171" i="4"/>
  <c r="C1139" i="4"/>
  <c r="C985" i="4"/>
  <c r="C975" i="4"/>
  <c r="C905" i="4"/>
  <c r="C895" i="4"/>
  <c r="C793" i="4"/>
  <c r="C777" i="4"/>
  <c r="C1006" i="4"/>
  <c r="C995" i="4"/>
  <c r="C925" i="4"/>
  <c r="C723" i="4"/>
  <c r="C481" i="4"/>
  <c r="C443" i="4"/>
  <c r="C3799" i="4"/>
  <c r="C3754" i="4"/>
  <c r="C3343" i="4"/>
  <c r="C2953" i="4"/>
  <c r="C2911" i="4"/>
  <c r="C2879" i="4"/>
  <c r="C2792" i="4"/>
  <c r="C1662" i="4"/>
  <c r="C1630" i="4"/>
  <c r="C752" i="4"/>
  <c r="C831" i="4"/>
  <c r="C743" i="4"/>
  <c r="C678" i="4"/>
  <c r="C643" i="4"/>
  <c r="C1107" i="4"/>
  <c r="C1033" i="4"/>
  <c r="C1023" i="4"/>
  <c r="C943" i="4"/>
  <c r="C873" i="4"/>
  <c r="C385" i="4"/>
  <c r="C353" i="4"/>
  <c r="C389" i="4"/>
  <c r="C357" i="4"/>
  <c r="C325" i="4"/>
  <c r="C139" i="4"/>
  <c r="C107" i="4"/>
  <c r="C44" i="4"/>
  <c r="C3867" i="4"/>
  <c r="C3781" i="4"/>
  <c r="C3700" i="4"/>
  <c r="C3391" i="4"/>
  <c r="C2849" i="4"/>
  <c r="C2647" i="4"/>
  <c r="C2615" i="4"/>
  <c r="C2726" i="4"/>
  <c r="C2656" i="4"/>
  <c r="C2568" i="4"/>
  <c r="C2471" i="4"/>
  <c r="C2460" i="4"/>
  <c r="C2195" i="4"/>
  <c r="C1718" i="4"/>
  <c r="C1354" i="4"/>
  <c r="C1343" i="4"/>
  <c r="C1298" i="4"/>
  <c r="C1250" i="4"/>
  <c r="C799" i="4"/>
  <c r="C662" i="4"/>
  <c r="C627" i="4"/>
  <c r="C1155" i="4"/>
  <c r="C1071" i="4"/>
  <c r="C1001" i="4"/>
  <c r="C921" i="4"/>
  <c r="C911" i="4"/>
  <c r="C1197" i="4"/>
  <c r="C931" i="4"/>
  <c r="C861" i="4"/>
  <c r="C619" i="4"/>
  <c r="C591" i="4"/>
  <c r="C339" i="4"/>
  <c r="C307" i="4"/>
  <c r="C261" i="4"/>
  <c r="C229" i="4"/>
  <c r="C197" i="4"/>
  <c r="C3836" i="4"/>
  <c r="C3804" i="4"/>
  <c r="C3793" i="4"/>
  <c r="C3772" i="4"/>
  <c r="C3396" i="4"/>
  <c r="C3174" i="4"/>
  <c r="C3047" i="4"/>
  <c r="C2635" i="4"/>
  <c r="C2253" i="4"/>
  <c r="C2282" i="4"/>
  <c r="C1913" i="4"/>
  <c r="C1972" i="4"/>
  <c r="C1953" i="4"/>
  <c r="C1207" i="4"/>
  <c r="C523" i="4"/>
  <c r="C502" i="4"/>
  <c r="C3364" i="4"/>
  <c r="C3037" i="4"/>
  <c r="C1614" i="4"/>
  <c r="C1215" i="4"/>
  <c r="C487" i="4"/>
  <c r="C515" i="4"/>
  <c r="C3590" i="4"/>
  <c r="C3606" i="4"/>
  <c r="C3581" i="4"/>
  <c r="C3190" i="4"/>
  <c r="C3177" i="4"/>
  <c r="C2846" i="4"/>
  <c r="C1940" i="4"/>
  <c r="C1602" i="4"/>
  <c r="C1223" i="4"/>
  <c r="C3850" i="4"/>
  <c r="C3722" i="4"/>
  <c r="C3504" i="4"/>
  <c r="C3380" i="4"/>
  <c r="C1980" i="4"/>
  <c r="C1937" i="4"/>
  <c r="C1610" i="4"/>
  <c r="C1586" i="4"/>
  <c r="C1579" i="4"/>
  <c r="C1231" i="4"/>
  <c r="C531" i="4"/>
  <c r="C506" i="4"/>
  <c r="C507" i="4"/>
  <c r="C3787" i="4"/>
  <c r="C3560" i="4"/>
  <c r="C3447" i="4"/>
  <c r="C3375" i="4"/>
  <c r="C3303" i="4"/>
  <c r="C3271" i="4"/>
  <c r="C3218" i="4"/>
  <c r="C2818" i="4"/>
  <c r="C2523" i="4"/>
  <c r="C2475" i="4"/>
  <c r="C2454" i="4"/>
  <c r="C2390" i="4"/>
  <c r="C2326" i="4"/>
  <c r="C2199" i="4"/>
  <c r="C3884" i="4"/>
  <c r="C3841" i="4"/>
  <c r="C3610" i="4"/>
  <c r="C3411" i="4"/>
  <c r="C3335" i="4"/>
  <c r="C2646" i="4"/>
  <c r="C2539" i="4"/>
  <c r="C2491" i="4"/>
  <c r="C2358" i="4"/>
  <c r="C1792" i="4"/>
  <c r="C1232" i="4"/>
  <c r="C1537" i="4"/>
  <c r="C1395" i="4"/>
  <c r="C886" i="4"/>
  <c r="C646" i="4"/>
  <c r="C1017" i="4"/>
  <c r="C927" i="4"/>
  <c r="C849" i="4"/>
  <c r="C801" i="4"/>
  <c r="C785" i="4"/>
  <c r="C769" i="4"/>
  <c r="C734" i="4"/>
  <c r="C680" i="4"/>
  <c r="C559" i="4"/>
  <c r="C449" i="4"/>
  <c r="C355" i="4"/>
  <c r="C323" i="4"/>
  <c r="C195" i="4"/>
  <c r="C441" i="4"/>
  <c r="C3883" i="4"/>
  <c r="C3845" i="4"/>
  <c r="C3829" i="4"/>
  <c r="C3831" i="4"/>
  <c r="C3810" i="4"/>
  <c r="C3800" i="4"/>
  <c r="C3779" i="4"/>
  <c r="C3808" i="4"/>
  <c r="C3786" i="4"/>
  <c r="C3792" i="4"/>
  <c r="C3839" i="4"/>
  <c r="C3802" i="4"/>
  <c r="C3730" i="4"/>
  <c r="C3726" i="4"/>
  <c r="C3769" i="4"/>
  <c r="C3735" i="4"/>
  <c r="C3719" i="4"/>
  <c r="C3759" i="4"/>
  <c r="C3746" i="4"/>
  <c r="C3715" i="4"/>
  <c r="C3699" i="4"/>
  <c r="C3683" i="4"/>
  <c r="C3676" i="4"/>
  <c r="C3668" i="4"/>
  <c r="C3714" i="4"/>
  <c r="C3708" i="4"/>
  <c r="C3698" i="4"/>
  <c r="C3692" i="4"/>
  <c r="C3696" i="4"/>
  <c r="C3686" i="4"/>
  <c r="C3679" i="4"/>
  <c r="C3664" i="4"/>
  <c r="C3641" i="4"/>
  <c r="C3625" i="4"/>
  <c r="C3716" i="4"/>
  <c r="C3706" i="4"/>
  <c r="C3695" i="4"/>
  <c r="C3644" i="4"/>
  <c r="C3628" i="4"/>
  <c r="C3617" i="4"/>
  <c r="C3599" i="4"/>
  <c r="C3646" i="4"/>
  <c r="C3594" i="4"/>
  <c r="C3648" i="4"/>
  <c r="C3632" i="4"/>
  <c r="C3642" i="4"/>
  <c r="C3532" i="4"/>
  <c r="C3577" i="4"/>
  <c r="C3536" i="4"/>
  <c r="C3523" i="4"/>
  <c r="C3496" i="4"/>
  <c r="C3480" i="4"/>
  <c r="C3464" i="4"/>
  <c r="C3456" i="4"/>
  <c r="C3427" i="4"/>
  <c r="C3495" i="4"/>
  <c r="C3476" i="4"/>
  <c r="C3451" i="4"/>
  <c r="C3435" i="4"/>
  <c r="C3487" i="4"/>
  <c r="C3471" i="4"/>
  <c r="C3445" i="4"/>
  <c r="C3365" i="4"/>
  <c r="C3415" i="4"/>
  <c r="C3401" i="4"/>
  <c r="C3428" i="4"/>
  <c r="C3422" i="4"/>
  <c r="C3414" i="4"/>
  <c r="C3408" i="4"/>
  <c r="C3405" i="4"/>
  <c r="C3393" i="4"/>
  <c r="C3377" i="4"/>
  <c r="C3361" i="4"/>
  <c r="C3345" i="4"/>
  <c r="C3330" i="4"/>
  <c r="C3314" i="4"/>
  <c r="C3298" i="4"/>
  <c r="C3282" i="4"/>
  <c r="C3266" i="4"/>
  <c r="C3250" i="4"/>
  <c r="C3206" i="4"/>
  <c r="C3340" i="4"/>
  <c r="C3331" i="4"/>
  <c r="C3299" i="4"/>
  <c r="C3267" i="4"/>
  <c r="C3333" i="4"/>
  <c r="C3317" i="4"/>
  <c r="C3301" i="4"/>
  <c r="C3285" i="4"/>
  <c r="C3269" i="4"/>
  <c r="C3253" i="4"/>
  <c r="C3214" i="4"/>
  <c r="C3158" i="4"/>
  <c r="C3142" i="4"/>
  <c r="C3126" i="4"/>
  <c r="C3110" i="4"/>
  <c r="C3327" i="4"/>
  <c r="C3295" i="4"/>
  <c r="C3263" i="4"/>
  <c r="C3186" i="4"/>
  <c r="C3171" i="4"/>
  <c r="C3139" i="4"/>
  <c r="C3063" i="4"/>
  <c r="C3055" i="4"/>
  <c r="C3173" i="4"/>
  <c r="C3157" i="4"/>
  <c r="C3141" i="4"/>
  <c r="C3125" i="4"/>
  <c r="C3109" i="4"/>
  <c r="C3072" i="4"/>
  <c r="C3194" i="4"/>
  <c r="C3159" i="4"/>
  <c r="C3127" i="4"/>
  <c r="C2956" i="4"/>
  <c r="C2940" i="4"/>
  <c r="C2924" i="4"/>
  <c r="C3187" i="4"/>
  <c r="C3169" i="4"/>
  <c r="C3153" i="4"/>
  <c r="C3137" i="4"/>
  <c r="C3121" i="4"/>
  <c r="C3105" i="4"/>
  <c r="C3096" i="4"/>
  <c r="C3080" i="4"/>
  <c r="C3067" i="4"/>
  <c r="C3035" i="4"/>
  <c r="C3031" i="4"/>
  <c r="C2963" i="4"/>
  <c r="C2947" i="4"/>
  <c r="C2931" i="4"/>
  <c r="C2915" i="4"/>
  <c r="C2883" i="4"/>
  <c r="C3027" i="4"/>
  <c r="C2941" i="4"/>
  <c r="C3024" i="4"/>
  <c r="C3013" i="4"/>
  <c r="C2959" i="4"/>
  <c r="C2943" i="4"/>
  <c r="C2927" i="4"/>
  <c r="C2919" i="4"/>
  <c r="C2887" i="4"/>
  <c r="C2858" i="4"/>
  <c r="C2854" i="4"/>
  <c r="C2827" i="4"/>
  <c r="C2811" i="4"/>
  <c r="C2795" i="4"/>
  <c r="C2985" i="4"/>
  <c r="C2945" i="4"/>
  <c r="C2912" i="4"/>
  <c r="C2880" i="4"/>
  <c r="C2804" i="4"/>
  <c r="C2738" i="4"/>
  <c r="C2674" i="4"/>
  <c r="C2634" i="4"/>
  <c r="C2779" i="4"/>
  <c r="C2763" i="4"/>
  <c r="C2747" i="4"/>
  <c r="C2731" i="4"/>
  <c r="C2715" i="4"/>
  <c r="C2699" i="4"/>
  <c r="C2683" i="4"/>
  <c r="C2850" i="4"/>
  <c r="C2816" i="4"/>
  <c r="C2784" i="4"/>
  <c r="C2759" i="4"/>
  <c r="C2727" i="4"/>
  <c r="C2695" i="4"/>
  <c r="C2663" i="4"/>
  <c r="C2451" i="4"/>
  <c r="C2435" i="4"/>
  <c r="C2419" i="4"/>
  <c r="C2403" i="4"/>
  <c r="C2387" i="4"/>
  <c r="C2371" i="4"/>
  <c r="C2355" i="4"/>
  <c r="C2339" i="4"/>
  <c r="C2323" i="4"/>
  <c r="C2742" i="4"/>
  <c r="C2723" i="4"/>
  <c r="C2678" i="4"/>
  <c r="C2667" i="4"/>
  <c r="C2662" i="4"/>
  <c r="C2651" i="4"/>
  <c r="C2616" i="4"/>
  <c r="C2440" i="4"/>
  <c r="C2408" i="4"/>
  <c r="C2376" i="4"/>
  <c r="C2344" i="4"/>
  <c r="C2312" i="4"/>
  <c r="C2458" i="4"/>
  <c r="C2442" i="4"/>
  <c r="C2426" i="4"/>
  <c r="C2410" i="4"/>
  <c r="C2394" i="4"/>
  <c r="C2378" i="4"/>
  <c r="C2362" i="4"/>
  <c r="C2346" i="4"/>
  <c r="C2330" i="4"/>
  <c r="C2314" i="4"/>
  <c r="C2297" i="4"/>
  <c r="C2572" i="4"/>
  <c r="C2556" i="4"/>
  <c r="C2550" i="4"/>
  <c r="C2540" i="4"/>
  <c r="C2534" i="4"/>
  <c r="C2524" i="4"/>
  <c r="C2518" i="4"/>
  <c r="C2508" i="4"/>
  <c r="C2502" i="4"/>
  <c r="C2492" i="4"/>
  <c r="C2486" i="4"/>
  <c r="C2476" i="4"/>
  <c r="C2470" i="4"/>
  <c r="C2452" i="4"/>
  <c r="C2420" i="4"/>
  <c r="C2388" i="4"/>
  <c r="C2356" i="4"/>
  <c r="C2324" i="4"/>
  <c r="C2303" i="4"/>
  <c r="C2285" i="4"/>
  <c r="C2604" i="4"/>
  <c r="C2592" i="4"/>
  <c r="C2580" i="4"/>
  <c r="C2575" i="4"/>
  <c r="C2570" i="4"/>
  <c r="C2562" i="4"/>
  <c r="C2554" i="4"/>
  <c r="C2544" i="4"/>
  <c r="C2538" i="4"/>
  <c r="C2528" i="4"/>
  <c r="C2522" i="4"/>
  <c r="C2512" i="4"/>
  <c r="C2506" i="4"/>
  <c r="C2496" i="4"/>
  <c r="C2490" i="4"/>
  <c r="C2480" i="4"/>
  <c r="C2474" i="4"/>
  <c r="C2217" i="4"/>
  <c r="C2209" i="4"/>
  <c r="C2201" i="4"/>
  <c r="C2193" i="4"/>
  <c r="C2185" i="4"/>
  <c r="C2177" i="4"/>
  <c r="C2169" i="4"/>
  <c r="C2161" i="4"/>
  <c r="C2153" i="4"/>
  <c r="C2145" i="4"/>
  <c r="C2137" i="4"/>
  <c r="C2129" i="4"/>
  <c r="C2121" i="4"/>
  <c r="C2113" i="4"/>
  <c r="C2105" i="4"/>
  <c r="C2097" i="4"/>
  <c r="C2089" i="4"/>
  <c r="C2081" i="4"/>
  <c r="C2073" i="4"/>
  <c r="C2065" i="4"/>
  <c r="C2057" i="4"/>
  <c r="C2049" i="4"/>
  <c r="C2041" i="4"/>
  <c r="C2033" i="4"/>
  <c r="C2025" i="4"/>
  <c r="C2017" i="4"/>
  <c r="C2009" i="4"/>
  <c r="C2001" i="4"/>
  <c r="C1993" i="4"/>
  <c r="C1985" i="4"/>
  <c r="C2250" i="4"/>
  <c r="C2237" i="4"/>
  <c r="C2186" i="4"/>
  <c r="C2171" i="4"/>
  <c r="C2164" i="4"/>
  <c r="C2158" i="4"/>
  <c r="C2139" i="4"/>
  <c r="C2126" i="4"/>
  <c r="C2088" i="4"/>
  <c r="C2056" i="4"/>
  <c r="C2024" i="4"/>
  <c r="C1992" i="4"/>
  <c r="C1979" i="4"/>
  <c r="C2262" i="4"/>
  <c r="C2235" i="4"/>
  <c r="C2190" i="4"/>
  <c r="C2103" i="4"/>
  <c r="C2087" i="4"/>
  <c r="C2071" i="4"/>
  <c r="C2055" i="4"/>
  <c r="C2039" i="4"/>
  <c r="C2023" i="4"/>
  <c r="C2007" i="4"/>
  <c r="C1967" i="4"/>
  <c r="C2229" i="4"/>
  <c r="C2175" i="4"/>
  <c r="C2168" i="4"/>
  <c r="C2162" i="4"/>
  <c r="C2143" i="4"/>
  <c r="C2136" i="4"/>
  <c r="C2130" i="4"/>
  <c r="C2108" i="4"/>
  <c r="C2076" i="4"/>
  <c r="C2044" i="4"/>
  <c r="C2012" i="4"/>
  <c r="C1971" i="4"/>
  <c r="C2208" i="4"/>
  <c r="C2107" i="4"/>
  <c r="C2075" i="4"/>
  <c r="C2043" i="4"/>
  <c r="C2011" i="4"/>
  <c r="C1853" i="4"/>
  <c r="C1845" i="4"/>
  <c r="C1837" i="4"/>
  <c r="C1829" i="4"/>
  <c r="C1821" i="4"/>
  <c r="C1813" i="4"/>
  <c r="C1805" i="4"/>
  <c r="C1797" i="4"/>
  <c r="C1789" i="4"/>
  <c r="C1781" i="4"/>
  <c r="C1773" i="4"/>
  <c r="C1765" i="4"/>
  <c r="C1749" i="4"/>
  <c r="C1733" i="4"/>
  <c r="C1717" i="4"/>
  <c r="C1701" i="4"/>
  <c r="C1685" i="4"/>
  <c r="C1669" i="4"/>
  <c r="C1820" i="4"/>
  <c r="C1738" i="4"/>
  <c r="C1706" i="4"/>
  <c r="C1674" i="4"/>
  <c r="C1594" i="4"/>
  <c r="C1941" i="4"/>
  <c r="C1917" i="4"/>
  <c r="C1898" i="4"/>
  <c r="C1875" i="4"/>
  <c r="C1859" i="4"/>
  <c r="C1851" i="4"/>
  <c r="C1835" i="4"/>
  <c r="C1816" i="4"/>
  <c r="C1787" i="4"/>
  <c r="C1756" i="4"/>
  <c r="C1740" i="4"/>
  <c r="C1724" i="4"/>
  <c r="C1708" i="4"/>
  <c r="C1692" i="4"/>
  <c r="C1676" i="4"/>
  <c r="C1658" i="4"/>
  <c r="C1650" i="4"/>
  <c r="C1642" i="4"/>
  <c r="C1634" i="4"/>
  <c r="C1626" i="4"/>
  <c r="C1618" i="4"/>
  <c r="C1606" i="4"/>
  <c r="C1590" i="4"/>
  <c r="C1957" i="4"/>
  <c r="C1909" i="4"/>
  <c r="C1901" i="4"/>
  <c r="C1893" i="4"/>
  <c r="C1885" i="4"/>
  <c r="C1869" i="4"/>
  <c r="C1828" i="4"/>
  <c r="C1799" i="4"/>
  <c r="C1742" i="4"/>
  <c r="C1710" i="4"/>
  <c r="C1678" i="4"/>
  <c r="C1873" i="4"/>
  <c r="C1840" i="4"/>
  <c r="C1752" i="4"/>
  <c r="C1736" i="4"/>
  <c r="C1720" i="4"/>
  <c r="C1704" i="4"/>
  <c r="C1688" i="4"/>
  <c r="C1672" i="4"/>
  <c r="C1654" i="4"/>
  <c r="C1622" i="4"/>
  <c r="C1607" i="4"/>
  <c r="C1552" i="4"/>
  <c r="C1540" i="4"/>
  <c r="C1532" i="4"/>
  <c r="C1524" i="4"/>
  <c r="C1516" i="4"/>
  <c r="C1508" i="4"/>
  <c r="C1500" i="4"/>
  <c r="C1492" i="4"/>
  <c r="C1484" i="4"/>
  <c r="C1476" i="4"/>
  <c r="C1468" i="4"/>
  <c r="C1460" i="4"/>
  <c r="C1452" i="4"/>
  <c r="C1444" i="4"/>
  <c r="C1436" i="4"/>
  <c r="C1428" i="4"/>
  <c r="C1420" i="4"/>
  <c r="C1412" i="4"/>
  <c r="C1404" i="4"/>
  <c r="C1396" i="4"/>
  <c r="C1388" i="4"/>
  <c r="C1380" i="4"/>
  <c r="C1372" i="4"/>
  <c r="C1364" i="4"/>
  <c r="C1356" i="4"/>
  <c r="C1348" i="4"/>
  <c r="C1340" i="4"/>
  <c r="C1332" i="4"/>
  <c r="C1324" i="4"/>
  <c r="C1316" i="4"/>
  <c r="C1308" i="4"/>
  <c r="C1300" i="4"/>
  <c r="C1292" i="4"/>
  <c r="C1603" i="4"/>
  <c r="C1553" i="4"/>
  <c r="C1523" i="4"/>
  <c r="C1491" i="4"/>
  <c r="C1455" i="4"/>
  <c r="C1374" i="4"/>
  <c r="C1272" i="4"/>
  <c r="C1224" i="4"/>
  <c r="C1587" i="4"/>
  <c r="C1451" i="4"/>
  <c r="C1422" i="4"/>
  <c r="C1390" i="4"/>
  <c r="C1363" i="4"/>
  <c r="C1346" i="4"/>
  <c r="C1314" i="4"/>
  <c r="C1287" i="4"/>
  <c r="C1278" i="4"/>
  <c r="C1549" i="4"/>
  <c r="C1535" i="4"/>
  <c r="C1527" i="4"/>
  <c r="C1519" i="4"/>
  <c r="C1511" i="4"/>
  <c r="C1503" i="4"/>
  <c r="C1495" i="4"/>
  <c r="C1487" i="4"/>
  <c r="C1479" i="4"/>
  <c r="C1471" i="4"/>
  <c r="C1463" i="4"/>
  <c r="C1419" i="4"/>
  <c r="C1402" i="4"/>
  <c r="C1335" i="4"/>
  <c r="C1299" i="4"/>
  <c r="C1283" i="4"/>
  <c r="C1276" i="4"/>
  <c r="C1251" i="4"/>
  <c r="C1244" i="4"/>
  <c r="C1212" i="4"/>
  <c r="C1196" i="4"/>
  <c r="C1180" i="4"/>
  <c r="C1164" i="4"/>
  <c r="C1148" i="4"/>
  <c r="C1132" i="4"/>
  <c r="C1116" i="4"/>
  <c r="C1100" i="4"/>
  <c r="C1084" i="4"/>
  <c r="C688" i="4"/>
  <c r="C1599" i="4"/>
  <c r="C1459" i="4"/>
  <c r="C1434" i="4"/>
  <c r="C1418" i="4"/>
  <c r="C1375" i="4"/>
  <c r="C1342" i="4"/>
  <c r="C1326" i="4"/>
  <c r="C1310" i="4"/>
  <c r="C1258" i="4"/>
  <c r="C1191" i="4"/>
  <c r="C1175" i="4"/>
  <c r="C1159" i="4"/>
  <c r="C1143" i="4"/>
  <c r="C1127" i="4"/>
  <c r="C1111" i="4"/>
  <c r="C1095" i="4"/>
  <c r="C1079" i="4"/>
  <c r="C1073" i="4"/>
  <c r="C1063" i="4"/>
  <c r="C1057" i="4"/>
  <c r="C1047" i="4"/>
  <c r="C1041" i="4"/>
  <c r="C1031" i="4"/>
  <c r="C1025" i="4"/>
  <c r="C1015" i="4"/>
  <c r="C1009" i="4"/>
  <c r="C999" i="4"/>
  <c r="C993" i="4"/>
  <c r="C983" i="4"/>
  <c r="C977" i="4"/>
  <c r="C967" i="4"/>
  <c r="C961" i="4"/>
  <c r="C951" i="4"/>
  <c r="C945" i="4"/>
  <c r="C935" i="4"/>
  <c r="C929" i="4"/>
  <c r="C882" i="4"/>
  <c r="C871" i="4"/>
  <c r="C865" i="4"/>
  <c r="C748" i="4"/>
  <c r="C732" i="4"/>
  <c r="C634" i="4"/>
  <c r="C631" i="4"/>
  <c r="C607" i="4"/>
  <c r="C522" i="4"/>
  <c r="C1193" i="4"/>
  <c r="C1161" i="4"/>
  <c r="C1129" i="4"/>
  <c r="C1097" i="4"/>
  <c r="C1077" i="4"/>
  <c r="C1030" i="4"/>
  <c r="C1019" i="4"/>
  <c r="C1013" i="4"/>
  <c r="C966" i="4"/>
  <c r="C955" i="4"/>
  <c r="C949" i="4"/>
  <c r="C902" i="4"/>
  <c r="C891" i="4"/>
  <c r="C885" i="4"/>
  <c r="C851" i="4"/>
  <c r="C835" i="4"/>
  <c r="C819" i="4"/>
  <c r="C803" i="4"/>
  <c r="C787" i="4"/>
  <c r="C771" i="4"/>
  <c r="C755" i="4"/>
  <c r="C739" i="4"/>
  <c r="C570" i="4"/>
  <c r="C567" i="4"/>
  <c r="C554" i="4"/>
  <c r="C551" i="4"/>
  <c r="C538" i="4"/>
  <c r="C512" i="4"/>
  <c r="C510" i="4"/>
  <c r="C854" i="4"/>
  <c r="C846" i="4"/>
  <c r="C838" i="4"/>
  <c r="C830" i="4"/>
  <c r="C822" i="4"/>
  <c r="C814" i="4"/>
  <c r="C806" i="4"/>
  <c r="C798" i="4"/>
  <c r="C790" i="4"/>
  <c r="C782" i="4"/>
  <c r="C774" i="4"/>
  <c r="C766" i="4"/>
  <c r="C754" i="4"/>
  <c r="C738" i="4"/>
  <c r="C711" i="4"/>
  <c r="C698" i="4"/>
  <c r="C691" i="4"/>
  <c r="C674" i="4"/>
  <c r="C623" i="4"/>
  <c r="C611" i="4"/>
  <c r="C566" i="4"/>
  <c r="C518" i="4"/>
  <c r="C1189" i="4"/>
  <c r="C1157" i="4"/>
  <c r="C1125" i="4"/>
  <c r="C1093" i="4"/>
  <c r="C1075" i="4"/>
  <c r="C1069" i="4"/>
  <c r="C1022" i="4"/>
  <c r="C1011" i="4"/>
  <c r="C1005" i="4"/>
  <c r="C958" i="4"/>
  <c r="C947" i="4"/>
  <c r="C941" i="4"/>
  <c r="C894" i="4"/>
  <c r="C883" i="4"/>
  <c r="C877" i="4"/>
  <c r="C726" i="4"/>
  <c r="C694" i="4"/>
  <c r="C654" i="4"/>
  <c r="C622" i="4"/>
  <c r="C594" i="4"/>
  <c r="C562" i="4"/>
  <c r="C532" i="4"/>
  <c r="C396" i="4"/>
  <c r="C380" i="4"/>
  <c r="C364" i="4"/>
  <c r="C348" i="4"/>
  <c r="C332" i="4"/>
  <c r="C316" i="4"/>
  <c r="C300" i="4"/>
  <c r="C284" i="4"/>
  <c r="C268" i="4"/>
  <c r="C252" i="4"/>
  <c r="C236" i="4"/>
  <c r="C220" i="4"/>
  <c r="C204" i="4"/>
  <c r="C188" i="4"/>
  <c r="C180" i="4"/>
  <c r="C172" i="4"/>
  <c r="C164" i="4"/>
  <c r="C156" i="4"/>
  <c r="C148" i="4"/>
  <c r="C140" i="4"/>
  <c r="C132" i="4"/>
  <c r="C124" i="4"/>
  <c r="C116" i="4"/>
  <c r="C108" i="4"/>
  <c r="C100" i="4"/>
  <c r="C92" i="4"/>
  <c r="C84" i="4"/>
  <c r="C503" i="4"/>
  <c r="C491" i="4"/>
  <c r="C467" i="4"/>
  <c r="C437" i="4"/>
  <c r="C72" i="4"/>
  <c r="C59" i="4"/>
  <c r="C8" i="4"/>
  <c r="C479" i="4"/>
  <c r="C447" i="4"/>
  <c r="C415" i="4"/>
  <c r="C377" i="4"/>
  <c r="C345" i="4"/>
  <c r="C313" i="4"/>
  <c r="C281" i="4"/>
  <c r="C249" i="4"/>
  <c r="C217" i="4"/>
  <c r="C183" i="4"/>
  <c r="C175" i="4"/>
  <c r="C167" i="4"/>
  <c r="C159" i="4"/>
  <c r="C151" i="4"/>
  <c r="C143" i="4"/>
  <c r="C135" i="4"/>
  <c r="C127" i="4"/>
  <c r="C119" i="4"/>
  <c r="C111" i="4"/>
  <c r="C103" i="4"/>
  <c r="C95" i="4"/>
  <c r="C87" i="4"/>
  <c r="C52" i="4"/>
  <c r="C39" i="4"/>
  <c r="C461" i="4"/>
  <c r="C429" i="4"/>
  <c r="C32" i="4"/>
  <c r="C457" i="4"/>
  <c r="C439" i="4"/>
  <c r="C381" i="4"/>
  <c r="C349" i="4"/>
  <c r="C317" i="4"/>
  <c r="C285" i="4"/>
  <c r="C253" i="4"/>
  <c r="C221" i="4"/>
  <c r="C189" i="4"/>
  <c r="C179" i="4"/>
  <c r="C147" i="4"/>
  <c r="C115" i="4"/>
  <c r="C83" i="4"/>
  <c r="C79" i="4"/>
  <c r="C76" i="4"/>
  <c r="C63" i="4"/>
  <c r="C60" i="4"/>
  <c r="C47" i="4"/>
  <c r="C3417" i="4"/>
  <c r="C2658" i="4"/>
  <c r="C2786" i="4"/>
  <c r="C2571" i="4"/>
  <c r="C2200" i="4"/>
  <c r="C1539" i="4"/>
  <c r="C1370" i="4"/>
  <c r="C1061" i="4"/>
  <c r="C997" i="4"/>
  <c r="C869" i="4"/>
  <c r="C682" i="4"/>
  <c r="C598" i="4"/>
  <c r="C1055" i="4"/>
  <c r="C953" i="4"/>
  <c r="C889" i="4"/>
  <c r="C833" i="4"/>
  <c r="C817" i="4"/>
  <c r="C750" i="4"/>
  <c r="C602" i="4"/>
  <c r="C227" i="4"/>
  <c r="C3888" i="4"/>
  <c r="C3880" i="4"/>
  <c r="C3874" i="4"/>
  <c r="C3876" i="4"/>
  <c r="C3853" i="4"/>
  <c r="C3875" i="4"/>
  <c r="C3852" i="4"/>
  <c r="C3807" i="4"/>
  <c r="C3838" i="4"/>
  <c r="C3805" i="4"/>
  <c r="C3783" i="4"/>
  <c r="C3813" i="4"/>
  <c r="C3777" i="4"/>
  <c r="C3817" i="4"/>
  <c r="C3788" i="4"/>
  <c r="C3773" i="4"/>
  <c r="C3755" i="4"/>
  <c r="C3742" i="4"/>
  <c r="C3738" i="4"/>
  <c r="C3762" i="4"/>
  <c r="C3703" i="4"/>
  <c r="C3687" i="4"/>
  <c r="C3674" i="4"/>
  <c r="C3712" i="4"/>
  <c r="C3702" i="4"/>
  <c r="C3691" i="4"/>
  <c r="C3680" i="4"/>
  <c r="C3653" i="4"/>
  <c r="C3585" i="4"/>
  <c r="C3711" i="4"/>
  <c r="C3678" i="4"/>
  <c r="C3591" i="4"/>
  <c r="C3638" i="4"/>
  <c r="C3618" i="4"/>
  <c r="C3612" i="4"/>
  <c r="C3595" i="4"/>
  <c r="C3634" i="4"/>
  <c r="C3621" i="4"/>
  <c r="C3614" i="4"/>
  <c r="C3548" i="4"/>
  <c r="C3535" i="4"/>
  <c r="C3519" i="4"/>
  <c r="C3516" i="4"/>
  <c r="C3552" i="4"/>
  <c r="C3539" i="4"/>
  <c r="C3443" i="4"/>
  <c r="C3492" i="4"/>
  <c r="C3453" i="4"/>
  <c r="C3439" i="4"/>
  <c r="C3513" i="4"/>
  <c r="C3475" i="4"/>
  <c r="C3395" i="4"/>
  <c r="C3432" i="4"/>
  <c r="C3419" i="4"/>
  <c r="C3388" i="4"/>
  <c r="C3385" i="4"/>
  <c r="C3367" i="4"/>
  <c r="C3425" i="4"/>
  <c r="C3421" i="4"/>
  <c r="C3413" i="4"/>
  <c r="C3389" i="4"/>
  <c r="C3373" i="4"/>
  <c r="C3355" i="4"/>
  <c r="C3326" i="4"/>
  <c r="C3310" i="4"/>
  <c r="C3294" i="4"/>
  <c r="C3278" i="4"/>
  <c r="C3262" i="4"/>
  <c r="C3246" i="4"/>
  <c r="C3233" i="4"/>
  <c r="C3323" i="4"/>
  <c r="C3291" i="4"/>
  <c r="C3259" i="4"/>
  <c r="C3198" i="4"/>
  <c r="C3201" i="4"/>
  <c r="C3319" i="4"/>
  <c r="C3287" i="4"/>
  <c r="C3255" i="4"/>
  <c r="C3238" i="4"/>
  <c r="C3163" i="4"/>
  <c r="C3131" i="4"/>
  <c r="C3099" i="4"/>
  <c r="C3083" i="4"/>
  <c r="C3195" i="4"/>
  <c r="C3178" i="4"/>
  <c r="C3151" i="4"/>
  <c r="C3119" i="4"/>
  <c r="C3071" i="4"/>
  <c r="C3092" i="4"/>
  <c r="C3029" i="4"/>
  <c r="C3040" i="4"/>
  <c r="C3025" i="4"/>
  <c r="C2965" i="4"/>
  <c r="C2933" i="4"/>
  <c r="C2900" i="4"/>
  <c r="C2868" i="4"/>
  <c r="C3023" i="4"/>
  <c r="C3005" i="4"/>
  <c r="C2977" i="4"/>
  <c r="C2968" i="4"/>
  <c r="C2895" i="4"/>
  <c r="C2863" i="4"/>
  <c r="C2856" i="4"/>
  <c r="C2852" i="4"/>
  <c r="C2823" i="4"/>
  <c r="C2807" i="4"/>
  <c r="C2791" i="4"/>
  <c r="C3020" i="4"/>
  <c r="C2937" i="4"/>
  <c r="C2904" i="4"/>
  <c r="C2872" i="4"/>
  <c r="C2680" i="4"/>
  <c r="C2672" i="4"/>
  <c r="C2842" i="4"/>
  <c r="C2828" i="4"/>
  <c r="C2796" i="4"/>
  <c r="C2754" i="4"/>
  <c r="C2719" i="4"/>
  <c r="C2690" i="4"/>
  <c r="C2822" i="4"/>
  <c r="C2806" i="4"/>
  <c r="C2790" i="4"/>
  <c r="C2808" i="4"/>
  <c r="C2778" i="4"/>
  <c r="C2746" i="4"/>
  <c r="C2714" i="4"/>
  <c r="C2682" i="4"/>
  <c r="C2668" i="4"/>
  <c r="C2636" i="4"/>
  <c r="C2463" i="4"/>
  <c r="C2447" i="4"/>
  <c r="C2431" i="4"/>
  <c r="C2415" i="4"/>
  <c r="C2399" i="4"/>
  <c r="C2383" i="4"/>
  <c r="C2367" i="4"/>
  <c r="C2351" i="4"/>
  <c r="C2335" i="4"/>
  <c r="C2319" i="4"/>
  <c r="C2843" i="4"/>
  <c r="C2826" i="4"/>
  <c r="C2810" i="4"/>
  <c r="C2794" i="4"/>
  <c r="C2774" i="4"/>
  <c r="C2758" i="4"/>
  <c r="C2739" i="4"/>
  <c r="C2694" i="4"/>
  <c r="C2675" i="4"/>
  <c r="C2666" i="4"/>
  <c r="C2598" i="4"/>
  <c r="C2624" i="4"/>
  <c r="C2543" i="4"/>
  <c r="C2527" i="4"/>
  <c r="C2511" i="4"/>
  <c r="C2495" i="4"/>
  <c r="C2479" i="4"/>
  <c r="C2464" i="4"/>
  <c r="C2432" i="4"/>
  <c r="C2400" i="4"/>
  <c r="C2368" i="4"/>
  <c r="C2336" i="4"/>
  <c r="C2628" i="4"/>
  <c r="C2547" i="4"/>
  <c r="C2531" i="4"/>
  <c r="C2515" i="4"/>
  <c r="C2499" i="4"/>
  <c r="C2483" i="4"/>
  <c r="C2467" i="4"/>
  <c r="C2299" i="4"/>
  <c r="C2560" i="4"/>
  <c r="C2444" i="4"/>
  <c r="C2412" i="4"/>
  <c r="C2380" i="4"/>
  <c r="C2348" i="4"/>
  <c r="C2316" i="4"/>
  <c r="C2287" i="4"/>
  <c r="C2608" i="4"/>
  <c r="C2588" i="4"/>
  <c r="C2567" i="4"/>
  <c r="C2559" i="4"/>
  <c r="C2462" i="4"/>
  <c r="C2446" i="4"/>
  <c r="C2430" i="4"/>
  <c r="C2414" i="4"/>
  <c r="C2398" i="4"/>
  <c r="C2382" i="4"/>
  <c r="C2366" i="4"/>
  <c r="C2350" i="4"/>
  <c r="C2334" i="4"/>
  <c r="C2318" i="4"/>
  <c r="C2305" i="4"/>
  <c r="C2289" i="4"/>
  <c r="C2204" i="4"/>
  <c r="C2184" i="4"/>
  <c r="C2156" i="4"/>
  <c r="C2124" i="4"/>
  <c r="C2080" i="4"/>
  <c r="C2048" i="4"/>
  <c r="C2016" i="4"/>
  <c r="C1963" i="4"/>
  <c r="C2278" i="4"/>
  <c r="C2249" i="4"/>
  <c r="C2233" i="4"/>
  <c r="C2220" i="4"/>
  <c r="C2188" i="4"/>
  <c r="C2112" i="4"/>
  <c r="C1929" i="4"/>
  <c r="C2266" i="4"/>
  <c r="C2211" i="4"/>
  <c r="C2194" i="4"/>
  <c r="C2167" i="4"/>
  <c r="C2160" i="4"/>
  <c r="C2154" i="4"/>
  <c r="C2135" i="4"/>
  <c r="C2128" i="4"/>
  <c r="C2122" i="4"/>
  <c r="C2100" i="4"/>
  <c r="C2068" i="4"/>
  <c r="C2036" i="4"/>
  <c r="C2004" i="4"/>
  <c r="C2270" i="4"/>
  <c r="C2207" i="4"/>
  <c r="C2196" i="4"/>
  <c r="C2099" i="4"/>
  <c r="C2067" i="4"/>
  <c r="C2035" i="4"/>
  <c r="C2003" i="4"/>
  <c r="C1987" i="4"/>
  <c r="C1981" i="4"/>
  <c r="C1761" i="4"/>
  <c r="C1745" i="4"/>
  <c r="C1729" i="4"/>
  <c r="C1713" i="4"/>
  <c r="C1697" i="4"/>
  <c r="C1681" i="4"/>
  <c r="C1665" i="4"/>
  <c r="C1871" i="4"/>
  <c r="C1856" i="4"/>
  <c r="C1839" i="4"/>
  <c r="C1807" i="4"/>
  <c r="C1775" i="4"/>
  <c r="C1933" i="4"/>
  <c r="C1902" i="4"/>
  <c r="C1886" i="4"/>
  <c r="C1880" i="4"/>
  <c r="C1870" i="4"/>
  <c r="C1864" i="4"/>
  <c r="C1854" i="4"/>
  <c r="C1832" i="4"/>
  <c r="C1784" i="4"/>
  <c r="C1949" i="4"/>
  <c r="C1904" i="4"/>
  <c r="C1896" i="4"/>
  <c r="C1888" i="4"/>
  <c r="C1844" i="4"/>
  <c r="C1815" i="4"/>
  <c r="C1780" i="4"/>
  <c r="C1766" i="4"/>
  <c r="C1734" i="4"/>
  <c r="C1702" i="4"/>
  <c r="C1670" i="4"/>
  <c r="C1811" i="4"/>
  <c r="C1795" i="4"/>
  <c r="C1779" i="4"/>
  <c r="C1646" i="4"/>
  <c r="C1611" i="4"/>
  <c r="C1564" i="4"/>
  <c r="C1548" i="4"/>
  <c r="C1591" i="4"/>
  <c r="C1531" i="4"/>
  <c r="C1499" i="4"/>
  <c r="C1467" i="4"/>
  <c r="C1431" i="4"/>
  <c r="C1394" i="4"/>
  <c r="C1339" i="4"/>
  <c r="C1307" i="4"/>
  <c r="C1280" i="4"/>
  <c r="C1595" i="4"/>
  <c r="C1563" i="4"/>
  <c r="C1547" i="4"/>
  <c r="C1414" i="4"/>
  <c r="C1387" i="4"/>
  <c r="C1355" i="4"/>
  <c r="C1338" i="4"/>
  <c r="C1306" i="4"/>
  <c r="C1575" i="4"/>
  <c r="C1447" i="4"/>
  <c r="C1411" i="4"/>
  <c r="C1378" i="4"/>
  <c r="C1362" i="4"/>
  <c r="C1327" i="4"/>
  <c r="C1284" i="4"/>
  <c r="C1259" i="4"/>
  <c r="C1252" i="4"/>
  <c r="C1236" i="4"/>
  <c r="C588" i="4"/>
  <c r="C580" i="4"/>
  <c r="C564" i="4"/>
  <c r="C548" i="4"/>
  <c r="C1551" i="4"/>
  <c r="C1443" i="4"/>
  <c r="C1398" i="4"/>
  <c r="C1367" i="4"/>
  <c r="C1295" i="4"/>
  <c r="C1266" i="4"/>
  <c r="C898" i="4"/>
  <c r="C881" i="4"/>
  <c r="C760" i="4"/>
  <c r="C744" i="4"/>
  <c r="C647" i="4"/>
  <c r="C530" i="4"/>
  <c r="C498" i="4"/>
  <c r="C1185" i="4"/>
  <c r="C1153" i="4"/>
  <c r="C1121" i="4"/>
  <c r="C1089" i="4"/>
  <c r="C1046" i="4"/>
  <c r="C1035" i="4"/>
  <c r="C1029" i="4"/>
  <c r="C982" i="4"/>
  <c r="C971" i="4"/>
  <c r="C965" i="4"/>
  <c r="C918" i="4"/>
  <c r="C907" i="4"/>
  <c r="C901" i="4"/>
  <c r="C855" i="4"/>
  <c r="C839" i="4"/>
  <c r="C823" i="4"/>
  <c r="C807" i="4"/>
  <c r="C791" i="4"/>
  <c r="C775" i="4"/>
  <c r="C751" i="4"/>
  <c r="C735" i="4"/>
  <c r="C606" i="4"/>
  <c r="C586" i="4"/>
  <c r="C583" i="4"/>
  <c r="C520" i="4"/>
  <c r="C1195" i="4"/>
  <c r="C1179" i="4"/>
  <c r="C1163" i="4"/>
  <c r="C1147" i="4"/>
  <c r="C1131" i="4"/>
  <c r="C1115" i="4"/>
  <c r="C1099" i="4"/>
  <c r="C1083" i="4"/>
  <c r="C853" i="4"/>
  <c r="C845" i="4"/>
  <c r="C837" i="4"/>
  <c r="C829" i="4"/>
  <c r="C821" i="4"/>
  <c r="C813" i="4"/>
  <c r="C805" i="4"/>
  <c r="C797" i="4"/>
  <c r="C789" i="4"/>
  <c r="C781" i="4"/>
  <c r="C773" i="4"/>
  <c r="C765" i="4"/>
  <c r="C758" i="4"/>
  <c r="C742" i="4"/>
  <c r="C727" i="4"/>
  <c r="C714" i="4"/>
  <c r="C639" i="4"/>
  <c r="C626" i="4"/>
  <c r="C603" i="4"/>
  <c r="C579" i="4"/>
  <c r="C547" i="4"/>
  <c r="C1181" i="4"/>
  <c r="C1149" i="4"/>
  <c r="C1117" i="4"/>
  <c r="C1085" i="4"/>
  <c r="C1038" i="4"/>
  <c r="C1027" i="4"/>
  <c r="C1021" i="4"/>
  <c r="C974" i="4"/>
  <c r="C963" i="4"/>
  <c r="C957" i="4"/>
  <c r="C910" i="4"/>
  <c r="C899" i="4"/>
  <c r="C893" i="4"/>
  <c r="C707" i="4"/>
  <c r="C667" i="4"/>
  <c r="C635" i="4"/>
  <c r="C575" i="4"/>
  <c r="C543" i="4"/>
  <c r="C516" i="4"/>
  <c r="C511" i="4"/>
  <c r="C435" i="4"/>
  <c r="C405" i="4"/>
  <c r="C391" i="4"/>
  <c r="C375" i="4"/>
  <c r="C359" i="4"/>
  <c r="C343" i="4"/>
  <c r="C327" i="4"/>
  <c r="C311" i="4"/>
  <c r="C295" i="4"/>
  <c r="C279" i="4"/>
  <c r="C263" i="4"/>
  <c r="C247" i="4"/>
  <c r="C231" i="4"/>
  <c r="C215" i="4"/>
  <c r="C199" i="4"/>
  <c r="C75" i="4"/>
  <c r="C24" i="4"/>
  <c r="C11" i="4"/>
  <c r="C465" i="4"/>
  <c r="C433" i="4"/>
  <c r="C401" i="4"/>
  <c r="C369" i="4"/>
  <c r="C337" i="4"/>
  <c r="C305" i="4"/>
  <c r="C273" i="4"/>
  <c r="C241" i="4"/>
  <c r="C209" i="4"/>
  <c r="C68" i="4"/>
  <c r="C55" i="4"/>
  <c r="C477" i="4"/>
  <c r="C459" i="4"/>
  <c r="C427" i="4"/>
  <c r="C395" i="4"/>
  <c r="C379" i="4"/>
  <c r="C363" i="4"/>
  <c r="C347" i="4"/>
  <c r="C331" i="4"/>
  <c r="C315" i="4"/>
  <c r="C299" i="4"/>
  <c r="C283" i="4"/>
  <c r="C267" i="4"/>
  <c r="C251" i="4"/>
  <c r="C235" i="4"/>
  <c r="C219" i="4"/>
  <c r="C203" i="4"/>
  <c r="C16" i="4"/>
  <c r="C473" i="4"/>
  <c r="C455" i="4"/>
  <c r="C409" i="4"/>
  <c r="C373" i="4"/>
  <c r="C341" i="4"/>
  <c r="C309" i="4"/>
  <c r="C277" i="4"/>
  <c r="C245" i="4"/>
  <c r="C213" i="4"/>
  <c r="C187" i="4"/>
  <c r="C155" i="4"/>
  <c r="C123" i="4"/>
  <c r="C91" i="4"/>
  <c r="C28" i="4"/>
  <c r="C12" i="4"/>
  <c r="C3720" i="4"/>
  <c r="C3531" i="4"/>
  <c r="C2888" i="4"/>
  <c r="C2771" i="4"/>
  <c r="C2707" i="4"/>
  <c r="C2555" i="4"/>
  <c r="C2507" i="4"/>
  <c r="C2422" i="4"/>
  <c r="C2083" i="4"/>
  <c r="C2051" i="4"/>
  <c r="C2019" i="4"/>
  <c r="C1800" i="4"/>
  <c r="C1768" i="4"/>
  <c r="C1576" i="4"/>
  <c r="C1322" i="4"/>
  <c r="C1290" i="4"/>
  <c r="C1559" i="4"/>
  <c r="C933" i="4"/>
  <c r="C991" i="4"/>
  <c r="C863" i="4"/>
  <c r="C671" i="4"/>
  <c r="C36" i="4"/>
  <c r="C387" i="4"/>
  <c r="C291" i="4"/>
  <c r="C259" i="4"/>
  <c r="C3886" i="4"/>
  <c r="C3887" i="4"/>
  <c r="C3882" i="4"/>
  <c r="C3843" i="4"/>
  <c r="C3833" i="4"/>
  <c r="C3846" i="4"/>
  <c r="C3856" i="4"/>
  <c r="C3851" i="4"/>
  <c r="C3837" i="4"/>
  <c r="C3822" i="4"/>
  <c r="C3823" i="4"/>
  <c r="C3789" i="4"/>
  <c r="C3824" i="4"/>
  <c r="C3758" i="4"/>
  <c r="C3768" i="4"/>
  <c r="C3734" i="4"/>
  <c r="C3682" i="4"/>
  <c r="C3724" i="4"/>
  <c r="C3707" i="4"/>
  <c r="C3609" i="4"/>
  <c r="C3723" i="4"/>
  <c r="C3684" i="4"/>
  <c r="C3652" i="4"/>
  <c r="C3636" i="4"/>
  <c r="C3583" i="4"/>
  <c r="C3630" i="4"/>
  <c r="C3640" i="4"/>
  <c r="C3624" i="4"/>
  <c r="C3626" i="4"/>
  <c r="C3620" i="4"/>
  <c r="C3564" i="4"/>
  <c r="C3508" i="4"/>
  <c r="C3575" i="4"/>
  <c r="C3572" i="4"/>
  <c r="C3559" i="4"/>
  <c r="C3556" i="4"/>
  <c r="C3543" i="4"/>
  <c r="C3540" i="4"/>
  <c r="C3525" i="4"/>
  <c r="C3568" i="4"/>
  <c r="C3555" i="4"/>
  <c r="C3499" i="4"/>
  <c r="C3483" i="4"/>
  <c r="C3467" i="4"/>
  <c r="C3441" i="4"/>
  <c r="C3431" i="4"/>
  <c r="C3463" i="4"/>
  <c r="C3437" i="4"/>
  <c r="C3517" i="4"/>
  <c r="C3491" i="4"/>
  <c r="C3472" i="4"/>
  <c r="C3460" i="4"/>
  <c r="C3448" i="4"/>
  <c r="C3500" i="4"/>
  <c r="C3484" i="4"/>
  <c r="C3468" i="4"/>
  <c r="C3459" i="4"/>
  <c r="C3397" i="4"/>
  <c r="C3379" i="4"/>
  <c r="C3423" i="4"/>
  <c r="C3372" i="4"/>
  <c r="C3369" i="4"/>
  <c r="C3351" i="4"/>
  <c r="C3418" i="4"/>
  <c r="C3410" i="4"/>
  <c r="C3357" i="4"/>
  <c r="C3338" i="4"/>
  <c r="C3321" i="4"/>
  <c r="C3305" i="4"/>
  <c r="C3289" i="4"/>
  <c r="C3273" i="4"/>
  <c r="C3257" i="4"/>
  <c r="C3241" i="4"/>
  <c r="C3217" i="4"/>
  <c r="C3315" i="4"/>
  <c r="C3283" i="4"/>
  <c r="C3251" i="4"/>
  <c r="C3234" i="4"/>
  <c r="C3213" i="4"/>
  <c r="C3325" i="4"/>
  <c r="C3309" i="4"/>
  <c r="C3293" i="4"/>
  <c r="C3277" i="4"/>
  <c r="C3261" i="4"/>
  <c r="C3245" i="4"/>
  <c r="C3229" i="4"/>
  <c r="C3185" i="4"/>
  <c r="C3166" i="4"/>
  <c r="C3102" i="4"/>
  <c r="C3311" i="4"/>
  <c r="C3279" i="4"/>
  <c r="C3247" i="4"/>
  <c r="C3230" i="4"/>
  <c r="C3155" i="4"/>
  <c r="C3123" i="4"/>
  <c r="C3087" i="4"/>
  <c r="C3179" i="4"/>
  <c r="C3165" i="4"/>
  <c r="C3149" i="4"/>
  <c r="C3133" i="4"/>
  <c r="C3117" i="4"/>
  <c r="C3101" i="4"/>
  <c r="C3143" i="4"/>
  <c r="C3111" i="4"/>
  <c r="C3039" i="4"/>
  <c r="C2964" i="4"/>
  <c r="C2948" i="4"/>
  <c r="C2932" i="4"/>
  <c r="C3210" i="4"/>
  <c r="C3161" i="4"/>
  <c r="C3145" i="4"/>
  <c r="C3129" i="4"/>
  <c r="C3113" i="4"/>
  <c r="C3088" i="4"/>
  <c r="C3064" i="4"/>
  <c r="C3051" i="4"/>
  <c r="C3049" i="4"/>
  <c r="C2955" i="4"/>
  <c r="C2939" i="4"/>
  <c r="C2923" i="4"/>
  <c r="C3048" i="4"/>
  <c r="C3044" i="4"/>
  <c r="C2957" i="4"/>
  <c r="C2925" i="4"/>
  <c r="C2892" i="4"/>
  <c r="C2860" i="4"/>
  <c r="C3021" i="4"/>
  <c r="C2997" i="4"/>
  <c r="C2988" i="4"/>
  <c r="C2969" i="4"/>
  <c r="C2967" i="4"/>
  <c r="C2951" i="4"/>
  <c r="C2935" i="4"/>
  <c r="C2903" i="4"/>
  <c r="C2871" i="4"/>
  <c r="C2803" i="4"/>
  <c r="C2787" i="4"/>
  <c r="C2961" i="4"/>
  <c r="C2929" i="4"/>
  <c r="C2896" i="4"/>
  <c r="C2864" i="4"/>
  <c r="C2820" i="4"/>
  <c r="C2788" i="4"/>
  <c r="C2770" i="4"/>
  <c r="C2735" i="4"/>
  <c r="C2706" i="4"/>
  <c r="C2671" i="4"/>
  <c r="C2660" i="4"/>
  <c r="C2650" i="4"/>
  <c r="C2644" i="4"/>
  <c r="C2631" i="4"/>
  <c r="C2851" i="4"/>
  <c r="C2766" i="4"/>
  <c r="C2750" i="4"/>
  <c r="C2734" i="4"/>
  <c r="C2718" i="4"/>
  <c r="C2702" i="4"/>
  <c r="C2686" i="4"/>
  <c r="C2670" i="4"/>
  <c r="C2664" i="4"/>
  <c r="C2654" i="4"/>
  <c r="C2648" i="4"/>
  <c r="C2638" i="4"/>
  <c r="C2832" i="4"/>
  <c r="C2800" i="4"/>
  <c r="C2775" i="4"/>
  <c r="C2743" i="4"/>
  <c r="C2711" i="4"/>
  <c r="C2679" i="4"/>
  <c r="C2652" i="4"/>
  <c r="C2642" i="4"/>
  <c r="C2459" i="4"/>
  <c r="C2363" i="4"/>
  <c r="C2347" i="4"/>
  <c r="C2331" i="4"/>
  <c r="C2315" i="4"/>
  <c r="C2755" i="4"/>
  <c r="C2710" i="4"/>
  <c r="C2691" i="4"/>
  <c r="C2640" i="4"/>
  <c r="C2542" i="4"/>
  <c r="C2526" i="4"/>
  <c r="C2510" i="4"/>
  <c r="C2500" i="4"/>
  <c r="C2494" i="4"/>
  <c r="C2484" i="4"/>
  <c r="C2478" i="4"/>
  <c r="C2468" i="4"/>
  <c r="C2456" i="4"/>
  <c r="C2424" i="4"/>
  <c r="C2392" i="4"/>
  <c r="C2360" i="4"/>
  <c r="C2328" i="4"/>
  <c r="C2293" i="4"/>
  <c r="C2632" i="4"/>
  <c r="C2591" i="4"/>
  <c r="C2552" i="4"/>
  <c r="C2546" i="4"/>
  <c r="C2536" i="4"/>
  <c r="C2530" i="4"/>
  <c r="C2520" i="4"/>
  <c r="C2514" i="4"/>
  <c r="C2504" i="4"/>
  <c r="C2498" i="4"/>
  <c r="C2488" i="4"/>
  <c r="C2482" i="4"/>
  <c r="C2472" i="4"/>
  <c r="C2466" i="4"/>
  <c r="C2450" i="4"/>
  <c r="C2434" i="4"/>
  <c r="C2418" i="4"/>
  <c r="C2402" i="4"/>
  <c r="C2386" i="4"/>
  <c r="C2370" i="4"/>
  <c r="C2354" i="4"/>
  <c r="C2338" i="4"/>
  <c r="C2322" i="4"/>
  <c r="C2281" i="4"/>
  <c r="C2595" i="4"/>
  <c r="C2564" i="4"/>
  <c r="C2436" i="4"/>
  <c r="C2404" i="4"/>
  <c r="C2372" i="4"/>
  <c r="C2340" i="4"/>
  <c r="C2306" i="4"/>
  <c r="C2248" i="4"/>
  <c r="C2566" i="4"/>
  <c r="C2558" i="4"/>
  <c r="C2307" i="4"/>
  <c r="C2291" i="4"/>
  <c r="C2061" i="4"/>
  <c r="C2053" i="4"/>
  <c r="C2045" i="4"/>
  <c r="C2037" i="4"/>
  <c r="C2029" i="4"/>
  <c r="C2021" i="4"/>
  <c r="C2013" i="4"/>
  <c r="C2005" i="4"/>
  <c r="C1997" i="4"/>
  <c r="C1989" i="4"/>
  <c r="C2223" i="4"/>
  <c r="C2215" i="4"/>
  <c r="C2203" i="4"/>
  <c r="C2174" i="4"/>
  <c r="C2155" i="4"/>
  <c r="C2142" i="4"/>
  <c r="C2123" i="4"/>
  <c r="C1920" i="4"/>
  <c r="C2212" i="4"/>
  <c r="C2111" i="4"/>
  <c r="C2095" i="4"/>
  <c r="C2079" i="4"/>
  <c r="C2063" i="4"/>
  <c r="C2047" i="4"/>
  <c r="C2031" i="4"/>
  <c r="C2015" i="4"/>
  <c r="C1999" i="4"/>
  <c r="C1921" i="4"/>
  <c r="C2192" i="4"/>
  <c r="C2178" i="4"/>
  <c r="C2159" i="4"/>
  <c r="C2152" i="4"/>
  <c r="C2146" i="4"/>
  <c r="C2127" i="4"/>
  <c r="C2120" i="4"/>
  <c r="C2092" i="4"/>
  <c r="C2060" i="4"/>
  <c r="C2028" i="4"/>
  <c r="C1996" i="4"/>
  <c r="C1977" i="4"/>
  <c r="C2227" i="4"/>
  <c r="C2182" i="4"/>
  <c r="C2091" i="4"/>
  <c r="C2059" i="4"/>
  <c r="C2027" i="4"/>
  <c r="C1975" i="4"/>
  <c r="C1965" i="4"/>
  <c r="C1833" i="4"/>
  <c r="C1809" i="4"/>
  <c r="C1925" i="4"/>
  <c r="C1882" i="4"/>
  <c r="C1876" i="4"/>
  <c r="C1860" i="4"/>
  <c r="C1772" i="4"/>
  <c r="C1754" i="4"/>
  <c r="C1722" i="4"/>
  <c r="C1690" i="4"/>
  <c r="C1906" i="4"/>
  <c r="C1890" i="4"/>
  <c r="C1881" i="4"/>
  <c r="C1865" i="4"/>
  <c r="C1855" i="4"/>
  <c r="C1848" i="4"/>
  <c r="C1803" i="4"/>
  <c r="C1771" i="4"/>
  <c r="C1764" i="4"/>
  <c r="C1748" i="4"/>
  <c r="C1732" i="4"/>
  <c r="C1716" i="4"/>
  <c r="C1700" i="4"/>
  <c r="C1684" i="4"/>
  <c r="C1668" i="4"/>
  <c r="C1582" i="4"/>
  <c r="C1905" i="4"/>
  <c r="C1897" i="4"/>
  <c r="C1889" i="4"/>
  <c r="C1879" i="4"/>
  <c r="C1863" i="4"/>
  <c r="C1831" i="4"/>
  <c r="C1796" i="4"/>
  <c r="C1767" i="4"/>
  <c r="C1758" i="4"/>
  <c r="C1726" i="4"/>
  <c r="C1694" i="4"/>
  <c r="C1578" i="4"/>
  <c r="C1883" i="4"/>
  <c r="C1867" i="4"/>
  <c r="C1827" i="4"/>
  <c r="C1760" i="4"/>
  <c r="C1744" i="4"/>
  <c r="C1728" i="4"/>
  <c r="C1712" i="4"/>
  <c r="C1696" i="4"/>
  <c r="C1680" i="4"/>
  <c r="C1664" i="4"/>
  <c r="C1638" i="4"/>
  <c r="C1574" i="4"/>
  <c r="C1376" i="4"/>
  <c r="C1368" i="4"/>
  <c r="C1360" i="4"/>
  <c r="C1352" i="4"/>
  <c r="C1344" i="4"/>
  <c r="C1336" i="4"/>
  <c r="C1328" i="4"/>
  <c r="C1320" i="4"/>
  <c r="C1312" i="4"/>
  <c r="C1304" i="4"/>
  <c r="C1296" i="4"/>
  <c r="C1288" i="4"/>
  <c r="C1568" i="4"/>
  <c r="C1543" i="4"/>
  <c r="C1507" i="4"/>
  <c r="C1475" i="4"/>
  <c r="C1423" i="4"/>
  <c r="C1391" i="4"/>
  <c r="C1358" i="4"/>
  <c r="C1331" i="4"/>
  <c r="C1294" i="4"/>
  <c r="C1263" i="4"/>
  <c r="C1256" i="4"/>
  <c r="C1240" i="4"/>
  <c r="C1208" i="4"/>
  <c r="C1567" i="4"/>
  <c r="C1541" i="4"/>
  <c r="C1438" i="4"/>
  <c r="C1406" i="4"/>
  <c r="C1379" i="4"/>
  <c r="C1330" i="4"/>
  <c r="C1303" i="4"/>
  <c r="C1262" i="4"/>
  <c r="C1446" i="4"/>
  <c r="C1435" i="4"/>
  <c r="C1399" i="4"/>
  <c r="C1319" i="4"/>
  <c r="C1302" i="4"/>
  <c r="C1267" i="4"/>
  <c r="C1228" i="4"/>
  <c r="C1188" i="4"/>
  <c r="C1172" i="4"/>
  <c r="C1156" i="4"/>
  <c r="C1140" i="4"/>
  <c r="C1124" i="4"/>
  <c r="C1108" i="4"/>
  <c r="C1092" i="4"/>
  <c r="C684" i="4"/>
  <c r="C1584" i="4"/>
  <c r="C1426" i="4"/>
  <c r="C1410" i="4"/>
  <c r="C1359" i="4"/>
  <c r="C1334" i="4"/>
  <c r="C1318" i="4"/>
  <c r="C1274" i="4"/>
  <c r="C756" i="4"/>
  <c r="C740" i="4"/>
  <c r="C706" i="4"/>
  <c r="C679" i="4"/>
  <c r="C666" i="4"/>
  <c r="C590" i="4"/>
  <c r="C587" i="4"/>
  <c r="C574" i="4"/>
  <c r="C571" i="4"/>
  <c r="C558" i="4"/>
  <c r="C555" i="4"/>
  <c r="C542" i="4"/>
  <c r="C539" i="4"/>
  <c r="C1177" i="4"/>
  <c r="C1145" i="4"/>
  <c r="C1113" i="4"/>
  <c r="C1081" i="4"/>
  <c r="C1062" i="4"/>
  <c r="C1051" i="4"/>
  <c r="C1045" i="4"/>
  <c r="C998" i="4"/>
  <c r="C987" i="4"/>
  <c r="C981" i="4"/>
  <c r="C934" i="4"/>
  <c r="C923" i="4"/>
  <c r="C917" i="4"/>
  <c r="C870" i="4"/>
  <c r="C859" i="4"/>
  <c r="C843" i="4"/>
  <c r="C827" i="4"/>
  <c r="C811" i="4"/>
  <c r="C795" i="4"/>
  <c r="C779" i="4"/>
  <c r="C763" i="4"/>
  <c r="C747" i="4"/>
  <c r="C731" i="4"/>
  <c r="C718" i="4"/>
  <c r="C715" i="4"/>
  <c r="C702" i="4"/>
  <c r="C699" i="4"/>
  <c r="C535" i="4"/>
  <c r="C528" i="4"/>
  <c r="C499" i="4"/>
  <c r="C1066" i="4"/>
  <c r="C1050" i="4"/>
  <c r="C1034" i="4"/>
  <c r="C1018" i="4"/>
  <c r="C1002" i="4"/>
  <c r="C986" i="4"/>
  <c r="C970" i="4"/>
  <c r="C954" i="4"/>
  <c r="C938" i="4"/>
  <c r="C922" i="4"/>
  <c r="C906" i="4"/>
  <c r="C890" i="4"/>
  <c r="C874" i="4"/>
  <c r="C858" i="4"/>
  <c r="C850" i="4"/>
  <c r="C842" i="4"/>
  <c r="C834" i="4"/>
  <c r="C826" i="4"/>
  <c r="C818" i="4"/>
  <c r="C810" i="4"/>
  <c r="C802" i="4"/>
  <c r="C794" i="4"/>
  <c r="C786" i="4"/>
  <c r="C778" i="4"/>
  <c r="C770" i="4"/>
  <c r="C762" i="4"/>
  <c r="C746" i="4"/>
  <c r="C730" i="4"/>
  <c r="C655" i="4"/>
  <c r="C642" i="4"/>
  <c r="C595" i="4"/>
  <c r="C582" i="4"/>
  <c r="C550" i="4"/>
  <c r="C534" i="4"/>
  <c r="C1173" i="4"/>
  <c r="C1141" i="4"/>
  <c r="C1109" i="4"/>
  <c r="C1054" i="4"/>
  <c r="C1043" i="4"/>
  <c r="C1037" i="4"/>
  <c r="C990" i="4"/>
  <c r="C979" i="4"/>
  <c r="C973" i="4"/>
  <c r="C926" i="4"/>
  <c r="C915" i="4"/>
  <c r="C909" i="4"/>
  <c r="C862" i="4"/>
  <c r="C710" i="4"/>
  <c r="C687" i="4"/>
  <c r="C670" i="4"/>
  <c r="C638" i="4"/>
  <c r="C610" i="4"/>
  <c r="C578" i="4"/>
  <c r="C546" i="4"/>
  <c r="C490" i="4"/>
  <c r="C451" i="4"/>
  <c r="C421" i="4"/>
  <c r="C463" i="4"/>
  <c r="C431" i="4"/>
  <c r="C393" i="4"/>
  <c r="C361" i="4"/>
  <c r="C329" i="4"/>
  <c r="C297" i="4"/>
  <c r="C265" i="4"/>
  <c r="C233" i="4"/>
  <c r="C201" i="4"/>
  <c r="C71" i="4"/>
  <c r="C20" i="4"/>
  <c r="C7" i="4"/>
  <c r="C475" i="4"/>
  <c r="C445" i="4"/>
  <c r="C413" i="4"/>
  <c r="C80" i="4"/>
  <c r="C67" i="4"/>
  <c r="C64" i="4"/>
  <c r="C51" i="4"/>
  <c r="C48" i="4"/>
  <c r="C35" i="4"/>
  <c r="C19" i="4"/>
  <c r="C492" i="4"/>
  <c r="C471" i="4"/>
  <c r="C425" i="4"/>
  <c r="C407" i="4"/>
  <c r="C397" i="4"/>
  <c r="C365" i="4"/>
  <c r="C333" i="4"/>
  <c r="C301" i="4"/>
  <c r="C269" i="4"/>
  <c r="C237" i="4"/>
  <c r="C205" i="4"/>
  <c r="C163" i="4"/>
  <c r="C131" i="4"/>
  <c r="C99"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<sst xmlns="http://schemas.openxmlformats.org/spreadsheetml/2006/main" count="35298" uniqueCount="13253">
  <si>
    <t>識別號</t>
    <phoneticPr fontId="5" type="noConversion"/>
  </si>
  <si>
    <t>韻系列號</t>
  </si>
  <si>
    <t>韻系行號</t>
    <phoneticPr fontId="5" type="noConversion"/>
  </si>
  <si>
    <t>韻目索引</t>
    <phoneticPr fontId="5" type="noConversion"/>
  </si>
  <si>
    <t>目次識別號</t>
    <phoneticPr fontId="5" type="noConversion"/>
  </si>
  <si>
    <t>目次</t>
  </si>
  <si>
    <t>攝</t>
    <phoneticPr fontId="5" type="noConversion"/>
  </si>
  <si>
    <t>韻系</t>
  </si>
  <si>
    <t>韻目</t>
  </si>
  <si>
    <t>調</t>
  </si>
  <si>
    <t>呼</t>
  </si>
  <si>
    <t>等</t>
  </si>
  <si>
    <t>切語下字</t>
    <phoneticPr fontId="5" type="noConversion"/>
  </si>
  <si>
    <t>等呼</t>
    <phoneticPr fontId="5" type="noConversion"/>
  </si>
  <si>
    <t>韻母拼音碼</t>
    <phoneticPr fontId="5" type="noConversion"/>
  </si>
  <si>
    <t>備註</t>
    <phoneticPr fontId="5" type="noConversion"/>
  </si>
  <si>
    <t>開</t>
    <phoneticPr fontId="5" type="noConversion"/>
  </si>
  <si>
    <t>獨洪</t>
    <phoneticPr fontId="5" type="noConversion"/>
  </si>
  <si>
    <t>ong</t>
    <phoneticPr fontId="5" type="noConversion"/>
  </si>
  <si>
    <t>ok</t>
    <phoneticPr fontId="5" type="noConversion"/>
  </si>
  <si>
    <t>弓戎中宮終融隆</t>
    <phoneticPr fontId="5" type="noConversion"/>
  </si>
  <si>
    <t>獨細</t>
    <phoneticPr fontId="5" type="noConversion"/>
  </si>
  <si>
    <t>iong</t>
    <phoneticPr fontId="5" type="noConversion"/>
  </si>
  <si>
    <t>董韻無3等字</t>
    <phoneticPr fontId="5" type="noConversion"/>
  </si>
  <si>
    <t>六逐匊宿竹菊福</t>
    <phoneticPr fontId="5" type="noConversion"/>
  </si>
  <si>
    <t>iok</t>
    <phoneticPr fontId="5" type="noConversion"/>
  </si>
  <si>
    <t>宗冬</t>
    <phoneticPr fontId="5" type="noConversion"/>
  </si>
  <si>
    <t>上聲字少，併入腫韻</t>
    <phoneticPr fontId="5" type="noConversion"/>
  </si>
  <si>
    <t>統宋綜</t>
    <phoneticPr fontId="5" type="noConversion"/>
  </si>
  <si>
    <t>毒沃篤酷</t>
    <phoneticPr fontId="5" type="noConversion"/>
  </si>
  <si>
    <t>容凶庸鍾恭封</t>
    <phoneticPr fontId="5" type="noConversion"/>
  </si>
  <si>
    <t>雙江</t>
    <phoneticPr fontId="5" type="noConversion"/>
  </si>
  <si>
    <t>ang</t>
    <phoneticPr fontId="5" type="noConversion"/>
  </si>
  <si>
    <t>項講慃</t>
    <phoneticPr fontId="5" type="noConversion"/>
  </si>
  <si>
    <t>巷絳降</t>
    <phoneticPr fontId="5" type="noConversion"/>
  </si>
  <si>
    <t>岳角覺</t>
    <phoneticPr fontId="5" type="noConversion"/>
  </si>
  <si>
    <t>ak</t>
    <phoneticPr fontId="5" type="noConversion"/>
  </si>
  <si>
    <t>開細</t>
    <phoneticPr fontId="5" type="noConversion"/>
  </si>
  <si>
    <t>i</t>
    <phoneticPr fontId="5" type="noConversion"/>
  </si>
  <si>
    <t>義賜豉智寄企避靡彼</t>
    <phoneticPr fontId="5" type="noConversion"/>
  </si>
  <si>
    <t>合</t>
    <phoneticPr fontId="5" type="noConversion"/>
  </si>
  <si>
    <t>合細</t>
    <phoneticPr fontId="5" type="noConversion"/>
  </si>
  <si>
    <t>ui</t>
    <phoneticPr fontId="5" type="noConversion"/>
  </si>
  <si>
    <t>累委詭捶髓毀</t>
    <phoneticPr fontId="5" type="noConversion"/>
  </si>
  <si>
    <t>睡僞恚瑞累</t>
    <phoneticPr fontId="5" type="noConversion"/>
  </si>
  <si>
    <t>夷脂飢尼冗資私眉悲</t>
    <phoneticPr fontId="5" type="noConversion"/>
  </si>
  <si>
    <t>追綏佳遺維</t>
    <phoneticPr fontId="5" type="noConversion"/>
  </si>
  <si>
    <t>誄洧水軌癸壘</t>
    <phoneticPr fontId="5" type="noConversion"/>
  </si>
  <si>
    <t>類遂萃位醉愧</t>
    <phoneticPr fontId="5" type="noConversion"/>
  </si>
  <si>
    <t>而之茲持甚菑</t>
    <phoneticPr fontId="5" type="noConversion"/>
  </si>
  <si>
    <t>己止紀市里史理擬士</t>
    <phoneticPr fontId="5" type="noConversion"/>
  </si>
  <si>
    <t>吏記志置</t>
    <phoneticPr fontId="5" type="noConversion"/>
  </si>
  <si>
    <t>希衣依</t>
    <phoneticPr fontId="5" type="noConversion"/>
  </si>
  <si>
    <t>韋歸微非</t>
    <phoneticPr fontId="5" type="noConversion"/>
  </si>
  <si>
    <t>偉鬼匪尾</t>
    <phoneticPr fontId="5" type="noConversion"/>
  </si>
  <si>
    <t>貴胃畏沸未味</t>
    <phoneticPr fontId="5" type="noConversion"/>
  </si>
  <si>
    <t>居魚諸余葅</t>
    <phoneticPr fontId="5" type="noConversion"/>
  </si>
  <si>
    <t>ir</t>
    <phoneticPr fontId="5" type="noConversion"/>
  </si>
  <si>
    <t>倨去據洳預恕署助慮御</t>
    <phoneticPr fontId="5" type="noConversion"/>
  </si>
  <si>
    <t>俱朱誅隅俞輸逾芻于無夫</t>
    <phoneticPr fontId="5" type="noConversion"/>
  </si>
  <si>
    <t>u</t>
    <phoneticPr fontId="5" type="noConversion"/>
  </si>
  <si>
    <t>矩主庾雨禹羽武甫</t>
    <phoneticPr fontId="5" type="noConversion"/>
  </si>
  <si>
    <t>胡都吳乎姑烏吾孤</t>
    <phoneticPr fontId="5" type="noConversion"/>
  </si>
  <si>
    <t>oo</t>
    <phoneticPr fontId="5" type="noConversion"/>
  </si>
  <si>
    <t>故誤暮祚路</t>
    <phoneticPr fontId="5" type="noConversion"/>
  </si>
  <si>
    <t>奚雞稽低兮臡迷</t>
    <phoneticPr fontId="5" type="noConversion"/>
  </si>
  <si>
    <t>e</t>
    <phoneticPr fontId="5" type="noConversion"/>
  </si>
  <si>
    <t>詣計戾</t>
    <phoneticPr fontId="5" type="noConversion"/>
  </si>
  <si>
    <t>圭攜</t>
    <phoneticPr fontId="5" type="noConversion"/>
  </si>
  <si>
    <t>ue</t>
    <phoneticPr fontId="5" type="noConversion"/>
  </si>
  <si>
    <t>攜：戶圭切</t>
    <phoneticPr fontId="5" type="noConversion"/>
  </si>
  <si>
    <t>薺合4無字</t>
    <phoneticPr fontId="5" type="noConversion"/>
  </si>
  <si>
    <t>桂惠</t>
    <phoneticPr fontId="5" type="noConversion"/>
  </si>
  <si>
    <t>芮銳衛稅劌歲</t>
    <phoneticPr fontId="5" type="noConversion"/>
  </si>
  <si>
    <t>蓋太艾大帶</t>
    <phoneticPr fontId="5" type="noConversion"/>
  </si>
  <si>
    <t>開洪</t>
    <phoneticPr fontId="5" type="noConversion"/>
  </si>
  <si>
    <t>ai</t>
    <phoneticPr fontId="5" type="noConversion"/>
  </si>
  <si>
    <t>外會最貝</t>
    <phoneticPr fontId="5" type="noConversion"/>
  </si>
  <si>
    <t>合洪</t>
    <phoneticPr fontId="5" type="noConversion"/>
  </si>
  <si>
    <t>ua</t>
    <phoneticPr fontId="5" type="noConversion"/>
  </si>
  <si>
    <t>佳膎</t>
    <phoneticPr fontId="5" type="noConversion"/>
  </si>
  <si>
    <t>蟹買</t>
    <phoneticPr fontId="5" type="noConversion"/>
  </si>
  <si>
    <t>蛙媧緺</t>
    <phoneticPr fontId="5" type="noConversion"/>
  </si>
  <si>
    <t>諧皆</t>
    <phoneticPr fontId="5" type="noConversion"/>
  </si>
  <si>
    <t>駭楷</t>
    <phoneticPr fontId="5" type="noConversion"/>
  </si>
  <si>
    <t>戒介界拜</t>
    <phoneticPr fontId="5" type="noConversion"/>
  </si>
  <si>
    <t>乖懷淮</t>
    <phoneticPr fontId="5" type="noConversion"/>
  </si>
  <si>
    <t>uai</t>
    <phoneticPr fontId="5" type="noConversion"/>
  </si>
  <si>
    <t>怪壞</t>
    <phoneticPr fontId="5" type="noConversion"/>
  </si>
  <si>
    <t>夬快話邁</t>
    <phoneticPr fontId="5" type="noConversion"/>
  </si>
  <si>
    <t>恢回杯</t>
    <phoneticPr fontId="5" type="noConversion"/>
  </si>
  <si>
    <t>罪猥賄</t>
    <phoneticPr fontId="5" type="noConversion"/>
  </si>
  <si>
    <t>來開哀才哉</t>
    <phoneticPr fontId="5" type="noConversion"/>
  </si>
  <si>
    <t>忍軫引盡腎敏</t>
    <phoneticPr fontId="5" type="noConversion"/>
  </si>
  <si>
    <t>刃晉遴振印覲</t>
    <phoneticPr fontId="5" type="noConversion"/>
  </si>
  <si>
    <t>穢肺吠廢</t>
    <phoneticPr fontId="5" type="noConversion"/>
  </si>
  <si>
    <t>in</t>
    <phoneticPr fontId="5" type="noConversion"/>
  </si>
  <si>
    <t>栗悉七吉質日一乙叱必畢筆密</t>
    <phoneticPr fontId="5" type="noConversion"/>
  </si>
  <si>
    <t>it</t>
    <phoneticPr fontId="5" type="noConversion"/>
  </si>
  <si>
    <t>倫綸脣勻遵均迍旬囷筠贇</t>
    <phoneticPr fontId="5" type="noConversion"/>
  </si>
  <si>
    <t>un</t>
    <phoneticPr fontId="5" type="noConversion"/>
  </si>
  <si>
    <t>閏峻順</t>
    <phoneticPr fontId="5" type="noConversion"/>
  </si>
  <si>
    <t>術律聿卹率</t>
    <phoneticPr fontId="5" type="noConversion"/>
  </si>
  <si>
    <t>ut</t>
    <phoneticPr fontId="5" type="noConversion"/>
  </si>
  <si>
    <t>詵臻</t>
    <phoneticPr fontId="5" type="noConversion"/>
  </si>
  <si>
    <t>en</t>
    <phoneticPr fontId="5" type="noConversion"/>
  </si>
  <si>
    <t>無切語</t>
    <phoneticPr fontId="5" type="noConversion"/>
  </si>
  <si>
    <t>瑟櫛</t>
    <phoneticPr fontId="5" type="noConversion"/>
  </si>
  <si>
    <t>et</t>
    <phoneticPr fontId="5" type="noConversion"/>
  </si>
  <si>
    <t>云分文</t>
    <phoneticPr fontId="5" type="noConversion"/>
  </si>
  <si>
    <t>粉吻</t>
    <phoneticPr fontId="5" type="noConversion"/>
  </si>
  <si>
    <t>運問</t>
    <phoneticPr fontId="5" type="noConversion"/>
  </si>
  <si>
    <t>弗物勿</t>
    <phoneticPr fontId="5" type="noConversion"/>
  </si>
  <si>
    <t>斤欣</t>
    <phoneticPr fontId="5" type="noConversion"/>
  </si>
  <si>
    <t>謹隱</t>
    <phoneticPr fontId="5" type="noConversion"/>
  </si>
  <si>
    <t>焮靳</t>
    <phoneticPr fontId="5" type="noConversion"/>
  </si>
  <si>
    <t>乞迄訖</t>
    <phoneticPr fontId="5" type="noConversion"/>
  </si>
  <si>
    <t>言軒</t>
    <phoneticPr fontId="5" type="noConversion"/>
  </si>
  <si>
    <t>ian</t>
    <phoneticPr fontId="5" type="noConversion"/>
  </si>
  <si>
    <t>堰建</t>
    <phoneticPr fontId="5" type="noConversion"/>
  </si>
  <si>
    <t>訐竭謁歇</t>
    <phoneticPr fontId="5" type="noConversion"/>
  </si>
  <si>
    <t>iat</t>
    <phoneticPr fontId="5" type="noConversion"/>
  </si>
  <si>
    <t>昆尊渾魂奔</t>
    <phoneticPr fontId="5" type="noConversion"/>
  </si>
  <si>
    <t>困寸悶</t>
    <phoneticPr fontId="5" type="noConversion"/>
  </si>
  <si>
    <t>骨忽没勃</t>
    <phoneticPr fontId="5" type="noConversion"/>
  </si>
  <si>
    <t>根痕恩</t>
    <phoneticPr fontId="5" type="noConversion"/>
  </si>
  <si>
    <t>irn</t>
    <phoneticPr fontId="5" type="noConversion"/>
  </si>
  <si>
    <t>墾很</t>
    <phoneticPr fontId="5" type="noConversion"/>
  </si>
  <si>
    <t>艮恨</t>
    <phoneticPr fontId="5" type="noConversion"/>
  </si>
  <si>
    <t>irt</t>
    <phoneticPr fontId="5" type="noConversion"/>
  </si>
  <si>
    <t>安寒干</t>
    <phoneticPr fontId="5" type="noConversion"/>
  </si>
  <si>
    <t>an</t>
    <phoneticPr fontId="5" type="noConversion"/>
  </si>
  <si>
    <t>笴旱但</t>
    <phoneticPr fontId="5" type="noConversion"/>
  </si>
  <si>
    <t>葛曷割達</t>
    <phoneticPr fontId="5" type="noConversion"/>
  </si>
  <si>
    <t>at</t>
    <phoneticPr fontId="5" type="noConversion"/>
  </si>
  <si>
    <t>uan</t>
    <phoneticPr fontId="5" type="noConversion"/>
  </si>
  <si>
    <t>括活栝撥末</t>
    <phoneticPr fontId="5" type="noConversion"/>
  </si>
  <si>
    <t>uat</t>
    <phoneticPr fontId="5" type="noConversion"/>
  </si>
  <si>
    <t>赧</t>
    <phoneticPr fontId="5" type="noConversion"/>
  </si>
  <si>
    <t>晏諫鴈澗</t>
    <phoneticPr fontId="5" type="noConversion"/>
  </si>
  <si>
    <t>黠八拔</t>
    <phoneticPr fontId="5" type="noConversion"/>
  </si>
  <si>
    <t>還關班</t>
    <phoneticPr fontId="5" type="noConversion"/>
  </si>
  <si>
    <t>患慣</t>
    <phoneticPr fontId="5" type="noConversion"/>
  </si>
  <si>
    <t>滑婠</t>
    <phoneticPr fontId="5" type="noConversion"/>
  </si>
  <si>
    <t>間閑山</t>
    <phoneticPr fontId="5" type="noConversion"/>
  </si>
  <si>
    <t>簡限</t>
    <phoneticPr fontId="5" type="noConversion"/>
  </si>
  <si>
    <t>瞎轄鎋</t>
    <phoneticPr fontId="5" type="noConversion"/>
  </si>
  <si>
    <t>頑鰥頁</t>
    <phoneticPr fontId="5" type="noConversion"/>
  </si>
  <si>
    <t>綰</t>
    <phoneticPr fontId="5" type="noConversion"/>
  </si>
  <si>
    <t>幻</t>
    <phoneticPr fontId="5" type="noConversion"/>
  </si>
  <si>
    <t>典殄繭峴</t>
    <phoneticPr fontId="5" type="noConversion"/>
  </si>
  <si>
    <t>佃甸電練麪</t>
    <phoneticPr fontId="5" type="noConversion"/>
  </si>
  <si>
    <t>結屑蔑</t>
    <phoneticPr fontId="5" type="noConversion"/>
  </si>
  <si>
    <t>玄涓</t>
    <phoneticPr fontId="5" type="noConversion"/>
  </si>
  <si>
    <t>泫畎</t>
    <phoneticPr fontId="5" type="noConversion"/>
  </si>
  <si>
    <t>穴決</t>
    <phoneticPr fontId="5" type="noConversion"/>
  </si>
  <si>
    <t>然仙延連乾焉</t>
    <phoneticPr fontId="5" type="noConversion"/>
  </si>
  <si>
    <t>淺演善輦蹇展翦辨免</t>
    <phoneticPr fontId="5" type="noConversion"/>
  </si>
  <si>
    <t>絹囀倦掾戀眷釧卷變</t>
    <phoneticPr fontId="5" type="noConversion"/>
  </si>
  <si>
    <t>絕悅劣爇雪輟</t>
    <phoneticPr fontId="5" type="noConversion"/>
  </si>
  <si>
    <t>iau</t>
    <phoneticPr fontId="5" type="noConversion"/>
  </si>
  <si>
    <t>鳥了皎皛</t>
    <phoneticPr fontId="5" type="noConversion"/>
  </si>
  <si>
    <t>弔叫嘯</t>
    <phoneticPr fontId="5" type="noConversion"/>
  </si>
  <si>
    <t>兆小夭沼矯少表</t>
    <phoneticPr fontId="5" type="noConversion"/>
  </si>
  <si>
    <t>交嘲肴茅</t>
    <phoneticPr fontId="5" type="noConversion"/>
  </si>
  <si>
    <t>au</t>
    <phoneticPr fontId="5" type="noConversion"/>
  </si>
  <si>
    <t>o</t>
    <phoneticPr fontId="5" type="noConversion"/>
  </si>
  <si>
    <t>老晧道浩早抱</t>
    <phoneticPr fontId="5" type="noConversion"/>
  </si>
  <si>
    <t>到導耗報</t>
    <phoneticPr fontId="5" type="noConversion"/>
  </si>
  <si>
    <t>俄何河歌</t>
    <phoneticPr fontId="5" type="noConversion"/>
  </si>
  <si>
    <t>我可</t>
    <phoneticPr fontId="5" type="noConversion"/>
  </si>
  <si>
    <t>賀佐箇邏个</t>
    <phoneticPr fontId="5" type="noConversion"/>
  </si>
  <si>
    <t>火果</t>
    <phoneticPr fontId="5" type="noConversion"/>
  </si>
  <si>
    <t>迦伽</t>
    <phoneticPr fontId="5" type="noConversion"/>
  </si>
  <si>
    <t>ia</t>
    <phoneticPr fontId="5" type="noConversion"/>
  </si>
  <si>
    <t>脞</t>
    <phoneticPr fontId="5" type="noConversion"/>
  </si>
  <si>
    <t>霞加牙巴</t>
    <phoneticPr fontId="5" type="noConversion"/>
  </si>
  <si>
    <t>a</t>
    <phoneticPr fontId="5" type="noConversion"/>
  </si>
  <si>
    <t>下雅疋賈</t>
    <phoneticPr fontId="5" type="noConversion"/>
  </si>
  <si>
    <t>花瓜華</t>
    <phoneticPr fontId="5" type="noConversion"/>
  </si>
  <si>
    <t>瓦寡</t>
    <phoneticPr fontId="5" type="noConversion"/>
  </si>
  <si>
    <t>遮嗟邪車奢賒</t>
    <phoneticPr fontId="5" type="noConversion"/>
  </si>
  <si>
    <t>也者野冶姐</t>
    <phoneticPr fontId="5" type="noConversion"/>
  </si>
  <si>
    <t>謝夜</t>
    <phoneticPr fontId="5" type="noConversion"/>
  </si>
  <si>
    <t>章羊張良陽莊方</t>
    <phoneticPr fontId="5" type="noConversion"/>
  </si>
  <si>
    <t>亮讓樣向</t>
    <phoneticPr fontId="5" type="noConversion"/>
  </si>
  <si>
    <t>灼略若爵虐藥約雀勺</t>
    <phoneticPr fontId="5" type="noConversion"/>
  </si>
  <si>
    <t>王</t>
    <phoneticPr fontId="5" type="noConversion"/>
  </si>
  <si>
    <t>钁縛籰</t>
    <phoneticPr fontId="5" type="noConversion"/>
  </si>
  <si>
    <t>郎當剛岡</t>
    <phoneticPr fontId="5" type="noConversion"/>
  </si>
  <si>
    <t>朗黨</t>
    <phoneticPr fontId="5" type="noConversion"/>
  </si>
  <si>
    <t>浪宕</t>
    <phoneticPr fontId="5" type="noConversion"/>
  </si>
  <si>
    <t>落各</t>
    <phoneticPr fontId="5" type="noConversion"/>
  </si>
  <si>
    <t>光黃旁</t>
    <phoneticPr fontId="5" type="noConversion"/>
  </si>
  <si>
    <t>廣晃</t>
    <phoneticPr fontId="5" type="noConversion"/>
  </si>
  <si>
    <t>曠謗</t>
    <phoneticPr fontId="5" type="noConversion"/>
  </si>
  <si>
    <t>穫郭博</t>
    <phoneticPr fontId="5" type="noConversion"/>
  </si>
  <si>
    <t>行庚盲</t>
    <phoneticPr fontId="5" type="noConversion"/>
  </si>
  <si>
    <t>irng</t>
    <phoneticPr fontId="5" type="noConversion"/>
  </si>
  <si>
    <t>更孟</t>
    <phoneticPr fontId="5" type="noConversion"/>
  </si>
  <si>
    <t>格陌伯白</t>
    <phoneticPr fontId="5" type="noConversion"/>
  </si>
  <si>
    <t>irk</t>
    <phoneticPr fontId="5" type="noConversion"/>
  </si>
  <si>
    <t>觥橫</t>
    <phoneticPr fontId="5" type="noConversion"/>
  </si>
  <si>
    <t>礦</t>
    <phoneticPr fontId="5" type="noConversion"/>
  </si>
  <si>
    <t>蝗</t>
    <phoneticPr fontId="5" type="noConversion"/>
  </si>
  <si>
    <t>虢</t>
    <phoneticPr fontId="5" type="noConversion"/>
  </si>
  <si>
    <t>驚卿京</t>
    <phoneticPr fontId="5" type="noConversion"/>
  </si>
  <si>
    <t>ieng</t>
    <phoneticPr fontId="5" type="noConversion"/>
  </si>
  <si>
    <t>景影</t>
    <phoneticPr fontId="5" type="noConversion"/>
  </si>
  <si>
    <t>慶敬</t>
    <phoneticPr fontId="5" type="noConversion"/>
  </si>
  <si>
    <t>ierk</t>
    <phoneticPr fontId="5" type="noConversion"/>
  </si>
  <si>
    <t>榮兵明</t>
    <phoneticPr fontId="5" type="noConversion"/>
  </si>
  <si>
    <t>命病</t>
    <phoneticPr fontId="5" type="noConversion"/>
  </si>
  <si>
    <t>莖耕</t>
    <phoneticPr fontId="5" type="noConversion"/>
  </si>
  <si>
    <t>幸耿</t>
    <phoneticPr fontId="5" type="noConversion"/>
  </si>
  <si>
    <t>核革責摘厄戹</t>
    <phoneticPr fontId="5" type="noConversion"/>
  </si>
  <si>
    <t>宏轟萌</t>
    <phoneticPr fontId="5" type="noConversion"/>
  </si>
  <si>
    <t>獲摑麥</t>
    <phoneticPr fontId="5" type="noConversion"/>
  </si>
  <si>
    <t>情盈貞成征井</t>
    <phoneticPr fontId="5" type="noConversion"/>
  </si>
  <si>
    <t>靜郢井整</t>
    <phoneticPr fontId="5" type="noConversion"/>
  </si>
  <si>
    <t>積炙易石辟隻亦益昔</t>
    <phoneticPr fontId="5" type="noConversion"/>
  </si>
  <si>
    <t>營傾</t>
    <phoneticPr fontId="5" type="noConversion"/>
  </si>
  <si>
    <t>潁頃</t>
    <phoneticPr fontId="5" type="noConversion"/>
  </si>
  <si>
    <t>役</t>
    <phoneticPr fontId="5" type="noConversion"/>
  </si>
  <si>
    <t>經靈刑丁</t>
    <phoneticPr fontId="5" type="noConversion"/>
  </si>
  <si>
    <t>挺鼎涬頂醒剄</t>
    <phoneticPr fontId="5" type="noConversion"/>
  </si>
  <si>
    <t>定佞徑</t>
    <phoneticPr fontId="5" type="noConversion"/>
  </si>
  <si>
    <t>螢扃</t>
    <phoneticPr fontId="5" type="noConversion"/>
  </si>
  <si>
    <t>迥熲</t>
    <phoneticPr fontId="5" type="noConversion"/>
  </si>
  <si>
    <t>闃鶪狊</t>
    <phoneticPr fontId="5" type="noConversion"/>
  </si>
  <si>
    <t>翼力側職直即極逼</t>
    <phoneticPr fontId="5" type="noConversion"/>
  </si>
  <si>
    <t>肯等</t>
    <phoneticPr fontId="5" type="noConversion"/>
  </si>
  <si>
    <t>則德得黑勒墨北</t>
    <phoneticPr fontId="5" type="noConversion"/>
  </si>
  <si>
    <t>弘肱</t>
    <phoneticPr fontId="5" type="noConversion"/>
  </si>
  <si>
    <t>或國</t>
    <phoneticPr fontId="5" type="noConversion"/>
  </si>
  <si>
    <t>求周秋流由尤鳩州謀浮</t>
    <phoneticPr fontId="5" type="noConversion"/>
  </si>
  <si>
    <t>iu</t>
    <phoneticPr fontId="5" type="noConversion"/>
  </si>
  <si>
    <t>九久酉柳有婦否</t>
    <phoneticPr fontId="5" type="noConversion"/>
  </si>
  <si>
    <t>鉤侯婁</t>
    <phoneticPr fontId="5" type="noConversion"/>
  </si>
  <si>
    <t>io</t>
    <phoneticPr fontId="5" type="noConversion"/>
  </si>
  <si>
    <t>口后斗垢苟厚</t>
    <phoneticPr fontId="5" type="noConversion"/>
  </si>
  <si>
    <t>虯烋幽彪</t>
    <phoneticPr fontId="5" type="noConversion"/>
  </si>
  <si>
    <t>糾黝</t>
    <phoneticPr fontId="5" type="noConversion"/>
  </si>
  <si>
    <t>幼謬</t>
    <phoneticPr fontId="5" type="noConversion"/>
  </si>
  <si>
    <t>林深針淫金心今吟簪尋</t>
    <phoneticPr fontId="5" type="noConversion"/>
  </si>
  <si>
    <t>im</t>
    <phoneticPr fontId="5" type="noConversion"/>
  </si>
  <si>
    <t>鴆禁任蔭譖</t>
    <phoneticPr fontId="5" type="noConversion"/>
  </si>
  <si>
    <t>入立急汲執戢及汁</t>
    <phoneticPr fontId="5" type="noConversion"/>
  </si>
  <si>
    <t>ip</t>
    <phoneticPr fontId="5" type="noConversion"/>
  </si>
  <si>
    <t>含南男</t>
    <phoneticPr fontId="5" type="noConversion"/>
  </si>
  <si>
    <t>am</t>
    <phoneticPr fontId="5" type="noConversion"/>
  </si>
  <si>
    <t>感禫唵</t>
    <phoneticPr fontId="5" type="noConversion"/>
  </si>
  <si>
    <t>紺暗</t>
    <phoneticPr fontId="5" type="noConversion"/>
  </si>
  <si>
    <t>荅答合閤沓</t>
    <phoneticPr fontId="5" type="noConversion"/>
  </si>
  <si>
    <t>ap</t>
    <phoneticPr fontId="5" type="noConversion"/>
  </si>
  <si>
    <t>甘三酣談</t>
    <phoneticPr fontId="5" type="noConversion"/>
  </si>
  <si>
    <t>敢覽</t>
    <phoneticPr fontId="5" type="noConversion"/>
  </si>
  <si>
    <t>廉鹽炎淹占</t>
    <phoneticPr fontId="5" type="noConversion"/>
  </si>
  <si>
    <t>iam</t>
    <phoneticPr fontId="5" type="noConversion"/>
  </si>
  <si>
    <t>贍豔驗窆</t>
    <phoneticPr fontId="5" type="noConversion"/>
  </si>
  <si>
    <t>涉攝葉接輒</t>
    <phoneticPr fontId="5" type="noConversion"/>
  </si>
  <si>
    <t>iap</t>
    <phoneticPr fontId="5" type="noConversion"/>
  </si>
  <si>
    <t>兼甜</t>
    <phoneticPr fontId="5" type="noConversion"/>
  </si>
  <si>
    <t>點忝簟玷</t>
    <phoneticPr fontId="5" type="noConversion"/>
  </si>
  <si>
    <t>念店</t>
    <phoneticPr fontId="5" type="noConversion"/>
  </si>
  <si>
    <t>協愜牒頰</t>
    <phoneticPr fontId="5" type="noConversion"/>
  </si>
  <si>
    <t>減斬豏</t>
    <phoneticPr fontId="5" type="noConversion"/>
  </si>
  <si>
    <t>陷韽賺</t>
    <phoneticPr fontId="5" type="noConversion"/>
  </si>
  <si>
    <t>監銜</t>
    <phoneticPr fontId="5" type="noConversion"/>
  </si>
  <si>
    <t>檻黤</t>
    <phoneticPr fontId="5" type="noConversion"/>
  </si>
  <si>
    <t>懺鑑鑒</t>
    <phoneticPr fontId="5" type="noConversion"/>
  </si>
  <si>
    <t>甲狎</t>
    <phoneticPr fontId="5" type="noConversion"/>
  </si>
  <si>
    <t>怯業劫</t>
    <phoneticPr fontId="5" type="noConversion"/>
  </si>
  <si>
    <t>凡</t>
    <phoneticPr fontId="5" type="noConversion"/>
  </si>
  <si>
    <t>梵泛</t>
    <phoneticPr fontId="5" type="noConversion"/>
  </si>
  <si>
    <t>01-1</t>
  </si>
  <si>
    <t>1.01東</t>
  </si>
  <si>
    <t>通</t>
  </si>
  <si>
    <t>東</t>
  </si>
  <si>
    <t>平</t>
  </si>
  <si>
    <t>東開1</t>
  </si>
  <si>
    <t>01-2</t>
  </si>
  <si>
    <t>3.01董</t>
  </si>
  <si>
    <t>董</t>
  </si>
  <si>
    <t>上</t>
  </si>
  <si>
    <t>董開1</t>
  </si>
  <si>
    <t>獨洪</t>
  </si>
  <si>
    <t>ong</t>
  </si>
  <si>
    <t>01-3</t>
  </si>
  <si>
    <t>4.01送</t>
  </si>
  <si>
    <t>送</t>
  </si>
  <si>
    <t>去</t>
  </si>
  <si>
    <t>送開1</t>
  </si>
  <si>
    <t>01-4</t>
  </si>
  <si>
    <t>5.01屋</t>
  </si>
  <si>
    <t>屋</t>
  </si>
  <si>
    <t>入</t>
  </si>
  <si>
    <t>屋開1</t>
  </si>
  <si>
    <t>東開3</t>
  </si>
  <si>
    <t>董開3</t>
  </si>
  <si>
    <t>獨細</t>
  </si>
  <si>
    <t>iong</t>
  </si>
  <si>
    <t>送開3</t>
  </si>
  <si>
    <t>屋開3</t>
  </si>
  <si>
    <t>02-1</t>
  </si>
  <si>
    <t>1.02冬</t>
  </si>
  <si>
    <t>冬</t>
  </si>
  <si>
    <t>冬開1</t>
  </si>
  <si>
    <t>02-2</t>
  </si>
  <si>
    <t/>
  </si>
  <si>
    <t>02-3</t>
  </si>
  <si>
    <t>4.02宋</t>
  </si>
  <si>
    <t>宋</t>
  </si>
  <si>
    <t>宋開1</t>
  </si>
  <si>
    <t>02-4</t>
  </si>
  <si>
    <t>5.02沃</t>
  </si>
  <si>
    <t>沃</t>
  </si>
  <si>
    <t>沃開1</t>
  </si>
  <si>
    <t>03-1</t>
  </si>
  <si>
    <t>1.03鍾</t>
  </si>
  <si>
    <t>鍾</t>
  </si>
  <si>
    <t>鍾開3</t>
  </si>
  <si>
    <t>03-2</t>
  </si>
  <si>
    <t>3.02腫</t>
  </si>
  <si>
    <t>腫</t>
  </si>
  <si>
    <t>腫開3</t>
  </si>
  <si>
    <t>03-3</t>
  </si>
  <si>
    <t>4.03用</t>
  </si>
  <si>
    <t>用</t>
  </si>
  <si>
    <t>用開3</t>
  </si>
  <si>
    <t>03-4</t>
  </si>
  <si>
    <t>5.03燭</t>
  </si>
  <si>
    <t>燭</t>
  </si>
  <si>
    <t>燭開3</t>
  </si>
  <si>
    <t>04-1</t>
  </si>
  <si>
    <t>1.04江</t>
  </si>
  <si>
    <t>江</t>
  </si>
  <si>
    <t>江開2</t>
  </si>
  <si>
    <t>04-2</t>
  </si>
  <si>
    <t>3.03講</t>
  </si>
  <si>
    <t>講</t>
  </si>
  <si>
    <t>講開2</t>
  </si>
  <si>
    <t>ang</t>
  </si>
  <si>
    <t>04-3</t>
  </si>
  <si>
    <t>4.04絳</t>
  </si>
  <si>
    <t>絳</t>
  </si>
  <si>
    <t>絳開2</t>
  </si>
  <si>
    <t>04-4</t>
  </si>
  <si>
    <t>5.04覺</t>
  </si>
  <si>
    <t>覺</t>
  </si>
  <si>
    <t>覺開2</t>
  </si>
  <si>
    <t>05-1</t>
  </si>
  <si>
    <t>1.05支</t>
  </si>
  <si>
    <t>止</t>
  </si>
  <si>
    <t>支</t>
  </si>
  <si>
    <t>支開3</t>
  </si>
  <si>
    <t>05-2</t>
  </si>
  <si>
    <t>3.04紙</t>
  </si>
  <si>
    <t>紙</t>
  </si>
  <si>
    <t>紙開3</t>
  </si>
  <si>
    <t>開細</t>
  </si>
  <si>
    <t>i</t>
  </si>
  <si>
    <t>05-3</t>
  </si>
  <si>
    <t>4.05寘</t>
  </si>
  <si>
    <t>寘</t>
  </si>
  <si>
    <t>寘開3</t>
  </si>
  <si>
    <t>05-4</t>
  </si>
  <si>
    <t>支合3</t>
  </si>
  <si>
    <t>紙合3</t>
  </si>
  <si>
    <t>合細</t>
  </si>
  <si>
    <t>ui</t>
  </si>
  <si>
    <t>寘合3</t>
  </si>
  <si>
    <t>06-1</t>
  </si>
  <si>
    <t>1.06脂</t>
  </si>
  <si>
    <t>脂</t>
  </si>
  <si>
    <t>脂開3</t>
  </si>
  <si>
    <t>06-2</t>
  </si>
  <si>
    <t>3.05旨</t>
  </si>
  <si>
    <t>旨</t>
  </si>
  <si>
    <t>旨開3</t>
  </si>
  <si>
    <t>06-3</t>
  </si>
  <si>
    <t>4.06至</t>
  </si>
  <si>
    <t>至</t>
  </si>
  <si>
    <t>至開3</t>
  </si>
  <si>
    <t>06-4</t>
  </si>
  <si>
    <t>脂合3</t>
  </si>
  <si>
    <t>旨合3</t>
  </si>
  <si>
    <t>至合3</t>
  </si>
  <si>
    <t>07-1</t>
  </si>
  <si>
    <t>1.07之</t>
  </si>
  <si>
    <t>之</t>
  </si>
  <si>
    <t>之開3</t>
  </si>
  <si>
    <t>07-2</t>
  </si>
  <si>
    <t>3.06止</t>
  </si>
  <si>
    <t>止開3</t>
  </si>
  <si>
    <t>07-3</t>
  </si>
  <si>
    <t>4.07志</t>
  </si>
  <si>
    <t>志</t>
  </si>
  <si>
    <t>志開3</t>
  </si>
  <si>
    <t>07-4</t>
  </si>
  <si>
    <t>08-1</t>
  </si>
  <si>
    <t>1.08微</t>
  </si>
  <si>
    <t>微</t>
  </si>
  <si>
    <t>微開3</t>
  </si>
  <si>
    <t>08-2</t>
  </si>
  <si>
    <t>3.07尾</t>
  </si>
  <si>
    <t>尾</t>
  </si>
  <si>
    <t>尾開3</t>
  </si>
  <si>
    <t>08-3</t>
  </si>
  <si>
    <t>4.08未</t>
  </si>
  <si>
    <t>未</t>
  </si>
  <si>
    <t>未開3</t>
  </si>
  <si>
    <t>08-4</t>
  </si>
  <si>
    <t>微合3</t>
  </si>
  <si>
    <t>尾合3</t>
  </si>
  <si>
    <t>未合3</t>
  </si>
  <si>
    <t>09-1</t>
  </si>
  <si>
    <t>1.09魚</t>
  </si>
  <si>
    <t>遇</t>
  </si>
  <si>
    <t>魚</t>
  </si>
  <si>
    <t>魚開3</t>
  </si>
  <si>
    <t>09-2</t>
  </si>
  <si>
    <t>3.08語</t>
  </si>
  <si>
    <t>語</t>
  </si>
  <si>
    <t>語開3</t>
  </si>
  <si>
    <t>ir</t>
  </si>
  <si>
    <t>09-3</t>
  </si>
  <si>
    <t>4.09御</t>
  </si>
  <si>
    <t>御</t>
  </si>
  <si>
    <t>御開3</t>
  </si>
  <si>
    <t>09-4</t>
  </si>
  <si>
    <t>10-1</t>
  </si>
  <si>
    <t>1.10虞</t>
  </si>
  <si>
    <t>虞</t>
  </si>
  <si>
    <t>虞開3</t>
  </si>
  <si>
    <t>10-2</t>
  </si>
  <si>
    <t>3.09麌</t>
  </si>
  <si>
    <t>麌</t>
  </si>
  <si>
    <t>麌開3</t>
  </si>
  <si>
    <t>u</t>
  </si>
  <si>
    <t>10-3</t>
  </si>
  <si>
    <t>4.10遇</t>
  </si>
  <si>
    <t>遇開3</t>
  </si>
  <si>
    <t>10-4</t>
  </si>
  <si>
    <t>11-1</t>
  </si>
  <si>
    <t>1.11模</t>
  </si>
  <si>
    <t>模</t>
  </si>
  <si>
    <t>模開1</t>
  </si>
  <si>
    <t>11-2</t>
  </si>
  <si>
    <t>3.10姥</t>
  </si>
  <si>
    <t>姥</t>
  </si>
  <si>
    <t>姥開1</t>
  </si>
  <si>
    <t>oo</t>
  </si>
  <si>
    <t>11-3</t>
  </si>
  <si>
    <t>4.11暮</t>
  </si>
  <si>
    <t>暮</t>
  </si>
  <si>
    <t>暮開1</t>
  </si>
  <si>
    <t>11-4</t>
  </si>
  <si>
    <t>12-1</t>
  </si>
  <si>
    <t>1.12齊</t>
  </si>
  <si>
    <t>蟹</t>
  </si>
  <si>
    <t>齊</t>
  </si>
  <si>
    <t>齊開4</t>
  </si>
  <si>
    <t>12-2</t>
  </si>
  <si>
    <t>3.11薺</t>
  </si>
  <si>
    <t>薺</t>
  </si>
  <si>
    <t>薺開4</t>
  </si>
  <si>
    <t>e</t>
  </si>
  <si>
    <t>12-3</t>
  </si>
  <si>
    <t>4.12霽</t>
  </si>
  <si>
    <t>霽</t>
  </si>
  <si>
    <t>霽開4</t>
  </si>
  <si>
    <t>12-4</t>
  </si>
  <si>
    <t>齊合4</t>
  </si>
  <si>
    <t>薺合4</t>
  </si>
  <si>
    <t>ue</t>
  </si>
  <si>
    <t>霽合4</t>
  </si>
  <si>
    <t>13-1</t>
  </si>
  <si>
    <t>祭</t>
  </si>
  <si>
    <t>13-2</t>
  </si>
  <si>
    <t>13-3</t>
  </si>
  <si>
    <t>4.13祭</t>
  </si>
  <si>
    <t>祭開3</t>
  </si>
  <si>
    <t>13-4</t>
  </si>
  <si>
    <t>祭合3</t>
  </si>
  <si>
    <t>14-1</t>
  </si>
  <si>
    <t>泰</t>
  </si>
  <si>
    <t>14-2</t>
  </si>
  <si>
    <t>14-3</t>
  </si>
  <si>
    <t>4.14泰</t>
  </si>
  <si>
    <t>泰開1</t>
  </si>
  <si>
    <t>14-4</t>
  </si>
  <si>
    <t>泰合1</t>
  </si>
  <si>
    <t>15-1</t>
  </si>
  <si>
    <t>1.13佳</t>
  </si>
  <si>
    <t>佳</t>
  </si>
  <si>
    <t>佳開2</t>
  </si>
  <si>
    <t>15-2</t>
  </si>
  <si>
    <t>3.12蟹</t>
  </si>
  <si>
    <t>蟹開2</t>
  </si>
  <si>
    <t>開洪</t>
  </si>
  <si>
    <t>ai</t>
  </si>
  <si>
    <t>15-3</t>
  </si>
  <si>
    <t>4.15卦</t>
  </si>
  <si>
    <t>卦</t>
  </si>
  <si>
    <t>卦開2</t>
  </si>
  <si>
    <t>15-4</t>
  </si>
  <si>
    <t>佳合2</t>
  </si>
  <si>
    <t>蟹合2</t>
  </si>
  <si>
    <t>合洪</t>
  </si>
  <si>
    <t>ua</t>
  </si>
  <si>
    <t>卦合2</t>
  </si>
  <si>
    <t>16-1</t>
  </si>
  <si>
    <t>1.14皆</t>
  </si>
  <si>
    <t>皆</t>
  </si>
  <si>
    <t>皆開2</t>
  </si>
  <si>
    <t>16-2</t>
  </si>
  <si>
    <t>3.13駭</t>
  </si>
  <si>
    <t>駭</t>
  </si>
  <si>
    <t>駭開2</t>
  </si>
  <si>
    <t>16-3</t>
  </si>
  <si>
    <t>4.16怪</t>
  </si>
  <si>
    <t>怪</t>
  </si>
  <si>
    <t>怪開2</t>
  </si>
  <si>
    <t>16-4</t>
  </si>
  <si>
    <t>皆合2</t>
  </si>
  <si>
    <t>駭合2</t>
  </si>
  <si>
    <t>uai</t>
  </si>
  <si>
    <t>怪合2</t>
  </si>
  <si>
    <t>17-1</t>
  </si>
  <si>
    <t>夬</t>
  </si>
  <si>
    <t>17-2</t>
  </si>
  <si>
    <t>17-3</t>
  </si>
  <si>
    <t>4.17夬</t>
  </si>
  <si>
    <t>夬開2</t>
  </si>
  <si>
    <t>17-4</t>
  </si>
  <si>
    <t>夬合2</t>
  </si>
  <si>
    <t>18-1</t>
  </si>
  <si>
    <t>1.15灰</t>
  </si>
  <si>
    <t>灰</t>
  </si>
  <si>
    <t>灰合1</t>
  </si>
  <si>
    <t>18-2</t>
  </si>
  <si>
    <t>3.14賄</t>
  </si>
  <si>
    <t>賄</t>
  </si>
  <si>
    <t>賄合1</t>
  </si>
  <si>
    <t>18-3</t>
  </si>
  <si>
    <t>4.18隊</t>
  </si>
  <si>
    <t>隊</t>
  </si>
  <si>
    <t>隊合1</t>
  </si>
  <si>
    <t>18-4</t>
  </si>
  <si>
    <t>19-1</t>
  </si>
  <si>
    <t>1.16咍</t>
  </si>
  <si>
    <t>咍</t>
  </si>
  <si>
    <t>咍開1</t>
  </si>
  <si>
    <t>19-2</t>
  </si>
  <si>
    <t>3.15海</t>
  </si>
  <si>
    <t>海</t>
  </si>
  <si>
    <t>海開1</t>
  </si>
  <si>
    <t>19-3</t>
  </si>
  <si>
    <t>4.19代</t>
  </si>
  <si>
    <t>代</t>
  </si>
  <si>
    <t>代開1</t>
  </si>
  <si>
    <t>19-4</t>
  </si>
  <si>
    <t>20-1</t>
  </si>
  <si>
    <t>廢</t>
  </si>
  <si>
    <t>20-2</t>
  </si>
  <si>
    <t>20-3</t>
  </si>
  <si>
    <t>4.20廢</t>
  </si>
  <si>
    <t>廢合1</t>
  </si>
  <si>
    <t>20-4</t>
  </si>
  <si>
    <t>21-1</t>
  </si>
  <si>
    <t>1.17眞</t>
  </si>
  <si>
    <t>臻</t>
  </si>
  <si>
    <t>眞</t>
  </si>
  <si>
    <t>眞開3</t>
  </si>
  <si>
    <t>21-2</t>
  </si>
  <si>
    <t>3.16軫</t>
  </si>
  <si>
    <t>軫</t>
  </si>
  <si>
    <t>軫開3</t>
  </si>
  <si>
    <t>in</t>
  </si>
  <si>
    <t>21-3</t>
  </si>
  <si>
    <t>4.21震</t>
  </si>
  <si>
    <t>震</t>
  </si>
  <si>
    <t>震開3</t>
  </si>
  <si>
    <t>21-4</t>
  </si>
  <si>
    <t>5.05質</t>
  </si>
  <si>
    <t>質</t>
  </si>
  <si>
    <t>質開3</t>
  </si>
  <si>
    <t>22-1</t>
  </si>
  <si>
    <t>1.18諄</t>
  </si>
  <si>
    <t>諄</t>
  </si>
  <si>
    <t>諄合3</t>
  </si>
  <si>
    <t>22-2</t>
  </si>
  <si>
    <t>3.17準</t>
  </si>
  <si>
    <t>準</t>
  </si>
  <si>
    <t>準合3</t>
  </si>
  <si>
    <t>un</t>
  </si>
  <si>
    <t>22-3</t>
  </si>
  <si>
    <t>4.22稕</t>
  </si>
  <si>
    <t>稕</t>
  </si>
  <si>
    <t>稕合3</t>
  </si>
  <si>
    <t>22-4</t>
  </si>
  <si>
    <t>5.06術</t>
  </si>
  <si>
    <t>術</t>
  </si>
  <si>
    <t>術合3</t>
  </si>
  <si>
    <t>23-1</t>
  </si>
  <si>
    <t>1.19臻</t>
  </si>
  <si>
    <t>臻開2</t>
  </si>
  <si>
    <t>23-2</t>
  </si>
  <si>
    <t>3.18𧤛</t>
  </si>
  <si>
    <t>𧤛</t>
  </si>
  <si>
    <t>𧤛開2</t>
  </si>
  <si>
    <t>en</t>
  </si>
  <si>
    <t>23-3</t>
  </si>
  <si>
    <t>4.21櫬</t>
  </si>
  <si>
    <t>櫬</t>
  </si>
  <si>
    <t>櫬開2</t>
  </si>
  <si>
    <t>23-4</t>
  </si>
  <si>
    <t>5.07櫛</t>
  </si>
  <si>
    <t>櫛</t>
  </si>
  <si>
    <t>櫛開2</t>
  </si>
  <si>
    <t>24-1</t>
  </si>
  <si>
    <t>1.20文</t>
  </si>
  <si>
    <t>文</t>
  </si>
  <si>
    <t>文合3</t>
  </si>
  <si>
    <t>24-2</t>
  </si>
  <si>
    <t>3.19吻</t>
  </si>
  <si>
    <t>吻</t>
  </si>
  <si>
    <t>吻合3</t>
  </si>
  <si>
    <t>24-3</t>
  </si>
  <si>
    <t>4.23問</t>
  </si>
  <si>
    <t>問</t>
  </si>
  <si>
    <t>問合3</t>
  </si>
  <si>
    <t>24-4</t>
  </si>
  <si>
    <t>5.08物</t>
  </si>
  <si>
    <t>物</t>
  </si>
  <si>
    <t>物合3</t>
  </si>
  <si>
    <t>25-1</t>
  </si>
  <si>
    <t>1.21欣</t>
  </si>
  <si>
    <t>欣</t>
  </si>
  <si>
    <t>欣開3</t>
  </si>
  <si>
    <t>25-2</t>
  </si>
  <si>
    <t>3.20隱</t>
  </si>
  <si>
    <t>隱</t>
  </si>
  <si>
    <t>隱開3</t>
  </si>
  <si>
    <t>25-3</t>
  </si>
  <si>
    <t>4.24焮</t>
  </si>
  <si>
    <t>焮</t>
  </si>
  <si>
    <t>焮開3</t>
  </si>
  <si>
    <t>25-4</t>
  </si>
  <si>
    <t>5.09迄</t>
  </si>
  <si>
    <t>迄</t>
  </si>
  <si>
    <t>迄開3</t>
  </si>
  <si>
    <t>26-1</t>
  </si>
  <si>
    <t>1.22元</t>
  </si>
  <si>
    <t>元</t>
  </si>
  <si>
    <t>元開3</t>
  </si>
  <si>
    <t>26-2</t>
  </si>
  <si>
    <t>3.21阮</t>
  </si>
  <si>
    <t>阮</t>
  </si>
  <si>
    <t>阮開3</t>
  </si>
  <si>
    <t>ian</t>
  </si>
  <si>
    <t>26-3</t>
  </si>
  <si>
    <t>4.25願</t>
  </si>
  <si>
    <t>願</t>
  </si>
  <si>
    <t>願開3</t>
  </si>
  <si>
    <t>26-4</t>
  </si>
  <si>
    <t>5.10月</t>
  </si>
  <si>
    <t>月</t>
  </si>
  <si>
    <t>月開3</t>
  </si>
  <si>
    <t>27-1</t>
  </si>
  <si>
    <t>1.23魂</t>
  </si>
  <si>
    <t>魂</t>
  </si>
  <si>
    <t>魂合3</t>
  </si>
  <si>
    <t>27-2</t>
  </si>
  <si>
    <t>3.22混</t>
  </si>
  <si>
    <t>混</t>
  </si>
  <si>
    <t>混合3</t>
  </si>
  <si>
    <t>27-3</t>
  </si>
  <si>
    <t>4.26慁</t>
  </si>
  <si>
    <t>慁</t>
  </si>
  <si>
    <t>慁合3</t>
  </si>
  <si>
    <t>27-4</t>
  </si>
  <si>
    <t>5.11沒</t>
  </si>
  <si>
    <t>沒</t>
  </si>
  <si>
    <t>沒合3</t>
  </si>
  <si>
    <t>28-1</t>
  </si>
  <si>
    <t>1.24痕</t>
  </si>
  <si>
    <t>痕</t>
  </si>
  <si>
    <t>痕開1</t>
  </si>
  <si>
    <t>28-2</t>
  </si>
  <si>
    <t>3.23很</t>
  </si>
  <si>
    <t>很</t>
  </si>
  <si>
    <t>很開1</t>
  </si>
  <si>
    <t>irn</t>
  </si>
  <si>
    <t>28-3</t>
  </si>
  <si>
    <t>4.27恨</t>
  </si>
  <si>
    <t>恨</t>
  </si>
  <si>
    <t>恨開1</t>
  </si>
  <si>
    <t>28-4</t>
  </si>
  <si>
    <t>5.11麧</t>
  </si>
  <si>
    <t>麧</t>
  </si>
  <si>
    <t>麧開1</t>
  </si>
  <si>
    <t>29-1</t>
  </si>
  <si>
    <t>1.25寒</t>
  </si>
  <si>
    <t>山</t>
  </si>
  <si>
    <t>寒</t>
  </si>
  <si>
    <t>寒開1</t>
  </si>
  <si>
    <t>29-2</t>
  </si>
  <si>
    <t>3.24旱</t>
  </si>
  <si>
    <t>旱</t>
  </si>
  <si>
    <t>旱開1</t>
  </si>
  <si>
    <t>an</t>
  </si>
  <si>
    <t>29-3</t>
  </si>
  <si>
    <t>4.28翰</t>
  </si>
  <si>
    <t>翰</t>
  </si>
  <si>
    <t>翰開1</t>
  </si>
  <si>
    <t>29-4</t>
  </si>
  <si>
    <t>5.12曷</t>
  </si>
  <si>
    <t>曷</t>
  </si>
  <si>
    <t>曷開1</t>
  </si>
  <si>
    <t>30-1</t>
  </si>
  <si>
    <t>1.26桓</t>
  </si>
  <si>
    <t>桓</t>
  </si>
  <si>
    <t>桓合1</t>
  </si>
  <si>
    <t>30-2</t>
  </si>
  <si>
    <t>3.25緩</t>
  </si>
  <si>
    <t>緩</t>
  </si>
  <si>
    <t>緩合1</t>
  </si>
  <si>
    <t>uan</t>
  </si>
  <si>
    <t>30-3</t>
  </si>
  <si>
    <t>4.29換</t>
  </si>
  <si>
    <t>換</t>
  </si>
  <si>
    <t>換合1</t>
  </si>
  <si>
    <t>30-4</t>
  </si>
  <si>
    <t>5.13末</t>
  </si>
  <si>
    <t>末</t>
  </si>
  <si>
    <t>末合1</t>
  </si>
  <si>
    <t>31-1</t>
  </si>
  <si>
    <t>1.27刪</t>
  </si>
  <si>
    <t>刪</t>
  </si>
  <si>
    <t>刪開2</t>
  </si>
  <si>
    <t>31-2</t>
  </si>
  <si>
    <t>3.26潸</t>
  </si>
  <si>
    <t>潸</t>
  </si>
  <si>
    <t>潸開2</t>
  </si>
  <si>
    <t>31-3</t>
  </si>
  <si>
    <t>4.30諫</t>
  </si>
  <si>
    <t>諫</t>
  </si>
  <si>
    <t>諫開2</t>
  </si>
  <si>
    <t>31-4</t>
  </si>
  <si>
    <t>5.14黠</t>
  </si>
  <si>
    <t>黠</t>
  </si>
  <si>
    <t>黠開2</t>
  </si>
  <si>
    <t>刪合2</t>
  </si>
  <si>
    <t>潸合2</t>
  </si>
  <si>
    <t>諫合2</t>
  </si>
  <si>
    <t>黠合2</t>
  </si>
  <si>
    <t>32-1</t>
  </si>
  <si>
    <t>1.28山</t>
  </si>
  <si>
    <t>山開2</t>
  </si>
  <si>
    <t>32-2</t>
  </si>
  <si>
    <t>3.27產</t>
  </si>
  <si>
    <t>產</t>
  </si>
  <si>
    <t>產開2</t>
  </si>
  <si>
    <t>32-3</t>
  </si>
  <si>
    <t>4.31襇</t>
  </si>
  <si>
    <t>襇</t>
  </si>
  <si>
    <t>襇開2</t>
  </si>
  <si>
    <t>32-4</t>
  </si>
  <si>
    <t>5.15鎋</t>
  </si>
  <si>
    <t>鎋</t>
  </si>
  <si>
    <t>鎋開2</t>
  </si>
  <si>
    <t>山合2</t>
  </si>
  <si>
    <t>產合2</t>
  </si>
  <si>
    <t>襇合2</t>
  </si>
  <si>
    <t>鎋合2</t>
  </si>
  <si>
    <t>33-1</t>
  </si>
  <si>
    <t>2.01先</t>
  </si>
  <si>
    <t>先</t>
  </si>
  <si>
    <t>先開4</t>
  </si>
  <si>
    <t>33-2</t>
  </si>
  <si>
    <t>3.28銑</t>
  </si>
  <si>
    <t>銑</t>
  </si>
  <si>
    <t>銑開4</t>
  </si>
  <si>
    <t>33-3</t>
  </si>
  <si>
    <t>4.32霰</t>
  </si>
  <si>
    <t>霰</t>
  </si>
  <si>
    <t>霰開4</t>
  </si>
  <si>
    <t>33-4</t>
  </si>
  <si>
    <t>5.16屑</t>
  </si>
  <si>
    <t>屑</t>
  </si>
  <si>
    <t>屑開4</t>
  </si>
  <si>
    <t>先合2</t>
  </si>
  <si>
    <t>銑合2</t>
  </si>
  <si>
    <t>霰合2</t>
  </si>
  <si>
    <t>屑合2</t>
  </si>
  <si>
    <t>34-1</t>
  </si>
  <si>
    <t>2.02仙</t>
  </si>
  <si>
    <t>仙</t>
  </si>
  <si>
    <t>仙開3</t>
  </si>
  <si>
    <t>34-2</t>
  </si>
  <si>
    <t>3.29獮</t>
  </si>
  <si>
    <t>獮</t>
  </si>
  <si>
    <t>獮開3</t>
  </si>
  <si>
    <t>34-3</t>
  </si>
  <si>
    <t>4.33線</t>
  </si>
  <si>
    <t>線</t>
  </si>
  <si>
    <t>線開3</t>
  </si>
  <si>
    <t>34-4</t>
  </si>
  <si>
    <t>5.17薛</t>
  </si>
  <si>
    <t>薛</t>
  </si>
  <si>
    <t>薛開3</t>
  </si>
  <si>
    <t>仙合3</t>
  </si>
  <si>
    <t>獮合3</t>
  </si>
  <si>
    <t>線合3</t>
  </si>
  <si>
    <t>薛合3</t>
  </si>
  <si>
    <t>35-1</t>
  </si>
  <si>
    <t>2.03蕭</t>
  </si>
  <si>
    <t>效</t>
  </si>
  <si>
    <t>蕭</t>
  </si>
  <si>
    <t>蕭開4</t>
  </si>
  <si>
    <t>35-2</t>
  </si>
  <si>
    <t>3.30篠</t>
  </si>
  <si>
    <t>篠</t>
  </si>
  <si>
    <t>篠開4</t>
  </si>
  <si>
    <t>iau</t>
  </si>
  <si>
    <t>35-3</t>
  </si>
  <si>
    <t>4.34嘯</t>
  </si>
  <si>
    <t>嘯</t>
  </si>
  <si>
    <t>嘯開4</t>
  </si>
  <si>
    <t>35-4</t>
  </si>
  <si>
    <t>36-1</t>
  </si>
  <si>
    <t>2.04宵</t>
  </si>
  <si>
    <t>宵</t>
  </si>
  <si>
    <t>宵開3</t>
  </si>
  <si>
    <t>36-2</t>
  </si>
  <si>
    <t>3.31小</t>
  </si>
  <si>
    <t>小</t>
  </si>
  <si>
    <t>小開3</t>
  </si>
  <si>
    <t>36-3</t>
  </si>
  <si>
    <t>4.35笑</t>
  </si>
  <si>
    <t>笑</t>
  </si>
  <si>
    <t>笑開3</t>
  </si>
  <si>
    <t>36-4</t>
  </si>
  <si>
    <t>37-1</t>
  </si>
  <si>
    <t>2.05肴</t>
  </si>
  <si>
    <t>肴</t>
  </si>
  <si>
    <t>肴開2</t>
  </si>
  <si>
    <t>37-2</t>
  </si>
  <si>
    <t>3.32巧</t>
  </si>
  <si>
    <t>巧</t>
  </si>
  <si>
    <t>巧開2</t>
  </si>
  <si>
    <t>au</t>
  </si>
  <si>
    <t>37-3</t>
  </si>
  <si>
    <t>4.36效</t>
  </si>
  <si>
    <t>效開2</t>
  </si>
  <si>
    <t>37-4</t>
  </si>
  <si>
    <t>38-1</t>
  </si>
  <si>
    <t>2.06豪</t>
  </si>
  <si>
    <t>豪</t>
  </si>
  <si>
    <t>豪開1</t>
  </si>
  <si>
    <t>38-2</t>
  </si>
  <si>
    <t>3.33晧</t>
  </si>
  <si>
    <t>晧</t>
  </si>
  <si>
    <t>晧開1</t>
  </si>
  <si>
    <t>o</t>
  </si>
  <si>
    <t>38-3</t>
  </si>
  <si>
    <t>4.37号</t>
  </si>
  <si>
    <t>号</t>
  </si>
  <si>
    <t>号開1</t>
  </si>
  <si>
    <t>38-4</t>
  </si>
  <si>
    <t>39-1</t>
  </si>
  <si>
    <t>2.07歌</t>
  </si>
  <si>
    <t>果</t>
  </si>
  <si>
    <t>歌</t>
  </si>
  <si>
    <t>歌開1</t>
  </si>
  <si>
    <t>39-2</t>
  </si>
  <si>
    <t>3.34哿</t>
  </si>
  <si>
    <t>哿</t>
  </si>
  <si>
    <t>哿開1</t>
  </si>
  <si>
    <t>39-3</t>
  </si>
  <si>
    <t>4.38箇</t>
  </si>
  <si>
    <t>箇</t>
  </si>
  <si>
    <t>箇開1</t>
  </si>
  <si>
    <t>39-4</t>
  </si>
  <si>
    <t>40-1</t>
  </si>
  <si>
    <t>2.08戈</t>
  </si>
  <si>
    <t>戈</t>
  </si>
  <si>
    <t>戈合1</t>
  </si>
  <si>
    <t>40-2</t>
  </si>
  <si>
    <t>3.35果</t>
  </si>
  <si>
    <t>果合1</t>
  </si>
  <si>
    <t>40-3</t>
  </si>
  <si>
    <t>4.39過</t>
  </si>
  <si>
    <t>過</t>
  </si>
  <si>
    <t>過合1</t>
  </si>
  <si>
    <t>40-4</t>
  </si>
  <si>
    <t>戈開3</t>
  </si>
  <si>
    <t>果開3</t>
  </si>
  <si>
    <t>ia</t>
  </si>
  <si>
    <t>過開3</t>
  </si>
  <si>
    <t>戈合3</t>
  </si>
  <si>
    <t>果合3</t>
  </si>
  <si>
    <t>過合3</t>
  </si>
  <si>
    <t>41-1</t>
  </si>
  <si>
    <t>2.09麻</t>
  </si>
  <si>
    <t>假</t>
  </si>
  <si>
    <t>麻</t>
  </si>
  <si>
    <t>麻開2</t>
  </si>
  <si>
    <t>41-2</t>
  </si>
  <si>
    <t>3.36馬</t>
  </si>
  <si>
    <t>馬</t>
  </si>
  <si>
    <t>馬開2</t>
  </si>
  <si>
    <t>a</t>
  </si>
  <si>
    <t>41-3</t>
  </si>
  <si>
    <t>4.40禡</t>
  </si>
  <si>
    <t>禡</t>
  </si>
  <si>
    <t>禡開2</t>
  </si>
  <si>
    <t>41-4</t>
  </si>
  <si>
    <t>麻合2</t>
  </si>
  <si>
    <t>馬合2</t>
  </si>
  <si>
    <t>禡合2</t>
  </si>
  <si>
    <t>麻開3</t>
  </si>
  <si>
    <t>馬開3</t>
  </si>
  <si>
    <t>禡開3</t>
  </si>
  <si>
    <t>42-1</t>
  </si>
  <si>
    <t>2.10陽</t>
  </si>
  <si>
    <t>宕</t>
  </si>
  <si>
    <t>陽</t>
  </si>
  <si>
    <t>陽開3</t>
  </si>
  <si>
    <t>42-2</t>
  </si>
  <si>
    <t>3.37養</t>
  </si>
  <si>
    <t>養</t>
  </si>
  <si>
    <t>養開3</t>
  </si>
  <si>
    <t>42-3</t>
  </si>
  <si>
    <t>4.41漾</t>
  </si>
  <si>
    <t>漾</t>
  </si>
  <si>
    <t>漾開3</t>
  </si>
  <si>
    <t>42-4</t>
  </si>
  <si>
    <t>5.18藥</t>
  </si>
  <si>
    <t>藥</t>
  </si>
  <si>
    <t>藥開3</t>
  </si>
  <si>
    <t>陽合3</t>
  </si>
  <si>
    <t>養合3</t>
  </si>
  <si>
    <t>漾合3</t>
  </si>
  <si>
    <t>藥合3</t>
  </si>
  <si>
    <t>43-1</t>
  </si>
  <si>
    <t>2.11唐</t>
  </si>
  <si>
    <t>唐</t>
  </si>
  <si>
    <t>唐開1</t>
  </si>
  <si>
    <t>43-2</t>
  </si>
  <si>
    <t>3.38蕩</t>
  </si>
  <si>
    <t>蕩</t>
  </si>
  <si>
    <t>蕩開1</t>
  </si>
  <si>
    <t>43-3</t>
  </si>
  <si>
    <t>4.42宕</t>
  </si>
  <si>
    <t>宕開1</t>
  </si>
  <si>
    <t>43-4</t>
  </si>
  <si>
    <t>5.19鐸</t>
  </si>
  <si>
    <t>鐸</t>
  </si>
  <si>
    <t>鐸開1</t>
  </si>
  <si>
    <t>44-1</t>
  </si>
  <si>
    <t>2.12庚</t>
  </si>
  <si>
    <t>梗</t>
  </si>
  <si>
    <t>庚</t>
  </si>
  <si>
    <t>庚開2</t>
  </si>
  <si>
    <t>44-2</t>
  </si>
  <si>
    <t>3.39梗</t>
  </si>
  <si>
    <t>梗開2</t>
  </si>
  <si>
    <t>irng</t>
  </si>
  <si>
    <t>44-3</t>
  </si>
  <si>
    <t>4.43映</t>
  </si>
  <si>
    <t>映</t>
  </si>
  <si>
    <t>映開2</t>
  </si>
  <si>
    <t>44-4</t>
  </si>
  <si>
    <t>5.20陌</t>
  </si>
  <si>
    <t>陌</t>
  </si>
  <si>
    <t>陌開2</t>
  </si>
  <si>
    <t>庚合2</t>
  </si>
  <si>
    <t>梗合2</t>
  </si>
  <si>
    <t>映合2</t>
  </si>
  <si>
    <t>陌合2</t>
  </si>
  <si>
    <t>庚開3</t>
  </si>
  <si>
    <t>梗開3</t>
  </si>
  <si>
    <t>ieng</t>
  </si>
  <si>
    <t>映開3</t>
  </si>
  <si>
    <t>陌開3</t>
  </si>
  <si>
    <t>庚合3</t>
  </si>
  <si>
    <t>梗合3</t>
  </si>
  <si>
    <t>映合3</t>
  </si>
  <si>
    <t>陌合3</t>
  </si>
  <si>
    <t>45-1</t>
  </si>
  <si>
    <t>2.13耕</t>
  </si>
  <si>
    <t>耕</t>
  </si>
  <si>
    <t>耕開2</t>
  </si>
  <si>
    <t>45-2</t>
  </si>
  <si>
    <t>3.40耿</t>
  </si>
  <si>
    <t>耿</t>
  </si>
  <si>
    <t>耿開2</t>
  </si>
  <si>
    <t>45-3</t>
  </si>
  <si>
    <t>4.44諍</t>
  </si>
  <si>
    <t>諍</t>
  </si>
  <si>
    <t>諍開2</t>
  </si>
  <si>
    <t>45-4</t>
  </si>
  <si>
    <t>5.21麥</t>
  </si>
  <si>
    <t>麥</t>
  </si>
  <si>
    <t>麥開2</t>
  </si>
  <si>
    <t>耕合2</t>
  </si>
  <si>
    <t>耿合2</t>
  </si>
  <si>
    <t>諍合2</t>
  </si>
  <si>
    <t>麥合2</t>
  </si>
  <si>
    <t>46-1</t>
  </si>
  <si>
    <t>2.14清</t>
  </si>
  <si>
    <t>清</t>
  </si>
  <si>
    <t>清開3</t>
  </si>
  <si>
    <t>46-2</t>
  </si>
  <si>
    <t>3.41靜</t>
  </si>
  <si>
    <t>靜</t>
  </si>
  <si>
    <t>靜開3</t>
  </si>
  <si>
    <t>46-3</t>
  </si>
  <si>
    <t>4.45勁</t>
  </si>
  <si>
    <t>勁</t>
  </si>
  <si>
    <t>勁開3</t>
  </si>
  <si>
    <t>46-4</t>
  </si>
  <si>
    <t>5.22昔</t>
  </si>
  <si>
    <t>昔</t>
  </si>
  <si>
    <t>昔開3</t>
  </si>
  <si>
    <t>清合3</t>
  </si>
  <si>
    <t>靜合3</t>
  </si>
  <si>
    <t>勁合3</t>
  </si>
  <si>
    <t>昔合3</t>
  </si>
  <si>
    <t>47-1</t>
  </si>
  <si>
    <t>2.15青</t>
  </si>
  <si>
    <t>青</t>
  </si>
  <si>
    <t>青開4</t>
  </si>
  <si>
    <t>47-2</t>
  </si>
  <si>
    <t>3.42迥</t>
  </si>
  <si>
    <t>迥</t>
  </si>
  <si>
    <t>迥開4</t>
  </si>
  <si>
    <t>47-3</t>
  </si>
  <si>
    <t>4.46徑</t>
  </si>
  <si>
    <t>徑</t>
  </si>
  <si>
    <t>徑開4</t>
  </si>
  <si>
    <t>47-4</t>
  </si>
  <si>
    <t>5.23錫</t>
  </si>
  <si>
    <t>錫</t>
  </si>
  <si>
    <t>錫開4</t>
  </si>
  <si>
    <t>青合3</t>
  </si>
  <si>
    <t>迥合3</t>
  </si>
  <si>
    <t>徑合3</t>
  </si>
  <si>
    <t>錫合3</t>
  </si>
  <si>
    <t>48-1</t>
  </si>
  <si>
    <t>2.16蒸</t>
  </si>
  <si>
    <t>曾</t>
  </si>
  <si>
    <t>蒸</t>
  </si>
  <si>
    <t>蒸開3</t>
  </si>
  <si>
    <t>48-2</t>
  </si>
  <si>
    <t>3.43拯</t>
  </si>
  <si>
    <t>拯</t>
  </si>
  <si>
    <t>拯開3</t>
  </si>
  <si>
    <t>48-3</t>
  </si>
  <si>
    <t>4.47證</t>
  </si>
  <si>
    <t>證</t>
  </si>
  <si>
    <t>證開3</t>
  </si>
  <si>
    <t>48-4</t>
  </si>
  <si>
    <t>5.24職</t>
  </si>
  <si>
    <t>職</t>
  </si>
  <si>
    <t>職開3</t>
  </si>
  <si>
    <t>49-1</t>
  </si>
  <si>
    <t>2.17登</t>
  </si>
  <si>
    <t>登</t>
  </si>
  <si>
    <t>登開1</t>
  </si>
  <si>
    <t>49-2</t>
  </si>
  <si>
    <t>3.44等</t>
  </si>
  <si>
    <t>等開1</t>
  </si>
  <si>
    <t>49-3</t>
  </si>
  <si>
    <t>4.48嶝</t>
  </si>
  <si>
    <t>嶝</t>
  </si>
  <si>
    <t>嶝開1</t>
  </si>
  <si>
    <t>49-4</t>
  </si>
  <si>
    <t>5.25德</t>
  </si>
  <si>
    <t>德</t>
  </si>
  <si>
    <t>德開1</t>
  </si>
  <si>
    <t>登合1</t>
  </si>
  <si>
    <t>等合1</t>
  </si>
  <si>
    <t>嶝合1</t>
  </si>
  <si>
    <t>德合1</t>
  </si>
  <si>
    <t>50-1</t>
  </si>
  <si>
    <t>2.18尤</t>
  </si>
  <si>
    <t>流</t>
  </si>
  <si>
    <t>尤</t>
  </si>
  <si>
    <t>尤開3</t>
  </si>
  <si>
    <t>50-2</t>
  </si>
  <si>
    <t>3.45有</t>
  </si>
  <si>
    <t>有</t>
  </si>
  <si>
    <t>有開3</t>
  </si>
  <si>
    <t>iu</t>
  </si>
  <si>
    <t>50-3</t>
  </si>
  <si>
    <t>4.49宥</t>
  </si>
  <si>
    <t>宥</t>
  </si>
  <si>
    <t>宥開3</t>
  </si>
  <si>
    <t>50-4</t>
  </si>
  <si>
    <t>51-1</t>
  </si>
  <si>
    <t>2.19侯</t>
  </si>
  <si>
    <t>侯</t>
  </si>
  <si>
    <t>侯開3</t>
  </si>
  <si>
    <t>51-2</t>
  </si>
  <si>
    <t>3.46厚</t>
  </si>
  <si>
    <t>厚</t>
  </si>
  <si>
    <t>厚開3</t>
  </si>
  <si>
    <t>io</t>
  </si>
  <si>
    <t>51-3</t>
  </si>
  <si>
    <t>4.50候</t>
  </si>
  <si>
    <t>候</t>
  </si>
  <si>
    <t>候開3</t>
  </si>
  <si>
    <t>51-4</t>
  </si>
  <si>
    <t>52-1</t>
  </si>
  <si>
    <t>2.20幽</t>
  </si>
  <si>
    <t>幽</t>
  </si>
  <si>
    <t>幽開3</t>
  </si>
  <si>
    <t>52-2</t>
  </si>
  <si>
    <t>3.47黝</t>
  </si>
  <si>
    <t>黝</t>
  </si>
  <si>
    <t>黝開3</t>
  </si>
  <si>
    <t>52-3</t>
  </si>
  <si>
    <t>4.51幼</t>
  </si>
  <si>
    <t>幼</t>
  </si>
  <si>
    <t>幼開3</t>
  </si>
  <si>
    <t>52-4</t>
  </si>
  <si>
    <t>53-1</t>
  </si>
  <si>
    <t>2.21侵</t>
  </si>
  <si>
    <t>深</t>
  </si>
  <si>
    <t>侵</t>
  </si>
  <si>
    <t>侵開3</t>
  </si>
  <si>
    <t>53-2</t>
  </si>
  <si>
    <t>3.48寑</t>
  </si>
  <si>
    <t>寑</t>
  </si>
  <si>
    <t>寑開3</t>
  </si>
  <si>
    <t>im</t>
  </si>
  <si>
    <t>53-3</t>
  </si>
  <si>
    <t>4.52沁</t>
  </si>
  <si>
    <t>沁</t>
  </si>
  <si>
    <t>沁開3</t>
  </si>
  <si>
    <t>53-4</t>
  </si>
  <si>
    <t>5.26緝</t>
  </si>
  <si>
    <t>緝</t>
  </si>
  <si>
    <t>緝開3</t>
  </si>
  <si>
    <t>54-1</t>
  </si>
  <si>
    <t>2.22覃</t>
  </si>
  <si>
    <t>咸</t>
  </si>
  <si>
    <t>覃</t>
  </si>
  <si>
    <t>覃開1</t>
  </si>
  <si>
    <t>54-2</t>
  </si>
  <si>
    <t>3.49感</t>
  </si>
  <si>
    <t>感</t>
  </si>
  <si>
    <t>感開1</t>
  </si>
  <si>
    <t>am</t>
  </si>
  <si>
    <t>54-3</t>
  </si>
  <si>
    <t>4.53勘</t>
  </si>
  <si>
    <t>勘</t>
  </si>
  <si>
    <t>勘開1</t>
  </si>
  <si>
    <t>54-4</t>
  </si>
  <si>
    <t>5.27合</t>
  </si>
  <si>
    <t>合</t>
  </si>
  <si>
    <t>合開1</t>
  </si>
  <si>
    <t>55-1</t>
  </si>
  <si>
    <t>2.23談</t>
  </si>
  <si>
    <t>談</t>
  </si>
  <si>
    <t>談開1</t>
  </si>
  <si>
    <t>55-2</t>
  </si>
  <si>
    <t>3.50敢</t>
  </si>
  <si>
    <t>敢</t>
  </si>
  <si>
    <t>敢開1</t>
  </si>
  <si>
    <t>55-3</t>
  </si>
  <si>
    <t>4.54闞</t>
  </si>
  <si>
    <t>闞</t>
  </si>
  <si>
    <t>闞開1</t>
  </si>
  <si>
    <t>55-4</t>
  </si>
  <si>
    <t>5.28盍</t>
  </si>
  <si>
    <t>盍</t>
  </si>
  <si>
    <t>盍開1</t>
  </si>
  <si>
    <t>56-1</t>
  </si>
  <si>
    <t>2.24鹽</t>
  </si>
  <si>
    <t>鹽</t>
  </si>
  <si>
    <t>鹽開4</t>
  </si>
  <si>
    <t>56-2</t>
  </si>
  <si>
    <t>3.51琰</t>
  </si>
  <si>
    <t>琰</t>
  </si>
  <si>
    <t>琰開4</t>
  </si>
  <si>
    <t>iam</t>
  </si>
  <si>
    <t>56-3</t>
  </si>
  <si>
    <t>4.55豔</t>
  </si>
  <si>
    <t>豔</t>
  </si>
  <si>
    <t>豔開4</t>
  </si>
  <si>
    <t>56-4</t>
  </si>
  <si>
    <t>5.29葉</t>
  </si>
  <si>
    <t>葉</t>
  </si>
  <si>
    <t>葉開4</t>
  </si>
  <si>
    <t>57-1</t>
  </si>
  <si>
    <t>2.25添</t>
  </si>
  <si>
    <t>添</t>
  </si>
  <si>
    <t>添開3</t>
  </si>
  <si>
    <t>57-2</t>
  </si>
  <si>
    <t>3.52忝</t>
  </si>
  <si>
    <t>忝</t>
  </si>
  <si>
    <t>忝開3</t>
  </si>
  <si>
    <t>57-3</t>
  </si>
  <si>
    <t>4.56㮇</t>
  </si>
  <si>
    <t>㮇</t>
  </si>
  <si>
    <t>㮇開3</t>
  </si>
  <si>
    <t>57-4</t>
  </si>
  <si>
    <t>5.30怗</t>
  </si>
  <si>
    <t>怗</t>
  </si>
  <si>
    <t>怗開3</t>
  </si>
  <si>
    <t>58-1</t>
  </si>
  <si>
    <t>2.26咸</t>
  </si>
  <si>
    <t>咸開2</t>
  </si>
  <si>
    <t>58-2</t>
  </si>
  <si>
    <t>3.53豏</t>
  </si>
  <si>
    <t>豏</t>
  </si>
  <si>
    <t>豏開2</t>
  </si>
  <si>
    <t>58-3</t>
  </si>
  <si>
    <t>4.58陷</t>
  </si>
  <si>
    <t>陷</t>
  </si>
  <si>
    <t>陷開2</t>
  </si>
  <si>
    <t>58-4</t>
  </si>
  <si>
    <t>5.31洽</t>
  </si>
  <si>
    <t>洽</t>
  </si>
  <si>
    <t>洽開2</t>
  </si>
  <si>
    <t>59-1</t>
  </si>
  <si>
    <t>2.27銜</t>
  </si>
  <si>
    <t>銜</t>
  </si>
  <si>
    <t>銜開2</t>
  </si>
  <si>
    <t>59-2</t>
  </si>
  <si>
    <t>3.54檻</t>
  </si>
  <si>
    <t>檻</t>
  </si>
  <si>
    <t>檻開2</t>
  </si>
  <si>
    <t>59-3</t>
  </si>
  <si>
    <t>4.59鑑</t>
  </si>
  <si>
    <t>鑑</t>
  </si>
  <si>
    <t>鑑開2</t>
  </si>
  <si>
    <t>59-4</t>
  </si>
  <si>
    <t>5.32狎</t>
  </si>
  <si>
    <t>狎</t>
  </si>
  <si>
    <t>狎開2</t>
  </si>
  <si>
    <t>60-1</t>
  </si>
  <si>
    <t>2.28嚴</t>
  </si>
  <si>
    <t>嚴</t>
  </si>
  <si>
    <t>嚴開3</t>
  </si>
  <si>
    <t>60-2</t>
  </si>
  <si>
    <t>3.55儼</t>
  </si>
  <si>
    <t>儼</t>
  </si>
  <si>
    <t>儼開3</t>
  </si>
  <si>
    <t>60-3</t>
  </si>
  <si>
    <t>4.57釅</t>
  </si>
  <si>
    <t>釅</t>
  </si>
  <si>
    <t>釅開3</t>
  </si>
  <si>
    <t>60-4</t>
  </si>
  <si>
    <t>5.33業</t>
  </si>
  <si>
    <t>業</t>
  </si>
  <si>
    <t>業開3</t>
  </si>
  <si>
    <t>61-1</t>
  </si>
  <si>
    <t>2.29凡</t>
  </si>
  <si>
    <t>凡</t>
  </si>
  <si>
    <t>凡合3</t>
  </si>
  <si>
    <t>61-2</t>
  </si>
  <si>
    <t>3.56梵</t>
  </si>
  <si>
    <t>梵</t>
  </si>
  <si>
    <t>梵合3</t>
  </si>
  <si>
    <t>61-3</t>
  </si>
  <si>
    <t>4.55范</t>
  </si>
  <si>
    <t>范</t>
  </si>
  <si>
    <t>范合3</t>
  </si>
  <si>
    <t>61-4</t>
  </si>
  <si>
    <t>5.34乏</t>
  </si>
  <si>
    <t>乏</t>
  </si>
  <si>
    <t>乏合3</t>
  </si>
  <si>
    <t>序號</t>
    <phoneticPr fontId="15" type="noConversion"/>
  </si>
  <si>
    <t>廣韻聲母</t>
    <phoneticPr fontId="15" type="noConversion"/>
  </si>
  <si>
    <t>雅俗通聲母</t>
    <phoneticPr fontId="15" type="noConversion"/>
  </si>
  <si>
    <t>拼音碼</t>
    <phoneticPr fontId="15" type="noConversion"/>
  </si>
  <si>
    <t>泥</t>
    <phoneticPr fontId="15" type="noConversion"/>
  </si>
  <si>
    <t>柳</t>
    <phoneticPr fontId="15" type="noConversion"/>
  </si>
  <si>
    <t>l</t>
    <phoneticPr fontId="15" type="noConversion"/>
  </si>
  <si>
    <t>來</t>
    <phoneticPr fontId="15" type="noConversion"/>
  </si>
  <si>
    <t>娘</t>
    <phoneticPr fontId="15" type="noConversion"/>
  </si>
  <si>
    <t>幫</t>
    <phoneticPr fontId="15" type="noConversion"/>
  </si>
  <si>
    <t>邊</t>
    <phoneticPr fontId="15" type="noConversion"/>
  </si>
  <si>
    <t>p</t>
    <phoneticPr fontId="15" type="noConversion"/>
  </si>
  <si>
    <t>並</t>
    <phoneticPr fontId="15" type="noConversion"/>
  </si>
  <si>
    <t>見</t>
    <phoneticPr fontId="15" type="noConversion"/>
  </si>
  <si>
    <t>求</t>
    <phoneticPr fontId="15" type="noConversion"/>
  </si>
  <si>
    <t>k</t>
    <phoneticPr fontId="15" type="noConversion"/>
  </si>
  <si>
    <t>群</t>
    <phoneticPr fontId="15" type="noConversion"/>
  </si>
  <si>
    <t>溪</t>
    <phoneticPr fontId="15" type="noConversion"/>
  </si>
  <si>
    <t>去</t>
    <phoneticPr fontId="15" type="noConversion"/>
  </si>
  <si>
    <t>kh</t>
    <phoneticPr fontId="15" type="noConversion"/>
  </si>
  <si>
    <t>知</t>
    <phoneticPr fontId="15" type="noConversion"/>
  </si>
  <si>
    <t>地</t>
    <phoneticPr fontId="15" type="noConversion"/>
  </si>
  <si>
    <t>t</t>
    <phoneticPr fontId="15" type="noConversion"/>
  </si>
  <si>
    <t>端</t>
    <phoneticPr fontId="15" type="noConversion"/>
  </si>
  <si>
    <t>定</t>
    <phoneticPr fontId="15" type="noConversion"/>
  </si>
  <si>
    <t>澄</t>
    <phoneticPr fontId="15" type="noConversion"/>
  </si>
  <si>
    <t>滂</t>
    <phoneticPr fontId="15" type="noConversion"/>
  </si>
  <si>
    <t>頗</t>
    <phoneticPr fontId="15" type="noConversion"/>
  </si>
  <si>
    <t>ph</t>
    <phoneticPr fontId="15" type="noConversion"/>
  </si>
  <si>
    <t>徹</t>
    <phoneticPr fontId="15" type="noConversion"/>
  </si>
  <si>
    <t>他</t>
    <phoneticPr fontId="15" type="noConversion"/>
  </si>
  <si>
    <t>th</t>
    <phoneticPr fontId="15" type="noConversion"/>
  </si>
  <si>
    <t>透</t>
    <phoneticPr fontId="15" type="noConversion"/>
  </si>
  <si>
    <t>照</t>
    <phoneticPr fontId="15" type="noConversion"/>
  </si>
  <si>
    <t>曾</t>
    <phoneticPr fontId="15" type="noConversion"/>
  </si>
  <si>
    <t>z</t>
    <phoneticPr fontId="15" type="noConversion"/>
  </si>
  <si>
    <t>莊</t>
    <phoneticPr fontId="15" type="noConversion"/>
  </si>
  <si>
    <t>精</t>
    <phoneticPr fontId="15" type="noConversion"/>
  </si>
  <si>
    <t>從</t>
    <phoneticPr fontId="15" type="noConversion"/>
  </si>
  <si>
    <t>牀</t>
    <phoneticPr fontId="15" type="noConversion"/>
  </si>
  <si>
    <t>日</t>
    <phoneticPr fontId="15" type="noConversion"/>
  </si>
  <si>
    <t>入</t>
    <phoneticPr fontId="15" type="noConversion"/>
  </si>
  <si>
    <t>j</t>
    <phoneticPr fontId="15" type="noConversion"/>
  </si>
  <si>
    <t>疏</t>
    <phoneticPr fontId="15" type="noConversion"/>
  </si>
  <si>
    <t>時</t>
    <phoneticPr fontId="15" type="noConversion"/>
  </si>
  <si>
    <t>s</t>
    <phoneticPr fontId="15" type="noConversion"/>
  </si>
  <si>
    <t>審</t>
    <phoneticPr fontId="15" type="noConversion"/>
  </si>
  <si>
    <t>心</t>
    <phoneticPr fontId="15" type="noConversion"/>
  </si>
  <si>
    <t>邪</t>
    <phoneticPr fontId="15" type="noConversion"/>
  </si>
  <si>
    <t>神</t>
    <phoneticPr fontId="15" type="noConversion"/>
  </si>
  <si>
    <t>禪</t>
    <phoneticPr fontId="15" type="noConversion"/>
  </si>
  <si>
    <t>喻</t>
    <phoneticPr fontId="15" type="noConversion"/>
  </si>
  <si>
    <t>英</t>
    <phoneticPr fontId="15" type="noConversion"/>
  </si>
  <si>
    <t>ø</t>
    <phoneticPr fontId="15" type="noConversion"/>
  </si>
  <si>
    <t>影</t>
    <phoneticPr fontId="15" type="noConversion"/>
  </si>
  <si>
    <t>為</t>
    <phoneticPr fontId="15" type="noConversion"/>
  </si>
  <si>
    <t>微</t>
    <phoneticPr fontId="15" type="noConversion"/>
  </si>
  <si>
    <t>門</t>
    <phoneticPr fontId="15" type="noConversion"/>
  </si>
  <si>
    <t>b</t>
    <phoneticPr fontId="15" type="noConversion"/>
  </si>
  <si>
    <t>明</t>
    <phoneticPr fontId="15" type="noConversion"/>
  </si>
  <si>
    <t>疑</t>
    <phoneticPr fontId="15" type="noConversion"/>
  </si>
  <si>
    <t>語</t>
    <phoneticPr fontId="15" type="noConversion"/>
  </si>
  <si>
    <t>g</t>
    <phoneticPr fontId="15" type="noConversion"/>
  </si>
  <si>
    <t>初</t>
    <phoneticPr fontId="15" type="noConversion"/>
  </si>
  <si>
    <t>出</t>
    <phoneticPr fontId="15" type="noConversion"/>
  </si>
  <si>
    <t>c</t>
    <phoneticPr fontId="15" type="noConversion"/>
  </si>
  <si>
    <t>清</t>
    <phoneticPr fontId="15" type="noConversion"/>
  </si>
  <si>
    <t>穿</t>
    <phoneticPr fontId="15" type="noConversion"/>
  </si>
  <si>
    <t>匣</t>
    <phoneticPr fontId="15" type="noConversion"/>
  </si>
  <si>
    <t>喜</t>
    <phoneticPr fontId="15" type="noConversion"/>
  </si>
  <si>
    <t>h</t>
    <phoneticPr fontId="15" type="noConversion"/>
  </si>
  <si>
    <t>曉</t>
    <phoneticPr fontId="15" type="noConversion"/>
  </si>
  <si>
    <t>非</t>
    <phoneticPr fontId="15" type="noConversion"/>
  </si>
  <si>
    <t>奉</t>
    <phoneticPr fontId="15" type="noConversion"/>
  </si>
  <si>
    <t>敷</t>
    <phoneticPr fontId="15" type="noConversion"/>
  </si>
  <si>
    <t>叉</t>
    <phoneticPr fontId="15" type="noConversion"/>
  </si>
  <si>
    <t>昌</t>
    <phoneticPr fontId="15" type="noConversion"/>
  </si>
  <si>
    <t>尺</t>
    <phoneticPr fontId="15" type="noConversion"/>
  </si>
  <si>
    <t>識別號</t>
    <phoneticPr fontId="15" type="noConversion"/>
  </si>
  <si>
    <t>發音部位</t>
    <phoneticPr fontId="15" type="noConversion"/>
  </si>
  <si>
    <t>聲母</t>
    <phoneticPr fontId="15" type="noConversion"/>
  </si>
  <si>
    <t>清濁</t>
    <phoneticPr fontId="15" type="noConversion"/>
  </si>
  <si>
    <t>發送收</t>
  </si>
  <si>
    <t>聲母拼音碼</t>
    <phoneticPr fontId="15" type="noConversion"/>
  </si>
  <si>
    <t>切語上字</t>
    <phoneticPr fontId="15" type="noConversion"/>
  </si>
  <si>
    <t>備註</t>
    <phoneticPr fontId="15" type="noConversion"/>
  </si>
  <si>
    <t>牙音</t>
  </si>
  <si>
    <t>見</t>
  </si>
  <si>
    <t>全清</t>
  </si>
  <si>
    <t>發聲</t>
  </si>
  <si>
    <t>k</t>
  </si>
  <si>
    <r>
      <t>居</t>
    </r>
    <r>
      <rPr>
        <b/>
        <sz val="16"/>
        <color rgb="FFFF0000"/>
        <rFont val="Yu Gothic"/>
        <family val="2"/>
        <charset val="128"/>
      </rPr>
      <t>曁</t>
    </r>
    <r>
      <rPr>
        <sz val="16"/>
        <rFont val="Noto Serif TC"/>
        <family val="1"/>
        <charset val="136"/>
      </rPr>
      <t>九俱舉規吉紀几古公過各格兼姑佳詭乖</t>
    </r>
    <phoneticPr fontId="15" type="noConversion"/>
  </si>
  <si>
    <t>溪</t>
  </si>
  <si>
    <t>次清</t>
  </si>
  <si>
    <t>送氣</t>
  </si>
  <si>
    <t>kh</t>
  </si>
  <si>
    <t>康枯牽空謙口楷客恪苦去丘墟袪詰窺羌欽傾起綺豈區驅曲可乞棄卿弃</t>
  </si>
  <si>
    <t>群</t>
  </si>
  <si>
    <t>全濁</t>
  </si>
  <si>
    <t>渠強求巨具臼衢其奇暨跪近狂</t>
  </si>
  <si>
    <t>疑</t>
  </si>
  <si>
    <t>次濁</t>
  </si>
  <si>
    <t>收聲</t>
  </si>
  <si>
    <t>g</t>
  </si>
  <si>
    <t>疑魚牛語宜擬危五玉俄吾研遇虞愚</t>
  </si>
  <si>
    <t>舌頭音</t>
  </si>
  <si>
    <t>端</t>
  </si>
  <si>
    <t>t</t>
  </si>
  <si>
    <t>多德得丁都當冬</t>
  </si>
  <si>
    <t>f</t>
    <phoneticPr fontId="15" type="noConversion"/>
  </si>
  <si>
    <t>透</t>
  </si>
  <si>
    <t>th</t>
  </si>
  <si>
    <t>他託土吐通天台湯</t>
    <phoneticPr fontId="15" type="noConversion"/>
  </si>
  <si>
    <t>定</t>
  </si>
  <si>
    <t>徒同特度杜唐堂田陀地</t>
  </si>
  <si>
    <t>泥</t>
  </si>
  <si>
    <t>n</t>
  </si>
  <si>
    <r>
      <t>奴乃諾內</t>
    </r>
    <r>
      <rPr>
        <b/>
        <sz val="16"/>
        <color rgb="FFFF0000"/>
        <rFont val="Yu Gothic"/>
        <family val="2"/>
        <charset val="128"/>
      </rPr>
      <t>内</t>
    </r>
    <r>
      <rPr>
        <sz val="16"/>
        <rFont val="Noto Serif TC"/>
        <family val="1"/>
        <charset val="136"/>
      </rPr>
      <t>嬭妳那</t>
    </r>
    <phoneticPr fontId="15" type="noConversion"/>
  </si>
  <si>
    <t>舌上音</t>
  </si>
  <si>
    <t>知</t>
  </si>
  <si>
    <r>
      <t>知張豬</t>
    </r>
    <r>
      <rPr>
        <b/>
        <sz val="16"/>
        <color rgb="FFFF0000"/>
        <rFont val="Yu Gothic"/>
        <family val="2"/>
        <charset val="128"/>
      </rPr>
      <t>猪</t>
    </r>
    <r>
      <rPr>
        <sz val="16"/>
        <rFont val="Noto Serif TC"/>
        <family val="1"/>
        <charset val="136"/>
      </rPr>
      <t>徵中追陟卓竹珍</t>
    </r>
    <phoneticPr fontId="15" type="noConversion"/>
  </si>
  <si>
    <t>徹</t>
  </si>
  <si>
    <r>
      <t>抽癡楮褚</t>
    </r>
    <r>
      <rPr>
        <sz val="16"/>
        <rFont val="Microsoft YaHei"/>
        <family val="1"/>
        <charset val="134"/>
      </rPr>
      <t>禇</t>
    </r>
    <r>
      <rPr>
        <sz val="16"/>
        <rFont val="Noto Serif TC"/>
        <family val="1"/>
        <charset val="136"/>
      </rPr>
      <t>丑恥敕</t>
    </r>
    <phoneticPr fontId="15" type="noConversion"/>
  </si>
  <si>
    <t>澄</t>
  </si>
  <si>
    <r>
      <t>除場池治持遲</t>
    </r>
    <r>
      <rPr>
        <b/>
        <sz val="16"/>
        <color rgb="FFFF0000"/>
        <rFont val="Microsoft YaHei"/>
        <family val="2"/>
        <charset val="134"/>
      </rPr>
      <t>遟</t>
    </r>
    <r>
      <rPr>
        <sz val="16"/>
        <rFont val="Noto Serif TC"/>
        <family val="1"/>
        <charset val="136"/>
      </rPr>
      <t>佇柱丈直宅墜馳</t>
    </r>
    <phoneticPr fontId="15" type="noConversion"/>
  </si>
  <si>
    <t>娘</t>
  </si>
  <si>
    <r>
      <t>尼拏女穠</t>
    </r>
    <r>
      <rPr>
        <b/>
        <sz val="16"/>
        <color rgb="FFFF0000"/>
        <rFont val="Noto Serif TC"/>
        <family val="1"/>
        <charset val="136"/>
      </rPr>
      <t>匿</t>
    </r>
    <phoneticPr fontId="15" type="noConversion"/>
  </si>
  <si>
    <t>孃</t>
    <phoneticPr fontId="15" type="noConversion"/>
  </si>
  <si>
    <t>重脣音</t>
  </si>
  <si>
    <t>幫</t>
  </si>
  <si>
    <t>p</t>
  </si>
  <si>
    <r>
      <t>邊布補伯百北博</t>
    </r>
    <r>
      <rPr>
        <b/>
        <sz val="16"/>
        <color rgb="FFFF0000"/>
        <rFont val="Yu Gothic"/>
        <family val="2"/>
        <charset val="128"/>
      </rPr>
      <t>愽</t>
    </r>
    <r>
      <rPr>
        <sz val="16"/>
        <rFont val="Noto Serif TC"/>
        <family val="1"/>
        <charset val="136"/>
      </rPr>
      <t>巴卑并鄙必彼兵筆陂畀晡</t>
    </r>
    <phoneticPr fontId="15" type="noConversion"/>
  </si>
  <si>
    <t>滂</t>
  </si>
  <si>
    <t>ph</t>
  </si>
  <si>
    <t>滂普匹譬披丕</t>
  </si>
  <si>
    <t>並</t>
  </si>
  <si>
    <t>蒲步裴薄白傍部平皮便毗弼婢簿捕</t>
  </si>
  <si>
    <t>明</t>
  </si>
  <si>
    <t>m</t>
  </si>
  <si>
    <r>
      <t>莫慕模謨摸母明彌眉綿靡美</t>
    </r>
    <r>
      <rPr>
        <b/>
        <sz val="16"/>
        <color rgb="FFFF0000"/>
        <rFont val="Noto Serif TC"/>
        <family val="1"/>
        <charset val="136"/>
      </rPr>
      <t>矛</t>
    </r>
    <phoneticPr fontId="15" type="noConversion"/>
  </si>
  <si>
    <t>輕脣音</t>
  </si>
  <si>
    <t>非</t>
  </si>
  <si>
    <t>h</t>
  </si>
  <si>
    <t>方封分府甫</t>
  </si>
  <si>
    <t>敷</t>
  </si>
  <si>
    <r>
      <t>敷孚妃撫芳峰</t>
    </r>
    <r>
      <rPr>
        <b/>
        <sz val="16"/>
        <color rgb="FFFF0000"/>
        <rFont val="Yu Gothic"/>
        <family val="2"/>
        <charset val="128"/>
      </rPr>
      <t>峯</t>
    </r>
    <r>
      <rPr>
        <sz val="16"/>
        <rFont val="Noto Serif TC"/>
        <family val="1"/>
        <charset val="136"/>
      </rPr>
      <t>拂</t>
    </r>
    <phoneticPr fontId="15" type="noConversion"/>
  </si>
  <si>
    <t>奉</t>
  </si>
  <si>
    <t>房防縛附符苻扶馮浮父</t>
  </si>
  <si>
    <t>b</t>
  </si>
  <si>
    <t>巫無亡武文望</t>
  </si>
  <si>
    <t>齒頭音</t>
  </si>
  <si>
    <t>精</t>
  </si>
  <si>
    <r>
      <t>將子資即則借茲</t>
    </r>
    <r>
      <rPr>
        <b/>
        <sz val="16"/>
        <color rgb="FFFF0000"/>
        <rFont val="Microsoft YaHei"/>
        <family val="2"/>
        <charset val="134"/>
      </rPr>
      <t>兹</t>
    </r>
    <r>
      <rPr>
        <b/>
        <sz val="16"/>
        <color rgb="FFFF0000"/>
        <rFont val="PMingLiU-ExtB"/>
        <family val="2"/>
        <charset val="134"/>
      </rPr>
      <t>𩛠</t>
    </r>
    <r>
      <rPr>
        <sz val="16"/>
        <rFont val="Noto Serif TC"/>
        <family val="1"/>
        <charset val="136"/>
      </rPr>
      <t>醉姊遵祖臧作</t>
    </r>
    <phoneticPr fontId="15" type="noConversion"/>
  </si>
  <si>
    <t>c</t>
  </si>
  <si>
    <t>倉蒼親遷取七青采醋麁麤千此雌</t>
  </si>
  <si>
    <t>從</t>
  </si>
  <si>
    <t>才徂在前藏昨酢疾秦匠慈自情漸</t>
    <phoneticPr fontId="15" type="noConversion"/>
  </si>
  <si>
    <t>心</t>
  </si>
  <si>
    <t>s</t>
  </si>
  <si>
    <t>蘇素速桑相悉思司斯私雖辛息須胥先寫</t>
  </si>
  <si>
    <t>邪</t>
  </si>
  <si>
    <r>
      <t>徐祥詳辭</t>
    </r>
    <r>
      <rPr>
        <b/>
        <sz val="16"/>
        <color rgb="FFFF0000"/>
        <rFont val="PMingLiU"/>
        <family val="1"/>
        <charset val="136"/>
      </rPr>
      <t>辞辝</t>
    </r>
    <r>
      <rPr>
        <sz val="16"/>
        <rFont val="Noto Serif TC"/>
        <family val="1"/>
        <charset val="136"/>
      </rPr>
      <t>似旬寺夕隨</t>
    </r>
    <phoneticPr fontId="15" type="noConversion"/>
  </si>
  <si>
    <t>正齒近齒頭</t>
  </si>
  <si>
    <t>莊</t>
  </si>
  <si>
    <t>莊爭阻鄒簪側仄</t>
  </si>
  <si>
    <t>初</t>
  </si>
  <si>
    <r>
      <t>初楚創瘡測叉廁</t>
    </r>
    <r>
      <rPr>
        <b/>
        <sz val="16"/>
        <color rgb="FFFF0000"/>
        <rFont val="Yu Gothic"/>
        <family val="2"/>
        <charset val="128"/>
      </rPr>
      <t>厠</t>
    </r>
    <r>
      <rPr>
        <sz val="16"/>
        <rFont val="Noto Serif TC"/>
        <family val="1"/>
        <charset val="136"/>
      </rPr>
      <t>芻</t>
    </r>
    <phoneticPr fontId="15" type="noConversion"/>
  </si>
  <si>
    <t>床</t>
  </si>
  <si>
    <r>
      <t>床</t>
    </r>
    <r>
      <rPr>
        <sz val="16"/>
        <rFont val="Yu Gothic"/>
        <family val="1"/>
        <charset val="128"/>
      </rPr>
      <t>牀</t>
    </r>
    <r>
      <rPr>
        <sz val="16"/>
        <rFont val="Noto Serif TC"/>
        <family val="1"/>
        <charset val="136"/>
      </rPr>
      <t>鋤鉏豺</t>
    </r>
    <r>
      <rPr>
        <b/>
        <sz val="16"/>
        <color rgb="FFFF0000"/>
        <rFont val="Yu Gothic"/>
        <family val="2"/>
        <charset val="128"/>
      </rPr>
      <t>犲</t>
    </r>
    <r>
      <rPr>
        <sz val="16"/>
        <rFont val="Noto Serif TC"/>
        <family val="1"/>
        <charset val="136"/>
      </rPr>
      <t>崱士仕崇查俟助雛</t>
    </r>
    <r>
      <rPr>
        <b/>
        <sz val="16"/>
        <color rgb="FFFF0000"/>
        <rFont val="Noto Serif TC"/>
        <family val="1"/>
        <charset val="136"/>
      </rPr>
      <t>鶵</t>
    </r>
    <r>
      <rPr>
        <sz val="16"/>
        <rFont val="Yu Gothic"/>
        <family val="1"/>
        <charset val="128"/>
      </rPr>
      <t>査</t>
    </r>
    <phoneticPr fontId="15" type="noConversion"/>
  </si>
  <si>
    <t>疏</t>
  </si>
  <si>
    <r>
      <t>疏山沙砂生色數所史</t>
    </r>
    <r>
      <rPr>
        <b/>
        <sz val="16"/>
        <color rgb="FFFF0000"/>
        <rFont val="Yu Gothic"/>
        <family val="2"/>
        <charset val="128"/>
      </rPr>
      <t>踈</t>
    </r>
    <phoneticPr fontId="15" type="noConversion"/>
  </si>
  <si>
    <t>正齒近舌上</t>
  </si>
  <si>
    <t>照</t>
  </si>
  <si>
    <r>
      <t>之止章征諸煮</t>
    </r>
    <r>
      <rPr>
        <sz val="16"/>
        <rFont val="Microsoft YaHei"/>
        <family val="1"/>
        <charset val="134"/>
      </rPr>
      <t>煑</t>
    </r>
    <r>
      <rPr>
        <sz val="16"/>
        <rFont val="Noto Serif TC"/>
        <family val="1"/>
        <charset val="136"/>
      </rPr>
      <t>支職正旨占脂</t>
    </r>
    <phoneticPr fontId="15" type="noConversion"/>
  </si>
  <si>
    <t>穿</t>
  </si>
  <si>
    <t>昌尺赤充處叱春姝</t>
  </si>
  <si>
    <t>神</t>
  </si>
  <si>
    <r>
      <t>神乘</t>
    </r>
    <r>
      <rPr>
        <b/>
        <sz val="16"/>
        <color rgb="FFFF0000"/>
        <rFont val="Yu Gothic"/>
        <family val="2"/>
        <charset val="128"/>
      </rPr>
      <t>乗</t>
    </r>
    <r>
      <rPr>
        <sz val="16"/>
        <rFont val="Noto Serif TC"/>
        <family val="1"/>
        <charset val="136"/>
      </rPr>
      <t>食實</t>
    </r>
    <phoneticPr fontId="15" type="noConversion"/>
  </si>
  <si>
    <t>審</t>
  </si>
  <si>
    <t>書舒傷商施失矢試式識賞詩釋始</t>
  </si>
  <si>
    <t>禪</t>
  </si>
  <si>
    <r>
      <t>時殊嘗</t>
    </r>
    <r>
      <rPr>
        <b/>
        <sz val="16"/>
        <color rgb="FFFF0000"/>
        <rFont val="Yu Gothic"/>
        <family val="2"/>
        <charset val="128"/>
      </rPr>
      <t>甞</t>
    </r>
    <r>
      <rPr>
        <sz val="16"/>
        <color theme="1"/>
        <rFont val="Noto Serif TC"/>
        <family val="1"/>
        <charset val="136"/>
      </rPr>
      <t>常蜀市植殖寔署臣是氏視成</t>
    </r>
    <r>
      <rPr>
        <b/>
        <sz val="16"/>
        <color rgb="FFFF0000"/>
        <rFont val="Noto Serif TC"/>
        <family val="1"/>
        <charset val="136"/>
      </rPr>
      <t>承十</t>
    </r>
    <phoneticPr fontId="15" type="noConversion"/>
  </si>
  <si>
    <t>喉音</t>
  </si>
  <si>
    <t>影</t>
  </si>
  <si>
    <t>Ø</t>
  </si>
  <si>
    <t>於央憶伊衣依憂一乙握謁紆挹烏哀安烟鷖愛委</t>
  </si>
  <si>
    <t>曉</t>
  </si>
  <si>
    <r>
      <t>呼荒虎馨火海呵香朽羲休況</t>
    </r>
    <r>
      <rPr>
        <b/>
        <sz val="16"/>
        <color rgb="FFFF0000"/>
        <rFont val="Yu Gothic"/>
        <family val="2"/>
        <charset val="128"/>
      </rPr>
      <t>况</t>
    </r>
    <r>
      <rPr>
        <sz val="16"/>
        <color theme="1"/>
        <rFont val="Noto Serif TC"/>
        <family val="1"/>
        <charset val="136"/>
      </rPr>
      <t>許興喜虛</t>
    </r>
    <r>
      <rPr>
        <sz val="16"/>
        <color theme="1"/>
        <rFont val="Yu Gothic"/>
        <family val="1"/>
        <charset val="128"/>
      </rPr>
      <t>虚</t>
    </r>
    <r>
      <rPr>
        <sz val="16"/>
        <color theme="1"/>
        <rFont val="Noto Serif TC"/>
        <family val="1"/>
        <charset val="136"/>
      </rPr>
      <t>花</t>
    </r>
    <phoneticPr fontId="15" type="noConversion"/>
  </si>
  <si>
    <t>匣</t>
  </si>
  <si>
    <r>
      <t>胡乎侯戶</t>
    </r>
    <r>
      <rPr>
        <sz val="16"/>
        <color theme="1"/>
        <rFont val="Yu Gothic"/>
        <family val="1"/>
        <charset val="128"/>
      </rPr>
      <t>戸</t>
    </r>
    <r>
      <rPr>
        <sz val="16"/>
        <color theme="1"/>
        <rFont val="Noto Serif TC"/>
        <family val="1"/>
        <charset val="136"/>
      </rPr>
      <t>下黃何獲懷</t>
    </r>
    <phoneticPr fontId="15" type="noConversion"/>
  </si>
  <si>
    <t>為</t>
  </si>
  <si>
    <r>
      <t>于羽雨雲云王韋永有薳為</t>
    </r>
    <r>
      <rPr>
        <sz val="16"/>
        <color theme="1"/>
        <rFont val="Yu Gothic"/>
        <family val="1"/>
        <charset val="128"/>
      </rPr>
      <t>爲</t>
    </r>
    <r>
      <rPr>
        <sz val="16"/>
        <color theme="1"/>
        <rFont val="Noto Serif TC"/>
        <family val="1"/>
        <charset val="136"/>
      </rPr>
      <t>洧筠</t>
    </r>
    <r>
      <rPr>
        <b/>
        <sz val="16"/>
        <color rgb="FFFF0000"/>
        <rFont val="Noto Serif TC"/>
        <family val="1"/>
        <charset val="136"/>
      </rPr>
      <t>榮</t>
    </r>
    <phoneticPr fontId="15" type="noConversion"/>
  </si>
  <si>
    <t>喻</t>
  </si>
  <si>
    <t>余餘予夷以羊弋翼與營移悅</t>
    <phoneticPr fontId="15" type="noConversion"/>
  </si>
  <si>
    <t>半舌</t>
  </si>
  <si>
    <t>來</t>
  </si>
  <si>
    <t>l</t>
  </si>
  <si>
    <r>
      <t>來盧賴洛落勒力林呂</t>
    </r>
    <r>
      <rPr>
        <sz val="16"/>
        <color theme="1"/>
        <rFont val="Microsoft YaHei"/>
        <family val="1"/>
        <charset val="134"/>
      </rPr>
      <t>吕</t>
    </r>
    <r>
      <rPr>
        <sz val="16"/>
        <color theme="1"/>
        <rFont val="Noto Serif TC"/>
        <family val="1"/>
        <charset val="136"/>
      </rPr>
      <t>良離里郎魯練縷連</t>
    </r>
    <phoneticPr fontId="15" type="noConversion"/>
  </si>
  <si>
    <t>半齒</t>
  </si>
  <si>
    <t>日</t>
  </si>
  <si>
    <t>j</t>
  </si>
  <si>
    <t>如汝儒人而仍兒耳</t>
  </si>
  <si>
    <t xml:space="preserve">《廣韻》《韻鏡》反切上字與河洛音對應表 </t>
  </si>
  <si>
    <t>切語</t>
  </si>
  <si>
    <t>拼音</t>
    <phoneticPr fontId="5" type="noConversion"/>
  </si>
  <si>
    <t>小韻字</t>
  </si>
  <si>
    <t>目次編碼</t>
  </si>
  <si>
    <t>小韻字序號</t>
  </si>
  <si>
    <t>小韻字集</t>
  </si>
  <si>
    <t>字數</t>
    <phoneticPr fontId="5" type="noConversion"/>
  </si>
  <si>
    <t>上字表識別號</t>
    <phoneticPr fontId="5" type="noConversion"/>
  </si>
  <si>
    <t>聲母</t>
  </si>
  <si>
    <t>下字表識別號</t>
    <phoneticPr fontId="5" type="noConversion"/>
  </si>
  <si>
    <t>韻母</t>
  </si>
  <si>
    <t>韻母拼音碼</t>
    <phoneticPr fontId="15" type="noConversion"/>
  </si>
  <si>
    <t>調</t>
    <phoneticPr fontId="15" type="noConversion"/>
  </si>
  <si>
    <t>調號</t>
    <phoneticPr fontId="15" type="noConversion"/>
  </si>
  <si>
    <t>原有備註</t>
    <phoneticPr fontId="15" type="noConversion"/>
  </si>
  <si>
    <t>異體字</t>
  </si>
  <si>
    <t>其它備註</t>
    <phoneticPr fontId="5" type="noConversion"/>
  </si>
  <si>
    <t>德紅</t>
  </si>
  <si>
    <t>東菄鶇䍶𠍀倲𩜍𢘐涷蝀凍鯟𢔅崠埬𧓕䰤</t>
  </si>
  <si>
    <t>徒紅</t>
  </si>
  <si>
    <t>同</t>
  </si>
  <si>
    <t>同仝童僮銅桐峒硐𦨴𧱁筒瞳㼧𤭁罿犝筩潼曈洞侗橦烔䴀挏酮鮦㼿𦏆𦍻眮蕫穜衕𩍅𢈉䆚哃𢏕絧𨚯𨝯𪔝𩦶𪒿</t>
  </si>
  <si>
    <t>陟弓</t>
  </si>
  <si>
    <t>中</t>
  </si>
  <si>
    <t>中衷忠𦬕</t>
  </si>
  <si>
    <t>直弓</t>
  </si>
  <si>
    <t>蟲</t>
  </si>
  <si>
    <t>蟲沖种盅爞𦬕翀</t>
  </si>
  <si>
    <t>職戎</t>
  </si>
  <si>
    <t>終</t>
  </si>
  <si>
    <t>終衆潨𣧩螽𧑄鼨蔠柊𩅧䶱鴤䈺泈䝦</t>
  </si>
  <si>
    <t>[衆/眾]</t>
  </si>
  <si>
    <t>敕中</t>
  </si>
  <si>
    <t>忡</t>
  </si>
  <si>
    <t>忡浺盅</t>
  </si>
  <si>
    <t>鋤弓</t>
  </si>
  <si>
    <t>崇</t>
  </si>
  <si>
    <t>崇崈㓽𩞉</t>
  </si>
  <si>
    <t>息弓</t>
  </si>
  <si>
    <t>嵩</t>
  </si>
  <si>
    <t>嵩崧𪀚娀菘硹㣝𧊕𨱿</t>
  </si>
  <si>
    <t>如融</t>
  </si>
  <si>
    <t>戎</t>
  </si>
  <si>
    <t>戎𢦦茙㭜駥𥬪𠈋狨絨</t>
  </si>
  <si>
    <t>居戎</t>
  </si>
  <si>
    <t>弓</t>
  </si>
  <si>
    <t>弓躳躬㴦宮匑</t>
  </si>
  <si>
    <t>以戎</t>
  </si>
  <si>
    <t>融</t>
  </si>
  <si>
    <t>融肜瀜</t>
    <phoneticPr fontId="15" type="noConversion"/>
  </si>
  <si>
    <t>羽弓</t>
  </si>
  <si>
    <t>雄</t>
  </si>
  <si>
    <t>雄熊</t>
  </si>
  <si>
    <t>莫中</t>
  </si>
  <si>
    <t>瞢</t>
  </si>
  <si>
    <t>瞢夢𨞯懜𦫰𧲎</t>
  </si>
  <si>
    <t>去宮</t>
  </si>
  <si>
    <t>穹</t>
  </si>
  <si>
    <t>穹𢞏焪芎𦵡匑𥳎</t>
  </si>
  <si>
    <t>渠弓</t>
  </si>
  <si>
    <t>窮</t>
  </si>
  <si>
    <t>窮藭𥨪</t>
  </si>
  <si>
    <t>房戎</t>
  </si>
  <si>
    <t>馮</t>
  </si>
  <si>
    <t>馮堸汎芃𨝭渢梵</t>
  </si>
  <si>
    <t>方戎</t>
  </si>
  <si>
    <t>風</t>
  </si>
  <si>
    <t>風飌楓猦偑檒𧆉</t>
  </si>
  <si>
    <t>瘋</t>
  </si>
  <si>
    <t>敷空</t>
  </si>
  <si>
    <t>豐</t>
  </si>
  <si>
    <t>豐酆蘴灃寷麷㒥㠦</t>
  </si>
  <si>
    <t>昌終</t>
  </si>
  <si>
    <t>充</t>
  </si>
  <si>
    <t>充珫茺㤝䘪𪎽㳘</t>
  </si>
  <si>
    <t>力中</t>
  </si>
  <si>
    <t>隆</t>
  </si>
  <si>
    <t>隆癃𪔳窿霳㚅</t>
  </si>
  <si>
    <t>苦紅</t>
  </si>
  <si>
    <t>空</t>
  </si>
  <si>
    <t>空箜崆椌硿䅝悾埪倥涳鵼𦱇𢃐𧌆</t>
  </si>
  <si>
    <t>古紅</t>
  </si>
  <si>
    <t>公</t>
  </si>
  <si>
    <t>公功工疘蚣玒釭魟攻㓚愩碽篢</t>
  </si>
  <si>
    <t>莫紅</t>
  </si>
  <si>
    <t>蒙</t>
  </si>
  <si>
    <t>蒙冡濛𩦺艨䑃矇饛䰒檬𨢊䴿𨣘鸏幪罞𢄐髳蠓𦿏雺霿霚朦䀄懜霥</t>
  </si>
  <si>
    <t>[礞]</t>
  </si>
  <si>
    <t>盧紅</t>
  </si>
  <si>
    <t>籠</t>
  </si>
  <si>
    <t>籠豅㰍朧𡃡龓䪊瀧聾𨏠礱䆍𪚗嚨蘢櫳𤮨巃襱𧙥瓏曨鸗𩟭蠪㟅屸</t>
  </si>
  <si>
    <t>戸公</t>
  </si>
  <si>
    <t>洪</t>
  </si>
  <si>
    <t>洪鉷訌紅虹仜鴻葒葓谼䉺烘洚渱𨹁魟䧆䪦𦏺䫹𨾊</t>
    <phoneticPr fontId="15" type="noConversion"/>
  </si>
  <si>
    <r>
      <rPr>
        <sz val="16"/>
        <color theme="1"/>
        <rFont val="Microsoft JhengHei UI"/>
        <family val="2"/>
        <charset val="134"/>
      </rPr>
      <t>䫹</t>
    </r>
    <r>
      <rPr>
        <sz val="16"/>
        <color theme="1"/>
        <rFont val="Noto Sans TC"/>
        <family val="2"/>
        <charset val="136"/>
      </rPr>
      <t>=峰</t>
    </r>
    <phoneticPr fontId="15" type="noConversion"/>
  </si>
  <si>
    <r>
      <rPr>
        <sz val="16"/>
        <color rgb="FFFF0000"/>
        <rFont val="Yu Gothic"/>
        <family val="2"/>
        <charset val="128"/>
      </rPr>
      <t>戸</t>
    </r>
    <r>
      <rPr>
        <sz val="16"/>
        <color rgb="FFFF0000"/>
        <rFont val="Noto Sans TC"/>
        <family val="2"/>
        <charset val="136"/>
      </rPr>
      <t xml:space="preserve"> 改 戶</t>
    </r>
    <phoneticPr fontId="5" type="noConversion"/>
  </si>
  <si>
    <t>徂紅</t>
  </si>
  <si>
    <t>叢</t>
  </si>
  <si>
    <t>叢藂䕺潨𥵫</t>
  </si>
  <si>
    <t>烏紅</t>
  </si>
  <si>
    <t>翁</t>
  </si>
  <si>
    <t>翁螉䱵蓊䈵䩺㮬𩔚</t>
  </si>
  <si>
    <t>倉紅</t>
  </si>
  <si>
    <t>怱</t>
  </si>
  <si>
    <t>怱忩葱楤𨍉聦繱𤧚騘䗓囪𨣭鍯㷓𢉛</t>
  </si>
  <si>
    <t>匆蔥樬䡯聰𦇎璁驄蟌𨣼鏓熜𢊕</t>
  </si>
  <si>
    <t>他紅</t>
  </si>
  <si>
    <t>通蓪侗恫痌曈俑𧳆𨀜</t>
  </si>
  <si>
    <t>子紅</t>
  </si>
  <si>
    <t>葼</t>
  </si>
  <si>
    <t>葼鬷嵕猣豵鯼椶騣𩮀䗥嵸艐蝬堫𥓻翪緵㚇㣭稯鬉</t>
  </si>
  <si>
    <t>{𩮀/鬃}{椶/棕}</t>
  </si>
  <si>
    <t>薄紅</t>
  </si>
  <si>
    <t>蓬</t>
  </si>
  <si>
    <t>蓬𥭗篷髼蜂芃𧚋韸䮾𩖛</t>
  </si>
  <si>
    <t>呼東</t>
  </si>
  <si>
    <t>烘</t>
  </si>
  <si>
    <t>烘叿魟谾𩐠𩗄</t>
  </si>
  <si>
    <t>五東</t>
  </si>
  <si>
    <t>㟅</t>
  </si>
  <si>
    <t>蘇公</t>
  </si>
  <si>
    <t>檧</t>
  </si>
  <si>
    <t>檧憽㬝</t>
  </si>
  <si>
    <t>[憽/忪]</t>
  </si>
  <si>
    <t>都宗</t>
  </si>
  <si>
    <t>冬𠔙苳䳉笗𩂓𧲴</t>
  </si>
  <si>
    <t>徒冬</t>
  </si>
  <si>
    <t>彤</t>
  </si>
  <si>
    <t>彤疼佟炵䳋鼕𢥞𢾮爞㤏痋䂈鉵𧹝𩦶浵䶱𠩁鉖𨜳㠽赨</t>
  </si>
  <si>
    <t>藏宗</t>
  </si>
  <si>
    <t>賨</t>
  </si>
  <si>
    <t>賨琮悰潨淙慒鬃㼻孮誴𢃏</t>
  </si>
  <si>
    <t>奴冬</t>
  </si>
  <si>
    <t>農</t>
  </si>
  <si>
    <t>農䢉辳𨑋𩟊噥𩅽憹㺜儂𧗕膿</t>
  </si>
  <si>
    <t>古冬</t>
  </si>
  <si>
    <t>攻</t>
  </si>
  <si>
    <t>攻釭</t>
  </si>
  <si>
    <t>戸冬</t>
  </si>
  <si>
    <t>䃔</t>
  </si>
  <si>
    <t>䃔洚㗢𩘎</t>
  </si>
  <si>
    <t>力冬</t>
  </si>
  <si>
    <t>䃧</t>
  </si>
  <si>
    <t>䃧䥢𣫣</t>
  </si>
  <si>
    <t>作冬</t>
  </si>
  <si>
    <t>宗</t>
  </si>
  <si>
    <t>宗倧</t>
  </si>
  <si>
    <t>私宗</t>
  </si>
  <si>
    <t>鬆</t>
  </si>
  <si>
    <t>鬆䯳</t>
  </si>
  <si>
    <t>他冬</t>
  </si>
  <si>
    <t>炵</t>
  </si>
  <si>
    <t>職容</t>
  </si>
  <si>
    <t>鍾鐘蚣忪䇗蹱彸衳伀橦籦妐㕬𧢸炂𦬘𨳗鈆</t>
  </si>
  <si>
    <t>力鍾</t>
  </si>
  <si>
    <t>龍</t>
  </si>
  <si>
    <t>龍𪚝躘鸗驡𪚠籠𦪽蘢</t>
  </si>
  <si>
    <t>書容</t>
  </si>
  <si>
    <t>舂</t>
  </si>
  <si>
    <t>舂𧐍摏蹖𪄻憃</t>
  </si>
  <si>
    <t>祥容</t>
  </si>
  <si>
    <t>松</t>
  </si>
  <si>
    <t>松㮤淞訟</t>
  </si>
  <si>
    <t>尺容</t>
  </si>
  <si>
    <t>𧘂</t>
  </si>
  <si>
    <t>𧘂衝罿憧䡴艟潼褈𠟍𠝤䂌</t>
  </si>
  <si>
    <t>餘封</t>
  </si>
  <si>
    <t>容</t>
  </si>
  <si>
    <t>容溶滽庸𦤘𧴄㺎𤛑墉鎔鏞銿鄘傭𪅟㼸𤮇鱅蓉䗤傛褣搈瑢䈶嵱頌㝐䡆㟾𨲟𪃾槦㣑𢧳</t>
  </si>
  <si>
    <t>府容</t>
  </si>
  <si>
    <t>封</t>
  </si>
  <si>
    <t>封𡉚犎葑崶</t>
  </si>
  <si>
    <t>篈㜂</t>
  </si>
  <si>
    <t>許容</t>
  </si>
  <si>
    <t>胷</t>
  </si>
  <si>
    <t>胷凶𣧑銎洶恟𧧗兇訩匈</t>
  </si>
  <si>
    <t>[胷/胸]</t>
  </si>
  <si>
    <t>魚容</t>
  </si>
  <si>
    <t>顒</t>
  </si>
  <si>
    <t>顒𩤛鰅喁</t>
  </si>
  <si>
    <t>於容</t>
  </si>
  <si>
    <t>邕</t>
  </si>
  <si>
    <t>邕雍噰嗈郺澭灉癰罋廱饔壅雝𪄉㻾𧴗</t>
  </si>
  <si>
    <t>蕹</t>
  </si>
  <si>
    <t>女容</t>
  </si>
  <si>
    <t>醲</t>
  </si>
  <si>
    <t>醲𨑊濃襛穠檂𪒬𨲳</t>
  </si>
  <si>
    <t>㺜</t>
  </si>
  <si>
    <t>直容</t>
  </si>
  <si>
    <t>重</t>
  </si>
  <si>
    <t>重穜緟褈䳯蝩</t>
  </si>
  <si>
    <t>疾容</t>
  </si>
  <si>
    <t>從从𩀰</t>
  </si>
  <si>
    <t>丑凶</t>
  </si>
  <si>
    <t>蹱</t>
  </si>
  <si>
    <t>蹱傭𦟛𨙦䝑𨤩𪒒</t>
  </si>
  <si>
    <t>符容</t>
  </si>
  <si>
    <t>逢</t>
  </si>
  <si>
    <t>逢縫漨䩼𥎌夆𥛝捀</t>
  </si>
  <si>
    <t>敷容</t>
  </si>
  <si>
    <t>峯</t>
  </si>
  <si>
    <t>峯鋒丰𡴀𢓱妦蠭蜂𧒒蘴桻㷭烽莑仹㸼</t>
  </si>
  <si>
    <t>[峯/峰]</t>
  </si>
  <si>
    <t>即容</t>
  </si>
  <si>
    <t>縱</t>
  </si>
  <si>
    <t>縱𣯨蹤䡮樅磫豵熧𧺣</t>
  </si>
  <si>
    <t>而容</t>
  </si>
  <si>
    <t>茸</t>
  </si>
  <si>
    <t>茸䩸髶䇯襛穠搑𥎂榵穁</t>
  </si>
  <si>
    <t>渠容</t>
  </si>
  <si>
    <t>蛩</t>
  </si>
  <si>
    <t>蛩邛舼𦨰筇輁𦭭𥳎䂬蛬𠌖𩬰桏䅃𤤶𩢽</t>
  </si>
  <si>
    <t>蜀庸</t>
  </si>
  <si>
    <t>鱅</t>
  </si>
  <si>
    <t>鱅慵𩌨</t>
  </si>
  <si>
    <t>九容</t>
  </si>
  <si>
    <t>恭</t>
  </si>
  <si>
    <t>恭龔供珙䢼共𤱨廾髸䳍</t>
  </si>
  <si>
    <t>息恭</t>
  </si>
  <si>
    <t>蜙</t>
  </si>
  <si>
    <t>蜙淞凇鬆倯𢔋</t>
  </si>
  <si>
    <t>七恭</t>
  </si>
  <si>
    <t>樅</t>
  </si>
  <si>
    <t>樅鏦從暰䗥瑽摐䐫𥡬𧺣鬆𨑪</t>
  </si>
  <si>
    <t>曲恭</t>
  </si>
  <si>
    <t>銎</t>
  </si>
  <si>
    <t>銎𥳎</t>
  </si>
  <si>
    <t>古雙</t>
  </si>
  <si>
    <t>江扛杠茳釭矼豇肛玒𧢸䜫</t>
  </si>
  <si>
    <t>莫江</t>
  </si>
  <si>
    <t>厖</t>
  </si>
  <si>
    <t>厖駹狵尨浝哤牻娏䵨㟌蛖𥆙痝𠈵</t>
  </si>
  <si>
    <t>女江</t>
  </si>
  <si>
    <t>𦗳</t>
  </si>
  <si>
    <t>𦗳𣰊涳噥𩟊鬞䁸𪆯</t>
  </si>
  <si>
    <t>楚江</t>
  </si>
  <si>
    <t>囪</t>
  </si>
  <si>
    <t>囪䆫牎窓䎫堫摐鏦𥍷</t>
  </si>
  <si>
    <t>[䆫/窗]</t>
  </si>
  <si>
    <t>博江</t>
  </si>
  <si>
    <t>邦</t>
  </si>
  <si>
    <t>邦𤰫梆垹</t>
  </si>
  <si>
    <t>下江</t>
  </si>
  <si>
    <t>栙</t>
  </si>
  <si>
    <t>栙䜶降缸缻洚夅跭</t>
  </si>
  <si>
    <t>匹江</t>
  </si>
  <si>
    <t>胮</t>
  </si>
  <si>
    <t>胮𤵸𩐨𪔔𪐿</t>
  </si>
  <si>
    <t>呂江</t>
    <phoneticPr fontId="5" type="noConversion"/>
  </si>
  <si>
    <t>瀧</t>
  </si>
  <si>
    <t>瀧䮾</t>
  </si>
  <si>
    <t>品江切</t>
    <phoneticPr fontId="5" type="noConversion"/>
  </si>
  <si>
    <t>所江</t>
  </si>
  <si>
    <t>雙</t>
  </si>
  <si>
    <t>雙艭䉶𢥠䝄瀧𨇯</t>
  </si>
  <si>
    <t>薄江</t>
  </si>
  <si>
    <t>龐</t>
  </si>
  <si>
    <t>龐逄胮𩐨舽</t>
  </si>
  <si>
    <t>許江</t>
  </si>
  <si>
    <t>肛</t>
  </si>
  <si>
    <t>肛啌谾舡</t>
  </si>
  <si>
    <t>𨋪[夯]</t>
  </si>
  <si>
    <t>握江</t>
  </si>
  <si>
    <t>胦</t>
  </si>
  <si>
    <t>苦江</t>
  </si>
  <si>
    <t>腔</t>
  </si>
  <si>
    <t>腔𤟄羫控椌悾跫涳崆𩩝㾤㼹</t>
  </si>
  <si>
    <t>宅江</t>
  </si>
  <si>
    <t>幢</t>
  </si>
  <si>
    <t>幢撞橦𣃘噇𩪘</t>
  </si>
  <si>
    <t>丑江</t>
  </si>
  <si>
    <t>憃</t>
  </si>
  <si>
    <t>憃䚎𥡟䄝𧜧</t>
  </si>
  <si>
    <t>都江</t>
  </si>
  <si>
    <t>樁</t>
  </si>
  <si>
    <t>樁𣻛</t>
  </si>
  <si>
    <t>五江</t>
  </si>
  <si>
    <t>士江</t>
  </si>
  <si>
    <t>淙</t>
  </si>
  <si>
    <t>淙鬃㼻𩞐</t>
  </si>
  <si>
    <t>章移</t>
  </si>
  <si>
    <t>支𥾣只汥㲍巵梔枝衹㽻衼肢胑𨈛禔馶氏疻㩼鳷䧴觶榰㯄𪂅𧌔眵䡋𩍲</t>
  </si>
  <si>
    <t>[巵/卮]</t>
  </si>
  <si>
    <t>弋支</t>
  </si>
  <si>
    <t>移</t>
  </si>
  <si>
    <t>移䄬迻𠩗杝鉹袲箷𥠥㥴詑簃䔟熪扅衪暆迆𤝻栘歋酏匜拸謻𠗺蛇虵螔𠐀𣣢䬁</t>
  </si>
  <si>
    <t>[迆/迤]</t>
  </si>
  <si>
    <t>薳支</t>
  </si>
  <si>
    <t>爲</t>
  </si>
  <si>
    <t>爲為潙䧦鄬𩻟</t>
  </si>
  <si>
    <t>居爲</t>
  </si>
  <si>
    <t>嬀</t>
  </si>
  <si>
    <t>嬀潙</t>
  </si>
  <si>
    <t>(媯)(溈)</t>
  </si>
  <si>
    <t>許爲</t>
  </si>
  <si>
    <t>𪎮</t>
  </si>
  <si>
    <t>𪎮麾噅撝𩻟䧦</t>
  </si>
  <si>
    <t>於爲</t>
  </si>
  <si>
    <t>逶</t>
  </si>
  <si>
    <t>逶𣨙萎㮃覣蜲痿倭委䴧蟡</t>
  </si>
  <si>
    <t>靡爲</t>
  </si>
  <si>
    <t>糜</t>
  </si>
  <si>
    <t>糜縻㸏𪎕蘼䊳𪎭𦗕醿</t>
  </si>
  <si>
    <t>許規</t>
  </si>
  <si>
    <t>隓</t>
  </si>
  <si>
    <t>隓墮隳眭觿睢䜐鑴蘳</t>
  </si>
  <si>
    <t>！表字头后退</t>
  </si>
  <si>
    <t>直垂</t>
  </si>
  <si>
    <t>鬌</t>
  </si>
  <si>
    <t>鬌錘甀</t>
  </si>
  <si>
    <t>是爲</t>
  </si>
  <si>
    <t>𡍮</t>
  </si>
  <si>
    <t>𡍮垂陲倕𦈼𨿠圌篅𥳙𠂹</t>
  </si>
  <si>
    <t>𠂹=⿱𠂹𠃌</t>
  </si>
  <si>
    <t>末字Z𠂹𠃌</t>
  </si>
  <si>
    <t>力爲</t>
  </si>
  <si>
    <t>羸</t>
  </si>
  <si>
    <t>羸𡰠</t>
  </si>
  <si>
    <t>(𡰟)</t>
  </si>
  <si>
    <t>昌垂</t>
  </si>
  <si>
    <t>吹</t>
  </si>
  <si>
    <t>吹炊䶴</t>
  </si>
  <si>
    <t>{表古文</t>
  </si>
  <si>
    <t>{龡</t>
  </si>
  <si>
    <t>敷羈</t>
  </si>
  <si>
    <t>鈹</t>
  </si>
  <si>
    <t>鈹帔鮍披𤱍耚狓翍旇秛𤿎㱟</t>
  </si>
  <si>
    <t>㿫=⿰比皮</t>
  </si>
  <si>
    <t>彼爲</t>
  </si>
  <si>
    <t>陂</t>
  </si>
  <si>
    <t>陂詖碑羆𥀍𨰟𤜑𨧦𥶓襬藣</t>
  </si>
  <si>
    <t>㗗㽡焷䴽錍</t>
  </si>
  <si>
    <t>旬爲</t>
  </si>
  <si>
    <t>隨</t>
  </si>
  <si>
    <t>隨隋𥶻</t>
  </si>
  <si>
    <t>去爲</t>
  </si>
  <si>
    <t>虧</t>
  </si>
  <si>
    <t>去隨</t>
  </si>
  <si>
    <t>闚</t>
  </si>
  <si>
    <t>闚窺</t>
  </si>
  <si>
    <t>渠羈</t>
  </si>
  <si>
    <t>竒</t>
  </si>
  <si>
    <t>竒琦騎鵸弜鬾碕𢺷㩽錡</t>
  </si>
  <si>
    <t>㩽原作⿰朿支</t>
  </si>
  <si>
    <t>[竒/奇]</t>
  </si>
  <si>
    <t>巨支</t>
  </si>
  <si>
    <t>祇</t>
  </si>
  <si>
    <t>祇示衹岐歧𨙸馶疧蚑忯䞚翄𢻚軝𩉬芪汥跂䲬蚑䉻𦭲伎𨱜𠁭</t>
  </si>
  <si>
    <t>許羈</t>
  </si>
  <si>
    <t>犧</t>
  </si>
  <si>
    <t>犧羲焁桸巇羛戲𤃪曦𢹍𧕆䚙䖒㺣𣤴𢨛㚀隵</t>
  </si>
  <si>
    <t>19-&gt;18</t>
  </si>
  <si>
    <t>去奇</t>
  </si>
  <si>
    <t>㩻</t>
  </si>
  <si>
    <t>㩻觭踦㱦崎𦖊碕𤘌㥓䗁攲</t>
  </si>
  <si>
    <t>[榿]</t>
  </si>
  <si>
    <t>魚羈</t>
  </si>
  <si>
    <t>宜</t>
  </si>
  <si>
    <t>宜宐𠣨㝖儀𥪺䣡䴊轙涯崖</t>
  </si>
  <si>
    <t>符羈</t>
  </si>
  <si>
    <t>皮</t>
  </si>
  <si>
    <t>皮疲郫罷㯅犤</t>
  </si>
  <si>
    <t>是支</t>
  </si>
  <si>
    <t>提</t>
  </si>
  <si>
    <t>提𦑡㖷匙䈕堤禔𦳚忯姼眂𣏚</t>
  </si>
  <si>
    <t>汝移</t>
  </si>
  <si>
    <t>兒</t>
  </si>
  <si>
    <t>兒𠒆唲婼</t>
  </si>
  <si>
    <t>婼羌</t>
  </si>
  <si>
    <t>吕支</t>
  </si>
  <si>
    <t>離</t>
  </si>
  <si>
    <t>離籬醨罹璃酈𣀷驪𪖂樆鸝鵹𪅆縭褵蘺䕻麗离䍦㰚蠡䅻孋漓灕𧕯㷰𧕮攡黐矖穲𢟢𢥗謧劙</t>
  </si>
  <si>
    <t>疾移</t>
  </si>
  <si>
    <t>疵</t>
  </si>
  <si>
    <t>疵骴玼茈𣐑胔飺鴜</t>
  </si>
  <si>
    <t>即移</t>
  </si>
  <si>
    <t>貲</t>
  </si>
  <si>
    <t>貲頿鴜𪕊鮆訾鄑㠿媊𨚖㰣鈭姕𦺱䖪觜</t>
  </si>
  <si>
    <t>[頿/頾髭]</t>
  </si>
  <si>
    <t>居宜</t>
  </si>
  <si>
    <t>羈</t>
  </si>
  <si>
    <t>羈畸羇掎攲竒㱦妓躸</t>
  </si>
  <si>
    <t>(奇)</t>
  </si>
  <si>
    <t>府移</t>
  </si>
  <si>
    <t>卑</t>
  </si>
  <si>
    <t>卑鵯椑箄裨鞞𩔹痺渒錍𢃍</t>
  </si>
  <si>
    <t>符支</t>
  </si>
  <si>
    <t>陴</t>
  </si>
  <si>
    <t>陴𩫫焷脾䴽埤裨蜱𧓎螷蠯㯅郫𪌈紕</t>
  </si>
  <si>
    <t>式支</t>
  </si>
  <si>
    <t>䌳</t>
  </si>
  <si>
    <t>䌳絁施葹䙾鍦鉈鸍𪓿䗐𧠜𢻫</t>
  </si>
  <si>
    <t>𦇲</t>
  </si>
  <si>
    <t>息移</t>
  </si>
  <si>
    <t>斯</t>
  </si>
  <si>
    <t>斯虒𩆵榹㴲廝㒋凘磃㾷傂謕鼶𪆁蟴㽄螔䫢䌳䔮菥𥕶蜤燍禠鐁</t>
  </si>
  <si>
    <t>楚宜</t>
  </si>
  <si>
    <t>差</t>
  </si>
  <si>
    <t>差嵯𪙉縒</t>
  </si>
  <si>
    <t>丑知</t>
  </si>
  <si>
    <t>摛</t>
  </si>
  <si>
    <t>摛螭誺魑黐㷰离𡴥彲</t>
  </si>
  <si>
    <t>武移</t>
  </si>
  <si>
    <t>彌</t>
  </si>
  <si>
    <t>彌𢏏鸍镾䍘𨤐𥉓㣆獼𥸀擟麊冞㜷䥸𥎖瀰</t>
  </si>
  <si>
    <t>鸍誤作𪂕</t>
  </si>
  <si>
    <t>此移</t>
  </si>
  <si>
    <t>雌</t>
  </si>
  <si>
    <t>雌𦙼姕鈭𦍧</t>
  </si>
  <si>
    <t>(胔）</t>
  </si>
  <si>
    <t>陟移</t>
  </si>
  <si>
    <t>知䵹鼅蜘䣽䝷</t>
  </si>
  <si>
    <t>於離</t>
  </si>
  <si>
    <t>漪</t>
  </si>
  <si>
    <t>漪猗椅旖禕陭欹㾨犄𩕲檹</t>
  </si>
  <si>
    <t>直離</t>
  </si>
  <si>
    <t>馳</t>
  </si>
  <si>
    <t>馳趍池簃篪䶵踟褫䪧䶔誃傂䞾</t>
  </si>
  <si>
    <t>14-&gt;13</t>
  </si>
  <si>
    <t>息爲</t>
  </si>
  <si>
    <t>眭</t>
  </si>
  <si>
    <t>魚爲</t>
  </si>
  <si>
    <t>危</t>
  </si>
  <si>
    <t>危㕒洈峗</t>
  </si>
  <si>
    <t>香支</t>
  </si>
  <si>
    <t>詑</t>
  </si>
  <si>
    <t>詑焁</t>
  </si>
  <si>
    <t>所宜</t>
  </si>
  <si>
    <t>釃</t>
  </si>
  <si>
    <t>釃簁欐襹褷𧕯籭</t>
  </si>
  <si>
    <t>(篩）</t>
  </si>
  <si>
    <t>山垂</t>
  </si>
  <si>
    <t>䪎</t>
  </si>
  <si>
    <t>䪎䭨</t>
  </si>
  <si>
    <t>人垂</t>
  </si>
  <si>
    <t>痿</t>
  </si>
  <si>
    <t>痿䬐</t>
  </si>
  <si>
    <t>姊移</t>
  </si>
  <si>
    <t>厜</t>
  </si>
  <si>
    <t>厜觜纗惢嫢㭰</t>
  </si>
  <si>
    <t>居隋</t>
  </si>
  <si>
    <t>𩓸</t>
  </si>
  <si>
    <t>𩓸𩓡槻規鬹𨾚摫</t>
  </si>
  <si>
    <t>遵爲</t>
  </si>
  <si>
    <t>劑</t>
  </si>
  <si>
    <t>劑㭰𦸺臇𤎱㷷</t>
  </si>
  <si>
    <t>楚危</t>
  </si>
  <si>
    <t>衰</t>
  </si>
  <si>
    <t>衰夊</t>
  </si>
  <si>
    <t>竹垂</t>
  </si>
  <si>
    <t>腄</t>
  </si>
  <si>
    <t>腄箠㩾</t>
  </si>
  <si>
    <t>子垂</t>
  </si>
  <si>
    <t>䮔</t>
  </si>
  <si>
    <t>叱支</t>
  </si>
  <si>
    <t>眵</t>
  </si>
  <si>
    <t>眵䌳</t>
  </si>
  <si>
    <t>側移</t>
  </si>
  <si>
    <t>齜</t>
  </si>
  <si>
    <t>匹支</t>
  </si>
  <si>
    <t>𤿎</t>
  </si>
  <si>
    <t>悅吹</t>
  </si>
  <si>
    <t>䔺</t>
  </si>
  <si>
    <t>䔺𩁌蠵欈𧲚䝐</t>
  </si>
  <si>
    <t>𩁌作H阝Z𢀡隹</t>
  </si>
  <si>
    <t>士移</t>
  </si>
  <si>
    <t>齹</t>
  </si>
  <si>
    <t>旨夷</t>
  </si>
  <si>
    <t>脂祗汦砥栺鴲㴯疻䓜𥁼</t>
  </si>
  <si>
    <t>以脂</t>
  </si>
  <si>
    <t>姨</t>
  </si>
  <si>
    <t>姨彞寅夷峓恞眱𣟗珆蔩𡰥痍䧅荑桋蛦胰鮧羠羨鏔𢓡鴺𡱐跠洟</t>
  </si>
  <si>
    <t>[彞/彝]</t>
  </si>
  <si>
    <t>疏夷</t>
  </si>
  <si>
    <t>師</t>
  </si>
  <si>
    <t>師鰤蒒篩獅螄</t>
  </si>
  <si>
    <t>房脂</t>
  </si>
  <si>
    <t>𣬈</t>
  </si>
  <si>
    <t>𣬈毗比琵㮰芘沘貔豼膍肶蚍𧖈枇仳𨈚魮鈚𦳈𦊁阰𧑜鵧</t>
  </si>
  <si>
    <t>即夷</t>
  </si>
  <si>
    <t>咨</t>
  </si>
  <si>
    <t>咨資粢𪗉𪗋𧞓諮姿齍澬𣳩齎蒫𩆂𩄚</t>
  </si>
  <si>
    <t>𩄠=⿱雨真</t>
  </si>
  <si>
    <t>𩄚</t>
  </si>
  <si>
    <t>居夷</t>
  </si>
  <si>
    <t>飢</t>
  </si>
  <si>
    <t>飢机肌虮</t>
  </si>
  <si>
    <t>處脂</t>
  </si>
  <si>
    <t>鴟</t>
  </si>
  <si>
    <t>鴟𨾦鵄胵𩶅𧪡𨒬</t>
  </si>
  <si>
    <t>丑飢</t>
  </si>
  <si>
    <t>絺</t>
  </si>
  <si>
    <t>絺辴郗𥭘脪瓻訵</t>
  </si>
  <si>
    <t>取私</t>
  </si>
  <si>
    <t>郪</t>
  </si>
  <si>
    <t>郪趑𨌅趀𧾒𧠵𡰾𡳠蠀</t>
  </si>
  <si>
    <t>趀𡰾隷化从𡛷右</t>
  </si>
  <si>
    <t>趀廣韻作L走V𠂔</t>
  </si>
  <si>
    <t>疾資</t>
  </si>
  <si>
    <t>茨</t>
  </si>
  <si>
    <t>茨薋薺餈𩜴垐䆅𧓉瓷澬𥿆𨌅𩆂</t>
  </si>
  <si>
    <t>餈(糍)</t>
  </si>
  <si>
    <t>女夷</t>
  </si>
  <si>
    <t>尼</t>
  </si>
  <si>
    <t>尼柅怩蚭跜呢𩚯䝚</t>
  </si>
  <si>
    <t>直尼</t>
  </si>
  <si>
    <t>墀</t>
  </si>
  <si>
    <t>墀𡎰坻泜遲遟蚳岻彽阺荎菭謘莉貾</t>
  </si>
  <si>
    <t>息夷</t>
  </si>
  <si>
    <t>私</t>
  </si>
  <si>
    <t>私鋖厶𦮺㺨</t>
  </si>
  <si>
    <t>鋖/(鐁）</t>
  </si>
  <si>
    <t>式之</t>
  </si>
  <si>
    <t>尸</t>
  </si>
  <si>
    <t>尸鳲屍蓍</t>
  </si>
  <si>
    <t>渠脂</t>
  </si>
  <si>
    <t>鬐</t>
  </si>
  <si>
    <t>鬐𦓀耆愭𧡺𥉙䅲祁𨪌鰭鮨</t>
  </si>
  <si>
    <t>於脂</t>
  </si>
  <si>
    <t>伊</t>
  </si>
  <si>
    <t>伊咿𧉅黝黟</t>
  </si>
  <si>
    <t>力脂</t>
  </si>
  <si>
    <t>棃</t>
  </si>
  <si>
    <t>棃梨𠠍秜蜊蔾犂刕𢤂鯬鑗䴻蟍𠠍</t>
  </si>
  <si>
    <t>𠠍(犁)</t>
  </si>
  <si>
    <t>葵</t>
  </si>
  <si>
    <t>葵鄈楑𩹍𢜽𦝢䳫𧍜</t>
  </si>
  <si>
    <t>追</t>
  </si>
  <si>
    <t>追䨨娺</t>
  </si>
  <si>
    <t>居追</t>
  </si>
  <si>
    <t>龜</t>
  </si>
  <si>
    <t>龜𪚦𤕣䟸螝騩</t>
  </si>
  <si>
    <t>𪚦代丶起筆的異體龜字</t>
  </si>
  <si>
    <t>𪚦代龜上作丿者</t>
  </si>
  <si>
    <t>頄鱖</t>
  </si>
  <si>
    <t>儒隹</t>
  </si>
  <si>
    <t>蕤</t>
  </si>
  <si>
    <t>蕤甤緌擩桵䅑捼</t>
  </si>
  <si>
    <t>所追</t>
  </si>
  <si>
    <t>衰榱𤸬</t>
  </si>
  <si>
    <t>[摔]</t>
  </si>
  <si>
    <t>以追</t>
  </si>
  <si>
    <t>惟</t>
  </si>
  <si>
    <t>惟𣄧維遺濰壝𥌰蓶䜅琟唯𧔥</t>
  </si>
  <si>
    <t>力追</t>
  </si>
  <si>
    <t>㶟</t>
  </si>
  <si>
    <t>㶟纍虆欙𤜖𡿔㠥𡤯瓃𥍔鸓儽纝</t>
  </si>
  <si>
    <t>(樏)(嫘)(縲)</t>
  </si>
  <si>
    <t>息遺</t>
  </si>
  <si>
    <t>綏</t>
  </si>
  <si>
    <t>綏雖荾荽䒘葰浽奞夊睢濉䅑</t>
  </si>
  <si>
    <t>渠追</t>
  </si>
  <si>
    <t>逵</t>
  </si>
  <si>
    <t>逵夔𣦞馗戣鍨騤犪躨𦝢艽䟸𠊾𨾗頯𠐽𧢦𢌳頄</t>
  </si>
  <si>
    <t>缺⿱隹矢</t>
  </si>
  <si>
    <t>武悲</t>
  </si>
  <si>
    <t>眉</t>
  </si>
  <si>
    <t>眉睂嵋湄𤃱鶥楣瑂矀覹䉠黴麋蘪郿㵟薇𦗕葿攗</t>
  </si>
  <si>
    <t>猸</t>
  </si>
  <si>
    <t>府眉</t>
  </si>
  <si>
    <t>悲</t>
  </si>
  <si>
    <t>職追</t>
  </si>
  <si>
    <t>錐</t>
  </si>
  <si>
    <t>錐隹𪋇騅㮅䶆萑鵻</t>
  </si>
  <si>
    <t>視隹</t>
  </si>
  <si>
    <t>誰</t>
  </si>
  <si>
    <t>誰䜅脽</t>
  </si>
  <si>
    <t>洧悲</t>
  </si>
  <si>
    <t>帷</t>
  </si>
  <si>
    <t>符悲</t>
  </si>
  <si>
    <t>邳</t>
  </si>
  <si>
    <t>邳鉟䲹岯魾䫠</t>
  </si>
  <si>
    <t>敷悲</t>
  </si>
  <si>
    <t>丕</t>
  </si>
  <si>
    <t>丕㔻伾秠䪹駓怌䫠豾髬魾鉟</t>
  </si>
  <si>
    <t>苤</t>
  </si>
  <si>
    <t>許維</t>
  </si>
  <si>
    <t>倠</t>
  </si>
  <si>
    <t>倠婎睢眭𢊄㊀</t>
  </si>
  <si>
    <t>缺⿸广⿳𥫗罒夊</t>
  </si>
  <si>
    <t>㊀=P广E𥫗罒攵</t>
  </si>
  <si>
    <t>直追</t>
  </si>
  <si>
    <t>鎚</t>
  </si>
  <si>
    <t>鎚椎槌桘顀</t>
  </si>
  <si>
    <t>叉隹</t>
  </si>
  <si>
    <t>推</t>
  </si>
  <si>
    <t>推蓷</t>
  </si>
  <si>
    <t>丁尼</t>
  </si>
  <si>
    <t>胝</t>
  </si>
  <si>
    <t>胝疷秪氐</t>
  </si>
  <si>
    <t>集韵？</t>
  </si>
  <si>
    <t>匹夷</t>
  </si>
  <si>
    <t>紕</t>
  </si>
  <si>
    <t>紕㩺𦀘𧧺悂𢞗</t>
  </si>
  <si>
    <t>醉綏</t>
  </si>
  <si>
    <t>嶉</t>
  </si>
  <si>
    <t>嶉檇</t>
  </si>
  <si>
    <t>丘追</t>
  </si>
  <si>
    <t>巋</t>
  </si>
  <si>
    <t>巋蘬</t>
  </si>
  <si>
    <t>牛肌</t>
  </si>
  <si>
    <t>狋</t>
  </si>
  <si>
    <t>喜夷</t>
  </si>
  <si>
    <t>咦</t>
  </si>
  <si>
    <t>咦忾䐅𣢂屎</t>
  </si>
  <si>
    <t>止而</t>
  </si>
  <si>
    <t>之臸芝㞢</t>
  </si>
  <si>
    <t>與之</t>
  </si>
  <si>
    <t>飴</t>
  </si>
  <si>
    <t>飴𩛛䬮怡弬媐异㼢𣐵鏔圯貽巸洍𦣝𩠞頤詒㺿沶宧𦚟䱌姬台眙瓵</t>
  </si>
  <si>
    <t>市之</t>
  </si>
  <si>
    <t>時</t>
  </si>
  <si>
    <t>時旹塒鼭榯蒔鰣</t>
  </si>
  <si>
    <t>語其</t>
  </si>
  <si>
    <t>疑嶷觺</t>
  </si>
  <si>
    <t>息兹</t>
  </si>
  <si>
    <t>思</t>
  </si>
  <si>
    <t>思恖司罳伺絲緦𥯨禗覗㺇𥄶蕬偲楒</t>
  </si>
  <si>
    <t>鷥</t>
  </si>
  <si>
    <t>楚持</t>
  </si>
  <si>
    <t>輜</t>
  </si>
  <si>
    <t>輜颸</t>
  </si>
  <si>
    <t>渠之</t>
  </si>
  <si>
    <t>其</t>
  </si>
  <si>
    <t>其期旗綦綨𢃛萁𧯯蜝琪麒騏淇䳢錤藄棊櫀碁𤪌璂鯕蘄祺禥踑𦪆䑴畁䶞</t>
  </si>
  <si>
    <t>碁/(棋)蜝(蜞)亓</t>
  </si>
  <si>
    <t>書之</t>
  </si>
  <si>
    <t>詩</t>
  </si>
  <si>
    <t>詩邿齝𪗪呞䀢</t>
  </si>
  <si>
    <t>如之</t>
  </si>
  <si>
    <t>而</t>
  </si>
  <si>
    <t>而栭𣚊𨼏陾陑髵峏𨎪輀𦠌胹𦓒𩰴洏鮞耏咡䎠誀鴯</t>
  </si>
  <si>
    <t>去其</t>
  </si>
  <si>
    <t>欺</t>
  </si>
  <si>
    <t>欺娸䫥䫏𠐾魌僛𪅾𪀩䶞抾</t>
  </si>
  <si>
    <t>居之</t>
  </si>
  <si>
    <t>姬</t>
  </si>
  <si>
    <t>姬朞稘基箕萁䇫諅其錤居諆</t>
  </si>
  <si>
    <t>丌</t>
  </si>
  <si>
    <t>似兹</t>
  </si>
  <si>
    <t>詞</t>
  </si>
  <si>
    <t>詞祠柌辭辤辝𥿆</t>
  </si>
  <si>
    <t>6？</t>
  </si>
  <si>
    <t>里之</t>
  </si>
  <si>
    <t>釐</t>
  </si>
  <si>
    <t>釐貍狸氂嫠剺梩犛𣁟倈艃𣮉孷𢟤𩭇㾖筣斄𠩬𠭰</t>
  </si>
  <si>
    <t>[厘]</t>
  </si>
  <si>
    <t>側持</t>
  </si>
  <si>
    <t>葘</t>
  </si>
  <si>
    <t>葘甾𦸜湽𥀜茬輺鍿鶅緇䊷椔鯔䎩䣎</t>
  </si>
  <si>
    <t>(菑)(淄)(輜)(錙)</t>
  </si>
  <si>
    <t>許其</t>
  </si>
  <si>
    <t>僖</t>
  </si>
  <si>
    <t>僖歖熙嬉禧媐譆𠩺瞦㶼熹嘻𣢑娭誒</t>
  </si>
  <si>
    <t>於其</t>
  </si>
  <si>
    <t>醫</t>
  </si>
  <si>
    <t>醫毉譩㿄噫</t>
  </si>
  <si>
    <t>丑之</t>
  </si>
  <si>
    <t>癡</t>
  </si>
  <si>
    <t>癡齝笞痴</t>
  </si>
  <si>
    <t>直之</t>
  </si>
  <si>
    <t>治</t>
  </si>
  <si>
    <t>治持莉</t>
  </si>
  <si>
    <t>赤之</t>
  </si>
  <si>
    <t>蚩</t>
  </si>
  <si>
    <t>蚩嗤妛媸𦐉𣍆𥉍</t>
  </si>
  <si>
    <t>疾之</t>
  </si>
  <si>
    <t>慈</t>
  </si>
  <si>
    <t>慈礠鶿濨兹</t>
  </si>
  <si>
    <t>(茲)鷀[磁]</t>
  </si>
  <si>
    <t>子之</t>
  </si>
  <si>
    <t>兹</t>
  </si>
  <si>
    <t>兹孳嵫孜滋嗞𪑿鎡孖鼒鰦仔鷀稵</t>
  </si>
  <si>
    <t>(茲)</t>
  </si>
  <si>
    <t>士之</t>
  </si>
  <si>
    <t>茬</t>
  </si>
  <si>
    <t>(茌)</t>
  </si>
  <si>
    <t>漦</t>
  </si>
  <si>
    <t>丘之</t>
  </si>
  <si>
    <t>抾</t>
  </si>
  <si>
    <t>式其</t>
  </si>
  <si>
    <t>䀵</t>
  </si>
  <si>
    <t>無非</t>
  </si>
  <si>
    <t>微𢼸㵟薇䉠䥩癓矀</t>
  </si>
  <si>
    <t>許歸</t>
  </si>
  <si>
    <t>揮</t>
  </si>
  <si>
    <t>揮煇輝暉徽翬褘鰴楎幑瀈㫎𤟤</t>
  </si>
  <si>
    <t>雨非</t>
  </si>
  <si>
    <t>幃</t>
  </si>
  <si>
    <t>幃韋闈圍䙟𩎯違湋囗鍏潿婔𧝕𠆎𢾁</t>
  </si>
  <si>
    <t>芳非</t>
  </si>
  <si>
    <t>霏</t>
  </si>
  <si>
    <t>霏䬠妃菲䩁婓騑裶𥇖</t>
  </si>
  <si>
    <t>甫微</t>
  </si>
  <si>
    <t>猆</t>
  </si>
  <si>
    <t>猆飛扉緋𩙲非馡𩹉騛騑誹餥</t>
  </si>
  <si>
    <t>符非</t>
  </si>
  <si>
    <t>肥</t>
  </si>
  <si>
    <t>肥腓䈈淝𤷂痱蜰𩇯蟦賁裴</t>
  </si>
  <si>
    <t>於非</t>
  </si>
  <si>
    <t>威</t>
  </si>
  <si>
    <t>威葳隇㟪蝛鰄媁楲</t>
  </si>
  <si>
    <t>嵔</t>
  </si>
  <si>
    <t>渠希</t>
  </si>
  <si>
    <t>祈</t>
  </si>
  <si>
    <t>祈頎旂𩴆畿㙨崎碕圻刏𧰙𦠄俟幾蚚玂蟣岓𪙧</t>
  </si>
  <si>
    <t>廣韻奇字單立及作部件時皆作竒,本表取今政體作奇.彔</t>
  </si>
  <si>
    <t>居依</t>
  </si>
  <si>
    <t>機</t>
  </si>
  <si>
    <t>機譏蘄嘰𦺬磯鞿饑禨幾䟇鐖僟璣刏𧗇</t>
  </si>
  <si>
    <t>香衣</t>
  </si>
  <si>
    <t>希</t>
  </si>
  <si>
    <t>希晞莃鵗睎稀豨𧻶桸悕俙欷</t>
  </si>
  <si>
    <t>浠</t>
  </si>
  <si>
    <t>於希</t>
  </si>
  <si>
    <t>依</t>
  </si>
  <si>
    <t>依郼衣繶㛄㐆䧇㥋</t>
  </si>
  <si>
    <t>魚衣</t>
  </si>
  <si>
    <t>沂</t>
  </si>
  <si>
    <t>沂溰</t>
  </si>
  <si>
    <t>語韋</t>
  </si>
  <si>
    <t>巍</t>
  </si>
  <si>
    <t>巍犩</t>
  </si>
  <si>
    <t>舉韋</t>
  </si>
  <si>
    <t>歸</t>
  </si>
  <si>
    <t>歸㱕騩</t>
  </si>
  <si>
    <t>[皈]</t>
  </si>
  <si>
    <t>丘韋</t>
  </si>
  <si>
    <t>蘬</t>
  </si>
  <si>
    <t>蘬𧢦</t>
  </si>
  <si>
    <t>語居</t>
  </si>
  <si>
    <t>魚𩺰漁𩼪䰻䱷齬鋙䁩衙</t>
  </si>
  <si>
    <t>䲆(上下)</t>
  </si>
  <si>
    <t>楚居</t>
  </si>
  <si>
    <t>初𠿝</t>
  </si>
  <si>
    <t>傷魚</t>
  </si>
  <si>
    <t>書</t>
  </si>
  <si>
    <t>書鵨瑹舒𦺗紓𨛭</t>
  </si>
  <si>
    <t>九魚</t>
  </si>
  <si>
    <t>居</t>
  </si>
  <si>
    <t>居𡨢据裾琚䝻鶋車蜛崌椐涺𦱅腒</t>
  </si>
  <si>
    <t>強魚</t>
  </si>
  <si>
    <t>渠</t>
  </si>
  <si>
    <t>渠𨎶𦄽璩磲蕖籧𥴧淭醵腒𪆫螶蟝䝣豦蘧鐻璖𨞙㯫䟊𦼫䆽𧝔懅</t>
  </si>
  <si>
    <t>以諸</t>
  </si>
  <si>
    <t>余</t>
  </si>
  <si>
    <t>余蜍藇㶛餘輿旟鵌璵艅畬𤰩𤄕歟與譽嬩舁擧妤伃㦛𪋮予㺞𩦡𧾚狳鸒雓</t>
  </si>
  <si>
    <t>相居</t>
  </si>
  <si>
    <t>胥</t>
  </si>
  <si>
    <t>胥䱬䈝稰楈藇諝㥠湑蝑揟</t>
  </si>
  <si>
    <t>七余</t>
  </si>
  <si>
    <t>疽</t>
  </si>
  <si>
    <t>疽岨砠䢸趄苴沮狙䏣蛆雎蒩𣻐伹坥𡳆</t>
  </si>
  <si>
    <t>士魚</t>
  </si>
  <si>
    <t>鉏</t>
  </si>
  <si>
    <t>鉏鋤耡豠𧱑𪆷</t>
  </si>
  <si>
    <t>丑居</t>
  </si>
  <si>
    <t>攄</t>
  </si>
  <si>
    <t>攄㯉筡摴</t>
  </si>
  <si>
    <t>[樗]</t>
  </si>
  <si>
    <t>所葅</t>
  </si>
  <si>
    <t>䟽</t>
  </si>
  <si>
    <t>䟽梳綀蔬踈𥿇釃𦌿𤕟㽰疋</t>
  </si>
  <si>
    <t>疏疎</t>
  </si>
  <si>
    <t>朽居</t>
  </si>
  <si>
    <t>虚</t>
  </si>
  <si>
    <t>虚驉歔噓魖𥛳</t>
  </si>
  <si>
    <t>虛</t>
  </si>
  <si>
    <t>似魚</t>
  </si>
  <si>
    <t>徐</t>
  </si>
  <si>
    <t>徐䣄䍱俆</t>
  </si>
  <si>
    <t>央居</t>
  </si>
  <si>
    <t>於</t>
  </si>
  <si>
    <t>於扵箊淤唹</t>
  </si>
  <si>
    <t>陟魚</t>
  </si>
  <si>
    <t>豬</t>
  </si>
  <si>
    <t>豬䐗猪瀦櫫藸</t>
  </si>
  <si>
    <t>力居</t>
  </si>
  <si>
    <t>臚</t>
  </si>
  <si>
    <t>臚閭䰕廬蘆櫚驢藘䕡爈𤁵㠠櫖璷䮉𥶆𢣻</t>
  </si>
  <si>
    <t>章魚</t>
  </si>
  <si>
    <t>諸</t>
  </si>
  <si>
    <t>諸櫧㶆藷𧄔䃴蠩</t>
  </si>
  <si>
    <t>直魚</t>
  </si>
  <si>
    <t>除</t>
  </si>
  <si>
    <t>除躇儲涂篨𦿀宁㾻著滁蒢屠藸</t>
  </si>
  <si>
    <t>人諸</t>
  </si>
  <si>
    <t>如</t>
  </si>
  <si>
    <t>如蒘𨚴洳鴽𨾵𡫽茹</t>
  </si>
  <si>
    <t>子魚</t>
  </si>
  <si>
    <t>且</t>
  </si>
  <si>
    <t>且蛆苴沮</t>
  </si>
  <si>
    <t>去魚</t>
  </si>
  <si>
    <t>虚墟𥬔袪阹椐胠魼㠊𢴮㭕䒧</t>
  </si>
  <si>
    <t>[圩]祛</t>
  </si>
  <si>
    <t>側魚</t>
  </si>
  <si>
    <t>菹</t>
  </si>
  <si>
    <t>菹𧄗䶥沮</t>
  </si>
  <si>
    <t>署魚</t>
  </si>
  <si>
    <t>蜍</t>
  </si>
  <si>
    <t>蜍𧄔</t>
  </si>
  <si>
    <t>(稌)</t>
  </si>
  <si>
    <t>女余</t>
  </si>
  <si>
    <t>袽</t>
  </si>
  <si>
    <t>袽帤𣭠蒘𣖹挐</t>
  </si>
  <si>
    <t>虞俱</t>
  </si>
  <si>
    <t>虞𩦢愚娛湡堣𪃍嵎髃禺隅䴁鰅鍝澞𧍪㷒齵鸆𨜖</t>
  </si>
  <si>
    <t>測隅</t>
  </si>
  <si>
    <t>芻</t>
  </si>
  <si>
    <t>芻犓</t>
  </si>
  <si>
    <t>武夫</t>
  </si>
  <si>
    <t>無</t>
  </si>
  <si>
    <t>無毋瞴膴蕪誣巫莁璑𨼊䉑鷡𦌬蝥𢜮无𢃀譕墲鵐憮䍢</t>
  </si>
  <si>
    <t>羽俱</t>
  </si>
  <si>
    <t>于</t>
  </si>
  <si>
    <t>于迂盂邘雩𦏴竽玗芋汙䣿杅釪𧘘骬𠌶謣䩒䢓𦱃</t>
  </si>
  <si>
    <t>[圩]</t>
  </si>
  <si>
    <t>況于</t>
  </si>
  <si>
    <t>訏</t>
  </si>
  <si>
    <t>訏吁雩欨㽳盱𧙆𥈈姁𦀒扜𠌶荂𢖳䣿旴䩒㰭虖𥈸</t>
  </si>
  <si>
    <t>其俱</t>
  </si>
  <si>
    <t>衢</t>
  </si>
  <si>
    <t>衢劬軥氍眗䧁臞癯鴝鸜灈躣忂𩢳鼩蘧斪句蠷瞿欋葋翵翑蚼𪓞𧾱䞤𠣪絇𡱺𥃔𥗫戵鑺姁</t>
  </si>
  <si>
    <t>[蠼]朐</t>
  </si>
  <si>
    <t>人朱</t>
  </si>
  <si>
    <t>儒</t>
  </si>
  <si>
    <t>儒獳濡襦懦嚅鱬𪋯嬬繻顬䞕臑醹㼱䰰</t>
  </si>
  <si>
    <t>蠕薷</t>
  </si>
  <si>
    <t>相俞</t>
  </si>
  <si>
    <t>須</t>
  </si>
  <si>
    <t>須鬚嬃𩓣𥪥繻𢄼𪋯需娶緰蕦鑐隃</t>
  </si>
  <si>
    <t>陟輸</t>
  </si>
  <si>
    <t>株</t>
  </si>
  <si>
    <t>株誅邾鼄蛛跦袾列㦵鴸𪏿</t>
  </si>
  <si>
    <t>敕俱</t>
  </si>
  <si>
    <t>貙</t>
  </si>
  <si>
    <t>貙𤠾</t>
  </si>
  <si>
    <t>市朱</t>
  </si>
  <si>
    <t>殊</t>
  </si>
  <si>
    <t>殊銖洙茱㼡殳𢎦㸡𦤂陎几杸</t>
  </si>
  <si>
    <t>羊朱</t>
  </si>
  <si>
    <t>逾</t>
  </si>
  <si>
    <t>逾踰窬臾楰腴諛隃鄃覦𨵦俞歈愉𢋅揄褕瑜崳㥚羭蝓榆萸堬牏渝媮𤜹㳛𤧙瘉螸蕍𦺮䩱䜽萮𧃠舀㼶騟𢔢𥯮𥔢</t>
  </si>
  <si>
    <t>瘐</t>
  </si>
  <si>
    <t>豈俱</t>
  </si>
  <si>
    <t>區</t>
  </si>
  <si>
    <t>區鰸驅敺嶇軀摳䧢</t>
  </si>
  <si>
    <t>章俱</t>
  </si>
  <si>
    <t>朱</t>
  </si>
  <si>
    <t>朱珠侏絑秼咮鴸鮢𤝹硃</t>
  </si>
  <si>
    <t>七逾</t>
  </si>
  <si>
    <t>趨</t>
  </si>
  <si>
    <t>趨趍鯫</t>
  </si>
  <si>
    <t>力朱</t>
  </si>
  <si>
    <t>慺</t>
  </si>
  <si>
    <t>慺蔞氀瞜䱾㟺䝏㺏摟鷜鏤䣚婁瘻𤗬膢</t>
  </si>
  <si>
    <t>防無</t>
  </si>
  <si>
    <t>扶</t>
  </si>
  <si>
    <t>扶𢺻芙符颫鳧榑苻蚨夫𦽏𣿆枹瓿𧥱枎坿泭𣻜𤱽𣘧𣻥𢞦𦑹𦔾玸</t>
  </si>
  <si>
    <t>刪抱</t>
  </si>
  <si>
    <t>仕于</t>
  </si>
  <si>
    <t>䅳</t>
  </si>
  <si>
    <t>䅳雛鶵媰</t>
  </si>
  <si>
    <t>莊俱</t>
  </si>
  <si>
    <t>㑳</t>
  </si>
  <si>
    <t>㑳搊</t>
  </si>
  <si>
    <t>芳無</t>
  </si>
  <si>
    <t>敷麩麱孚𣞒郛鄜鋪筟俘痡殍怤䎔𧀮孵豧尃䱐罦稃𥹃莩泭郙㕊桴䒀㩤姇荂紨䓵㲗䓏秿</t>
  </si>
  <si>
    <t>子于</t>
  </si>
  <si>
    <t>諏</t>
  </si>
  <si>
    <t>諏㖩𡸨娵陬嗺掫</t>
  </si>
  <si>
    <t>甫無</t>
  </si>
  <si>
    <t>跗</t>
  </si>
  <si>
    <t>跗趺膚肤邞鈇衭㠸玞𩿧𧀴簠夫鳺柎扶𩬙𩵩䄮䃿妋</t>
  </si>
  <si>
    <t>[呋]</t>
  </si>
  <si>
    <t>憶俱</t>
  </si>
  <si>
    <t>紆</t>
  </si>
  <si>
    <t>紆䩒陓扜䩽䙔蓲迂䣿㝼虶䨕</t>
  </si>
  <si>
    <t>式朱</t>
  </si>
  <si>
    <t>輸</t>
  </si>
  <si>
    <t>輸鄃隃</t>
  </si>
  <si>
    <t>昌朱</t>
  </si>
  <si>
    <t>樞</t>
  </si>
  <si>
    <t>樞姝𩪍袾䇬</t>
  </si>
  <si>
    <t>直誅</t>
  </si>
  <si>
    <t>廚</t>
  </si>
  <si>
    <t>廚蹰趎幮裯</t>
  </si>
  <si>
    <t>(厨)[櫥](躕)</t>
  </si>
  <si>
    <t>舉朱</t>
  </si>
  <si>
    <t>拘</t>
  </si>
  <si>
    <t>拘駒䀠眗岣㪺𨞜捄跔鮈俱痀𥇛𥗫</t>
  </si>
  <si>
    <t>山芻</t>
  </si>
  <si>
    <t>毹</t>
  </si>
  <si>
    <t>毹㡏橾螋</t>
  </si>
  <si>
    <t>莫胡</t>
  </si>
  <si>
    <t>模橅摸嫫㡔𨡭謨𠻚墲无䉑膜</t>
  </si>
  <si>
    <t>摹</t>
  </si>
  <si>
    <t>薄胡</t>
  </si>
  <si>
    <t>酺</t>
  </si>
  <si>
    <t>酺匍蜅荹樸菩䔕蒲蒱䈻</t>
  </si>
  <si>
    <t>葡</t>
  </si>
  <si>
    <t>戸吳</t>
  </si>
  <si>
    <t>胡</t>
  </si>
  <si>
    <t>胡𩑶𠴱壺狐瓳餬瑚湖鶘猢醐𪏻䊀𪍒糊弧乎𠀒𪕱瓠葫㾰魱箶䉉𥶜𧛞㯛虖</t>
  </si>
  <si>
    <t>壷𧍵/[蝴]</t>
  </si>
  <si>
    <t>古胡</t>
  </si>
  <si>
    <t>孤</t>
  </si>
  <si>
    <t>孤苽菰胍𡗷姑辜呱泒酤觚蛄箛鴣橭𠷞沽柧𨬕䉉𧇡盬嫴罛軱箍䐻㼋</t>
  </si>
  <si>
    <t>[菇][咕]</t>
  </si>
  <si>
    <t>同都</t>
  </si>
  <si>
    <t>徒</t>
  </si>
  <si>
    <t>徒𨑒屠瘏塗途酴駼𤙛鵌涂梌㭸荼圖啚𤺈䣝菟捈䣄䅷嵞峹𣘻鍍䤅蒤䖘鷵筡</t>
  </si>
  <si>
    <t>㭸原作梚,蒤原作⿰氵荼</t>
  </si>
  <si>
    <t>乃都</t>
  </si>
  <si>
    <t>奴</t>
  </si>
  <si>
    <t>奴㚢砮駑帑孥笯</t>
  </si>
  <si>
    <t>荒烏</t>
  </si>
  <si>
    <t>呼嘑虖𧦝歑戲謼膴幠葫恗軤虍苸雐䰧滹</t>
  </si>
  <si>
    <t>五乎</t>
  </si>
  <si>
    <t>吾</t>
  </si>
  <si>
    <t>吾鼯𪁙𧋋吳浯䓊㹳㻍珸蜈郚齬鯃娪鋘梧峿麌𦨳祦</t>
  </si>
  <si>
    <t>(吴)</t>
  </si>
  <si>
    <t>則吾</t>
  </si>
  <si>
    <t>租</t>
  </si>
  <si>
    <t>租蒩</t>
  </si>
  <si>
    <t>落胡</t>
  </si>
  <si>
    <t>盧</t>
  </si>
  <si>
    <t>盧鑪壚籚蘆顱髗鱸攎櫨轤黸獹鸕艫纑瀘瓐爐玈𢐸㢚𤮧嚧矑㿖㭔䰕𧇄𧆨罏蠦㪭𦿊</t>
  </si>
  <si>
    <t>素姑</t>
  </si>
  <si>
    <t>蘇</t>
  </si>
  <si>
    <t>蘇穌㢝酥</t>
  </si>
  <si>
    <t>昨胡</t>
  </si>
  <si>
    <t>徂</t>
  </si>
  <si>
    <t>徂䢐殂𣨐</t>
  </si>
  <si>
    <t>哀都</t>
  </si>
  <si>
    <t>烏</t>
  </si>
  <si>
    <t>烏嗚洿汚杇圬釫鰞歍鎢㢪於瑦鄔盓螐惡扝𦶀㮧鴮</t>
  </si>
  <si>
    <t>(污)</t>
  </si>
  <si>
    <t>博孤</t>
  </si>
  <si>
    <t>逋</t>
  </si>
  <si>
    <t>逋餔𥂈晡庯陠鵏𧻷峬誧秿鯆抪</t>
  </si>
  <si>
    <t>[鈽]</t>
  </si>
  <si>
    <t>苦胡</t>
  </si>
  <si>
    <t>枯</t>
  </si>
  <si>
    <t>枯刳扝郀軲㱠跍挎㢪橭鮬</t>
  </si>
  <si>
    <t>骷</t>
  </si>
  <si>
    <t>倉胡</t>
  </si>
  <si>
    <t>麤</t>
  </si>
  <si>
    <t>麤麁𧆓𥼡觕𤿚</t>
  </si>
  <si>
    <t>他胡</t>
  </si>
  <si>
    <t>㻌</t>
  </si>
  <si>
    <t>㻌稌悇嶀㻯𡸂庩䞮梌㻬捈䩣</t>
  </si>
  <si>
    <t>當孤</t>
  </si>
  <si>
    <t>都</t>
  </si>
  <si>
    <t>都𥳉闍𦘴𧷿醏䩲</t>
  </si>
  <si>
    <t>普胡</t>
  </si>
  <si>
    <t>𥠵</t>
  </si>
  <si>
    <t>𥠵鋪鯆𩹲𨁏痡誧豧陠墲䮒𢼹</t>
  </si>
  <si>
    <t>徂奚</t>
  </si>
  <si>
    <t>齊臍麡蠐𪗍懠䶒癠𨥳</t>
  </si>
  <si>
    <t>郎奚</t>
  </si>
  <si>
    <t>黎</t>
  </si>
  <si>
    <t>黎犁𤛿莉黧藜鯬𦃇盠邌𨛫廲蔾筣驪瓈𥌛𩧋㦒謧𨿯</t>
  </si>
  <si>
    <t>七稽</t>
  </si>
  <si>
    <t>妻</t>
  </si>
  <si>
    <t>妻萋淒凄悽鶈郪緀齌霋</t>
  </si>
  <si>
    <t>都奚</t>
  </si>
  <si>
    <t>低</t>
  </si>
  <si>
    <t>低氐袛磾鞮腣羝眡隄堤岻䧑奃趆𡰖鍉柢䐎䚣𥿄揥㓳䬫</t>
  </si>
  <si>
    <t>sum23</t>
  </si>
  <si>
    <t>杜奚</t>
  </si>
  <si>
    <t>嗁</t>
  </si>
  <si>
    <t>嗁啼㖒蹏蹄𥶛提詆瑅隄桋題媞𧡨綈罤𣹲𣖅締蕛稊𦯔䬾醍褆鵜荑禔䱱崹緹鷤鼶騠折䨑銕䱱䖙𥉘䬫䚣𢔭謕𡰄厗𪂿鶙𡰖蝭𨪉鴺㡗銻鮷趧𧋘鮧鯷䐎</t>
  </si>
  <si>
    <t>䱱重複</t>
  </si>
  <si>
    <t>厗原作P𠂆辛</t>
  </si>
  <si>
    <t>邊兮</t>
  </si>
  <si>
    <t>豍</t>
  </si>
  <si>
    <t>豍㡙螕㯅𦱔蓖𦀘篦梐𥏠𨻼狴箄鎞悂䚜</t>
  </si>
  <si>
    <t>古奚</t>
  </si>
  <si>
    <t>雞</t>
  </si>
  <si>
    <t>雞鷄稽枅笄㮷䗗卟𥝌𨪴</t>
  </si>
  <si>
    <t>乩</t>
  </si>
  <si>
    <t>胡雞</t>
  </si>
  <si>
    <t>奚</t>
  </si>
  <si>
    <t>奚豯徯㜎蹊螇榽騱胿𡗞郋𪓷傒嵇兮鼷蒵貕</t>
  </si>
  <si>
    <t>烏奚</t>
  </si>
  <si>
    <t>鷖</t>
  </si>
  <si>
    <t>鷖翳𧫦嫛黳𦎣㙠䃜黟繄䚷𣕁</t>
  </si>
  <si>
    <t>五稽</t>
  </si>
  <si>
    <t>倪</t>
  </si>
  <si>
    <t>倪蜺霓郳齯婗輗棿猊麑貎鯢兒䘽𠆵觬𣕁㪒</t>
  </si>
  <si>
    <t>呼雞</t>
  </si>
  <si>
    <t>醯</t>
  </si>
  <si>
    <t>醯䒊𦫬㡗橀忚</t>
  </si>
  <si>
    <t>先稽</t>
  </si>
  <si>
    <t>西</t>
  </si>
  <si>
    <t>西卤𠧧棲栖㽄犀嘶撕㾷𤺊㯕屖𧬊粞𠞂</t>
  </si>
  <si>
    <t>sum15?</t>
  </si>
  <si>
    <t>[樨]</t>
  </si>
  <si>
    <t>土雞</t>
  </si>
  <si>
    <t>梯</t>
  </si>
  <si>
    <t>梯睇鷈𠥸䖙㔸𨁃謕𩤽</t>
  </si>
  <si>
    <t>部迷</t>
  </si>
  <si>
    <t>鼙</t>
  </si>
  <si>
    <t>鼙鞞椑膍崥㼰笓</t>
  </si>
  <si>
    <t>匹迷</t>
  </si>
  <si>
    <t>磇</t>
  </si>
  <si>
    <t>磇𨻼𠜱𪄆錍批鈚</t>
  </si>
  <si>
    <t>(砒)</t>
  </si>
  <si>
    <t>祖稽</t>
  </si>
  <si>
    <t>齎</t>
  </si>
  <si>
    <t>齎賷𩐒齏𧅱𨥳櫅䂑擠齌躋隮麡𢥎啙</t>
  </si>
  <si>
    <t>虀原作⿱艹齏</t>
  </si>
  <si>
    <t>莫兮</t>
  </si>
  <si>
    <t>迷</t>
  </si>
  <si>
    <t>迷𡝠䤍麛𧠠𪓬</t>
  </si>
  <si>
    <t>奴低</t>
  </si>
  <si>
    <t>泥埿屔臡</t>
  </si>
  <si>
    <t>苦奚</t>
  </si>
  <si>
    <t>谿</t>
  </si>
  <si>
    <t>谿嵠溪磎鸂檕螇𤳤</t>
  </si>
  <si>
    <t>古攜</t>
  </si>
  <si>
    <t>圭</t>
  </si>
  <si>
    <t>圭珪邽閨袿窐鮭𪊧洼𨾴𡌲胿𦓯㰪茥</t>
  </si>
  <si>
    <t>苦圭</t>
  </si>
  <si>
    <t>睽</t>
  </si>
  <si>
    <t>睽奎湀刲𠝥茥䯓聧鮭䖯蝰㨒楏藈𡐠</t>
  </si>
  <si>
    <t>[暌]</t>
  </si>
  <si>
    <t>戸圭</t>
  </si>
  <si>
    <t>攜</t>
  </si>
  <si>
    <t>攜携蠵鑴窐𩰳畦驨雟酅𢥘𦋅𣫴𡸔纗讗㔒䙵黊𡰢眭觿䀘</t>
  </si>
  <si>
    <t>24</t>
  </si>
  <si>
    <t>𪈥</t>
  </si>
  <si>
    <t>人兮</t>
  </si>
  <si>
    <t>臡</t>
  </si>
  <si>
    <t>成臡</t>
  </si>
  <si>
    <t>栘</t>
  </si>
  <si>
    <t>栘</t>
    <phoneticPr fontId="15" type="noConversion"/>
  </si>
  <si>
    <t>烏攜</t>
  </si>
  <si>
    <t>烓</t>
  </si>
  <si>
    <t>烓𧟼𤮰</t>
  </si>
  <si>
    <t>呼攜</t>
  </si>
  <si>
    <t>睳</t>
  </si>
  <si>
    <t>古膎</t>
  </si>
  <si>
    <t>佳街</t>
  </si>
  <si>
    <t>戸佳</t>
  </si>
  <si>
    <t>㥟</t>
  </si>
  <si>
    <t>㥟鮭膎鞵鞋㨙䙎榽</t>
  </si>
  <si>
    <t>㥟(慀)</t>
  </si>
  <si>
    <t>薄佳</t>
  </si>
  <si>
    <t>牌</t>
  </si>
  <si>
    <t>牌䱝𥱼郫蠯棑犤</t>
  </si>
  <si>
    <t>古蛙</t>
    <phoneticPr fontId="15" type="noConversion"/>
  </si>
  <si>
    <t>媧</t>
  </si>
  <si>
    <t>媧緺𧬭腡蝸騧歄</t>
  </si>
  <si>
    <t>烏媧</t>
  </si>
  <si>
    <t>蛙</t>
  </si>
  <si>
    <t>蛙鼃</t>
  </si>
  <si>
    <t>苦緺</t>
  </si>
  <si>
    <t>咼</t>
  </si>
  <si>
    <t>咼喎絓䓙𦹬䦱</t>
  </si>
  <si>
    <t>士佳</t>
  </si>
  <si>
    <t>柴</t>
  </si>
  <si>
    <t>柴祡𪗶茈㧘㾹𨌅査</t>
  </si>
  <si>
    <t>楚佳</t>
  </si>
  <si>
    <t>釵</t>
  </si>
  <si>
    <t>釵靫𩑐叉芆䐤㼮差𠞊</t>
  </si>
  <si>
    <t>𩑐左爲叉</t>
  </si>
  <si>
    <t>火媧</t>
  </si>
  <si>
    <t>竵</t>
  </si>
  <si>
    <t>竵𦶎𡁑𩝨</t>
  </si>
  <si>
    <t>竵(歪)</t>
  </si>
  <si>
    <t>妳佳</t>
  </si>
  <si>
    <t>䍲</t>
  </si>
  <si>
    <t>䍲掜誽</t>
  </si>
  <si>
    <t>五佳</t>
  </si>
  <si>
    <t>崖</t>
  </si>
  <si>
    <t>崖涯啀𪘲猚厓𩂢</t>
  </si>
  <si>
    <t>捱</t>
  </si>
  <si>
    <t>於佳</t>
  </si>
  <si>
    <t>娃</t>
  </si>
  <si>
    <t>娃洼哇㰪𠴺</t>
  </si>
  <si>
    <t>山佳</t>
  </si>
  <si>
    <t>崽</t>
  </si>
  <si>
    <t>崽籭諰</t>
  </si>
  <si>
    <t>籭(篩)</t>
  </si>
  <si>
    <t>火佳</t>
  </si>
  <si>
    <t>㗨</t>
  </si>
  <si>
    <t>㗨㰨</t>
  </si>
  <si>
    <t>丑佳</t>
  </si>
  <si>
    <t>扠</t>
  </si>
  <si>
    <t>莫佳</t>
  </si>
  <si>
    <t>䁲</t>
  </si>
  <si>
    <t>䁲𩍃</t>
  </si>
  <si>
    <t>戸媧</t>
  </si>
  <si>
    <t>鼃</t>
  </si>
  <si>
    <t>古諧</t>
  </si>
  <si>
    <t>皆偕䕸稭喈階𦝨薢荄痎堦楷鶛湝街𤭧𩘅蝔鍇</t>
  </si>
  <si>
    <t>乙諧</t>
  </si>
  <si>
    <t>𢰇</t>
  </si>
  <si>
    <t>戸皆</t>
  </si>
  <si>
    <t>諧</t>
  </si>
  <si>
    <t>諧𩤠骸瑎湝龤蝔鞋䓳</t>
  </si>
  <si>
    <t>偕</t>
  </si>
  <si>
    <t>步皆</t>
  </si>
  <si>
    <t>排</t>
  </si>
  <si>
    <t>排俳輫牌猈𩑢</t>
  </si>
  <si>
    <t>古懷</t>
  </si>
  <si>
    <t>乖</t>
  </si>
  <si>
    <t>乖𦮃𠦬㾩</t>
  </si>
  <si>
    <t>𦫳</t>
  </si>
  <si>
    <t>戸乖</t>
  </si>
  <si>
    <t>懷</t>
  </si>
  <si>
    <t>懷褱櫰槐㜳𪊉㠢𤜄淮褢𧞷瀤</t>
  </si>
  <si>
    <t>苦淮</t>
  </si>
  <si>
    <t>匯</t>
  </si>
  <si>
    <t>匯㨤㔞</t>
  </si>
  <si>
    <t>士皆</t>
  </si>
  <si>
    <t>豺</t>
  </si>
  <si>
    <t>豺儕麡𡺵</t>
  </si>
  <si>
    <t>楚皆</t>
  </si>
  <si>
    <t>差䞗</t>
  </si>
  <si>
    <t>呼懷</t>
  </si>
  <si>
    <t>虺</t>
  </si>
  <si>
    <t>柱懷</t>
  </si>
  <si>
    <t>尵</t>
  </si>
  <si>
    <t>尵𩓬</t>
  </si>
  <si>
    <t>莫皆</t>
  </si>
  <si>
    <t>埋</t>
  </si>
  <si>
    <t>埋薶霾㦟</t>
  </si>
  <si>
    <t>側皆</t>
  </si>
  <si>
    <t>齋</t>
  </si>
  <si>
    <t>乙皆</t>
  </si>
  <si>
    <t>崴</t>
  </si>
  <si>
    <t>崴碨䴜溾</t>
  </si>
  <si>
    <t>瀤𪊉洼</t>
  </si>
  <si>
    <t>卓皆</t>
  </si>
  <si>
    <t>𪘨</t>
  </si>
  <si>
    <t>𪘨榸</t>
  </si>
  <si>
    <t>賴諧</t>
  </si>
  <si>
    <t>唻</t>
  </si>
  <si>
    <t>1？</t>
  </si>
  <si>
    <t>口皆</t>
  </si>
  <si>
    <t>揩</t>
  </si>
  <si>
    <t>揩𦂄𢔡𥻄</t>
  </si>
  <si>
    <t>諾皆</t>
  </si>
  <si>
    <t>摨</t>
  </si>
  <si>
    <t>山皆</t>
  </si>
  <si>
    <t>崽𥳧</t>
  </si>
  <si>
    <t>擬皆</t>
  </si>
  <si>
    <t>𩂢</t>
  </si>
  <si>
    <t>𩂢娾</t>
  </si>
  <si>
    <t>丑皆</t>
  </si>
  <si>
    <t>搋</t>
  </si>
  <si>
    <t>喜皆</t>
  </si>
  <si>
    <t>𢓬</t>
  </si>
  <si>
    <t>力懷</t>
  </si>
  <si>
    <t>䐯</t>
  </si>
  <si>
    <t>仕懷</t>
  </si>
  <si>
    <t>膗</t>
  </si>
  <si>
    <t>膗𢶀</t>
  </si>
  <si>
    <t>呼恢</t>
  </si>
  <si>
    <t>灰䖶鼽豗㾯虺</t>
  </si>
  <si>
    <t>鼽從尢</t>
  </si>
  <si>
    <t>苦回</t>
  </si>
  <si>
    <t>恢</t>
  </si>
  <si>
    <t>恢詼悝魁𥲖㷇顝盔</t>
  </si>
  <si>
    <t>烏恢</t>
  </si>
  <si>
    <t>隈</t>
  </si>
  <si>
    <t>隈煨䋿渨椳偎𩗯揋𧤖葨鰃</t>
  </si>
  <si>
    <t>戸恢</t>
  </si>
  <si>
    <t>回</t>
  </si>
  <si>
    <t>回洄迴槐徊瑰蚘蛕佪烠𤜡𩢱茴</t>
  </si>
  <si>
    <t>蚘/蛔</t>
  </si>
  <si>
    <t>莫杯</t>
  </si>
  <si>
    <t>枚</t>
  </si>
  <si>
    <t>枚梅媒玫煤脢脄腜禖䍙莓塺鋂䊈䤂</t>
  </si>
  <si>
    <t>公回</t>
  </si>
  <si>
    <t>傀</t>
  </si>
  <si>
    <t>傀𤪿𠐤瑰瓌鞼櫰膭䐩䕇</t>
  </si>
  <si>
    <t>魯回</t>
  </si>
  <si>
    <t>雷</t>
  </si>
  <si>
    <t>雷𩂩儡㔣瓃櫑罍鑘𦌵鐳𤮚畾轠</t>
  </si>
  <si>
    <t>檑</t>
  </si>
  <si>
    <t>杜回</t>
  </si>
  <si>
    <t>穨</t>
  </si>
  <si>
    <t>穨頽㿉隤墤㢈魋尵蘈𧮓𧝋蹪𤗴</t>
  </si>
  <si>
    <t>(頹)</t>
  </si>
  <si>
    <t>倉回</t>
  </si>
  <si>
    <t>崔</t>
  </si>
  <si>
    <t>崔催縗𨻵𢕘𧽠</t>
  </si>
  <si>
    <t>都回</t>
  </si>
  <si>
    <t>磓</t>
  </si>
  <si>
    <t>磓塠頧䭔堆鴭𠩰鎚搥䜃嵟𩈜𠂤敦𡏩</t>
  </si>
  <si>
    <t>素回</t>
  </si>
  <si>
    <t>𤗯</t>
  </si>
  <si>
    <t>𤗯挼䪎毸嗺蓑</t>
  </si>
  <si>
    <t>昨回</t>
  </si>
  <si>
    <t>摧</t>
  </si>
  <si>
    <t>摧崔慛槯檇</t>
  </si>
  <si>
    <t>薄回</t>
  </si>
  <si>
    <t>裴</t>
  </si>
  <si>
    <t>裴徘培陪𨛬䣙婄棓毰𤗏𩑢輫</t>
  </si>
  <si>
    <t>[賠]</t>
  </si>
  <si>
    <t>布回</t>
  </si>
  <si>
    <t>桮</t>
  </si>
  <si>
    <t>桮杯盃</t>
  </si>
  <si>
    <t>芳杯</t>
  </si>
  <si>
    <t>肧</t>
  </si>
  <si>
    <t>肧坯㾦醅衃𩵣𤬃抔</t>
  </si>
  <si>
    <t>(胚)</t>
  </si>
  <si>
    <t>五灰</t>
  </si>
  <si>
    <t>鮠</t>
  </si>
  <si>
    <t>鮠桅嵬磑峞</t>
  </si>
  <si>
    <t>阢</t>
  </si>
  <si>
    <t>他回</t>
  </si>
  <si>
    <t>𨌴</t>
  </si>
  <si>
    <t>𨌴𨋱㷟蓷推藬㞜</t>
  </si>
  <si>
    <t>乃回</t>
  </si>
  <si>
    <t>𢅼</t>
  </si>
  <si>
    <t>𢅼捼𨡌</t>
  </si>
  <si>
    <t>臧回</t>
  </si>
  <si>
    <t>嗺</t>
  </si>
  <si>
    <t>嗺脧䘒𡱥</t>
  </si>
  <si>
    <t>呼來</t>
  </si>
  <si>
    <t>咍㾂𨸜</t>
  </si>
  <si>
    <t>苦哀</t>
  </si>
  <si>
    <t>開</t>
  </si>
  <si>
    <t>開㱾侅奒㚊</t>
  </si>
  <si>
    <t>烏開</t>
  </si>
  <si>
    <t>哀</t>
  </si>
  <si>
    <t>哀埃唉㶼欸毐</t>
  </si>
  <si>
    <t>徒哀</t>
  </si>
  <si>
    <t>臺</t>
  </si>
  <si>
    <t>臺擡菭苔炱嬯薹䈚儓檯駘𪒴籉跆𩿡</t>
  </si>
  <si>
    <t>(抬)</t>
  </si>
  <si>
    <t>古哀</t>
  </si>
  <si>
    <t>該</t>
  </si>
  <si>
    <t>該豥垓荄郂㱯剴陔姟絯晐峐祴侅賅㨟胲䬵䶣䐩</t>
  </si>
  <si>
    <t>昨哉</t>
  </si>
  <si>
    <t>裁</t>
  </si>
  <si>
    <t>裁纔財才材䴭溨鼒𦬁</t>
  </si>
  <si>
    <t>洛哀</t>
  </si>
  <si>
    <t>來萊郲騋崍斄𤦃𧳟猍淶鯠鶆䅘𣮉䋱庲㾢棶犛逨𪎂麳𤲓𪑚徠</t>
  </si>
  <si>
    <t>祖才</t>
  </si>
  <si>
    <t>烖</t>
  </si>
  <si>
    <t>烖灾災𤆎栽哉𡿧𦸜𢦔𦳦渽睵</t>
  </si>
  <si>
    <t>()</t>
  </si>
  <si>
    <t>倉才</t>
  </si>
  <si>
    <t>猜</t>
  </si>
  <si>
    <t>猜偲睵䞗</t>
  </si>
  <si>
    <t>扶來</t>
  </si>
  <si>
    <t>𤗏</t>
  </si>
  <si>
    <t>𤗏㯁</t>
  </si>
  <si>
    <t>土來</t>
  </si>
  <si>
    <t>胎</t>
  </si>
  <si>
    <t>胎孡鮐台邰𧉟𩬠</t>
  </si>
  <si>
    <t>戸來</t>
  </si>
  <si>
    <t>孩</t>
  </si>
  <si>
    <t>孩咳頦㨟𧻲䠽䱺豥</t>
  </si>
  <si>
    <t>蘇來</t>
  </si>
  <si>
    <t>鰓</t>
  </si>
  <si>
    <t>鰓揌粞䚡顋愢𪃄毢</t>
  </si>
  <si>
    <t>顋(腮)</t>
  </si>
  <si>
    <t>五來</t>
  </si>
  <si>
    <t>皚</t>
  </si>
  <si>
    <t>皚嵦敳㱯隑剴獃</t>
  </si>
  <si>
    <t>[呆]</t>
  </si>
  <si>
    <t>奴來</t>
  </si>
  <si>
    <t>能</t>
  </si>
  <si>
    <t>能㾍</t>
  </si>
  <si>
    <t>丁來</t>
  </si>
  <si>
    <t>𪒴</t>
  </si>
  <si>
    <t>𪒴懛</t>
  </si>
  <si>
    <t>呆[獃]</t>
  </si>
  <si>
    <t>昌來</t>
  </si>
  <si>
    <t>㹗</t>
  </si>
  <si>
    <t>普才</t>
  </si>
  <si>
    <t>𡜊</t>
  </si>
  <si>
    <t>側鄰</t>
  </si>
  <si>
    <t>眞甄振禛稹磌畛籈侲桭蒖唇㖘帪薽㲀</t>
  </si>
  <si>
    <t>(真)</t>
  </si>
  <si>
    <t>丑人</t>
  </si>
  <si>
    <t>𤣆</t>
  </si>
  <si>
    <t>𤣆胂縝</t>
  </si>
  <si>
    <t>於眞</t>
  </si>
  <si>
    <t>因</t>
  </si>
  <si>
    <t>因茵鞇禋㊀闉駰湮烟氤絪垔陻㘻堙洇姻婣諲裀𦎣歅㧢</t>
  </si>
  <si>
    <t>字數由12改 爲23</t>
  </si>
  <si>
    <t>㊀=Z冖H票示</t>
  </si>
  <si>
    <t>息鄰</t>
  </si>
  <si>
    <t>新</t>
  </si>
  <si>
    <t>新辛薪</t>
  </si>
  <si>
    <t>植鄰</t>
  </si>
  <si>
    <t>辰</t>
  </si>
  <si>
    <t>辰晨䢅敐宸鷐麎桭茞屒臣䢻䣅</t>
  </si>
  <si>
    <t>如鄰</t>
  </si>
  <si>
    <t>仁</t>
  </si>
  <si>
    <t>仁朲人</t>
  </si>
  <si>
    <t>儿</t>
  </si>
  <si>
    <t>食鄰</t>
  </si>
  <si>
    <t>神晨</t>
  </si>
  <si>
    <t>七人</t>
  </si>
  <si>
    <t>親</t>
  </si>
  <si>
    <t>親寴𡪔</t>
  </si>
  <si>
    <t>下珍</t>
  </si>
  <si>
    <t>礥</t>
  </si>
  <si>
    <t>礥𧥺㘋</t>
  </si>
  <si>
    <t>失人</t>
  </si>
  <si>
    <t>申</t>
  </si>
  <si>
    <t>申伸紳娠呻𣢘𠲳眒胂㑗𩉼𣇗身柛䰠訷</t>
  </si>
  <si>
    <t>必鄰</t>
  </si>
  <si>
    <t>賔</t>
  </si>
  <si>
    <t>賔𧶉濱檳䚔顮儐鑌矉𩴱</t>
  </si>
  <si>
    <t>賓古文𡪛原作⿱完貝</t>
  </si>
  <si>
    <t>賔/賓,濱/瀕,𡪛/𧶉</t>
  </si>
  <si>
    <t>力珍</t>
  </si>
  <si>
    <t>㷠</t>
  </si>
  <si>
    <t>㷠燐鄰轔嶙粼磷疄麟麐鱗璘駗翷𧲂瞵獜驎壣𩻜鏻繗潾</t>
  </si>
  <si>
    <t>(粦)</t>
  </si>
  <si>
    <t>巨巾</t>
  </si>
  <si>
    <t>𥎊</t>
  </si>
  <si>
    <t>𥎊㨷堇墐魿</t>
  </si>
  <si>
    <t>陟鄰</t>
  </si>
  <si>
    <t>珍</t>
  </si>
  <si>
    <t>珍鎭塡</t>
  </si>
  <si>
    <t>直珍</t>
  </si>
  <si>
    <t>陳</t>
  </si>
  <si>
    <t>陳敶䍶趁塵</t>
  </si>
  <si>
    <t>將鄰</t>
  </si>
  <si>
    <t>津</t>
  </si>
  <si>
    <t>津𦩨璡濜𦘔</t>
  </si>
  <si>
    <t>𦩨原作⿰舟淮</t>
  </si>
  <si>
    <t>瞋</t>
  </si>
  <si>
    <t>瞋嗔謓䐜𣞟縝</t>
  </si>
  <si>
    <t>匠鄰</t>
  </si>
  <si>
    <t>秦</t>
  </si>
  <si>
    <t>秦螓𤚩</t>
  </si>
  <si>
    <t>翼眞</t>
  </si>
  <si>
    <t>寅</t>
  </si>
  <si>
    <t>寅夤𦟘蔩螾𡐔</t>
  </si>
  <si>
    <t>女鄰</t>
  </si>
  <si>
    <t>紉</t>
  </si>
  <si>
    <t>匹賓</t>
  </si>
  <si>
    <t>繽</t>
  </si>
  <si>
    <t>繽䎙𩴱𢣐𩰝</t>
  </si>
  <si>
    <t>符眞</t>
  </si>
  <si>
    <t>頻</t>
  </si>
  <si>
    <t>頻蘋薲嬪㰋玭蠙獱顰𧭹嚬𩴱𦇖𡤉</t>
  </si>
  <si>
    <t>語巾</t>
  </si>
  <si>
    <t>銀</t>
  </si>
  <si>
    <t>銀㹞狺䖜檭鄞圁誾訔嚚䓄珢䴦垠𪛊泿</t>
  </si>
  <si>
    <t>居銀</t>
  </si>
  <si>
    <t>巾</t>
  </si>
  <si>
    <t>居筠</t>
  </si>
  <si>
    <t>麏</t>
  </si>
  <si>
    <t>麏麇麕頵莙汮</t>
  </si>
  <si>
    <t>爲贇</t>
  </si>
  <si>
    <t>筠</t>
  </si>
  <si>
    <t>筠囩縜荺</t>
  </si>
  <si>
    <t>去倫</t>
  </si>
  <si>
    <t>囷</t>
  </si>
  <si>
    <t>囷箘箟輑𧋕峮𡈋</t>
  </si>
  <si>
    <t>武巾</t>
  </si>
  <si>
    <t>珉</t>
  </si>
  <si>
    <t>珉岷罠閩緡䪸笢旻旼𤸅闅汶㨉忞盿䁕鍲𪃯鈱</t>
  </si>
  <si>
    <t>珉(玟瑉碈)</t>
  </si>
  <si>
    <t>符巾</t>
  </si>
  <si>
    <t>貧</t>
  </si>
  <si>
    <t>貧𡧋</t>
  </si>
  <si>
    <t>於巾</t>
  </si>
  <si>
    <t>𪔗</t>
  </si>
  <si>
    <t>𪔗鼘駰</t>
  </si>
  <si>
    <t>於倫</t>
  </si>
  <si>
    <t>贇</t>
  </si>
  <si>
    <t>贇奫頵蝹</t>
  </si>
  <si>
    <t>府巾</t>
  </si>
  <si>
    <t>彬</t>
  </si>
  <si>
    <t>彬斌份玢豳邠汃霦㻞𥇖攽虨砏</t>
  </si>
  <si>
    <t>彌鄰</t>
  </si>
  <si>
    <t>民</t>
  </si>
  <si>
    <t>民闅䁕泯怋</t>
  </si>
  <si>
    <t>章倫</t>
  </si>
  <si>
    <t>諄惇𥇜肫訰</t>
  </si>
  <si>
    <t>丑倫</t>
  </si>
  <si>
    <t>椿</t>
  </si>
  <si>
    <t>椿楯輴䡅鶞杶櫄瑃</t>
  </si>
  <si>
    <t>直倫</t>
  </si>
  <si>
    <t>䣩</t>
  </si>
  <si>
    <t>䣩㡒</t>
  </si>
  <si>
    <t>相倫</t>
  </si>
  <si>
    <t>荀</t>
  </si>
  <si>
    <t>荀郇詢眴峋珣𣓓洵恂畇檈槆姰㰬</t>
  </si>
  <si>
    <t>常倫</t>
  </si>
  <si>
    <t>純</t>
  </si>
  <si>
    <t>純蓴蒓醇鶉𦎧陙𢗋錞淳𡗥焞䣩</t>
  </si>
  <si>
    <t>如勻</t>
  </si>
  <si>
    <t>犉</t>
  </si>
  <si>
    <t>犉𩀋瞤眴</t>
  </si>
  <si>
    <t>食倫</t>
  </si>
  <si>
    <t>脣</t>
  </si>
  <si>
    <t>脣漘䔚㸪紃</t>
  </si>
  <si>
    <t>漘滣</t>
  </si>
  <si>
    <t>力迍</t>
  </si>
  <si>
    <t>淪</t>
  </si>
  <si>
    <t>淪倫論䑳輪陯鯩蜦棆綸惀侖踚掄䈁</t>
  </si>
  <si>
    <t>[圇]</t>
  </si>
  <si>
    <t>陟綸</t>
  </si>
  <si>
    <t>屯</t>
  </si>
  <si>
    <t>屯窀迍㡒</t>
  </si>
  <si>
    <t>七倫</t>
  </si>
  <si>
    <t>逡</t>
  </si>
  <si>
    <t>逡竣皴㕙墫捘竴踆𠣟夋</t>
  </si>
  <si>
    <t>將倫</t>
  </si>
  <si>
    <t>遵</t>
  </si>
  <si>
    <t>遵跧僎嶟鷷</t>
  </si>
  <si>
    <t>昌脣</t>
  </si>
  <si>
    <t>春</t>
  </si>
  <si>
    <t>昨旬</t>
  </si>
  <si>
    <t>鷷</t>
  </si>
  <si>
    <t>羊倫</t>
  </si>
  <si>
    <t>勻</t>
  </si>
  <si>
    <t>勻畇</t>
  </si>
  <si>
    <t>(匀)昀</t>
  </si>
  <si>
    <t>詳遵</t>
  </si>
  <si>
    <t>旬</t>
  </si>
  <si>
    <t>旬𠣙巡馴循揗㸪紃䋸𪀠洵楯灥㽦𧾩畇䖲</t>
  </si>
  <si>
    <t>居勻</t>
  </si>
  <si>
    <t>均</t>
  </si>
  <si>
    <t>均鈞袀汮</t>
  </si>
  <si>
    <t>渠人</t>
  </si>
  <si>
    <t>𧼒</t>
  </si>
  <si>
    <t>新補,待考**</t>
  </si>
  <si>
    <t>普巾</t>
  </si>
  <si>
    <t>砏</t>
  </si>
  <si>
    <t>砏虨</t>
  </si>
  <si>
    <t>側詵</t>
  </si>
  <si>
    <t>臻蓁搸溱潧𣓀榛樼瀙𨬖轃</t>
  </si>
  <si>
    <t>所臻</t>
  </si>
  <si>
    <t>莘</t>
  </si>
  <si>
    <t>莘㜪扟駪籸䯂甡兟詵侁𩺵屾𨐔燊𦐹𢓠㯜阠姺㾕</t>
  </si>
  <si>
    <t>士臻</t>
  </si>
  <si>
    <t>𦿒</t>
  </si>
  <si>
    <t>𦿒㲀帘</t>
  </si>
  <si>
    <t>無分</t>
  </si>
  <si>
    <t>文聞𦖫彣紋雯馼蟁蚊螡䰚鳼闅汶鼤閩</t>
  </si>
  <si>
    <t>(閿)</t>
  </si>
  <si>
    <t>王分</t>
  </si>
  <si>
    <t>雲</t>
  </si>
  <si>
    <t>雲芸蕓𦔐𦓷耘鄖妘紜溳澐云篔䢵員𪔅愪沄𧶊耺橒䉙</t>
  </si>
  <si>
    <t>於云</t>
  </si>
  <si>
    <t>煴</t>
  </si>
  <si>
    <t>煴氳緼馧蒀𥠺䡝蘊蝹㚃</t>
  </si>
  <si>
    <t>符分</t>
  </si>
  <si>
    <t>汾</t>
  </si>
  <si>
    <t>汾墳氛𣱦鼖䩿𪔵濆焚燌羒豶頒羵䴅枌鳻蕡𦶁橨棼賁葐魵𧮱妢棻梤朌䫶鐼馩馚㞣鼢蚡轒</t>
  </si>
  <si>
    <t>府文</t>
  </si>
  <si>
    <t>分</t>
  </si>
  <si>
    <t>分饙餴扮𡊄𣯻</t>
  </si>
  <si>
    <t>[吩]</t>
  </si>
  <si>
    <t>渠云</t>
  </si>
  <si>
    <t>羣</t>
  </si>
  <si>
    <t>羣帬裠宭𤸷</t>
  </si>
  <si>
    <t>(群)(裙)</t>
  </si>
  <si>
    <t>許云</t>
  </si>
  <si>
    <t>薰</t>
  </si>
  <si>
    <t>薰曛勲勛熏燻獯纁醺葷焄臐</t>
  </si>
  <si>
    <t>(勳)</t>
  </si>
  <si>
    <t>舉云</t>
  </si>
  <si>
    <t>君</t>
  </si>
  <si>
    <t>君軍皸桾䇹莙宭鮶</t>
  </si>
  <si>
    <t>撫文</t>
  </si>
  <si>
    <t>芬</t>
  </si>
  <si>
    <t>芬紛𢁥𣬩衯𦐈棻砏㞣氛雰𨷹錀</t>
  </si>
  <si>
    <t>許斤</t>
  </si>
  <si>
    <t>欣忻昕訢炘邤</t>
  </si>
  <si>
    <t>於斤</t>
  </si>
  <si>
    <t>殷</t>
  </si>
  <si>
    <t>殷慇㶏溵</t>
  </si>
  <si>
    <t>巨斤</t>
  </si>
  <si>
    <t>勤</t>
  </si>
  <si>
    <t>勤芹懃慬懄瘽𥎊蘄</t>
  </si>
  <si>
    <t>舉欣</t>
  </si>
  <si>
    <t>斤</t>
  </si>
  <si>
    <t>斤筋䈥釿</t>
  </si>
  <si>
    <t>語斤</t>
  </si>
  <si>
    <t>䖐</t>
  </si>
  <si>
    <t>䖐㹜圻垠齗齦䴦斦𪛊䓄狺鄞</t>
  </si>
  <si>
    <t>11-&gt;12!</t>
  </si>
  <si>
    <t>愚袁</t>
  </si>
  <si>
    <t>元原𨙅源厵杬嫄沅騵黿羱蚖𧔞芫邧榞謜㹉䬧獂阮蒝</t>
  </si>
  <si>
    <t>𨙅备下原从彔</t>
  </si>
  <si>
    <t>螈</t>
  </si>
  <si>
    <t>雨元</t>
  </si>
  <si>
    <t>袁</t>
  </si>
  <si>
    <t>袁爰垣𩫧園援榬轅鶢媛洹溒𧻚蝯猨猿</t>
  </si>
  <si>
    <t>附袁</t>
  </si>
  <si>
    <t>煩</t>
  </si>
  <si>
    <t>煩番𨆌蹯繁蘩薠樊𢶃繙燔膰瀿羳䪤鷭蟠蕃蠜礬𪖇𨟄鐇璠笲𥢌㺕襎袢棥緐𥿋墦𢐲䮳旛𧢜藩</t>
  </si>
  <si>
    <t>䪤原作⿰番韭</t>
  </si>
  <si>
    <t>䪤原作H番韭</t>
  </si>
  <si>
    <t>孚袁</t>
  </si>
  <si>
    <t>飜</t>
  </si>
  <si>
    <t>飜翻旛番幡𤃳𤄜轓繙反</t>
  </si>
  <si>
    <t>況袁</t>
  </si>
  <si>
    <t>暄</t>
  </si>
  <si>
    <t>暄煖喛萱䁔諼塤壎䳦吅貆喧諠愋讙翧䚭䚙蝖</t>
  </si>
  <si>
    <t>煊</t>
  </si>
  <si>
    <t>於袁</t>
  </si>
  <si>
    <t>鴛</t>
  </si>
  <si>
    <t>鴛冤㠾鵷𣹠惌䥉宛蜿𩝸蒬怨𡟰葾䡝䩩裷眢</t>
  </si>
  <si>
    <t>語軒</t>
  </si>
  <si>
    <t>言</t>
  </si>
  <si>
    <t>言琂甗䇾䓂</t>
  </si>
  <si>
    <t>丘言</t>
  </si>
  <si>
    <t>攑</t>
  </si>
  <si>
    <t>攑䞿</t>
  </si>
  <si>
    <r>
      <rPr>
        <sz val="24"/>
        <color theme="1"/>
        <rFont val="KangXi Font Full Version"/>
        <family val="3"/>
        <charset val="136"/>
      </rPr>
      <t>虚言</t>
    </r>
    <phoneticPr fontId="5" type="noConversion"/>
  </si>
  <si>
    <t>軒</t>
  </si>
  <si>
    <t>軒掀鶱䡣蓒䞿</t>
  </si>
  <si>
    <t>居言</t>
  </si>
  <si>
    <t>𢳚</t>
  </si>
  <si>
    <t>𢳚𣘖靬鞬𩎀㓺犍腱騝䭈𩱡𩱤</t>
  </si>
  <si>
    <t>謁言</t>
  </si>
  <si>
    <t>蔫</t>
  </si>
  <si>
    <t>蔫焉</t>
  </si>
  <si>
    <t>甫煩</t>
  </si>
  <si>
    <t>蕃藩轓鱕籓鐇</t>
  </si>
  <si>
    <t>巨言</t>
  </si>
  <si>
    <t>𥴤</t>
  </si>
  <si>
    <t>𥴤赶</t>
  </si>
  <si>
    <t>武元</t>
  </si>
  <si>
    <t>樠</t>
  </si>
  <si>
    <t>戸昆</t>
  </si>
  <si>
    <t>䰟</t>
  </si>
  <si>
    <t>䰟㮯䮝𤟤餛餫䴷鼲楎渾沄忶𦸌俒㑮䡣堚𢣒𣝂㨡煇顐𧡡琿</t>
  </si>
  <si>
    <t>古渾</t>
  </si>
  <si>
    <t>昆</t>
  </si>
  <si>
    <t>昆晜𥊽菎㡓褌崐琨鵾鶤鯤䖵蜫惃㱎錕瑻𪋆猑騉</t>
  </si>
  <si>
    <t>㱎原作⿱眔𩵢</t>
  </si>
  <si>
    <t>㡓(𢃭)</t>
  </si>
  <si>
    <t>烏渾</t>
  </si>
  <si>
    <t>𥁕</t>
  </si>
  <si>
    <t>𥁕溫輼蕰𩥈殟鴛𨜵豱緼韞㼔𪉸</t>
  </si>
  <si>
    <t>昷(温)/瘟</t>
  </si>
  <si>
    <t>莫奔</t>
  </si>
  <si>
    <t>門</t>
  </si>
  <si>
    <t>門捫樠虋璊亹𤅣怋䫒𣯩䟂䊟𪈿</t>
  </si>
  <si>
    <t>思渾</t>
  </si>
  <si>
    <t>孫</t>
  </si>
  <si>
    <t>孫蓀飧蕵猻搎</t>
  </si>
  <si>
    <t>祖昆</t>
  </si>
  <si>
    <t>尊</t>
  </si>
  <si>
    <t>尊罇樽嶟繜</t>
  </si>
  <si>
    <t>徂尊</t>
  </si>
  <si>
    <t>存</t>
  </si>
  <si>
    <t>存蹲拵𨚲袸</t>
  </si>
  <si>
    <t>都昆</t>
  </si>
  <si>
    <t>敦</t>
  </si>
  <si>
    <t>敦惇弴㢯驐墩𤭞</t>
  </si>
  <si>
    <t>[噸][礅]</t>
  </si>
  <si>
    <t>他昆</t>
  </si>
  <si>
    <t>暾</t>
  </si>
  <si>
    <t>暾燉涒𪏆噋𧑒黗</t>
  </si>
  <si>
    <t>徒渾</t>
  </si>
  <si>
    <t>屯豚㹠豘窀臀𡱂𦞠𩪡軘飩𥴫坉沌邨燉忳啍芚庉𪎶𤫭</t>
  </si>
  <si>
    <t>此尊</t>
  </si>
  <si>
    <t>村</t>
  </si>
  <si>
    <t>牛昆</t>
  </si>
  <si>
    <t>㑮</t>
  </si>
  <si>
    <t>㑮瘒顐梱</t>
  </si>
  <si>
    <t>蒲奔</t>
  </si>
  <si>
    <t>盆</t>
  </si>
  <si>
    <t>盆葐𪂽湓</t>
  </si>
  <si>
    <t>博昆</t>
  </si>
  <si>
    <t>奔</t>
  </si>
  <si>
    <t>奔賁䴅犇</t>
  </si>
  <si>
    <t>錛</t>
  </si>
  <si>
    <t>盧昆</t>
  </si>
  <si>
    <t>論</t>
  </si>
  <si>
    <t>論崘掄菕</t>
  </si>
  <si>
    <t>苦昆</t>
  </si>
  <si>
    <t>坤</t>
  </si>
  <si>
    <t>坤巛髡𩒱臗髖豤</t>
  </si>
  <si>
    <t>呼昆</t>
  </si>
  <si>
    <t>昏</t>
  </si>
  <si>
    <t>昏惛婚棔閽殙𣣏</t>
  </si>
  <si>
    <t>普魂</t>
  </si>
  <si>
    <t>濆</t>
  </si>
  <si>
    <t>濆噴歕</t>
  </si>
  <si>
    <t>奴昆</t>
  </si>
  <si>
    <t>黁</t>
  </si>
  <si>
    <t>戸恩</t>
  </si>
  <si>
    <t>痕鞎拫㯊</t>
  </si>
  <si>
    <t>古痕</t>
  </si>
  <si>
    <t>根</t>
  </si>
  <si>
    <t>根跟𣥦珢</t>
  </si>
  <si>
    <t>烏痕</t>
  </si>
  <si>
    <t>恩</t>
  </si>
  <si>
    <t>恩𤇯煾</t>
  </si>
  <si>
    <t>吐根</t>
  </si>
  <si>
    <t>吞</t>
  </si>
  <si>
    <t>五根</t>
  </si>
  <si>
    <t>垠</t>
  </si>
  <si>
    <t>垠圻泿</t>
  </si>
  <si>
    <t>胡安</t>
  </si>
  <si>
    <t>寒𩏑韓𦺦翰鶾邯邗虷汗𧃙䮧</t>
  </si>
  <si>
    <t>俄寒</t>
  </si>
  <si>
    <t>豻</t>
  </si>
  <si>
    <t>豻犴雃𡽜</t>
  </si>
  <si>
    <t>都寒</t>
  </si>
  <si>
    <t>單</t>
  </si>
  <si>
    <t>單襌鄲丹殫簞匰㠆癉䐷</t>
  </si>
  <si>
    <t>烏寒</t>
  </si>
  <si>
    <t>安</t>
  </si>
  <si>
    <t>安䀂鞌䢿侒</t>
  </si>
  <si>
    <t>鞌(鞍)</t>
  </si>
  <si>
    <t>那干</t>
  </si>
  <si>
    <t>難</t>
  </si>
  <si>
    <t>難𪇠𩁘𩁣</t>
  </si>
  <si>
    <t>𧆖</t>
  </si>
  <si>
    <t>七安</t>
  </si>
  <si>
    <t>餐</t>
  </si>
  <si>
    <t>餐湌䉔</t>
  </si>
  <si>
    <t>(飡)</t>
  </si>
  <si>
    <t>他干</t>
  </si>
  <si>
    <t>灘</t>
  </si>
  <si>
    <t>灘嘽嘆擹譠痑攤𦧴嬗㨏</t>
  </si>
  <si>
    <t>[癱]</t>
  </si>
  <si>
    <t>蘇干</t>
  </si>
  <si>
    <t>𦙽</t>
  </si>
  <si>
    <t>𦙽跚珊姍䈀</t>
  </si>
  <si>
    <t>𦙱</t>
  </si>
  <si>
    <t>徒干</t>
  </si>
  <si>
    <t>壇</t>
  </si>
  <si>
    <t>壇檀鷤癉撣彈驒驙但胆繟儃聅唌貚</t>
  </si>
  <si>
    <t>昨干</t>
  </si>
  <si>
    <t>殘</t>
  </si>
  <si>
    <t>殘䏼㱚戔𥂥𣦻帴</t>
  </si>
  <si>
    <t>(𣦼)</t>
  </si>
  <si>
    <t>古寒</t>
  </si>
  <si>
    <t>干</t>
  </si>
  <si>
    <t>干乾漧竿肝奸鳱玕邗汗迀㿻𢧀忓𨝌𡯋</t>
  </si>
  <si>
    <t>落干</t>
  </si>
  <si>
    <t>蘭</t>
  </si>
  <si>
    <t>蘭瀾闌讕攔𨷻籣䪍欄躝幱㘓</t>
  </si>
  <si>
    <t>斓</t>
  </si>
  <si>
    <t>苦寒</t>
  </si>
  <si>
    <t>看</t>
  </si>
  <si>
    <t>看栞𣓁靬臤刊</t>
  </si>
  <si>
    <t>缺⿸倝目</t>
  </si>
  <si>
    <t>許干</t>
  </si>
  <si>
    <t>頇</t>
  </si>
  <si>
    <t>頇鼾</t>
  </si>
  <si>
    <t>乃官</t>
  </si>
  <si>
    <t>濡</t>
  </si>
  <si>
    <t>胡官</t>
  </si>
  <si>
    <t>桓完䴟𩾞丸瓛紈𦼉萑洹汍絙芄豲梡荁莞綄𦏊萈貆狟峘㿪䎠垸寏院捖</t>
  </si>
  <si>
    <t>27-&gt;29䴟下从丸sum30?</t>
  </si>
  <si>
    <t>(雚)</t>
  </si>
  <si>
    <t>五丸</t>
  </si>
  <si>
    <t>岏</t>
  </si>
  <si>
    <t>岏刓园忨蚖䯈羱黿抏𠒢</t>
  </si>
  <si>
    <t>多官</t>
  </si>
  <si>
    <t>端褍剬𧤗耑鍴𥵣竱𦾸𥠄偳</t>
  </si>
  <si>
    <t>一丸</t>
  </si>
  <si>
    <t>剜</t>
  </si>
  <si>
    <t>剜眢豌蜿帵婠</t>
  </si>
  <si>
    <t>他端</t>
  </si>
  <si>
    <t>湍</t>
  </si>
  <si>
    <t>湍貒䵎𪏆煓偳</t>
  </si>
  <si>
    <t>素官</t>
  </si>
  <si>
    <t>酸</t>
  </si>
  <si>
    <t>酸狻䝜痠𩆑</t>
  </si>
  <si>
    <t>度官</t>
  </si>
  <si>
    <t>團</t>
  </si>
  <si>
    <t>團慱篿剸鄟𧐕敦漙鷒𪆃摶𩅂</t>
  </si>
  <si>
    <t>在丸</t>
  </si>
  <si>
    <t>櫕</t>
  </si>
  <si>
    <t>櫕巑𩎈菆襸酇穳𥣚劗</t>
  </si>
  <si>
    <t>刪纂</t>
  </si>
  <si>
    <t>躦</t>
  </si>
  <si>
    <t>古丸</t>
  </si>
  <si>
    <t>官</t>
  </si>
  <si>
    <t>官悹莞棺觀貫冠涫倌毌</t>
  </si>
  <si>
    <t>落官</t>
  </si>
  <si>
    <t>鑾</t>
  </si>
  <si>
    <t>鑾鸞巒欒羉𧄶䜌㱍臠灤灓𤼙圞曫</t>
  </si>
  <si>
    <t>呼官</t>
  </si>
  <si>
    <t>歡</t>
  </si>
  <si>
    <t>歡懽驩貆貛𪈩鴅酄獾犿𡚊讙𠂄</t>
  </si>
  <si>
    <t>苦官</t>
  </si>
  <si>
    <t>寬</t>
  </si>
  <si>
    <t>寬髖</t>
  </si>
  <si>
    <t>借官</t>
  </si>
  <si>
    <t>鑚</t>
  </si>
  <si>
    <t>鑚𩎑𩎈䡽𣀶劗</t>
  </si>
  <si>
    <t>薄官</t>
  </si>
  <si>
    <t>槃</t>
  </si>
  <si>
    <t>槃盤鎜柈瘢磻幋磐䰉般蹣搫鞶繁𪄀𥈼媻縏蟠𪒀䈲𤠍</t>
  </si>
  <si>
    <t>母官</t>
  </si>
  <si>
    <t>瞞</t>
  </si>
  <si>
    <t>瞞顢謾蹣䊡饅慲鏝槾墁㒼鞔樠鰻曼蔓䜱𤡁䟂𦔔芇悗鬗絻</t>
  </si>
  <si>
    <t>普官</t>
  </si>
  <si>
    <t>潘</t>
  </si>
  <si>
    <t>潘㽃番拌㢖𤺏</t>
  </si>
  <si>
    <t>北潘</t>
  </si>
  <si>
    <t>𤳖</t>
  </si>
  <si>
    <t>𤳖般䈲𠦒</t>
  </si>
  <si>
    <t>(搬)</t>
  </si>
  <si>
    <t>所姦</t>
  </si>
  <si>
    <t>刪訕潸𣧱狦</t>
  </si>
  <si>
    <t>古還</t>
  </si>
  <si>
    <t>關</t>
  </si>
  <si>
    <t>關関癏擐𠴨𢇇</t>
  </si>
  <si>
    <t>烏關</t>
  </si>
  <si>
    <t>彎</t>
  </si>
  <si>
    <t>彎灣䘎𩅦潫</t>
  </si>
  <si>
    <t>數還</t>
  </si>
  <si>
    <t>𣠯</t>
  </si>
  <si>
    <t>(閂)</t>
  </si>
  <si>
    <t>戸關</t>
  </si>
  <si>
    <t>還</t>
  </si>
  <si>
    <t>還環𠟼鬟寰闤糫鍰圜鐶轘𡍦䍺𦏖郇澴𩙽䭴㡲𦣴</t>
  </si>
  <si>
    <t>布還</t>
  </si>
  <si>
    <t>班</t>
  </si>
  <si>
    <t>班頒鳻朌螌斑辬䰉般斒鯿扳𠔯</t>
  </si>
  <si>
    <t>[癍]</t>
  </si>
  <si>
    <t>莫還</t>
  </si>
  <si>
    <t>蠻</t>
  </si>
  <si>
    <t>蠻𪈮獌鬘謾䅼𪑪</t>
  </si>
  <si>
    <t>五姦</t>
  </si>
  <si>
    <t>顏</t>
  </si>
  <si>
    <t>顏楌</t>
  </si>
  <si>
    <t>(顔)</t>
  </si>
  <si>
    <t>古顔</t>
  </si>
  <si>
    <t>姦</t>
  </si>
  <si>
    <t>姦菅葌䔵</t>
  </si>
  <si>
    <t>奸</t>
  </si>
  <si>
    <t>普班</t>
  </si>
  <si>
    <t>攀</t>
  </si>
  <si>
    <t>攀扳眅</t>
  </si>
  <si>
    <t>奴還</t>
  </si>
  <si>
    <t>奻</t>
  </si>
  <si>
    <t>五還</t>
  </si>
  <si>
    <t>𤸷</t>
  </si>
  <si>
    <t>𤸷頑</t>
  </si>
  <si>
    <t>丘姦</t>
  </si>
  <si>
    <t>馯</t>
  </si>
  <si>
    <t>可顔</t>
  </si>
  <si>
    <t>豻鬜</t>
  </si>
  <si>
    <t>阻頑</t>
  </si>
  <si>
    <t>跧</t>
  </si>
  <si>
    <t>山疝邖</t>
  </si>
  <si>
    <t>古頑</t>
  </si>
  <si>
    <t>鰥</t>
  </si>
  <si>
    <t>鰥䤽綸</t>
  </si>
  <si>
    <t>古閑</t>
  </si>
  <si>
    <t>閒</t>
  </si>
  <si>
    <t>閒艱囏靬蕑覸</t>
  </si>
  <si>
    <t>間</t>
  </si>
  <si>
    <t>戸閒</t>
  </si>
  <si>
    <t>閑</t>
  </si>
  <si>
    <t>閑嫺癇𩦂蛝瞯鷴藖憪</t>
  </si>
  <si>
    <t>(閒)(嫻)(𥊺)(鷳)</t>
  </si>
  <si>
    <t>苦閑</t>
  </si>
  <si>
    <t>慳</t>
  </si>
  <si>
    <t>慳𧢞顅掔鬝羥臤𩋆</t>
  </si>
  <si>
    <t>士山</t>
  </si>
  <si>
    <t>虥</t>
  </si>
  <si>
    <t>虥潺孱僝䡲𨬖𡎻</t>
  </si>
  <si>
    <t>許閒</t>
  </si>
  <si>
    <t>羴</t>
  </si>
  <si>
    <t>五閑</t>
  </si>
  <si>
    <t>詽</t>
  </si>
  <si>
    <t>詽𤡥㗴虤</t>
  </si>
  <si>
    <t>烏閑</t>
  </si>
  <si>
    <t>黰</t>
  </si>
  <si>
    <t>黰𦎣殷㸶黫</t>
  </si>
  <si>
    <t>方閑</t>
  </si>
  <si>
    <t>斒</t>
  </si>
  <si>
    <t>斒虨</t>
  </si>
  <si>
    <t>力閑</t>
  </si>
  <si>
    <t>斕</t>
  </si>
  <si>
    <t>斕𢿻𢛓潾</t>
  </si>
  <si>
    <t>女閑</t>
  </si>
  <si>
    <t>嘫</t>
  </si>
  <si>
    <t>嘫㬮</t>
  </si>
  <si>
    <t>充山</t>
  </si>
  <si>
    <t>㺗</t>
  </si>
  <si>
    <t>委鰥</t>
  </si>
  <si>
    <t>嬽</t>
  </si>
  <si>
    <t>墜頑</t>
  </si>
  <si>
    <t>窀</t>
  </si>
  <si>
    <t>力頑</t>
  </si>
  <si>
    <t>𡰠</t>
  </si>
  <si>
    <t>跪頑</t>
  </si>
  <si>
    <t>𡰝</t>
  </si>
  <si>
    <t>陟山</t>
  </si>
  <si>
    <t>譠</t>
  </si>
  <si>
    <t>譠㣶</t>
  </si>
  <si>
    <t>直閑</t>
  </si>
  <si>
    <t>獲頑</t>
  </si>
  <si>
    <t>湲</t>
  </si>
  <si>
    <t>昨閑</t>
  </si>
  <si>
    <t>虥𡎻</t>
  </si>
  <si>
    <t>蘇前</t>
  </si>
  <si>
    <t>先躚蹮𥑻</t>
  </si>
  <si>
    <t>昨先</t>
  </si>
  <si>
    <t>前</t>
  </si>
  <si>
    <t>前歬騚湔𥮒</t>
  </si>
  <si>
    <t>缺⿱𥫗瀸,以集韻所舉異體字「𥮓」代之</t>
  </si>
  <si>
    <t>(𥮓)</t>
  </si>
  <si>
    <t>蒼先</t>
  </si>
  <si>
    <t>千</t>
  </si>
  <si>
    <t>千圱阡汘仟芊谸迁杄</t>
  </si>
  <si>
    <t>則前</t>
  </si>
  <si>
    <t>箋</t>
  </si>
  <si>
    <t>箋牋㮍瀳帴韉淺湔𢃬𣚙轃濺籛𣝕𨕨</t>
  </si>
  <si>
    <t>他前</t>
  </si>
  <si>
    <t>天</t>
  </si>
  <si>
    <t>天𠀘䒶𦧝吞詽</t>
  </si>
  <si>
    <t>古賢</t>
  </si>
  <si>
    <t>堅</t>
  </si>
  <si>
    <t>堅鑒𢮂㡉幵肩鳽豜𧱚猏菺𪊑麉鵳鰹䶬䌑</t>
  </si>
  <si>
    <t>(豣)</t>
  </si>
  <si>
    <t>胡田</t>
  </si>
  <si>
    <t>賢</t>
  </si>
  <si>
    <t>賢臤弦絃舷胘蚿𢛆𠛑伭𢮂𦱁婱𧼏礥痃㘋</t>
  </si>
  <si>
    <t>烏前</t>
  </si>
  <si>
    <t>煙</t>
  </si>
  <si>
    <t>煙烟𡨾𤎟燕咽橪驠湮胭𥷀閼</t>
  </si>
  <si>
    <t>煙(菸)</t>
  </si>
  <si>
    <t>落賢</t>
  </si>
  <si>
    <t>蓮</t>
  </si>
  <si>
    <t>蓮憐怜嗹縺𪍴𨏩零</t>
  </si>
  <si>
    <t>徒年</t>
  </si>
  <si>
    <t>田</t>
  </si>
  <si>
    <t>田佃畋畇塡窴闐䟧𦧴鈿䡘沺磌鷏嗔𨌈滇貚搷</t>
  </si>
  <si>
    <t>刪寘</t>
  </si>
  <si>
    <t>(填)</t>
  </si>
  <si>
    <t>奴顚</t>
  </si>
  <si>
    <t>秊</t>
  </si>
  <si>
    <t>秊年𨛲</t>
  </si>
  <si>
    <t>都年</t>
  </si>
  <si>
    <t>顚</t>
  </si>
  <si>
    <t>顚㒹齻𩥄槙瘨癲滇𧽍巔驒𠑘傎蹎厧</t>
  </si>
  <si>
    <t>(顛)</t>
  </si>
  <si>
    <t>苦堅</t>
  </si>
  <si>
    <t>牽</t>
  </si>
  <si>
    <t>牽縴郉汧蚈𪊑掔岍雃</t>
  </si>
  <si>
    <t>五堅</t>
  </si>
  <si>
    <t>姸</t>
  </si>
  <si>
    <t>姸鳽硏𥓋揅㿼趼俓</t>
  </si>
  <si>
    <t>(妍)(研)</t>
  </si>
  <si>
    <t>莫賢</t>
  </si>
  <si>
    <t>眠</t>
  </si>
  <si>
    <t>眠瞑䏃矏𥌂䰓㝰</t>
  </si>
  <si>
    <t>部田</t>
  </si>
  <si>
    <t>蹁</t>
  </si>
  <si>
    <t>蹁蠙骿軿駢㼐胼跰楄賆玭琕</t>
  </si>
  <si>
    <t>烏玄</t>
  </si>
  <si>
    <t>淵</t>
  </si>
  <si>
    <t>淵𠝃囦㾓弲剈鼘𨓯䨊蜎</t>
  </si>
  <si>
    <t>古玄</t>
  </si>
  <si>
    <t>涓</t>
  </si>
  <si>
    <t>涓睊蠲𦮻䅌鵑焆鞙</t>
  </si>
  <si>
    <t>火玄</t>
  </si>
  <si>
    <t>鋗</t>
  </si>
  <si>
    <t>鋗駽㘣梋矎</t>
  </si>
  <si>
    <t>布玄</t>
  </si>
  <si>
    <t>邊</t>
  </si>
  <si>
    <t>邊籩𤄺甂蝙猵𥣰編萹𨇱𠑟牑䟍蹁</t>
  </si>
  <si>
    <t>胡涓</t>
  </si>
  <si>
    <t>玄</t>
  </si>
  <si>
    <t>玄縣懸眩䮄玹玆䙲𥌭𠆺盷胘訇</t>
  </si>
  <si>
    <t>䙲原作⿱襾升</t>
  </si>
  <si>
    <t>呼煙</t>
  </si>
  <si>
    <t>祆</t>
  </si>
  <si>
    <t>祆訮</t>
  </si>
  <si>
    <t>崇玄</t>
  </si>
  <si>
    <t>𤜼</t>
  </si>
  <si>
    <t>相然</t>
  </si>
  <si>
    <t>仙僊㒨㲔䉳苮躚秈鮮硟鱻廯</t>
  </si>
  <si>
    <t>昨仙</t>
  </si>
  <si>
    <t>錢</t>
  </si>
  <si>
    <t>錢𧔢</t>
  </si>
  <si>
    <t>七然</t>
  </si>
  <si>
    <t>遷</t>
  </si>
  <si>
    <t>遷𨙙𠨧𨝍櫏䉦韆㿊</t>
  </si>
  <si>
    <t>子仙</t>
  </si>
  <si>
    <t>煎</t>
  </si>
  <si>
    <t>煎湔葏鬋</t>
  </si>
  <si>
    <t>如延</t>
  </si>
  <si>
    <t>然</t>
  </si>
  <si>
    <t>然燃𤡮㜣肰繎𥳚䕼𤓉</t>
  </si>
  <si>
    <t>以然</t>
  </si>
  <si>
    <t>延</t>
  </si>
  <si>
    <t>延埏筵狿郔綖蜒䘰鋋䀽𨕐䢭莚</t>
  </si>
  <si>
    <t>諸延</t>
  </si>
  <si>
    <t>𩜾</t>
  </si>
  <si>
    <t>𩜾饘旃旜栴氈鸇𩔣</t>
  </si>
  <si>
    <t>居延</t>
  </si>
  <si>
    <t>甄</t>
  </si>
  <si>
    <t>甄薽籈</t>
  </si>
  <si>
    <t>張連</t>
  </si>
  <si>
    <t>邅</t>
  </si>
  <si>
    <t>邅𧾍驙鱣𩼼</t>
  </si>
  <si>
    <t>士連</t>
  </si>
  <si>
    <t>潺</t>
  </si>
  <si>
    <t>潺孱𨬖䡲𡎻</t>
  </si>
  <si>
    <t>式連</t>
  </si>
  <si>
    <t>羶</t>
  </si>
  <si>
    <t>羶埏挻扇煽鯅脠䘰</t>
  </si>
  <si>
    <t>丑延</t>
  </si>
  <si>
    <t>脠</t>
  </si>
  <si>
    <t>脠梴鏈㢟</t>
  </si>
  <si>
    <t>市連</t>
  </si>
  <si>
    <t>鋋</t>
  </si>
  <si>
    <t>鋋單蟬撣儃僤禪澶嬋</t>
  </si>
  <si>
    <t>直連</t>
  </si>
  <si>
    <t>纏</t>
  </si>
  <si>
    <t>纏緾躔瀍鄽𨷭𧾍𧔊廛㙻</t>
  </si>
  <si>
    <t>許延</t>
  </si>
  <si>
    <t>嘕</t>
  </si>
  <si>
    <t>嘕屳嫣𦒜</t>
  </si>
  <si>
    <t>力延</t>
  </si>
  <si>
    <t>連</t>
  </si>
  <si>
    <t>連聮漣翴鰱㺦令鏈䃛㦁槤𪚁㶌</t>
  </si>
  <si>
    <t>(聯)</t>
  </si>
  <si>
    <t>芳連</t>
  </si>
  <si>
    <t>篇</t>
  </si>
  <si>
    <t>篇偏翩媥㾫扁萹</t>
  </si>
  <si>
    <t>[犏]</t>
  </si>
  <si>
    <t>房連</t>
  </si>
  <si>
    <t>便</t>
  </si>
  <si>
    <t>便緶楩平諞㛹箯𧍲楄</t>
  </si>
  <si>
    <t>武延</t>
  </si>
  <si>
    <t>緜</t>
  </si>
  <si>
    <t>緜綿棉謾矊蝒𧉄矏𢣔芇宀𩕰櫋𣏜臱㮌𣡠</t>
  </si>
  <si>
    <t>疾緣</t>
  </si>
  <si>
    <t>全</t>
  </si>
  <si>
    <t>全仝泉𧍭牷䀬葲</t>
  </si>
  <si>
    <t>須緣</t>
  </si>
  <si>
    <t>宣</t>
  </si>
  <si>
    <t>宣揎㩊䳦愃𡈣𩕖瑄𩓧</t>
  </si>
  <si>
    <t>子泉</t>
  </si>
  <si>
    <t>鐫</t>
  </si>
  <si>
    <t>鐫鋑朘剶</t>
  </si>
  <si>
    <t>許緣</t>
  </si>
  <si>
    <t>翾</t>
  </si>
  <si>
    <t>翾儇弲蠉𧾎嬛譞頨𥌭</t>
  </si>
  <si>
    <t>而緣</t>
  </si>
  <si>
    <t>堧</t>
  </si>
  <si>
    <t>堧䙇𤲬瑌撋繎</t>
  </si>
  <si>
    <t>昌緣</t>
  </si>
  <si>
    <t>穿川灥</t>
  </si>
  <si>
    <t>與專</t>
  </si>
  <si>
    <t>沿</t>
  </si>
  <si>
    <t>沿㳂鉛鈆櫞捐鳶蝝緣䱲𦿂𦛔</t>
  </si>
  <si>
    <t>似宣</t>
  </si>
  <si>
    <t>旋</t>
  </si>
  <si>
    <t>旋檈璿𤩅𤫀䗠㳬琁璇𣟳蜁㔯還圓䁢嫙鏇</t>
  </si>
  <si>
    <t>於緣</t>
  </si>
  <si>
    <t>娟</t>
  </si>
  <si>
    <t>娟嬛悁蜎𡷡潫𡣬</t>
  </si>
  <si>
    <t>食川</t>
  </si>
  <si>
    <t>船</t>
  </si>
  <si>
    <t>船舩</t>
  </si>
  <si>
    <t>卑連</t>
  </si>
  <si>
    <t>鞭</t>
  </si>
  <si>
    <t>鞭鯾鯿編箯揙</t>
  </si>
  <si>
    <t>夕連</t>
  </si>
  <si>
    <t>㳄</t>
  </si>
  <si>
    <t>㳄涎</t>
  </si>
  <si>
    <t>此緣</t>
  </si>
  <si>
    <t>詮</t>
  </si>
  <si>
    <t>詮銓硂痊佺悛駩筌絟譔謜縓恮荃𠛮峑𠥙鐉拴</t>
  </si>
  <si>
    <t>𠥙?</t>
  </si>
  <si>
    <t>輇</t>
  </si>
  <si>
    <t>職緣</t>
  </si>
  <si>
    <t>專</t>
  </si>
  <si>
    <t>專甎顓篿嫥諯湍膞鱄鷒𩠹鄟</t>
  </si>
  <si>
    <t>叀瑼摶剸[磚]</t>
  </si>
  <si>
    <t>市緣</t>
  </si>
  <si>
    <t>遄</t>
  </si>
  <si>
    <t>遄篅圌諯輲輇椯歂</t>
  </si>
  <si>
    <t>王權</t>
  </si>
  <si>
    <t>貟</t>
  </si>
  <si>
    <t>貟圜圓湲</t>
  </si>
  <si>
    <t>員</t>
  </si>
  <si>
    <t>莊緣</t>
  </si>
  <si>
    <t>恮</t>
  </si>
  <si>
    <t>恮跧䀬蟤</t>
  </si>
  <si>
    <t>山貟</t>
    <phoneticPr fontId="15" type="noConversion"/>
  </si>
  <si>
    <t>栓</t>
    <phoneticPr fontId="15" type="noConversion"/>
  </si>
  <si>
    <t>栓𨏉</t>
  </si>
  <si>
    <t>丑緣</t>
  </si>
  <si>
    <t>猭</t>
  </si>
  <si>
    <t>猭剶</t>
  </si>
  <si>
    <t>渠焉</t>
  </si>
  <si>
    <t>乾</t>
  </si>
  <si>
    <t>乾虔犍鰬𨜻騝榩鍵揵</t>
  </si>
  <si>
    <t>𠢅[掮]</t>
  </si>
  <si>
    <t>去乾</t>
  </si>
  <si>
    <t>愆</t>
  </si>
  <si>
    <t>愆䇂諐𠎝褰騫䙭𧽐攐㗔</t>
  </si>
  <si>
    <t>巨貟</t>
    <phoneticPr fontId="15" type="noConversion"/>
  </si>
  <si>
    <t>權</t>
  </si>
  <si>
    <t>權拳狋觠顴踡婘孉䠰𤷄犈蠸齤卷𪈻𥆗𥁠𢑆鬈䟒䑏蜷捲</t>
  </si>
  <si>
    <t>缺⿸疒卷</t>
  </si>
  <si>
    <t>直攣</t>
  </si>
  <si>
    <t>椽</t>
  </si>
  <si>
    <t>椽傳</t>
  </si>
  <si>
    <t>吕貟</t>
    <phoneticPr fontId="5" type="noConversion"/>
  </si>
  <si>
    <t>攣</t>
  </si>
  <si>
    <t>攣𤼙䜌</t>
    <phoneticPr fontId="15" type="noConversion"/>
  </si>
  <si>
    <t>𤼣</t>
  </si>
  <si>
    <t>丘圓</t>
  </si>
  <si>
    <t>弮</t>
  </si>
  <si>
    <t>弮㒽棬鬈𨟠</t>
  </si>
  <si>
    <t>(圈)</t>
  </si>
  <si>
    <t>於乾</t>
  </si>
  <si>
    <t>焉</t>
  </si>
  <si>
    <t>焉閼蔫嫣鄢</t>
  </si>
  <si>
    <t>有乾</t>
  </si>
  <si>
    <t>漹</t>
  </si>
  <si>
    <t>漹䗡焉</t>
  </si>
  <si>
    <t>於權</t>
  </si>
  <si>
    <t>嬽潫</t>
  </si>
  <si>
    <t>尺延</t>
  </si>
  <si>
    <t>燀</t>
  </si>
  <si>
    <t>丁全</t>
  </si>
  <si>
    <t>居貟</t>
    <phoneticPr fontId="15" type="noConversion"/>
  </si>
  <si>
    <t>勬</t>
  </si>
  <si>
    <t>蘇彫</t>
  </si>
  <si>
    <t>蕭簫彇蟰橚潚𩙚踃㩋箾𦐺㲖艘瞍翛撨</t>
  </si>
  <si>
    <t>(蠨)瀟</t>
  </si>
  <si>
    <t>吐彫</t>
  </si>
  <si>
    <t>祧</t>
  </si>
  <si>
    <t>祧佻挑脁恌𣂁庣銚趒聎蓧</t>
  </si>
  <si>
    <t>都聊</t>
  </si>
  <si>
    <t>貂</t>
  </si>
  <si>
    <t>貂䯾𠚥刁琱凋鯛䂏雕鵰蛁彫𧜣𧘨䒒𦶌𦨣𩾗㚋奝弴瞗</t>
  </si>
  <si>
    <t>𠚥原作⿰刁刂</t>
  </si>
  <si>
    <t>[碉][叼]</t>
  </si>
  <si>
    <t>徒聊</t>
  </si>
  <si>
    <t>迢</t>
  </si>
  <si>
    <t>迢條樤髫跳鋚𧌁蜩佻趒苕芀調鮡岧䯾䩦嬥𠤼𣬸𠧪鰷</t>
  </si>
  <si>
    <t>[笤]齠?</t>
  </si>
  <si>
    <t>古堯</t>
  </si>
  <si>
    <t>驍</t>
  </si>
  <si>
    <t>驍梟𥄉澆憿釗邀蟂徼</t>
  </si>
  <si>
    <t>落蕭</t>
  </si>
  <si>
    <t>聊</t>
  </si>
  <si>
    <t>聊𦗖膋膫飉遼憀竂寥料㙩橑撩摷廖僚寮鐐簝豂鷯𥲊璙嫽漻蟟瞭䜮𧂏𩯊嶚翏繚憭獠髎𡽐蟧𦿌敹嘹熮</t>
  </si>
  <si>
    <t>五聊</t>
  </si>
  <si>
    <t>堯</t>
  </si>
  <si>
    <t>堯嶢僥垚顤</t>
  </si>
  <si>
    <t>許幺</t>
  </si>
  <si>
    <t>膮嘵憢㚠𦟞䎄䫞</t>
  </si>
  <si>
    <t>於堯</t>
  </si>
  <si>
    <t>幺</t>
  </si>
  <si>
    <t>幺怮葽䱂𥃩</t>
  </si>
  <si>
    <t>吆𨓳𡧮宎𦔷蟯犳𩑗𢆷</t>
  </si>
  <si>
    <t>苦幺</t>
  </si>
  <si>
    <t>鄡</t>
  </si>
  <si>
    <t>鄡郻𢿣墽𡩇</t>
  </si>
  <si>
    <t>𡩇下原从巛</t>
  </si>
  <si>
    <t>(敲)</t>
  </si>
  <si>
    <t>相邀</t>
  </si>
  <si>
    <t>宵消霄捎逍痟綃銷焇硝蛸莦哨𦐺鮹𤞚䴛揱奞魈</t>
  </si>
  <si>
    <t>敕宵</t>
  </si>
  <si>
    <t>超</t>
  </si>
  <si>
    <t>超怊欩𢁾𠰉䫿</t>
  </si>
  <si>
    <t>陟遙</t>
  </si>
  <si>
    <t>朝</t>
  </si>
  <si>
    <t>朝𦩻</t>
  </si>
  <si>
    <t>直遙</t>
  </si>
  <si>
    <t>𪓙</t>
  </si>
  <si>
    <t>𪓙晁鼂朝潮</t>
  </si>
  <si>
    <t>𪓙上原作曰</t>
  </si>
  <si>
    <t>許嬌</t>
  </si>
  <si>
    <t>嚻</t>
  </si>
  <si>
    <t>嚻枵歊毊獢𤣠藃呺𩱴虈</t>
  </si>
  <si>
    <t>囂㺧</t>
  </si>
  <si>
    <t>昨焦</t>
  </si>
  <si>
    <t>樵</t>
  </si>
  <si>
    <t>樵藮劁憔顦䏆譙嶕𡻝鐎𨝱僬䩌撨菬</t>
  </si>
  <si>
    <t>缺⿳艹椎木乃以異體字藮代之</t>
  </si>
  <si>
    <t>[瞧]藮</t>
  </si>
  <si>
    <t>舉喬</t>
  </si>
  <si>
    <t>驕</t>
  </si>
  <si>
    <t>驕嬌憍穚鷮蕎喬簥撟</t>
  </si>
  <si>
    <t>即消</t>
  </si>
  <si>
    <t>焦</t>
  </si>
  <si>
    <t>焦𤓪㲬蕉膲鷦𩾗椒茮噍鐎蟭醮𪚱僬燋䌭</t>
  </si>
  <si>
    <t>(𪚰)</t>
  </si>
  <si>
    <t>如招</t>
  </si>
  <si>
    <t>饒</t>
  </si>
  <si>
    <t>饒橈襓㹛蟯蕘</t>
  </si>
  <si>
    <t>式招</t>
  </si>
  <si>
    <t>燒</t>
  </si>
  <si>
    <t>燒𤬖</t>
  </si>
  <si>
    <t>餘昭</t>
  </si>
  <si>
    <t>遙</t>
  </si>
  <si>
    <t>遙媱傜繇颻𣣳窯窰䔄𦾺珧鰩銚姚搖謠軺愮恌𨙂陶蘨𤬖鷂洮烑𢋇𢑄㫍榣嗂䠛瑤猺餆褕</t>
  </si>
  <si>
    <t>遥(徭)(摇)(謡)(瑶)(榆)</t>
  </si>
  <si>
    <t>市昭</t>
  </si>
  <si>
    <t>韶</t>
  </si>
  <si>
    <t>韶㲈佋𦯐𠧙玿𢃳軺柖㸛</t>
  </si>
  <si>
    <t>𢃳原作⿰帚召</t>
  </si>
  <si>
    <t>止遙</t>
  </si>
  <si>
    <t>昭</t>
  </si>
  <si>
    <t>昭鵃鉊招釗盄皽</t>
  </si>
  <si>
    <t>甫遙</t>
  </si>
  <si>
    <t>飊</t>
  </si>
  <si>
    <t>飊標猋杓瘭幖熛㠒𧽤蔈驫𦠎𣄠贆髟</t>
  </si>
  <si>
    <t>甫嬌</t>
  </si>
  <si>
    <t>鑣</t>
  </si>
  <si>
    <t>鑣𩽁臕儦瀌𦔩藨</t>
  </si>
  <si>
    <t>符霄</t>
  </si>
  <si>
    <t>瓢</t>
  </si>
  <si>
    <t>瓢飄剽薸𣞈螵</t>
  </si>
  <si>
    <t>彌遙</t>
  </si>
  <si>
    <t>蜱</t>
  </si>
  <si>
    <t>蜱䖢篻㠺𪃦</t>
  </si>
  <si>
    <t>武瀌</t>
  </si>
  <si>
    <t>苗</t>
  </si>
  <si>
    <t>苗描緢貓猫</t>
  </si>
  <si>
    <t>於霄</t>
  </si>
  <si>
    <t>要</t>
  </si>
  <si>
    <t>要腰葽喓𧍔䙅邀䳩蟯</t>
  </si>
  <si>
    <t>于嬌</t>
  </si>
  <si>
    <t>鴞</t>
  </si>
  <si>
    <t>鴞𨚙</t>
  </si>
  <si>
    <t>巨嬌</t>
  </si>
  <si>
    <t>喬</t>
  </si>
  <si>
    <t>喬橋趫僑㝯鐈鷮㠐毊轎嬌蕎蟜蹻𦒓䀉</t>
  </si>
  <si>
    <t>毊原作⿱殸高</t>
  </si>
  <si>
    <t>七遙</t>
  </si>
  <si>
    <t>鍫</t>
  </si>
  <si>
    <t>鍫鐰篍幧㡑𣟼𣖄</t>
  </si>
  <si>
    <t>(鍬𣂁)</t>
  </si>
  <si>
    <t>於喬</t>
  </si>
  <si>
    <t>妖</t>
  </si>
  <si>
    <t>妖祅枖訞夭</t>
  </si>
  <si>
    <t>去遙</t>
  </si>
  <si>
    <t>蹻</t>
  </si>
  <si>
    <t>蹻繑趬蹺䫞㚠</t>
  </si>
  <si>
    <t>尺招</t>
  </si>
  <si>
    <t>怊</t>
  </si>
  <si>
    <t>怊弨</t>
  </si>
  <si>
    <t>撫招</t>
  </si>
  <si>
    <t>爂</t>
  </si>
  <si>
    <t>爂漂杓𩙒嫖旚犥鏢僄𪅃飄慓彯摽𧽤𨄏翲瞟螵嘌𦠎</t>
  </si>
  <si>
    <t>渠遙</t>
  </si>
  <si>
    <t>翹</t>
  </si>
  <si>
    <t>翹荍𧄍嘺䎗𤖻</t>
  </si>
  <si>
    <t>力昭</t>
  </si>
  <si>
    <t>燎</t>
  </si>
  <si>
    <t>燎髎</t>
  </si>
  <si>
    <t>起嚻</t>
  </si>
  <si>
    <t>趫</t>
  </si>
  <si>
    <t>胡茅</t>
  </si>
  <si>
    <t>肴餚崤𦺔殽洨筊姣猇㮁爻淆笅胶𨠦䋂倄㤊䂚</t>
  </si>
  <si>
    <t>刪烄</t>
  </si>
  <si>
    <t>古肴</t>
  </si>
  <si>
    <t>交</t>
  </si>
  <si>
    <t>交蛟茭鵁膠鮫咬郊䍊轇㶀䢒教䉰𥹜摎鉸佼芁詨嘐𩎔</t>
  </si>
  <si>
    <t>芁(艽)</t>
  </si>
  <si>
    <t>鉏交</t>
  </si>
  <si>
    <t>巢</t>
  </si>
  <si>
    <t>巢轈勦𡻝𣝞樔𡏮鄛</t>
  </si>
  <si>
    <t>女交</t>
  </si>
  <si>
    <t>鐃</t>
  </si>
  <si>
    <t>鐃呶譊怓䴃𣳦𥗰𡽧㺜</t>
  </si>
  <si>
    <t>硇撓</t>
  </si>
  <si>
    <t>所交</t>
  </si>
  <si>
    <t>梢</t>
  </si>
  <si>
    <t>梢捎髾輎旓弰䈰筲鞘蛸鮹䘯綃颵莦娋𡡏</t>
  </si>
  <si>
    <t>艄</t>
  </si>
  <si>
    <t>莫交</t>
  </si>
  <si>
    <t>茅</t>
  </si>
  <si>
    <t>茅蝥貓犛罞鶜描媌</t>
  </si>
  <si>
    <t>許交</t>
  </si>
  <si>
    <t>虓</t>
  </si>
  <si>
    <t>虓猇髇藃穘窙嗃䬘哮庨灱涍嘐顤𩾾㹲</t>
  </si>
  <si>
    <t>嚆</t>
  </si>
  <si>
    <t>布交</t>
  </si>
  <si>
    <t>包</t>
  </si>
  <si>
    <t>包胞枹苞勹</t>
  </si>
  <si>
    <t>[齙]</t>
  </si>
  <si>
    <t>匹交</t>
  </si>
  <si>
    <t>胞</t>
  </si>
  <si>
    <t>胞𨚔䍖脬拋泡𠐋𢿏𦫶</t>
  </si>
  <si>
    <t>抛</t>
  </si>
  <si>
    <t>口交</t>
  </si>
  <si>
    <t>敲</t>
  </si>
  <si>
    <t>敲跤骹膠㤍磽䂭礉鄗墝頝</t>
  </si>
  <si>
    <t>五交</t>
  </si>
  <si>
    <t>聱</t>
  </si>
  <si>
    <t>聱謷磝𢿣</t>
  </si>
  <si>
    <t>側交</t>
  </si>
  <si>
    <t>𦗔</t>
  </si>
  <si>
    <t>𦗔罺抓𠿈摷</t>
  </si>
  <si>
    <t>陟交</t>
  </si>
  <si>
    <t>嘲</t>
  </si>
  <si>
    <t>嘲䞴啁鳭鵃</t>
  </si>
  <si>
    <t>楚交</t>
  </si>
  <si>
    <t>䜈</t>
  </si>
  <si>
    <t>䜈抄鈔𦾱訬䰫</t>
  </si>
  <si>
    <t>薄交</t>
  </si>
  <si>
    <t>庖</t>
  </si>
  <si>
    <t>庖咆匏炮炰鉋瓟麃掊颮鞄狍跑捊尥泡㯡</t>
  </si>
  <si>
    <t>麅</t>
  </si>
  <si>
    <t>於交</t>
  </si>
  <si>
    <t>䫜</t>
  </si>
  <si>
    <t>䫜㕭坳窅軪眑咬梎𠣑</t>
  </si>
  <si>
    <t>敕交</t>
  </si>
  <si>
    <t>䫸</t>
  </si>
  <si>
    <t>䫸嘮</t>
  </si>
  <si>
    <t>力嘲</t>
  </si>
  <si>
    <t>顟</t>
  </si>
  <si>
    <t>顟𠐋窌賿</t>
  </si>
  <si>
    <t>直交</t>
  </si>
  <si>
    <t>䄻</t>
  </si>
  <si>
    <t>胡刀</t>
  </si>
  <si>
    <t>豪號毫噑獋濠壕𩕍𣘫崤𨚙𠢕𨼍</t>
  </si>
  <si>
    <t>(嗥)(獆)(䫧)[嚎][蠔]</t>
  </si>
  <si>
    <t>古勞</t>
  </si>
  <si>
    <t>髙</t>
  </si>
  <si>
    <t>髙膏臯皋羔餻𡼗櫜咎鼛鷱篙橰𧢌䔌㤒䆁𣓌倃䓘𨝲</t>
  </si>
  <si>
    <t>高(睾)(糕)(㟸)(槔)(䚌)(䣗)</t>
  </si>
  <si>
    <t>魯刀</t>
  </si>
  <si>
    <t>勞</t>
  </si>
  <si>
    <t>勞澇牢窂簩䝁𧰉蟧醪撈㟉㗦髝憥𦗖䜮𨦭𤩂嫪哰𣘪簝</t>
  </si>
  <si>
    <t>呼毛</t>
  </si>
  <si>
    <t>蒿</t>
  </si>
  <si>
    <t>蒿𧯌撓薧薅茠𣐾</t>
  </si>
  <si>
    <t>莫袍</t>
  </si>
  <si>
    <t>毛</t>
  </si>
  <si>
    <t>毛髦芼𣹪旄氂楙枆酕堥</t>
  </si>
  <si>
    <t>土刀</t>
  </si>
  <si>
    <t>饕</t>
  </si>
  <si>
    <t>饕洮韜縚謟滔叨弢𩥓㹗𤘸慆絛幍𠌪槄蜪夲𠦎綢搯翢瑫𠬢䈱𠚜詜挑</t>
  </si>
  <si>
    <t>𠦂(掏)</t>
  </si>
  <si>
    <t>都勞</t>
  </si>
  <si>
    <t>刀</t>
  </si>
  <si>
    <t>刀魛忉裯舠𩕯朷</t>
  </si>
  <si>
    <t>蘇遭</t>
  </si>
  <si>
    <t>騷</t>
  </si>
  <si>
    <t>騷搔缫繰臊鰠溞颾鱢㮴䑹𠋺慅</t>
  </si>
  <si>
    <t>㮴从叜</t>
  </si>
  <si>
    <t>㮴原作H木叜</t>
  </si>
  <si>
    <t>(艘)</t>
  </si>
  <si>
    <t>薄襃</t>
  </si>
  <si>
    <t>袍</t>
  </si>
  <si>
    <t>袍袌軳</t>
  </si>
  <si>
    <t>博毛</t>
  </si>
  <si>
    <t>襃</t>
  </si>
  <si>
    <t>襃褒𠅬𨚔</t>
  </si>
  <si>
    <t>徒刀</t>
  </si>
  <si>
    <t>陶</t>
  </si>
  <si>
    <t>陶䛬䛌咷桃綯燾逃鼗鞀鞉濤掏檮騊萄翿䬞匋啕翢錭駣蜪裪</t>
  </si>
  <si>
    <t>淘</t>
  </si>
  <si>
    <t>作曹</t>
  </si>
  <si>
    <t>糟</t>
  </si>
  <si>
    <t>糟𦵩醩遭㷮槽傮𣩒㡟</t>
  </si>
  <si>
    <t>五勞</t>
  </si>
  <si>
    <t>敖</t>
  </si>
  <si>
    <t>敖遨翺聱驁熬嶅獒滶蔜鷔鼇螯謷嗸嗷䫨𢧴摮嫯䦋𣘢𦪈𩪕鰲</t>
  </si>
  <si>
    <t>𩪕原作⿱敖骨</t>
  </si>
  <si>
    <t>(翱)鏊[廒]</t>
  </si>
  <si>
    <t>昨勞</t>
  </si>
  <si>
    <t>曹</t>
  </si>
  <si>
    <t>曹𣍘槽螬嘈鐰䄚艚䏆𩫥䐬蓸漕褿</t>
  </si>
  <si>
    <t>於刀</t>
  </si>
  <si>
    <t>𤏶</t>
  </si>
  <si>
    <t>𤏶䥝鏖</t>
  </si>
  <si>
    <t>(熝)</t>
  </si>
  <si>
    <t>奴刀</t>
  </si>
  <si>
    <t>猱</t>
  </si>
  <si>
    <t>猱㺜𤣜巎嶩峱𤫕獿</t>
  </si>
  <si>
    <t>𢜸訄臑䛝農憹</t>
  </si>
  <si>
    <t>苦刀</t>
  </si>
  <si>
    <t>尻</t>
  </si>
  <si>
    <t>尻訄</t>
  </si>
  <si>
    <t>七刀</t>
  </si>
  <si>
    <t>操</t>
  </si>
  <si>
    <t>操幧𢻥㡟</t>
  </si>
  <si>
    <t>普袍</t>
  </si>
  <si>
    <t>㯱</t>
  </si>
  <si>
    <t>㯱藨䫽㲏</t>
  </si>
  <si>
    <t>古俄</t>
  </si>
  <si>
    <t>歌謌柯妿㤎菏牁戕滒哥鴚</t>
  </si>
  <si>
    <t>七何</t>
  </si>
  <si>
    <t>蹉</t>
  </si>
  <si>
    <t>蹉瑳搓磋溠傞𪘓</t>
  </si>
  <si>
    <t>得何</t>
  </si>
  <si>
    <t>多</t>
  </si>
  <si>
    <t>多𦰿𦷛</t>
  </si>
  <si>
    <t>𦷛原作⿰亻萠</t>
  </si>
  <si>
    <t>茤</t>
  </si>
  <si>
    <t>素何</t>
  </si>
  <si>
    <t>娑</t>
  </si>
  <si>
    <t>娑挱挲傞𩊮獻䓾𠈱桫䤬𥆝</t>
  </si>
  <si>
    <t>徒河</t>
  </si>
  <si>
    <t>駝</t>
  </si>
  <si>
    <t>駝駞鼉𡩆紽鮀陀驒䍫沱跎詑池酡㼠䭾迱鼧袉𩉺䡐𧕛佗</t>
  </si>
  <si>
    <t>(沲)(馱)鴕</t>
  </si>
  <si>
    <t>昨何</t>
  </si>
  <si>
    <t>醝</t>
  </si>
  <si>
    <t>醝㽨瘥䣜𣩈鹺嵳蒫𥰭艖蔖䴾䑘䠡躦虘𪘓齹䰈</t>
  </si>
  <si>
    <t>嵯</t>
  </si>
  <si>
    <t>五何</t>
  </si>
  <si>
    <t>莪</t>
  </si>
  <si>
    <t>莪哦娥䄉峩鵝俄𩒰蛾睋涐誐硪</t>
  </si>
  <si>
    <t>(峨)</t>
  </si>
  <si>
    <t>託何</t>
  </si>
  <si>
    <t>佗</t>
  </si>
  <si>
    <t>佗他拕它蛇痑鼧</t>
  </si>
  <si>
    <t>拖</t>
  </si>
  <si>
    <t>魯何</t>
  </si>
  <si>
    <t>羅</t>
  </si>
  <si>
    <t>羅蘿籮儸饠𤄷欏囉鑼剆</t>
  </si>
  <si>
    <t>諾何</t>
  </si>
  <si>
    <t>那</t>
  </si>
  <si>
    <t>那㔮𤘟挪儺𠹈𡖔𩴓臡</t>
  </si>
  <si>
    <t>胡歌</t>
  </si>
  <si>
    <t>何</t>
  </si>
  <si>
    <t>何河荷菏苛蚵魺</t>
  </si>
  <si>
    <t>虎何</t>
  </si>
  <si>
    <t>訶</t>
  </si>
  <si>
    <t>訶呵𩑸㱒抲</t>
  </si>
  <si>
    <t>苦何</t>
  </si>
  <si>
    <t>珂</t>
  </si>
  <si>
    <t>珂𠳊䯊軻</t>
  </si>
  <si>
    <t>烏何</t>
  </si>
  <si>
    <t>阿</t>
  </si>
  <si>
    <t>阿娿痾妸妿䋪鈳</t>
  </si>
  <si>
    <t>(婀)(疴)[屙][啊]</t>
  </si>
  <si>
    <t>古禾</t>
  </si>
  <si>
    <t>戈過渦鍋𨍋楇瘑㽿𩰫𩰬㗻緺堝𩾷𧒖</t>
  </si>
  <si>
    <t>蝸</t>
  </si>
  <si>
    <t>七戈</t>
  </si>
  <si>
    <t>遳</t>
  </si>
  <si>
    <t>丁戈</t>
  </si>
  <si>
    <t>𨹃</t>
  </si>
  <si>
    <t>𨹃桗</t>
  </si>
  <si>
    <t>(𨹄)</t>
  </si>
  <si>
    <t>蘇禾</t>
  </si>
  <si>
    <t>莎</t>
  </si>
  <si>
    <t>莎魦莏𢘿趖蓑唆𧨀髿梭𣜤㛗</t>
  </si>
  <si>
    <t>*上或做2山</t>
  </si>
  <si>
    <t>薄波</t>
  </si>
  <si>
    <t>婆</t>
  </si>
  <si>
    <t>婆媻鄱皤𩕏繁搫蔢碆</t>
  </si>
  <si>
    <t>徒和</t>
  </si>
  <si>
    <t>㸰</t>
  </si>
  <si>
    <t>㸰碢堶</t>
  </si>
  <si>
    <t>莫婆</t>
  </si>
  <si>
    <t>摩</t>
  </si>
  <si>
    <t>摩𩞁𥂓𡡉魔䯢磨劘𦟟𦣆䭩</t>
  </si>
  <si>
    <t>昨禾</t>
  </si>
  <si>
    <t>矬</t>
  </si>
  <si>
    <t>矬痤銼㭫睉</t>
  </si>
  <si>
    <t>五禾</t>
  </si>
  <si>
    <t>訛</t>
  </si>
  <si>
    <t>訛譌吪鈋囮魤𠂬</t>
  </si>
  <si>
    <t>土禾</t>
  </si>
  <si>
    <t>詑𧦭涶䛢䜏</t>
  </si>
  <si>
    <t>落戈</t>
  </si>
  <si>
    <t>𩼊</t>
  </si>
  <si>
    <t>𩼊摞騾驘𦿌鸁𣜄螺蠃𥢵𥡜𧄿𨰠覼腡蠡</t>
  </si>
  <si>
    <t>(鏍)</t>
  </si>
  <si>
    <t>奴禾</t>
  </si>
  <si>
    <t>捼</t>
  </si>
  <si>
    <t>捼䎠</t>
  </si>
  <si>
    <t>博禾</t>
  </si>
  <si>
    <t>波</t>
  </si>
  <si>
    <t>波皤紴嶓番碆</t>
  </si>
  <si>
    <t>滂禾</t>
  </si>
  <si>
    <t>頗</t>
  </si>
  <si>
    <t>頗坡𨸭玻</t>
  </si>
  <si>
    <t>戸戈</t>
  </si>
  <si>
    <t>和</t>
  </si>
  <si>
    <t>和咊𤖱禾龢鉌䒩㗻盉</t>
  </si>
  <si>
    <t>苦禾</t>
  </si>
  <si>
    <t>科</t>
  </si>
  <si>
    <t>科窠薖稞萪蝌㸰犐課簻䈖㽿髁𠏀</t>
  </si>
  <si>
    <t>烏禾</t>
  </si>
  <si>
    <t>倭</t>
  </si>
  <si>
    <t>倭濄渦涹𡑟踒𥟿</t>
  </si>
  <si>
    <t>[窩]萵</t>
  </si>
  <si>
    <t>許𦚢</t>
  </si>
  <si>
    <t>鞾</t>
  </si>
  <si>
    <t>鞾靴𢪎㗾</t>
  </si>
  <si>
    <t>於靴</t>
  </si>
  <si>
    <t>𦚢</t>
  </si>
  <si>
    <t>𦚢𠏃</t>
  </si>
  <si>
    <t>去靴</t>
  </si>
  <si>
    <t>𩨷</t>
  </si>
  <si>
    <t>𩨷𩨭</t>
  </si>
  <si>
    <t>求迦</t>
  </si>
  <si>
    <t>伽</t>
  </si>
  <si>
    <t>伽茄枷</t>
  </si>
  <si>
    <t>丘伽</t>
  </si>
  <si>
    <t>佉</t>
  </si>
  <si>
    <t>佉呿㰦𠋧</t>
  </si>
  <si>
    <t>居伽</t>
  </si>
  <si>
    <t>迦</t>
  </si>
  <si>
    <t>醋伽</t>
  </si>
  <si>
    <t>脞</t>
  </si>
  <si>
    <t>脞㛗</t>
  </si>
  <si>
    <t>侳</t>
  </si>
  <si>
    <t>侳𩛠</t>
  </si>
  <si>
    <t>巨靴</t>
  </si>
  <si>
    <t>瘸</t>
  </si>
  <si>
    <t>𦣛</t>
  </si>
  <si>
    <t>莫霞</t>
  </si>
  <si>
    <t>麻犘蟆𪓹𩔶痲𥂓㦄</t>
  </si>
  <si>
    <t>尺遮</t>
  </si>
  <si>
    <t>車</t>
  </si>
  <si>
    <t>車硨</t>
  </si>
  <si>
    <t>式車</t>
  </si>
  <si>
    <t>奢</t>
  </si>
  <si>
    <t>奢賒畲</t>
  </si>
  <si>
    <t>以遮</t>
  </si>
  <si>
    <t>邪耶瑘釾鎁椰擨斜䓉𦰳䔑𦭿𥯘</t>
  </si>
  <si>
    <t>(鋣)[揶]爺</t>
  </si>
  <si>
    <t>正奢</t>
  </si>
  <si>
    <t>遮</t>
  </si>
  <si>
    <t>遮𠌮㸙諸</t>
  </si>
  <si>
    <t>子邪</t>
  </si>
  <si>
    <t>嗟</t>
  </si>
  <si>
    <t>嗟𧨁罝蒫謯瘥𨲠袓㜘怚𣩈䦈</t>
  </si>
  <si>
    <t>食遮</t>
  </si>
  <si>
    <t>蛇</t>
  </si>
  <si>
    <t>蛇虵荼</t>
  </si>
  <si>
    <t>戸花</t>
  </si>
  <si>
    <t>華</t>
  </si>
  <si>
    <t>華驊鷨𧑍鋘鏵釫樺崋划</t>
  </si>
  <si>
    <t>譁[嘩]</t>
  </si>
  <si>
    <t>古華</t>
  </si>
  <si>
    <t>瓜</t>
  </si>
  <si>
    <t>瓜騧緺婐蝸媧㧓</t>
  </si>
  <si>
    <t>呼瓜</t>
  </si>
  <si>
    <t>華花譁𧪮</t>
  </si>
  <si>
    <t>[嘩]鷨</t>
  </si>
  <si>
    <t>苦瓜</t>
  </si>
  <si>
    <t>誇</t>
  </si>
  <si>
    <t>誇䠸夸姱跨胯𠇗䯞</t>
  </si>
  <si>
    <t>女加</t>
  </si>
  <si>
    <t>拏</t>
  </si>
  <si>
    <t>拏詉挐摣蒘𧘽𧦮㊀笯</t>
  </si>
  <si>
    <t>缺瓜+𧦮右</t>
  </si>
  <si>
    <t>(拿)</t>
  </si>
  <si>
    <t>㊀=瓜+𧦮(右)</t>
  </si>
  <si>
    <t>古牙</t>
  </si>
  <si>
    <t>嘉</t>
  </si>
  <si>
    <t>嘉家加葭笳麚䴥豭猳痂鴐枷袈𣮫跏𨔣𤠙𧉪茄迦珈瘕犌幏貑蟼</t>
  </si>
  <si>
    <t>胡加</t>
  </si>
  <si>
    <t>遐</t>
  </si>
  <si>
    <t>遐蝦鍜霞瑕騢鰕䠍䫗碬䪗𩋥赮蕸</t>
  </si>
  <si>
    <t>普巴</t>
  </si>
  <si>
    <t>葩</t>
  </si>
  <si>
    <t>葩鈀妑蚆吧舥𧣃</t>
  </si>
  <si>
    <t>於加</t>
  </si>
  <si>
    <t>鴉</t>
  </si>
  <si>
    <t>鴉鵶錏㝞椏丫䃁𠜲</t>
  </si>
  <si>
    <t>伯加</t>
  </si>
  <si>
    <t>巴</t>
  </si>
  <si>
    <t>巴鈀笆豝芭㿬蚆吧</t>
  </si>
  <si>
    <t>疤</t>
  </si>
  <si>
    <t>初加</t>
  </si>
  <si>
    <t>叉</t>
  </si>
  <si>
    <t>叉杈差靫鎈䐤𠞊艖䑡</t>
  </si>
  <si>
    <t>所加</t>
  </si>
  <si>
    <t>鯊</t>
  </si>
  <si>
    <t>鯊魦沙砂裟㲚桬紗髿𩊮硰</t>
  </si>
  <si>
    <t>五加</t>
  </si>
  <si>
    <t>牙</t>
  </si>
  <si>
    <t>牙衙芽齖呀枒吾</t>
  </si>
  <si>
    <t>[蚜]庌</t>
  </si>
  <si>
    <t>側加</t>
  </si>
  <si>
    <t>樝</t>
  </si>
  <si>
    <t>樝柤𦳏㪥䶥皻抯溠渣𤹡𥡧浾</t>
  </si>
  <si>
    <t>(楂)(齇齄)查[碴]査</t>
  </si>
  <si>
    <t>宅加</t>
  </si>
  <si>
    <t>𡨀</t>
  </si>
  <si>
    <t>𡨀䠧荼䣝𣘻茶秅𡝐𤶠𦛝𥥸塗𨼑梌䅊</t>
  </si>
  <si>
    <t>*下或作冂内𠂊</t>
  </si>
  <si>
    <t>[搽]</t>
  </si>
  <si>
    <t>似嗟</t>
  </si>
  <si>
    <t>衺</t>
  </si>
  <si>
    <t>衺斜邪䔑</t>
  </si>
  <si>
    <t>[琊]</t>
  </si>
  <si>
    <t>視遮</t>
  </si>
  <si>
    <t>闍</t>
  </si>
  <si>
    <t>闍余鉈鍦𥍸</t>
  </si>
  <si>
    <t>(佘)</t>
  </si>
  <si>
    <t>烏瓜</t>
  </si>
  <si>
    <t>窊</t>
  </si>
  <si>
    <t>窊洼畖蛙窪哇</t>
  </si>
  <si>
    <t>莊華</t>
  </si>
  <si>
    <t>髽</t>
  </si>
  <si>
    <t>陟瓜</t>
  </si>
  <si>
    <t>檛</t>
  </si>
  <si>
    <t>檛簻𥬸膼</t>
  </si>
  <si>
    <t>撾</t>
  </si>
  <si>
    <t>蒲巴</t>
  </si>
  <si>
    <t>爬</t>
  </si>
  <si>
    <t>爬杷琶</t>
  </si>
  <si>
    <t>鉏加</t>
  </si>
  <si>
    <t>楂</t>
  </si>
  <si>
    <t>楂査槎䶥㢒苴</t>
  </si>
  <si>
    <t>敕加</t>
  </si>
  <si>
    <t>侘</t>
  </si>
  <si>
    <t>侘哆𤵾㗬</t>
  </si>
  <si>
    <t>多底</t>
  </si>
  <si>
    <t>陟加</t>
  </si>
  <si>
    <t>奓</t>
  </si>
  <si>
    <t>奓𧬅觰䅊𤶠咤𪗭䐒</t>
  </si>
  <si>
    <t>許加</t>
  </si>
  <si>
    <t>煆</t>
  </si>
  <si>
    <t>煆呀谺疨岈颬</t>
  </si>
  <si>
    <t>苦加</t>
  </si>
  <si>
    <t>䶗</t>
  </si>
  <si>
    <t>䶗㤉𡤫</t>
  </si>
  <si>
    <t>才邪</t>
  </si>
  <si>
    <t>㚗</t>
  </si>
  <si>
    <t>人賒</t>
  </si>
  <si>
    <t>若</t>
  </si>
  <si>
    <t>若婼</t>
  </si>
  <si>
    <t>寫邪</t>
  </si>
  <si>
    <t>些</t>
  </si>
  <si>
    <t>陟邪</t>
  </si>
  <si>
    <t>爹</t>
  </si>
  <si>
    <t>五瓜</t>
  </si>
  <si>
    <t>𣢉</t>
  </si>
  <si>
    <t>𣢉𩨾</t>
  </si>
  <si>
    <t>乞加</t>
  </si>
  <si>
    <t>𣘟</t>
  </si>
  <si>
    <t>與章</t>
  </si>
  <si>
    <t>陽暘楊揚颺昜羊样眻佯詳徉洋烊煬鍚𩋬輰敭瘍鴹鰑鸉蛘禓崵諹瑒𥂸𦭵𦍹</t>
  </si>
  <si>
    <t>32-&gt;31</t>
  </si>
  <si>
    <t>似羊</t>
  </si>
  <si>
    <t>詳</t>
  </si>
  <si>
    <t>詳洋翔庠祥𨀘𦍙痒</t>
  </si>
  <si>
    <t>吕章</t>
  </si>
  <si>
    <t>良</t>
  </si>
  <si>
    <t>良梁粱粮糧涼凉𩗬量蜋踉椋䝶綡𣄴㹁䣼輬</t>
  </si>
  <si>
    <t>許良</t>
  </si>
  <si>
    <t>香</t>
  </si>
  <si>
    <t>香皀薌鄉膷</t>
  </si>
  <si>
    <t>式羊</t>
  </si>
  <si>
    <t>商</t>
  </si>
  <si>
    <t>商𧶜傷𥏻殤慯觴湯蔏𪄲螪㲽䵮禓饟䵼塲𤳈</t>
  </si>
  <si>
    <t>符方</t>
  </si>
  <si>
    <t>房</t>
  </si>
  <si>
    <t>房防坊魴方肪鴋</t>
  </si>
  <si>
    <t>諸良</t>
  </si>
  <si>
    <t>章</t>
  </si>
  <si>
    <t>章漳樟慞璋彰墇障麞獐鄣蔁𪅂𩌬暲</t>
  </si>
  <si>
    <t>[嫜]</t>
  </si>
  <si>
    <t>尺良</t>
  </si>
  <si>
    <t>昌</t>
  </si>
  <si>
    <t>昌裮倡猖閶琩鯧菖</t>
  </si>
  <si>
    <t>娼</t>
  </si>
  <si>
    <t>去羊</t>
  </si>
  <si>
    <t>羌</t>
  </si>
  <si>
    <t>羌猐𡸓蜣</t>
  </si>
  <si>
    <t>居良</t>
  </si>
  <si>
    <t>薑</t>
  </si>
  <si>
    <t>薑𧅁畺疆壃畕㹔繮韁殭礓橿姜䗵僵</t>
  </si>
  <si>
    <t>直良</t>
  </si>
  <si>
    <t>長</t>
  </si>
  <si>
    <t>長萇腸場䠆㙊䗅瓺</t>
  </si>
  <si>
    <t>陟良</t>
  </si>
  <si>
    <t>張</t>
  </si>
  <si>
    <t>張餦粻漲</t>
  </si>
  <si>
    <t>汝陽</t>
  </si>
  <si>
    <t>穰</t>
  </si>
  <si>
    <t>穰禳攘𣀮鑲𨟚躟瀼𩆶獽儴蘘䉴鬤勷瓤孃</t>
  </si>
  <si>
    <t>府良</t>
  </si>
  <si>
    <t>方</t>
  </si>
  <si>
    <t>方汸坊蚄肪邡鴋枋鈁牥趽䄱匚</t>
  </si>
  <si>
    <t>息良</t>
  </si>
  <si>
    <t>襄</t>
  </si>
  <si>
    <t>襄廂湘相緗纕忀驤鑲瓖欀箱葙</t>
  </si>
  <si>
    <t>即良</t>
  </si>
  <si>
    <t>將</t>
  </si>
  <si>
    <t>將漿鱂蔣螿𢪇</t>
  </si>
  <si>
    <t>(摪)</t>
  </si>
  <si>
    <t>初良</t>
  </si>
  <si>
    <t>創</t>
  </si>
  <si>
    <t>創瘡𠛂</t>
  </si>
  <si>
    <t>戧</t>
  </si>
  <si>
    <t>武方</t>
  </si>
  <si>
    <t>亡</t>
  </si>
  <si>
    <t>亡芒莣鋩硭杗朚邙𨛌望朢</t>
  </si>
  <si>
    <t>12-&gt;11</t>
  </si>
  <si>
    <t>(亾)</t>
  </si>
  <si>
    <t>女良</t>
  </si>
  <si>
    <t>孃</t>
  </si>
  <si>
    <t>孃娘瓤鑲</t>
  </si>
  <si>
    <t>士莊</t>
  </si>
  <si>
    <t>牀</t>
  </si>
  <si>
    <t>牀床疒</t>
  </si>
  <si>
    <t>側羊</t>
  </si>
  <si>
    <t>莊㽵妝裝䊋</t>
  </si>
  <si>
    <t>市羊</t>
  </si>
  <si>
    <t>常</t>
  </si>
  <si>
    <t>常尚裳甞嘗鋿𩼝償𪄹徜</t>
  </si>
  <si>
    <t>[嫦]</t>
  </si>
  <si>
    <t>色莊</t>
  </si>
  <si>
    <t>霜</t>
  </si>
  <si>
    <t>霜鸘鷞孀驦騻蠰</t>
  </si>
  <si>
    <t>在良</t>
  </si>
  <si>
    <t>牆</t>
  </si>
  <si>
    <t>牆廧墻佯嬙檣薔蘠戕𤞛</t>
  </si>
  <si>
    <t>七羊</t>
  </si>
  <si>
    <t>鏘</t>
  </si>
  <si>
    <t>鏘瑲槍蹌蹡𨄚斨牄嶈𨶆𥏻搶</t>
  </si>
  <si>
    <t>將謒嗆篬𪙝顙鶬[錆]</t>
  </si>
  <si>
    <t>去王</t>
  </si>
  <si>
    <t>匡</t>
  </si>
  <si>
    <t>匡邼筐䖱框恇劻𩬹洭軭眶䒰𩢼</t>
  </si>
  <si>
    <t>雨方</t>
  </si>
  <si>
    <t>王</t>
  </si>
  <si>
    <t>王蚟𩵭彺</t>
  </si>
  <si>
    <t>於良</t>
  </si>
  <si>
    <t>央</t>
  </si>
  <si>
    <t>央鴦殃䄃鉠秧霙胦泱</t>
  </si>
  <si>
    <t>巨良</t>
  </si>
  <si>
    <t>強</t>
  </si>
  <si>
    <t>強彊䲔勥</t>
  </si>
  <si>
    <t>禇羊</t>
    <phoneticPr fontId="15" type="noConversion"/>
  </si>
  <si>
    <t>𦳝</t>
  </si>
  <si>
    <t>𦳝倀鼚</t>
    <phoneticPr fontId="15" type="noConversion"/>
  </si>
  <si>
    <t>敷方</t>
  </si>
  <si>
    <t>芳</t>
  </si>
  <si>
    <t>芳妨淓</t>
  </si>
  <si>
    <t>巨王</t>
  </si>
  <si>
    <t>狂</t>
  </si>
  <si>
    <t>狂軖軭鵟㞷</t>
  </si>
  <si>
    <t>徒郎</t>
  </si>
  <si>
    <t>唐啺𥏬煻糖糛堂坣𪕹棠搪蓎瑭餹篖螗𤚫𤛋螳塘碭鶶𩹶踼闛赯磄溏䣘傏隚䧜𨶈鎕䉎𨍴橖榶㲥㼺</t>
  </si>
  <si>
    <t>41-&gt;40!!</t>
  </si>
  <si>
    <t>塘[膛](樘醣)</t>
  </si>
  <si>
    <t>魯當</t>
  </si>
  <si>
    <t>郎</t>
  </si>
  <si>
    <t>郎蓈稂桹廊榔鋃硠𪁜浪䯖蜋𩷕琅瑯㝗狼欴𦵧踉莨㟍䡙艆駺躴筤𥍫閬哴</t>
  </si>
  <si>
    <t>[螂]</t>
  </si>
  <si>
    <t>都郎</t>
  </si>
  <si>
    <t>當</t>
  </si>
  <si>
    <t>當鐺簹襠璫𨎴檔儅𦡁㼕蟷</t>
  </si>
  <si>
    <t>七岡</t>
  </si>
  <si>
    <t>倉</t>
  </si>
  <si>
    <t>倉蒼鶬𩀞滄凔𠥐</t>
  </si>
  <si>
    <t>刪飡</t>
  </si>
  <si>
    <t>(傖)[艙]</t>
  </si>
  <si>
    <t>古郎</t>
  </si>
  <si>
    <t>岡</t>
  </si>
  <si>
    <t>岡崗剛㓻掆笐鋼綱亢犅堈𤭛牨苀魧迒</t>
  </si>
  <si>
    <t>(堽)(缸)[罡]</t>
  </si>
  <si>
    <t>息郎</t>
  </si>
  <si>
    <t>桑</t>
  </si>
  <si>
    <t>桑桒𠸶喪𦅇𩦌</t>
  </si>
  <si>
    <t>苦岡</t>
  </si>
  <si>
    <t>康</t>
  </si>
  <si>
    <t>康穅糠㱂㝩槺𨻷䗧𥉽邟漮𤮊㼹躿</t>
  </si>
  <si>
    <t>呼光</t>
  </si>
  <si>
    <t>荒</t>
  </si>
  <si>
    <t>荒𥡃肓衁𩣐鄺𥿼㠵𧧢䀮𣆖㡆巟𣺬</t>
  </si>
  <si>
    <t>(𧧮)</t>
  </si>
  <si>
    <t>胡光</t>
  </si>
  <si>
    <t>黃</t>
  </si>
  <si>
    <t>黃皇璜惶遑潢堭煌餭騜艎簧隍癀𨝴湟徨篁鱑蝗凰偟媓獚蟥韹𨜔䍿䅣𤯷葟趪</t>
  </si>
  <si>
    <t>鰉撗崲磺葟</t>
  </si>
  <si>
    <t>古黃</t>
  </si>
  <si>
    <t>光</t>
  </si>
  <si>
    <t>光灮洸桄胱垙𨎩輄橫𩧉恍茪僙侊</t>
  </si>
  <si>
    <t>吐郎</t>
  </si>
  <si>
    <t>湯</t>
  </si>
  <si>
    <t>湯簜鏜闛𧼮踼盪蝪鼞薚𦳝</t>
  </si>
  <si>
    <t>普郎</t>
  </si>
  <si>
    <t>滂鎊霶雱䨦磅𣂆</t>
  </si>
  <si>
    <t>烏光</t>
  </si>
  <si>
    <t>汪</t>
  </si>
  <si>
    <t>汪尣尪洸𪁘</t>
  </si>
  <si>
    <t>尢</t>
  </si>
  <si>
    <t>烏郎</t>
  </si>
  <si>
    <t>鴦</t>
  </si>
  <si>
    <t>鴦佒咉𧲱㹧眏姎</t>
  </si>
  <si>
    <t>肮</t>
  </si>
  <si>
    <t>呼郎</t>
  </si>
  <si>
    <t>炕</t>
  </si>
  <si>
    <t>炕㰠䐠忼</t>
  </si>
  <si>
    <t>胡郎</t>
  </si>
  <si>
    <t>航</t>
  </si>
  <si>
    <t>航筕桁行迒𨁈頏𦐄魧胻邟杭沆蚢肮苀抗吭</t>
  </si>
  <si>
    <t>莫郎</t>
  </si>
  <si>
    <t>茫</t>
  </si>
  <si>
    <t>茫吂䀮汒恾忙朚邙芒𥐞杗蘉𡩩𨛌</t>
  </si>
  <si>
    <t>則郎</t>
  </si>
  <si>
    <t>臧</t>
  </si>
  <si>
    <t>臧匨䍧戕贓样</t>
  </si>
  <si>
    <t>髒</t>
  </si>
  <si>
    <t>奴當</t>
  </si>
  <si>
    <t>囊</t>
  </si>
  <si>
    <t>囊蠰</t>
  </si>
  <si>
    <t>步光</t>
  </si>
  <si>
    <t>傍</t>
  </si>
  <si>
    <t>傍彷膀髈䠙趽房旁篣𨜷螃䅭騯</t>
  </si>
  <si>
    <t>五岡</t>
  </si>
  <si>
    <t>卬</t>
  </si>
  <si>
    <t>卬䭹枊昂䒢㭿䩕</t>
  </si>
  <si>
    <t>昨郎</t>
  </si>
  <si>
    <t>藏</t>
  </si>
  <si>
    <t>苦光</t>
  </si>
  <si>
    <t>䯑</t>
  </si>
  <si>
    <t>博旁</t>
  </si>
  <si>
    <t>幫縍㨍𨢐鞤</t>
  </si>
  <si>
    <t>古行</t>
  </si>
  <si>
    <t>庚鶊更䢚秔稉粳賡羹𩱧埂浭</t>
  </si>
  <si>
    <t>客庚</t>
  </si>
  <si>
    <t>阬</t>
  </si>
  <si>
    <t>阬坑硎𥉸砊劥</t>
  </si>
  <si>
    <t>武庚</t>
  </si>
  <si>
    <t>盲</t>
  </si>
  <si>
    <t>盲蝱鄳𥋝莔𨞚䥰𥭮</t>
  </si>
  <si>
    <t>(虻)</t>
  </si>
  <si>
    <t>戸盲</t>
  </si>
  <si>
    <t>橫</t>
  </si>
  <si>
    <t>橫黌蝗鐄瑝喤鍠䬝㶇䄓𧝒𤮏𪏓𢘌韹彋</t>
  </si>
  <si>
    <t>甫盲</t>
  </si>
  <si>
    <t>閍</t>
  </si>
  <si>
    <t>閍祊𥛱騯嗙㔙</t>
  </si>
  <si>
    <t>虎橫</t>
  </si>
  <si>
    <t>諻</t>
  </si>
  <si>
    <t>諻䎕謍嚝喤</t>
  </si>
  <si>
    <t>古橫</t>
  </si>
  <si>
    <t>觵</t>
  </si>
  <si>
    <t>觵觥侊𩃙䍔𣘯</t>
  </si>
  <si>
    <t>薄庚</t>
  </si>
  <si>
    <t>彭</t>
  </si>
  <si>
    <t>彭澎膨蟚䰃棚榜䄘搒蒡篣𩡕騯憉𣂆輣𨍩</t>
  </si>
  <si>
    <t>(蟛)</t>
  </si>
  <si>
    <t>許庚</t>
  </si>
  <si>
    <t>脝</t>
  </si>
  <si>
    <t>脝悙亨</t>
  </si>
  <si>
    <t>[哼]</t>
  </si>
  <si>
    <t>丑庚</t>
  </si>
  <si>
    <t>瞠</t>
  </si>
  <si>
    <t>瞠橕樘䟓竀</t>
  </si>
  <si>
    <t>楚庚</t>
  </si>
  <si>
    <t>鎗</t>
  </si>
  <si>
    <t>鎗鐺槍琤</t>
  </si>
  <si>
    <t>5-&gt;4</t>
  </si>
  <si>
    <t>助庚</t>
  </si>
  <si>
    <t>傖</t>
  </si>
  <si>
    <t>傖䚘𩫿鬇崢</t>
  </si>
  <si>
    <t>於驚</t>
  </si>
  <si>
    <t>霙</t>
  </si>
  <si>
    <t>霙鉠韺渶鶧英瑛㿮媖楧</t>
  </si>
  <si>
    <t>撫庚</t>
  </si>
  <si>
    <t>磅</t>
  </si>
  <si>
    <t>磅恲亨澎</t>
  </si>
  <si>
    <t>(烹)</t>
  </si>
  <si>
    <t>符兵</t>
  </si>
  <si>
    <t>平評苹枰泙坪胓蚲</t>
  </si>
  <si>
    <t>舉卿</t>
  </si>
  <si>
    <t>驚</t>
  </si>
  <si>
    <t>驚京荆麠麖鶁蟼</t>
  </si>
  <si>
    <t>(荊)</t>
  </si>
  <si>
    <t>武兵</t>
  </si>
  <si>
    <t>明盟𥁰䳟鳴</t>
  </si>
  <si>
    <t>直庚</t>
  </si>
  <si>
    <t>棖</t>
  </si>
  <si>
    <t>棖盯澄掁䟫挰憕</t>
  </si>
  <si>
    <t>竹盲</t>
  </si>
  <si>
    <t>趟</t>
  </si>
  <si>
    <t>趟𩘽</t>
  </si>
  <si>
    <t>永兵</t>
  </si>
  <si>
    <t>榮</t>
  </si>
  <si>
    <t>榮禜蠑瑩揘嶸</t>
  </si>
  <si>
    <t>甫明</t>
  </si>
  <si>
    <t>兵</t>
  </si>
  <si>
    <t>許榮</t>
  </si>
  <si>
    <t>兄</t>
  </si>
  <si>
    <t>去京</t>
  </si>
  <si>
    <t>卿</t>
  </si>
  <si>
    <t>所庚</t>
  </si>
  <si>
    <t>生</t>
  </si>
  <si>
    <t>生笙牲猩狌鉎甥䴤鼪珄</t>
  </si>
  <si>
    <t>渠京</t>
  </si>
  <si>
    <t>擎</t>
  </si>
  <si>
    <t>擎勍黥䵞剠䲔鯨檠樈葝䫆</t>
  </si>
  <si>
    <t>語京</t>
  </si>
  <si>
    <t>迎</t>
  </si>
  <si>
    <t>戸庚</t>
  </si>
  <si>
    <t>行</t>
  </si>
  <si>
    <t>行衡䯒胻洐筕珩桁蘅𦣍</t>
  </si>
  <si>
    <t>乃庚</t>
  </si>
  <si>
    <t>鬤</t>
  </si>
  <si>
    <t>鬤㲰𠽽獰𥣗𧂘</t>
  </si>
  <si>
    <t>(𧅍)</t>
  </si>
  <si>
    <t>古莖</t>
  </si>
  <si>
    <t>口莖</t>
  </si>
  <si>
    <t>鏗</t>
  </si>
  <si>
    <t>鏗銵䡰鳽誙牼𡷨硻殸㧶䡩硜摼㰢羥</t>
  </si>
  <si>
    <t>莫耕</t>
  </si>
  <si>
    <t>甍</t>
  </si>
  <si>
    <t>甍𣞑䉚萌氓甿嫇蕄𥋝𧂛𥌯</t>
  </si>
  <si>
    <t>布耕</t>
  </si>
  <si>
    <t>浜</t>
  </si>
  <si>
    <t>浜捠</t>
  </si>
  <si>
    <t>戸萌</t>
  </si>
  <si>
    <t>宏</t>
  </si>
  <si>
    <t>宏紘紭閎嶸嵤𧮯耾翃浤竑宖鈜吰𥐪彋</t>
  </si>
  <si>
    <t>戸耕</t>
  </si>
  <si>
    <t>莖</t>
  </si>
  <si>
    <t>莖䪫牼</t>
  </si>
  <si>
    <t>中莖</t>
  </si>
  <si>
    <t>朾</t>
  </si>
  <si>
    <t>朾丁玎𠑅𧯫䟓䆸</t>
  </si>
  <si>
    <t>烏莖</t>
  </si>
  <si>
    <t>甖</t>
  </si>
  <si>
    <t>甖罌罃鶯嚶櫻嫈鸚譻鸎褮𠠜莖</t>
  </si>
  <si>
    <t>士莖</t>
  </si>
  <si>
    <t>崢</t>
  </si>
  <si>
    <t>崢𦱊鬇埩鏳崝</t>
  </si>
  <si>
    <t>楚耕</t>
  </si>
  <si>
    <t>琤</t>
  </si>
  <si>
    <t>琤錚凈棦噌</t>
  </si>
  <si>
    <t>女耕</t>
  </si>
  <si>
    <t>儜</t>
  </si>
  <si>
    <t>儜薴鬡𧭈鑏䭢嬣</t>
  </si>
  <si>
    <t>普耕</t>
  </si>
  <si>
    <t>怦</t>
  </si>
  <si>
    <t>怦姘閛𤘾伻弸䍬㛁匉抨砰</t>
  </si>
  <si>
    <t>呼宏</t>
  </si>
  <si>
    <t>轟</t>
  </si>
  <si>
    <t>轟輷䎕揈訇鍧渹𦑟𥕗𢝁</t>
  </si>
  <si>
    <t>北萌</t>
  </si>
  <si>
    <t>繃</t>
  </si>
  <si>
    <t>繃絣𢆸拼䑫</t>
  </si>
  <si>
    <t>宅耕</t>
  </si>
  <si>
    <t>橙</t>
  </si>
  <si>
    <t>橙揨𢾊𢿦湞朾虰憕瞪䆵䁎䆑</t>
  </si>
  <si>
    <t>烏宏</t>
  </si>
  <si>
    <t>泓</t>
  </si>
  <si>
    <t>泓謍宖𨳮</t>
  </si>
  <si>
    <t>薄萌</t>
  </si>
  <si>
    <t>輣</t>
  </si>
  <si>
    <t>輣棚弸㥊庄</t>
  </si>
  <si>
    <t>五莖</t>
  </si>
  <si>
    <t>娙</t>
  </si>
  <si>
    <t>娙俓</t>
  </si>
  <si>
    <t>側莖</t>
  </si>
  <si>
    <t>爭</t>
  </si>
  <si>
    <t>爭箏埩綪䋫猙䱢</t>
  </si>
  <si>
    <t>七情</t>
  </si>
  <si>
    <t>清圊</t>
  </si>
  <si>
    <t>疾盈</t>
  </si>
  <si>
    <t>情</t>
  </si>
  <si>
    <t>情晴請夝䝼</t>
  </si>
  <si>
    <t>子盈</t>
  </si>
  <si>
    <t>精氏菁鶄蜻晶鼱婧睛𣻒旌旍箐𩓨聙</t>
  </si>
  <si>
    <t>以成</t>
  </si>
  <si>
    <t>盈</t>
  </si>
  <si>
    <t>盈嬴㜲瀛籝楹贏𤟣䕦𨜏𦝚攍</t>
  </si>
  <si>
    <t>余傾</t>
  </si>
  <si>
    <t>營</t>
  </si>
  <si>
    <t>營鎣塋䁝濴謍</t>
  </si>
  <si>
    <t>於盈</t>
  </si>
  <si>
    <t>嬰</t>
  </si>
  <si>
    <t>嬰瓔纓攖𨟙賏蘡</t>
  </si>
  <si>
    <t>陟盈</t>
  </si>
  <si>
    <t>貞</t>
  </si>
  <si>
    <t>貞楨禎𨜓湞𨺟</t>
  </si>
  <si>
    <t>刪幀</t>
  </si>
  <si>
    <t>丑貞</t>
  </si>
  <si>
    <t>檉</t>
  </si>
  <si>
    <t>檉偵赬䞓䟓竀蟶虰</t>
  </si>
  <si>
    <t>是征</t>
  </si>
  <si>
    <t>成</t>
  </si>
  <si>
    <t>成𢦩城誠宬郕筬盛珹䫆</t>
  </si>
  <si>
    <t>直貞</t>
  </si>
  <si>
    <t>呈</t>
  </si>
  <si>
    <t>呈程酲𨜓珵䇸裎</t>
  </si>
  <si>
    <t>書盈</t>
  </si>
  <si>
    <t>聲</t>
  </si>
  <si>
    <t>諸盈</t>
  </si>
  <si>
    <t>征</t>
  </si>
  <si>
    <t>征延鯖𨢹𦙫鉦怔正鴊䋊眐𧘿佂</t>
  </si>
  <si>
    <t>𨒌</t>
  </si>
  <si>
    <t>去盈</t>
  </si>
  <si>
    <t>輕</t>
  </si>
  <si>
    <t>輕𨆪鑋</t>
  </si>
  <si>
    <t>武并</t>
  </si>
  <si>
    <t>名</t>
  </si>
  <si>
    <t>名洺</t>
  </si>
  <si>
    <t>吕貞</t>
  </si>
  <si>
    <t>跉</t>
  </si>
  <si>
    <t>跉令</t>
  </si>
  <si>
    <t>府盈</t>
  </si>
  <si>
    <t>并</t>
  </si>
  <si>
    <t>并栟箳屏</t>
  </si>
  <si>
    <t>去營</t>
  </si>
  <si>
    <t>傾</t>
  </si>
  <si>
    <t>傾頃</t>
  </si>
  <si>
    <t>徐盈</t>
  </si>
  <si>
    <t>𩛿</t>
  </si>
  <si>
    <t>(餳)</t>
  </si>
  <si>
    <t>於營</t>
  </si>
  <si>
    <t>縈</t>
  </si>
  <si>
    <t>縈褮嫈䪯𢄋</t>
  </si>
  <si>
    <t>[瀠]</t>
  </si>
  <si>
    <t>渠營</t>
  </si>
  <si>
    <t>瓊</t>
  </si>
  <si>
    <t>瓊璚煢焭睘惸𢶇藑嬛𡞦赹憌𢗋𦽓𦾵𨍶㒌</t>
  </si>
  <si>
    <t>𡞦原作⿱姁子</t>
  </si>
  <si>
    <t>息營</t>
  </si>
  <si>
    <t>騂</t>
  </si>
  <si>
    <t>騂𤙡垶觪</t>
  </si>
  <si>
    <t>????</t>
  </si>
  <si>
    <t>巨成</t>
  </si>
  <si>
    <t>頸</t>
  </si>
  <si>
    <t>頸𩷏葝𦳲</t>
  </si>
  <si>
    <t>火營</t>
  </si>
  <si>
    <t>𧵣</t>
  </si>
  <si>
    <t>倉經</t>
  </si>
  <si>
    <t>靑</t>
  </si>
  <si>
    <t>靑鶄鯖蜻靘</t>
  </si>
  <si>
    <t>古靈</t>
  </si>
  <si>
    <t>經</t>
  </si>
  <si>
    <t>經涇頸巠</t>
  </si>
  <si>
    <t>戸經</t>
  </si>
  <si>
    <t>㓝</t>
  </si>
  <si>
    <t>㓝刑形邢𤬐䣆桯鉶型陘侀硎娙鈃㼛𤭓鋞</t>
  </si>
  <si>
    <t>特丁</t>
  </si>
  <si>
    <t>庭</t>
  </si>
  <si>
    <t>庭停鼮莛葶筳亭聤霆渟𩹇綎娗㼗𧖧挺楟蜓廷㹶𧓴</t>
  </si>
  <si>
    <t>婷</t>
  </si>
  <si>
    <t>當經</t>
  </si>
  <si>
    <t>丁</t>
  </si>
  <si>
    <t>丁釘玎䦺靪虰仃叮</t>
  </si>
  <si>
    <t>疔</t>
  </si>
  <si>
    <t>呼刑</t>
  </si>
  <si>
    <t>馨</t>
  </si>
  <si>
    <t>馨𠷓蛵</t>
  </si>
  <si>
    <t>桑經</t>
  </si>
  <si>
    <t>星</t>
  </si>
  <si>
    <t>星曐腥胜鮏鯹𥠀醒鉎篂猩惺</t>
  </si>
  <si>
    <t>普丁</t>
  </si>
  <si>
    <t>竮</t>
  </si>
  <si>
    <t>竮俜甹𢖊艵頩姘覮</t>
  </si>
  <si>
    <t>[拼]</t>
  </si>
  <si>
    <t>郎丁</t>
  </si>
  <si>
    <t>靈</t>
  </si>
  <si>
    <t>靈霛𩄀𩆜舲齡麢𦏰囹鴒䉁蛉鈴霝醽苓櫺柃𩆚伶泠瓴𧕅拎刢𧆺𤣘𤫲玲𦉢𩖊㾉聆竛𠄖蘦軨䡼笭零孁令𪕌灵𩟃𩵀龗翎閝鹷䴇昤駖𧖜𩆮蕶酃詅彾䯍呤跉狑𤣤爧冷怜𠱠𦫊𢺰澪鏻𥤞秢䕘獜岭魿𣬹𩚹紷䉹砱阾羚姈㸳</t>
  </si>
  <si>
    <t>欞</t>
  </si>
  <si>
    <t>奴丁</t>
  </si>
  <si>
    <t>寧</t>
  </si>
  <si>
    <t>寧寍鸋䆨𣍆𨛲𧕝嚀聹</t>
  </si>
  <si>
    <t>他丁</t>
  </si>
  <si>
    <t>汀</t>
  </si>
  <si>
    <t>汀訂桯綎聽廳町艼𦉬䩠鞓䋼𦀚庁</t>
  </si>
  <si>
    <t>刪程</t>
  </si>
  <si>
    <t>莫經</t>
  </si>
  <si>
    <t>冥</t>
  </si>
  <si>
    <t>冥榠銘鄍溟䫤螟𧱴猽蓂瞑𥹆嫇覭暝</t>
  </si>
  <si>
    <t>薄經</t>
  </si>
  <si>
    <t>瓶</t>
  </si>
  <si>
    <t>瓶缾蛢䶄屏荓䈂軿萍蓱竮郱畊洴箳</t>
  </si>
  <si>
    <t>戸扃</t>
  </si>
  <si>
    <t>熒</t>
  </si>
  <si>
    <t>熒褮螢滎䁝𧵣</t>
  </si>
  <si>
    <t>古螢</t>
  </si>
  <si>
    <t>扃</t>
  </si>
  <si>
    <t>扃駉駫坰冋𪕍絅𣕄</t>
  </si>
  <si>
    <t>煑仍</t>
  </si>
  <si>
    <t>蒸䒱烝𦚦䕄篜脀</t>
  </si>
  <si>
    <t>署陵</t>
  </si>
  <si>
    <t>承</t>
  </si>
  <si>
    <t>承丞𨋬</t>
  </si>
  <si>
    <t>直陵</t>
  </si>
  <si>
    <t>澂</t>
  </si>
  <si>
    <t>澂澄瞪憕懲</t>
  </si>
  <si>
    <t>力膺</t>
  </si>
  <si>
    <t>陵</t>
  </si>
  <si>
    <t>陵淩夌綾凌𠗲蔆菱䔖㥄鯪崚㱥𡕮𩜁掕祾𣣋</t>
  </si>
  <si>
    <t>於陵</t>
  </si>
  <si>
    <t>膺</t>
  </si>
  <si>
    <t>膺應𧕄鷹</t>
  </si>
  <si>
    <t>扶冰</t>
  </si>
  <si>
    <t>凭</t>
  </si>
  <si>
    <t>凭馮憑淜㵗</t>
  </si>
  <si>
    <t>筆陵</t>
  </si>
  <si>
    <t>冫</t>
  </si>
  <si>
    <t>冫冰掤</t>
  </si>
  <si>
    <t>(仌)</t>
  </si>
  <si>
    <t>余陵</t>
  </si>
  <si>
    <t>蠅</t>
  </si>
  <si>
    <t>食陵</t>
  </si>
  <si>
    <t>繩</t>
  </si>
  <si>
    <t>繩譝憴鱦乗椉𠅞澠溗塍塖騬</t>
  </si>
  <si>
    <t>(乘)</t>
  </si>
  <si>
    <t>識蒸</t>
  </si>
  <si>
    <t>升</t>
  </si>
  <si>
    <t>升昇陞勝抍</t>
  </si>
  <si>
    <t>仍</t>
  </si>
  <si>
    <t>仍艿䚮辸礽扔㭁</t>
  </si>
  <si>
    <t>居陵</t>
  </si>
  <si>
    <t>兢</t>
  </si>
  <si>
    <t>兢矜</t>
  </si>
  <si>
    <t>陟陵</t>
  </si>
  <si>
    <t>徵</t>
  </si>
  <si>
    <t>徵𨟃癥𣃘</t>
  </si>
  <si>
    <t>(症)</t>
  </si>
  <si>
    <t>疾陵</t>
  </si>
  <si>
    <t>繒</t>
  </si>
  <si>
    <t>繒鄫驓橧竲嶒</t>
  </si>
  <si>
    <t>魚陵</t>
  </si>
  <si>
    <t>凝</t>
  </si>
  <si>
    <t>虚陵</t>
  </si>
  <si>
    <t>興</t>
  </si>
  <si>
    <t>興𨞾</t>
  </si>
  <si>
    <t>2?</t>
  </si>
  <si>
    <t>處陵</t>
  </si>
  <si>
    <t>稱</t>
  </si>
  <si>
    <t>稱爯偁</t>
  </si>
  <si>
    <t>其矜</t>
  </si>
  <si>
    <t>殑</t>
  </si>
  <si>
    <t>殑䔷</t>
  </si>
  <si>
    <t>山矜</t>
  </si>
  <si>
    <t>㱡</t>
  </si>
  <si>
    <t>綺兢</t>
  </si>
  <si>
    <t>硱</t>
  </si>
  <si>
    <t>丑升</t>
  </si>
  <si>
    <t>僜</t>
  </si>
  <si>
    <t>僜庱睖</t>
  </si>
  <si>
    <t>仕兢</t>
  </si>
  <si>
    <t>磳</t>
  </si>
  <si>
    <t>披冰</t>
  </si>
  <si>
    <t>砯</t>
  </si>
  <si>
    <t>都滕</t>
  </si>
  <si>
    <t>登璒燈簦㲪䔲㽅䳾</t>
  </si>
  <si>
    <t>魯登</t>
  </si>
  <si>
    <t>楞</t>
  </si>
  <si>
    <t>楞棱稜輘倰祾</t>
  </si>
  <si>
    <t>蘇增</t>
  </si>
  <si>
    <t>僧</t>
  </si>
  <si>
    <t>僧鬙䒏</t>
  </si>
  <si>
    <t>北滕</t>
  </si>
  <si>
    <t>崩</t>
  </si>
  <si>
    <t>作滕</t>
  </si>
  <si>
    <t>增</t>
  </si>
  <si>
    <t>增憎磳曾矰罾熷䎖竲橧譄𦼏</t>
  </si>
  <si>
    <t>武登</t>
  </si>
  <si>
    <t>瞢蕄䒐</t>
  </si>
  <si>
    <t>(𦱛)</t>
  </si>
  <si>
    <t>昨棱</t>
    <phoneticPr fontId="15" type="noConversion"/>
  </si>
  <si>
    <t>層</t>
    <phoneticPr fontId="15" type="noConversion"/>
  </si>
  <si>
    <t>層曾䁬</t>
  </si>
  <si>
    <t>步崩</t>
  </si>
  <si>
    <t>朋</t>
  </si>
  <si>
    <t>朋堋鵬棚倗鬅</t>
  </si>
  <si>
    <t>胡肱</t>
  </si>
  <si>
    <t>弘</t>
  </si>
  <si>
    <t>弘鞃苰</t>
  </si>
  <si>
    <t>古弘</t>
  </si>
  <si>
    <t>肱</t>
  </si>
  <si>
    <t>肱𩉦</t>
  </si>
  <si>
    <t>呼肱</t>
  </si>
  <si>
    <t>薨</t>
  </si>
  <si>
    <t>薨𠐿𩖉𩙛𤃫</t>
  </si>
  <si>
    <t>奴登</t>
  </si>
  <si>
    <t>徒登</t>
  </si>
  <si>
    <t>騰</t>
  </si>
  <si>
    <t>騰滕縢幐螣藤謄𧈜儯𤻴鰧𥉋</t>
  </si>
  <si>
    <t>胡登</t>
  </si>
  <si>
    <t>恒</t>
  </si>
  <si>
    <t>恒𢛢峘</t>
  </si>
  <si>
    <t>古恒</t>
  </si>
  <si>
    <t>搄</t>
  </si>
  <si>
    <t>搄縆絙</t>
  </si>
  <si>
    <t>他登</t>
  </si>
  <si>
    <t>鼟</t>
  </si>
  <si>
    <t>鼟膯𤃶𧰥</t>
  </si>
  <si>
    <t>普朋</t>
  </si>
  <si>
    <t>漰</t>
  </si>
  <si>
    <t>漰堋</t>
  </si>
  <si>
    <t>羽求</t>
  </si>
  <si>
    <t>尤𣏞腄疣肬𪐤沋郵訧</t>
  </si>
  <si>
    <t>於求</t>
  </si>
  <si>
    <t>憂</t>
  </si>
  <si>
    <t>憂優瀀𢕶麀𪋎櫌鄾𢆶怮嚘耰獶𧀥纋㱊妋</t>
  </si>
  <si>
    <t>力求</t>
  </si>
  <si>
    <t>劉</t>
  </si>
  <si>
    <t>劉留蒥勠摎鶹騮駵疁𥹷流㳅飂飀瘤榴瑬旒瑠𪕚𤠑䉧𥰣瀏䬟䱖鰡嵧𣠚鎦𦃓𢷶𨶪懰餾䖻裗𪆱𪎣硫遛䚧憀鏐</t>
  </si>
  <si>
    <t>鎏</t>
  </si>
  <si>
    <t>七由</t>
  </si>
  <si>
    <t>秋</t>
  </si>
  <si>
    <t>秋秌鞧緧𦃈鞦湫鶖鰍楸萩𪓰䵸蟗䨂篍趥</t>
  </si>
  <si>
    <t>(鰌)(𪓵)</t>
  </si>
  <si>
    <t>以周</t>
  </si>
  <si>
    <t>猷</t>
  </si>
  <si>
    <t>猷猶悠油由攸蕕浟𠧷𢋅冘邎輶蘨秞蚰蝣櫾楢𦳷斿游遊𨒰卣䚻鮋䱔抌揄舀偤䍃𤪎邮繇㳛㾞囮㘥庮甹𣔴𧡹𦵵</t>
  </si>
  <si>
    <t>[鈾]</t>
  </si>
  <si>
    <t>語求</t>
  </si>
  <si>
    <t>牛</t>
  </si>
  <si>
    <t>即由</t>
  </si>
  <si>
    <t>遒</t>
  </si>
  <si>
    <t>遒鮂䎿蝤啾逎𩭓揂揫湫𣟼</t>
  </si>
  <si>
    <t>(揪)[鬏]</t>
  </si>
  <si>
    <t>自秋</t>
  </si>
  <si>
    <t>酋</t>
  </si>
  <si>
    <t>酋㥢遒䎿崷鰌蝤煪𧤕𦵩</t>
  </si>
  <si>
    <t>11-&gt;10</t>
  </si>
  <si>
    <t>息流</t>
  </si>
  <si>
    <t>脩</t>
  </si>
  <si>
    <t>脩修羞𩛢𩝧䡭樇</t>
  </si>
  <si>
    <t>饈</t>
  </si>
  <si>
    <t>丑鳩</t>
  </si>
  <si>
    <t>抽</t>
  </si>
  <si>
    <t>抽𢭆㨨婤𥈌惆瘳妯</t>
  </si>
  <si>
    <t>去秋</t>
  </si>
  <si>
    <t>恘</t>
  </si>
  <si>
    <t>恘惆㲃</t>
  </si>
  <si>
    <t>惆原作⿰丩周</t>
  </si>
  <si>
    <t>惆原作H丩周</t>
  </si>
  <si>
    <t>(𠁫)</t>
  </si>
  <si>
    <t>赤周</t>
  </si>
  <si>
    <t>犫</t>
  </si>
  <si>
    <t>犫犨</t>
  </si>
  <si>
    <t>職流</t>
  </si>
  <si>
    <t>周</t>
  </si>
  <si>
    <t>周州𥺝輖洲賙喌舟郮婤</t>
  </si>
  <si>
    <t>市流</t>
  </si>
  <si>
    <t>讎</t>
  </si>
  <si>
    <t>讎𣫐𣀓鮋酬醻詶雔魗𨞪</t>
  </si>
  <si>
    <t>耳由</t>
  </si>
  <si>
    <t>柔</t>
  </si>
  <si>
    <t>柔鍒㽥騥蝚蹂葇鞣鰇瑈腬鶔揉䰆𨛶䐓</t>
  </si>
  <si>
    <t>式州</t>
  </si>
  <si>
    <t>收</t>
  </si>
  <si>
    <t>去鳩</t>
  </si>
  <si>
    <t>丘</t>
  </si>
  <si>
    <t>丘丠蓲蚯邱訄</t>
  </si>
  <si>
    <t>匹尤</t>
  </si>
  <si>
    <t>䬌</t>
  </si>
  <si>
    <t>䬌秠𡫺衃肧紑醅</t>
  </si>
  <si>
    <t>居求</t>
  </si>
  <si>
    <t>鳩</t>
  </si>
  <si>
    <t>鳩𦫶𠠳朻䡂㽱𨷺丩龜勼</t>
  </si>
  <si>
    <t>(鬮)</t>
  </si>
  <si>
    <t>甫鳩</t>
  </si>
  <si>
    <t>不</t>
  </si>
  <si>
    <t>不哹紑䍍鴀</t>
  </si>
  <si>
    <t>所鳩</t>
  </si>
  <si>
    <t>𢯱</t>
  </si>
  <si>
    <t>𢯱捜𩜯䬒𣸈䤹廋蒐𦺋獀䐹𨜛䗏䮟犙䤇𧼭</t>
  </si>
  <si>
    <t>搜(餿)(颼)(溲)(鎪)(鄋)(螋)(騪)(醙)𧽏</t>
  </si>
  <si>
    <t>楚鳩</t>
  </si>
  <si>
    <t>搊</t>
  </si>
  <si>
    <t>搊𢬆篘醔㮲𥻤謅</t>
  </si>
  <si>
    <t>側鳩</t>
  </si>
  <si>
    <t>鄒</t>
  </si>
  <si>
    <t>鄒鄹郰騶齱陬緅䑼𨃘菆棷箃𠿈黀</t>
  </si>
  <si>
    <t>士尤</t>
  </si>
  <si>
    <t>愁</t>
  </si>
  <si>
    <t>愁㵞</t>
  </si>
  <si>
    <t>許尤</t>
  </si>
  <si>
    <t>休</t>
  </si>
  <si>
    <t>休貅㹯鵂𩢮㾋庥脙𦜵髤䰍咻㵻</t>
  </si>
  <si>
    <t>髹</t>
  </si>
  <si>
    <t>似尤</t>
  </si>
  <si>
    <t>囚</t>
  </si>
  <si>
    <t>囚泅汓苬慒鮂</t>
  </si>
  <si>
    <t>直由</t>
  </si>
  <si>
    <t>儔</t>
  </si>
  <si>
    <t>儔檮躊幬𢃖裯𠷎疇紬綢稠燽薵鯈籌𪆇𪇘棸椆怞𦡴懤鮋䬞菗𨞪𢤉</t>
  </si>
  <si>
    <t>張流</t>
  </si>
  <si>
    <t>輈</t>
  </si>
  <si>
    <t>輈盩啁譸侜𩢸調咮𧻖𥎻矪</t>
  </si>
  <si>
    <t>巨鳩</t>
  </si>
  <si>
    <t>𧚍</t>
  </si>
  <si>
    <t>𧚍裘仇叴厹求𡨃頄蛷𧒔逑球璆艽鼽莍䣇賕殏梂朹㭝俅脙𦜵馗䊵絿䜪扏銶𩒮𥭑毬䟵犰𧻱訅釚捄肍𢛃𦬖訄</t>
  </si>
  <si>
    <t>縛謀</t>
  </si>
  <si>
    <t>浮</t>
  </si>
  <si>
    <t>浮哹桴枹𥰛罦䍖琈粰䳕罘䱐涪芣蜉烰鉜𡦄𢀼艀棓掊䍌䨗</t>
  </si>
  <si>
    <t>莫浮</t>
  </si>
  <si>
    <t>謀</t>
  </si>
  <si>
    <t>謀䱕雺眸牟侔矛𢦵鍪鞪麰𦭷堥劺𨡭蝥蟊鷚𩭾䋷恈鴾蛑繆</t>
  </si>
  <si>
    <t>𩭾右下原从犮</t>
  </si>
  <si>
    <r>
      <rPr>
        <sz val="24"/>
        <color theme="1"/>
        <rFont val="KangXi Font Full Version"/>
        <family val="3"/>
        <charset val="136"/>
      </rPr>
      <t>戸鉤</t>
    </r>
    <phoneticPr fontId="15" type="noConversion"/>
  </si>
  <si>
    <t>侯矦𥎦帿鄇䫛鍭銗猴糇翭翵餱喉篌鯸㮢𧮶瘊䗔葔骺睺䙈</t>
  </si>
  <si>
    <t>烏侯</t>
  </si>
  <si>
    <t>謳</t>
  </si>
  <si>
    <t>謳嘔歐甌區漚鷗䁱瞘櫙蓲醧剾䙔鏂膒</t>
  </si>
  <si>
    <t>奴鉤</t>
  </si>
  <si>
    <t>羺</t>
  </si>
  <si>
    <t>羺獳䨲䰰</t>
  </si>
  <si>
    <t>落侯</t>
  </si>
  <si>
    <t>樓</t>
  </si>
  <si>
    <t>樓婁䣚𨻻𧁾蔞𠞭䝏𦎹僂艛耬髏膢𤬏廔剅摟嘍瞜螻簍鞻慺鷜䱾褸遱謱</t>
  </si>
  <si>
    <t>速侯</t>
  </si>
  <si>
    <t>涑</t>
  </si>
  <si>
    <t>涑鏉䩳𩌱𩮶摗𠘂𡠼</t>
  </si>
  <si>
    <t>恪侯</t>
  </si>
  <si>
    <t>彄</t>
  </si>
  <si>
    <t>彄摳剾韝𢂁滱夠䁱</t>
  </si>
  <si>
    <t>芤瞘</t>
  </si>
  <si>
    <t>呼侯</t>
  </si>
  <si>
    <t>齁</t>
  </si>
  <si>
    <t>齁𪅺</t>
  </si>
  <si>
    <t>子侯</t>
  </si>
  <si>
    <t>𣠏</t>
  </si>
  <si>
    <t>𣠏緅陬棷掫</t>
  </si>
  <si>
    <t>託侯</t>
  </si>
  <si>
    <t>偷</t>
  </si>
  <si>
    <t>偷鍮鋀媮</t>
  </si>
  <si>
    <t>度侯</t>
  </si>
  <si>
    <t>頭</t>
  </si>
  <si>
    <t>頭㓱投𪎨骰𣪌坄牏䤅㢏揄窬緰歈𪁞</t>
  </si>
  <si>
    <t>[亠]</t>
  </si>
  <si>
    <t>五婁</t>
  </si>
  <si>
    <t>齵</t>
  </si>
  <si>
    <t>古侯</t>
  </si>
  <si>
    <t>鉤</t>
  </si>
  <si>
    <t>鉤𠛎溝褠韝緱篝𥴴𪓟㗕𤫱䑦冓枸句軥夠鴝</t>
  </si>
  <si>
    <t>彀[鞲][勾]</t>
  </si>
  <si>
    <t>當侯</t>
  </si>
  <si>
    <t>兠</t>
  </si>
  <si>
    <t>兠侸吺篼𥆖剅𧢗𧯠郖𩮷</t>
  </si>
  <si>
    <t>兜</t>
  </si>
  <si>
    <t>徂鉤</t>
  </si>
  <si>
    <t>㔌</t>
  </si>
  <si>
    <t>㔌鯫</t>
  </si>
  <si>
    <t>薄侯</t>
  </si>
  <si>
    <t>裒</t>
  </si>
  <si>
    <t>裒䯽捊抔掊䏽𩚭䍌箁</t>
  </si>
  <si>
    <t>千侯</t>
  </si>
  <si>
    <t>䜅</t>
  </si>
  <si>
    <t>亡侯</t>
  </si>
  <si>
    <t>呣</t>
  </si>
  <si>
    <t>於虯</t>
  </si>
  <si>
    <t>幽泑呦𣢜𧍘怮𢆶</t>
  </si>
  <si>
    <t>刪攸</t>
  </si>
  <si>
    <t>渠幽</t>
  </si>
  <si>
    <t>虯</t>
  </si>
  <si>
    <t>虯觩璆觓鷚蟉𤙠</t>
  </si>
  <si>
    <t>甫烋</t>
  </si>
  <si>
    <t>彪</t>
  </si>
  <si>
    <t>彪髟驫</t>
  </si>
  <si>
    <t>力幽</t>
  </si>
  <si>
    <t>鏐</t>
  </si>
  <si>
    <t>鏐蟉</t>
  </si>
  <si>
    <t>居虯</t>
  </si>
  <si>
    <t>樛</t>
  </si>
  <si>
    <t>樛𠃚𦭺朻㽱</t>
  </si>
  <si>
    <t>皮彪</t>
  </si>
  <si>
    <t>淲</t>
  </si>
  <si>
    <t>淲瀌𩖛</t>
  </si>
  <si>
    <t>子幽</t>
  </si>
  <si>
    <t>稵</t>
  </si>
  <si>
    <t>山幽</t>
  </si>
  <si>
    <t>犙</t>
  </si>
  <si>
    <t>語虯</t>
  </si>
  <si>
    <t>香幽</t>
  </si>
  <si>
    <t>飍</t>
  </si>
  <si>
    <t>飍烋</t>
  </si>
  <si>
    <t>武彪</t>
  </si>
  <si>
    <t>繆</t>
  </si>
  <si>
    <t>繆鷚䋷</t>
  </si>
  <si>
    <t>七林</t>
  </si>
  <si>
    <t>侵𢔀駸浸䜷𥍯綅</t>
  </si>
  <si>
    <t>徐林</t>
  </si>
  <si>
    <t>尋</t>
  </si>
  <si>
    <t>尋𢒫鐔潯鱏樳鄩𨼔𦠅𩖣襑枔撏灊鬵𦅀</t>
  </si>
  <si>
    <t>力尋</t>
  </si>
  <si>
    <t>林</t>
  </si>
  <si>
    <t>林琳淋臨痳箖瀶霖</t>
  </si>
  <si>
    <t>丑林</t>
  </si>
  <si>
    <t>琛</t>
  </si>
  <si>
    <t>琛棽䑣𥉨綝郴賝</t>
  </si>
  <si>
    <t>職深</t>
  </si>
  <si>
    <t>斟</t>
  </si>
  <si>
    <t>斟針鍼𪈁箴葴瑊鱵㘰</t>
  </si>
  <si>
    <t>直深</t>
  </si>
  <si>
    <t>沈</t>
  </si>
  <si>
    <t>沈沉𤘣莐䒞霃湛枕鈂</t>
  </si>
  <si>
    <t>知林</t>
  </si>
  <si>
    <t>碪</t>
  </si>
  <si>
    <t>碪砧椹枮坫</t>
  </si>
  <si>
    <t>氏任</t>
  </si>
  <si>
    <t>諶</t>
  </si>
  <si>
    <t>諶愖訦忱煁瘎㽸</t>
  </si>
  <si>
    <t>如林</t>
  </si>
  <si>
    <t>任</t>
  </si>
  <si>
    <t>任鵀恁壬紝銋䛘</t>
  </si>
  <si>
    <t>式針</t>
  </si>
  <si>
    <t>深𦸂</t>
  </si>
  <si>
    <t>餘針</t>
  </si>
  <si>
    <t>淫</t>
  </si>
  <si>
    <t>淫霪婬𥮍蟫鷣䒞冘𢓕碪撢𨟏㸒鐔鱏</t>
  </si>
  <si>
    <t>息林</t>
  </si>
  <si>
    <t>心𦁍𨊳杺</t>
  </si>
  <si>
    <t>挹淫</t>
  </si>
  <si>
    <t>愔</t>
  </si>
  <si>
    <t>愔韾</t>
  </si>
  <si>
    <t>子心</t>
  </si>
  <si>
    <t>祲</t>
  </si>
  <si>
    <t>祲梫兓埐𩀿𪖼綅𥍯𩻛</t>
  </si>
  <si>
    <t>昨淫</t>
  </si>
  <si>
    <t>𩷒</t>
  </si>
  <si>
    <t>𩷒䰼鬵嶜梣埐𣜣鈂灊䤁</t>
  </si>
  <si>
    <t>岑</t>
  </si>
  <si>
    <t>女心</t>
  </si>
  <si>
    <t>䛘</t>
  </si>
  <si>
    <t>䛘䋻鵀</t>
  </si>
  <si>
    <t>(紝)</t>
  </si>
  <si>
    <t>巨金</t>
  </si>
  <si>
    <t>琴</t>
  </si>
  <si>
    <t>琴㩒捦擒黔禽芩𨙽檎㕋鵭䔷澿凜庈雂㪁㱽黚䅾耹靲</t>
  </si>
  <si>
    <t>去金</t>
  </si>
  <si>
    <t>欽</t>
  </si>
  <si>
    <t>欽菳衾嶔顉</t>
  </si>
  <si>
    <t>魚金</t>
  </si>
  <si>
    <t>吟</t>
  </si>
  <si>
    <t>吟訡䪩唫崟荶碞𩂢乑𠪚</t>
  </si>
  <si>
    <t>許金</t>
  </si>
  <si>
    <t>歆</t>
  </si>
  <si>
    <t>歆廞嬜㽎</t>
  </si>
  <si>
    <t>[鑫]</t>
  </si>
  <si>
    <t>居吟</t>
  </si>
  <si>
    <t>金</t>
  </si>
  <si>
    <t>金今黅衿襟䘳禁㦗𪑙</t>
  </si>
  <si>
    <t>於金</t>
  </si>
  <si>
    <t>音</t>
  </si>
  <si>
    <t>音陰隌瘖霠䜾喑䤃</t>
  </si>
  <si>
    <t>所今</t>
  </si>
  <si>
    <t>森</t>
  </si>
  <si>
    <t>森參曑蔘薓槮襳𥥿穼棽</t>
  </si>
  <si>
    <t>鋤針</t>
  </si>
  <si>
    <t>岑涔㞥梣𣠟𩅨𩻛䅾笒</t>
  </si>
  <si>
    <t>側吟</t>
  </si>
  <si>
    <t>旡</t>
  </si>
  <si>
    <t>旡簪㻸撍</t>
  </si>
  <si>
    <t>楚簪</t>
  </si>
  <si>
    <t>嵾</t>
  </si>
  <si>
    <t>嵾參梫𥤇駸槮</t>
  </si>
  <si>
    <t>充針</t>
  </si>
  <si>
    <t>𧡪</t>
  </si>
  <si>
    <t>徒含</t>
  </si>
  <si>
    <t>覃𨝸潭曇藫橝蟫譚𧽼燂壜鐔眈㽎𦗡𩡝𧂗蕁䊤㽑</t>
  </si>
  <si>
    <t>倉含</t>
  </si>
  <si>
    <t>參</t>
  </si>
  <si>
    <t>參驂䟃傪㜗</t>
  </si>
  <si>
    <t>那含</t>
  </si>
  <si>
    <t>南</t>
  </si>
  <si>
    <t>南男柟楠抩䶲𤱣</t>
  </si>
  <si>
    <t>烏含</t>
  </si>
  <si>
    <t>諳</t>
  </si>
  <si>
    <t>諳䳺媕庵腤菴㞄馣嬜韽盦喑</t>
  </si>
  <si>
    <t>(鵪)</t>
  </si>
  <si>
    <t>胡男</t>
  </si>
  <si>
    <t>含</t>
  </si>
  <si>
    <t>含涵䈄筨梒䤴函顄𩔞蜬頷𣹢鋡𤭙𠥴䶃圅肣䨡𩄙𢎘𠗴</t>
  </si>
  <si>
    <t>22-&gt;20!</t>
  </si>
  <si>
    <t>晗</t>
  </si>
  <si>
    <t>盧含</t>
  </si>
  <si>
    <t>婪</t>
  </si>
  <si>
    <t>婪惏燷嵐葻啉</t>
  </si>
  <si>
    <t>昨含</t>
  </si>
  <si>
    <t>蠶</t>
  </si>
  <si>
    <t>蠶撏䣟𨅔</t>
  </si>
  <si>
    <t>作含</t>
  </si>
  <si>
    <t>簪</t>
  </si>
  <si>
    <t>簪撍篸𥸢䐶䍼鐕</t>
  </si>
  <si>
    <t>刪錯</t>
  </si>
  <si>
    <t>他含</t>
  </si>
  <si>
    <t>探</t>
  </si>
  <si>
    <t>探撢貪</t>
  </si>
  <si>
    <t>7-&gt;3!</t>
  </si>
  <si>
    <t>欿㵅僋</t>
  </si>
  <si>
    <t>丁含</t>
  </si>
  <si>
    <t>耽</t>
  </si>
  <si>
    <t>耽湛眈酖妉甔媅𧡪𡖓</t>
  </si>
  <si>
    <t>口含</t>
  </si>
  <si>
    <t>龕</t>
  </si>
  <si>
    <t>龕𢦟𩑟堪戡𤯌嵁𤬪撖㪁</t>
  </si>
  <si>
    <t>火含</t>
  </si>
  <si>
    <t>㟏</t>
  </si>
  <si>
    <t>㟏𩈣馠𣢺谽唅𡬖𡪶</t>
  </si>
  <si>
    <t>蘇含</t>
  </si>
  <si>
    <t>毿</t>
  </si>
  <si>
    <t>毿蔘犙</t>
  </si>
  <si>
    <t>古南</t>
  </si>
  <si>
    <t>弇</t>
  </si>
  <si>
    <t>弇䶃淦䌠蜬</t>
  </si>
  <si>
    <t>五含</t>
  </si>
  <si>
    <t>䜙</t>
  </si>
  <si>
    <t>䜙𡪁嵁</t>
  </si>
  <si>
    <t>徒甘</t>
  </si>
  <si>
    <t>談郯惔錟淡痰澹倓餤𥰨㶣</t>
  </si>
  <si>
    <t>古三</t>
  </si>
  <si>
    <t>甘</t>
  </si>
  <si>
    <t>甘柑䇞苷泔𤯎媣</t>
  </si>
  <si>
    <t>疳</t>
  </si>
  <si>
    <t>都甘</t>
  </si>
  <si>
    <t>擔</t>
  </si>
  <si>
    <t>擔儋聸頕甔</t>
  </si>
  <si>
    <t>蘇甘</t>
  </si>
  <si>
    <t>三</t>
  </si>
  <si>
    <t>三參弎𢁘鬖</t>
  </si>
  <si>
    <t>(叁)</t>
  </si>
  <si>
    <t>魯甘</t>
  </si>
  <si>
    <t>藍</t>
  </si>
  <si>
    <t>藍襤䰐㩜籃𩈵𪇖懢䆾儖蘫</t>
  </si>
  <si>
    <t>苦甘</t>
  </si>
  <si>
    <t>坩</t>
  </si>
  <si>
    <t>他酣</t>
  </si>
  <si>
    <t>舑</t>
  </si>
  <si>
    <t>舑聃𨈭緂㘱䔜䆱㴂𦸁</t>
  </si>
  <si>
    <t>(坍)</t>
  </si>
  <si>
    <t>昨甘</t>
  </si>
  <si>
    <t>慙</t>
  </si>
  <si>
    <t>慙慚鏨䳻㨻</t>
  </si>
  <si>
    <t>胡甘</t>
  </si>
  <si>
    <t>酣</t>
  </si>
  <si>
    <t>酣甝䗣魽𤯎煔炶邯</t>
  </si>
  <si>
    <t>武酣</t>
  </si>
  <si>
    <t>姏</t>
  </si>
  <si>
    <t>昨三</t>
  </si>
  <si>
    <t>𩈻</t>
  </si>
  <si>
    <t>呼談</t>
  </si>
  <si>
    <t>蚶</t>
  </si>
  <si>
    <t>蚶𧵊嬜歛憨</t>
  </si>
  <si>
    <t>余廉</t>
  </si>
  <si>
    <t>鹽塩𣡶閻壛阽檐簷櫩𣡞㶄𪂈䦲㿕𤅸</t>
  </si>
  <si>
    <t>(閆)</t>
  </si>
  <si>
    <t>力鹽</t>
  </si>
  <si>
    <t>廉</t>
  </si>
  <si>
    <t>廉鐮鎌𩄡㡘簾薕薟蘞匳籨𥖝獫蠊䆂𨎷𣀃帘鬑覝</t>
  </si>
  <si>
    <t>匳(奩)臁襝</t>
  </si>
  <si>
    <t>府廉</t>
  </si>
  <si>
    <t>砭</t>
  </si>
  <si>
    <t>砭𥑁</t>
  </si>
  <si>
    <t>息廉</t>
  </si>
  <si>
    <t>銛</t>
  </si>
  <si>
    <t>銛暹枮綅𦃌韱襳纖憸孅䯹彡𢘁</t>
  </si>
  <si>
    <t>七廉</t>
  </si>
  <si>
    <t>籤</t>
  </si>
  <si>
    <t>籤臉䑎鹼槧憸僉𠠃㡨譣</t>
  </si>
  <si>
    <t>簽</t>
  </si>
  <si>
    <t>職廉</t>
  </si>
  <si>
    <t>詹</t>
  </si>
  <si>
    <t>詹瞻占蟾噡厃</t>
  </si>
  <si>
    <t>視占</t>
  </si>
  <si>
    <t>棎</t>
  </si>
  <si>
    <t>棎撏蟾</t>
  </si>
  <si>
    <t>失廉</t>
  </si>
  <si>
    <t>苫</t>
  </si>
  <si>
    <t>苫痁𡝫</t>
  </si>
  <si>
    <t>處占</t>
  </si>
  <si>
    <t>䪜</t>
  </si>
  <si>
    <t>䪜㚲幨襜裧𤎥㾆緂妗𢛈𢃔</t>
  </si>
  <si>
    <t>汝鹽</t>
  </si>
  <si>
    <t>𩓾</t>
  </si>
  <si>
    <t>𩓾髯蚺呥柟𧦦蛅冉袡䶲㾆舑</t>
  </si>
  <si>
    <t>冄</t>
  </si>
  <si>
    <t>女廉</t>
  </si>
  <si>
    <t>黏</t>
  </si>
  <si>
    <t>黏粘䬯</t>
  </si>
  <si>
    <t>于廉</t>
  </si>
  <si>
    <t>炎</t>
  </si>
  <si>
    <t>張廉</t>
  </si>
  <si>
    <t>霑</t>
  </si>
  <si>
    <t>霑沾𪏉</t>
  </si>
  <si>
    <t>丑廉</t>
  </si>
  <si>
    <t>覘</t>
  </si>
  <si>
    <t>覘𡝫</t>
  </si>
  <si>
    <t>央炎</t>
  </si>
  <si>
    <t>淹</t>
  </si>
  <si>
    <t>淹菴崦醃䣍閹</t>
  </si>
  <si>
    <t>丘廉</t>
  </si>
  <si>
    <t>𢜩</t>
  </si>
  <si>
    <t>𢜩𨦄</t>
  </si>
  <si>
    <t>語廉</t>
  </si>
  <si>
    <t>𪙊</t>
  </si>
  <si>
    <t>子廉</t>
  </si>
  <si>
    <t>尖</t>
  </si>
  <si>
    <t>尖殲瀸㡨𡄑漸虃熸䇝𩅼鑯鋟𩃔</t>
  </si>
  <si>
    <t>昨鹽</t>
  </si>
  <si>
    <t>潛</t>
  </si>
  <si>
    <t>潛朁鬵𥮒灊䁮燂𤎢螹</t>
  </si>
  <si>
    <t>巨淹</t>
  </si>
  <si>
    <t>箝</t>
  </si>
  <si>
    <t>箝鉗𢁮鉆黚拑黔羬鳹雂鍼鈐</t>
  </si>
  <si>
    <t>一鹽</t>
  </si>
  <si>
    <t>懕</t>
  </si>
  <si>
    <t>懕猒饜嬮㤿䅧𨣻</t>
  </si>
  <si>
    <t>徐鹽</t>
  </si>
  <si>
    <t>燅</t>
  </si>
  <si>
    <t>燅𤍙燖爓𦢨䕭𢸧㰊𢅮</t>
  </si>
  <si>
    <t>史炎</t>
  </si>
  <si>
    <t>襳</t>
  </si>
  <si>
    <t>直炎</t>
  </si>
  <si>
    <t>㶣</t>
  </si>
  <si>
    <t>㶣𪏂誗</t>
  </si>
  <si>
    <t>巨鹽</t>
  </si>
  <si>
    <t>鍼</t>
  </si>
  <si>
    <t>他兼</t>
  </si>
  <si>
    <t>添沾黇舚</t>
  </si>
  <si>
    <t>丁兼</t>
  </si>
  <si>
    <t>𩬑</t>
  </si>
  <si>
    <t>𩬑敁佔詀㡇𧚊𦕒䀡</t>
  </si>
  <si>
    <t>(掂)</t>
  </si>
  <si>
    <t>徒兼</t>
  </si>
  <si>
    <t>甜</t>
  </si>
  <si>
    <t>甜恬湉菾𦳇</t>
  </si>
  <si>
    <t>勒兼</t>
  </si>
  <si>
    <t>鬑</t>
  </si>
  <si>
    <t>鬑薕熑溓濓燫</t>
  </si>
  <si>
    <t>(濂)</t>
  </si>
  <si>
    <t>苦兼</t>
  </si>
  <si>
    <t>謙</t>
  </si>
  <si>
    <t>謙䌠</t>
  </si>
  <si>
    <t>古甜</t>
  </si>
  <si>
    <t>兼</t>
  </si>
  <si>
    <t>兼縑鶼𥻧蒹𦋰鰜</t>
  </si>
  <si>
    <t>戸兼</t>
  </si>
  <si>
    <t>嫌</t>
  </si>
  <si>
    <t>嫌稴</t>
  </si>
  <si>
    <t>奴兼</t>
  </si>
  <si>
    <t>鮎</t>
  </si>
  <si>
    <t>鮎䬯拈</t>
  </si>
  <si>
    <t>(鯰)</t>
  </si>
  <si>
    <t>許兼</t>
  </si>
  <si>
    <t>馦</t>
  </si>
  <si>
    <t>馦㾾䵌㽐欦䌠妗</t>
  </si>
  <si>
    <t>胡讒</t>
  </si>
  <si>
    <t>咸鹹醎函𩤥諴鰜稴椷㮀輱</t>
  </si>
  <si>
    <t>古咸</t>
  </si>
  <si>
    <t>緘</t>
  </si>
  <si>
    <t>緘䌠瑊玪尲黬𪒹</t>
  </si>
  <si>
    <t>(尷)</t>
  </si>
  <si>
    <t>所咸</t>
  </si>
  <si>
    <t>攕</t>
  </si>
  <si>
    <t>攕摻檆杉櫼𩃔𩁺䀐𨏪𩌰㺑</t>
  </si>
  <si>
    <t>乙咸</t>
  </si>
  <si>
    <t>𤟟</t>
  </si>
  <si>
    <t>𤟟淊黯</t>
  </si>
  <si>
    <t>五咸</t>
  </si>
  <si>
    <t>嵒</t>
  </si>
  <si>
    <t>嵒䫡黬羬𧇱麙𪙊碞㺂𧬌</t>
  </si>
  <si>
    <t>許咸</t>
  </si>
  <si>
    <t>㰹</t>
  </si>
  <si>
    <t>㰹𧍧妗𧮰䩂</t>
  </si>
  <si>
    <t>竹咸</t>
  </si>
  <si>
    <t>詀</t>
  </si>
  <si>
    <t>詀䩇鵮𪉜</t>
  </si>
  <si>
    <t>女咸</t>
  </si>
  <si>
    <t>諵</t>
  </si>
  <si>
    <t>諵喃</t>
  </si>
  <si>
    <t>士咸</t>
  </si>
  <si>
    <t>讒</t>
  </si>
  <si>
    <t>讒獑鏨饞毚㺥𪗂欃攙𪖎𢽝儳酁</t>
  </si>
  <si>
    <t>苦咸</t>
  </si>
  <si>
    <t>鵮</t>
  </si>
  <si>
    <t>鵮𢽣嵁厱𠔺</t>
  </si>
  <si>
    <r>
      <rPr>
        <sz val="24"/>
        <color theme="1"/>
        <rFont val="KangXi Font Full Version"/>
        <family val="3"/>
        <charset val="136"/>
      </rPr>
      <t>戸監</t>
    </r>
    <phoneticPr fontId="15" type="noConversion"/>
  </si>
  <si>
    <t>銜甉</t>
  </si>
  <si>
    <t>鋤銜</t>
  </si>
  <si>
    <t>巉</t>
  </si>
  <si>
    <t>巉嶃酁艬鑱獑毚嚵</t>
  </si>
  <si>
    <t>五銜</t>
  </si>
  <si>
    <t>巖</t>
  </si>
  <si>
    <t>巖礹𡆑</t>
  </si>
  <si>
    <t>(岩)</t>
  </si>
  <si>
    <t>楚銜</t>
  </si>
  <si>
    <t>攙</t>
  </si>
  <si>
    <t>所銜</t>
  </si>
  <si>
    <t>衫</t>
  </si>
  <si>
    <t>衫纔髟縿彡芟穇𩌰</t>
  </si>
  <si>
    <t>古銜</t>
    <phoneticPr fontId="15" type="noConversion"/>
  </si>
  <si>
    <t>監</t>
  </si>
  <si>
    <t>監礛𥌈鑑</t>
  </si>
  <si>
    <t>白銜</t>
  </si>
  <si>
    <t>𨂝</t>
  </si>
  <si>
    <t>口銜</t>
  </si>
  <si>
    <t>嵌</t>
  </si>
  <si>
    <t>語𩏩</t>
  </si>
  <si>
    <t>嚴䉷</t>
  </si>
  <si>
    <t>虚嚴</t>
  </si>
  <si>
    <t>𩏩</t>
  </si>
  <si>
    <t>𩏩杴㿌𥟕蘞</t>
  </si>
  <si>
    <t>於嚴</t>
  </si>
  <si>
    <t>醃</t>
  </si>
  <si>
    <t>醃腌</t>
  </si>
  <si>
    <t>丘嚴</t>
  </si>
  <si>
    <t>㪁</t>
  </si>
  <si>
    <t>㪁厱</t>
  </si>
  <si>
    <t>符咸</t>
  </si>
  <si>
    <t>凡帆𠆩𦨲氾颿柉</t>
  </si>
  <si>
    <t>匹凡</t>
  </si>
  <si>
    <t>䒦</t>
  </si>
  <si>
    <t>䒦𣢲</t>
  </si>
  <si>
    <t>多動</t>
  </si>
  <si>
    <t>3.01懂</t>
  </si>
  <si>
    <t>董蝀箽懂蕫䵔𧄓</t>
  </si>
  <si>
    <t>莫孔</t>
  </si>
  <si>
    <t>蠓</t>
  </si>
  <si>
    <t>康董</t>
  </si>
  <si>
    <t>孔</t>
  </si>
  <si>
    <t>孔倥</t>
  </si>
  <si>
    <t>先孔</t>
  </si>
  <si>
    <t>㪌</t>
  </si>
  <si>
    <t>㪌𥳺檧</t>
  </si>
  <si>
    <t>䉥𣞷</t>
  </si>
  <si>
    <t>他孔</t>
  </si>
  <si>
    <t>侗</t>
  </si>
  <si>
    <t>侗桶曈捅</t>
  </si>
  <si>
    <t>作孔</t>
  </si>
  <si>
    <t>緫</t>
  </si>
  <si>
    <t>緫揔𢝰嵸㢔𩮀蓯𩱛猣翪䁓㷓𢉛𨍈偬</t>
  </si>
  <si>
    <t>總(摠)</t>
  </si>
  <si>
    <t>胡孔</t>
  </si>
  <si>
    <t>澒</t>
  </si>
  <si>
    <t>澒鴻𧋔𠳃汞</t>
  </si>
  <si>
    <t>烏孔</t>
  </si>
  <si>
    <t>蓊</t>
  </si>
  <si>
    <t>蓊滃暡郺勜䈵䐥塕𤌏</t>
  </si>
  <si>
    <t>嗡</t>
  </si>
  <si>
    <t>奴動</t>
  </si>
  <si>
    <t>𨑊</t>
  </si>
  <si>
    <t>邊孔</t>
  </si>
  <si>
    <t>琫</t>
  </si>
  <si>
    <t>琫菶𦂌俸</t>
  </si>
  <si>
    <t>力董</t>
  </si>
  <si>
    <t>曨</t>
  </si>
  <si>
    <t>曨襱巃竉籠攏𢤱儱龓</t>
  </si>
  <si>
    <t>呼孔</t>
  </si>
  <si>
    <t>嗊</t>
  </si>
  <si>
    <t>嗊𢦅</t>
  </si>
  <si>
    <t>動</t>
  </si>
  <si>
    <t>動𨔝酮姛眮詷桶挏硐</t>
  </si>
  <si>
    <t>蒲蠓</t>
  </si>
  <si>
    <t>菶</t>
  </si>
  <si>
    <t>菶唪埲</t>
  </si>
  <si>
    <t>之隴</t>
  </si>
  <si>
    <t>腫種踵歱㣫喠</t>
  </si>
  <si>
    <t>丑隴</t>
  </si>
  <si>
    <t>寵</t>
  </si>
  <si>
    <t>寵𧼙埫</t>
  </si>
  <si>
    <t>力踵</t>
  </si>
  <si>
    <t>隴</t>
  </si>
  <si>
    <t>隴壠㙙</t>
  </si>
  <si>
    <t>[壟]</t>
  </si>
  <si>
    <t>於隴</t>
  </si>
  <si>
    <t>擁</t>
  </si>
  <si>
    <t>擁𢶜壅</t>
  </si>
  <si>
    <t>臃</t>
  </si>
  <si>
    <t>而隴</t>
  </si>
  <si>
    <t>宂</t>
  </si>
  <si>
    <t>宂𡦼穁䢇𣭲氄軵𤘺𪕎𢫨𨍷搑</t>
  </si>
  <si>
    <t>缺丿冂内人，宂别体</t>
  </si>
  <si>
    <t>(冗)𡊫</t>
  </si>
  <si>
    <t>直隴</t>
  </si>
  <si>
    <t>重𢝆襱鮦</t>
  </si>
  <si>
    <t>知隴</t>
  </si>
  <si>
    <t>冢</t>
  </si>
  <si>
    <t>冢塚</t>
  </si>
  <si>
    <t>扶隴</t>
  </si>
  <si>
    <t>奉唪</t>
  </si>
  <si>
    <t>敷奉</t>
  </si>
  <si>
    <t>捧</t>
  </si>
  <si>
    <t>余隴</t>
  </si>
  <si>
    <t>勇</t>
  </si>
  <si>
    <t>勇恿涌甬踊慂𧻹塎悀埇溶蛹傛俑𧗴</t>
  </si>
  <si>
    <t>[湧][踴]</t>
  </si>
  <si>
    <t>丘隴</t>
  </si>
  <si>
    <t>恐</t>
  </si>
  <si>
    <t>恐𢖶𦶐</t>
  </si>
  <si>
    <t>尰</t>
  </si>
  <si>
    <t>尰瘇𢡹</t>
  </si>
  <si>
    <t>居悚</t>
  </si>
  <si>
    <t>拱</t>
  </si>
  <si>
    <t>拱拲䂬鞏蛬孓珙廾𢪒㤨𢸁㼦㧬䡗䱋巩栱輁</t>
  </si>
  <si>
    <t>息拱</t>
  </si>
  <si>
    <t>悚</t>
  </si>
  <si>
    <t>悚竦慫聳𦄼㩳駷愯傱䙕</t>
  </si>
  <si>
    <t>許拱</t>
  </si>
  <si>
    <t>洶</t>
  </si>
  <si>
    <t>洶詾兇</t>
  </si>
  <si>
    <t>方勇</t>
  </si>
  <si>
    <t>覂</t>
  </si>
  <si>
    <t>覂𢇫</t>
  </si>
  <si>
    <t>都𪁪</t>
  </si>
  <si>
    <t>湩</t>
  </si>
  <si>
    <t>莫湩</t>
  </si>
  <si>
    <t>𪁪</t>
  </si>
  <si>
    <t>𪁪䏵</t>
  </si>
  <si>
    <t>渠隴</t>
  </si>
  <si>
    <t>䅃</t>
  </si>
  <si>
    <t>充隴</t>
  </si>
  <si>
    <t>𨿿</t>
  </si>
  <si>
    <t>𨿿喠</t>
  </si>
  <si>
    <t>職勇</t>
  </si>
  <si>
    <t>𢃭</t>
  </si>
  <si>
    <t>𢃭𢃓</t>
  </si>
  <si>
    <t>子冢</t>
  </si>
  <si>
    <t>䙕</t>
  </si>
  <si>
    <t>古項</t>
  </si>
  <si>
    <t>講港傋耩</t>
  </si>
  <si>
    <t>步項</t>
  </si>
  <si>
    <t>㭋</t>
  </si>
  <si>
    <t>㭋棒棓玤𢗒蚌蜯䎧</t>
  </si>
  <si>
    <t>烏項</t>
  </si>
  <si>
    <t>慃</t>
  </si>
  <si>
    <t>武項</t>
  </si>
  <si>
    <t>𠈵</t>
  </si>
  <si>
    <t>𠈵𪁪</t>
  </si>
  <si>
    <t>胡講</t>
  </si>
  <si>
    <t>項</t>
  </si>
  <si>
    <t>項缿</t>
  </si>
  <si>
    <t>巴講</t>
  </si>
  <si>
    <t>𦂌</t>
  </si>
  <si>
    <t>(綁)</t>
  </si>
  <si>
    <t>虚慃</t>
  </si>
  <si>
    <t>傋</t>
  </si>
  <si>
    <t>傋𢞡</t>
  </si>
  <si>
    <t>諸氏</t>
  </si>
  <si>
    <t>紙帋只坻軹枳咫扺𣲵砥坁汦抧恀䅩䳅</t>
  </si>
  <si>
    <t>坻原作坻</t>
  </si>
  <si>
    <t>承紙</t>
  </si>
  <si>
    <t>是</t>
  </si>
  <si>
    <t>是氏媞諟恀徥𤜣褆姼䟗</t>
  </si>
  <si>
    <t>文彼</t>
  </si>
  <si>
    <t>靡</t>
  </si>
  <si>
    <t>靡𨇻𪎓骳𦗕𡬍蘼</t>
  </si>
  <si>
    <t>甫委</t>
  </si>
  <si>
    <t>彼</t>
  </si>
  <si>
    <t>彼㗗柀佊𠐌</t>
  </si>
  <si>
    <t>皮彼</t>
  </si>
  <si>
    <t>被</t>
  </si>
  <si>
    <t>被罷</t>
  </si>
  <si>
    <t>許委</t>
  </si>
  <si>
    <t>毀</t>
  </si>
  <si>
    <t>毀燬檓毇𥶵𠷏譭㩓烜𡢕</t>
  </si>
  <si>
    <t>毁</t>
  </si>
  <si>
    <t>於詭</t>
  </si>
  <si>
    <t>委</t>
  </si>
  <si>
    <t>委骫𠷏蜲䍴</t>
  </si>
  <si>
    <t>去委</t>
  </si>
  <si>
    <t>跪</t>
  </si>
  <si>
    <t>跪𣄲</t>
  </si>
  <si>
    <t>過委</t>
  </si>
  <si>
    <t>詭</t>
  </si>
  <si>
    <t>詭垝陒䣀攱䤥觤恑蛫祪庪䃽庋洈蟡𪀗姽桅佹</t>
  </si>
  <si>
    <t>息委</t>
  </si>
  <si>
    <t>髓</t>
  </si>
  <si>
    <t>髓嶲靃䭉𣿂</t>
  </si>
  <si>
    <t>力委</t>
  </si>
  <si>
    <t>絫</t>
  </si>
  <si>
    <t>絫累樏䉂厽垒</t>
  </si>
  <si>
    <t>渠綺</t>
  </si>
  <si>
    <t>技</t>
  </si>
  <si>
    <t>技妓徛伎錡䗁</t>
  </si>
  <si>
    <t>於綺</t>
  </si>
  <si>
    <t>倚</t>
  </si>
  <si>
    <t>倚猗椅旖輢</t>
  </si>
  <si>
    <t>居綺</t>
  </si>
  <si>
    <t>掎</t>
  </si>
  <si>
    <t>掎剞庋㞆踦㱦攲</t>
  </si>
  <si>
    <t>墟彼</t>
  </si>
  <si>
    <t>綺</t>
  </si>
  <si>
    <t>綺婍碕䞚㥓觭㾨</t>
  </si>
  <si>
    <t>魚倚</t>
  </si>
  <si>
    <t>螘</t>
  </si>
  <si>
    <t>螘蟻蛾錡礒齮艤檥㠖轙羛䰙</t>
  </si>
  <si>
    <t>韋委</t>
  </si>
  <si>
    <t>蔿</t>
  </si>
  <si>
    <t>蔿鄬儰䧦𤾸𤺉䦱薳寪</t>
  </si>
  <si>
    <t>𤾸原作⿱艹㬙</t>
  </si>
  <si>
    <t>即委</t>
  </si>
  <si>
    <t>觜</t>
  </si>
  <si>
    <t>觜㭰</t>
  </si>
  <si>
    <t>*左右结构</t>
  </si>
  <si>
    <t>㭰下原作束</t>
  </si>
  <si>
    <t>嘴</t>
  </si>
  <si>
    <t>如累</t>
  </si>
  <si>
    <t>蘂</t>
  </si>
  <si>
    <t>蘂蕊甤繠</t>
  </si>
  <si>
    <t>雌氏</t>
  </si>
  <si>
    <t>此</t>
  </si>
  <si>
    <t>此跐佌玼泚𩢑𠈈𧺼𡘌</t>
  </si>
  <si>
    <t>池爾</t>
  </si>
  <si>
    <t>豸</t>
  </si>
  <si>
    <t>豸褫陊䊓踶傂杝阤䚦廌褆徥</t>
  </si>
  <si>
    <t>斯氏</t>
  </si>
  <si>
    <t>徙</t>
  </si>
  <si>
    <t>徙壐璽𠈈𢇌</t>
  </si>
  <si>
    <t>移爾</t>
  </si>
  <si>
    <t>酏</t>
  </si>
  <si>
    <t>酏迆匜衪肔崺扡㥴孈</t>
  </si>
  <si>
    <t>力紙</t>
  </si>
  <si>
    <t>邐</t>
  </si>
  <si>
    <t>邐峛㸚</t>
  </si>
  <si>
    <t>所綺</t>
  </si>
  <si>
    <t>躧</t>
  </si>
  <si>
    <t>躧𩎉灑纚縰釃𩌦屣矖簁</t>
  </si>
  <si>
    <t>蓰</t>
  </si>
  <si>
    <t>并弭</t>
  </si>
  <si>
    <t>𢔌</t>
  </si>
  <si>
    <t>𢔌俾鞞箄𪐄髀崥𦸣𠬈𢳋</t>
  </si>
  <si>
    <t>兒氏</t>
  </si>
  <si>
    <t>爾</t>
  </si>
  <si>
    <t>爾尒邇𨒛</t>
  </si>
  <si>
    <t>(尔迩</t>
  </si>
  <si>
    <t>綿婢</t>
  </si>
  <si>
    <t>渳</t>
  </si>
  <si>
    <t>渳弭濔瀰芈敉侎葞蝆䦵㥝</t>
  </si>
  <si>
    <t>(羋)[咪][咩]</t>
  </si>
  <si>
    <t>便婢</t>
  </si>
  <si>
    <t>婢</t>
  </si>
  <si>
    <t>婢庳</t>
  </si>
  <si>
    <t>尺氏</t>
  </si>
  <si>
    <t>侈</t>
  </si>
  <si>
    <t>侈姼𡚼鉹誃㢋㢁垑懘㶴袳袲𧰲恀哆</t>
  </si>
  <si>
    <t>施是</t>
  </si>
  <si>
    <t>弛</t>
  </si>
  <si>
    <t>弛豕阤</t>
  </si>
  <si>
    <t>將此</t>
  </si>
  <si>
    <t>紫</t>
  </si>
  <si>
    <t>紫訿訾啙𣸆跐茈呰㧗</t>
  </si>
  <si>
    <t>之累</t>
  </si>
  <si>
    <t>捶</t>
  </si>
  <si>
    <t>捶箠𦓝䮔沝</t>
  </si>
  <si>
    <t>初委</t>
  </si>
  <si>
    <t>揣</t>
  </si>
  <si>
    <t>揣㪜</t>
  </si>
  <si>
    <t>㪜原作⿰耑支</t>
  </si>
  <si>
    <t>隨婢</t>
  </si>
  <si>
    <t>𤢍</t>
  </si>
  <si>
    <t>舓</t>
  </si>
  <si>
    <t>側氏</t>
  </si>
  <si>
    <t>㧗</t>
  </si>
  <si>
    <t>㧗跐</t>
  </si>
  <si>
    <t>匹靡</t>
  </si>
  <si>
    <t>㱟</t>
  </si>
  <si>
    <t>㱟紴披</t>
  </si>
  <si>
    <t>匹婢</t>
  </si>
  <si>
    <t>諀</t>
  </si>
  <si>
    <t>諀庀疕仳䚹吡</t>
  </si>
  <si>
    <t>羊捶</t>
  </si>
  <si>
    <t>䓈</t>
  </si>
  <si>
    <t>䓈䔺芛撱䝐𤼒</t>
  </si>
  <si>
    <t>才捶</t>
  </si>
  <si>
    <t>惢</t>
  </si>
  <si>
    <t>丘弭</t>
  </si>
  <si>
    <t>跬</t>
  </si>
  <si>
    <t>跬䞨頍䠑</t>
  </si>
  <si>
    <t>女氏</t>
  </si>
  <si>
    <t>狔</t>
  </si>
  <si>
    <t>狔旎抳</t>
  </si>
  <si>
    <t>魚毀</t>
    <phoneticPr fontId="15" type="noConversion"/>
  </si>
  <si>
    <t>硊</t>
  </si>
  <si>
    <t>硊頠姽𪀗</t>
  </si>
  <si>
    <t>渠委</t>
  </si>
  <si>
    <t>敕豸</t>
  </si>
  <si>
    <t>褫</t>
  </si>
  <si>
    <t>陟侈</t>
  </si>
  <si>
    <t>㨖</t>
  </si>
  <si>
    <t>㨖𧛢</t>
  </si>
  <si>
    <t>興倚</t>
  </si>
  <si>
    <t>𪖪</t>
  </si>
  <si>
    <t>企</t>
  </si>
  <si>
    <t>企跂</t>
  </si>
  <si>
    <t>時髓</t>
  </si>
  <si>
    <t>菙</t>
  </si>
  <si>
    <t>菙㥨</t>
  </si>
  <si>
    <t>居氏</t>
  </si>
  <si>
    <t>枳</t>
  </si>
  <si>
    <t>職雉</t>
  </si>
  <si>
    <t>旨指恉祁䛗厎砥茋</t>
  </si>
  <si>
    <t>祁作⿰示阝</t>
  </si>
  <si>
    <t>承矢</t>
  </si>
  <si>
    <t>視</t>
  </si>
  <si>
    <t>視眡眎</t>
  </si>
  <si>
    <t>無鄙</t>
  </si>
  <si>
    <t>美</t>
  </si>
  <si>
    <t>美媺𤛎渼媄</t>
  </si>
  <si>
    <t>方美</t>
  </si>
  <si>
    <t>鄙</t>
  </si>
  <si>
    <t>鄙啚娝痞</t>
  </si>
  <si>
    <t>徐姊</t>
  </si>
  <si>
    <t>兕</t>
  </si>
  <si>
    <t>兕𧰽𠒅𠒃羠薙䒨</t>
  </si>
  <si>
    <t>𧱅薙</t>
  </si>
  <si>
    <t>居履</t>
  </si>
  <si>
    <t>几</t>
  </si>
  <si>
    <t>几𪊨麂㞦机䢳𤜝㞛䂹</t>
  </si>
  <si>
    <t>將几</t>
  </si>
  <si>
    <t>𡛷</t>
  </si>
  <si>
    <t>𡛷秭</t>
  </si>
  <si>
    <t>姊</t>
  </si>
  <si>
    <t>卑履</t>
  </si>
  <si>
    <t>匕</t>
  </si>
  <si>
    <t>匕妣秕比䃾沘枇朼疕髀</t>
  </si>
  <si>
    <t>居洧</t>
  </si>
  <si>
    <t>軌</t>
  </si>
  <si>
    <t>軌簋朹晷厬𣷾宄匭㔲頯氿𧗝</t>
  </si>
  <si>
    <t>㔲原文九改卜</t>
  </si>
  <si>
    <t>榮美</t>
  </si>
  <si>
    <t>洧</t>
  </si>
  <si>
    <t>洧鮪痏䵋</t>
  </si>
  <si>
    <t>式視</t>
  </si>
  <si>
    <t>矢</t>
  </si>
  <si>
    <t>矢𠂕𦳊屎</t>
  </si>
  <si>
    <t>直几</t>
  </si>
  <si>
    <t>雉</t>
  </si>
  <si>
    <t>雉滍薙</t>
  </si>
  <si>
    <t>息姊</t>
  </si>
  <si>
    <t>死</t>
  </si>
  <si>
    <t>扶履</t>
  </si>
  <si>
    <t>牝</t>
  </si>
  <si>
    <t>力几</t>
  </si>
  <si>
    <t>履</t>
  </si>
  <si>
    <t>式軌</t>
  </si>
  <si>
    <t>水</t>
  </si>
  <si>
    <t>力軌</t>
  </si>
  <si>
    <t>壘</t>
  </si>
  <si>
    <t>壘蜼猚櫐蘽㶟𡻭轠鸓藟誄耒讄𤢹</t>
  </si>
  <si>
    <t>求癸</t>
  </si>
  <si>
    <t>揆</t>
  </si>
  <si>
    <t>揆楑𢜽嫢湀</t>
  </si>
  <si>
    <t>千水</t>
  </si>
  <si>
    <t>趡</t>
  </si>
  <si>
    <t>趡踓𨿐</t>
  </si>
  <si>
    <t>女履</t>
  </si>
  <si>
    <t>柅</t>
  </si>
  <si>
    <t>居誄</t>
  </si>
  <si>
    <t>癸</t>
  </si>
  <si>
    <t>癸湀</t>
  </si>
  <si>
    <t>符鄙</t>
  </si>
  <si>
    <t>否</t>
  </si>
  <si>
    <t>否痞圮仳殍𢁦䤏𢻹</t>
  </si>
  <si>
    <t>(𡺮)</t>
  </si>
  <si>
    <t>徂累</t>
  </si>
  <si>
    <t>㠑</t>
  </si>
  <si>
    <t>㠑</t>
    <phoneticPr fontId="15" type="noConversion"/>
  </si>
  <si>
    <t>匹鄙</t>
  </si>
  <si>
    <t>嚭</t>
  </si>
  <si>
    <t>嚭秠疕𡺮𢻹</t>
  </si>
  <si>
    <t>如壘</t>
  </si>
  <si>
    <t>蕊</t>
  </si>
  <si>
    <t>蕊甤繠</t>
  </si>
  <si>
    <t>以水</t>
  </si>
  <si>
    <t>唯</t>
  </si>
  <si>
    <t>唯蓶䲊壝瀢孈㨊踓</t>
  </si>
  <si>
    <t>於几</t>
  </si>
  <si>
    <t>㰻</t>
  </si>
  <si>
    <t>遵誄</t>
  </si>
  <si>
    <t>濢</t>
  </si>
  <si>
    <t>濢噿嗺臎</t>
  </si>
  <si>
    <t>豬几</t>
  </si>
  <si>
    <t>黹</t>
  </si>
  <si>
    <t>黹𢾫夂㨖</t>
  </si>
  <si>
    <t>或从支？？</t>
  </si>
  <si>
    <t>楮几</t>
  </si>
  <si>
    <t>𡳭</t>
  </si>
  <si>
    <t>𡳭右从枽</t>
  </si>
  <si>
    <t>𧖛</t>
  </si>
  <si>
    <t>止姊</t>
  </si>
  <si>
    <t>𧿲</t>
  </si>
  <si>
    <t>火癸</t>
  </si>
  <si>
    <t>䁤</t>
  </si>
  <si>
    <r>
      <rPr>
        <sz val="24"/>
        <color theme="1"/>
        <rFont val="KangXi Font Full Version"/>
        <family val="3"/>
        <charset val="136"/>
      </rPr>
      <t>曁軌</t>
    </r>
    <phoneticPr fontId="15" type="noConversion"/>
  </si>
  <si>
    <t>䣀</t>
  </si>
  <si>
    <t>曁几</t>
  </si>
  <si>
    <t>跽</t>
  </si>
  <si>
    <t>丘軌</t>
  </si>
  <si>
    <t>諸市</t>
  </si>
  <si>
    <t>止畤沚洔茝趾址阯芷厎</t>
  </si>
  <si>
    <t>時止</t>
  </si>
  <si>
    <t>市</t>
  </si>
  <si>
    <t>市恃畤</t>
  </si>
  <si>
    <t>陟里</t>
  </si>
  <si>
    <t>徵𧩼㨖</t>
  </si>
  <si>
    <t>虚里</t>
  </si>
  <si>
    <t>喜</t>
  </si>
  <si>
    <t>喜憙蟢</t>
  </si>
  <si>
    <t>居里</t>
  </si>
  <si>
    <t>紀</t>
  </si>
  <si>
    <t>紀己妀𠮯</t>
  </si>
  <si>
    <t>羊己</t>
  </si>
  <si>
    <t>以</t>
  </si>
  <si>
    <t>以㠯巳苡苢佁攺</t>
  </si>
  <si>
    <t>(已)</t>
  </si>
  <si>
    <t>詳里</t>
  </si>
  <si>
    <t>似</t>
  </si>
  <si>
    <t>似佀祀𥘰禩姒巳耜𦓨汜洍泤攺鈶𪊍</t>
  </si>
  <si>
    <r>
      <rPr>
        <sz val="24"/>
        <color theme="1"/>
        <rFont val="KangXi Font Full Version"/>
        <family val="3"/>
        <charset val="136"/>
      </rPr>
      <t>踈士</t>
    </r>
    <phoneticPr fontId="15" type="noConversion"/>
  </si>
  <si>
    <t>史</t>
  </si>
  <si>
    <t>史使駛𩰢</t>
  </si>
  <si>
    <t>而止</t>
  </si>
  <si>
    <t>耳</t>
  </si>
  <si>
    <t>耳洱駬䋙𪕔</t>
  </si>
  <si>
    <t>良士</t>
  </si>
  <si>
    <t>里</t>
  </si>
  <si>
    <t>里裏鯉悝李㾖理娌俚𨛋</t>
  </si>
  <si>
    <t>(裡)</t>
  </si>
  <si>
    <t>胥里</t>
  </si>
  <si>
    <t>枲</t>
  </si>
  <si>
    <t>枲萆𤟧䈚葸諰𠪙</t>
  </si>
  <si>
    <t>詩止</t>
  </si>
  <si>
    <t>始</t>
  </si>
  <si>
    <t>直里</t>
  </si>
  <si>
    <t>歭</t>
  </si>
  <si>
    <t>歭跱峙痔㣥洔畤秲庤</t>
  </si>
  <si>
    <t>墟里</t>
  </si>
  <si>
    <t>起</t>
  </si>
  <si>
    <t>起邔杞屺玘芑</t>
  </si>
  <si>
    <t>鉏里</t>
  </si>
  <si>
    <t>士</t>
  </si>
  <si>
    <t>士仕𣐈𢨪戺</t>
  </si>
  <si>
    <t>柹(柿)</t>
  </si>
  <si>
    <t>牀史</t>
    <phoneticPr fontId="15" type="noConversion"/>
  </si>
  <si>
    <t>俟</t>
  </si>
  <si>
    <t>俟竢涘騃𥾩𥏳𢓪</t>
  </si>
  <si>
    <t>即里</t>
  </si>
  <si>
    <t>子</t>
  </si>
  <si>
    <t>子㜽仔虸耔秄梓杍</t>
  </si>
  <si>
    <t>于紀</t>
  </si>
  <si>
    <t>矣</t>
  </si>
  <si>
    <t>矣𦮸</t>
  </si>
  <si>
    <t>魚紀</t>
  </si>
  <si>
    <t>擬</t>
  </si>
  <si>
    <t>擬儗薿孴譺𥣖</t>
  </si>
  <si>
    <t>昌里</t>
  </si>
  <si>
    <t>齒</t>
  </si>
  <si>
    <t>齒紕</t>
  </si>
  <si>
    <t>敕里</t>
  </si>
  <si>
    <t>恥</t>
  </si>
  <si>
    <t>恥祉褫</t>
  </si>
  <si>
    <t>初紀</t>
  </si>
  <si>
    <t>𠟴</t>
  </si>
  <si>
    <t>𠟴欼㱀</t>
  </si>
  <si>
    <t>阻史</t>
  </si>
  <si>
    <t>滓</t>
  </si>
  <si>
    <t>滓笫胏䔂𠂔</t>
  </si>
  <si>
    <t>於擬</t>
  </si>
  <si>
    <t>譩</t>
  </si>
  <si>
    <t>譩醷</t>
  </si>
  <si>
    <t>乃里</t>
  </si>
  <si>
    <t>伱</t>
  </si>
  <si>
    <t>伱聻</t>
  </si>
  <si>
    <t>你</t>
  </si>
  <si>
    <t>無匪</t>
  </si>
  <si>
    <t>尾亹斖浘娓䞔䅏䬿</t>
  </si>
  <si>
    <t>於豈</t>
  </si>
  <si>
    <t>扆</t>
  </si>
  <si>
    <t>扆㥋偯庡僾靉</t>
  </si>
  <si>
    <t>袪狶</t>
  </si>
  <si>
    <t>豈</t>
  </si>
  <si>
    <t>豈䔇</t>
  </si>
  <si>
    <t>居狶</t>
  </si>
  <si>
    <t>蟣</t>
  </si>
  <si>
    <t>蟣幾穖𩴆</t>
  </si>
  <si>
    <t>敷尾</t>
  </si>
  <si>
    <t>斐</t>
  </si>
  <si>
    <t>斐菲朏悱𩦎奜䨽</t>
  </si>
  <si>
    <t>府尾</t>
  </si>
  <si>
    <t>匪</t>
  </si>
  <si>
    <t>匪篚棐餥榧蜰䕁蜚</t>
  </si>
  <si>
    <t>于鬼</t>
  </si>
  <si>
    <t>韙</t>
  </si>
  <si>
    <t>韙煒暐偉瑋葦椲韡𩘚媁愇鍏𢯷</t>
  </si>
  <si>
    <t>居偉</t>
  </si>
  <si>
    <t>鬼</t>
  </si>
  <si>
    <t>許偉</t>
  </si>
  <si>
    <t>虺𤈦𩃾虫卉</t>
  </si>
  <si>
    <t>魚豈</t>
  </si>
  <si>
    <t>顗</t>
  </si>
  <si>
    <t>顗螘</t>
  </si>
  <si>
    <t>虚豈</t>
  </si>
  <si>
    <t>豨</t>
  </si>
  <si>
    <t>豨俙𪖥霼唏</t>
  </si>
  <si>
    <t>(狶)</t>
  </si>
  <si>
    <t>於鬼</t>
  </si>
  <si>
    <t>磈</t>
  </si>
  <si>
    <t>磈嵔</t>
  </si>
  <si>
    <t>浮鬼</t>
  </si>
  <si>
    <t>膹</t>
  </si>
  <si>
    <t>膹䆏橨蟦陫䒈</t>
  </si>
  <si>
    <t>魚巨</t>
  </si>
  <si>
    <t>語篽籞圉敔圄衙齬鋙䥏禦蘌</t>
  </si>
  <si>
    <t>力舉</t>
  </si>
  <si>
    <t>吕</t>
  </si>
  <si>
    <t>吕膂旅𥰠祣穭梠儢侣㭚郘絽𢈚</t>
  </si>
  <si>
    <t>(呂)侶[鋁]</t>
  </si>
  <si>
    <t>佇</t>
  </si>
  <si>
    <t>佇竚茅苧紵杼羜宁眝</t>
  </si>
  <si>
    <t>余吕</t>
  </si>
  <si>
    <t>與</t>
  </si>
  <si>
    <t>與与𢌱歟予藇㦛</t>
  </si>
  <si>
    <t>章与</t>
  </si>
  <si>
    <t>䰞</t>
  </si>
  <si>
    <t>䰞煑陼渚</t>
  </si>
  <si>
    <t>(煮)</t>
  </si>
  <si>
    <t>人渚</t>
  </si>
  <si>
    <t>汝</t>
  </si>
  <si>
    <t>汝肗茹㼋𪏮𡫽</t>
  </si>
  <si>
    <t>舒吕</t>
  </si>
  <si>
    <t>暑</t>
  </si>
  <si>
    <t>暑鼠黍𧑓癙</t>
  </si>
  <si>
    <t>昌與</t>
  </si>
  <si>
    <t>杵</t>
  </si>
  <si>
    <t>杵處</t>
  </si>
  <si>
    <t>丁吕</t>
  </si>
  <si>
    <t>貯</t>
  </si>
  <si>
    <t>貯𡪄𢁼褚𤲑䍆著詝䘢</t>
  </si>
  <si>
    <t>私吕</t>
  </si>
  <si>
    <t>諝</t>
  </si>
  <si>
    <t>諝胥㥠稰醑湑糈楈𥚩</t>
  </si>
  <si>
    <t>丑吕</t>
  </si>
  <si>
    <t>楮</t>
  </si>
  <si>
    <t>楮柠褚</t>
  </si>
  <si>
    <t>尼吕</t>
  </si>
  <si>
    <t>女</t>
  </si>
  <si>
    <t>女籹</t>
  </si>
  <si>
    <t>虚吕</t>
  </si>
  <si>
    <t>許</t>
  </si>
  <si>
    <t>許鄦</t>
  </si>
  <si>
    <t>其吕</t>
  </si>
  <si>
    <t>巨</t>
  </si>
  <si>
    <t>巨拒秬距𧣒炬粔𧇽虡鐻鉅苣駏𦼫𦊐詎歫䶙</t>
  </si>
  <si>
    <t>踈舉</t>
  </si>
  <si>
    <t>所</t>
  </si>
  <si>
    <t>所𠩄糈齭疋盨䝪</t>
  </si>
  <si>
    <t>創舉</t>
  </si>
  <si>
    <t>楚</t>
  </si>
  <si>
    <t>楚礎齭齼𪓐䙘憷濋</t>
  </si>
  <si>
    <t>側吕</t>
  </si>
  <si>
    <t>阻</t>
  </si>
  <si>
    <t>阻俎</t>
  </si>
  <si>
    <t>牀吕</t>
  </si>
  <si>
    <t>齟</t>
  </si>
  <si>
    <t>齟鉏</t>
  </si>
  <si>
    <t>慈吕</t>
  </si>
  <si>
    <t>咀</t>
  </si>
  <si>
    <t>咀沮怚袓跙𧽟</t>
  </si>
  <si>
    <t>於許</t>
  </si>
  <si>
    <t>𢮁</t>
  </si>
  <si>
    <t>𢮁𩩘</t>
  </si>
  <si>
    <t>居許</t>
  </si>
  <si>
    <t>舉</t>
  </si>
  <si>
    <t>舉莒櫸筥𥴧𧺹弆柜䢹𠢈</t>
  </si>
  <si>
    <t>徐吕</t>
  </si>
  <si>
    <t>敘</t>
  </si>
  <si>
    <t>敘緒藇序漵抒嶼鱮𨣦𥎗𡱣</t>
  </si>
  <si>
    <t>羌舉</t>
  </si>
  <si>
    <t>去麮弆𧉧𥿇</t>
  </si>
  <si>
    <t>神與</t>
  </si>
  <si>
    <t>紓</t>
  </si>
  <si>
    <t>紓抒杼</t>
  </si>
  <si>
    <t>承與</t>
  </si>
  <si>
    <t>野</t>
  </si>
  <si>
    <t>野墅</t>
  </si>
  <si>
    <t>七與</t>
  </si>
  <si>
    <t>𥅗</t>
  </si>
  <si>
    <t>子與</t>
  </si>
  <si>
    <t>苴</t>
  </si>
  <si>
    <t>苴咀䃊</t>
  </si>
  <si>
    <t>虞矩</t>
  </si>
  <si>
    <t>麌俁噳</t>
  </si>
  <si>
    <t>王矩</t>
  </si>
  <si>
    <t>羽</t>
  </si>
  <si>
    <t>羽禹雨宇㝢瑀祤栩鄅頨楀萭䣁聥䨞</t>
  </si>
  <si>
    <t>慈庾</t>
  </si>
  <si>
    <t>聚</t>
  </si>
  <si>
    <t>聚鄹</t>
  </si>
  <si>
    <t>方矩</t>
  </si>
  <si>
    <t>甫</t>
  </si>
  <si>
    <t>甫脯斧頫俯府腑簠黼蜅莆𧉊俌㕮父𥒰蚥鯆郙</t>
  </si>
  <si>
    <t>文甫</t>
  </si>
  <si>
    <t>武</t>
  </si>
  <si>
    <t>武舞儛嫵侮𦌬憮㒇珷碔廡𢋑甒潕鵡䳇𢜮膴瞴娬敄䒉䍙𤍍</t>
  </si>
  <si>
    <t>𤍍=蕪本字从⿱𡘲林</t>
  </si>
  <si>
    <t>𤍍!!!</t>
  </si>
  <si>
    <t>嘸</t>
  </si>
  <si>
    <t>扶雨</t>
  </si>
  <si>
    <t>父</t>
  </si>
  <si>
    <t>父輔䩉𩒺腐𩾿滏䭸㕮蚥㾈秿鬴釜䪔</t>
  </si>
  <si>
    <t>芳武</t>
  </si>
  <si>
    <t>撫</t>
  </si>
  <si>
    <t>撫𢻬弣𠛺拊殕䋨俌剖䌗䯽𠟌䞤</t>
  </si>
  <si>
    <t>直主</t>
  </si>
  <si>
    <t>柱</t>
  </si>
  <si>
    <t>柱跓嵀</t>
  </si>
  <si>
    <t>況羽</t>
  </si>
  <si>
    <t>詡</t>
  </si>
  <si>
    <t>詡𦀒𠳲姁栩珝欨祤咻喣䧁煦</t>
  </si>
  <si>
    <t>(冔)</t>
  </si>
  <si>
    <t>臣庾</t>
  </si>
  <si>
    <t>豎</t>
  </si>
  <si>
    <t>豎竪樹裋</t>
  </si>
  <si>
    <t>以主</t>
  </si>
  <si>
    <t>庾</t>
  </si>
  <si>
    <t>庾窳𥦠抌㥚𦺮愈瘉㼌貐楰斞</t>
  </si>
  <si>
    <t>(癒)</t>
  </si>
  <si>
    <t>之庾</t>
  </si>
  <si>
    <t>主</t>
  </si>
  <si>
    <t>主麈枓宔炷</t>
  </si>
  <si>
    <t>於武</t>
  </si>
  <si>
    <t>傴</t>
  </si>
  <si>
    <t>傴噢迂</t>
  </si>
  <si>
    <t>驅雨</t>
  </si>
  <si>
    <t>齲</t>
  </si>
  <si>
    <t>齲踽竘</t>
  </si>
  <si>
    <t>知庾</t>
  </si>
  <si>
    <t>拄</t>
  </si>
  <si>
    <t>拄柱丶𪐴</t>
  </si>
  <si>
    <t>而主</t>
  </si>
  <si>
    <t>乳</t>
  </si>
  <si>
    <t>乳擩醹</t>
  </si>
  <si>
    <t>其矩</t>
  </si>
  <si>
    <t>窶</t>
  </si>
  <si>
    <t>窶貗</t>
  </si>
  <si>
    <t>所矩</t>
  </si>
  <si>
    <t>數</t>
  </si>
  <si>
    <t>數籔</t>
  </si>
  <si>
    <t>俱雨</t>
  </si>
  <si>
    <t>矩</t>
  </si>
  <si>
    <t>矩榘踽枸萭聥䅓𦐛楀蒟椇</t>
  </si>
  <si>
    <t>七庾</t>
  </si>
  <si>
    <t>取</t>
  </si>
  <si>
    <t>力主</t>
  </si>
  <si>
    <t>縷</t>
  </si>
  <si>
    <t>縷𨻻僂褸簍嶁謱慺漊𪈜㜢𦳭蔞</t>
  </si>
  <si>
    <t>相庾</t>
  </si>
  <si>
    <t>𦄼</t>
  </si>
  <si>
    <t>𦄼䅡</t>
  </si>
  <si>
    <t>鶵禹</t>
    <phoneticPr fontId="15" type="noConversion"/>
  </si>
  <si>
    <t>䝒</t>
  </si>
  <si>
    <t>䝒𧱛</t>
  </si>
  <si>
    <t>莫補</t>
  </si>
  <si>
    <t>姥莽䥈媽峔𢜮</t>
  </si>
  <si>
    <t>他魯</t>
  </si>
  <si>
    <t>土</t>
  </si>
  <si>
    <t>土吐稌芏</t>
  </si>
  <si>
    <t>徒古</t>
  </si>
  <si>
    <t>杜</t>
  </si>
  <si>
    <t>杜靯𤬪𡍨𢾖肚𥀁荰土</t>
  </si>
  <si>
    <t>郎古</t>
  </si>
  <si>
    <t>魯</t>
  </si>
  <si>
    <t>魯櫓滷虜擄㢚𢲸樐艣鐪蓾𧀦鹵㔪鏀㭩䲐</t>
  </si>
  <si>
    <t>刪轤</t>
  </si>
  <si>
    <t>采古</t>
  </si>
  <si>
    <t>蔖</t>
  </si>
  <si>
    <t>蔖𧆓</t>
  </si>
  <si>
    <t>當古</t>
  </si>
  <si>
    <t>覩</t>
  </si>
  <si>
    <t>覩睹暏賭堵肚帾㕆楮𥀁䁈</t>
  </si>
  <si>
    <t>公戸</t>
  </si>
  <si>
    <t>古</t>
  </si>
  <si>
    <t>古皷鼓瞽股𦙶罟蠱估盬鈷羖𦍩詁牯賈夃沽焸𠒂𥂩</t>
  </si>
  <si>
    <t>(鼔)</t>
  </si>
  <si>
    <t>疑古</t>
  </si>
  <si>
    <t>五</t>
  </si>
  <si>
    <t>五午旿伍仵</t>
  </si>
  <si>
    <t>裴古</t>
  </si>
  <si>
    <t>簿</t>
  </si>
  <si>
    <t>簿部</t>
  </si>
  <si>
    <t>徂古</t>
  </si>
  <si>
    <t>粗</t>
  </si>
  <si>
    <t>粗麆駔伹觕</t>
  </si>
  <si>
    <t>則古</t>
  </si>
  <si>
    <t>祖</t>
  </si>
  <si>
    <t>祖珇組蒩䔃靻</t>
  </si>
  <si>
    <t>呼古</t>
  </si>
  <si>
    <t>虎</t>
  </si>
  <si>
    <t>虎琥戽滸𨛵萀䗂</t>
  </si>
  <si>
    <t>安古</t>
  </si>
  <si>
    <t>隖</t>
  </si>
  <si>
    <t>隖塢鄔瑦䃖𢄓溩䛩𧽋䡧</t>
  </si>
  <si>
    <t>埡</t>
  </si>
  <si>
    <t>康杜</t>
  </si>
  <si>
    <t>苦</t>
  </si>
  <si>
    <t>苦𥯶</t>
  </si>
  <si>
    <t>奴古</t>
  </si>
  <si>
    <t>怒</t>
  </si>
  <si>
    <t>怒弩砮努𧉭</t>
  </si>
  <si>
    <t>孥</t>
  </si>
  <si>
    <t>侯古</t>
  </si>
  <si>
    <t>戸</t>
  </si>
  <si>
    <t>戸楛扈怙鄠帍祜昈𡻮岵芐雇𩿇𪄮𨛸婟戽㕆洿𡜂酤滬簄</t>
  </si>
  <si>
    <t>戶户</t>
  </si>
  <si>
    <t>滂古</t>
  </si>
  <si>
    <t>普</t>
  </si>
  <si>
    <t>普溥誧浦烳</t>
  </si>
  <si>
    <t>博古</t>
  </si>
  <si>
    <t>補</t>
  </si>
  <si>
    <t>補譜圃</t>
  </si>
  <si>
    <t>徂禮</t>
  </si>
  <si>
    <t>薺𩶆鱭癠啙</t>
  </si>
  <si>
    <t>易啙</t>
  </si>
  <si>
    <t>盧啓</t>
  </si>
  <si>
    <t>禮</t>
  </si>
  <si>
    <t>禮礼𥴡蠡𦫈澧醴鱧鱺𩽵欚盠劙豊𣀷欐</t>
  </si>
  <si>
    <t>他禮</t>
  </si>
  <si>
    <t>體</t>
  </si>
  <si>
    <t>體軆醍涕䪆挮緹𣈡</t>
  </si>
  <si>
    <t>匹米</t>
  </si>
  <si>
    <t>䫌</t>
  </si>
  <si>
    <t>子禮</t>
  </si>
  <si>
    <t>濟</t>
  </si>
  <si>
    <t>濟㧗䍤癠夘</t>
  </si>
  <si>
    <t>都禮</t>
  </si>
  <si>
    <t>邸</t>
  </si>
  <si>
    <t>邸底詆䏄坻抵牴觝柢弤㪆堤軧</t>
  </si>
  <si>
    <t>徒禮</t>
  </si>
  <si>
    <t>弟</t>
  </si>
  <si>
    <t>弟娣悌䑯遞㼵媞</t>
  </si>
  <si>
    <t>奴禮</t>
  </si>
  <si>
    <t>禰</t>
  </si>
  <si>
    <t>禰嬭䦵苨𩋪𦰫瀰坭𩯨薾檷鑈𩍦</t>
  </si>
  <si>
    <t>𦰫=氵苨</t>
  </si>
  <si>
    <t>先禮</t>
  </si>
  <si>
    <t>洗</t>
  </si>
  <si>
    <t>洗洒</t>
  </si>
  <si>
    <t>千禮</t>
  </si>
  <si>
    <t>泚</t>
  </si>
  <si>
    <t>泚玼緀皉</t>
  </si>
  <si>
    <t>康禮</t>
  </si>
  <si>
    <t>啓</t>
  </si>
  <si>
    <t>啓棨綮卟䭬稽晵闙启䏿㒅䡔</t>
  </si>
  <si>
    <t>(啟)</t>
  </si>
  <si>
    <t>胡禮</t>
  </si>
  <si>
    <t>徯</t>
  </si>
  <si>
    <t>徯謑𥰥𦩶涀𧨍匸𥉐</t>
  </si>
  <si>
    <t>莫禮</t>
  </si>
  <si>
    <t>米</t>
  </si>
  <si>
    <t>米眯䋛洣蔝𡬍䱊</t>
  </si>
  <si>
    <t>傍禮</t>
  </si>
  <si>
    <t>陛</t>
  </si>
  <si>
    <t>陛梐髀䯗㙄𦸣𤙞𠈺</t>
  </si>
  <si>
    <t>烏弟</t>
  </si>
  <si>
    <t>𠯋</t>
  </si>
  <si>
    <t>𠯋䚷</t>
  </si>
  <si>
    <t>研啓</t>
  </si>
  <si>
    <t>堄</t>
  </si>
  <si>
    <t>堄㪒掜觬䘽晲</t>
  </si>
  <si>
    <t>補米</t>
  </si>
  <si>
    <t>㪏</t>
  </si>
  <si>
    <t>㪏𤽊</t>
  </si>
  <si>
    <t>胡買</t>
  </si>
  <si>
    <t>蟹䲒解獬澥嶰𨼬</t>
  </si>
  <si>
    <t>莫蟹</t>
  </si>
  <si>
    <t>買</t>
  </si>
  <si>
    <t>買嘪蕒㵋鷶</t>
  </si>
  <si>
    <t>苦蟹</t>
  </si>
  <si>
    <t>䒓</t>
  </si>
  <si>
    <t>䒓𡢖𦝨</t>
  </si>
  <si>
    <t>宅買</t>
  </si>
  <si>
    <t>廌</t>
  </si>
  <si>
    <t>廌豸𧳋</t>
  </si>
  <si>
    <t>奴蟹</t>
  </si>
  <si>
    <t>嬭</t>
  </si>
  <si>
    <t>嬭㚷</t>
  </si>
  <si>
    <t>(奶)</t>
  </si>
  <si>
    <t>薄蟹</t>
  </si>
  <si>
    <t>罷</t>
  </si>
  <si>
    <t>罷矲猈䥯𢟡㔥</t>
  </si>
  <si>
    <t>(憊)</t>
  </si>
  <si>
    <t>烏蟹</t>
  </si>
  <si>
    <t>矮</t>
  </si>
  <si>
    <t>矮㢊躷</t>
  </si>
  <si>
    <t>北買</t>
  </si>
  <si>
    <t>擺</t>
  </si>
  <si>
    <t>擺捭</t>
  </si>
  <si>
    <t>佳買</t>
  </si>
  <si>
    <t>解</t>
  </si>
  <si>
    <t>解薢檞</t>
  </si>
  <si>
    <t>所蟹</t>
  </si>
  <si>
    <t>灑</t>
  </si>
  <si>
    <t>灑𩌦躧</t>
  </si>
  <si>
    <t>乖買</t>
  </si>
  <si>
    <t>𠁥</t>
  </si>
  <si>
    <t>𠁥𡐠枴</t>
  </si>
  <si>
    <t>柺</t>
  </si>
  <si>
    <t>㧳</t>
  </si>
  <si>
    <t>胡果</t>
    <phoneticPr fontId="15" type="noConversion"/>
  </si>
  <si>
    <t>夥</t>
  </si>
  <si>
    <t>花夥</t>
  </si>
  <si>
    <t>扮</t>
  </si>
  <si>
    <t>求蟹</t>
  </si>
  <si>
    <t>箉</t>
  </si>
  <si>
    <t>箉拐</t>
  </si>
  <si>
    <t>侯楷</t>
  </si>
  <si>
    <t>駭絯侅駴</t>
  </si>
  <si>
    <t>苦駭</t>
  </si>
  <si>
    <t>楷</t>
  </si>
  <si>
    <t>楷𠢲𥏪鍇</t>
  </si>
  <si>
    <t>五駭</t>
  </si>
  <si>
    <t>騃</t>
  </si>
  <si>
    <t>騃𤶗娾𧡋</t>
  </si>
  <si>
    <t>於駭</t>
  </si>
  <si>
    <t>挨</t>
  </si>
  <si>
    <t>挨唉</t>
  </si>
  <si>
    <t>呼罪</t>
  </si>
  <si>
    <t>賄𧶅䏨燘悔蛕㷄</t>
  </si>
  <si>
    <t>烏賄</t>
  </si>
  <si>
    <t>猥</t>
  </si>
  <si>
    <t>猥腲嵔鍡㛱碨𥓔㱬㞇𨝀</t>
  </si>
  <si>
    <t>落猥</t>
  </si>
  <si>
    <t>磥</t>
  </si>
  <si>
    <t>磥磊癗𡾋礧䣂鑘㵽郲𡼊蕾儡𨻾𦢏頛櫑</t>
  </si>
  <si>
    <t>徒猥</t>
  </si>
  <si>
    <t>錞</t>
  </si>
  <si>
    <t>錞瀢陮𨯝𦶏</t>
  </si>
  <si>
    <t>徂賄</t>
  </si>
  <si>
    <t>辠</t>
  </si>
  <si>
    <t>辠罪㠑</t>
  </si>
  <si>
    <t>武罪</t>
  </si>
  <si>
    <t>浼</t>
  </si>
  <si>
    <t>浼潣每挴燘䜸</t>
  </si>
  <si>
    <t>吐猥</t>
  </si>
  <si>
    <t>骽</t>
  </si>
  <si>
    <t>骽腿聉僓脮㟎㱣㞂</t>
  </si>
  <si>
    <t>胡罪</t>
  </si>
  <si>
    <t>瘣</t>
  </si>
  <si>
    <t>瘣溾㱱䜋匯廆䕇輠𨝀</t>
  </si>
  <si>
    <t>口猥</t>
  </si>
  <si>
    <t>䫥</t>
  </si>
  <si>
    <t>䫥㚍傀顝磈</t>
  </si>
  <si>
    <t>都罪</t>
  </si>
  <si>
    <t>𦞙</t>
  </si>
  <si>
    <t>𦞙䇏𡑈頧謉</t>
  </si>
  <si>
    <t>奴罪</t>
  </si>
  <si>
    <t>餧</t>
  </si>
  <si>
    <t>餧餒浽娞𩗔鮾脮㼏</t>
  </si>
  <si>
    <t>陟賄</t>
  </si>
  <si>
    <t>𩬳</t>
  </si>
  <si>
    <t>五罪</t>
  </si>
  <si>
    <t>頠</t>
  </si>
  <si>
    <t>頠顡隗峞嵬䫥䃬</t>
  </si>
  <si>
    <t>七罪</t>
  </si>
  <si>
    <t>皠</t>
  </si>
  <si>
    <t>皠𣿒𣿓漼璀𥼺䊫</t>
  </si>
  <si>
    <t>蒲罪</t>
  </si>
  <si>
    <t>琲</t>
  </si>
  <si>
    <t>琲痱𢳁</t>
  </si>
  <si>
    <t>子罪</t>
  </si>
  <si>
    <t>嶊</t>
  </si>
  <si>
    <t>嶊洅</t>
  </si>
  <si>
    <t>于罪</t>
  </si>
  <si>
    <t>倄</t>
  </si>
  <si>
    <t>呼改</t>
  </si>
  <si>
    <t>海醢橀</t>
  </si>
  <si>
    <t>苦亥</t>
  </si>
  <si>
    <t>愷</t>
  </si>
  <si>
    <t>愷凱颽塏暟鎧闓䐩輆</t>
  </si>
  <si>
    <t>作亥</t>
  </si>
  <si>
    <t>宰</t>
  </si>
  <si>
    <t>宰縡䏁載</t>
  </si>
  <si>
    <t>徒亥</t>
  </si>
  <si>
    <t>駘</t>
  </si>
  <si>
    <t>駘殆待怠迨𨽿紿䈚詒軩𠷂</t>
  </si>
  <si>
    <t>奴亥</t>
  </si>
  <si>
    <t>乃</t>
  </si>
  <si>
    <t>乃迺鼐</t>
  </si>
  <si>
    <t>古亥</t>
  </si>
  <si>
    <t>改</t>
  </si>
  <si>
    <t>改頦絠</t>
  </si>
  <si>
    <t>胡改</t>
  </si>
  <si>
    <t>亥</t>
  </si>
  <si>
    <t>亥侅㧡𥩲</t>
  </si>
  <si>
    <t>[氦]</t>
  </si>
  <si>
    <t>匹愷</t>
  </si>
  <si>
    <t>啡</t>
  </si>
  <si>
    <t>倉宰</t>
  </si>
  <si>
    <t>采</t>
  </si>
  <si>
    <t>采採綵寀彩䰂㥒</t>
  </si>
  <si>
    <t>[睬]</t>
  </si>
  <si>
    <t>昌紿</t>
  </si>
  <si>
    <t>茝</t>
  </si>
  <si>
    <t>多改</t>
  </si>
  <si>
    <t>[歹][傣]</t>
  </si>
  <si>
    <t>莫亥</t>
  </si>
  <si>
    <t>䆀</t>
  </si>
  <si>
    <t>䆀𢮇</t>
  </si>
  <si>
    <t>昨宰</t>
  </si>
  <si>
    <t>在</t>
  </si>
  <si>
    <t>普乃</t>
  </si>
  <si>
    <t>俖</t>
  </si>
  <si>
    <t>俖朏</t>
  </si>
  <si>
    <t>於改</t>
  </si>
  <si>
    <t>欸</t>
  </si>
  <si>
    <t>欸㕈毐挨</t>
  </si>
  <si>
    <t>夷在</t>
  </si>
  <si>
    <t>佁</t>
  </si>
  <si>
    <t>他亥</t>
  </si>
  <si>
    <t>㘆</t>
  </si>
  <si>
    <t>如亥</t>
  </si>
  <si>
    <t>疓</t>
  </si>
  <si>
    <t>來改</t>
  </si>
  <si>
    <t>𨦂</t>
  </si>
  <si>
    <t>𨦂唻</t>
  </si>
  <si>
    <t>與改</t>
  </si>
  <si>
    <t>䑂</t>
  </si>
  <si>
    <t>䑂𦚪</t>
  </si>
  <si>
    <t>薄亥</t>
  </si>
  <si>
    <t>倍</t>
  </si>
  <si>
    <t>倍菩蓓</t>
  </si>
  <si>
    <t>章忍</t>
  </si>
  <si>
    <t>軫縝胗疹畛賑㐱鬒槇紾縝𦕑診袗裖敐眕䪾黰駗𣞟稹𠘱</t>
  </si>
  <si>
    <t>丑忍</t>
  </si>
  <si>
    <t>辴</t>
  </si>
  <si>
    <t>時忍</t>
  </si>
  <si>
    <t>腎</t>
  </si>
  <si>
    <t>腎蜃祳脤㰮鋠</t>
  </si>
  <si>
    <t>而軫</t>
  </si>
  <si>
    <t>忍</t>
  </si>
  <si>
    <t>忍荵涊</t>
  </si>
  <si>
    <t>式忍</t>
  </si>
  <si>
    <t>矤</t>
  </si>
  <si>
    <t>矤矧訠哂弞頣</t>
  </si>
  <si>
    <t>良忍</t>
  </si>
  <si>
    <t>嶙</t>
  </si>
  <si>
    <t>嶙僯𩕔橉撛</t>
  </si>
  <si>
    <t>直引</t>
  </si>
  <si>
    <t>紖</t>
  </si>
  <si>
    <t>紖䏖䀕眹</t>
  </si>
  <si>
    <t>居忍</t>
  </si>
  <si>
    <t>緊</t>
  </si>
  <si>
    <t>緊胗𦜌𤷌</t>
  </si>
  <si>
    <t>慈忍</t>
  </si>
  <si>
    <t>盡</t>
  </si>
  <si>
    <t>盡濜</t>
  </si>
  <si>
    <t>即忍</t>
  </si>
  <si>
    <t>㯸</t>
  </si>
  <si>
    <t>㯸盡</t>
  </si>
  <si>
    <t>毗忍</t>
  </si>
  <si>
    <t>牝髕臏猵</t>
  </si>
  <si>
    <t>宜引</t>
  </si>
  <si>
    <t>釿</t>
  </si>
  <si>
    <t>釿磭𪙤齗听</t>
  </si>
  <si>
    <t>七忍</t>
  </si>
  <si>
    <t>笉</t>
  </si>
  <si>
    <t>渠殞</t>
  </si>
  <si>
    <t>窘</t>
  </si>
  <si>
    <t>窘僒莙㖥㻒箘菌䐃蔨蜠</t>
  </si>
  <si>
    <t>余忍</t>
  </si>
  <si>
    <t>引</t>
  </si>
  <si>
    <t>引𢎢蚓螾弞𠻤𢯼䏖濥廴戭縯鈏靷</t>
  </si>
  <si>
    <t>眉殞</t>
  </si>
  <si>
    <t>愍</t>
  </si>
  <si>
    <t>愍慜憫閔敏敃暋潣簢𥴲𤛎𦌡𨏵鰵</t>
  </si>
  <si>
    <t>(湣)</t>
  </si>
  <si>
    <t>武盡</t>
  </si>
  <si>
    <t>泯</t>
  </si>
  <si>
    <t>泯𤿕僶笢黽澠䟨刡𨍌䐇</t>
  </si>
  <si>
    <t>于敏</t>
  </si>
  <si>
    <t>殞</t>
  </si>
  <si>
    <t>殞溳磒隕霣愪荺</t>
  </si>
  <si>
    <t>之尹</t>
  </si>
  <si>
    <t>準准埻純</t>
  </si>
  <si>
    <t>余準</t>
  </si>
  <si>
    <t>尹</t>
  </si>
  <si>
    <t>尹䪳允狁馻玧𡴞𧉃</t>
  </si>
  <si>
    <t>思尹</t>
  </si>
  <si>
    <t>筍</t>
  </si>
  <si>
    <t>筍笋𠣬鵻隼箰簨𥯗𣕍</t>
  </si>
  <si>
    <t>(栒)</t>
  </si>
  <si>
    <t>而允</t>
  </si>
  <si>
    <t>蝡</t>
  </si>
  <si>
    <t>尺尹</t>
  </si>
  <si>
    <t>蠢</t>
  </si>
  <si>
    <t>蠢𢧨䐏踳惷𦚧偆僢𢾎</t>
  </si>
  <si>
    <t>食尹</t>
  </si>
  <si>
    <t>盾</t>
  </si>
  <si>
    <t>盾揗吮楯</t>
  </si>
  <si>
    <t>癡準</t>
  </si>
  <si>
    <t>偆</t>
  </si>
  <si>
    <t>力準</t>
  </si>
  <si>
    <t>耣</t>
  </si>
  <si>
    <t>耣𦓾</t>
  </si>
  <si>
    <t>而尹</t>
  </si>
  <si>
    <t>𣯍</t>
  </si>
  <si>
    <t>丘尹</t>
  </si>
  <si>
    <t>𦃢</t>
  </si>
  <si>
    <t>弃忍</t>
  </si>
  <si>
    <t>螼</t>
  </si>
  <si>
    <t>螼𤿳𧼒</t>
  </si>
  <si>
    <t>式允</t>
  </si>
  <si>
    <t>賰</t>
  </si>
  <si>
    <t>興腎</t>
  </si>
  <si>
    <t>脪</t>
  </si>
  <si>
    <t>脪㾙</t>
  </si>
  <si>
    <t>鉏紖</t>
  </si>
  <si>
    <t>濜</t>
  </si>
  <si>
    <t>珍忍</t>
  </si>
  <si>
    <t>屒</t>
  </si>
  <si>
    <t>武粉</t>
  </si>
  <si>
    <t>3.18吻</t>
  </si>
  <si>
    <t>吻𦝮刎抆伆勽𦮶</t>
  </si>
  <si>
    <t>方吻</t>
  </si>
  <si>
    <t>粉</t>
  </si>
  <si>
    <t>粉黺扮</t>
  </si>
  <si>
    <t>房吻</t>
  </si>
  <si>
    <t>憤</t>
  </si>
  <si>
    <t>憤𢤬扮㿎鼢蚡墳魵鱝弅轒膹𢅯坋</t>
  </si>
  <si>
    <t>敷粉</t>
  </si>
  <si>
    <t>忿</t>
  </si>
  <si>
    <t>忿魵</t>
  </si>
  <si>
    <t>於粉</t>
  </si>
  <si>
    <t>惲</t>
  </si>
  <si>
    <t>惲蕰藴韞緼褞䡝賱醖揾</t>
  </si>
  <si>
    <t>(醞)</t>
  </si>
  <si>
    <t>魚吻</t>
  </si>
  <si>
    <t>齳</t>
  </si>
  <si>
    <t>齳齫夽喗𧼐</t>
  </si>
  <si>
    <t>云粉</t>
  </si>
  <si>
    <t>抎</t>
  </si>
  <si>
    <t>抎䫟𪏚𤸫</t>
  </si>
  <si>
    <t>丘粉</t>
  </si>
  <si>
    <t>𧼐</t>
  </si>
  <si>
    <t>𧼐𦄐</t>
  </si>
  <si>
    <t>於謹</t>
  </si>
  <si>
    <t>3.19隱</t>
  </si>
  <si>
    <t>隱磤𤻘䌥㥯櫽嶾乚㶏㐆𨏈</t>
  </si>
  <si>
    <t>(癮)</t>
  </si>
  <si>
    <t>居隱</t>
  </si>
  <si>
    <t>謹</t>
  </si>
  <si>
    <t>謹𪏴㹏槿堇𡎸漌慬巹𧯷菦</t>
  </si>
  <si>
    <t>仄謹</t>
  </si>
  <si>
    <t>𧤛𣐽</t>
  </si>
  <si>
    <t>隱韻？</t>
  </si>
  <si>
    <t>丘謹</t>
  </si>
  <si>
    <t>赾</t>
  </si>
  <si>
    <t>其謹</t>
  </si>
  <si>
    <t>近</t>
  </si>
  <si>
    <t>近瘽</t>
  </si>
  <si>
    <t>初謹</t>
  </si>
  <si>
    <t>齔</t>
  </si>
  <si>
    <t>(齓)</t>
  </si>
  <si>
    <t>牛謹</t>
  </si>
  <si>
    <t>听</t>
  </si>
  <si>
    <t>休謹</t>
  </si>
  <si>
    <t>䘆</t>
  </si>
  <si>
    <t>虞遠</t>
  </si>
  <si>
    <t>3.20阮</t>
  </si>
  <si>
    <t>阮𠒜邧</t>
  </si>
  <si>
    <t>𠒜原作⿺元皀</t>
  </si>
  <si>
    <t>[朊]</t>
  </si>
  <si>
    <t>雲阮</t>
  </si>
  <si>
    <t>遠</t>
  </si>
  <si>
    <t>遠𩔃</t>
  </si>
  <si>
    <t>於幰</t>
  </si>
  <si>
    <t>偃</t>
  </si>
  <si>
    <t>偃㫃䞁鶠郾褗堰匽鄢鼴蝘鰋</t>
  </si>
  <si>
    <t>居偃</t>
  </si>
  <si>
    <t>湕</t>
  </si>
  <si>
    <t>湕𥍹㔓揵蹇</t>
  </si>
  <si>
    <t>㔓左从干</t>
  </si>
  <si>
    <t>㔓原作H干力</t>
  </si>
  <si>
    <t>其偃</t>
  </si>
  <si>
    <t>寋</t>
  </si>
  <si>
    <t>寋楗鍵𠐻</t>
  </si>
  <si>
    <t>去偃</t>
  </si>
  <si>
    <t>𧥛</t>
  </si>
  <si>
    <t>語偃</t>
  </si>
  <si>
    <t>𧥜</t>
  </si>
  <si>
    <t>𧥜巘𪗛屵</t>
  </si>
  <si>
    <t>虚偃</t>
  </si>
  <si>
    <t>幰</t>
  </si>
  <si>
    <t>幰攇䘆䜢</t>
  </si>
  <si>
    <t>無遠</t>
  </si>
  <si>
    <t>晚</t>
  </si>
  <si>
    <t>晚娩挽輓㿸㝃脕</t>
  </si>
  <si>
    <t>府遠</t>
  </si>
  <si>
    <t>反</t>
  </si>
  <si>
    <t>反䡊阪坂返橎</t>
  </si>
  <si>
    <t>求晚</t>
  </si>
  <si>
    <t>𧯦</t>
  </si>
  <si>
    <t>𧯦圈菌卷</t>
  </si>
  <si>
    <t>於阮</t>
  </si>
  <si>
    <t>婉</t>
  </si>
  <si>
    <t>婉菀苑踠蜿䖤畹琬宛惌倇䩩𩌑䘼夗𩎺晼睕𤗍䛄</t>
  </si>
  <si>
    <t>刪眢ok箢-應安排在何處?</t>
  </si>
  <si>
    <t>去阮</t>
  </si>
  <si>
    <t>䅚</t>
  </si>
  <si>
    <t>䅚綣虇裷䊎𪐂</t>
  </si>
  <si>
    <t>况晚</t>
  </si>
  <si>
    <t>暅</t>
  </si>
  <si>
    <t>暅䁔咺烜愃𧡩諼</t>
  </si>
  <si>
    <t>扶晚</t>
  </si>
  <si>
    <t>飯</t>
  </si>
  <si>
    <t>飯軬笲䪻</t>
  </si>
  <si>
    <t>胡本</t>
  </si>
  <si>
    <t>3.21混</t>
  </si>
  <si>
    <t>混鯶渾緷焜倱棍䫟睔㮯䚠𨡫䧰掍睴煇</t>
  </si>
  <si>
    <t>普本</t>
  </si>
  <si>
    <t>翉</t>
  </si>
  <si>
    <t>倉本</t>
  </si>
  <si>
    <t>忖</t>
  </si>
  <si>
    <t>忖𢩭刌</t>
  </si>
  <si>
    <t>布忖</t>
  </si>
  <si>
    <t>本</t>
  </si>
  <si>
    <t>本畚𤲙笨㡷苯</t>
  </si>
  <si>
    <t>蘇本</t>
  </si>
  <si>
    <t>損</t>
  </si>
  <si>
    <t>損㾕䐣𦠆</t>
  </si>
  <si>
    <t>兹損</t>
  </si>
  <si>
    <t>𠟃</t>
  </si>
  <si>
    <t>𠟃撙噂譐䔿僔</t>
  </si>
  <si>
    <t>烏本</t>
  </si>
  <si>
    <t>穩</t>
  </si>
  <si>
    <t>穩𡁋㒚</t>
  </si>
  <si>
    <t>徒損</t>
  </si>
  <si>
    <t>囤</t>
  </si>
  <si>
    <t>囤𥫱盾沌坉庉遁遯㡒</t>
  </si>
  <si>
    <t>才本</t>
  </si>
  <si>
    <t>鱒</t>
  </si>
  <si>
    <t>古本</t>
  </si>
  <si>
    <t>𩩌</t>
  </si>
  <si>
    <t>𩩌𧞢衮緄鯀輥緷蓘惃丨䃂錕</t>
  </si>
  <si>
    <t>(袞)滾</t>
  </si>
  <si>
    <t>他衮</t>
  </si>
  <si>
    <t>畽</t>
  </si>
  <si>
    <t>畽𤊯吨黗</t>
  </si>
  <si>
    <t>苦本</t>
  </si>
  <si>
    <t>閫</t>
  </si>
  <si>
    <t>閫壼𡈋稇裍悃𩑔梱齫硱</t>
  </si>
  <si>
    <t>盧本</t>
  </si>
  <si>
    <t>㤻</t>
  </si>
  <si>
    <t>㤻惀睔碖</t>
  </si>
  <si>
    <t>蒲本</t>
  </si>
  <si>
    <t>獖</t>
  </si>
  <si>
    <t>獖笨㨧体</t>
  </si>
  <si>
    <t>[夯]</t>
  </si>
  <si>
    <t>模本</t>
  </si>
  <si>
    <t>懣</t>
  </si>
  <si>
    <t>乃本</t>
  </si>
  <si>
    <t>㶧</t>
  </si>
  <si>
    <t>虚本</t>
  </si>
  <si>
    <t>𦃕</t>
  </si>
  <si>
    <t>𦃕惛</t>
  </si>
  <si>
    <t>胡墾</t>
  </si>
  <si>
    <t>3.22很</t>
  </si>
  <si>
    <t>很䓳</t>
  </si>
  <si>
    <t>(佷)</t>
  </si>
  <si>
    <t>康很</t>
  </si>
  <si>
    <t>墾</t>
  </si>
  <si>
    <t>墾懇齦豤</t>
  </si>
  <si>
    <t>古很</t>
  </si>
  <si>
    <t>䫀</t>
  </si>
  <si>
    <t>䫀詪</t>
  </si>
  <si>
    <t>胡笴</t>
  </si>
  <si>
    <t>3.23旱</t>
  </si>
  <si>
    <t>旱𡷛皔䓍䛞</t>
  </si>
  <si>
    <t>多旱</t>
  </si>
  <si>
    <t>亶</t>
  </si>
  <si>
    <t>亶𤺺嬗笪疸觛狚担</t>
  </si>
  <si>
    <t>原𤺺字上有亠</t>
  </si>
  <si>
    <t>他但</t>
  </si>
  <si>
    <t>坦</t>
  </si>
  <si>
    <t>坦䦔</t>
  </si>
  <si>
    <t>蘇旱</t>
  </si>
  <si>
    <t>散</t>
  </si>
  <si>
    <t>散𢽳𢿨饊糤鏾繖䉈傘𣀧𢄻</t>
  </si>
  <si>
    <t>徒旱</t>
  </si>
  <si>
    <t>但</t>
  </si>
  <si>
    <t>但蜑袒襢誕潬䩥繵膻僤觛</t>
  </si>
  <si>
    <t>(蛋)</t>
  </si>
  <si>
    <t>藏旱</t>
  </si>
  <si>
    <t>瓉</t>
  </si>
  <si>
    <t>瓉趲禶</t>
  </si>
  <si>
    <t>(瓚)</t>
  </si>
  <si>
    <t>古旱</t>
  </si>
  <si>
    <t>笴</t>
  </si>
  <si>
    <t>笴簳皯䵟𤿊稈秆仠𦼮矸衦𥾍</t>
  </si>
  <si>
    <t>趕擀</t>
  </si>
  <si>
    <t>落旱</t>
  </si>
  <si>
    <t>嬾</t>
  </si>
  <si>
    <t>嬾懶𥻂𥽭讕</t>
  </si>
  <si>
    <t>灡</t>
  </si>
  <si>
    <t>空旱</t>
  </si>
  <si>
    <t>侃</t>
  </si>
  <si>
    <t>侃衎</t>
  </si>
  <si>
    <t>呼旱</t>
  </si>
  <si>
    <t>䍐</t>
  </si>
  <si>
    <t>䍐蔊厂灘暵焊熯</t>
  </si>
  <si>
    <t>罕</t>
  </si>
  <si>
    <t>作旱</t>
  </si>
  <si>
    <t>䰖</t>
  </si>
  <si>
    <t>趲攢</t>
  </si>
  <si>
    <t>胡管</t>
  </si>
  <si>
    <t>3.24緩</t>
  </si>
  <si>
    <t>緩澣浣綄㬊䁔𧡩梡棵𧶲鰀嵈晥䈠</t>
  </si>
  <si>
    <t>都管</t>
  </si>
  <si>
    <t>短</t>
  </si>
  <si>
    <t>短𢭃斷𢷖</t>
  </si>
  <si>
    <t>烏管</t>
  </si>
  <si>
    <t>椀</t>
  </si>
  <si>
    <t>椀盌䝹</t>
  </si>
  <si>
    <t>碗</t>
  </si>
  <si>
    <t>吐緩</t>
  </si>
  <si>
    <t>疃</t>
  </si>
  <si>
    <t>疃𤲫瘓䠪</t>
  </si>
  <si>
    <t>䜝𢣎𩏇</t>
  </si>
  <si>
    <t>蘇管</t>
  </si>
  <si>
    <t>算</t>
  </si>
  <si>
    <t>算匴篹</t>
  </si>
  <si>
    <t>古滿</t>
  </si>
  <si>
    <t>管</t>
  </si>
  <si>
    <t>管筦脘輨盥琯痯悹䩪錧䗆䘾</t>
  </si>
  <si>
    <t>盧管</t>
  </si>
  <si>
    <t>卵</t>
  </si>
  <si>
    <t>苦管</t>
  </si>
  <si>
    <t>款</t>
  </si>
  <si>
    <t>款歀欵窾䥗梡棵䲌</t>
  </si>
  <si>
    <t>乃管</t>
  </si>
  <si>
    <t>煗</t>
  </si>
  <si>
    <t>煗㬉暖煖餪渜稬</t>
  </si>
  <si>
    <t>作管</t>
  </si>
  <si>
    <t>纂</t>
  </si>
  <si>
    <t>纂䂎纉儹籫鄼繤𦆈</t>
  </si>
  <si>
    <t>(纘)</t>
  </si>
  <si>
    <t>蒲旱</t>
  </si>
  <si>
    <t>伴</t>
  </si>
  <si>
    <t>伴㚘拌</t>
  </si>
  <si>
    <t>莫旱</t>
  </si>
  <si>
    <t>滿</t>
  </si>
  <si>
    <t>滿懣𢟮𥲈鏋</t>
  </si>
  <si>
    <t>博管</t>
  </si>
  <si>
    <t>粄</t>
  </si>
  <si>
    <t>粄䉽䬳瓪昄</t>
  </si>
  <si>
    <t>鄹</t>
  </si>
  <si>
    <t>徒管</t>
  </si>
  <si>
    <t>斷</t>
  </si>
  <si>
    <t>斷𩋦緞</t>
  </si>
  <si>
    <t>奴但</t>
  </si>
  <si>
    <t>攤</t>
  </si>
  <si>
    <t>普伴</t>
  </si>
  <si>
    <t>坢</t>
  </si>
  <si>
    <t>坢𧺾</t>
  </si>
  <si>
    <t>數板</t>
  </si>
  <si>
    <t>3.25潸</t>
  </si>
  <si>
    <t>烏板</t>
  </si>
  <si>
    <t>綰</t>
  </si>
  <si>
    <t>布綰</t>
  </si>
  <si>
    <t>版</t>
  </si>
  <si>
    <t>版板蝂瓪昄鈑</t>
  </si>
  <si>
    <t>舨</t>
  </si>
  <si>
    <t>側板</t>
  </si>
  <si>
    <t>䩆</t>
  </si>
  <si>
    <t>䩆拃䎒</t>
  </si>
  <si>
    <t>奴板</t>
  </si>
  <si>
    <t>赧</t>
  </si>
  <si>
    <t>赧𩈶㫱戁</t>
  </si>
  <si>
    <t>下赧</t>
  </si>
  <si>
    <t>僩</t>
  </si>
  <si>
    <t>僩憪𤡥捍橌</t>
  </si>
  <si>
    <t>戸板</t>
  </si>
  <si>
    <t>睆</t>
  </si>
  <si>
    <t>睆睅𪍺鯇䴷皖莞</t>
  </si>
  <si>
    <t>扶板</t>
  </si>
  <si>
    <t>阪</t>
  </si>
  <si>
    <t>阪昄魬</t>
  </si>
  <si>
    <t>武板</t>
  </si>
  <si>
    <t>矕</t>
  </si>
  <si>
    <t>矕𦺖</t>
  </si>
  <si>
    <t>士板</t>
  </si>
  <si>
    <t>𪘪</t>
  </si>
  <si>
    <t>𪘪䗃</t>
  </si>
  <si>
    <t>[驏]</t>
  </si>
  <si>
    <t>五板</t>
  </si>
  <si>
    <t>𪗙</t>
  </si>
  <si>
    <t>初板</t>
  </si>
  <si>
    <t>㹽</t>
  </si>
  <si>
    <t>普板</t>
  </si>
  <si>
    <t>眅</t>
  </si>
  <si>
    <t>雛鯇</t>
  </si>
  <si>
    <t>撰</t>
  </si>
  <si>
    <t>撰饌</t>
  </si>
  <si>
    <t>所簡</t>
  </si>
  <si>
    <t>産</t>
  </si>
  <si>
    <t>3.26產</t>
  </si>
  <si>
    <t>産簅摌㹌嵼汕滻㦃𥽽𩥮</t>
  </si>
  <si>
    <t>胡簡</t>
  </si>
  <si>
    <t>限</t>
  </si>
  <si>
    <t>限硍䁂㹂䦘</t>
  </si>
  <si>
    <t>武簡</t>
  </si>
  <si>
    <t>𥇅</t>
  </si>
  <si>
    <t>位於1593~1594之間,古逸</t>
  </si>
  <si>
    <t>古限</t>
  </si>
  <si>
    <t>簡</t>
  </si>
  <si>
    <t>簡㶕僴𧟉柬暕揀</t>
  </si>
  <si>
    <t>初限</t>
  </si>
  <si>
    <t>剗</t>
  </si>
  <si>
    <t>剗鏟丳羼㦃䐮</t>
  </si>
  <si>
    <t>士限</t>
  </si>
  <si>
    <t>棧</t>
  </si>
  <si>
    <t>棧㟞嶘轏孱𠊩輚虥</t>
  </si>
  <si>
    <t>五限</t>
  </si>
  <si>
    <t>眼</t>
  </si>
  <si>
    <t>阻限</t>
  </si>
  <si>
    <t>醆</t>
  </si>
  <si>
    <t>醆琖盞𧣴</t>
  </si>
  <si>
    <t>初綰</t>
  </si>
  <si>
    <t>㦃</t>
  </si>
  <si>
    <t>㦃𥽽</t>
  </si>
  <si>
    <t>起限</t>
  </si>
  <si>
    <t>齦</t>
  </si>
  <si>
    <t>蘇典</t>
  </si>
  <si>
    <t>3.27銑</t>
  </si>
  <si>
    <t>銑洗跣毨姺燹箲筅㭠𦭶𩶤</t>
  </si>
  <si>
    <t>[冼](筅)</t>
  </si>
  <si>
    <t>他典</t>
  </si>
  <si>
    <t>腆</t>
  </si>
  <si>
    <t>腆痶圢淟町𤲖錪靦㥏琠蚕䠄𨆁賟晪</t>
  </si>
  <si>
    <t>多殄</t>
  </si>
  <si>
    <t>典</t>
  </si>
  <si>
    <t>典蕇𩒝錪𥮏</t>
  </si>
  <si>
    <t>[碘]敟琠婰䵤</t>
  </si>
  <si>
    <t>於殄</t>
  </si>
  <si>
    <t>蝘</t>
  </si>
  <si>
    <t>蝘躽𥈔宴嬿</t>
  </si>
  <si>
    <t>徒典</t>
  </si>
  <si>
    <t>殄</t>
  </si>
  <si>
    <t>殄蜒跈</t>
  </si>
  <si>
    <t>古典</t>
  </si>
  <si>
    <t>繭</t>
  </si>
  <si>
    <t>繭絸蠒𥀹趼𢆞𡘸垷筧襺𢺃挸𢹕</t>
  </si>
  <si>
    <t>胡典</t>
  </si>
  <si>
    <t>峴</t>
  </si>
  <si>
    <t>峴臔哯晛垷蜆俔顈䵤睍詪㦓嫢</t>
  </si>
  <si>
    <t>呼典</t>
  </si>
  <si>
    <t>顯</t>
  </si>
  <si>
    <t>顯韅蜆抮𣊡</t>
  </si>
  <si>
    <t>(㬎)</t>
  </si>
  <si>
    <t>彌殄</t>
  </si>
  <si>
    <t>㨠</t>
  </si>
  <si>
    <t>㨠芇丏眄</t>
  </si>
  <si>
    <t>乃殄</t>
  </si>
  <si>
    <t>撚</t>
  </si>
  <si>
    <t>撚涊蹨跈</t>
  </si>
  <si>
    <t>方典</t>
  </si>
  <si>
    <t>編</t>
  </si>
  <si>
    <t>編匾緶𦄒萹𥣰𥤓惼碥扁糄</t>
  </si>
  <si>
    <t>(藊)</t>
  </si>
  <si>
    <t>胡畎</t>
  </si>
  <si>
    <t>泫</t>
  </si>
  <si>
    <t>泫鉉琄贙埍𦇏䀏𥌭鞙䩙䧎𨊼𩉥䭴</t>
  </si>
  <si>
    <t>刪隕</t>
  </si>
  <si>
    <t>(妶)</t>
  </si>
  <si>
    <t>姑泫</t>
  </si>
  <si>
    <t>𡿨</t>
  </si>
  <si>
    <t>𡿨畎𤰝詃埍罥羂汱</t>
  </si>
  <si>
    <t>刪羅</t>
  </si>
  <si>
    <t>薄泫</t>
  </si>
  <si>
    <t>辮</t>
  </si>
  <si>
    <t>辮艑𪉱扁㲢𤻶𩩯</t>
  </si>
  <si>
    <t>𤻶原作⿸厂編</t>
  </si>
  <si>
    <t>苦泫</t>
  </si>
  <si>
    <t>犬</t>
  </si>
  <si>
    <t>牽繭</t>
  </si>
  <si>
    <t>𥧬</t>
  </si>
  <si>
    <t>𥧬豤䵖蜸</t>
  </si>
  <si>
    <t>研峴</t>
  </si>
  <si>
    <t>齞</t>
  </si>
  <si>
    <t>息淺</t>
  </si>
  <si>
    <t>3.28獮</t>
  </si>
  <si>
    <t>獮𤣗𥙮鮮尠尟癬燹𤐨䉳廯𧕇蘚</t>
  </si>
  <si>
    <t>以淺</t>
  </si>
  <si>
    <t>演</t>
  </si>
  <si>
    <t>演衍縯蔩𠻤戭𧍢𧊔</t>
  </si>
  <si>
    <t>慈演</t>
  </si>
  <si>
    <t>踐</t>
  </si>
  <si>
    <t>踐諓餞俴𤷃𧗸㣤</t>
  </si>
  <si>
    <t>知演</t>
  </si>
  <si>
    <t>展</t>
  </si>
  <si>
    <t>展㞡搌皽輾紾㠭㜊𧎰襢</t>
  </si>
  <si>
    <t>旨善</t>
  </si>
  <si>
    <t>𦗢</t>
  </si>
  <si>
    <t>𦗢𠟉樿𩕊饘醆皽燀䆄䡀䁴𥊳橏䎒㔊𨭖嫸</t>
  </si>
  <si>
    <t>尼展</t>
  </si>
  <si>
    <t>趁</t>
  </si>
  <si>
    <t>趁𨋚𠬝</t>
  </si>
  <si>
    <t>(碾)</t>
  </si>
  <si>
    <t>七演</t>
  </si>
  <si>
    <t>淺</t>
  </si>
  <si>
    <t>昌善</t>
  </si>
  <si>
    <t>闡</t>
  </si>
  <si>
    <t>闡燀繟䵐幝𨼒灛嘽𦆀</t>
  </si>
  <si>
    <t>去演</t>
  </si>
  <si>
    <t>遣</t>
  </si>
  <si>
    <t>遣繾䭤𥳐㹂𠳋𨺫𩝡</t>
  </si>
  <si>
    <t>九輦</t>
  </si>
  <si>
    <t>蹇</t>
  </si>
  <si>
    <t>蹇謇搴𢷘𠐻𢵈𦂇𡾰藆𩽜䙭</t>
  </si>
  <si>
    <t>囝</t>
  </si>
  <si>
    <t>常演</t>
  </si>
  <si>
    <t>善</t>
  </si>
  <si>
    <t>善譱墠鱓蟺單僐鄯墡磰𪍶</t>
  </si>
  <si>
    <t>(蟮)</t>
  </si>
  <si>
    <t>即淺</t>
  </si>
  <si>
    <t>翦</t>
  </si>
  <si>
    <t>翦剪揃戩錢媊俴帴𦺍鬋𥰸𥳟籛㨵</t>
  </si>
  <si>
    <t>[譾]</t>
  </si>
  <si>
    <t>人善</t>
  </si>
  <si>
    <t>蹨</t>
  </si>
  <si>
    <t>蹨橪戁熯㒄</t>
  </si>
  <si>
    <t>徐翦</t>
  </si>
  <si>
    <t>𦆀</t>
  </si>
  <si>
    <t>力展</t>
  </si>
  <si>
    <t>輦</t>
  </si>
  <si>
    <t>輦𪍦𤒤璉鄻僆摙蓮膦</t>
  </si>
  <si>
    <t>魚蹇</t>
  </si>
  <si>
    <t>齴</t>
  </si>
  <si>
    <t>齴巘遃嵃讞𤫣甗</t>
  </si>
  <si>
    <t>其輦</t>
  </si>
  <si>
    <t>件</t>
  </si>
  <si>
    <t>件𡾰鍵鑳</t>
  </si>
  <si>
    <t>符蹇</t>
  </si>
  <si>
    <t>辯</t>
  </si>
  <si>
    <t>辯𧦪辡辨諞</t>
  </si>
  <si>
    <t>彌兖</t>
  </si>
  <si>
    <t>緬</t>
  </si>
  <si>
    <t>方緬</t>
  </si>
  <si>
    <t>褊</t>
  </si>
  <si>
    <t>褊㦚</t>
  </si>
  <si>
    <t>子兖</t>
  </si>
  <si>
    <t>臇</t>
  </si>
  <si>
    <t>臇𤎱𧕣</t>
  </si>
  <si>
    <t>徂兖</t>
  </si>
  <si>
    <t>雋</t>
  </si>
  <si>
    <t>雋隽𤺻吮𦼱</t>
  </si>
  <si>
    <t>方免</t>
  </si>
  <si>
    <t>辡</t>
  </si>
  <si>
    <t>辡䁵覸鴘</t>
  </si>
  <si>
    <t>以轉</t>
  </si>
  <si>
    <t>兖</t>
  </si>
  <si>
    <t>兖渷沇𢯻抁萒馻㕣𦁙𩘍</t>
  </si>
  <si>
    <t>(兗)</t>
  </si>
  <si>
    <t>力兖</t>
  </si>
  <si>
    <t>臠</t>
  </si>
  <si>
    <t>臠孌𡡗脟</t>
  </si>
  <si>
    <t>陟兖</t>
  </si>
  <si>
    <t>轉</t>
  </si>
  <si>
    <t>轉𣓧</t>
  </si>
  <si>
    <t>居轉</t>
  </si>
  <si>
    <t>卷</t>
  </si>
  <si>
    <t>卷菤韏𨹵捲埢</t>
  </si>
  <si>
    <t>渠篆</t>
  </si>
  <si>
    <t>圈</t>
  </si>
  <si>
    <t>圈蔨萒</t>
  </si>
  <si>
    <t>而兖</t>
  </si>
  <si>
    <t>輭</t>
  </si>
  <si>
    <t>輭軟蝡㮕䓴碝瑌愞腝䞂耎𢘎㞋偄㼱𤲬緛</t>
  </si>
  <si>
    <t>𠤦</t>
  </si>
  <si>
    <t>昌兖</t>
  </si>
  <si>
    <t>舛</t>
  </si>
  <si>
    <t>舛喘荈㪜</t>
  </si>
  <si>
    <t>市兖</t>
  </si>
  <si>
    <t>膞</t>
  </si>
  <si>
    <t>膞腨鄟𡭐歂踹𦺲</t>
  </si>
  <si>
    <t>持兖</t>
  </si>
  <si>
    <t>篆</t>
  </si>
  <si>
    <t>篆瑑沌摶𦁆䧘堟</t>
  </si>
  <si>
    <t>旨兖</t>
  </si>
  <si>
    <t>剸</t>
  </si>
  <si>
    <t>剸剬孨鱄竱膞𨷱𡇰𦓝</t>
  </si>
  <si>
    <t>思兖</t>
  </si>
  <si>
    <t>選</t>
  </si>
  <si>
    <t>選𦌻𥶷</t>
  </si>
  <si>
    <t>士免</t>
  </si>
  <si>
    <t>撰僎𩔊𩻝譔</t>
  </si>
  <si>
    <t>狂兖</t>
  </si>
  <si>
    <t>蜎</t>
  </si>
  <si>
    <t>香兖</t>
  </si>
  <si>
    <t>蠉</t>
  </si>
  <si>
    <t>蠉𧾣</t>
  </si>
  <si>
    <t>符善</t>
  </si>
  <si>
    <t>楩</t>
  </si>
  <si>
    <t>楩𢣑諞扁</t>
  </si>
  <si>
    <t>亡辨</t>
  </si>
  <si>
    <t>免</t>
  </si>
  <si>
    <t>免娩勉俛鮸㝃冕絻</t>
  </si>
  <si>
    <t>丑善</t>
  </si>
  <si>
    <t>搌</t>
  </si>
  <si>
    <t>搌𨩪𣃘蕆𧈪㢟䩶</t>
  </si>
  <si>
    <t>囅</t>
  </si>
  <si>
    <t>披免</t>
  </si>
  <si>
    <t>鴘</t>
  </si>
  <si>
    <t>式善</t>
  </si>
  <si>
    <t>㒄</t>
  </si>
  <si>
    <t>㒄㜣䁴</t>
  </si>
  <si>
    <t>於蹇</t>
  </si>
  <si>
    <t>㫃</t>
  </si>
  <si>
    <t>㫃䟍嫣</t>
  </si>
  <si>
    <t>除善</t>
  </si>
  <si>
    <t>先鳥</t>
  </si>
  <si>
    <t>3.29篠</t>
  </si>
  <si>
    <t>篠筱𩵌𧩮謏䃤㩋</t>
  </si>
  <si>
    <t>缺⿰訁叜</t>
  </si>
  <si>
    <t>古了</t>
  </si>
  <si>
    <t>皎</t>
  </si>
  <si>
    <t>皎璬𢅎䥵㿟皦恔繳𨶪晈䘨儌</t>
  </si>
  <si>
    <t>都了</t>
  </si>
  <si>
    <t>鳥</t>
  </si>
  <si>
    <t>鳥𢁕㣿蔦釕扚𧜣䄪𠄏</t>
  </si>
  <si>
    <t>鵃䄪窵隝佻䲽伄[屌]</t>
  </si>
  <si>
    <t>盧鳥</t>
  </si>
  <si>
    <t>了</t>
  </si>
  <si>
    <t>了蓼瞭镽鄝繚憭䑠爒𢄺𥗀撩𤁸𧘈</t>
  </si>
  <si>
    <t>土了</t>
  </si>
  <si>
    <t>朓</t>
  </si>
  <si>
    <t>朓窱䠷</t>
  </si>
  <si>
    <t>(挑)</t>
  </si>
  <si>
    <t>馨皛</t>
  </si>
  <si>
    <t>䥵</t>
  </si>
  <si>
    <t>䥵曉皢膮</t>
  </si>
  <si>
    <t>烏皎</t>
  </si>
  <si>
    <t>杳</t>
  </si>
  <si>
    <t>杳窅窈偠騕𩡻𨱧葽㫏鴢婹㫐䆞𡧮苭</t>
  </si>
  <si>
    <t>奴鳥</t>
  </si>
  <si>
    <t>嬲</t>
  </si>
  <si>
    <t>嬲嫋𨲂㒟褭嬈㜵䃵𢴶</t>
  </si>
  <si>
    <t>胡了</t>
  </si>
  <si>
    <t>皛</t>
  </si>
  <si>
    <t>皛㵿芍𦯪𠄔</t>
  </si>
  <si>
    <t>徒了</t>
  </si>
  <si>
    <t>窕</t>
  </si>
  <si>
    <t>窕𤕷𤱩誂掉嬥挑䂽</t>
  </si>
  <si>
    <t>苦皎</t>
  </si>
  <si>
    <t>磽</t>
  </si>
  <si>
    <t>磽䂪</t>
  </si>
  <si>
    <t>子了</t>
  </si>
  <si>
    <t>湫</t>
  </si>
  <si>
    <t>湫劋㭂㡑𧂈</t>
  </si>
  <si>
    <t>私兆</t>
  </si>
  <si>
    <t>3.30小</t>
  </si>
  <si>
    <t>小𩵖䒕</t>
  </si>
  <si>
    <t>治小</t>
  </si>
  <si>
    <t>肇</t>
  </si>
  <si>
    <t>肇肁兆趙旐狣䍮鮡駣垗𠧞</t>
  </si>
  <si>
    <t>之少</t>
  </si>
  <si>
    <t>沼</t>
  </si>
  <si>
    <t>沼菬䈃</t>
  </si>
  <si>
    <t>於兆</t>
  </si>
  <si>
    <t>夭</t>
  </si>
  <si>
    <t>夭殀芺仸</t>
  </si>
  <si>
    <t>丑小</t>
  </si>
  <si>
    <t>巐</t>
  </si>
  <si>
    <t>書沼</t>
  </si>
  <si>
    <t>少</t>
  </si>
  <si>
    <t>少䒚𨙹</t>
  </si>
  <si>
    <t>而沼</t>
  </si>
  <si>
    <t>擾</t>
  </si>
  <si>
    <t>擾𢹎繞遶嬈𤛾𧳨</t>
  </si>
  <si>
    <t>符少</t>
  </si>
  <si>
    <t>摽</t>
  </si>
  <si>
    <t>摽𢹰鰾慓顠𩮳膘𦭼</t>
  </si>
  <si>
    <t>尺沼</t>
  </si>
  <si>
    <t>𪍑</t>
  </si>
  <si>
    <t>𪍑麨弨楢眧</t>
  </si>
  <si>
    <t>敷沼</t>
  </si>
  <si>
    <t>縹</t>
  </si>
  <si>
    <t>縹醥犥顠皫篻瞟膘</t>
  </si>
  <si>
    <t>亡沼</t>
  </si>
  <si>
    <t>眇</t>
  </si>
  <si>
    <t>眇渺訬𦳥淼杪秒藐吵篎</t>
  </si>
  <si>
    <t>[緲]</t>
  </si>
  <si>
    <t>市沼</t>
  </si>
  <si>
    <t>紹</t>
  </si>
  <si>
    <t>紹綤佋袑䙼</t>
  </si>
  <si>
    <t>居夭</t>
  </si>
  <si>
    <t>矯</t>
  </si>
  <si>
    <t>矯鱎䚩敽撟嬌𥃧蟜譑𨝰孂蹻</t>
  </si>
  <si>
    <t>陂嬌</t>
    <phoneticPr fontId="15" type="noConversion"/>
  </si>
  <si>
    <t>表</t>
  </si>
  <si>
    <t>表𧘝𧞧䔸</t>
  </si>
  <si>
    <t>裱婊</t>
  </si>
  <si>
    <t>方小</t>
  </si>
  <si>
    <t>褾</t>
  </si>
  <si>
    <t>褾𧢄標㟽</t>
  </si>
  <si>
    <t>平表</t>
  </si>
  <si>
    <t>藨</t>
  </si>
  <si>
    <t>藨𦳤殍莩𠬪㰶㹾𧴎</t>
  </si>
  <si>
    <t>以沼</t>
  </si>
  <si>
    <t>鷕</t>
  </si>
  <si>
    <t>鷕溔舀𦥨抭𩨴䁘</t>
  </si>
  <si>
    <t>親小</t>
  </si>
  <si>
    <t>悄</t>
  </si>
  <si>
    <t>悄愀釥</t>
  </si>
  <si>
    <t>子小</t>
  </si>
  <si>
    <t>𠞰</t>
  </si>
  <si>
    <t>𠞰𠟯勦漅𨙹𤃭膘𢄺</t>
  </si>
  <si>
    <t>剿</t>
  </si>
  <si>
    <t>巨夭</t>
  </si>
  <si>
    <t>𨲭</t>
  </si>
  <si>
    <t>力小</t>
  </si>
  <si>
    <t>繚</t>
  </si>
  <si>
    <t>繚燎𢻢璙憭爒僚䩍嫽</t>
  </si>
  <si>
    <t>滂表</t>
  </si>
  <si>
    <t>麃</t>
  </si>
  <si>
    <t>於小</t>
  </si>
  <si>
    <t>闄</t>
  </si>
  <si>
    <t>苦絞</t>
  </si>
  <si>
    <t>3.31巧</t>
  </si>
  <si>
    <t>巧䲾</t>
  </si>
  <si>
    <t>下巧</t>
  </si>
  <si>
    <t>澩</t>
  </si>
  <si>
    <t>澩㺒䕧佼䀊䉰</t>
  </si>
  <si>
    <t>博巧</t>
  </si>
  <si>
    <t>飽</t>
  </si>
  <si>
    <t>飽𩝰𩛁</t>
  </si>
  <si>
    <t>奴巧</t>
  </si>
  <si>
    <t>㺒</t>
  </si>
  <si>
    <t>㺒撓獿</t>
  </si>
  <si>
    <t>莫飽</t>
  </si>
  <si>
    <t>卯</t>
  </si>
  <si>
    <t>卯戼緢泖媌昴茆</t>
  </si>
  <si>
    <t>古巧</t>
  </si>
  <si>
    <t>絞</t>
  </si>
  <si>
    <t>絞狡佼攪䕧筊𢯴鉸𥂔姣烄𢽻䀊䉰㽱</t>
  </si>
  <si>
    <t>搞</t>
  </si>
  <si>
    <t>側絞</t>
  </si>
  <si>
    <t>爪</t>
  </si>
  <si>
    <t>爪㕚䝖瑵笊𢁬抓𦬔</t>
  </si>
  <si>
    <t>找</t>
  </si>
  <si>
    <t>於絞</t>
  </si>
  <si>
    <t>拗</t>
  </si>
  <si>
    <t>拗鴢𢂊𥃯狕</t>
  </si>
  <si>
    <t>薄巧</t>
  </si>
  <si>
    <t>鮑</t>
  </si>
  <si>
    <t>鮑骲𡂟鞄</t>
  </si>
  <si>
    <t>五巧</t>
  </si>
  <si>
    <t>齩</t>
  </si>
  <si>
    <t>(咬）</t>
  </si>
  <si>
    <t>士絞</t>
  </si>
  <si>
    <t>䰫</t>
  </si>
  <si>
    <t>䰫㑿</t>
  </si>
  <si>
    <t>初爪</t>
  </si>
  <si>
    <t>煼</t>
  </si>
  <si>
    <t>煼𩱦𤌉炒謅𩱈吵</t>
  </si>
  <si>
    <t>抄𩈎㥮仯</t>
  </si>
  <si>
    <t>張絞</t>
  </si>
  <si>
    <t>䝤</t>
  </si>
  <si>
    <t>䝤獠</t>
  </si>
  <si>
    <t>山巧</t>
  </si>
  <si>
    <t>𢾐</t>
  </si>
  <si>
    <t>16-&gt;1</t>
  </si>
  <si>
    <t>稍䔠𨈘潲𦓴搜梢𡡏𧣪𥵦𦿃髾</t>
  </si>
  <si>
    <t>胡老</t>
  </si>
  <si>
    <t>3.32晧</t>
  </si>
  <si>
    <t>晧昊昦暭鎬浩顥灝鰝夰薃鄗𨛴𧇼𥢑滈</t>
  </si>
  <si>
    <t>𥢑之咎原位右下角</t>
  </si>
  <si>
    <t>(皓)</t>
  </si>
  <si>
    <t>薄浩</t>
  </si>
  <si>
    <t>抱</t>
  </si>
  <si>
    <t>盧晧</t>
  </si>
  <si>
    <t>老</t>
  </si>
  <si>
    <t>老䝤獠轑橑潦䕩栳𣠼𩔇恅𡂕䵏澇</t>
  </si>
  <si>
    <t>他浩</t>
  </si>
  <si>
    <t>討</t>
  </si>
  <si>
    <t>討𡘷槄</t>
  </si>
  <si>
    <t>徒晧</t>
  </si>
  <si>
    <t>道</t>
  </si>
  <si>
    <t>道衟𡬲稻駣𣜦𨱵</t>
  </si>
  <si>
    <t>奴晧</t>
  </si>
  <si>
    <t>堖</t>
  </si>
  <si>
    <t>堖腦𠜶惱碯𨱵㺁𧳦㛴</t>
  </si>
  <si>
    <t>(匘)瑙</t>
  </si>
  <si>
    <t>蘇老</t>
  </si>
  <si>
    <t>㛮</t>
  </si>
  <si>
    <t>㛮嫂㛐燥埽掃𦺋</t>
  </si>
  <si>
    <t>刪埂</t>
  </si>
  <si>
    <t>(䕅)糔</t>
  </si>
  <si>
    <t>都晧</t>
  </si>
  <si>
    <t>倒</t>
  </si>
  <si>
    <t>倒擣搗㠀禂䮻檮禱㿒壔懤</t>
  </si>
  <si>
    <t>(島)</t>
  </si>
  <si>
    <t>采老</t>
  </si>
  <si>
    <t>草</t>
  </si>
  <si>
    <t>草艸懆慅騲𠹊愺</t>
  </si>
  <si>
    <t>子晧</t>
  </si>
  <si>
    <t>早</t>
  </si>
  <si>
    <t>早澡藻薻𧎮蚤䲃璪璅棗繰繅</t>
  </si>
  <si>
    <t>昨早</t>
  </si>
  <si>
    <t>皁</t>
  </si>
  <si>
    <t>皁𦯑造艁</t>
  </si>
  <si>
    <t>(皂)</t>
  </si>
  <si>
    <t>古老</t>
  </si>
  <si>
    <t>暠</t>
  </si>
  <si>
    <t>暠𣓌杲稾藳夰縞槀㚖菒𥓖</t>
  </si>
  <si>
    <t>(稿)</t>
  </si>
  <si>
    <t>呼晧</t>
  </si>
  <si>
    <t>好</t>
  </si>
  <si>
    <t>好𡚽</t>
  </si>
  <si>
    <t>武道</t>
  </si>
  <si>
    <t>蓩</t>
  </si>
  <si>
    <t>蓩䓮媢冃</t>
  </si>
  <si>
    <t>博抱</t>
  </si>
  <si>
    <t>寶</t>
  </si>
  <si>
    <t>寶珤保𡥀堢堡褓緥鴇葆駂䎂宲賲𠤏</t>
  </si>
  <si>
    <t>烏晧</t>
  </si>
  <si>
    <t>襖</t>
  </si>
  <si>
    <t>襖镺懊䐿芺䴠媪燠夭㤇郩蝹䯠𪁾</t>
  </si>
  <si>
    <t>媼</t>
  </si>
  <si>
    <t>苦浩</t>
  </si>
  <si>
    <t>考</t>
  </si>
  <si>
    <t>考攷栲槁祰洘燺丂䯪薧</t>
  </si>
  <si>
    <t>(烤)拷𥬯撟𣩅㼥</t>
  </si>
  <si>
    <t>五老</t>
  </si>
  <si>
    <t>𦽀</t>
  </si>
  <si>
    <t>𦽀𩑤</t>
  </si>
  <si>
    <t>古我</t>
  </si>
  <si>
    <t>3.33哿</t>
  </si>
  <si>
    <t>哿舸笴𥰮</t>
  </si>
  <si>
    <t>千可</t>
  </si>
  <si>
    <t>瑳</t>
  </si>
  <si>
    <t>瑳䰈硰</t>
  </si>
  <si>
    <t>丁可</t>
  </si>
  <si>
    <t>嚲</t>
  </si>
  <si>
    <t>嚲䯬哆癉䫂</t>
  </si>
  <si>
    <t>4？</t>
  </si>
  <si>
    <t>奲</t>
  </si>
  <si>
    <t>蘇可</t>
  </si>
  <si>
    <t>縒</t>
  </si>
  <si>
    <t>縒娑褨</t>
  </si>
  <si>
    <t>徒可</t>
  </si>
  <si>
    <t>爹柁舵陊袉拕沱𣵻詑</t>
  </si>
  <si>
    <t>五可</t>
  </si>
  <si>
    <t>我</t>
  </si>
  <si>
    <t>我騀𩒰㧴硪</t>
  </si>
  <si>
    <t>吐可</t>
  </si>
  <si>
    <t>袉</t>
  </si>
  <si>
    <t>來可</t>
  </si>
  <si>
    <t>㰁</t>
  </si>
  <si>
    <t>㰁𩝢欏砢㦬曪𣂞剆𠻡</t>
  </si>
  <si>
    <t>奴可</t>
  </si>
  <si>
    <t>橠</t>
  </si>
  <si>
    <t>橠娜㡅𢄴那袲</t>
  </si>
  <si>
    <t>哪</t>
  </si>
  <si>
    <t>胡可</t>
  </si>
  <si>
    <t>荷</t>
  </si>
  <si>
    <t>荷何</t>
  </si>
  <si>
    <t>虚我</t>
  </si>
  <si>
    <t>㰤</t>
  </si>
  <si>
    <t>㰤㗿㪃㪋𩑸</t>
  </si>
  <si>
    <t>枯我</t>
  </si>
  <si>
    <t>可</t>
  </si>
  <si>
    <t>可岢軻坷</t>
  </si>
  <si>
    <t>烏可</t>
  </si>
  <si>
    <t>𨵌</t>
  </si>
  <si>
    <t>𨵌椏𣘨妸娿㫊𧙃</t>
  </si>
  <si>
    <t>臧可</t>
  </si>
  <si>
    <t>左</t>
  </si>
  <si>
    <t>左㝾𠂇</t>
  </si>
  <si>
    <t>古火</t>
  </si>
  <si>
    <t>3.34果</t>
  </si>
  <si>
    <t>果菓猓輠鐹划裹蜾惈䴹粿</t>
  </si>
  <si>
    <t>錁餜</t>
  </si>
  <si>
    <t>丁果</t>
  </si>
  <si>
    <t>埵</t>
  </si>
  <si>
    <t>埵鬌挆𦀉朵朶綞揣鍺𨹄䤪𥠄㪜𩊜褍</t>
  </si>
  <si>
    <t>𦀉(𨦃)(𨹃)[躲]</t>
  </si>
  <si>
    <t>蘇果</t>
  </si>
  <si>
    <t>鎖</t>
  </si>
  <si>
    <t>鎖瑣溑葰䈗䵀𩹳𥔭䣔惢𢱡𧴪</t>
  </si>
  <si>
    <t>*巛作小</t>
  </si>
  <si>
    <t>徒果</t>
  </si>
  <si>
    <t>墮</t>
  </si>
  <si>
    <t>墮垛𤬾䅜𥬲𥳔𩊜䤻憜惰嫷鬌䲊嶞</t>
  </si>
  <si>
    <t>(𥬸)</t>
  </si>
  <si>
    <t>他果</t>
  </si>
  <si>
    <t>妥</t>
  </si>
  <si>
    <t>妥媠隋䲊㟎墮橢𨼰鵎</t>
  </si>
  <si>
    <t>*土或在下</t>
  </si>
  <si>
    <t>亡果</t>
  </si>
  <si>
    <t>麼</t>
  </si>
  <si>
    <t>麼𣋟懡</t>
  </si>
  <si>
    <t>[嬤]</t>
  </si>
  <si>
    <t>徂果</t>
  </si>
  <si>
    <t>坐</t>
  </si>
  <si>
    <t>坐𡋲</t>
  </si>
  <si>
    <t>五果</t>
  </si>
  <si>
    <t>㛂</t>
  </si>
  <si>
    <t>㛂𠂬</t>
  </si>
  <si>
    <t>郎果</t>
  </si>
  <si>
    <t>裸</t>
  </si>
  <si>
    <t>裸躶𧝹臝卵瘰𤼠蓏蠃</t>
  </si>
  <si>
    <t>(倮)𦝠</t>
  </si>
  <si>
    <t>烏果</t>
  </si>
  <si>
    <t>婐</t>
  </si>
  <si>
    <t>婐倭𥟿</t>
  </si>
  <si>
    <t>奴果</t>
  </si>
  <si>
    <t>㛂𢫷</t>
  </si>
  <si>
    <t>布火</t>
  </si>
  <si>
    <t>跛</t>
  </si>
  <si>
    <t>跛簸駊㝿</t>
  </si>
  <si>
    <t>普火</t>
  </si>
  <si>
    <t>叵</t>
  </si>
  <si>
    <t>叵駊頗𡽠</t>
  </si>
  <si>
    <t>胡果</t>
  </si>
  <si>
    <t>禍</t>
  </si>
  <si>
    <t>禍𥚁夥𡖿𣄸輠𨘌</t>
  </si>
  <si>
    <t>(𥙯)</t>
  </si>
  <si>
    <t>呼果</t>
  </si>
  <si>
    <t>火</t>
  </si>
  <si>
    <t>火邩</t>
  </si>
  <si>
    <t>苦果</t>
  </si>
  <si>
    <t>顆</t>
  </si>
  <si>
    <t>顆堁敤</t>
  </si>
  <si>
    <t>棵</t>
  </si>
  <si>
    <t>捕可</t>
  </si>
  <si>
    <t>爸</t>
  </si>
  <si>
    <t>倉果</t>
  </si>
  <si>
    <t>脞䂳</t>
  </si>
  <si>
    <t>作可</t>
  </si>
  <si>
    <t>硰</t>
  </si>
  <si>
    <t>莫下</t>
  </si>
  <si>
    <t>3.35馬</t>
  </si>
  <si>
    <t>馬碼䣕罵𥧓鷌鰢</t>
  </si>
  <si>
    <t>(瑪)(駡)[螞]</t>
  </si>
  <si>
    <t>章也</t>
  </si>
  <si>
    <t>者</t>
  </si>
  <si>
    <t>者赭堵</t>
  </si>
  <si>
    <t>羊者</t>
  </si>
  <si>
    <t>野壄也冶虵</t>
  </si>
  <si>
    <t>五下</t>
  </si>
  <si>
    <t>雅</t>
  </si>
  <si>
    <t>雅疋庌厊㿿</t>
  </si>
  <si>
    <t>古疋</t>
  </si>
  <si>
    <t>檟</t>
  </si>
  <si>
    <t>檟榎嘏假叚賈斝瘕椵婽</t>
  </si>
  <si>
    <t>砂下</t>
  </si>
  <si>
    <t>烏下</t>
  </si>
  <si>
    <t>啞</t>
  </si>
  <si>
    <t>啞瘂𤺘</t>
  </si>
  <si>
    <t>徐野</t>
  </si>
  <si>
    <t>灺</t>
  </si>
  <si>
    <t>灺抯䵦</t>
  </si>
  <si>
    <t>胡雅</t>
  </si>
  <si>
    <t>下</t>
  </si>
  <si>
    <t>下丅夏廈</t>
  </si>
  <si>
    <t>悉姐</t>
  </si>
  <si>
    <t>寫</t>
  </si>
  <si>
    <t>寫𣞐瀉𣬕</t>
  </si>
  <si>
    <r>
      <rPr>
        <sz val="24"/>
        <color theme="1"/>
        <rFont val="KangXi Font Full Version"/>
        <family val="3"/>
        <charset val="136"/>
      </rPr>
      <t>𩛠瓦</t>
    </r>
    <phoneticPr fontId="15" type="noConversion"/>
  </si>
  <si>
    <t>𡎬</t>
  </si>
  <si>
    <t>精紐三等合口馬韻特例，似入果韻爲妥。</t>
  </si>
  <si>
    <t>彌也</t>
  </si>
  <si>
    <t>乜</t>
  </si>
  <si>
    <t>七也</t>
  </si>
  <si>
    <t>許下</t>
  </si>
  <si>
    <t>㗿</t>
  </si>
  <si>
    <t>㗿閜襾</t>
  </si>
  <si>
    <t>常者</t>
  </si>
  <si>
    <t>社</t>
  </si>
  <si>
    <t>社𥁹𣝒</t>
  </si>
  <si>
    <t>苦下</t>
  </si>
  <si>
    <t>跒</t>
  </si>
  <si>
    <t>傍下</t>
  </si>
  <si>
    <t>跁</t>
  </si>
  <si>
    <t>跁䇑笆</t>
  </si>
  <si>
    <t>書冶</t>
  </si>
  <si>
    <t>捨</t>
  </si>
  <si>
    <t>捨舍騇䬷𩜉</t>
  </si>
  <si>
    <t>兹野</t>
  </si>
  <si>
    <t>姐</t>
  </si>
  <si>
    <t>姐抯飷</t>
  </si>
  <si>
    <t>愽下</t>
    <phoneticPr fontId="15" type="noConversion"/>
  </si>
  <si>
    <t>把</t>
  </si>
  <si>
    <t>胡瓦</t>
  </si>
  <si>
    <t>踝</t>
  </si>
  <si>
    <t>踝稞𡱏𦖍黊蘳觟𩸄𢦚輠䴹</t>
  </si>
  <si>
    <t>古瓦</t>
  </si>
  <si>
    <t>寡</t>
  </si>
  <si>
    <t>寡冎剮𣑍𠊰𠁥䈑𧤐</t>
  </si>
  <si>
    <t>𥦛𨀩</t>
  </si>
  <si>
    <t>五寡</t>
  </si>
  <si>
    <t>瓦</t>
  </si>
  <si>
    <t>瓦邷</t>
  </si>
  <si>
    <t>人者</t>
  </si>
  <si>
    <t>若惹𠰒</t>
  </si>
  <si>
    <t>(喏)</t>
  </si>
  <si>
    <t>側下</t>
  </si>
  <si>
    <t>鮓</t>
  </si>
  <si>
    <t>鮓厏謯𥰭痄</t>
  </si>
  <si>
    <t>都賈</t>
  </si>
  <si>
    <t>觰</t>
  </si>
  <si>
    <t>士下</t>
  </si>
  <si>
    <t>槎</t>
  </si>
  <si>
    <t>槎厏</t>
  </si>
  <si>
    <t>昌者</t>
  </si>
  <si>
    <t>奲㨋䰩哆撦</t>
  </si>
  <si>
    <t>扯</t>
  </si>
  <si>
    <t>竹下</t>
  </si>
  <si>
    <t>䋾</t>
  </si>
  <si>
    <t>奴下</t>
  </si>
  <si>
    <t>䋈</t>
  </si>
  <si>
    <t>苦瓦</t>
  </si>
  <si>
    <t>髁</t>
  </si>
  <si>
    <t>髁跨骻㡁銙𢄳𡕒</t>
  </si>
  <si>
    <t>叉瓦</t>
  </si>
  <si>
    <t>䂳</t>
  </si>
  <si>
    <t>丑寡</t>
  </si>
  <si>
    <t>䊬</t>
  </si>
  <si>
    <t>右上原作P厂果，此準《康熙字典》</t>
  </si>
  <si>
    <t>沙瓦</t>
  </si>
  <si>
    <t>葰</t>
  </si>
  <si>
    <t>葰𧫝傻</t>
  </si>
  <si>
    <t>[耍]</t>
  </si>
  <si>
    <t>丑下</t>
  </si>
  <si>
    <t>奼</t>
  </si>
  <si>
    <t>姹</t>
  </si>
  <si>
    <t>盧下</t>
  </si>
  <si>
    <t>藞</t>
  </si>
  <si>
    <t>餘兩</t>
  </si>
  <si>
    <t>3.36養</t>
  </si>
  <si>
    <t>養痒癢瀁蛘勨𧓲</t>
  </si>
  <si>
    <t>蝆</t>
  </si>
  <si>
    <t>徐兩</t>
  </si>
  <si>
    <t>像</t>
  </si>
  <si>
    <t>像象蟓橡襐勨鱌潒𨖶𦺨嶑</t>
  </si>
  <si>
    <t>即兩</t>
  </si>
  <si>
    <t>㢡</t>
  </si>
  <si>
    <t>㢡獎䉃槳㯍蔣</t>
  </si>
  <si>
    <t>㒳</t>
  </si>
  <si>
    <t>㒳兩脼𣓈緉蜽魎㔝</t>
  </si>
  <si>
    <t>𠓜䓣倆裲掚</t>
  </si>
  <si>
    <t>於兩</t>
  </si>
  <si>
    <t>鞅</t>
  </si>
  <si>
    <t>鞅柍秧䬬詇岟駚炴𧵌怏紻</t>
  </si>
  <si>
    <t>其兩</t>
  </si>
  <si>
    <t>勥</t>
  </si>
  <si>
    <t>勥彊弜誩滰</t>
  </si>
  <si>
    <t>魚兩</t>
  </si>
  <si>
    <t>仰</t>
  </si>
  <si>
    <t>仰䒢卬</t>
  </si>
  <si>
    <t>初兩</t>
  </si>
  <si>
    <t>磢</t>
  </si>
  <si>
    <t>磢㼽𠞮搶漺愴</t>
  </si>
  <si>
    <t>(闖=搶?)</t>
  </si>
  <si>
    <t>息兩</t>
  </si>
  <si>
    <t>想</t>
  </si>
  <si>
    <t>想鯗</t>
  </si>
  <si>
    <t>諸兩</t>
  </si>
  <si>
    <t>掌</t>
  </si>
  <si>
    <t>掌仉𤓯</t>
  </si>
  <si>
    <t>𤓯上原作𠃊</t>
  </si>
  <si>
    <t>踈兩</t>
  </si>
  <si>
    <t>𤕤</t>
  </si>
  <si>
    <t>𤕤爽𦄍鷞塽樉㼽漺䫪</t>
  </si>
  <si>
    <t>許兩</t>
  </si>
  <si>
    <t>響</t>
  </si>
  <si>
    <t>響饗蠁䖮亯亨嚮曏</t>
  </si>
  <si>
    <t>(享)</t>
  </si>
  <si>
    <t>昌兩</t>
  </si>
  <si>
    <t>敞</t>
  </si>
  <si>
    <t>敞𢠵氅𪅶廠䟫僘</t>
  </si>
  <si>
    <t>居兩</t>
  </si>
  <si>
    <t>繈</t>
  </si>
  <si>
    <t>繈鏹襁膙憼</t>
  </si>
  <si>
    <t>繦</t>
  </si>
  <si>
    <t>直兩</t>
  </si>
  <si>
    <t>丈</t>
  </si>
  <si>
    <t>丈杖仗㽴</t>
  </si>
  <si>
    <t>丑兩</t>
  </si>
  <si>
    <t>昶</t>
  </si>
  <si>
    <t>昶鋹</t>
  </si>
  <si>
    <t>居往</t>
  </si>
  <si>
    <t>獷</t>
  </si>
  <si>
    <t>如兩</t>
  </si>
  <si>
    <t>壤</t>
  </si>
  <si>
    <t>壤䖆䑋穰蠰攘躟𥗝</t>
  </si>
  <si>
    <t>[嚷]</t>
  </si>
  <si>
    <t>書兩</t>
  </si>
  <si>
    <t>賞</t>
  </si>
  <si>
    <t>賞𩞧𩞃饟曏</t>
  </si>
  <si>
    <t>償</t>
  </si>
  <si>
    <t>妃兩</t>
  </si>
  <si>
    <t>髣</t>
  </si>
  <si>
    <t>髣彷仿紡鶭䲱</t>
  </si>
  <si>
    <t>文兩</t>
  </si>
  <si>
    <t>网</t>
  </si>
  <si>
    <t>网網罔輞棢惘菵誷𡔞𦖉蛧魍</t>
  </si>
  <si>
    <t>昉</t>
  </si>
  <si>
    <t>昉倣放瓬</t>
  </si>
  <si>
    <t>紆往</t>
  </si>
  <si>
    <t>枉</t>
  </si>
  <si>
    <t>枉𢽃𣢫汪</t>
  </si>
  <si>
    <t>于兩</t>
  </si>
  <si>
    <t>往</t>
  </si>
  <si>
    <t>往暀</t>
  </si>
  <si>
    <t>許昉</t>
  </si>
  <si>
    <t>怳</t>
  </si>
  <si>
    <t>怳𧧢</t>
  </si>
  <si>
    <t>(𧧮詤謊)</t>
  </si>
  <si>
    <t>七兩</t>
  </si>
  <si>
    <t>搶</t>
  </si>
  <si>
    <t>搶摤</t>
  </si>
  <si>
    <t>知丈</t>
  </si>
  <si>
    <t>時掌</t>
  </si>
  <si>
    <t>上丄</t>
  </si>
  <si>
    <t>求往</t>
  </si>
  <si>
    <t>俇</t>
  </si>
  <si>
    <t>俱往</t>
  </si>
  <si>
    <t>臩</t>
  </si>
  <si>
    <t>臩迋𠏤逛</t>
  </si>
  <si>
    <t>毗養</t>
  </si>
  <si>
    <t>𩦠</t>
  </si>
  <si>
    <t>初丈</t>
  </si>
  <si>
    <t>䫪</t>
  </si>
  <si>
    <t>䫪傸</t>
  </si>
  <si>
    <t>徒朗</t>
  </si>
  <si>
    <t>3.37蕩</t>
  </si>
  <si>
    <t>蕩崵婸𥯕潒𢠽愓璗盪䑗簜嵣</t>
  </si>
  <si>
    <t>刪暘</t>
  </si>
  <si>
    <t>蘇朗</t>
  </si>
  <si>
    <t>顙</t>
  </si>
  <si>
    <t>顙𣞙𣡆磉</t>
  </si>
  <si>
    <t>(嗓)搡</t>
  </si>
  <si>
    <t>古晃</t>
  </si>
  <si>
    <t>廣</t>
  </si>
  <si>
    <t>廣鄺</t>
  </si>
  <si>
    <t>北朗</t>
  </si>
  <si>
    <t>榜</t>
  </si>
  <si>
    <t>榜牓𣮧螃蒡䰃</t>
  </si>
  <si>
    <t>子朗</t>
  </si>
  <si>
    <t>駔</t>
  </si>
  <si>
    <t>駔驡髒</t>
  </si>
  <si>
    <t>奴朗</t>
  </si>
  <si>
    <t>曩</t>
  </si>
  <si>
    <t>曩灢</t>
  </si>
  <si>
    <t>胡朗</t>
  </si>
  <si>
    <t>沆</t>
  </si>
  <si>
    <t>沆骯䟘𡕬蚢吭</t>
  </si>
  <si>
    <t>他朗</t>
  </si>
  <si>
    <t>曭</t>
  </si>
  <si>
    <t>曭儻偒戃矘𥯕帑爣𣎲㼒㿩攩</t>
  </si>
  <si>
    <t>倘踼[躺][淌]惝</t>
  </si>
  <si>
    <t>模朗</t>
  </si>
  <si>
    <t>莽</t>
  </si>
  <si>
    <t>莽茻壾䁳䒎㬒䥈蠎漭㟐</t>
  </si>
  <si>
    <t>(蟒)</t>
  </si>
  <si>
    <t>多朗</t>
  </si>
  <si>
    <t>黨</t>
  </si>
  <si>
    <t>黨讜欓䣣𧅗</t>
  </si>
  <si>
    <t>灙攩党瓽儻𥤗蕩擋</t>
  </si>
  <si>
    <t>盧黨</t>
  </si>
  <si>
    <t>朗</t>
  </si>
  <si>
    <t>朗朖誏俍崀榔㝗</t>
  </si>
  <si>
    <t>烏朗</t>
  </si>
  <si>
    <t>坱</t>
  </si>
  <si>
    <t>坱姎映泱咉醠䇦盎駚軮</t>
  </si>
  <si>
    <t>苦朗</t>
  </si>
  <si>
    <t>慷</t>
  </si>
  <si>
    <t>慷忼𡻚骯䡉㝩懬</t>
  </si>
  <si>
    <t>*心在下</t>
  </si>
  <si>
    <t>烏晃</t>
  </si>
  <si>
    <t>㳹</t>
  </si>
  <si>
    <t>㳹瀇</t>
  </si>
  <si>
    <t>胡廣</t>
  </si>
  <si>
    <t>晃</t>
  </si>
  <si>
    <t>晃幌櫎榥滉攩皝</t>
  </si>
  <si>
    <t>匹朗</t>
  </si>
  <si>
    <t>髈</t>
  </si>
  <si>
    <t>髈䒍</t>
  </si>
  <si>
    <t>呼晃</t>
  </si>
  <si>
    <t>慌</t>
  </si>
  <si>
    <t>慌爌𡧽䁜㬻𣆖𧧢</t>
  </si>
  <si>
    <t>(詤謊)</t>
  </si>
  <si>
    <t>各朗</t>
  </si>
  <si>
    <t>䴚</t>
  </si>
  <si>
    <t>䴚𨟼㽘䟘</t>
  </si>
  <si>
    <t>五朗</t>
  </si>
  <si>
    <t>䭹</t>
  </si>
  <si>
    <t>徂朗</t>
  </si>
  <si>
    <t>奘</t>
  </si>
  <si>
    <t>麁朗</t>
  </si>
  <si>
    <t>蒼</t>
  </si>
  <si>
    <t>呼朗</t>
  </si>
  <si>
    <t>汻</t>
  </si>
  <si>
    <t>汻酐𤰟</t>
  </si>
  <si>
    <t>丘晃</t>
  </si>
  <si>
    <t>懬</t>
  </si>
  <si>
    <t>懬䡉爌</t>
  </si>
  <si>
    <t>古杏</t>
  </si>
  <si>
    <t>3.38梗</t>
  </si>
  <si>
    <t>梗挭哽郠綆鯁埂骾𧋑</t>
  </si>
  <si>
    <t>兵永</t>
  </si>
  <si>
    <t>丙</t>
  </si>
  <si>
    <t>丙昞怲邴炳秉窉苪蛃</t>
  </si>
  <si>
    <t>居影</t>
  </si>
  <si>
    <t>警</t>
  </si>
  <si>
    <t>警儆景境璥蟼㯳憼</t>
  </si>
  <si>
    <t>於丙</t>
  </si>
  <si>
    <t>影璟璄䭘摬㲟𠝟𩘑</t>
  </si>
  <si>
    <t>所景</t>
  </si>
  <si>
    <t>省</t>
  </si>
  <si>
    <t>省眚㾪𡞞䚇𨵥㼳渻𨜜</t>
  </si>
  <si>
    <t>于憬</t>
  </si>
  <si>
    <t>永</t>
  </si>
  <si>
    <t>永栐</t>
  </si>
  <si>
    <t>許永</t>
  </si>
  <si>
    <t>𦬺</t>
  </si>
  <si>
    <t>武永</t>
  </si>
  <si>
    <t>皿</t>
  </si>
  <si>
    <t>皿𥥊𥁰</t>
  </si>
  <si>
    <t>俱永</t>
  </si>
  <si>
    <t>憬</t>
  </si>
  <si>
    <t>憬囧煚璟臩暻</t>
  </si>
  <si>
    <t>何梗</t>
  </si>
  <si>
    <t>杏</t>
  </si>
  <si>
    <t>杏莕荇</t>
  </si>
  <si>
    <t>莫幸</t>
  </si>
  <si>
    <t>猛</t>
  </si>
  <si>
    <t>猛𥋝蜢艋鱦鄳</t>
  </si>
  <si>
    <t>古猛</t>
  </si>
  <si>
    <t>礦</t>
  </si>
  <si>
    <t>礦鑛𨥥𪍿䵃獷穬</t>
  </si>
  <si>
    <t>布梗</t>
  </si>
  <si>
    <t>浜㑟𧚭</t>
  </si>
  <si>
    <t>張梗</t>
  </si>
  <si>
    <t>盯</t>
  </si>
  <si>
    <t>徒杏</t>
  </si>
  <si>
    <t>瑒</t>
  </si>
  <si>
    <t>烏猛</t>
  </si>
  <si>
    <t>䁝</t>
  </si>
  <si>
    <t>䁝浻奣</t>
  </si>
  <si>
    <t>德冷</t>
  </si>
  <si>
    <t>打</t>
  </si>
  <si>
    <t>魯打</t>
  </si>
  <si>
    <t>冷</t>
  </si>
  <si>
    <t>乎䁝</t>
  </si>
  <si>
    <t>卝</t>
  </si>
  <si>
    <t>蒲猛</t>
  </si>
  <si>
    <t>鮩</t>
  </si>
  <si>
    <t>苦礦</t>
  </si>
  <si>
    <t>𥉁</t>
  </si>
  <si>
    <t>拏梗</t>
  </si>
  <si>
    <t>檸</t>
  </si>
  <si>
    <t>古幸</t>
  </si>
  <si>
    <t>3.39耿</t>
  </si>
  <si>
    <t>耿𦵸𥉔</t>
  </si>
  <si>
    <t>武幸</t>
  </si>
  <si>
    <t>䁅</t>
  </si>
  <si>
    <t>䁅鼆黽</t>
  </si>
  <si>
    <t>胡耿</t>
  </si>
  <si>
    <t>幸</t>
  </si>
  <si>
    <t>幸𠂷倖㼬</t>
  </si>
  <si>
    <t>𡴘(㚔</t>
  </si>
  <si>
    <t>蒲幸</t>
  </si>
  <si>
    <t>𠊧</t>
  </si>
  <si>
    <t>𠊧𩶁蠯螷</t>
  </si>
  <si>
    <t>(傡併)</t>
  </si>
  <si>
    <t>普幸</t>
  </si>
  <si>
    <t>皏</t>
  </si>
  <si>
    <t>疾郢</t>
  </si>
  <si>
    <t>3.40靜</t>
  </si>
  <si>
    <t>靜睜𩇕靖妌婧穽阱猙竫</t>
  </si>
  <si>
    <t>之郢</t>
  </si>
  <si>
    <t>整</t>
  </si>
  <si>
    <t>整㊀</t>
  </si>
  <si>
    <t>𢿋左上原从来</t>
  </si>
  <si>
    <t>㊀=ZH来攵正</t>
  </si>
  <si>
    <t>丑郢</t>
  </si>
  <si>
    <t>逞</t>
  </si>
  <si>
    <t>逞騁裎悜䩶睈</t>
  </si>
  <si>
    <t>䩶右原作𧈪</t>
  </si>
  <si>
    <t>以整</t>
  </si>
  <si>
    <t>郢</t>
  </si>
  <si>
    <t>郢浧梬</t>
  </si>
  <si>
    <t>巨郢</t>
  </si>
  <si>
    <t>痙</t>
  </si>
  <si>
    <t>痙涇</t>
  </si>
  <si>
    <t>餘頃</t>
  </si>
  <si>
    <t>潁</t>
  </si>
  <si>
    <t>潁穎</t>
  </si>
  <si>
    <t>良郢</t>
  </si>
  <si>
    <t>領</t>
  </si>
  <si>
    <t>領嶺阾柃袊䕘</t>
  </si>
  <si>
    <t>居郢</t>
  </si>
  <si>
    <t>必郢</t>
  </si>
  <si>
    <t>餅</t>
  </si>
  <si>
    <t>餅屏鉼併䴵</t>
  </si>
  <si>
    <t>去潁</t>
  </si>
  <si>
    <t>頃</t>
  </si>
  <si>
    <t>頃頔㩩檾苘䔛</t>
  </si>
  <si>
    <t>���</t>
  </si>
  <si>
    <t>頃古文頔準《康熙字典》</t>
  </si>
  <si>
    <t>𩒵</t>
  </si>
  <si>
    <t>子郢</t>
  </si>
  <si>
    <t>井</t>
  </si>
  <si>
    <t>井𨙷</t>
  </si>
  <si>
    <t>於郢</t>
  </si>
  <si>
    <t>廮</t>
  </si>
  <si>
    <t>廮𨟙癭𣤵𦡺</t>
  </si>
  <si>
    <t>七靜</t>
  </si>
  <si>
    <t>請</t>
  </si>
  <si>
    <t>請睛</t>
  </si>
  <si>
    <t>息井</t>
  </si>
  <si>
    <t>省渻睲惺㮐𢜫</t>
  </si>
  <si>
    <t>亡井</t>
  </si>
  <si>
    <t>眳</t>
  </si>
  <si>
    <t>眳慏</t>
  </si>
  <si>
    <t>丈井</t>
  </si>
  <si>
    <t>徎</t>
  </si>
  <si>
    <t>徎𣵹</t>
  </si>
  <si>
    <t>戸頂</t>
  </si>
  <si>
    <t>3.41迥</t>
  </si>
  <si>
    <t>迥冋炯泂𦳖</t>
  </si>
  <si>
    <t>古迥</t>
  </si>
  <si>
    <t>熲</t>
  </si>
  <si>
    <t>熲炅炯𠖷㯋𩚱煛𧍮</t>
  </si>
  <si>
    <t>莫迥</t>
  </si>
  <si>
    <t>茗</t>
  </si>
  <si>
    <t>茗嫇酩瀴溟眳姳</t>
  </si>
  <si>
    <t>都挺</t>
  </si>
  <si>
    <t>頂</t>
  </si>
  <si>
    <t>頂𩠑𩕢奵耵鼎薡酊濎葶靪打㞟</t>
  </si>
  <si>
    <t>徒鼎</t>
  </si>
  <si>
    <t>挺</t>
  </si>
  <si>
    <t>挺艇鋌梃娗町霆莛涏蜓訂誔</t>
  </si>
  <si>
    <t>他鼎</t>
  </si>
  <si>
    <t>珽</t>
  </si>
  <si>
    <t>珽圢脡侹頲徎𡈼町艼𤱹𦉬䦐</t>
  </si>
  <si>
    <t>徂醒</t>
  </si>
  <si>
    <t>汫</t>
  </si>
  <si>
    <t>烏迥</t>
  </si>
  <si>
    <t>濙</t>
  </si>
  <si>
    <t>去挺</t>
  </si>
  <si>
    <t>謦</t>
  </si>
  <si>
    <t>乃挺</t>
  </si>
  <si>
    <t>𩕳</t>
  </si>
  <si>
    <t>𩕳聹䗿濘䔭</t>
  </si>
  <si>
    <t>胡頂</t>
  </si>
  <si>
    <t>婞</t>
  </si>
  <si>
    <t>婞涬𩷏鋞脛𢙼緈</t>
  </si>
  <si>
    <t>[悻]</t>
  </si>
  <si>
    <t>蘇挺</t>
  </si>
  <si>
    <t>醒</t>
  </si>
  <si>
    <t>醒箵</t>
  </si>
  <si>
    <t>補鼎</t>
  </si>
  <si>
    <t>鞞</t>
  </si>
  <si>
    <t>口迥</t>
  </si>
  <si>
    <t>褧</t>
  </si>
  <si>
    <t>褧檾苘烓顈絅</t>
  </si>
  <si>
    <t>古挺</t>
  </si>
  <si>
    <t>剄</t>
  </si>
  <si>
    <t>剄烴</t>
  </si>
  <si>
    <t>匹迥</t>
  </si>
  <si>
    <t>頩</t>
  </si>
  <si>
    <t>烟涬</t>
  </si>
  <si>
    <t>巊</t>
  </si>
  <si>
    <t>巊𩳍瀴</t>
  </si>
  <si>
    <t>力鼎</t>
  </si>
  <si>
    <t>笭</t>
  </si>
  <si>
    <t>笭𦊓冷</t>
  </si>
  <si>
    <t>蒲迥</t>
  </si>
  <si>
    <t>竝</t>
  </si>
  <si>
    <t>竝並鮩併</t>
  </si>
  <si>
    <t>火迥</t>
  </si>
  <si>
    <t>詗</t>
  </si>
  <si>
    <t>五剄</t>
  </si>
  <si>
    <t>䀴</t>
  </si>
  <si>
    <t>䀴矨</t>
  </si>
  <si>
    <t>3.42拯</t>
  </si>
  <si>
    <t>丑拯</t>
  </si>
  <si>
    <t>庱</t>
  </si>
  <si>
    <t>其拯</t>
  </si>
  <si>
    <t>色庱</t>
  </si>
  <si>
    <t>多肯</t>
  </si>
  <si>
    <t>3.43等</t>
  </si>
  <si>
    <t>[戥]</t>
  </si>
  <si>
    <t>普等</t>
  </si>
  <si>
    <t>倗</t>
  </si>
  <si>
    <t>倗剻</t>
  </si>
  <si>
    <t>苦等</t>
  </si>
  <si>
    <t>肯</t>
  </si>
  <si>
    <t>肯肎</t>
  </si>
  <si>
    <t>奴等</t>
  </si>
  <si>
    <t>云久</t>
  </si>
  <si>
    <t>3.44有</t>
  </si>
  <si>
    <t>有右䳑友㕛䀁𥁓栯䒴</t>
  </si>
  <si>
    <t>力久</t>
  </si>
  <si>
    <t>柳</t>
  </si>
  <si>
    <t>柳罶𦊑懰珋𩖴嬼䉧𪕋熮瀏綹𨋖茆</t>
  </si>
  <si>
    <t>女久</t>
  </si>
  <si>
    <t>狃</t>
  </si>
  <si>
    <t>狃紐鈕杻莥𠘯扭𢔟䏔𨙺莥</t>
  </si>
  <si>
    <t>禸(𦱙)</t>
  </si>
  <si>
    <t>敕久</t>
  </si>
  <si>
    <t>丑</t>
  </si>
  <si>
    <t>丑杻杽</t>
  </si>
  <si>
    <t>陟柳</t>
  </si>
  <si>
    <t>肘</t>
  </si>
  <si>
    <t>肘疛𤶡扭</t>
  </si>
  <si>
    <t>許久</t>
  </si>
  <si>
    <t>朽</t>
  </si>
  <si>
    <t>朽㱙㽲殠</t>
  </si>
  <si>
    <t>舉有</t>
  </si>
  <si>
    <t>久</t>
  </si>
  <si>
    <t>久九玖灸韭𡚰𨾉</t>
  </si>
  <si>
    <t>書九</t>
  </si>
  <si>
    <t>首</t>
  </si>
  <si>
    <t>首𩠐𦣻手䭭守</t>
  </si>
  <si>
    <t>昌九</t>
  </si>
  <si>
    <t>醜</t>
  </si>
  <si>
    <t>醜𧃝魗</t>
  </si>
  <si>
    <t>在九</t>
  </si>
  <si>
    <t>湫愀</t>
  </si>
  <si>
    <t>房久</t>
  </si>
  <si>
    <t>婦</t>
  </si>
  <si>
    <t>婦䘀負萯蝜阜𨸏𪃓偩𦰺𨹺䧞㷆菩𧌈</t>
  </si>
  <si>
    <t>方久</t>
  </si>
  <si>
    <t>缶</t>
  </si>
  <si>
    <t>缶缹否不鴀痞殕𡜊</t>
  </si>
  <si>
    <t>去久</t>
  </si>
  <si>
    <t>糗</t>
  </si>
  <si>
    <t>人九</t>
  </si>
  <si>
    <t>蹂</t>
  </si>
  <si>
    <t>蹂楺煣輮沑𠘯葇𥠊韖粈</t>
  </si>
  <si>
    <t>禸</t>
  </si>
  <si>
    <t>其九</t>
  </si>
  <si>
    <t>舅</t>
  </si>
  <si>
    <t>舅倃臼齨麔䳎咎䊆𤷑𢛃䛮</t>
  </si>
  <si>
    <t>𣓌(桕)</t>
  </si>
  <si>
    <t>除柳</t>
  </si>
  <si>
    <t>紂</t>
  </si>
  <si>
    <t>紂䈙鮦葤棸𦡴</t>
  </si>
  <si>
    <t>與久</t>
  </si>
  <si>
    <t>酉</t>
  </si>
  <si>
    <t>酉丣誘𦍶䛻牖卣槱𥟁莠羑庮蜏㝌𣣸琇梄𤪎輶𨣆𦏇</t>
  </si>
  <si>
    <t>𦍶原作⿱𦍌⿺夊厶</t>
  </si>
  <si>
    <t>殖酉</t>
  </si>
  <si>
    <t>受</t>
  </si>
  <si>
    <t>受壽𨞪璹綬</t>
  </si>
  <si>
    <t>息有</t>
  </si>
  <si>
    <t>滫</t>
  </si>
  <si>
    <t>滫糔醙𦄼</t>
  </si>
  <si>
    <t>(䤇)</t>
  </si>
  <si>
    <t>於柳</t>
  </si>
  <si>
    <t>䬀</t>
  </si>
  <si>
    <t>䬀䱂懮</t>
  </si>
  <si>
    <t>子酉</t>
  </si>
  <si>
    <t>酒</t>
  </si>
  <si>
    <t>踈有</t>
  </si>
  <si>
    <t>𣸈</t>
  </si>
  <si>
    <t>(溲)</t>
  </si>
  <si>
    <t>之九</t>
  </si>
  <si>
    <t>帚</t>
  </si>
  <si>
    <t>帚箒鯞晭𧳜</t>
  </si>
  <si>
    <t>芳否</t>
  </si>
  <si>
    <t>㤱</t>
  </si>
  <si>
    <t>㤱紑𩂆</t>
  </si>
  <si>
    <t>側九</t>
  </si>
  <si>
    <t>掫</t>
  </si>
  <si>
    <t>掫搊𧌗</t>
  </si>
  <si>
    <t>士九</t>
  </si>
  <si>
    <t>𥣙</t>
  </si>
  <si>
    <t>初九</t>
  </si>
  <si>
    <t>𩋄</t>
  </si>
  <si>
    <t>𩋄𩌄</t>
  </si>
  <si>
    <t>芳婦</t>
  </si>
  <si>
    <t>秠</t>
  </si>
  <si>
    <t>胡口</t>
  </si>
  <si>
    <t>3.45厚</t>
  </si>
  <si>
    <t>厚垕後𨒥后郈㖃</t>
  </si>
  <si>
    <t>莫厚</t>
  </si>
  <si>
    <t>母</t>
  </si>
  <si>
    <t>母牡某拇胟𠭇畮畞莽𤝕𤵝踇𧿹䳇</t>
  </si>
  <si>
    <t>(畝)(鵡)</t>
  </si>
  <si>
    <t>蒲口</t>
  </si>
  <si>
    <t>部</t>
  </si>
  <si>
    <t>部培犃䏽瓿䍌䴺篰蔀婄</t>
  </si>
  <si>
    <t>當口</t>
  </si>
  <si>
    <t>斗</t>
  </si>
  <si>
    <t>斗㪷枓蚪阧陡抖襡</t>
  </si>
  <si>
    <t>天口</t>
  </si>
  <si>
    <t>𪌜</t>
  </si>
  <si>
    <t>𪌜飳妵黈𩿢蘣斢鈄䱏</t>
  </si>
  <si>
    <t>古厚</t>
  </si>
  <si>
    <t>苟</t>
  </si>
  <si>
    <t>苟玽狗垢笱𦊒耇詬枸茩岣敂豿</t>
  </si>
  <si>
    <t>五口</t>
  </si>
  <si>
    <t>藕</t>
  </si>
  <si>
    <t>藕蕅偶耦髃㼴</t>
  </si>
  <si>
    <t>方垢</t>
  </si>
  <si>
    <t>㨐</t>
  </si>
  <si>
    <t>㨐掊</t>
  </si>
  <si>
    <t>乃后</t>
  </si>
  <si>
    <t>㝅</t>
  </si>
  <si>
    <t>㝅㳶陾𡝦啂𡭾</t>
  </si>
  <si>
    <t>蘇后</t>
  </si>
  <si>
    <t>叜</t>
  </si>
  <si>
    <t>叜叟𠊯嗾𠻛𥈃𧩮擻藪籔𦖪廀棷駷操</t>
  </si>
  <si>
    <t>(傁)(瞍)謏䏂(廋)</t>
  </si>
  <si>
    <t>呼后</t>
  </si>
  <si>
    <t>吼</t>
  </si>
  <si>
    <t>吼吽呴㸸𤘽蚼㖃</t>
  </si>
  <si>
    <t>普后</t>
  </si>
  <si>
    <t>剖</t>
  </si>
  <si>
    <t>剖婄蔀䳝䯽</t>
  </si>
  <si>
    <t>烏后</t>
  </si>
  <si>
    <t>歐</t>
  </si>
  <si>
    <t>歐嘔毆㸸𠙶塸䙔</t>
  </si>
  <si>
    <t>敺慪</t>
  </si>
  <si>
    <t>郎斗</t>
  </si>
  <si>
    <t>塿</t>
  </si>
  <si>
    <t>塿嘍簍甊𪍣嶁㪹謱漊䅹</t>
  </si>
  <si>
    <t>子苟</t>
  </si>
  <si>
    <t>走</t>
  </si>
  <si>
    <t>苦后</t>
  </si>
  <si>
    <t>口</t>
  </si>
  <si>
    <t>口扣㸸𤘘釦叩𧥣𨙫竘</t>
  </si>
  <si>
    <t>徒口</t>
  </si>
  <si>
    <t>䕆</t>
  </si>
  <si>
    <t>䕆𨪐𠁁揄𩿢襡</t>
  </si>
  <si>
    <t>仕垢</t>
  </si>
  <si>
    <t>鯫</t>
  </si>
  <si>
    <t>蒼苟</t>
  </si>
  <si>
    <t>趣</t>
  </si>
  <si>
    <t>趣取棷</t>
  </si>
  <si>
    <t>於糾</t>
  </si>
  <si>
    <t>3.46黝</t>
  </si>
  <si>
    <t>黝怮䬀蚴泑眑𣢜</t>
  </si>
  <si>
    <t>居黝</t>
  </si>
  <si>
    <t>糾</t>
  </si>
  <si>
    <t>糾赳朻𨷺</t>
  </si>
  <si>
    <t>渠黝</t>
  </si>
  <si>
    <t>蟉</t>
  </si>
  <si>
    <t>七稔</t>
  </si>
  <si>
    <t>3.47寑</t>
  </si>
  <si>
    <t>寑𡪢寢梫㾛𡬓𦯈鋟䤐</t>
  </si>
  <si>
    <t>直稔</t>
  </si>
  <si>
    <t>朕</t>
  </si>
  <si>
    <t>朕𦩗鰧螣栚顩</t>
  </si>
  <si>
    <t xml:space="preserve"> (𦩎)</t>
  </si>
  <si>
    <t>丘甚</t>
  </si>
  <si>
    <t>坅</t>
  </si>
  <si>
    <t>力稔</t>
  </si>
  <si>
    <t>廩</t>
  </si>
  <si>
    <t>廩㐭懍菻凜顲𤎭癛</t>
  </si>
  <si>
    <t>檁澟</t>
  </si>
  <si>
    <t>斯甚</t>
  </si>
  <si>
    <t>罧</t>
  </si>
  <si>
    <t>罧伈</t>
  </si>
  <si>
    <t>丑甚</t>
  </si>
  <si>
    <t>踸</t>
  </si>
  <si>
    <t>踸鍖䫖</t>
  </si>
  <si>
    <t>子朕</t>
  </si>
  <si>
    <t>䤐</t>
  </si>
  <si>
    <t>䤐𡩻䭙䐶</t>
  </si>
  <si>
    <t>如甚</t>
  </si>
  <si>
    <t>荏</t>
  </si>
  <si>
    <t>荏飪餁䭃稔栠恁袵䏕䇮棯𢆉銋腍</t>
  </si>
  <si>
    <t>章荏</t>
  </si>
  <si>
    <t>枕</t>
  </si>
  <si>
    <t>枕䪴䫬</t>
  </si>
  <si>
    <t>式任</t>
  </si>
  <si>
    <t>沈邥宷審㰂瞫諗䰼魫淰㜤䀢𩶇𧀯</t>
  </si>
  <si>
    <t>嬸</t>
  </si>
  <si>
    <t>食荏</t>
  </si>
  <si>
    <t>葚</t>
  </si>
  <si>
    <t>葚𣞵</t>
  </si>
  <si>
    <t>常枕</t>
  </si>
  <si>
    <t>甚</t>
  </si>
  <si>
    <t>甚訦</t>
  </si>
  <si>
    <t>昌枕</t>
  </si>
  <si>
    <t>瀋</t>
  </si>
  <si>
    <t>初朕</t>
  </si>
  <si>
    <t>墋</t>
  </si>
  <si>
    <t>墋醦磣</t>
  </si>
  <si>
    <t>尼凜</t>
  </si>
  <si>
    <t>拰</t>
  </si>
  <si>
    <t>渠飲</t>
  </si>
  <si>
    <t>噤</t>
  </si>
  <si>
    <t>噤䫴凚唫</t>
  </si>
  <si>
    <t>居飲</t>
  </si>
  <si>
    <t>錦</t>
  </si>
  <si>
    <t>慈荏</t>
  </si>
  <si>
    <t>蕈</t>
  </si>
  <si>
    <t>牛錦</t>
  </si>
  <si>
    <t>僸</t>
  </si>
  <si>
    <t>僸趛</t>
  </si>
  <si>
    <t>踈錦</t>
  </si>
  <si>
    <t>㾕</t>
  </si>
  <si>
    <t>㾕瘮槮</t>
  </si>
  <si>
    <t>筆錦</t>
  </si>
  <si>
    <t>稟</t>
  </si>
  <si>
    <t>於錦</t>
  </si>
  <si>
    <t>㱃</t>
  </si>
  <si>
    <t>㱃飲𤃷</t>
  </si>
  <si>
    <t>丕飲</t>
  </si>
  <si>
    <t>品</t>
  </si>
  <si>
    <t>欽錦</t>
  </si>
  <si>
    <t>𩖄</t>
  </si>
  <si>
    <t>𩖄顉</t>
  </si>
  <si>
    <t>許錦</t>
  </si>
  <si>
    <t>廞</t>
  </si>
  <si>
    <t>張甚</t>
  </si>
  <si>
    <t>戡</t>
  </si>
  <si>
    <t>戡㱽</t>
  </si>
  <si>
    <t>以荏</t>
  </si>
  <si>
    <t>潭</t>
  </si>
  <si>
    <t>𩒣</t>
  </si>
  <si>
    <t>古禫</t>
  </si>
  <si>
    <t>3.48感</t>
  </si>
  <si>
    <t>感𥸡鱤灝贑䤗贛㔶𧆐䃭灨</t>
  </si>
  <si>
    <t>䤗原作P𥪴酉</t>
  </si>
  <si>
    <t>徒感</t>
  </si>
  <si>
    <t>禫</t>
  </si>
  <si>
    <t>禫䊤䨢黮窞髧萏𧂄倓𥥦𧡪醰嘾贉譚𣛱</t>
  </si>
  <si>
    <t>烏感</t>
  </si>
  <si>
    <t>晻</t>
  </si>
  <si>
    <t>晻黭揞唵隌罯黤㞄𤃷</t>
  </si>
  <si>
    <t>缺⿰氵闇</t>
  </si>
  <si>
    <t>奴感</t>
  </si>
  <si>
    <t>腩</t>
  </si>
  <si>
    <t>腩湳䈒𦐃揇萳</t>
  </si>
  <si>
    <t>他感</t>
  </si>
  <si>
    <t>襑</t>
  </si>
  <si>
    <t>襑𥁺䏙嗿黮</t>
  </si>
  <si>
    <t>(醓)[忐]</t>
  </si>
  <si>
    <t>徂感</t>
  </si>
  <si>
    <t>歜</t>
  </si>
  <si>
    <t>歜㣅䰼㔆</t>
  </si>
  <si>
    <t>七感</t>
  </si>
  <si>
    <t>慘</t>
  </si>
  <si>
    <t>慘憯朁黲㜗傪噆䫩</t>
  </si>
  <si>
    <t>五感</t>
  </si>
  <si>
    <t>顉</t>
  </si>
  <si>
    <t>顉㜝嵁</t>
  </si>
  <si>
    <t>子感</t>
  </si>
  <si>
    <t>昝</t>
  </si>
  <si>
    <t>昝寁撍</t>
  </si>
  <si>
    <t>桑感</t>
  </si>
  <si>
    <t>糂</t>
  </si>
  <si>
    <t>糂糝糣𢕕㧲槮䫩䊉</t>
  </si>
  <si>
    <t>刪粽</t>
  </si>
  <si>
    <t>苦感</t>
  </si>
  <si>
    <t>坎</t>
  </si>
  <si>
    <t>坎歁惂輡錎轗埳顑竷臽</t>
  </si>
  <si>
    <t>胡感</t>
  </si>
  <si>
    <t>頷</t>
  </si>
  <si>
    <t>頷頜𡣊撼淊菡欿蜭涵肣𢎘𢇞𢃗莟顄𡻡</t>
  </si>
  <si>
    <t>盧感</t>
  </si>
  <si>
    <t>壈</t>
  </si>
  <si>
    <t>壈燣𨎹浨醂顲𠓭纜漤</t>
  </si>
  <si>
    <t>纜?</t>
  </si>
  <si>
    <t>都感</t>
  </si>
  <si>
    <t>黕</t>
  </si>
  <si>
    <t>黕耽𡖓衴䪴丼瓭抌䉞𥴶</t>
  </si>
  <si>
    <t>缺⿱箴心</t>
  </si>
  <si>
    <t>呼唵</t>
  </si>
  <si>
    <t>䫲</t>
  </si>
  <si>
    <t>古覽</t>
  </si>
  <si>
    <t>3.49敢</t>
  </si>
  <si>
    <t>敢𠭖𣪏𢽤橄澉䇞</t>
  </si>
  <si>
    <t>賞敢</t>
  </si>
  <si>
    <t>㶒</t>
  </si>
  <si>
    <t>盧敢</t>
  </si>
  <si>
    <t>覽</t>
  </si>
  <si>
    <t>覽爁擥攬欖罱</t>
  </si>
  <si>
    <t>吐敢</t>
  </si>
  <si>
    <t>𦵹</t>
  </si>
  <si>
    <t>𦵹菼緂𤎥毯𦃖裧𠪚</t>
  </si>
  <si>
    <t>都敢</t>
  </si>
  <si>
    <t>膽</t>
  </si>
  <si>
    <t>膽紞䃫黵䒞𪆻</t>
  </si>
  <si>
    <t>徒敢</t>
  </si>
  <si>
    <t>噉</t>
  </si>
  <si>
    <t>噉啖啗澹𥲄淡憺惔</t>
  </si>
  <si>
    <t>倉敢</t>
  </si>
  <si>
    <t>黲</t>
  </si>
  <si>
    <t>謨敢</t>
  </si>
  <si>
    <t>㛧</t>
  </si>
  <si>
    <t>㛧𩛎</t>
  </si>
  <si>
    <t>子敢</t>
  </si>
  <si>
    <t>䭕</t>
  </si>
  <si>
    <t>才敢</t>
  </si>
  <si>
    <t>槧</t>
  </si>
  <si>
    <t>槧鏨嵌㟛</t>
  </si>
  <si>
    <t>呼覽</t>
  </si>
  <si>
    <t>喊</t>
  </si>
  <si>
    <t>喊嚂𡒓㯺</t>
  </si>
  <si>
    <t>烏敢</t>
  </si>
  <si>
    <t>埯</t>
  </si>
  <si>
    <t>埯揜</t>
  </si>
  <si>
    <t>口敢</t>
  </si>
  <si>
    <t>𠪚</t>
  </si>
  <si>
    <t>𠪚䖔</t>
  </si>
  <si>
    <t>以冉</t>
  </si>
  <si>
    <t>3.50琰</t>
  </si>
  <si>
    <t>琰剡𨁹棪燄淡扊淊夵䎦䌪</t>
  </si>
  <si>
    <t>良冉</t>
  </si>
  <si>
    <t>斂</t>
  </si>
  <si>
    <t>斂撿薟蘞瀲獫溓嬚䭑羷䌞㰈㯬</t>
  </si>
  <si>
    <t>(澰)</t>
  </si>
  <si>
    <t>虚檢</t>
  </si>
  <si>
    <t>險</t>
  </si>
  <si>
    <t>險獫玁㛍譣憸𩏩嶮</t>
  </si>
  <si>
    <t>方斂</t>
  </si>
  <si>
    <t>貶</t>
  </si>
  <si>
    <t>貶𦥘</t>
  </si>
  <si>
    <t>占琰</t>
  </si>
  <si>
    <t>颭</t>
  </si>
  <si>
    <t>丘檢</t>
  </si>
  <si>
    <t>𩑳</t>
  </si>
  <si>
    <t>𩑳嵰</t>
  </si>
  <si>
    <t>魚檢</t>
  </si>
  <si>
    <t>顩</t>
  </si>
  <si>
    <t>顩广隒嬐䲓嶮噞</t>
  </si>
  <si>
    <t>巨險</t>
  </si>
  <si>
    <t>儉</t>
  </si>
  <si>
    <t>儉芡</t>
  </si>
  <si>
    <t>居奄</t>
  </si>
  <si>
    <t>檢</t>
  </si>
  <si>
    <t>檢瞼</t>
  </si>
  <si>
    <t>於琰</t>
  </si>
  <si>
    <t>黶</t>
  </si>
  <si>
    <t>黶𧞣檿厭魘厴擪酓</t>
  </si>
  <si>
    <t>而琰</t>
  </si>
  <si>
    <t>冉</t>
  </si>
  <si>
    <t>冉姌苒染𩃵䎃柟䣸𥬕𡜉</t>
  </si>
  <si>
    <t>失冉</t>
  </si>
  <si>
    <t>陝</t>
  </si>
  <si>
    <t>陝睒閃𧴭覢㴸㚒𡟨</t>
  </si>
  <si>
    <t>𧴭𧵏</t>
  </si>
  <si>
    <t>丑琰</t>
  </si>
  <si>
    <t>諂</t>
  </si>
  <si>
    <t>諂讇</t>
  </si>
  <si>
    <t>衣儉</t>
  </si>
  <si>
    <t>奄</t>
  </si>
  <si>
    <t>奄𩃗䣍㭺閹掩揜裺晻渰罨弇𣃰媕𤗎𡹮𣄉</t>
  </si>
  <si>
    <t>慈染</t>
  </si>
  <si>
    <t>漸</t>
  </si>
  <si>
    <t>漸𥕌蔪𦾶䟅嚵䤔鏨螹槧</t>
  </si>
  <si>
    <t>七漸</t>
  </si>
  <si>
    <t>憸</t>
  </si>
  <si>
    <t>憸䤘</t>
  </si>
  <si>
    <t>子冉</t>
  </si>
  <si>
    <t>𩟗</t>
  </si>
  <si>
    <t>謙琰</t>
  </si>
  <si>
    <t>脥</t>
  </si>
  <si>
    <t>時染</t>
  </si>
  <si>
    <t>剡</t>
  </si>
  <si>
    <t>他玷</t>
  </si>
  <si>
    <t>3.51忝</t>
  </si>
  <si>
    <t>忝䄼栝銛悿</t>
  </si>
  <si>
    <t>餂(舔)</t>
  </si>
  <si>
    <t>乃玷</t>
  </si>
  <si>
    <t>淰</t>
  </si>
  <si>
    <t>淰㜤𨸱姌</t>
  </si>
  <si>
    <t>多忝</t>
  </si>
  <si>
    <t>點</t>
  </si>
  <si>
    <t>點玷𦒻㓠䍄</t>
  </si>
  <si>
    <t>徒玷</t>
  </si>
  <si>
    <t>簟</t>
  </si>
  <si>
    <t>簟扂𠂼驔㶘橝</t>
  </si>
  <si>
    <t>𠂼 :)</t>
  </si>
  <si>
    <t>苦簟</t>
  </si>
  <si>
    <t>嗛</t>
  </si>
  <si>
    <t>嗛歉慊膁</t>
  </si>
  <si>
    <t>力忝</t>
  </si>
  <si>
    <t>稴</t>
  </si>
  <si>
    <t>稴溓𤬓</t>
  </si>
  <si>
    <t>胡忝</t>
  </si>
  <si>
    <t>鼸</t>
  </si>
  <si>
    <t>鼸㺌</t>
  </si>
  <si>
    <t>青忝</t>
  </si>
  <si>
    <t>憯</t>
  </si>
  <si>
    <t>兼玷</t>
  </si>
  <si>
    <t>孂</t>
  </si>
  <si>
    <t>明忝</t>
  </si>
  <si>
    <t>𡕢</t>
  </si>
  <si>
    <t>𡕢厸</t>
  </si>
  <si>
    <t>魚掩</t>
  </si>
  <si>
    <t>3.52儼</t>
  </si>
  <si>
    <t>儼广𠆲㢂礹𢇘曮</t>
  </si>
  <si>
    <t>欦</t>
  </si>
  <si>
    <t>欦𩒥䇜</t>
  </si>
  <si>
    <t>於广</t>
  </si>
  <si>
    <t>埯𣃧</t>
  </si>
  <si>
    <t>下斬</t>
  </si>
  <si>
    <t>豏減㺝喊㺌𡞣𥻇甉</t>
  </si>
  <si>
    <t>[餡]</t>
  </si>
  <si>
    <t>徒減</t>
  </si>
  <si>
    <t>湛</t>
  </si>
  <si>
    <t>湛㴴偡</t>
  </si>
  <si>
    <t>苦減</t>
  </si>
  <si>
    <t>㦿</t>
  </si>
  <si>
    <t>㦿𢜩歉撖䫡𣓅槏</t>
  </si>
  <si>
    <t>古斬</t>
  </si>
  <si>
    <t>鹼</t>
  </si>
  <si>
    <t>鹼鹻減𥳒</t>
  </si>
  <si>
    <t>(碱)(堿)</t>
  </si>
  <si>
    <t>士減</t>
  </si>
  <si>
    <t>瀺</t>
  </si>
  <si>
    <t>瀺嶃嵁</t>
  </si>
  <si>
    <t>(嶄)</t>
  </si>
  <si>
    <t>力減</t>
  </si>
  <si>
    <t>臉</t>
  </si>
  <si>
    <t>臉醶</t>
  </si>
  <si>
    <t>側減</t>
  </si>
  <si>
    <t>斬</t>
  </si>
  <si>
    <t>初減</t>
  </si>
  <si>
    <t>䑎</t>
  </si>
  <si>
    <t>䑎䤘</t>
  </si>
  <si>
    <t>火斬</t>
  </si>
  <si>
    <t>闞欦</t>
  </si>
  <si>
    <t>所斬</t>
  </si>
  <si>
    <t>摻</t>
  </si>
  <si>
    <t>摻㺑醦𧀵</t>
  </si>
  <si>
    <t>乙減</t>
  </si>
  <si>
    <t>黯</t>
  </si>
  <si>
    <t>呼豏</t>
  </si>
  <si>
    <t>女減</t>
  </si>
  <si>
    <t>𦊔</t>
  </si>
  <si>
    <t>𦊔𦌫淰</t>
  </si>
  <si>
    <t>丑減</t>
  </si>
  <si>
    <t>𠐩</t>
  </si>
  <si>
    <t>𠐩旵</t>
  </si>
  <si>
    <t>胡黤</t>
  </si>
  <si>
    <t>檻艦壏𥽏㔋濫𨏊轞㺝撖</t>
  </si>
  <si>
    <t>丘檻</t>
  </si>
  <si>
    <t>䫡</t>
  </si>
  <si>
    <t>山檻</t>
  </si>
  <si>
    <t>㨻</t>
  </si>
  <si>
    <t>㨻㺑</t>
  </si>
  <si>
    <t>於檻</t>
  </si>
  <si>
    <t>黤</t>
  </si>
  <si>
    <t>黤𪒠</t>
  </si>
  <si>
    <t>初檻</t>
  </si>
  <si>
    <t>醶</t>
  </si>
  <si>
    <t>荒檻</t>
  </si>
  <si>
    <t>㺖</t>
  </si>
  <si>
    <t>㺖豃</t>
  </si>
  <si>
    <t>仕檻</t>
  </si>
  <si>
    <t>防錽</t>
  </si>
  <si>
    <t>3.55范</t>
  </si>
  <si>
    <t>范範軓笵犯𧍙</t>
  </si>
  <si>
    <t>亡范</t>
  </si>
  <si>
    <t>錽</t>
  </si>
  <si>
    <t>錽𡕢𢨔</t>
  </si>
  <si>
    <t>府犯</t>
  </si>
  <si>
    <t>𦜒</t>
  </si>
  <si>
    <t>丘犯</t>
  </si>
  <si>
    <t>凵</t>
  </si>
  <si>
    <t>凵㧄</t>
  </si>
  <si>
    <t>峯犯</t>
  </si>
  <si>
    <t>釩</t>
  </si>
  <si>
    <t>丑犯</t>
  </si>
  <si>
    <t>𠑆</t>
  </si>
  <si>
    <t>𠑆𨇧</t>
  </si>
  <si>
    <t>蘇弄</t>
  </si>
  <si>
    <t>送鬆凇</t>
  </si>
  <si>
    <t>馮貢</t>
  </si>
  <si>
    <t>鳳</t>
  </si>
  <si>
    <t>鳳𠤈</t>
  </si>
  <si>
    <t>古送</t>
  </si>
  <si>
    <t>貢</t>
  </si>
  <si>
    <t>貢贛𣹟虹羾𨹁䇨㔶㯯𧆐</t>
  </si>
  <si>
    <t>盧貢</t>
  </si>
  <si>
    <t>弄</t>
  </si>
  <si>
    <t>弄𢙱梇礱哢㢅㳥</t>
  </si>
  <si>
    <t>多貢</t>
  </si>
  <si>
    <t>涷</t>
  </si>
  <si>
    <t>涷凍棟湩㼯𩭩䍶</t>
  </si>
  <si>
    <t>[腖]</t>
  </si>
  <si>
    <t>苦貢</t>
  </si>
  <si>
    <t>控</t>
  </si>
  <si>
    <t>控倥悾鞚空𤗇</t>
  </si>
  <si>
    <t>作弄</t>
  </si>
  <si>
    <t>糉</t>
  </si>
  <si>
    <t>糉粽䁓偬㚇鯼緵</t>
  </si>
  <si>
    <t>刪𧩪</t>
  </si>
  <si>
    <t>(傯)</t>
  </si>
  <si>
    <t>烏貢</t>
  </si>
  <si>
    <t>瓮</t>
  </si>
  <si>
    <t>瓮甕𦉥罋𪖵</t>
  </si>
  <si>
    <t>千弄</t>
  </si>
  <si>
    <t>𧩪</t>
  </si>
  <si>
    <t>𧩪愡</t>
  </si>
  <si>
    <t>(謥)(憁)</t>
  </si>
  <si>
    <t>徒弄</t>
  </si>
  <si>
    <t>洞</t>
  </si>
  <si>
    <t>洞恫眮絧㓊峒詷胴慟筒駧衕迵戙㗢𩐵</t>
  </si>
  <si>
    <t>他貢</t>
  </si>
  <si>
    <t>痛</t>
  </si>
  <si>
    <t>仲</t>
  </si>
  <si>
    <t>仲蟲𩿀</t>
  </si>
  <si>
    <t>方鳳</t>
  </si>
  <si>
    <t>諷</t>
  </si>
  <si>
    <t>諷風</t>
  </si>
  <si>
    <t>去仲</t>
  </si>
  <si>
    <t>焪</t>
  </si>
  <si>
    <t>焪䛪䠻</t>
  </si>
  <si>
    <t>莫鳳</t>
  </si>
  <si>
    <t>㝱</t>
  </si>
  <si>
    <t>㝱夢瞢鄸䠢</t>
  </si>
  <si>
    <t>香仲</t>
  </si>
  <si>
    <t>𧽒</t>
  </si>
  <si>
    <t>𧽒䠗</t>
  </si>
  <si>
    <t>莫弄</t>
  </si>
  <si>
    <t>𢄐</t>
  </si>
  <si>
    <t>𢄐霿艨</t>
  </si>
  <si>
    <t>千仲</t>
  </si>
  <si>
    <t>趥</t>
  </si>
  <si>
    <t>撫鳳</t>
  </si>
  <si>
    <t>賵</t>
  </si>
  <si>
    <t>賵麷</t>
  </si>
  <si>
    <t>徂送</t>
  </si>
  <si>
    <t>𣀒</t>
  </si>
  <si>
    <t>𣀒𠏭</t>
  </si>
  <si>
    <t>陟仲</t>
  </si>
  <si>
    <t>中衷</t>
  </si>
  <si>
    <t>胡貢</t>
  </si>
  <si>
    <t>哄</t>
  </si>
  <si>
    <t>哄烘港閧蕻</t>
  </si>
  <si>
    <t>奴凍</t>
  </si>
  <si>
    <t>齈</t>
  </si>
  <si>
    <t>齈癑</t>
  </si>
  <si>
    <t>之仲</t>
  </si>
  <si>
    <t>衆</t>
  </si>
  <si>
    <t>充仲</t>
  </si>
  <si>
    <t>銃</t>
  </si>
  <si>
    <t>仕仲</t>
  </si>
  <si>
    <t>㓽</t>
  </si>
  <si>
    <t>呼貢</t>
  </si>
  <si>
    <t>烘戇</t>
  </si>
  <si>
    <t>蘇統</t>
  </si>
  <si>
    <t>子宋</t>
  </si>
  <si>
    <t>綜</t>
  </si>
  <si>
    <t>綜䝋錝</t>
  </si>
  <si>
    <t>他綜</t>
  </si>
  <si>
    <t>統</t>
  </si>
  <si>
    <t>統𪎽</t>
  </si>
  <si>
    <t>莫綜</t>
  </si>
  <si>
    <t>雺</t>
  </si>
  <si>
    <t>乎宋</t>
  </si>
  <si>
    <t>䃔㗢</t>
  </si>
  <si>
    <t>余頌</t>
  </si>
  <si>
    <t>似用</t>
  </si>
  <si>
    <t>頌</t>
  </si>
  <si>
    <t>頌誦訟吅</t>
  </si>
  <si>
    <t>扶用</t>
  </si>
  <si>
    <t>俸</t>
  </si>
  <si>
    <t>俸㡝縫捀</t>
  </si>
  <si>
    <t>渠用</t>
  </si>
  <si>
    <t>共</t>
  </si>
  <si>
    <t>方用</t>
  </si>
  <si>
    <t>葑</t>
  </si>
  <si>
    <t>葑封</t>
  </si>
  <si>
    <t>居用</t>
  </si>
  <si>
    <t>供</t>
  </si>
  <si>
    <t>供龏</t>
  </si>
  <si>
    <t>於用</t>
  </si>
  <si>
    <t>雍</t>
  </si>
  <si>
    <t>雍灉㙲</t>
  </si>
  <si>
    <t>竹用</t>
  </si>
  <si>
    <t>湩堹諥</t>
  </si>
  <si>
    <t>子用</t>
  </si>
  <si>
    <t>縱瘲</t>
  </si>
  <si>
    <t>丑用</t>
  </si>
  <si>
    <t>蹱憃</t>
  </si>
  <si>
    <t>而用</t>
  </si>
  <si>
    <t>䩸</t>
  </si>
  <si>
    <t>䩸𩉪𩼅</t>
  </si>
  <si>
    <t>之用</t>
  </si>
  <si>
    <t>種</t>
  </si>
  <si>
    <t>種偅㼿</t>
  </si>
  <si>
    <t>柱用</t>
  </si>
  <si>
    <t>重緟𨉢</t>
  </si>
  <si>
    <t>良用</t>
  </si>
  <si>
    <t>贚</t>
  </si>
  <si>
    <t>贚躘儱</t>
  </si>
  <si>
    <t>區用</t>
  </si>
  <si>
    <t>疾用</t>
  </si>
  <si>
    <t>穠用</t>
  </si>
  <si>
    <t>𢫨</t>
  </si>
  <si>
    <t>古巷</t>
  </si>
  <si>
    <t>絳虹降𡲣洚</t>
  </si>
  <si>
    <t>胡絳</t>
  </si>
  <si>
    <t>巷</t>
  </si>
  <si>
    <t>巷衖閧</t>
  </si>
  <si>
    <t>陟降</t>
  </si>
  <si>
    <t>戇</t>
  </si>
  <si>
    <t>直絳</t>
  </si>
  <si>
    <t>䡴</t>
  </si>
  <si>
    <t>䡴憧𢤤幢撞艟</t>
  </si>
  <si>
    <t>丑絳</t>
  </si>
  <si>
    <t>𥈄</t>
  </si>
  <si>
    <t>𥈄䚎</t>
  </si>
  <si>
    <t>士絳</t>
  </si>
  <si>
    <t>漴</t>
  </si>
  <si>
    <t>匹絳</t>
  </si>
  <si>
    <t>肨</t>
  </si>
  <si>
    <t>(胖)</t>
  </si>
  <si>
    <t>楚絳</t>
  </si>
  <si>
    <t>䎫</t>
  </si>
  <si>
    <t>色絳</t>
  </si>
  <si>
    <t>淙㦼</t>
  </si>
  <si>
    <t>支義</t>
  </si>
  <si>
    <t>寘忮伎觶伿䚳𢻈𡽆</t>
  </si>
  <si>
    <t>毗義</t>
  </si>
  <si>
    <t>避</t>
  </si>
  <si>
    <t>之睡</t>
  </si>
  <si>
    <t>惴</t>
  </si>
  <si>
    <t>惴𦥻𦦇</t>
  </si>
  <si>
    <t>力智</t>
  </si>
  <si>
    <t>詈</t>
  </si>
  <si>
    <t>詈荔離㿛珕𥶾</t>
  </si>
  <si>
    <t>是義</t>
  </si>
  <si>
    <t>豉</t>
  </si>
  <si>
    <t>豉𢻃𢐂鯷䩃䊓</t>
  </si>
  <si>
    <t>子智</t>
  </si>
  <si>
    <t>積</t>
  </si>
  <si>
    <t>積㰣𧂐𦎸</t>
  </si>
  <si>
    <t>斯義</t>
  </si>
  <si>
    <t>賜</t>
  </si>
  <si>
    <t>賜𧀩澌𣩠儩杫</t>
  </si>
  <si>
    <t>于僞</t>
  </si>
  <si>
    <t>詭僞</t>
  </si>
  <si>
    <t>䞈</t>
  </si>
  <si>
    <t>䞈垝㩻攱𢈌</t>
  </si>
  <si>
    <t>披義</t>
  </si>
  <si>
    <t>帔</t>
  </si>
  <si>
    <t>帔秛襬</t>
  </si>
  <si>
    <t>彼義</t>
  </si>
  <si>
    <t>賁</t>
  </si>
  <si>
    <t>賁佊詖貱陂跛藣</t>
  </si>
  <si>
    <t>平義</t>
  </si>
  <si>
    <t>髲</t>
  </si>
  <si>
    <t>髲被鞁㢰旇𤿙</t>
  </si>
  <si>
    <t>良僞</t>
  </si>
  <si>
    <t>累</t>
  </si>
  <si>
    <t>居義</t>
  </si>
  <si>
    <t>寄</t>
  </si>
  <si>
    <t>寄䐀徛</t>
  </si>
  <si>
    <t>卑義</t>
  </si>
  <si>
    <t>臂</t>
  </si>
  <si>
    <t>奇寄</t>
  </si>
  <si>
    <t>芰</t>
  </si>
  <si>
    <t>芰騎鬾輢䝸㧘汥䛋</t>
  </si>
  <si>
    <t>七賜</t>
  </si>
  <si>
    <t>刺</t>
  </si>
  <si>
    <t>刺刾㢀朿㡹𧧒莿庛蛓䛋</t>
  </si>
  <si>
    <t>以豉</t>
  </si>
  <si>
    <t>易</t>
  </si>
  <si>
    <t>易㑥貤貤伿㒾</t>
  </si>
  <si>
    <t>宜寄</t>
  </si>
  <si>
    <t>議</t>
  </si>
  <si>
    <t>議誼竩𥫃𩈭義</t>
  </si>
  <si>
    <t>匹賜</t>
  </si>
  <si>
    <t>譬</t>
  </si>
  <si>
    <t>譬㵨</t>
  </si>
  <si>
    <t>疾智</t>
  </si>
  <si>
    <t>漬</t>
  </si>
  <si>
    <t>漬眥𦎸㧘㱴髊骴胔</t>
  </si>
  <si>
    <t>知義</t>
  </si>
  <si>
    <t>智</t>
  </si>
  <si>
    <t>智𣉻潪</t>
  </si>
  <si>
    <t>於義</t>
  </si>
  <si>
    <t>倚輢陭</t>
  </si>
  <si>
    <t>馳僞</t>
  </si>
  <si>
    <t>縋</t>
  </si>
  <si>
    <t>縋膇槌錘腄甀硾</t>
  </si>
  <si>
    <t>尺僞</t>
  </si>
  <si>
    <t>吹䶴𥞃</t>
  </si>
  <si>
    <t>香義</t>
  </si>
  <si>
    <t>戲</t>
  </si>
  <si>
    <t>戲嚱</t>
  </si>
  <si>
    <t>去智</t>
  </si>
  <si>
    <t>企𢺵跂𨑤蚑吱</t>
  </si>
  <si>
    <t>於賜</t>
  </si>
  <si>
    <t>縊</t>
  </si>
  <si>
    <t>縊㱲螠</t>
  </si>
  <si>
    <t>施智</t>
  </si>
  <si>
    <t>翅</t>
  </si>
  <si>
    <t>翅翄𦐊施馶啻鍦䗐䧴卶𤖻㒾翨</t>
  </si>
  <si>
    <t>所寄</t>
  </si>
  <si>
    <t>屣</t>
  </si>
  <si>
    <t>屣灑𩌦襹曬</t>
  </si>
  <si>
    <t>窺瑞</t>
  </si>
  <si>
    <t>觖</t>
  </si>
  <si>
    <t>於僞</t>
  </si>
  <si>
    <t>餧萎䍴𣨙</t>
  </si>
  <si>
    <t>危睡</t>
  </si>
  <si>
    <t>僞</t>
  </si>
  <si>
    <t>(偽)</t>
  </si>
  <si>
    <t>況僞</t>
  </si>
  <si>
    <t>於避</t>
  </si>
  <si>
    <t>恚</t>
  </si>
  <si>
    <t>恚㜇</t>
  </si>
  <si>
    <t>是僞</t>
  </si>
  <si>
    <t>睡</t>
  </si>
  <si>
    <t>睡瑞𨿠䅜</t>
  </si>
  <si>
    <t>居企</t>
  </si>
  <si>
    <t>馶</t>
  </si>
  <si>
    <t>馶翨</t>
  </si>
  <si>
    <t>而瑞</t>
  </si>
  <si>
    <t>䄲</t>
  </si>
  <si>
    <t>充豉</t>
  </si>
  <si>
    <t>卶</t>
  </si>
  <si>
    <t>思累</t>
  </si>
  <si>
    <t>䅗</t>
  </si>
  <si>
    <t>䅗瀡</t>
  </si>
  <si>
    <t>竹恚</t>
  </si>
  <si>
    <t>娷</t>
  </si>
  <si>
    <t>娷諈</t>
  </si>
  <si>
    <t>以睡</t>
  </si>
  <si>
    <t>瓗</t>
  </si>
  <si>
    <t>瓗纗䜜贀</t>
  </si>
  <si>
    <t>女恚</t>
  </si>
  <si>
    <t>諉</t>
  </si>
  <si>
    <t>諉㨅㢻</t>
  </si>
  <si>
    <t>規恚</t>
  </si>
  <si>
    <t>瞡</t>
  </si>
  <si>
    <t>爭義</t>
  </si>
  <si>
    <t>𧙁</t>
  </si>
  <si>
    <t>𧙁𤿙</t>
  </si>
  <si>
    <t>呼恚</t>
  </si>
  <si>
    <t>孈</t>
  </si>
  <si>
    <t>卿義</t>
  </si>
  <si>
    <t>㞆</t>
  </si>
  <si>
    <t>㞆掎</t>
  </si>
  <si>
    <t>脂利</t>
  </si>
  <si>
    <t>至摯贄鷙礩䥍鴲懥䲀𩊝𩊞𢄢𡠗</t>
  </si>
  <si>
    <t>𢄢應从執</t>
  </si>
  <si>
    <t>于愧</t>
  </si>
  <si>
    <t>位</t>
  </si>
  <si>
    <t>明祕</t>
  </si>
  <si>
    <t>郿</t>
  </si>
  <si>
    <t>郿媚魅鬽篃蝞嚜䉋煝娓</t>
  </si>
  <si>
    <t>徐醉</t>
  </si>
  <si>
    <t>遂</t>
  </si>
  <si>
    <t>遂彗隧襚旞璲檖𣔾𤓫𤎩燧澻䡵鐆鐩穟𦼯蔧𦂁㒸𥝩穗䉌𩏚</t>
  </si>
  <si>
    <t>(𨎥)</t>
  </si>
  <si>
    <t>將遂</t>
  </si>
  <si>
    <t>醉</t>
  </si>
  <si>
    <t>醉檇</t>
  </si>
  <si>
    <t>雖遂</t>
  </si>
  <si>
    <t>邃</t>
  </si>
  <si>
    <t>邃祟誶粹睟𠭥賥譢𢢝</t>
  </si>
  <si>
    <t>力遂</t>
  </si>
  <si>
    <t>類</t>
  </si>
  <si>
    <t>類淚瓃𦝭垒蘱纍䇐禷</t>
  </si>
  <si>
    <t>兵媚</t>
  </si>
  <si>
    <t>祕</t>
  </si>
  <si>
    <t>祕毖閟轡柲鉍泌鄪費䀣䪐邲粊䉾𡛗</t>
  </si>
  <si>
    <t>(秘)</t>
  </si>
  <si>
    <t>求位</t>
  </si>
  <si>
    <t>匱</t>
  </si>
  <si>
    <t>匱蕢臾饋餽𦆠櫃樻鞼簣𩌃</t>
  </si>
  <si>
    <t>臾(𠀐)</t>
  </si>
  <si>
    <t>匹備</t>
  </si>
  <si>
    <t>濞</t>
  </si>
  <si>
    <t>濞嚊䑄㿙𦤢淠</t>
  </si>
  <si>
    <t>平祕</t>
  </si>
  <si>
    <t>備</t>
  </si>
  <si>
    <t>備俻𤰇𤰈𡚤奰䑄糒犕絥鞴韍贔𣖾㣁𩇯㸢</t>
  </si>
  <si>
    <t>俱位</t>
  </si>
  <si>
    <t>媿</t>
  </si>
  <si>
    <t>媿愧聭謉騩䁛</t>
  </si>
  <si>
    <t>餽螝頍</t>
  </si>
  <si>
    <t>所類</t>
  </si>
  <si>
    <t>帥</t>
  </si>
  <si>
    <t>帥率</t>
  </si>
  <si>
    <t>丘愧</t>
  </si>
  <si>
    <t>喟</t>
  </si>
  <si>
    <t>喟嘳樻䯣䰎腃䙡尯𨌗</t>
  </si>
  <si>
    <t>許位</t>
  </si>
  <si>
    <t>豷</t>
  </si>
  <si>
    <t>豷燹</t>
  </si>
  <si>
    <t>常利</t>
  </si>
  <si>
    <t>嗜</t>
  </si>
  <si>
    <t>嗜𩜼醏視眎眂</t>
  </si>
  <si>
    <t>力至</t>
  </si>
  <si>
    <t>利</t>
  </si>
  <si>
    <t>利𥝤䬆莅涖痢䚕䇐</t>
  </si>
  <si>
    <t>(蒞)</t>
  </si>
  <si>
    <t>女利</t>
  </si>
  <si>
    <t>膩</t>
  </si>
  <si>
    <t>膩𦡸䁊䣵</t>
  </si>
  <si>
    <t>匹寐</t>
  </si>
  <si>
    <t>屁</t>
  </si>
  <si>
    <t>屁䊧</t>
  </si>
  <si>
    <t>魚器</t>
  </si>
  <si>
    <t>劓</t>
  </si>
  <si>
    <t>陟利</t>
  </si>
  <si>
    <t>致</t>
  </si>
  <si>
    <t>致懫疐𢷐𨆫躓𨎌輊騺䞃𣱐懥㨖質駤</t>
  </si>
  <si>
    <t>詰利</t>
  </si>
  <si>
    <t>棄</t>
  </si>
  <si>
    <t>棄弃夡㞓蟿</t>
  </si>
  <si>
    <t>直利</t>
  </si>
  <si>
    <t>緻</t>
  </si>
  <si>
    <t>緻稚遟稺𦃘𩹈治𠊷𢴧謘𩋩𦥐</t>
  </si>
  <si>
    <t>彌二</t>
  </si>
  <si>
    <t>寐</t>
  </si>
  <si>
    <t>寐媢</t>
  </si>
  <si>
    <t>丑利</t>
  </si>
  <si>
    <t>杘</t>
  </si>
  <si>
    <t>杘𣐉誺𦥊訵𡳭跮𧩼</t>
  </si>
  <si>
    <t>几利</t>
  </si>
  <si>
    <t>冀</t>
  </si>
  <si>
    <t>冀兾覬穊驥𩥉洎懻</t>
  </si>
  <si>
    <t>其冀</t>
  </si>
  <si>
    <t>臮</t>
  </si>
  <si>
    <t>臮暨鱀洎垍塈𣽍</t>
  </si>
  <si>
    <t>其季</t>
  </si>
  <si>
    <t>悸</t>
  </si>
  <si>
    <t>悸𠊾猤痵𡬄</t>
  </si>
  <si>
    <t>七醉</t>
  </si>
  <si>
    <t>翠</t>
  </si>
  <si>
    <t>翠濢臎</t>
  </si>
  <si>
    <t>而至</t>
  </si>
  <si>
    <t>二</t>
  </si>
  <si>
    <t>二弍貳樲髶</t>
  </si>
  <si>
    <t>資四</t>
  </si>
  <si>
    <t>恣</t>
  </si>
  <si>
    <t>恣𣣌</t>
  </si>
  <si>
    <t>七四</t>
  </si>
  <si>
    <t>次</t>
  </si>
  <si>
    <t>次䳐佽䰍絘𩾔𧊒𣣌䯸</t>
  </si>
  <si>
    <t>乙兾</t>
  </si>
  <si>
    <t>懿</t>
  </si>
  <si>
    <t>懿饐㙪欭鷧撎亄</t>
  </si>
  <si>
    <t>息利</t>
  </si>
  <si>
    <t>四</t>
  </si>
  <si>
    <t>四亖㊀肆𩬶柶泗牭𧳙㣈駟𦞤蕼肂</t>
  </si>
  <si>
    <t>「四」字古文未得</t>
  </si>
  <si>
    <t>㣈/𨽼</t>
  </si>
  <si>
    <t>㊀?</t>
  </si>
  <si>
    <t>去冀</t>
  </si>
  <si>
    <t>器</t>
  </si>
  <si>
    <t>居悸</t>
  </si>
  <si>
    <t>季</t>
  </si>
  <si>
    <t>季瞡</t>
  </si>
  <si>
    <t>毗至</t>
  </si>
  <si>
    <t>鼻</t>
  </si>
  <si>
    <t>鼻比枇𤹝坒襣䃾䫁䑄芘</t>
  </si>
  <si>
    <t>香季</t>
  </si>
  <si>
    <t>䁤婎睢</t>
  </si>
  <si>
    <t>必至</t>
  </si>
  <si>
    <t>痹</t>
  </si>
  <si>
    <t>痹畀庇𦸣䃾比</t>
  </si>
  <si>
    <t>𦸣原作⿱艹𢈷</t>
  </si>
  <si>
    <t>秦醉</t>
  </si>
  <si>
    <t>萃</t>
  </si>
  <si>
    <t>萃顇悴㱖䆊瘁</t>
  </si>
  <si>
    <t>徒四</t>
  </si>
  <si>
    <t>地</t>
  </si>
  <si>
    <t>地墬</t>
  </si>
  <si>
    <t>虚器</t>
  </si>
  <si>
    <t>齂</t>
  </si>
  <si>
    <t>齂㕧屓呬𤡬䨳</t>
  </si>
  <si>
    <t>羊至</t>
  </si>
  <si>
    <t>肄</t>
  </si>
  <si>
    <t>肄殔㡼貤勩隶㣇𥿫</t>
  </si>
  <si>
    <t>神至</t>
  </si>
  <si>
    <t>示</t>
  </si>
  <si>
    <t>示諡謚眎貤</t>
  </si>
  <si>
    <t>疾二</t>
  </si>
  <si>
    <t>自</t>
  </si>
  <si>
    <t>自嫉</t>
  </si>
  <si>
    <t>直類</t>
  </si>
  <si>
    <t>墜</t>
  </si>
  <si>
    <t>墜懟鎚</t>
  </si>
  <si>
    <t>尺類</t>
  </si>
  <si>
    <t>出</t>
  </si>
  <si>
    <t>以醉</t>
  </si>
  <si>
    <t>遺</t>
  </si>
  <si>
    <t>遺𤀷𢣘蜼瞶𧔥䗽</t>
  </si>
  <si>
    <t>火季</t>
  </si>
  <si>
    <t>侐</t>
  </si>
  <si>
    <t>追萃</t>
  </si>
  <si>
    <t>轛</t>
  </si>
  <si>
    <t>充自</t>
  </si>
  <si>
    <t>痓</t>
  </si>
  <si>
    <t>矢利</t>
  </si>
  <si>
    <t>屍</t>
  </si>
  <si>
    <t>屍䛈</t>
  </si>
  <si>
    <t>楚愧</t>
  </si>
  <si>
    <t>㿷</t>
  </si>
  <si>
    <t>釋類</t>
  </si>
  <si>
    <t>㽷</t>
  </si>
  <si>
    <t>㽷𥤼</t>
  </si>
  <si>
    <t>職吏</t>
  </si>
  <si>
    <t>志娡䓌誌痣織識</t>
  </si>
  <si>
    <t>直吏</t>
  </si>
  <si>
    <t>值</t>
  </si>
  <si>
    <t>值植治㨁𠍜</t>
  </si>
  <si>
    <t>祥吏</t>
  </si>
  <si>
    <t>寺</t>
  </si>
  <si>
    <t>寺嗣孠飤飼</t>
  </si>
  <si>
    <t>七吏</t>
  </si>
  <si>
    <t>蛓</t>
  </si>
  <si>
    <t>蛓蚝螆𧉠</t>
  </si>
  <si>
    <t>相吏</t>
  </si>
  <si>
    <t>笥</t>
  </si>
  <si>
    <t>笥伺思覗</t>
  </si>
  <si>
    <t>式吏</t>
  </si>
  <si>
    <t>試</t>
  </si>
  <si>
    <t>試弑幟僿</t>
  </si>
  <si>
    <t>側吏</t>
  </si>
  <si>
    <t>胾</t>
  </si>
  <si>
    <t>胾椔事剚倳鶅</t>
  </si>
  <si>
    <t>(檣)</t>
  </si>
  <si>
    <t>力置</t>
  </si>
  <si>
    <t>吏</t>
  </si>
  <si>
    <t>吏𢟤</t>
  </si>
  <si>
    <t>疾置</t>
  </si>
  <si>
    <t>字</t>
  </si>
  <si>
    <t>字牸孳茡芓孖</t>
  </si>
  <si>
    <t>丑吏</t>
  </si>
  <si>
    <t>眙</t>
  </si>
  <si>
    <t>眙佁䰡𦥊誺</t>
  </si>
  <si>
    <t>仍吏</t>
  </si>
  <si>
    <t>餌</t>
  </si>
  <si>
    <t>餌𩱓珥衈毦咡刵佴誀洱䎶㛅䏪䣵眲𦖢</t>
  </si>
  <si>
    <t>踈吏</t>
  </si>
  <si>
    <t>𩢲</t>
  </si>
  <si>
    <t>𩢲駛𣳪𧳅𩰢𨽄使</t>
  </si>
  <si>
    <t>初吏</t>
  </si>
  <si>
    <t>廁</t>
  </si>
  <si>
    <t>羊吏</t>
  </si>
  <si>
    <t>異</t>
  </si>
  <si>
    <t>異异潩食巳䔬廙</t>
  </si>
  <si>
    <t>巳(已)</t>
  </si>
  <si>
    <t>陟吏</t>
  </si>
  <si>
    <t>置</t>
  </si>
  <si>
    <t>置𢐂</t>
  </si>
  <si>
    <t>時吏</t>
  </si>
  <si>
    <t>侍</t>
  </si>
  <si>
    <t>侍蒔秲</t>
  </si>
  <si>
    <t>鉏吏</t>
  </si>
  <si>
    <t>事</t>
  </si>
  <si>
    <t>事𩛌</t>
  </si>
  <si>
    <t>渠記</t>
  </si>
  <si>
    <t>忌</t>
  </si>
  <si>
    <t>忌𨙬惎䋟鱀鵋𧳙誋諅梞畁帺𥭜</t>
  </si>
  <si>
    <t>昌志</t>
  </si>
  <si>
    <t>熾</t>
  </si>
  <si>
    <t>熾饎𩜮糦幟𢨒哆埴</t>
  </si>
  <si>
    <t>𢨒或作⿰⿱立圼戈</t>
  </si>
  <si>
    <t>於記</t>
  </si>
  <si>
    <t>意</t>
  </si>
  <si>
    <t>意鷾𠃸䵝</t>
  </si>
  <si>
    <t>居吏</t>
  </si>
  <si>
    <t>記</t>
  </si>
  <si>
    <t>許記</t>
  </si>
  <si>
    <t>憙</t>
  </si>
  <si>
    <t>憙嬉</t>
  </si>
  <si>
    <t>魚記</t>
  </si>
  <si>
    <t>䰯</t>
  </si>
  <si>
    <t>䰯豙㘈譺㽈儗</t>
  </si>
  <si>
    <t>去吏</t>
  </si>
  <si>
    <t>亟</t>
  </si>
  <si>
    <t>亟唭䀈</t>
  </si>
  <si>
    <t>無沸</t>
  </si>
  <si>
    <t>未味菋𩑵䊊沬鮇𡶎</t>
  </si>
  <si>
    <t>居胃</t>
  </si>
  <si>
    <t>貴</t>
  </si>
  <si>
    <t>貴瞶𠐽</t>
  </si>
  <si>
    <t>于貴</t>
  </si>
  <si>
    <t>胃</t>
  </si>
  <si>
    <t>胃謂㥜媦𦩝緯彚蝟渭煟𩹂𨾂緭𢍚𦳢䬑圍</t>
  </si>
  <si>
    <t>(彙)</t>
  </si>
  <si>
    <t>魚貴</t>
  </si>
  <si>
    <t>魏</t>
  </si>
  <si>
    <t>魏犩</t>
  </si>
  <si>
    <t>方味</t>
  </si>
  <si>
    <t>沸</t>
  </si>
  <si>
    <t>沸疿芾茀誹鯡㹃𩰾𧙂䛍䟛</t>
  </si>
  <si>
    <t>芳未</t>
  </si>
  <si>
    <t>費</t>
  </si>
  <si>
    <t>費髴靅𣙿昲䊧</t>
  </si>
  <si>
    <t>丘畏</t>
  </si>
  <si>
    <t>𥽂</t>
  </si>
  <si>
    <t>𥽂䙡𧝷</t>
  </si>
  <si>
    <t>於胃</t>
  </si>
  <si>
    <t>尉</t>
  </si>
  <si>
    <t>尉㷉熨慰畏罻犚蔚螱𧕈褽䲁</t>
  </si>
  <si>
    <t>許貴</t>
  </si>
  <si>
    <t>諱</t>
  </si>
  <si>
    <t>諱卉芔泋</t>
  </si>
  <si>
    <t>扶沸</t>
  </si>
  <si>
    <t>𥝋</t>
  </si>
  <si>
    <t>𥝋𤲳狒㵒腓怫菲屝蜚𧕿䨾翡𡌦萉𩇪痱䠊㔗䆏費𧌘𥄱黂蟦</t>
  </si>
  <si>
    <t>䀟</t>
  </si>
  <si>
    <t>居豙</t>
  </si>
  <si>
    <t>旣</t>
  </si>
  <si>
    <t>旣曁禨漑𣢆旡蔇</t>
  </si>
  <si>
    <t>(既)(暨)(溉)</t>
  </si>
  <si>
    <t>魚旣</t>
  </si>
  <si>
    <t>毅</t>
  </si>
  <si>
    <t>毅𢖫豙𧅙藙顡䉨</t>
  </si>
  <si>
    <t>去旣</t>
  </si>
  <si>
    <t>氣</t>
  </si>
  <si>
    <t>氣炁气盵䀈</t>
  </si>
  <si>
    <t>[汽]</t>
  </si>
  <si>
    <t>許旣</t>
  </si>
  <si>
    <t>欷</t>
  </si>
  <si>
    <t>欷唏塈愾氣餼䊠鎎𢟪熂黖霼摡䀈𧱲䮎犔忥</t>
  </si>
  <si>
    <t>其旣</t>
  </si>
  <si>
    <t>䤒</t>
  </si>
  <si>
    <t>䤒幾</t>
  </si>
  <si>
    <t>於旣</t>
  </si>
  <si>
    <t>衣</t>
  </si>
  <si>
    <t>牛倨</t>
  </si>
  <si>
    <t>御馭語</t>
  </si>
  <si>
    <t>良倨</t>
  </si>
  <si>
    <t>慮</t>
  </si>
  <si>
    <t>慮勴𥶌𠣊鑢櫖𩥆𡾅𦊼</t>
  </si>
  <si>
    <t>居御</t>
  </si>
  <si>
    <t>據</t>
  </si>
  <si>
    <t>據鋸倨踞椐鐻澽𧣻䱟豦</t>
  </si>
  <si>
    <t>七慮</t>
  </si>
  <si>
    <t>覰</t>
  </si>
  <si>
    <t>覰䁦刞坥䏣蜡</t>
  </si>
  <si>
    <t>(覷)</t>
  </si>
  <si>
    <t>丘倨</t>
  </si>
  <si>
    <t>㰦</t>
  </si>
  <si>
    <t>㰦去麮呿鼁胠㧁䒧𩿟</t>
  </si>
  <si>
    <t>常恕</t>
  </si>
  <si>
    <t>署</t>
  </si>
  <si>
    <t>署藷薯曙</t>
  </si>
  <si>
    <t>商署</t>
  </si>
  <si>
    <t>恕</t>
  </si>
  <si>
    <t>恕庶樜㵂</t>
  </si>
  <si>
    <t>陟慮</t>
  </si>
  <si>
    <t>著</t>
  </si>
  <si>
    <t>著箸</t>
  </si>
  <si>
    <t>章恕</t>
  </si>
  <si>
    <t>䬡</t>
  </si>
  <si>
    <t>䬡翥𤳯䭖䘄𢉙𤳐𡻠㫂</t>
  </si>
  <si>
    <t>所去</t>
  </si>
  <si>
    <t>䟽捒㫹</t>
  </si>
  <si>
    <t>(疏踈疎)</t>
  </si>
  <si>
    <t>依倨</t>
  </si>
  <si>
    <t>飫</t>
  </si>
  <si>
    <t>飫𩜏瘀鄔醧𢮁淤菸棜𡫽</t>
  </si>
  <si>
    <r>
      <rPr>
        <sz val="24"/>
        <color theme="1"/>
        <rFont val="KangXi Font Full Version"/>
        <family val="3"/>
        <charset val="136"/>
      </rPr>
      <t>遟倨</t>
    </r>
    <phoneticPr fontId="15" type="noConversion"/>
  </si>
  <si>
    <t>箸</t>
  </si>
  <si>
    <t>箸筯㾻除</t>
  </si>
  <si>
    <t>其據</t>
  </si>
  <si>
    <t>遽</t>
  </si>
  <si>
    <t>遽勮詎醵澽</t>
  </si>
  <si>
    <t>息據</t>
  </si>
  <si>
    <t>絮</t>
  </si>
  <si>
    <t>牀據</t>
  </si>
  <si>
    <t>助</t>
  </si>
  <si>
    <t>助耡麆</t>
  </si>
  <si>
    <t>將預</t>
  </si>
  <si>
    <t>怚</t>
  </si>
  <si>
    <t>怚沮</t>
  </si>
  <si>
    <t>莊助</t>
  </si>
  <si>
    <t>詛</t>
  </si>
  <si>
    <t>詛阻</t>
  </si>
  <si>
    <t>人恕</t>
  </si>
  <si>
    <t>洳</t>
  </si>
  <si>
    <t>洳茹如</t>
  </si>
  <si>
    <t>羊洳</t>
  </si>
  <si>
    <t>豫</t>
  </si>
  <si>
    <t>豫預譽礜𩦡輿鸒悆𪋮𣝑藇蕷穥𡱣忬歟悇與澦𡒊</t>
  </si>
  <si>
    <t>許御</t>
  </si>
  <si>
    <t>噓</t>
  </si>
  <si>
    <t>尼據</t>
  </si>
  <si>
    <t>女絮</t>
  </si>
  <si>
    <t>瘡據</t>
  </si>
  <si>
    <t>楚儊</t>
  </si>
  <si>
    <t>昌據</t>
  </si>
  <si>
    <t>處</t>
  </si>
  <si>
    <t>處䖏</t>
  </si>
  <si>
    <t>抽據</t>
  </si>
  <si>
    <t>絮悇㾻</t>
  </si>
  <si>
    <t>徐預</t>
  </si>
  <si>
    <t>𡲁</t>
  </si>
  <si>
    <t>牛具</t>
  </si>
  <si>
    <t>遇寓庽媀𤸒禺䴁</t>
  </si>
  <si>
    <t>衣遇</t>
  </si>
  <si>
    <t>嫗</t>
  </si>
  <si>
    <t>嫗蓲饇</t>
  </si>
  <si>
    <t>常句</t>
  </si>
  <si>
    <t>樹</t>
  </si>
  <si>
    <t>樹𦒸澍尌𠊪</t>
  </si>
  <si>
    <t>持遇</t>
  </si>
  <si>
    <t>住</t>
  </si>
  <si>
    <t>住牏逗</t>
  </si>
  <si>
    <t>符遇</t>
  </si>
  <si>
    <t>附</t>
  </si>
  <si>
    <t>附坿袝賻駙鮒䠵蚹跗𠪻胕</t>
  </si>
  <si>
    <t>之戍</t>
  </si>
  <si>
    <t>注</t>
  </si>
  <si>
    <t>注疰罜㹥鑄馵註炷澍霔㺛䎷祩𠴦䪒蛀</t>
  </si>
  <si>
    <t>九遇</t>
  </si>
  <si>
    <t>屨</t>
  </si>
  <si>
    <t>屨句蒟絇瞿𥉁怐䈮邭䀠</t>
  </si>
  <si>
    <t>香句</t>
  </si>
  <si>
    <t>昫</t>
  </si>
  <si>
    <t>昫煦酗呴姁𧏺</t>
  </si>
  <si>
    <t>傷遇</t>
  </si>
  <si>
    <t>戍</t>
  </si>
  <si>
    <t>戍腧輸𧼯䩱隃䠼㲓</t>
  </si>
  <si>
    <t>羊戍</t>
  </si>
  <si>
    <t>裕</t>
  </si>
  <si>
    <t>裕䘱覦諭喻籲𣈯</t>
  </si>
  <si>
    <t>而遇</t>
  </si>
  <si>
    <t>孺</t>
  </si>
  <si>
    <t>孺𡦗擩㹘</t>
  </si>
  <si>
    <t>3？</t>
  </si>
  <si>
    <t>芳遇</t>
  </si>
  <si>
    <t>赴</t>
  </si>
  <si>
    <t>赴𠓗䞯䎷豧簠訃䞳仆䟔婏</t>
  </si>
  <si>
    <t>亡遇</t>
  </si>
  <si>
    <t>務</t>
  </si>
  <si>
    <t>務婺霧霚騖𦎦䨁蝥𨂣𦆞㡔嵍敄鶩</t>
  </si>
  <si>
    <t>子句</t>
  </si>
  <si>
    <t>緅</t>
  </si>
  <si>
    <t>緅足</t>
  </si>
  <si>
    <t>其遇</t>
  </si>
  <si>
    <t>懼</t>
  </si>
  <si>
    <t>懼具埧臞</t>
  </si>
  <si>
    <t>颶</t>
  </si>
  <si>
    <t>王遇</t>
  </si>
  <si>
    <t>芋</t>
  </si>
  <si>
    <t>芋雨羽䨒吁</t>
  </si>
  <si>
    <t>才句</t>
  </si>
  <si>
    <t>埾</t>
  </si>
  <si>
    <t>埾聚</t>
  </si>
  <si>
    <t>色句</t>
  </si>
  <si>
    <t>捒</t>
  </si>
  <si>
    <t>捒數㡏</t>
  </si>
  <si>
    <t>方遇</t>
  </si>
  <si>
    <t>付</t>
  </si>
  <si>
    <t>付賦傅𩬙陚搏</t>
  </si>
  <si>
    <t>[咐]</t>
  </si>
  <si>
    <t>七句</t>
  </si>
  <si>
    <t>娶</t>
  </si>
  <si>
    <t>娶趣</t>
  </si>
  <si>
    <t>中句</t>
  </si>
  <si>
    <t>註</t>
  </si>
  <si>
    <t>註鉒駐軴住𨙔壴咮亍</t>
  </si>
  <si>
    <t>區遇</t>
  </si>
  <si>
    <t>驅</t>
  </si>
  <si>
    <t>驅𤛐</t>
  </si>
  <si>
    <t>芻注</t>
  </si>
  <si>
    <t>菆</t>
  </si>
  <si>
    <t>菆䜴䐢</t>
  </si>
  <si>
    <t>丑注</t>
  </si>
  <si>
    <t>䦌</t>
  </si>
  <si>
    <t>䦌𢨸</t>
  </si>
  <si>
    <t>思句</t>
  </si>
  <si>
    <t>尠</t>
  </si>
  <si>
    <t>良遇</t>
  </si>
  <si>
    <t>屢</t>
  </si>
  <si>
    <t>屢𡀿</t>
  </si>
  <si>
    <t>莫故</t>
  </si>
  <si>
    <t>暮慕募墓慔𥰻</t>
  </si>
  <si>
    <t>徒故</t>
  </si>
  <si>
    <t>渡</t>
  </si>
  <si>
    <t>渡斁鍍度𥯖</t>
  </si>
  <si>
    <t>洛故</t>
  </si>
  <si>
    <t>路</t>
  </si>
  <si>
    <t>路露潞輅鷺璐賂簬簵虂𤻱㿖𦌕</t>
  </si>
  <si>
    <t>當故</t>
  </si>
  <si>
    <t>妒</t>
  </si>
  <si>
    <t>妒妬秅秺奼𤴱𦘴𤴱㓃蠹螙殬斁</t>
  </si>
  <si>
    <t>湯故</t>
  </si>
  <si>
    <t>菟</t>
  </si>
  <si>
    <t>菟兔吐鵵</t>
  </si>
  <si>
    <t>古暮</t>
  </si>
  <si>
    <t>顧</t>
  </si>
  <si>
    <t>顧頋雇稒故酤沽痼固錮㽽鯝䍛棝凅</t>
  </si>
  <si>
    <t>五故</t>
  </si>
  <si>
    <t>誤</t>
  </si>
  <si>
    <t>誤悮寤忤啎迕遻晤悟逜窹捂娛䎸</t>
  </si>
  <si>
    <t>[牾]</t>
  </si>
  <si>
    <t>胡誤</t>
  </si>
  <si>
    <t>護</t>
  </si>
  <si>
    <t>護瓠嫭婟頀互濩䇘冱枑䨼韄𧥮鱯擭𦊂𦬚</t>
  </si>
  <si>
    <t>桑故</t>
  </si>
  <si>
    <t>訴</t>
  </si>
  <si>
    <t>訴愬𧪜泝遡素傃嗉膆𤤐塑塐䛾𤢘㨞</t>
  </si>
  <si>
    <t>(溯)愫</t>
  </si>
  <si>
    <t>昨誤</t>
  </si>
  <si>
    <t>祚</t>
  </si>
  <si>
    <t>祚胙阼𧃘飵𧇣秨</t>
  </si>
  <si>
    <t>乃故</t>
  </si>
  <si>
    <t>笯</t>
  </si>
  <si>
    <t>笯怒</t>
  </si>
  <si>
    <t>愽故</t>
  </si>
  <si>
    <t>布</t>
  </si>
  <si>
    <t>布圃佈抪𠜙𧉩</t>
  </si>
  <si>
    <t>烏路</t>
  </si>
  <si>
    <t>汙</t>
  </si>
  <si>
    <t>汙惡噁䜑</t>
  </si>
  <si>
    <t>普故</t>
  </si>
  <si>
    <t>怖</t>
  </si>
  <si>
    <t>怖悑鋪誧𤸵</t>
  </si>
  <si>
    <t>倉故</t>
  </si>
  <si>
    <t>厝</t>
  </si>
  <si>
    <t>厝措醋錯㳻</t>
  </si>
  <si>
    <t>苦故</t>
  </si>
  <si>
    <t>絝</t>
  </si>
  <si>
    <t>絝袴庫胯䔯苦跨</t>
  </si>
  <si>
    <t>(褲)</t>
  </si>
  <si>
    <t>薄故</t>
  </si>
  <si>
    <t>捕</t>
  </si>
  <si>
    <t>捕哺步鞴餔鮬𩣝䒀𨛒鵏𤸵荹𩢕</t>
  </si>
  <si>
    <t>[埠]</t>
  </si>
  <si>
    <t>荒故</t>
  </si>
  <si>
    <t>謼</t>
  </si>
  <si>
    <t>謼戽</t>
  </si>
  <si>
    <t>臧祚</t>
  </si>
  <si>
    <t>作</t>
  </si>
  <si>
    <t>(做)</t>
  </si>
  <si>
    <t>子計</t>
  </si>
  <si>
    <t>霽隮躋濟擠䰏䶓穧</t>
  </si>
  <si>
    <t>都計</t>
  </si>
  <si>
    <t>帝</t>
  </si>
  <si>
    <t>帝諦嚏啑柢蔕螮蝃摕𦨢䠠疐骶僀𢰂䟡𤬵偙腣趆蝭䩚渧</t>
  </si>
  <si>
    <t>𢰂原作⿱折示</t>
  </si>
  <si>
    <t>蔕(蒂)</t>
  </si>
  <si>
    <t>在詣</t>
  </si>
  <si>
    <t>嚌</t>
  </si>
  <si>
    <t>嚌劑穧𨣧眥齊齌癠懠𪊆</t>
  </si>
  <si>
    <t>他計</t>
  </si>
  <si>
    <t>替</t>
  </si>
  <si>
    <t>替𤾕暜㬱鬀剃戻𣧂楴涕洟䎮𡲕达薙𢝹𧛒殢𣤖𥫵</t>
  </si>
  <si>
    <t>𡲕[屜]</t>
  </si>
  <si>
    <t>特計</t>
  </si>
  <si>
    <t>第</t>
  </si>
  <si>
    <t>第弟遰髢鬀締睇悌娣禘軑釱鷤棣杕踶題遞𧡨㣇𢰂摕𧫚慸鯷𪂿墆𥶛逮</t>
  </si>
  <si>
    <t>𢰂原書作Z折示</t>
  </si>
  <si>
    <t>七計</t>
  </si>
  <si>
    <t>砌</t>
  </si>
  <si>
    <t>砌切𥉻妻摖䏅䀙𦕀</t>
  </si>
  <si>
    <t>蘇計</t>
  </si>
  <si>
    <t>細</t>
  </si>
  <si>
    <t>細𥿳些栖壻𣳦</t>
  </si>
  <si>
    <t>(婿)</t>
  </si>
  <si>
    <t>五計</t>
  </si>
  <si>
    <t>詣</t>
  </si>
  <si>
    <t>詣𢏗羿𦐧睨栺盻𧡎甈堄霓</t>
  </si>
  <si>
    <t>古詣</t>
  </si>
  <si>
    <t>計</t>
  </si>
  <si>
    <t>計係繼繫薊髻𨜒檕檵蘻轚㲅</t>
  </si>
  <si>
    <t>胡計</t>
  </si>
  <si>
    <t>蒵</t>
  </si>
  <si>
    <t>蒵䐼𦝜系𦃟妎禊繫瘛慀㨙盻䦏稧</t>
  </si>
  <si>
    <t>苦計</t>
  </si>
  <si>
    <t>契</t>
  </si>
  <si>
    <t>契栔罊䏿蟿𦩣𢢞𡢖䫔䁈</t>
  </si>
  <si>
    <t>恝</t>
  </si>
  <si>
    <t>於計</t>
  </si>
  <si>
    <t>翳</t>
  </si>
  <si>
    <t>翳曀枍㥷㝣㙠殪瞖医𢟇蘙縊豷繄㙪𧬇殹</t>
  </si>
  <si>
    <t>莫計</t>
  </si>
  <si>
    <t>謎</t>
  </si>
  <si>
    <t>謎㩢</t>
  </si>
  <si>
    <t>博計</t>
  </si>
  <si>
    <t>閉</t>
  </si>
  <si>
    <t>閉閇嬖箅㪏</t>
  </si>
  <si>
    <t>胡桂</t>
  </si>
  <si>
    <t>慧</t>
  </si>
  <si>
    <t>慧憓潓惠蟪蕙橞繐㩨儶譓鏸𦒎</t>
  </si>
  <si>
    <t>10-&gt;13</t>
  </si>
  <si>
    <t>古惠</t>
  </si>
  <si>
    <t>桂</t>
  </si>
  <si>
    <t>桂昋炅炔筀罣𤰮𣧎䳏</t>
  </si>
  <si>
    <t>呼惠</t>
  </si>
  <si>
    <t>嘒</t>
  </si>
  <si>
    <t>嘒嚖暳</t>
  </si>
  <si>
    <t>匹詣</t>
  </si>
  <si>
    <t>媲</t>
  </si>
  <si>
    <t>媲䠘睥渒濞𣹮𠞇</t>
  </si>
  <si>
    <t>蒲計</t>
  </si>
  <si>
    <t>薜</t>
  </si>
  <si>
    <t>薜䥍𥴬𨢡𣘥</t>
  </si>
  <si>
    <t>鐾</t>
  </si>
  <si>
    <t>郎計</t>
  </si>
  <si>
    <t>麗</t>
  </si>
  <si>
    <t>麗戾㑦隸隷儷𥃏綟劙𠠫唳蜧䓞沴荔捩欐𤃀𥶾涖悷栛丽蜦㸚珕𣛒㿛𧢮䕻𩘡離𣟌</t>
  </si>
  <si>
    <t>奴計</t>
  </si>
  <si>
    <t>泥埿𢤇迡濘</t>
  </si>
  <si>
    <t>呼計</t>
  </si>
  <si>
    <t>㰥</t>
  </si>
  <si>
    <t>㰥㚛殢</t>
  </si>
  <si>
    <t>子例</t>
  </si>
  <si>
    <t>祭際穄鰶𩯷㦣穧</t>
  </si>
  <si>
    <t>相銳</t>
  </si>
  <si>
    <t>歲</t>
  </si>
  <si>
    <t>歲櫘𦄑繐</t>
  </si>
  <si>
    <t>于歲</t>
  </si>
  <si>
    <t>衞</t>
  </si>
  <si>
    <t>衞軎轊璏𥶽𧲝𧲔槥彗㦣讏𤜂熭</t>
  </si>
  <si>
    <t>(衛)</t>
  </si>
  <si>
    <t>而銳</t>
  </si>
  <si>
    <t>芮</t>
  </si>
  <si>
    <t>芮汭枘蜹笍鈉</t>
  </si>
  <si>
    <t>之銳</t>
  </si>
  <si>
    <t>贅</t>
  </si>
  <si>
    <t>贅𠭥</t>
  </si>
  <si>
    <t>山芮</t>
  </si>
  <si>
    <t>𠻜</t>
  </si>
  <si>
    <t>此芮</t>
  </si>
  <si>
    <t>毳</t>
  </si>
  <si>
    <t>毳韢脃膬脆帨竁𣃍𧑎㓹㯔𤂳</t>
  </si>
  <si>
    <t>以芮</t>
  </si>
  <si>
    <t>銳</t>
  </si>
  <si>
    <t>銳銴叡睿䓲蜹</t>
  </si>
  <si>
    <t>陟衛</t>
    <phoneticPr fontId="15" type="noConversion"/>
  </si>
  <si>
    <t>綴</t>
  </si>
  <si>
    <t>綴醊畷笍䄌啜餟腏錣卂輟</t>
  </si>
  <si>
    <t>舒芮</t>
  </si>
  <si>
    <t>稅</t>
  </si>
  <si>
    <t>稅說裞蛻帨𢄢涗䬽䭨</t>
  </si>
  <si>
    <t>毗祭</t>
  </si>
  <si>
    <t>獘</t>
  </si>
  <si>
    <t>獘斃幣㡀敝</t>
  </si>
  <si>
    <t>(弊)</t>
  </si>
  <si>
    <t>楚稅</t>
  </si>
  <si>
    <t>㯔</t>
  </si>
  <si>
    <t>㯔𣃍竁毳</t>
  </si>
  <si>
    <t>祥歲</t>
  </si>
  <si>
    <t>篲</t>
  </si>
  <si>
    <t>篲𥱵鏏彗𪔊槥軎轊𢅫</t>
  </si>
  <si>
    <t>必袂</t>
  </si>
  <si>
    <t>蔽</t>
  </si>
  <si>
    <t>蔽鄨鷩彆</t>
  </si>
  <si>
    <t>居衛</t>
    <phoneticPr fontId="15" type="noConversion"/>
  </si>
  <si>
    <t>劌</t>
  </si>
  <si>
    <t>劌鱖𠜾𨇙蹶𤜂</t>
  </si>
  <si>
    <r>
      <t>彌</t>
    </r>
    <r>
      <rPr>
        <sz val="24"/>
        <color rgb="FFC00000"/>
        <rFont val="PMingLiU-ExtB"/>
        <family val="3"/>
        <charset val="134"/>
      </rPr>
      <t>𡚁</t>
    </r>
    <phoneticPr fontId="15" type="noConversion"/>
  </si>
  <si>
    <t>袂</t>
  </si>
  <si>
    <t>所例</t>
  </si>
  <si>
    <t>㡜</t>
  </si>
  <si>
    <t>㡜鎩蔱</t>
  </si>
  <si>
    <t>尺制</t>
  </si>
  <si>
    <t>掣</t>
  </si>
  <si>
    <t>掣瘛懘痸𤸪𢜳銐𤢻</t>
  </si>
  <si>
    <t>征例</t>
  </si>
  <si>
    <t>制</t>
  </si>
  <si>
    <t>制𠛐𦜗淛製䎺晢䇽𢝃㝂䱥䀸狾𥍭䩢䭁𤴟迣</t>
  </si>
  <si>
    <t>時制</t>
  </si>
  <si>
    <t>逝</t>
  </si>
  <si>
    <t>逝忕觢噬誓𣂯筮簭澨銴遾𧻸𦚨</t>
  </si>
  <si>
    <t>餘制</t>
  </si>
  <si>
    <t>曵</t>
  </si>
  <si>
    <t>曵裔𤤺勩泄洩𤵺䎈枻詍𢘽𦒎靾跇𠂆袣䄿𪀕㵝㑜抴㛳䇩㹭丿㵩𢂼呭䕍</t>
  </si>
  <si>
    <t>(曳)</t>
  </si>
  <si>
    <t>於罽</t>
  </si>
  <si>
    <t>䋵</t>
  </si>
  <si>
    <t>䋵瘞餲𦝲䔽</t>
  </si>
  <si>
    <t>魚祭</t>
  </si>
  <si>
    <t>藝</t>
  </si>
  <si>
    <t>藝埶蓺䆿㦣囈槸褹</t>
  </si>
  <si>
    <t>直例</t>
  </si>
  <si>
    <t>滯</t>
  </si>
  <si>
    <t>滯彘蹛銐璏𦭮𩻼</t>
  </si>
  <si>
    <t>力制</t>
  </si>
  <si>
    <t>例</t>
  </si>
  <si>
    <t>例厲礪勵禲癘㾐鮤濿砅蠣蠇櫔𩧃䮋䅀𥣭𧸱糲巁犡栵𢂥𢤆洌</t>
  </si>
  <si>
    <t>去例</t>
  </si>
  <si>
    <t>憩</t>
  </si>
  <si>
    <t>憩𡳅䔾愒揭甈</t>
  </si>
  <si>
    <t>[螅]</t>
  </si>
  <si>
    <t>舒制</t>
  </si>
  <si>
    <t>丗</t>
  </si>
  <si>
    <t>丗勢貰</t>
  </si>
  <si>
    <t>(世)</t>
  </si>
  <si>
    <t>居例</t>
  </si>
  <si>
    <t>猘</t>
  </si>
  <si>
    <t>猘𦇧罽𣯅瀱訐彐蘮</t>
  </si>
  <si>
    <t>竹例</t>
  </si>
  <si>
    <t>㿃</t>
  </si>
  <si>
    <t>其憩</t>
  </si>
  <si>
    <t>偈</t>
  </si>
  <si>
    <t>甞芮</t>
    <phoneticPr fontId="15" type="noConversion"/>
  </si>
  <si>
    <t>啜</t>
  </si>
  <si>
    <t>丑例</t>
  </si>
  <si>
    <t>跇</t>
  </si>
  <si>
    <t>跇𧼪傺𢘽慸㑜䀸䚢揥䟷𨂰𥉻</t>
  </si>
  <si>
    <t>除芮</t>
  </si>
  <si>
    <t>𨮱</t>
  </si>
  <si>
    <t>牛例</t>
  </si>
  <si>
    <t>㓷</t>
  </si>
  <si>
    <t>子芮</t>
  </si>
  <si>
    <t>蕝</t>
  </si>
  <si>
    <t>蕝𧑎㨹</t>
  </si>
  <si>
    <t>匹蔽</t>
  </si>
  <si>
    <t>潎</t>
  </si>
  <si>
    <t>丘吠</t>
  </si>
  <si>
    <t>𥏙</t>
  </si>
  <si>
    <t>呼吠</t>
    <phoneticPr fontId="15" type="noConversion"/>
  </si>
  <si>
    <t>䂕</t>
  </si>
  <si>
    <t>他蓋</t>
  </si>
  <si>
    <t>泰忕太汰</t>
  </si>
  <si>
    <t>[酞]</t>
  </si>
  <si>
    <t>古太</t>
  </si>
  <si>
    <t>蓋</t>
  </si>
  <si>
    <t>蓋匃丐</t>
  </si>
  <si>
    <t>[鈣]</t>
  </si>
  <si>
    <t>五蓋</t>
  </si>
  <si>
    <t>艾</t>
  </si>
  <si>
    <t>艾𧰿鴱</t>
  </si>
  <si>
    <t>[哎]</t>
  </si>
  <si>
    <t>於蓋</t>
  </si>
  <si>
    <t>藹</t>
  </si>
  <si>
    <t>藹壒馤靄𣋞䔽𣩱𢣏𪕭曖</t>
  </si>
  <si>
    <t>奴帶</t>
  </si>
  <si>
    <t>柰</t>
  </si>
  <si>
    <t>柰奈㲡𩹟渿</t>
  </si>
  <si>
    <t>徒蓋</t>
  </si>
  <si>
    <t>大</t>
  </si>
  <si>
    <t>大汏軑釱䲦𪐝忕㐲</t>
  </si>
  <si>
    <t>胡蓋</t>
  </si>
  <si>
    <t>害</t>
  </si>
  <si>
    <t>害夆妎𢞐</t>
  </si>
  <si>
    <t>當蓋</t>
  </si>
  <si>
    <t>帶</t>
  </si>
  <si>
    <t>帶跢㿃蹛𢄔艜摕</t>
  </si>
  <si>
    <t>愽蓋</t>
  </si>
  <si>
    <t>貝</t>
  </si>
  <si>
    <t>貝沛𨙶鋇芾䟺狽㸬伂䰽茷𣬪𥄔𢂏</t>
  </si>
  <si>
    <t>伂?</t>
  </si>
  <si>
    <t>普蓋</t>
  </si>
  <si>
    <t>霈</t>
  </si>
  <si>
    <t>霈浿沛𥄔㤄</t>
  </si>
  <si>
    <t>黃外</t>
  </si>
  <si>
    <t>會</t>
  </si>
  <si>
    <t>會䢈𨘇禬繪</t>
  </si>
  <si>
    <t>檜</t>
  </si>
  <si>
    <t>杜外</t>
  </si>
  <si>
    <t>兊</t>
  </si>
  <si>
    <t>兊𩊭綐銳㟋</t>
  </si>
  <si>
    <t>兌</t>
  </si>
  <si>
    <t>古外</t>
  </si>
  <si>
    <t>儈</t>
  </si>
  <si>
    <t>儈膾鱠襘禬檜旝巜澮鄶廥䯤鬠劊會䐴𢶒獪</t>
  </si>
  <si>
    <t>祖外</t>
  </si>
  <si>
    <t>最</t>
  </si>
  <si>
    <t>最𢃒𧎹</t>
  </si>
  <si>
    <t>呼會</t>
  </si>
  <si>
    <t>𧬨</t>
  </si>
  <si>
    <t>𧬨噦翽鐬渙濊</t>
  </si>
  <si>
    <t>苦會</t>
  </si>
  <si>
    <t>𥢶</t>
  </si>
  <si>
    <t>郎外</t>
  </si>
  <si>
    <t>酹</t>
  </si>
  <si>
    <t>酹頪㲕䬽㱻</t>
  </si>
  <si>
    <t>五會</t>
  </si>
  <si>
    <t>外</t>
  </si>
  <si>
    <t>丁外</t>
  </si>
  <si>
    <t>祋</t>
  </si>
  <si>
    <t>烏外</t>
  </si>
  <si>
    <t>懀</t>
  </si>
  <si>
    <t>懀濊薈嬒䶐瞺䵳</t>
  </si>
  <si>
    <t>才外</t>
  </si>
  <si>
    <t>蕞</t>
  </si>
  <si>
    <t>蕞𥳣</t>
  </si>
  <si>
    <t>先外</t>
  </si>
  <si>
    <t>𥕸</t>
  </si>
  <si>
    <t>𥕸𣩡𥊴</t>
  </si>
  <si>
    <t>麤最</t>
  </si>
  <si>
    <t>襊</t>
  </si>
  <si>
    <t>襊𨅎𥨒</t>
  </si>
  <si>
    <t>蒲蓋</t>
  </si>
  <si>
    <t>旆</t>
  </si>
  <si>
    <t>旆䟺軷</t>
  </si>
  <si>
    <t>苦蓋</t>
  </si>
  <si>
    <t>磕</t>
  </si>
  <si>
    <t>磕䳚轄愒溘𥎆𩫀㪡𨜴</t>
  </si>
  <si>
    <t>倉大</t>
  </si>
  <si>
    <t>蔡</t>
  </si>
  <si>
    <t>蔡𣞖𪇭</t>
  </si>
  <si>
    <t>落蓋</t>
  </si>
  <si>
    <t>賴</t>
  </si>
  <si>
    <t>賴籟癩瀨糲䄤藾䓶犡䲚𨇆㸊鵣𡂖</t>
  </si>
  <si>
    <t>呼艾</t>
  </si>
  <si>
    <t>餀</t>
  </si>
  <si>
    <t>餀𦤦㺔𤵽𩹄</t>
  </si>
  <si>
    <t>他外</t>
  </si>
  <si>
    <t>娧</t>
  </si>
  <si>
    <t>娧蛻駾毻裞</t>
  </si>
  <si>
    <t>莫貝</t>
  </si>
  <si>
    <t>昧</t>
  </si>
  <si>
    <t>昧沬枺</t>
  </si>
  <si>
    <t>七外</t>
  </si>
  <si>
    <t>𦦣</t>
  </si>
  <si>
    <t>古賣</t>
  </si>
  <si>
    <t>卦挂掛詿𡐠罣</t>
  </si>
  <si>
    <t>[褂]</t>
  </si>
  <si>
    <t>古隘</t>
  </si>
  <si>
    <t>懈</t>
  </si>
  <si>
    <t>懈解繲廨薢㾏</t>
  </si>
  <si>
    <t>賹？</t>
  </si>
  <si>
    <t>胡懈</t>
  </si>
  <si>
    <t>邂</t>
  </si>
  <si>
    <t>邂解</t>
  </si>
  <si>
    <t>莫懈</t>
  </si>
  <si>
    <t>賣</t>
  </si>
  <si>
    <t>胡卦</t>
  </si>
  <si>
    <t>畫</t>
  </si>
  <si>
    <t>畫詿罣絓澅黊繣纗孈</t>
  </si>
  <si>
    <t>楚懈</t>
  </si>
  <si>
    <t>差瘥衩杈㳗訍𧪘</t>
  </si>
  <si>
    <t>五懈</t>
  </si>
  <si>
    <t>睚</t>
  </si>
  <si>
    <t>火懈</t>
  </si>
  <si>
    <t>謑</t>
  </si>
  <si>
    <t>方卦</t>
  </si>
  <si>
    <t>庍</t>
  </si>
  <si>
    <t>傍卦</t>
  </si>
  <si>
    <t>粺</t>
  </si>
  <si>
    <t>粺稗𪐄杷</t>
  </si>
  <si>
    <t>士懈</t>
  </si>
  <si>
    <t>㾹</t>
  </si>
  <si>
    <t>㾹眦</t>
  </si>
  <si>
    <t>匹卦</t>
  </si>
  <si>
    <t>派</t>
  </si>
  <si>
    <t>派𠂢𥿯𣏕㵺㭛𣎵</t>
  </si>
  <si>
    <t>𣝁</t>
  </si>
  <si>
    <t>側賣</t>
  </si>
  <si>
    <t>債</t>
  </si>
  <si>
    <t>苦賣</t>
  </si>
  <si>
    <t>𡢖</t>
  </si>
  <si>
    <t>𡢖𨛖</t>
  </si>
  <si>
    <t>所賣</t>
  </si>
  <si>
    <t>曬</t>
  </si>
  <si>
    <t>曬䵘𨢦汛洒</t>
  </si>
  <si>
    <t>呼卦</t>
  </si>
  <si>
    <t>諣</t>
  </si>
  <si>
    <t>方賣</t>
  </si>
  <si>
    <t>㠔</t>
  </si>
  <si>
    <t>竹賣</t>
  </si>
  <si>
    <t>膪</t>
  </si>
  <si>
    <t>膪𢕮</t>
  </si>
  <si>
    <t>古壞</t>
  </si>
  <si>
    <t>怪恠𥑋𦳋𣀤壞𡌪㧔</t>
  </si>
  <si>
    <t>烏界</t>
  </si>
  <si>
    <t>噫</t>
  </si>
  <si>
    <t>噫呃</t>
  </si>
  <si>
    <t>側界</t>
  </si>
  <si>
    <t>瘵</t>
  </si>
  <si>
    <t>瘵祭𨝋</t>
  </si>
  <si>
    <t>古拜</t>
  </si>
  <si>
    <t>誡</t>
  </si>
  <si>
    <t>誡戒界介屆疥玠㝏㠹砎魪尬价䯰悈䲸艐䁓芥衸丯𠨴𩡺</t>
  </si>
  <si>
    <t>届蚧</t>
  </si>
  <si>
    <t>女介</t>
  </si>
  <si>
    <t>褹</t>
  </si>
  <si>
    <t>許介</t>
  </si>
  <si>
    <t>譮</t>
  </si>
  <si>
    <t>譮欸㖑齂噧䜕㞒𢗊𡘌</t>
  </si>
  <si>
    <t>胡介</t>
  </si>
  <si>
    <t>械</t>
  </si>
  <si>
    <t>械䪥薤齘䦏瀣㒠韰𤡧衸㳦</t>
  </si>
  <si>
    <t>五介</t>
  </si>
  <si>
    <t>𦗐</t>
  </si>
  <si>
    <t>𦗐譺𢟰𧏹</t>
  </si>
  <si>
    <t>苦怪</t>
  </si>
  <si>
    <t>蒯</t>
  </si>
  <si>
    <t>蒯喟嬇㕟䈛簣嘳蕢墤</t>
  </si>
  <si>
    <t>(塊)</t>
  </si>
  <si>
    <t>博怪</t>
  </si>
  <si>
    <t>𢷎</t>
  </si>
  <si>
    <t>𢷎拜扒</t>
  </si>
  <si>
    <t>普拜</t>
  </si>
  <si>
    <t>湃</t>
  </si>
  <si>
    <t>湃浿</t>
  </si>
  <si>
    <t>胡怪</t>
  </si>
  <si>
    <t>壞</t>
  </si>
  <si>
    <t>壞𡎯蘾</t>
  </si>
  <si>
    <t>五怪</t>
  </si>
  <si>
    <t>聵</t>
  </si>
  <si>
    <t>聵𦖥𩔀</t>
  </si>
  <si>
    <t>𦖥原作P㕟耳</t>
  </si>
  <si>
    <t>蒲拜</t>
  </si>
  <si>
    <t>𢟡</t>
  </si>
  <si>
    <t>𢟡憊𤸶韝𣡖𦩋棑㶔</t>
  </si>
  <si>
    <t>莫拜</t>
  </si>
  <si>
    <t>䀛</t>
  </si>
  <si>
    <t>䀛𧱘韎</t>
  </si>
  <si>
    <t>火怪</t>
  </si>
  <si>
    <t>𧱳</t>
  </si>
  <si>
    <t>𧱳躛𣟉𣸎咶</t>
  </si>
  <si>
    <t>所拜</t>
  </si>
  <si>
    <t>鎩</t>
  </si>
  <si>
    <t>鎩𧜁殺閷</t>
  </si>
  <si>
    <t>苦戒</t>
  </si>
  <si>
    <t>烗</t>
  </si>
  <si>
    <t>烗𤈪劾揩</t>
  </si>
  <si>
    <t>他怪</t>
    <phoneticPr fontId="15" type="noConversion"/>
  </si>
  <si>
    <t>顡</t>
  </si>
  <si>
    <t>辿怪</t>
  </si>
  <si>
    <t>夬獪䈛</t>
  </si>
  <si>
    <t>苦夬</t>
  </si>
  <si>
    <t>快</t>
  </si>
  <si>
    <t>快噲𥢶駃璯</t>
  </si>
  <si>
    <t>𥵊?[筷]</t>
  </si>
  <si>
    <t>莫話</t>
  </si>
  <si>
    <t>邁</t>
  </si>
  <si>
    <t>邁勱䜕佅</t>
  </si>
  <si>
    <t>下快</t>
  </si>
  <si>
    <t>話</t>
  </si>
  <si>
    <t>薄邁</t>
  </si>
  <si>
    <t>敗</t>
  </si>
  <si>
    <t>敗贁䢙唄</t>
  </si>
  <si>
    <t>烏快</t>
  </si>
  <si>
    <t>䵳</t>
  </si>
  <si>
    <t>䵳䶐懀</t>
  </si>
  <si>
    <t>楚夬</t>
  </si>
  <si>
    <t>嘬</t>
  </si>
  <si>
    <t>嘬䴝𣤌𠽶</t>
  </si>
  <si>
    <t>犗</t>
  </si>
  <si>
    <t>犗𧜅</t>
  </si>
  <si>
    <t>丑犗</t>
  </si>
  <si>
    <t>蠆</t>
  </si>
  <si>
    <t>蠆慸</t>
  </si>
  <si>
    <t>於犗</t>
  </si>
  <si>
    <t>喝</t>
  </si>
  <si>
    <t>喝餲嗄䬵欬</t>
  </si>
  <si>
    <t>所犗</t>
  </si>
  <si>
    <t>𠱡</t>
  </si>
  <si>
    <t>除邁</t>
  </si>
  <si>
    <t>𦤧</t>
  </si>
  <si>
    <t>火犗</t>
  </si>
  <si>
    <t>䜕</t>
  </si>
  <si>
    <t>䜕𦤬</t>
  </si>
  <si>
    <t>火夬</t>
  </si>
  <si>
    <t>咶</t>
  </si>
  <si>
    <t>補邁</t>
  </si>
  <si>
    <t>倉夬</t>
  </si>
  <si>
    <t>啐</t>
  </si>
  <si>
    <t>犲夬</t>
    <phoneticPr fontId="15" type="noConversion"/>
  </si>
  <si>
    <t>寨</t>
  </si>
  <si>
    <t>寨砦</t>
  </si>
  <si>
    <t>何犗</t>
  </si>
  <si>
    <t>㕢</t>
  </si>
  <si>
    <t>徒對</t>
  </si>
  <si>
    <t>隊䨴薱憝憞譈鐓錞䃍䯟𩐌濧</t>
  </si>
  <si>
    <t>蒲昧</t>
  </si>
  <si>
    <t>佩</t>
  </si>
  <si>
    <t>佩珮孛鄁邶偝誖悖背㻗𢂤苝</t>
  </si>
  <si>
    <t>焙</t>
  </si>
  <si>
    <t>莫佩</t>
  </si>
  <si>
    <t>妹</t>
  </si>
  <si>
    <t>妹昧眛每痗瑁黴莓䍙脢䆀</t>
  </si>
  <si>
    <t>滂佩</t>
  </si>
  <si>
    <t>配</t>
  </si>
  <si>
    <t>配胐妃嶏</t>
  </si>
  <si>
    <t>誨</t>
  </si>
  <si>
    <t>誨悔晦𠧩靧頮秏痗𩔁詯𣴵</t>
  </si>
  <si>
    <t>都隊</t>
  </si>
  <si>
    <t>對</t>
  </si>
  <si>
    <t>對𡭊碓𣝉轛𠏮</t>
  </si>
  <si>
    <t>𡭊右原从刂</t>
  </si>
  <si>
    <t>七内</t>
  </si>
  <si>
    <t>倅</t>
  </si>
  <si>
    <t>倅淬焠䃀啐</t>
  </si>
  <si>
    <t>子對</t>
  </si>
  <si>
    <t>晬</t>
  </si>
  <si>
    <t>晬祽𪓌綷𢃒捘夎</t>
  </si>
  <si>
    <t>烏繢</t>
  </si>
  <si>
    <t>𩲄</t>
  </si>
  <si>
    <t>𩲄㕈隈</t>
  </si>
  <si>
    <t>他内</t>
  </si>
  <si>
    <t>退</t>
  </si>
  <si>
    <t>退𢓴𨓤㥆𡯵</t>
  </si>
  <si>
    <t>古對</t>
  </si>
  <si>
    <t>憒</t>
  </si>
  <si>
    <t>憒幗刏慖䵋䐴簂䈐𪏤蔮</t>
  </si>
  <si>
    <t>胡對</t>
  </si>
  <si>
    <t>潰</t>
  </si>
  <si>
    <t>潰迴繢嬇殨闠䔇螝詯膭僓䜋䛛</t>
  </si>
  <si>
    <t>苦對</t>
  </si>
  <si>
    <t>塊</t>
  </si>
  <si>
    <t>塊凷堁</t>
  </si>
  <si>
    <t>蘇内</t>
  </si>
  <si>
    <t>碎</t>
  </si>
  <si>
    <t>碎𤭢誶啐繀</t>
  </si>
  <si>
    <t>奴對</t>
  </si>
  <si>
    <t>内</t>
  </si>
  <si>
    <t>(內)</t>
  </si>
  <si>
    <t>盧對</t>
  </si>
  <si>
    <t>纇</t>
  </si>
  <si>
    <t>纇耒儽攂酹蘱㔣䒹𥣬𡔇礧䣂銇錑</t>
  </si>
  <si>
    <t>(累)檑</t>
  </si>
  <si>
    <t>補妹</t>
  </si>
  <si>
    <t>背</t>
  </si>
  <si>
    <t>背輩誖</t>
  </si>
  <si>
    <t>褙</t>
  </si>
  <si>
    <t>五對</t>
  </si>
  <si>
    <t>磑</t>
  </si>
  <si>
    <t>蚚</t>
  </si>
  <si>
    <t>徒耐</t>
  </si>
  <si>
    <t>代岱黛黱逮埭𡍖帒袋甙𨠾瑇靆</t>
  </si>
  <si>
    <t>(玳)隶</t>
  </si>
  <si>
    <t>作代</t>
  </si>
  <si>
    <t>載</t>
  </si>
  <si>
    <t>載再縡𨚵𩛥䵧</t>
  </si>
  <si>
    <t>莫代</t>
  </si>
  <si>
    <t>䆀脄</t>
  </si>
  <si>
    <t>先代</t>
  </si>
  <si>
    <t>賽</t>
  </si>
  <si>
    <t>賽簺塞𢞝</t>
  </si>
  <si>
    <t>他代</t>
  </si>
  <si>
    <t>貸</t>
  </si>
  <si>
    <t>貸儓態曃</t>
  </si>
  <si>
    <t>古代</t>
  </si>
  <si>
    <t>漑</t>
  </si>
  <si>
    <t>漑槩摡㕢𠌰㧉</t>
  </si>
  <si>
    <t>(溉)(槪概)</t>
  </si>
  <si>
    <t>慨</t>
  </si>
  <si>
    <t>慨愾欬鎧闓嘅</t>
  </si>
  <si>
    <t>五漑</t>
  </si>
  <si>
    <t>礙</t>
  </si>
  <si>
    <t>礙硋䙷閡儗懝𥝌</t>
  </si>
  <si>
    <t>烏代</t>
  </si>
  <si>
    <t>愛</t>
  </si>
  <si>
    <t>愛㤅𢟪曖僾𥴨靉薆璦</t>
  </si>
  <si>
    <t>瀣</t>
  </si>
  <si>
    <t>瀣㤥劾</t>
  </si>
  <si>
    <t>奴代</t>
  </si>
  <si>
    <t>耐</t>
  </si>
  <si>
    <t>耐螚鼐能佴𣉘耏</t>
  </si>
  <si>
    <t>都代</t>
  </si>
  <si>
    <t>戴</t>
  </si>
  <si>
    <t>落代</t>
  </si>
  <si>
    <t>賚</t>
  </si>
  <si>
    <t>賚萊睞徠勑㾢誺䚅逨</t>
  </si>
  <si>
    <t>倉代</t>
  </si>
  <si>
    <t>菜</t>
  </si>
  <si>
    <t>菜埰棌䰂䐆</t>
  </si>
  <si>
    <t>昨代</t>
  </si>
  <si>
    <t>載裁纔在酨栽𣿐</t>
  </si>
  <si>
    <t>海愛</t>
  </si>
  <si>
    <t>儗</t>
  </si>
  <si>
    <t>方肺</t>
  </si>
  <si>
    <t>廢癈𤼺橃袚𥳊䉬䚨砩</t>
  </si>
  <si>
    <t>方廢</t>
    <phoneticPr fontId="15" type="noConversion"/>
  </si>
  <si>
    <t>肺</t>
  </si>
  <si>
    <t>肺杮㤄䑔</t>
  </si>
  <si>
    <t>於廢</t>
  </si>
  <si>
    <t>穢</t>
  </si>
  <si>
    <t>穢薉濊獩饖䮹</t>
  </si>
  <si>
    <t>符廢</t>
  </si>
  <si>
    <t>吠</t>
  </si>
  <si>
    <t>吠茷𩵥鼣</t>
  </si>
  <si>
    <t>許穢</t>
  </si>
  <si>
    <t>喙</t>
  </si>
  <si>
    <t>喙𤸁𣨶𧾣餯顪</t>
  </si>
  <si>
    <t>渠穢</t>
  </si>
  <si>
    <t>𤜂</t>
  </si>
  <si>
    <t>魚肺</t>
  </si>
  <si>
    <t>刈</t>
  </si>
  <si>
    <t>刈乂㲼㣻𩾘艾䖊䢃</t>
  </si>
  <si>
    <t>章刃</t>
  </si>
  <si>
    <t>震振賑娠侲挋袗𩒉䟴䢻䳲</t>
  </si>
  <si>
    <t>息晉</t>
  </si>
  <si>
    <t>信</t>
  </si>
  <si>
    <t>信訊訙迅囟顖卂汛𤜢奞阠</t>
  </si>
  <si>
    <t>而振</t>
  </si>
  <si>
    <t>刃</t>
  </si>
  <si>
    <t>刃認肕韌仞軔牣杒訒𢂻䀼</t>
  </si>
  <si>
    <t>羊晉</t>
  </si>
  <si>
    <t>𦙍</t>
  </si>
  <si>
    <t>𦙍酳靷引𣌾濥䏖𢯼洕鈏𨋙</t>
  </si>
  <si>
    <t>(胤)</t>
  </si>
  <si>
    <t>良刃</t>
  </si>
  <si>
    <t>遴</t>
  </si>
  <si>
    <t>遴吝悋磷閵𥳞粦燐藺轥轔䗲𩕔𠄈麐䉮𦺸瞵橉鏻甐𧶆𧖔𤌎疄撛㔂躙</t>
  </si>
  <si>
    <t>(躪)</t>
  </si>
  <si>
    <t>必刃</t>
  </si>
  <si>
    <t>儐</t>
  </si>
  <si>
    <t>儐擯殯鬢覕𧸈䚔</t>
  </si>
  <si>
    <t>直刃</t>
  </si>
  <si>
    <t>敶</t>
  </si>
  <si>
    <t>敶陳陣診𨳌</t>
  </si>
  <si>
    <t>時刃</t>
  </si>
  <si>
    <t>愼</t>
  </si>
  <si>
    <t>愼昚蜃</t>
  </si>
  <si>
    <t>(慎)</t>
  </si>
  <si>
    <t>試刃</t>
  </si>
  <si>
    <t>眒</t>
  </si>
  <si>
    <t>眒阠抻</t>
  </si>
  <si>
    <t>去刃</t>
  </si>
  <si>
    <t>菣</t>
  </si>
  <si>
    <t>菣𧼒臤</t>
  </si>
  <si>
    <t>徐刃</t>
  </si>
  <si>
    <t>賮</t>
  </si>
  <si>
    <t>賮燼㶳藎濜壗</t>
  </si>
  <si>
    <t>?</t>
  </si>
  <si>
    <t>贐</t>
  </si>
  <si>
    <t>魚覲</t>
  </si>
  <si>
    <t>憗</t>
  </si>
  <si>
    <t>憗猌垽</t>
  </si>
  <si>
    <t>即刃</t>
  </si>
  <si>
    <t>晉</t>
  </si>
  <si>
    <t>晉㬜搢縉䗯進枃瑨璡𦎷</t>
  </si>
  <si>
    <t>許覲</t>
  </si>
  <si>
    <t>衅</t>
  </si>
  <si>
    <t>衅釁舋</t>
  </si>
  <si>
    <t>陟刃</t>
  </si>
  <si>
    <t>鎭</t>
  </si>
  <si>
    <t>鎭瑱塡</t>
  </si>
  <si>
    <t>(鎮)(填)</t>
  </si>
  <si>
    <t>渠遴</t>
  </si>
  <si>
    <t>僅</t>
  </si>
  <si>
    <t>僅覲殣瑾饉㝻廑瘽墐𠞱歏</t>
  </si>
  <si>
    <t>初覲</t>
  </si>
  <si>
    <t>櫬瀙嚫䞋襯儭齔</t>
  </si>
  <si>
    <t>於刃</t>
  </si>
  <si>
    <t>印</t>
  </si>
  <si>
    <t>印鮣𣱐𩂥</t>
  </si>
  <si>
    <t>丑刃</t>
  </si>
  <si>
    <t>疢</t>
  </si>
  <si>
    <t>疢趁</t>
  </si>
  <si>
    <t>撫刃</t>
  </si>
  <si>
    <t>𣎵</t>
  </si>
  <si>
    <t>𣎵𨷚䚔</t>
  </si>
  <si>
    <t>七遴</t>
  </si>
  <si>
    <t>親寴儭瀙</t>
  </si>
  <si>
    <t>羌印</t>
  </si>
  <si>
    <t>九峻</t>
  </si>
  <si>
    <t>呁</t>
  </si>
  <si>
    <t>呁𧥺</t>
  </si>
  <si>
    <t>之閏</t>
  </si>
  <si>
    <t>稕𦽑諄𥇜盹訰</t>
  </si>
  <si>
    <t>私閏</t>
  </si>
  <si>
    <t>𡺲</t>
  </si>
  <si>
    <t>𡺲峻濬浚陖埈迅鵕𢏤奞𧸩晙迿</t>
  </si>
  <si>
    <t>辭閏</t>
  </si>
  <si>
    <t>殉</t>
  </si>
  <si>
    <t>殉徇侚𢓈</t>
  </si>
  <si>
    <t>子峻</t>
  </si>
  <si>
    <t>儁</t>
  </si>
  <si>
    <t>儁俊晙餕畯駿㕙𪕞寯焌㼱𤮪</t>
  </si>
  <si>
    <t>舒閏</t>
  </si>
  <si>
    <t>舜</t>
  </si>
  <si>
    <t>舜䑞蕣瞬瞚眴䀢鬊</t>
  </si>
  <si>
    <t>如順</t>
  </si>
  <si>
    <t>閠</t>
  </si>
  <si>
    <t>閠潤䏰</t>
  </si>
  <si>
    <t>閏</t>
  </si>
  <si>
    <t>食閏</t>
  </si>
  <si>
    <t>順</t>
  </si>
  <si>
    <t>順揗</t>
  </si>
  <si>
    <t>亡運</t>
  </si>
  <si>
    <t>問璺絻汶紊聞莬脕抆鼤娩</t>
  </si>
  <si>
    <t>王問</t>
  </si>
  <si>
    <t>運</t>
  </si>
  <si>
    <t>運暈餫䩵韗鄆貟䲰忶鶤𧶊韻䚋𧡡𤸫緷</t>
  </si>
  <si>
    <t>(員)(韵)</t>
  </si>
  <si>
    <t>許運</t>
  </si>
  <si>
    <t>訓</t>
  </si>
  <si>
    <t>訓爋臐薰鐼</t>
  </si>
  <si>
    <t>匹問</t>
  </si>
  <si>
    <t>湓</t>
  </si>
  <si>
    <t>湓忿魵瀵</t>
  </si>
  <si>
    <t>方問</t>
  </si>
  <si>
    <t>糞</t>
  </si>
  <si>
    <t>糞𥽒𡊅拚僨奮瀵㱵</t>
  </si>
  <si>
    <t>𥽒爲糞異體字,或作𥻰</t>
  </si>
  <si>
    <t>於問</t>
  </si>
  <si>
    <t>醖</t>
  </si>
  <si>
    <t>醖愠緼蕰</t>
  </si>
  <si>
    <t>(醞)(慍)(縕)(藴)</t>
  </si>
  <si>
    <t>居運</t>
  </si>
  <si>
    <t>攈</t>
  </si>
  <si>
    <t>攈捃皸𧱝䝍</t>
  </si>
  <si>
    <t>渠運</t>
  </si>
  <si>
    <t>郡</t>
  </si>
  <si>
    <t>扶問</t>
  </si>
  <si>
    <t>分㿎𢅯秎坋</t>
  </si>
  <si>
    <t>(份)</t>
  </si>
  <si>
    <t>香靳</t>
  </si>
  <si>
    <t>焮炘㾙庍𦜓脪</t>
  </si>
  <si>
    <t>居焮</t>
  </si>
  <si>
    <t>靳</t>
  </si>
  <si>
    <t>靳斤㧆㨷劤</t>
  </si>
  <si>
    <t>(勁)</t>
  </si>
  <si>
    <t>巨靳</t>
  </si>
  <si>
    <t>於靳</t>
  </si>
  <si>
    <t>㒚</t>
  </si>
  <si>
    <t>㒚懚隱檼𤔌㥯㶏㡥</t>
  </si>
  <si>
    <t>吾靳</t>
  </si>
  <si>
    <t>垽</t>
  </si>
  <si>
    <t>魚怨</t>
  </si>
  <si>
    <t>願𩕾傆愿</t>
  </si>
  <si>
    <t>於願</t>
  </si>
  <si>
    <t>怨</t>
  </si>
  <si>
    <t>怨䛄</t>
  </si>
  <si>
    <t>方願</t>
  </si>
  <si>
    <t>販</t>
  </si>
  <si>
    <t>販畈</t>
  </si>
  <si>
    <t>去願</t>
  </si>
  <si>
    <t>劵</t>
  </si>
  <si>
    <t>劵絭勸虇綣韏</t>
  </si>
  <si>
    <t>(券)</t>
  </si>
  <si>
    <t>無販</t>
  </si>
  <si>
    <t>万</t>
  </si>
  <si>
    <t>万萬輓蔓曼蟃鰻𨞼娩獌䝡䨲𦂔贎䡬㿸脕鬗</t>
  </si>
  <si>
    <t>原䨲右下無點</t>
  </si>
  <si>
    <t>符万</t>
  </si>
  <si>
    <t>飯𩚳閞𥹇㶗𧉤</t>
  </si>
  <si>
    <t>飰</t>
  </si>
  <si>
    <t>芳万</t>
  </si>
  <si>
    <t>嬔</t>
  </si>
  <si>
    <t>嬔㽹𨠒𡗹𣀔㤆娩𠠵㪻汳</t>
  </si>
  <si>
    <t>居万</t>
  </si>
  <si>
    <t>建</t>
  </si>
  <si>
    <t>建旔</t>
  </si>
  <si>
    <t>於建</t>
  </si>
  <si>
    <t>堰</t>
  </si>
  <si>
    <t>堰鄢郾䞁傿褗㰽漹嫣𡙷</t>
  </si>
  <si>
    <t>16-&gt;10</t>
  </si>
  <si>
    <t>躽匽椻</t>
  </si>
  <si>
    <t>許建</t>
  </si>
  <si>
    <t>獻</t>
  </si>
  <si>
    <t>獻憲𧾨瀗</t>
  </si>
  <si>
    <t>虚願</t>
  </si>
  <si>
    <t>楥</t>
  </si>
  <si>
    <t>楥楦韗𩋢</t>
  </si>
  <si>
    <t>渠建</t>
  </si>
  <si>
    <t>健</t>
  </si>
  <si>
    <t>健腱</t>
  </si>
  <si>
    <t>踺</t>
  </si>
  <si>
    <t>𣀔</t>
  </si>
  <si>
    <t>于願</t>
  </si>
  <si>
    <t>語堰</t>
    <phoneticPr fontId="15" type="noConversion"/>
  </si>
  <si>
    <t>𤬝</t>
  </si>
  <si>
    <t>𤬝鬳</t>
  </si>
  <si>
    <t>臼万</t>
  </si>
  <si>
    <t>居願</t>
  </si>
  <si>
    <t>卛</t>
  </si>
  <si>
    <t>卛絭</t>
  </si>
  <si>
    <t>卛十部左上有一點</t>
  </si>
  <si>
    <t>胡困</t>
  </si>
  <si>
    <t>慁溷俒圂</t>
  </si>
  <si>
    <t>都困</t>
  </si>
  <si>
    <t>頓</t>
  </si>
  <si>
    <t>頓扽敦</t>
  </si>
  <si>
    <t>蘇困</t>
  </si>
  <si>
    <t>巽</t>
  </si>
  <si>
    <t>巽𩕧潠𠹀遜愻</t>
  </si>
  <si>
    <t>苦悶</t>
  </si>
  <si>
    <t>困</t>
  </si>
  <si>
    <t>困𣏔涃𩒱</t>
  </si>
  <si>
    <t>奴困</t>
  </si>
  <si>
    <t>嫩</t>
  </si>
  <si>
    <t>嫩媆腝抐</t>
  </si>
  <si>
    <t>烏困</t>
  </si>
  <si>
    <t>揾</t>
  </si>
  <si>
    <t>揾䭡</t>
  </si>
  <si>
    <t>(搵）</t>
  </si>
  <si>
    <t>莫困</t>
  </si>
  <si>
    <t>悶</t>
  </si>
  <si>
    <t>悶懣</t>
  </si>
  <si>
    <t>徂悶</t>
  </si>
  <si>
    <t>鐏</t>
  </si>
  <si>
    <t>鐏臶栫𦪚鱒</t>
  </si>
  <si>
    <t>古困</t>
  </si>
  <si>
    <t>睔</t>
  </si>
  <si>
    <t>睔睴琯璭㴫𧬪謴</t>
  </si>
  <si>
    <t>普悶</t>
  </si>
  <si>
    <t>噴</t>
  </si>
  <si>
    <t>噴歕湓</t>
  </si>
  <si>
    <t>徒困</t>
  </si>
  <si>
    <t>鈍</t>
  </si>
  <si>
    <t>鈍遁遯鶨𩔂</t>
  </si>
  <si>
    <t>倉困</t>
  </si>
  <si>
    <t>寸</t>
  </si>
  <si>
    <t>寸䍎</t>
  </si>
  <si>
    <t>蒲悶</t>
  </si>
  <si>
    <t>坌</t>
  </si>
  <si>
    <t>坌𣴞</t>
  </si>
  <si>
    <t>五困</t>
  </si>
  <si>
    <t>顐</t>
  </si>
  <si>
    <t>顐諢</t>
  </si>
  <si>
    <t>盧困</t>
  </si>
  <si>
    <t>論溣碖</t>
  </si>
  <si>
    <t>甫悶</t>
  </si>
  <si>
    <t>呼悶</t>
  </si>
  <si>
    <t>惛</t>
  </si>
  <si>
    <t>子寸</t>
  </si>
  <si>
    <t>焌</t>
  </si>
  <si>
    <t>焌𩯄捘</t>
  </si>
  <si>
    <t>胡艮</t>
  </si>
  <si>
    <t>古恨</t>
  </si>
  <si>
    <t>艮</t>
  </si>
  <si>
    <t>艮茛珢詪</t>
  </si>
  <si>
    <t>五恨</t>
  </si>
  <si>
    <t>䭓</t>
  </si>
  <si>
    <t>烏恨</t>
  </si>
  <si>
    <t>䭡</t>
  </si>
  <si>
    <t>侯旰</t>
  </si>
  <si>
    <t>翰捍扞鼾螒垾豻釬汗悍瀚閈𤿧駻雗䮧馯𧃙䏷忓㢨矸㲦㪋𩹼</t>
  </si>
  <si>
    <t>他旦</t>
  </si>
  <si>
    <t>炭</t>
  </si>
  <si>
    <t>炭歎嘆湠𣁗㛶</t>
  </si>
  <si>
    <t>[碳]</t>
  </si>
  <si>
    <t>烏旰</t>
  </si>
  <si>
    <t>按</t>
  </si>
  <si>
    <t>按案洝晏荌䢿䅁</t>
  </si>
  <si>
    <t>6-&gt;7!</t>
  </si>
  <si>
    <t>得按</t>
  </si>
  <si>
    <t>旦</t>
  </si>
  <si>
    <t>旦疸鴠觛狚𢘇笪㡺</t>
  </si>
  <si>
    <t>徒案</t>
  </si>
  <si>
    <t>憚</t>
  </si>
  <si>
    <t>憚彈澶僤但撣</t>
  </si>
  <si>
    <t>古案</t>
  </si>
  <si>
    <t>旰</t>
  </si>
  <si>
    <t>旰榦倝幹杆𧹳盰骭𣵼𢁗矸</t>
  </si>
  <si>
    <t>五旰</t>
  </si>
  <si>
    <t>岸</t>
  </si>
  <si>
    <t>岸犴豻頇䮗㷳𡹼喭𨲊</t>
  </si>
  <si>
    <t>苦旰</t>
  </si>
  <si>
    <t>侃偘靬看衎䳚</t>
  </si>
  <si>
    <t>呼旰</t>
  </si>
  <si>
    <t>漢</t>
  </si>
  <si>
    <t>漢暵𤳉熯䍐𡅽𤅩䎯厂</t>
  </si>
  <si>
    <t>䍐(罕)</t>
  </si>
  <si>
    <t>郎旰</t>
  </si>
  <si>
    <t>爛</t>
  </si>
  <si>
    <t>爛爤瀾𢒞糷鑭讕</t>
  </si>
  <si>
    <t>奴案</t>
  </si>
  <si>
    <t>攤灘難𦍀㬮𢅼</t>
  </si>
  <si>
    <t>蒼案</t>
  </si>
  <si>
    <t>粲</t>
  </si>
  <si>
    <t>粲㛑燦璨薒𪆶</t>
  </si>
  <si>
    <t>蘇旰</t>
  </si>
  <si>
    <t>繖</t>
  </si>
  <si>
    <t>繖𢿱散帴䈀𣀧</t>
  </si>
  <si>
    <t>𢿨</t>
  </si>
  <si>
    <t>則旰</t>
  </si>
  <si>
    <t>賛</t>
  </si>
  <si>
    <t>賛讃鄼饡趲灒𡳋㜺䰖襸攅</t>
  </si>
  <si>
    <t>(贊)(讚)</t>
  </si>
  <si>
    <t>徂賛</t>
  </si>
  <si>
    <t>㜺</t>
  </si>
  <si>
    <t>㜺䏼𣧻穳囋</t>
  </si>
  <si>
    <t>瓚</t>
  </si>
  <si>
    <t>胡玩</t>
  </si>
  <si>
    <t>換逭𩁧肒垸䯘漶䀓𤴯</t>
  </si>
  <si>
    <t>子筭</t>
  </si>
  <si>
    <t>䂎</t>
  </si>
  <si>
    <t>䂎鑚</t>
  </si>
  <si>
    <t>(鑽)</t>
  </si>
  <si>
    <t>烏貫</t>
  </si>
  <si>
    <t>惋</t>
  </si>
  <si>
    <t>惋腕𦞿捥睕琬</t>
  </si>
  <si>
    <t>古玩</t>
  </si>
  <si>
    <t>貫</t>
  </si>
  <si>
    <t>貫矔祼館瓘鑵𤼐痯灌雚鸛樌鏆㷄懽錧爟遦冠觀涫悹悺盥棺毌婠䘾</t>
  </si>
  <si>
    <t>(舘)鱹綰䗰罐莞巏𨝑𥆗雚</t>
  </si>
  <si>
    <t>七亂</t>
  </si>
  <si>
    <t>竄</t>
  </si>
  <si>
    <t>竄鑹爨殩䂎</t>
  </si>
  <si>
    <t>(躥)</t>
  </si>
  <si>
    <t>五換</t>
  </si>
  <si>
    <t>玩</t>
  </si>
  <si>
    <t>玩貦翫妧忨</t>
  </si>
  <si>
    <t>徒玩</t>
  </si>
  <si>
    <t>段</t>
  </si>
  <si>
    <t>段毈椴</t>
  </si>
  <si>
    <t>郎段</t>
  </si>
  <si>
    <t>亂</t>
  </si>
  <si>
    <t>亂灓𢿢𤔔</t>
  </si>
  <si>
    <t>丁貫</t>
  </si>
  <si>
    <t>鍛</t>
  </si>
  <si>
    <t>鍛腶碫斷瑖踹</t>
  </si>
  <si>
    <t>断</t>
  </si>
  <si>
    <t>通貫</t>
  </si>
  <si>
    <t>彖</t>
  </si>
  <si>
    <t>彖褖貒湪</t>
  </si>
  <si>
    <t>火貫</t>
  </si>
  <si>
    <t>喚</t>
  </si>
  <si>
    <t>喚嚾𡅽煥奐渙𥈉喛</t>
  </si>
  <si>
    <t>蘇貫</t>
  </si>
  <si>
    <t>筭</t>
  </si>
  <si>
    <t>筭蒜笇祘</t>
  </si>
  <si>
    <t>(算)</t>
  </si>
  <si>
    <t>莫半</t>
  </si>
  <si>
    <t>縵</t>
  </si>
  <si>
    <t>縵幔漫𢿜𦔔獌䝢墁鏝謾</t>
  </si>
  <si>
    <t>[熳]</t>
  </si>
  <si>
    <t>博慢?</t>
  </si>
  <si>
    <t>半</t>
  </si>
  <si>
    <t>半絆靽姅𩢔㪵𠯘</t>
  </si>
  <si>
    <t>普半</t>
  </si>
  <si>
    <t>判</t>
  </si>
  <si>
    <t>判泮頖沜眫姅冸牉</t>
  </si>
  <si>
    <t>薄半</t>
  </si>
  <si>
    <t>叛</t>
  </si>
  <si>
    <t>叛𡞟畔伴</t>
  </si>
  <si>
    <t>奴亂</t>
  </si>
  <si>
    <t>偄</t>
  </si>
  <si>
    <t>偄愞稬渜𪋐</t>
  </si>
  <si>
    <t>在玩</t>
  </si>
  <si>
    <t>攅</t>
  </si>
  <si>
    <t>口喚</t>
  </si>
  <si>
    <t>䥗</t>
  </si>
  <si>
    <t>䥗䲌</t>
  </si>
  <si>
    <t>古晏</t>
  </si>
  <si>
    <t>諫澗鐧</t>
  </si>
  <si>
    <t>五晏</t>
  </si>
  <si>
    <t>鴈</t>
  </si>
  <si>
    <t>鴈鳫雁贋偐𤜵</t>
  </si>
  <si>
    <t>(贗)</t>
  </si>
  <si>
    <t>烏澗</t>
  </si>
  <si>
    <t>晏</t>
  </si>
  <si>
    <t>晏騴䁙鴳鷃</t>
  </si>
  <si>
    <t>所晏</t>
  </si>
  <si>
    <t>訕</t>
  </si>
  <si>
    <t>訕汕狦𦌔疝柵䴮</t>
  </si>
  <si>
    <t>下晏</t>
  </si>
  <si>
    <t>骭</t>
  </si>
  <si>
    <t>骭娨</t>
  </si>
  <si>
    <t>謨晏</t>
  </si>
  <si>
    <t>慢</t>
  </si>
  <si>
    <t>慢嫚謾縵㾺</t>
  </si>
  <si>
    <t>烏患</t>
  </si>
  <si>
    <t>綰贃𩈬</t>
  </si>
  <si>
    <t>胡慣</t>
  </si>
  <si>
    <t>患</t>
  </si>
  <si>
    <t>患𢠶擐宦轘豢䍺槵繯</t>
  </si>
  <si>
    <t>古患</t>
  </si>
  <si>
    <t>慣</t>
  </si>
  <si>
    <t>慣丱摜倌串矔</t>
  </si>
  <si>
    <t>生患</t>
  </si>
  <si>
    <t>㝈</t>
  </si>
  <si>
    <t>㝈涮</t>
  </si>
  <si>
    <t>(孿)</t>
  </si>
  <si>
    <t>初患</t>
  </si>
  <si>
    <t>篡</t>
  </si>
  <si>
    <t>五患</t>
  </si>
  <si>
    <t>薍</t>
  </si>
  <si>
    <t>士諫</t>
  </si>
  <si>
    <t>輚</t>
  </si>
  <si>
    <t>輚棧虥𧮺䗃</t>
  </si>
  <si>
    <t>普患</t>
  </si>
  <si>
    <t>襻</t>
  </si>
  <si>
    <t>女患</t>
  </si>
  <si>
    <t>初鴈</t>
  </si>
  <si>
    <t>鏟</t>
  </si>
  <si>
    <t>鏟䴼羼</t>
  </si>
  <si>
    <t>丑晏</t>
  </si>
  <si>
    <t>㬄</t>
  </si>
  <si>
    <t>㬄㾺</t>
  </si>
  <si>
    <t>古莧</t>
  </si>
  <si>
    <t>襇𤜵間覸𨣇𧙧</t>
  </si>
  <si>
    <t>侯襇</t>
  </si>
  <si>
    <t>莧</t>
  </si>
  <si>
    <t>莧藖粯</t>
  </si>
  <si>
    <t>蒲莧</t>
  </si>
  <si>
    <t>瓣</t>
  </si>
  <si>
    <t>瓣辨辦釆</t>
  </si>
  <si>
    <t>4?</t>
  </si>
  <si>
    <t>匹莧</t>
  </si>
  <si>
    <t>盻</t>
  </si>
  <si>
    <t>盻𥌊</t>
  </si>
  <si>
    <t>(盼)</t>
  </si>
  <si>
    <t>胡辨</t>
  </si>
  <si>
    <t>幻</t>
  </si>
  <si>
    <t>亡莧</t>
  </si>
  <si>
    <t>蔄</t>
  </si>
  <si>
    <t>丈莧</t>
  </si>
  <si>
    <t>袒</t>
  </si>
  <si>
    <t>袒綻䋎</t>
  </si>
  <si>
    <t>晡幻</t>
    <phoneticPr fontId="15" type="noConversion"/>
  </si>
  <si>
    <t>古幻</t>
  </si>
  <si>
    <t>蘇佃</t>
  </si>
  <si>
    <t>霰䨘𩆵㪇𢊰先汛軐𥰳</t>
  </si>
  <si>
    <t>𥰳右下从卂</t>
  </si>
  <si>
    <t>倉甸</t>
  </si>
  <si>
    <t>蒨</t>
  </si>
  <si>
    <t>蒨茜輤綪倩芊䛹棈𢂺𧚫䍎䑶篟</t>
  </si>
  <si>
    <t>許縣</t>
  </si>
  <si>
    <t>絢</t>
  </si>
  <si>
    <t>絢絃夐眴駽𧾣㧦讂</t>
  </si>
  <si>
    <t>黃練</t>
  </si>
  <si>
    <t>縣</t>
  </si>
  <si>
    <t>縣寰袨眩炫衒𧗳䝮贙𩑹迿姰玹䀏眴</t>
  </si>
  <si>
    <t>古縣</t>
  </si>
  <si>
    <t>睊</t>
  </si>
  <si>
    <t>睊讂瓹䣺𦌾罥懁䡓獧狷㢾</t>
  </si>
  <si>
    <t>堂練</t>
  </si>
  <si>
    <t>電</t>
  </si>
  <si>
    <t>電殿奠畋澱淀甸佃鈿闐涏𪑩塡窴壂㞟𡱂𧽍</t>
  </si>
  <si>
    <t>(靛)(填)</t>
  </si>
  <si>
    <t>他甸</t>
  </si>
  <si>
    <t>瑱</t>
  </si>
  <si>
    <t>瑱顚滇睼</t>
  </si>
  <si>
    <t>郎甸</t>
  </si>
  <si>
    <t>練</t>
  </si>
  <si>
    <t>練浰鍊揀楝㼑鰊僆萰堜湅𣿊㪝𣞰𤗛</t>
  </si>
  <si>
    <t>古電</t>
  </si>
  <si>
    <t>見鋻</t>
  </si>
  <si>
    <t>[毽]梘</t>
  </si>
  <si>
    <t>奴甸</t>
  </si>
  <si>
    <t>晛</t>
  </si>
  <si>
    <t>晛㬗㜣㲽</t>
  </si>
  <si>
    <t>苦甸</t>
  </si>
  <si>
    <t>俔</t>
  </si>
  <si>
    <t>俔牽菣蜆㯠涀汧䵖</t>
  </si>
  <si>
    <t>刪晛</t>
  </si>
  <si>
    <t>胡甸</t>
  </si>
  <si>
    <t>見現涀𨘇</t>
  </si>
  <si>
    <t>吾甸</t>
  </si>
  <si>
    <t>硯</t>
  </si>
  <si>
    <t>硯研𨁍𤜵豜趼</t>
  </si>
  <si>
    <t>於甸</t>
  </si>
  <si>
    <t>宴</t>
  </si>
  <si>
    <t>宴驠燕鷰醼讌嬿嚥咽㬫溎酀𥉛</t>
  </si>
  <si>
    <t>作甸</t>
  </si>
  <si>
    <t>薦</t>
  </si>
  <si>
    <t>薦𧲛</t>
  </si>
  <si>
    <t>[牮]</t>
  </si>
  <si>
    <t>莫甸</t>
  </si>
  <si>
    <t>麫</t>
  </si>
  <si>
    <t>麫麵瞑眄㴐𡧍𩈹𥻩</t>
  </si>
  <si>
    <t>(麪)</t>
  </si>
  <si>
    <t>普麵</t>
  </si>
  <si>
    <t>片</t>
  </si>
  <si>
    <t>片䏒㸤</t>
  </si>
  <si>
    <t>在甸</t>
  </si>
  <si>
    <t>荐</t>
  </si>
  <si>
    <t>荐洊臶栫瀳袸𨷓</t>
  </si>
  <si>
    <t>烏縣</t>
  </si>
  <si>
    <t>䬼</t>
  </si>
  <si>
    <t>䬼裫噮肙</t>
  </si>
  <si>
    <t>都甸</t>
  </si>
  <si>
    <t>殿</t>
  </si>
  <si>
    <t>殿唸𠿍</t>
  </si>
  <si>
    <t>呼甸</t>
  </si>
  <si>
    <t>𩎌</t>
  </si>
  <si>
    <t>(韅)</t>
  </si>
  <si>
    <t>私箭</t>
  </si>
  <si>
    <t>線綫惗鮮</t>
  </si>
  <si>
    <t>[腺]</t>
  </si>
  <si>
    <t>之膳</t>
  </si>
  <si>
    <t>戰</t>
  </si>
  <si>
    <t>戰顫</t>
  </si>
  <si>
    <t>時戰</t>
  </si>
  <si>
    <t>繕</t>
  </si>
  <si>
    <t>繕鄯擅膳饍僐禪䄠單𤮜𦉕嬗</t>
  </si>
  <si>
    <t>魚變</t>
  </si>
  <si>
    <t>彥</t>
  </si>
  <si>
    <t>彥唁喭甗諺這</t>
  </si>
  <si>
    <t>(彦)</t>
  </si>
  <si>
    <t>去戰</t>
  </si>
  <si>
    <t>譴</t>
  </si>
  <si>
    <t>譴遣䪈晵繾</t>
  </si>
  <si>
    <t>吉掾</t>
  </si>
  <si>
    <t>絹</t>
  </si>
  <si>
    <t>絹狷鄄㯞䚈</t>
  </si>
  <si>
    <t>王眷</t>
  </si>
  <si>
    <t>瑗</t>
  </si>
  <si>
    <t>瑗援媛褑院</t>
  </si>
  <si>
    <t>彌箭</t>
  </si>
  <si>
    <t>面</t>
  </si>
  <si>
    <t>面偭</t>
  </si>
  <si>
    <t>尺絹</t>
  </si>
  <si>
    <t>釧</t>
  </si>
  <si>
    <t>釧竁穿諯</t>
  </si>
  <si>
    <t>[串]</t>
  </si>
  <si>
    <t>以絹</t>
  </si>
  <si>
    <t>掾</t>
  </si>
  <si>
    <t>掾縁𢐄䬇</t>
  </si>
  <si>
    <t>(緣)</t>
  </si>
  <si>
    <t>陟扇</t>
  </si>
  <si>
    <t>𩥇</t>
  </si>
  <si>
    <t>𩥇𧝑襢</t>
  </si>
  <si>
    <t>人絹</t>
  </si>
  <si>
    <t>𤲬</t>
  </si>
  <si>
    <t>子賤</t>
  </si>
  <si>
    <t>箭</t>
  </si>
  <si>
    <t>箭𥳭鬋葥湔榗籛濺煎</t>
  </si>
  <si>
    <t>昌戰</t>
  </si>
  <si>
    <t>硟</t>
  </si>
  <si>
    <t>式戰</t>
  </si>
  <si>
    <t>扇</t>
  </si>
  <si>
    <t>扇煽傓𧎥𦶋𥰢</t>
  </si>
  <si>
    <t>[騸]</t>
  </si>
  <si>
    <t>於扇</t>
  </si>
  <si>
    <t>躽</t>
  </si>
  <si>
    <t>躽𥈔堰</t>
  </si>
  <si>
    <t>居倦</t>
  </si>
  <si>
    <t>眷</t>
  </si>
  <si>
    <t>眷睠捲弮卷桊帣絭犈觠𧯦飬䖭𥸭勬</t>
  </si>
  <si>
    <t>渠卷</t>
  </si>
  <si>
    <t>倦</t>
  </si>
  <si>
    <t>倦𣜨韏襈淃</t>
  </si>
  <si>
    <t>力卷</t>
  </si>
  <si>
    <t>戀</t>
  </si>
  <si>
    <t>戀灓䜌孌</t>
  </si>
  <si>
    <t>丑戀</t>
  </si>
  <si>
    <t>猭鶨</t>
  </si>
  <si>
    <t>彼眷</t>
  </si>
  <si>
    <t>變</t>
  </si>
  <si>
    <t>所眷</t>
  </si>
  <si>
    <t>𨏉</t>
  </si>
  <si>
    <t>𨏉㝈</t>
  </si>
  <si>
    <t>七絹</t>
  </si>
  <si>
    <t>縓</t>
  </si>
  <si>
    <t>縓諯𥆊</t>
  </si>
  <si>
    <t>皮變</t>
  </si>
  <si>
    <t>卞</t>
  </si>
  <si>
    <t>卞拚抃弁𡭪汴㺕閞昪匥䒪笲㺹忭䪻</t>
  </si>
  <si>
    <t>辝戀</t>
  </si>
  <si>
    <t>㳬</t>
  </si>
  <si>
    <t>㳬鏇縼𢳄旋嫙䍻𧾩𦛔</t>
  </si>
  <si>
    <t>(漩)</t>
  </si>
  <si>
    <t>息眷</t>
  </si>
  <si>
    <t>選𤂳𤂿䍻𦌔䠣繏渲</t>
  </si>
  <si>
    <t>士戀</t>
  </si>
  <si>
    <t>籑</t>
  </si>
  <si>
    <t>籑饌𦠆襈僎譔𤩄僝𠨎</t>
  </si>
  <si>
    <t>莊眷</t>
  </si>
  <si>
    <t>孨</t>
  </si>
  <si>
    <t>直戀</t>
  </si>
  <si>
    <t>傳</t>
  </si>
  <si>
    <t>傳𦁆</t>
  </si>
  <si>
    <t>才線</t>
  </si>
  <si>
    <t>賤</t>
  </si>
  <si>
    <t>賤諓餞</t>
  </si>
  <si>
    <t>似面</t>
  </si>
  <si>
    <t>羡</t>
  </si>
  <si>
    <t>羡䢭</t>
  </si>
  <si>
    <t>匹戰</t>
  </si>
  <si>
    <t>騗</t>
  </si>
  <si>
    <t>騗偏</t>
  </si>
  <si>
    <t>(騙)</t>
  </si>
  <si>
    <t>時釧</t>
  </si>
  <si>
    <t>𢮛</t>
  </si>
  <si>
    <t>𢮛叀</t>
  </si>
  <si>
    <t>女箭</t>
  </si>
  <si>
    <t>輾</t>
  </si>
  <si>
    <t>輾碾</t>
  </si>
  <si>
    <t>知戀</t>
  </si>
  <si>
    <t>囀</t>
  </si>
  <si>
    <t>囀傳轉</t>
  </si>
  <si>
    <t>于線</t>
    <phoneticPr fontId="15" type="noConversion"/>
  </si>
  <si>
    <t>衍</t>
  </si>
  <si>
    <t>衍莚羡狿延涎䢭𠻤</t>
  </si>
  <si>
    <t>婢面</t>
  </si>
  <si>
    <t>持碾</t>
  </si>
  <si>
    <t>邅纏</t>
  </si>
  <si>
    <t>連彦</t>
  </si>
  <si>
    <t>𤹨</t>
  </si>
  <si>
    <t>𤹨漣</t>
  </si>
  <si>
    <t>區倦</t>
  </si>
  <si>
    <t>𥛁</t>
  </si>
  <si>
    <t>𥛁飬䠣</t>
  </si>
  <si>
    <t>之囀</t>
  </si>
  <si>
    <t>方見</t>
  </si>
  <si>
    <t>徧</t>
  </si>
  <si>
    <t>徧遍</t>
  </si>
  <si>
    <t>蘇弔</t>
  </si>
  <si>
    <t>嘯歗㩋䐹熽</t>
  </si>
  <si>
    <t>他弔</t>
  </si>
  <si>
    <t>糶</t>
  </si>
  <si>
    <t>糶粜眺覜趒咷頫窱鋽絩</t>
  </si>
  <si>
    <t>多嘯</t>
  </si>
  <si>
    <t>弔</t>
  </si>
  <si>
    <t>弔伄瘹釣窵蔦𨑩</t>
  </si>
  <si>
    <t>[吊]</t>
  </si>
  <si>
    <t>古弔</t>
  </si>
  <si>
    <t>叫</t>
  </si>
  <si>
    <t>叫訆徼𢅎譥激噭嘂獥敫鸄𨎬</t>
  </si>
  <si>
    <t>奴弔</t>
  </si>
  <si>
    <t>尿</t>
  </si>
  <si>
    <t>尿㞙</t>
  </si>
  <si>
    <t>徒弔</t>
  </si>
  <si>
    <t>藋</t>
  </si>
  <si>
    <t>藋銚掉調莜𥁮嬥</t>
  </si>
  <si>
    <t>苦弔</t>
  </si>
  <si>
    <t>竅</t>
  </si>
  <si>
    <t>竅𢵿</t>
  </si>
  <si>
    <t>撽撬</t>
  </si>
  <si>
    <t>力弔</t>
  </si>
  <si>
    <t>𩕐</t>
  </si>
  <si>
    <t>𩕐尥嫽料嘹鐐璙𦌒炓</t>
  </si>
  <si>
    <t>五弔</t>
  </si>
  <si>
    <t>顤</t>
  </si>
  <si>
    <t>顤獟澆𪖐𠹑</t>
  </si>
  <si>
    <t>烏叫</t>
  </si>
  <si>
    <t>窔</t>
  </si>
  <si>
    <t>窔𥦒</t>
  </si>
  <si>
    <t>火弔</t>
  </si>
  <si>
    <t>𢿿</t>
  </si>
  <si>
    <t>𢿿嬈娎</t>
  </si>
  <si>
    <t>私妙</t>
  </si>
  <si>
    <t>𥬇</t>
  </si>
  <si>
    <t>𥬇㗛肖韒鞘</t>
  </si>
  <si>
    <t>照炤詔𨹸𠧙</t>
  </si>
  <si>
    <t>弋照</t>
  </si>
  <si>
    <t>燿</t>
  </si>
  <si>
    <t>燿鷂摇覞𧡷耀曜𧢢矅㞁𣤦筄趭鷣䔄艞讑</t>
  </si>
  <si>
    <t>趡改作趭</t>
  </si>
  <si>
    <r>
      <t>於</t>
    </r>
    <r>
      <rPr>
        <sz val="24"/>
        <color rgb="FFC00000"/>
        <rFont val="PMingLiU-ExtB"/>
        <family val="3"/>
        <charset val="134"/>
      </rPr>
      <t>𥬇</t>
    </r>
    <phoneticPr fontId="15" type="noConversion"/>
  </si>
  <si>
    <t>要葽約</t>
  </si>
  <si>
    <t>直照</t>
  </si>
  <si>
    <t>召</t>
  </si>
  <si>
    <t>寔照</t>
  </si>
  <si>
    <t>邵</t>
  </si>
  <si>
    <t>邵召劭𠧙𠣫䬰卲</t>
  </si>
  <si>
    <t>渠廟</t>
  </si>
  <si>
    <t>嶠</t>
  </si>
  <si>
    <t>嶠轎</t>
  </si>
  <si>
    <t>匹妙</t>
  </si>
  <si>
    <t>剽</t>
  </si>
  <si>
    <t>剽彯㬓漂僄翲䏇勡摽嫖慓</t>
  </si>
  <si>
    <t>[票]</t>
  </si>
  <si>
    <t>即消</t>
    <phoneticPr fontId="15" type="noConversion"/>
  </si>
  <si>
    <t>噍</t>
  </si>
  <si>
    <t>噍誚劁趡</t>
  </si>
  <si>
    <r>
      <t>彌</t>
    </r>
    <r>
      <rPr>
        <sz val="24"/>
        <color rgb="FFC00000"/>
        <rFont val="PMingLiU-ExtB"/>
        <family val="3"/>
        <charset val="134"/>
      </rPr>
      <t>𥬇</t>
    </r>
    <phoneticPr fontId="15" type="noConversion"/>
  </si>
  <si>
    <t>妙</t>
  </si>
  <si>
    <t>妙玅篎</t>
  </si>
  <si>
    <t>七肖</t>
  </si>
  <si>
    <t>陗</t>
  </si>
  <si>
    <t>陗峭篍㴥哨俏帩𪑊</t>
  </si>
  <si>
    <t>力照</t>
  </si>
  <si>
    <t>𤊽</t>
  </si>
  <si>
    <t>𤊽燎㙩𤻲療熮膫鷯</t>
  </si>
  <si>
    <t>(尞)</t>
  </si>
  <si>
    <t>丘召</t>
  </si>
  <si>
    <t>趬</t>
  </si>
  <si>
    <t>趬𠿕㢗譑㚁</t>
  </si>
  <si>
    <t>牛召</t>
  </si>
  <si>
    <t>𧇠</t>
  </si>
  <si>
    <t>子肖</t>
  </si>
  <si>
    <t>醮</t>
  </si>
  <si>
    <t>醮𥛲釂皭潐爝䩌僬趡𥡤䂃</t>
  </si>
  <si>
    <t>缺⿰禾⿱酉灬</t>
  </si>
  <si>
    <t>𥡤(癄)</t>
  </si>
  <si>
    <t>眉召</t>
  </si>
  <si>
    <t>廟</t>
  </si>
  <si>
    <t>廟庿</t>
  </si>
  <si>
    <t>毗召</t>
  </si>
  <si>
    <t>驃</t>
  </si>
  <si>
    <t>票</t>
  </si>
  <si>
    <t>失照</t>
  </si>
  <si>
    <t>少燒</t>
  </si>
  <si>
    <t>丑召</t>
  </si>
  <si>
    <t>方廟</t>
  </si>
  <si>
    <t>裱</t>
  </si>
  <si>
    <t>裱俵</t>
  </si>
  <si>
    <t>巨要</t>
  </si>
  <si>
    <t>人要</t>
  </si>
  <si>
    <t>饒繞</t>
  </si>
  <si>
    <t>胡敎</t>
  </si>
  <si>
    <t>效効校斅㤊俲𣱓詨</t>
  </si>
  <si>
    <t>古孝</t>
  </si>
  <si>
    <t>敎</t>
  </si>
  <si>
    <t>敎𢼂窖校鉸酵覺膠較𡥈珓</t>
  </si>
  <si>
    <t>(教)</t>
  </si>
  <si>
    <t>呼敎</t>
  </si>
  <si>
    <t>孝</t>
  </si>
  <si>
    <t>孝哮涍嗃詨𡦳</t>
  </si>
  <si>
    <t>都敎</t>
  </si>
  <si>
    <t>罩</t>
  </si>
  <si>
    <t>罩䈇䍜䞴鵫</t>
  </si>
  <si>
    <t>北敎</t>
  </si>
  <si>
    <t>豹</t>
  </si>
  <si>
    <t>豹𧭤𢖔爆䶂</t>
  </si>
  <si>
    <t>苦敎</t>
  </si>
  <si>
    <t>敲礉巧</t>
  </si>
  <si>
    <t>莫敎</t>
  </si>
  <si>
    <t>皃</t>
  </si>
  <si>
    <t>皃䫉貌䡚𢂹緢𢅉</t>
  </si>
  <si>
    <t>匹皃</t>
  </si>
  <si>
    <t>奅</t>
  </si>
  <si>
    <t>奅窌炮抛皰礮</t>
  </si>
  <si>
    <t>(疱)</t>
  </si>
  <si>
    <t>丑敎</t>
  </si>
  <si>
    <t>趠</t>
  </si>
  <si>
    <t>趠踔</t>
  </si>
  <si>
    <t>所敎</t>
  </si>
  <si>
    <t>稍</t>
  </si>
  <si>
    <t>稍潲揱𣕇娋𨛍𦓴</t>
  </si>
  <si>
    <t>直敎</t>
  </si>
  <si>
    <t>棹</t>
  </si>
  <si>
    <t>棹櫂濯㷹</t>
  </si>
  <si>
    <t>奴敎</t>
  </si>
  <si>
    <t>橈</t>
  </si>
  <si>
    <t>橈淖𠆴閙</t>
  </si>
  <si>
    <t>鬧</t>
  </si>
  <si>
    <t>側敎</t>
  </si>
  <si>
    <t>抓</t>
  </si>
  <si>
    <t>抓癄笊</t>
  </si>
  <si>
    <t>(㾭)</t>
  </si>
  <si>
    <t>防敎</t>
  </si>
  <si>
    <t>靤</t>
  </si>
  <si>
    <t>靤皰鞄鉋骲</t>
  </si>
  <si>
    <t>初敎</t>
  </si>
  <si>
    <t>抄</t>
  </si>
  <si>
    <t>抄鈔縐耖仯觘𦨖罺</t>
  </si>
  <si>
    <t>於敎</t>
  </si>
  <si>
    <t>靿</t>
  </si>
  <si>
    <t>靿袎㑃箹軪</t>
  </si>
  <si>
    <t>五敎</t>
  </si>
  <si>
    <t>樂</t>
  </si>
  <si>
    <t>樂磽𩳔</t>
  </si>
  <si>
    <t>士稍</t>
  </si>
  <si>
    <t>胡到</t>
    <phoneticPr fontId="15" type="noConversion"/>
  </si>
  <si>
    <t>号號𤩭㙱𧬁𡠖</t>
  </si>
  <si>
    <t>徒到</t>
  </si>
  <si>
    <t>導</t>
  </si>
  <si>
    <t>導翿纛悼蹈盜燾幬䆃儔𨱵𠺛䊭䌦</t>
  </si>
  <si>
    <t>刪壽</t>
  </si>
  <si>
    <t>都導</t>
  </si>
  <si>
    <t>到</t>
  </si>
  <si>
    <t>到禱倒𤓾𧛔菿</t>
  </si>
  <si>
    <t>古到</t>
  </si>
  <si>
    <t>誥</t>
  </si>
  <si>
    <t>誥郜告縞膏𣝏烄</t>
  </si>
  <si>
    <t>五到</t>
  </si>
  <si>
    <t>傲</t>
  </si>
  <si>
    <t>傲嫯䫨鏊驁奡謷鷔</t>
  </si>
  <si>
    <t>鷔下原作身,據《康熙字典》改</t>
  </si>
  <si>
    <t>莫報</t>
  </si>
  <si>
    <t>冃</t>
  </si>
  <si>
    <t>冃帽耄𦹾芼眊瑁𤣽冒𥈆旄毛媢𩿂𢯾覒㲝䋃𣔺</t>
  </si>
  <si>
    <t>郎到</t>
  </si>
  <si>
    <t>嫪</t>
  </si>
  <si>
    <t>嫪澇潦勞僗髝癆𣟽</t>
  </si>
  <si>
    <t>橯(耮)</t>
  </si>
  <si>
    <t>七到</t>
  </si>
  <si>
    <t>操造艁慥㿷糙鄵</t>
  </si>
  <si>
    <t>懆鼜鑿慅[肏]</t>
  </si>
  <si>
    <t>薄報</t>
  </si>
  <si>
    <t>暴</t>
  </si>
  <si>
    <t>暴虣曝瀑勽菢袌𤔣𪇰</t>
  </si>
  <si>
    <t>博耗</t>
  </si>
  <si>
    <t>報</t>
  </si>
  <si>
    <t>在到</t>
  </si>
  <si>
    <t>漕</t>
  </si>
  <si>
    <t>漕𢲵</t>
  </si>
  <si>
    <t>烏到</t>
  </si>
  <si>
    <t>奥</t>
  </si>
  <si>
    <t>奥懊䐿𩟇隩燠䜒镺墺𩼈澳</t>
  </si>
  <si>
    <t>(奧)</t>
  </si>
  <si>
    <t>蘇到</t>
  </si>
  <si>
    <t>喿</t>
  </si>
  <si>
    <t>喿譟噪瘙㿋髞埽掃𢤁</t>
  </si>
  <si>
    <t>苦到</t>
  </si>
  <si>
    <t>𩝝</t>
  </si>
  <si>
    <t>𩝝犒稾靠䯪</t>
  </si>
  <si>
    <t>熇薧𧋓槁𨃤[銬]</t>
  </si>
  <si>
    <t>則到</t>
  </si>
  <si>
    <t>竈</t>
  </si>
  <si>
    <t>竈躁趮</t>
  </si>
  <si>
    <t>(灶)</t>
  </si>
  <si>
    <t>呼到</t>
  </si>
  <si>
    <t>秏</t>
  </si>
  <si>
    <t>秏好𡚽藃</t>
  </si>
  <si>
    <t>藃原作⿰蒿欠</t>
  </si>
  <si>
    <t>耗（𡥆）</t>
  </si>
  <si>
    <t>那到</t>
  </si>
  <si>
    <t>腝</t>
  </si>
  <si>
    <t>腝𨱵腦</t>
  </si>
  <si>
    <t>古賀</t>
  </si>
  <si>
    <t>箇个個</t>
  </si>
  <si>
    <t>胡箇</t>
  </si>
  <si>
    <t>賀</t>
  </si>
  <si>
    <t>賀𧝂袔㵑</t>
  </si>
  <si>
    <t>則箇</t>
  </si>
  <si>
    <t>佐</t>
  </si>
  <si>
    <t>佐左𠡃㝾袏作</t>
  </si>
  <si>
    <t>[做]</t>
  </si>
  <si>
    <t>丁佐</t>
  </si>
  <si>
    <t>跢</t>
  </si>
  <si>
    <t>跢癉痑哆</t>
  </si>
  <si>
    <t>郎佐</t>
  </si>
  <si>
    <t>邏</t>
  </si>
  <si>
    <t>邏𧟌㿚</t>
  </si>
  <si>
    <t>口箇</t>
  </si>
  <si>
    <t>坷</t>
  </si>
  <si>
    <t>坷軻蚵艐</t>
  </si>
  <si>
    <t>五个</t>
  </si>
  <si>
    <t>餓</t>
  </si>
  <si>
    <t>唐佐</t>
  </si>
  <si>
    <t>䭾</t>
  </si>
  <si>
    <t>䭾大</t>
  </si>
  <si>
    <t>(馱駄)</t>
  </si>
  <si>
    <t>奴箇</t>
  </si>
  <si>
    <t>奈</t>
  </si>
  <si>
    <t>奈那</t>
  </si>
  <si>
    <t>蘇箇</t>
  </si>
  <si>
    <t>呼箇</t>
  </si>
  <si>
    <t>呵</t>
  </si>
  <si>
    <t>呵㰤</t>
  </si>
  <si>
    <t>吐邏</t>
  </si>
  <si>
    <t>古卧</t>
  </si>
  <si>
    <t>過裹鐹划𧒖㳀𩟂</t>
  </si>
  <si>
    <t>[騍]</t>
  </si>
  <si>
    <t>胡卧</t>
  </si>
  <si>
    <t>和盉俰</t>
  </si>
  <si>
    <t>則卧</t>
  </si>
  <si>
    <t>挫</t>
  </si>
  <si>
    <t>挫夎侳</t>
  </si>
  <si>
    <t>苦卧</t>
  </si>
  <si>
    <t>課</t>
  </si>
  <si>
    <t>課堁㪙髁𡱼㾧科</t>
  </si>
  <si>
    <t>敤</t>
  </si>
  <si>
    <t>湯卧</t>
  </si>
  <si>
    <t>唾</t>
  </si>
  <si>
    <t>唾涶毻蛻嫷毤𧝍</t>
  </si>
  <si>
    <t>𣮆</t>
  </si>
  <si>
    <t>補過</t>
  </si>
  <si>
    <t>播</t>
  </si>
  <si>
    <t>播𢿥簸番譒</t>
  </si>
  <si>
    <t>麤卧</t>
  </si>
  <si>
    <t>剉</t>
  </si>
  <si>
    <t>剉莝銼</t>
  </si>
  <si>
    <t>摸卧</t>
  </si>
  <si>
    <t>磨</t>
  </si>
  <si>
    <t>磨䃺塺摩</t>
  </si>
  <si>
    <t>乃卧</t>
  </si>
  <si>
    <t>愞</t>
  </si>
  <si>
    <t>愞堧稬𤲬</t>
  </si>
  <si>
    <t>(懦)(穤糯)</t>
  </si>
  <si>
    <t>普過</t>
  </si>
  <si>
    <t>破</t>
  </si>
  <si>
    <t>破頗</t>
  </si>
  <si>
    <t>徂卧</t>
  </si>
  <si>
    <t>座</t>
  </si>
  <si>
    <t>座坐</t>
  </si>
  <si>
    <t>吾貨</t>
  </si>
  <si>
    <t>臥</t>
  </si>
  <si>
    <t>千過</t>
  </si>
  <si>
    <t>諎</t>
  </si>
  <si>
    <t>諎𢯽</t>
  </si>
  <si>
    <t>呼臥</t>
  </si>
  <si>
    <t>貨</t>
  </si>
  <si>
    <t>徒臥</t>
  </si>
  <si>
    <t>惰</t>
  </si>
  <si>
    <t>惰媠䙃𧱫</t>
  </si>
  <si>
    <t>符臥</t>
  </si>
  <si>
    <t>縛</t>
  </si>
  <si>
    <t>魯過</t>
  </si>
  <si>
    <t>䇔</t>
  </si>
  <si>
    <t>䇔𢺑䌴㱻𡰠摞𠏢</t>
  </si>
  <si>
    <t>右为羸</t>
  </si>
  <si>
    <t>都唾</t>
  </si>
  <si>
    <t>桗</t>
  </si>
  <si>
    <t>桗㛆刴挅</t>
  </si>
  <si>
    <t>[跺](剁)</t>
  </si>
  <si>
    <t>七過</t>
  </si>
  <si>
    <t>磋</t>
  </si>
  <si>
    <t>先臥</t>
  </si>
  <si>
    <t>䐝</t>
  </si>
  <si>
    <t>安賀</t>
  </si>
  <si>
    <t>侉</t>
  </si>
  <si>
    <t>烏臥</t>
  </si>
  <si>
    <t>涴</t>
  </si>
  <si>
    <t>莫駕</t>
  </si>
  <si>
    <t>禡榪鬕㾺罵䧞䣕𧪨傌</t>
  </si>
  <si>
    <t>(駡)</t>
  </si>
  <si>
    <t>古訝</t>
  </si>
  <si>
    <t>駕</t>
  </si>
  <si>
    <t>駕稼嫁瘕架𢱈價假幏𢉤𦙺賈</t>
  </si>
  <si>
    <t>衣嫁</t>
  </si>
  <si>
    <t>亞</t>
  </si>
  <si>
    <t>亞俹𣇩㰳稏𦜖啞婭䢝覀</t>
  </si>
  <si>
    <t>(襾)</t>
  </si>
  <si>
    <t>呼訝</t>
  </si>
  <si>
    <t>嚇</t>
  </si>
  <si>
    <t>嚇罅唬𧫒㙤謑煆㗿</t>
  </si>
  <si>
    <t>吾駕</t>
  </si>
  <si>
    <t>迓</t>
  </si>
  <si>
    <t>迓訝犽齖枒砑</t>
  </si>
  <si>
    <t>呀</t>
  </si>
  <si>
    <t>丑亞</t>
  </si>
  <si>
    <t>詫</t>
  </si>
  <si>
    <t>詫侘𧬮</t>
  </si>
  <si>
    <t>陟駕</t>
  </si>
  <si>
    <t>吒</t>
  </si>
  <si>
    <t>吒咤奼灹哆奓䐒𢕮膪䒲㓃𨶃</t>
  </si>
  <si>
    <t>側駕</t>
  </si>
  <si>
    <t>詐</t>
  </si>
  <si>
    <t>詐溠咋笮𨢧榨</t>
  </si>
  <si>
    <t>蚱</t>
  </si>
  <si>
    <t>鋤駕</t>
  </si>
  <si>
    <t>乍</t>
  </si>
  <si>
    <t>乍䄍蜡齰𧧻</t>
  </si>
  <si>
    <t>辝夜</t>
  </si>
  <si>
    <t>謝</t>
  </si>
  <si>
    <t>謝榭㴬</t>
  </si>
  <si>
    <t>枯駕</t>
  </si>
  <si>
    <t>髂</t>
  </si>
  <si>
    <t>髂𩩱疴𧩶㰤𠳌</t>
  </si>
  <si>
    <t>胡駕</t>
  </si>
  <si>
    <t>暇</t>
  </si>
  <si>
    <t>暇夏下芐</t>
  </si>
  <si>
    <t>慈夜</t>
  </si>
  <si>
    <t>褯</t>
  </si>
  <si>
    <t>褯藉躤䤳䣠</t>
  </si>
  <si>
    <t>羊謝</t>
  </si>
  <si>
    <t>夜</t>
  </si>
  <si>
    <t>夜射鵺</t>
  </si>
  <si>
    <t>充夜</t>
  </si>
  <si>
    <t>䞣</t>
  </si>
  <si>
    <t>䞣斥</t>
  </si>
  <si>
    <t>斥?抑或厈?</t>
  </si>
  <si>
    <t>司夜</t>
  </si>
  <si>
    <t>蝑</t>
  </si>
  <si>
    <t>蝑卸瀉䉣</t>
  </si>
  <si>
    <t>之夜</t>
  </si>
  <si>
    <t>柘</t>
  </si>
  <si>
    <t>柘樜鷓䗪嗻炙蔗</t>
  </si>
  <si>
    <t>(蟅)</t>
  </si>
  <si>
    <t>子夜</t>
  </si>
  <si>
    <t>唶</t>
  </si>
  <si>
    <t>唶借</t>
  </si>
  <si>
    <t>始夜</t>
  </si>
  <si>
    <t>舎</t>
  </si>
  <si>
    <t>舎赦騇涻厙</t>
  </si>
  <si>
    <t>舍</t>
  </si>
  <si>
    <t>神夜</t>
  </si>
  <si>
    <t>射</t>
  </si>
  <si>
    <t>射䠶麝貰</t>
  </si>
  <si>
    <t>必駕</t>
  </si>
  <si>
    <t>霸</t>
  </si>
  <si>
    <t>霸𧟶弝欛靶灞垻</t>
  </si>
  <si>
    <t>(覇)壩爸</t>
  </si>
  <si>
    <t>普駕</t>
  </si>
  <si>
    <t>帊</t>
  </si>
  <si>
    <t>帊怕</t>
  </si>
  <si>
    <t>胡化</t>
  </si>
  <si>
    <t>摦</t>
  </si>
  <si>
    <t>摦㕦崋華樺鳠檴</t>
  </si>
  <si>
    <t>呼霸</t>
  </si>
  <si>
    <t>化</t>
  </si>
  <si>
    <t>化匕諣𩲏𩵏杹</t>
  </si>
  <si>
    <t>苦化</t>
  </si>
  <si>
    <t>跨</t>
  </si>
  <si>
    <t>跨胯𡕒</t>
  </si>
  <si>
    <t>所化</t>
  </si>
  <si>
    <t>誜</t>
  </si>
  <si>
    <t>誜傻</t>
  </si>
  <si>
    <t>白駕</t>
  </si>
  <si>
    <t>𤝡</t>
  </si>
  <si>
    <t>𤝡杷𩹏𦫙跁𥝧</t>
  </si>
  <si>
    <t>[耙]</t>
  </si>
  <si>
    <t>乃亞</t>
  </si>
  <si>
    <t>䏧</t>
  </si>
  <si>
    <t>䏧絮</t>
  </si>
  <si>
    <t>遷謝</t>
  </si>
  <si>
    <t>笪</t>
  </si>
  <si>
    <t>笪䞣</t>
  </si>
  <si>
    <t>所嫁</t>
  </si>
  <si>
    <t>嗄</t>
  </si>
  <si>
    <t>嗄𦔯沙</t>
  </si>
  <si>
    <t>坬</t>
  </si>
  <si>
    <t>坬𧬮</t>
  </si>
  <si>
    <t>除駕</t>
  </si>
  <si>
    <t>䖳</t>
  </si>
  <si>
    <t>䖳䅊</t>
  </si>
  <si>
    <t>五化</t>
  </si>
  <si>
    <t>攨</t>
  </si>
  <si>
    <t>餘亮</t>
  </si>
  <si>
    <t>漾恙羕颺煬㨾養眻諹䭐㺊瀁</t>
  </si>
  <si>
    <t>㨾/樣)䵮㑰痒𡡂𧫛𠍵</t>
  </si>
  <si>
    <t>力讓</t>
  </si>
  <si>
    <t>亮</t>
  </si>
  <si>
    <t>亮諒掠悢緉㹁兩踉量𣄵𩗬䁁䀶哴涼</t>
  </si>
  <si>
    <t>兩(輛)</t>
  </si>
  <si>
    <t>鋤亮</t>
  </si>
  <si>
    <t>狀</t>
  </si>
  <si>
    <t>人樣</t>
  </si>
  <si>
    <t>讓</t>
  </si>
  <si>
    <t>讓欀攘懹</t>
  </si>
  <si>
    <t>式亮</t>
  </si>
  <si>
    <t>餉</t>
  </si>
  <si>
    <t>餉傷向蟓曏慯𤵼饟蠰珦</t>
  </si>
  <si>
    <t>知亮</t>
  </si>
  <si>
    <t>帳</t>
  </si>
  <si>
    <t>帳脹痮漲張</t>
  </si>
  <si>
    <t>[賬]</t>
  </si>
  <si>
    <t>丑亮</t>
  </si>
  <si>
    <t>悵</t>
  </si>
  <si>
    <t>悵暢鬯韔䩨𧀄昶畼𥠴𥇔</t>
  </si>
  <si>
    <t>許亮</t>
  </si>
  <si>
    <t>向</t>
  </si>
  <si>
    <t>向珦曏䦳蠁萫𧬰嚮</t>
  </si>
  <si>
    <t>直亮</t>
  </si>
  <si>
    <t>仗</t>
  </si>
  <si>
    <t>仗長瓺</t>
  </si>
  <si>
    <t>女亮</t>
  </si>
  <si>
    <t>釀</t>
  </si>
  <si>
    <t>釀𥽬䖆</t>
  </si>
  <si>
    <t>疾亮</t>
  </si>
  <si>
    <t>匠</t>
  </si>
  <si>
    <t>匠䞪𪀘</t>
  </si>
  <si>
    <t>之亮</t>
  </si>
  <si>
    <t>障</t>
  </si>
  <si>
    <t>障㢓墇嶂瘴</t>
  </si>
  <si>
    <t>(幛)</t>
  </si>
  <si>
    <t>時亮</t>
  </si>
  <si>
    <t>尚</t>
  </si>
  <si>
    <t>尚上丄償</t>
  </si>
  <si>
    <t>側亮</t>
  </si>
  <si>
    <t>壯</t>
  </si>
  <si>
    <t>壯裝䊋</t>
  </si>
  <si>
    <t>於亮</t>
  </si>
  <si>
    <t>怏</t>
  </si>
  <si>
    <t>怏䬬詇㿮</t>
  </si>
  <si>
    <t>其亮</t>
  </si>
  <si>
    <t>弶</t>
  </si>
  <si>
    <t>[糨]</t>
  </si>
  <si>
    <t>尺亮</t>
  </si>
  <si>
    <t>唱</t>
  </si>
  <si>
    <t>唱𪛋廠倡</t>
  </si>
  <si>
    <t>初亮</t>
  </si>
  <si>
    <t>剏</t>
  </si>
  <si>
    <t>剏創愴滄</t>
  </si>
  <si>
    <t>子亮</t>
  </si>
  <si>
    <t>醬</t>
  </si>
  <si>
    <t>醬𨡰𨟻將</t>
  </si>
  <si>
    <t>魚向</t>
  </si>
  <si>
    <t>𨋕</t>
  </si>
  <si>
    <t>𨋕仰</t>
  </si>
  <si>
    <t>敷亮</t>
  </si>
  <si>
    <t>訪</t>
  </si>
  <si>
    <t>訪妨邡</t>
  </si>
  <si>
    <t>妄</t>
  </si>
  <si>
    <t>妄望朢忘汒𧫢</t>
  </si>
  <si>
    <t>況</t>
  </si>
  <si>
    <t>況况𣍦貺</t>
  </si>
  <si>
    <t>居況</t>
  </si>
  <si>
    <t>誑</t>
  </si>
  <si>
    <t>誑㤮𠉫臦</t>
  </si>
  <si>
    <t>于放</t>
  </si>
  <si>
    <t>迋</t>
  </si>
  <si>
    <t>迋旺暀㤮王</t>
  </si>
  <si>
    <t>甫妄</t>
  </si>
  <si>
    <t>放</t>
  </si>
  <si>
    <t>放舫趽𨾔</t>
  </si>
  <si>
    <t>息亮</t>
  </si>
  <si>
    <t>相</t>
  </si>
  <si>
    <t>居亮</t>
  </si>
  <si>
    <t>彊</t>
  </si>
  <si>
    <t>丘亮</t>
  </si>
  <si>
    <t>唴</t>
  </si>
  <si>
    <t>唴𥇉羻</t>
  </si>
  <si>
    <t>七亮</t>
  </si>
  <si>
    <t>蹡</t>
  </si>
  <si>
    <t>渠放</t>
  </si>
  <si>
    <t>狂誆</t>
  </si>
  <si>
    <t>符況</t>
  </si>
  <si>
    <t>防</t>
  </si>
  <si>
    <t>徒浪</t>
  </si>
  <si>
    <t>宕踼碭逿𦿆𡇈嵣</t>
  </si>
  <si>
    <t>(菪)</t>
  </si>
  <si>
    <t>來宕</t>
  </si>
  <si>
    <t>浪</t>
  </si>
  <si>
    <t>浪閬埌䕞蒗</t>
  </si>
  <si>
    <t>下浪</t>
  </si>
  <si>
    <t>吭</t>
  </si>
  <si>
    <t>吭行笐</t>
  </si>
  <si>
    <t>烏浪</t>
  </si>
  <si>
    <t>盎</t>
  </si>
  <si>
    <t>盎醠</t>
  </si>
  <si>
    <t>五浪</t>
  </si>
  <si>
    <t>枊</t>
  </si>
  <si>
    <t>枊䭹𡵙</t>
  </si>
  <si>
    <t>則浪</t>
  </si>
  <si>
    <t>葬</t>
  </si>
  <si>
    <t>蒲浪</t>
  </si>
  <si>
    <t>傍徬</t>
  </si>
  <si>
    <t>徂浪</t>
  </si>
  <si>
    <t>藏奘𨌄</t>
  </si>
  <si>
    <t>丁浪</t>
  </si>
  <si>
    <t>譡</t>
  </si>
  <si>
    <t>譡儅瓽當擋闣</t>
  </si>
  <si>
    <t>苦浪</t>
  </si>
  <si>
    <t>抗</t>
  </si>
  <si>
    <t>抗閌炕犺伉亢蚢砊邟𪎵阬頏</t>
  </si>
  <si>
    <t>補曠</t>
  </si>
  <si>
    <t>螃</t>
  </si>
  <si>
    <t>螃搒舫謗</t>
  </si>
  <si>
    <t>他浪</t>
  </si>
  <si>
    <t>儻</t>
  </si>
  <si>
    <t>儻湯蕩盪𨫖</t>
  </si>
  <si>
    <t>湯[燙]</t>
  </si>
  <si>
    <t>苦謗</t>
  </si>
  <si>
    <t>曠</t>
  </si>
  <si>
    <t>曠爌矌壙纊</t>
  </si>
  <si>
    <t>奴浪</t>
  </si>
  <si>
    <t>儾</t>
  </si>
  <si>
    <t>儾灢㚂</t>
  </si>
  <si>
    <t>蘇浪</t>
  </si>
  <si>
    <t>喪</t>
  </si>
  <si>
    <t>喪𠷔</t>
  </si>
  <si>
    <t>乎曠</t>
  </si>
  <si>
    <t>攩</t>
  </si>
  <si>
    <t>攩擴潢暀</t>
  </si>
  <si>
    <t>古曠</t>
  </si>
  <si>
    <t>桄</t>
  </si>
  <si>
    <t>桄光</t>
  </si>
  <si>
    <t>古浪</t>
  </si>
  <si>
    <t>鋼</t>
  </si>
  <si>
    <t>鋼掆</t>
  </si>
  <si>
    <t>呼浪</t>
  </si>
  <si>
    <t>莫浪</t>
  </si>
  <si>
    <t>漭</t>
  </si>
  <si>
    <t>漭吂㟐</t>
  </si>
  <si>
    <t>汪䤑</t>
  </si>
  <si>
    <t>於敬</t>
  </si>
  <si>
    <t>映暎賏詇</t>
  </si>
  <si>
    <t>居慶</t>
  </si>
  <si>
    <t>敬</t>
  </si>
  <si>
    <t>敬竟鏡獍</t>
  </si>
  <si>
    <t>渠敬</t>
  </si>
  <si>
    <t>競</t>
  </si>
  <si>
    <t>競𥪰誩倞檠儆曔</t>
  </si>
  <si>
    <t>丘敬</t>
  </si>
  <si>
    <t>慶</t>
  </si>
  <si>
    <t>古孟</t>
  </si>
  <si>
    <t>更</t>
  </si>
  <si>
    <t>眉病</t>
  </si>
  <si>
    <t>命</t>
  </si>
  <si>
    <t>皮命</t>
  </si>
  <si>
    <t>病</t>
  </si>
  <si>
    <t>病評𡊞枰</t>
  </si>
  <si>
    <t>(坪)</t>
  </si>
  <si>
    <t>莫更</t>
  </si>
  <si>
    <t>孟</t>
  </si>
  <si>
    <t>孟䁅朚盟</t>
  </si>
  <si>
    <t>戸孟</t>
  </si>
  <si>
    <t>蝗</t>
  </si>
  <si>
    <t>蝗㶇橫</t>
  </si>
  <si>
    <t>㶇原作⿰氵撗</t>
  </si>
  <si>
    <t>陂病</t>
  </si>
  <si>
    <t>柄</t>
  </si>
  <si>
    <t>柄棅怲邴鈵寎</t>
  </si>
  <si>
    <t>爲命</t>
  </si>
  <si>
    <t>詠</t>
  </si>
  <si>
    <t>詠咏泳禜醟</t>
  </si>
  <si>
    <t>下更</t>
  </si>
  <si>
    <t>行絎胻</t>
  </si>
  <si>
    <t>於孟</t>
  </si>
  <si>
    <t>瀴</t>
  </si>
  <si>
    <t>楚敬</t>
  </si>
  <si>
    <t>㵾</t>
  </si>
  <si>
    <t>猪孟</t>
  </si>
  <si>
    <t>倀</t>
  </si>
  <si>
    <t>倀趟偵㡧𩏠</t>
  </si>
  <si>
    <t>幀=㡧</t>
  </si>
  <si>
    <t>柼幀</t>
  </si>
  <si>
    <t>他孟</t>
  </si>
  <si>
    <t>牚</t>
  </si>
  <si>
    <t>[撐]</t>
  </si>
  <si>
    <t>北孟</t>
  </si>
  <si>
    <t>榜𧻓跰</t>
  </si>
  <si>
    <t>除更</t>
  </si>
  <si>
    <t>鋥</t>
  </si>
  <si>
    <t>鋥𥊼䂻</t>
  </si>
  <si>
    <t>所敬</t>
  </si>
  <si>
    <t>生鼪貹</t>
  </si>
  <si>
    <t>魚敬</t>
  </si>
  <si>
    <t>蒲孟</t>
  </si>
  <si>
    <t>膨</t>
  </si>
  <si>
    <t>[甏]</t>
  </si>
  <si>
    <t>許更</t>
  </si>
  <si>
    <t>䛭</t>
  </si>
  <si>
    <t>烏橫</t>
  </si>
  <si>
    <t>𥥈</t>
  </si>
  <si>
    <t>側迸</t>
  </si>
  <si>
    <t>北諍</t>
  </si>
  <si>
    <t>迸</t>
  </si>
  <si>
    <t>蒲迸</t>
  </si>
  <si>
    <t>𠊧䨻</t>
  </si>
  <si>
    <t>鷖迸</t>
  </si>
  <si>
    <t>䙬</t>
  </si>
  <si>
    <t>䙬嫈</t>
  </si>
  <si>
    <t>五爭</t>
  </si>
  <si>
    <t>鞕</t>
  </si>
  <si>
    <t>鞕硬</t>
  </si>
  <si>
    <t>呼迸</t>
  </si>
  <si>
    <t>轟輷</t>
  </si>
  <si>
    <t>居正</t>
  </si>
  <si>
    <t>七政</t>
  </si>
  <si>
    <t>倩</t>
  </si>
  <si>
    <t>倩凊</t>
  </si>
  <si>
    <t>之盛</t>
  </si>
  <si>
    <t>政</t>
  </si>
  <si>
    <t>政正証鴊</t>
  </si>
  <si>
    <t>式正</t>
  </si>
  <si>
    <t>聖</t>
  </si>
  <si>
    <t>直正</t>
  </si>
  <si>
    <t>鄭</t>
  </si>
  <si>
    <t>鄭呈㽀</t>
  </si>
  <si>
    <t>丑鄭</t>
  </si>
  <si>
    <t>遉</t>
  </si>
  <si>
    <t>遉偵靗</t>
  </si>
  <si>
    <t>息正</t>
  </si>
  <si>
    <t>性</t>
  </si>
  <si>
    <t>性姓</t>
  </si>
  <si>
    <t>力政</t>
  </si>
  <si>
    <t>令</t>
  </si>
  <si>
    <t>令詅</t>
  </si>
  <si>
    <t>匹正</t>
  </si>
  <si>
    <t>聘</t>
  </si>
  <si>
    <t>聘娉俜</t>
  </si>
  <si>
    <t>休正</t>
  </si>
  <si>
    <t>敻</t>
  </si>
  <si>
    <t>敻詗醟矎</t>
  </si>
  <si>
    <t>畀政</t>
  </si>
  <si>
    <t>摒</t>
  </si>
  <si>
    <t>摒併并</t>
  </si>
  <si>
    <t>防正</t>
  </si>
  <si>
    <t>偋</t>
  </si>
  <si>
    <t>偋庰</t>
  </si>
  <si>
    <t>疾政</t>
  </si>
  <si>
    <t>淨</t>
  </si>
  <si>
    <t>淨㵾穽䝼靚請婧𩓞</t>
  </si>
  <si>
    <t>承正</t>
  </si>
  <si>
    <t>盛</t>
  </si>
  <si>
    <t>盛墭晟</t>
  </si>
  <si>
    <t>彌正</t>
  </si>
  <si>
    <t>詺</t>
  </si>
  <si>
    <t>墟正</t>
  </si>
  <si>
    <t>許令</t>
  </si>
  <si>
    <t>𣢝</t>
  </si>
  <si>
    <t>𣢝𩈡</t>
  </si>
  <si>
    <t>子姓</t>
  </si>
  <si>
    <t>古定</t>
  </si>
  <si>
    <t>徑經逕𠲮俓𩰹桱</t>
  </si>
  <si>
    <t>乃定</t>
  </si>
  <si>
    <t>寗</t>
  </si>
  <si>
    <t>寗佞濘鸋</t>
  </si>
  <si>
    <t>(甯)</t>
  </si>
  <si>
    <t>蘇佞</t>
  </si>
  <si>
    <t>腥</t>
  </si>
  <si>
    <t>腥醒睲</t>
  </si>
  <si>
    <t>胡定</t>
  </si>
  <si>
    <t>脛</t>
  </si>
  <si>
    <t>脛踁</t>
  </si>
  <si>
    <t>徒徑</t>
  </si>
  <si>
    <t>定掟廷錠</t>
  </si>
  <si>
    <t>丁定</t>
  </si>
  <si>
    <t>矴</t>
  </si>
  <si>
    <t>矴釘訂定飣奠𦘭顁錠</t>
  </si>
  <si>
    <t>苦定</t>
  </si>
  <si>
    <t>罄</t>
  </si>
  <si>
    <t>罄𥥻磬殸𪊑𨆪鑋</t>
  </si>
  <si>
    <t>他定</t>
  </si>
  <si>
    <t>聽</t>
  </si>
  <si>
    <t>聽汀侹</t>
  </si>
  <si>
    <t>千定</t>
  </si>
  <si>
    <t>靘</t>
  </si>
  <si>
    <t>靘掅</t>
  </si>
  <si>
    <t>莫定</t>
  </si>
  <si>
    <t>䒌</t>
  </si>
  <si>
    <t>䒌暝</t>
  </si>
  <si>
    <t>烏定</t>
  </si>
  <si>
    <t>鎣</t>
  </si>
  <si>
    <t>鎣瑩𢣙瀅</t>
  </si>
  <si>
    <t>原𢣙右下从玊</t>
  </si>
  <si>
    <t>郎定</t>
  </si>
  <si>
    <t>零</t>
  </si>
  <si>
    <t>零𢺰令</t>
  </si>
  <si>
    <t>另</t>
  </si>
  <si>
    <t>諸應</t>
  </si>
  <si>
    <t>證烝</t>
  </si>
  <si>
    <t>以證</t>
  </si>
  <si>
    <t>孕</t>
  </si>
  <si>
    <t>孕䵴賸媵㑞鱦膡</t>
  </si>
  <si>
    <t>實證</t>
  </si>
  <si>
    <t>乗</t>
  </si>
  <si>
    <t>乗鱦媵𣎜嵊賸剰</t>
  </si>
  <si>
    <t>10-&gt;7!!</t>
  </si>
  <si>
    <t>(乘)(剩)</t>
  </si>
  <si>
    <t>而證</t>
  </si>
  <si>
    <t>認</t>
  </si>
  <si>
    <t>認扔芿㭁</t>
  </si>
  <si>
    <t>於證</t>
  </si>
  <si>
    <t>應</t>
  </si>
  <si>
    <t>應譍噟</t>
  </si>
  <si>
    <t>子孕</t>
  </si>
  <si>
    <t>甑</t>
  </si>
  <si>
    <t>甑䰝𩱭䙢</t>
  </si>
  <si>
    <t>許應</t>
  </si>
  <si>
    <t>興臖嬹</t>
  </si>
  <si>
    <t>詩證</t>
  </si>
  <si>
    <t>勝</t>
  </si>
  <si>
    <t>勝膡蕂榺</t>
  </si>
  <si>
    <t>丈證</t>
  </si>
  <si>
    <t>瞪</t>
  </si>
  <si>
    <t>瞪𪒘𪑬</t>
  </si>
  <si>
    <t>里甑</t>
    <phoneticPr fontId="15" type="noConversion"/>
  </si>
  <si>
    <t>𩜁</t>
  </si>
  <si>
    <t>黑甑</t>
  </si>
  <si>
    <t>皮證</t>
  </si>
  <si>
    <t>凭靐</t>
  </si>
  <si>
    <t>昌孕</t>
  </si>
  <si>
    <t>稱秤</t>
  </si>
  <si>
    <t>常證</t>
  </si>
  <si>
    <t>丞</t>
  </si>
  <si>
    <t>丑證</t>
  </si>
  <si>
    <t>覴</t>
  </si>
  <si>
    <t>其𩜁</t>
  </si>
  <si>
    <t>都鄧</t>
  </si>
  <si>
    <t>嶝鐙隥橙凳𧀆𩞬磴</t>
  </si>
  <si>
    <t>昨亘</t>
  </si>
  <si>
    <t>贈</t>
  </si>
  <si>
    <t>贈𪒟</t>
  </si>
  <si>
    <t>古鄧</t>
  </si>
  <si>
    <t>亘</t>
  </si>
  <si>
    <t>亘堩揯縆䱎𥔂</t>
  </si>
  <si>
    <t>(亙)</t>
  </si>
  <si>
    <t>千鄧</t>
  </si>
  <si>
    <t>蹭</t>
  </si>
  <si>
    <t>蹭𠟂</t>
  </si>
  <si>
    <t>徒亘</t>
  </si>
  <si>
    <t>鄧</t>
  </si>
  <si>
    <t>鄧蹬僜𣩟䮴幐</t>
  </si>
  <si>
    <t>武亘</t>
  </si>
  <si>
    <t>𢅴</t>
  </si>
  <si>
    <t>𢅴䲛懜𨮒𧀧</t>
  </si>
  <si>
    <t>方隥</t>
  </si>
  <si>
    <t>𥦜</t>
  </si>
  <si>
    <t>𥦜堋</t>
  </si>
  <si>
    <t>父亘</t>
  </si>
  <si>
    <t>魯鄧</t>
  </si>
  <si>
    <t>踜</t>
  </si>
  <si>
    <t>踜㱥</t>
  </si>
  <si>
    <t>愣)倰</t>
  </si>
  <si>
    <t>子鄧</t>
  </si>
  <si>
    <t>思贈</t>
  </si>
  <si>
    <t>𡬙</t>
  </si>
  <si>
    <t>台鄧</t>
  </si>
  <si>
    <t>𤃶</t>
  </si>
  <si>
    <t>于救</t>
  </si>
  <si>
    <t>宥又佑右祐䀁𥁓酭𩑣𤴨囿姷忧䞥侑𦳩</t>
  </si>
  <si>
    <t>居祐</t>
  </si>
  <si>
    <t>救</t>
  </si>
  <si>
    <t>救灸廐究㝌疚㲃𠣿𧧷猶𨖏</t>
  </si>
  <si>
    <t>(廄)</t>
  </si>
  <si>
    <t>直祐</t>
  </si>
  <si>
    <t>胄</t>
  </si>
  <si>
    <t>胄冑𩊄酎宙繇籀伷䛆疛㿒駎懤</t>
  </si>
  <si>
    <t>陟救</t>
  </si>
  <si>
    <t>晝</t>
  </si>
  <si>
    <t>晝咮噣</t>
  </si>
  <si>
    <t>舒救</t>
  </si>
  <si>
    <t>狩</t>
  </si>
  <si>
    <t>狩獸守首收</t>
  </si>
  <si>
    <t>尺救</t>
  </si>
  <si>
    <t>臭</t>
  </si>
  <si>
    <t>臭殠</t>
  </si>
  <si>
    <t>似祐</t>
  </si>
  <si>
    <t>岫</t>
  </si>
  <si>
    <t>岫𥥉袖牰</t>
  </si>
  <si>
    <t>許救</t>
  </si>
  <si>
    <t>齅</t>
  </si>
  <si>
    <t>齅嘼珛</t>
  </si>
  <si>
    <t>(嗅)臭</t>
  </si>
  <si>
    <t>職救</t>
  </si>
  <si>
    <t>呪</t>
  </si>
  <si>
    <t>呪䯾椆祝</t>
  </si>
  <si>
    <t>咒</t>
  </si>
  <si>
    <t>巨救</t>
  </si>
  <si>
    <t>舊</t>
  </si>
  <si>
    <t>舊柩匶</t>
  </si>
  <si>
    <t>所祐</t>
    <phoneticPr fontId="15" type="noConversion"/>
  </si>
  <si>
    <t>𤸃</t>
    <phoneticPr fontId="15" type="noConversion"/>
  </si>
  <si>
    <t>𤸃瘦漱鏉</t>
  </si>
  <si>
    <t>嗖</t>
  </si>
  <si>
    <t>側救</t>
  </si>
  <si>
    <t>皺</t>
  </si>
  <si>
    <t>皺㾭甃縐䐢</t>
  </si>
  <si>
    <t>敷救</t>
  </si>
  <si>
    <t>副</t>
  </si>
  <si>
    <t>副仆𩯅覆𤸑㤱福</t>
  </si>
  <si>
    <t>初救</t>
  </si>
  <si>
    <t>簉</t>
  </si>
  <si>
    <t>簉䔏遚</t>
  </si>
  <si>
    <t>方副</t>
  </si>
  <si>
    <t>富</t>
  </si>
  <si>
    <t>富輻鍑䔰</t>
  </si>
  <si>
    <t>丑救</t>
  </si>
  <si>
    <t>畜</t>
  </si>
  <si>
    <t>畜俞</t>
  </si>
  <si>
    <t>力救</t>
  </si>
  <si>
    <t>溜</t>
  </si>
  <si>
    <t>溜廖霤嬼鷚餾瘤窌留㙀僇廇畂𥛅飂勠翏塯㽌</t>
  </si>
  <si>
    <t>息救</t>
  </si>
  <si>
    <t>秀</t>
  </si>
  <si>
    <t>秀繡蜏琇宿</t>
  </si>
  <si>
    <t>銹鏽</t>
  </si>
  <si>
    <t>即救</t>
  </si>
  <si>
    <t>僦</t>
  </si>
  <si>
    <t>僦䅢媨</t>
  </si>
  <si>
    <t>鋤祐</t>
    <phoneticPr fontId="15" type="noConversion"/>
  </si>
  <si>
    <t>驟</t>
    <phoneticPr fontId="15" type="noConversion"/>
  </si>
  <si>
    <t>驟㑳僽</t>
  </si>
  <si>
    <t>疾僦</t>
  </si>
  <si>
    <t>就</t>
  </si>
  <si>
    <t>就鷲殧㠇</t>
  </si>
  <si>
    <t>女救</t>
  </si>
  <si>
    <t>糅</t>
  </si>
  <si>
    <t>糅𩚖腬猱狃</t>
  </si>
  <si>
    <t>扶富</t>
  </si>
  <si>
    <t>復</t>
  </si>
  <si>
    <t>復𢕒𤸑伏椱𨺅覆複</t>
  </si>
  <si>
    <t>𢕒字右上原从𠂉</t>
  </si>
  <si>
    <t>余救</t>
  </si>
  <si>
    <t>狖</t>
  </si>
  <si>
    <t>狖貁鼬𤍕柚蜼褎油猶𪕏櫾輶牰蜏</t>
  </si>
  <si>
    <t>釉</t>
  </si>
  <si>
    <t>授</t>
  </si>
  <si>
    <t>授詶㖟壽售綬</t>
  </si>
  <si>
    <t>人又</t>
  </si>
  <si>
    <t>輮</t>
  </si>
  <si>
    <t>輮蹂煣鞣</t>
  </si>
  <si>
    <t>亡救</t>
  </si>
  <si>
    <t>莓</t>
  </si>
  <si>
    <t>牛救</t>
  </si>
  <si>
    <t>𪖐</t>
  </si>
  <si>
    <t>丘救</t>
  </si>
  <si>
    <t>𪖛</t>
  </si>
  <si>
    <t>七溜</t>
  </si>
  <si>
    <t>䞭</t>
  </si>
  <si>
    <t>胡遘</t>
  </si>
  <si>
    <t>𠋫</t>
  </si>
  <si>
    <t>𠋫鮜鄇逅訽睺后後堠鱟鍭厚䞧䞀𣣠</t>
  </si>
  <si>
    <t>苦候</t>
  </si>
  <si>
    <t>𡨥</t>
  </si>
  <si>
    <t>𡨥滱怐扣鷇𡠆䍍簆瞉詬</t>
  </si>
  <si>
    <t>寇(㜌)[筘]</t>
  </si>
  <si>
    <t>莫候</t>
  </si>
  <si>
    <t>茂</t>
  </si>
  <si>
    <t>茂貿鄮戊愗袤楙懋瞀䓮姆苺𦼪𠔼雺</t>
  </si>
  <si>
    <t>匹候</t>
  </si>
  <si>
    <t>仆</t>
  </si>
  <si>
    <t>仆踣䞳㰴豧</t>
  </si>
  <si>
    <t>田候</t>
  </si>
  <si>
    <t>豆</t>
  </si>
  <si>
    <t>豆竇窬逗酘荳脰郖梪餖浢䄈毭𩊪𤀨㛒</t>
  </si>
  <si>
    <t>[痘]讀</t>
  </si>
  <si>
    <t>都豆</t>
  </si>
  <si>
    <t>鬥</t>
  </si>
  <si>
    <t>鬥鬭闘噣䛠𧱦斣襡䬦</t>
  </si>
  <si>
    <t>奴豆</t>
  </si>
  <si>
    <t>搙</t>
  </si>
  <si>
    <t>搙鎒耨𣫌擩譳</t>
  </si>
  <si>
    <t>蘇奏</t>
  </si>
  <si>
    <t>瘶</t>
  </si>
  <si>
    <t>瘶嗽欶漱鏉謏嗾</t>
  </si>
  <si>
    <t>則候</t>
  </si>
  <si>
    <t>奏</t>
  </si>
  <si>
    <t>奏走</t>
  </si>
  <si>
    <t>[揍]</t>
  </si>
  <si>
    <t>他候</t>
  </si>
  <si>
    <t>透咅㰯䟝𧺢</t>
  </si>
  <si>
    <t>烏候</t>
  </si>
  <si>
    <t>漚</t>
  </si>
  <si>
    <t>漚䙔𠹝</t>
  </si>
  <si>
    <t>古候</t>
  </si>
  <si>
    <t>遘</t>
  </si>
  <si>
    <t>遘構媾覯姤購䝭雊𢐙𤚼句軥㝤搆怐煹䃓冓㝅𢄇</t>
  </si>
  <si>
    <t>𢄇从句</t>
  </si>
  <si>
    <t>倉奏</t>
  </si>
  <si>
    <t>輳</t>
  </si>
  <si>
    <t>輳腠湊嗾𪉮蔟楱𧱪</t>
  </si>
  <si>
    <t>盧候</t>
  </si>
  <si>
    <t>陋</t>
  </si>
  <si>
    <t>陋漏鏤屚瘻𦸢𧷡𨫒蔄𣤋𧫞𠞭僂</t>
  </si>
  <si>
    <t>呼漏</t>
  </si>
  <si>
    <t>蔻</t>
  </si>
  <si>
    <t>蔻豞䪷詬訽吼㰯㖃佝怐</t>
  </si>
  <si>
    <t>蒲候</t>
  </si>
  <si>
    <t>䏽</t>
  </si>
  <si>
    <t>䏽𩌏</t>
  </si>
  <si>
    <t>五遘</t>
  </si>
  <si>
    <t>偶</t>
  </si>
  <si>
    <t>才奏</t>
  </si>
  <si>
    <t>㔌楱䠫</t>
  </si>
  <si>
    <t>伊謬</t>
  </si>
  <si>
    <t>靡幼</t>
  </si>
  <si>
    <t>謬</t>
  </si>
  <si>
    <t>謬繆</t>
  </si>
  <si>
    <t>丘謬</t>
  </si>
  <si>
    <t>䠗</t>
  </si>
  <si>
    <t>巨幼</t>
  </si>
  <si>
    <t>𧾻</t>
  </si>
  <si>
    <t>七鴆</t>
  </si>
  <si>
    <t>沁𠖶吣䈜</t>
  </si>
  <si>
    <t>(唚,吢)</t>
  </si>
  <si>
    <t>子鴆</t>
  </si>
  <si>
    <t>浸</t>
  </si>
  <si>
    <t>浸𡫏𥧲祲</t>
  </si>
  <si>
    <t>[圳]</t>
  </si>
  <si>
    <t>汝鴆</t>
  </si>
  <si>
    <t>妊</t>
  </si>
  <si>
    <t>妊絍鵀任衽</t>
  </si>
  <si>
    <t>直禁</t>
  </si>
  <si>
    <t>鴆</t>
  </si>
  <si>
    <t>鴆沈㼉</t>
  </si>
  <si>
    <t>之任</t>
  </si>
  <si>
    <t>枕針</t>
  </si>
  <si>
    <t>巨禁</t>
  </si>
  <si>
    <t>𦧈</t>
  </si>
  <si>
    <t>𦧈䶖𤘡噤𦨽紟鈙凚笒齽</t>
  </si>
  <si>
    <t>妗</t>
  </si>
  <si>
    <t>居蔭</t>
  </si>
  <si>
    <t>禁</t>
  </si>
  <si>
    <t>禁僸㯲</t>
  </si>
  <si>
    <t>乃禁</t>
  </si>
  <si>
    <t>賃</t>
  </si>
  <si>
    <t>於禁</t>
  </si>
  <si>
    <t>蔭</t>
  </si>
  <si>
    <t>蔭䅧窨喑𤸌癊飲</t>
  </si>
  <si>
    <t>所禁</t>
  </si>
  <si>
    <t>滲</t>
  </si>
  <si>
    <t>滲罧</t>
  </si>
  <si>
    <t>丑禁</t>
  </si>
  <si>
    <t>闖</t>
  </si>
  <si>
    <t>闖𧡬</t>
  </si>
  <si>
    <t>莊蔭</t>
  </si>
  <si>
    <t>譖</t>
  </si>
  <si>
    <t>楚譖</t>
  </si>
  <si>
    <t>讖</t>
  </si>
  <si>
    <t>宜禁</t>
  </si>
  <si>
    <t>知鴆</t>
  </si>
  <si>
    <t>揕</t>
  </si>
  <si>
    <t>揕㓄</t>
  </si>
  <si>
    <t>㓄从冖</t>
  </si>
  <si>
    <t>良鴆</t>
  </si>
  <si>
    <t>臨</t>
  </si>
  <si>
    <t>臨𠐼</t>
  </si>
  <si>
    <t>時鴆</t>
  </si>
  <si>
    <t>甚侺</t>
  </si>
  <si>
    <t>于禁</t>
  </si>
  <si>
    <t>䫴</t>
  </si>
  <si>
    <t>䫴𪔰</t>
  </si>
  <si>
    <t>式禁</t>
  </si>
  <si>
    <t>深𢊖</t>
  </si>
  <si>
    <t>苦紺</t>
  </si>
  <si>
    <t>勘䘓𧗀𪉯轗竷磡</t>
  </si>
  <si>
    <t>古暗</t>
  </si>
  <si>
    <t>紺</t>
  </si>
  <si>
    <t>紺淦𧆐灨贛</t>
  </si>
  <si>
    <t>胡紺</t>
  </si>
  <si>
    <t>憾</t>
  </si>
  <si>
    <t>憾琀浛唅蜭莟䐄</t>
  </si>
  <si>
    <t>烏紺</t>
  </si>
  <si>
    <t>暗</t>
  </si>
  <si>
    <t>暗闇</t>
  </si>
  <si>
    <t>他紺</t>
  </si>
  <si>
    <t>僋</t>
  </si>
  <si>
    <t>僋㶒撢㐁傝䐺憛誩</t>
  </si>
  <si>
    <t>(探)</t>
  </si>
  <si>
    <t>蘇紺</t>
  </si>
  <si>
    <t>俕</t>
  </si>
  <si>
    <t>俕閐㤾䫅</t>
  </si>
  <si>
    <t>七紺</t>
  </si>
  <si>
    <t>謲</t>
  </si>
  <si>
    <t>謲參㽩</t>
  </si>
  <si>
    <t>徒紺</t>
  </si>
  <si>
    <t>醰</t>
  </si>
  <si>
    <t>醰贉𤁡瞫䀍</t>
  </si>
  <si>
    <t>五紺</t>
  </si>
  <si>
    <t>儑</t>
  </si>
  <si>
    <t>丁紺</t>
  </si>
  <si>
    <t>馾</t>
  </si>
  <si>
    <t>馾𩈉𩾺</t>
  </si>
  <si>
    <t>奴紺</t>
  </si>
  <si>
    <t>妠</t>
  </si>
  <si>
    <t>郎紺</t>
  </si>
  <si>
    <t>顲</t>
  </si>
  <si>
    <t>顲僋𤃨</t>
  </si>
  <si>
    <t>呼紺</t>
  </si>
  <si>
    <t>䫲𩞿</t>
  </si>
  <si>
    <t>作紺</t>
  </si>
  <si>
    <t>篸</t>
  </si>
  <si>
    <t>篸撍</t>
  </si>
  <si>
    <t>苦濫</t>
  </si>
  <si>
    <t>闞瞰𣊟嚂𪉿</t>
  </si>
  <si>
    <t>濫</t>
  </si>
  <si>
    <t>濫㔋𨣨纜爁㜮懢䆾嚂</t>
  </si>
  <si>
    <t>吐濫</t>
  </si>
  <si>
    <t>賧</t>
  </si>
  <si>
    <t>賧𪊇䆱𪉧睒澉舕</t>
  </si>
  <si>
    <t>古蹔</t>
  </si>
  <si>
    <t>𪉦</t>
  </si>
  <si>
    <t>呼濫</t>
  </si>
  <si>
    <t>𧵊</t>
  </si>
  <si>
    <t>𧵊蘫䖔</t>
  </si>
  <si>
    <t>下瞰</t>
  </si>
  <si>
    <t>憨</t>
  </si>
  <si>
    <t>憨㺖譀䗣䐄𤎡</t>
  </si>
  <si>
    <t>徒濫</t>
  </si>
  <si>
    <t>憺</t>
  </si>
  <si>
    <t>憺惔澹腅淡啗啖倓</t>
  </si>
  <si>
    <t>藏濫</t>
  </si>
  <si>
    <t>暫</t>
  </si>
  <si>
    <t>暫蹔鏨</t>
  </si>
  <si>
    <t>都濫</t>
  </si>
  <si>
    <t>擔甔</t>
  </si>
  <si>
    <t>蘇暫</t>
  </si>
  <si>
    <t>以贍</t>
  </si>
  <si>
    <t>豔艶爓焰焱𢴵鹽𤅸灩</t>
  </si>
  <si>
    <t>灧</t>
  </si>
  <si>
    <t>時豔</t>
  </si>
  <si>
    <t>贍</t>
  </si>
  <si>
    <t>而豔</t>
  </si>
  <si>
    <t>染</t>
  </si>
  <si>
    <t>染髯</t>
  </si>
  <si>
    <t>於豔</t>
  </si>
  <si>
    <t>厭</t>
  </si>
  <si>
    <t>厭𢜰猒饜嬮</t>
  </si>
  <si>
    <t>方驗</t>
  </si>
  <si>
    <t>窆</t>
  </si>
  <si>
    <t>窆砭</t>
  </si>
  <si>
    <t>魚窆</t>
  </si>
  <si>
    <t>驗</t>
  </si>
  <si>
    <t>驗噞𣄝</t>
  </si>
  <si>
    <t>舒贍</t>
  </si>
  <si>
    <t>閃</t>
  </si>
  <si>
    <t>閃煔苫掞</t>
  </si>
  <si>
    <t>子豔</t>
  </si>
  <si>
    <t>𡄑</t>
  </si>
  <si>
    <t>七豔</t>
  </si>
  <si>
    <t>壍</t>
  </si>
  <si>
    <t>壍塹槧嬱</t>
  </si>
  <si>
    <t>力驗</t>
  </si>
  <si>
    <t>殮</t>
  </si>
  <si>
    <t>殮斂瀲爁𧸘𩅼獫</t>
  </si>
  <si>
    <t>丑豔</t>
  </si>
  <si>
    <t>覘䀡</t>
  </si>
  <si>
    <t>昌豔</t>
  </si>
  <si>
    <t>䠨</t>
  </si>
  <si>
    <t>䠨幨襜裧韂䪜㙴䦲</t>
  </si>
  <si>
    <t>於驗</t>
  </si>
  <si>
    <t>𢜰</t>
  </si>
  <si>
    <t>𢜰俺</t>
  </si>
  <si>
    <t>慈豔</t>
  </si>
  <si>
    <t>章豔</t>
  </si>
  <si>
    <t>占</t>
  </si>
  <si>
    <t>他念</t>
  </si>
  <si>
    <t>4.56𣕊</t>
  </si>
  <si>
    <t>㮇舚忝𨸱煔㐁</t>
  </si>
  <si>
    <t>奴店</t>
  </si>
  <si>
    <t>念</t>
  </si>
  <si>
    <t>念𦁇</t>
  </si>
  <si>
    <t>都念</t>
  </si>
  <si>
    <t>店</t>
  </si>
  <si>
    <t>店坫沾痁墊𩅀唸㝪埝𦒻䀡</t>
  </si>
  <si>
    <t>(惦)</t>
  </si>
  <si>
    <t>先念</t>
  </si>
  <si>
    <t>䃸</t>
  </si>
  <si>
    <t>䃸䆎</t>
  </si>
  <si>
    <t>徒念</t>
  </si>
  <si>
    <t>磹</t>
  </si>
  <si>
    <t>磹㼭</t>
  </si>
  <si>
    <t>紀念</t>
  </si>
  <si>
    <t>趝</t>
  </si>
  <si>
    <t>於念</t>
  </si>
  <si>
    <t>酓</t>
  </si>
  <si>
    <t>子念</t>
  </si>
  <si>
    <t>僭</t>
  </si>
  <si>
    <t>漸念</t>
  </si>
  <si>
    <t>䁮</t>
  </si>
  <si>
    <t>古念</t>
  </si>
  <si>
    <t>兼䱤</t>
  </si>
  <si>
    <t>[搛]</t>
  </si>
  <si>
    <t>苦念</t>
  </si>
  <si>
    <t>傔</t>
  </si>
  <si>
    <t>力念</t>
  </si>
  <si>
    <t>魚欠</t>
  </si>
  <si>
    <t>釅𪙊</t>
  </si>
  <si>
    <t>許欠</t>
  </si>
  <si>
    <t>脅</t>
  </si>
  <si>
    <t>脅姭</t>
  </si>
  <si>
    <t>丘釅</t>
  </si>
  <si>
    <t>㪁𤬯</t>
  </si>
  <si>
    <t>亡劒</t>
    <phoneticPr fontId="15" type="noConversion"/>
  </si>
  <si>
    <t>𦲯</t>
  </si>
  <si>
    <t>(𦱏)</t>
  </si>
  <si>
    <r>
      <rPr>
        <sz val="24"/>
        <color theme="1"/>
        <rFont val="KangXi Font Full Version"/>
        <family val="3"/>
        <charset val="136"/>
      </rPr>
      <t>戸韽</t>
    </r>
    <phoneticPr fontId="15" type="noConversion"/>
  </si>
  <si>
    <t>陷䱤臽䐄錎</t>
  </si>
  <si>
    <t>於陷</t>
  </si>
  <si>
    <t>韽</t>
  </si>
  <si>
    <t>韽𤟟淊揞</t>
  </si>
  <si>
    <t>莊陷</t>
  </si>
  <si>
    <t>蘸</t>
  </si>
  <si>
    <t>陟陷</t>
  </si>
  <si>
    <t>𪉜</t>
  </si>
  <si>
    <t>𪉜站𣳤</t>
  </si>
  <si>
    <t>口陷</t>
  </si>
  <si>
    <t>歉</t>
  </si>
  <si>
    <t>歉䫡</t>
  </si>
  <si>
    <t>佇陷</t>
  </si>
  <si>
    <t>𧸖</t>
  </si>
  <si>
    <t>𧸖詀譧</t>
  </si>
  <si>
    <t>(賺)站?</t>
  </si>
  <si>
    <t>仕陷</t>
  </si>
  <si>
    <t>儳</t>
  </si>
  <si>
    <t>儳𨼮䪌</t>
  </si>
  <si>
    <t>公陷</t>
  </si>
  <si>
    <t>𪉦䫡</t>
  </si>
  <si>
    <t>尼賺</t>
  </si>
  <si>
    <t>玉陷</t>
  </si>
  <si>
    <t>顑</t>
  </si>
  <si>
    <t>格懺</t>
  </si>
  <si>
    <t>鑑鑒監𥌈㔋</t>
  </si>
  <si>
    <t>楚鑑</t>
  </si>
  <si>
    <t>懺</t>
  </si>
  <si>
    <t>懺儳摲𤮭㺖嚵</t>
  </si>
  <si>
    <t>子鑑</t>
  </si>
  <si>
    <t>覱</t>
  </si>
  <si>
    <t>覱𩈻𩅼</t>
  </si>
  <si>
    <t>所鑑</t>
  </si>
  <si>
    <t>釤</t>
  </si>
  <si>
    <t>釤䀐㣌</t>
  </si>
  <si>
    <t>許鑑</t>
  </si>
  <si>
    <t>㒈</t>
  </si>
  <si>
    <t>㒈譀闞</t>
  </si>
  <si>
    <t>蒲鑑</t>
  </si>
  <si>
    <t>埿</t>
  </si>
  <si>
    <t>埿湴</t>
  </si>
  <si>
    <t>胡懺</t>
  </si>
  <si>
    <t>㽉</t>
  </si>
  <si>
    <t>㽉㯺</t>
  </si>
  <si>
    <t>士懺</t>
  </si>
  <si>
    <t>鑱</t>
  </si>
  <si>
    <t>鑱䪌欃䳻讒艬</t>
  </si>
  <si>
    <t>𪒠</t>
  </si>
  <si>
    <t>扶泛</t>
  </si>
  <si>
    <t>4.60梵</t>
  </si>
  <si>
    <t>梵帆颿</t>
  </si>
  <si>
    <t>孚梵</t>
  </si>
  <si>
    <t>汎</t>
  </si>
  <si>
    <t>汎泛𠆩䀀𥁔氾䒦姂</t>
  </si>
  <si>
    <t>居欠</t>
  </si>
  <si>
    <t>劔</t>
  </si>
  <si>
    <t>(劍)</t>
  </si>
  <si>
    <r>
      <t>去</t>
    </r>
    <r>
      <rPr>
        <sz val="24"/>
        <color rgb="FFC00000"/>
        <rFont val="PMingLiU"/>
        <family val="1"/>
        <charset val="136"/>
      </rPr>
      <t>劒</t>
    </r>
    <phoneticPr fontId="15" type="noConversion"/>
  </si>
  <si>
    <t>欠</t>
  </si>
  <si>
    <t>欠㐸</t>
  </si>
  <si>
    <r>
      <t>於</t>
    </r>
    <r>
      <rPr>
        <sz val="24"/>
        <color rgb="FFC00000"/>
        <rFont val="PMingLiU"/>
        <family val="1"/>
        <charset val="136"/>
      </rPr>
      <t>劒</t>
    </r>
    <phoneticPr fontId="15" type="noConversion"/>
  </si>
  <si>
    <t>俺</t>
  </si>
  <si>
    <t>俺㤿淹𦑎㛪裺䛳覎</t>
  </si>
  <si>
    <t>烏谷</t>
  </si>
  <si>
    <t>屋𡲃𦤼剭𨜘𪑱䑁</t>
  </si>
  <si>
    <t>徒谷</t>
  </si>
  <si>
    <t>獨</t>
  </si>
  <si>
    <t>獨黷讟髑䫳殰讀櫝牘儥㾄贕碡䢱䮷皾𤟩襡韣瓄瀆𨽍豄韇嬻犢𪇆罜㒔匵</t>
  </si>
  <si>
    <t>古禄</t>
  </si>
  <si>
    <t>穀</t>
  </si>
  <si>
    <t>穀糓轂榖濲谷瑴𪇗𣨍𪕸䜼𧣡䐨𤞞𥆌䀰唂</t>
  </si>
  <si>
    <t>胡谷</t>
  </si>
  <si>
    <t>縠</t>
  </si>
  <si>
    <t>縠槲斛螜𧂔礐觳蔛𣫈𣹬䶜㽇䈸焀</t>
  </si>
  <si>
    <t>空谷</t>
  </si>
  <si>
    <t>哭</t>
  </si>
  <si>
    <t>哭䍍㲉𪍠䧊䵈㲄𣫓</t>
  </si>
  <si>
    <t>𪍠原作⿹𣪊麥</t>
  </si>
  <si>
    <t>𪍠麥居左下</t>
  </si>
  <si>
    <t>他谷</t>
  </si>
  <si>
    <t>秃</t>
  </si>
  <si>
    <t>秃𣬜䛢𢬳鵚</t>
  </si>
  <si>
    <t>(禿)</t>
  </si>
  <si>
    <t>丁木</t>
  </si>
  <si>
    <t>𣫔</t>
  </si>
  <si>
    <t>𣫔啄䐁𡰪𧞐𢽴竺剢</t>
  </si>
  <si>
    <t>改豰</t>
  </si>
  <si>
    <t>桑谷</t>
  </si>
  <si>
    <t>速</t>
  </si>
  <si>
    <t>速遬𧫣蔌餗𩱖𨄞樕𣫎㑛梀𪋝藗殐嗽𡖯棴涑</t>
  </si>
  <si>
    <t>觫簌</t>
  </si>
  <si>
    <t>盧谷</t>
  </si>
  <si>
    <t>禄</t>
  </si>
  <si>
    <t>禄鹿漉渌觻睩䚄龣𨏔轆㼾𦪇琭簏箓螰䍡麓㯟碌盝𥂖䮽磟簶𧌍谷娽𥉶摝𥛞𦌟𥂇𤽺廘角𥪋彔濼鏕趢䎑𨌠㪖𩅄蔍鄜</t>
  </si>
  <si>
    <t>(祿)(淥)(甪)簏</t>
  </si>
  <si>
    <t>呼木</t>
  </si>
  <si>
    <t>嗀</t>
  </si>
  <si>
    <t>嗀豰熇𦞦𧹲㷤嚛</t>
  </si>
  <si>
    <t>昨木</t>
  </si>
  <si>
    <t>族</t>
  </si>
  <si>
    <t>族銼鑿</t>
  </si>
  <si>
    <t>千木</t>
  </si>
  <si>
    <t>瘯</t>
  </si>
  <si>
    <t>瘯䃚蔟趗梀簇</t>
  </si>
  <si>
    <t>作木</t>
  </si>
  <si>
    <t>鏃</t>
  </si>
  <si>
    <t>鏃鎐</t>
  </si>
  <si>
    <t>蒲木</t>
  </si>
  <si>
    <t>暴曝瀑䗱㲫樸僕䑑𥐁菐𡕡穙</t>
  </si>
  <si>
    <t>𤎀??菐</t>
  </si>
  <si>
    <t>普木</t>
  </si>
  <si>
    <t>扑</t>
  </si>
  <si>
    <t>扑醭濼墣𥣜𪔿攴撲骲𪐙䴆</t>
  </si>
  <si>
    <t>博木</t>
  </si>
  <si>
    <t>卜</t>
  </si>
  <si>
    <t>卜濮䧤轐𡡐樸獛蹼纀襆𩯏䪁鳪𪇰</t>
  </si>
  <si>
    <t>莫卜</t>
  </si>
  <si>
    <t>木</t>
  </si>
  <si>
    <t>木沐朷毣鶩霂𨍎㡔蓩艒鞪楘蚞</t>
  </si>
  <si>
    <t>13?</t>
  </si>
  <si>
    <t>方六</t>
  </si>
  <si>
    <t>福</t>
  </si>
  <si>
    <t>福腹複幅輻𠋩葍蝠𥳇鍑鶝踾輹菐偪楅𦿁</t>
  </si>
  <si>
    <t>𠋩原作⿰亻复</t>
  </si>
  <si>
    <t>房六</t>
  </si>
  <si>
    <t>伏</t>
  </si>
  <si>
    <t>伏復虙服𦨈茯馥鵩鞴蕧輹𨋩澓椱洑箙𩋟𨌥𤸑𪃃𩢰𥨍棴复畐𩊙絥𩎧菔匐鰒𥪋栿</t>
  </si>
  <si>
    <t>[袱]</t>
  </si>
  <si>
    <t>所六</t>
  </si>
  <si>
    <t>縮</t>
  </si>
  <si>
    <t>縮莤𩘹𧼭樎謖䎘㩋蹜摍𧐴摵謏</t>
  </si>
  <si>
    <t>𧽏从叜</t>
  </si>
  <si>
    <t>𧽏</t>
  </si>
  <si>
    <t>力竹</t>
  </si>
  <si>
    <t>六</t>
  </si>
  <si>
    <t>六陸戮剹勠稑穋鵱蓼𦾷𩣱鯥𦸐磟𧌉淕䡜坴𡴆踛僇𥚊</t>
  </si>
  <si>
    <t>直六</t>
  </si>
  <si>
    <t>逐</t>
  </si>
  <si>
    <t>逐軸碡妯舳鱁𧏿筑蓫柚䮱篴</t>
  </si>
  <si>
    <t>居六</t>
  </si>
  <si>
    <t>菊</t>
  </si>
  <si>
    <t>菊鞠蘜𧃓㥌𡙳掬匊𥷤𦶗鞫𡫬𥩁㹼𪈓鵴𨸰㘲㽤䱡椈巈臼䳔𩛺諊𩬜踘閰𣐊𧿻泦趜</t>
  </si>
  <si>
    <t>驅匊</t>
  </si>
  <si>
    <t>麴</t>
  </si>
  <si>
    <t>麴𥶶𩍔鞠𠤄</t>
  </si>
  <si>
    <t>(麯)</t>
  </si>
  <si>
    <t>殊六</t>
  </si>
  <si>
    <t>熟</t>
  </si>
  <si>
    <t>熟孰淑塾𨷙璹婌䃞</t>
  </si>
  <si>
    <t>昌六</t>
  </si>
  <si>
    <t>俶</t>
  </si>
  <si>
    <t>俶柷琡𣥹埱</t>
  </si>
  <si>
    <t>余六</t>
  </si>
  <si>
    <t>育</t>
  </si>
  <si>
    <t>育毓鬻粥𩱱䋭𧷗儥棛錥煜焴昱蒮淯蜟𢌻堉喅𤳕𥉑逳𦱀蘛</t>
  </si>
  <si>
    <t>渠竹</t>
  </si>
  <si>
    <t>驧</t>
  </si>
  <si>
    <t>驧𩣽趜䱡鵴𪁁鞠毱䗇踘䜯𠤄</t>
  </si>
  <si>
    <t>七宿</t>
  </si>
  <si>
    <t>鼀</t>
  </si>
  <si>
    <t>鼀蹴殧</t>
  </si>
  <si>
    <t>如六</t>
  </si>
  <si>
    <t>肉</t>
  </si>
  <si>
    <t>肉衄鮞</t>
  </si>
  <si>
    <t>朒</t>
  </si>
  <si>
    <t>之六</t>
  </si>
  <si>
    <t>粥</t>
  </si>
  <si>
    <t>粥喌祝柷琡</t>
  </si>
  <si>
    <t>式竹</t>
  </si>
  <si>
    <t>叔</t>
  </si>
  <si>
    <t>叔儵倐透虪𨁀鮛掓𢞣翛尗菽㶖</t>
  </si>
  <si>
    <t>(倏)</t>
  </si>
  <si>
    <t>許竹</t>
  </si>
  <si>
    <t>蓄</t>
  </si>
  <si>
    <t>蓄稸畜𤲸㜅鄐荲蓫慉𥈆</t>
  </si>
  <si>
    <t>缺⿱玆田</t>
  </si>
  <si>
    <t>張六</t>
  </si>
  <si>
    <t>竹</t>
  </si>
  <si>
    <t>竹竺筑築𥴁茿</t>
  </si>
  <si>
    <t>子六</t>
  </si>
  <si>
    <t>蹙</t>
  </si>
  <si>
    <t>蹙踧𧑙𠴫㗤噈摵槭殧𣤶𥷛縬𣢰𦟠顣䙘蹴</t>
  </si>
  <si>
    <t>初六</t>
  </si>
  <si>
    <t>珿</t>
  </si>
  <si>
    <t>珿矗𪘏𨴖𧯩䎌</t>
  </si>
  <si>
    <t>女六</t>
  </si>
  <si>
    <t>肭</t>
  </si>
  <si>
    <t>肭恧𦗂忸衄䖡䂇沑</t>
  </si>
  <si>
    <t>側六</t>
  </si>
  <si>
    <t>縬</t>
  </si>
  <si>
    <t>縬𡎺</t>
  </si>
  <si>
    <t>𡎺??</t>
  </si>
  <si>
    <t>芳福</t>
  </si>
  <si>
    <t>蝮</t>
  </si>
  <si>
    <t>蝮覆蕧𩯅副㙏𥨍䔰</t>
  </si>
  <si>
    <t>於六</t>
  </si>
  <si>
    <t>郁</t>
  </si>
  <si>
    <t>郁戫彧燠栯噢墺䐿薁澳隩䉛𣢜𨞓𪑝稶懊㰲𠸹𨪎</t>
  </si>
  <si>
    <t>息逐</t>
  </si>
  <si>
    <t>肅</t>
  </si>
  <si>
    <t>肅宿蓿夙𠉦𠈇玊鷫𪂸蟰驌䎘𩘹鱐䃤𤥔潚橚㩋䑿㑉璛㪩</t>
  </si>
  <si>
    <t>𪄑左上灾</t>
  </si>
  <si>
    <t>莫六</t>
  </si>
  <si>
    <t>目</t>
  </si>
  <si>
    <t>目睦穆苜𦱒牧㙁繆萺㣎㾇</t>
  </si>
  <si>
    <t>(坶)</t>
  </si>
  <si>
    <t>于六</t>
  </si>
  <si>
    <t>囿</t>
  </si>
  <si>
    <t>囿哊</t>
  </si>
  <si>
    <t>丑六</t>
  </si>
  <si>
    <t>蓄稸滀苖荲蓫敊傗鄐矗</t>
  </si>
  <si>
    <t>[搐]畜</t>
  </si>
  <si>
    <t>魚菊</t>
  </si>
  <si>
    <t>砡</t>
  </si>
  <si>
    <t>才六</t>
  </si>
  <si>
    <t>𣤶</t>
  </si>
  <si>
    <t>烏酷</t>
  </si>
  <si>
    <t>沃鋈鱟䑁䁷觷䮸</t>
  </si>
  <si>
    <t>徒沃</t>
  </si>
  <si>
    <t>毒</t>
  </si>
  <si>
    <t>毒𡹆𦺇蝳瑇纛𢃶碡</t>
  </si>
  <si>
    <t>𡴛</t>
  </si>
  <si>
    <t>冬毒</t>
  </si>
  <si>
    <t>篤</t>
  </si>
  <si>
    <t>篤竺督𧝴𧛔𧞶錖𤬂𥓍裻𡰪</t>
  </si>
  <si>
    <t>苦沃</t>
  </si>
  <si>
    <t>酷</t>
  </si>
  <si>
    <t>酷焅𥞴嚳硞𡷥</t>
  </si>
  <si>
    <t>胡沃</t>
  </si>
  <si>
    <t>鵠</t>
  </si>
  <si>
    <t>鵠㿥翯隺𤌍頶𨴬礐</t>
  </si>
  <si>
    <t>蒲沃</t>
  </si>
  <si>
    <t>僕</t>
  </si>
  <si>
    <t>僕瞨鏷䗱轐䴆</t>
  </si>
  <si>
    <t>瞨??</t>
  </si>
  <si>
    <t>䑑</t>
  </si>
  <si>
    <t>先篤</t>
  </si>
  <si>
    <t>洬</t>
  </si>
  <si>
    <t>洬裻</t>
  </si>
  <si>
    <t>古沃</t>
  </si>
  <si>
    <t>梏</t>
  </si>
  <si>
    <t>梏牿䧼䅵告郜祰䧊䶜</t>
  </si>
  <si>
    <t>莫沃</t>
  </si>
  <si>
    <t>瑁</t>
  </si>
  <si>
    <t>瑁𣔺媢艒萺</t>
  </si>
  <si>
    <t>火酷</t>
  </si>
  <si>
    <t>熇</t>
  </si>
  <si>
    <t>熇臛嚛歊</t>
  </si>
  <si>
    <r>
      <rPr>
        <sz val="24"/>
        <color theme="1"/>
        <rFont val="KangXi Font Full Version"/>
        <family val="3"/>
        <charset val="136"/>
      </rPr>
      <t>内沃</t>
    </r>
    <phoneticPr fontId="15" type="noConversion"/>
  </si>
  <si>
    <t>褥</t>
  </si>
  <si>
    <t>褥傉耨搙</t>
  </si>
  <si>
    <t>將毒</t>
  </si>
  <si>
    <t>傶</t>
  </si>
  <si>
    <t>傶𣪻錊</t>
  </si>
  <si>
    <t>博沃</t>
  </si>
  <si>
    <t>襮</t>
  </si>
  <si>
    <t>襮犦𪇰</t>
  </si>
  <si>
    <t>盧毒</t>
  </si>
  <si>
    <t>濼</t>
  </si>
  <si>
    <t>五沃</t>
  </si>
  <si>
    <t>𤛹</t>
  </si>
  <si>
    <t>之欲</t>
  </si>
  <si>
    <t>燭屬属矚䌵囑鸀䟉㰲噣蠾韣蠋</t>
  </si>
  <si>
    <t>缺走屬、韋屬</t>
  </si>
  <si>
    <t>魚欲</t>
  </si>
  <si>
    <t>玉</t>
  </si>
  <si>
    <t>玉獄鳿頊</t>
  </si>
  <si>
    <t>[鈺]</t>
  </si>
  <si>
    <t>許玉</t>
  </si>
  <si>
    <t>旭</t>
  </si>
  <si>
    <t>旭頊勗𩔴𩪉</t>
  </si>
  <si>
    <t>(勖)</t>
  </si>
  <si>
    <t>居玉</t>
  </si>
  <si>
    <t>輂</t>
  </si>
  <si>
    <t>輂絭鋦挶𦥑梮䡞㮂䋰拲𦅽𧤑</t>
  </si>
  <si>
    <t>渠玉</t>
  </si>
  <si>
    <t>局</t>
  </si>
  <si>
    <t>局跼駶侷䎤</t>
  </si>
  <si>
    <t>市玉</t>
  </si>
  <si>
    <t>蜀</t>
  </si>
  <si>
    <t>蜀韣蠾欘䙱襩㒔襡屬属㻿鐲</t>
  </si>
  <si>
    <t>尺玉</t>
  </si>
  <si>
    <t>觸</t>
  </si>
  <si>
    <t>觸觕歜臅</t>
  </si>
  <si>
    <t>而蜀</t>
  </si>
  <si>
    <t>辱</t>
  </si>
  <si>
    <t>辱蓐褥鄏縟溽㦺媷嗕𪑾𩱜</t>
  </si>
  <si>
    <t>書玉</t>
  </si>
  <si>
    <t>束</t>
  </si>
  <si>
    <t>束㑛</t>
  </si>
  <si>
    <t>余蜀</t>
  </si>
  <si>
    <t>欲</t>
  </si>
  <si>
    <t>欲浴鵒𩀑鋊輍慾𤞞谷</t>
  </si>
  <si>
    <t>(峪)</t>
  </si>
  <si>
    <t>直録</t>
  </si>
  <si>
    <t>躅</t>
  </si>
  <si>
    <t>躅蠾蠋</t>
  </si>
  <si>
    <t>力玉</t>
  </si>
  <si>
    <t>録</t>
  </si>
  <si>
    <t>録渌䚄綠醁騄娽菉逯䱚籙碌䟿𧨹趢㫽㪖</t>
  </si>
  <si>
    <t>(緑)(錄)(淥)</t>
  </si>
  <si>
    <t>丘玉</t>
  </si>
  <si>
    <t>曲</t>
  </si>
  <si>
    <t>曲䱡䒼匤</t>
  </si>
  <si>
    <t>蛐髷</t>
  </si>
  <si>
    <t>陟玉</t>
  </si>
  <si>
    <t>瘃</t>
  </si>
  <si>
    <t>瘃𤷚孎斸钃欘𢒔</t>
  </si>
  <si>
    <t>即玉</t>
  </si>
  <si>
    <t>足</t>
  </si>
  <si>
    <t>足哫</t>
  </si>
  <si>
    <t>神蜀</t>
  </si>
  <si>
    <t>贖</t>
  </si>
  <si>
    <t>贖𩌮䴰</t>
  </si>
  <si>
    <t>房玉</t>
  </si>
  <si>
    <t>幞</t>
  </si>
  <si>
    <t>幞襆</t>
  </si>
  <si>
    <t>七玉</t>
  </si>
  <si>
    <t>促</t>
  </si>
  <si>
    <t>促誎趗𤗁𦠁㹱</t>
  </si>
  <si>
    <t>-1</t>
  </si>
  <si>
    <t>似足</t>
  </si>
  <si>
    <t>續</t>
  </si>
  <si>
    <t>續俗藚𩌮</t>
  </si>
  <si>
    <t>相玉</t>
  </si>
  <si>
    <t>粟</t>
  </si>
  <si>
    <t>粟𥻆憟涑𣯼玊㔄</t>
  </si>
  <si>
    <t>封曲</t>
  </si>
  <si>
    <t>䪁</t>
  </si>
  <si>
    <t>丑玉</t>
  </si>
  <si>
    <t>梀</t>
  </si>
  <si>
    <t>梀亍𥹵𧼙𢒔㙇豖</t>
  </si>
  <si>
    <t>古岳</t>
  </si>
  <si>
    <t>覺斠角桷較䡈珏瑴䮸䚫榷捔搉䁷梏傕䮤龣</t>
  </si>
  <si>
    <t>(玨)</t>
  </si>
  <si>
    <t>五角</t>
  </si>
  <si>
    <t>嶽</t>
  </si>
  <si>
    <t>嶽岳樂鸑𩓥觷捳㹊</t>
  </si>
  <si>
    <t>士角</t>
  </si>
  <si>
    <t>浞</t>
  </si>
  <si>
    <t>浞丵鋜灂鷟捔澩篧汋齺𢋱簎</t>
  </si>
  <si>
    <t>𢋱原作⿱出⿳卜勹灬</t>
  </si>
  <si>
    <t>(鐲)(𨖮)</t>
  </si>
  <si>
    <t>側角</t>
  </si>
  <si>
    <t>捉</t>
  </si>
  <si>
    <t>捉穛𥼚穱斮篧𧂒</t>
  </si>
  <si>
    <t>所角</t>
  </si>
  <si>
    <t>朔</t>
  </si>
  <si>
    <t>朔欶嗽矟槊蒴數箾𦂗㮶揱𦋞</t>
  </si>
  <si>
    <t>搠嗍</t>
  </si>
  <si>
    <t>竹角</t>
  </si>
  <si>
    <t>斲</t>
  </si>
  <si>
    <t>斲涿諑㧻琢孎卓桌𥢔啄斀啅噣𢁁䐁倬晫𢽚菿</t>
  </si>
  <si>
    <t>北角</t>
  </si>
  <si>
    <t>剥</t>
  </si>
  <si>
    <t>剥駮駁𩐟𦢊嚗𥭖肑爆𪇰髉㿺䑈趵</t>
  </si>
  <si>
    <t>剝</t>
  </si>
  <si>
    <t>莫角</t>
  </si>
  <si>
    <t>邈</t>
  </si>
  <si>
    <t>邈藐㦝眊皃毣瞀𢷕瞐</t>
  </si>
  <si>
    <t>蒲角</t>
  </si>
  <si>
    <t>雹</t>
  </si>
  <si>
    <t>雹𩅟𢷏跑𩣡䮀骲𩺽䈏瓝瓟㼎謈犦豰窇𥭓𦢊懪㩧</t>
  </si>
  <si>
    <t>𩅟原从目</t>
  </si>
  <si>
    <t>匹角</t>
  </si>
  <si>
    <t>璞</t>
  </si>
  <si>
    <t>璞㩧樸朴㹒攴墣圤颮鞄謈𤆝𥛟㺪𧴤</t>
  </si>
  <si>
    <t>苦角</t>
  </si>
  <si>
    <t>㱿</t>
  </si>
  <si>
    <t>㱿毃愨搉確碻𤿩㲉觳燩嶨礐塙𣤇㊀硞𡴊埆𡇱</t>
  </si>
  <si>
    <t>缺⿰隺犬</t>
  </si>
  <si>
    <t>(殻)殼</t>
  </si>
  <si>
    <t>㊀=H隺犬</t>
  </si>
  <si>
    <t>直角</t>
  </si>
  <si>
    <t>濁</t>
  </si>
  <si>
    <t>濁擢濯鵫嬥𧃔鐲𢺡㺟鸀蠗鸐𩑂𢢗𩆸㪬</t>
  </si>
  <si>
    <t>於角</t>
  </si>
  <si>
    <t>渥</t>
  </si>
  <si>
    <t>渥握偓箹幄楃喔鷽葯腛𪑱齷媉𦯏龏𠿟䮸</t>
  </si>
  <si>
    <t>女角</t>
  </si>
  <si>
    <t>搦</t>
  </si>
  <si>
    <t>搦掉䚥𧢺搙𧣺</t>
  </si>
  <si>
    <t>敕角</t>
  </si>
  <si>
    <t>逴</t>
  </si>
  <si>
    <t>逴趠晫踔㪬</t>
  </si>
  <si>
    <t>(戳)</t>
  </si>
  <si>
    <t>吕角</t>
  </si>
  <si>
    <t>犖</t>
  </si>
  <si>
    <t>犖䃕𡁆</t>
  </si>
  <si>
    <t>胡覺</t>
  </si>
  <si>
    <t>學</t>
  </si>
  <si>
    <t>學确嶨𥀣鷽澩觷㿥翯</t>
  </si>
  <si>
    <t>許角</t>
  </si>
  <si>
    <t>㕰</t>
  </si>
  <si>
    <t>㕰豿𩌥翯嗀𦰾謞瀥䤕滈</t>
  </si>
  <si>
    <t>測角</t>
  </si>
  <si>
    <t>娖</t>
  </si>
  <si>
    <t>娖䃗𪘏娕擉齱𥭓齪</t>
  </si>
  <si>
    <t>之日</t>
  </si>
  <si>
    <t>質晊郅桎櫍蛭騭劕銍䑇鑕𡂒懫礩侄</t>
  </si>
  <si>
    <t>人質</t>
  </si>
  <si>
    <t>日馹衵㠴臸</t>
  </si>
  <si>
    <t>神質</t>
  </si>
  <si>
    <t>實</t>
  </si>
  <si>
    <t>直一</t>
  </si>
  <si>
    <t>秩</t>
  </si>
  <si>
    <t>秩紩帙袠柣翐姪妷豑𣗻𧽮𡙮</t>
  </si>
  <si>
    <t>息七</t>
  </si>
  <si>
    <t>悉</t>
  </si>
  <si>
    <t>悉厀膝蟋𧀬𦸝䊝僁窸</t>
  </si>
  <si>
    <t>於悉</t>
  </si>
  <si>
    <t>一</t>
  </si>
  <si>
    <t>一弌壹</t>
  </si>
  <si>
    <t>親吉</t>
  </si>
  <si>
    <t>七</t>
  </si>
  <si>
    <t>七漆柒䣛𪄭桼㊀𣛺𦸓㯃</t>
  </si>
  <si>
    <t>缺桼俗字⿱芖雨以㳟代之</t>
  </si>
  <si>
    <t>㊀=E艹大雨</t>
  </si>
  <si>
    <t>譬吉</t>
  </si>
  <si>
    <t>匹</t>
  </si>
  <si>
    <t>匹鷝𠯔䏘</t>
  </si>
  <si>
    <t>居質</t>
  </si>
  <si>
    <t>吉</t>
  </si>
  <si>
    <t>吉趌狤拮𧾢郆洁𤿠</t>
  </si>
  <si>
    <t>尼質</t>
  </si>
  <si>
    <t>暱</t>
  </si>
  <si>
    <t>暱昵衵䵒䵑䘌㥾</t>
  </si>
  <si>
    <t>夷質</t>
  </si>
  <si>
    <t>逸</t>
  </si>
  <si>
    <t>逸佚佾溢軼鎰泆齸劮欥䭿䳀</t>
  </si>
  <si>
    <t>去吉</t>
  </si>
  <si>
    <t>詰</t>
  </si>
  <si>
    <t>詰蛣𩢴趌</t>
  </si>
  <si>
    <t>許吉</t>
  </si>
  <si>
    <t>欯</t>
  </si>
  <si>
    <t>欯欪咭恄㣟</t>
  </si>
  <si>
    <t>丑栗</t>
  </si>
  <si>
    <t>抶</t>
  </si>
  <si>
    <t>抶咥眣跮</t>
  </si>
  <si>
    <t>力質</t>
  </si>
  <si>
    <t>栗</t>
  </si>
  <si>
    <t>栗㮚𣡷慄溧䬆𠞉鷅凓篥麜𨍫瑮𦃊塛搮䔁㗚㟳</t>
  </si>
  <si>
    <t>陟栗</t>
  </si>
  <si>
    <t>窒</t>
  </si>
  <si>
    <t>窒挃庢銍秷𦤻㲳㗧𪗻𨖹螲𥎹</t>
  </si>
  <si>
    <t>刪铚</t>
  </si>
  <si>
    <t>秦悉</t>
  </si>
  <si>
    <t>疾</t>
  </si>
  <si>
    <t>疾𤕺嫉蒺㑵𧎿揤愱槉𠹋𧪠</t>
  </si>
  <si>
    <t>初栗</t>
  </si>
  <si>
    <t>㓼</t>
  </si>
  <si>
    <t>㓼𠞩𪘧䜉</t>
  </si>
  <si>
    <t>式質</t>
  </si>
  <si>
    <t>失</t>
  </si>
  <si>
    <t>失室𩋡</t>
  </si>
  <si>
    <t>資悉</t>
  </si>
  <si>
    <t>堲</t>
  </si>
  <si>
    <t>堲㘍唧㲺𢪍𧉍蝍楖</t>
  </si>
  <si>
    <t>彌畢</t>
  </si>
  <si>
    <t>蜜</t>
  </si>
  <si>
    <t>蜜𧖅謐䤉榓𥁑宓淧𥋱</t>
  </si>
  <si>
    <t>卑吉</t>
  </si>
  <si>
    <t>必</t>
  </si>
  <si>
    <t>必畢篳蓽韠㻫䟆蹕滭㪤鷝觱珌㓖熚𡠚彃㮿縪鮅饆鏎𠦒𡻞𥀕𥛘罼</t>
  </si>
  <si>
    <t>巨乙</t>
  </si>
  <si>
    <t>姞</t>
  </si>
  <si>
    <t>姞佶鮚趌狤</t>
  </si>
  <si>
    <t>毗必</t>
  </si>
  <si>
    <t>邲</t>
  </si>
  <si>
    <t>邲比柲馝苾䩛佖鮩駜坒飶綼鮅怭泌𨠔䖩吡𣢠咇妼</t>
  </si>
  <si>
    <t>于筆</t>
  </si>
  <si>
    <t>䫻</t>
  </si>
  <si>
    <t>䫻𣅕汨𦳯㧒</t>
  </si>
  <si>
    <t>所律</t>
  </si>
  <si>
    <t>率</t>
  </si>
  <si>
    <t>率帥蟀𧍓䢦𠞩𧜠咰𠌭𧗿</t>
  </si>
  <si>
    <t>昌栗</t>
  </si>
  <si>
    <t>叱</t>
  </si>
  <si>
    <t>仕叱</t>
  </si>
  <si>
    <t>𪗨</t>
  </si>
  <si>
    <t>美畢</t>
  </si>
  <si>
    <t>密</t>
  </si>
  <si>
    <t>密𡶇蔤宓滵沕樒𥄃𪅮𥉴</t>
  </si>
  <si>
    <t>房密</t>
  </si>
  <si>
    <t>弼</t>
  </si>
  <si>
    <t>弼𢐀㢸𠡂䄶𢘍駜胇邲佖</t>
  </si>
  <si>
    <t>於筆</t>
  </si>
  <si>
    <t>乙</t>
  </si>
  <si>
    <t>乙鳦亄</t>
  </si>
  <si>
    <t>魚乙</t>
  </si>
  <si>
    <t>耴</t>
  </si>
  <si>
    <t>耴聉㔎𡿪圪𦨇𠡝</t>
  </si>
  <si>
    <t>鄙密</t>
  </si>
  <si>
    <t>筆</t>
  </si>
  <si>
    <t>筆潷鉍柲泌𢴩咇㻶𨅗</t>
  </si>
  <si>
    <t>徵筆</t>
  </si>
  <si>
    <t>茁</t>
  </si>
  <si>
    <t>羲乙</t>
  </si>
  <si>
    <t>肸</t>
  </si>
  <si>
    <t>居乙</t>
  </si>
  <si>
    <t>曁</t>
  </si>
  <si>
    <t>丁悉</t>
  </si>
  <si>
    <t>蛭</t>
  </si>
  <si>
    <t>況必</t>
  </si>
  <si>
    <t>獝</t>
  </si>
  <si>
    <t>食聿</t>
  </si>
  <si>
    <t>術述秫术沭噊袕潏鱊驈𧑐</t>
  </si>
  <si>
    <t>居聿</t>
  </si>
  <si>
    <t>橘</t>
  </si>
  <si>
    <t>橘𦺖繘𧾣𧽻䤎𦙮𣎛</t>
  </si>
  <si>
    <t>慈卹</t>
    <phoneticPr fontId="15" type="noConversion"/>
  </si>
  <si>
    <t>崒</t>
  </si>
  <si>
    <t>崒踤誶捽</t>
  </si>
  <si>
    <t>餘律</t>
  </si>
  <si>
    <t>聿</t>
  </si>
  <si>
    <t>聿鴪燏遹鷸驈繘𩙅潏矞霱𧑐䢖芛欥鱊噊䋖銉𦒔𥎐</t>
  </si>
  <si>
    <t>窵</t>
  </si>
  <si>
    <t>子聿</t>
  </si>
  <si>
    <t>卒</t>
  </si>
  <si>
    <t>卒𣨛䱣㰵啐</t>
  </si>
  <si>
    <t>辛聿</t>
  </si>
  <si>
    <t>卹</t>
  </si>
  <si>
    <t>卹恤戌訹珬𧪞䳳賉𣸃㖅𧊥銊欰𥚋𨜿</t>
  </si>
  <si>
    <t>吕卹</t>
  </si>
  <si>
    <t>律</t>
  </si>
  <si>
    <t>律寽繂膟䔞葎𥭐𠷈</t>
  </si>
  <si>
    <t>丑律</t>
  </si>
  <si>
    <t>黜</t>
  </si>
  <si>
    <t>黜怵𧺶炪䟣㤕𤝞欪</t>
  </si>
  <si>
    <t>竹律</t>
  </si>
  <si>
    <t>㤕</t>
  </si>
  <si>
    <t>㤕窋絀䂐㑁逫𡢑泏</t>
  </si>
  <si>
    <t>直律</t>
  </si>
  <si>
    <t>术</t>
  </si>
  <si>
    <t>术𦬸炢</t>
  </si>
  <si>
    <t>赤律</t>
  </si>
  <si>
    <t>倉聿</t>
  </si>
  <si>
    <t>黢</t>
  </si>
  <si>
    <t>側律</t>
  </si>
  <si>
    <t>𠭴</t>
  </si>
  <si>
    <t>𠭴𦦖</t>
  </si>
  <si>
    <t>許聿</t>
  </si>
  <si>
    <t>䎉</t>
  </si>
  <si>
    <t>䎉怴䬂𥄵</t>
  </si>
  <si>
    <t>阻瑟</t>
  </si>
  <si>
    <t>櫛楖瀄㘉𥠈擳</t>
  </si>
  <si>
    <t>所櫛</t>
  </si>
  <si>
    <t>瑟</t>
  </si>
  <si>
    <t>瑟飋蟋蝨璱𦆄</t>
  </si>
  <si>
    <t>(虱)</t>
  </si>
  <si>
    <t>崱瑟</t>
  </si>
  <si>
    <t>文弗</t>
  </si>
  <si>
    <t>物勿𣃦芴岉伆𨑥昒沕</t>
  </si>
  <si>
    <t>分勿</t>
  </si>
  <si>
    <t>弗</t>
  </si>
  <si>
    <t>弗紱黻綍紼芾巿韍不𨚓翇柫𡗻髴冹帗𩖼笰𤊸甶</t>
  </si>
  <si>
    <t>紆物</t>
  </si>
  <si>
    <t>鬱</t>
  </si>
  <si>
    <t>鬱欝灪爩𩚴黦𥘄菀尉熨蔚𩰪</t>
  </si>
  <si>
    <t>九勿</t>
  </si>
  <si>
    <t>𠀔</t>
  </si>
  <si>
    <t>𠀔孒𦁐厥屈鶌趉𧱝𠜾䠇</t>
  </si>
  <si>
    <t>區勿</t>
  </si>
  <si>
    <t>屈</t>
  </si>
  <si>
    <t>屈詘𧌑</t>
  </si>
  <si>
    <t>衢物</t>
  </si>
  <si>
    <t>倔</t>
  </si>
  <si>
    <t>倔䠇崛𡲬䘿𡲗堀𧱝掘</t>
  </si>
  <si>
    <t>符弗</t>
  </si>
  <si>
    <t>佛</t>
  </si>
  <si>
    <t>佛怫坲𡶒咈䞞刜𣀣炥</t>
  </si>
  <si>
    <t>許勿</t>
  </si>
  <si>
    <t>䬍</t>
  </si>
  <si>
    <t>䬍𩘐欻𦱧㗵烼</t>
  </si>
  <si>
    <t>王勿</t>
  </si>
  <si>
    <t>䬑</t>
  </si>
  <si>
    <t>䬑𢯮觱抭䁌𢔥</t>
  </si>
  <si>
    <t>敷勿</t>
  </si>
  <si>
    <t>拂</t>
  </si>
  <si>
    <t>拂𢂀嶏茀祓艴刜乀䭮髴彿𧿳</t>
  </si>
  <si>
    <t>魚勿</t>
  </si>
  <si>
    <t>崛</t>
  </si>
  <si>
    <t>許迄</t>
  </si>
  <si>
    <t>迄仡釳肸忔䒗䛥莔汔</t>
  </si>
  <si>
    <t>訖</t>
  </si>
  <si>
    <t>訖吃扢曁䰴</t>
  </si>
  <si>
    <t>魚迄</t>
  </si>
  <si>
    <t>疙</t>
  </si>
  <si>
    <t>疙屹圪𧆫仡</t>
  </si>
  <si>
    <t>其迄</t>
  </si>
  <si>
    <t>䞘</t>
  </si>
  <si>
    <t>䞘𢇓</t>
  </si>
  <si>
    <t>去迄</t>
  </si>
  <si>
    <t>乞</t>
  </si>
  <si>
    <t>乞䒗契</t>
  </si>
  <si>
    <t>魚厥</t>
  </si>
  <si>
    <t>月刖跀𧿁軏抈扤枂鈅玥𦘹</t>
  </si>
  <si>
    <t>刪钥</t>
  </si>
  <si>
    <t>房越</t>
  </si>
  <si>
    <t>伐</t>
  </si>
  <si>
    <t>伐筏栰罰閥垡橃䑔瞂拔茷藅坺䣹</t>
  </si>
  <si>
    <t>王伐</t>
  </si>
  <si>
    <t>越</t>
  </si>
  <si>
    <t>越𨒋粤戉鉞䋐樾蚏曰𥩡𡛟璏熭𣐋𧊎泧</t>
  </si>
  <si>
    <t>(粵)</t>
  </si>
  <si>
    <t>居月</t>
  </si>
  <si>
    <t>厥</t>
  </si>
  <si>
    <t>厥氒蹶𨇮𧽸𧼞瘚劂蕨蟨蟩橜𥕲𠢤欮撅鱖孒𠄌</t>
  </si>
  <si>
    <t>獗字歸屬??</t>
  </si>
  <si>
    <t>孒當作孓</t>
  </si>
  <si>
    <t>(橛)獗</t>
  </si>
  <si>
    <t>於月</t>
  </si>
  <si>
    <t>𡡕</t>
  </si>
  <si>
    <t>𡡕𩚴噦黦</t>
  </si>
  <si>
    <t>其月</t>
  </si>
  <si>
    <t>𧤼</t>
  </si>
  <si>
    <t>𧤼鷢橜撅蹷掘赶憠𨬐䞷𣖬𩪜亅</t>
  </si>
  <si>
    <t>刪亅</t>
  </si>
  <si>
    <t>(橛)</t>
  </si>
  <si>
    <t>去月</t>
  </si>
  <si>
    <t>闕</t>
  </si>
  <si>
    <t>闕㵐𦁐</t>
  </si>
  <si>
    <t>方伐</t>
  </si>
  <si>
    <t>髮</t>
  </si>
  <si>
    <t>髮𩠖𩑛發颰冹</t>
  </si>
  <si>
    <t>望發</t>
  </si>
  <si>
    <t>韤</t>
  </si>
  <si>
    <t>韤韈襪𥄎㒝</t>
  </si>
  <si>
    <t>許月</t>
  </si>
  <si>
    <t>䬂</t>
  </si>
  <si>
    <t>䬂䟠泧狘䎀㞽</t>
  </si>
  <si>
    <t>於歇</t>
  </si>
  <si>
    <t>謁</t>
  </si>
  <si>
    <t>謁閼暍𢉥黦</t>
  </si>
  <si>
    <t>暍OR𦝲??</t>
  </si>
  <si>
    <t>許謁</t>
  </si>
  <si>
    <t>歇</t>
  </si>
  <si>
    <t>歇蠍猲𤢔𦪬</t>
  </si>
  <si>
    <t>居謁</t>
  </si>
  <si>
    <t>訐</t>
  </si>
  <si>
    <t>訐𧼨羯揭𢶆鍻</t>
  </si>
  <si>
    <t>其謁</t>
  </si>
  <si>
    <t>𢷒</t>
  </si>
  <si>
    <t>𢷒揭竭碣楬</t>
  </si>
  <si>
    <t>拂伐</t>
  </si>
  <si>
    <t>語訐</t>
  </si>
  <si>
    <t>钀</t>
  </si>
  <si>
    <t>莫勃</t>
  </si>
  <si>
    <t>没</t>
  </si>
  <si>
    <t>没殁𤣻𩑦𠬛莈</t>
  </si>
  <si>
    <t>沒(歿)</t>
  </si>
  <si>
    <t>土骨</t>
  </si>
  <si>
    <t>𣅝</t>
  </si>
  <si>
    <t>古忽</t>
  </si>
  <si>
    <t>骨</t>
  </si>
  <si>
    <t>骨縎鶻滑䮩啒淈汩愲蓇尳㾶榾䓛扢㒴</t>
  </si>
  <si>
    <t>蒲没</t>
  </si>
  <si>
    <t>勃</t>
  </si>
  <si>
    <t>勃渤𩣡𩱚餑𡋯馞悖䄶郣浡𣭷𢠜㪍誖㶿桲孛艴挬脖𦸦鵓</t>
  </si>
  <si>
    <t>當没</t>
  </si>
  <si>
    <t>咄</t>
  </si>
  <si>
    <t>咄柮𩢎𩨳</t>
  </si>
  <si>
    <t>他骨</t>
  </si>
  <si>
    <t>宊</t>
  </si>
  <si>
    <t>宊棁𠫓𡿮㥆䠈</t>
  </si>
  <si>
    <t>陀骨</t>
  </si>
  <si>
    <t>突</t>
  </si>
  <si>
    <t>突揬腯鼵葖鶟堗𦩤鈯𦔅𣔻凸𡿮鍎</t>
  </si>
  <si>
    <t>烏没</t>
  </si>
  <si>
    <t>𩑦</t>
  </si>
  <si>
    <t>𩑦腽殟嗢䯉榅揾淴馧</t>
  </si>
  <si>
    <t>(膃)</t>
  </si>
  <si>
    <t>呼骨</t>
  </si>
  <si>
    <t>忽</t>
  </si>
  <si>
    <t>忽昒㾁匫寣笏䩐曶𨑥啒𣓗㦌𦁕𢑢惚䬍𤶘</t>
  </si>
  <si>
    <t>䝆原作⿱日㣇,說文作⿱曰⿻八㣇</t>
  </si>
  <si>
    <t>五忽</t>
  </si>
  <si>
    <t>兀</t>
  </si>
  <si>
    <t>兀扤杌屼矹䦍鼿𦨉䑢𠨜㽾𤴰軏𧈭刖𦬂</t>
  </si>
  <si>
    <t>普没</t>
  </si>
  <si>
    <t>䪬</t>
  </si>
  <si>
    <t>䪬昢哱㛘馞</t>
  </si>
  <si>
    <t>勒没</t>
  </si>
  <si>
    <t>𢂤</t>
  </si>
  <si>
    <t>𢂤硉𨁸𥓎㪐</t>
  </si>
  <si>
    <t>𢂤原作⿰朿犮</t>
  </si>
  <si>
    <t>苦骨</t>
  </si>
  <si>
    <t>窟</t>
  </si>
  <si>
    <t>窟顝泏𩑔矻堀𡑧㧾圣㩿𡑣䯇𡼿𥌄胐</t>
  </si>
  <si>
    <t>内骨</t>
  </si>
  <si>
    <t>訥</t>
  </si>
  <si>
    <t>訥㕯肭抐𣧍</t>
  </si>
  <si>
    <t>蘇骨</t>
  </si>
  <si>
    <t>窣</t>
  </si>
  <si>
    <t>窣𪌯𪍛㲞𪖶𪅄㞕</t>
  </si>
  <si>
    <t>倉没</t>
  </si>
  <si>
    <t>猝</t>
  </si>
  <si>
    <t>猝卒𣨛𢪃𥾛</t>
  </si>
  <si>
    <t>昨没</t>
  </si>
  <si>
    <t>捽</t>
  </si>
  <si>
    <t>捽椊𪘧䚝崪𩩠</t>
  </si>
  <si>
    <t>下没</t>
  </si>
  <si>
    <t>麧𥝖齕紇淈</t>
  </si>
  <si>
    <t>戸骨</t>
  </si>
  <si>
    <t>搰</t>
  </si>
  <si>
    <t>搰扢𣝗𦗣抇鶻尳㨡𡰅滑</t>
  </si>
  <si>
    <t>臧没</t>
  </si>
  <si>
    <t>卒倅稡</t>
  </si>
  <si>
    <t>胡葛</t>
  </si>
  <si>
    <t>曷褐毼鶡蝎餲䫘𩩲骱㮫鞨</t>
  </si>
  <si>
    <t>許葛</t>
  </si>
  <si>
    <t>䫘</t>
  </si>
  <si>
    <t>䫘𠿒喝猲𦤦㿣暍𩡔</t>
  </si>
  <si>
    <t>當割</t>
  </si>
  <si>
    <t>怛</t>
  </si>
  <si>
    <t>怛𢛁妲呾炟䵣狚笪𦬹靼</t>
  </si>
  <si>
    <t>他達</t>
  </si>
  <si>
    <t>闥</t>
  </si>
  <si>
    <t>闥㒓撻躂澾獺䲚𣥂羍𦍒達汏噧</t>
  </si>
  <si>
    <t>[韃]</t>
  </si>
  <si>
    <t>烏葛</t>
  </si>
  <si>
    <t>遏</t>
  </si>
  <si>
    <t>遏齃頞堨閼胺餲靄咹𠥜𢉥</t>
  </si>
  <si>
    <t>盧達</t>
  </si>
  <si>
    <t>剌</t>
  </si>
  <si>
    <t>剌揧辢䓶瘌攋糲癩𢈠轢𢃴䶛㻝𥈙楋蝲</t>
  </si>
  <si>
    <t>(辣)喇</t>
  </si>
  <si>
    <t>苦曷</t>
  </si>
  <si>
    <t>渴</t>
  </si>
  <si>
    <t>渴㵣𤸎䳚嵑磕骹䅥</t>
  </si>
  <si>
    <t>[瞌]</t>
  </si>
  <si>
    <t>唐割</t>
  </si>
  <si>
    <t>達</t>
  </si>
  <si>
    <t>達薘</t>
  </si>
  <si>
    <t>才割</t>
  </si>
  <si>
    <t>巀</t>
  </si>
  <si>
    <t>巀囋囐㩵</t>
  </si>
  <si>
    <t>(砸)</t>
  </si>
  <si>
    <t>五割</t>
  </si>
  <si>
    <t>嶭</t>
  </si>
  <si>
    <t>嶭䡾屵枿𣡌櫱𣎴𠱥㩵𠲗歺頇齾</t>
  </si>
  <si>
    <t>(蘖)</t>
  </si>
  <si>
    <t>古達</t>
  </si>
  <si>
    <t>葛</t>
  </si>
  <si>
    <t>葛䈓獦割𩢛匃輵𨞛𥢸㵧</t>
  </si>
  <si>
    <t>(丐)</t>
  </si>
  <si>
    <t>桑割</t>
  </si>
  <si>
    <t>躠</t>
  </si>
  <si>
    <t>躠薩摋𥻦𠱡攃䉈𦼧𨐖</t>
  </si>
  <si>
    <t>撒</t>
  </si>
  <si>
    <t>七曷</t>
  </si>
  <si>
    <t>攃</t>
  </si>
  <si>
    <t>攃䌨礤</t>
  </si>
  <si>
    <t>[擦]</t>
  </si>
  <si>
    <t>奴曷</t>
  </si>
  <si>
    <t>捺</t>
  </si>
  <si>
    <t>捺𤷈䖧</t>
  </si>
  <si>
    <t>矛割</t>
    <phoneticPr fontId="15" type="noConversion"/>
  </si>
  <si>
    <t>䔾</t>
  </si>
  <si>
    <t>莫撥</t>
  </si>
  <si>
    <t>末昩𩑷䀛䴲𨣱䬴秣𥬎靺韎苜粖𩱷𥽘䱅眜抹妺𠇱𢗿𡊉瀎𩿣沫𦫕袜</t>
  </si>
  <si>
    <t>𦫕左从末而非未</t>
  </si>
  <si>
    <t>[茉]</t>
  </si>
  <si>
    <t>五活</t>
  </si>
  <si>
    <t>枂</t>
  </si>
  <si>
    <t>藏活</t>
  </si>
  <si>
    <t>柮</t>
  </si>
  <si>
    <t>北末</t>
  </si>
  <si>
    <t>撥</t>
  </si>
  <si>
    <t>撥癶袚茇鉢盋䳊鱍䢌𩯌襏帗㤄𦪑驋筏</t>
  </si>
  <si>
    <t>[缽]鮁</t>
  </si>
  <si>
    <t>姊末</t>
    <phoneticPr fontId="15" type="noConversion"/>
  </si>
  <si>
    <t>䰖拶㳨𠛱𨀨𤁢</t>
  </si>
  <si>
    <t>拶右下从歹</t>
  </si>
  <si>
    <t>古活</t>
  </si>
  <si>
    <t>括</t>
  </si>
  <si>
    <t>括活𣽅髺檜栝聒䒷𦸈鴰萿适銛佸頢劊葀䯏懖𦗾筈</t>
  </si>
  <si>
    <t>苦栝</t>
  </si>
  <si>
    <t>闊</t>
  </si>
  <si>
    <t>闊蛞筈适䟯𤫵</t>
  </si>
  <si>
    <t>戸括</t>
  </si>
  <si>
    <t>活</t>
  </si>
  <si>
    <t>活𣽅䄆越鬠佸秳姡</t>
  </si>
  <si>
    <t>徒活</t>
  </si>
  <si>
    <t>奪</t>
  </si>
  <si>
    <t>奪𡙜敚脫挩莌痥鮵</t>
  </si>
  <si>
    <t>(敓)</t>
  </si>
  <si>
    <t>呼括</t>
  </si>
  <si>
    <t>豁</t>
  </si>
  <si>
    <t>豁𧯆奯濊𤃴泧𣁳眓</t>
  </si>
  <si>
    <t>烏括</t>
  </si>
  <si>
    <t>斡</t>
  </si>
  <si>
    <t>斡焥䩊捾𣁳嬒䁊睕𥄗</t>
  </si>
  <si>
    <t>子括</t>
  </si>
  <si>
    <t>繓</t>
  </si>
  <si>
    <t>繓撮攥</t>
  </si>
  <si>
    <t>普活</t>
  </si>
  <si>
    <t>鏺</t>
  </si>
  <si>
    <t>鏺𢯸𨂩㧊䣪𨡩𣸍𥄱鱍𧘟𦫔䍨𠷑</t>
  </si>
  <si>
    <t>他括</t>
  </si>
  <si>
    <t>侻</t>
  </si>
  <si>
    <t>侻挩脫莌棁</t>
  </si>
  <si>
    <t>郎活</t>
  </si>
  <si>
    <t>捋</t>
  </si>
  <si>
    <t>捋𠜖蛶㸹㭩</t>
  </si>
  <si>
    <t>丁括</t>
  </si>
  <si>
    <t>掇</t>
  </si>
  <si>
    <t>掇剟鵽腏祋咄裰敠</t>
  </si>
  <si>
    <t>倉括</t>
  </si>
  <si>
    <t>撮</t>
  </si>
  <si>
    <t>撮襊</t>
  </si>
  <si>
    <t>蒲撥</t>
  </si>
  <si>
    <t>跋</t>
  </si>
  <si>
    <t>跋䟛𧺡𧺺魃𢇷軷䣮馛炦颰癹妭犮䚨拔胈鈸䳊䮂菝坺𩃶茇䯋</t>
  </si>
  <si>
    <t>胡八</t>
  </si>
  <si>
    <t>黠𩪲䕸䦖</t>
  </si>
  <si>
    <t>側八</t>
  </si>
  <si>
    <t>札</t>
  </si>
  <si>
    <t>札㱜蚻紮𩿤扎</t>
  </si>
  <si>
    <t>蒲八</t>
  </si>
  <si>
    <t>拔</t>
  </si>
  <si>
    <t>拔菝𥎱</t>
  </si>
  <si>
    <t>恪八</t>
  </si>
  <si>
    <t>𤫶</t>
  </si>
  <si>
    <t>𤫶擖劼鬝𩮁𠛉㓤硈𦸉䂒咭𢼣</t>
  </si>
  <si>
    <t>(葜)</t>
  </si>
  <si>
    <t>戸八</t>
  </si>
  <si>
    <t>滑</t>
  </si>
  <si>
    <t>滑猾䱻磆螖䴳𧽌鶻</t>
  </si>
  <si>
    <t>博拔</t>
  </si>
  <si>
    <t>八</t>
  </si>
  <si>
    <t>八𩡩朳捌扒㺴䤢哵玐釟</t>
  </si>
  <si>
    <t>丁滑</t>
  </si>
  <si>
    <t>窡</t>
  </si>
  <si>
    <t>窡𠿡娺鵽聉</t>
  </si>
  <si>
    <t>烏八</t>
  </si>
  <si>
    <t>婠</t>
  </si>
  <si>
    <t>婠𣁳嗢䯉穵嗗</t>
  </si>
  <si>
    <t>[挖]</t>
  </si>
  <si>
    <t>女滑</t>
  </si>
  <si>
    <t>豽</t>
  </si>
  <si>
    <t>豽貀㕯肭</t>
  </si>
  <si>
    <t>初八</t>
  </si>
  <si>
    <t>𪙻</t>
  </si>
  <si>
    <t>𪙻䕓察詧𣘤𥉻𩴳</t>
  </si>
  <si>
    <t>檫</t>
  </si>
  <si>
    <t>古滑</t>
  </si>
  <si>
    <t>劀</t>
  </si>
  <si>
    <t>劀𠟽鱊</t>
  </si>
  <si>
    <t>古黠</t>
  </si>
  <si>
    <t>戛</t>
  </si>
  <si>
    <t>戛扴圿稭鴶楔秸骱鞂砎忦嘎𠜵𪃈袺㮖磍頡</t>
  </si>
  <si>
    <t>烏黠</t>
  </si>
  <si>
    <t>軋</t>
  </si>
  <si>
    <t>軋圠揠嫼䝟猰穵𥈔䰲窫</t>
  </si>
  <si>
    <t>堰改揠</t>
  </si>
  <si>
    <t>所八</t>
  </si>
  <si>
    <t>殺</t>
  </si>
  <si>
    <t>殺煞鎩𣻑帴蔱榝</t>
  </si>
  <si>
    <t>莫八</t>
  </si>
  <si>
    <t>㑻</t>
  </si>
  <si>
    <t>㑻䀣齂䯦𪒜睰礣</t>
  </si>
  <si>
    <t>呼八</t>
  </si>
  <si>
    <t>傄</t>
  </si>
  <si>
    <t>傄䀨</t>
  </si>
  <si>
    <t>女黠</t>
  </si>
  <si>
    <t>痆</t>
  </si>
  <si>
    <t>痆𤷈𧞍</t>
  </si>
  <si>
    <t>五滑</t>
  </si>
  <si>
    <t>𦤙</t>
  </si>
  <si>
    <t>𦤙聉𦘍</t>
  </si>
  <si>
    <t>口滑</t>
  </si>
  <si>
    <t>䯇</t>
  </si>
  <si>
    <t>普八</t>
  </si>
  <si>
    <t>汃</t>
  </si>
  <si>
    <t>汃𪗔𥐙𨋐</t>
  </si>
  <si>
    <t>叭</t>
  </si>
  <si>
    <t>鄒滑</t>
  </si>
  <si>
    <t>胡瞎</t>
  </si>
  <si>
    <t>鎋舝轄𪗾鶷砎𧕱𤪍𦵯𡑧縖𩝛𥰶𠢆𢮟</t>
  </si>
  <si>
    <t>乙鎋</t>
  </si>
  <si>
    <t>𪆰</t>
  </si>
  <si>
    <t>𪆰䦪𡇼咀劜</t>
  </si>
  <si>
    <t>五鎋</t>
  </si>
  <si>
    <t>齾</t>
  </si>
  <si>
    <t>齾聐𩮝𡿖</t>
  </si>
  <si>
    <t>齾原作H鬳Z犬齒</t>
  </si>
  <si>
    <t>初鎋</t>
  </si>
  <si>
    <t>刹</t>
  </si>
  <si>
    <t>刹䓭</t>
  </si>
  <si>
    <t>枯鎋</t>
  </si>
  <si>
    <t>𥴭</t>
  </si>
  <si>
    <t>𥴭楬磍趏</t>
  </si>
  <si>
    <t>許鎋</t>
  </si>
  <si>
    <t>瞎</t>
  </si>
  <si>
    <t>瞎𪗾𩮂㔠</t>
  </si>
  <si>
    <t>他鎋</t>
  </si>
  <si>
    <t>獺</t>
  </si>
  <si>
    <t>古䫄</t>
  </si>
  <si>
    <t>刮</t>
  </si>
  <si>
    <t>刮鴰劀䄆趏</t>
  </si>
  <si>
    <t>下刮</t>
  </si>
  <si>
    <t>頢</t>
  </si>
  <si>
    <t>頢𤁪𦧠敌舌姡咶</t>
  </si>
  <si>
    <t>(𠯑)</t>
  </si>
  <si>
    <t>丑刮</t>
  </si>
  <si>
    <t>䫄</t>
  </si>
  <si>
    <t>䫄𤁫</t>
  </si>
  <si>
    <t>缺氵䫄ok</t>
  </si>
  <si>
    <t>丁刮</t>
  </si>
  <si>
    <t>鵽</t>
  </si>
  <si>
    <t>鵽窡錣</t>
  </si>
  <si>
    <t>娺?</t>
  </si>
  <si>
    <t>數刮</t>
  </si>
  <si>
    <t>刷</t>
  </si>
  <si>
    <t>五刮</t>
  </si>
  <si>
    <t>刖</t>
  </si>
  <si>
    <t>刖䎳㱚䚴</t>
  </si>
  <si>
    <t>初刮</t>
  </si>
  <si>
    <t>䵵</t>
  </si>
  <si>
    <t>䵵㔍</t>
  </si>
  <si>
    <t>莫鎋</t>
  </si>
  <si>
    <t>𥗥</t>
  </si>
  <si>
    <t>𥗥帓帕㩢</t>
  </si>
  <si>
    <t>女刮</t>
  </si>
  <si>
    <t>妠𤬷袦</t>
  </si>
  <si>
    <t>百鎋</t>
  </si>
  <si>
    <t>捌</t>
  </si>
  <si>
    <t>捌㭭</t>
  </si>
  <si>
    <t>古鎋</t>
  </si>
  <si>
    <t>𪈟</t>
  </si>
  <si>
    <t>𪈟擖𩮁猰</t>
  </si>
  <si>
    <t>査鎋</t>
    <phoneticPr fontId="15" type="noConversion"/>
  </si>
  <si>
    <t>𨰉</t>
  </si>
  <si>
    <t>𨰉耫㳐</t>
  </si>
  <si>
    <t>(鍘)</t>
  </si>
  <si>
    <t>陟鎋</t>
  </si>
  <si>
    <t>哳</t>
  </si>
  <si>
    <t>哳𢧖𧶇眣</t>
  </si>
  <si>
    <t>而轄</t>
  </si>
  <si>
    <t>𩭿</t>
  </si>
  <si>
    <t>??4-&gt;1</t>
  </si>
  <si>
    <t>先結</t>
  </si>
  <si>
    <t>屑楔揳𨇨榍糏僁偰㴽𦵱𦞚㨝</t>
  </si>
  <si>
    <t>12?</t>
  </si>
  <si>
    <t>千結</t>
  </si>
  <si>
    <t>切</t>
  </si>
  <si>
    <t>切㗫𪙇竊柣沏䟙詧</t>
  </si>
  <si>
    <t>古屑</t>
  </si>
  <si>
    <t>結</t>
  </si>
  <si>
    <t>結絜潔䥛鍥桔𣚃𧾯𪃈袺拮狤魝𡔣𧍩</t>
  </si>
  <si>
    <t>子結</t>
  </si>
  <si>
    <t>節</t>
  </si>
  <si>
    <t>節𢎛癤蝍楶𤁢㸅𡴺𩯰䲙幯𠬨𧞩</t>
  </si>
  <si>
    <t>𡴺原作⿱⿴㔾丶山,𠬨原作⿸卪又</t>
  </si>
  <si>
    <t>𠬨原作Z卪又</t>
  </si>
  <si>
    <t>𢎛/[卩]</t>
  </si>
  <si>
    <t>呼決</t>
  </si>
  <si>
    <t>血</t>
  </si>
  <si>
    <t>血𥅧䆷䆝䦑泬疦瞲決䛎䒸坹</t>
  </si>
  <si>
    <t>苦穴</t>
  </si>
  <si>
    <t>闋</t>
  </si>
  <si>
    <t>闋湀缺𨴒</t>
  </si>
  <si>
    <t>古穴</t>
  </si>
  <si>
    <t>玦</t>
  </si>
  <si>
    <t>玦潏䀗譎訣𧤾觼鐍駃𦯊芵赽鴂鈌𣬎決觖騤㭈疦蚗趹憰𧝃䏐抉</t>
  </si>
  <si>
    <t>𣬎!</t>
  </si>
  <si>
    <t>(决)</t>
  </si>
  <si>
    <t>胡決</t>
  </si>
  <si>
    <t>穴</t>
  </si>
  <si>
    <t>穴坹䋉袕</t>
  </si>
  <si>
    <t>於決</t>
  </si>
  <si>
    <t>抉</t>
  </si>
  <si>
    <t>抉䆕妜焆𥈾䆢</t>
  </si>
  <si>
    <t>徒結</t>
  </si>
  <si>
    <t>姪</t>
  </si>
  <si>
    <t>姪眣昳胅凸垤耋迭跌絰驖嵽軼䭿𨳺瓞咥墆戜苵镻䳀荎𪗻𢲼恎詄摕𪀒𠽧𡼄泆𥑇趃㦅</t>
  </si>
  <si>
    <t>他結</t>
  </si>
  <si>
    <t>鐵</t>
  </si>
  <si>
    <t>鐵銕僣餮飻蛈𢶋驖</t>
  </si>
  <si>
    <t>胡結</t>
  </si>
  <si>
    <t>纈</t>
  </si>
  <si>
    <t>纈䦖擷𢴲頡頁齕紇襭絜𥊯𧀺𪕯翓䐼㹂奊籺𨵪𥢹覈</t>
  </si>
  <si>
    <t>奊原作⿺丰夨</t>
  </si>
  <si>
    <t>奴結</t>
  </si>
  <si>
    <t>涅</t>
  </si>
  <si>
    <t>涅捏𦵐𡍤圼篞苶𥔄𤶚㖏𦛠菍</t>
  </si>
  <si>
    <t>圼本作⿱臼土</t>
  </si>
  <si>
    <t>(湼)(揑)</t>
  </si>
  <si>
    <t>昨結</t>
  </si>
  <si>
    <t>𢧵</t>
  </si>
  <si>
    <t>𢧵𧾢岊巀蠞䕙𩟦</t>
  </si>
  <si>
    <t>(截)</t>
  </si>
  <si>
    <t>五結</t>
  </si>
  <si>
    <t>齧</t>
  </si>
  <si>
    <t>齧霓蜺嵲槷臬嶭臲隉䘽𡶫闑𡿖</t>
  </si>
  <si>
    <t>莫結</t>
  </si>
  <si>
    <t>蔑</t>
  </si>
  <si>
    <t>蔑懱𧂝㩢蠛篾幭鱴𥾝衊䩏㒝𥉓𤊾覕𪇴𥣫鴓瀎𥸴𥌨粖𩱷</t>
  </si>
  <si>
    <t>𧂝中原無冖</t>
  </si>
  <si>
    <t>(䁾)</t>
  </si>
  <si>
    <t>方結</t>
  </si>
  <si>
    <t>㢼</t>
  </si>
  <si>
    <t>㢼䋢閉𩋇𡘴䌘㭭䘷㔡</t>
  </si>
  <si>
    <t>烏結</t>
  </si>
  <si>
    <t>噎</t>
  </si>
  <si>
    <t>噎䊦㝣蠮𤝱咽</t>
  </si>
  <si>
    <t>苦結</t>
  </si>
  <si>
    <t>猰</t>
  </si>
  <si>
    <t>猰䫔挈㼤𡔣契栔鍥蛪</t>
  </si>
  <si>
    <t>虎結</t>
  </si>
  <si>
    <t>𡘐</t>
  </si>
  <si>
    <t>𡘐䩤擷𢴲褉䙽</t>
  </si>
  <si>
    <t>㚛</t>
  </si>
  <si>
    <t>普蔑</t>
  </si>
  <si>
    <t>撆</t>
  </si>
  <si>
    <t>撆丿𢠳瞥䭱䋢嫳䫾鐅暼</t>
  </si>
  <si>
    <t>蒲結</t>
  </si>
  <si>
    <t>蹩</t>
  </si>
  <si>
    <t>蹩㮰𩓝癟䭱咇苾馝䏟飶蛂柲𢛎襒</t>
  </si>
  <si>
    <t>丁結</t>
  </si>
  <si>
    <t>窒𥉺蛭㗧咥𨴗𡇓</t>
  </si>
  <si>
    <t>練結</t>
  </si>
  <si>
    <t>𥸸</t>
  </si>
  <si>
    <t>𥸸戾捩綟唳𥃎夨</t>
  </si>
  <si>
    <t>私列</t>
  </si>
  <si>
    <t>薛䥍紲緤褻辥泄渫禼𥝁媟齛䊝𣽒𣊓絬㡜疶㔎</t>
  </si>
  <si>
    <t>絏</t>
  </si>
  <si>
    <t>良辥</t>
  </si>
  <si>
    <t>列</t>
  </si>
  <si>
    <t>列𠛱迾蛚鮤烈洌冽裂茢颲鴷栵㤠挒𩢾𡊻𡿪姴䅀</t>
  </si>
  <si>
    <t>[趔]</t>
  </si>
  <si>
    <t>陟列</t>
  </si>
  <si>
    <t>哲</t>
  </si>
  <si>
    <t>哲悊喆嚞蜇</t>
  </si>
  <si>
    <t>渠列</t>
  </si>
  <si>
    <t>傑</t>
  </si>
  <si>
    <t>傑桀竭碣楬榤揭渴嵥滐櫭偈杰搩</t>
  </si>
  <si>
    <t>如列</t>
  </si>
  <si>
    <t>熱</t>
  </si>
  <si>
    <t>熱苶</t>
  </si>
  <si>
    <t>旨熱</t>
  </si>
  <si>
    <t>晢</t>
  </si>
  <si>
    <t>晢晣浙折靼𩍕䩢䏳䀿</t>
  </si>
  <si>
    <t>食列</t>
  </si>
  <si>
    <t>舌</t>
  </si>
  <si>
    <t>舌揲蛥鞨</t>
  </si>
  <si>
    <t>常列</t>
  </si>
  <si>
    <t>折</t>
  </si>
  <si>
    <t>魚列</t>
  </si>
  <si>
    <t>孼</t>
  </si>
  <si>
    <t>孼糱讞𤅊蠥㜸闑𡴎钀櫱䶬䡾</t>
  </si>
  <si>
    <t>(孽)𧕏蘖</t>
  </si>
  <si>
    <t>亡列</t>
  </si>
  <si>
    <t>滅</t>
  </si>
  <si>
    <t>滅搣</t>
  </si>
  <si>
    <t>丘竭</t>
  </si>
  <si>
    <t>朅</t>
  </si>
  <si>
    <t>朅揭藒愒𡐤</t>
  </si>
  <si>
    <t>并列</t>
  </si>
  <si>
    <t>鷩</t>
  </si>
  <si>
    <t>鷩鼈虌鄨𡐞憋䳤</t>
  </si>
  <si>
    <t>[鱉]</t>
  </si>
  <si>
    <t>情雪</t>
  </si>
  <si>
    <t>絕</t>
  </si>
  <si>
    <t>子悅</t>
  </si>
  <si>
    <t>蕝㔢𨼎</t>
  </si>
  <si>
    <t>相絕</t>
  </si>
  <si>
    <t>雪</t>
  </si>
  <si>
    <t>雪䨮㡜㨹</t>
  </si>
  <si>
    <t>丑悅</t>
  </si>
  <si>
    <t>𤿫</t>
  </si>
  <si>
    <t>弋雪</t>
  </si>
  <si>
    <t>悅</t>
  </si>
  <si>
    <t>悅說閱蛻娧𧀲䓲</t>
  </si>
  <si>
    <t>傾雪</t>
  </si>
  <si>
    <t>缺</t>
  </si>
  <si>
    <t>缺蒛</t>
  </si>
  <si>
    <t>乙劣</t>
  </si>
  <si>
    <t>噦</t>
  </si>
  <si>
    <t>如劣</t>
  </si>
  <si>
    <t>爇</t>
  </si>
  <si>
    <t>爇焫蜹㨎㕯</t>
  </si>
  <si>
    <t>[蚋]</t>
  </si>
  <si>
    <t>失爇</t>
  </si>
  <si>
    <t>說</t>
  </si>
  <si>
    <t>職悅</t>
  </si>
  <si>
    <t>拙</t>
  </si>
  <si>
    <t>拙炪䂐梲蝃準䫎𠭴䪼𨢬䖦</t>
  </si>
  <si>
    <t>昌悅</t>
  </si>
  <si>
    <t>歠</t>
  </si>
  <si>
    <t>歠啜</t>
  </si>
  <si>
    <t>陟劣</t>
  </si>
  <si>
    <t>輟</t>
  </si>
  <si>
    <t>輟畷惙餟罬剟醊啜䟾綴掇腏𩋁叕𧖀</t>
  </si>
  <si>
    <t>力輟</t>
  </si>
  <si>
    <t>劣</t>
  </si>
  <si>
    <t>劣𢚃埒䟹鋝脟㸹蛶㲕浖哷㭩𦓤</t>
  </si>
  <si>
    <t>芳滅</t>
  </si>
  <si>
    <t>瞥</t>
  </si>
  <si>
    <t>瞥潎憋癟</t>
  </si>
  <si>
    <t>皮列</t>
  </si>
  <si>
    <t>别</t>
  </si>
  <si>
    <t>别𡷘</t>
  </si>
  <si>
    <t>[別]</t>
  </si>
  <si>
    <t>直列</t>
  </si>
  <si>
    <t>轍</t>
  </si>
  <si>
    <t>轍徹撤澈㯙</t>
  </si>
  <si>
    <t>䇷</t>
  </si>
  <si>
    <t>䇷𧧸莂扒别</t>
  </si>
  <si>
    <t>所劣</t>
  </si>
  <si>
    <t>㕞</t>
  </si>
  <si>
    <t>㕞刷𠴪𠻜</t>
  </si>
  <si>
    <t>唰</t>
  </si>
  <si>
    <t>居列</t>
  </si>
  <si>
    <t>孑</t>
  </si>
  <si>
    <t>孑訐𨥂趌䅥揭</t>
  </si>
  <si>
    <t>識列</t>
  </si>
  <si>
    <t>設</t>
  </si>
  <si>
    <t>設蔎</t>
  </si>
  <si>
    <t>女劣</t>
  </si>
  <si>
    <t>呐</t>
  </si>
  <si>
    <t>許劣</t>
  </si>
  <si>
    <t>𥄎</t>
  </si>
  <si>
    <t>𥄎𩖶𣧡烕𦐋吷</t>
  </si>
  <si>
    <t>於悅</t>
  </si>
  <si>
    <t>妜</t>
  </si>
  <si>
    <t>紀劣</t>
  </si>
  <si>
    <t>蹶</t>
  </si>
  <si>
    <t>蹶𧱝𧣸䞵罬</t>
  </si>
  <si>
    <t>側劣</t>
  </si>
  <si>
    <t>茁䵵</t>
  </si>
  <si>
    <t>七絕</t>
  </si>
  <si>
    <t>膬</t>
  </si>
  <si>
    <t>膬絟𥕹敠</t>
  </si>
  <si>
    <t>姊劣</t>
  </si>
  <si>
    <t>蠽</t>
  </si>
  <si>
    <t>蠽𧓷𪇲尐𢪍𣧖𩯰𠯙</t>
  </si>
  <si>
    <t>巾箱本作姊列切</t>
  </si>
  <si>
    <t>山列</t>
  </si>
  <si>
    <t>摋</t>
  </si>
  <si>
    <t>於列</t>
  </si>
  <si>
    <t>焆</t>
  </si>
  <si>
    <t>焆𠵭</t>
  </si>
  <si>
    <t>𠵭原書作H口肙</t>
  </si>
  <si>
    <t>丑列</t>
  </si>
  <si>
    <t>屮</t>
  </si>
  <si>
    <t>屮撤硩徹䚢聅䒆</t>
  </si>
  <si>
    <t>許别</t>
  </si>
  <si>
    <t>娎</t>
  </si>
  <si>
    <t>娎焎</t>
  </si>
  <si>
    <t>姝雪</t>
  </si>
  <si>
    <t>厠列</t>
  </si>
  <si>
    <t>㔍</t>
  </si>
  <si>
    <t>寺絕</t>
  </si>
  <si>
    <t>㿱</t>
  </si>
  <si>
    <t>㿱𧋍</t>
  </si>
  <si>
    <t>踅</t>
  </si>
  <si>
    <t>昌列</t>
  </si>
  <si>
    <t>掣瘛</t>
  </si>
  <si>
    <t>羊列</t>
  </si>
  <si>
    <t>抴</t>
  </si>
  <si>
    <t>(拽)</t>
  </si>
  <si>
    <t>士列</t>
  </si>
  <si>
    <t>𨵊</t>
  </si>
  <si>
    <t>以灼</t>
  </si>
  <si>
    <t>藥躍礿禴蘥鑰𩱲瀹𤅢𤄶爚櫟龠䋤𠩃敫籥𢅹𥌺𧕋纅鸙㜰𤒀䟑㿑𨷲𧢢䠯𨈋䖃</t>
  </si>
  <si>
    <t>(屵)</t>
  </si>
  <si>
    <t>離灼</t>
  </si>
  <si>
    <t>略</t>
  </si>
  <si>
    <t>略䌎擽掠㗉䂮𧎾䀩䛚</t>
  </si>
  <si>
    <t>(畧)㨼[撂]𪀡藥詻</t>
  </si>
  <si>
    <t>居勺</t>
  </si>
  <si>
    <t>腳</t>
  </si>
  <si>
    <t>腳脚蹻卻屩</t>
  </si>
  <si>
    <t>之若</t>
  </si>
  <si>
    <t>灼</t>
  </si>
  <si>
    <t>灼斫彴㣿勺酌繳焯䅵妁謶𥯩犳䶂𧘑禚</t>
  </si>
  <si>
    <t>書藥</t>
  </si>
  <si>
    <t>爍</t>
  </si>
  <si>
    <t>爍鑠獡㜰爚䁻䟏</t>
  </si>
  <si>
    <t>而灼</t>
  </si>
  <si>
    <t>若弱鄀箬蒻楉溺䐞惹叒𨀝</t>
  </si>
  <si>
    <t>昌約</t>
  </si>
  <si>
    <t>綽</t>
  </si>
  <si>
    <t>綽繛婥磭</t>
  </si>
  <si>
    <t>於略</t>
  </si>
  <si>
    <t>約</t>
  </si>
  <si>
    <t>約葯</t>
  </si>
  <si>
    <t>去約</t>
  </si>
  <si>
    <t>卻</t>
  </si>
  <si>
    <t>卻却𨟠𤷽</t>
  </si>
  <si>
    <t>魚約</t>
  </si>
  <si>
    <t>虐</t>
  </si>
  <si>
    <t>虐磭瘧</t>
  </si>
  <si>
    <t>市若</t>
  </si>
  <si>
    <t>妁</t>
  </si>
  <si>
    <t>妁勺汋杓仢芍</t>
  </si>
  <si>
    <t>丑略</t>
  </si>
  <si>
    <t>㲋</t>
  </si>
  <si>
    <t>㲋𤟭婼逴辵蠚</t>
  </si>
  <si>
    <t>息約</t>
  </si>
  <si>
    <t>削</t>
  </si>
  <si>
    <t>側略</t>
  </si>
  <si>
    <t>斮</t>
  </si>
  <si>
    <t>即略</t>
  </si>
  <si>
    <t>爵</t>
  </si>
  <si>
    <t>爵𩰥雀爝燋㩱䶂</t>
  </si>
  <si>
    <t>𩰥原作⿰⿱木⿸⿱罒丿鬯又</t>
  </si>
  <si>
    <t>𩰥原書上作木</t>
  </si>
  <si>
    <t>在爵</t>
  </si>
  <si>
    <t>皭</t>
  </si>
  <si>
    <t>皭嚼爝</t>
  </si>
  <si>
    <t>七雀</t>
  </si>
  <si>
    <t>鵲</t>
  </si>
  <si>
    <t>鵲舄趞㹱碏芍皵踖䇎䱜</t>
  </si>
  <si>
    <t>其虐</t>
  </si>
  <si>
    <t>噱</t>
  </si>
  <si>
    <t>噱蹻𠊬𧍕谷𠶸臄醵䐘</t>
  </si>
  <si>
    <t>憂縛</t>
  </si>
  <si>
    <t>嬳</t>
  </si>
  <si>
    <t>嬳𡤬彠臒</t>
  </si>
  <si>
    <t>符钁</t>
  </si>
  <si>
    <t>許縛</t>
  </si>
  <si>
    <t>䂄</t>
  </si>
  <si>
    <t>䂄矆彏戄</t>
  </si>
  <si>
    <t>王縛</t>
  </si>
  <si>
    <t>籰</t>
  </si>
  <si>
    <t>籰𧤽𧅚𥸘䢲</t>
  </si>
  <si>
    <t>居縛</t>
  </si>
  <si>
    <t>玃</t>
  </si>
  <si>
    <t>玃貜𧾵钁攫矍𡚠彏躩𪈴𨏹</t>
  </si>
  <si>
    <t>蠼</t>
  </si>
  <si>
    <t>張略</t>
  </si>
  <si>
    <t>芍</t>
  </si>
  <si>
    <t>芍著𥖛櫡鐯𣃈擆</t>
  </si>
  <si>
    <t>直略</t>
  </si>
  <si>
    <t>丘縛</t>
  </si>
  <si>
    <t>躩</t>
  </si>
  <si>
    <t>躩𢖦</t>
  </si>
  <si>
    <t>具籰</t>
  </si>
  <si>
    <t>戄</t>
  </si>
  <si>
    <t>戄𧾵𡚠䣤貜</t>
  </si>
  <si>
    <t>女略</t>
  </si>
  <si>
    <t>逽</t>
  </si>
  <si>
    <t>逽𨵫蹃</t>
  </si>
  <si>
    <t>孚縛</t>
  </si>
  <si>
    <t>𩅿</t>
  </si>
  <si>
    <t>虚約</t>
  </si>
  <si>
    <t>謔</t>
  </si>
  <si>
    <t>徒落</t>
  </si>
  <si>
    <t>鐸剫度𢜬踱凙襗𩑒𧩧𩍜䐾㤞喥仛𨍏</t>
  </si>
  <si>
    <t>慕各</t>
  </si>
  <si>
    <t>莫</t>
  </si>
  <si>
    <t>莫幕鄚膜鏌摸漠瘼寞瞙嗼塻𣩎𢊗𡈗𠢓</t>
  </si>
  <si>
    <t>盧各</t>
  </si>
  <si>
    <t>落</t>
  </si>
  <si>
    <t>落絡烙洛珞酪樂𩂣轢笿硌駱𤽼𩊚㓢鉻馲𩧐鮥䶅雒𣛗𧭥躒鵅𤻲𣧳𤽥挌𪇱濼袼䀩𨏒</t>
  </si>
  <si>
    <t>他各</t>
  </si>
  <si>
    <t>託</t>
  </si>
  <si>
    <t>託袥橐魠籜𣔳𣟄拓馲𩧐𨂫蘀𦚈侂飥魄沰矺</t>
  </si>
  <si>
    <t>(柝)[托][乇]籜</t>
  </si>
  <si>
    <t>則落</t>
  </si>
  <si>
    <t>作迮柞糳鑿㘀</t>
  </si>
  <si>
    <t>倉各</t>
  </si>
  <si>
    <t>錯</t>
  </si>
  <si>
    <t>錯厝䱜逪剒縒莡</t>
  </si>
  <si>
    <t>古落</t>
  </si>
  <si>
    <t>各</t>
  </si>
  <si>
    <t>各閣格胳袼</t>
  </si>
  <si>
    <t>[擱]</t>
  </si>
  <si>
    <t>苦各</t>
  </si>
  <si>
    <t>恪</t>
  </si>
  <si>
    <t>恪㤩愙</t>
  </si>
  <si>
    <t>五各</t>
  </si>
  <si>
    <t>咢</t>
  </si>
  <si>
    <t>咢愕鄂諤𠟎𧊜𧍞遌萼鍔𡅡崿鶚鰐噩㗁齶顎𡾙鑩偔堮𡓐㮙湂</t>
  </si>
  <si>
    <t>(鱷)</t>
  </si>
  <si>
    <t>匹各</t>
  </si>
  <si>
    <t>𩔈</t>
  </si>
  <si>
    <t>𩔈奤濼䨰粕膊𦢸䪙搏胉蒪𥴮𦿍𦥭𦐦</t>
  </si>
  <si>
    <t>開?</t>
  </si>
  <si>
    <t>烏各</t>
  </si>
  <si>
    <t>惡</t>
  </si>
  <si>
    <t>惡𢙣堊蝁</t>
  </si>
  <si>
    <t>傍各</t>
  </si>
  <si>
    <t>泊</t>
  </si>
  <si>
    <t>泊亳箔薄礴簿𩍿鑮踄𩽛䭦</t>
  </si>
  <si>
    <t>呵各</t>
  </si>
  <si>
    <t>𦞦</t>
  </si>
  <si>
    <t>𦞦鄗壑㕡蠚謞郝鰝熇嗃矐</t>
  </si>
  <si>
    <t>蘇各</t>
  </si>
  <si>
    <t>索</t>
  </si>
  <si>
    <t>索𢱢溹𩌈𦵫㮦</t>
  </si>
  <si>
    <t>下各</t>
  </si>
  <si>
    <t>涸</t>
  </si>
  <si>
    <t>涸鶴貈貉狢𠗂佫䮤𥉑䅂䶅</t>
  </si>
  <si>
    <t>在各</t>
  </si>
  <si>
    <t>昨</t>
  </si>
  <si>
    <t>昨酢莋怍𣫞鑿笮筰柞㸲岝䎰飵𦁎𢂃鈼秨砟葃鈼</t>
  </si>
  <si>
    <t>補各</t>
  </si>
  <si>
    <t>博</t>
  </si>
  <si>
    <t>博髆搏爆鎛㗘𪙍襮鑮簙䗚猼䍸欂𩌏溥䶈餺䙏𥴮</t>
  </si>
  <si>
    <t>(愽)</t>
  </si>
  <si>
    <t>奴各</t>
  </si>
  <si>
    <t>諾</t>
  </si>
  <si>
    <t>虚郭</t>
  </si>
  <si>
    <t>霍</t>
  </si>
  <si>
    <t>霍靃霩䁨藿矐彉彍攉瀖劐癨</t>
  </si>
  <si>
    <t>古博</t>
  </si>
  <si>
    <t>郭</t>
  </si>
  <si>
    <t>郭𩫏𨟍崞椁槨彉彍埻𦘅</t>
  </si>
  <si>
    <t>烏郭</t>
  </si>
  <si>
    <t>雘</t>
  </si>
  <si>
    <t>雘蠖𩟓臒鸌嬳</t>
  </si>
  <si>
    <t>胡郭</t>
  </si>
  <si>
    <t>穫</t>
  </si>
  <si>
    <t>穫鑊㦜檴𤐰濩擭䨥𤻙𢋒</t>
  </si>
  <si>
    <t>苦郭</t>
  </si>
  <si>
    <t>廓</t>
  </si>
  <si>
    <t>廓鞹漷𠠎籗噋</t>
  </si>
  <si>
    <t>五郭</t>
  </si>
  <si>
    <t>瓁</t>
  </si>
  <si>
    <t>盧穫</t>
  </si>
  <si>
    <t>硦</t>
  </si>
  <si>
    <t>祖郭</t>
  </si>
  <si>
    <t>㘀</t>
  </si>
  <si>
    <t>莫白</t>
  </si>
  <si>
    <t>陌帞袹𡠜㱳貘蛨貊佰驀㹮𩢷嗼貉洦𢫦𧻙銆</t>
  </si>
  <si>
    <t>陟格</t>
  </si>
  <si>
    <t>磔</t>
  </si>
  <si>
    <t>磔虴舴𤜤𪄱馲𩑒𪐏嫡𥧮杔</t>
  </si>
  <si>
    <t>乇</t>
  </si>
  <si>
    <t>傍陌</t>
  </si>
  <si>
    <t>白</t>
  </si>
  <si>
    <t>白帛舶鮊𦰬</t>
  </si>
  <si>
    <t>博陌</t>
  </si>
  <si>
    <t>伯</t>
  </si>
  <si>
    <t>伯迫敀百柏湐𦯉㼟</t>
  </si>
  <si>
    <t>(栢)</t>
  </si>
  <si>
    <t>奇逆</t>
  </si>
  <si>
    <t>劇</t>
  </si>
  <si>
    <t>劇屐𨍺𤭏𢜭㘌</t>
  </si>
  <si>
    <t>𨍺中下从彳</t>
  </si>
  <si>
    <t>戟</t>
  </si>
  <si>
    <t>戟撠𦺩𤜾谻丮𢜭𩯋</t>
  </si>
  <si>
    <t>𦻝(</t>
  </si>
  <si>
    <t>山戟</t>
  </si>
  <si>
    <t>𡩡</t>
  </si>
  <si>
    <t>𡩡索䞽溹䂹𥻨</t>
  </si>
  <si>
    <t>測戟</t>
  </si>
  <si>
    <t>柵</t>
  </si>
  <si>
    <t>柵䜺簎</t>
  </si>
  <si>
    <t>胡伯</t>
  </si>
  <si>
    <t>嚄</t>
  </si>
  <si>
    <t>嚄𡄴</t>
  </si>
  <si>
    <t>側伯</t>
  </si>
  <si>
    <t>嘖</t>
  </si>
  <si>
    <t>嘖迮窄笮㳻諎舴蚱</t>
  </si>
  <si>
    <t>鋤陌</t>
  </si>
  <si>
    <t>齚</t>
  </si>
  <si>
    <t>齚齰咋泎岝</t>
  </si>
  <si>
    <t>綺戟</t>
  </si>
  <si>
    <t>隙</t>
  </si>
  <si>
    <t>隙郤綌𠊬𧯈𡭴𠶸</t>
  </si>
  <si>
    <t>𠊬𠶸右从阝</t>
  </si>
  <si>
    <t>五陌</t>
  </si>
  <si>
    <t>額</t>
  </si>
  <si>
    <t>額頟䱮峉詻䩹</t>
  </si>
  <si>
    <t>宜戟</t>
  </si>
  <si>
    <t>逆</t>
  </si>
  <si>
    <t>逆屰縌㘙𥿬𠱘</t>
  </si>
  <si>
    <t>苦格</t>
  </si>
  <si>
    <t>客</t>
  </si>
  <si>
    <t>客喀礊揢</t>
  </si>
  <si>
    <t>(咳)</t>
  </si>
  <si>
    <t>烏格</t>
  </si>
  <si>
    <t>啞𩚬</t>
  </si>
  <si>
    <t>許郤</t>
  </si>
  <si>
    <t>虩</t>
  </si>
  <si>
    <t>丑格</t>
  </si>
  <si>
    <t>𡍩</t>
  </si>
  <si>
    <t>𡍩𧼳𩑒㿭𤖴𩎚</t>
  </si>
  <si>
    <t>拆(坼)</t>
  </si>
  <si>
    <t>乙白</t>
  </si>
  <si>
    <t>䪝</t>
  </si>
  <si>
    <t>普伯</t>
  </si>
  <si>
    <t>拍</t>
  </si>
  <si>
    <t>拍魄怕皛敀𠓗珀𧻙𤖼洦</t>
  </si>
  <si>
    <t>呼格</t>
  </si>
  <si>
    <t>赫</t>
  </si>
  <si>
    <t>赫爀嚇𢅰𥋿</t>
  </si>
  <si>
    <t>胡格</t>
  </si>
  <si>
    <t>垎</t>
  </si>
  <si>
    <t>垎䞦楁𨍇</t>
  </si>
  <si>
    <t>古伯</t>
  </si>
  <si>
    <t>格</t>
  </si>
  <si>
    <t>格𢓜茖骼觡𩹺鵅挌㦴蛒𪌣𢼛𩹿鉻</t>
  </si>
  <si>
    <t>(㪾)</t>
  </si>
  <si>
    <t>虎伯</t>
  </si>
  <si>
    <t>謋</t>
  </si>
  <si>
    <t>謋諕漷砉𦒧湱硅𢝇</t>
  </si>
  <si>
    <t>場伯</t>
    <phoneticPr fontId="15" type="noConversion"/>
  </si>
  <si>
    <t>宅</t>
  </si>
  <si>
    <t>宅㡯擇澤𪀥翟䕪檡鸅𩏪蠌襗𤂥</t>
  </si>
  <si>
    <t>瑒伯</t>
  </si>
  <si>
    <t>𤂥原書右从于</t>
  </si>
  <si>
    <t>虢</t>
  </si>
  <si>
    <t>虢𢼛㶁𧭣唬</t>
  </si>
  <si>
    <t>一虢</t>
  </si>
  <si>
    <t>擭</t>
  </si>
  <si>
    <t>擭濩彠䪝㠛</t>
  </si>
  <si>
    <t>蹃</t>
  </si>
  <si>
    <t>蹃搦</t>
  </si>
  <si>
    <t>𧍕</t>
  </si>
  <si>
    <t>𧍕𠠎</t>
  </si>
  <si>
    <t>弼戟</t>
  </si>
  <si>
    <t>欂</t>
  </si>
  <si>
    <t>欂𣝍</t>
  </si>
  <si>
    <t>莫獲</t>
  </si>
  <si>
    <t>麥𧖴脈脉衇霢眽覛𧡒</t>
  </si>
  <si>
    <t>胡麥</t>
  </si>
  <si>
    <t>獲</t>
  </si>
  <si>
    <t>獲畫嫿劃鱯彠㗲咟</t>
  </si>
  <si>
    <t>古獲</t>
  </si>
  <si>
    <t>蟈</t>
  </si>
  <si>
    <t>蟈馘聝幗膕𩪐埻摑漍𢹖䂸慖嘓䬎讗𧖻</t>
  </si>
  <si>
    <t>博厄</t>
  </si>
  <si>
    <t>檗</t>
  </si>
  <si>
    <t>檗擘薜𤖟糪</t>
  </si>
  <si>
    <t>[掰]</t>
  </si>
  <si>
    <t>蒲革</t>
  </si>
  <si>
    <t>䌟</t>
  </si>
  <si>
    <t>䌟繴𦌠欂</t>
  </si>
  <si>
    <t>士革</t>
  </si>
  <si>
    <t>賾</t>
  </si>
  <si>
    <t>賾鰿葃㣱矠耫嘖</t>
  </si>
  <si>
    <t>側革</t>
  </si>
  <si>
    <t>責</t>
  </si>
  <si>
    <t>責𩔳簀幘嘖謮債𧐐𦟜嫧咋</t>
  </si>
  <si>
    <t>査獲</t>
  </si>
  <si>
    <t>䞰</t>
  </si>
  <si>
    <t>䞰䟄</t>
  </si>
  <si>
    <t>楚革</t>
  </si>
  <si>
    <t>策</t>
  </si>
  <si>
    <t>策冊笧嫧䶦筴𣆩矠憡皟㥽𧶷拺柵</t>
  </si>
  <si>
    <t>楷革</t>
  </si>
  <si>
    <t>礊</t>
  </si>
  <si>
    <t>礊𩱝䙐緙罊諽</t>
  </si>
  <si>
    <t>呼麥</t>
  </si>
  <si>
    <t>剨</t>
  </si>
  <si>
    <t>剨繣𦑌㦎劃捇掝㖪礊䐸焃㩇𢄶𨐶𥊮湱𤷇䦝𤁹䬉𠜻</t>
  </si>
  <si>
    <t>下革</t>
  </si>
  <si>
    <t>覈</t>
  </si>
  <si>
    <t>覈繳䃒翮㮝核𤈧滆蒚</t>
  </si>
  <si>
    <t>古核</t>
  </si>
  <si>
    <t>隔</t>
  </si>
  <si>
    <t>隔膈搹鬲槅革𥴩𢡍諽䪂𧈑䨣𥉅𦑜𩹺嗝</t>
  </si>
  <si>
    <t>陟革</t>
  </si>
  <si>
    <t>摘</t>
  </si>
  <si>
    <t>摘謫讁𤟍棏𡇠䊞厇矺</t>
  </si>
  <si>
    <t>[嘀]</t>
  </si>
  <si>
    <t>於革</t>
  </si>
  <si>
    <t>戹</t>
  </si>
  <si>
    <t>戹厄搤㧖軶阸豟呝𪕶貖蚅𩚬啞𧠞</t>
  </si>
  <si>
    <t>(扼)(軛)(呃)(阨)</t>
  </si>
  <si>
    <t>山責</t>
  </si>
  <si>
    <t>栜</t>
  </si>
  <si>
    <t>栜𣽤㾊䨛摵愬擌拺𡩡索溹䪂虩㳻</t>
  </si>
  <si>
    <t>普麥</t>
  </si>
  <si>
    <t>𢶉</t>
  </si>
  <si>
    <t>𢶉糪</t>
  </si>
  <si>
    <t>五革</t>
  </si>
  <si>
    <t>虉</t>
  </si>
  <si>
    <t>虉鳽䩹㣂</t>
  </si>
  <si>
    <t>力摘</t>
  </si>
  <si>
    <t>礐</t>
  </si>
  <si>
    <t>礐𥖪</t>
  </si>
  <si>
    <t>簪摑</t>
  </si>
  <si>
    <t>㩇</t>
  </si>
  <si>
    <t>砂獲</t>
  </si>
  <si>
    <t>𢷾</t>
  </si>
  <si>
    <t>求獲</t>
  </si>
  <si>
    <t>𧾛</t>
  </si>
  <si>
    <t>尼戹</t>
  </si>
  <si>
    <t>疒</t>
  </si>
  <si>
    <t>疒䭆眲</t>
  </si>
  <si>
    <t>思積</t>
  </si>
  <si>
    <t>昔𦠡腊惜潟磶舄𩍆蕮鬄䯜𩾼焟棤</t>
  </si>
  <si>
    <t>資昔</t>
  </si>
  <si>
    <t>積脊蹐借迹跡速踖𪃹鰿𧐐𩺀鯽蹟𤁢襀䃊庴</t>
  </si>
  <si>
    <t>伊昔</t>
  </si>
  <si>
    <t>益</t>
  </si>
  <si>
    <t>益謚嗌𨜶齸膉𦶩𪕶</t>
  </si>
  <si>
    <t>羊益</t>
  </si>
  <si>
    <t>繹</t>
  </si>
  <si>
    <t>繹睪亦弈奕帟譯懌斁驛嶧醳腋掖䘸易液痬蜴埸圛襗射墿焲𥜃㴒燡𦔥𡱿㘁𤑹𠓋</t>
  </si>
  <si>
    <t>燡(燚)</t>
  </si>
  <si>
    <t>施隻</t>
  </si>
  <si>
    <t>釋</t>
  </si>
  <si>
    <t>釋𥼶檡適奭郝睗晹𡣪𦔥螫𩮜㚒冟䁺襫</t>
  </si>
  <si>
    <t>[哧]</t>
  </si>
  <si>
    <t>昌石</t>
  </si>
  <si>
    <t>尺</t>
  </si>
  <si>
    <t>尺赤烾蚇㡿斥㚖郝滷𠧚𠧵</t>
  </si>
  <si>
    <t>常隻</t>
  </si>
  <si>
    <t>石</t>
  </si>
  <si>
    <t>石碩祏鉐䄷鼫䲽</t>
  </si>
  <si>
    <t>之石</t>
  </si>
  <si>
    <t>隻</t>
  </si>
  <si>
    <t>隻適炙墌摭拓蹠跖䗪𩀝䞠𠪮䘸</t>
  </si>
  <si>
    <t>直炙</t>
  </si>
  <si>
    <t>擲</t>
  </si>
  <si>
    <t>擲擿䵂躑蹢𧓸潪</t>
  </si>
  <si>
    <t>七迹</t>
  </si>
  <si>
    <t>皵</t>
  </si>
  <si>
    <t>皵磧刺𧻕洓䟄𧙞嫧</t>
  </si>
  <si>
    <t>祥易</t>
  </si>
  <si>
    <t>席</t>
  </si>
  <si>
    <t>席夕穸汐𨛳蓆</t>
  </si>
  <si>
    <t>秦昔</t>
  </si>
  <si>
    <t>籍</t>
  </si>
  <si>
    <t>籍踖𨆮藉耤塉瘠庴猎葃膌䣢簎</t>
  </si>
  <si>
    <t>房益</t>
  </si>
  <si>
    <t>擗</t>
  </si>
  <si>
    <t>擗椑躃闢辟㱸𩪧萆𣮐</t>
  </si>
  <si>
    <t>營隻</t>
  </si>
  <si>
    <t>役</t>
  </si>
  <si>
    <t>役䓈疫𩷍坄垼炈𪁛鈠𩂹豛𧈻</t>
  </si>
  <si>
    <t>許役</t>
  </si>
  <si>
    <t>瞁</t>
  </si>
  <si>
    <t>瞁𥆛</t>
  </si>
  <si>
    <t>必益</t>
  </si>
  <si>
    <t>辟</t>
  </si>
  <si>
    <t>辟璧鐴躄𣦢襞𨐨</t>
  </si>
  <si>
    <t>(𤩹)</t>
  </si>
  <si>
    <t>芳辟</t>
  </si>
  <si>
    <t>僻</t>
  </si>
  <si>
    <t>僻辟癖廦</t>
  </si>
  <si>
    <t>食亦</t>
  </si>
  <si>
    <t>麝</t>
  </si>
  <si>
    <t>麝射</t>
  </si>
  <si>
    <t>彼役</t>
  </si>
  <si>
    <t>碧</t>
  </si>
  <si>
    <t>竹益</t>
  </si>
  <si>
    <t>𪐏</t>
  </si>
  <si>
    <t>丑亦</t>
  </si>
  <si>
    <t>彳</t>
  </si>
  <si>
    <t>彳𤭏</t>
  </si>
  <si>
    <t>之役</t>
  </si>
  <si>
    <t>𦳮</t>
  </si>
  <si>
    <t>七役</t>
  </si>
  <si>
    <t>𥄎𢔠</t>
  </si>
  <si>
    <t>先擊</t>
  </si>
  <si>
    <t>錫析㭊裼皙緆𪎥蜥菥淅惁𧋐㱤</t>
  </si>
  <si>
    <t>晰</t>
  </si>
  <si>
    <t>古歷</t>
  </si>
  <si>
    <t>激</t>
  </si>
  <si>
    <t>激擊墼轚獥敫𦼷𡫀鸄</t>
  </si>
  <si>
    <t>普擊</t>
  </si>
  <si>
    <t>霹</t>
  </si>
  <si>
    <t>霹劈澼憵䤨癖僻</t>
  </si>
  <si>
    <t>郎擊</t>
  </si>
  <si>
    <t>靂</t>
  </si>
  <si>
    <t>靂䟐酈癧轢鎘䥶礫瓅秝櫪䍽櫟𩽏歷曆藶瀝磿寥鬲㽁蒚皪𥌮䍥躒䟏𪙽𤪢厤攊䮥𧙉䤙𡳸𦠓𨢌㔏𪅼觻𥽗擽濼蝷</t>
  </si>
  <si>
    <t>壢嚦</t>
  </si>
  <si>
    <t>都歷</t>
  </si>
  <si>
    <t>的</t>
  </si>
  <si>
    <t>的適嫡甋靮鏑馰滴肑弔芍蹢䶂玓樀𪄱𦉹𥕐𥐝扚𣂉啇魡㣿𨑩杓</t>
  </si>
  <si>
    <t>胡狄</t>
  </si>
  <si>
    <t>檄</t>
  </si>
  <si>
    <t>檄覡薂𪕯鸄獥椺䚫</t>
  </si>
  <si>
    <t>五歷</t>
  </si>
  <si>
    <t>鷁</t>
  </si>
  <si>
    <t>鷁鶂艗𠩫虉</t>
  </si>
  <si>
    <t>徒歷</t>
  </si>
  <si>
    <t>荻</t>
  </si>
  <si>
    <t>荻狄敵籊翟迪覿𧠫笛篴糴籴邮滌蓧蔋踧䌦𩷎䵂樀頔梑䊮䢮㹍苖滷㣙</t>
  </si>
  <si>
    <t>刪藋</t>
  </si>
  <si>
    <t>他歷</t>
  </si>
  <si>
    <t>逖</t>
  </si>
  <si>
    <t>逖逷倜趯䢰剔𠜓詆惕䯜硩摘踢䚐𩮜𤈥蓨籊悐𢞒𥊕</t>
  </si>
  <si>
    <t>詆原作⿰訁氏</t>
  </si>
  <si>
    <t>則歷</t>
  </si>
  <si>
    <t>績</t>
  </si>
  <si>
    <t>績勣樍𪄸</t>
  </si>
  <si>
    <t>苦擊</t>
  </si>
  <si>
    <t>燩</t>
  </si>
  <si>
    <t>燩𢶡𣪠喫𠿊𥍰𢿣𢞒䍊</t>
  </si>
  <si>
    <t>奴歷</t>
  </si>
  <si>
    <t>惄</t>
  </si>
  <si>
    <t>惄𧗂溺愵</t>
  </si>
  <si>
    <t>前歷</t>
  </si>
  <si>
    <t>寂</t>
  </si>
  <si>
    <t>寂𡧘𡧯𠴫䚐</t>
  </si>
  <si>
    <t>莫狄</t>
  </si>
  <si>
    <t>覓</t>
  </si>
  <si>
    <t>覓覛幎幦𧜀䮭糸鼏羃汨㵋漞冂䖑蓂𧱻覭䌐𪒄䈿濗𧐎塓</t>
  </si>
  <si>
    <t>(冪)(冖)</t>
  </si>
  <si>
    <t>扶歷</t>
  </si>
  <si>
    <t>甓</t>
  </si>
  <si>
    <t>甓鷿椑㱸</t>
  </si>
  <si>
    <t>(鸊)</t>
  </si>
  <si>
    <t>北激</t>
  </si>
  <si>
    <t>壁</t>
  </si>
  <si>
    <t>壁鼊繴廦綼𧲜</t>
  </si>
  <si>
    <t>苦鶪</t>
  </si>
  <si>
    <t>闃</t>
  </si>
  <si>
    <t>闃䠐</t>
  </si>
  <si>
    <t>古闃</t>
  </si>
  <si>
    <t>郹</t>
  </si>
  <si>
    <t>郹狊鶪湨鼳犑𠋬</t>
  </si>
  <si>
    <t>倉歷</t>
  </si>
  <si>
    <t>戚</t>
  </si>
  <si>
    <t>戚慼𧒕鼜鏚𪒑𧠪慽𧐶𦸗磩</t>
  </si>
  <si>
    <t>許激</t>
  </si>
  <si>
    <t>赥</t>
  </si>
  <si>
    <t>赥䦧𥍠𤄎𧨃䈪㤸𣣉㦦</t>
  </si>
  <si>
    <t>(鬩)</t>
  </si>
  <si>
    <t>呼狊</t>
  </si>
  <si>
    <t>𥍟</t>
  </si>
  <si>
    <t>𥍟砉瞁𥆛狊焱殈</t>
  </si>
  <si>
    <t>丑歷</t>
  </si>
  <si>
    <t>𣤩</t>
  </si>
  <si>
    <t>𣤩𥛚</t>
  </si>
  <si>
    <t>之翼</t>
  </si>
  <si>
    <t>職軄戠織𥋏蟙𧄕䐈樴</t>
  </si>
  <si>
    <t>除力</t>
  </si>
  <si>
    <t>直</t>
  </si>
  <si>
    <t>直犆䐈𡸜</t>
  </si>
  <si>
    <t>林直</t>
  </si>
  <si>
    <t>力</t>
  </si>
  <si>
    <t>力朸屴仂鳨𠢠𣲒𡯄𧲡</t>
  </si>
  <si>
    <t>(𩾜)泐</t>
  </si>
  <si>
    <t>恥力</t>
  </si>
  <si>
    <t>敕</t>
  </si>
  <si>
    <t>敕勅飭淔趩栻侙𪀦鷘恜慗遫荲㽚</t>
  </si>
  <si>
    <t>竹力</t>
  </si>
  <si>
    <t>陟</t>
  </si>
  <si>
    <t>陟稙</t>
  </si>
  <si>
    <r>
      <rPr>
        <sz val="24"/>
        <color theme="1"/>
        <rFont val="KangXi Font Full Version"/>
        <family val="3"/>
        <charset val="136"/>
      </rPr>
      <t>乗力</t>
    </r>
    <phoneticPr fontId="15" type="noConversion"/>
  </si>
  <si>
    <t>食</t>
  </si>
  <si>
    <t>食蝕</t>
  </si>
  <si>
    <t>相即</t>
  </si>
  <si>
    <t>息</t>
  </si>
  <si>
    <t>息㮩鄎瘜蒠熄𦞜䭒㴧𥰝𪄛</t>
  </si>
  <si>
    <t>[媳]</t>
  </si>
  <si>
    <t>常職</t>
  </si>
  <si>
    <t>寔</t>
  </si>
  <si>
    <t>寔湜殖植埴𢨀㨁遈</t>
  </si>
  <si>
    <t>𡑌中土原在日下</t>
  </si>
  <si>
    <t>賞職</t>
  </si>
  <si>
    <t>識</t>
  </si>
  <si>
    <t>識式拭𢂑軾飾𥿮鉽烒𧄹</t>
  </si>
  <si>
    <t>許極</t>
  </si>
  <si>
    <t>赩</t>
  </si>
  <si>
    <t>赩䀌䵱𥈜𢤋</t>
  </si>
  <si>
    <t>士力</t>
  </si>
  <si>
    <t>崱</t>
  </si>
  <si>
    <t>崱𡸦溭萴</t>
  </si>
  <si>
    <t>𡸦下从夨</t>
  </si>
  <si>
    <t>渠力</t>
  </si>
  <si>
    <t>極</t>
  </si>
  <si>
    <t>女力</t>
  </si>
  <si>
    <t>匿</t>
  </si>
  <si>
    <t>匿𧈟𧏾㥾恧𩺱</t>
  </si>
  <si>
    <t>初力</t>
  </si>
  <si>
    <t>測</t>
  </si>
  <si>
    <t>測惻畟𦔎𡍫䔴</t>
  </si>
  <si>
    <t>於力</t>
  </si>
  <si>
    <t>憶</t>
  </si>
  <si>
    <t>憶億臆肊𠶷繶醷澺薏𦺳䗷𩍖檍𣚍抑𡊁癔</t>
  </si>
  <si>
    <t>所力</t>
  </si>
  <si>
    <t>色</t>
  </si>
  <si>
    <t>色㱇嗇𩍙穡薔轖繬濇䉢嬙𧒗懎𩕡𠢳</t>
  </si>
  <si>
    <t>丘力</t>
  </si>
  <si>
    <t>䩯</t>
  </si>
  <si>
    <t>紀力</t>
  </si>
  <si>
    <t>殛</t>
  </si>
  <si>
    <t>殛㥛襋棘亟㻷悈𡕮蕀苟𧩦</t>
  </si>
  <si>
    <t>與職</t>
  </si>
  <si>
    <t>弋</t>
  </si>
  <si>
    <t>弋翊翌廙黓翼𩙺𦏵䴬隿𧃟㚤潩杙芅㔴𧾰𨙒𥡪蛡𢦭𢖺瀷𢎀𠥦熼釴𤼌𧑌𦔜䄩𢓀䘝䣧</t>
  </si>
  <si>
    <t>子力</t>
  </si>
  <si>
    <t>即</t>
  </si>
  <si>
    <t>即卽稷㮨㹄蝍楖畟𨂢鯽𤠎堲䐚唧𪃹揤</t>
  </si>
  <si>
    <t>彼側</t>
  </si>
  <si>
    <t>逼</t>
  </si>
  <si>
    <t>逼偪皕幅楅䮠湢䫾㘠皀</t>
  </si>
  <si>
    <t>雨逼</t>
  </si>
  <si>
    <t>域</t>
  </si>
  <si>
    <t>域蜮罭棫㚜𪂉𦈸琙𪑝緎䮙魊淢𦱂</t>
  </si>
  <si>
    <t>況逼</t>
  </si>
  <si>
    <t>洫</t>
  </si>
  <si>
    <t>洫侐䦗閾𨵨𥄎㰲𤷇𪑝緎𦑍𠷾淢𧹭</t>
  </si>
  <si>
    <t>芳逼</t>
  </si>
  <si>
    <t>堛</t>
  </si>
  <si>
    <t>堛愊踾𤗚𩜰揊稫副畐䦼𢾇㽬疈</t>
  </si>
  <si>
    <t>阻力</t>
  </si>
  <si>
    <t>稄</t>
  </si>
  <si>
    <t>稄𥟔𣅔𢯩仄𣅦㳁萴側夨𠨮</t>
  </si>
  <si>
    <t>𥟔右下从夨</t>
  </si>
  <si>
    <t>(昃)</t>
  </si>
  <si>
    <t>符逼</t>
  </si>
  <si>
    <t>愎</t>
  </si>
  <si>
    <t>愎腷𤐧𥻅𤗚馥踾鶝</t>
  </si>
  <si>
    <t>魚力</t>
  </si>
  <si>
    <t>嶷</t>
  </si>
  <si>
    <t>嶷薿㘈懝觺</t>
  </si>
  <si>
    <t>秦力</t>
  </si>
  <si>
    <t>堲垐𢯩</t>
  </si>
  <si>
    <t>丁力</t>
  </si>
  <si>
    <t>𡮞</t>
  </si>
  <si>
    <t>𡮞𣮊𢕚</t>
  </si>
  <si>
    <t>亡逼</t>
  </si>
  <si>
    <t>䁇</t>
  </si>
  <si>
    <t>昌力</t>
  </si>
  <si>
    <t>瀷</t>
  </si>
  <si>
    <t>瀷𦔫</t>
  </si>
  <si>
    <t>多則</t>
  </si>
  <si>
    <t>德惪㥁䙷得淂𨁽𣌏𠮊</t>
  </si>
  <si>
    <t>子德</t>
  </si>
  <si>
    <t>則</t>
  </si>
  <si>
    <t>則𠟻𠟭</t>
  </si>
  <si>
    <t>盧則</t>
  </si>
  <si>
    <t>勒</t>
  </si>
  <si>
    <t>勒肋扐仂艻朸𤨕玏泐㔹阞竻</t>
  </si>
  <si>
    <t>[鰳]</t>
  </si>
  <si>
    <t>苦得</t>
  </si>
  <si>
    <t>刻</t>
  </si>
  <si>
    <t>刻克剋勀𡞢</t>
  </si>
  <si>
    <t>(勊)(娔)</t>
  </si>
  <si>
    <t>徒得</t>
  </si>
  <si>
    <t>特</t>
  </si>
  <si>
    <t>特貣𧈩𧎢樴𤙰棏鴏螣</t>
  </si>
  <si>
    <t>呼北</t>
  </si>
  <si>
    <t>黑</t>
  </si>
  <si>
    <t>黑潶㱄</t>
  </si>
  <si>
    <t>[嘿]</t>
  </si>
  <si>
    <t>莫北</t>
  </si>
  <si>
    <t>墨</t>
  </si>
  <si>
    <t>墨默冒䘃纆万𢄏艒𡣫䁇䁿𤲰</t>
  </si>
  <si>
    <t>昨則</t>
  </si>
  <si>
    <t>賊</t>
  </si>
  <si>
    <t>賊𧵪鱡鰂蠈𣿐𦽒</t>
  </si>
  <si>
    <t>蘇則</t>
  </si>
  <si>
    <t>塞</t>
  </si>
  <si>
    <t>塞𡫼寨㥶𢥛</t>
  </si>
  <si>
    <t>博墨</t>
  </si>
  <si>
    <t>北</t>
  </si>
  <si>
    <t>北𧉥</t>
  </si>
  <si>
    <t>蒲北</t>
  </si>
  <si>
    <t>菔</t>
  </si>
  <si>
    <t>菔蔔僰匐𠣵踣仆菩垘䞳䵗𧟱𢫯</t>
  </si>
  <si>
    <t>胡國</t>
  </si>
  <si>
    <t>或</t>
  </si>
  <si>
    <t>或惑蜮䰥𡿿</t>
  </si>
  <si>
    <t>古或</t>
  </si>
  <si>
    <t>國</t>
  </si>
  <si>
    <t>2-&gt;1</t>
  </si>
  <si>
    <t>蟈膕馘</t>
  </si>
  <si>
    <t>愛黑</t>
  </si>
  <si>
    <t>餩</t>
  </si>
  <si>
    <t>餩殕</t>
  </si>
  <si>
    <t>胡得</t>
  </si>
  <si>
    <t>劾</t>
  </si>
  <si>
    <t>奴勒</t>
  </si>
  <si>
    <t>䘅</t>
  </si>
  <si>
    <t>䘅䎪𣉘</t>
  </si>
  <si>
    <t>古得</t>
  </si>
  <si>
    <t>裓</t>
  </si>
  <si>
    <t>裓𢧧孂</t>
  </si>
  <si>
    <t>七則</t>
  </si>
  <si>
    <t>墄</t>
  </si>
  <si>
    <t>匹北</t>
  </si>
  <si>
    <t>覆</t>
  </si>
  <si>
    <t>覆𧕡𠣾</t>
  </si>
  <si>
    <t>呼或</t>
  </si>
  <si>
    <t>𢃤</t>
  </si>
  <si>
    <t>𢃤𥇙</t>
  </si>
  <si>
    <t>七入</t>
  </si>
  <si>
    <t>緝葺諿𧚨𪔪咠</t>
  </si>
  <si>
    <t>是執</t>
  </si>
  <si>
    <t>十</t>
  </si>
  <si>
    <t>十什拾褶</t>
  </si>
  <si>
    <t>之入</t>
  </si>
  <si>
    <t>執</t>
  </si>
  <si>
    <t>執汁瓡䥍𡠗慹</t>
  </si>
  <si>
    <t>似入</t>
  </si>
  <si>
    <t>習</t>
  </si>
  <si>
    <t>習襲隰鰼騽飁槢𪄶𦸚𥱵䒁褶霫</t>
  </si>
  <si>
    <t>秦入</t>
  </si>
  <si>
    <t>集</t>
  </si>
  <si>
    <t>集輯檝亼𠦫𦺴鏶慹箿</t>
  </si>
  <si>
    <t>人執</t>
  </si>
  <si>
    <t>入廿</t>
  </si>
  <si>
    <t>伊入</t>
  </si>
  <si>
    <t>揖</t>
  </si>
  <si>
    <t>揖挹</t>
  </si>
  <si>
    <t>失入</t>
  </si>
  <si>
    <t>溼</t>
  </si>
  <si>
    <t>溼濕䏉</t>
  </si>
  <si>
    <t>子入</t>
  </si>
  <si>
    <t>㗱</t>
  </si>
  <si>
    <t>㗱潗䌖湒咠蓻𧚨葺䁒𥠋㠍</t>
  </si>
  <si>
    <t>其立</t>
  </si>
  <si>
    <t>及</t>
  </si>
  <si>
    <t>及𨕤𦶍苙䲯笈㧀</t>
  </si>
  <si>
    <t>直立</t>
  </si>
  <si>
    <t>蟄</t>
  </si>
  <si>
    <t>蟄䐲俋㙷㞏譶</t>
  </si>
  <si>
    <t>陟立</t>
  </si>
  <si>
    <t>縶</t>
  </si>
  <si>
    <t>縶𩅀𩢏𡂣</t>
  </si>
  <si>
    <t>力入</t>
  </si>
  <si>
    <t>立</t>
  </si>
  <si>
    <t>立䶘粒笠鴗苙䇐岦砬</t>
  </si>
  <si>
    <t>居立</t>
  </si>
  <si>
    <t>急</t>
  </si>
  <si>
    <t>急汲給伋級芨𦳌㽺彶皀𩾳</t>
  </si>
  <si>
    <t>魚及</t>
  </si>
  <si>
    <t>岌</t>
  </si>
  <si>
    <t>岌㱞</t>
  </si>
  <si>
    <t>去急</t>
  </si>
  <si>
    <t>泣</t>
  </si>
  <si>
    <t>泣㬤湆</t>
  </si>
  <si>
    <t>先立</t>
  </si>
  <si>
    <t>𩎕</t>
  </si>
  <si>
    <t>𩎕卌霫𧿅㗩</t>
  </si>
  <si>
    <t>色立</t>
  </si>
  <si>
    <t>歰</t>
  </si>
  <si>
    <t>歰澀澁鈒雭濇㒊翜</t>
  </si>
  <si>
    <t>許及</t>
  </si>
  <si>
    <t>吸</t>
  </si>
  <si>
    <t>吸噏歙翕𧬈潝熻嬆翖𨝫闟𪅲</t>
  </si>
  <si>
    <t>阻立</t>
  </si>
  <si>
    <t>戢</t>
  </si>
  <si>
    <t>戢𥊬𧤏𧥄㗊蕺濈𠿠霵</t>
  </si>
  <si>
    <t>於汲</t>
  </si>
  <si>
    <t>邑</t>
  </si>
  <si>
    <t>邑悒唈裛浥䓃䭂𦶂</t>
  </si>
  <si>
    <t>挹</t>
  </si>
  <si>
    <t>丑入</t>
  </si>
  <si>
    <t>湁</t>
  </si>
  <si>
    <t>湁雴漐</t>
  </si>
  <si>
    <t>爲立</t>
  </si>
  <si>
    <t>煜</t>
  </si>
  <si>
    <t>煜曄熠騽</t>
  </si>
  <si>
    <t>羊入</t>
  </si>
  <si>
    <t>熠</t>
  </si>
  <si>
    <t>熠孴</t>
  </si>
  <si>
    <t>尼立</t>
  </si>
  <si>
    <t>孨㵫𣲷㘝𦮾</t>
  </si>
  <si>
    <t>仕戢</t>
  </si>
  <si>
    <t>霵</t>
  </si>
  <si>
    <t>霵䯂</t>
  </si>
  <si>
    <t>皮及</t>
  </si>
  <si>
    <t>𩾳</t>
  </si>
  <si>
    <t>彼及</t>
  </si>
  <si>
    <t>鵖</t>
  </si>
  <si>
    <t>鵖皀</t>
  </si>
  <si>
    <t>初戢</t>
  </si>
  <si>
    <t>㞚</t>
  </si>
  <si>
    <t>㞚𡍪䙄𢕬</t>
  </si>
  <si>
    <t>昌汁</t>
  </si>
  <si>
    <t>侯閤</t>
  </si>
  <si>
    <t>合郃榙䢔㭘詥耠𡇶𪘁𦳬盒</t>
  </si>
  <si>
    <t>⿰?𡇞=𡇶!!</t>
  </si>
  <si>
    <t>古沓</t>
  </si>
  <si>
    <t>閤</t>
  </si>
  <si>
    <t>閤鴿合㪉鉿鮯蛤郃浩匌頜佮㧁𣭝㭘㠷鞈韐𢂷</t>
  </si>
  <si>
    <t>都合</t>
  </si>
  <si>
    <t>答</t>
  </si>
  <si>
    <t>答畣𨅞撘荅褡㜓㾑嗒𤝰㿯㯚</t>
  </si>
  <si>
    <t>蘇合</t>
  </si>
  <si>
    <t>趿</t>
  </si>
  <si>
    <t>趿颯靸𩎕馺霅𠦄㚫𣬬𢕬鈒</t>
  </si>
  <si>
    <t>(卅)</t>
  </si>
  <si>
    <t>徒合</t>
  </si>
  <si>
    <t>沓</t>
  </si>
  <si>
    <t>沓誻遝㧺㭼涾𩣯龖𠉤譶𣝋蹹䂿䜚𦂀𦾽𧌏眔</t>
  </si>
  <si>
    <t>（𥄳）</t>
  </si>
  <si>
    <t>他合</t>
  </si>
  <si>
    <t>錔</t>
  </si>
  <si>
    <t>錔嚃䓠㛥踏𢃕鞜𦑇漯濕㹺𦧟䶀佮䵬𪘁𨌭㭼䍝濌𪂌䈋</t>
  </si>
  <si>
    <t>徂合</t>
  </si>
  <si>
    <t>雜</t>
  </si>
  <si>
    <t>雜韴磼雥䕹𨅔䣟</t>
  </si>
  <si>
    <t>子荅</t>
  </si>
  <si>
    <t>帀</t>
  </si>
  <si>
    <t>帀迊𠯗噆𣤶魳䍼嘁沞䞙</t>
  </si>
  <si>
    <t>[匝]𠯗(咂)</t>
  </si>
  <si>
    <t>奴荅</t>
  </si>
  <si>
    <t>納</t>
  </si>
  <si>
    <t>納䪏蒳軜衲魶妠㨥</t>
  </si>
  <si>
    <t>口荅</t>
  </si>
  <si>
    <t>溘</t>
  </si>
  <si>
    <t>溘𣩄㧁𠩧䆟匌歁</t>
  </si>
  <si>
    <t>烏合</t>
  </si>
  <si>
    <t>姶</t>
  </si>
  <si>
    <t>姶𤸱罨罯媕㔩庵𨂁𩋊𩇠搕鞥佮</t>
  </si>
  <si>
    <t>呼合</t>
  </si>
  <si>
    <t>欱</t>
  </si>
  <si>
    <t>欱㽺𣣹㾑</t>
  </si>
  <si>
    <t>(喝)</t>
  </si>
  <si>
    <t>五合</t>
  </si>
  <si>
    <t>㬎</t>
  </si>
  <si>
    <t>㬎礏哈儑𡀾砐礘㾑䑥魥</t>
  </si>
  <si>
    <t>七合</t>
  </si>
  <si>
    <t>䟃</t>
  </si>
  <si>
    <t>䟃㜗</t>
  </si>
  <si>
    <t>十合</t>
    <phoneticPr fontId="15" type="noConversion"/>
  </si>
  <si>
    <t>遪</t>
  </si>
  <si>
    <t>烏荅</t>
  </si>
  <si>
    <t>唈</t>
  </si>
  <si>
    <t>胡臘</t>
  </si>
  <si>
    <t>盍闔𨶩嗑蓋𧪞篕㧁𨜴熆</t>
  </si>
  <si>
    <t>盧盍</t>
  </si>
  <si>
    <t>臘</t>
  </si>
  <si>
    <t>臘臈𪙷䶘鑞蠟䗶擸𥀰𪇹搚𦒦𦅶邋</t>
  </si>
  <si>
    <t>都榼</t>
  </si>
  <si>
    <t>㿴</t>
  </si>
  <si>
    <t>㿴耷𢴄㩉矺𠞈笚䓠褡𩝣䪚</t>
  </si>
  <si>
    <t>吐盍</t>
  </si>
  <si>
    <t>榻</t>
  </si>
  <si>
    <t>榻㯓𦪙毾鰈魼鰨𦶑傝狧𦧭𧪦𦐇鞳塔搭嗒遢𩥑</t>
  </si>
  <si>
    <t>塌溻</t>
  </si>
  <si>
    <t>呼盍</t>
  </si>
  <si>
    <t>𣣹</t>
  </si>
  <si>
    <t>𣣹𩵢㽺</t>
  </si>
  <si>
    <t>奴盍</t>
  </si>
  <si>
    <t>魶</t>
  </si>
  <si>
    <t>魶笝𩚛</t>
  </si>
  <si>
    <t>徒盍</t>
  </si>
  <si>
    <t>蹋</t>
  </si>
  <si>
    <t>蹋躢闒𤒻𧮑譫䍇䳴䈳𦑲</t>
  </si>
  <si>
    <t>缺火闒</t>
  </si>
  <si>
    <t>私盍</t>
  </si>
  <si>
    <t>𠎷</t>
  </si>
  <si>
    <t>𠎷𠿓𢶍𠦃𨆂靸㪪</t>
  </si>
  <si>
    <t>卅</t>
  </si>
  <si>
    <t>五盍</t>
  </si>
  <si>
    <t>儑𥋙</t>
  </si>
  <si>
    <t>才盍</t>
  </si>
  <si>
    <t>䪞</t>
  </si>
  <si>
    <t>䪞𢶍</t>
  </si>
  <si>
    <t>古盍</t>
  </si>
  <si>
    <t>䫦</t>
  </si>
  <si>
    <t>䫦𧪞嗑蓋閘鉀䗘𨜴</t>
  </si>
  <si>
    <t>苦盍</t>
  </si>
  <si>
    <t>榼</t>
  </si>
  <si>
    <t>榼磕𧛾㕎䶀𨍰</t>
  </si>
  <si>
    <t>安盍</t>
  </si>
  <si>
    <t>鰪</t>
  </si>
  <si>
    <t>鰪盦廅𤸱</t>
  </si>
  <si>
    <t>倉雜</t>
  </si>
  <si>
    <t>囃</t>
  </si>
  <si>
    <t>囃𥗭䵽</t>
  </si>
  <si>
    <t>居盍</t>
  </si>
  <si>
    <t>砝</t>
  </si>
  <si>
    <t>砝𪁍</t>
  </si>
  <si>
    <t>章盍</t>
  </si>
  <si>
    <t>譫</t>
  </si>
  <si>
    <t>與涉</t>
  </si>
  <si>
    <t>葉楪揲鍱偞枼㯿煠䈎殜</t>
  </si>
  <si>
    <t>即葉</t>
  </si>
  <si>
    <t>接</t>
  </si>
  <si>
    <t>接椄睫䀹楫檝婕菨𣶏鯜䈉</t>
  </si>
  <si>
    <t>唼</t>
  </si>
  <si>
    <t>書涉</t>
  </si>
  <si>
    <t>攝</t>
  </si>
  <si>
    <t>攝灄葉歙欇𥍉弽韘</t>
  </si>
  <si>
    <t>時攝</t>
  </si>
  <si>
    <t>涉</t>
  </si>
  <si>
    <t>涉𣻣欇䤮</t>
  </si>
  <si>
    <t>良涉</t>
  </si>
  <si>
    <t>獵</t>
  </si>
  <si>
    <t>獵鬣㲱躐䁽𣋲擸儠犣䪉㼲䉭鱲𡂏𥪂𠠗邋㯿䜲䃳巤獦</t>
  </si>
  <si>
    <t>鬛</t>
  </si>
  <si>
    <t>疾葉</t>
  </si>
  <si>
    <t>捷</t>
  </si>
  <si>
    <t>捷疌寁倢崨踕䌖誱</t>
  </si>
  <si>
    <t>直葉</t>
  </si>
  <si>
    <t>䐑</t>
  </si>
  <si>
    <t>䐑㙷殜</t>
  </si>
  <si>
    <t>於輒</t>
  </si>
  <si>
    <t>𢽱</t>
  </si>
  <si>
    <t>𢽱裛腌𦀖</t>
  </si>
  <si>
    <t>尼輒</t>
  </si>
  <si>
    <t>聶</t>
  </si>
  <si>
    <t>聶躡鑷㊀㚔睪帇𩣘籋䌜𣌍㸎踂𥬬䳖𣀳</t>
  </si>
  <si>
    <t>缺⿱入疌</t>
  </si>
  <si>
    <t>㊀=Z入疌</t>
  </si>
  <si>
    <t>叱涉</t>
  </si>
  <si>
    <t>謵</t>
  </si>
  <si>
    <t>謵𣠞㚲詀䧪喢㤴㳧𦛖</t>
  </si>
  <si>
    <t>而涉</t>
  </si>
  <si>
    <t>讘</t>
  </si>
  <si>
    <t>讘顳喦囁𦣀</t>
  </si>
  <si>
    <t>之涉</t>
  </si>
  <si>
    <t>讋</t>
  </si>
  <si>
    <t>讋囁懾慴慹霅摺𣠞䜆謺襵䝕</t>
  </si>
  <si>
    <t>七接</t>
  </si>
  <si>
    <t>妾</t>
  </si>
  <si>
    <t>妾緁䌌𠟪鏶淁鯜𣠺穕踥</t>
  </si>
  <si>
    <t>丑輒</t>
  </si>
  <si>
    <t>锸</t>
  </si>
  <si>
    <t>锸煠㤴𩂻䈎𥯥</t>
  </si>
  <si>
    <t>其輒</t>
  </si>
  <si>
    <t>衱</t>
  </si>
  <si>
    <t>衱极笈㭘𩾳</t>
  </si>
  <si>
    <t>陟葉</t>
  </si>
  <si>
    <t>輒</t>
  </si>
  <si>
    <t>輒耴襵𦯍𢬴鮿㡇㭯</t>
  </si>
  <si>
    <t>筠輒</t>
  </si>
  <si>
    <t>曄</t>
  </si>
  <si>
    <t>曄曅饁燁爗皣瞱</t>
  </si>
  <si>
    <t>去涉</t>
  </si>
  <si>
    <t>𤷾</t>
  </si>
  <si>
    <t>山輒</t>
  </si>
  <si>
    <t>萐</t>
  </si>
  <si>
    <t>萐箑歃霎喢㰼</t>
  </si>
  <si>
    <t>居輒</t>
  </si>
  <si>
    <t>𦀖</t>
  </si>
  <si>
    <t>𦀖鵖</t>
  </si>
  <si>
    <t>於葉</t>
  </si>
  <si>
    <t>魘</t>
  </si>
  <si>
    <t>魘擪靨嬮𣄉厭𣚕</t>
  </si>
  <si>
    <t>他協</t>
  </si>
  <si>
    <t>怗帖𪔧鉆䩞貼跕蝶䑜呫㡇</t>
  </si>
  <si>
    <t>胡頰</t>
  </si>
  <si>
    <t>協</t>
  </si>
  <si>
    <t>協叶勰綊挾俠𠗉劦𤙒𢂐</t>
  </si>
  <si>
    <t>古協</t>
  </si>
  <si>
    <t>頰</t>
  </si>
  <si>
    <t>頰𩠣鋏筴梜莢蛺唊𥞵</t>
  </si>
  <si>
    <t>苦協</t>
  </si>
  <si>
    <t>愜</t>
  </si>
  <si>
    <t>愜㥦悏㾜匧篋㤲㛍</t>
  </si>
  <si>
    <t>徒協</t>
  </si>
  <si>
    <t>牒</t>
  </si>
  <si>
    <t>牒喋蹀諜堞𨈈㲲𣯉褺曡疊䥡慴䠟㥈𥷕牃褋墊惵褶𨐁蝶𠗨䴑揲㩹𪑧䁋𤗨</t>
  </si>
  <si>
    <t>*或做[帖/足]非是</t>
  </si>
  <si>
    <t>[碟]鰈渫艓</t>
  </si>
  <si>
    <t>奴協</t>
  </si>
  <si>
    <t>苶</t>
  </si>
  <si>
    <t>苶埝暬𩐭捻錜慹敜攝㘨籋鑈惗𩋏菍</t>
  </si>
  <si>
    <t>蘇協</t>
  </si>
  <si>
    <t>燮</t>
  </si>
  <si>
    <t>燮屧屟躞韘𤫉𤏻鞢徢𦔼𤗈蜨𧕊䕈𡞘𦩌</t>
  </si>
  <si>
    <t>盧協</t>
  </si>
  <si>
    <t>㼲</t>
  </si>
  <si>
    <t>㼲𪑧𡂩𦖩</t>
  </si>
  <si>
    <t>丁愜</t>
  </si>
  <si>
    <t>聑</t>
  </si>
  <si>
    <t>聑𠲷𢬴笘喋㝪跕䩞𧚊㑙𨓊涉</t>
  </si>
  <si>
    <t>在協</t>
  </si>
  <si>
    <t>䕹</t>
  </si>
  <si>
    <t>子協</t>
  </si>
  <si>
    <t>浹</t>
  </si>
  <si>
    <t>浹𠗉㼪</t>
  </si>
  <si>
    <t>呼牒</t>
  </si>
  <si>
    <t>弽</t>
  </si>
  <si>
    <t>弽䁋㛍偞</t>
  </si>
  <si>
    <t>先頰</t>
  </si>
  <si>
    <t>䢡</t>
  </si>
  <si>
    <t>侯夾</t>
  </si>
  <si>
    <t>洽䨐狹陜陿祫峽硤𢈙𪘘𤲍烚珨䞩</t>
  </si>
  <si>
    <t>苦洽</t>
  </si>
  <si>
    <t>恰</t>
  </si>
  <si>
    <t>恰掐䁍㓣䶢帢𠕣𢂿㡊𣁴</t>
  </si>
  <si>
    <t>士洽</t>
  </si>
  <si>
    <t>𥯦</t>
  </si>
  <si>
    <t>𥯦煠䮢渫牐𧼰</t>
  </si>
  <si>
    <t>古洽</t>
  </si>
  <si>
    <t>夾</t>
  </si>
  <si>
    <t>夾郟筴韐𢂷跲袷裌䀫餄㿓䶢鵊䩡鞈</t>
  </si>
  <si>
    <t>側洽</t>
  </si>
  <si>
    <t>眨</t>
  </si>
  <si>
    <t>眨㞚偛䙄𥀈䛽</t>
  </si>
  <si>
    <t>楚洽</t>
  </si>
  <si>
    <t>插</t>
  </si>
  <si>
    <t>插臿疀鍤扱笈㛼㷅喢𤜯</t>
  </si>
  <si>
    <t>女洽</t>
  </si>
  <si>
    <t>㘝</t>
  </si>
  <si>
    <t>㘝𡤙㗙㑳</t>
  </si>
  <si>
    <t>呼洽</t>
  </si>
  <si>
    <t>䶎</t>
  </si>
  <si>
    <t>䶎欱㰰敮</t>
  </si>
  <si>
    <t>山洽</t>
  </si>
  <si>
    <t>霎</t>
  </si>
  <si>
    <t>霎歃箑䈉萐喢𧳛</t>
  </si>
  <si>
    <t>竹洽</t>
  </si>
  <si>
    <t>劄</t>
  </si>
  <si>
    <t>劄𠍹𧉫</t>
  </si>
  <si>
    <t>烏洽</t>
  </si>
  <si>
    <t>𨂁</t>
  </si>
  <si>
    <t>𨂁凹浥圔</t>
  </si>
  <si>
    <t>五夾</t>
  </si>
  <si>
    <t>丑㘝</t>
  </si>
  <si>
    <t>𥃐</t>
  </si>
  <si>
    <t>胡甲</t>
  </si>
  <si>
    <t>狎翈霅𠗉柙匣𧆥𦾏𢘉炠笚</t>
  </si>
  <si>
    <t>*或做[華甲]非是</t>
  </si>
  <si>
    <t>丈甲</t>
  </si>
  <si>
    <t>𠗨</t>
  </si>
  <si>
    <t>𠗨喋擖霅𤁳鞢</t>
  </si>
  <si>
    <t>*或做[華枼]非是</t>
  </si>
  <si>
    <t>鞢左从華</t>
  </si>
  <si>
    <t>烏甲</t>
  </si>
  <si>
    <t>鴨</t>
  </si>
  <si>
    <t>鴨壓庘䆘閘押</t>
  </si>
  <si>
    <t>古狎</t>
  </si>
  <si>
    <t>甲</t>
  </si>
  <si>
    <t>甲胛梜押𥑐鉀玾𨒇𠩘𩌍</t>
  </si>
  <si>
    <t>[岬]</t>
  </si>
  <si>
    <t>所甲</t>
  </si>
  <si>
    <t>翣</t>
  </si>
  <si>
    <t>翣𧲌啑帹翜䬊㞚𧻵</t>
  </si>
  <si>
    <t>呼甲</t>
  </si>
  <si>
    <t>呷</t>
  </si>
  <si>
    <t>呷譀䛅𣢗</t>
  </si>
  <si>
    <t>魚怯</t>
  </si>
  <si>
    <t>業㸣鄴驜嶪𠟪䧨㗼𠄅𩑃䲜𢢜𩼋鸈澲</t>
  </si>
  <si>
    <t>虚業</t>
  </si>
  <si>
    <t>脅𣣲𣢩愶㢵嗋熁𣹩拹</t>
  </si>
  <si>
    <t>去劫</t>
  </si>
  <si>
    <t>怯</t>
  </si>
  <si>
    <t>怯㹤抾呿魥胠𠩂㾀𤴼</t>
  </si>
  <si>
    <t>居怯</t>
  </si>
  <si>
    <t>劫</t>
  </si>
  <si>
    <t>劫衱袷蜐跲鉣砝𦀖䀷</t>
  </si>
  <si>
    <t>於業</t>
  </si>
  <si>
    <t>腌</t>
  </si>
  <si>
    <t>腌䱒罨裛䎨殗㡋浥㪑䤶𩋊鄓餣䁆</t>
  </si>
  <si>
    <t>*阝作邑</t>
  </si>
  <si>
    <t>余業</t>
  </si>
  <si>
    <t>殜</t>
  </si>
  <si>
    <t>殜𩐱</t>
  </si>
  <si>
    <t>巨業</t>
  </si>
  <si>
    <t>跲</t>
  </si>
  <si>
    <t>跲㭘昅极笈</t>
  </si>
  <si>
    <t>笈?</t>
  </si>
  <si>
    <t>乏泛姂</t>
  </si>
  <si>
    <t>方乏</t>
  </si>
  <si>
    <t>法</t>
  </si>
  <si>
    <t>法灋</t>
  </si>
  <si>
    <t>孚法</t>
  </si>
  <si>
    <t>𥎰</t>
  </si>
  <si>
    <t>起法</t>
  </si>
  <si>
    <t>猲</t>
  </si>
  <si>
    <t>猲姂</t>
  </si>
  <si>
    <t>女法</t>
  </si>
  <si>
    <t>䎎</t>
  </si>
  <si>
    <t>䎎𣹵𡷝</t>
  </si>
  <si>
    <t>丑法</t>
  </si>
  <si>
    <t>𦑣</t>
  </si>
  <si>
    <t>匿講</t>
  </si>
  <si>
    <t>攮</t>
  </si>
  <si>
    <t>攮!(擃)𨑊𩟊</t>
  </si>
  <si>
    <t>人夜</t>
  </si>
  <si>
    <t>偌</t>
  </si>
  <si>
    <t>偌𧧏渃</t>
  </si>
  <si>
    <t>丘禁</t>
  </si>
  <si>
    <t>搇</t>
  </si>
  <si>
    <t>搇(撳)𩔝</t>
  </si>
  <si>
    <t>七丸</t>
  </si>
  <si>
    <t>攛</t>
  </si>
  <si>
    <t>攛爨竄鋑䂎</t>
  </si>
  <si>
    <t>盧合</t>
  </si>
  <si>
    <t>拉</t>
  </si>
  <si>
    <t>拉搚㩉摺𦒆磖𪇹菈𣤊㕇𤛊</t>
  </si>
  <si>
    <t>字數</t>
  </si>
  <si>
    <t>府鳩</t>
    <phoneticPr fontId="15" type="noConversion"/>
  </si>
  <si>
    <t>5.11沒</t>
    <phoneticPr fontId="15" type="noConversion"/>
  </si>
  <si>
    <t>不</t>
    <phoneticPr fontId="15" type="noConversion"/>
  </si>
  <si>
    <t>"不"今音</t>
  </si>
  <si>
    <t>丟</t>
  </si>
  <si>
    <t>丟]</t>
  </si>
  <si>
    <t>楚嫁</t>
  </si>
  <si>
    <t>岔</t>
  </si>
  <si>
    <t>岔]!汊䟕𧫗𥘓[衩]</t>
  </si>
  <si>
    <t>廣韻不載</t>
  </si>
  <si>
    <t>土刀</t>
    <phoneticPr fontId="15" type="noConversion"/>
  </si>
  <si>
    <t>韜</t>
    <phoneticPr fontId="15" type="noConversion"/>
  </si>
  <si>
    <t>韜套𡘷謟</t>
    <phoneticPr fontId="15" type="noConversion"/>
  </si>
  <si>
    <r>
      <rPr>
        <sz val="16"/>
        <color rgb="FFFF0000"/>
        <rFont val="PMingLiU-ExtB"/>
        <family val="2"/>
        <charset val="134"/>
      </rPr>
      <t>𡘷</t>
    </r>
    <r>
      <rPr>
        <sz val="16"/>
        <color rgb="FFFF0000"/>
        <rFont val="Noto Sans TC"/>
        <family val="2"/>
        <charset val="136"/>
      </rPr>
      <t xml:space="preserve"> = 套</t>
    </r>
    <phoneticPr fontId="15" type="noConversion"/>
  </si>
  <si>
    <t>他德</t>
  </si>
  <si>
    <t>忒</t>
  </si>
  <si>
    <t>忒㧹慝貣𥊸㥂</t>
  </si>
  <si>
    <t>(忑)𢘋脦𧊇匿㥾[鋱]</t>
  </si>
  <si>
    <t>渠蓋</t>
  </si>
  <si>
    <t>戤</t>
  </si>
  <si>
    <t>戤]</t>
  </si>
  <si>
    <t>烏懈</t>
  </si>
  <si>
    <t>隘</t>
  </si>
  <si>
    <t>隘𨽴阸㿄䅬賹</t>
  </si>
  <si>
    <t>隘古文(籀文)依《康熙字典》</t>
  </si>
  <si>
    <t>位於2453~2454間</t>
  </si>
  <si>
    <t>隘古文𨽴(籀文)依《康熙字典》</t>
  </si>
  <si>
    <t>丑戾</t>
  </si>
  <si>
    <t>𥱻</t>
  </si>
  <si>
    <t>位於2380郎計切後</t>
  </si>
  <si>
    <t>胡昆</t>
    <phoneticPr fontId="15" type="noConversion"/>
  </si>
  <si>
    <t>渾</t>
    <phoneticPr fontId="15" type="noConversion"/>
  </si>
  <si>
    <t>1.23魂 </t>
  </si>
  <si>
    <t>魂</t>
    <phoneticPr fontId="15" type="noConversion"/>
  </si>
  <si>
    <t>自行添加</t>
    <phoneticPr fontId="15" type="noConversion"/>
  </si>
  <si>
    <t>韻母</t>
    <phoneticPr fontId="5" type="noConversion"/>
  </si>
  <si>
    <t>平</t>
    <phoneticPr fontId="15" type="noConversion"/>
  </si>
  <si>
    <t>韻目列序</t>
    <phoneticPr fontId="15" type="noConversion"/>
  </si>
  <si>
    <t>韻目</t>
    <phoneticPr fontId="15" type="noConversion"/>
  </si>
  <si>
    <t>攝</t>
    <phoneticPr fontId="15" type="noConversion"/>
  </si>
  <si>
    <t>上</t>
    <phoneticPr fontId="15" type="noConversion"/>
  </si>
  <si>
    <t>清平</t>
    <phoneticPr fontId="15" type="noConversion"/>
  </si>
  <si>
    <t>清上</t>
    <phoneticPr fontId="15" type="noConversion"/>
  </si>
  <si>
    <t>清去</t>
    <phoneticPr fontId="15" type="noConversion"/>
  </si>
  <si>
    <t>清入</t>
    <phoneticPr fontId="15" type="noConversion"/>
  </si>
  <si>
    <t>濁平</t>
  </si>
  <si>
    <t>濁上</t>
  </si>
  <si>
    <t>濁去</t>
  </si>
  <si>
    <t>濁入</t>
  </si>
  <si>
    <t>卷</t>
    <phoneticPr fontId="15" type="noConversion"/>
  </si>
  <si>
    <r>
      <t>工公紅東洪</t>
    </r>
    <r>
      <rPr>
        <sz val="20"/>
        <color rgb="FFFF0000"/>
        <rFont val="KangXi Font Full Version"/>
        <family val="3"/>
        <charset val="136"/>
      </rPr>
      <t>空</t>
    </r>
    <phoneticPr fontId="5" type="noConversion"/>
  </si>
  <si>
    <t>陟隹</t>
    <phoneticPr fontId="5" type="noConversion"/>
  </si>
  <si>
    <t>渠隹</t>
    <phoneticPr fontId="5" type="noConversion"/>
  </si>
  <si>
    <r>
      <t>為</t>
    </r>
    <r>
      <rPr>
        <sz val="20"/>
        <color rgb="FFFF0000"/>
        <rFont val="KangXi Font Full Version"/>
        <family val="3"/>
        <charset val="136"/>
      </rPr>
      <t>爲</t>
    </r>
    <r>
      <rPr>
        <sz val="20"/>
        <color theme="1"/>
        <rFont val="KangXi Font Full Version"/>
        <family val="3"/>
        <charset val="136"/>
      </rPr>
      <t>垂危吹隨規隋</t>
    </r>
    <r>
      <rPr>
        <sz val="20"/>
        <color rgb="FFFF0000"/>
        <rFont val="KangXi Font Full Version"/>
        <family val="3"/>
        <charset val="136"/>
      </rPr>
      <t>隹</t>
    </r>
    <phoneticPr fontId="5" type="noConversion"/>
  </si>
  <si>
    <t>俟甾</t>
    <phoneticPr fontId="5" type="noConversion"/>
  </si>
  <si>
    <r>
      <t>移支離知宜羈奇皮</t>
    </r>
    <r>
      <rPr>
        <sz val="20"/>
        <color rgb="FFFF0000"/>
        <rFont val="KangXi Font Full Version"/>
        <family val="3"/>
        <charset val="136"/>
      </rPr>
      <t>肌其兹甾</t>
    </r>
    <phoneticPr fontId="5" type="noConversion"/>
  </si>
  <si>
    <t>昌眞</t>
    <phoneticPr fontId="5" type="noConversion"/>
  </si>
  <si>
    <r>
      <t>鄰人真</t>
    </r>
    <r>
      <rPr>
        <sz val="20"/>
        <color rgb="FFFF0000"/>
        <rFont val="KangXi Font Full Version"/>
        <family val="3"/>
        <charset val="136"/>
      </rPr>
      <t>眞</t>
    </r>
    <r>
      <rPr>
        <sz val="20"/>
        <color theme="1"/>
        <rFont val="KangXi Font Full Version"/>
        <family val="3"/>
        <charset val="136"/>
      </rPr>
      <t>珍巾銀賓</t>
    </r>
    <phoneticPr fontId="5" type="noConversion"/>
  </si>
  <si>
    <t>元</t>
    <phoneticPr fontId="5" type="noConversion"/>
  </si>
  <si>
    <t>蕃</t>
    <phoneticPr fontId="5" type="noConversion"/>
  </si>
  <si>
    <r>
      <t>官丸端潘</t>
    </r>
    <r>
      <rPr>
        <sz val="20"/>
        <color rgb="FFFF0000"/>
        <rFont val="KangXi Font Full Version"/>
        <family val="3"/>
        <charset val="136"/>
      </rPr>
      <t>袁元煩</t>
    </r>
    <phoneticPr fontId="5" type="noConversion"/>
  </si>
  <si>
    <t>所閒</t>
    <phoneticPr fontId="5" type="noConversion"/>
  </si>
  <si>
    <r>
      <t>姦顏</t>
    </r>
    <r>
      <rPr>
        <b/>
        <sz val="20"/>
        <color rgb="FFFF0000"/>
        <rFont val="Yu Gothic"/>
        <family val="2"/>
        <charset val="128"/>
      </rPr>
      <t>顔</t>
    </r>
    <r>
      <rPr>
        <sz val="20"/>
        <color rgb="FFFF0000"/>
        <rFont val="KangXi Font Full Version"/>
        <family val="3"/>
        <charset val="136"/>
      </rPr>
      <t>閒</t>
    </r>
    <phoneticPr fontId="5" type="noConversion"/>
  </si>
  <si>
    <t>全清</t>
    <phoneticPr fontId="5" type="noConversion"/>
  </si>
  <si>
    <t>發聲</t>
    <phoneticPr fontId="5" type="noConversion"/>
  </si>
  <si>
    <t>ch</t>
  </si>
  <si>
    <t>發送收</t>
    <phoneticPr fontId="5" type="noConversion"/>
  </si>
  <si>
    <r>
      <t>前先賢年堅煙田顛</t>
    </r>
    <r>
      <rPr>
        <sz val="20"/>
        <color rgb="FFFF0000"/>
        <rFont val="KangXi Font Full Version"/>
        <family val="3"/>
        <charset val="136"/>
      </rPr>
      <t>顚</t>
    </r>
    <phoneticPr fontId="5" type="noConversion"/>
  </si>
  <si>
    <r>
      <t>員緣泉權圓專孿</t>
    </r>
    <r>
      <rPr>
        <sz val="20"/>
        <color rgb="FFFF0000"/>
        <rFont val="KangXi Font Full Version"/>
        <family val="3"/>
        <charset val="136"/>
      </rPr>
      <t>攣</t>
    </r>
    <r>
      <rPr>
        <sz val="20"/>
        <color theme="1"/>
        <rFont val="KangXi Font Full Version"/>
        <family val="3"/>
        <charset val="136"/>
      </rPr>
      <t>宣川全</t>
    </r>
    <r>
      <rPr>
        <sz val="20"/>
        <color rgb="FFFF0000"/>
        <rFont val="KangXi Font Full Version"/>
        <family val="3"/>
        <charset val="136"/>
      </rPr>
      <t>貟</t>
    </r>
    <phoneticPr fontId="5" type="noConversion"/>
  </si>
  <si>
    <r>
      <t>彫聊堯么</t>
    </r>
    <r>
      <rPr>
        <sz val="20"/>
        <color rgb="FFFF0000"/>
        <rFont val="KangXi Font Full Version"/>
        <family val="3"/>
        <charset val="136"/>
      </rPr>
      <t>幺</t>
    </r>
    <r>
      <rPr>
        <sz val="20"/>
        <color theme="1"/>
        <rFont val="KangXi Font Full Version"/>
        <family val="3"/>
        <charset val="136"/>
      </rPr>
      <t>蕭</t>
    </r>
    <phoneticPr fontId="5" type="noConversion"/>
  </si>
  <si>
    <t>膮</t>
    <phoneticPr fontId="5" type="noConversion"/>
  </si>
  <si>
    <t>趫憍橇鞽</t>
    <phoneticPr fontId="5" type="noConversion"/>
  </si>
  <si>
    <r>
      <t>邀宵遙嬌消招霄囂焦昭瀌</t>
    </r>
    <r>
      <rPr>
        <sz val="20"/>
        <color rgb="FFFF0000"/>
        <rFont val="KangXi Font Full Version"/>
        <family val="3"/>
        <charset val="136"/>
      </rPr>
      <t>喬嚻</t>
    </r>
    <phoneticPr fontId="5" type="noConversion"/>
  </si>
  <si>
    <r>
      <t>刀勞牢遭曹袍褒毛</t>
    </r>
    <r>
      <rPr>
        <sz val="20"/>
        <color rgb="FFFF0000"/>
        <rFont val="KangXi Font Full Version"/>
        <family val="3"/>
        <charset val="136"/>
      </rPr>
      <t>襃</t>
    </r>
    <phoneticPr fontId="5" type="noConversion"/>
  </si>
  <si>
    <t>子𩩆</t>
    <phoneticPr fontId="15" type="noConversion"/>
  </si>
  <si>
    <r>
      <t>禾戈和靴波婆</t>
    </r>
    <r>
      <rPr>
        <sz val="20"/>
        <color rgb="FFFF0000"/>
        <rFont val="KangXi Font Full Version"/>
        <family val="3"/>
        <charset val="136"/>
      </rPr>
      <t>𦚢𩩆𩨷</t>
    </r>
    <phoneticPr fontId="5" type="noConversion"/>
  </si>
  <si>
    <t>縷𩨷</t>
    <phoneticPr fontId="15" type="noConversion"/>
  </si>
  <si>
    <r>
      <t>如</t>
    </r>
    <r>
      <rPr>
        <sz val="24"/>
        <color rgb="FFC00000"/>
        <rFont val="PMingLiU"/>
        <family val="1"/>
        <charset val="136"/>
      </rPr>
      <t>乗</t>
    </r>
    <phoneticPr fontId="5" type="noConversion"/>
  </si>
  <si>
    <r>
      <t>仍陵蒸矜兢膺乘冰</t>
    </r>
    <r>
      <rPr>
        <sz val="20"/>
        <color rgb="FFFF0000"/>
        <rFont val="Yu Gothic"/>
        <family val="2"/>
        <charset val="128"/>
      </rPr>
      <t>乗</t>
    </r>
    <r>
      <rPr>
        <sz val="20"/>
        <color rgb="FFFF0000"/>
        <rFont val="KangXi Font Full Version"/>
        <family val="3"/>
        <charset val="136"/>
      </rPr>
      <t>升</t>
    </r>
    <phoneticPr fontId="5" type="noConversion"/>
  </si>
  <si>
    <r>
      <t>滕增恆</t>
    </r>
    <r>
      <rPr>
        <sz val="20"/>
        <color rgb="FFFF0000"/>
        <rFont val="KangXi Font Full Version"/>
        <family val="3"/>
        <charset val="136"/>
      </rPr>
      <t>恒</t>
    </r>
    <r>
      <rPr>
        <sz val="20"/>
        <color theme="1"/>
        <rFont val="KangXi Font Full Version"/>
        <family val="3"/>
        <charset val="136"/>
      </rPr>
      <t>登棱崩朋</t>
    </r>
    <phoneticPr fontId="5" type="noConversion"/>
  </si>
  <si>
    <r>
      <t>䜛</t>
    </r>
    <r>
      <rPr>
        <sz val="20"/>
        <color rgb="FFFF0000"/>
        <rFont val="KangXi Font Full Version"/>
        <family val="3"/>
        <charset val="136"/>
      </rPr>
      <t>讒</t>
    </r>
    <r>
      <rPr>
        <sz val="20"/>
        <color theme="1"/>
        <rFont val="KangXi Font Full Version"/>
        <family val="3"/>
        <charset val="136"/>
      </rPr>
      <t>咸</t>
    </r>
    <phoneticPr fontId="5" type="noConversion"/>
  </si>
  <si>
    <r>
      <t>嚴</t>
    </r>
    <r>
      <rPr>
        <sz val="20"/>
        <color rgb="FFFF0000"/>
        <rFont val="KangXi Font Full Version"/>
        <family val="3"/>
        <charset val="136"/>
      </rPr>
      <t>𩏩</t>
    </r>
    <phoneticPr fontId="5" type="noConversion"/>
  </si>
  <si>
    <t>蠓𤾬鸏濛朦曚懵</t>
    <phoneticPr fontId="5" type="noConversion"/>
  </si>
  <si>
    <t>徒揔</t>
    <phoneticPr fontId="5" type="noConversion"/>
  </si>
  <si>
    <r>
      <t>動乙摠董蠓</t>
    </r>
    <r>
      <rPr>
        <sz val="20"/>
        <color rgb="FFFF0000"/>
        <rFont val="KangXi Font Full Version"/>
        <family val="3"/>
        <charset val="136"/>
      </rPr>
      <t>孔</t>
    </r>
    <r>
      <rPr>
        <sz val="20"/>
        <color theme="1"/>
        <rFont val="KangXi Font Full Version"/>
        <family val="3"/>
        <charset val="136"/>
      </rPr>
      <t>揔</t>
    </r>
    <phoneticPr fontId="5" type="noConversion"/>
  </si>
  <si>
    <t>時宂</t>
    <phoneticPr fontId="5" type="noConversion"/>
  </si>
  <si>
    <r>
      <t>隴勇拱悚冢冗踵奉</t>
    </r>
    <r>
      <rPr>
        <sz val="20"/>
        <color rgb="FFFF0000"/>
        <rFont val="KangXi Font Full Version"/>
        <family val="3"/>
        <charset val="136"/>
      </rPr>
      <t>宂𪁪湩</t>
    </r>
    <phoneticPr fontId="5" type="noConversion"/>
  </si>
  <si>
    <t>舓𦧇舐𤜣</t>
    <phoneticPr fontId="5" type="noConversion"/>
  </si>
  <si>
    <t>神帋</t>
    <phoneticPr fontId="5" type="noConversion"/>
  </si>
  <si>
    <r>
      <t>氏紙此是豸侈爾綺倚俾婢弭</t>
    </r>
    <r>
      <rPr>
        <sz val="20"/>
        <color rgb="FFFF0000"/>
        <rFont val="KangXi Font Full Version"/>
        <family val="3"/>
        <charset val="136"/>
      </rPr>
      <t>帋</t>
    </r>
    <phoneticPr fontId="5" type="noConversion"/>
  </si>
  <si>
    <r>
      <t>雉視矢姊屐</t>
    </r>
    <r>
      <rPr>
        <sz val="20"/>
        <color rgb="FFFF0000"/>
        <rFont val="KangXi Font Full Version"/>
        <family val="3"/>
        <charset val="136"/>
      </rPr>
      <t>履</t>
    </r>
    <r>
      <rPr>
        <sz val="20"/>
        <color theme="1"/>
        <rFont val="KangXi Font Full Version"/>
        <family val="3"/>
        <charset val="136"/>
      </rPr>
      <t>几美鄙</t>
    </r>
    <phoneticPr fontId="5" type="noConversion"/>
  </si>
  <si>
    <r>
      <t>豈</t>
    </r>
    <r>
      <rPr>
        <sz val="20"/>
        <color rgb="FFFF0000"/>
        <rFont val="KangXi Font Full Version"/>
        <family val="3"/>
        <charset val="136"/>
      </rPr>
      <t>狶</t>
    </r>
    <r>
      <rPr>
        <sz val="20"/>
        <color theme="1"/>
        <rFont val="KangXi Font Full Version"/>
        <family val="3"/>
        <charset val="136"/>
      </rPr>
      <t>豨</t>
    </r>
    <phoneticPr fontId="5" type="noConversion"/>
  </si>
  <si>
    <t>直吕</t>
    <phoneticPr fontId="5" type="noConversion"/>
  </si>
  <si>
    <r>
      <t>巨舉呂</t>
    </r>
    <r>
      <rPr>
        <sz val="20"/>
        <color rgb="FFFF0000"/>
        <rFont val="KangXi Font Full Version"/>
        <family val="3"/>
        <charset val="136"/>
      </rPr>
      <t>吕</t>
    </r>
    <r>
      <rPr>
        <sz val="20"/>
        <color theme="1"/>
        <rFont val="KangXi Font Full Version"/>
        <family val="3"/>
        <charset val="136"/>
      </rPr>
      <t>渚與許與与</t>
    </r>
    <phoneticPr fontId="5" type="noConversion"/>
  </si>
  <si>
    <r>
      <t>古戶</t>
    </r>
    <r>
      <rPr>
        <b/>
        <sz val="20"/>
        <color rgb="FFFF0000"/>
        <rFont val="Yu Gothic"/>
        <family val="2"/>
        <charset val="128"/>
      </rPr>
      <t>戸</t>
    </r>
    <r>
      <rPr>
        <sz val="20"/>
        <color theme="1"/>
        <rFont val="KangXi Font Full Version"/>
        <family val="3"/>
        <charset val="136"/>
      </rPr>
      <t>杜魯補</t>
    </r>
    <phoneticPr fontId="5" type="noConversion"/>
  </si>
  <si>
    <r>
      <t>禮啟</t>
    </r>
    <r>
      <rPr>
        <sz val="20"/>
        <color rgb="FFFF0000"/>
        <rFont val="KangXi Font Full Version"/>
        <family val="3"/>
        <charset val="136"/>
      </rPr>
      <t>啓</t>
    </r>
    <r>
      <rPr>
        <sz val="20"/>
        <color theme="1"/>
        <rFont val="KangXi Font Full Version"/>
        <family val="3"/>
        <charset val="136"/>
      </rPr>
      <t>弟米</t>
    </r>
    <phoneticPr fontId="5" type="noConversion"/>
  </si>
  <si>
    <t>丈夥</t>
    <phoneticPr fontId="5" type="noConversion"/>
  </si>
  <si>
    <t>夥</t>
    <phoneticPr fontId="5" type="noConversion"/>
  </si>
  <si>
    <r>
      <t>忍軫引盡腎敏</t>
    </r>
    <r>
      <rPr>
        <sz val="20"/>
        <color rgb="FFFF0000"/>
        <rFont val="KangXi Font Full Version"/>
        <family val="3"/>
        <charset val="136"/>
      </rPr>
      <t>改亥愷宰紿乃在</t>
    </r>
    <phoneticPr fontId="5" type="noConversion"/>
  </si>
  <si>
    <r>
      <t>尹準允殞</t>
    </r>
    <r>
      <rPr>
        <sz val="20"/>
        <color rgb="FFFF0000"/>
        <rFont val="KangXi Font Full Version"/>
        <family val="3"/>
        <charset val="136"/>
      </rPr>
      <t>紖</t>
    </r>
    <phoneticPr fontId="5" type="noConversion"/>
  </si>
  <si>
    <t>3.21阮</t>
    <phoneticPr fontId="5" type="noConversion"/>
  </si>
  <si>
    <t>偃幰遠</t>
    <phoneticPr fontId="5" type="noConversion"/>
  </si>
  <si>
    <t>元合3</t>
  </si>
  <si>
    <t>袁元煩</t>
  </si>
  <si>
    <t>阮合3</t>
  </si>
  <si>
    <t>阮遠晚</t>
  </si>
  <si>
    <t>願合3</t>
  </si>
  <si>
    <t>願怨万販</t>
  </si>
  <si>
    <t>月合3</t>
  </si>
  <si>
    <t>厥越月伐發</t>
  </si>
  <si>
    <t>uat</t>
  </si>
  <si>
    <r>
      <t>損袞</t>
    </r>
    <r>
      <rPr>
        <sz val="20"/>
        <color rgb="FFFF0000"/>
        <rFont val="KangXi Font Full Version"/>
        <family val="3"/>
        <charset val="136"/>
      </rPr>
      <t>衮</t>
    </r>
    <r>
      <rPr>
        <sz val="20"/>
        <color theme="1"/>
        <rFont val="KangXi Font Full Version"/>
        <family val="3"/>
        <charset val="136"/>
      </rPr>
      <t>忖本</t>
    </r>
    <phoneticPr fontId="5" type="noConversion"/>
  </si>
  <si>
    <t>辝纂</t>
    <phoneticPr fontId="15" type="noConversion"/>
  </si>
  <si>
    <r>
      <t>管伴滿</t>
    </r>
    <r>
      <rPr>
        <sz val="20"/>
        <color rgb="FFFF0000"/>
        <rFont val="KangXi Font Full Version"/>
        <family val="3"/>
        <charset val="136"/>
      </rPr>
      <t>緩纂</t>
    </r>
    <phoneticPr fontId="5" type="noConversion"/>
  </si>
  <si>
    <r>
      <t>綰板版</t>
    </r>
    <r>
      <rPr>
        <sz val="20"/>
        <color rgb="FFFF0000"/>
        <rFont val="KangXi Font Full Version"/>
        <family val="3"/>
        <charset val="136"/>
      </rPr>
      <t>鯇</t>
    </r>
    <phoneticPr fontId="5" type="noConversion"/>
  </si>
  <si>
    <r>
      <t>轉篆兗</t>
    </r>
    <r>
      <rPr>
        <sz val="20"/>
        <color rgb="FFFF0000"/>
        <rFont val="KangXi Font Full Version"/>
        <family val="3"/>
        <charset val="136"/>
      </rPr>
      <t>兖</t>
    </r>
    <r>
      <rPr>
        <sz val="20"/>
        <color theme="1"/>
        <rFont val="KangXi Font Full Version"/>
        <family val="3"/>
        <charset val="136"/>
      </rPr>
      <t>緬</t>
    </r>
    <phoneticPr fontId="5" type="noConversion"/>
  </si>
  <si>
    <t>緬沔汅湎愐黽𩋠偭勔𢃮</t>
    <phoneticPr fontId="5" type="noConversion"/>
  </si>
  <si>
    <r>
      <t>絞巧飽</t>
    </r>
    <r>
      <rPr>
        <sz val="20"/>
        <color rgb="FFFF0000"/>
        <rFont val="KangXi Font Full Version"/>
        <family val="3"/>
        <charset val="136"/>
      </rPr>
      <t>爪</t>
    </r>
    <phoneticPr fontId="5" type="noConversion"/>
  </si>
  <si>
    <t>良㢡</t>
    <phoneticPr fontId="5" type="noConversion"/>
  </si>
  <si>
    <r>
      <t>兩奬</t>
    </r>
    <r>
      <rPr>
        <sz val="20"/>
        <color rgb="FFFF0000"/>
        <rFont val="KangXi Font Full Version"/>
        <family val="3"/>
        <charset val="136"/>
      </rPr>
      <t>㢡</t>
    </r>
    <r>
      <rPr>
        <sz val="20"/>
        <color theme="1"/>
        <rFont val="KangXi Font Full Version"/>
        <family val="3"/>
        <charset val="136"/>
      </rPr>
      <t>養掌丈</t>
    </r>
    <phoneticPr fontId="5" type="noConversion"/>
  </si>
  <si>
    <t>分网</t>
    <phoneticPr fontId="5" type="noConversion"/>
  </si>
  <si>
    <r>
      <t>往</t>
    </r>
    <r>
      <rPr>
        <sz val="20"/>
        <color rgb="FFFF0000"/>
        <rFont val="KangXi Font Full Version"/>
        <family val="3"/>
        <charset val="136"/>
      </rPr>
      <t>网昉</t>
    </r>
    <phoneticPr fontId="5" type="noConversion"/>
  </si>
  <si>
    <r>
      <t>杏梗冷打猛</t>
    </r>
    <r>
      <rPr>
        <sz val="20"/>
        <color rgb="FFFF0000"/>
        <rFont val="KangXi Font Full Version"/>
        <family val="3"/>
        <charset val="136"/>
      </rPr>
      <t>丙</t>
    </r>
    <phoneticPr fontId="5" type="noConversion"/>
  </si>
  <si>
    <t>卝澋</t>
    <phoneticPr fontId="5" type="noConversion"/>
  </si>
  <si>
    <r>
      <t>永憬</t>
    </r>
    <r>
      <rPr>
        <sz val="20"/>
        <color rgb="FFFF0000"/>
        <rFont val="KangXi Font Full Version"/>
        <family val="3"/>
        <charset val="136"/>
      </rPr>
      <t>䁝</t>
    </r>
    <phoneticPr fontId="5" type="noConversion"/>
  </si>
  <si>
    <t>拯抍撜𨋬氶</t>
    <phoneticPr fontId="5" type="noConversion"/>
  </si>
  <si>
    <t>無韻</t>
    <phoneticPr fontId="5" type="noConversion"/>
  </si>
  <si>
    <t>之郢</t>
    <phoneticPr fontId="5" type="noConversion"/>
  </si>
  <si>
    <t>㱡</t>
    <phoneticPr fontId="5" type="noConversion"/>
  </si>
  <si>
    <t>拯庱</t>
    <phoneticPr fontId="5" type="noConversion"/>
  </si>
  <si>
    <t>士㾕</t>
    <phoneticPr fontId="5" type="noConversion"/>
  </si>
  <si>
    <t>𩒣</t>
    <phoneticPr fontId="5" type="noConversion"/>
  </si>
  <si>
    <r>
      <t>稔甚荏錦朕飲枕凜</t>
    </r>
    <r>
      <rPr>
        <sz val="20"/>
        <color rgb="FFFF0000"/>
        <rFont val="Microsoft JhengHei UI"/>
        <family val="1"/>
        <charset val="136"/>
      </rPr>
      <t>㾕</t>
    </r>
    <phoneticPr fontId="5" type="noConversion"/>
  </si>
  <si>
    <r>
      <t>冉染琰歛</t>
    </r>
    <r>
      <rPr>
        <sz val="20"/>
        <color rgb="FFFF0000"/>
        <rFont val="KangXi Font Full Version"/>
        <family val="3"/>
        <charset val="136"/>
      </rPr>
      <t>斂</t>
    </r>
    <r>
      <rPr>
        <sz val="20"/>
        <color theme="1"/>
        <rFont val="KangXi Font Full Version"/>
        <family val="3"/>
        <charset val="136"/>
      </rPr>
      <t>漸險儉檢</t>
    </r>
    <r>
      <rPr>
        <sz val="20"/>
        <color rgb="FFFF0000"/>
        <rFont val="KangXi Font Full Version"/>
        <family val="3"/>
        <charset val="136"/>
      </rPr>
      <t>奄</t>
    </r>
    <phoneticPr fontId="5" type="noConversion"/>
  </si>
  <si>
    <t>丘广</t>
    <phoneticPr fontId="5" type="noConversion"/>
  </si>
  <si>
    <r>
      <t>掩</t>
    </r>
    <r>
      <rPr>
        <sz val="20"/>
        <color rgb="FFFF0000"/>
        <rFont val="KangXi Font Full Version"/>
        <family val="3"/>
        <charset val="136"/>
      </rPr>
      <t>广</t>
    </r>
    <phoneticPr fontId="5" type="noConversion"/>
  </si>
  <si>
    <r>
      <t>犯范鋄</t>
    </r>
    <r>
      <rPr>
        <sz val="20"/>
        <color rgb="FFFF0000"/>
        <rFont val="Microsoft YaHei"/>
        <family val="2"/>
        <charset val="134"/>
      </rPr>
      <t>錽</t>
    </r>
    <phoneticPr fontId="5" type="noConversion"/>
  </si>
  <si>
    <t>直衆</t>
    <phoneticPr fontId="5" type="noConversion"/>
  </si>
  <si>
    <r>
      <t>仲眾</t>
    </r>
    <r>
      <rPr>
        <sz val="20"/>
        <color rgb="FFFF0000"/>
        <rFont val="KangXi Font Full Version"/>
        <family val="3"/>
        <charset val="136"/>
      </rPr>
      <t>衆</t>
    </r>
    <phoneticPr fontId="5" type="noConversion"/>
  </si>
  <si>
    <r>
      <t>貢弄送凍</t>
    </r>
    <r>
      <rPr>
        <sz val="20"/>
        <color rgb="FFFF0000"/>
        <rFont val="KangXi Font Full Version"/>
        <family val="3"/>
        <charset val="136"/>
      </rPr>
      <t>鳳</t>
    </r>
    <phoneticPr fontId="5" type="noConversion"/>
  </si>
  <si>
    <r>
      <t>用訟</t>
    </r>
    <r>
      <rPr>
        <sz val="20"/>
        <color rgb="FFFF0000"/>
        <rFont val="KangXi Font Full Version"/>
        <family val="3"/>
        <charset val="136"/>
      </rPr>
      <t>頌</t>
    </r>
    <phoneticPr fontId="5" type="noConversion"/>
  </si>
  <si>
    <r>
      <t>利四自冀</t>
    </r>
    <r>
      <rPr>
        <sz val="20"/>
        <color rgb="FFFF0000"/>
        <rFont val="KangXi Font Full Version"/>
        <family val="3"/>
        <charset val="136"/>
      </rPr>
      <t>兾</t>
    </r>
    <r>
      <rPr>
        <sz val="20"/>
        <color theme="1"/>
        <rFont val="KangXi Font Full Version"/>
        <family val="3"/>
        <charset val="136"/>
      </rPr>
      <t>至器二季悸媚備寐祕</t>
    </r>
    <phoneticPr fontId="5" type="noConversion"/>
  </si>
  <si>
    <r>
      <t>既</t>
    </r>
    <r>
      <rPr>
        <sz val="20"/>
        <color rgb="FFFF0000"/>
        <rFont val="KangXi Font Full Version"/>
        <family val="3"/>
        <charset val="136"/>
      </rPr>
      <t>旣</t>
    </r>
    <r>
      <rPr>
        <sz val="20"/>
        <color theme="1"/>
        <rFont val="KangXi Font Full Version"/>
        <family val="3"/>
        <charset val="136"/>
      </rPr>
      <t>豙</t>
    </r>
    <phoneticPr fontId="5" type="noConversion"/>
  </si>
  <si>
    <r>
      <t>具遇句戌</t>
    </r>
    <r>
      <rPr>
        <sz val="20"/>
        <color rgb="FFFF0000"/>
        <rFont val="KangXi Font Full Version"/>
        <family val="3"/>
        <charset val="136"/>
      </rPr>
      <t>戍</t>
    </r>
    <r>
      <rPr>
        <sz val="20"/>
        <color theme="1"/>
        <rFont val="KangXi Font Full Version"/>
        <family val="3"/>
        <charset val="136"/>
      </rPr>
      <t>注</t>
    </r>
    <phoneticPr fontId="5" type="noConversion"/>
  </si>
  <si>
    <r>
      <t>例制罽祭憩袂蔽弊</t>
    </r>
    <r>
      <rPr>
        <sz val="20"/>
        <color rgb="FFFF0000"/>
        <rFont val="PMingLiU-ExtB"/>
        <family val="1"/>
        <charset val="136"/>
      </rPr>
      <t>𡚁</t>
    </r>
    <phoneticPr fontId="5" type="noConversion"/>
  </si>
  <si>
    <r>
      <t>隘懈賣</t>
    </r>
    <r>
      <rPr>
        <sz val="20"/>
        <color rgb="FFFF0000"/>
        <rFont val="KangXi Font Full Version"/>
        <family val="3"/>
        <charset val="136"/>
      </rPr>
      <t>卦</t>
    </r>
    <phoneticPr fontId="5" type="noConversion"/>
  </si>
  <si>
    <t>古喝</t>
    <phoneticPr fontId="5" type="noConversion"/>
  </si>
  <si>
    <r>
      <t>介</t>
    </r>
    <r>
      <rPr>
        <sz val="20"/>
        <color rgb="FFFF0000"/>
        <rFont val="KangXi Font Full Version"/>
        <family val="3"/>
        <charset val="136"/>
      </rPr>
      <t>喝犗</t>
    </r>
    <phoneticPr fontId="5" type="noConversion"/>
  </si>
  <si>
    <t>荒内</t>
    <phoneticPr fontId="5" type="noConversion"/>
  </si>
  <si>
    <t>胡輩</t>
    <phoneticPr fontId="5" type="noConversion"/>
  </si>
  <si>
    <r>
      <rPr>
        <sz val="20"/>
        <color rgb="FFFF0000"/>
        <rFont val="KangXi Font Full Version"/>
        <family val="3"/>
        <charset val="136"/>
      </rPr>
      <t>隊</t>
    </r>
    <r>
      <rPr>
        <sz val="20"/>
        <color theme="1"/>
        <rFont val="KangXi Font Full Version"/>
        <family val="3"/>
        <charset val="136"/>
      </rPr>
      <t>內</t>
    </r>
    <r>
      <rPr>
        <sz val="20"/>
        <color rgb="FFFF0000"/>
        <rFont val="KangXi Font Full Version"/>
        <family val="3"/>
        <charset val="136"/>
      </rPr>
      <t>内</t>
    </r>
    <r>
      <rPr>
        <sz val="20"/>
        <color theme="1"/>
        <rFont val="KangXi Font Full Version"/>
        <family val="3"/>
        <charset val="136"/>
      </rPr>
      <t>對繢妹佩昧</t>
    </r>
    <r>
      <rPr>
        <sz val="20"/>
        <color rgb="FFFF0000"/>
        <rFont val="KangXi Font Full Version"/>
        <family val="3"/>
        <charset val="136"/>
      </rPr>
      <t>輩</t>
    </r>
    <phoneticPr fontId="5" type="noConversion"/>
  </si>
  <si>
    <t>胡槩</t>
    <phoneticPr fontId="5" type="noConversion"/>
  </si>
  <si>
    <r>
      <rPr>
        <sz val="20"/>
        <color rgb="FFFF0000"/>
        <rFont val="KangXi Font Full Version"/>
        <family val="3"/>
        <charset val="136"/>
      </rPr>
      <t>代</t>
    </r>
    <r>
      <rPr>
        <sz val="20"/>
        <color theme="1"/>
        <rFont val="KangXi Font Full Version"/>
        <family val="3"/>
        <charset val="136"/>
      </rPr>
      <t>刃晉遴振印覲</t>
    </r>
    <r>
      <rPr>
        <sz val="20"/>
        <color rgb="FFFF0000"/>
        <rFont val="KangXi Font Full Version"/>
        <family val="3"/>
        <charset val="136"/>
      </rPr>
      <t>耐漑槩愛</t>
    </r>
    <phoneticPr fontId="5" type="noConversion"/>
  </si>
  <si>
    <r>
      <t>旱案贊</t>
    </r>
    <r>
      <rPr>
        <sz val="20"/>
        <color rgb="FFFF0000"/>
        <rFont val="KangXi Font Full Version"/>
        <family val="3"/>
        <charset val="136"/>
      </rPr>
      <t>賛</t>
    </r>
    <r>
      <rPr>
        <sz val="20"/>
        <color theme="1"/>
        <rFont val="KangXi Font Full Version"/>
        <family val="3"/>
        <charset val="136"/>
      </rPr>
      <t>按旦</t>
    </r>
    <r>
      <rPr>
        <sz val="20"/>
        <color rgb="FFFF0000"/>
        <rFont val="KangXi Font Full Version"/>
        <family val="3"/>
        <charset val="136"/>
      </rPr>
      <t>旰</t>
    </r>
    <phoneticPr fontId="5" type="noConversion"/>
  </si>
  <si>
    <r>
      <rPr>
        <sz val="20"/>
        <color rgb="FFFF0000"/>
        <rFont val="KangXi Font Full Version"/>
        <family val="3"/>
        <charset val="136"/>
      </rPr>
      <t>換喚</t>
    </r>
    <r>
      <rPr>
        <sz val="20"/>
        <color theme="1"/>
        <rFont val="KangXi Font Full Version"/>
        <family val="3"/>
        <charset val="136"/>
      </rPr>
      <t>玩段貫筭亂半幔</t>
    </r>
    <phoneticPr fontId="5" type="noConversion"/>
  </si>
  <si>
    <r>
      <t>襉</t>
    </r>
    <r>
      <rPr>
        <sz val="20"/>
        <color rgb="FFFF0000"/>
        <rFont val="Microsoft YaHei"/>
        <family val="2"/>
        <charset val="134"/>
      </rPr>
      <t>襇</t>
    </r>
    <r>
      <rPr>
        <sz val="20"/>
        <color theme="1"/>
        <rFont val="KangXi Font Full Version"/>
        <family val="3"/>
        <charset val="136"/>
      </rPr>
      <t>莧</t>
    </r>
    <phoneticPr fontId="5" type="noConversion"/>
  </si>
  <si>
    <r>
      <t>縣絢</t>
    </r>
    <r>
      <rPr>
        <sz val="20"/>
        <color rgb="FFFF0000"/>
        <rFont val="KangXi Font Full Version"/>
        <family val="3"/>
        <charset val="136"/>
      </rPr>
      <t>麵</t>
    </r>
    <phoneticPr fontId="5" type="noConversion"/>
  </si>
  <si>
    <r>
      <t>箭賤膳扇戰見碾線面</t>
    </r>
    <r>
      <rPr>
        <sz val="20"/>
        <color rgb="FFFF0000"/>
        <rFont val="KangXi Font Full Version"/>
        <family val="3"/>
        <charset val="136"/>
      </rPr>
      <t>彦</t>
    </r>
    <phoneticPr fontId="5" type="noConversion"/>
  </si>
  <si>
    <r>
      <t>召肖照笑</t>
    </r>
    <r>
      <rPr>
        <sz val="20"/>
        <color rgb="FFFF0000"/>
        <rFont val="PMingLiU-ExtB"/>
        <family val="1"/>
        <charset val="136"/>
      </rPr>
      <t>𥬇</t>
    </r>
    <r>
      <rPr>
        <sz val="20"/>
        <color theme="1"/>
        <rFont val="KangXi Font Full Version"/>
        <family val="3"/>
        <charset val="136"/>
      </rPr>
      <t>要廟妙</t>
    </r>
    <phoneticPr fontId="5" type="noConversion"/>
  </si>
  <si>
    <r>
      <t>教</t>
    </r>
    <r>
      <rPr>
        <sz val="20"/>
        <color rgb="FFFF0000"/>
        <rFont val="KangXi Font Full Version"/>
        <family val="3"/>
        <charset val="136"/>
      </rPr>
      <t>敎</t>
    </r>
    <r>
      <rPr>
        <sz val="20"/>
        <color theme="1"/>
        <rFont val="KangXi Font Full Version"/>
        <family val="3"/>
        <charset val="136"/>
      </rPr>
      <t>稍孝</t>
    </r>
    <r>
      <rPr>
        <sz val="20"/>
        <color rgb="FFFF0000"/>
        <rFont val="KangXi Font Full Version"/>
        <family val="3"/>
        <charset val="136"/>
      </rPr>
      <t>皃</t>
    </r>
    <phoneticPr fontId="5" type="noConversion"/>
  </si>
  <si>
    <r>
      <t>臥</t>
    </r>
    <r>
      <rPr>
        <sz val="20"/>
        <color rgb="FFFF0000"/>
        <rFont val="KangXi Font Full Version"/>
        <family val="3"/>
        <charset val="136"/>
      </rPr>
      <t>卧</t>
    </r>
    <r>
      <rPr>
        <sz val="20"/>
        <color theme="1"/>
        <rFont val="KangXi Font Full Version"/>
        <family val="3"/>
        <charset val="136"/>
      </rPr>
      <t>唾過貨</t>
    </r>
    <phoneticPr fontId="5" type="noConversion"/>
  </si>
  <si>
    <t>古罵</t>
    <phoneticPr fontId="5" type="noConversion"/>
  </si>
  <si>
    <r>
      <t>駕亞訝嫁</t>
    </r>
    <r>
      <rPr>
        <sz val="20"/>
        <color rgb="FFFF0000"/>
        <rFont val="KangXi Font Full Version"/>
        <family val="3"/>
        <charset val="136"/>
      </rPr>
      <t>罵</t>
    </r>
    <phoneticPr fontId="5" type="noConversion"/>
  </si>
  <si>
    <t>烏㕦</t>
    <phoneticPr fontId="5" type="noConversion"/>
  </si>
  <si>
    <t>攨窊䠚</t>
    <phoneticPr fontId="5" type="noConversion"/>
  </si>
  <si>
    <r>
      <t>化</t>
    </r>
    <r>
      <rPr>
        <sz val="20"/>
        <color rgb="FFFF0000"/>
        <rFont val="KangXi Font Full Version"/>
        <family val="3"/>
        <charset val="136"/>
      </rPr>
      <t>霸㕦</t>
    </r>
    <phoneticPr fontId="5" type="noConversion"/>
  </si>
  <si>
    <t>巫放</t>
    <phoneticPr fontId="5" type="noConversion"/>
  </si>
  <si>
    <t>許訪</t>
    <phoneticPr fontId="5" type="noConversion"/>
  </si>
  <si>
    <r>
      <t>況</t>
    </r>
    <r>
      <rPr>
        <sz val="20"/>
        <color rgb="FFFF0000"/>
        <rFont val="KangXi Font Full Version"/>
        <family val="3"/>
        <charset val="136"/>
      </rPr>
      <t>放訪妄</t>
    </r>
    <phoneticPr fontId="5" type="noConversion"/>
  </si>
  <si>
    <r>
      <rPr>
        <sz val="20"/>
        <color rgb="FFFF0000"/>
        <rFont val="KangXi Font Full Version"/>
        <family val="3"/>
        <charset val="136"/>
      </rPr>
      <t>諍爭</t>
    </r>
    <r>
      <rPr>
        <sz val="20"/>
        <color theme="1"/>
        <rFont val="KangXi Font Full Version"/>
        <family val="3"/>
        <charset val="136"/>
      </rPr>
      <t>迸</t>
    </r>
    <phoneticPr fontId="5" type="noConversion"/>
  </si>
  <si>
    <r>
      <t>政姓鄭正盛</t>
    </r>
    <r>
      <rPr>
        <sz val="20"/>
        <color rgb="FFFF0000"/>
        <rFont val="KangXi Font Full Version"/>
        <family val="3"/>
        <charset val="136"/>
      </rPr>
      <t>令</t>
    </r>
    <phoneticPr fontId="5" type="noConversion"/>
  </si>
  <si>
    <t>牛𩜁</t>
    <phoneticPr fontId="5" type="noConversion"/>
  </si>
  <si>
    <r>
      <t>應證孕</t>
    </r>
    <r>
      <rPr>
        <sz val="20"/>
        <color rgb="FFFF0000"/>
        <rFont val="KangXi Font Full Version"/>
        <family val="3"/>
        <charset val="136"/>
      </rPr>
      <t>甑𩜁</t>
    </r>
    <phoneticPr fontId="5" type="noConversion"/>
  </si>
  <si>
    <r>
      <t>鄧贈</t>
    </r>
    <r>
      <rPr>
        <sz val="20"/>
        <color rgb="FFFF0000"/>
        <rFont val="KangXi Font Full Version"/>
        <family val="3"/>
        <charset val="136"/>
      </rPr>
      <t>亘</t>
    </r>
    <r>
      <rPr>
        <sz val="20"/>
        <color theme="1"/>
        <rFont val="KangXi Font Full Version"/>
        <family val="3"/>
        <charset val="136"/>
      </rPr>
      <t>亙</t>
    </r>
    <r>
      <rPr>
        <sz val="20"/>
        <color rgb="FFFF0000"/>
        <rFont val="KangXi Font Full Version"/>
        <family val="3"/>
        <charset val="136"/>
      </rPr>
      <t>隥</t>
    </r>
    <phoneticPr fontId="5" type="noConversion"/>
  </si>
  <si>
    <t>承呪</t>
    <phoneticPr fontId="5" type="noConversion"/>
  </si>
  <si>
    <r>
      <t>就僦咒</t>
    </r>
    <r>
      <rPr>
        <sz val="20"/>
        <color rgb="FFFF0000"/>
        <rFont val="KangXi Font Full Version"/>
        <family val="3"/>
        <charset val="136"/>
      </rPr>
      <t>呪</t>
    </r>
    <r>
      <rPr>
        <sz val="20"/>
        <color theme="1"/>
        <rFont val="KangXi Font Full Version"/>
        <family val="3"/>
        <charset val="136"/>
      </rPr>
      <t>又祐救溜富</t>
    </r>
    <r>
      <rPr>
        <sz val="20"/>
        <color rgb="FFFF0000"/>
        <rFont val="KangXi Font Full Version"/>
        <family val="3"/>
        <charset val="136"/>
      </rPr>
      <t>副</t>
    </r>
    <phoneticPr fontId="5" type="noConversion"/>
  </si>
  <si>
    <r>
      <t>溝</t>
    </r>
    <r>
      <rPr>
        <sz val="20"/>
        <color rgb="FFFF0000"/>
        <rFont val="KangXi Font Full Version"/>
        <family val="3"/>
        <charset val="136"/>
      </rPr>
      <t>遘</t>
    </r>
    <r>
      <rPr>
        <sz val="20"/>
        <color theme="1"/>
        <rFont val="KangXi Font Full Version"/>
        <family val="3"/>
        <charset val="136"/>
      </rPr>
      <t>豆候奏漏</t>
    </r>
    <phoneticPr fontId="5" type="noConversion"/>
  </si>
  <si>
    <t>盧𣊟</t>
    <phoneticPr fontId="5" type="noConversion"/>
  </si>
  <si>
    <r>
      <t>濫瞰</t>
    </r>
    <r>
      <rPr>
        <sz val="20"/>
        <color rgb="FFFF0000"/>
        <rFont val="KangXi Font Full Version"/>
        <family val="3"/>
        <charset val="136"/>
      </rPr>
      <t>𣊟</t>
    </r>
    <r>
      <rPr>
        <sz val="20"/>
        <color theme="1"/>
        <rFont val="KangXi Font Full Version"/>
        <family val="3"/>
        <charset val="136"/>
      </rPr>
      <t>蹔暫</t>
    </r>
    <phoneticPr fontId="5" type="noConversion"/>
  </si>
  <si>
    <r>
      <t>欠劍</t>
    </r>
    <r>
      <rPr>
        <sz val="20"/>
        <color rgb="FFFF0000"/>
        <rFont val="KangXi Font Full Version"/>
        <family val="3"/>
        <charset val="136"/>
      </rPr>
      <t>劒</t>
    </r>
    <r>
      <rPr>
        <sz val="20"/>
        <color theme="1"/>
        <rFont val="KangXi Font Full Version"/>
        <family val="3"/>
        <charset val="136"/>
      </rPr>
      <t>釅</t>
    </r>
    <phoneticPr fontId="5" type="noConversion"/>
  </si>
  <si>
    <r>
      <t>谷祿</t>
    </r>
    <r>
      <rPr>
        <sz val="20"/>
        <color rgb="FFFF0000"/>
        <rFont val="KangXi Font Full Version"/>
        <family val="3"/>
        <charset val="136"/>
      </rPr>
      <t>禄</t>
    </r>
    <r>
      <rPr>
        <sz val="20"/>
        <color theme="1"/>
        <rFont val="KangXi Font Full Version"/>
        <family val="3"/>
        <charset val="136"/>
      </rPr>
      <t>木卜</t>
    </r>
    <phoneticPr fontId="5" type="noConversion"/>
  </si>
  <si>
    <r>
      <t>玉欲曲足蜀祿</t>
    </r>
    <r>
      <rPr>
        <sz val="20"/>
        <color rgb="FFFF0000"/>
        <rFont val="KangXi Font Full Version"/>
        <family val="3"/>
        <charset val="136"/>
      </rPr>
      <t>録</t>
    </r>
    <phoneticPr fontId="5" type="noConversion"/>
  </si>
  <si>
    <r>
      <t>刮</t>
    </r>
    <r>
      <rPr>
        <sz val="20"/>
        <color rgb="FFFF0000"/>
        <rFont val="KangXi Font Full Version"/>
        <family val="3"/>
        <charset val="136"/>
      </rPr>
      <t>䫄</t>
    </r>
    <phoneticPr fontId="5" type="noConversion"/>
  </si>
  <si>
    <t>方别</t>
    <phoneticPr fontId="5" type="noConversion"/>
  </si>
  <si>
    <r>
      <t>列熱滅竭薛</t>
    </r>
    <r>
      <rPr>
        <sz val="20"/>
        <color rgb="FFFF0000"/>
        <rFont val="KangXi Font Full Version"/>
        <family val="3"/>
        <charset val="136"/>
      </rPr>
      <t>辥别</t>
    </r>
    <phoneticPr fontId="5" type="noConversion"/>
  </si>
  <si>
    <t>几劇</t>
    <phoneticPr fontId="5" type="noConversion"/>
  </si>
  <si>
    <t>丘擭</t>
    <phoneticPr fontId="5" type="noConversion"/>
  </si>
  <si>
    <t>女白</t>
    <phoneticPr fontId="5" type="noConversion"/>
  </si>
  <si>
    <r>
      <t>戟刻郤逆</t>
    </r>
    <r>
      <rPr>
        <sz val="20"/>
        <color rgb="FFFF0000"/>
        <rFont val="KangXi Font Full Version"/>
        <family val="3"/>
        <charset val="136"/>
      </rPr>
      <t>劇擭迹</t>
    </r>
    <phoneticPr fontId="5" type="noConversion"/>
  </si>
  <si>
    <r>
      <t>歷擊淚狄</t>
    </r>
    <r>
      <rPr>
        <sz val="20"/>
        <color rgb="FFFF0000"/>
        <rFont val="KangXi Font Full Version"/>
        <family val="3"/>
        <charset val="136"/>
      </rPr>
      <t>激</t>
    </r>
    <phoneticPr fontId="5" type="noConversion"/>
  </si>
  <si>
    <r>
      <t>盍</t>
    </r>
    <r>
      <rPr>
        <sz val="20"/>
        <color rgb="FFFF0000"/>
        <rFont val="KangXi Font Full Version"/>
        <family val="3"/>
        <charset val="136"/>
      </rPr>
      <t>榼</t>
    </r>
    <r>
      <rPr>
        <sz val="20"/>
        <color theme="1"/>
        <rFont val="KangXi Font Full Version"/>
        <family val="3"/>
        <charset val="136"/>
      </rPr>
      <t>臘</t>
    </r>
    <r>
      <rPr>
        <sz val="20"/>
        <color rgb="FFFF0000"/>
        <rFont val="KangXi Font Full Version"/>
        <family val="3"/>
        <charset val="136"/>
      </rPr>
      <t>雜</t>
    </r>
    <phoneticPr fontId="5" type="noConversion"/>
  </si>
  <si>
    <r>
      <t>夾洽</t>
    </r>
    <r>
      <rPr>
        <sz val="20"/>
        <color rgb="FFFF0000"/>
        <rFont val="KangXi Font Full Version"/>
        <family val="3"/>
        <charset val="136"/>
      </rPr>
      <t>㘝</t>
    </r>
    <phoneticPr fontId="5" type="noConversion"/>
  </si>
  <si>
    <t>房法</t>
    <phoneticPr fontId="5" type="noConversion"/>
  </si>
  <si>
    <r>
      <t>去乏</t>
    </r>
    <r>
      <rPr>
        <sz val="20"/>
        <color rgb="FFFF0000"/>
        <rFont val="KangXi Font Full Version"/>
        <family val="3"/>
        <charset val="136"/>
      </rPr>
      <t>法</t>
    </r>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</si>
</sst>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General;;"/>
  </numFmts>
  <fonts count="91">
    <font>
      <sz val="16"/>
      <color theme="1"/>
      <name val="Noto Sans TC"/>
      <family val="2"/>
      <charset val="136"/>
    </font>
    <font>
      <sz val="16"/>
      <color theme="1"/>
      <name val="Noto Sans TC"/>
      <family val="2"/>
      <charset val="136"/>
    </font>
    <font>
      <sz val="16"/>
      <color rgb="FFFF0000"/>
      <name val="Noto Sans TC"/>
      <family val="2"/>
      <charset val="136"/>
    </font>
    <font>
      <b/>
      <sz val="16"/>
      <color theme="1"/>
      <name val="Noto Sans TC"/>
      <family val="2"/>
      <charset val="136"/>
    </font>
    <font>
      <b/>
      <sz val="16"/>
      <color theme="0"/>
      <name val="Noto Sans TC Medium"/>
      <family val="2"/>
    </font>
    <font>
      <sz val="9"/>
      <name val="Noto Sans TC"/>
      <family val="2"/>
      <charset val="136"/>
    </font>
    <font>
      <sz val="14"/>
      <name val="Noto Sans TC Medium"/>
      <family val="2"/>
    </font>
    <font>
      <sz val="18"/>
      <color rgb="FF7030A0"/>
      <name val="KangXi Font Full Version"/>
      <family val="3"/>
      <charset val="136"/>
    </font>
    <font>
      <sz val="22"/>
      <color rgb="FFC00000"/>
      <name val="KangXi Font Full Version"/>
      <family val="3"/>
      <charset val="136"/>
    </font>
    <font>
      <sz val="16"/>
      <color rgb="FF7030A0"/>
      <name val="Noto Sans TC"/>
      <family val="2"/>
      <charset val="136"/>
    </font>
    <font>
      <sz val="20"/>
      <color theme="1"/>
      <name val="KangXi Font Full Version"/>
      <family val="3"/>
      <charset val="136"/>
    </font>
    <font>
      <sz val="16"/>
      <color rgb="FFFF0000"/>
      <name val="Noto Sans TC"/>
      <family val="2"/>
    </font>
    <font>
      <sz val="16"/>
      <name val="Noto Sans TC"/>
      <family val="2"/>
      <charset val="136"/>
    </font>
    <font>
      <sz val="10"/>
      <name val="宋体"/>
    </font>
    <font>
      <sz val="20"/>
      <name val="Noto Serif TC Black"/>
      <family val="1"/>
      <charset val="136"/>
    </font>
    <font>
      <sz val="9"/>
      <name val="BopomofoRuby1909-v1"/>
      <family val="3"/>
      <charset val="136"/>
    </font>
    <font>
      <sz val="20"/>
      <name val="Yu Gothic"/>
      <family val="1"/>
      <charset val="128"/>
    </font>
    <font>
      <sz val="20"/>
      <color theme="8" tint="0.59999389629810485"/>
      <name val="Noto Serif TC Black"/>
      <family val="1"/>
      <charset val="136"/>
    </font>
    <font>
      <sz val="22"/>
      <color theme="3" tint="0.749992370372631"/>
      <name val="Noto Serif TC Black"/>
      <family val="1"/>
      <charset val="136"/>
    </font>
    <font>
      <sz val="12"/>
      <color theme="1"/>
      <name val="新細明體"/>
      <family val="2"/>
      <scheme val="minor"/>
    </font>
    <font>
      <sz val="22"/>
      <color theme="1"/>
      <name val="PMingLiU"/>
      <family val="1"/>
      <charset val="136"/>
    </font>
    <font>
      <sz val="22"/>
      <color theme="1"/>
      <name val="Noto Serif TC Black"/>
      <family val="1"/>
      <charset val="136"/>
    </font>
    <font>
      <sz val="16"/>
      <color theme="1"/>
      <name val="Noto Serif TC"/>
      <family val="1"/>
      <charset val="136"/>
    </font>
    <font>
      <sz val="16"/>
      <color theme="1"/>
      <name val="Noto Serif TC Black"/>
      <family val="1"/>
      <charset val="136"/>
    </font>
    <font>
      <sz val="10"/>
      <name val="Noto Serif TC"/>
      <family val="1"/>
      <charset val="136"/>
    </font>
    <font>
      <b/>
      <sz val="16"/>
      <color theme="4"/>
      <name val="Noto Sans TC Black"/>
      <family val="2"/>
      <charset val="136"/>
    </font>
    <font>
      <sz val="16"/>
      <color theme="1"/>
      <name val="Noto Sans TC Black"/>
      <family val="2"/>
      <charset val="136"/>
    </font>
    <font>
      <sz val="16"/>
      <color rgb="FF000000"/>
      <name val="Noto Serif TC"/>
      <family val="1"/>
      <charset val="136"/>
    </font>
    <font>
      <u/>
      <sz val="12"/>
      <color theme="10"/>
      <name val="新細明體"/>
      <family val="2"/>
      <scheme val="minor"/>
    </font>
    <font>
      <sz val="16"/>
      <color rgb="FFC00000"/>
      <name val="Noto Serif TC Black"/>
      <family val="1"/>
      <charset val="136"/>
    </font>
    <font>
      <sz val="16"/>
      <color rgb="FF000000"/>
      <name val="Noto Serif TC Black"/>
      <family val="1"/>
      <charset val="136"/>
    </font>
    <font>
      <sz val="16"/>
      <name val="Noto Serif TC"/>
      <family val="1"/>
      <charset val="136"/>
    </font>
    <font>
      <b/>
      <sz val="16"/>
      <color rgb="FFFF0000"/>
      <name val="Yu Gothic"/>
      <family val="2"/>
      <charset val="128"/>
    </font>
    <font>
      <u/>
      <sz val="10"/>
      <color theme="10"/>
      <name val="宋体"/>
    </font>
    <font>
      <sz val="16"/>
      <color theme="10"/>
      <name val="Noto Serif TC Black"/>
      <family val="1"/>
      <charset val="136"/>
    </font>
    <font>
      <sz val="16"/>
      <color theme="10"/>
      <name val="Noto Serif TC"/>
      <family val="1"/>
      <charset val="136"/>
    </font>
    <font>
      <b/>
      <sz val="16"/>
      <color rgb="FFFF0000"/>
      <name val="Noto Serif TC"/>
      <family val="1"/>
      <charset val="136"/>
    </font>
    <font>
      <sz val="16"/>
      <color theme="4"/>
      <name val="Noto Serif TC"/>
      <family val="1"/>
      <charset val="136"/>
    </font>
    <font>
      <sz val="16"/>
      <name val="Microsoft YaHei"/>
      <family val="1"/>
      <charset val="134"/>
    </font>
    <font>
      <b/>
      <sz val="16"/>
      <color rgb="FFFF0000"/>
      <name val="Microsoft YaHei"/>
      <family val="2"/>
      <charset val="134"/>
    </font>
    <font>
      <sz val="16"/>
      <color rgb="FFC00000"/>
      <name val="Noto Serif TC"/>
      <family val="1"/>
      <charset val="136"/>
    </font>
    <font>
      <sz val="16"/>
      <color rgb="FFFF0000"/>
      <name val="Noto Serif TC Black"/>
      <family val="1"/>
      <charset val="136"/>
    </font>
    <font>
      <b/>
      <sz val="16"/>
      <color rgb="FFFF0000"/>
      <name val="PMingLiU-ExtB"/>
      <family val="2"/>
      <charset val="134"/>
    </font>
    <font>
      <sz val="16"/>
      <name val="Noto Serif TC"/>
      <family val="1"/>
      <charset val="134"/>
    </font>
    <font>
      <sz val="16"/>
      <name val="Noto Serif TC Black"/>
      <family val="1"/>
      <charset val="136"/>
    </font>
    <font>
      <sz val="16"/>
      <color rgb="FFFF0000"/>
      <name val="Yu Gothic"/>
      <family val="1"/>
      <charset val="128"/>
    </font>
    <font>
      <b/>
      <sz val="16"/>
      <color rgb="FFFF0000"/>
      <name val="PMingLiU"/>
      <family val="1"/>
      <charset val="136"/>
    </font>
    <font>
      <b/>
      <sz val="16"/>
      <color rgb="FFFF0000"/>
      <name val="Yu Gothic"/>
      <family val="1"/>
      <charset val="128"/>
    </font>
    <font>
      <sz val="16"/>
      <color theme="5" tint="-0.249977111117893"/>
      <name val="Noto Serif TC"/>
      <family val="1"/>
      <charset val="136"/>
    </font>
    <font>
      <sz val="16"/>
      <color theme="5" tint="-0.249977111117893"/>
      <name val="Noto Serif TC Black"/>
      <family val="1"/>
      <charset val="136"/>
    </font>
    <font>
      <sz val="16"/>
      <name val="Yu Gothic"/>
      <family val="1"/>
      <charset val="128"/>
    </font>
    <font>
      <sz val="16"/>
      <color theme="1"/>
      <name val="Yu Gothic"/>
      <family val="1"/>
      <charset val="128"/>
    </font>
    <font>
      <sz val="16"/>
      <color theme="1"/>
      <name val="Microsoft YaHei"/>
      <family val="1"/>
      <charset val="134"/>
    </font>
    <font>
      <u/>
      <sz val="16"/>
      <color theme="10"/>
      <name val="Noto Serif TC"/>
      <family val="1"/>
      <charset val="136"/>
    </font>
    <font>
      <sz val="20"/>
      <name val="KangXi Font Full Version"/>
      <family val="3"/>
      <charset val="136"/>
    </font>
    <font>
      <b/>
      <sz val="12"/>
      <color theme="3" tint="0.749992370372631"/>
      <name val="Noto Sans TC"/>
      <family val="2"/>
      <charset val="136"/>
    </font>
    <font>
      <b/>
      <sz val="12"/>
      <color theme="3" tint="0.749992370372631"/>
      <name val="Noto Serif TC Black"/>
      <family val="1"/>
      <charset val="136"/>
    </font>
    <font>
      <sz val="12"/>
      <color theme="3" tint="0.749992370372631"/>
      <name val="Noto Sans TC"/>
      <family val="2"/>
    </font>
    <font>
      <sz val="24"/>
      <color rgb="FFC00000"/>
      <name val="KangXi Font Full Version"/>
      <family val="3"/>
      <charset val="136"/>
    </font>
    <font>
      <sz val="16"/>
      <color theme="8" tint="0.59999389629810485"/>
      <name val="Noto Sans TC"/>
      <family val="2"/>
      <charset val="136"/>
    </font>
    <font>
      <b/>
      <sz val="11"/>
      <color theme="0"/>
      <name val="Noto Sans TC"/>
      <family val="2"/>
    </font>
    <font>
      <b/>
      <sz val="11"/>
      <color rgb="FFFFFF00"/>
      <name val="Noto Sans TC"/>
      <family val="2"/>
    </font>
    <font>
      <b/>
      <sz val="11"/>
      <color theme="3" tint="0.89999084444715716"/>
      <name val="Noto Sans TC"/>
      <family val="2"/>
    </font>
    <font>
      <sz val="11"/>
      <color theme="0"/>
      <name val="Noto Sans TC"/>
      <family val="2"/>
    </font>
    <font>
      <sz val="24"/>
      <color theme="5" tint="-0.249977111117893"/>
      <name val="KangXi Font Full Version"/>
      <family val="3"/>
      <charset val="136"/>
    </font>
    <font>
      <sz val="16"/>
      <color theme="1"/>
      <name val="Noto Sans TC"/>
      <family val="2"/>
      <charset val="134"/>
    </font>
    <font>
      <sz val="16"/>
      <color theme="1"/>
      <name val="Microsoft JhengHei UI"/>
      <family val="2"/>
      <charset val="134"/>
    </font>
    <font>
      <sz val="16"/>
      <color rgb="FFFF0000"/>
      <name val="Noto Sans TC"/>
      <family val="2"/>
      <charset val="128"/>
    </font>
    <font>
      <sz val="16"/>
      <color rgb="FFFF0000"/>
      <name val="Yu Gothic"/>
      <family val="2"/>
      <charset val="128"/>
    </font>
    <font>
      <sz val="24"/>
      <color theme="1"/>
      <name val="KangXi Font Full Version"/>
      <family val="3"/>
      <charset val="136"/>
    </font>
    <font>
      <sz val="24"/>
      <color rgb="FFC00000"/>
      <name val="PMingLiU-ExtB"/>
      <family val="3"/>
      <charset val="134"/>
    </font>
    <font>
      <sz val="24"/>
      <color rgb="FFC00000"/>
      <name val="PMingLiU"/>
      <family val="1"/>
      <charset val="136"/>
    </font>
    <font>
      <sz val="24"/>
      <color rgb="FFFF0000"/>
      <name val="KangXi Font Full Version"/>
      <family val="3"/>
      <charset val="136"/>
    </font>
    <font>
      <sz val="16"/>
      <color rgb="FFFF0000"/>
      <name val="Noto Sans TC"/>
      <family val="2"/>
      <charset val="134"/>
    </font>
    <font>
      <sz val="16"/>
      <color rgb="FFFF0000"/>
      <name val="PMingLiU-ExtB"/>
      <family val="2"/>
      <charset val="134"/>
    </font>
    <font>
      <sz val="10"/>
      <color rgb="FFC00000"/>
      <name val="Noto Serif TC Black"/>
      <family val="1"/>
      <charset val="136"/>
    </font>
    <font>
      <sz val="16"/>
      <name val="宋体"/>
    </font>
    <font>
      <b/>
      <sz val="12"/>
      <name val="Noto Sans TC Medium"/>
      <family val="2"/>
    </font>
    <font>
      <sz val="16"/>
      <name val="BopomofoRuby1909-v1"/>
      <family val="3"/>
      <charset val="136"/>
    </font>
    <font>
      <sz val="14"/>
      <color rgb="FFFF0000"/>
      <name val="Noto Sans TC Medium"/>
      <family val="2"/>
    </font>
    <font>
      <b/>
      <sz val="16"/>
      <name val="Noto Sans TC"/>
      <family val="2"/>
    </font>
    <font>
      <sz val="28"/>
      <color rgb="FFC00000"/>
      <name val="KangXi Font Full Version"/>
      <family val="3"/>
      <charset val="136"/>
    </font>
    <font>
      <sz val="14"/>
      <color theme="1"/>
      <name val="Noto Sans TC"/>
      <family val="2"/>
      <charset val="136"/>
    </font>
    <font>
      <sz val="20"/>
      <color rgb="FFFF0000"/>
      <name val="KangXi Font Full Version"/>
      <family val="3"/>
      <charset val="136"/>
    </font>
    <font>
      <sz val="18"/>
      <color rgb="FF7030A0"/>
      <name val="Noto Sans TC Medium"/>
      <family val="2"/>
    </font>
    <font>
      <sz val="20"/>
      <color rgb="FFFF0000"/>
      <name val="Yu Gothic"/>
      <family val="2"/>
      <charset val="128"/>
    </font>
    <font>
      <b/>
      <sz val="20"/>
      <color rgb="FFFF0000"/>
      <name val="Yu Gothic"/>
      <family val="2"/>
      <charset val="128"/>
    </font>
    <font>
      <sz val="24"/>
      <color theme="5" tint="-0.249977111117893"/>
      <name val="PMingLiU-ExtB"/>
      <family val="1"/>
      <charset val="136"/>
    </font>
    <font>
      <sz val="20"/>
      <color rgb="FFFF0000"/>
      <name val="PMingLiU-ExtB"/>
      <family val="1"/>
      <charset val="136"/>
    </font>
    <font>
      <sz val="20"/>
      <color rgb="FFFF0000"/>
      <name val="Microsoft JhengHei UI"/>
      <family val="1"/>
      <charset val="136"/>
    </font>
    <font>
      <sz val="20"/>
      <color rgb="FFFF0000"/>
      <name val="Microsoft YaHei"/>
      <family val="2"/>
      <charset val="134"/>
    </font>
  </fonts>
  <fills count="9">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4" tint="0.79998168889431442"/>
        <bgColor indexed="64"/>
      </patternFill>
    </fill>
    <fill>
      <patternFill patternType="solid">
        <fgColor theme="0" tint="-4.9989318521683403E-2"/>
        <bgColor theme="4" tint="0.79998168889431442"/>
      </patternFill>
    </fill>
    <fill>
      <patternFill patternType="solid">
        <fgColor theme="3" tint="0.89999084444715716"/>
        <bgColor indexed="64"/>
      </patternFill>
    </fill>
    <fill>
      <patternFill patternType="solid">
        <fgColor theme="3" tint="0.749992370372631"/>
        <bgColor indexed="64"/>
      </patternFill>
    </fill>
  </fills>
  <borders count="39">
    <border>
      <left/>
      <right/>
      <top/>
      <bottom/>
      <diagonal/>
    </border>
    <border>
      <left style="thin">
        <color theme="3" tint="0.24994659260841701"/>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style="thin">
        <color theme="3" tint="0.24994659260841701"/>
      </right>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rgb="FF7030A0"/>
      </left>
      <right/>
      <top style="thin">
        <color rgb="FF7030A0"/>
      </top>
      <bottom/>
      <diagonal/>
    </border>
    <border>
      <left/>
      <right/>
      <top style="thin">
        <color rgb="FF7030A0"/>
      </top>
      <bottom/>
      <diagonal/>
    </border>
    <border>
      <left/>
      <right/>
      <top style="thin">
        <color rgb="FF7030A0"/>
      </top>
      <bottom style="thin">
        <color theme="4" tint="0.39997558519241921"/>
      </bottom>
      <diagonal/>
    </border>
    <border>
      <left/>
      <right style="thin">
        <color theme="4" tint="0.39997558519241921"/>
      </right>
      <top style="thin">
        <color rgb="FF7030A0"/>
      </top>
      <bottom style="thin">
        <color theme="4" tint="0.39997558519241921"/>
      </bottom>
      <diagonal/>
    </border>
    <border>
      <left/>
      <right style="thin">
        <color rgb="FF7030A0"/>
      </right>
      <top style="thin">
        <color rgb="FF7030A0"/>
      </top>
      <bottom/>
      <diagonal/>
    </border>
    <border>
      <left style="thin">
        <color rgb="FF7030A0"/>
      </left>
      <right/>
      <top/>
      <bottom/>
      <diagonal/>
    </border>
    <border>
      <left/>
      <right style="thin">
        <color rgb="FF7030A0"/>
      </right>
      <top/>
      <bottom/>
      <diagonal/>
    </border>
    <border>
      <left style="thin">
        <color rgb="FF7030A0"/>
      </left>
      <right/>
      <top/>
      <bottom style="thin">
        <color rgb="FF7030A0"/>
      </bottom>
      <diagonal/>
    </border>
    <border>
      <left/>
      <right/>
      <top/>
      <bottom style="thin">
        <color rgb="FF7030A0"/>
      </bottom>
      <diagonal/>
    </border>
    <border>
      <left/>
      <right/>
      <top style="thin">
        <color theme="4" tint="0.39997558519241921"/>
      </top>
      <bottom style="thin">
        <color rgb="FF7030A0"/>
      </bottom>
      <diagonal/>
    </border>
    <border>
      <left/>
      <right style="thin">
        <color theme="4" tint="0.39997558519241921"/>
      </right>
      <top style="thin">
        <color theme="4" tint="0.39997558519241921"/>
      </top>
      <bottom style="thin">
        <color rgb="FF7030A0"/>
      </bottom>
      <diagonal/>
    </border>
    <border>
      <left/>
      <right style="thin">
        <color rgb="FF7030A0"/>
      </right>
      <top/>
      <bottom style="thin">
        <color rgb="FF7030A0"/>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theme="4" tint="0.39997558519241921"/>
      </bottom>
      <diagonal/>
    </border>
    <border>
      <left/>
      <right style="thin">
        <color theme="4" tint="0.39997558519241921"/>
      </right>
      <top style="thin">
        <color indexed="64"/>
      </top>
      <bottom style="thin">
        <color theme="4" tint="0.39997558519241921"/>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top style="thin">
        <color theme="4" tint="0.39997558519241921"/>
      </top>
      <bottom style="thin">
        <color indexed="64"/>
      </bottom>
      <diagonal/>
    </border>
    <border>
      <left/>
      <right style="thin">
        <color theme="4" tint="0.39997558519241921"/>
      </right>
      <top style="thin">
        <color theme="4" tint="0.39997558519241921"/>
      </top>
      <bottom style="thin">
        <color indexed="64"/>
      </bottom>
      <diagonal/>
    </border>
    <border>
      <left/>
      <right style="thin">
        <color indexed="64"/>
      </right>
      <top/>
      <bottom style="thin">
        <color indexed="64"/>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theme="3" tint="0.24994659260841701"/>
      </left>
      <right/>
      <top/>
      <bottom style="thin">
        <color theme="4" tint="0.39997558519241921"/>
      </bottom>
      <diagonal/>
    </border>
    <border>
      <left style="thin">
        <color theme="4" tint="0.39997558519241921"/>
      </left>
      <right/>
      <top/>
      <bottom style="thin">
        <color theme="4" tint="0.39997558519241921"/>
      </bottom>
      <diagonal/>
    </border>
  </borders>
  <cellStyleXfs count="7">
    <xf numFmtId="0" fontId="0" fillId="0" borderId="0">
      <alignment vertical="center"/>
    </xf>
    <xf numFmtId="0" fontId="13" fillId="0" borderId="0"/>
    <xf numFmtId="0" fontId="1" fillId="0" borderId="0">
      <alignment vertical="center"/>
    </xf>
    <xf numFmtId="0" fontId="19" fillId="0" borderId="0"/>
    <xf numFmtId="0" fontId="28" fillId="0" borderId="0" applyNumberFormat="0" applyFill="0" applyBorder="0" applyAlignment="0" applyProtection="0"/>
    <xf numFmtId="0" fontId="33" fillId="0" borderId="0" applyNumberFormat="0" applyFill="0" applyBorder="0" applyAlignment="0" applyProtection="0"/>
    <xf numFmtId="0" fontId="1" fillId="0" borderId="0">
      <alignment vertical="center"/>
    </xf>
  </cellStyleXfs>
  <cellXfs count="232">
    <xf numFmtId="0" fontId="0" fillId="0" borderId="0" xfId="0">
      <alignment vertical="center"/>
    </xf>
    <xf numFmtId="0" fontId="0" fillId="0" borderId="0" xfId="0" applyAlignment="1">
      <alignment horizontal="center" vertical="center"/>
    </xf>
    <xf numFmtId="0" fontId="10" fillId="0" borderId="0" xfId="0" applyFont="1">
      <alignment vertical="center"/>
    </xf>
    <xf numFmtId="0" fontId="2" fillId="0" borderId="0" xfId="0" applyFont="1" applyAlignment="1">
      <alignment horizontal="center" vertical="center"/>
    </xf>
    <xf numFmtId="0" fontId="12" fillId="0" borderId="0" xfId="0" applyFont="1" applyAlignment="1">
      <alignment horizontal="center" vertical="center"/>
    </xf>
    <xf numFmtId="0" fontId="14" fillId="0" borderId="0" xfId="1" applyFont="1"/>
    <xf numFmtId="0" fontId="16" fillId="0" borderId="0" xfId="1" applyFont="1"/>
    <xf numFmtId="0" fontId="17" fillId="0" borderId="0" xfId="1" applyFont="1"/>
    <xf numFmtId="0" fontId="18" fillId="0" borderId="0" xfId="2" applyFont="1" applyAlignment="1">
      <alignment horizontal="center" vertical="center"/>
    </xf>
    <xf numFmtId="0" fontId="18" fillId="0" borderId="0" xfId="3" applyFont="1"/>
    <xf numFmtId="0" fontId="20" fillId="4" borderId="0" xfId="3" applyFont="1" applyFill="1" applyAlignment="1">
      <alignment horizontal="center" vertical="center"/>
    </xf>
    <xf numFmtId="0" fontId="21" fillId="0" borderId="0" xfId="3" applyFont="1" applyAlignment="1">
      <alignment horizontal="center" vertical="center"/>
    </xf>
    <xf numFmtId="0" fontId="21" fillId="4" borderId="0" xfId="3" applyFont="1" applyFill="1" applyAlignment="1">
      <alignment horizontal="center" vertical="center"/>
    </xf>
    <xf numFmtId="0" fontId="18" fillId="0" borderId="0" xfId="2" applyFont="1">
      <alignment vertical="center"/>
    </xf>
    <xf numFmtId="0" fontId="22" fillId="0" borderId="0" xfId="3" applyFont="1" applyAlignment="1">
      <alignment vertical="center"/>
    </xf>
    <xf numFmtId="0" fontId="22" fillId="0" borderId="0" xfId="3" applyFont="1"/>
    <xf numFmtId="0" fontId="24" fillId="0" borderId="0" xfId="1" applyFont="1"/>
    <xf numFmtId="0" fontId="22" fillId="0" borderId="0" xfId="3" applyFont="1" applyAlignment="1">
      <alignment horizontal="center" vertical="center"/>
    </xf>
    <xf numFmtId="0" fontId="25" fillId="5" borderId="29" xfId="3" applyFont="1" applyFill="1" applyBorder="1" applyAlignment="1">
      <alignment vertical="center"/>
    </xf>
    <xf numFmtId="0" fontId="25" fillId="5" borderId="32" xfId="3" applyFont="1" applyFill="1" applyBorder="1" applyAlignment="1">
      <alignment vertical="center"/>
    </xf>
    <xf numFmtId="0" fontId="25" fillId="5" borderId="25" xfId="3" applyFont="1" applyFill="1" applyBorder="1"/>
    <xf numFmtId="0" fontId="26" fillId="0" borderId="0" xfId="3" applyFont="1"/>
    <xf numFmtId="0" fontId="22" fillId="0" borderId="33" xfId="3" applyFont="1" applyBorder="1" applyAlignment="1">
      <alignment vertical="center"/>
    </xf>
    <xf numFmtId="0" fontId="27" fillId="0" borderId="34" xfId="3" applyFont="1" applyBorder="1" applyAlignment="1">
      <alignment vertical="center"/>
    </xf>
    <xf numFmtId="0" fontId="27" fillId="0" borderId="34" xfId="4" applyFont="1" applyBorder="1" applyAlignment="1">
      <alignment vertical="center"/>
    </xf>
    <xf numFmtId="0" fontId="31" fillId="0" borderId="34" xfId="3" applyFont="1" applyBorder="1" applyAlignment="1">
      <alignment vertical="center"/>
    </xf>
    <xf numFmtId="0" fontId="22" fillId="0" borderId="35" xfId="3" applyFont="1" applyBorder="1"/>
    <xf numFmtId="0" fontId="35" fillId="0" borderId="34" xfId="5" applyFont="1" applyBorder="1" applyAlignment="1">
      <alignment vertical="center"/>
    </xf>
    <xf numFmtId="0" fontId="36" fillId="0" borderId="35" xfId="3" applyFont="1" applyBorder="1"/>
    <xf numFmtId="0" fontId="37" fillId="0" borderId="34" xfId="3" applyFont="1" applyBorder="1" applyAlignment="1">
      <alignment vertical="center"/>
    </xf>
    <xf numFmtId="0" fontId="35" fillId="0" borderId="34" xfId="4" applyFont="1" applyBorder="1" applyAlignment="1">
      <alignment vertical="center"/>
    </xf>
    <xf numFmtId="0" fontId="40" fillId="0" borderId="34" xfId="3" applyFont="1" applyBorder="1" applyAlignment="1">
      <alignment vertical="center"/>
    </xf>
    <xf numFmtId="0" fontId="40" fillId="0" borderId="34" xfId="4" applyFont="1" applyBorder="1" applyAlignment="1">
      <alignment vertical="center"/>
    </xf>
    <xf numFmtId="0" fontId="31" fillId="0" borderId="34" xfId="4" applyFont="1" applyBorder="1" applyAlignment="1">
      <alignment vertical="center" wrapText="1"/>
    </xf>
    <xf numFmtId="0" fontId="22" fillId="0" borderId="34" xfId="3" applyFont="1" applyBorder="1" applyAlignment="1">
      <alignment vertical="center"/>
    </xf>
    <xf numFmtId="0" fontId="43" fillId="0" borderId="34" xfId="3" applyFont="1" applyBorder="1" applyAlignment="1">
      <alignment vertical="center"/>
    </xf>
    <xf numFmtId="0" fontId="47" fillId="0" borderId="35" xfId="3" applyFont="1" applyBorder="1"/>
    <xf numFmtId="0" fontId="48" fillId="0" borderId="34" xfId="3" applyFont="1" applyBorder="1" applyAlignment="1">
      <alignment vertical="center"/>
    </xf>
    <xf numFmtId="0" fontId="48" fillId="0" borderId="34" xfId="4" applyFont="1" applyBorder="1" applyAlignment="1">
      <alignment vertical="center"/>
    </xf>
    <xf numFmtId="0" fontId="48" fillId="0" borderId="35" xfId="3" applyFont="1" applyBorder="1"/>
    <xf numFmtId="0" fontId="48" fillId="0" borderId="0" xfId="3" applyFont="1"/>
    <xf numFmtId="0" fontId="22" fillId="0" borderId="23" xfId="3" applyFont="1" applyBorder="1" applyAlignment="1">
      <alignment vertical="center"/>
    </xf>
    <xf numFmtId="0" fontId="27" fillId="0" borderId="36" xfId="3" applyFont="1" applyBorder="1" applyAlignment="1">
      <alignment vertical="center"/>
    </xf>
    <xf numFmtId="0" fontId="27" fillId="0" borderId="36" xfId="4" applyFont="1" applyBorder="1" applyAlignment="1">
      <alignment vertical="center"/>
    </xf>
    <xf numFmtId="0" fontId="22" fillId="0" borderId="36" xfId="3" applyFont="1" applyBorder="1" applyAlignment="1">
      <alignment vertical="center"/>
    </xf>
    <xf numFmtId="0" fontId="36" fillId="0" borderId="19" xfId="3" applyFont="1" applyBorder="1"/>
    <xf numFmtId="0" fontId="53" fillId="0" borderId="0" xfId="4" applyFont="1" applyAlignment="1">
      <alignment vertical="center"/>
    </xf>
    <xf numFmtId="0" fontId="13" fillId="0" borderId="0" xfId="1"/>
    <xf numFmtId="0" fontId="4" fillId="0" borderId="37" xfId="0" applyFont="1" applyFill="1" applyBorder="1" applyAlignment="1">
      <alignment horizontal="center" vertical="center"/>
    </xf>
    <xf numFmtId="0" fontId="4" fillId="0" borderId="30" xfId="0" applyFont="1" applyFill="1" applyBorder="1" applyAlignment="1">
      <alignment horizontal="center" vertical="center" wrapText="1"/>
    </xf>
    <xf numFmtId="0" fontId="4" fillId="0" borderId="31" xfId="0" applyFont="1" applyFill="1" applyBorder="1" applyAlignment="1">
      <alignment horizontal="center" vertical="center"/>
    </xf>
    <xf numFmtId="0" fontId="4" fillId="0" borderId="38" xfId="0" applyFont="1" applyFill="1" applyBorder="1" applyAlignment="1">
      <alignment horizontal="center" vertical="center" wrapText="1"/>
    </xf>
    <xf numFmtId="0" fontId="4" fillId="0" borderId="30" xfId="0" applyFont="1" applyFill="1" applyBorder="1" applyAlignment="1">
      <alignment horizontal="center" vertical="center"/>
    </xf>
    <xf numFmtId="0" fontId="4" fillId="0" borderId="4" xfId="0" applyFont="1" applyFill="1" applyBorder="1" applyAlignment="1">
      <alignment horizontal="center" vertical="center" wrapText="1"/>
    </xf>
    <xf numFmtId="0" fontId="0" fillId="0" borderId="1" xfId="0" applyFill="1" applyBorder="1" applyAlignment="1">
      <alignment horizontal="center" vertical="center"/>
    </xf>
    <xf numFmtId="0" fontId="0" fillId="0" borderId="0" xfId="0" applyFill="1" applyAlignment="1">
      <alignment horizontal="center" vertical="center"/>
    </xf>
    <xf numFmtId="176" fontId="6" fillId="0" borderId="3" xfId="0" applyNumberFormat="1" applyFont="1" applyFill="1" applyBorder="1" applyAlignment="1">
      <alignment horizontal="center" vertical="center"/>
    </xf>
    <xf numFmtId="176" fontId="0" fillId="0" borderId="0" xfId="0" applyNumberFormat="1" applyFill="1" applyAlignment="1">
      <alignment horizontal="center" vertical="center"/>
    </xf>
    <xf numFmtId="176" fontId="7" fillId="0" borderId="0" xfId="0" applyNumberFormat="1" applyFont="1" applyFill="1" applyAlignment="1">
      <alignment horizontal="center" vertical="center"/>
    </xf>
    <xf numFmtId="176" fontId="8" fillId="0" borderId="0" xfId="0" applyNumberFormat="1" applyFont="1" applyFill="1" applyAlignment="1">
      <alignment horizontal="center" vertical="center"/>
    </xf>
    <xf numFmtId="0" fontId="9" fillId="0" borderId="0" xfId="0" applyFont="1" applyFill="1" applyAlignment="1">
      <alignment horizontal="center" vertical="center"/>
    </xf>
    <xf numFmtId="0" fontId="10" fillId="0" borderId="0" xfId="0" applyFont="1" applyFill="1">
      <alignment vertical="center"/>
    </xf>
    <xf numFmtId="0" fontId="0" fillId="0" borderId="4" xfId="0" applyFill="1" applyBorder="1">
      <alignment vertical="center"/>
    </xf>
    <xf numFmtId="0" fontId="2" fillId="0" borderId="4" xfId="0" applyFont="1" applyFill="1" applyBorder="1" applyAlignment="1">
      <alignment horizontal="left" vertical="center"/>
    </xf>
    <xf numFmtId="176" fontId="6" fillId="0" borderId="6" xfId="0" applyNumberFormat="1" applyFont="1" applyFill="1" applyBorder="1" applyAlignment="1">
      <alignment horizontal="center" vertical="center"/>
    </xf>
    <xf numFmtId="0" fontId="0" fillId="0" borderId="7" xfId="0" applyFill="1" applyBorder="1" applyAlignment="1">
      <alignment horizontal="center" vertical="center"/>
    </xf>
    <xf numFmtId="0" fontId="0" fillId="0" borderId="8" xfId="0" applyFill="1" applyBorder="1" applyAlignment="1">
      <alignment horizontal="center" vertical="center"/>
    </xf>
    <xf numFmtId="176" fontId="6" fillId="0" borderId="10" xfId="0" applyNumberFormat="1" applyFont="1" applyFill="1" applyBorder="1" applyAlignment="1">
      <alignment horizontal="center" vertical="center"/>
    </xf>
    <xf numFmtId="176" fontId="0" fillId="0" borderId="8" xfId="0" applyNumberFormat="1" applyFill="1" applyBorder="1" applyAlignment="1">
      <alignment horizontal="center" vertical="center"/>
    </xf>
    <xf numFmtId="176" fontId="7" fillId="0" borderId="8" xfId="0" applyNumberFormat="1" applyFont="1" applyFill="1" applyBorder="1" applyAlignment="1">
      <alignment horizontal="center" vertical="center"/>
    </xf>
    <xf numFmtId="176" fontId="8" fillId="0" borderId="8" xfId="0" applyNumberFormat="1" applyFont="1" applyFill="1" applyBorder="1" applyAlignment="1">
      <alignment horizontal="center" vertical="center"/>
    </xf>
    <xf numFmtId="0" fontId="9" fillId="0" borderId="8" xfId="0" applyFont="1" applyFill="1" applyBorder="1" applyAlignment="1">
      <alignment horizontal="center" vertical="center"/>
    </xf>
    <xf numFmtId="0" fontId="10" fillId="0" borderId="8" xfId="0" applyFont="1" applyFill="1" applyBorder="1">
      <alignment vertical="center"/>
    </xf>
    <xf numFmtId="0" fontId="0" fillId="0" borderId="11" xfId="0" applyFill="1" applyBorder="1">
      <alignment vertical="center"/>
    </xf>
    <xf numFmtId="0" fontId="0" fillId="0" borderId="12" xfId="0" applyFill="1" applyBorder="1" applyAlignment="1">
      <alignment horizontal="center" vertical="center"/>
    </xf>
    <xf numFmtId="0" fontId="0" fillId="0" borderId="13" xfId="0" applyFill="1" applyBorder="1">
      <alignment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176" fontId="6" fillId="0" borderId="17" xfId="0" applyNumberFormat="1" applyFont="1" applyFill="1" applyBorder="1" applyAlignment="1">
      <alignment horizontal="center" vertical="center"/>
    </xf>
    <xf numFmtId="176" fontId="0" fillId="0" borderId="15" xfId="0" applyNumberFormat="1" applyFill="1" applyBorder="1" applyAlignment="1">
      <alignment horizontal="center" vertical="center"/>
    </xf>
    <xf numFmtId="176" fontId="7" fillId="0" borderId="15" xfId="0" applyNumberFormat="1" applyFont="1" applyFill="1" applyBorder="1" applyAlignment="1">
      <alignment horizontal="center" vertical="center"/>
    </xf>
    <xf numFmtId="176" fontId="8" fillId="0" borderId="15" xfId="0" applyNumberFormat="1" applyFont="1" applyFill="1" applyBorder="1" applyAlignment="1">
      <alignment horizontal="center" vertical="center"/>
    </xf>
    <xf numFmtId="0" fontId="9" fillId="0" borderId="15" xfId="0" applyFont="1" applyFill="1" applyBorder="1" applyAlignment="1">
      <alignment horizontal="center" vertical="center"/>
    </xf>
    <xf numFmtId="0" fontId="10" fillId="0" borderId="15" xfId="0" applyFont="1" applyFill="1" applyBorder="1">
      <alignment vertical="center"/>
    </xf>
    <xf numFmtId="0" fontId="0" fillId="0" borderId="18" xfId="0" applyFill="1" applyBorder="1">
      <alignment vertical="center"/>
    </xf>
    <xf numFmtId="0" fontId="2" fillId="0" borderId="11" xfId="0" applyFont="1" applyFill="1" applyBorder="1">
      <alignment vertical="center"/>
    </xf>
    <xf numFmtId="0" fontId="2" fillId="0" borderId="13" xfId="0" applyFont="1" applyFill="1" applyBorder="1">
      <alignment vertical="center"/>
    </xf>
    <xf numFmtId="0" fontId="11" fillId="0" borderId="13" xfId="0" applyFont="1" applyFill="1" applyBorder="1">
      <alignment vertical="center"/>
    </xf>
    <xf numFmtId="0" fontId="0" fillId="0" borderId="20" xfId="0" applyFill="1" applyBorder="1" applyAlignment="1">
      <alignment horizontal="center" vertical="center"/>
    </xf>
    <xf numFmtId="176" fontId="6" fillId="0" borderId="22" xfId="0" applyNumberFormat="1" applyFont="1" applyFill="1" applyBorder="1" applyAlignment="1">
      <alignment horizontal="center" vertical="center"/>
    </xf>
    <xf numFmtId="176" fontId="0" fillId="0" borderId="20" xfId="0" applyNumberFormat="1" applyFill="1" applyBorder="1" applyAlignment="1">
      <alignment horizontal="center" vertical="center"/>
    </xf>
    <xf numFmtId="176" fontId="7" fillId="0" borderId="20" xfId="0" applyNumberFormat="1" applyFont="1" applyFill="1" applyBorder="1" applyAlignment="1">
      <alignment horizontal="center" vertical="center"/>
    </xf>
    <xf numFmtId="176" fontId="8" fillId="0" borderId="20" xfId="0" applyNumberFormat="1" applyFont="1" applyFill="1" applyBorder="1" applyAlignment="1">
      <alignment horizontal="center" vertical="center"/>
    </xf>
    <xf numFmtId="0" fontId="9" fillId="0" borderId="20" xfId="0" applyFont="1" applyFill="1" applyBorder="1" applyAlignment="1">
      <alignment horizontal="center" vertical="center"/>
    </xf>
    <xf numFmtId="0" fontId="10" fillId="0" borderId="20" xfId="0" applyFont="1" applyFill="1" applyBorder="1">
      <alignment vertical="center"/>
    </xf>
    <xf numFmtId="0" fontId="0" fillId="0" borderId="23" xfId="0" applyFill="1" applyBorder="1">
      <alignment vertical="center"/>
    </xf>
    <xf numFmtId="0" fontId="0" fillId="0" borderId="24" xfId="0" applyFill="1" applyBorder="1">
      <alignment vertical="center"/>
    </xf>
    <xf numFmtId="0" fontId="0" fillId="0" borderId="26" xfId="0" applyFill="1" applyBorder="1" applyAlignment="1">
      <alignment horizontal="center" vertical="center"/>
    </xf>
    <xf numFmtId="176" fontId="6" fillId="0" borderId="28" xfId="0" applyNumberFormat="1" applyFont="1" applyFill="1" applyBorder="1" applyAlignment="1">
      <alignment horizontal="center" vertical="center"/>
    </xf>
    <xf numFmtId="176" fontId="0" fillId="0" borderId="26" xfId="0" applyNumberFormat="1" applyFill="1" applyBorder="1" applyAlignment="1">
      <alignment horizontal="center" vertical="center"/>
    </xf>
    <xf numFmtId="176" fontId="7" fillId="0" borderId="26" xfId="0" applyNumberFormat="1" applyFont="1" applyFill="1" applyBorder="1" applyAlignment="1">
      <alignment horizontal="center" vertical="center"/>
    </xf>
    <xf numFmtId="176" fontId="8" fillId="0" borderId="26" xfId="0" applyNumberFormat="1" applyFont="1" applyFill="1" applyBorder="1" applyAlignment="1">
      <alignment horizontal="center" vertical="center"/>
    </xf>
    <xf numFmtId="0" fontId="9" fillId="0" borderId="26" xfId="0" applyFont="1" applyFill="1" applyBorder="1" applyAlignment="1">
      <alignment horizontal="center" vertical="center"/>
    </xf>
    <xf numFmtId="0" fontId="10" fillId="0" borderId="26" xfId="0" applyFont="1" applyFill="1" applyBorder="1">
      <alignment vertical="center"/>
    </xf>
    <xf numFmtId="0" fontId="0" fillId="0" borderId="29" xfId="0" applyFill="1" applyBorder="1">
      <alignment vertical="center"/>
    </xf>
    <xf numFmtId="176" fontId="6" fillId="0" borderId="31" xfId="0" applyNumberFormat="1" applyFont="1" applyFill="1" applyBorder="1" applyAlignment="1">
      <alignment horizontal="center" vertical="center"/>
    </xf>
    <xf numFmtId="0" fontId="2" fillId="0" borderId="20" xfId="0" applyFont="1" applyFill="1" applyBorder="1" applyAlignment="1">
      <alignment horizontal="center" vertical="center"/>
    </xf>
    <xf numFmtId="0" fontId="2" fillId="0" borderId="0" xfId="0" applyFont="1" applyFill="1" applyAlignment="1">
      <alignment horizontal="center" vertical="center"/>
    </xf>
    <xf numFmtId="0" fontId="2" fillId="0" borderId="26" xfId="0" applyFont="1" applyFill="1" applyBorder="1" applyAlignment="1">
      <alignment horizontal="center" vertical="center"/>
    </xf>
    <xf numFmtId="0" fontId="12" fillId="0" borderId="20" xfId="0" applyFont="1" applyFill="1" applyBorder="1" applyAlignment="1">
      <alignment horizontal="center" vertical="center"/>
    </xf>
    <xf numFmtId="0" fontId="12" fillId="0" borderId="0" xfId="0" applyFont="1" applyFill="1" applyAlignment="1">
      <alignment horizontal="center" vertical="center"/>
    </xf>
    <xf numFmtId="0" fontId="12" fillId="0" borderId="26" xfId="0" applyFont="1" applyFill="1" applyBorder="1" applyAlignment="1">
      <alignment horizontal="center" vertical="center"/>
    </xf>
    <xf numFmtId="0" fontId="12" fillId="0" borderId="0" xfId="0" applyFont="1" applyFill="1">
      <alignment vertical="center"/>
    </xf>
    <xf numFmtId="0" fontId="12" fillId="0" borderId="0" xfId="0" applyFont="1" applyFill="1" applyAlignment="1">
      <alignment horizontal="left" vertical="center"/>
    </xf>
    <xf numFmtId="0" fontId="12" fillId="0" borderId="8" xfId="0" applyFont="1" applyFill="1" applyBorder="1" applyAlignment="1">
      <alignment horizontal="center" vertical="center"/>
    </xf>
    <xf numFmtId="0" fontId="12" fillId="0" borderId="8" xfId="0" applyFont="1" applyFill="1" applyBorder="1">
      <alignment vertical="center"/>
    </xf>
    <xf numFmtId="0" fontId="12" fillId="0" borderId="15" xfId="0" applyFont="1" applyFill="1" applyBorder="1" applyAlignment="1">
      <alignment horizontal="center" vertical="center"/>
    </xf>
    <xf numFmtId="0" fontId="12" fillId="0" borderId="15" xfId="0" applyFont="1" applyFill="1" applyBorder="1">
      <alignment vertical="center"/>
    </xf>
    <xf numFmtId="0" fontId="54" fillId="0" borderId="15" xfId="0" applyFont="1" applyFill="1" applyBorder="1">
      <alignment vertical="center"/>
    </xf>
    <xf numFmtId="0" fontId="12" fillId="0" borderId="13" xfId="0" applyFont="1" applyFill="1" applyBorder="1">
      <alignment vertical="center"/>
    </xf>
    <xf numFmtId="0" fontId="12" fillId="0" borderId="20" xfId="0" applyFont="1" applyFill="1" applyBorder="1">
      <alignment vertical="center"/>
    </xf>
    <xf numFmtId="0" fontId="12" fillId="0" borderId="26" xfId="0" applyFont="1" applyFill="1" applyBorder="1">
      <alignment vertical="center"/>
    </xf>
    <xf numFmtId="0" fontId="12" fillId="0" borderId="0" xfId="0" applyFont="1">
      <alignment vertical="center"/>
    </xf>
    <xf numFmtId="0" fontId="55" fillId="6" borderId="0" xfId="2" applyFont="1" applyFill="1" applyAlignment="1">
      <alignment horizontal="center" vertical="center"/>
    </xf>
    <xf numFmtId="0" fontId="56" fillId="6" borderId="0" xfId="2" applyFont="1" applyFill="1" applyAlignment="1">
      <alignment horizontal="center" vertical="center"/>
    </xf>
    <xf numFmtId="0" fontId="56" fillId="6" borderId="0" xfId="2" applyFont="1" applyFill="1" applyAlignment="1">
      <alignment horizontal="center" vertical="center" wrapText="1"/>
    </xf>
    <xf numFmtId="0" fontId="57" fillId="0" borderId="0" xfId="2" applyFont="1" applyAlignment="1">
      <alignment horizontal="center" vertical="center"/>
    </xf>
    <xf numFmtId="0" fontId="58" fillId="0" borderId="0" xfId="6" applyFont="1" applyAlignment="1">
      <alignment horizontal="center" vertical="center"/>
    </xf>
    <xf numFmtId="0" fontId="59" fillId="0" borderId="0" xfId="6" applyFont="1" applyAlignment="1">
      <alignment horizontal="center" vertical="center"/>
    </xf>
    <xf numFmtId="0" fontId="59" fillId="0" borderId="0" xfId="6" applyFont="1">
      <alignment vertical="center"/>
    </xf>
    <xf numFmtId="0" fontId="55" fillId="0" borderId="0" xfId="2" applyFont="1" applyAlignment="1">
      <alignment horizontal="center" vertical="center"/>
    </xf>
    <xf numFmtId="0" fontId="56" fillId="0" borderId="0" xfId="2" applyFont="1" applyAlignment="1">
      <alignment horizontal="center" vertical="center"/>
    </xf>
    <xf numFmtId="0" fontId="55" fillId="0" borderId="0" xfId="2" applyFont="1" applyAlignment="1">
      <alignment horizontal="center" vertical="center" wrapText="1"/>
    </xf>
    <xf numFmtId="0" fontId="56" fillId="0" borderId="0" xfId="2" applyFont="1" applyAlignment="1">
      <alignment horizontal="left" vertical="center"/>
    </xf>
    <xf numFmtId="0" fontId="1" fillId="0" borderId="0" xfId="2" applyAlignment="1">
      <alignment horizontal="center" vertical="center"/>
    </xf>
    <xf numFmtId="0" fontId="1" fillId="0" borderId="0" xfId="2">
      <alignment vertical="center"/>
    </xf>
    <xf numFmtId="0" fontId="29" fillId="0" borderId="0" xfId="2" applyFont="1" applyAlignment="1">
      <alignment horizontal="center" vertical="center"/>
    </xf>
    <xf numFmtId="0" fontId="29" fillId="0" borderId="0" xfId="2" applyFont="1" applyAlignment="1">
      <alignment horizontal="left" vertical="center"/>
    </xf>
    <xf numFmtId="0" fontId="2" fillId="0" borderId="0" xfId="2" applyFont="1">
      <alignment vertical="center"/>
    </xf>
    <xf numFmtId="0" fontId="1" fillId="0" borderId="0" xfId="2" applyAlignment="1">
      <alignment vertical="center" wrapText="1"/>
    </xf>
    <xf numFmtId="0" fontId="60" fillId="2" borderId="0" xfId="2" applyFont="1" applyFill="1" applyAlignment="1">
      <alignment horizontal="center" vertical="center"/>
    </xf>
    <xf numFmtId="0" fontId="61" fillId="0" borderId="0" xfId="2" applyFont="1" applyAlignment="1">
      <alignment horizontal="center" vertical="center"/>
    </xf>
    <xf numFmtId="0" fontId="60" fillId="2" borderId="0" xfId="2" applyFont="1" applyFill="1" applyAlignment="1">
      <alignment horizontal="center" vertical="center" wrapText="1"/>
    </xf>
    <xf numFmtId="0" fontId="62" fillId="0" borderId="0" xfId="2" applyFont="1" applyAlignment="1">
      <alignment horizontal="center" vertical="center"/>
    </xf>
    <xf numFmtId="0" fontId="60" fillId="0" borderId="0" xfId="2" applyFont="1" applyAlignment="1">
      <alignment horizontal="center" vertical="center"/>
    </xf>
    <xf numFmtId="0" fontId="63" fillId="0" borderId="0" xfId="2" applyFont="1" applyAlignment="1">
      <alignment horizontal="center" vertical="center"/>
    </xf>
    <xf numFmtId="0" fontId="1" fillId="3" borderId="5" xfId="2" applyFill="1" applyBorder="1">
      <alignment vertical="center"/>
    </xf>
    <xf numFmtId="0" fontId="1" fillId="0" borderId="5" xfId="2" applyBorder="1">
      <alignment vertical="center"/>
    </xf>
    <xf numFmtId="0" fontId="67" fillId="3" borderId="5" xfId="2" applyFont="1" applyFill="1" applyBorder="1">
      <alignment vertical="center"/>
    </xf>
    <xf numFmtId="0" fontId="67" fillId="0" borderId="0" xfId="2" applyFont="1">
      <alignment vertical="center"/>
    </xf>
    <xf numFmtId="0" fontId="2" fillId="0" borderId="5" xfId="2" applyFont="1" applyBorder="1">
      <alignment vertical="center"/>
    </xf>
    <xf numFmtId="0" fontId="12" fillId="3" borderId="5" xfId="2" applyFont="1" applyFill="1" applyBorder="1">
      <alignment vertical="center"/>
    </xf>
    <xf numFmtId="0" fontId="12" fillId="0" borderId="0" xfId="2" applyFont="1">
      <alignment vertical="center"/>
    </xf>
    <xf numFmtId="0" fontId="12" fillId="0" borderId="0" xfId="2" applyFont="1" applyAlignment="1">
      <alignment horizontal="center" vertical="center"/>
    </xf>
    <xf numFmtId="0" fontId="13" fillId="0" borderId="0" xfId="1" applyAlignment="1">
      <alignment horizontal="left"/>
    </xf>
    <xf numFmtId="0" fontId="13" fillId="0" borderId="0" xfId="1" applyAlignment="1">
      <alignment horizontal="center"/>
    </xf>
    <xf numFmtId="0" fontId="13" fillId="0" borderId="0" xfId="1" applyAlignment="1">
      <alignment wrapText="1"/>
    </xf>
    <xf numFmtId="0" fontId="75" fillId="0" borderId="0" xfId="1" applyFont="1" applyAlignment="1">
      <alignment horizontal="center"/>
    </xf>
    <xf numFmtId="0" fontId="76" fillId="0" borderId="34" xfId="1" applyFont="1" applyBorder="1" applyAlignment="1">
      <alignment horizontal="center"/>
    </xf>
    <xf numFmtId="0" fontId="77" fillId="7" borderId="0" xfId="1" applyFont="1" applyFill="1" applyAlignment="1">
      <alignment horizontal="center" vertical="center" wrapText="1"/>
    </xf>
    <xf numFmtId="0" fontId="78" fillId="0" borderId="34" xfId="1" applyFont="1" applyBorder="1" applyAlignment="1">
      <alignment horizontal="center"/>
    </xf>
    <xf numFmtId="0" fontId="6" fillId="7" borderId="0" xfId="1" applyFont="1" applyFill="1" applyAlignment="1">
      <alignment horizontal="center" vertical="center" wrapText="1"/>
    </xf>
    <xf numFmtId="0" fontId="79" fillId="7" borderId="0" xfId="1" applyFont="1" applyFill="1" applyAlignment="1">
      <alignment horizontal="center" vertical="center" wrapText="1"/>
    </xf>
    <xf numFmtId="0" fontId="76" fillId="0" borderId="0" xfId="1" applyFont="1" applyAlignment="1">
      <alignment horizontal="center" vertical="center"/>
    </xf>
    <xf numFmtId="0" fontId="3" fillId="8" borderId="34" xfId="2" applyFont="1" applyFill="1" applyBorder="1" applyAlignment="1">
      <alignment horizontal="center" vertical="center"/>
    </xf>
    <xf numFmtId="0" fontId="80" fillId="8" borderId="34" xfId="1" applyFont="1" applyFill="1" applyBorder="1" applyAlignment="1">
      <alignment horizontal="center" vertical="center"/>
    </xf>
    <xf numFmtId="0" fontId="1" fillId="0" borderId="34" xfId="2" applyBorder="1" applyAlignment="1">
      <alignment horizontal="center" vertical="center"/>
    </xf>
    <xf numFmtId="0" fontId="78" fillId="0" borderId="34" xfId="1" applyFont="1" applyBorder="1" applyAlignment="1">
      <alignment horizontal="center" vertical="center"/>
    </xf>
    <xf numFmtId="0" fontId="81" fillId="0" borderId="0" xfId="2" applyFont="1" applyAlignment="1">
      <alignment horizontal="center" vertical="center"/>
    </xf>
    <xf numFmtId="0" fontId="82" fillId="0" borderId="0" xfId="2" applyFont="1">
      <alignment vertical="center"/>
    </xf>
    <xf numFmtId="0" fontId="84" fillId="0" borderId="2" xfId="0" applyFont="1" applyFill="1" applyBorder="1" applyAlignment="1">
      <alignment horizontal="center" vertical="center" wrapText="1"/>
    </xf>
    <xf numFmtId="0" fontId="84" fillId="0" borderId="5" xfId="0" applyFont="1" applyFill="1" applyBorder="1" applyAlignment="1">
      <alignment horizontal="center" vertical="center" wrapText="1"/>
    </xf>
    <xf numFmtId="0" fontId="84" fillId="0" borderId="9" xfId="0" applyFont="1" applyFill="1" applyBorder="1" applyAlignment="1">
      <alignment horizontal="center" vertical="center" wrapText="1"/>
    </xf>
    <xf numFmtId="0" fontId="84" fillId="0" borderId="16" xfId="0" applyFont="1" applyFill="1" applyBorder="1" applyAlignment="1">
      <alignment horizontal="center" vertical="center" wrapText="1"/>
    </xf>
    <xf numFmtId="0" fontId="84" fillId="0" borderId="21" xfId="0" applyFont="1" applyFill="1" applyBorder="1" applyAlignment="1">
      <alignment horizontal="center" vertical="center" wrapText="1"/>
    </xf>
    <xf numFmtId="0" fontId="84" fillId="0" borderId="27" xfId="0" applyFont="1" applyFill="1" applyBorder="1" applyAlignment="1">
      <alignment horizontal="center" vertical="center" wrapText="1"/>
    </xf>
    <xf numFmtId="0" fontId="84" fillId="0" borderId="30" xfId="0" applyFont="1" applyFill="1" applyBorder="1" applyAlignment="1">
      <alignment horizontal="center" vertical="center" wrapText="1"/>
    </xf>
    <xf numFmtId="0" fontId="9" fillId="0" borderId="0" xfId="0" applyFont="1">
      <alignment vertical="center"/>
    </xf>
    <xf numFmtId="0" fontId="25" fillId="5" borderId="32" xfId="3" applyFont="1" applyFill="1" applyBorder="1" applyAlignment="1">
      <alignment horizontal="center" vertical="center"/>
    </xf>
    <xf numFmtId="0" fontId="29" fillId="0" borderId="34" xfId="4" applyFont="1" applyBorder="1" applyAlignment="1">
      <alignment horizontal="center" vertical="center"/>
    </xf>
    <xf numFmtId="0" fontId="29" fillId="0" borderId="36" xfId="4" applyFont="1" applyBorder="1" applyAlignment="1">
      <alignment horizontal="center" vertical="center"/>
    </xf>
    <xf numFmtId="0" fontId="23" fillId="0" borderId="0" xfId="3" applyFont="1" applyAlignment="1">
      <alignment horizontal="center" vertical="center"/>
    </xf>
    <xf numFmtId="0" fontId="30" fillId="0" borderId="34" xfId="4" applyFont="1" applyBorder="1" applyAlignment="1">
      <alignment horizontal="center" vertical="center"/>
    </xf>
    <xf numFmtId="0" fontId="34" fillId="0" borderId="34" xfId="5" applyFont="1" applyBorder="1" applyAlignment="1">
      <alignment horizontal="center" vertical="center"/>
    </xf>
    <xf numFmtId="0" fontId="34" fillId="0" borderId="34" xfId="4" applyFont="1" applyBorder="1" applyAlignment="1">
      <alignment horizontal="center" vertical="center"/>
    </xf>
    <xf numFmtId="0" fontId="41" fillId="0" borderId="34" xfId="4" applyFont="1" applyBorder="1" applyAlignment="1">
      <alignment horizontal="center" vertical="center"/>
    </xf>
    <xf numFmtId="0" fontId="44" fillId="0" borderId="34" xfId="4" applyFont="1" applyBorder="1" applyAlignment="1">
      <alignment horizontal="center" vertical="center"/>
    </xf>
    <xf numFmtId="0" fontId="45" fillId="0" borderId="34" xfId="4" applyFont="1" applyBorder="1" applyAlignment="1">
      <alignment horizontal="center" vertical="center"/>
    </xf>
    <xf numFmtId="0" fontId="49" fillId="0" borderId="34" xfId="4" applyFont="1" applyBorder="1" applyAlignment="1">
      <alignment horizontal="center" vertical="center"/>
    </xf>
    <xf numFmtId="0" fontId="41" fillId="0" borderId="36" xfId="4" applyFont="1" applyBorder="1" applyAlignment="1">
      <alignment horizontal="center" vertical="center"/>
    </xf>
    <xf numFmtId="0" fontId="22" fillId="0" borderId="0" xfId="3" applyFont="1" applyAlignment="1">
      <alignment horizontal="center"/>
    </xf>
    <xf numFmtId="0" fontId="25" fillId="5" borderId="32" xfId="3" applyFont="1" applyFill="1" applyBorder="1" applyAlignment="1">
      <alignment horizontal="center"/>
    </xf>
    <xf numFmtId="0" fontId="22" fillId="0" borderId="34" xfId="3" applyFont="1" applyBorder="1" applyAlignment="1">
      <alignment horizontal="center"/>
    </xf>
    <xf numFmtId="0" fontId="48" fillId="0" borderId="34" xfId="3" applyFont="1" applyBorder="1" applyAlignment="1">
      <alignment horizontal="center"/>
    </xf>
    <xf numFmtId="0" fontId="22" fillId="0" borderId="34" xfId="3" applyFont="1" applyBorder="1" applyAlignment="1">
      <alignment horizontal="center" vertical="center"/>
    </xf>
    <xf numFmtId="0" fontId="22" fillId="0" borderId="36" xfId="3" applyFont="1" applyBorder="1" applyAlignment="1">
      <alignment horizontal="center"/>
    </xf>
    <xf numFmtId="0" fontId="83" fillId="0" borderId="0" xfId="0" applyFont="1" applyFill="1">
      <alignment vertical="center"/>
    </xf>
    <xf numFmtId="0" fontId="0" fillId="0" borderId="0" xfId="0" applyFill="1" applyBorder="1" applyAlignment="1">
      <alignment horizontal="center" vertical="center"/>
    </xf>
    <xf numFmtId="176" fontId="0" fillId="0" borderId="0" xfId="0" applyNumberFormat="1" applyFill="1" applyBorder="1" applyAlignment="1">
      <alignment horizontal="center" vertical="center"/>
    </xf>
    <xf numFmtId="176" fontId="7" fillId="0" borderId="0" xfId="0" applyNumberFormat="1" applyFont="1" applyFill="1" applyBorder="1" applyAlignment="1">
      <alignment horizontal="center" vertical="center"/>
    </xf>
    <xf numFmtId="176" fontId="8" fillId="0" borderId="0" xfId="0" applyNumberFormat="1" applyFont="1" applyFill="1" applyBorder="1" applyAlignment="1">
      <alignment horizontal="center" vertical="center"/>
    </xf>
    <xf numFmtId="0" fontId="9" fillId="0" borderId="0" xfId="0" applyFont="1" applyFill="1" applyBorder="1" applyAlignment="1">
      <alignment horizontal="center" vertical="center"/>
    </xf>
    <xf numFmtId="0" fontId="10" fillId="0" borderId="0" xfId="0" applyFont="1" applyFill="1" applyBorder="1">
      <alignment vertical="center"/>
    </xf>
    <xf numFmtId="0" fontId="12" fillId="0" borderId="0" xfId="0" applyFont="1" applyFill="1" applyBorder="1" applyAlignment="1">
      <alignment horizontal="center" vertical="center"/>
    </xf>
    <xf numFmtId="0" fontId="12" fillId="0" borderId="0" xfId="0" applyFont="1" applyFill="1" applyBorder="1">
      <alignment vertical="center"/>
    </xf>
    <xf numFmtId="0" fontId="1" fillId="0" borderId="5" xfId="2" applyFill="1" applyBorder="1">
      <alignment vertical="center"/>
    </xf>
    <xf numFmtId="0" fontId="58" fillId="0" borderId="5" xfId="2" applyFont="1" applyFill="1" applyBorder="1" applyAlignment="1">
      <alignment horizontal="center" vertical="center"/>
    </xf>
    <xf numFmtId="0" fontId="29" fillId="0" borderId="5" xfId="2" applyFont="1" applyFill="1" applyBorder="1" applyAlignment="1">
      <alignment horizontal="left" vertical="center"/>
    </xf>
    <xf numFmtId="0" fontId="1" fillId="0" borderId="5" xfId="2" applyFill="1" applyBorder="1" applyAlignment="1">
      <alignment horizontal="center" vertical="center"/>
    </xf>
    <xf numFmtId="0" fontId="64" fillId="0" borderId="5" xfId="2" applyFont="1" applyFill="1" applyBorder="1" applyAlignment="1">
      <alignment vertical="center" wrapText="1"/>
    </xf>
    <xf numFmtId="0" fontId="29" fillId="0" borderId="5" xfId="2" applyFont="1" applyFill="1" applyBorder="1" applyAlignment="1">
      <alignment horizontal="center" vertical="center"/>
    </xf>
    <xf numFmtId="0" fontId="1" fillId="0" borderId="5" xfId="2" applyFill="1" applyBorder="1" applyAlignment="1">
      <alignment horizontal="left" vertical="center"/>
    </xf>
    <xf numFmtId="0" fontId="69" fillId="0" borderId="5" xfId="2" applyFont="1" applyFill="1" applyBorder="1" applyAlignment="1">
      <alignment horizontal="center" vertical="center"/>
    </xf>
    <xf numFmtId="0" fontId="72" fillId="0" borderId="5" xfId="2" applyFont="1" applyFill="1" applyBorder="1" applyAlignment="1">
      <alignment horizontal="center" vertical="center"/>
    </xf>
    <xf numFmtId="0" fontId="87" fillId="0" borderId="5" xfId="2" applyFont="1" applyFill="1" applyBorder="1" applyAlignment="1">
      <alignment vertical="center" wrapText="1"/>
    </xf>
    <xf numFmtId="0" fontId="2" fillId="0" borderId="5" xfId="2" applyFont="1" applyFill="1" applyBorder="1" applyAlignment="1">
      <alignment horizontal="left" vertical="center"/>
    </xf>
    <xf numFmtId="0" fontId="12" fillId="0" borderId="5" xfId="2" applyFont="1" applyFill="1" applyBorder="1" applyAlignment="1">
      <alignment horizontal="center" vertical="center"/>
    </xf>
    <xf numFmtId="0" fontId="12" fillId="0" borderId="5" xfId="2" applyFont="1" applyFill="1" applyBorder="1">
      <alignment vertical="center"/>
    </xf>
    <xf numFmtId="0" fontId="2" fillId="0" borderId="5" xfId="2" applyFont="1" applyFill="1" applyBorder="1">
      <alignment vertical="center"/>
    </xf>
    <xf numFmtId="0" fontId="41" fillId="0" borderId="5" xfId="2" applyFont="1" applyFill="1" applyBorder="1" applyAlignment="1">
      <alignment horizontal="left" vertical="center"/>
    </xf>
    <xf numFmtId="0" fontId="2" fillId="0" borderId="5" xfId="2" applyFont="1" applyFill="1" applyBorder="1" applyAlignment="1">
      <alignment horizontal="center" vertical="center"/>
    </xf>
    <xf numFmtId="0" fontId="72" fillId="0" borderId="5" xfId="2" applyFont="1" applyFill="1" applyBorder="1" applyAlignment="1">
      <alignment vertical="center" wrapText="1"/>
    </xf>
    <xf numFmtId="0" fontId="41" fillId="0" borderId="5" xfId="2" applyFont="1" applyFill="1" applyBorder="1" applyAlignment="1">
      <alignment horizontal="center" vertical="center"/>
    </xf>
    <xf numFmtId="176" fontId="29" fillId="0" borderId="5" xfId="2" applyNumberFormat="1" applyFont="1" applyFill="1" applyBorder="1" applyAlignment="1">
      <alignment horizontal="center" vertical="center"/>
    </xf>
    <xf numFmtId="176" fontId="41" fillId="0" borderId="5" xfId="2" applyNumberFormat="1" applyFont="1" applyFill="1" applyBorder="1" applyAlignment="1">
      <alignment horizontal="center" vertical="center"/>
    </xf>
    <xf numFmtId="0" fontId="60" fillId="0" borderId="0" xfId="2" applyFont="1" applyAlignment="1">
      <alignment horizontal="center" vertical="center" wrapText="1"/>
    </xf>
    <xf numFmtId="0" fontId="1" fillId="0" borderId="5" xfId="2" applyFill="1" applyBorder="1" applyAlignment="1">
      <alignment vertical="center" wrapText="1"/>
    </xf>
    <xf numFmtId="0" fontId="65" fillId="0" borderId="5" xfId="2" applyFont="1" applyFill="1" applyBorder="1" applyAlignment="1">
      <alignment vertical="center" wrapText="1"/>
    </xf>
    <xf numFmtId="0" fontId="0" fillId="0" borderId="5" xfId="2" applyFont="1" applyFill="1" applyBorder="1" applyAlignment="1">
      <alignment vertical="center" wrapText="1"/>
    </xf>
    <xf numFmtId="0" fontId="12" fillId="0" borderId="5" xfId="2" applyFont="1" applyFill="1" applyBorder="1" applyAlignment="1">
      <alignment vertical="center" wrapText="1"/>
    </xf>
    <xf numFmtId="0" fontId="2" fillId="0" borderId="5" xfId="2" applyFont="1" applyFill="1" applyBorder="1" applyAlignment="1">
      <alignment vertical="center" wrapText="1"/>
    </xf>
    <xf numFmtId="0" fontId="73" fillId="0" borderId="5" xfId="2" applyFont="1" applyFill="1" applyBorder="1" applyAlignment="1">
      <alignment vertical="center" wrapText="1"/>
    </xf>
  </cellXfs>
  <cellStyles count="7">
    <cellStyle name="Hyperlink" xfId="5" xr:uid="{6A716D33-E35C-4F77-82D0-B0109A2BF347}"/>
    <cellStyle name="Hyperlink 2" xfId="4" xr:uid="{FF5612B5-76E8-4851-BE2A-EFC79B25AC39}"/>
    <cellStyle name="一般" xfId="0" builtinId="0"/>
    <cellStyle name="一般 2" xfId="1" xr:uid="{9933B4B6-B837-47DD-82D0-0E13AC5C565F}"/>
    <cellStyle name="一般 2 2" xfId="6" xr:uid="{A2E2D75B-9CD9-44DE-8182-6E1163D4B08C}"/>
    <cellStyle name="一般 4" xfId="3" xr:uid="{4D39B65B-2C72-4705-B28B-1BCB3A881F36}"/>
    <cellStyle name="一般 5" xfId="2" xr:uid="{2EA5D706-C28B-4F4F-A5D2-75912B21A5E6}"/>
  </cellStyles>
  <dxfs count="60">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176"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theme="5" tint="-0.249977111117893"/>
        <name val="KangXi Font Full Version"/>
        <charset val="136"/>
        <scheme val="none"/>
      </font>
      <numFmt numFmtId="0" formatCode="General"/>
      <fill>
        <patternFill patternType="none">
          <fgColor indexed="64"/>
          <bgColor auto="1"/>
        </patternFill>
      </fill>
      <alignment horizontal="general"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rgb="FFC00000"/>
        <name val="KangXi Font Full Version"/>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rgb="FFC00000"/>
        <name val="KangXi Font Full Version"/>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ill>
        <patternFill>
          <bgColor theme="1" tint="0.499984740745262"/>
        </patternFill>
      </fill>
    </dxf>
    <dxf>
      <fill>
        <patternFill>
          <bgColor theme="1" tint="0.499984740745262"/>
        </patternFill>
      </fill>
    </dxf>
    <dxf>
      <font>
        <strike val="0"/>
        <outline val="0"/>
        <shadow val="0"/>
        <u val="none"/>
        <vertAlign val="baseline"/>
        <sz val="16"/>
        <color theme="1"/>
        <name val="Noto Serif TC"/>
        <family val="1"/>
        <charset val="136"/>
        <scheme val="none"/>
      </font>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name val="Noto Serif TC Black"/>
        <family val="1"/>
        <charset val="136"/>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rgb="FFC00000"/>
        <name val="Noto Serif TC Black"/>
        <family val="1"/>
        <charset val="136"/>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rgb="FF7030A0"/>
        <name val="Noto Sans TC Medium"/>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4"/>
        <color auto="1"/>
        <name val="Noto Sans TC Medium"/>
        <family val="2"/>
        <scheme val="none"/>
      </font>
      <numFmt numFmtId="176" formatCode="General;;"/>
      <fill>
        <patternFill patternType="none">
          <fgColor indexed="64"/>
          <bgColor auto="1"/>
        </patternFill>
      </fill>
      <alignment horizontal="center" vertical="center" textRotation="0" wrapText="0" indent="0" justifyLastLine="0" shrinkToFit="0" readingOrder="0"/>
      <border diagonalUp="0" diagonalDown="0" outline="0">
        <left/>
        <right style="thin">
          <color theme="4" tint="0.39997558519241921"/>
        </right>
        <top style="thin">
          <color theme="4" tint="0.39997558519241921"/>
        </top>
        <bottom style="thin">
          <color theme="4" tint="0.39997558519241921"/>
        </bottom>
      </border>
    </dxf>
    <dxf>
      <fill>
        <patternFill patternType="none">
          <fgColor indexed="64"/>
          <bgColor auto="1"/>
        </patternFill>
      </fill>
      <alignment horizontal="center" vertical="center" textRotation="0" wrapText="0" indent="0" justifyLastLine="0" shrinkToFit="0" readingOrder="0"/>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6"/>
        <color theme="1"/>
        <name val="Noto Sans TC"/>
        <family val="2"/>
        <charset val="136"/>
        <scheme val="none"/>
      </font>
      <fill>
        <patternFill patternType="solid">
          <fgColor theme="4" tint="0.79998168889431442"/>
          <bgColor theme="4"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11"/>
        <color theme="0"/>
        <name val="Noto Sans TC"/>
        <family val="2"/>
        <scheme val="none"/>
      </font>
      <numFmt numFmtId="0" formatCode="General"/>
      <fill>
        <patternFill patternType="solid">
          <fgColor theme="4"/>
          <bgColor theme="4"/>
        </patternFill>
      </fill>
      <alignment horizontal="center" vertical="center" textRotation="0" wrapText="0" indent="0" justifyLastLine="0" shrinkToFit="0" readingOrder="0"/>
    </dxf>
    <dxf>
      <font>
        <strike val="0"/>
        <outline val="0"/>
        <shadow val="0"/>
        <u val="none"/>
        <vertAlign val="baseline"/>
        <color auto="1"/>
      </font>
      <fill>
        <patternFill patternType="none">
          <fgColor indexed="64"/>
          <bgColor auto="1"/>
        </patternFill>
      </fill>
    </dxf>
    <dxf>
      <font>
        <b val="0"/>
        <i val="0"/>
        <strike val="0"/>
        <condense val="0"/>
        <extend val="0"/>
        <outline val="0"/>
        <shadow val="0"/>
        <u val="none"/>
        <vertAlign val="baseline"/>
        <sz val="16"/>
        <color auto="1"/>
        <name val="Noto Sans TC"/>
        <family val="2"/>
        <charset val="136"/>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20"/>
        <color theme="1"/>
        <name val="KangXi Font Full Version"/>
        <family val="3"/>
        <charset val="136"/>
        <scheme val="none"/>
      </font>
      <fill>
        <patternFill patternType="none">
          <fgColor indexed="64"/>
          <bgColor auto="1"/>
        </patternFill>
      </fill>
    </dxf>
    <dxf>
      <fill>
        <patternFill patternType="none">
          <fgColor indexed="64"/>
          <bgColor auto="1"/>
        </patternFill>
      </fill>
    </dxf>
    <dxf>
      <font>
        <b/>
        <i val="0"/>
        <strike val="0"/>
        <condense val="0"/>
        <extend val="0"/>
        <outline val="0"/>
        <shadow val="0"/>
        <u val="none"/>
        <vertAlign val="baseline"/>
        <sz val="16"/>
        <color theme="0"/>
        <name val="Noto Sans TC Medium"/>
        <family val="2"/>
        <scheme val="none"/>
      </font>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dxf>
    <dxf>
      <font>
        <b val="0"/>
        <i val="0"/>
        <strike val="0"/>
        <condense val="0"/>
        <extend val="0"/>
        <outline val="0"/>
        <shadow val="0"/>
        <u val="none"/>
        <vertAlign val="baseline"/>
        <sz val="16"/>
        <color rgb="FF7030A0"/>
        <name val="Noto Sans TC"/>
        <family val="2"/>
        <charset val="136"/>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6"/>
        <color auto="1"/>
        <name val="Noto Sans TC"/>
        <family val="2"/>
        <charset val="136"/>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22"/>
        <color rgb="FFC00000"/>
        <name val="KangXi Font Full Version"/>
        <family val="3"/>
        <charset val="136"/>
        <scheme val="none"/>
      </font>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8"/>
        <color rgb="FF7030A0"/>
        <name val="KangXi Font Full Version"/>
        <family val="3"/>
        <charset val="136"/>
        <scheme val="none"/>
      </font>
      <numFmt numFmtId="176" formatCode="General;;"/>
      <fill>
        <patternFill patternType="none">
          <fgColor indexed="64"/>
          <bgColor auto="1"/>
        </patternFill>
      </fill>
      <alignment horizontal="center" vertical="center" textRotation="0" wrapText="0" indent="0" justifyLastLine="0" shrinkToFit="0" readingOrder="0"/>
    </dxf>
    <dxf>
      <numFmt numFmtId="176" formatCode="General;;"/>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top/>
        <bottom/>
      </border>
    </dxf>
    <dxf>
      <border outline="0">
        <top style="thin">
          <color theme="3" tint="0.24994659260841701"/>
        </top>
      </border>
    </dxf>
    <dxf>
      <font>
        <strike val="0"/>
        <outline val="0"/>
        <shadow val="0"/>
        <vertAlign val="baseline"/>
        <sz val="16"/>
        <name val="Noto Serif TC"/>
        <family val="1"/>
        <charset val="136"/>
        <scheme val="none"/>
      </font>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dxf>
    <dxf>
      <font>
        <b/>
        <i val="0"/>
        <strike val="0"/>
        <condense val="0"/>
        <extend val="0"/>
        <outline val="0"/>
        <shadow val="0"/>
        <u val="none"/>
        <vertAlign val="baseline"/>
        <sz val="16"/>
        <color theme="4"/>
        <name val="Noto Sans TC Black"/>
        <family val="2"/>
        <charset val="136"/>
        <scheme val="none"/>
      </font>
      <fill>
        <patternFill patternType="solid">
          <fgColor indexed="64"/>
          <bgColor theme="4" tint="0.79998168889431442"/>
        </patternFill>
      </fill>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e853628f16e3ee33/D200_&#24291;&#38907;&#20840;&#23383;&#34920;&#21453;&#20999;&#26597;&#35426;.xlsx" TargetMode="External"/><Relationship Id="rId1" Type="http://schemas.openxmlformats.org/officeDocument/2006/relationships/externalLinkPath" Target="/e853628f16e3ee33/D200_&#24291;&#38907;&#20840;&#23383;&#34920;&#21453;&#20999;&#26597;&#3542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漢字查音"/>
      <sheetName val="多字查音"/>
      <sheetName val="切語查音"/>
      <sheetName val="二字切語查音"/>
      <sheetName val="字表"/>
      <sheetName val="小韻表"/>
      <sheetName val="切語上字表"/>
      <sheetName val="切語下字表"/>
      <sheetName val="韻碼表"/>
      <sheetName val="廣韻・韻目(二維式)"/>
      <sheetName val="十五音對照表"/>
      <sheetName val="韻目注音表"/>
      <sheetName val="韻目矩陣表"/>
      <sheetName val="設定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56935D-DF51-46E4-9493-AAAF8648F081}" name="小韻資料表" displayName="小韻資料表" ref="A4:V3888" totalsRowShown="0" headerRowDxfId="32" dataDxfId="31" tableBorderDxfId="30" headerRowCellStyle="一般 5" dataCellStyle="一般 5">
  <autoFilter ref="A4:V3888" xr:uid="{A0D49927-89DF-47D1-87CE-C97228E7D2A7}"/>
  <tableColumns count="22">
    <tableColumn id="1" xr3:uid="{3EEFF0B3-75DB-443F-B336-8A2348CC45E8}" name="識別號" dataDxfId="21" dataCellStyle="一般 5"/>
    <tableColumn id="5" xr3:uid="{DD5B3DF7-48BC-427C-99B2-7F6BD979BE4B}" name="切語" dataDxfId="20" dataCellStyle="一般 5"/>
    <tableColumn id="6" xr3:uid="{AF0771BD-209B-4C3F-BB1D-CB6491BAFFA4}" name="拼音" dataDxfId="19" dataCellStyle="一般 5">
      <calculatedColumnFormula xml:space="preserve"> _xlfn.CONCAT(小韻資料表[[#This Row],[聲母拼音碼]],小韻資料表[[#This Row],[韻母拼音碼]],小韻資料表[[#This Row],[調號]])</calculatedColumnFormula>
    </tableColumn>
    <tableColumn id="3" xr3:uid="{DE821165-4D22-4A0C-97B8-A546EEAC8287}" name="小韻字" dataDxfId="18" dataCellStyle="一般 5"/>
    <tableColumn id="2" xr3:uid="{ECDFDE28-08C3-401C-8D0B-3506E1CD730A}" name="目次編碼" dataDxfId="17" dataCellStyle="一般 5"/>
    <tableColumn id="4" xr3:uid="{E37E8B09-4D9B-4A2A-8D23-98D736EFAEFF}" name="小韻字序號" dataDxfId="16" dataCellStyle="一般 5"/>
    <tableColumn id="7" xr3:uid="{E6FA6363-4998-4C0D-A92F-829913287414}" name="小韻字集" dataDxfId="15" dataCellStyle="一般 5"/>
    <tableColumn id="8" xr3:uid="{717378CB-6939-46E5-AC1B-8DA50CE55B82}" name="字數" dataDxfId="14" dataCellStyle="一般 5"/>
    <tableColumn id="26" xr3:uid="{645BD71B-2CC5-406F-A74B-4D7BF01D6658}" name="上字表識別號" dataDxfId="13" dataCellStyle="一般 5">
      <calculatedColumnFormula array="1" xml:space="preserve"> MATCH(TRUE, ISNUMBER( SEARCH( LEFT(小韻資料表[[#This Row],[切語]],1), 切語上字資料表[切語上字]) ), 0)</calculatedColumnFormula>
    </tableColumn>
    <tableColumn id="9" xr3:uid="{8840FB36-39DC-4A16-9471-0C20D3320614}" name="聲母" dataDxfId="12" dataCellStyle="一般 5">
      <calculatedColumnFormula array="1" xml:space="preserve"> INDEX(切語上字資料表[聲母], 小韻資料表[[#This Row],[上字表識別號]])</calculatedColumnFormula>
    </tableColumn>
    <tableColumn id="12" xr3:uid="{69A87DB3-1D2A-4905-AE26-1F2354985F7A}" name="聲母拼音碼" dataDxfId="11" dataCellStyle="一般 5">
      <calculatedColumnFormula array="1" xml:space="preserve"> INDEX(切語上字資料表[聲母拼音碼], 小韻資料表[[#This Row],[上字表識別號]])</calculatedColumnFormula>
    </tableColumn>
    <tableColumn id="13" xr3:uid="{2A20F2E5-A59D-415F-921E-8FEEC312FE55}" name="清濁" dataDxfId="10" dataCellStyle="一般 5">
      <calculatedColumnFormula array="1" xml:space="preserve"> INDEX(切語上字資料表[清濁], 小韻資料表[[#This Row],[上字表識別號]])</calculatedColumnFormula>
    </tableColumn>
    <tableColumn id="16" xr3:uid="{CF8C2BAA-D3A7-496E-9B59-60EB26888DB7}" name="發送收" dataDxfId="3" dataCellStyle="一般 5">
      <calculatedColumnFormula array="1" xml:space="preserve"> INDEX(切語上字資料表[發送收], 小韻資料表[[#This Row],[上字表識別號]])</calculatedColumnFormula>
    </tableColumn>
    <tableColumn id="10" xr3:uid="{9FB58A39-32AF-4028-A830-0F1E6C0A0CE4}" name="下字表識別號" dataDxfId="9" dataCellStyle="一般 5">
      <calculatedColumnFormula array="1" xml:space="preserve"> MATCH(TRUE, ISNUMBER( SEARCH( RIGHT(小韻資料表[[#This Row],[切語]],1), 切語下字資料表[切語下字]) ), 0)</calculatedColumnFormula>
    </tableColumn>
    <tableColumn id="18" xr3:uid="{5DDFDE00-4445-4F6E-980E-E0035C313839}" name="韻母" dataDxfId="8" dataCellStyle="一般 5">
      <calculatedColumnFormula array="1" xml:space="preserve"> INDEX(切語下字資料表[韻母], 小韻資料表[[#This Row],[下字表識別號]])</calculatedColumnFormula>
    </tableColumn>
    <tableColumn id="14" xr3:uid="{726F455D-6704-42B9-8787-7F07974304C8}" name="韻母拼音碼" dataDxfId="7" dataCellStyle="一般 5">
      <calculatedColumnFormula array="1" xml:space="preserve"> INDEX(切語下字資料表[韻母拼音碼], 小韻資料表[[#This Row],[下字表識別號]])</calculatedColumnFormula>
    </tableColumn>
    <tableColumn id="11" xr3:uid="{000702C2-7A24-47F3-9EA1-AC835CD9A012}" name="調" dataDxfId="6" dataCellStyle="一般 5">
      <calculatedColumnFormula array="1" xml:space="preserve"> INDEX(設定表!$C$19:$C$23, INT( LEFT(小韻資料表[[#This Row],[目次編碼]],1) ))</calculatedColumnFormula>
    </tableColumn>
    <tableColumn id="15" xr3:uid="{A86E1898-2D96-4605-BF9A-1EC03C7A0A3D}" name="調號" dataDxfId="5" dataCellStyle="一般 5">
      <calculatedColumnFormula xml:space="preserve">  INDEX(設定表!$C$8:$C$15, MATCH( (RIGHT(小韻資料表[[#This Row],[清濁]]) &amp; 小韻資料表[[#This Row],[調]]), 設定表!$B$8:$B$15, 0))</calculatedColumnFormula>
    </tableColumn>
    <tableColumn id="22" xr3:uid="{4E56EF07-794D-4995-B5C2-A835B8D5AFC6}" name="備註" dataDxfId="4" dataCellStyle="一般 5"/>
    <tableColumn id="23" xr3:uid="{28DBF9BE-B739-4199-8210-0FC3C3609517}" name="原有備註" dataDxfId="2" dataCellStyle="一般 5"/>
    <tableColumn id="24" xr3:uid="{D546EE9C-81FF-4000-8353-E20332EA75B4}" name="異體字" dataDxfId="0" dataCellStyle="一般 5"/>
    <tableColumn id="25" xr3:uid="{C67E3F1F-6A3F-41D8-8610-71C760CCA8AC}" name="其它備註" dataDxfId="1" dataCellStyle="一般 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9CB1D3-39F4-483A-994F-A16BFF586DDA}" name="切語下字資料表" displayName="切語下字資料表" ref="A1:Q357" totalsRowShown="0" headerRowDxfId="37" dataDxfId="36" tableBorderDxfId="49">
  <autoFilter ref="A1:Q357" xr:uid="{DC9CB1D3-39F4-483A-994F-A16BFF586DDA}"/>
  <tableColumns count="17">
    <tableColumn id="1" xr3:uid="{93A72C3C-7123-40A7-8588-9573A671E0DB}" name="識別號" dataDxfId="48"/>
    <tableColumn id="2" xr3:uid="{968C1519-0E12-48D4-B4D4-B29CAE28BB50}" name="韻系列號" dataDxfId="47"/>
    <tableColumn id="3" xr3:uid="{F93F7583-3165-4644-BB16-C463CFB82427}" name="韻系行號" dataDxfId="46"/>
    <tableColumn id="4" xr3:uid="{C6F294C5-8DE5-453F-839F-99D17C780574}" name="韻目索引" dataDxfId="29"/>
    <tableColumn id="5" xr3:uid="{612534C1-A038-419E-9B98-6E5F0A193D3C}" name="目次識別號" dataDxfId="27"/>
    <tableColumn id="6" xr3:uid="{E9588BD1-7B03-4EAB-A71A-9F266E3C6CA0}" name="目次" dataDxfId="28"/>
    <tableColumn id="7" xr3:uid="{726DE201-5992-4B56-AD3B-B3C95686145A}" name="攝" dataDxfId="45"/>
    <tableColumn id="8" xr3:uid="{1879EA2A-E6CB-43AB-8E9F-3850C49037DB}" name="韻系" dataDxfId="44"/>
    <tableColumn id="9" xr3:uid="{1AE6E939-B052-4EE5-8135-CDB2752BA302}" name="韻目" dataDxfId="43"/>
    <tableColumn id="10" xr3:uid="{8680F90D-14C2-4C24-B829-56D50F51E7BF}" name="調" dataDxfId="42"/>
    <tableColumn id="11" xr3:uid="{A6A2817C-7305-4980-80F2-C2C398593407}" name="呼" dataDxfId="41"/>
    <tableColumn id="12" xr3:uid="{EA3E118C-197E-4E70-A615-101067AFD356}" name="等" dataDxfId="40"/>
    <tableColumn id="13" xr3:uid="{A5CC7D9E-510C-4FE0-BFD8-F651CB353C20}" name="韻母" dataDxfId="39"/>
    <tableColumn id="14" xr3:uid="{323CABB4-228A-434E-97DD-2AC9D13D1AB8}" name="切語下字" dataDxfId="35"/>
    <tableColumn id="15" xr3:uid="{5ADB241C-21A8-432E-84B2-AF2631AC641A}" name="等呼" dataDxfId="34"/>
    <tableColumn id="16" xr3:uid="{36C112D2-F56A-476A-B079-225E769F85D6}" name="韻母拼音碼" dataDxfId="33"/>
    <tableColumn id="17" xr3:uid="{F05F22C3-2035-4D32-AD9D-F529E80C3D35}" name="備註" dataDxfId="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FCE5B2-4AEE-487F-9257-A53A5C10819D}" name="切語上字資料表" displayName="切語上字資料表" ref="A3:H44" totalsRowShown="0" headerRowDxfId="59" dataDxfId="58" headerRowBorderDxfId="56" tableBorderDxfId="57" totalsRowBorderDxfId="55">
  <autoFilter ref="A3:H44" xr:uid="{7802CA1A-E2EC-4E03-9811-897E8DECD5FC}"/>
  <tableColumns count="8">
    <tableColumn id="1" xr3:uid="{B0C99125-1BF9-4283-A7C9-2D2253BD6332}" name="識別號" dataDxfId="54"/>
    <tableColumn id="2" xr3:uid="{723FFC08-D880-4272-B10C-42DB1071D981}" name="發音部位" dataDxfId="53"/>
    <tableColumn id="6" xr3:uid="{CCEA4DE5-0BC2-4A11-A0E9-8F2BC9A457AE}" name="聲母" dataDxfId="26" dataCellStyle="Hyperlink 2"/>
    <tableColumn id="3" xr3:uid="{A890A8B3-A326-4E7A-B5DD-E0318CE9EDCF}" name="清濁" dataDxfId="25" dataCellStyle="Hyperlink"/>
    <tableColumn id="9" xr3:uid="{E9F1D931-341F-48BA-B697-5FBA931D3576}" name="發送收" dataDxfId="24" dataCellStyle="一般 4"/>
    <tableColumn id="7" xr3:uid="{C5D7780E-3A65-4323-ACA0-727B14551AB3}" name="聲母拼音碼" dataDxfId="52" dataCellStyle="Hyperlink"/>
    <tableColumn id="4" xr3:uid="{1BAC2A00-719A-43EC-BA4B-E764B2A7DD64}" name="切語上字" dataDxfId="51"/>
    <tableColumn id="8" xr3:uid="{CEB8380C-E935-477B-97A3-CF229DAFF241}" name="備註" dataDxfId="50"/>
  </tableColumns>
  <tableStyleInfo name="TableStyleMedium6"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ahtry.blogspot.com/2012/11/blog-post_1991.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48D5A-8130-4497-A267-A9305BD742DD}">
  <dimension ref="A1:AI3888"/>
  <sheetViews>
    <sheetView workbookViewId="0">
      <pane ySplit="4" topLeftCell="A5" activePane="bottomLeft" state="frozen"/>
      <selection pane="bottomLeft" activeCell="G3880" sqref="G3880"/>
    </sheetView>
  </sheetViews>
  <sheetFormatPr defaultRowHeight="21" customHeight="1" outlineLevelCol="1"/>
  <cols>
    <col min="1" max="1" width="6" style="135" customWidth="1"/>
    <col min="2" max="2" width="7.6640625" style="47" customWidth="1"/>
    <col min="3" max="3" width="10.58203125" style="154" customWidth="1"/>
    <col min="4" max="4" width="7.6640625" style="47" customWidth="1"/>
    <col min="5" max="5" width="8" style="155" customWidth="1"/>
    <col min="6" max="6" width="8.75" style="47" bestFit="1" customWidth="1"/>
    <col min="7" max="7" width="46.75" style="156" customWidth="1"/>
    <col min="8" max="8" width="8.6640625" style="47"/>
    <col min="9" max="9" width="11.08203125" style="47" customWidth="1" outlineLevel="1"/>
    <col min="10" max="10" width="6.33203125" style="47" bestFit="1" customWidth="1"/>
    <col min="11" max="11" width="7.08203125" style="47" customWidth="1"/>
    <col min="12" max="12" width="6.33203125" style="47" bestFit="1" customWidth="1"/>
    <col min="13" max="13" width="6.33203125" style="47" customWidth="1"/>
    <col min="14" max="14" width="10.9140625" style="47" customWidth="1" outlineLevel="1"/>
    <col min="15" max="15" width="8.08203125" style="154" bestFit="1" customWidth="1"/>
    <col min="16" max="16" width="6.58203125" style="154" customWidth="1"/>
    <col min="17" max="17" width="5.08203125" style="157" bestFit="1" customWidth="1"/>
    <col min="18" max="18" width="6.33203125" style="157" bestFit="1" customWidth="1"/>
    <col min="19" max="19" width="7.5" style="135" hidden="1" customWidth="1" outlineLevel="1"/>
    <col min="20" max="20" width="9.5" style="135" hidden="1" customWidth="1" outlineLevel="1"/>
    <col min="21" max="21" width="13.1640625" style="139" customWidth="1" collapsed="1"/>
    <col min="22" max="22" width="8.08203125" style="135" hidden="1" customWidth="1" outlineLevel="1"/>
    <col min="23" max="23" width="4" style="135" customWidth="1" collapsed="1"/>
    <col min="24" max="24" width="6.1640625" style="47" customWidth="1"/>
    <col min="25" max="25" width="2" style="47" customWidth="1"/>
    <col min="26" max="26" width="5.58203125" style="135" customWidth="1"/>
    <col min="27" max="27" width="5.58203125" style="134" customWidth="1"/>
    <col min="28" max="30" width="5.58203125" style="47" customWidth="1"/>
    <col min="31" max="31" width="5.58203125" style="135" customWidth="1"/>
    <col min="32" max="32" width="7.4140625" style="135" customWidth="1"/>
    <col min="33" max="33" width="9.08203125" style="135" customWidth="1"/>
    <col min="34" max="34" width="5.4140625" style="47" customWidth="1"/>
    <col min="35" max="35" width="17.9140625" style="47" customWidth="1"/>
    <col min="36" max="36" width="12.25" style="135" customWidth="1"/>
    <col min="37" max="37" width="9.1640625" style="135" bestFit="1" customWidth="1"/>
    <col min="38" max="38" width="11.08203125" style="135" customWidth="1"/>
    <col min="39" max="39" width="11.33203125" style="135" customWidth="1"/>
    <col min="40" max="40" width="12" style="135" customWidth="1"/>
    <col min="41" max="41" width="13.9140625" style="135" customWidth="1"/>
    <col min="42" max="42" width="13.25" style="135" bestFit="1" customWidth="1"/>
    <col min="43" max="16384" width="8.6640625" style="135"/>
  </cols>
  <sheetData>
    <row r="1" spans="1:35" s="126" customFormat="1" ht="31.5">
      <c r="A1" s="123">
        <f xml:space="preserve"> COLUMN()</f>
        <v>1</v>
      </c>
      <c r="B1" s="124">
        <f t="shared" ref="B1:U1" si="0" xml:space="preserve"> COLUMN()</f>
        <v>2</v>
      </c>
      <c r="C1" s="124">
        <f t="shared" si="0"/>
        <v>3</v>
      </c>
      <c r="D1" s="124">
        <f t="shared" si="0"/>
        <v>4</v>
      </c>
      <c r="E1" s="124">
        <f t="shared" si="0"/>
        <v>5</v>
      </c>
      <c r="F1" s="124">
        <f t="shared" si="0"/>
        <v>6</v>
      </c>
      <c r="G1" s="125">
        <f t="shared" si="0"/>
        <v>7</v>
      </c>
      <c r="H1" s="124">
        <f t="shared" si="0"/>
        <v>8</v>
      </c>
      <c r="I1" s="124">
        <f t="shared" si="0"/>
        <v>9</v>
      </c>
      <c r="J1" s="124">
        <f t="shared" si="0"/>
        <v>10</v>
      </c>
      <c r="K1" s="124">
        <f t="shared" si="0"/>
        <v>11</v>
      </c>
      <c r="L1" s="124">
        <f t="shared" si="0"/>
        <v>12</v>
      </c>
      <c r="M1" s="124"/>
      <c r="N1" s="124">
        <f t="shared" si="0"/>
        <v>14</v>
      </c>
      <c r="O1" s="124">
        <f t="shared" si="0"/>
        <v>15</v>
      </c>
      <c r="P1" s="124">
        <f t="shared" si="0"/>
        <v>16</v>
      </c>
      <c r="Q1" s="124">
        <f t="shared" si="0"/>
        <v>17</v>
      </c>
      <c r="R1" s="124">
        <f t="shared" si="0"/>
        <v>18</v>
      </c>
      <c r="S1" s="124">
        <f t="shared" si="0"/>
        <v>19</v>
      </c>
      <c r="T1" s="124">
        <f t="shared" si="0"/>
        <v>20</v>
      </c>
      <c r="U1" s="125">
        <f t="shared" si="0"/>
        <v>21</v>
      </c>
      <c r="X1" s="127" t="str">
        <f>B870</f>
        <v>虎橫</v>
      </c>
      <c r="Z1" s="127" t="str">
        <f xml:space="preserve"> LEFT(X1)</f>
        <v>虎</v>
      </c>
      <c r="AA1" s="128" cm="1">
        <f t="array" ref="AA1" xml:space="preserve"> MATCH(TRUE, ISNUMBER( SEARCH(Z1, [1]!切語上字資料表[切語上字]) ), 0)</f>
        <v>36</v>
      </c>
      <c r="AB1" s="129"/>
      <c r="AC1" s="127" t="str">
        <f xml:space="preserve"> RIGHT(X1,1)</f>
        <v>橫</v>
      </c>
      <c r="AD1" s="129" cm="1">
        <f t="array" ref="AD1" xml:space="preserve"> MATCH(TRUE, ISNUMBER( SEARCH(AC1, [1]!切語下字資料表[切語下字]) ), 0)</f>
        <v>129</v>
      </c>
    </row>
    <row r="2" spans="1:35" s="126" customFormat="1" ht="31.5">
      <c r="A2" s="130"/>
      <c r="B2" s="131"/>
      <c r="C2" s="131"/>
      <c r="D2" s="131"/>
      <c r="E2" s="130"/>
      <c r="F2" s="130"/>
      <c r="G2" s="132"/>
      <c r="H2" s="130"/>
      <c r="I2" s="130"/>
      <c r="J2" s="131"/>
      <c r="K2" s="131"/>
      <c r="L2" s="131"/>
      <c r="M2" s="131"/>
      <c r="N2" s="130"/>
      <c r="O2" s="133"/>
      <c r="P2" s="133"/>
      <c r="Q2" s="130"/>
      <c r="R2" s="130"/>
      <c r="S2" s="130"/>
      <c r="T2" s="130"/>
      <c r="U2" s="132"/>
      <c r="X2" s="127"/>
      <c r="Z2" s="127"/>
      <c r="AA2" s="134" t="str" cm="1">
        <f t="array" ref="AA2" xml:space="preserve"> INDEX([1]!切語上字資料表[聲母],AA$1)</f>
        <v>曉</v>
      </c>
      <c r="AB2" s="134" t="str" cm="1">
        <f t="array" ref="AB2" xml:space="preserve"> INDEX([1]!切語上字資料表[清濁],AA$1)</f>
        <v>次清</v>
      </c>
      <c r="AC2" s="127"/>
      <c r="AD2" s="134" t="str" cm="1">
        <f t="array" ref="AD2" xml:space="preserve"> INDEX([1]!切語下字資料表[韻母],AD$1)</f>
        <v>庚二開A</v>
      </c>
      <c r="AE2" s="134" t="str" cm="1">
        <f t="array" ref="AE2" xml:space="preserve"> INDEX([1]!切語下字資料表[調],AD$1)</f>
        <v>平</v>
      </c>
    </row>
    <row r="3" spans="1:35" ht="25.5">
      <c r="B3" s="136"/>
      <c r="C3" s="137"/>
      <c r="D3" s="136"/>
      <c r="E3" s="134"/>
      <c r="F3" s="138"/>
      <c r="G3" s="139"/>
      <c r="H3" s="135"/>
      <c r="I3" s="138"/>
      <c r="J3" s="136"/>
      <c r="K3" s="136"/>
      <c r="L3" s="136"/>
      <c r="M3" s="136"/>
      <c r="N3" s="138"/>
      <c r="O3" s="137"/>
      <c r="P3" s="137"/>
      <c r="Q3" s="134"/>
      <c r="R3" s="134"/>
      <c r="X3" s="135"/>
      <c r="Y3" s="135"/>
      <c r="AA3" s="134" t="str" cm="1">
        <f t="array" ref="AA3" xml:space="preserve"> INDEX([1]!切語上字資料表[聲母拼音碼],AA$1)</f>
        <v>h</v>
      </c>
      <c r="AB3" s="135"/>
      <c r="AC3" s="135"/>
      <c r="AD3" s="134" t="str" cm="1">
        <f t="array" ref="AD3" xml:space="preserve"> INDEX([1]!切語下字資料表[韻母拼音碼],AD$1)</f>
        <v>ing</v>
      </c>
      <c r="AH3" s="135"/>
      <c r="AI3" s="135"/>
    </row>
    <row r="4" spans="1:35" s="145" customFormat="1" ht="18">
      <c r="A4" s="140" t="s">
        <v>0</v>
      </c>
      <c r="B4" s="140" t="s">
        <v>1481</v>
      </c>
      <c r="C4" s="140" t="s">
        <v>1482</v>
      </c>
      <c r="D4" s="140" t="s">
        <v>1483</v>
      </c>
      <c r="E4" s="141" t="s">
        <v>1484</v>
      </c>
      <c r="F4" s="141" t="s">
        <v>1485</v>
      </c>
      <c r="G4" s="142" t="s">
        <v>1486</v>
      </c>
      <c r="H4" s="140" t="s">
        <v>1487</v>
      </c>
      <c r="I4" s="143" t="s">
        <v>1488</v>
      </c>
      <c r="J4" s="143" t="s">
        <v>1489</v>
      </c>
      <c r="K4" s="143" t="s">
        <v>1361</v>
      </c>
      <c r="L4" s="143" t="s">
        <v>1359</v>
      </c>
      <c r="M4" s="143" t="s">
        <v>13125</v>
      </c>
      <c r="N4" s="143" t="s">
        <v>1490</v>
      </c>
      <c r="O4" s="144" t="s">
        <v>1491</v>
      </c>
      <c r="P4" s="144" t="s">
        <v>1492</v>
      </c>
      <c r="Q4" s="144" t="s">
        <v>1493</v>
      </c>
      <c r="R4" s="144" t="s">
        <v>1494</v>
      </c>
      <c r="S4" s="144" t="s">
        <v>15</v>
      </c>
      <c r="T4" s="144" t="s">
        <v>1495</v>
      </c>
      <c r="U4" s="225" t="s">
        <v>1496</v>
      </c>
      <c r="V4" s="144" t="s">
        <v>1497</v>
      </c>
      <c r="W4" s="144"/>
    </row>
    <row r="5" spans="1:35" ht="31.5">
      <c r="A5" s="205">
        <v>1</v>
      </c>
      <c r="B5" s="206" t="s">
        <v>1498</v>
      </c>
      <c r="C5" s="207" t="str">
        <f xml:space="preserve"> _xlfn.CONCAT(小韻資料表[[#This Row],[聲母拼音碼]],小韻資料表[[#This Row],[韻母拼音碼]],小韻資料表[[#This Row],[調號]])</f>
        <v>tong1</v>
      </c>
      <c r="D5" s="206" t="s">
        <v>278</v>
      </c>
      <c r="E5" s="208" t="s">
        <v>276</v>
      </c>
      <c r="F5" s="205">
        <v>1</v>
      </c>
      <c r="G5" s="209" t="s">
        <v>1499</v>
      </c>
      <c r="H5" s="205">
        <f xml:space="preserve"> LEN(小韻資料表[[#This Row],[小韻字集]])</f>
        <v>22</v>
      </c>
      <c r="I5" s="205" cm="1">
        <f t="array" ref="I5" xml:space="preserve"> MATCH(TRUE, ISNUMBER( SEARCH( LEFT(小韻資料表[[#This Row],[切語]],1), 切語上字資料表[切語上字]) ), 0)</f>
        <v>5</v>
      </c>
      <c r="J5" s="210" t="str" cm="1">
        <f t="array" ref="J5" xml:space="preserve"> INDEX(切語上字資料表[聲母], 小韻資料表[[#This Row],[上字表識別號]])</f>
        <v>端</v>
      </c>
      <c r="K5" s="210" t="str" cm="1">
        <f t="array" ref="K5" xml:space="preserve"> INDEX(切語上字資料表[聲母拼音碼], 小韻資料表[[#This Row],[上字表識別號]])</f>
        <v>t</v>
      </c>
      <c r="L5" s="210" t="str" cm="1">
        <f t="array" ref="L5" xml:space="preserve"> INDEX(切語上字資料表[清濁], 小韻資料表[[#This Row],[上字表識別號]])</f>
        <v>全清</v>
      </c>
      <c r="M5" s="223" t="str" cm="1">
        <f t="array" ref="M5" xml:space="preserve"> INDEX(切語上字資料表[發送收], 小韻資料表[[#This Row],[上字表識別號]])</f>
        <v>發聲</v>
      </c>
      <c r="N5" s="205" cm="1">
        <f t="array" ref="N5" xml:space="preserve"> MATCH(TRUE, ISNUMBER( SEARCH( RIGHT(小韻資料表[[#This Row],[切語]],1), 切語下字資料表[切語下字]) ), 0)</f>
        <v>1</v>
      </c>
      <c r="O5" s="207" t="str" cm="1">
        <f t="array" ref="O5" xml:space="preserve"> INDEX(切語下字資料表[韻母], 小韻資料表[[#This Row],[下字表識別號]])</f>
        <v>東開1</v>
      </c>
      <c r="P5" s="207" t="str" cm="1">
        <f t="array" ref="P5" xml:space="preserve"> INDEX(切語下字資料表[韻母拼音碼], 小韻資料表[[#This Row],[下字表識別號]])</f>
        <v>ong</v>
      </c>
      <c r="Q5" s="210" t="str" cm="1">
        <f t="array" ref="Q5" xml:space="preserve"> INDEX(設定表!$C$19:$C$23, INT( LEFT(小韻資料表[[#This Row],[目次編碼]],1) ))</f>
        <v>平</v>
      </c>
      <c r="R5" s="210">
        <f xml:space="preserve">  INDEX(設定表!$C$8:$C$15, MATCH( (RIGHT(小韻資料表[[#This Row],[清濁]]) &amp; 小韻資料表[[#This Row],[調]]), 設定表!$B$8:$B$15, 0))</f>
        <v>1</v>
      </c>
      <c r="S5" s="205" t="s">
        <v>309</v>
      </c>
      <c r="T5" s="205" t="s">
        <v>309</v>
      </c>
      <c r="U5" s="226" t="s">
        <v>309</v>
      </c>
      <c r="V5" s="146" t="s">
        <v>309</v>
      </c>
      <c r="X5" s="135"/>
      <c r="AA5" s="135"/>
      <c r="AB5" s="134"/>
      <c r="AC5" s="135"/>
      <c r="AD5" s="135"/>
      <c r="AH5" s="135"/>
      <c r="AI5" s="135"/>
    </row>
    <row r="6" spans="1:35" ht="94.5">
      <c r="A6" s="205">
        <v>2</v>
      </c>
      <c r="B6" s="206" t="s">
        <v>1500</v>
      </c>
      <c r="C6" s="207" t="str">
        <f xml:space="preserve"> _xlfn.CONCAT(小韻資料表[[#This Row],[聲母拼音碼]],小韻資料表[[#This Row],[韻母拼音碼]],小韻資料表[[#This Row],[調號]])</f>
        <v>tong5</v>
      </c>
      <c r="D6" s="206" t="s">
        <v>1501</v>
      </c>
      <c r="E6" s="208" t="s">
        <v>276</v>
      </c>
      <c r="F6" s="205">
        <v>2</v>
      </c>
      <c r="G6" s="209" t="s">
        <v>1502</v>
      </c>
      <c r="H6" s="205">
        <f xml:space="preserve"> LEN(小韻資料表[[#This Row],[小韻字集]])</f>
        <v>58</v>
      </c>
      <c r="I6" s="205" cm="1">
        <f t="array" ref="I6" xml:space="preserve"> MATCH(TRUE, ISNUMBER( SEARCH( LEFT(小韻資料表[[#This Row],[切語]],1), 切語上字資料表[切語上字]) ), 0)</f>
        <v>7</v>
      </c>
      <c r="J6" s="210" t="str" cm="1">
        <f t="array" ref="J6" xml:space="preserve"> INDEX(切語上字資料表[聲母], 小韻資料表[[#This Row],[上字表識別號]])</f>
        <v>定</v>
      </c>
      <c r="K6" s="210" t="str" cm="1">
        <f t="array" ref="K6" xml:space="preserve"> INDEX(切語上字資料表[聲母拼音碼], 小韻資料表[[#This Row],[上字表識別號]])</f>
        <v>t</v>
      </c>
      <c r="L6" s="210" t="str" cm="1">
        <f t="array" ref="L6" xml:space="preserve"> INDEX(切語上字資料表[清濁], 小韻資料表[[#This Row],[上字表識別號]])</f>
        <v>全濁</v>
      </c>
      <c r="M6" s="223" cm="1">
        <f t="array" ref="M6" xml:space="preserve"> INDEX(切語上字資料表[發送收], 小韻資料表[[#This Row],[上字表識別號]])</f>
        <v>0</v>
      </c>
      <c r="N6" s="205" cm="1">
        <f t="array" ref="N6" xml:space="preserve"> MATCH(TRUE, ISNUMBER( SEARCH( RIGHT(小韻資料表[[#This Row],[切語]],1), 切語下字資料表[切語下字]) ), 0)</f>
        <v>1</v>
      </c>
      <c r="O6" s="207" t="str" cm="1">
        <f t="array" ref="O6" xml:space="preserve"> INDEX(切語下字資料表[韻母], 小韻資料表[[#This Row],[下字表識別號]])</f>
        <v>東開1</v>
      </c>
      <c r="P6" s="207" t="str" cm="1">
        <f t="array" ref="P6" xml:space="preserve"> INDEX(切語下字資料表[韻母拼音碼], 小韻資料表[[#This Row],[下字表識別號]])</f>
        <v>ong</v>
      </c>
      <c r="Q6" s="210" t="str" cm="1">
        <f t="array" ref="Q6" xml:space="preserve"> INDEX(設定表!$C$19:$C$23, INT( LEFT(小韻資料表[[#This Row],[目次編碼]],1) ))</f>
        <v>平</v>
      </c>
      <c r="R6" s="210">
        <f xml:space="preserve">  INDEX(設定表!$C$8:$C$15, MATCH( (RIGHT(小韻資料表[[#This Row],[清濁]]) &amp; 小韻資料表[[#This Row],[調]]), 設定表!$B$8:$B$15, 0))</f>
        <v>5</v>
      </c>
      <c r="S6" s="205" t="s">
        <v>309</v>
      </c>
      <c r="T6" s="205" t="s">
        <v>309</v>
      </c>
      <c r="U6" s="226" t="s">
        <v>309</v>
      </c>
      <c r="V6" s="147" t="s">
        <v>309</v>
      </c>
      <c r="X6" s="135"/>
      <c r="AA6" s="135"/>
      <c r="AB6" s="134"/>
      <c r="AC6" s="135"/>
      <c r="AD6" s="135"/>
      <c r="AH6" s="135"/>
      <c r="AI6" s="135"/>
    </row>
    <row r="7" spans="1:35" ht="31.5">
      <c r="A7" s="205">
        <v>3</v>
      </c>
      <c r="B7" s="206" t="s">
        <v>1503</v>
      </c>
      <c r="C7" s="207" t="str">
        <f xml:space="preserve"> _xlfn.CONCAT(小韻資料表[[#This Row],[聲母拼音碼]],小韻資料表[[#This Row],[韻母拼音碼]],小韻資料表[[#This Row],[調號]])</f>
        <v>tiong1</v>
      </c>
      <c r="D7" s="206" t="s">
        <v>1504</v>
      </c>
      <c r="E7" s="208" t="s">
        <v>276</v>
      </c>
      <c r="F7" s="205">
        <v>3</v>
      </c>
      <c r="G7" s="209" t="s">
        <v>1505</v>
      </c>
      <c r="H7" s="205">
        <f xml:space="preserve"> LEN(小韻資料表[[#This Row],[小韻字集]])</f>
        <v>5</v>
      </c>
      <c r="I7" s="205" cm="1">
        <f t="array" ref="I7" xml:space="preserve"> MATCH(TRUE, ISNUMBER( SEARCH( LEFT(小韻資料表[[#This Row],[切語]],1), 切語上字資料表[切語上字]) ), 0)</f>
        <v>9</v>
      </c>
      <c r="J7" s="210" t="str" cm="1">
        <f t="array" ref="J7" xml:space="preserve"> INDEX(切語上字資料表[聲母], 小韻資料表[[#This Row],[上字表識別號]])</f>
        <v>知</v>
      </c>
      <c r="K7" s="210" t="str" cm="1">
        <f t="array" ref="K7" xml:space="preserve"> INDEX(切語上字資料表[聲母拼音碼], 小韻資料表[[#This Row],[上字表識別號]])</f>
        <v>t</v>
      </c>
      <c r="L7" s="210" t="str" cm="1">
        <f t="array" ref="L7" xml:space="preserve"> INDEX(切語上字資料表[清濁], 小韻資料表[[#This Row],[上字表識別號]])</f>
        <v>全清</v>
      </c>
      <c r="M7" s="223" t="str" cm="1">
        <f t="array" ref="M7" xml:space="preserve"> INDEX(切語上字資料表[發送收], 小韻資料表[[#This Row],[上字表識別號]])</f>
        <v>發聲</v>
      </c>
      <c r="N7" s="205" cm="1">
        <f t="array" ref="N7" xml:space="preserve"> MATCH(TRUE, ISNUMBER( SEARCH( RIGHT(小韻資料表[[#This Row],[切語]],1), 切語下字資料表[切語下字]) ), 0)</f>
        <v>5</v>
      </c>
      <c r="O7" s="207" t="str" cm="1">
        <f t="array" ref="O7" xml:space="preserve"> INDEX(切語下字資料表[韻母], 小韻資料表[[#This Row],[下字表識別號]])</f>
        <v>東開3</v>
      </c>
      <c r="P7" s="207" t="str" cm="1">
        <f t="array" ref="P7" xml:space="preserve"> INDEX(切語下字資料表[韻母拼音碼], 小韻資料表[[#This Row],[下字表識別號]])</f>
        <v>iong</v>
      </c>
      <c r="Q7" s="210" t="str" cm="1">
        <f t="array" ref="Q7" xml:space="preserve"> INDEX(設定表!$C$19:$C$23, INT( LEFT(小韻資料表[[#This Row],[目次編碼]],1) ))</f>
        <v>平</v>
      </c>
      <c r="R7" s="210">
        <f xml:space="preserve">  INDEX(設定表!$C$8:$C$15, MATCH( (RIGHT(小韻資料表[[#This Row],[清濁]]) &amp; 小韻資料表[[#This Row],[調]]), 設定表!$B$8:$B$15, 0))</f>
        <v>1</v>
      </c>
      <c r="S7" s="205" t="s">
        <v>309</v>
      </c>
      <c r="T7" s="205" t="s">
        <v>309</v>
      </c>
      <c r="U7" s="226" t="s">
        <v>309</v>
      </c>
      <c r="V7" s="146" t="s">
        <v>309</v>
      </c>
      <c r="X7" s="135"/>
      <c r="AA7" s="135"/>
      <c r="AB7" s="134"/>
      <c r="AC7" s="135"/>
      <c r="AD7" s="135"/>
      <c r="AH7" s="135"/>
      <c r="AI7" s="135"/>
    </row>
    <row r="8" spans="1:35" ht="31.5">
      <c r="A8" s="205">
        <v>4</v>
      </c>
      <c r="B8" s="206" t="s">
        <v>1506</v>
      </c>
      <c r="C8" s="207" t="str">
        <f xml:space="preserve"> _xlfn.CONCAT(小韻資料表[[#This Row],[聲母拼音碼]],小韻資料表[[#This Row],[韻母拼音碼]],小韻資料表[[#This Row],[調號]])</f>
        <v>tiong5</v>
      </c>
      <c r="D8" s="206" t="s">
        <v>1507</v>
      </c>
      <c r="E8" s="208" t="s">
        <v>276</v>
      </c>
      <c r="F8" s="205">
        <v>4</v>
      </c>
      <c r="G8" s="209" t="s">
        <v>1508</v>
      </c>
      <c r="H8" s="205">
        <f xml:space="preserve"> LEN(小韻資料表[[#This Row],[小韻字集]])</f>
        <v>8</v>
      </c>
      <c r="I8" s="205" cm="1">
        <f t="array" ref="I8" xml:space="preserve"> MATCH(TRUE, ISNUMBER( SEARCH( LEFT(小韻資料表[[#This Row],[切語]],1), 切語上字資料表[切語上字]) ), 0)</f>
        <v>11</v>
      </c>
      <c r="J8" s="210" t="str" cm="1">
        <f t="array" ref="J8" xml:space="preserve"> INDEX(切語上字資料表[聲母], 小韻資料表[[#This Row],[上字表識別號]])</f>
        <v>澄</v>
      </c>
      <c r="K8" s="210" t="str" cm="1">
        <f t="array" ref="K8" xml:space="preserve"> INDEX(切語上字資料表[聲母拼音碼], 小韻資料表[[#This Row],[上字表識別號]])</f>
        <v>t</v>
      </c>
      <c r="L8" s="210" t="str" cm="1">
        <f t="array" ref="L8" xml:space="preserve"> INDEX(切語上字資料表[清濁], 小韻資料表[[#This Row],[上字表識別號]])</f>
        <v>全濁</v>
      </c>
      <c r="M8" s="223" cm="1">
        <f t="array" ref="M8" xml:space="preserve"> INDEX(切語上字資料表[發送收], 小韻資料表[[#This Row],[上字表識別號]])</f>
        <v>0</v>
      </c>
      <c r="N8" s="205" cm="1">
        <f t="array" ref="N8" xml:space="preserve"> MATCH(TRUE, ISNUMBER( SEARCH( RIGHT(小韻資料表[[#This Row],[切語]],1), 切語下字資料表[切語下字]) ), 0)</f>
        <v>5</v>
      </c>
      <c r="O8" s="207" t="str" cm="1">
        <f t="array" ref="O8" xml:space="preserve"> INDEX(切語下字資料表[韻母], 小韻資料表[[#This Row],[下字表識別號]])</f>
        <v>東開3</v>
      </c>
      <c r="P8" s="207" t="str" cm="1">
        <f t="array" ref="P8" xml:space="preserve"> INDEX(切語下字資料表[韻母拼音碼], 小韻資料表[[#This Row],[下字表識別號]])</f>
        <v>iong</v>
      </c>
      <c r="Q8" s="210" t="str" cm="1">
        <f t="array" ref="Q8" xml:space="preserve"> INDEX(設定表!$C$19:$C$23, INT( LEFT(小韻資料表[[#This Row],[目次編碼]],1) ))</f>
        <v>平</v>
      </c>
      <c r="R8" s="210">
        <f xml:space="preserve">  INDEX(設定表!$C$8:$C$15, MATCH( (RIGHT(小韻資料表[[#This Row],[清濁]]) &amp; 小韻資料表[[#This Row],[調]]), 設定表!$B$8:$B$15, 0))</f>
        <v>5</v>
      </c>
      <c r="S8" s="205" t="s">
        <v>309</v>
      </c>
      <c r="T8" s="205" t="s">
        <v>309</v>
      </c>
      <c r="U8" s="226" t="s">
        <v>309</v>
      </c>
      <c r="V8" s="147" t="s">
        <v>309</v>
      </c>
      <c r="X8" s="135"/>
      <c r="AA8" s="135"/>
      <c r="AB8" s="134"/>
      <c r="AC8" s="135"/>
      <c r="AD8" s="135"/>
      <c r="AH8" s="135"/>
      <c r="AI8" s="135"/>
    </row>
    <row r="9" spans="1:35" ht="31.5">
      <c r="A9" s="205">
        <v>5</v>
      </c>
      <c r="B9" s="206" t="s">
        <v>1509</v>
      </c>
      <c r="C9" s="207" t="str">
        <f xml:space="preserve"> _xlfn.CONCAT(小韻資料表[[#This Row],[聲母拼音碼]],小韻資料表[[#This Row],[韻母拼音碼]],小韻資料表[[#This Row],[調號]])</f>
        <v>ciong1</v>
      </c>
      <c r="D9" s="206" t="s">
        <v>1510</v>
      </c>
      <c r="E9" s="208" t="s">
        <v>276</v>
      </c>
      <c r="F9" s="205">
        <v>5</v>
      </c>
      <c r="G9" s="209" t="s">
        <v>1511</v>
      </c>
      <c r="H9" s="205">
        <f xml:space="preserve"> LEN(小韻資料表[[#This Row],[小韻字集]])</f>
        <v>18</v>
      </c>
      <c r="I9" s="205" cm="1">
        <f t="array" ref="I9" xml:space="preserve"> MATCH(TRUE, ISNUMBER( SEARCH( LEFT(小韻資料表[[#This Row],[切語]],1), 切語上字資料表[切語上字]) ), 0)</f>
        <v>30</v>
      </c>
      <c r="J9" s="210" t="str" cm="1">
        <f t="array" ref="J9" xml:space="preserve"> INDEX(切語上字資料表[聲母], 小韻資料表[[#This Row],[上字表識別號]])</f>
        <v>照</v>
      </c>
      <c r="K9" s="210" t="str" cm="1">
        <f t="array" ref="K9" xml:space="preserve"> INDEX(切語上字資料表[聲母拼音碼], 小韻資料表[[#This Row],[上字表識別號]])</f>
        <v>c</v>
      </c>
      <c r="L9" s="210" t="str" cm="1">
        <f t="array" ref="L9" xml:space="preserve"> INDEX(切語上字資料表[清濁], 小韻資料表[[#This Row],[上字表識別號]])</f>
        <v>全清</v>
      </c>
      <c r="M9" s="223" t="str" cm="1">
        <f t="array" ref="M9" xml:space="preserve"> INDEX(切語上字資料表[發送收], 小韻資料表[[#This Row],[上字表識別號]])</f>
        <v>發聲</v>
      </c>
      <c r="N9" s="205" cm="1">
        <f t="array" ref="N9" xml:space="preserve"> MATCH(TRUE, ISNUMBER( SEARCH( RIGHT(小韻資料表[[#This Row],[切語]],1), 切語下字資料表[切語下字]) ), 0)</f>
        <v>5</v>
      </c>
      <c r="O9" s="207" t="str" cm="1">
        <f t="array" ref="O9" xml:space="preserve"> INDEX(切語下字資料表[韻母], 小韻資料表[[#This Row],[下字表識別號]])</f>
        <v>東開3</v>
      </c>
      <c r="P9" s="207" t="str" cm="1">
        <f t="array" ref="P9" xml:space="preserve"> INDEX(切語下字資料表[韻母拼音碼], 小韻資料表[[#This Row],[下字表識別號]])</f>
        <v>iong</v>
      </c>
      <c r="Q9" s="210" t="str" cm="1">
        <f t="array" ref="Q9" xml:space="preserve"> INDEX(設定表!$C$19:$C$23, INT( LEFT(小韻資料表[[#This Row],[目次編碼]],1) ))</f>
        <v>平</v>
      </c>
      <c r="R9" s="210">
        <f xml:space="preserve">  INDEX(設定表!$C$8:$C$15, MATCH( (RIGHT(小韻資料表[[#This Row],[清濁]]) &amp; 小韻資料表[[#This Row],[調]]), 設定表!$B$8:$B$15, 0))</f>
        <v>1</v>
      </c>
      <c r="S9" s="205" t="s">
        <v>309</v>
      </c>
      <c r="T9" s="205" t="s">
        <v>309</v>
      </c>
      <c r="U9" s="226" t="s">
        <v>1512</v>
      </c>
      <c r="V9" s="146" t="s">
        <v>309</v>
      </c>
      <c r="X9" s="135"/>
      <c r="AA9" s="135"/>
      <c r="AB9" s="134"/>
      <c r="AC9" s="135"/>
      <c r="AD9" s="135"/>
      <c r="AH9" s="135"/>
      <c r="AI9" s="135"/>
    </row>
    <row r="10" spans="1:35" ht="31.5">
      <c r="A10" s="205">
        <v>6</v>
      </c>
      <c r="B10" s="206" t="s">
        <v>1513</v>
      </c>
      <c r="C10" s="207" t="str">
        <f xml:space="preserve"> _xlfn.CONCAT(小韻資料表[[#This Row],[聲母拼音碼]],小韻資料表[[#This Row],[韻母拼音碼]],小韻資料表[[#This Row],[調號]])</f>
        <v>thiong1</v>
      </c>
      <c r="D10" s="206" t="s">
        <v>1514</v>
      </c>
      <c r="E10" s="208" t="s">
        <v>276</v>
      </c>
      <c r="F10" s="205">
        <v>6</v>
      </c>
      <c r="G10" s="209" t="s">
        <v>1515</v>
      </c>
      <c r="H10" s="205">
        <f xml:space="preserve"> LEN(小韻資料表[[#This Row],[小韻字集]])</f>
        <v>3</v>
      </c>
      <c r="I10" s="205" cm="1">
        <f t="array" ref="I10" xml:space="preserve"> MATCH(TRUE, ISNUMBER( SEARCH( LEFT(小韻資料表[[#This Row],[切語]],1), 切語上字資料表[切語上字]) ), 0)</f>
        <v>10</v>
      </c>
      <c r="J10" s="210" t="str" cm="1">
        <f t="array" ref="J10" xml:space="preserve"> INDEX(切語上字資料表[聲母], 小韻資料表[[#This Row],[上字表識別號]])</f>
        <v>徹</v>
      </c>
      <c r="K10" s="210" t="str" cm="1">
        <f t="array" ref="K10" xml:space="preserve"> INDEX(切語上字資料表[聲母拼音碼], 小韻資料表[[#This Row],[上字表識別號]])</f>
        <v>th</v>
      </c>
      <c r="L10" s="210" t="str" cm="1">
        <f t="array" ref="L10" xml:space="preserve"> INDEX(切語上字資料表[清濁], 小韻資料表[[#This Row],[上字表識別號]])</f>
        <v>次清</v>
      </c>
      <c r="M10" s="223" t="str" cm="1">
        <f t="array" ref="M10" xml:space="preserve"> INDEX(切語上字資料表[發送收], 小韻資料表[[#This Row],[上字表識別號]])</f>
        <v>送氣</v>
      </c>
      <c r="N10" s="205" cm="1">
        <f t="array" ref="N10" xml:space="preserve"> MATCH(TRUE, ISNUMBER( SEARCH( RIGHT(小韻資料表[[#This Row],[切語]],1), 切語下字資料表[切語下字]) ), 0)</f>
        <v>5</v>
      </c>
      <c r="O10" s="207" t="str" cm="1">
        <f t="array" ref="O10" xml:space="preserve"> INDEX(切語下字資料表[韻母], 小韻資料表[[#This Row],[下字表識別號]])</f>
        <v>東開3</v>
      </c>
      <c r="P10" s="207" t="str" cm="1">
        <f t="array" ref="P10" xml:space="preserve"> INDEX(切語下字資料表[韻母拼音碼], 小韻資料表[[#This Row],[下字表識別號]])</f>
        <v>iong</v>
      </c>
      <c r="Q10" s="210" t="str" cm="1">
        <f t="array" ref="Q10" xml:space="preserve"> INDEX(設定表!$C$19:$C$23, INT( LEFT(小韻資料表[[#This Row],[目次編碼]],1) ))</f>
        <v>平</v>
      </c>
      <c r="R10" s="210">
        <f xml:space="preserve">  INDEX(設定表!$C$8:$C$15, MATCH( (RIGHT(小韻資料表[[#This Row],[清濁]]) &amp; 小韻資料表[[#This Row],[調]]), 設定表!$B$8:$B$15, 0))</f>
        <v>1</v>
      </c>
      <c r="S10" s="205" t="s">
        <v>309</v>
      </c>
      <c r="T10" s="205" t="s">
        <v>309</v>
      </c>
      <c r="U10" s="226" t="s">
        <v>309</v>
      </c>
      <c r="V10" s="147" t="s">
        <v>309</v>
      </c>
      <c r="X10" s="135"/>
      <c r="AA10" s="135"/>
      <c r="AB10" s="134"/>
      <c r="AC10" s="135"/>
      <c r="AD10" s="135"/>
      <c r="AH10" s="135"/>
      <c r="AI10" s="135"/>
    </row>
    <row r="11" spans="1:35" ht="31.5">
      <c r="A11" s="205">
        <v>7</v>
      </c>
      <c r="B11" s="206" t="s">
        <v>1516</v>
      </c>
      <c r="C11" s="207" t="str">
        <f xml:space="preserve"> _xlfn.CONCAT(小韻資料表[[#This Row],[聲母拼音碼]],小韻資料表[[#This Row],[韻母拼音碼]],小韻資料表[[#This Row],[調號]])</f>
        <v>ciong5</v>
      </c>
      <c r="D11" s="206" t="s">
        <v>1517</v>
      </c>
      <c r="E11" s="208" t="s">
        <v>276</v>
      </c>
      <c r="F11" s="205">
        <v>7</v>
      </c>
      <c r="G11" s="209" t="s">
        <v>1518</v>
      </c>
      <c r="H11" s="205">
        <f xml:space="preserve"> LEN(小韻資料表[[#This Row],[小韻字集]])</f>
        <v>5</v>
      </c>
      <c r="I11" s="205" cm="1">
        <f t="array" ref="I11" xml:space="preserve"> MATCH(TRUE, ISNUMBER( SEARCH( LEFT(小韻資料表[[#This Row],[切語]],1), 切語上字資料表[切語上字]) ), 0)</f>
        <v>28</v>
      </c>
      <c r="J11" s="210" t="str" cm="1">
        <f t="array" ref="J11" xml:space="preserve"> INDEX(切語上字資料表[聲母], 小韻資料表[[#This Row],[上字表識別號]])</f>
        <v>床</v>
      </c>
      <c r="K11" s="210" t="str" cm="1">
        <f t="array" ref="K11" xml:space="preserve"> INDEX(切語上字資料表[聲母拼音碼], 小韻資料表[[#This Row],[上字表識別號]])</f>
        <v>c</v>
      </c>
      <c r="L11" s="210" t="str" cm="1">
        <f t="array" ref="L11" xml:space="preserve"> INDEX(切語上字資料表[清濁], 小韻資料表[[#This Row],[上字表識別號]])</f>
        <v>全濁</v>
      </c>
      <c r="M11" s="223" cm="1">
        <f t="array" ref="M11" xml:space="preserve"> INDEX(切語上字資料表[發送收], 小韻資料表[[#This Row],[上字表識別號]])</f>
        <v>0</v>
      </c>
      <c r="N11" s="205" cm="1">
        <f t="array" ref="N11" xml:space="preserve"> MATCH(TRUE, ISNUMBER( SEARCH( RIGHT(小韻資料表[[#This Row],[切語]],1), 切語下字資料表[切語下字]) ), 0)</f>
        <v>5</v>
      </c>
      <c r="O11" s="207" t="str" cm="1">
        <f t="array" ref="O11" xml:space="preserve"> INDEX(切語下字資料表[韻母], 小韻資料表[[#This Row],[下字表識別號]])</f>
        <v>東開3</v>
      </c>
      <c r="P11" s="207" t="str" cm="1">
        <f t="array" ref="P11" xml:space="preserve"> INDEX(切語下字資料表[韻母拼音碼], 小韻資料表[[#This Row],[下字表識別號]])</f>
        <v>iong</v>
      </c>
      <c r="Q11" s="210" t="str" cm="1">
        <f t="array" ref="Q11" xml:space="preserve"> INDEX(設定表!$C$19:$C$23, INT( LEFT(小韻資料表[[#This Row],[目次編碼]],1) ))</f>
        <v>平</v>
      </c>
      <c r="R11" s="210">
        <f xml:space="preserve">  INDEX(設定表!$C$8:$C$15, MATCH( (RIGHT(小韻資料表[[#This Row],[清濁]]) &amp; 小韻資料表[[#This Row],[調]]), 設定表!$B$8:$B$15, 0))</f>
        <v>5</v>
      </c>
      <c r="S11" s="205" t="s">
        <v>309</v>
      </c>
      <c r="T11" s="205" t="s">
        <v>309</v>
      </c>
      <c r="U11" s="226" t="s">
        <v>309</v>
      </c>
      <c r="V11" s="146" t="s">
        <v>309</v>
      </c>
      <c r="X11" s="135"/>
      <c r="AA11" s="135"/>
      <c r="AB11" s="134"/>
      <c r="AC11" s="135"/>
      <c r="AD11" s="135"/>
      <c r="AH11" s="135"/>
      <c r="AI11" s="135"/>
    </row>
    <row r="12" spans="1:35" ht="31.5">
      <c r="A12" s="205">
        <v>8</v>
      </c>
      <c r="B12" s="206" t="s">
        <v>1519</v>
      </c>
      <c r="C12" s="207" t="str">
        <f xml:space="preserve"> _xlfn.CONCAT(小韻資料表[[#This Row],[聲母拼音碼]],小韻資料表[[#This Row],[韻母拼音碼]],小韻資料表[[#This Row],[調號]])</f>
        <v>siong1</v>
      </c>
      <c r="D12" s="206" t="s">
        <v>1520</v>
      </c>
      <c r="E12" s="208" t="s">
        <v>276</v>
      </c>
      <c r="F12" s="205">
        <v>8</v>
      </c>
      <c r="G12" s="209" t="s">
        <v>1521</v>
      </c>
      <c r="H12" s="205">
        <f xml:space="preserve"> LEN(小韻資料表[[#This Row],[小韻字集]])</f>
        <v>12</v>
      </c>
      <c r="I12" s="205" cm="1">
        <f t="array" ref="I12" xml:space="preserve"> MATCH(TRUE, ISNUMBER( SEARCH( LEFT(小韻資料表[[#This Row],[切語]],1), 切語上字資料表[切語上字]) ), 0)</f>
        <v>24</v>
      </c>
      <c r="J12" s="210" t="str" cm="1">
        <f t="array" ref="J12" xml:space="preserve"> INDEX(切語上字資料表[聲母], 小韻資料表[[#This Row],[上字表識別號]])</f>
        <v>心</v>
      </c>
      <c r="K12" s="210" t="str" cm="1">
        <f t="array" ref="K12" xml:space="preserve"> INDEX(切語上字資料表[聲母拼音碼], 小韻資料表[[#This Row],[上字表識別號]])</f>
        <v>s</v>
      </c>
      <c r="L12" s="210" t="str" cm="1">
        <f t="array" ref="L12" xml:space="preserve"> INDEX(切語上字資料表[清濁], 小韻資料表[[#This Row],[上字表識別號]])</f>
        <v>全清</v>
      </c>
      <c r="M12" s="223" t="str" cm="1">
        <f t="array" ref="M12" xml:space="preserve"> INDEX(切語上字資料表[發送收], 小韻資料表[[#This Row],[上字表識別號]])</f>
        <v>送氣</v>
      </c>
      <c r="N12" s="205" cm="1">
        <f t="array" ref="N12" xml:space="preserve"> MATCH(TRUE, ISNUMBER( SEARCH( RIGHT(小韻資料表[[#This Row],[切語]],1), 切語下字資料表[切語下字]) ), 0)</f>
        <v>5</v>
      </c>
      <c r="O12" s="207" t="str" cm="1">
        <f t="array" ref="O12" xml:space="preserve"> INDEX(切語下字資料表[韻母], 小韻資料表[[#This Row],[下字表識別號]])</f>
        <v>東開3</v>
      </c>
      <c r="P12" s="207" t="str" cm="1">
        <f t="array" ref="P12" xml:space="preserve"> INDEX(切語下字資料表[韻母拼音碼], 小韻資料表[[#This Row],[下字表識別號]])</f>
        <v>iong</v>
      </c>
      <c r="Q12" s="210" t="str" cm="1">
        <f t="array" ref="Q12" xml:space="preserve"> INDEX(設定表!$C$19:$C$23, INT( LEFT(小韻資料表[[#This Row],[目次編碼]],1) ))</f>
        <v>平</v>
      </c>
      <c r="R12" s="210">
        <f xml:space="preserve">  INDEX(設定表!$C$8:$C$15, MATCH( (RIGHT(小韻資料表[[#This Row],[清濁]]) &amp; 小韻資料表[[#This Row],[調]]), 設定表!$B$8:$B$15, 0))</f>
        <v>1</v>
      </c>
      <c r="S12" s="205" t="s">
        <v>309</v>
      </c>
      <c r="T12" s="205" t="s">
        <v>309</v>
      </c>
      <c r="U12" s="226" t="s">
        <v>309</v>
      </c>
      <c r="V12" s="147" t="s">
        <v>309</v>
      </c>
      <c r="X12" s="135"/>
      <c r="AA12" s="135"/>
      <c r="AB12" s="134"/>
      <c r="AC12" s="135"/>
      <c r="AD12" s="135"/>
      <c r="AH12" s="135"/>
      <c r="AI12" s="135"/>
    </row>
    <row r="13" spans="1:35" ht="31.5">
      <c r="A13" s="205">
        <v>9</v>
      </c>
      <c r="B13" s="206" t="s">
        <v>1522</v>
      </c>
      <c r="C13" s="207" t="str">
        <f xml:space="preserve"> _xlfn.CONCAT(小韻資料表[[#This Row],[聲母拼音碼]],小韻資料表[[#This Row],[韻母拼音碼]],小韻資料表[[#This Row],[調號]])</f>
        <v>jiong5</v>
      </c>
      <c r="D13" s="206" t="s">
        <v>1523</v>
      </c>
      <c r="E13" s="208" t="s">
        <v>276</v>
      </c>
      <c r="F13" s="205">
        <v>9</v>
      </c>
      <c r="G13" s="209" t="s">
        <v>1524</v>
      </c>
      <c r="H13" s="205">
        <f xml:space="preserve"> LEN(小韻資料表[[#This Row],[小韻字集]])</f>
        <v>12</v>
      </c>
      <c r="I13" s="205" cm="1">
        <f t="array" ref="I13" xml:space="preserve"> MATCH(TRUE, ISNUMBER( SEARCH( LEFT(小韻資料表[[#This Row],[切語]],1), 切語上字資料表[切語上字]) ), 0)</f>
        <v>41</v>
      </c>
      <c r="J13" s="210" t="str" cm="1">
        <f t="array" ref="J13" xml:space="preserve"> INDEX(切語上字資料表[聲母], 小韻資料表[[#This Row],[上字表識別號]])</f>
        <v>日</v>
      </c>
      <c r="K13" s="210" t="str" cm="1">
        <f t="array" ref="K13" xml:space="preserve"> INDEX(切語上字資料表[聲母拼音碼], 小韻資料表[[#This Row],[上字表識別號]])</f>
        <v>j</v>
      </c>
      <c r="L13" s="210" t="str" cm="1">
        <f t="array" ref="L13" xml:space="preserve"> INDEX(切語上字資料表[清濁], 小韻資料表[[#This Row],[上字表識別號]])</f>
        <v>次濁</v>
      </c>
      <c r="M13" s="223" t="str" cm="1">
        <f t="array" ref="M13" xml:space="preserve"> INDEX(切語上字資料表[發送收], 小韻資料表[[#This Row],[上字表識別號]])</f>
        <v>收聲</v>
      </c>
      <c r="N13" s="205" cm="1">
        <f t="array" ref="N13" xml:space="preserve"> MATCH(TRUE, ISNUMBER( SEARCH( RIGHT(小韻資料表[[#This Row],[切語]],1), 切語下字資料表[切語下字]) ), 0)</f>
        <v>5</v>
      </c>
      <c r="O13" s="207" t="str" cm="1">
        <f t="array" ref="O13" xml:space="preserve"> INDEX(切語下字資料表[韻母], 小韻資料表[[#This Row],[下字表識別號]])</f>
        <v>東開3</v>
      </c>
      <c r="P13" s="207" t="str" cm="1">
        <f t="array" ref="P13" xml:space="preserve"> INDEX(切語下字資料表[韻母拼音碼], 小韻資料表[[#This Row],[下字表識別號]])</f>
        <v>iong</v>
      </c>
      <c r="Q13" s="210" t="str" cm="1">
        <f t="array" ref="Q13" xml:space="preserve"> INDEX(設定表!$C$19:$C$23, INT( LEFT(小韻資料表[[#This Row],[目次編碼]],1) ))</f>
        <v>平</v>
      </c>
      <c r="R13" s="210">
        <f xml:space="preserve">  INDEX(設定表!$C$8:$C$15, MATCH( (RIGHT(小韻資料表[[#This Row],[清濁]]) &amp; 小韻資料表[[#This Row],[調]]), 設定表!$B$8:$B$15, 0))</f>
        <v>5</v>
      </c>
      <c r="S13" s="205" t="s">
        <v>309</v>
      </c>
      <c r="T13" s="205" t="s">
        <v>309</v>
      </c>
      <c r="U13" s="226" t="s">
        <v>309</v>
      </c>
      <c r="V13" s="146" t="s">
        <v>309</v>
      </c>
      <c r="X13" s="135"/>
      <c r="Y13" s="135"/>
      <c r="AA13" s="135"/>
      <c r="AB13" s="134"/>
      <c r="AC13" s="135"/>
      <c r="AD13" s="135"/>
      <c r="AH13" s="135"/>
      <c r="AI13" s="135"/>
    </row>
    <row r="14" spans="1:35" ht="31.5">
      <c r="A14" s="205">
        <v>10</v>
      </c>
      <c r="B14" s="206" t="s">
        <v>1525</v>
      </c>
      <c r="C14" s="207" t="str">
        <f xml:space="preserve"> _xlfn.CONCAT(小韻資料表[[#This Row],[聲母拼音碼]],小韻資料表[[#This Row],[韻母拼音碼]],小韻資料表[[#This Row],[調號]])</f>
        <v>kiong1</v>
      </c>
      <c r="D14" s="206" t="s">
        <v>1526</v>
      </c>
      <c r="E14" s="208" t="s">
        <v>276</v>
      </c>
      <c r="F14" s="205">
        <v>10</v>
      </c>
      <c r="G14" s="209" t="s">
        <v>1527</v>
      </c>
      <c r="H14" s="205">
        <f xml:space="preserve"> LEN(小韻資料表[[#This Row],[小韻字集]])</f>
        <v>6</v>
      </c>
      <c r="I14" s="205" cm="1">
        <f t="array" ref="I14" xml:space="preserve"> MATCH(TRUE, ISNUMBER( SEARCH( LEFT(小韻資料表[[#This Row],[切語]],1), 切語上字資料表[切語上字]) ), 0)</f>
        <v>1</v>
      </c>
      <c r="J14" s="210" t="str" cm="1">
        <f t="array" ref="J14" xml:space="preserve"> INDEX(切語上字資料表[聲母], 小韻資料表[[#This Row],[上字表識別號]])</f>
        <v>見</v>
      </c>
      <c r="K14" s="210" t="str" cm="1">
        <f t="array" ref="K14" xml:space="preserve"> INDEX(切語上字資料表[聲母拼音碼], 小韻資料表[[#This Row],[上字表識別號]])</f>
        <v>k</v>
      </c>
      <c r="L14" s="210" t="str" cm="1">
        <f t="array" ref="L14" xml:space="preserve"> INDEX(切語上字資料表[清濁], 小韻資料表[[#This Row],[上字表識別號]])</f>
        <v>全清</v>
      </c>
      <c r="M14" s="223" t="str" cm="1">
        <f t="array" ref="M14" xml:space="preserve"> INDEX(切語上字資料表[發送收], 小韻資料表[[#This Row],[上字表識別號]])</f>
        <v>發聲</v>
      </c>
      <c r="N14" s="205" cm="1">
        <f t="array" ref="N14" xml:space="preserve"> MATCH(TRUE, ISNUMBER( SEARCH( RIGHT(小韻資料表[[#This Row],[切語]],1), 切語下字資料表[切語下字]) ), 0)</f>
        <v>5</v>
      </c>
      <c r="O14" s="207" t="str" cm="1">
        <f t="array" ref="O14" xml:space="preserve"> INDEX(切語下字資料表[韻母], 小韻資料表[[#This Row],[下字表識別號]])</f>
        <v>東開3</v>
      </c>
      <c r="P14" s="207" t="str" cm="1">
        <f t="array" ref="P14" xml:space="preserve"> INDEX(切語下字資料表[韻母拼音碼], 小韻資料表[[#This Row],[下字表識別號]])</f>
        <v>iong</v>
      </c>
      <c r="Q14" s="210" t="str" cm="1">
        <f t="array" ref="Q14" xml:space="preserve"> INDEX(設定表!$C$19:$C$23, INT( LEFT(小韻資料表[[#This Row],[目次編碼]],1) ))</f>
        <v>平</v>
      </c>
      <c r="R14" s="210">
        <f xml:space="preserve">  INDEX(設定表!$C$8:$C$15, MATCH( (RIGHT(小韻資料表[[#This Row],[清濁]]) &amp; 小韻資料表[[#This Row],[調]]), 設定表!$B$8:$B$15, 0))</f>
        <v>1</v>
      </c>
      <c r="S14" s="205" t="s">
        <v>309</v>
      </c>
      <c r="T14" s="205" t="s">
        <v>309</v>
      </c>
      <c r="U14" s="226" t="s">
        <v>309</v>
      </c>
      <c r="V14" s="147" t="s">
        <v>309</v>
      </c>
      <c r="X14" s="135"/>
      <c r="Y14" s="135"/>
      <c r="AA14" s="135"/>
      <c r="AB14" s="134"/>
      <c r="AC14" s="135"/>
      <c r="AD14" s="135"/>
      <c r="AH14" s="135"/>
      <c r="AI14" s="135"/>
    </row>
    <row r="15" spans="1:35" ht="31.5">
      <c r="A15" s="205">
        <v>11</v>
      </c>
      <c r="B15" s="206" t="s">
        <v>1528</v>
      </c>
      <c r="C15" s="207" t="str">
        <f xml:space="preserve"> _xlfn.CONCAT(小韻資料表[[#This Row],[聲母拼音碼]],小韻資料表[[#This Row],[韻母拼音碼]],小韻資料表[[#This Row],[調號]])</f>
        <v>Øiong5</v>
      </c>
      <c r="D15" s="206" t="s">
        <v>1529</v>
      </c>
      <c r="E15" s="208" t="s">
        <v>276</v>
      </c>
      <c r="F15" s="205">
        <v>11</v>
      </c>
      <c r="G15" s="209" t="s">
        <v>1530</v>
      </c>
      <c r="H15" s="205">
        <f xml:space="preserve"> LEN(小韻資料表[[#This Row],[小韻字集]])</f>
        <v>3</v>
      </c>
      <c r="I15" s="205" cm="1">
        <f t="array" ref="I15" xml:space="preserve"> MATCH(TRUE, ISNUMBER( SEARCH( LEFT(小韻資料表[[#This Row],[切語]],1), 切語上字資料表[切語上字]) ), 0)</f>
        <v>39</v>
      </c>
      <c r="J15" s="210" t="str" cm="1">
        <f t="array" ref="J15" xml:space="preserve"> INDEX(切語上字資料表[聲母], 小韻資料表[[#This Row],[上字表識別號]])</f>
        <v>喻</v>
      </c>
      <c r="K15" s="210" t="str" cm="1">
        <f t="array" ref="K15" xml:space="preserve"> INDEX(切語上字資料表[聲母拼音碼], 小韻資料表[[#This Row],[上字表識別號]])</f>
        <v>Ø</v>
      </c>
      <c r="L15" s="210" t="str" cm="1">
        <f t="array" ref="L15" xml:space="preserve"> INDEX(切語上字資料表[清濁], 小韻資料表[[#This Row],[上字表識別號]])</f>
        <v>次濁</v>
      </c>
      <c r="M15" s="223" t="str" cm="1">
        <f t="array" ref="M15" xml:space="preserve"> INDEX(切語上字資料表[發送收], 小韻資料表[[#This Row],[上字表識別號]])</f>
        <v>發聲</v>
      </c>
      <c r="N15" s="205" cm="1">
        <f t="array" ref="N15" xml:space="preserve"> MATCH(TRUE, ISNUMBER( SEARCH( RIGHT(小韻資料表[[#This Row],[切語]],1), 切語下字資料表[切語下字]) ), 0)</f>
        <v>5</v>
      </c>
      <c r="O15" s="207" t="str" cm="1">
        <f t="array" ref="O15" xml:space="preserve"> INDEX(切語下字資料表[韻母], 小韻資料表[[#This Row],[下字表識別號]])</f>
        <v>東開3</v>
      </c>
      <c r="P15" s="207" t="str" cm="1">
        <f t="array" ref="P15" xml:space="preserve"> INDEX(切語下字資料表[韻母拼音碼], 小韻資料表[[#This Row],[下字表識別號]])</f>
        <v>iong</v>
      </c>
      <c r="Q15" s="210" t="str" cm="1">
        <f t="array" ref="Q15" xml:space="preserve"> INDEX(設定表!$C$19:$C$23, INT( LEFT(小韻資料表[[#This Row],[目次編碼]],1) ))</f>
        <v>平</v>
      </c>
      <c r="R15" s="210">
        <f xml:space="preserve">  INDEX(設定表!$C$8:$C$15, MATCH( (RIGHT(小韻資料表[[#This Row],[清濁]]) &amp; 小韻資料表[[#This Row],[調]]), 設定表!$B$8:$B$15, 0))</f>
        <v>5</v>
      </c>
      <c r="S15" s="205" t="s">
        <v>309</v>
      </c>
      <c r="T15" s="205" t="s">
        <v>309</v>
      </c>
      <c r="U15" s="226" t="s">
        <v>309</v>
      </c>
      <c r="V15" s="146"/>
      <c r="X15" s="135"/>
      <c r="Y15" s="135"/>
      <c r="AA15" s="135"/>
      <c r="AB15" s="134"/>
      <c r="AC15" s="135"/>
      <c r="AD15" s="135"/>
      <c r="AH15" s="135"/>
      <c r="AI15" s="135"/>
    </row>
    <row r="16" spans="1:35" ht="31.5">
      <c r="A16" s="205">
        <v>12</v>
      </c>
      <c r="B16" s="206" t="s">
        <v>1531</v>
      </c>
      <c r="C16" s="207" t="str">
        <f xml:space="preserve"> _xlfn.CONCAT(小韻資料表[[#This Row],[聲母拼音碼]],小韻資料表[[#This Row],[韻母拼音碼]],小韻資料表[[#This Row],[調號]])</f>
        <v>Øiong5</v>
      </c>
      <c r="D16" s="206" t="s">
        <v>1532</v>
      </c>
      <c r="E16" s="208" t="s">
        <v>276</v>
      </c>
      <c r="F16" s="205">
        <v>12</v>
      </c>
      <c r="G16" s="209" t="s">
        <v>1533</v>
      </c>
      <c r="H16" s="205">
        <f xml:space="preserve"> LEN(小韻資料表[[#This Row],[小韻字集]])</f>
        <v>2</v>
      </c>
      <c r="I16" s="205" cm="1">
        <f t="array" ref="I16" xml:space="preserve"> MATCH(TRUE, ISNUMBER( SEARCH( LEFT(小韻資料表[[#This Row],[切語]],1), 切語上字資料表[切語上字]) ), 0)</f>
        <v>38</v>
      </c>
      <c r="J16" s="210" t="str" cm="1">
        <f t="array" ref="J16" xml:space="preserve"> INDEX(切語上字資料表[聲母], 小韻資料表[[#This Row],[上字表識別號]])</f>
        <v>為</v>
      </c>
      <c r="K16" s="210" t="str" cm="1">
        <f t="array" ref="K16" xml:space="preserve"> INDEX(切語上字資料表[聲母拼音碼], 小韻資料表[[#This Row],[上字表識別號]])</f>
        <v>Ø</v>
      </c>
      <c r="L16" s="210" t="str" cm="1">
        <f t="array" ref="L16" xml:space="preserve"> INDEX(切語上字資料表[清濁], 小韻資料表[[#This Row],[上字表識別號]])</f>
        <v>次濁</v>
      </c>
      <c r="M16" s="223" t="str" cm="1">
        <f t="array" ref="M16" xml:space="preserve"> INDEX(切語上字資料表[發送收], 小韻資料表[[#This Row],[上字表識別號]])</f>
        <v>發聲</v>
      </c>
      <c r="N16" s="205" cm="1">
        <f t="array" ref="N16" xml:space="preserve"> MATCH(TRUE, ISNUMBER( SEARCH( RIGHT(小韻資料表[[#This Row],[切語]],1), 切語下字資料表[切語下字]) ), 0)</f>
        <v>5</v>
      </c>
      <c r="O16" s="207" t="str" cm="1">
        <f t="array" ref="O16" xml:space="preserve"> INDEX(切語下字資料表[韻母], 小韻資料表[[#This Row],[下字表識別號]])</f>
        <v>東開3</v>
      </c>
      <c r="P16" s="207" t="str" cm="1">
        <f t="array" ref="P16" xml:space="preserve"> INDEX(切語下字資料表[韻母拼音碼], 小韻資料表[[#This Row],[下字表識別號]])</f>
        <v>iong</v>
      </c>
      <c r="Q16" s="210" t="str" cm="1">
        <f t="array" ref="Q16" xml:space="preserve"> INDEX(設定表!$C$19:$C$23, INT( LEFT(小韻資料表[[#This Row],[目次編碼]],1) ))</f>
        <v>平</v>
      </c>
      <c r="R16" s="210">
        <f xml:space="preserve">  INDEX(設定表!$C$8:$C$15, MATCH( (RIGHT(小韻資料表[[#This Row],[清濁]]) &amp; 小韻資料表[[#This Row],[調]]), 設定表!$B$8:$B$15, 0))</f>
        <v>5</v>
      </c>
      <c r="S16" s="205" t="s">
        <v>309</v>
      </c>
      <c r="T16" s="205" t="s">
        <v>309</v>
      </c>
      <c r="U16" s="226" t="s">
        <v>309</v>
      </c>
      <c r="V16" s="147" t="s">
        <v>309</v>
      </c>
      <c r="X16" s="135"/>
      <c r="Y16" s="135"/>
      <c r="AA16" s="135"/>
      <c r="AB16" s="134"/>
      <c r="AC16" s="135"/>
      <c r="AD16" s="135"/>
      <c r="AH16" s="135"/>
      <c r="AI16" s="135"/>
    </row>
    <row r="17" spans="1:35" ht="31.5">
      <c r="A17" s="205">
        <v>13</v>
      </c>
      <c r="B17" s="206" t="s">
        <v>1534</v>
      </c>
      <c r="C17" s="207" t="str">
        <f xml:space="preserve"> _xlfn.CONCAT(小韻資料表[[#This Row],[聲母拼音碼]],小韻資料表[[#This Row],[韻母拼音碼]],小韻資料表[[#This Row],[調號]])</f>
        <v>miong5</v>
      </c>
      <c r="D17" s="206" t="s">
        <v>1535</v>
      </c>
      <c r="E17" s="208" t="s">
        <v>276</v>
      </c>
      <c r="F17" s="205">
        <v>13</v>
      </c>
      <c r="G17" s="209" t="s">
        <v>1536</v>
      </c>
      <c r="H17" s="205">
        <f xml:space="preserve"> LEN(小韻資料表[[#This Row],[小韻字集]])</f>
        <v>9</v>
      </c>
      <c r="I17" s="205" cm="1">
        <f t="array" ref="I17" xml:space="preserve"> MATCH(TRUE, ISNUMBER( SEARCH( LEFT(小韻資料表[[#This Row],[切語]],1), 切語上字資料表[切語上字]) ), 0)</f>
        <v>16</v>
      </c>
      <c r="J17" s="210" t="str" cm="1">
        <f t="array" ref="J17" xml:space="preserve"> INDEX(切語上字資料表[聲母], 小韻資料表[[#This Row],[上字表識別號]])</f>
        <v>明</v>
      </c>
      <c r="K17" s="210" t="str" cm="1">
        <f t="array" ref="K17" xml:space="preserve"> INDEX(切語上字資料表[聲母拼音碼], 小韻資料表[[#This Row],[上字表識別號]])</f>
        <v>m</v>
      </c>
      <c r="L17" s="210" t="str" cm="1">
        <f t="array" ref="L17" xml:space="preserve"> INDEX(切語上字資料表[清濁], 小韻資料表[[#This Row],[上字表識別號]])</f>
        <v>次濁</v>
      </c>
      <c r="M17" s="223" t="str" cm="1">
        <f t="array" ref="M17" xml:space="preserve"> INDEX(切語上字資料表[發送收], 小韻資料表[[#This Row],[上字表識別號]])</f>
        <v>收聲</v>
      </c>
      <c r="N17" s="205" cm="1">
        <f t="array" ref="N17" xml:space="preserve"> MATCH(TRUE, ISNUMBER( SEARCH( RIGHT(小韻資料表[[#This Row],[切語]],1), 切語下字資料表[切語下字]) ), 0)</f>
        <v>5</v>
      </c>
      <c r="O17" s="207" t="str" cm="1">
        <f t="array" ref="O17" xml:space="preserve"> INDEX(切語下字資料表[韻母], 小韻資料表[[#This Row],[下字表識別號]])</f>
        <v>東開3</v>
      </c>
      <c r="P17" s="207" t="str" cm="1">
        <f t="array" ref="P17" xml:space="preserve"> INDEX(切語下字資料表[韻母拼音碼], 小韻資料表[[#This Row],[下字表識別號]])</f>
        <v>iong</v>
      </c>
      <c r="Q17" s="210" t="str" cm="1">
        <f t="array" ref="Q17" xml:space="preserve"> INDEX(設定表!$C$19:$C$23, INT( LEFT(小韻資料表[[#This Row],[目次編碼]],1) ))</f>
        <v>平</v>
      </c>
      <c r="R17" s="210">
        <f xml:space="preserve">  INDEX(設定表!$C$8:$C$15, MATCH( (RIGHT(小韻資料表[[#This Row],[清濁]]) &amp; 小韻資料表[[#This Row],[調]]), 設定表!$B$8:$B$15, 0))</f>
        <v>5</v>
      </c>
      <c r="S17" s="205" t="s">
        <v>309</v>
      </c>
      <c r="T17" s="205" t="s">
        <v>309</v>
      </c>
      <c r="U17" s="226" t="s">
        <v>309</v>
      </c>
      <c r="V17" s="146" t="s">
        <v>309</v>
      </c>
      <c r="X17" s="135"/>
      <c r="Y17" s="135"/>
      <c r="AA17" s="135"/>
      <c r="AB17" s="134"/>
      <c r="AC17" s="135"/>
      <c r="AD17" s="135"/>
      <c r="AH17" s="135"/>
      <c r="AI17" s="135"/>
    </row>
    <row r="18" spans="1:35" ht="31.5">
      <c r="A18" s="205">
        <v>14</v>
      </c>
      <c r="B18" s="206" t="s">
        <v>1537</v>
      </c>
      <c r="C18" s="207" t="str">
        <f xml:space="preserve"> _xlfn.CONCAT(小韻資料表[[#This Row],[聲母拼音碼]],小韻資料表[[#This Row],[韻母拼音碼]],小韻資料表[[#This Row],[調號]])</f>
        <v>khiong1</v>
      </c>
      <c r="D18" s="206" t="s">
        <v>1538</v>
      </c>
      <c r="E18" s="208" t="s">
        <v>276</v>
      </c>
      <c r="F18" s="205">
        <v>14</v>
      </c>
      <c r="G18" s="209" t="s">
        <v>1539</v>
      </c>
      <c r="H18" s="205">
        <f xml:space="preserve"> LEN(小韻資料表[[#This Row],[小韻字集]])</f>
        <v>10</v>
      </c>
      <c r="I18" s="205" cm="1">
        <f t="array" ref="I18" xml:space="preserve"> MATCH(TRUE, ISNUMBER( SEARCH( LEFT(小韻資料表[[#This Row],[切語]],1), 切語上字資料表[切語上字]) ), 0)</f>
        <v>2</v>
      </c>
      <c r="J18" s="210" t="str" cm="1">
        <f t="array" ref="J18" xml:space="preserve"> INDEX(切語上字資料表[聲母], 小韻資料表[[#This Row],[上字表識別號]])</f>
        <v>溪</v>
      </c>
      <c r="K18" s="210" t="str" cm="1">
        <f t="array" ref="K18" xml:space="preserve"> INDEX(切語上字資料表[聲母拼音碼], 小韻資料表[[#This Row],[上字表識別號]])</f>
        <v>kh</v>
      </c>
      <c r="L18" s="210" t="str" cm="1">
        <f t="array" ref="L18" xml:space="preserve"> INDEX(切語上字資料表[清濁], 小韻資料表[[#This Row],[上字表識別號]])</f>
        <v>次清</v>
      </c>
      <c r="M18" s="223" t="str" cm="1">
        <f t="array" ref="M18" xml:space="preserve"> INDEX(切語上字資料表[發送收], 小韻資料表[[#This Row],[上字表識別號]])</f>
        <v>送氣</v>
      </c>
      <c r="N18" s="205" cm="1">
        <f t="array" ref="N18" xml:space="preserve"> MATCH(TRUE, ISNUMBER( SEARCH( RIGHT(小韻資料表[[#This Row],[切語]],1), 切語下字資料表[切語下字]) ), 0)</f>
        <v>5</v>
      </c>
      <c r="O18" s="207" t="str" cm="1">
        <f t="array" ref="O18" xml:space="preserve"> INDEX(切語下字資料表[韻母], 小韻資料表[[#This Row],[下字表識別號]])</f>
        <v>東開3</v>
      </c>
      <c r="P18" s="207" t="str" cm="1">
        <f t="array" ref="P18" xml:space="preserve"> INDEX(切語下字資料表[韻母拼音碼], 小韻資料表[[#This Row],[下字表識別號]])</f>
        <v>iong</v>
      </c>
      <c r="Q18" s="210" t="str" cm="1">
        <f t="array" ref="Q18" xml:space="preserve"> INDEX(設定表!$C$19:$C$23, INT( LEFT(小韻資料表[[#This Row],[目次編碼]],1) ))</f>
        <v>平</v>
      </c>
      <c r="R18" s="210">
        <f xml:space="preserve">  INDEX(設定表!$C$8:$C$15, MATCH( (RIGHT(小韻資料表[[#This Row],[清濁]]) &amp; 小韻資料表[[#This Row],[調]]), 設定表!$B$8:$B$15, 0))</f>
        <v>1</v>
      </c>
      <c r="S18" s="205" t="s">
        <v>309</v>
      </c>
      <c r="T18" s="205" t="s">
        <v>309</v>
      </c>
      <c r="U18" s="226" t="s">
        <v>309</v>
      </c>
      <c r="V18" s="147" t="s">
        <v>309</v>
      </c>
      <c r="X18" s="135"/>
      <c r="Y18" s="135"/>
      <c r="AA18" s="135"/>
      <c r="AB18" s="134"/>
      <c r="AC18" s="135"/>
      <c r="AD18" s="135"/>
      <c r="AH18" s="135"/>
      <c r="AI18" s="135"/>
    </row>
    <row r="19" spans="1:35" ht="31.5">
      <c r="A19" s="205">
        <v>15</v>
      </c>
      <c r="B19" s="206" t="s">
        <v>1540</v>
      </c>
      <c r="C19" s="207" t="str">
        <f xml:space="preserve"> _xlfn.CONCAT(小韻資料表[[#This Row],[聲母拼音碼]],小韻資料表[[#This Row],[韻母拼音碼]],小韻資料表[[#This Row],[調號]])</f>
        <v>khiong5</v>
      </c>
      <c r="D19" s="206" t="s">
        <v>1541</v>
      </c>
      <c r="E19" s="208" t="s">
        <v>276</v>
      </c>
      <c r="F19" s="205">
        <v>15</v>
      </c>
      <c r="G19" s="209" t="s">
        <v>1542</v>
      </c>
      <c r="H19" s="205">
        <f xml:space="preserve"> LEN(小韻資料表[[#This Row],[小韻字集]])</f>
        <v>4</v>
      </c>
      <c r="I19" s="205" cm="1">
        <f t="array" ref="I19" xml:space="preserve"> MATCH(TRUE, ISNUMBER( SEARCH( LEFT(小韻資料表[[#This Row],[切語]],1), 切語上字資料表[切語上字]) ), 0)</f>
        <v>3</v>
      </c>
      <c r="J19" s="210" t="str" cm="1">
        <f t="array" ref="J19" xml:space="preserve"> INDEX(切語上字資料表[聲母], 小韻資料表[[#This Row],[上字表識別號]])</f>
        <v>群</v>
      </c>
      <c r="K19" s="210" t="str" cm="1">
        <f t="array" ref="K19" xml:space="preserve"> INDEX(切語上字資料表[聲母拼音碼], 小韻資料表[[#This Row],[上字表識別號]])</f>
        <v>kh</v>
      </c>
      <c r="L19" s="210" t="str" cm="1">
        <f t="array" ref="L19" xml:space="preserve"> INDEX(切語上字資料表[清濁], 小韻資料表[[#This Row],[上字表識別號]])</f>
        <v>全濁</v>
      </c>
      <c r="M19" s="223" cm="1">
        <f t="array" ref="M19" xml:space="preserve"> INDEX(切語上字資料表[發送收], 小韻資料表[[#This Row],[上字表識別號]])</f>
        <v>0</v>
      </c>
      <c r="N19" s="205" cm="1">
        <f t="array" ref="N19" xml:space="preserve"> MATCH(TRUE, ISNUMBER( SEARCH( RIGHT(小韻資料表[[#This Row],[切語]],1), 切語下字資料表[切語下字]) ), 0)</f>
        <v>5</v>
      </c>
      <c r="O19" s="207" t="str" cm="1">
        <f t="array" ref="O19" xml:space="preserve"> INDEX(切語下字資料表[韻母], 小韻資料表[[#This Row],[下字表識別號]])</f>
        <v>東開3</v>
      </c>
      <c r="P19" s="207" t="str" cm="1">
        <f t="array" ref="P19" xml:space="preserve"> INDEX(切語下字資料表[韻母拼音碼], 小韻資料表[[#This Row],[下字表識別號]])</f>
        <v>iong</v>
      </c>
      <c r="Q19" s="210" t="str" cm="1">
        <f t="array" ref="Q19" xml:space="preserve"> INDEX(設定表!$C$19:$C$23, INT( LEFT(小韻資料表[[#This Row],[目次編碼]],1) ))</f>
        <v>平</v>
      </c>
      <c r="R19" s="210">
        <f xml:space="preserve">  INDEX(設定表!$C$8:$C$15, MATCH( (RIGHT(小韻資料表[[#This Row],[清濁]]) &amp; 小韻資料表[[#This Row],[調]]), 設定表!$B$8:$B$15, 0))</f>
        <v>5</v>
      </c>
      <c r="S19" s="205" t="s">
        <v>309</v>
      </c>
      <c r="T19" s="205" t="s">
        <v>309</v>
      </c>
      <c r="U19" s="226" t="s">
        <v>309</v>
      </c>
      <c r="V19" s="146" t="s">
        <v>309</v>
      </c>
      <c r="X19" s="135"/>
      <c r="Y19" s="135"/>
      <c r="AA19" s="135"/>
      <c r="AB19" s="134"/>
      <c r="AC19" s="135"/>
      <c r="AD19" s="135"/>
      <c r="AH19" s="135"/>
      <c r="AI19" s="135"/>
    </row>
    <row r="20" spans="1:35" ht="31.5">
      <c r="A20" s="205">
        <v>16</v>
      </c>
      <c r="B20" s="206" t="s">
        <v>1543</v>
      </c>
      <c r="C20" s="207" t="str">
        <f xml:space="preserve"> _xlfn.CONCAT(小韻資料表[[#This Row],[聲母拼音碼]],小韻資料表[[#This Row],[韻母拼音碼]],小韻資料表[[#This Row],[調號]])</f>
        <v>hiong5</v>
      </c>
      <c r="D20" s="206" t="s">
        <v>1544</v>
      </c>
      <c r="E20" s="208" t="s">
        <v>276</v>
      </c>
      <c r="F20" s="205">
        <v>16</v>
      </c>
      <c r="G20" s="209" t="s">
        <v>1545</v>
      </c>
      <c r="H20" s="205">
        <f xml:space="preserve"> LEN(小韻資料表[[#This Row],[小韻字集]])</f>
        <v>8</v>
      </c>
      <c r="I20" s="205" cm="1">
        <f t="array" ref="I20" xml:space="preserve"> MATCH(TRUE, ISNUMBER( SEARCH( LEFT(小韻資料表[[#This Row],[切語]],1), 切語上字資料表[切語上字]) ), 0)</f>
        <v>19</v>
      </c>
      <c r="J20" s="210" t="str" cm="1">
        <f t="array" ref="J20" xml:space="preserve"> INDEX(切語上字資料表[聲母], 小韻資料表[[#This Row],[上字表識別號]])</f>
        <v>奉</v>
      </c>
      <c r="K20" s="210" t="str" cm="1">
        <f t="array" ref="K20" xml:space="preserve"> INDEX(切語上字資料表[聲母拼音碼], 小韻資料表[[#This Row],[上字表識別號]])</f>
        <v>h</v>
      </c>
      <c r="L20" s="210" t="str" cm="1">
        <f t="array" ref="L20" xml:space="preserve"> INDEX(切語上字資料表[清濁], 小韻資料表[[#This Row],[上字表識別號]])</f>
        <v>全濁</v>
      </c>
      <c r="M20" s="223" cm="1">
        <f t="array" ref="M20" xml:space="preserve"> INDEX(切語上字資料表[發送收], 小韻資料表[[#This Row],[上字表識別號]])</f>
        <v>0</v>
      </c>
      <c r="N20" s="205" cm="1">
        <f t="array" ref="N20" xml:space="preserve"> MATCH(TRUE, ISNUMBER( SEARCH( RIGHT(小韻資料表[[#This Row],[切語]],1), 切語下字資料表[切語下字]) ), 0)</f>
        <v>5</v>
      </c>
      <c r="O20" s="207" t="str" cm="1">
        <f t="array" ref="O20" xml:space="preserve"> INDEX(切語下字資料表[韻母], 小韻資料表[[#This Row],[下字表識別號]])</f>
        <v>東開3</v>
      </c>
      <c r="P20" s="207" t="str" cm="1">
        <f t="array" ref="P20" xml:space="preserve"> INDEX(切語下字資料表[韻母拼音碼], 小韻資料表[[#This Row],[下字表識別號]])</f>
        <v>iong</v>
      </c>
      <c r="Q20" s="210" t="str" cm="1">
        <f t="array" ref="Q20" xml:space="preserve"> INDEX(設定表!$C$19:$C$23, INT( LEFT(小韻資料表[[#This Row],[目次編碼]],1) ))</f>
        <v>平</v>
      </c>
      <c r="R20" s="210">
        <f xml:space="preserve">  INDEX(設定表!$C$8:$C$15, MATCH( (RIGHT(小韻資料表[[#This Row],[清濁]]) &amp; 小韻資料表[[#This Row],[調]]), 設定表!$B$8:$B$15, 0))</f>
        <v>5</v>
      </c>
      <c r="S20" s="205" t="s">
        <v>309</v>
      </c>
      <c r="T20" s="205" t="s">
        <v>309</v>
      </c>
      <c r="U20" s="226" t="s">
        <v>309</v>
      </c>
      <c r="V20" s="147" t="s">
        <v>309</v>
      </c>
      <c r="X20" s="135"/>
      <c r="Y20" s="135"/>
      <c r="AA20" s="135"/>
      <c r="AB20" s="134"/>
      <c r="AC20" s="135"/>
      <c r="AD20" s="135"/>
      <c r="AH20" s="135"/>
      <c r="AI20" s="135"/>
    </row>
    <row r="21" spans="1:35" ht="31.5">
      <c r="A21" s="205">
        <v>17</v>
      </c>
      <c r="B21" s="206" t="s">
        <v>1546</v>
      </c>
      <c r="C21" s="207" t="str">
        <f xml:space="preserve"> _xlfn.CONCAT(小韻資料表[[#This Row],[聲母拼音碼]],小韻資料表[[#This Row],[韻母拼音碼]],小韻資料表[[#This Row],[調號]])</f>
        <v>hiong1</v>
      </c>
      <c r="D21" s="206" t="s">
        <v>1547</v>
      </c>
      <c r="E21" s="208" t="s">
        <v>276</v>
      </c>
      <c r="F21" s="205">
        <v>17</v>
      </c>
      <c r="G21" s="209" t="s">
        <v>1548</v>
      </c>
      <c r="H21" s="205">
        <f xml:space="preserve"> LEN(小韻資料表[[#This Row],[小韻字集]])</f>
        <v>8</v>
      </c>
      <c r="I21" s="205" cm="1">
        <f t="array" ref="I21" xml:space="preserve"> MATCH(TRUE, ISNUMBER( SEARCH( LEFT(小韻資料表[[#This Row],[切語]],1), 切語上字資料表[切語上字]) ), 0)</f>
        <v>17</v>
      </c>
      <c r="J21" s="210" t="str" cm="1">
        <f t="array" ref="J21" xml:space="preserve"> INDEX(切語上字資料表[聲母], 小韻資料表[[#This Row],[上字表識別號]])</f>
        <v>非</v>
      </c>
      <c r="K21" s="210" t="str" cm="1">
        <f t="array" ref="K21" xml:space="preserve"> INDEX(切語上字資料表[聲母拼音碼], 小韻資料表[[#This Row],[上字表識別號]])</f>
        <v>h</v>
      </c>
      <c r="L21" s="210" t="str" cm="1">
        <f t="array" ref="L21" xml:space="preserve"> INDEX(切語上字資料表[清濁], 小韻資料表[[#This Row],[上字表識別號]])</f>
        <v>全清</v>
      </c>
      <c r="M21" s="223" t="str" cm="1">
        <f t="array" ref="M21" xml:space="preserve"> INDEX(切語上字資料表[發送收], 小韻資料表[[#This Row],[上字表識別號]])</f>
        <v>發聲</v>
      </c>
      <c r="N21" s="205" cm="1">
        <f t="array" ref="N21" xml:space="preserve"> MATCH(TRUE, ISNUMBER( SEARCH( RIGHT(小韻資料表[[#This Row],[切語]],1), 切語下字資料表[切語下字]) ), 0)</f>
        <v>5</v>
      </c>
      <c r="O21" s="207" t="str" cm="1">
        <f t="array" ref="O21" xml:space="preserve"> INDEX(切語下字資料表[韻母], 小韻資料表[[#This Row],[下字表識別號]])</f>
        <v>東開3</v>
      </c>
      <c r="P21" s="207" t="str" cm="1">
        <f t="array" ref="P21" xml:space="preserve"> INDEX(切語下字資料表[韻母拼音碼], 小韻資料表[[#This Row],[下字表識別號]])</f>
        <v>iong</v>
      </c>
      <c r="Q21" s="210" t="str" cm="1">
        <f t="array" ref="Q21" xml:space="preserve"> INDEX(設定表!$C$19:$C$23, INT( LEFT(小韻資料表[[#This Row],[目次編碼]],1) ))</f>
        <v>平</v>
      </c>
      <c r="R21" s="210">
        <f xml:space="preserve">  INDEX(設定表!$C$8:$C$15, MATCH( (RIGHT(小韻資料表[[#This Row],[清濁]]) &amp; 小韻資料表[[#This Row],[調]]), 設定表!$B$8:$B$15, 0))</f>
        <v>1</v>
      </c>
      <c r="S21" s="205" t="s">
        <v>309</v>
      </c>
      <c r="T21" s="205" t="s">
        <v>309</v>
      </c>
      <c r="U21" s="226" t="s">
        <v>1549</v>
      </c>
      <c r="V21" s="146" t="s">
        <v>309</v>
      </c>
      <c r="X21" s="135"/>
      <c r="Y21" s="135"/>
      <c r="AA21" s="135"/>
      <c r="AB21" s="134"/>
      <c r="AC21" s="135"/>
      <c r="AD21" s="135"/>
      <c r="AH21" s="135"/>
      <c r="AI21" s="135"/>
    </row>
    <row r="22" spans="1:35" ht="31.5">
      <c r="A22" s="205">
        <v>18</v>
      </c>
      <c r="B22" s="206" t="s">
        <v>1550</v>
      </c>
      <c r="C22" s="207" t="str">
        <f xml:space="preserve"> _xlfn.CONCAT(小韻資料表[[#This Row],[聲母拼音碼]],小韻資料表[[#This Row],[韻母拼音碼]],小韻資料表[[#This Row],[調號]])</f>
        <v>hong1</v>
      </c>
      <c r="D22" s="206" t="s">
        <v>1551</v>
      </c>
      <c r="E22" s="208" t="s">
        <v>276</v>
      </c>
      <c r="F22" s="205">
        <v>18</v>
      </c>
      <c r="G22" s="209" t="s">
        <v>1552</v>
      </c>
      <c r="H22" s="205">
        <f xml:space="preserve"> LEN(小韻資料表[[#This Row],[小韻字集]])</f>
        <v>8</v>
      </c>
      <c r="I22" s="205" cm="1">
        <f t="array" ref="I22" xml:space="preserve"> MATCH(TRUE, ISNUMBER( SEARCH( LEFT(小韻資料表[[#This Row],[切語]],1), 切語上字資料表[切語上字]) ), 0)</f>
        <v>18</v>
      </c>
      <c r="J22" s="210" t="str" cm="1">
        <f t="array" ref="J22" xml:space="preserve"> INDEX(切語上字資料表[聲母], 小韻資料表[[#This Row],[上字表識別號]])</f>
        <v>敷</v>
      </c>
      <c r="K22" s="210" t="str" cm="1">
        <f t="array" ref="K22" xml:space="preserve"> INDEX(切語上字資料表[聲母拼音碼], 小韻資料表[[#This Row],[上字表識別號]])</f>
        <v>h</v>
      </c>
      <c r="L22" s="210" t="str" cm="1">
        <f t="array" ref="L22" xml:space="preserve"> INDEX(切語上字資料表[清濁], 小韻資料表[[#This Row],[上字表識別號]])</f>
        <v>次清</v>
      </c>
      <c r="M22" s="223" t="str" cm="1">
        <f t="array" ref="M22" xml:space="preserve"> INDEX(切語上字資料表[發送收], 小韻資料表[[#This Row],[上字表識別號]])</f>
        <v>送氣</v>
      </c>
      <c r="N22" s="205" cm="1">
        <f t="array" ref="N22" xml:space="preserve"> MATCH(TRUE, ISNUMBER( SEARCH( RIGHT(小韻資料表[[#This Row],[切語]],1), 切語下字資料表[切語下字]) ), 0)</f>
        <v>1</v>
      </c>
      <c r="O22" s="207" t="str" cm="1">
        <f t="array" ref="O22" xml:space="preserve"> INDEX(切語下字資料表[韻母], 小韻資料表[[#This Row],[下字表識別號]])</f>
        <v>東開1</v>
      </c>
      <c r="P22" s="207" t="str" cm="1">
        <f t="array" ref="P22" xml:space="preserve"> INDEX(切語下字資料表[韻母拼音碼], 小韻資料表[[#This Row],[下字表識別號]])</f>
        <v>ong</v>
      </c>
      <c r="Q22" s="210" t="str" cm="1">
        <f t="array" ref="Q22" xml:space="preserve"> INDEX(設定表!$C$19:$C$23, INT( LEFT(小韻資料表[[#This Row],[目次編碼]],1) ))</f>
        <v>平</v>
      </c>
      <c r="R22" s="210">
        <f xml:space="preserve">  INDEX(設定表!$C$8:$C$15, MATCH( (RIGHT(小韻資料表[[#This Row],[清濁]]) &amp; 小韻資料表[[#This Row],[調]]), 設定表!$B$8:$B$15, 0))</f>
        <v>1</v>
      </c>
      <c r="S22" s="205" t="s">
        <v>309</v>
      </c>
      <c r="T22" s="205" t="s">
        <v>309</v>
      </c>
      <c r="U22" s="226" t="s">
        <v>309</v>
      </c>
      <c r="V22" s="147" t="s">
        <v>309</v>
      </c>
      <c r="X22" s="135"/>
      <c r="Y22" s="135"/>
      <c r="AA22" s="135"/>
      <c r="AB22" s="134"/>
      <c r="AC22" s="135"/>
      <c r="AD22" s="135"/>
      <c r="AH22" s="135"/>
      <c r="AI22" s="135"/>
    </row>
    <row r="23" spans="1:35" ht="31.5">
      <c r="A23" s="205">
        <v>19</v>
      </c>
      <c r="B23" s="206" t="s">
        <v>1553</v>
      </c>
      <c r="C23" s="207" t="str">
        <f xml:space="preserve"> _xlfn.CONCAT(小韻資料表[[#This Row],[聲母拼音碼]],小韻資料表[[#This Row],[韻母拼音碼]],小韻資料表[[#This Row],[調號]])</f>
        <v>chiong1</v>
      </c>
      <c r="D23" s="206" t="s">
        <v>1554</v>
      </c>
      <c r="E23" s="208" t="s">
        <v>276</v>
      </c>
      <c r="F23" s="205">
        <v>19</v>
      </c>
      <c r="G23" s="209" t="s">
        <v>1555</v>
      </c>
      <c r="H23" s="205">
        <f xml:space="preserve"> LEN(小韻資料表[[#This Row],[小韻字集]])</f>
        <v>8</v>
      </c>
      <c r="I23" s="205" cm="1">
        <f t="array" ref="I23" xml:space="preserve"> MATCH(TRUE, ISNUMBER( SEARCH( LEFT(小韻資料表[[#This Row],[切語]],1), 切語上字資料表[切語上字]) ), 0)</f>
        <v>31</v>
      </c>
      <c r="J23" s="210" t="str" cm="1">
        <f t="array" ref="J23" xml:space="preserve"> INDEX(切語上字資料表[聲母], 小韻資料表[[#This Row],[上字表識別號]])</f>
        <v>穿</v>
      </c>
      <c r="K23" s="210" t="str" cm="1">
        <f t="array" ref="K23" xml:space="preserve"> INDEX(切語上字資料表[聲母拼音碼], 小韻資料表[[#This Row],[上字表識別號]])</f>
        <v>ch</v>
      </c>
      <c r="L23" s="210" t="str" cm="1">
        <f t="array" ref="L23" xml:space="preserve"> INDEX(切語上字資料表[清濁], 小韻資料表[[#This Row],[上字表識別號]])</f>
        <v>次清</v>
      </c>
      <c r="M23" s="223" t="str" cm="1">
        <f t="array" ref="M23" xml:space="preserve"> INDEX(切語上字資料表[發送收], 小韻資料表[[#This Row],[上字表識別號]])</f>
        <v>送氣</v>
      </c>
      <c r="N23" s="205" cm="1">
        <f t="array" ref="N23" xml:space="preserve"> MATCH(TRUE, ISNUMBER( SEARCH( RIGHT(小韻資料表[[#This Row],[切語]],1), 切語下字資料表[切語下字]) ), 0)</f>
        <v>5</v>
      </c>
      <c r="O23" s="207" t="str" cm="1">
        <f t="array" ref="O23" xml:space="preserve"> INDEX(切語下字資料表[韻母], 小韻資料表[[#This Row],[下字表識別號]])</f>
        <v>東開3</v>
      </c>
      <c r="P23" s="207" t="str" cm="1">
        <f t="array" ref="P23" xml:space="preserve"> INDEX(切語下字資料表[韻母拼音碼], 小韻資料表[[#This Row],[下字表識別號]])</f>
        <v>iong</v>
      </c>
      <c r="Q23" s="210" t="str" cm="1">
        <f t="array" ref="Q23" xml:space="preserve"> INDEX(設定表!$C$19:$C$23, INT( LEFT(小韻資料表[[#This Row],[目次編碼]],1) ))</f>
        <v>平</v>
      </c>
      <c r="R23" s="210">
        <f xml:space="preserve">  INDEX(設定表!$C$8:$C$15, MATCH( (RIGHT(小韻資料表[[#This Row],[清濁]]) &amp; 小韻資料表[[#This Row],[調]]), 設定表!$B$8:$B$15, 0))</f>
        <v>1</v>
      </c>
      <c r="S23" s="205" t="s">
        <v>309</v>
      </c>
      <c r="T23" s="205" t="s">
        <v>309</v>
      </c>
      <c r="U23" s="226" t="s">
        <v>309</v>
      </c>
      <c r="V23" s="146" t="s">
        <v>309</v>
      </c>
      <c r="X23" s="135"/>
      <c r="Y23" s="135"/>
      <c r="AA23" s="135"/>
      <c r="AB23" s="134"/>
      <c r="AC23" s="135"/>
      <c r="AD23" s="135"/>
      <c r="AH23" s="135"/>
      <c r="AI23" s="135"/>
    </row>
    <row r="24" spans="1:35" ht="31.5">
      <c r="A24" s="205">
        <v>20</v>
      </c>
      <c r="B24" s="206" t="s">
        <v>1556</v>
      </c>
      <c r="C24" s="207" t="str">
        <f xml:space="preserve"> _xlfn.CONCAT(小韻資料表[[#This Row],[聲母拼音碼]],小韻資料表[[#This Row],[韻母拼音碼]],小韻資料表[[#This Row],[調號]])</f>
        <v>liong5</v>
      </c>
      <c r="D24" s="206" t="s">
        <v>1557</v>
      </c>
      <c r="E24" s="208" t="s">
        <v>276</v>
      </c>
      <c r="F24" s="205">
        <v>20</v>
      </c>
      <c r="G24" s="209" t="s">
        <v>1558</v>
      </c>
      <c r="H24" s="205">
        <f xml:space="preserve"> LEN(小韻資料表[[#This Row],[小韻字集]])</f>
        <v>7</v>
      </c>
      <c r="I24" s="205" cm="1">
        <f t="array" ref="I24" xml:space="preserve"> MATCH(TRUE, ISNUMBER( SEARCH( LEFT(小韻資料表[[#This Row],[切語]],1), 切語上字資料表[切語上字]) ), 0)</f>
        <v>40</v>
      </c>
      <c r="J24" s="210" t="str" cm="1">
        <f t="array" ref="J24" xml:space="preserve"> INDEX(切語上字資料表[聲母], 小韻資料表[[#This Row],[上字表識別號]])</f>
        <v>來</v>
      </c>
      <c r="K24" s="210" t="str" cm="1">
        <f t="array" ref="K24" xml:space="preserve"> INDEX(切語上字資料表[聲母拼音碼], 小韻資料表[[#This Row],[上字表識別號]])</f>
        <v>l</v>
      </c>
      <c r="L24" s="210" t="str" cm="1">
        <f t="array" ref="L24" xml:space="preserve"> INDEX(切語上字資料表[清濁], 小韻資料表[[#This Row],[上字表識別號]])</f>
        <v>次濁</v>
      </c>
      <c r="M24" s="223" t="str" cm="1">
        <f t="array" ref="M24" xml:space="preserve"> INDEX(切語上字資料表[發送收], 小韻資料表[[#This Row],[上字表識別號]])</f>
        <v>收聲</v>
      </c>
      <c r="N24" s="205" cm="1">
        <f t="array" ref="N24" xml:space="preserve"> MATCH(TRUE, ISNUMBER( SEARCH( RIGHT(小韻資料表[[#This Row],[切語]],1), 切語下字資料表[切語下字]) ), 0)</f>
        <v>5</v>
      </c>
      <c r="O24" s="207" t="str" cm="1">
        <f t="array" ref="O24" xml:space="preserve"> INDEX(切語下字資料表[韻母], 小韻資料表[[#This Row],[下字表識別號]])</f>
        <v>東開3</v>
      </c>
      <c r="P24" s="207" t="str" cm="1">
        <f t="array" ref="P24" xml:space="preserve"> INDEX(切語下字資料表[韻母拼音碼], 小韻資料表[[#This Row],[下字表識別號]])</f>
        <v>iong</v>
      </c>
      <c r="Q24" s="210" t="str" cm="1">
        <f t="array" ref="Q24" xml:space="preserve"> INDEX(設定表!$C$19:$C$23, INT( LEFT(小韻資料表[[#This Row],[目次編碼]],1) ))</f>
        <v>平</v>
      </c>
      <c r="R24" s="210">
        <f xml:space="preserve">  INDEX(設定表!$C$8:$C$15, MATCH( (RIGHT(小韻資料表[[#This Row],[清濁]]) &amp; 小韻資料表[[#This Row],[調]]), 設定表!$B$8:$B$15, 0))</f>
        <v>5</v>
      </c>
      <c r="S24" s="205" t="s">
        <v>309</v>
      </c>
      <c r="T24" s="205" t="s">
        <v>309</v>
      </c>
      <c r="U24" s="226" t="s">
        <v>309</v>
      </c>
      <c r="V24" s="147" t="s">
        <v>309</v>
      </c>
      <c r="X24" s="135"/>
      <c r="Y24" s="135"/>
      <c r="AA24" s="135"/>
      <c r="AB24" s="134"/>
      <c r="AC24" s="135"/>
      <c r="AD24" s="135"/>
      <c r="AH24" s="135"/>
      <c r="AI24" s="135"/>
    </row>
    <row r="25" spans="1:35" ht="31.5">
      <c r="A25" s="205">
        <v>21</v>
      </c>
      <c r="B25" s="206" t="s">
        <v>1559</v>
      </c>
      <c r="C25" s="207" t="str">
        <f xml:space="preserve"> _xlfn.CONCAT(小韻資料表[[#This Row],[聲母拼音碼]],小韻資料表[[#This Row],[韻母拼音碼]],小韻資料表[[#This Row],[調號]])</f>
        <v>khong1</v>
      </c>
      <c r="D25" s="206" t="s">
        <v>1560</v>
      </c>
      <c r="E25" s="208" t="s">
        <v>276</v>
      </c>
      <c r="F25" s="205">
        <v>21</v>
      </c>
      <c r="G25" s="209" t="s">
        <v>1561</v>
      </c>
      <c r="H25" s="205">
        <f xml:space="preserve"> LEN(小韻資料表[[#This Row],[小韻字集]])</f>
        <v>17</v>
      </c>
      <c r="I25" s="205" cm="1">
        <f t="array" ref="I25" xml:space="preserve"> MATCH(TRUE, ISNUMBER( SEARCH( LEFT(小韻資料表[[#This Row],[切語]],1), 切語上字資料表[切語上字]) ), 0)</f>
        <v>2</v>
      </c>
      <c r="J25" s="210" t="str" cm="1">
        <f t="array" ref="J25" xml:space="preserve"> INDEX(切語上字資料表[聲母], 小韻資料表[[#This Row],[上字表識別號]])</f>
        <v>溪</v>
      </c>
      <c r="K25" s="210" t="str" cm="1">
        <f t="array" ref="K25" xml:space="preserve"> INDEX(切語上字資料表[聲母拼音碼], 小韻資料表[[#This Row],[上字表識別號]])</f>
        <v>kh</v>
      </c>
      <c r="L25" s="210" t="str" cm="1">
        <f t="array" ref="L25" xml:space="preserve"> INDEX(切語上字資料表[清濁], 小韻資料表[[#This Row],[上字表識別號]])</f>
        <v>次清</v>
      </c>
      <c r="M25" s="223" t="str" cm="1">
        <f t="array" ref="M25" xml:space="preserve"> INDEX(切語上字資料表[發送收], 小韻資料表[[#This Row],[上字表識別號]])</f>
        <v>送氣</v>
      </c>
      <c r="N25" s="205" cm="1">
        <f t="array" ref="N25" xml:space="preserve"> MATCH(TRUE, ISNUMBER( SEARCH( RIGHT(小韻資料表[[#This Row],[切語]],1), 切語下字資料表[切語下字]) ), 0)</f>
        <v>1</v>
      </c>
      <c r="O25" s="207" t="str" cm="1">
        <f t="array" ref="O25" xml:space="preserve"> INDEX(切語下字資料表[韻母], 小韻資料表[[#This Row],[下字表識別號]])</f>
        <v>東開1</v>
      </c>
      <c r="P25" s="207" t="str" cm="1">
        <f t="array" ref="P25" xml:space="preserve"> INDEX(切語下字資料表[韻母拼音碼], 小韻資料表[[#This Row],[下字表識別號]])</f>
        <v>ong</v>
      </c>
      <c r="Q25" s="210" t="str" cm="1">
        <f t="array" ref="Q25" xml:space="preserve"> INDEX(設定表!$C$19:$C$23, INT( LEFT(小韻資料表[[#This Row],[目次編碼]],1) ))</f>
        <v>平</v>
      </c>
      <c r="R25" s="210">
        <f xml:space="preserve">  INDEX(設定表!$C$8:$C$15, MATCH( (RIGHT(小韻資料表[[#This Row],[清濁]]) &amp; 小韻資料表[[#This Row],[調]]), 設定表!$B$8:$B$15, 0))</f>
        <v>1</v>
      </c>
      <c r="S25" s="205" t="s">
        <v>309</v>
      </c>
      <c r="T25" s="205" t="s">
        <v>309</v>
      </c>
      <c r="U25" s="226" t="s">
        <v>309</v>
      </c>
      <c r="V25" s="146" t="s">
        <v>309</v>
      </c>
      <c r="X25" s="135"/>
      <c r="Y25" s="135"/>
      <c r="AA25" s="135"/>
      <c r="AB25" s="134"/>
      <c r="AC25" s="135"/>
      <c r="AD25" s="135"/>
      <c r="AH25" s="135"/>
      <c r="AI25" s="135"/>
    </row>
    <row r="26" spans="1:35" ht="31.5">
      <c r="A26" s="205">
        <v>22</v>
      </c>
      <c r="B26" s="206" t="s">
        <v>1562</v>
      </c>
      <c r="C26" s="207" t="str">
        <f xml:space="preserve"> _xlfn.CONCAT(小韻資料表[[#This Row],[聲母拼音碼]],小韻資料表[[#This Row],[韻母拼音碼]],小韻資料表[[#This Row],[調號]])</f>
        <v>kong1</v>
      </c>
      <c r="D26" s="206" t="s">
        <v>1563</v>
      </c>
      <c r="E26" s="208" t="s">
        <v>276</v>
      </c>
      <c r="F26" s="205">
        <v>22</v>
      </c>
      <c r="G26" s="209" t="s">
        <v>1564</v>
      </c>
      <c r="H26" s="205">
        <f xml:space="preserve"> LEN(小韻資料表[[#This Row],[小韻字集]])</f>
        <v>13</v>
      </c>
      <c r="I26" s="205" cm="1">
        <f t="array" ref="I26" xml:space="preserve"> MATCH(TRUE, ISNUMBER( SEARCH( LEFT(小韻資料表[[#This Row],[切語]],1), 切語上字資料表[切語上字]) ), 0)</f>
        <v>1</v>
      </c>
      <c r="J26" s="210" t="str" cm="1">
        <f t="array" ref="J26" xml:space="preserve"> INDEX(切語上字資料表[聲母], 小韻資料表[[#This Row],[上字表識別號]])</f>
        <v>見</v>
      </c>
      <c r="K26" s="210" t="str" cm="1">
        <f t="array" ref="K26" xml:space="preserve"> INDEX(切語上字資料表[聲母拼音碼], 小韻資料表[[#This Row],[上字表識別號]])</f>
        <v>k</v>
      </c>
      <c r="L26" s="210" t="str" cm="1">
        <f t="array" ref="L26" xml:space="preserve"> INDEX(切語上字資料表[清濁], 小韻資料表[[#This Row],[上字表識別號]])</f>
        <v>全清</v>
      </c>
      <c r="M26" s="223" t="str" cm="1">
        <f t="array" ref="M26" xml:space="preserve"> INDEX(切語上字資料表[發送收], 小韻資料表[[#This Row],[上字表識別號]])</f>
        <v>發聲</v>
      </c>
      <c r="N26" s="205" cm="1">
        <f t="array" ref="N26" xml:space="preserve"> MATCH(TRUE, ISNUMBER( SEARCH( RIGHT(小韻資料表[[#This Row],[切語]],1), 切語下字資料表[切語下字]) ), 0)</f>
        <v>1</v>
      </c>
      <c r="O26" s="207" t="str" cm="1">
        <f t="array" ref="O26" xml:space="preserve"> INDEX(切語下字資料表[韻母], 小韻資料表[[#This Row],[下字表識別號]])</f>
        <v>東開1</v>
      </c>
      <c r="P26" s="207" t="str" cm="1">
        <f t="array" ref="P26" xml:space="preserve"> INDEX(切語下字資料表[韻母拼音碼], 小韻資料表[[#This Row],[下字表識別號]])</f>
        <v>ong</v>
      </c>
      <c r="Q26" s="210" t="str" cm="1">
        <f t="array" ref="Q26" xml:space="preserve"> INDEX(設定表!$C$19:$C$23, INT( LEFT(小韻資料表[[#This Row],[目次編碼]],1) ))</f>
        <v>平</v>
      </c>
      <c r="R26" s="210">
        <f xml:space="preserve">  INDEX(設定表!$C$8:$C$15, MATCH( (RIGHT(小韻資料表[[#This Row],[清濁]]) &amp; 小韻資料表[[#This Row],[調]]), 設定表!$B$8:$B$15, 0))</f>
        <v>1</v>
      </c>
      <c r="S26" s="205" t="s">
        <v>309</v>
      </c>
      <c r="T26" s="205" t="s">
        <v>309</v>
      </c>
      <c r="U26" s="226" t="s">
        <v>309</v>
      </c>
      <c r="V26" s="147" t="s">
        <v>309</v>
      </c>
      <c r="X26" s="135"/>
      <c r="Y26" s="135"/>
      <c r="AA26" s="135"/>
      <c r="AB26" s="134"/>
      <c r="AC26" s="135"/>
      <c r="AD26" s="135"/>
      <c r="AH26" s="135"/>
      <c r="AI26" s="135"/>
    </row>
    <row r="27" spans="1:35" ht="63">
      <c r="A27" s="205">
        <v>23</v>
      </c>
      <c r="B27" s="206" t="s">
        <v>1565</v>
      </c>
      <c r="C27" s="207" t="str">
        <f xml:space="preserve"> _xlfn.CONCAT(小韻資料表[[#This Row],[聲母拼音碼]],小韻資料表[[#This Row],[韻母拼音碼]],小韻資料表[[#This Row],[調號]])</f>
        <v>mong5</v>
      </c>
      <c r="D27" s="206" t="s">
        <v>1566</v>
      </c>
      <c r="E27" s="208" t="s">
        <v>276</v>
      </c>
      <c r="F27" s="205">
        <v>23</v>
      </c>
      <c r="G27" s="209" t="s">
        <v>1567</v>
      </c>
      <c r="H27" s="205">
        <f xml:space="preserve"> LEN(小韻資料表[[#This Row],[小韻字集]])</f>
        <v>32</v>
      </c>
      <c r="I27" s="205" cm="1">
        <f t="array" ref="I27" xml:space="preserve"> MATCH(TRUE, ISNUMBER( SEARCH( LEFT(小韻資料表[[#This Row],[切語]],1), 切語上字資料表[切語上字]) ), 0)</f>
        <v>16</v>
      </c>
      <c r="J27" s="210" t="str" cm="1">
        <f t="array" ref="J27" xml:space="preserve"> INDEX(切語上字資料表[聲母], 小韻資料表[[#This Row],[上字表識別號]])</f>
        <v>明</v>
      </c>
      <c r="K27" s="210" t="str" cm="1">
        <f t="array" ref="K27" xml:space="preserve"> INDEX(切語上字資料表[聲母拼音碼], 小韻資料表[[#This Row],[上字表識別號]])</f>
        <v>m</v>
      </c>
      <c r="L27" s="210" t="str" cm="1">
        <f t="array" ref="L27" xml:space="preserve"> INDEX(切語上字資料表[清濁], 小韻資料表[[#This Row],[上字表識別號]])</f>
        <v>次濁</v>
      </c>
      <c r="M27" s="223" t="str" cm="1">
        <f t="array" ref="M27" xml:space="preserve"> INDEX(切語上字資料表[發送收], 小韻資料表[[#This Row],[上字表識別號]])</f>
        <v>收聲</v>
      </c>
      <c r="N27" s="205" cm="1">
        <f t="array" ref="N27" xml:space="preserve"> MATCH(TRUE, ISNUMBER( SEARCH( RIGHT(小韻資料表[[#This Row],[切語]],1), 切語下字資料表[切語下字]) ), 0)</f>
        <v>1</v>
      </c>
      <c r="O27" s="207" t="str" cm="1">
        <f t="array" ref="O27" xml:space="preserve"> INDEX(切語下字資料表[韻母], 小韻資料表[[#This Row],[下字表識別號]])</f>
        <v>東開1</v>
      </c>
      <c r="P27" s="207" t="str" cm="1">
        <f t="array" ref="P27" xml:space="preserve"> INDEX(切語下字資料表[韻母拼音碼], 小韻資料表[[#This Row],[下字表識別號]])</f>
        <v>ong</v>
      </c>
      <c r="Q27" s="210" t="str" cm="1">
        <f t="array" ref="Q27" xml:space="preserve"> INDEX(設定表!$C$19:$C$23, INT( LEFT(小韻資料表[[#This Row],[目次編碼]],1) ))</f>
        <v>平</v>
      </c>
      <c r="R27" s="210">
        <f xml:space="preserve">  INDEX(設定表!$C$8:$C$15, MATCH( (RIGHT(小韻資料表[[#This Row],[清濁]]) &amp; 小韻資料表[[#This Row],[調]]), 設定表!$B$8:$B$15, 0))</f>
        <v>5</v>
      </c>
      <c r="S27" s="205" t="s">
        <v>309</v>
      </c>
      <c r="T27" s="205" t="s">
        <v>309</v>
      </c>
      <c r="U27" s="226" t="s">
        <v>1568</v>
      </c>
      <c r="V27" s="146" t="s">
        <v>309</v>
      </c>
      <c r="X27" s="135"/>
      <c r="Y27" s="135"/>
      <c r="AA27" s="135"/>
      <c r="AB27" s="134"/>
      <c r="AC27" s="135"/>
      <c r="AD27" s="135"/>
      <c r="AH27" s="135"/>
      <c r="AI27" s="135"/>
    </row>
    <row r="28" spans="1:35" ht="63">
      <c r="A28" s="205">
        <v>24</v>
      </c>
      <c r="B28" s="206" t="s">
        <v>1569</v>
      </c>
      <c r="C28" s="207" t="str">
        <f xml:space="preserve"> _xlfn.CONCAT(小韻資料表[[#This Row],[聲母拼音碼]],小韻資料表[[#This Row],[韻母拼音碼]],小韻資料表[[#This Row],[調號]])</f>
        <v>long5</v>
      </c>
      <c r="D28" s="206" t="s">
        <v>1570</v>
      </c>
      <c r="E28" s="208" t="s">
        <v>276</v>
      </c>
      <c r="F28" s="205">
        <v>24</v>
      </c>
      <c r="G28" s="209" t="s">
        <v>1571</v>
      </c>
      <c r="H28" s="205">
        <f xml:space="preserve"> LEN(小韻資料表[[#This Row],[小韻字集]])</f>
        <v>33</v>
      </c>
      <c r="I28" s="205" cm="1">
        <f t="array" ref="I28" xml:space="preserve"> MATCH(TRUE, ISNUMBER( SEARCH( LEFT(小韻資料表[[#This Row],[切語]],1), 切語上字資料表[切語上字]) ), 0)</f>
        <v>40</v>
      </c>
      <c r="J28" s="210" t="str" cm="1">
        <f t="array" ref="J28" xml:space="preserve"> INDEX(切語上字資料表[聲母], 小韻資料表[[#This Row],[上字表識別號]])</f>
        <v>來</v>
      </c>
      <c r="K28" s="210" t="str" cm="1">
        <f t="array" ref="K28" xml:space="preserve"> INDEX(切語上字資料表[聲母拼音碼], 小韻資料表[[#This Row],[上字表識別號]])</f>
        <v>l</v>
      </c>
      <c r="L28" s="210" t="str" cm="1">
        <f t="array" ref="L28" xml:space="preserve"> INDEX(切語上字資料表[清濁], 小韻資料表[[#This Row],[上字表識別號]])</f>
        <v>次濁</v>
      </c>
      <c r="M28" s="223" t="str" cm="1">
        <f t="array" ref="M28" xml:space="preserve"> INDEX(切語上字資料表[發送收], 小韻資料表[[#This Row],[上字表識別號]])</f>
        <v>收聲</v>
      </c>
      <c r="N28" s="205" cm="1">
        <f t="array" ref="N28" xml:space="preserve"> MATCH(TRUE, ISNUMBER( SEARCH( RIGHT(小韻資料表[[#This Row],[切語]],1), 切語下字資料表[切語下字]) ), 0)</f>
        <v>1</v>
      </c>
      <c r="O28" s="207" t="str" cm="1">
        <f t="array" ref="O28" xml:space="preserve"> INDEX(切語下字資料表[韻母], 小韻資料表[[#This Row],[下字表識別號]])</f>
        <v>東開1</v>
      </c>
      <c r="P28" s="207" t="str" cm="1">
        <f t="array" ref="P28" xml:space="preserve"> INDEX(切語下字資料表[韻母拼音碼], 小韻資料表[[#This Row],[下字表識別號]])</f>
        <v>ong</v>
      </c>
      <c r="Q28" s="210" t="str" cm="1">
        <f t="array" ref="Q28" xml:space="preserve"> INDEX(設定表!$C$19:$C$23, INT( LEFT(小韻資料表[[#This Row],[目次編碼]],1) ))</f>
        <v>平</v>
      </c>
      <c r="R28" s="210">
        <f xml:space="preserve">  INDEX(設定表!$C$8:$C$15, MATCH( (RIGHT(小韻資料表[[#This Row],[清濁]]) &amp; 小韻資料表[[#This Row],[調]]), 設定表!$B$8:$B$15, 0))</f>
        <v>5</v>
      </c>
      <c r="S28" s="205" t="s">
        <v>309</v>
      </c>
      <c r="T28" s="205" t="s">
        <v>309</v>
      </c>
      <c r="U28" s="226" t="s">
        <v>309</v>
      </c>
      <c r="V28" s="147" t="s">
        <v>309</v>
      </c>
      <c r="X28" s="135"/>
      <c r="Y28" s="135"/>
      <c r="AA28" s="135"/>
      <c r="AB28" s="134"/>
      <c r="AC28" s="135"/>
      <c r="AD28" s="135"/>
      <c r="AH28" s="135"/>
      <c r="AI28" s="135"/>
    </row>
    <row r="29" spans="1:35" ht="63">
      <c r="A29" s="205">
        <v>25</v>
      </c>
      <c r="B29" s="206" t="s">
        <v>1572</v>
      </c>
      <c r="C29" s="207" t="str">
        <f xml:space="preserve"> _xlfn.CONCAT(小韻資料表[[#This Row],[聲母拼音碼]],小韻資料表[[#This Row],[韻母拼音碼]],小韻資料表[[#This Row],[調號]])</f>
        <v>hong5</v>
      </c>
      <c r="D29" s="206" t="s">
        <v>1573</v>
      </c>
      <c r="E29" s="208" t="s">
        <v>276</v>
      </c>
      <c r="F29" s="205">
        <v>25</v>
      </c>
      <c r="G29" s="209" t="s">
        <v>1574</v>
      </c>
      <c r="H29" s="205">
        <f xml:space="preserve"> LEN(小韻資料表[[#This Row],[小韻字集]])</f>
        <v>24</v>
      </c>
      <c r="I29" s="205" cm="1">
        <f t="array" ref="I29" xml:space="preserve"> MATCH(TRUE, ISNUMBER( SEARCH( LEFT(小韻資料表[[#This Row],[切語]],1), 切語上字資料表[切語上字]) ), 0)</f>
        <v>37</v>
      </c>
      <c r="J29" s="210" t="str" cm="1">
        <f t="array" ref="J29" xml:space="preserve"> INDEX(切語上字資料表[聲母], 小韻資料表[[#This Row],[上字表識別號]])</f>
        <v>匣</v>
      </c>
      <c r="K29" s="210" t="str" cm="1">
        <f t="array" ref="K29" xml:space="preserve"> INDEX(切語上字資料表[聲母拼音碼], 小韻資料表[[#This Row],[上字表識別號]])</f>
        <v>h</v>
      </c>
      <c r="L29" s="210" t="str" cm="1">
        <f t="array" ref="L29" xml:space="preserve"> INDEX(切語上字資料表[清濁], 小韻資料表[[#This Row],[上字表識別號]])</f>
        <v>全濁</v>
      </c>
      <c r="M29" s="223" t="str" cm="1">
        <f t="array" ref="M29" xml:space="preserve"> INDEX(切語上字資料表[發送收], 小韻資料表[[#This Row],[上字表識別號]])</f>
        <v>送氣</v>
      </c>
      <c r="N29" s="205" cm="1">
        <f t="array" ref="N29" xml:space="preserve"> MATCH(TRUE, ISNUMBER( SEARCH( RIGHT(小韻資料表[[#This Row],[切語]],1), 切語下字資料表[切語下字]) ), 0)</f>
        <v>1</v>
      </c>
      <c r="O29" s="207" t="str" cm="1">
        <f t="array" ref="O29" xml:space="preserve"> INDEX(切語下字資料表[韻母], 小韻資料表[[#This Row],[下字表識別號]])</f>
        <v>東開1</v>
      </c>
      <c r="P29" s="207" t="str" cm="1">
        <f t="array" ref="P29" xml:space="preserve"> INDEX(切語下字資料表[韻母拼音碼], 小韻資料表[[#This Row],[下字表識別號]])</f>
        <v>ong</v>
      </c>
      <c r="Q29" s="210" t="str" cm="1">
        <f t="array" ref="Q29" xml:space="preserve"> INDEX(設定表!$C$19:$C$23, INT( LEFT(小韻資料表[[#This Row],[目次編碼]],1) ))</f>
        <v>平</v>
      </c>
      <c r="R29" s="210">
        <f xml:space="preserve">  INDEX(設定表!$C$8:$C$15, MATCH( (RIGHT(小韻資料表[[#This Row],[清濁]]) &amp; 小韻資料表[[#This Row],[調]]), 設定表!$B$8:$B$15, 0))</f>
        <v>5</v>
      </c>
      <c r="S29" s="205" t="s">
        <v>309</v>
      </c>
      <c r="T29" s="205" t="s">
        <v>309</v>
      </c>
      <c r="U29" s="227" t="s">
        <v>1575</v>
      </c>
      <c r="V29" s="148" t="s">
        <v>1576</v>
      </c>
      <c r="W29" s="149"/>
      <c r="X29" s="135"/>
      <c r="Y29" s="135"/>
      <c r="AA29" s="135"/>
      <c r="AB29" s="134"/>
      <c r="AC29" s="135"/>
      <c r="AD29" s="135"/>
      <c r="AH29" s="135"/>
      <c r="AI29" s="135"/>
    </row>
    <row r="30" spans="1:35" ht="31.5">
      <c r="A30" s="205">
        <v>26</v>
      </c>
      <c r="B30" s="206" t="s">
        <v>1577</v>
      </c>
      <c r="C30" s="207" t="str">
        <f xml:space="preserve"> _xlfn.CONCAT(小韻資料表[[#This Row],[聲母拼音碼]],小韻資料表[[#This Row],[韻母拼音碼]],小韻資料表[[#This Row],[調號]])</f>
        <v>cong5</v>
      </c>
      <c r="D30" s="206" t="s">
        <v>1578</v>
      </c>
      <c r="E30" s="208" t="s">
        <v>276</v>
      </c>
      <c r="F30" s="205">
        <v>26</v>
      </c>
      <c r="G30" s="209" t="s">
        <v>1579</v>
      </c>
      <c r="H30" s="205">
        <f xml:space="preserve"> LEN(小韻資料表[[#This Row],[小韻字集]])</f>
        <v>6</v>
      </c>
      <c r="I30" s="205" cm="1">
        <f t="array" ref="I30" xml:space="preserve"> MATCH(TRUE, ISNUMBER( SEARCH( LEFT(小韻資料表[[#This Row],[切語]],1), 切語上字資料表[切語上字]) ), 0)</f>
        <v>23</v>
      </c>
      <c r="J30" s="210" t="str" cm="1">
        <f t="array" ref="J30" xml:space="preserve"> INDEX(切語上字資料表[聲母], 小韻資料表[[#This Row],[上字表識別號]])</f>
        <v>從</v>
      </c>
      <c r="K30" s="210" t="str" cm="1">
        <f t="array" ref="K30" xml:space="preserve"> INDEX(切語上字資料表[聲母拼音碼], 小韻資料表[[#This Row],[上字表識別號]])</f>
        <v>c</v>
      </c>
      <c r="L30" s="210" t="str" cm="1">
        <f t="array" ref="L30" xml:space="preserve"> INDEX(切語上字資料表[清濁], 小韻資料表[[#This Row],[上字表識別號]])</f>
        <v>全濁</v>
      </c>
      <c r="M30" s="223" cm="1">
        <f t="array" ref="M30" xml:space="preserve"> INDEX(切語上字資料表[發送收], 小韻資料表[[#This Row],[上字表識別號]])</f>
        <v>0</v>
      </c>
      <c r="N30" s="205" cm="1">
        <f t="array" ref="N30" xml:space="preserve"> MATCH(TRUE, ISNUMBER( SEARCH( RIGHT(小韻資料表[[#This Row],[切語]],1), 切語下字資料表[切語下字]) ), 0)</f>
        <v>1</v>
      </c>
      <c r="O30" s="207" t="str" cm="1">
        <f t="array" ref="O30" xml:space="preserve"> INDEX(切語下字資料表[韻母], 小韻資料表[[#This Row],[下字表識別號]])</f>
        <v>東開1</v>
      </c>
      <c r="P30" s="207" t="str" cm="1">
        <f t="array" ref="P30" xml:space="preserve"> INDEX(切語下字資料表[韻母拼音碼], 小韻資料表[[#This Row],[下字表識別號]])</f>
        <v>ong</v>
      </c>
      <c r="Q30" s="210" t="str" cm="1">
        <f t="array" ref="Q30" xml:space="preserve"> INDEX(設定表!$C$19:$C$23, INT( LEFT(小韻資料表[[#This Row],[目次編碼]],1) ))</f>
        <v>平</v>
      </c>
      <c r="R30" s="210">
        <f xml:space="preserve">  INDEX(設定表!$C$8:$C$15, MATCH( (RIGHT(小韻資料表[[#This Row],[清濁]]) &amp; 小韻資料表[[#This Row],[調]]), 設定表!$B$8:$B$15, 0))</f>
        <v>5</v>
      </c>
      <c r="S30" s="205" t="s">
        <v>309</v>
      </c>
      <c r="T30" s="205" t="s">
        <v>309</v>
      </c>
      <c r="U30" s="226" t="s">
        <v>309</v>
      </c>
      <c r="V30" s="147" t="s">
        <v>309</v>
      </c>
      <c r="X30" s="135"/>
      <c r="Y30" s="135"/>
      <c r="AA30" s="135"/>
      <c r="AB30" s="134"/>
      <c r="AC30" s="135"/>
      <c r="AD30" s="135"/>
      <c r="AH30" s="135"/>
      <c r="AI30" s="135"/>
    </row>
    <row r="31" spans="1:35" ht="31.5">
      <c r="A31" s="205">
        <v>27</v>
      </c>
      <c r="B31" s="206" t="s">
        <v>1580</v>
      </c>
      <c r="C31" s="207" t="str">
        <f xml:space="preserve"> _xlfn.CONCAT(小韻資料表[[#This Row],[聲母拼音碼]],小韻資料表[[#This Row],[韻母拼音碼]],小韻資料表[[#This Row],[調號]])</f>
        <v>Øong1</v>
      </c>
      <c r="D31" s="206" t="s">
        <v>1581</v>
      </c>
      <c r="E31" s="208" t="s">
        <v>276</v>
      </c>
      <c r="F31" s="205">
        <v>27</v>
      </c>
      <c r="G31" s="209" t="s">
        <v>1582</v>
      </c>
      <c r="H31" s="205">
        <f xml:space="preserve"> LEN(小韻資料表[[#This Row],[小韻字集]])</f>
        <v>9</v>
      </c>
      <c r="I31" s="205" cm="1">
        <f t="array" ref="I31" xml:space="preserve"> MATCH(TRUE, ISNUMBER( SEARCH( LEFT(小韻資料表[[#This Row],[切語]],1), 切語上字資料表[切語上字]) ), 0)</f>
        <v>35</v>
      </c>
      <c r="J31" s="210" t="str" cm="1">
        <f t="array" ref="J31" xml:space="preserve"> INDEX(切語上字資料表[聲母], 小韻資料表[[#This Row],[上字表識別號]])</f>
        <v>影</v>
      </c>
      <c r="K31" s="210" t="str" cm="1">
        <f t="array" ref="K31" xml:space="preserve"> INDEX(切語上字資料表[聲母拼音碼], 小韻資料表[[#This Row],[上字表識別號]])</f>
        <v>Ø</v>
      </c>
      <c r="L31" s="210" t="str" cm="1">
        <f t="array" ref="L31" xml:space="preserve"> INDEX(切語上字資料表[清濁], 小韻資料表[[#This Row],[上字表識別號]])</f>
        <v>全清</v>
      </c>
      <c r="M31" s="223" t="str" cm="1">
        <f t="array" ref="M31" xml:space="preserve"> INDEX(切語上字資料表[發送收], 小韻資料表[[#This Row],[上字表識別號]])</f>
        <v>發聲</v>
      </c>
      <c r="N31" s="205" cm="1">
        <f t="array" ref="N31" xml:space="preserve"> MATCH(TRUE, ISNUMBER( SEARCH( RIGHT(小韻資料表[[#This Row],[切語]],1), 切語下字資料表[切語下字]) ), 0)</f>
        <v>1</v>
      </c>
      <c r="O31" s="207" t="str" cm="1">
        <f t="array" ref="O31" xml:space="preserve"> INDEX(切語下字資料表[韻母], 小韻資料表[[#This Row],[下字表識別號]])</f>
        <v>東開1</v>
      </c>
      <c r="P31" s="207" t="str" cm="1">
        <f t="array" ref="P31" xml:space="preserve"> INDEX(切語下字資料表[韻母拼音碼], 小韻資料表[[#This Row],[下字表識別號]])</f>
        <v>ong</v>
      </c>
      <c r="Q31" s="210" t="str" cm="1">
        <f t="array" ref="Q31" xml:space="preserve"> INDEX(設定表!$C$19:$C$23, INT( LEFT(小韻資料表[[#This Row],[目次編碼]],1) ))</f>
        <v>平</v>
      </c>
      <c r="R31" s="210">
        <f xml:space="preserve">  INDEX(設定表!$C$8:$C$15, MATCH( (RIGHT(小韻資料表[[#This Row],[清濁]]) &amp; 小韻資料表[[#This Row],[調]]), 設定表!$B$8:$B$15, 0))</f>
        <v>1</v>
      </c>
      <c r="S31" s="205" t="s">
        <v>309</v>
      </c>
      <c r="T31" s="205" t="s">
        <v>309</v>
      </c>
      <c r="U31" s="226" t="s">
        <v>309</v>
      </c>
      <c r="V31" s="146" t="s">
        <v>309</v>
      </c>
      <c r="X31" s="135"/>
      <c r="Y31" s="135"/>
      <c r="AA31" s="135"/>
      <c r="AB31" s="134"/>
      <c r="AC31" s="135"/>
      <c r="AD31" s="135"/>
      <c r="AH31" s="135"/>
      <c r="AI31" s="135"/>
    </row>
    <row r="32" spans="1:35" ht="51">
      <c r="A32" s="205">
        <v>28</v>
      </c>
      <c r="B32" s="206" t="s">
        <v>1583</v>
      </c>
      <c r="C32" s="207" t="str">
        <f xml:space="preserve"> _xlfn.CONCAT(小韻資料表[[#This Row],[聲母拼音碼]],小韻資料表[[#This Row],[韻母拼音碼]],小韻資料表[[#This Row],[調號]])</f>
        <v>chong1</v>
      </c>
      <c r="D32" s="206" t="s">
        <v>1584</v>
      </c>
      <c r="E32" s="208" t="s">
        <v>276</v>
      </c>
      <c r="F32" s="205">
        <v>28</v>
      </c>
      <c r="G32" s="209" t="s">
        <v>1585</v>
      </c>
      <c r="H32" s="205">
        <f xml:space="preserve"> LEN(小韻資料表[[#This Row],[小韻字集]])</f>
        <v>19</v>
      </c>
      <c r="I32" s="205" cm="1">
        <f t="array" ref="I32" xml:space="preserve"> MATCH(TRUE, ISNUMBER( SEARCH( LEFT(小韻資料表[[#This Row],[切語]],1), 切語上字資料表[切語上字]) ), 0)</f>
        <v>22</v>
      </c>
      <c r="J32" s="210" t="str" cm="1">
        <f t="array" ref="J32" xml:space="preserve"> INDEX(切語上字資料表[聲母], 小韻資料表[[#This Row],[上字表識別號]])</f>
        <v>清</v>
      </c>
      <c r="K32" s="210" t="str" cm="1">
        <f t="array" ref="K32" xml:space="preserve"> INDEX(切語上字資料表[聲母拼音碼], 小韻資料表[[#This Row],[上字表識別號]])</f>
        <v>ch</v>
      </c>
      <c r="L32" s="210" t="str" cm="1">
        <f t="array" ref="L32" xml:space="preserve"> INDEX(切語上字資料表[清濁], 小韻資料表[[#This Row],[上字表識別號]])</f>
        <v>次清</v>
      </c>
      <c r="M32" s="223" t="str" cm="1">
        <f t="array" ref="M32" xml:space="preserve"> INDEX(切語上字資料表[發送收], 小韻資料表[[#This Row],[上字表識別號]])</f>
        <v>送氣</v>
      </c>
      <c r="N32" s="205" cm="1">
        <f t="array" ref="N32" xml:space="preserve"> MATCH(TRUE, ISNUMBER( SEARCH( RIGHT(小韻資料表[[#This Row],[切語]],1), 切語下字資料表[切語下字]) ), 0)</f>
        <v>1</v>
      </c>
      <c r="O32" s="207" t="str" cm="1">
        <f t="array" ref="O32" xml:space="preserve"> INDEX(切語下字資料表[韻母], 小韻資料表[[#This Row],[下字表識別號]])</f>
        <v>東開1</v>
      </c>
      <c r="P32" s="207" t="str" cm="1">
        <f t="array" ref="P32" xml:space="preserve"> INDEX(切語下字資料表[韻母拼音碼], 小韻資料表[[#This Row],[下字表識別號]])</f>
        <v>ong</v>
      </c>
      <c r="Q32" s="210" t="str" cm="1">
        <f t="array" ref="Q32" xml:space="preserve"> INDEX(設定表!$C$19:$C$23, INT( LEFT(小韻資料表[[#This Row],[目次編碼]],1) ))</f>
        <v>平</v>
      </c>
      <c r="R32" s="210">
        <f xml:space="preserve">  INDEX(設定表!$C$8:$C$15, MATCH( (RIGHT(小韻資料表[[#This Row],[清濁]]) &amp; 小韻資料表[[#This Row],[調]]), 設定表!$B$8:$B$15, 0))</f>
        <v>1</v>
      </c>
      <c r="S32" s="205" t="s">
        <v>309</v>
      </c>
      <c r="T32" s="205" t="s">
        <v>309</v>
      </c>
      <c r="U32" s="226" t="s">
        <v>1586</v>
      </c>
      <c r="V32" s="147" t="s">
        <v>309</v>
      </c>
      <c r="X32" s="135"/>
      <c r="Y32" s="135"/>
      <c r="AA32" s="135"/>
      <c r="AB32" s="134"/>
      <c r="AC32" s="135"/>
      <c r="AD32" s="135"/>
      <c r="AH32" s="135"/>
      <c r="AI32" s="135"/>
    </row>
    <row r="33" spans="1:35" ht="31.5">
      <c r="A33" s="205">
        <v>29</v>
      </c>
      <c r="B33" s="206" t="s">
        <v>1587</v>
      </c>
      <c r="C33" s="207" t="str">
        <f xml:space="preserve"> _xlfn.CONCAT(小韻資料表[[#This Row],[聲母拼音碼]],小韻資料表[[#This Row],[韻母拼音碼]],小韻資料表[[#This Row],[調號]])</f>
        <v>thong1</v>
      </c>
      <c r="D33" s="206" t="s">
        <v>277</v>
      </c>
      <c r="E33" s="208" t="s">
        <v>276</v>
      </c>
      <c r="F33" s="205">
        <v>29</v>
      </c>
      <c r="G33" s="209" t="s">
        <v>1588</v>
      </c>
      <c r="H33" s="205">
        <f xml:space="preserve"> LEN(小韻資料表[[#This Row],[小韻字集]])</f>
        <v>11</v>
      </c>
      <c r="I33" s="205" cm="1">
        <f t="array" ref="I33" xml:space="preserve"> MATCH(TRUE, ISNUMBER( SEARCH( LEFT(小韻資料表[[#This Row],[切語]],1), 切語上字資料表[切語上字]) ), 0)</f>
        <v>6</v>
      </c>
      <c r="J33" s="210" t="str" cm="1">
        <f t="array" ref="J33" xml:space="preserve"> INDEX(切語上字資料表[聲母], 小韻資料表[[#This Row],[上字表識別號]])</f>
        <v>透</v>
      </c>
      <c r="K33" s="210" t="str" cm="1">
        <f t="array" ref="K33" xml:space="preserve"> INDEX(切語上字資料表[聲母拼音碼], 小韻資料表[[#This Row],[上字表識別號]])</f>
        <v>th</v>
      </c>
      <c r="L33" s="210" t="str" cm="1">
        <f t="array" ref="L33" xml:space="preserve"> INDEX(切語上字資料表[清濁], 小韻資料表[[#This Row],[上字表識別號]])</f>
        <v>次清</v>
      </c>
      <c r="M33" s="223" t="str" cm="1">
        <f t="array" ref="M33" xml:space="preserve"> INDEX(切語上字資料表[發送收], 小韻資料表[[#This Row],[上字表識別號]])</f>
        <v>送氣</v>
      </c>
      <c r="N33" s="205" cm="1">
        <f t="array" ref="N33" xml:space="preserve"> MATCH(TRUE, ISNUMBER( SEARCH( RIGHT(小韻資料表[[#This Row],[切語]],1), 切語下字資料表[切語下字]) ), 0)</f>
        <v>1</v>
      </c>
      <c r="O33" s="207" t="str" cm="1">
        <f t="array" ref="O33" xml:space="preserve"> INDEX(切語下字資料表[韻母], 小韻資料表[[#This Row],[下字表識別號]])</f>
        <v>東開1</v>
      </c>
      <c r="P33" s="207" t="str" cm="1">
        <f t="array" ref="P33" xml:space="preserve"> INDEX(切語下字資料表[韻母拼音碼], 小韻資料表[[#This Row],[下字表識別號]])</f>
        <v>ong</v>
      </c>
      <c r="Q33" s="210" t="str" cm="1">
        <f t="array" ref="Q33" xml:space="preserve"> INDEX(設定表!$C$19:$C$23, INT( LEFT(小韻資料表[[#This Row],[目次編碼]],1) ))</f>
        <v>平</v>
      </c>
      <c r="R33" s="210">
        <f xml:space="preserve">  INDEX(設定表!$C$8:$C$15, MATCH( (RIGHT(小韻資料表[[#This Row],[清濁]]) &amp; 小韻資料表[[#This Row],[調]]), 設定表!$B$8:$B$15, 0))</f>
        <v>1</v>
      </c>
      <c r="S33" s="205" t="s">
        <v>309</v>
      </c>
      <c r="T33" s="205" t="s">
        <v>309</v>
      </c>
      <c r="U33" s="226" t="s">
        <v>309</v>
      </c>
      <c r="V33" s="146" t="s">
        <v>309</v>
      </c>
      <c r="X33" s="135"/>
      <c r="Y33" s="135"/>
      <c r="AA33" s="135"/>
      <c r="AB33" s="134"/>
      <c r="AC33" s="135"/>
      <c r="AD33" s="135"/>
      <c r="AH33" s="135"/>
      <c r="AI33" s="135"/>
    </row>
    <row r="34" spans="1:35" ht="63">
      <c r="A34" s="205">
        <v>30</v>
      </c>
      <c r="B34" s="206" t="s">
        <v>1589</v>
      </c>
      <c r="C34" s="207" t="str">
        <f xml:space="preserve"> _xlfn.CONCAT(小韻資料表[[#This Row],[聲母拼音碼]],小韻資料表[[#This Row],[韻母拼音碼]],小韻資料表[[#This Row],[調號]])</f>
        <v>cong1</v>
      </c>
      <c r="D34" s="206" t="s">
        <v>1590</v>
      </c>
      <c r="E34" s="208" t="s">
        <v>276</v>
      </c>
      <c r="F34" s="205">
        <v>30</v>
      </c>
      <c r="G34" s="209" t="s">
        <v>1591</v>
      </c>
      <c r="H34" s="205">
        <f xml:space="preserve"> LEN(小韻資料表[[#This Row],[小韻字集]])</f>
        <v>23</v>
      </c>
      <c r="I34" s="205" cm="1">
        <f t="array" ref="I34" xml:space="preserve"> MATCH(TRUE, ISNUMBER( SEARCH( LEFT(小韻資料表[[#This Row],[切語]],1), 切語上字資料表[切語上字]) ), 0)</f>
        <v>21</v>
      </c>
      <c r="J34" s="210" t="str" cm="1">
        <f t="array" ref="J34" xml:space="preserve"> INDEX(切語上字資料表[聲母], 小韻資料表[[#This Row],[上字表識別號]])</f>
        <v>精</v>
      </c>
      <c r="K34" s="210" t="str" cm="1">
        <f t="array" ref="K34" xml:space="preserve"> INDEX(切語上字資料表[聲母拼音碼], 小韻資料表[[#This Row],[上字表識別號]])</f>
        <v>c</v>
      </c>
      <c r="L34" s="210" t="str" cm="1">
        <f t="array" ref="L34" xml:space="preserve"> INDEX(切語上字資料表[清濁], 小韻資料表[[#This Row],[上字表識別號]])</f>
        <v>全清</v>
      </c>
      <c r="M34" s="223" t="str" cm="1">
        <f t="array" ref="M34" xml:space="preserve"> INDEX(切語上字資料表[發送收], 小韻資料表[[#This Row],[上字表識別號]])</f>
        <v>發聲</v>
      </c>
      <c r="N34" s="205" cm="1">
        <f t="array" ref="N34" xml:space="preserve"> MATCH(TRUE, ISNUMBER( SEARCH( RIGHT(小韻資料表[[#This Row],[切語]],1), 切語下字資料表[切語下字]) ), 0)</f>
        <v>1</v>
      </c>
      <c r="O34" s="207" t="str" cm="1">
        <f t="array" ref="O34" xml:space="preserve"> INDEX(切語下字資料表[韻母], 小韻資料表[[#This Row],[下字表識別號]])</f>
        <v>東開1</v>
      </c>
      <c r="P34" s="207" t="str" cm="1">
        <f t="array" ref="P34" xml:space="preserve"> INDEX(切語下字資料表[韻母拼音碼], 小韻資料表[[#This Row],[下字表識別號]])</f>
        <v>ong</v>
      </c>
      <c r="Q34" s="210" t="str" cm="1">
        <f t="array" ref="Q34" xml:space="preserve"> INDEX(設定表!$C$19:$C$23, INT( LEFT(小韻資料表[[#This Row],[目次編碼]],1) ))</f>
        <v>平</v>
      </c>
      <c r="R34" s="210">
        <f xml:space="preserve">  INDEX(設定表!$C$8:$C$15, MATCH( (RIGHT(小韻資料表[[#This Row],[清濁]]) &amp; 小韻資料表[[#This Row],[調]]), 設定表!$B$8:$B$15, 0))</f>
        <v>1</v>
      </c>
      <c r="S34" s="205" t="s">
        <v>309</v>
      </c>
      <c r="T34" s="205" t="s">
        <v>309</v>
      </c>
      <c r="U34" s="226" t="s">
        <v>1592</v>
      </c>
      <c r="V34" s="147" t="s">
        <v>309</v>
      </c>
      <c r="X34" s="135"/>
      <c r="Y34" s="135"/>
      <c r="AA34" s="135"/>
      <c r="AB34" s="134"/>
      <c r="AC34" s="135"/>
      <c r="AD34" s="135"/>
      <c r="AH34" s="135"/>
      <c r="AI34" s="135"/>
    </row>
    <row r="35" spans="1:35" ht="31.5">
      <c r="A35" s="205">
        <v>31</v>
      </c>
      <c r="B35" s="206" t="s">
        <v>1593</v>
      </c>
      <c r="C35" s="207" t="str">
        <f xml:space="preserve"> _xlfn.CONCAT(小韻資料表[[#This Row],[聲母拼音碼]],小韻資料表[[#This Row],[韻母拼音碼]],小韻資料表[[#This Row],[調號]])</f>
        <v>pong5</v>
      </c>
      <c r="D35" s="206" t="s">
        <v>1594</v>
      </c>
      <c r="E35" s="208" t="s">
        <v>276</v>
      </c>
      <c r="F35" s="205">
        <v>31</v>
      </c>
      <c r="G35" s="209" t="s">
        <v>1595</v>
      </c>
      <c r="H35" s="205">
        <f xml:space="preserve"> LEN(小韻資料表[[#This Row],[小韻字集]])</f>
        <v>13</v>
      </c>
      <c r="I35" s="205" cm="1">
        <f t="array" ref="I35" xml:space="preserve"> MATCH(TRUE, ISNUMBER( SEARCH( LEFT(小韻資料表[[#This Row],[切語]],1), 切語上字資料表[切語上字]) ), 0)</f>
        <v>15</v>
      </c>
      <c r="J35" s="210" t="str" cm="1">
        <f t="array" ref="J35" xml:space="preserve"> INDEX(切語上字資料表[聲母], 小韻資料表[[#This Row],[上字表識別號]])</f>
        <v>並</v>
      </c>
      <c r="K35" s="210" t="str" cm="1">
        <f t="array" ref="K35" xml:space="preserve"> INDEX(切語上字資料表[聲母拼音碼], 小韻資料表[[#This Row],[上字表識別號]])</f>
        <v>p</v>
      </c>
      <c r="L35" s="210" t="str" cm="1">
        <f t="array" ref="L35" xml:space="preserve"> INDEX(切語上字資料表[清濁], 小韻資料表[[#This Row],[上字表識別號]])</f>
        <v>全濁</v>
      </c>
      <c r="M35" s="223" cm="1">
        <f t="array" ref="M35" xml:space="preserve"> INDEX(切語上字資料表[發送收], 小韻資料表[[#This Row],[上字表識別號]])</f>
        <v>0</v>
      </c>
      <c r="N35" s="205" cm="1">
        <f t="array" ref="N35" xml:space="preserve"> MATCH(TRUE, ISNUMBER( SEARCH( RIGHT(小韻資料表[[#This Row],[切語]],1), 切語下字資料表[切語下字]) ), 0)</f>
        <v>1</v>
      </c>
      <c r="O35" s="207" t="str" cm="1">
        <f t="array" ref="O35" xml:space="preserve"> INDEX(切語下字資料表[韻母], 小韻資料表[[#This Row],[下字表識別號]])</f>
        <v>東開1</v>
      </c>
      <c r="P35" s="207" t="str" cm="1">
        <f t="array" ref="P35" xml:space="preserve"> INDEX(切語下字資料表[韻母拼音碼], 小韻資料表[[#This Row],[下字表識別號]])</f>
        <v>ong</v>
      </c>
      <c r="Q35" s="210" t="str" cm="1">
        <f t="array" ref="Q35" xml:space="preserve"> INDEX(設定表!$C$19:$C$23, INT( LEFT(小韻資料表[[#This Row],[目次編碼]],1) ))</f>
        <v>平</v>
      </c>
      <c r="R35" s="210">
        <f xml:space="preserve">  INDEX(設定表!$C$8:$C$15, MATCH( (RIGHT(小韻資料表[[#This Row],[清濁]]) &amp; 小韻資料表[[#This Row],[調]]), 設定表!$B$8:$B$15, 0))</f>
        <v>5</v>
      </c>
      <c r="S35" s="205" t="s">
        <v>309</v>
      </c>
      <c r="T35" s="205" t="s">
        <v>309</v>
      </c>
      <c r="U35" s="226" t="s">
        <v>309</v>
      </c>
      <c r="V35" s="146" t="s">
        <v>309</v>
      </c>
      <c r="X35" s="135"/>
      <c r="Y35" s="135"/>
      <c r="AA35" s="135"/>
      <c r="AB35" s="134"/>
      <c r="AC35" s="135"/>
      <c r="AD35" s="135"/>
      <c r="AH35" s="135"/>
      <c r="AI35" s="135"/>
    </row>
    <row r="36" spans="1:35" ht="31.5">
      <c r="A36" s="205">
        <v>32</v>
      </c>
      <c r="B36" s="206" t="s">
        <v>1596</v>
      </c>
      <c r="C36" s="207" t="str">
        <f xml:space="preserve"> _xlfn.CONCAT(小韻資料表[[#This Row],[聲母拼音碼]],小韻資料表[[#This Row],[韻母拼音碼]],小韻資料表[[#This Row],[調號]])</f>
        <v>hong1</v>
      </c>
      <c r="D36" s="206" t="s">
        <v>1597</v>
      </c>
      <c r="E36" s="208" t="s">
        <v>276</v>
      </c>
      <c r="F36" s="205">
        <v>32</v>
      </c>
      <c r="G36" s="209" t="s">
        <v>1598</v>
      </c>
      <c r="H36" s="205">
        <f xml:space="preserve"> LEN(小韻資料表[[#This Row],[小韻字集]])</f>
        <v>8</v>
      </c>
      <c r="I36" s="205" cm="1">
        <f t="array" ref="I36" xml:space="preserve"> MATCH(TRUE, ISNUMBER( SEARCH( LEFT(小韻資料表[[#This Row],[切語]],1), 切語上字資料表[切語上字]) ), 0)</f>
        <v>36</v>
      </c>
      <c r="J36" s="210" t="str" cm="1">
        <f t="array" ref="J36" xml:space="preserve"> INDEX(切語上字資料表[聲母], 小韻資料表[[#This Row],[上字表識別號]])</f>
        <v>曉</v>
      </c>
      <c r="K36" s="210" t="str" cm="1">
        <f t="array" ref="K36" xml:space="preserve"> INDEX(切語上字資料表[聲母拼音碼], 小韻資料表[[#This Row],[上字表識別號]])</f>
        <v>h</v>
      </c>
      <c r="L36" s="210" t="str" cm="1">
        <f t="array" ref="L36" xml:space="preserve"> INDEX(切語上字資料表[清濁], 小韻資料表[[#This Row],[上字表識別號]])</f>
        <v>次清</v>
      </c>
      <c r="M36" s="223" t="str" cm="1">
        <f t="array" ref="M36" xml:space="preserve"> INDEX(切語上字資料表[發送收], 小韻資料表[[#This Row],[上字表識別號]])</f>
        <v>送氣</v>
      </c>
      <c r="N36" s="205" cm="1">
        <f t="array" ref="N36" xml:space="preserve"> MATCH(TRUE, ISNUMBER( SEARCH( RIGHT(小韻資料表[[#This Row],[切語]],1), 切語下字資料表[切語下字]) ), 0)</f>
        <v>1</v>
      </c>
      <c r="O36" s="207" t="str" cm="1">
        <f t="array" ref="O36" xml:space="preserve"> INDEX(切語下字資料表[韻母], 小韻資料表[[#This Row],[下字表識別號]])</f>
        <v>東開1</v>
      </c>
      <c r="P36" s="207" t="str" cm="1">
        <f t="array" ref="P36" xml:space="preserve"> INDEX(切語下字資料表[韻母拼音碼], 小韻資料表[[#This Row],[下字表識別號]])</f>
        <v>ong</v>
      </c>
      <c r="Q36" s="210" t="str" cm="1">
        <f t="array" ref="Q36" xml:space="preserve"> INDEX(設定表!$C$19:$C$23, INT( LEFT(小韻資料表[[#This Row],[目次編碼]],1) ))</f>
        <v>平</v>
      </c>
      <c r="R36" s="210">
        <f xml:space="preserve">  INDEX(設定表!$C$8:$C$15, MATCH( (RIGHT(小韻資料表[[#This Row],[清濁]]) &amp; 小韻資料表[[#This Row],[調]]), 設定表!$B$8:$B$15, 0))</f>
        <v>1</v>
      </c>
      <c r="S36" s="205" t="s">
        <v>309</v>
      </c>
      <c r="T36" s="205" t="s">
        <v>309</v>
      </c>
      <c r="U36" s="226" t="s">
        <v>309</v>
      </c>
      <c r="V36" s="147" t="s">
        <v>309</v>
      </c>
      <c r="X36" s="135"/>
      <c r="Y36" s="135"/>
      <c r="AA36" s="135"/>
      <c r="AB36" s="134"/>
      <c r="AC36" s="135"/>
      <c r="AD36" s="135"/>
      <c r="AH36" s="135"/>
      <c r="AI36" s="135"/>
    </row>
    <row r="37" spans="1:35" ht="31.5">
      <c r="A37" s="205">
        <v>33</v>
      </c>
      <c r="B37" s="206" t="s">
        <v>1599</v>
      </c>
      <c r="C37" s="207" t="str">
        <f xml:space="preserve"> _xlfn.CONCAT(小韻資料表[[#This Row],[聲母拼音碼]],小韻資料表[[#This Row],[韻母拼音碼]],小韻資料表[[#This Row],[調號]])</f>
        <v>gong5</v>
      </c>
      <c r="D37" s="206" t="s">
        <v>1600</v>
      </c>
      <c r="E37" s="208" t="s">
        <v>276</v>
      </c>
      <c r="F37" s="205">
        <v>33</v>
      </c>
      <c r="G37" s="209" t="s">
        <v>1600</v>
      </c>
      <c r="H37" s="205">
        <f xml:space="preserve"> LEN(小韻資料表[[#This Row],[小韻字集]])</f>
        <v>1</v>
      </c>
      <c r="I37" s="205" cm="1">
        <f t="array" ref="I37" xml:space="preserve"> MATCH(TRUE, ISNUMBER( SEARCH( LEFT(小韻資料表[[#This Row],[切語]],1), 切語上字資料表[切語上字]) ), 0)</f>
        <v>4</v>
      </c>
      <c r="J37" s="210" t="str" cm="1">
        <f t="array" ref="J37" xml:space="preserve"> INDEX(切語上字資料表[聲母], 小韻資料表[[#This Row],[上字表識別號]])</f>
        <v>疑</v>
      </c>
      <c r="K37" s="210" t="str" cm="1">
        <f t="array" ref="K37" xml:space="preserve"> INDEX(切語上字資料表[聲母拼音碼], 小韻資料表[[#This Row],[上字表識別號]])</f>
        <v>g</v>
      </c>
      <c r="L37" s="210" t="str" cm="1">
        <f t="array" ref="L37" xml:space="preserve"> INDEX(切語上字資料表[清濁], 小韻資料表[[#This Row],[上字表識別號]])</f>
        <v>次濁</v>
      </c>
      <c r="M37" s="223" t="str" cm="1">
        <f t="array" ref="M37" xml:space="preserve"> INDEX(切語上字資料表[發送收], 小韻資料表[[#This Row],[上字表識別號]])</f>
        <v>收聲</v>
      </c>
      <c r="N37" s="205" cm="1">
        <f t="array" ref="N37" xml:space="preserve"> MATCH(TRUE, ISNUMBER( SEARCH( RIGHT(小韻資料表[[#This Row],[切語]],1), 切語下字資料表[切語下字]) ), 0)</f>
        <v>1</v>
      </c>
      <c r="O37" s="207" t="str" cm="1">
        <f t="array" ref="O37" xml:space="preserve"> INDEX(切語下字資料表[韻母], 小韻資料表[[#This Row],[下字表識別號]])</f>
        <v>東開1</v>
      </c>
      <c r="P37" s="207" t="str" cm="1">
        <f t="array" ref="P37" xml:space="preserve"> INDEX(切語下字資料表[韻母拼音碼], 小韻資料表[[#This Row],[下字表識別號]])</f>
        <v>ong</v>
      </c>
      <c r="Q37" s="210" t="str" cm="1">
        <f t="array" ref="Q37" xml:space="preserve"> INDEX(設定表!$C$19:$C$23, INT( LEFT(小韻資料表[[#This Row],[目次編碼]],1) ))</f>
        <v>平</v>
      </c>
      <c r="R37" s="210">
        <f xml:space="preserve">  INDEX(設定表!$C$8:$C$15, MATCH( (RIGHT(小韻資料表[[#This Row],[清濁]]) &amp; 小韻資料表[[#This Row],[調]]), 設定表!$B$8:$B$15, 0))</f>
        <v>5</v>
      </c>
      <c r="S37" s="205" t="s">
        <v>309</v>
      </c>
      <c r="T37" s="205" t="s">
        <v>309</v>
      </c>
      <c r="U37" s="226" t="s">
        <v>309</v>
      </c>
      <c r="V37" s="146" t="s">
        <v>309</v>
      </c>
      <c r="X37" s="135"/>
      <c r="Y37" s="135"/>
      <c r="AA37" s="135"/>
      <c r="AB37" s="134"/>
      <c r="AC37" s="135"/>
      <c r="AD37" s="135"/>
      <c r="AH37" s="135"/>
      <c r="AI37" s="135"/>
    </row>
    <row r="38" spans="1:35" ht="31.5">
      <c r="A38" s="205">
        <v>34</v>
      </c>
      <c r="B38" s="206" t="s">
        <v>1601</v>
      </c>
      <c r="C38" s="207" t="str">
        <f xml:space="preserve"> _xlfn.CONCAT(小韻資料表[[#This Row],[聲母拼音碼]],小韻資料表[[#This Row],[韻母拼音碼]],小韻資料表[[#This Row],[調號]])</f>
        <v>song1</v>
      </c>
      <c r="D38" s="206" t="s">
        <v>1602</v>
      </c>
      <c r="E38" s="208" t="s">
        <v>276</v>
      </c>
      <c r="F38" s="205">
        <v>34</v>
      </c>
      <c r="G38" s="209" t="s">
        <v>1603</v>
      </c>
      <c r="H38" s="205">
        <f xml:space="preserve"> LEN(小韻資料表[[#This Row],[小韻字集]])</f>
        <v>3</v>
      </c>
      <c r="I38" s="205" cm="1">
        <f t="array" ref="I38" xml:space="preserve"> MATCH(TRUE, ISNUMBER( SEARCH( LEFT(小韻資料表[[#This Row],[切語]],1), 切語上字資料表[切語上字]) ), 0)</f>
        <v>24</v>
      </c>
      <c r="J38" s="210" t="str" cm="1">
        <f t="array" ref="J38" xml:space="preserve"> INDEX(切語上字資料表[聲母], 小韻資料表[[#This Row],[上字表識別號]])</f>
        <v>心</v>
      </c>
      <c r="K38" s="210" t="str" cm="1">
        <f t="array" ref="K38" xml:space="preserve"> INDEX(切語上字資料表[聲母拼音碼], 小韻資料表[[#This Row],[上字表識別號]])</f>
        <v>s</v>
      </c>
      <c r="L38" s="210" t="str" cm="1">
        <f t="array" ref="L38" xml:space="preserve"> INDEX(切語上字資料表[清濁], 小韻資料表[[#This Row],[上字表識別號]])</f>
        <v>全清</v>
      </c>
      <c r="M38" s="223" t="str" cm="1">
        <f t="array" ref="M38" xml:space="preserve"> INDEX(切語上字資料表[發送收], 小韻資料表[[#This Row],[上字表識別號]])</f>
        <v>送氣</v>
      </c>
      <c r="N38" s="205" cm="1">
        <f t="array" ref="N38" xml:space="preserve"> MATCH(TRUE, ISNUMBER( SEARCH( RIGHT(小韻資料表[[#This Row],[切語]],1), 切語下字資料表[切語下字]) ), 0)</f>
        <v>1</v>
      </c>
      <c r="O38" s="207" t="str" cm="1">
        <f t="array" ref="O38" xml:space="preserve"> INDEX(切語下字資料表[韻母], 小韻資料表[[#This Row],[下字表識別號]])</f>
        <v>東開1</v>
      </c>
      <c r="P38" s="207" t="str" cm="1">
        <f t="array" ref="P38" xml:space="preserve"> INDEX(切語下字資料表[韻母拼音碼], 小韻資料表[[#This Row],[下字表識別號]])</f>
        <v>ong</v>
      </c>
      <c r="Q38" s="210" t="str" cm="1">
        <f t="array" ref="Q38" xml:space="preserve"> INDEX(設定表!$C$19:$C$23, INT( LEFT(小韻資料表[[#This Row],[目次編碼]],1) ))</f>
        <v>平</v>
      </c>
      <c r="R38" s="210">
        <f xml:space="preserve">  INDEX(設定表!$C$8:$C$15, MATCH( (RIGHT(小韻資料表[[#This Row],[清濁]]) &amp; 小韻資料表[[#This Row],[調]]), 設定表!$B$8:$B$15, 0))</f>
        <v>1</v>
      </c>
      <c r="S38" s="205" t="s">
        <v>309</v>
      </c>
      <c r="T38" s="205" t="s">
        <v>309</v>
      </c>
      <c r="U38" s="226" t="s">
        <v>1604</v>
      </c>
      <c r="V38" s="147" t="s">
        <v>309</v>
      </c>
      <c r="X38" s="135"/>
      <c r="Y38" s="135"/>
      <c r="AA38" s="135"/>
      <c r="AB38" s="134"/>
      <c r="AC38" s="135"/>
      <c r="AD38" s="135"/>
      <c r="AH38" s="135"/>
      <c r="AI38" s="135"/>
    </row>
    <row r="39" spans="1:35" ht="31.5">
      <c r="A39" s="205">
        <v>35</v>
      </c>
      <c r="B39" s="206" t="s">
        <v>1605</v>
      </c>
      <c r="C39" s="207" t="str">
        <f xml:space="preserve"> _xlfn.CONCAT(小韻資料表[[#This Row],[聲母拼音碼]],小韻資料表[[#This Row],[韻母拼音碼]],小韻資料表[[#This Row],[調號]])</f>
        <v>tong1</v>
      </c>
      <c r="D39" s="206" t="s">
        <v>306</v>
      </c>
      <c r="E39" s="208" t="s">
        <v>305</v>
      </c>
      <c r="F39" s="205">
        <v>1</v>
      </c>
      <c r="G39" s="209" t="s">
        <v>1606</v>
      </c>
      <c r="H39" s="205">
        <f xml:space="preserve"> LEN(小韻資料表[[#This Row],[小韻字集]])</f>
        <v>10</v>
      </c>
      <c r="I39" s="205" cm="1">
        <f t="array" ref="I39" xml:space="preserve"> MATCH(TRUE, ISNUMBER( SEARCH( LEFT(小韻資料表[[#This Row],[切語]],1), 切語上字資料表[切語上字]) ), 0)</f>
        <v>5</v>
      </c>
      <c r="J39" s="210" t="str" cm="1">
        <f t="array" ref="J39" xml:space="preserve"> INDEX(切語上字資料表[聲母], 小韻資料表[[#This Row],[上字表識別號]])</f>
        <v>端</v>
      </c>
      <c r="K39" s="210" t="str" cm="1">
        <f t="array" ref="K39" xml:space="preserve"> INDEX(切語上字資料表[聲母拼音碼], 小韻資料表[[#This Row],[上字表識別號]])</f>
        <v>t</v>
      </c>
      <c r="L39" s="210" t="str" cm="1">
        <f t="array" ref="L39" xml:space="preserve"> INDEX(切語上字資料表[清濁], 小韻資料表[[#This Row],[上字表識別號]])</f>
        <v>全清</v>
      </c>
      <c r="M39" s="223" t="str" cm="1">
        <f t="array" ref="M39" xml:space="preserve"> INDEX(切語上字資料表[發送收], 小韻資料表[[#This Row],[上字表識別號]])</f>
        <v>發聲</v>
      </c>
      <c r="N39" s="205" cm="1">
        <f t="array" ref="N39" xml:space="preserve"> MATCH(TRUE, ISNUMBER( SEARCH( RIGHT(小韻資料表[[#This Row],[切語]],1), 切語下字資料表[切語下字]) ), 0)</f>
        <v>9</v>
      </c>
      <c r="O39" s="207" t="str" cm="1">
        <f t="array" ref="O39" xml:space="preserve"> INDEX(切語下字資料表[韻母], 小韻資料表[[#This Row],[下字表識別號]])</f>
        <v>冬開1</v>
      </c>
      <c r="P39" s="207" t="str" cm="1">
        <f t="array" ref="P39" xml:space="preserve"> INDEX(切語下字資料表[韻母拼音碼], 小韻資料表[[#This Row],[下字表識別號]])</f>
        <v>ong</v>
      </c>
      <c r="Q39" s="210" t="str" cm="1">
        <f t="array" ref="Q39" xml:space="preserve"> INDEX(設定表!$C$19:$C$23, INT( LEFT(小韻資料表[[#This Row],[目次編碼]],1) ))</f>
        <v>平</v>
      </c>
      <c r="R39" s="210">
        <f xml:space="preserve">  INDEX(設定表!$C$8:$C$15, MATCH( (RIGHT(小韻資料表[[#This Row],[清濁]]) &amp; 小韻資料表[[#This Row],[調]]), 設定表!$B$8:$B$15, 0))</f>
        <v>1</v>
      </c>
      <c r="S39" s="205" t="s">
        <v>309</v>
      </c>
      <c r="T39" s="205" t="s">
        <v>309</v>
      </c>
      <c r="U39" s="226" t="s">
        <v>309</v>
      </c>
      <c r="V39" s="146" t="s">
        <v>309</v>
      </c>
      <c r="X39" s="135"/>
      <c r="Y39" s="135"/>
      <c r="AA39" s="135"/>
      <c r="AB39" s="134"/>
      <c r="AC39" s="135"/>
      <c r="AD39" s="135"/>
      <c r="AH39" s="135"/>
      <c r="AI39" s="135"/>
    </row>
    <row r="40" spans="1:35" ht="63">
      <c r="A40" s="205">
        <v>36</v>
      </c>
      <c r="B40" s="206" t="s">
        <v>1607</v>
      </c>
      <c r="C40" s="207" t="str">
        <f xml:space="preserve"> _xlfn.CONCAT(小韻資料表[[#This Row],[聲母拼音碼]],小韻資料表[[#This Row],[韻母拼音碼]],小韻資料表[[#This Row],[調號]])</f>
        <v>tong5</v>
      </c>
      <c r="D40" s="206" t="s">
        <v>1608</v>
      </c>
      <c r="E40" s="208" t="s">
        <v>305</v>
      </c>
      <c r="F40" s="205">
        <v>2</v>
      </c>
      <c r="G40" s="209" t="s">
        <v>1609</v>
      </c>
      <c r="H40" s="205">
        <f xml:space="preserve"> LEN(小韻資料表[[#This Row],[小韻字集]])</f>
        <v>28</v>
      </c>
      <c r="I40" s="205" cm="1">
        <f t="array" ref="I40" xml:space="preserve"> MATCH(TRUE, ISNUMBER( SEARCH( LEFT(小韻資料表[[#This Row],[切語]],1), 切語上字資料表[切語上字]) ), 0)</f>
        <v>7</v>
      </c>
      <c r="J40" s="210" t="str" cm="1">
        <f t="array" ref="J40" xml:space="preserve"> INDEX(切語上字資料表[聲母], 小韻資料表[[#This Row],[上字表識別號]])</f>
        <v>定</v>
      </c>
      <c r="K40" s="210" t="str" cm="1">
        <f t="array" ref="K40" xml:space="preserve"> INDEX(切語上字資料表[聲母拼音碼], 小韻資料表[[#This Row],[上字表識別號]])</f>
        <v>t</v>
      </c>
      <c r="L40" s="210" t="str" cm="1">
        <f t="array" ref="L40" xml:space="preserve"> INDEX(切語上字資料表[清濁], 小韻資料表[[#This Row],[上字表識別號]])</f>
        <v>全濁</v>
      </c>
      <c r="M40" s="223" cm="1">
        <f t="array" ref="M40" xml:space="preserve"> INDEX(切語上字資料表[發送收], 小韻資料表[[#This Row],[上字表識別號]])</f>
        <v>0</v>
      </c>
      <c r="N40" s="205" cm="1">
        <f t="array" ref="N40" xml:space="preserve"> MATCH(TRUE, ISNUMBER( SEARCH( RIGHT(小韻資料表[[#This Row],[切語]],1), 切語下字資料表[切語下字]) ), 0)</f>
        <v>9</v>
      </c>
      <c r="O40" s="207" t="str" cm="1">
        <f t="array" ref="O40" xml:space="preserve"> INDEX(切語下字資料表[韻母], 小韻資料表[[#This Row],[下字表識別號]])</f>
        <v>冬開1</v>
      </c>
      <c r="P40" s="207" t="str" cm="1">
        <f t="array" ref="P40" xml:space="preserve"> INDEX(切語下字資料表[韻母拼音碼], 小韻資料表[[#This Row],[下字表識別號]])</f>
        <v>ong</v>
      </c>
      <c r="Q40" s="210" t="str" cm="1">
        <f t="array" ref="Q40" xml:space="preserve"> INDEX(設定表!$C$19:$C$23, INT( LEFT(小韻資料表[[#This Row],[目次編碼]],1) ))</f>
        <v>平</v>
      </c>
      <c r="R40" s="210">
        <f xml:space="preserve">  INDEX(設定表!$C$8:$C$15, MATCH( (RIGHT(小韻資料表[[#This Row],[清濁]]) &amp; 小韻資料表[[#This Row],[調]]), 設定表!$B$8:$B$15, 0))</f>
        <v>5</v>
      </c>
      <c r="S40" s="205" t="s">
        <v>309</v>
      </c>
      <c r="T40" s="205" t="s">
        <v>309</v>
      </c>
      <c r="U40" s="226" t="s">
        <v>309</v>
      </c>
      <c r="V40" s="147" t="s">
        <v>309</v>
      </c>
      <c r="X40" s="135"/>
      <c r="Y40" s="135"/>
      <c r="AA40" s="135"/>
      <c r="AB40" s="134"/>
      <c r="AC40" s="135"/>
      <c r="AD40" s="135"/>
      <c r="AH40" s="135"/>
      <c r="AI40" s="135"/>
    </row>
    <row r="41" spans="1:35" ht="31.5">
      <c r="A41" s="205">
        <v>37</v>
      </c>
      <c r="B41" s="206" t="s">
        <v>1610</v>
      </c>
      <c r="C41" s="207" t="str">
        <f xml:space="preserve"> _xlfn.CONCAT(小韻資料表[[#This Row],[聲母拼音碼]],小韻資料表[[#This Row],[韻母拼音碼]],小韻資料表[[#This Row],[調號]])</f>
        <v>cong5</v>
      </c>
      <c r="D41" s="206" t="s">
        <v>1611</v>
      </c>
      <c r="E41" s="208" t="s">
        <v>305</v>
      </c>
      <c r="F41" s="205">
        <v>3</v>
      </c>
      <c r="G41" s="209" t="s">
        <v>1612</v>
      </c>
      <c r="H41" s="205">
        <f xml:space="preserve"> LEN(小韻資料表[[#This Row],[小韻字集]])</f>
        <v>12</v>
      </c>
      <c r="I41" s="205" cm="1">
        <f t="array" ref="I41" xml:space="preserve"> MATCH(TRUE, ISNUMBER( SEARCH( LEFT(小韻資料表[[#This Row],[切語]],1), 切語上字資料表[切語上字]) ), 0)</f>
        <v>23</v>
      </c>
      <c r="J41" s="210" t="str" cm="1">
        <f t="array" ref="J41" xml:space="preserve"> INDEX(切語上字資料表[聲母], 小韻資料表[[#This Row],[上字表識別號]])</f>
        <v>從</v>
      </c>
      <c r="K41" s="210" t="str" cm="1">
        <f t="array" ref="K41" xml:space="preserve"> INDEX(切語上字資料表[聲母拼音碼], 小韻資料表[[#This Row],[上字表識別號]])</f>
        <v>c</v>
      </c>
      <c r="L41" s="210" t="str" cm="1">
        <f t="array" ref="L41" xml:space="preserve"> INDEX(切語上字資料表[清濁], 小韻資料表[[#This Row],[上字表識別號]])</f>
        <v>全濁</v>
      </c>
      <c r="M41" s="223" cm="1">
        <f t="array" ref="M41" xml:space="preserve"> INDEX(切語上字資料表[發送收], 小韻資料表[[#This Row],[上字表識別號]])</f>
        <v>0</v>
      </c>
      <c r="N41" s="205" cm="1">
        <f t="array" ref="N41" xml:space="preserve"> MATCH(TRUE, ISNUMBER( SEARCH( RIGHT(小韻資料表[[#This Row],[切語]],1), 切語下字資料表[切語下字]) ), 0)</f>
        <v>9</v>
      </c>
      <c r="O41" s="207" t="str" cm="1">
        <f t="array" ref="O41" xml:space="preserve"> INDEX(切語下字資料表[韻母], 小韻資料表[[#This Row],[下字表識別號]])</f>
        <v>冬開1</v>
      </c>
      <c r="P41" s="207" t="str" cm="1">
        <f t="array" ref="P41" xml:space="preserve"> INDEX(切語下字資料表[韻母拼音碼], 小韻資料表[[#This Row],[下字表識別號]])</f>
        <v>ong</v>
      </c>
      <c r="Q41" s="210" t="str" cm="1">
        <f t="array" ref="Q41" xml:space="preserve"> INDEX(設定表!$C$19:$C$23, INT( LEFT(小韻資料表[[#This Row],[目次編碼]],1) ))</f>
        <v>平</v>
      </c>
      <c r="R41" s="210">
        <f xml:space="preserve">  INDEX(設定表!$C$8:$C$15, MATCH( (RIGHT(小韻資料表[[#This Row],[清濁]]) &amp; 小韻資料表[[#This Row],[調]]), 設定表!$B$8:$B$15, 0))</f>
        <v>5</v>
      </c>
      <c r="S41" s="205" t="s">
        <v>309</v>
      </c>
      <c r="T41" s="205" t="s">
        <v>309</v>
      </c>
      <c r="U41" s="226" t="s">
        <v>309</v>
      </c>
      <c r="V41" s="146" t="s">
        <v>309</v>
      </c>
      <c r="X41" s="135"/>
      <c r="Y41" s="135"/>
      <c r="AA41" s="135"/>
      <c r="AB41" s="134"/>
      <c r="AC41" s="135"/>
      <c r="AD41" s="135"/>
      <c r="AH41" s="135"/>
      <c r="AI41" s="135"/>
    </row>
    <row r="42" spans="1:35" ht="31.5">
      <c r="A42" s="205">
        <v>38</v>
      </c>
      <c r="B42" s="206" t="s">
        <v>1613</v>
      </c>
      <c r="C42" s="207" t="str">
        <f xml:space="preserve"> _xlfn.CONCAT(小韻資料表[[#This Row],[聲母拼音碼]],小韻資料表[[#This Row],[韻母拼音碼]],小韻資料表[[#This Row],[調號]])</f>
        <v>nong5</v>
      </c>
      <c r="D42" s="206" t="s">
        <v>1614</v>
      </c>
      <c r="E42" s="208" t="s">
        <v>305</v>
      </c>
      <c r="F42" s="205">
        <v>4</v>
      </c>
      <c r="G42" s="209" t="s">
        <v>1615</v>
      </c>
      <c r="H42" s="205">
        <f xml:space="preserve"> LEN(小韻資料表[[#This Row],[小韻字集]])</f>
        <v>16</v>
      </c>
      <c r="I42" s="205" cm="1">
        <f t="array" ref="I42" xml:space="preserve"> MATCH(TRUE, ISNUMBER( SEARCH( LEFT(小韻資料表[[#This Row],[切語]],1), 切語上字資料表[切語上字]) ), 0)</f>
        <v>8</v>
      </c>
      <c r="J42" s="210" t="str" cm="1">
        <f t="array" ref="J42" xml:space="preserve"> INDEX(切語上字資料表[聲母], 小韻資料表[[#This Row],[上字表識別號]])</f>
        <v>泥</v>
      </c>
      <c r="K42" s="210" t="str" cm="1">
        <f t="array" ref="K42" xml:space="preserve"> INDEX(切語上字資料表[聲母拼音碼], 小韻資料表[[#This Row],[上字表識別號]])</f>
        <v>n</v>
      </c>
      <c r="L42" s="210" t="str" cm="1">
        <f t="array" ref="L42" xml:space="preserve"> INDEX(切語上字資料表[清濁], 小韻資料表[[#This Row],[上字表識別號]])</f>
        <v>次濁</v>
      </c>
      <c r="M42" s="223" t="str" cm="1">
        <f t="array" ref="M42" xml:space="preserve"> INDEX(切語上字資料表[發送收], 小韻資料表[[#This Row],[上字表識別號]])</f>
        <v>收聲</v>
      </c>
      <c r="N42" s="205" cm="1">
        <f t="array" ref="N42" xml:space="preserve"> MATCH(TRUE, ISNUMBER( SEARCH( RIGHT(小韻資料表[[#This Row],[切語]],1), 切語下字資料表[切語下字]) ), 0)</f>
        <v>9</v>
      </c>
      <c r="O42" s="207" t="str" cm="1">
        <f t="array" ref="O42" xml:space="preserve"> INDEX(切語下字資料表[韻母], 小韻資料表[[#This Row],[下字表識別號]])</f>
        <v>冬開1</v>
      </c>
      <c r="P42" s="207" t="str" cm="1">
        <f t="array" ref="P42" xml:space="preserve"> INDEX(切語下字資料表[韻母拼音碼], 小韻資料表[[#This Row],[下字表識別號]])</f>
        <v>ong</v>
      </c>
      <c r="Q42" s="210" t="str" cm="1">
        <f t="array" ref="Q42" xml:space="preserve"> INDEX(設定表!$C$19:$C$23, INT( LEFT(小韻資料表[[#This Row],[目次編碼]],1) ))</f>
        <v>平</v>
      </c>
      <c r="R42" s="210">
        <f xml:space="preserve">  INDEX(設定表!$C$8:$C$15, MATCH( (RIGHT(小韻資料表[[#This Row],[清濁]]) &amp; 小韻資料表[[#This Row],[調]]), 設定表!$B$8:$B$15, 0))</f>
        <v>5</v>
      </c>
      <c r="S42" s="205" t="s">
        <v>309</v>
      </c>
      <c r="T42" s="205" t="s">
        <v>309</v>
      </c>
      <c r="U42" s="226" t="s">
        <v>309</v>
      </c>
      <c r="V42" s="147" t="s">
        <v>309</v>
      </c>
      <c r="X42" s="135"/>
      <c r="Y42" s="135"/>
      <c r="AA42" s="135"/>
      <c r="AB42" s="134"/>
      <c r="AC42" s="135"/>
      <c r="AD42" s="135"/>
      <c r="AH42" s="135"/>
      <c r="AI42" s="135"/>
    </row>
    <row r="43" spans="1:35" ht="31.5">
      <c r="A43" s="205">
        <v>39</v>
      </c>
      <c r="B43" s="206" t="s">
        <v>1616</v>
      </c>
      <c r="C43" s="207" t="str">
        <f xml:space="preserve"> _xlfn.CONCAT(小韻資料表[[#This Row],[聲母拼音碼]],小韻資料表[[#This Row],[韻母拼音碼]],小韻資料表[[#This Row],[調號]])</f>
        <v>kong1</v>
      </c>
      <c r="D43" s="206" t="s">
        <v>1617</v>
      </c>
      <c r="E43" s="208" t="s">
        <v>305</v>
      </c>
      <c r="F43" s="205">
        <v>5</v>
      </c>
      <c r="G43" s="209" t="s">
        <v>1618</v>
      </c>
      <c r="H43" s="205">
        <f xml:space="preserve"> LEN(小韻資料表[[#This Row],[小韻字集]])</f>
        <v>2</v>
      </c>
      <c r="I43" s="205" cm="1">
        <f t="array" ref="I43" xml:space="preserve"> MATCH(TRUE, ISNUMBER( SEARCH( LEFT(小韻資料表[[#This Row],[切語]],1), 切語上字資料表[切語上字]) ), 0)</f>
        <v>1</v>
      </c>
      <c r="J43" s="210" t="str" cm="1">
        <f t="array" ref="J43" xml:space="preserve"> INDEX(切語上字資料表[聲母], 小韻資料表[[#This Row],[上字表識別號]])</f>
        <v>見</v>
      </c>
      <c r="K43" s="210" t="str" cm="1">
        <f t="array" ref="K43" xml:space="preserve"> INDEX(切語上字資料表[聲母拼音碼], 小韻資料表[[#This Row],[上字表識別號]])</f>
        <v>k</v>
      </c>
      <c r="L43" s="210" t="str" cm="1">
        <f t="array" ref="L43" xml:space="preserve"> INDEX(切語上字資料表[清濁], 小韻資料表[[#This Row],[上字表識別號]])</f>
        <v>全清</v>
      </c>
      <c r="M43" s="223" t="str" cm="1">
        <f t="array" ref="M43" xml:space="preserve"> INDEX(切語上字資料表[發送收], 小韻資料表[[#This Row],[上字表識別號]])</f>
        <v>發聲</v>
      </c>
      <c r="N43" s="205" cm="1">
        <f t="array" ref="N43" xml:space="preserve"> MATCH(TRUE, ISNUMBER( SEARCH( RIGHT(小韻資料表[[#This Row],[切語]],1), 切語下字資料表[切語下字]) ), 0)</f>
        <v>9</v>
      </c>
      <c r="O43" s="207" t="str" cm="1">
        <f t="array" ref="O43" xml:space="preserve"> INDEX(切語下字資料表[韻母], 小韻資料表[[#This Row],[下字表識別號]])</f>
        <v>冬開1</v>
      </c>
      <c r="P43" s="207" t="str" cm="1">
        <f t="array" ref="P43" xml:space="preserve"> INDEX(切語下字資料表[韻母拼音碼], 小韻資料表[[#This Row],[下字表識別號]])</f>
        <v>ong</v>
      </c>
      <c r="Q43" s="210" t="str" cm="1">
        <f t="array" ref="Q43" xml:space="preserve"> INDEX(設定表!$C$19:$C$23, INT( LEFT(小韻資料表[[#This Row],[目次編碼]],1) ))</f>
        <v>平</v>
      </c>
      <c r="R43" s="210">
        <f xml:space="preserve">  INDEX(設定表!$C$8:$C$15, MATCH( (RIGHT(小韻資料表[[#This Row],[清濁]]) &amp; 小韻資料表[[#This Row],[調]]), 設定表!$B$8:$B$15, 0))</f>
        <v>1</v>
      </c>
      <c r="S43" s="205" t="s">
        <v>309</v>
      </c>
      <c r="T43" s="205" t="s">
        <v>309</v>
      </c>
      <c r="U43" s="226" t="s">
        <v>309</v>
      </c>
      <c r="V43" s="146" t="s">
        <v>309</v>
      </c>
      <c r="X43" s="135"/>
      <c r="Y43" s="135"/>
      <c r="AA43" s="135"/>
      <c r="AB43" s="134"/>
      <c r="AC43" s="135"/>
      <c r="AD43" s="135"/>
      <c r="AH43" s="135"/>
      <c r="AI43" s="135"/>
    </row>
    <row r="44" spans="1:35" ht="31.5">
      <c r="A44" s="205">
        <v>40</v>
      </c>
      <c r="B44" s="206" t="s">
        <v>1619</v>
      </c>
      <c r="C44" s="207" t="str">
        <f xml:space="preserve"> _xlfn.CONCAT(小韻資料表[[#This Row],[聲母拼音碼]],小韻資料表[[#This Row],[韻母拼音碼]],小韻資料表[[#This Row],[調號]])</f>
        <v>hong5</v>
      </c>
      <c r="D44" s="206" t="s">
        <v>1620</v>
      </c>
      <c r="E44" s="208" t="s">
        <v>305</v>
      </c>
      <c r="F44" s="205">
        <v>6</v>
      </c>
      <c r="G44" s="209" t="s">
        <v>1621</v>
      </c>
      <c r="H44" s="205">
        <f xml:space="preserve"> LEN(小韻資料表[[#This Row],[小韻字集]])</f>
        <v>5</v>
      </c>
      <c r="I44" s="205" cm="1">
        <f t="array" ref="I44" xml:space="preserve"> MATCH(TRUE, ISNUMBER( SEARCH( LEFT(小韻資料表[[#This Row],[切語]],1), 切語上字資料表[切語上字]) ), 0)</f>
        <v>37</v>
      </c>
      <c r="J44" s="210" t="str" cm="1">
        <f t="array" ref="J44" xml:space="preserve"> INDEX(切語上字資料表[聲母], 小韻資料表[[#This Row],[上字表識別號]])</f>
        <v>匣</v>
      </c>
      <c r="K44" s="210" t="str" cm="1">
        <f t="array" ref="K44" xml:space="preserve"> INDEX(切語上字資料表[聲母拼音碼], 小韻資料表[[#This Row],[上字表識別號]])</f>
        <v>h</v>
      </c>
      <c r="L44" s="210" t="str" cm="1">
        <f t="array" ref="L44" xml:space="preserve"> INDEX(切語上字資料表[清濁], 小韻資料表[[#This Row],[上字表識別號]])</f>
        <v>全濁</v>
      </c>
      <c r="M44" s="223" t="str" cm="1">
        <f t="array" ref="M44" xml:space="preserve"> INDEX(切語上字資料表[發送收], 小韻資料表[[#This Row],[上字表識別號]])</f>
        <v>送氣</v>
      </c>
      <c r="N44" s="205" cm="1">
        <f t="array" ref="N44" xml:space="preserve"> MATCH(TRUE, ISNUMBER( SEARCH( RIGHT(小韻資料表[[#This Row],[切語]],1), 切語下字資料表[切語下字]) ), 0)</f>
        <v>9</v>
      </c>
      <c r="O44" s="207" t="str" cm="1">
        <f t="array" ref="O44" xml:space="preserve"> INDEX(切語下字資料表[韻母], 小韻資料表[[#This Row],[下字表識別號]])</f>
        <v>冬開1</v>
      </c>
      <c r="P44" s="207" t="str" cm="1">
        <f t="array" ref="P44" xml:space="preserve"> INDEX(切語下字資料表[韻母拼音碼], 小韻資料表[[#This Row],[下字表識別號]])</f>
        <v>ong</v>
      </c>
      <c r="Q44" s="210" t="str" cm="1">
        <f t="array" ref="Q44" xml:space="preserve"> INDEX(設定表!$C$19:$C$23, INT( LEFT(小韻資料表[[#This Row],[目次編碼]],1) ))</f>
        <v>平</v>
      </c>
      <c r="R44" s="210">
        <f xml:space="preserve">  INDEX(設定表!$C$8:$C$15, MATCH( (RIGHT(小韻資料表[[#This Row],[清濁]]) &amp; 小韻資料表[[#This Row],[調]]), 設定表!$B$8:$B$15, 0))</f>
        <v>5</v>
      </c>
      <c r="S44" s="205" t="s">
        <v>309</v>
      </c>
      <c r="T44" s="205" t="s">
        <v>309</v>
      </c>
      <c r="U44" s="226" t="s">
        <v>309</v>
      </c>
      <c r="V44" s="147" t="s">
        <v>309</v>
      </c>
      <c r="X44" s="135"/>
      <c r="Y44" s="135"/>
      <c r="AA44" s="135"/>
      <c r="AB44" s="134"/>
      <c r="AC44" s="135"/>
      <c r="AD44" s="135"/>
      <c r="AH44" s="135"/>
      <c r="AI44" s="135"/>
    </row>
    <row r="45" spans="1:35" ht="31.5">
      <c r="A45" s="205">
        <v>41</v>
      </c>
      <c r="B45" s="206" t="s">
        <v>1622</v>
      </c>
      <c r="C45" s="207" t="str">
        <f xml:space="preserve"> _xlfn.CONCAT(小韻資料表[[#This Row],[聲母拼音碼]],小韻資料表[[#This Row],[韻母拼音碼]],小韻資料表[[#This Row],[調號]])</f>
        <v>long5</v>
      </c>
      <c r="D45" s="206" t="s">
        <v>1623</v>
      </c>
      <c r="E45" s="208" t="s">
        <v>305</v>
      </c>
      <c r="F45" s="205">
        <v>7</v>
      </c>
      <c r="G45" s="209" t="s">
        <v>1624</v>
      </c>
      <c r="H45" s="205">
        <f xml:space="preserve"> LEN(小韻資料表[[#This Row],[小韻字集]])</f>
        <v>4</v>
      </c>
      <c r="I45" s="205" cm="1">
        <f t="array" ref="I45" xml:space="preserve"> MATCH(TRUE, ISNUMBER( SEARCH( LEFT(小韻資料表[[#This Row],[切語]],1), 切語上字資料表[切語上字]) ), 0)</f>
        <v>40</v>
      </c>
      <c r="J45" s="210" t="str" cm="1">
        <f t="array" ref="J45" xml:space="preserve"> INDEX(切語上字資料表[聲母], 小韻資料表[[#This Row],[上字表識別號]])</f>
        <v>來</v>
      </c>
      <c r="K45" s="210" t="str" cm="1">
        <f t="array" ref="K45" xml:space="preserve"> INDEX(切語上字資料表[聲母拼音碼], 小韻資料表[[#This Row],[上字表識別號]])</f>
        <v>l</v>
      </c>
      <c r="L45" s="210" t="str" cm="1">
        <f t="array" ref="L45" xml:space="preserve"> INDEX(切語上字資料表[清濁], 小韻資料表[[#This Row],[上字表識別號]])</f>
        <v>次濁</v>
      </c>
      <c r="M45" s="223" t="str" cm="1">
        <f t="array" ref="M45" xml:space="preserve"> INDEX(切語上字資料表[發送收], 小韻資料表[[#This Row],[上字表識別號]])</f>
        <v>收聲</v>
      </c>
      <c r="N45" s="205" cm="1">
        <f t="array" ref="N45" xml:space="preserve"> MATCH(TRUE, ISNUMBER( SEARCH( RIGHT(小韻資料表[[#This Row],[切語]],1), 切語下字資料表[切語下字]) ), 0)</f>
        <v>9</v>
      </c>
      <c r="O45" s="207" t="str" cm="1">
        <f t="array" ref="O45" xml:space="preserve"> INDEX(切語下字資料表[韻母], 小韻資料表[[#This Row],[下字表識別號]])</f>
        <v>冬開1</v>
      </c>
      <c r="P45" s="207" t="str" cm="1">
        <f t="array" ref="P45" xml:space="preserve"> INDEX(切語下字資料表[韻母拼音碼], 小韻資料表[[#This Row],[下字表識別號]])</f>
        <v>ong</v>
      </c>
      <c r="Q45" s="210" t="str" cm="1">
        <f t="array" ref="Q45" xml:space="preserve"> INDEX(設定表!$C$19:$C$23, INT( LEFT(小韻資料表[[#This Row],[目次編碼]],1) ))</f>
        <v>平</v>
      </c>
      <c r="R45" s="210">
        <f xml:space="preserve">  INDEX(設定表!$C$8:$C$15, MATCH( (RIGHT(小韻資料表[[#This Row],[清濁]]) &amp; 小韻資料表[[#This Row],[調]]), 設定表!$B$8:$B$15, 0))</f>
        <v>5</v>
      </c>
      <c r="S45" s="205" t="s">
        <v>309</v>
      </c>
      <c r="T45" s="205" t="s">
        <v>309</v>
      </c>
      <c r="U45" s="226" t="s">
        <v>309</v>
      </c>
      <c r="V45" s="146" t="s">
        <v>309</v>
      </c>
      <c r="X45" s="135"/>
      <c r="Y45" s="135"/>
      <c r="AA45" s="135"/>
      <c r="AB45" s="134"/>
      <c r="AC45" s="135"/>
      <c r="AD45" s="135"/>
      <c r="AH45" s="135"/>
      <c r="AI45" s="135"/>
    </row>
    <row r="46" spans="1:35" ht="31.5">
      <c r="A46" s="205">
        <v>42</v>
      </c>
      <c r="B46" s="206" t="s">
        <v>1625</v>
      </c>
      <c r="C46" s="207" t="str">
        <f xml:space="preserve"> _xlfn.CONCAT(小韻資料表[[#This Row],[聲母拼音碼]],小韻資料表[[#This Row],[韻母拼音碼]],小韻資料表[[#This Row],[調號]])</f>
        <v>cong1</v>
      </c>
      <c r="D46" s="206" t="s">
        <v>1626</v>
      </c>
      <c r="E46" s="208" t="s">
        <v>305</v>
      </c>
      <c r="F46" s="205">
        <v>8</v>
      </c>
      <c r="G46" s="209" t="s">
        <v>1627</v>
      </c>
      <c r="H46" s="205">
        <f xml:space="preserve"> LEN(小韻資料表[[#This Row],[小韻字集]])</f>
        <v>2</v>
      </c>
      <c r="I46" s="205" cm="1">
        <f t="array" ref="I46" xml:space="preserve"> MATCH(TRUE, ISNUMBER( SEARCH( LEFT(小韻資料表[[#This Row],[切語]],1), 切語上字資料表[切語上字]) ), 0)</f>
        <v>21</v>
      </c>
      <c r="J46" s="210" t="str" cm="1">
        <f t="array" ref="J46" xml:space="preserve"> INDEX(切語上字資料表[聲母], 小韻資料表[[#This Row],[上字表識別號]])</f>
        <v>精</v>
      </c>
      <c r="K46" s="210" t="str" cm="1">
        <f t="array" ref="K46" xml:space="preserve"> INDEX(切語上字資料表[聲母拼音碼], 小韻資料表[[#This Row],[上字表識別號]])</f>
        <v>c</v>
      </c>
      <c r="L46" s="210" t="str" cm="1">
        <f t="array" ref="L46" xml:space="preserve"> INDEX(切語上字資料表[清濁], 小韻資料表[[#This Row],[上字表識別號]])</f>
        <v>全清</v>
      </c>
      <c r="M46" s="223" t="str" cm="1">
        <f t="array" ref="M46" xml:space="preserve"> INDEX(切語上字資料表[發送收], 小韻資料表[[#This Row],[上字表識別號]])</f>
        <v>發聲</v>
      </c>
      <c r="N46" s="205" cm="1">
        <f t="array" ref="N46" xml:space="preserve"> MATCH(TRUE, ISNUMBER( SEARCH( RIGHT(小韻資料表[[#This Row],[切語]],1), 切語下字資料表[切語下字]) ), 0)</f>
        <v>9</v>
      </c>
      <c r="O46" s="207" t="str" cm="1">
        <f t="array" ref="O46" xml:space="preserve"> INDEX(切語下字資料表[韻母], 小韻資料表[[#This Row],[下字表識別號]])</f>
        <v>冬開1</v>
      </c>
      <c r="P46" s="207" t="str" cm="1">
        <f t="array" ref="P46" xml:space="preserve"> INDEX(切語下字資料表[韻母拼音碼], 小韻資料表[[#This Row],[下字表識別號]])</f>
        <v>ong</v>
      </c>
      <c r="Q46" s="210" t="str" cm="1">
        <f t="array" ref="Q46" xml:space="preserve"> INDEX(設定表!$C$19:$C$23, INT( LEFT(小韻資料表[[#This Row],[目次編碼]],1) ))</f>
        <v>平</v>
      </c>
      <c r="R46" s="210">
        <f xml:space="preserve">  INDEX(設定表!$C$8:$C$15, MATCH( (RIGHT(小韻資料表[[#This Row],[清濁]]) &amp; 小韻資料表[[#This Row],[調]]), 設定表!$B$8:$B$15, 0))</f>
        <v>1</v>
      </c>
      <c r="S46" s="205" t="s">
        <v>309</v>
      </c>
      <c r="T46" s="205" t="s">
        <v>309</v>
      </c>
      <c r="U46" s="226" t="s">
        <v>309</v>
      </c>
      <c r="V46" s="147" t="s">
        <v>309</v>
      </c>
      <c r="X46" s="135"/>
      <c r="Y46" s="135"/>
      <c r="AA46" s="135"/>
      <c r="AB46" s="134"/>
      <c r="AC46" s="135"/>
      <c r="AD46" s="135"/>
      <c r="AH46" s="135"/>
      <c r="AI46" s="135"/>
    </row>
    <row r="47" spans="1:35" ht="31.5">
      <c r="A47" s="205">
        <v>43</v>
      </c>
      <c r="B47" s="206" t="s">
        <v>1628</v>
      </c>
      <c r="C47" s="207" t="str">
        <f xml:space="preserve"> _xlfn.CONCAT(小韻資料表[[#This Row],[聲母拼音碼]],小韻資料表[[#This Row],[韻母拼音碼]],小韻資料表[[#This Row],[調號]])</f>
        <v>song1</v>
      </c>
      <c r="D47" s="206" t="s">
        <v>1629</v>
      </c>
      <c r="E47" s="208" t="s">
        <v>305</v>
      </c>
      <c r="F47" s="205">
        <v>9</v>
      </c>
      <c r="G47" s="209" t="s">
        <v>1630</v>
      </c>
      <c r="H47" s="205">
        <f xml:space="preserve"> LEN(小韻資料表[[#This Row],[小韻字集]])</f>
        <v>2</v>
      </c>
      <c r="I47" s="205" cm="1">
        <f t="array" ref="I47" xml:space="preserve"> MATCH(TRUE, ISNUMBER( SEARCH( LEFT(小韻資料表[[#This Row],[切語]],1), 切語上字資料表[切語上字]) ), 0)</f>
        <v>24</v>
      </c>
      <c r="J47" s="210" t="str" cm="1">
        <f t="array" ref="J47" xml:space="preserve"> INDEX(切語上字資料表[聲母], 小韻資料表[[#This Row],[上字表識別號]])</f>
        <v>心</v>
      </c>
      <c r="K47" s="210" t="str" cm="1">
        <f t="array" ref="K47" xml:space="preserve"> INDEX(切語上字資料表[聲母拼音碼], 小韻資料表[[#This Row],[上字表識別號]])</f>
        <v>s</v>
      </c>
      <c r="L47" s="210" t="str" cm="1">
        <f t="array" ref="L47" xml:space="preserve"> INDEX(切語上字資料表[清濁], 小韻資料表[[#This Row],[上字表識別號]])</f>
        <v>全清</v>
      </c>
      <c r="M47" s="223" t="str" cm="1">
        <f t="array" ref="M47" xml:space="preserve"> INDEX(切語上字資料表[發送收], 小韻資料表[[#This Row],[上字表識別號]])</f>
        <v>送氣</v>
      </c>
      <c r="N47" s="205" cm="1">
        <f t="array" ref="N47" xml:space="preserve"> MATCH(TRUE, ISNUMBER( SEARCH( RIGHT(小韻資料表[[#This Row],[切語]],1), 切語下字資料表[切語下字]) ), 0)</f>
        <v>9</v>
      </c>
      <c r="O47" s="207" t="str" cm="1">
        <f t="array" ref="O47" xml:space="preserve"> INDEX(切語下字資料表[韻母], 小韻資料表[[#This Row],[下字表識別號]])</f>
        <v>冬開1</v>
      </c>
      <c r="P47" s="207" t="str" cm="1">
        <f t="array" ref="P47" xml:space="preserve"> INDEX(切語下字資料表[韻母拼音碼], 小韻資料表[[#This Row],[下字表識別號]])</f>
        <v>ong</v>
      </c>
      <c r="Q47" s="210" t="str" cm="1">
        <f t="array" ref="Q47" xml:space="preserve"> INDEX(設定表!$C$19:$C$23, INT( LEFT(小韻資料表[[#This Row],[目次編碼]],1) ))</f>
        <v>平</v>
      </c>
      <c r="R47" s="210">
        <f xml:space="preserve">  INDEX(設定表!$C$8:$C$15, MATCH( (RIGHT(小韻資料表[[#This Row],[清濁]]) &amp; 小韻資料表[[#This Row],[調]]), 設定表!$B$8:$B$15, 0))</f>
        <v>1</v>
      </c>
      <c r="S47" s="205" t="s">
        <v>309</v>
      </c>
      <c r="T47" s="205" t="s">
        <v>309</v>
      </c>
      <c r="U47" s="226" t="s">
        <v>309</v>
      </c>
      <c r="V47" s="146" t="s">
        <v>309</v>
      </c>
      <c r="X47" s="135"/>
      <c r="Y47" s="135"/>
      <c r="AA47" s="135"/>
      <c r="AB47" s="134"/>
      <c r="AC47" s="135"/>
      <c r="AD47" s="135"/>
      <c r="AH47" s="135"/>
      <c r="AI47" s="135"/>
    </row>
    <row r="48" spans="1:35" ht="31.5">
      <c r="A48" s="205">
        <v>44</v>
      </c>
      <c r="B48" s="206" t="s">
        <v>1631</v>
      </c>
      <c r="C48" s="207" t="str">
        <f xml:space="preserve"> _xlfn.CONCAT(小韻資料表[[#This Row],[聲母拼音碼]],小韻資料表[[#This Row],[韻母拼音碼]],小韻資料表[[#This Row],[調號]])</f>
        <v>thong1</v>
      </c>
      <c r="D48" s="206" t="s">
        <v>1632</v>
      </c>
      <c r="E48" s="208" t="s">
        <v>305</v>
      </c>
      <c r="F48" s="205">
        <v>10</v>
      </c>
      <c r="G48" s="209" t="s">
        <v>1632</v>
      </c>
      <c r="H48" s="205">
        <f xml:space="preserve"> LEN(小韻資料表[[#This Row],[小韻字集]])</f>
        <v>1</v>
      </c>
      <c r="I48" s="205" cm="1">
        <f t="array" ref="I48" xml:space="preserve"> MATCH(TRUE, ISNUMBER( SEARCH( LEFT(小韻資料表[[#This Row],[切語]],1), 切語上字資料表[切語上字]) ), 0)</f>
        <v>6</v>
      </c>
      <c r="J48" s="210" t="str" cm="1">
        <f t="array" ref="J48" xml:space="preserve"> INDEX(切語上字資料表[聲母], 小韻資料表[[#This Row],[上字表識別號]])</f>
        <v>透</v>
      </c>
      <c r="K48" s="210" t="str" cm="1">
        <f t="array" ref="K48" xml:space="preserve"> INDEX(切語上字資料表[聲母拼音碼], 小韻資料表[[#This Row],[上字表識別號]])</f>
        <v>th</v>
      </c>
      <c r="L48" s="210" t="str" cm="1">
        <f t="array" ref="L48" xml:space="preserve"> INDEX(切語上字資料表[清濁], 小韻資料表[[#This Row],[上字表識別號]])</f>
        <v>次清</v>
      </c>
      <c r="M48" s="223" t="str" cm="1">
        <f t="array" ref="M48" xml:space="preserve"> INDEX(切語上字資料表[發送收], 小韻資料表[[#This Row],[上字表識別號]])</f>
        <v>送氣</v>
      </c>
      <c r="N48" s="205" cm="1">
        <f t="array" ref="N48" xml:space="preserve"> MATCH(TRUE, ISNUMBER( SEARCH( RIGHT(小韻資料表[[#This Row],[切語]],1), 切語下字資料表[切語下字]) ), 0)</f>
        <v>9</v>
      </c>
      <c r="O48" s="207" t="str" cm="1">
        <f t="array" ref="O48" xml:space="preserve"> INDEX(切語下字資料表[韻母], 小韻資料表[[#This Row],[下字表識別號]])</f>
        <v>冬開1</v>
      </c>
      <c r="P48" s="207" t="str" cm="1">
        <f t="array" ref="P48" xml:space="preserve"> INDEX(切語下字資料表[韻母拼音碼], 小韻資料表[[#This Row],[下字表識別號]])</f>
        <v>ong</v>
      </c>
      <c r="Q48" s="210" t="str" cm="1">
        <f t="array" ref="Q48" xml:space="preserve"> INDEX(設定表!$C$19:$C$23, INT( LEFT(小韻資料表[[#This Row],[目次編碼]],1) ))</f>
        <v>平</v>
      </c>
      <c r="R48" s="210">
        <f xml:space="preserve">  INDEX(設定表!$C$8:$C$15, MATCH( (RIGHT(小韻資料表[[#This Row],[清濁]]) &amp; 小韻資料表[[#This Row],[調]]), 設定表!$B$8:$B$15, 0))</f>
        <v>1</v>
      </c>
      <c r="S48" s="205" t="s">
        <v>309</v>
      </c>
      <c r="T48" s="205" t="s">
        <v>309</v>
      </c>
      <c r="U48" s="226" t="s">
        <v>309</v>
      </c>
      <c r="V48" s="147" t="s">
        <v>309</v>
      </c>
      <c r="X48" s="135"/>
      <c r="Y48" s="135"/>
      <c r="AA48" s="135"/>
      <c r="AB48" s="134"/>
      <c r="AC48" s="135"/>
      <c r="AD48" s="135"/>
      <c r="AH48" s="135"/>
      <c r="AI48" s="135"/>
    </row>
    <row r="49" spans="1:35" ht="63">
      <c r="A49" s="205">
        <v>45</v>
      </c>
      <c r="B49" s="206" t="s">
        <v>1633</v>
      </c>
      <c r="C49" s="207" t="str">
        <f xml:space="preserve"> _xlfn.CONCAT(小韻資料表[[#This Row],[聲母拼音碼]],小韻資料表[[#This Row],[韻母拼音碼]],小韻資料表[[#This Row],[調號]])</f>
        <v>ciong1</v>
      </c>
      <c r="D49" s="206" t="s">
        <v>320</v>
      </c>
      <c r="E49" s="208" t="s">
        <v>319</v>
      </c>
      <c r="F49" s="205">
        <v>1</v>
      </c>
      <c r="G49" s="209" t="s">
        <v>1634</v>
      </c>
      <c r="H49" s="205">
        <f xml:space="preserve"> LEN(小韻資料表[[#This Row],[小韻字集]])</f>
        <v>21</v>
      </c>
      <c r="I49" s="205" cm="1">
        <f t="array" ref="I49" xml:space="preserve"> MATCH(TRUE, ISNUMBER( SEARCH( LEFT(小韻資料表[[#This Row],[切語]],1), 切語上字資料表[切語上字]) ), 0)</f>
        <v>30</v>
      </c>
      <c r="J49" s="210" t="str" cm="1">
        <f t="array" ref="J49" xml:space="preserve"> INDEX(切語上字資料表[聲母], 小韻資料表[[#This Row],[上字表識別號]])</f>
        <v>照</v>
      </c>
      <c r="K49" s="210" t="str" cm="1">
        <f t="array" ref="K49" xml:space="preserve"> INDEX(切語上字資料表[聲母拼音碼], 小韻資料表[[#This Row],[上字表識別號]])</f>
        <v>c</v>
      </c>
      <c r="L49" s="210" t="str" cm="1">
        <f t="array" ref="L49" xml:space="preserve"> INDEX(切語上字資料表[清濁], 小韻資料表[[#This Row],[上字表識別號]])</f>
        <v>全清</v>
      </c>
      <c r="M49" s="223" t="str" cm="1">
        <f t="array" ref="M49" xml:space="preserve"> INDEX(切語上字資料表[發送收], 小韻資料表[[#This Row],[上字表識別號]])</f>
        <v>發聲</v>
      </c>
      <c r="N49" s="205" cm="1">
        <f t="array" ref="N49" xml:space="preserve"> MATCH(TRUE, ISNUMBER( SEARCH( RIGHT(小韻資料表[[#This Row],[切語]],1), 切語下字資料表[切語下字]) ), 0)</f>
        <v>13</v>
      </c>
      <c r="O49" s="207" t="str" cm="1">
        <f t="array" ref="O49" xml:space="preserve"> INDEX(切語下字資料表[韻母], 小韻資料表[[#This Row],[下字表識別號]])</f>
        <v>鍾開3</v>
      </c>
      <c r="P49" s="207" t="str" cm="1">
        <f t="array" ref="P49" xml:space="preserve"> INDEX(切語下字資料表[韻母拼音碼], 小韻資料表[[#This Row],[下字表識別號]])</f>
        <v>iong</v>
      </c>
      <c r="Q49" s="210" t="str" cm="1">
        <f t="array" ref="Q49" xml:space="preserve"> INDEX(設定表!$C$19:$C$23, INT( LEFT(小韻資料表[[#This Row],[目次編碼]],1) ))</f>
        <v>平</v>
      </c>
      <c r="R49" s="210">
        <f xml:space="preserve">  INDEX(設定表!$C$8:$C$15, MATCH( (RIGHT(小韻資料表[[#This Row],[清濁]]) &amp; 小韻資料表[[#This Row],[調]]), 設定表!$B$8:$B$15, 0))</f>
        <v>1</v>
      </c>
      <c r="S49" s="205" t="s">
        <v>309</v>
      </c>
      <c r="T49" s="205" t="s">
        <v>309</v>
      </c>
      <c r="U49" s="226" t="s">
        <v>309</v>
      </c>
      <c r="V49" s="146" t="s">
        <v>309</v>
      </c>
      <c r="X49" s="135"/>
      <c r="Y49" s="135"/>
      <c r="AA49" s="135"/>
      <c r="AB49" s="134"/>
      <c r="AC49" s="135"/>
      <c r="AD49" s="135"/>
      <c r="AH49" s="135"/>
      <c r="AI49" s="135"/>
    </row>
    <row r="50" spans="1:35" ht="31.5">
      <c r="A50" s="205">
        <v>46</v>
      </c>
      <c r="B50" s="206" t="s">
        <v>1635</v>
      </c>
      <c r="C50" s="207" t="str">
        <f xml:space="preserve"> _xlfn.CONCAT(小韻資料表[[#This Row],[聲母拼音碼]],小韻資料表[[#This Row],[韻母拼音碼]],小韻資料表[[#This Row],[調號]])</f>
        <v>liong5</v>
      </c>
      <c r="D50" s="206" t="s">
        <v>1636</v>
      </c>
      <c r="E50" s="208" t="s">
        <v>319</v>
      </c>
      <c r="F50" s="205">
        <v>2</v>
      </c>
      <c r="G50" s="209" t="s">
        <v>1637</v>
      </c>
      <c r="H50" s="205">
        <f xml:space="preserve"> LEN(小韻資料表[[#This Row],[小韻字集]])</f>
        <v>12</v>
      </c>
      <c r="I50" s="205" cm="1">
        <f t="array" ref="I50" xml:space="preserve"> MATCH(TRUE, ISNUMBER( SEARCH( LEFT(小韻資料表[[#This Row],[切語]],1), 切語上字資料表[切語上字]) ), 0)</f>
        <v>40</v>
      </c>
      <c r="J50" s="210" t="str" cm="1">
        <f t="array" ref="J50" xml:space="preserve"> INDEX(切語上字資料表[聲母], 小韻資料表[[#This Row],[上字表識別號]])</f>
        <v>來</v>
      </c>
      <c r="K50" s="210" t="str" cm="1">
        <f t="array" ref="K50" xml:space="preserve"> INDEX(切語上字資料表[聲母拼音碼], 小韻資料表[[#This Row],[上字表識別號]])</f>
        <v>l</v>
      </c>
      <c r="L50" s="210" t="str" cm="1">
        <f t="array" ref="L50" xml:space="preserve"> INDEX(切語上字資料表[清濁], 小韻資料表[[#This Row],[上字表識別號]])</f>
        <v>次濁</v>
      </c>
      <c r="M50" s="223" t="str" cm="1">
        <f t="array" ref="M50" xml:space="preserve"> INDEX(切語上字資料表[發送收], 小韻資料表[[#This Row],[上字表識別號]])</f>
        <v>收聲</v>
      </c>
      <c r="N50" s="205" cm="1">
        <f t="array" ref="N50" xml:space="preserve"> MATCH(TRUE, ISNUMBER( SEARCH( RIGHT(小韻資料表[[#This Row],[切語]],1), 切語下字資料表[切語下字]) ), 0)</f>
        <v>13</v>
      </c>
      <c r="O50" s="207" t="str" cm="1">
        <f t="array" ref="O50" xml:space="preserve"> INDEX(切語下字資料表[韻母], 小韻資料表[[#This Row],[下字表識別號]])</f>
        <v>鍾開3</v>
      </c>
      <c r="P50" s="207" t="str" cm="1">
        <f t="array" ref="P50" xml:space="preserve"> INDEX(切語下字資料表[韻母拼音碼], 小韻資料表[[#This Row],[下字表識別號]])</f>
        <v>iong</v>
      </c>
      <c r="Q50" s="210" t="str" cm="1">
        <f t="array" ref="Q50" xml:space="preserve"> INDEX(設定表!$C$19:$C$23, INT( LEFT(小韻資料表[[#This Row],[目次編碼]],1) ))</f>
        <v>平</v>
      </c>
      <c r="R50" s="210">
        <f xml:space="preserve">  INDEX(設定表!$C$8:$C$15, MATCH( (RIGHT(小韻資料表[[#This Row],[清濁]]) &amp; 小韻資料表[[#This Row],[調]]), 設定表!$B$8:$B$15, 0))</f>
        <v>5</v>
      </c>
      <c r="S50" s="205" t="s">
        <v>309</v>
      </c>
      <c r="T50" s="205" t="s">
        <v>309</v>
      </c>
      <c r="U50" s="226" t="s">
        <v>309</v>
      </c>
      <c r="V50" s="147" t="s">
        <v>309</v>
      </c>
      <c r="X50" s="135"/>
      <c r="Y50" s="135"/>
      <c r="AA50" s="135"/>
      <c r="AB50" s="134"/>
      <c r="AC50" s="135"/>
      <c r="AD50" s="135"/>
      <c r="AH50" s="135"/>
      <c r="AI50" s="135"/>
    </row>
    <row r="51" spans="1:35" ht="31.5">
      <c r="A51" s="205">
        <v>47</v>
      </c>
      <c r="B51" s="206" t="s">
        <v>1638</v>
      </c>
      <c r="C51" s="207" t="str">
        <f xml:space="preserve"> _xlfn.CONCAT(小韻資料表[[#This Row],[聲母拼音碼]],小韻資料表[[#This Row],[韻母拼音碼]],小韻資料表[[#This Row],[調號]])</f>
        <v>siong1</v>
      </c>
      <c r="D51" s="206" t="s">
        <v>1639</v>
      </c>
      <c r="E51" s="208" t="s">
        <v>319</v>
      </c>
      <c r="F51" s="205">
        <v>3</v>
      </c>
      <c r="G51" s="209" t="s">
        <v>1640</v>
      </c>
      <c r="H51" s="205">
        <f xml:space="preserve"> LEN(小韻資料表[[#This Row],[小韻字集]])</f>
        <v>8</v>
      </c>
      <c r="I51" s="205" cm="1">
        <f t="array" ref="I51" xml:space="preserve"> MATCH(TRUE, ISNUMBER( SEARCH( LEFT(小韻資料表[[#This Row],[切語]],1), 切語上字資料表[切語上字]) ), 0)</f>
        <v>33</v>
      </c>
      <c r="J51" s="210" t="str" cm="1">
        <f t="array" ref="J51" xml:space="preserve"> INDEX(切語上字資料表[聲母], 小韻資料表[[#This Row],[上字表識別號]])</f>
        <v>審</v>
      </c>
      <c r="K51" s="210" t="str" cm="1">
        <f t="array" ref="K51" xml:space="preserve"> INDEX(切語上字資料表[聲母拼音碼], 小韻資料表[[#This Row],[上字表識別號]])</f>
        <v>s</v>
      </c>
      <c r="L51" s="210" t="str" cm="1">
        <f t="array" ref="L51" xml:space="preserve"> INDEX(切語上字資料表[清濁], 小韻資料表[[#This Row],[上字表識別號]])</f>
        <v>全清</v>
      </c>
      <c r="M51" s="223" t="str" cm="1">
        <f t="array" ref="M51" xml:space="preserve"> INDEX(切語上字資料表[發送收], 小韻資料表[[#This Row],[上字表識別號]])</f>
        <v>送氣</v>
      </c>
      <c r="N51" s="205" cm="1">
        <f t="array" ref="N51" xml:space="preserve"> MATCH(TRUE, ISNUMBER( SEARCH( RIGHT(小韻資料表[[#This Row],[切語]],1), 切語下字資料表[切語下字]) ), 0)</f>
        <v>13</v>
      </c>
      <c r="O51" s="207" t="str" cm="1">
        <f t="array" ref="O51" xml:space="preserve"> INDEX(切語下字資料表[韻母], 小韻資料表[[#This Row],[下字表識別號]])</f>
        <v>鍾開3</v>
      </c>
      <c r="P51" s="207" t="str" cm="1">
        <f t="array" ref="P51" xml:space="preserve"> INDEX(切語下字資料表[韻母拼音碼], 小韻資料表[[#This Row],[下字表識別號]])</f>
        <v>iong</v>
      </c>
      <c r="Q51" s="210" t="str" cm="1">
        <f t="array" ref="Q51" xml:space="preserve"> INDEX(設定表!$C$19:$C$23, INT( LEFT(小韻資料表[[#This Row],[目次編碼]],1) ))</f>
        <v>平</v>
      </c>
      <c r="R51" s="210">
        <f xml:space="preserve">  INDEX(設定表!$C$8:$C$15, MATCH( (RIGHT(小韻資料表[[#This Row],[清濁]]) &amp; 小韻資料表[[#This Row],[調]]), 設定表!$B$8:$B$15, 0))</f>
        <v>1</v>
      </c>
      <c r="S51" s="205" t="s">
        <v>309</v>
      </c>
      <c r="T51" s="205" t="s">
        <v>309</v>
      </c>
      <c r="U51" s="226" t="s">
        <v>309</v>
      </c>
      <c r="V51" s="146" t="s">
        <v>309</v>
      </c>
      <c r="X51" s="135"/>
      <c r="Y51" s="135"/>
      <c r="AA51" s="135"/>
      <c r="AB51" s="134"/>
      <c r="AC51" s="135"/>
      <c r="AD51" s="135"/>
      <c r="AH51" s="135"/>
      <c r="AI51" s="135"/>
    </row>
    <row r="52" spans="1:35" ht="31.5">
      <c r="A52" s="205">
        <v>48</v>
      </c>
      <c r="B52" s="206" t="s">
        <v>1641</v>
      </c>
      <c r="C52" s="207" t="str">
        <f xml:space="preserve"> _xlfn.CONCAT(小韻資料表[[#This Row],[聲母拼音碼]],小韻資料表[[#This Row],[韻母拼音碼]],小韻資料表[[#This Row],[調號]])</f>
        <v>siong5</v>
      </c>
      <c r="D52" s="206" t="s">
        <v>1642</v>
      </c>
      <c r="E52" s="208" t="s">
        <v>319</v>
      </c>
      <c r="F52" s="205">
        <v>4</v>
      </c>
      <c r="G52" s="209" t="s">
        <v>1643</v>
      </c>
      <c r="H52" s="205">
        <f xml:space="preserve"> LEN(小韻資料表[[#This Row],[小韻字集]])</f>
        <v>4</v>
      </c>
      <c r="I52" s="205" cm="1">
        <f t="array" ref="I52" xml:space="preserve"> MATCH(TRUE, ISNUMBER( SEARCH( LEFT(小韻資料表[[#This Row],[切語]],1), 切語上字資料表[切語上字]) ), 0)</f>
        <v>25</v>
      </c>
      <c r="J52" s="210" t="str" cm="1">
        <f t="array" ref="J52" xml:space="preserve"> INDEX(切語上字資料表[聲母], 小韻資料表[[#This Row],[上字表識別號]])</f>
        <v>邪</v>
      </c>
      <c r="K52" s="210" t="str" cm="1">
        <f t="array" ref="K52" xml:space="preserve"> INDEX(切語上字資料表[聲母拼音碼], 小韻資料表[[#This Row],[上字表識別號]])</f>
        <v>s</v>
      </c>
      <c r="L52" s="210" t="str" cm="1">
        <f t="array" ref="L52" xml:space="preserve"> INDEX(切語上字資料表[清濁], 小韻資料表[[#This Row],[上字表識別號]])</f>
        <v>全濁</v>
      </c>
      <c r="M52" s="223" t="str" cm="1">
        <f t="array" ref="M52" xml:space="preserve"> INDEX(切語上字資料表[發送收], 小韻資料表[[#This Row],[上字表識別號]])</f>
        <v>送氣</v>
      </c>
      <c r="N52" s="205" cm="1">
        <f t="array" ref="N52" xml:space="preserve"> MATCH(TRUE, ISNUMBER( SEARCH( RIGHT(小韻資料表[[#This Row],[切語]],1), 切語下字資料表[切語下字]) ), 0)</f>
        <v>13</v>
      </c>
      <c r="O52" s="207" t="str" cm="1">
        <f t="array" ref="O52" xml:space="preserve"> INDEX(切語下字資料表[韻母], 小韻資料表[[#This Row],[下字表識別號]])</f>
        <v>鍾開3</v>
      </c>
      <c r="P52" s="207" t="str" cm="1">
        <f t="array" ref="P52" xml:space="preserve"> INDEX(切語下字資料表[韻母拼音碼], 小韻資料表[[#This Row],[下字表識別號]])</f>
        <v>iong</v>
      </c>
      <c r="Q52" s="210" t="str" cm="1">
        <f t="array" ref="Q52" xml:space="preserve"> INDEX(設定表!$C$19:$C$23, INT( LEFT(小韻資料表[[#This Row],[目次編碼]],1) ))</f>
        <v>平</v>
      </c>
      <c r="R52" s="210">
        <f xml:space="preserve">  INDEX(設定表!$C$8:$C$15, MATCH( (RIGHT(小韻資料表[[#This Row],[清濁]]) &amp; 小韻資料表[[#This Row],[調]]), 設定表!$B$8:$B$15, 0))</f>
        <v>5</v>
      </c>
      <c r="S52" s="205" t="s">
        <v>309</v>
      </c>
      <c r="T52" s="205" t="s">
        <v>309</v>
      </c>
      <c r="U52" s="226" t="s">
        <v>309</v>
      </c>
      <c r="V52" s="147" t="s">
        <v>309</v>
      </c>
      <c r="X52" s="135"/>
      <c r="Y52" s="135"/>
      <c r="AA52" s="135"/>
      <c r="AB52" s="134"/>
      <c r="AC52" s="135"/>
      <c r="AD52" s="135"/>
      <c r="AH52" s="135"/>
      <c r="AI52" s="135"/>
    </row>
    <row r="53" spans="1:35" ht="31.5">
      <c r="A53" s="205">
        <v>49</v>
      </c>
      <c r="B53" s="206" t="s">
        <v>1644</v>
      </c>
      <c r="C53" s="207" t="str">
        <f xml:space="preserve"> _xlfn.CONCAT(小韻資料表[[#This Row],[聲母拼音碼]],小韻資料表[[#This Row],[韻母拼音碼]],小韻資料表[[#This Row],[調號]])</f>
        <v>chiong1</v>
      </c>
      <c r="D53" s="206" t="s">
        <v>1645</v>
      </c>
      <c r="E53" s="208" t="s">
        <v>319</v>
      </c>
      <c r="F53" s="205">
        <v>5</v>
      </c>
      <c r="G53" s="209" t="s">
        <v>1646</v>
      </c>
      <c r="H53" s="205">
        <f xml:space="preserve"> LEN(小韻資料表[[#This Row],[小韻字集]])</f>
        <v>14</v>
      </c>
      <c r="I53" s="205" cm="1">
        <f t="array" ref="I53" xml:space="preserve"> MATCH(TRUE, ISNUMBER( SEARCH( LEFT(小韻資料表[[#This Row],[切語]],1), 切語上字資料表[切語上字]) ), 0)</f>
        <v>31</v>
      </c>
      <c r="J53" s="210" t="str" cm="1">
        <f t="array" ref="J53" xml:space="preserve"> INDEX(切語上字資料表[聲母], 小韻資料表[[#This Row],[上字表識別號]])</f>
        <v>穿</v>
      </c>
      <c r="K53" s="210" t="str" cm="1">
        <f t="array" ref="K53" xml:space="preserve"> INDEX(切語上字資料表[聲母拼音碼], 小韻資料表[[#This Row],[上字表識別號]])</f>
        <v>ch</v>
      </c>
      <c r="L53" s="210" t="str" cm="1">
        <f t="array" ref="L53" xml:space="preserve"> INDEX(切語上字資料表[清濁], 小韻資料表[[#This Row],[上字表識別號]])</f>
        <v>次清</v>
      </c>
      <c r="M53" s="223" t="str" cm="1">
        <f t="array" ref="M53" xml:space="preserve"> INDEX(切語上字資料表[發送收], 小韻資料表[[#This Row],[上字表識別號]])</f>
        <v>送氣</v>
      </c>
      <c r="N53" s="205" cm="1">
        <f t="array" ref="N53" xml:space="preserve"> MATCH(TRUE, ISNUMBER( SEARCH( RIGHT(小韻資料表[[#This Row],[切語]],1), 切語下字資料表[切語下字]) ), 0)</f>
        <v>13</v>
      </c>
      <c r="O53" s="207" t="str" cm="1">
        <f t="array" ref="O53" xml:space="preserve"> INDEX(切語下字資料表[韻母], 小韻資料表[[#This Row],[下字表識別號]])</f>
        <v>鍾開3</v>
      </c>
      <c r="P53" s="207" t="str" cm="1">
        <f t="array" ref="P53" xml:space="preserve"> INDEX(切語下字資料表[韻母拼音碼], 小韻資料表[[#This Row],[下字表識別號]])</f>
        <v>iong</v>
      </c>
      <c r="Q53" s="210" t="str" cm="1">
        <f t="array" ref="Q53" xml:space="preserve"> INDEX(設定表!$C$19:$C$23, INT( LEFT(小韻資料表[[#This Row],[目次編碼]],1) ))</f>
        <v>平</v>
      </c>
      <c r="R53" s="210">
        <f xml:space="preserve">  INDEX(設定表!$C$8:$C$15, MATCH( (RIGHT(小韻資料表[[#This Row],[清濁]]) &amp; 小韻資料表[[#This Row],[調]]), 設定表!$B$8:$B$15, 0))</f>
        <v>1</v>
      </c>
      <c r="S53" s="205" t="s">
        <v>309</v>
      </c>
      <c r="T53" s="205" t="s">
        <v>309</v>
      </c>
      <c r="U53" s="226" t="s">
        <v>309</v>
      </c>
      <c r="V53" s="146" t="s">
        <v>309</v>
      </c>
      <c r="X53" s="135"/>
      <c r="Y53" s="135"/>
      <c r="AA53" s="135"/>
      <c r="AB53" s="134"/>
      <c r="AC53" s="135"/>
      <c r="AD53" s="135"/>
      <c r="AH53" s="135"/>
      <c r="AI53" s="135"/>
    </row>
    <row r="54" spans="1:35" ht="94.5">
      <c r="A54" s="205">
        <v>50</v>
      </c>
      <c r="B54" s="206" t="s">
        <v>1647</v>
      </c>
      <c r="C54" s="207" t="str">
        <f xml:space="preserve"> _xlfn.CONCAT(小韻資料表[[#This Row],[聲母拼音碼]],小韻資料表[[#This Row],[韻母拼音碼]],小韻資料表[[#This Row],[調號]])</f>
        <v>Øiong5</v>
      </c>
      <c r="D54" s="206" t="s">
        <v>1648</v>
      </c>
      <c r="E54" s="208" t="s">
        <v>319</v>
      </c>
      <c r="F54" s="205">
        <v>6</v>
      </c>
      <c r="G54" s="209" t="s">
        <v>1649</v>
      </c>
      <c r="H54" s="205">
        <f xml:space="preserve"> LEN(小韻資料表[[#This Row],[小韻字集]])</f>
        <v>43</v>
      </c>
      <c r="I54" s="205" cm="1">
        <f t="array" ref="I54" xml:space="preserve"> MATCH(TRUE, ISNUMBER( SEARCH( LEFT(小韻資料表[[#This Row],[切語]],1), 切語上字資料表[切語上字]) ), 0)</f>
        <v>39</v>
      </c>
      <c r="J54" s="210" t="str" cm="1">
        <f t="array" ref="J54" xml:space="preserve"> INDEX(切語上字資料表[聲母], 小韻資料表[[#This Row],[上字表識別號]])</f>
        <v>喻</v>
      </c>
      <c r="K54" s="210" t="str" cm="1">
        <f t="array" ref="K54" xml:space="preserve"> INDEX(切語上字資料表[聲母拼音碼], 小韻資料表[[#This Row],[上字表識別號]])</f>
        <v>Ø</v>
      </c>
      <c r="L54" s="210" t="str" cm="1">
        <f t="array" ref="L54" xml:space="preserve"> INDEX(切語上字資料表[清濁], 小韻資料表[[#This Row],[上字表識別號]])</f>
        <v>次濁</v>
      </c>
      <c r="M54" s="223" t="str" cm="1">
        <f t="array" ref="M54" xml:space="preserve"> INDEX(切語上字資料表[發送收], 小韻資料表[[#This Row],[上字表識別號]])</f>
        <v>發聲</v>
      </c>
      <c r="N54" s="205" cm="1">
        <f t="array" ref="N54" xml:space="preserve"> MATCH(TRUE, ISNUMBER( SEARCH( RIGHT(小韻資料表[[#This Row],[切語]],1), 切語下字資料表[切語下字]) ), 0)</f>
        <v>13</v>
      </c>
      <c r="O54" s="207" t="str" cm="1">
        <f t="array" ref="O54" xml:space="preserve"> INDEX(切語下字資料表[韻母], 小韻資料表[[#This Row],[下字表識別號]])</f>
        <v>鍾開3</v>
      </c>
      <c r="P54" s="207" t="str" cm="1">
        <f t="array" ref="P54" xml:space="preserve"> INDEX(切語下字資料表[韻母拼音碼], 小韻資料表[[#This Row],[下字表識別號]])</f>
        <v>iong</v>
      </c>
      <c r="Q54" s="210" t="str" cm="1">
        <f t="array" ref="Q54" xml:space="preserve"> INDEX(設定表!$C$19:$C$23, INT( LEFT(小韻資料表[[#This Row],[目次編碼]],1) ))</f>
        <v>平</v>
      </c>
      <c r="R54" s="210">
        <f xml:space="preserve">  INDEX(設定表!$C$8:$C$15, MATCH( (RIGHT(小韻資料表[[#This Row],[清濁]]) &amp; 小韻資料表[[#This Row],[調]]), 設定表!$B$8:$B$15, 0))</f>
        <v>5</v>
      </c>
      <c r="S54" s="205" t="s">
        <v>309</v>
      </c>
      <c r="T54" s="205" t="s">
        <v>309</v>
      </c>
      <c r="U54" s="226" t="s">
        <v>309</v>
      </c>
      <c r="V54" s="147" t="s">
        <v>309</v>
      </c>
      <c r="X54" s="135"/>
      <c r="Y54" s="135"/>
      <c r="AA54" s="135"/>
      <c r="AB54" s="134"/>
      <c r="AC54" s="135"/>
      <c r="AD54" s="135"/>
      <c r="AH54" s="135"/>
      <c r="AI54" s="135"/>
    </row>
    <row r="55" spans="1:35" ht="31.5">
      <c r="A55" s="205">
        <v>51</v>
      </c>
      <c r="B55" s="206" t="s">
        <v>1650</v>
      </c>
      <c r="C55" s="207" t="str">
        <f xml:space="preserve"> _xlfn.CONCAT(小韻資料表[[#This Row],[聲母拼音碼]],小韻資料表[[#This Row],[韻母拼音碼]],小韻資料表[[#This Row],[調號]])</f>
        <v>hiong1</v>
      </c>
      <c r="D55" s="206" t="s">
        <v>1651</v>
      </c>
      <c r="E55" s="208" t="s">
        <v>319</v>
      </c>
      <c r="F55" s="205">
        <v>7</v>
      </c>
      <c r="G55" s="209" t="s">
        <v>1652</v>
      </c>
      <c r="H55" s="205">
        <f xml:space="preserve"> LEN(小韻資料表[[#This Row],[小韻字集]])</f>
        <v>6</v>
      </c>
      <c r="I55" s="205" cm="1">
        <f t="array" ref="I55" xml:space="preserve"> MATCH(TRUE, ISNUMBER( SEARCH( LEFT(小韻資料表[[#This Row],[切語]],1), 切語上字資料表[切語上字]) ), 0)</f>
        <v>17</v>
      </c>
      <c r="J55" s="210" t="str" cm="1">
        <f t="array" ref="J55" xml:space="preserve"> INDEX(切語上字資料表[聲母], 小韻資料表[[#This Row],[上字表識別號]])</f>
        <v>非</v>
      </c>
      <c r="K55" s="210" t="str" cm="1">
        <f t="array" ref="K55" xml:space="preserve"> INDEX(切語上字資料表[聲母拼音碼], 小韻資料表[[#This Row],[上字表識別號]])</f>
        <v>h</v>
      </c>
      <c r="L55" s="210" t="str" cm="1">
        <f t="array" ref="L55" xml:space="preserve"> INDEX(切語上字資料表[清濁], 小韻資料表[[#This Row],[上字表識別號]])</f>
        <v>全清</v>
      </c>
      <c r="M55" s="223" t="str" cm="1">
        <f t="array" ref="M55" xml:space="preserve"> INDEX(切語上字資料表[發送收], 小韻資料表[[#This Row],[上字表識別號]])</f>
        <v>發聲</v>
      </c>
      <c r="N55" s="205" cm="1">
        <f t="array" ref="N55" xml:space="preserve"> MATCH(TRUE, ISNUMBER( SEARCH( RIGHT(小韻資料表[[#This Row],[切語]],1), 切語下字資料表[切語下字]) ), 0)</f>
        <v>13</v>
      </c>
      <c r="O55" s="207" t="str" cm="1">
        <f t="array" ref="O55" xml:space="preserve"> INDEX(切語下字資料表[韻母], 小韻資料表[[#This Row],[下字表識別號]])</f>
        <v>鍾開3</v>
      </c>
      <c r="P55" s="207" t="str" cm="1">
        <f t="array" ref="P55" xml:space="preserve"> INDEX(切語下字資料表[韻母拼音碼], 小韻資料表[[#This Row],[下字表識別號]])</f>
        <v>iong</v>
      </c>
      <c r="Q55" s="210" t="str" cm="1">
        <f t="array" ref="Q55" xml:space="preserve"> INDEX(設定表!$C$19:$C$23, INT( LEFT(小韻資料表[[#This Row],[目次編碼]],1) ))</f>
        <v>平</v>
      </c>
      <c r="R55" s="210">
        <f xml:space="preserve">  INDEX(設定表!$C$8:$C$15, MATCH( (RIGHT(小韻資料表[[#This Row],[清濁]]) &amp; 小韻資料表[[#This Row],[調]]), 設定表!$B$8:$B$15, 0))</f>
        <v>1</v>
      </c>
      <c r="S55" s="205" t="s">
        <v>309</v>
      </c>
      <c r="T55" s="205" t="s">
        <v>309</v>
      </c>
      <c r="U55" s="226" t="s">
        <v>1653</v>
      </c>
      <c r="V55" s="146" t="s">
        <v>309</v>
      </c>
      <c r="X55" s="135"/>
      <c r="Y55" s="135"/>
      <c r="AA55" s="135"/>
      <c r="AB55" s="134"/>
      <c r="AC55" s="135"/>
      <c r="AD55" s="135"/>
      <c r="AH55" s="135"/>
      <c r="AI55" s="135"/>
    </row>
    <row r="56" spans="1:35" ht="31.5">
      <c r="A56" s="205">
        <v>52</v>
      </c>
      <c r="B56" s="206" t="s">
        <v>1654</v>
      </c>
      <c r="C56" s="207" t="str">
        <f xml:space="preserve"> _xlfn.CONCAT(小韻資料表[[#This Row],[聲母拼音碼]],小韻資料表[[#This Row],[韻母拼音碼]],小韻資料表[[#This Row],[調號]])</f>
        <v>hiong1</v>
      </c>
      <c r="D56" s="206" t="s">
        <v>1655</v>
      </c>
      <c r="E56" s="208" t="s">
        <v>319</v>
      </c>
      <c r="F56" s="205">
        <v>8</v>
      </c>
      <c r="G56" s="209" t="s">
        <v>1656</v>
      </c>
      <c r="H56" s="205">
        <f xml:space="preserve"> LEN(小韻資料表[[#This Row],[小韻字集]])</f>
        <v>12</v>
      </c>
      <c r="I56" s="205" cm="1">
        <f t="array" ref="I56" xml:space="preserve"> MATCH(TRUE, ISNUMBER( SEARCH( LEFT(小韻資料表[[#This Row],[切語]],1), 切語上字資料表[切語上字]) ), 0)</f>
        <v>36</v>
      </c>
      <c r="J56" s="210" t="str" cm="1">
        <f t="array" ref="J56" xml:space="preserve"> INDEX(切語上字資料表[聲母], 小韻資料表[[#This Row],[上字表識別號]])</f>
        <v>曉</v>
      </c>
      <c r="K56" s="210" t="str" cm="1">
        <f t="array" ref="K56" xml:space="preserve"> INDEX(切語上字資料表[聲母拼音碼], 小韻資料表[[#This Row],[上字表識別號]])</f>
        <v>h</v>
      </c>
      <c r="L56" s="210" t="str" cm="1">
        <f t="array" ref="L56" xml:space="preserve"> INDEX(切語上字資料表[清濁], 小韻資料表[[#This Row],[上字表識別號]])</f>
        <v>次清</v>
      </c>
      <c r="M56" s="223" t="str" cm="1">
        <f t="array" ref="M56" xml:space="preserve"> INDEX(切語上字資料表[發送收], 小韻資料表[[#This Row],[上字表識別號]])</f>
        <v>送氣</v>
      </c>
      <c r="N56" s="205" cm="1">
        <f t="array" ref="N56" xml:space="preserve"> MATCH(TRUE, ISNUMBER( SEARCH( RIGHT(小韻資料表[[#This Row],[切語]],1), 切語下字資料表[切語下字]) ), 0)</f>
        <v>13</v>
      </c>
      <c r="O56" s="207" t="str" cm="1">
        <f t="array" ref="O56" xml:space="preserve"> INDEX(切語下字資料表[韻母], 小韻資料表[[#This Row],[下字表識別號]])</f>
        <v>鍾開3</v>
      </c>
      <c r="P56" s="207" t="str" cm="1">
        <f t="array" ref="P56" xml:space="preserve"> INDEX(切語下字資料表[韻母拼音碼], 小韻資料表[[#This Row],[下字表識別號]])</f>
        <v>iong</v>
      </c>
      <c r="Q56" s="210" t="str" cm="1">
        <f t="array" ref="Q56" xml:space="preserve"> INDEX(設定表!$C$19:$C$23, INT( LEFT(小韻資料表[[#This Row],[目次編碼]],1) ))</f>
        <v>平</v>
      </c>
      <c r="R56" s="210">
        <f xml:space="preserve">  INDEX(設定表!$C$8:$C$15, MATCH( (RIGHT(小韻資料表[[#This Row],[清濁]]) &amp; 小韻資料表[[#This Row],[調]]), 設定表!$B$8:$B$15, 0))</f>
        <v>1</v>
      </c>
      <c r="S56" s="205" t="s">
        <v>309</v>
      </c>
      <c r="T56" s="205" t="s">
        <v>309</v>
      </c>
      <c r="U56" s="226" t="s">
        <v>1657</v>
      </c>
      <c r="V56" s="147" t="s">
        <v>309</v>
      </c>
      <c r="X56" s="135"/>
      <c r="Y56" s="135"/>
      <c r="AA56" s="135"/>
      <c r="AB56" s="134"/>
      <c r="AC56" s="135"/>
      <c r="AD56" s="135"/>
      <c r="AH56" s="135"/>
      <c r="AI56" s="135"/>
    </row>
    <row r="57" spans="1:35" ht="31.5">
      <c r="A57" s="205">
        <v>53</v>
      </c>
      <c r="B57" s="206" t="s">
        <v>1658</v>
      </c>
      <c r="C57" s="207" t="str">
        <f xml:space="preserve"> _xlfn.CONCAT(小韻資料表[[#This Row],[聲母拼音碼]],小韻資料表[[#This Row],[韻母拼音碼]],小韻資料表[[#This Row],[調號]])</f>
        <v>giong5</v>
      </c>
      <c r="D57" s="206" t="s">
        <v>1659</v>
      </c>
      <c r="E57" s="208" t="s">
        <v>319</v>
      </c>
      <c r="F57" s="205">
        <v>9</v>
      </c>
      <c r="G57" s="209" t="s">
        <v>1660</v>
      </c>
      <c r="H57" s="205">
        <f xml:space="preserve"> LEN(小韻資料表[[#This Row],[小韻字集]])</f>
        <v>5</v>
      </c>
      <c r="I57" s="205" cm="1">
        <f t="array" ref="I57" xml:space="preserve"> MATCH(TRUE, ISNUMBER( SEARCH( LEFT(小韻資料表[[#This Row],[切語]],1), 切語上字資料表[切語上字]) ), 0)</f>
        <v>4</v>
      </c>
      <c r="J57" s="210" t="str" cm="1">
        <f t="array" ref="J57" xml:space="preserve"> INDEX(切語上字資料表[聲母], 小韻資料表[[#This Row],[上字表識別號]])</f>
        <v>疑</v>
      </c>
      <c r="K57" s="210" t="str" cm="1">
        <f t="array" ref="K57" xml:space="preserve"> INDEX(切語上字資料表[聲母拼音碼], 小韻資料表[[#This Row],[上字表識別號]])</f>
        <v>g</v>
      </c>
      <c r="L57" s="210" t="str" cm="1">
        <f t="array" ref="L57" xml:space="preserve"> INDEX(切語上字資料表[清濁], 小韻資料表[[#This Row],[上字表識別號]])</f>
        <v>次濁</v>
      </c>
      <c r="M57" s="223" t="str" cm="1">
        <f t="array" ref="M57" xml:space="preserve"> INDEX(切語上字資料表[發送收], 小韻資料表[[#This Row],[上字表識別號]])</f>
        <v>收聲</v>
      </c>
      <c r="N57" s="205" cm="1">
        <f t="array" ref="N57" xml:space="preserve"> MATCH(TRUE, ISNUMBER( SEARCH( RIGHT(小韻資料表[[#This Row],[切語]],1), 切語下字資料表[切語下字]) ), 0)</f>
        <v>13</v>
      </c>
      <c r="O57" s="207" t="str" cm="1">
        <f t="array" ref="O57" xml:space="preserve"> INDEX(切語下字資料表[韻母], 小韻資料表[[#This Row],[下字表識別號]])</f>
        <v>鍾開3</v>
      </c>
      <c r="P57" s="207" t="str" cm="1">
        <f t="array" ref="P57" xml:space="preserve"> INDEX(切語下字資料表[韻母拼音碼], 小韻資料表[[#This Row],[下字表識別號]])</f>
        <v>iong</v>
      </c>
      <c r="Q57" s="210" t="str" cm="1">
        <f t="array" ref="Q57" xml:space="preserve"> INDEX(設定表!$C$19:$C$23, INT( LEFT(小韻資料表[[#This Row],[目次編碼]],1) ))</f>
        <v>平</v>
      </c>
      <c r="R57" s="210">
        <f xml:space="preserve">  INDEX(設定表!$C$8:$C$15, MATCH( (RIGHT(小韻資料表[[#This Row],[清濁]]) &amp; 小韻資料表[[#This Row],[調]]), 設定表!$B$8:$B$15, 0))</f>
        <v>5</v>
      </c>
      <c r="S57" s="205" t="s">
        <v>309</v>
      </c>
      <c r="T57" s="205" t="s">
        <v>309</v>
      </c>
      <c r="U57" s="226" t="s">
        <v>309</v>
      </c>
      <c r="V57" s="146" t="s">
        <v>309</v>
      </c>
      <c r="X57" s="135"/>
      <c r="Y57" s="135"/>
      <c r="AA57" s="135"/>
      <c r="AB57" s="134"/>
      <c r="AC57" s="135"/>
      <c r="AD57" s="135"/>
      <c r="AH57" s="135"/>
      <c r="AI57" s="135"/>
    </row>
    <row r="58" spans="1:35" ht="31.5">
      <c r="A58" s="205">
        <v>54</v>
      </c>
      <c r="B58" s="206" t="s">
        <v>1661</v>
      </c>
      <c r="C58" s="207" t="str">
        <f xml:space="preserve"> _xlfn.CONCAT(小韻資料表[[#This Row],[聲母拼音碼]],小韻資料表[[#This Row],[韻母拼音碼]],小韻資料表[[#This Row],[調號]])</f>
        <v>Øiong1</v>
      </c>
      <c r="D58" s="206" t="s">
        <v>1662</v>
      </c>
      <c r="E58" s="208" t="s">
        <v>319</v>
      </c>
      <c r="F58" s="205">
        <v>10</v>
      </c>
      <c r="G58" s="209" t="s">
        <v>1663</v>
      </c>
      <c r="H58" s="205">
        <f xml:space="preserve"> LEN(小韻資料表[[#This Row],[小韻字集]])</f>
        <v>18</v>
      </c>
      <c r="I58" s="205" cm="1">
        <f t="array" ref="I58" xml:space="preserve"> MATCH(TRUE, ISNUMBER( SEARCH( LEFT(小韻資料表[[#This Row],[切語]],1), 切語上字資料表[切語上字]) ), 0)</f>
        <v>35</v>
      </c>
      <c r="J58" s="210" t="str" cm="1">
        <f t="array" ref="J58" xml:space="preserve"> INDEX(切語上字資料表[聲母], 小韻資料表[[#This Row],[上字表識別號]])</f>
        <v>影</v>
      </c>
      <c r="K58" s="210" t="str" cm="1">
        <f t="array" ref="K58" xml:space="preserve"> INDEX(切語上字資料表[聲母拼音碼], 小韻資料表[[#This Row],[上字表識別號]])</f>
        <v>Ø</v>
      </c>
      <c r="L58" s="210" t="str" cm="1">
        <f t="array" ref="L58" xml:space="preserve"> INDEX(切語上字資料表[清濁], 小韻資料表[[#This Row],[上字表識別號]])</f>
        <v>全清</v>
      </c>
      <c r="M58" s="223" t="str" cm="1">
        <f t="array" ref="M58" xml:space="preserve"> INDEX(切語上字資料表[發送收], 小韻資料表[[#This Row],[上字表識別號]])</f>
        <v>發聲</v>
      </c>
      <c r="N58" s="205" cm="1">
        <f t="array" ref="N58" xml:space="preserve"> MATCH(TRUE, ISNUMBER( SEARCH( RIGHT(小韻資料表[[#This Row],[切語]],1), 切語下字資料表[切語下字]) ), 0)</f>
        <v>13</v>
      </c>
      <c r="O58" s="207" t="str" cm="1">
        <f t="array" ref="O58" xml:space="preserve"> INDEX(切語下字資料表[韻母], 小韻資料表[[#This Row],[下字表識別號]])</f>
        <v>鍾開3</v>
      </c>
      <c r="P58" s="207" t="str" cm="1">
        <f t="array" ref="P58" xml:space="preserve"> INDEX(切語下字資料表[韻母拼音碼], 小韻資料表[[#This Row],[下字表識別號]])</f>
        <v>iong</v>
      </c>
      <c r="Q58" s="210" t="str" cm="1">
        <f t="array" ref="Q58" xml:space="preserve"> INDEX(設定表!$C$19:$C$23, INT( LEFT(小韻資料表[[#This Row],[目次編碼]],1) ))</f>
        <v>平</v>
      </c>
      <c r="R58" s="210">
        <f xml:space="preserve">  INDEX(設定表!$C$8:$C$15, MATCH( (RIGHT(小韻資料表[[#This Row],[清濁]]) &amp; 小韻資料表[[#This Row],[調]]), 設定表!$B$8:$B$15, 0))</f>
        <v>1</v>
      </c>
      <c r="S58" s="205" t="s">
        <v>309</v>
      </c>
      <c r="T58" s="205" t="s">
        <v>309</v>
      </c>
      <c r="U58" s="226" t="s">
        <v>1664</v>
      </c>
      <c r="V58" s="147" t="s">
        <v>309</v>
      </c>
      <c r="X58" s="135"/>
      <c r="Y58" s="135"/>
      <c r="AA58" s="135"/>
      <c r="AB58" s="134"/>
      <c r="AC58" s="135"/>
      <c r="AD58" s="135"/>
      <c r="AH58" s="135"/>
      <c r="AI58" s="135"/>
    </row>
    <row r="59" spans="1:35" ht="31.5">
      <c r="A59" s="205">
        <v>55</v>
      </c>
      <c r="B59" s="206" t="s">
        <v>1665</v>
      </c>
      <c r="C59" s="207" t="str">
        <f xml:space="preserve"> _xlfn.CONCAT(小韻資料表[[#This Row],[聲母拼音碼]],小韻資料表[[#This Row],[韻母拼音碼]],小韻資料表[[#This Row],[調號]])</f>
        <v>niong5</v>
      </c>
      <c r="D59" s="206" t="s">
        <v>1666</v>
      </c>
      <c r="E59" s="208" t="s">
        <v>319</v>
      </c>
      <c r="F59" s="205">
        <v>11</v>
      </c>
      <c r="G59" s="209" t="s">
        <v>1667</v>
      </c>
      <c r="H59" s="205">
        <f xml:space="preserve"> LEN(小韻資料表[[#This Row],[小韻字集]])</f>
        <v>11</v>
      </c>
      <c r="I59" s="205" cm="1">
        <f t="array" ref="I59" xml:space="preserve"> MATCH(TRUE, ISNUMBER( SEARCH( LEFT(小韻資料表[[#This Row],[切語]],1), 切語上字資料表[切語上字]) ), 0)</f>
        <v>12</v>
      </c>
      <c r="J59" s="210" t="str" cm="1">
        <f t="array" ref="J59" xml:space="preserve"> INDEX(切語上字資料表[聲母], 小韻資料表[[#This Row],[上字表識別號]])</f>
        <v>娘</v>
      </c>
      <c r="K59" s="210" t="str" cm="1">
        <f t="array" ref="K59" xml:space="preserve"> INDEX(切語上字資料表[聲母拼音碼], 小韻資料表[[#This Row],[上字表識別號]])</f>
        <v>n</v>
      </c>
      <c r="L59" s="210" t="str" cm="1">
        <f t="array" ref="L59" xml:space="preserve"> INDEX(切語上字資料表[清濁], 小韻資料表[[#This Row],[上字表識別號]])</f>
        <v>次濁</v>
      </c>
      <c r="M59" s="223" t="str" cm="1">
        <f t="array" ref="M59" xml:space="preserve"> INDEX(切語上字資料表[發送收], 小韻資料表[[#This Row],[上字表識別號]])</f>
        <v>收聲</v>
      </c>
      <c r="N59" s="205" cm="1">
        <f t="array" ref="N59" xml:space="preserve"> MATCH(TRUE, ISNUMBER( SEARCH( RIGHT(小韻資料表[[#This Row],[切語]],1), 切語下字資料表[切語下字]) ), 0)</f>
        <v>13</v>
      </c>
      <c r="O59" s="207" t="str" cm="1">
        <f t="array" ref="O59" xml:space="preserve"> INDEX(切語下字資料表[韻母], 小韻資料表[[#This Row],[下字表識別號]])</f>
        <v>鍾開3</v>
      </c>
      <c r="P59" s="207" t="str" cm="1">
        <f t="array" ref="P59" xml:space="preserve"> INDEX(切語下字資料表[韻母拼音碼], 小韻資料表[[#This Row],[下字表識別號]])</f>
        <v>iong</v>
      </c>
      <c r="Q59" s="210" t="str" cm="1">
        <f t="array" ref="Q59" xml:space="preserve"> INDEX(設定表!$C$19:$C$23, INT( LEFT(小韻資料表[[#This Row],[目次編碼]],1) ))</f>
        <v>平</v>
      </c>
      <c r="R59" s="210">
        <f xml:space="preserve">  INDEX(設定表!$C$8:$C$15, MATCH( (RIGHT(小韻資料表[[#This Row],[清濁]]) &amp; 小韻資料表[[#This Row],[調]]), 設定表!$B$8:$B$15, 0))</f>
        <v>5</v>
      </c>
      <c r="S59" s="205" t="s">
        <v>309</v>
      </c>
      <c r="T59" s="205" t="s">
        <v>309</v>
      </c>
      <c r="U59" s="226" t="s">
        <v>1668</v>
      </c>
      <c r="V59" s="146" t="s">
        <v>309</v>
      </c>
      <c r="X59" s="135"/>
      <c r="Y59" s="135"/>
      <c r="AA59" s="135"/>
      <c r="AB59" s="134"/>
      <c r="AC59" s="135"/>
      <c r="AD59" s="135"/>
      <c r="AH59" s="135"/>
      <c r="AI59" s="135"/>
    </row>
    <row r="60" spans="1:35" ht="31.5">
      <c r="A60" s="205">
        <v>56</v>
      </c>
      <c r="B60" s="206" t="s">
        <v>1669</v>
      </c>
      <c r="C60" s="207" t="str">
        <f xml:space="preserve"> _xlfn.CONCAT(小韻資料表[[#This Row],[聲母拼音碼]],小韻資料表[[#This Row],[韻母拼音碼]],小韻資料表[[#This Row],[調號]])</f>
        <v>tiong5</v>
      </c>
      <c r="D60" s="206" t="s">
        <v>1670</v>
      </c>
      <c r="E60" s="208" t="s">
        <v>319</v>
      </c>
      <c r="F60" s="205">
        <v>12</v>
      </c>
      <c r="G60" s="209" t="s">
        <v>1671</v>
      </c>
      <c r="H60" s="205">
        <f xml:space="preserve"> LEN(小韻資料表[[#This Row],[小韻字集]])</f>
        <v>6</v>
      </c>
      <c r="I60" s="205" cm="1">
        <f t="array" ref="I60" xml:space="preserve"> MATCH(TRUE, ISNUMBER( SEARCH( LEFT(小韻資料表[[#This Row],[切語]],1), 切語上字資料表[切語上字]) ), 0)</f>
        <v>11</v>
      </c>
      <c r="J60" s="210" t="str" cm="1">
        <f t="array" ref="J60" xml:space="preserve"> INDEX(切語上字資料表[聲母], 小韻資料表[[#This Row],[上字表識別號]])</f>
        <v>澄</v>
      </c>
      <c r="K60" s="210" t="str" cm="1">
        <f t="array" ref="K60" xml:space="preserve"> INDEX(切語上字資料表[聲母拼音碼], 小韻資料表[[#This Row],[上字表識別號]])</f>
        <v>t</v>
      </c>
      <c r="L60" s="210" t="str" cm="1">
        <f t="array" ref="L60" xml:space="preserve"> INDEX(切語上字資料表[清濁], 小韻資料表[[#This Row],[上字表識別號]])</f>
        <v>全濁</v>
      </c>
      <c r="M60" s="223" cm="1">
        <f t="array" ref="M60" xml:space="preserve"> INDEX(切語上字資料表[發送收], 小韻資料表[[#This Row],[上字表識別號]])</f>
        <v>0</v>
      </c>
      <c r="N60" s="205" cm="1">
        <f t="array" ref="N60" xml:space="preserve"> MATCH(TRUE, ISNUMBER( SEARCH( RIGHT(小韻資料表[[#This Row],[切語]],1), 切語下字資料表[切語下字]) ), 0)</f>
        <v>13</v>
      </c>
      <c r="O60" s="207" t="str" cm="1">
        <f t="array" ref="O60" xml:space="preserve"> INDEX(切語下字資料表[韻母], 小韻資料表[[#This Row],[下字表識別號]])</f>
        <v>鍾開3</v>
      </c>
      <c r="P60" s="207" t="str" cm="1">
        <f t="array" ref="P60" xml:space="preserve"> INDEX(切語下字資料表[韻母拼音碼], 小韻資料表[[#This Row],[下字表識別號]])</f>
        <v>iong</v>
      </c>
      <c r="Q60" s="210" t="str" cm="1">
        <f t="array" ref="Q60" xml:space="preserve"> INDEX(設定表!$C$19:$C$23, INT( LEFT(小韻資料表[[#This Row],[目次編碼]],1) ))</f>
        <v>平</v>
      </c>
      <c r="R60" s="210">
        <f xml:space="preserve">  INDEX(設定表!$C$8:$C$15, MATCH( (RIGHT(小韻資料表[[#This Row],[清濁]]) &amp; 小韻資料表[[#This Row],[調]]), 設定表!$B$8:$B$15, 0))</f>
        <v>5</v>
      </c>
      <c r="S60" s="205" t="s">
        <v>309</v>
      </c>
      <c r="T60" s="205" t="s">
        <v>309</v>
      </c>
      <c r="U60" s="226" t="s">
        <v>309</v>
      </c>
      <c r="V60" s="147" t="s">
        <v>309</v>
      </c>
      <c r="X60" s="135"/>
      <c r="Y60" s="135"/>
      <c r="AA60" s="135"/>
      <c r="AB60" s="134"/>
      <c r="AC60" s="135"/>
      <c r="AD60" s="135"/>
      <c r="AH60" s="135"/>
      <c r="AI60" s="135"/>
    </row>
    <row r="61" spans="1:35" ht="31.5">
      <c r="A61" s="205">
        <v>57</v>
      </c>
      <c r="B61" s="206" t="s">
        <v>1672</v>
      </c>
      <c r="C61" s="207" t="str">
        <f xml:space="preserve"> _xlfn.CONCAT(小韻資料表[[#This Row],[聲母拼音碼]],小韻資料表[[#This Row],[韻母拼音碼]],小韻資料表[[#This Row],[調號]])</f>
        <v>ciong5</v>
      </c>
      <c r="D61" s="206" t="s">
        <v>1433</v>
      </c>
      <c r="E61" s="208" t="s">
        <v>319</v>
      </c>
      <c r="F61" s="205">
        <v>13</v>
      </c>
      <c r="G61" s="209" t="s">
        <v>1673</v>
      </c>
      <c r="H61" s="205">
        <f xml:space="preserve"> LEN(小韻資料表[[#This Row],[小韻字集]])</f>
        <v>4</v>
      </c>
      <c r="I61" s="205" cm="1">
        <f t="array" ref="I61" xml:space="preserve"> MATCH(TRUE, ISNUMBER( SEARCH( LEFT(小韻資料表[[#This Row],[切語]],1), 切語上字資料表[切語上字]) ), 0)</f>
        <v>23</v>
      </c>
      <c r="J61" s="210" t="str" cm="1">
        <f t="array" ref="J61" xml:space="preserve"> INDEX(切語上字資料表[聲母], 小韻資料表[[#This Row],[上字表識別號]])</f>
        <v>從</v>
      </c>
      <c r="K61" s="210" t="str" cm="1">
        <f t="array" ref="K61" xml:space="preserve"> INDEX(切語上字資料表[聲母拼音碼], 小韻資料表[[#This Row],[上字表識別號]])</f>
        <v>c</v>
      </c>
      <c r="L61" s="210" t="str" cm="1">
        <f t="array" ref="L61" xml:space="preserve"> INDEX(切語上字資料表[清濁], 小韻資料表[[#This Row],[上字表識別號]])</f>
        <v>全濁</v>
      </c>
      <c r="M61" s="223" cm="1">
        <f t="array" ref="M61" xml:space="preserve"> INDEX(切語上字資料表[發送收], 小韻資料表[[#This Row],[上字表識別號]])</f>
        <v>0</v>
      </c>
      <c r="N61" s="205" cm="1">
        <f t="array" ref="N61" xml:space="preserve"> MATCH(TRUE, ISNUMBER( SEARCH( RIGHT(小韻資料表[[#This Row],[切語]],1), 切語下字資料表[切語下字]) ), 0)</f>
        <v>13</v>
      </c>
      <c r="O61" s="207" t="str" cm="1">
        <f t="array" ref="O61" xml:space="preserve"> INDEX(切語下字資料表[韻母], 小韻資料表[[#This Row],[下字表識別號]])</f>
        <v>鍾開3</v>
      </c>
      <c r="P61" s="207" t="str" cm="1">
        <f t="array" ref="P61" xml:space="preserve"> INDEX(切語下字資料表[韻母拼音碼], 小韻資料表[[#This Row],[下字表識別號]])</f>
        <v>iong</v>
      </c>
      <c r="Q61" s="210" t="str" cm="1">
        <f t="array" ref="Q61" xml:space="preserve"> INDEX(設定表!$C$19:$C$23, INT( LEFT(小韻資料表[[#This Row],[目次編碼]],1) ))</f>
        <v>平</v>
      </c>
      <c r="R61" s="210">
        <f xml:space="preserve">  INDEX(設定表!$C$8:$C$15, MATCH( (RIGHT(小韻資料表[[#This Row],[清濁]]) &amp; 小韻資料表[[#This Row],[調]]), 設定表!$B$8:$B$15, 0))</f>
        <v>5</v>
      </c>
      <c r="S61" s="205" t="s">
        <v>309</v>
      </c>
      <c r="T61" s="205" t="s">
        <v>309</v>
      </c>
      <c r="U61" s="226" t="s">
        <v>309</v>
      </c>
      <c r="V61" s="146" t="s">
        <v>309</v>
      </c>
      <c r="X61" s="135"/>
      <c r="Y61" s="135"/>
      <c r="AA61" s="135"/>
      <c r="AB61" s="134"/>
      <c r="AC61" s="135"/>
      <c r="AD61" s="135"/>
      <c r="AH61" s="135"/>
      <c r="AI61" s="135"/>
    </row>
    <row r="62" spans="1:35" ht="31.5">
      <c r="A62" s="205">
        <v>58</v>
      </c>
      <c r="B62" s="206" t="s">
        <v>1674</v>
      </c>
      <c r="C62" s="207" t="str">
        <f xml:space="preserve"> _xlfn.CONCAT(小韻資料表[[#This Row],[聲母拼音碼]],小韻資料表[[#This Row],[韻母拼音碼]],小韻資料表[[#This Row],[調號]])</f>
        <v>thiong1</v>
      </c>
      <c r="D62" s="206" t="s">
        <v>1675</v>
      </c>
      <c r="E62" s="208" t="s">
        <v>319</v>
      </c>
      <c r="F62" s="205">
        <v>14</v>
      </c>
      <c r="G62" s="209" t="s">
        <v>1676</v>
      </c>
      <c r="H62" s="205">
        <f xml:space="preserve"> LEN(小韻資料表[[#This Row],[小韻字集]])</f>
        <v>11</v>
      </c>
      <c r="I62" s="205" cm="1">
        <f t="array" ref="I62" xml:space="preserve"> MATCH(TRUE, ISNUMBER( SEARCH( LEFT(小韻資料表[[#This Row],[切語]],1), 切語上字資料表[切語上字]) ), 0)</f>
        <v>10</v>
      </c>
      <c r="J62" s="210" t="str" cm="1">
        <f t="array" ref="J62" xml:space="preserve"> INDEX(切語上字資料表[聲母], 小韻資料表[[#This Row],[上字表識別號]])</f>
        <v>徹</v>
      </c>
      <c r="K62" s="210" t="str" cm="1">
        <f t="array" ref="K62" xml:space="preserve"> INDEX(切語上字資料表[聲母拼音碼], 小韻資料表[[#This Row],[上字表識別號]])</f>
        <v>th</v>
      </c>
      <c r="L62" s="210" t="str" cm="1">
        <f t="array" ref="L62" xml:space="preserve"> INDEX(切語上字資料表[清濁], 小韻資料表[[#This Row],[上字表識別號]])</f>
        <v>次清</v>
      </c>
      <c r="M62" s="223" t="str" cm="1">
        <f t="array" ref="M62" xml:space="preserve"> INDEX(切語上字資料表[發送收], 小韻資料表[[#This Row],[上字表識別號]])</f>
        <v>送氣</v>
      </c>
      <c r="N62" s="205" cm="1">
        <f t="array" ref="N62" xml:space="preserve"> MATCH(TRUE, ISNUMBER( SEARCH( RIGHT(小韻資料表[[#This Row],[切語]],1), 切語下字資料表[切語下字]) ), 0)</f>
        <v>13</v>
      </c>
      <c r="O62" s="207" t="str" cm="1">
        <f t="array" ref="O62" xml:space="preserve"> INDEX(切語下字資料表[韻母], 小韻資料表[[#This Row],[下字表識別號]])</f>
        <v>鍾開3</v>
      </c>
      <c r="P62" s="207" t="str" cm="1">
        <f t="array" ref="P62" xml:space="preserve"> INDEX(切語下字資料表[韻母拼音碼], 小韻資料表[[#This Row],[下字表識別號]])</f>
        <v>iong</v>
      </c>
      <c r="Q62" s="210" t="str" cm="1">
        <f t="array" ref="Q62" xml:space="preserve"> INDEX(設定表!$C$19:$C$23, INT( LEFT(小韻資料表[[#This Row],[目次編碼]],1) ))</f>
        <v>平</v>
      </c>
      <c r="R62" s="210">
        <f xml:space="preserve">  INDEX(設定表!$C$8:$C$15, MATCH( (RIGHT(小韻資料表[[#This Row],[清濁]]) &amp; 小韻資料表[[#This Row],[調]]), 設定表!$B$8:$B$15, 0))</f>
        <v>1</v>
      </c>
      <c r="S62" s="205" t="s">
        <v>309</v>
      </c>
      <c r="T62" s="205" t="s">
        <v>309</v>
      </c>
      <c r="U62" s="226" t="s">
        <v>309</v>
      </c>
      <c r="V62" s="147" t="s">
        <v>309</v>
      </c>
      <c r="X62" s="135"/>
      <c r="Y62" s="135"/>
      <c r="AA62" s="135"/>
      <c r="AB62" s="134"/>
      <c r="AC62" s="135"/>
      <c r="AD62" s="135"/>
      <c r="AH62" s="135"/>
      <c r="AI62" s="135"/>
    </row>
    <row r="63" spans="1:35" ht="31.5">
      <c r="A63" s="205">
        <v>59</v>
      </c>
      <c r="B63" s="206" t="s">
        <v>1677</v>
      </c>
      <c r="C63" s="207" t="str">
        <f xml:space="preserve"> _xlfn.CONCAT(小韻資料表[[#This Row],[聲母拼音碼]],小韻資料表[[#This Row],[韻母拼音碼]],小韻資料表[[#This Row],[調號]])</f>
        <v>hiong5</v>
      </c>
      <c r="D63" s="206" t="s">
        <v>1678</v>
      </c>
      <c r="E63" s="208" t="s">
        <v>319</v>
      </c>
      <c r="F63" s="205">
        <v>15</v>
      </c>
      <c r="G63" s="209" t="s">
        <v>1679</v>
      </c>
      <c r="H63" s="205">
        <f xml:space="preserve"> LEN(小韻資料表[[#This Row],[小韻字集]])</f>
        <v>10</v>
      </c>
      <c r="I63" s="205" cm="1">
        <f t="array" ref="I63" xml:space="preserve"> MATCH(TRUE, ISNUMBER( SEARCH( LEFT(小韻資料表[[#This Row],[切語]],1), 切語上字資料表[切語上字]) ), 0)</f>
        <v>19</v>
      </c>
      <c r="J63" s="210" t="str" cm="1">
        <f t="array" ref="J63" xml:space="preserve"> INDEX(切語上字資料表[聲母], 小韻資料表[[#This Row],[上字表識別號]])</f>
        <v>奉</v>
      </c>
      <c r="K63" s="210" t="str" cm="1">
        <f t="array" ref="K63" xml:space="preserve"> INDEX(切語上字資料表[聲母拼音碼], 小韻資料表[[#This Row],[上字表識別號]])</f>
        <v>h</v>
      </c>
      <c r="L63" s="210" t="str" cm="1">
        <f t="array" ref="L63" xml:space="preserve"> INDEX(切語上字資料表[清濁], 小韻資料表[[#This Row],[上字表識別號]])</f>
        <v>全濁</v>
      </c>
      <c r="M63" s="223" cm="1">
        <f t="array" ref="M63" xml:space="preserve"> INDEX(切語上字資料表[發送收], 小韻資料表[[#This Row],[上字表識別號]])</f>
        <v>0</v>
      </c>
      <c r="N63" s="205" cm="1">
        <f t="array" ref="N63" xml:space="preserve"> MATCH(TRUE, ISNUMBER( SEARCH( RIGHT(小韻資料表[[#This Row],[切語]],1), 切語下字資料表[切語下字]) ), 0)</f>
        <v>13</v>
      </c>
      <c r="O63" s="207" t="str" cm="1">
        <f t="array" ref="O63" xml:space="preserve"> INDEX(切語下字資料表[韻母], 小韻資料表[[#This Row],[下字表識別號]])</f>
        <v>鍾開3</v>
      </c>
      <c r="P63" s="207" t="str" cm="1">
        <f t="array" ref="P63" xml:space="preserve"> INDEX(切語下字資料表[韻母拼音碼], 小韻資料表[[#This Row],[下字表識別號]])</f>
        <v>iong</v>
      </c>
      <c r="Q63" s="210" t="str" cm="1">
        <f t="array" ref="Q63" xml:space="preserve"> INDEX(設定表!$C$19:$C$23, INT( LEFT(小韻資料表[[#This Row],[目次編碼]],1) ))</f>
        <v>平</v>
      </c>
      <c r="R63" s="210">
        <f xml:space="preserve">  INDEX(設定表!$C$8:$C$15, MATCH( (RIGHT(小韻資料表[[#This Row],[清濁]]) &amp; 小韻資料表[[#This Row],[調]]), 設定表!$B$8:$B$15, 0))</f>
        <v>5</v>
      </c>
      <c r="S63" s="205" t="s">
        <v>309</v>
      </c>
      <c r="T63" s="205" t="s">
        <v>309</v>
      </c>
      <c r="U63" s="226" t="s">
        <v>309</v>
      </c>
      <c r="V63" s="146" t="s">
        <v>309</v>
      </c>
      <c r="X63" s="135"/>
      <c r="Y63" s="135"/>
      <c r="AA63" s="135"/>
      <c r="AB63" s="134"/>
      <c r="AC63" s="135"/>
      <c r="AD63" s="135"/>
      <c r="AH63" s="135"/>
      <c r="AI63" s="135"/>
    </row>
    <row r="64" spans="1:35" ht="31.5">
      <c r="A64" s="205">
        <v>60</v>
      </c>
      <c r="B64" s="206" t="s">
        <v>1680</v>
      </c>
      <c r="C64" s="207" t="str">
        <f xml:space="preserve"> _xlfn.CONCAT(小韻資料表[[#This Row],[聲母拼音碼]],小韻資料表[[#This Row],[韻母拼音碼]],小韻資料表[[#This Row],[調號]])</f>
        <v>hiong1</v>
      </c>
      <c r="D64" s="206" t="s">
        <v>1681</v>
      </c>
      <c r="E64" s="208" t="s">
        <v>319</v>
      </c>
      <c r="F64" s="205">
        <v>16</v>
      </c>
      <c r="G64" s="209" t="s">
        <v>1682</v>
      </c>
      <c r="H64" s="205">
        <f xml:space="preserve"> LEN(小韻資料表[[#This Row],[小韻字集]])</f>
        <v>19</v>
      </c>
      <c r="I64" s="205" cm="1">
        <f t="array" ref="I64" xml:space="preserve"> MATCH(TRUE, ISNUMBER( SEARCH( LEFT(小韻資料表[[#This Row],[切語]],1), 切語上字資料表[切語上字]) ), 0)</f>
        <v>18</v>
      </c>
      <c r="J64" s="210" t="str" cm="1">
        <f t="array" ref="J64" xml:space="preserve"> INDEX(切語上字資料表[聲母], 小韻資料表[[#This Row],[上字表識別號]])</f>
        <v>敷</v>
      </c>
      <c r="K64" s="210" t="str" cm="1">
        <f t="array" ref="K64" xml:space="preserve"> INDEX(切語上字資料表[聲母拼音碼], 小韻資料表[[#This Row],[上字表識別號]])</f>
        <v>h</v>
      </c>
      <c r="L64" s="210" t="str" cm="1">
        <f t="array" ref="L64" xml:space="preserve"> INDEX(切語上字資料表[清濁], 小韻資料表[[#This Row],[上字表識別號]])</f>
        <v>次清</v>
      </c>
      <c r="M64" s="223" t="str" cm="1">
        <f t="array" ref="M64" xml:space="preserve"> INDEX(切語上字資料表[發送收], 小韻資料表[[#This Row],[上字表識別號]])</f>
        <v>送氣</v>
      </c>
      <c r="N64" s="205" cm="1">
        <f t="array" ref="N64" xml:space="preserve"> MATCH(TRUE, ISNUMBER( SEARCH( RIGHT(小韻資料表[[#This Row],[切語]],1), 切語下字資料表[切語下字]) ), 0)</f>
        <v>13</v>
      </c>
      <c r="O64" s="207" t="str" cm="1">
        <f t="array" ref="O64" xml:space="preserve"> INDEX(切語下字資料表[韻母], 小韻資料表[[#This Row],[下字表識別號]])</f>
        <v>鍾開3</v>
      </c>
      <c r="P64" s="207" t="str" cm="1">
        <f t="array" ref="P64" xml:space="preserve"> INDEX(切語下字資料表[韻母拼音碼], 小韻資料表[[#This Row],[下字表識別號]])</f>
        <v>iong</v>
      </c>
      <c r="Q64" s="210" t="str" cm="1">
        <f t="array" ref="Q64" xml:space="preserve"> INDEX(設定表!$C$19:$C$23, INT( LEFT(小韻資料表[[#This Row],[目次編碼]],1) ))</f>
        <v>平</v>
      </c>
      <c r="R64" s="210">
        <f xml:space="preserve">  INDEX(設定表!$C$8:$C$15, MATCH( (RIGHT(小韻資料表[[#This Row],[清濁]]) &amp; 小韻資料表[[#This Row],[調]]), 設定表!$B$8:$B$15, 0))</f>
        <v>1</v>
      </c>
      <c r="S64" s="205" t="s">
        <v>309</v>
      </c>
      <c r="T64" s="205" t="s">
        <v>309</v>
      </c>
      <c r="U64" s="226" t="s">
        <v>1683</v>
      </c>
      <c r="V64" s="147" t="s">
        <v>309</v>
      </c>
      <c r="X64" s="135"/>
      <c r="Y64" s="135"/>
      <c r="AA64" s="135"/>
      <c r="AB64" s="134"/>
      <c r="AC64" s="135"/>
      <c r="AD64" s="135"/>
      <c r="AH64" s="135"/>
      <c r="AI64" s="135"/>
    </row>
    <row r="65" spans="1:35" ht="31.5">
      <c r="A65" s="205">
        <v>61</v>
      </c>
      <c r="B65" s="206" t="s">
        <v>1684</v>
      </c>
      <c r="C65" s="207" t="str">
        <f xml:space="preserve"> _xlfn.CONCAT(小韻資料表[[#This Row],[聲母拼音碼]],小韻資料表[[#This Row],[韻母拼音碼]],小韻資料表[[#This Row],[調號]])</f>
        <v>ciong1</v>
      </c>
      <c r="D65" s="206" t="s">
        <v>1685</v>
      </c>
      <c r="E65" s="208" t="s">
        <v>319</v>
      </c>
      <c r="F65" s="205">
        <v>17</v>
      </c>
      <c r="G65" s="209" t="s">
        <v>1686</v>
      </c>
      <c r="H65" s="205">
        <f xml:space="preserve"> LEN(小韻資料表[[#This Row],[小韻字集]])</f>
        <v>11</v>
      </c>
      <c r="I65" s="205" cm="1">
        <f t="array" ref="I65" xml:space="preserve"> MATCH(TRUE, ISNUMBER( SEARCH( LEFT(小韻資料表[[#This Row],[切語]],1), 切語上字資料表[切語上字]) ), 0)</f>
        <v>21</v>
      </c>
      <c r="J65" s="210" t="str" cm="1">
        <f t="array" ref="J65" xml:space="preserve"> INDEX(切語上字資料表[聲母], 小韻資料表[[#This Row],[上字表識別號]])</f>
        <v>精</v>
      </c>
      <c r="K65" s="210" t="str" cm="1">
        <f t="array" ref="K65" xml:space="preserve"> INDEX(切語上字資料表[聲母拼音碼], 小韻資料表[[#This Row],[上字表識別號]])</f>
        <v>c</v>
      </c>
      <c r="L65" s="210" t="str" cm="1">
        <f t="array" ref="L65" xml:space="preserve"> INDEX(切語上字資料表[清濁], 小韻資料表[[#This Row],[上字表識別號]])</f>
        <v>全清</v>
      </c>
      <c r="M65" s="223" t="str" cm="1">
        <f t="array" ref="M65" xml:space="preserve"> INDEX(切語上字資料表[發送收], 小韻資料表[[#This Row],[上字表識別號]])</f>
        <v>發聲</v>
      </c>
      <c r="N65" s="205" cm="1">
        <f t="array" ref="N65" xml:space="preserve"> MATCH(TRUE, ISNUMBER( SEARCH( RIGHT(小韻資料表[[#This Row],[切語]],1), 切語下字資料表[切語下字]) ), 0)</f>
        <v>13</v>
      </c>
      <c r="O65" s="207" t="str" cm="1">
        <f t="array" ref="O65" xml:space="preserve"> INDEX(切語下字資料表[韻母], 小韻資料表[[#This Row],[下字表識別號]])</f>
        <v>鍾開3</v>
      </c>
      <c r="P65" s="207" t="str" cm="1">
        <f t="array" ref="P65" xml:space="preserve"> INDEX(切語下字資料表[韻母拼音碼], 小韻資料表[[#This Row],[下字表識別號]])</f>
        <v>iong</v>
      </c>
      <c r="Q65" s="210" t="str" cm="1">
        <f t="array" ref="Q65" xml:space="preserve"> INDEX(設定表!$C$19:$C$23, INT( LEFT(小韻資料表[[#This Row],[目次編碼]],1) ))</f>
        <v>平</v>
      </c>
      <c r="R65" s="210">
        <f xml:space="preserve">  INDEX(設定表!$C$8:$C$15, MATCH( (RIGHT(小韻資料表[[#This Row],[清濁]]) &amp; 小韻資料表[[#This Row],[調]]), 設定表!$B$8:$B$15, 0))</f>
        <v>1</v>
      </c>
      <c r="S65" s="205" t="s">
        <v>309</v>
      </c>
      <c r="T65" s="205" t="s">
        <v>309</v>
      </c>
      <c r="U65" s="226" t="s">
        <v>309</v>
      </c>
      <c r="V65" s="146" t="s">
        <v>309</v>
      </c>
      <c r="X65" s="135"/>
      <c r="Y65" s="135"/>
      <c r="AA65" s="135"/>
      <c r="AB65" s="134"/>
      <c r="AC65" s="135"/>
      <c r="AD65" s="135"/>
      <c r="AH65" s="135"/>
      <c r="AI65" s="135"/>
    </row>
    <row r="66" spans="1:35" ht="31.5">
      <c r="A66" s="205">
        <v>62</v>
      </c>
      <c r="B66" s="206" t="s">
        <v>1687</v>
      </c>
      <c r="C66" s="207" t="str">
        <f xml:space="preserve"> _xlfn.CONCAT(小韻資料表[[#This Row],[聲母拼音碼]],小韻資料表[[#This Row],[韻母拼音碼]],小韻資料表[[#This Row],[調號]])</f>
        <v>jiong5</v>
      </c>
      <c r="D66" s="206" t="s">
        <v>1688</v>
      </c>
      <c r="E66" s="208" t="s">
        <v>319</v>
      </c>
      <c r="F66" s="205">
        <v>18</v>
      </c>
      <c r="G66" s="209" t="s">
        <v>1689</v>
      </c>
      <c r="H66" s="205">
        <f xml:space="preserve"> LEN(小韻資料表[[#This Row],[小韻字集]])</f>
        <v>11</v>
      </c>
      <c r="I66" s="205" cm="1">
        <f t="array" ref="I66" xml:space="preserve"> MATCH(TRUE, ISNUMBER( SEARCH( LEFT(小韻資料表[[#This Row],[切語]],1), 切語上字資料表[切語上字]) ), 0)</f>
        <v>41</v>
      </c>
      <c r="J66" s="210" t="str" cm="1">
        <f t="array" ref="J66" xml:space="preserve"> INDEX(切語上字資料表[聲母], 小韻資料表[[#This Row],[上字表識別號]])</f>
        <v>日</v>
      </c>
      <c r="K66" s="210" t="str" cm="1">
        <f t="array" ref="K66" xml:space="preserve"> INDEX(切語上字資料表[聲母拼音碼], 小韻資料表[[#This Row],[上字表識別號]])</f>
        <v>j</v>
      </c>
      <c r="L66" s="210" t="str" cm="1">
        <f t="array" ref="L66" xml:space="preserve"> INDEX(切語上字資料表[清濁], 小韻資料表[[#This Row],[上字表識別號]])</f>
        <v>次濁</v>
      </c>
      <c r="M66" s="223" t="str" cm="1">
        <f t="array" ref="M66" xml:space="preserve"> INDEX(切語上字資料表[發送收], 小韻資料表[[#This Row],[上字表識別號]])</f>
        <v>收聲</v>
      </c>
      <c r="N66" s="205" cm="1">
        <f t="array" ref="N66" xml:space="preserve"> MATCH(TRUE, ISNUMBER( SEARCH( RIGHT(小韻資料表[[#This Row],[切語]],1), 切語下字資料表[切語下字]) ), 0)</f>
        <v>13</v>
      </c>
      <c r="O66" s="207" t="str" cm="1">
        <f t="array" ref="O66" xml:space="preserve"> INDEX(切語下字資料表[韻母], 小韻資料表[[#This Row],[下字表識別號]])</f>
        <v>鍾開3</v>
      </c>
      <c r="P66" s="207" t="str" cm="1">
        <f t="array" ref="P66" xml:space="preserve"> INDEX(切語下字資料表[韻母拼音碼], 小韻資料表[[#This Row],[下字表識別號]])</f>
        <v>iong</v>
      </c>
      <c r="Q66" s="210" t="str" cm="1">
        <f t="array" ref="Q66" xml:space="preserve"> INDEX(設定表!$C$19:$C$23, INT( LEFT(小韻資料表[[#This Row],[目次編碼]],1) ))</f>
        <v>平</v>
      </c>
      <c r="R66" s="210">
        <f xml:space="preserve">  INDEX(設定表!$C$8:$C$15, MATCH( (RIGHT(小韻資料表[[#This Row],[清濁]]) &amp; 小韻資料表[[#This Row],[調]]), 設定表!$B$8:$B$15, 0))</f>
        <v>5</v>
      </c>
      <c r="S66" s="205" t="s">
        <v>309</v>
      </c>
      <c r="T66" s="205" t="s">
        <v>309</v>
      </c>
      <c r="U66" s="226" t="s">
        <v>309</v>
      </c>
      <c r="V66" s="147" t="s">
        <v>309</v>
      </c>
      <c r="X66" s="135"/>
      <c r="Y66" s="135"/>
      <c r="AA66" s="135"/>
      <c r="AB66" s="134"/>
      <c r="AC66" s="135"/>
      <c r="AD66" s="135"/>
      <c r="AH66" s="135"/>
      <c r="AI66" s="135"/>
    </row>
    <row r="67" spans="1:35" ht="31.5">
      <c r="A67" s="205">
        <v>63</v>
      </c>
      <c r="B67" s="206" t="s">
        <v>1690</v>
      </c>
      <c r="C67" s="207" t="str">
        <f xml:space="preserve"> _xlfn.CONCAT(小韻資料表[[#This Row],[聲母拼音碼]],小韻資料表[[#This Row],[韻母拼音碼]],小韻資料表[[#This Row],[調號]])</f>
        <v>khiong5</v>
      </c>
      <c r="D67" s="206" t="s">
        <v>1691</v>
      </c>
      <c r="E67" s="208" t="s">
        <v>319</v>
      </c>
      <c r="F67" s="205">
        <v>19</v>
      </c>
      <c r="G67" s="209" t="s">
        <v>1692</v>
      </c>
      <c r="H67" s="205">
        <f xml:space="preserve"> LEN(小韻資料表[[#This Row],[小韻字集]])</f>
        <v>23</v>
      </c>
      <c r="I67" s="205" cm="1">
        <f t="array" ref="I67" xml:space="preserve"> MATCH(TRUE, ISNUMBER( SEARCH( LEFT(小韻資料表[[#This Row],[切語]],1), 切語上字資料表[切語上字]) ), 0)</f>
        <v>3</v>
      </c>
      <c r="J67" s="210" t="str" cm="1">
        <f t="array" ref="J67" xml:space="preserve"> INDEX(切語上字資料表[聲母], 小韻資料表[[#This Row],[上字表識別號]])</f>
        <v>群</v>
      </c>
      <c r="K67" s="210" t="str" cm="1">
        <f t="array" ref="K67" xml:space="preserve"> INDEX(切語上字資料表[聲母拼音碼], 小韻資料表[[#This Row],[上字表識別號]])</f>
        <v>kh</v>
      </c>
      <c r="L67" s="210" t="str" cm="1">
        <f t="array" ref="L67" xml:space="preserve"> INDEX(切語上字資料表[清濁], 小韻資料表[[#This Row],[上字表識別號]])</f>
        <v>全濁</v>
      </c>
      <c r="M67" s="223" cm="1">
        <f t="array" ref="M67" xml:space="preserve"> INDEX(切語上字資料表[發送收], 小韻資料表[[#This Row],[上字表識別號]])</f>
        <v>0</v>
      </c>
      <c r="N67" s="205" cm="1">
        <f t="array" ref="N67" xml:space="preserve"> MATCH(TRUE, ISNUMBER( SEARCH( RIGHT(小韻資料表[[#This Row],[切語]],1), 切語下字資料表[切語下字]) ), 0)</f>
        <v>13</v>
      </c>
      <c r="O67" s="207" t="str" cm="1">
        <f t="array" ref="O67" xml:space="preserve"> INDEX(切語下字資料表[韻母], 小韻資料表[[#This Row],[下字表識別號]])</f>
        <v>鍾開3</v>
      </c>
      <c r="P67" s="207" t="str" cm="1">
        <f t="array" ref="P67" xml:space="preserve"> INDEX(切語下字資料表[韻母拼音碼], 小韻資料表[[#This Row],[下字表識別號]])</f>
        <v>iong</v>
      </c>
      <c r="Q67" s="210" t="str" cm="1">
        <f t="array" ref="Q67" xml:space="preserve"> INDEX(設定表!$C$19:$C$23, INT( LEFT(小韻資料表[[#This Row],[目次編碼]],1) ))</f>
        <v>平</v>
      </c>
      <c r="R67" s="210">
        <f xml:space="preserve">  INDEX(設定表!$C$8:$C$15, MATCH( (RIGHT(小韻資料表[[#This Row],[清濁]]) &amp; 小韻資料表[[#This Row],[調]]), 設定表!$B$8:$B$15, 0))</f>
        <v>5</v>
      </c>
      <c r="S67" s="205" t="s">
        <v>309</v>
      </c>
      <c r="T67" s="205" t="s">
        <v>309</v>
      </c>
      <c r="U67" s="226" t="s">
        <v>309</v>
      </c>
      <c r="V67" s="146" t="s">
        <v>309</v>
      </c>
      <c r="X67" s="135"/>
      <c r="Y67" s="135"/>
      <c r="AA67" s="135"/>
      <c r="AB67" s="134"/>
      <c r="AC67" s="135"/>
      <c r="AD67" s="135"/>
      <c r="AH67" s="135"/>
      <c r="AI67" s="135"/>
    </row>
    <row r="68" spans="1:35" ht="31.5">
      <c r="A68" s="205">
        <v>64</v>
      </c>
      <c r="B68" s="206" t="s">
        <v>1693</v>
      </c>
      <c r="C68" s="207" t="str">
        <f xml:space="preserve"> _xlfn.CONCAT(小韻資料表[[#This Row],[聲母拼音碼]],小韻資料表[[#This Row],[韻母拼音碼]],小韻資料表[[#This Row],[調號]])</f>
        <v>siong5</v>
      </c>
      <c r="D68" s="206" t="s">
        <v>1694</v>
      </c>
      <c r="E68" s="208" t="s">
        <v>319</v>
      </c>
      <c r="F68" s="205">
        <v>20</v>
      </c>
      <c r="G68" s="209" t="s">
        <v>1695</v>
      </c>
      <c r="H68" s="205">
        <f xml:space="preserve"> LEN(小韻資料表[[#This Row],[小韻字集]])</f>
        <v>4</v>
      </c>
      <c r="I68" s="205" cm="1">
        <f t="array" ref="I68" xml:space="preserve"> MATCH(TRUE, ISNUMBER( SEARCH( LEFT(小韻資料表[[#This Row],[切語]],1), 切語上字資料表[切語上字]) ), 0)</f>
        <v>34</v>
      </c>
      <c r="J68" s="210" t="str" cm="1">
        <f t="array" ref="J68" xml:space="preserve"> INDEX(切語上字資料表[聲母], 小韻資料表[[#This Row],[上字表識別號]])</f>
        <v>禪</v>
      </c>
      <c r="K68" s="210" t="str" cm="1">
        <f t="array" ref="K68" xml:space="preserve"> INDEX(切語上字資料表[聲母拼音碼], 小韻資料表[[#This Row],[上字表識別號]])</f>
        <v>s</v>
      </c>
      <c r="L68" s="210" t="str" cm="1">
        <f t="array" ref="L68" xml:space="preserve"> INDEX(切語上字資料表[清濁], 小韻資料表[[#This Row],[上字表識別號]])</f>
        <v>全濁</v>
      </c>
      <c r="M68" s="223" cm="1">
        <f t="array" ref="M68" xml:space="preserve"> INDEX(切語上字資料表[發送收], 小韻資料表[[#This Row],[上字表識別號]])</f>
        <v>0</v>
      </c>
      <c r="N68" s="205" cm="1">
        <f t="array" ref="N68" xml:space="preserve"> MATCH(TRUE, ISNUMBER( SEARCH( RIGHT(小韻資料表[[#This Row],[切語]],1), 切語下字資料表[切語下字]) ), 0)</f>
        <v>13</v>
      </c>
      <c r="O68" s="207" t="str" cm="1">
        <f t="array" ref="O68" xml:space="preserve"> INDEX(切語下字資料表[韻母], 小韻資料表[[#This Row],[下字表識別號]])</f>
        <v>鍾開3</v>
      </c>
      <c r="P68" s="207" t="str" cm="1">
        <f t="array" ref="P68" xml:space="preserve"> INDEX(切語下字資料表[韻母拼音碼], 小韻資料表[[#This Row],[下字表識別號]])</f>
        <v>iong</v>
      </c>
      <c r="Q68" s="210" t="str" cm="1">
        <f t="array" ref="Q68" xml:space="preserve"> INDEX(設定表!$C$19:$C$23, INT( LEFT(小韻資料表[[#This Row],[目次編碼]],1) ))</f>
        <v>平</v>
      </c>
      <c r="R68" s="210">
        <f xml:space="preserve">  INDEX(設定表!$C$8:$C$15, MATCH( (RIGHT(小韻資料表[[#This Row],[清濁]]) &amp; 小韻資料表[[#This Row],[調]]), 設定表!$B$8:$B$15, 0))</f>
        <v>5</v>
      </c>
      <c r="S68" s="205" t="s">
        <v>309</v>
      </c>
      <c r="T68" s="205" t="s">
        <v>309</v>
      </c>
      <c r="U68" s="226" t="s">
        <v>309</v>
      </c>
      <c r="V68" s="147" t="s">
        <v>309</v>
      </c>
      <c r="X68" s="135"/>
      <c r="Y68" s="135"/>
      <c r="AA68" s="135"/>
      <c r="AB68" s="134"/>
      <c r="AC68" s="135"/>
      <c r="AD68" s="135"/>
      <c r="AH68" s="135"/>
      <c r="AI68" s="135"/>
    </row>
    <row r="69" spans="1:35" ht="31.5">
      <c r="A69" s="205">
        <v>65</v>
      </c>
      <c r="B69" s="206" t="s">
        <v>1696</v>
      </c>
      <c r="C69" s="207" t="str">
        <f xml:space="preserve"> _xlfn.CONCAT(小韻資料表[[#This Row],[聲母拼音碼]],小韻資料表[[#This Row],[韻母拼音碼]],小韻資料表[[#This Row],[調號]])</f>
        <v>kiong1</v>
      </c>
      <c r="D69" s="206" t="s">
        <v>1697</v>
      </c>
      <c r="E69" s="208" t="s">
        <v>319</v>
      </c>
      <c r="F69" s="205">
        <v>21</v>
      </c>
      <c r="G69" s="209" t="s">
        <v>1698</v>
      </c>
      <c r="H69" s="205">
        <f xml:space="preserve"> LEN(小韻資料表[[#This Row],[小韻字集]])</f>
        <v>11</v>
      </c>
      <c r="I69" s="205" cm="1">
        <f t="array" ref="I69" xml:space="preserve"> MATCH(TRUE, ISNUMBER( SEARCH( LEFT(小韻資料表[[#This Row],[切語]],1), 切語上字資料表[切語上字]) ), 0)</f>
        <v>1</v>
      </c>
      <c r="J69" s="210" t="str" cm="1">
        <f t="array" ref="J69" xml:space="preserve"> INDEX(切語上字資料表[聲母], 小韻資料表[[#This Row],[上字表識別號]])</f>
        <v>見</v>
      </c>
      <c r="K69" s="210" t="str" cm="1">
        <f t="array" ref="K69" xml:space="preserve"> INDEX(切語上字資料表[聲母拼音碼], 小韻資料表[[#This Row],[上字表識別號]])</f>
        <v>k</v>
      </c>
      <c r="L69" s="210" t="str" cm="1">
        <f t="array" ref="L69" xml:space="preserve"> INDEX(切語上字資料表[清濁], 小韻資料表[[#This Row],[上字表識別號]])</f>
        <v>全清</v>
      </c>
      <c r="M69" s="223" t="str" cm="1">
        <f t="array" ref="M69" xml:space="preserve"> INDEX(切語上字資料表[發送收], 小韻資料表[[#This Row],[上字表識別號]])</f>
        <v>發聲</v>
      </c>
      <c r="N69" s="205" cm="1">
        <f t="array" ref="N69" xml:space="preserve"> MATCH(TRUE, ISNUMBER( SEARCH( RIGHT(小韻資料表[[#This Row],[切語]],1), 切語下字資料表[切語下字]) ), 0)</f>
        <v>13</v>
      </c>
      <c r="O69" s="207" t="str" cm="1">
        <f t="array" ref="O69" xml:space="preserve"> INDEX(切語下字資料表[韻母], 小韻資料表[[#This Row],[下字表識別號]])</f>
        <v>鍾開3</v>
      </c>
      <c r="P69" s="207" t="str" cm="1">
        <f t="array" ref="P69" xml:space="preserve"> INDEX(切語下字資料表[韻母拼音碼], 小韻資料表[[#This Row],[下字表識別號]])</f>
        <v>iong</v>
      </c>
      <c r="Q69" s="210" t="str" cm="1">
        <f t="array" ref="Q69" xml:space="preserve"> INDEX(設定表!$C$19:$C$23, INT( LEFT(小韻資料表[[#This Row],[目次編碼]],1) ))</f>
        <v>平</v>
      </c>
      <c r="R69" s="210">
        <f xml:space="preserve">  INDEX(設定表!$C$8:$C$15, MATCH( (RIGHT(小韻資料表[[#This Row],[清濁]]) &amp; 小韻資料表[[#This Row],[調]]), 設定表!$B$8:$B$15, 0))</f>
        <v>1</v>
      </c>
      <c r="S69" s="205" t="s">
        <v>309</v>
      </c>
      <c r="T69" s="205" t="s">
        <v>309</v>
      </c>
      <c r="U69" s="226" t="s">
        <v>309</v>
      </c>
      <c r="V69" s="146" t="s">
        <v>309</v>
      </c>
      <c r="X69" s="135"/>
      <c r="Y69" s="135"/>
      <c r="AA69" s="135"/>
      <c r="AB69" s="134"/>
      <c r="AC69" s="135"/>
      <c r="AD69" s="135"/>
      <c r="AH69" s="135"/>
      <c r="AI69" s="135"/>
    </row>
    <row r="70" spans="1:35" ht="31.5">
      <c r="A70" s="205">
        <v>66</v>
      </c>
      <c r="B70" s="206" t="s">
        <v>1699</v>
      </c>
      <c r="C70" s="207" t="str">
        <f xml:space="preserve"> _xlfn.CONCAT(小韻資料表[[#This Row],[聲母拼音碼]],小韻資料表[[#This Row],[韻母拼音碼]],小韻資料表[[#This Row],[調號]])</f>
        <v>siong1</v>
      </c>
      <c r="D70" s="206" t="s">
        <v>1700</v>
      </c>
      <c r="E70" s="208" t="s">
        <v>319</v>
      </c>
      <c r="F70" s="205">
        <v>22</v>
      </c>
      <c r="G70" s="209" t="s">
        <v>1701</v>
      </c>
      <c r="H70" s="205">
        <f xml:space="preserve"> LEN(小韻資料表[[#This Row],[小韻字集]])</f>
        <v>7</v>
      </c>
      <c r="I70" s="205" cm="1">
        <f t="array" ref="I70" xml:space="preserve"> MATCH(TRUE, ISNUMBER( SEARCH( LEFT(小韻資料表[[#This Row],[切語]],1), 切語上字資料表[切語上字]) ), 0)</f>
        <v>24</v>
      </c>
      <c r="J70" s="210" t="str" cm="1">
        <f t="array" ref="J70" xml:space="preserve"> INDEX(切語上字資料表[聲母], 小韻資料表[[#This Row],[上字表識別號]])</f>
        <v>心</v>
      </c>
      <c r="K70" s="210" t="str" cm="1">
        <f t="array" ref="K70" xml:space="preserve"> INDEX(切語上字資料表[聲母拼音碼], 小韻資料表[[#This Row],[上字表識別號]])</f>
        <v>s</v>
      </c>
      <c r="L70" s="210" t="str" cm="1">
        <f t="array" ref="L70" xml:space="preserve"> INDEX(切語上字資料表[清濁], 小韻資料表[[#This Row],[上字表識別號]])</f>
        <v>全清</v>
      </c>
      <c r="M70" s="223" t="str" cm="1">
        <f t="array" ref="M70" xml:space="preserve"> INDEX(切語上字資料表[發送收], 小韻資料表[[#This Row],[上字表識別號]])</f>
        <v>送氣</v>
      </c>
      <c r="N70" s="205" cm="1">
        <f t="array" ref="N70" xml:space="preserve"> MATCH(TRUE, ISNUMBER( SEARCH( RIGHT(小韻資料表[[#This Row],[切語]],1), 切語下字資料表[切語下字]) ), 0)</f>
        <v>13</v>
      </c>
      <c r="O70" s="207" t="str" cm="1">
        <f t="array" ref="O70" xml:space="preserve"> INDEX(切語下字資料表[韻母], 小韻資料表[[#This Row],[下字表識別號]])</f>
        <v>鍾開3</v>
      </c>
      <c r="P70" s="207" t="str" cm="1">
        <f t="array" ref="P70" xml:space="preserve"> INDEX(切語下字資料表[韻母拼音碼], 小韻資料表[[#This Row],[下字表識別號]])</f>
        <v>iong</v>
      </c>
      <c r="Q70" s="210" t="str" cm="1">
        <f t="array" ref="Q70" xml:space="preserve"> INDEX(設定表!$C$19:$C$23, INT( LEFT(小韻資料表[[#This Row],[目次編碼]],1) ))</f>
        <v>平</v>
      </c>
      <c r="R70" s="210">
        <f xml:space="preserve">  INDEX(設定表!$C$8:$C$15, MATCH( (RIGHT(小韻資料表[[#This Row],[清濁]]) &amp; 小韻資料表[[#This Row],[調]]), 設定表!$B$8:$B$15, 0))</f>
        <v>1</v>
      </c>
      <c r="S70" s="205" t="s">
        <v>309</v>
      </c>
      <c r="T70" s="205" t="s">
        <v>309</v>
      </c>
      <c r="U70" s="226" t="s">
        <v>309</v>
      </c>
      <c r="V70" s="147" t="s">
        <v>309</v>
      </c>
      <c r="X70" s="135"/>
      <c r="Y70" s="135"/>
      <c r="AA70" s="135"/>
      <c r="AB70" s="134"/>
      <c r="AC70" s="135"/>
      <c r="AD70" s="135"/>
      <c r="AH70" s="135"/>
      <c r="AI70" s="135"/>
    </row>
    <row r="71" spans="1:35" ht="31.5">
      <c r="A71" s="205">
        <v>67</v>
      </c>
      <c r="B71" s="206" t="s">
        <v>1702</v>
      </c>
      <c r="C71" s="207" t="str">
        <f xml:space="preserve"> _xlfn.CONCAT(小韻資料表[[#This Row],[聲母拼音碼]],小韻資料表[[#This Row],[韻母拼音碼]],小韻資料表[[#This Row],[調號]])</f>
        <v>chiong1</v>
      </c>
      <c r="D71" s="206" t="s">
        <v>1703</v>
      </c>
      <c r="E71" s="208" t="s">
        <v>319</v>
      </c>
      <c r="F71" s="205">
        <v>23</v>
      </c>
      <c r="G71" s="209" t="s">
        <v>1704</v>
      </c>
      <c r="H71" s="205">
        <f xml:space="preserve"> LEN(小韻資料表[[#This Row],[小韻字集]])</f>
        <v>15</v>
      </c>
      <c r="I71" s="205" cm="1">
        <f t="array" ref="I71" xml:space="preserve"> MATCH(TRUE, ISNUMBER( SEARCH( LEFT(小韻資料表[[#This Row],[切語]],1), 切語上字資料表[切語上字]) ), 0)</f>
        <v>22</v>
      </c>
      <c r="J71" s="210" t="str" cm="1">
        <f t="array" ref="J71" xml:space="preserve"> INDEX(切語上字資料表[聲母], 小韻資料表[[#This Row],[上字表識別號]])</f>
        <v>清</v>
      </c>
      <c r="K71" s="210" t="str" cm="1">
        <f t="array" ref="K71" xml:space="preserve"> INDEX(切語上字資料表[聲母拼音碼], 小韻資料表[[#This Row],[上字表識別號]])</f>
        <v>ch</v>
      </c>
      <c r="L71" s="210" t="str" cm="1">
        <f t="array" ref="L71" xml:space="preserve"> INDEX(切語上字資料表[清濁], 小韻資料表[[#This Row],[上字表識別號]])</f>
        <v>次清</v>
      </c>
      <c r="M71" s="223" t="str" cm="1">
        <f t="array" ref="M71" xml:space="preserve"> INDEX(切語上字資料表[發送收], 小韻資料表[[#This Row],[上字表識別號]])</f>
        <v>送氣</v>
      </c>
      <c r="N71" s="205" cm="1">
        <f t="array" ref="N71" xml:space="preserve"> MATCH(TRUE, ISNUMBER( SEARCH( RIGHT(小韻資料表[[#This Row],[切語]],1), 切語下字資料表[切語下字]) ), 0)</f>
        <v>13</v>
      </c>
      <c r="O71" s="207" t="str" cm="1">
        <f t="array" ref="O71" xml:space="preserve"> INDEX(切語下字資料表[韻母], 小韻資料表[[#This Row],[下字表識別號]])</f>
        <v>鍾開3</v>
      </c>
      <c r="P71" s="207" t="str" cm="1">
        <f t="array" ref="P71" xml:space="preserve"> INDEX(切語下字資料表[韻母拼音碼], 小韻資料表[[#This Row],[下字表識別號]])</f>
        <v>iong</v>
      </c>
      <c r="Q71" s="210" t="str" cm="1">
        <f t="array" ref="Q71" xml:space="preserve"> INDEX(設定表!$C$19:$C$23, INT( LEFT(小韻資料表[[#This Row],[目次編碼]],1) ))</f>
        <v>平</v>
      </c>
      <c r="R71" s="210">
        <f xml:space="preserve">  INDEX(設定表!$C$8:$C$15, MATCH( (RIGHT(小韻資料表[[#This Row],[清濁]]) &amp; 小韻資料表[[#This Row],[調]]), 設定表!$B$8:$B$15, 0))</f>
        <v>1</v>
      </c>
      <c r="S71" s="205" t="s">
        <v>309</v>
      </c>
      <c r="T71" s="205" t="s">
        <v>309</v>
      </c>
      <c r="U71" s="226" t="s">
        <v>309</v>
      </c>
      <c r="V71" s="146" t="s">
        <v>309</v>
      </c>
      <c r="X71" s="135"/>
      <c r="Y71" s="135"/>
      <c r="AA71" s="135"/>
      <c r="AB71" s="134"/>
      <c r="AC71" s="135"/>
      <c r="AD71" s="135"/>
      <c r="AH71" s="135"/>
      <c r="AI71" s="135"/>
    </row>
    <row r="72" spans="1:35" ht="31.5">
      <c r="A72" s="205">
        <v>68</v>
      </c>
      <c r="B72" s="206" t="s">
        <v>1705</v>
      </c>
      <c r="C72" s="207" t="str">
        <f xml:space="preserve"> _xlfn.CONCAT(小韻資料表[[#This Row],[聲母拼音碼]],小韻資料表[[#This Row],[韻母拼音碼]],小韻資料表[[#This Row],[調號]])</f>
        <v>khiong1</v>
      </c>
      <c r="D72" s="206" t="s">
        <v>1706</v>
      </c>
      <c r="E72" s="208" t="s">
        <v>319</v>
      </c>
      <c r="F72" s="205">
        <v>24</v>
      </c>
      <c r="G72" s="209" t="s">
        <v>1707</v>
      </c>
      <c r="H72" s="205">
        <f xml:space="preserve"> LEN(小韻資料表[[#This Row],[小韻字集]])</f>
        <v>3</v>
      </c>
      <c r="I72" s="205" cm="1">
        <f t="array" ref="I72" xml:space="preserve"> MATCH(TRUE, ISNUMBER( SEARCH( LEFT(小韻資料表[[#This Row],[切語]],1), 切語上字資料表[切語上字]) ), 0)</f>
        <v>2</v>
      </c>
      <c r="J72" s="210" t="str" cm="1">
        <f t="array" ref="J72" xml:space="preserve"> INDEX(切語上字資料表[聲母], 小韻資料表[[#This Row],[上字表識別號]])</f>
        <v>溪</v>
      </c>
      <c r="K72" s="210" t="str" cm="1">
        <f t="array" ref="K72" xml:space="preserve"> INDEX(切語上字資料表[聲母拼音碼], 小韻資料表[[#This Row],[上字表識別號]])</f>
        <v>kh</v>
      </c>
      <c r="L72" s="210" t="str" cm="1">
        <f t="array" ref="L72" xml:space="preserve"> INDEX(切語上字資料表[清濁], 小韻資料表[[#This Row],[上字表識別號]])</f>
        <v>次清</v>
      </c>
      <c r="M72" s="223" t="str" cm="1">
        <f t="array" ref="M72" xml:space="preserve"> INDEX(切語上字資料表[發送收], 小韻資料表[[#This Row],[上字表識別號]])</f>
        <v>送氣</v>
      </c>
      <c r="N72" s="205" cm="1">
        <f t="array" ref="N72" xml:space="preserve"> MATCH(TRUE, ISNUMBER( SEARCH( RIGHT(小韻資料表[[#This Row],[切語]],1), 切語下字資料表[切語下字]) ), 0)</f>
        <v>13</v>
      </c>
      <c r="O72" s="207" t="str" cm="1">
        <f t="array" ref="O72" xml:space="preserve"> INDEX(切語下字資料表[韻母], 小韻資料表[[#This Row],[下字表識別號]])</f>
        <v>鍾開3</v>
      </c>
      <c r="P72" s="207" t="str" cm="1">
        <f t="array" ref="P72" xml:space="preserve"> INDEX(切語下字資料表[韻母拼音碼], 小韻資料表[[#This Row],[下字表識別號]])</f>
        <v>iong</v>
      </c>
      <c r="Q72" s="210" t="str" cm="1">
        <f t="array" ref="Q72" xml:space="preserve"> INDEX(設定表!$C$19:$C$23, INT( LEFT(小韻資料表[[#This Row],[目次編碼]],1) ))</f>
        <v>平</v>
      </c>
      <c r="R72" s="210">
        <f xml:space="preserve">  INDEX(設定表!$C$8:$C$15, MATCH( (RIGHT(小韻資料表[[#This Row],[清濁]]) &amp; 小韻資料表[[#This Row],[調]]), 設定表!$B$8:$B$15, 0))</f>
        <v>1</v>
      </c>
      <c r="S72" s="205" t="s">
        <v>309</v>
      </c>
      <c r="T72" s="205" t="s">
        <v>309</v>
      </c>
      <c r="U72" s="226" t="s">
        <v>309</v>
      </c>
      <c r="V72" s="147" t="s">
        <v>309</v>
      </c>
      <c r="X72" s="135"/>
      <c r="Y72" s="135"/>
      <c r="AA72" s="135"/>
      <c r="AB72" s="134"/>
      <c r="AC72" s="135"/>
      <c r="AD72" s="135"/>
      <c r="AH72" s="135"/>
      <c r="AI72" s="135"/>
    </row>
    <row r="73" spans="1:35" ht="31.5">
      <c r="A73" s="205">
        <v>69</v>
      </c>
      <c r="B73" s="206" t="s">
        <v>1708</v>
      </c>
      <c r="C73" s="207" t="str">
        <f xml:space="preserve"> _xlfn.CONCAT(小韻資料表[[#This Row],[聲母拼音碼]],小韻資料表[[#This Row],[韻母拼音碼]],小韻資料表[[#This Row],[調號]])</f>
        <v>kang1</v>
      </c>
      <c r="D73" s="206" t="s">
        <v>336</v>
      </c>
      <c r="E73" s="208" t="s">
        <v>335</v>
      </c>
      <c r="F73" s="205">
        <v>1</v>
      </c>
      <c r="G73" s="209" t="s">
        <v>1709</v>
      </c>
      <c r="H73" s="205">
        <f xml:space="preserve"> LEN(小韻資料表[[#This Row],[小韻字集]])</f>
        <v>12</v>
      </c>
      <c r="I73" s="205" cm="1">
        <f t="array" ref="I73" xml:space="preserve"> MATCH(TRUE, ISNUMBER( SEARCH( LEFT(小韻資料表[[#This Row],[切語]],1), 切語上字資料表[切語上字]) ), 0)</f>
        <v>1</v>
      </c>
      <c r="J73" s="210" t="str" cm="1">
        <f t="array" ref="J73" xml:space="preserve"> INDEX(切語上字資料表[聲母], 小韻資料表[[#This Row],[上字表識別號]])</f>
        <v>見</v>
      </c>
      <c r="K73" s="210" t="str" cm="1">
        <f t="array" ref="K73" xml:space="preserve"> INDEX(切語上字資料表[聲母拼音碼], 小韻資料表[[#This Row],[上字表識別號]])</f>
        <v>k</v>
      </c>
      <c r="L73" s="210" t="str" cm="1">
        <f t="array" ref="L73" xml:space="preserve"> INDEX(切語上字資料表[清濁], 小韻資料表[[#This Row],[上字表識別號]])</f>
        <v>全清</v>
      </c>
      <c r="M73" s="223" t="str" cm="1">
        <f t="array" ref="M73" xml:space="preserve"> INDEX(切語上字資料表[發送收], 小韻資料表[[#This Row],[上字表識別號]])</f>
        <v>發聲</v>
      </c>
      <c r="N73" s="205" cm="1">
        <f t="array" ref="N73" xml:space="preserve"> MATCH(TRUE, ISNUMBER( SEARCH( RIGHT(小韻資料表[[#This Row],[切語]],1), 切語下字資料表[切語下字]) ), 0)</f>
        <v>17</v>
      </c>
      <c r="O73" s="207" t="str" cm="1">
        <f t="array" ref="O73" xml:space="preserve"> INDEX(切語下字資料表[韻母], 小韻資料表[[#This Row],[下字表識別號]])</f>
        <v>江開2</v>
      </c>
      <c r="P73" s="207" t="str" cm="1">
        <f t="array" ref="P73" xml:space="preserve"> INDEX(切語下字資料表[韻母拼音碼], 小韻資料表[[#This Row],[下字表識別號]])</f>
        <v>ang</v>
      </c>
      <c r="Q73" s="210" t="str" cm="1">
        <f t="array" ref="Q73" xml:space="preserve"> INDEX(設定表!$C$19:$C$23, INT( LEFT(小韻資料表[[#This Row],[目次編碼]],1) ))</f>
        <v>平</v>
      </c>
      <c r="R73" s="210">
        <f xml:space="preserve">  INDEX(設定表!$C$8:$C$15, MATCH( (RIGHT(小韻資料表[[#This Row],[清濁]]) &amp; 小韻資料表[[#This Row],[調]]), 設定表!$B$8:$B$15, 0))</f>
        <v>1</v>
      </c>
      <c r="S73" s="205" t="s">
        <v>309</v>
      </c>
      <c r="T73" s="205" t="s">
        <v>309</v>
      </c>
      <c r="U73" s="226" t="s">
        <v>309</v>
      </c>
      <c r="V73" s="146" t="s">
        <v>309</v>
      </c>
      <c r="X73" s="135"/>
      <c r="Y73" s="135"/>
      <c r="AA73" s="135"/>
      <c r="AB73" s="134"/>
      <c r="AC73" s="135"/>
      <c r="AD73" s="135"/>
      <c r="AH73" s="135"/>
      <c r="AI73" s="135"/>
    </row>
    <row r="74" spans="1:35" ht="31.5">
      <c r="A74" s="205">
        <v>70</v>
      </c>
      <c r="B74" s="206" t="s">
        <v>1710</v>
      </c>
      <c r="C74" s="207" t="str">
        <f xml:space="preserve"> _xlfn.CONCAT(小韻資料表[[#This Row],[聲母拼音碼]],小韻資料表[[#This Row],[韻母拼音碼]],小韻資料表[[#This Row],[調號]])</f>
        <v>mang5</v>
      </c>
      <c r="D74" s="206" t="s">
        <v>1711</v>
      </c>
      <c r="E74" s="208" t="s">
        <v>335</v>
      </c>
      <c r="F74" s="205">
        <v>2</v>
      </c>
      <c r="G74" s="209" t="s">
        <v>1712</v>
      </c>
      <c r="H74" s="205">
        <f xml:space="preserve"> LEN(小韻資料表[[#This Row],[小韻字集]])</f>
        <v>16</v>
      </c>
      <c r="I74" s="205" cm="1">
        <f t="array" ref="I74" xml:space="preserve"> MATCH(TRUE, ISNUMBER( SEARCH( LEFT(小韻資料表[[#This Row],[切語]],1), 切語上字資料表[切語上字]) ), 0)</f>
        <v>16</v>
      </c>
      <c r="J74" s="210" t="str" cm="1">
        <f t="array" ref="J74" xml:space="preserve"> INDEX(切語上字資料表[聲母], 小韻資料表[[#This Row],[上字表識別號]])</f>
        <v>明</v>
      </c>
      <c r="K74" s="210" t="str" cm="1">
        <f t="array" ref="K74" xml:space="preserve"> INDEX(切語上字資料表[聲母拼音碼], 小韻資料表[[#This Row],[上字表識別號]])</f>
        <v>m</v>
      </c>
      <c r="L74" s="210" t="str" cm="1">
        <f t="array" ref="L74" xml:space="preserve"> INDEX(切語上字資料表[清濁], 小韻資料表[[#This Row],[上字表識別號]])</f>
        <v>次濁</v>
      </c>
      <c r="M74" s="223" t="str" cm="1">
        <f t="array" ref="M74" xml:space="preserve"> INDEX(切語上字資料表[發送收], 小韻資料表[[#This Row],[上字表識別號]])</f>
        <v>收聲</v>
      </c>
      <c r="N74" s="205" cm="1">
        <f t="array" ref="N74" xml:space="preserve"> MATCH(TRUE, ISNUMBER( SEARCH( RIGHT(小韻資料表[[#This Row],[切語]],1), 切語下字資料表[切語下字]) ), 0)</f>
        <v>17</v>
      </c>
      <c r="O74" s="207" t="str" cm="1">
        <f t="array" ref="O74" xml:space="preserve"> INDEX(切語下字資料表[韻母], 小韻資料表[[#This Row],[下字表識別號]])</f>
        <v>江開2</v>
      </c>
      <c r="P74" s="207" t="str" cm="1">
        <f t="array" ref="P74" xml:space="preserve"> INDEX(切語下字資料表[韻母拼音碼], 小韻資料表[[#This Row],[下字表識別號]])</f>
        <v>ang</v>
      </c>
      <c r="Q74" s="210" t="str" cm="1">
        <f t="array" ref="Q74" xml:space="preserve"> INDEX(設定表!$C$19:$C$23, INT( LEFT(小韻資料表[[#This Row],[目次編碼]],1) ))</f>
        <v>平</v>
      </c>
      <c r="R74" s="210">
        <f xml:space="preserve">  INDEX(設定表!$C$8:$C$15, MATCH( (RIGHT(小韻資料表[[#This Row],[清濁]]) &amp; 小韻資料表[[#This Row],[調]]), 設定表!$B$8:$B$15, 0))</f>
        <v>5</v>
      </c>
      <c r="S74" s="205" t="s">
        <v>309</v>
      </c>
      <c r="T74" s="205" t="s">
        <v>309</v>
      </c>
      <c r="U74" s="226" t="s">
        <v>309</v>
      </c>
      <c r="V74" s="147" t="s">
        <v>309</v>
      </c>
      <c r="X74" s="135"/>
      <c r="Y74" s="135"/>
      <c r="AA74" s="135"/>
      <c r="AB74" s="134"/>
      <c r="AC74" s="135"/>
      <c r="AD74" s="135"/>
      <c r="AH74" s="135"/>
      <c r="AI74" s="135"/>
    </row>
    <row r="75" spans="1:35" ht="31.5">
      <c r="A75" s="205">
        <v>71</v>
      </c>
      <c r="B75" s="206" t="s">
        <v>1713</v>
      </c>
      <c r="C75" s="207" t="str">
        <f xml:space="preserve"> _xlfn.CONCAT(小韻資料表[[#This Row],[聲母拼音碼]],小韻資料表[[#This Row],[韻母拼音碼]],小韻資料表[[#This Row],[調號]])</f>
        <v>nang5</v>
      </c>
      <c r="D75" s="206" t="s">
        <v>1714</v>
      </c>
      <c r="E75" s="208" t="s">
        <v>335</v>
      </c>
      <c r="F75" s="205">
        <v>3</v>
      </c>
      <c r="G75" s="209" t="s">
        <v>1715</v>
      </c>
      <c r="H75" s="205">
        <f xml:space="preserve"> LEN(小韻資料表[[#This Row],[小韻字集]])</f>
        <v>12</v>
      </c>
      <c r="I75" s="205" cm="1">
        <f t="array" ref="I75" xml:space="preserve"> MATCH(TRUE, ISNUMBER( SEARCH( LEFT(小韻資料表[[#This Row],[切語]],1), 切語上字資料表[切語上字]) ), 0)</f>
        <v>12</v>
      </c>
      <c r="J75" s="210" t="str" cm="1">
        <f t="array" ref="J75" xml:space="preserve"> INDEX(切語上字資料表[聲母], 小韻資料表[[#This Row],[上字表識別號]])</f>
        <v>娘</v>
      </c>
      <c r="K75" s="210" t="str" cm="1">
        <f t="array" ref="K75" xml:space="preserve"> INDEX(切語上字資料表[聲母拼音碼], 小韻資料表[[#This Row],[上字表識別號]])</f>
        <v>n</v>
      </c>
      <c r="L75" s="210" t="str" cm="1">
        <f t="array" ref="L75" xml:space="preserve"> INDEX(切語上字資料表[清濁], 小韻資料表[[#This Row],[上字表識別號]])</f>
        <v>次濁</v>
      </c>
      <c r="M75" s="223" t="str" cm="1">
        <f t="array" ref="M75" xml:space="preserve"> INDEX(切語上字資料表[發送收], 小韻資料表[[#This Row],[上字表識別號]])</f>
        <v>收聲</v>
      </c>
      <c r="N75" s="205" cm="1">
        <f t="array" ref="N75" xml:space="preserve"> MATCH(TRUE, ISNUMBER( SEARCH( RIGHT(小韻資料表[[#This Row],[切語]],1), 切語下字資料表[切語下字]) ), 0)</f>
        <v>17</v>
      </c>
      <c r="O75" s="207" t="str" cm="1">
        <f t="array" ref="O75" xml:space="preserve"> INDEX(切語下字資料表[韻母], 小韻資料表[[#This Row],[下字表識別號]])</f>
        <v>江開2</v>
      </c>
      <c r="P75" s="207" t="str" cm="1">
        <f t="array" ref="P75" xml:space="preserve"> INDEX(切語下字資料表[韻母拼音碼], 小韻資料表[[#This Row],[下字表識別號]])</f>
        <v>ang</v>
      </c>
      <c r="Q75" s="210" t="str" cm="1">
        <f t="array" ref="Q75" xml:space="preserve"> INDEX(設定表!$C$19:$C$23, INT( LEFT(小韻資料表[[#This Row],[目次編碼]],1) ))</f>
        <v>平</v>
      </c>
      <c r="R75" s="210">
        <f xml:space="preserve">  INDEX(設定表!$C$8:$C$15, MATCH( (RIGHT(小韻資料表[[#This Row],[清濁]]) &amp; 小韻資料表[[#This Row],[調]]), 設定表!$B$8:$B$15, 0))</f>
        <v>5</v>
      </c>
      <c r="S75" s="205" t="s">
        <v>309</v>
      </c>
      <c r="T75" s="205" t="s">
        <v>309</v>
      </c>
      <c r="U75" s="226" t="s">
        <v>309</v>
      </c>
      <c r="V75" s="146" t="s">
        <v>309</v>
      </c>
      <c r="X75" s="135"/>
      <c r="Y75" s="135"/>
      <c r="AA75" s="135"/>
      <c r="AB75" s="134"/>
      <c r="AC75" s="135"/>
      <c r="AD75" s="135"/>
      <c r="AH75" s="135"/>
      <c r="AI75" s="135"/>
    </row>
    <row r="76" spans="1:35" ht="31.5">
      <c r="A76" s="205">
        <v>72</v>
      </c>
      <c r="B76" s="206" t="s">
        <v>1716</v>
      </c>
      <c r="C76" s="207" t="str">
        <f xml:space="preserve"> _xlfn.CONCAT(小韻資料表[[#This Row],[聲母拼音碼]],小韻資料表[[#This Row],[韻母拼音碼]],小韻資料表[[#This Row],[調號]])</f>
        <v>chang1</v>
      </c>
      <c r="D76" s="206" t="s">
        <v>1717</v>
      </c>
      <c r="E76" s="208" t="s">
        <v>335</v>
      </c>
      <c r="F76" s="205">
        <v>4</v>
      </c>
      <c r="G76" s="209" t="s">
        <v>1718</v>
      </c>
      <c r="H76" s="205">
        <f xml:space="preserve"> LEN(小韻資料表[[#This Row],[小韻字集]])</f>
        <v>10</v>
      </c>
      <c r="I76" s="205" cm="1">
        <f t="array" ref="I76" xml:space="preserve"> MATCH(TRUE, ISNUMBER( SEARCH( LEFT(小韻資料表[[#This Row],[切語]],1), 切語上字資料表[切語上字]) ), 0)</f>
        <v>27</v>
      </c>
      <c r="J76" s="210" t="str" cm="1">
        <f t="array" ref="J76" xml:space="preserve"> INDEX(切語上字資料表[聲母], 小韻資料表[[#This Row],[上字表識別號]])</f>
        <v>初</v>
      </c>
      <c r="K76" s="210" t="str" cm="1">
        <f t="array" ref="K76" xml:space="preserve"> INDEX(切語上字資料表[聲母拼音碼], 小韻資料表[[#This Row],[上字表識別號]])</f>
        <v>ch</v>
      </c>
      <c r="L76" s="210" t="str" cm="1">
        <f t="array" ref="L76" xml:space="preserve"> INDEX(切語上字資料表[清濁], 小韻資料表[[#This Row],[上字表識別號]])</f>
        <v>次清</v>
      </c>
      <c r="M76" s="223" t="str" cm="1">
        <f t="array" ref="M76" xml:space="preserve"> INDEX(切語上字資料表[發送收], 小韻資料表[[#This Row],[上字表識別號]])</f>
        <v>送氣</v>
      </c>
      <c r="N76" s="205" cm="1">
        <f t="array" ref="N76" xml:space="preserve"> MATCH(TRUE, ISNUMBER( SEARCH( RIGHT(小韻資料表[[#This Row],[切語]],1), 切語下字資料表[切語下字]) ), 0)</f>
        <v>17</v>
      </c>
      <c r="O76" s="207" t="str" cm="1">
        <f t="array" ref="O76" xml:space="preserve"> INDEX(切語下字資料表[韻母], 小韻資料表[[#This Row],[下字表識別號]])</f>
        <v>江開2</v>
      </c>
      <c r="P76" s="207" t="str" cm="1">
        <f t="array" ref="P76" xml:space="preserve"> INDEX(切語下字資料表[韻母拼音碼], 小韻資料表[[#This Row],[下字表識別號]])</f>
        <v>ang</v>
      </c>
      <c r="Q76" s="210" t="str" cm="1">
        <f t="array" ref="Q76" xml:space="preserve"> INDEX(設定表!$C$19:$C$23, INT( LEFT(小韻資料表[[#This Row],[目次編碼]],1) ))</f>
        <v>平</v>
      </c>
      <c r="R76" s="210">
        <f xml:space="preserve">  INDEX(設定表!$C$8:$C$15, MATCH( (RIGHT(小韻資料表[[#This Row],[清濁]]) &amp; 小韻資料表[[#This Row],[調]]), 設定表!$B$8:$B$15, 0))</f>
        <v>1</v>
      </c>
      <c r="S76" s="205" t="s">
        <v>309</v>
      </c>
      <c r="T76" s="205" t="s">
        <v>309</v>
      </c>
      <c r="U76" s="226" t="s">
        <v>1719</v>
      </c>
      <c r="V76" s="147" t="s">
        <v>309</v>
      </c>
      <c r="X76" s="135"/>
      <c r="Y76" s="135"/>
      <c r="AA76" s="135"/>
      <c r="AB76" s="134"/>
      <c r="AC76" s="135"/>
      <c r="AD76" s="135"/>
      <c r="AH76" s="135"/>
      <c r="AI76" s="135"/>
    </row>
    <row r="77" spans="1:35" ht="31.5">
      <c r="A77" s="205">
        <v>73</v>
      </c>
      <c r="B77" s="206" t="s">
        <v>1720</v>
      </c>
      <c r="C77" s="207" t="str">
        <f xml:space="preserve"> _xlfn.CONCAT(小韻資料表[[#This Row],[聲母拼音碼]],小韻資料表[[#This Row],[韻母拼音碼]],小韻資料表[[#This Row],[調號]])</f>
        <v>pang1</v>
      </c>
      <c r="D77" s="206" t="s">
        <v>1721</v>
      </c>
      <c r="E77" s="208" t="s">
        <v>335</v>
      </c>
      <c r="F77" s="205">
        <v>5</v>
      </c>
      <c r="G77" s="209" t="s">
        <v>1722</v>
      </c>
      <c r="H77" s="205">
        <f xml:space="preserve"> LEN(小韻資料表[[#This Row],[小韻字集]])</f>
        <v>5</v>
      </c>
      <c r="I77" s="205" cm="1">
        <f t="array" ref="I77" xml:space="preserve"> MATCH(TRUE, ISNUMBER( SEARCH( LEFT(小韻資料表[[#This Row],[切語]],1), 切語上字資料表[切語上字]) ), 0)</f>
        <v>13</v>
      </c>
      <c r="J77" s="210" t="str" cm="1">
        <f t="array" ref="J77" xml:space="preserve"> INDEX(切語上字資料表[聲母], 小韻資料表[[#This Row],[上字表識別號]])</f>
        <v>幫</v>
      </c>
      <c r="K77" s="210" t="str" cm="1">
        <f t="array" ref="K77" xml:space="preserve"> INDEX(切語上字資料表[聲母拼音碼], 小韻資料表[[#This Row],[上字表識別號]])</f>
        <v>p</v>
      </c>
      <c r="L77" s="210" t="str" cm="1">
        <f t="array" ref="L77" xml:space="preserve"> INDEX(切語上字資料表[清濁], 小韻資料表[[#This Row],[上字表識別號]])</f>
        <v>全清</v>
      </c>
      <c r="M77" s="223" t="str" cm="1">
        <f t="array" ref="M77" xml:space="preserve"> INDEX(切語上字資料表[發送收], 小韻資料表[[#This Row],[上字表識別號]])</f>
        <v>發聲</v>
      </c>
      <c r="N77" s="205" cm="1">
        <f t="array" ref="N77" xml:space="preserve"> MATCH(TRUE, ISNUMBER( SEARCH( RIGHT(小韻資料表[[#This Row],[切語]],1), 切語下字資料表[切語下字]) ), 0)</f>
        <v>17</v>
      </c>
      <c r="O77" s="207" t="str" cm="1">
        <f t="array" ref="O77" xml:space="preserve"> INDEX(切語下字資料表[韻母], 小韻資料表[[#This Row],[下字表識別號]])</f>
        <v>江開2</v>
      </c>
      <c r="P77" s="207" t="str" cm="1">
        <f t="array" ref="P77" xml:space="preserve"> INDEX(切語下字資料表[韻母拼音碼], 小韻資料表[[#This Row],[下字表識別號]])</f>
        <v>ang</v>
      </c>
      <c r="Q77" s="210" t="str" cm="1">
        <f t="array" ref="Q77" xml:space="preserve"> INDEX(設定表!$C$19:$C$23, INT( LEFT(小韻資料表[[#This Row],[目次編碼]],1) ))</f>
        <v>平</v>
      </c>
      <c r="R77" s="210">
        <f xml:space="preserve">  INDEX(設定表!$C$8:$C$15, MATCH( (RIGHT(小韻資料表[[#This Row],[清濁]]) &amp; 小韻資料表[[#This Row],[調]]), 設定表!$B$8:$B$15, 0))</f>
        <v>1</v>
      </c>
      <c r="S77" s="205" t="s">
        <v>309</v>
      </c>
      <c r="T77" s="205" t="s">
        <v>309</v>
      </c>
      <c r="U77" s="226" t="s">
        <v>309</v>
      </c>
      <c r="V77" s="146" t="s">
        <v>309</v>
      </c>
      <c r="X77" s="135"/>
      <c r="Y77" s="135"/>
      <c r="AA77" s="135"/>
      <c r="AB77" s="134"/>
      <c r="AC77" s="135"/>
      <c r="AD77" s="135"/>
      <c r="AH77" s="135"/>
      <c r="AI77" s="135"/>
    </row>
    <row r="78" spans="1:35" ht="31.5">
      <c r="A78" s="205">
        <v>74</v>
      </c>
      <c r="B78" s="206" t="s">
        <v>1723</v>
      </c>
      <c r="C78" s="207" t="str">
        <f xml:space="preserve"> _xlfn.CONCAT(小韻資料表[[#This Row],[聲母拼音碼]],小韻資料表[[#This Row],[韻母拼音碼]],小韻資料表[[#This Row],[調號]])</f>
        <v>hang5</v>
      </c>
      <c r="D78" s="206" t="s">
        <v>1724</v>
      </c>
      <c r="E78" s="208" t="s">
        <v>335</v>
      </c>
      <c r="F78" s="205">
        <v>6</v>
      </c>
      <c r="G78" s="209" t="s">
        <v>1725</v>
      </c>
      <c r="H78" s="205">
        <f xml:space="preserve"> LEN(小韻資料表[[#This Row],[小韻字集]])</f>
        <v>8</v>
      </c>
      <c r="I78" s="205" cm="1">
        <f t="array" ref="I78" xml:space="preserve"> MATCH(TRUE, ISNUMBER( SEARCH( LEFT(小韻資料表[[#This Row],[切語]],1), 切語上字資料表[切語上字]) ), 0)</f>
        <v>37</v>
      </c>
      <c r="J78" s="210" t="str" cm="1">
        <f t="array" ref="J78" xml:space="preserve"> INDEX(切語上字資料表[聲母], 小韻資料表[[#This Row],[上字表識別號]])</f>
        <v>匣</v>
      </c>
      <c r="K78" s="210" t="str" cm="1">
        <f t="array" ref="K78" xml:space="preserve"> INDEX(切語上字資料表[聲母拼音碼], 小韻資料表[[#This Row],[上字表識別號]])</f>
        <v>h</v>
      </c>
      <c r="L78" s="210" t="str" cm="1">
        <f t="array" ref="L78" xml:space="preserve"> INDEX(切語上字資料表[清濁], 小韻資料表[[#This Row],[上字表識別號]])</f>
        <v>全濁</v>
      </c>
      <c r="M78" s="223" t="str" cm="1">
        <f t="array" ref="M78" xml:space="preserve"> INDEX(切語上字資料表[發送收], 小韻資料表[[#This Row],[上字表識別號]])</f>
        <v>送氣</v>
      </c>
      <c r="N78" s="205" cm="1">
        <f t="array" ref="N78" xml:space="preserve"> MATCH(TRUE, ISNUMBER( SEARCH( RIGHT(小韻資料表[[#This Row],[切語]],1), 切語下字資料表[切語下字]) ), 0)</f>
        <v>17</v>
      </c>
      <c r="O78" s="207" t="str" cm="1">
        <f t="array" ref="O78" xml:space="preserve"> INDEX(切語下字資料表[韻母], 小韻資料表[[#This Row],[下字表識別號]])</f>
        <v>江開2</v>
      </c>
      <c r="P78" s="207" t="str" cm="1">
        <f t="array" ref="P78" xml:space="preserve"> INDEX(切語下字資料表[韻母拼音碼], 小韻資料表[[#This Row],[下字表識別號]])</f>
        <v>ang</v>
      </c>
      <c r="Q78" s="210" t="str" cm="1">
        <f t="array" ref="Q78" xml:space="preserve"> INDEX(設定表!$C$19:$C$23, INT( LEFT(小韻資料表[[#This Row],[目次編碼]],1) ))</f>
        <v>平</v>
      </c>
      <c r="R78" s="210">
        <f xml:space="preserve">  INDEX(設定表!$C$8:$C$15, MATCH( (RIGHT(小韻資料表[[#This Row],[清濁]]) &amp; 小韻資料表[[#This Row],[調]]), 設定表!$B$8:$B$15, 0))</f>
        <v>5</v>
      </c>
      <c r="S78" s="205" t="s">
        <v>309</v>
      </c>
      <c r="T78" s="205" t="s">
        <v>309</v>
      </c>
      <c r="U78" s="226" t="s">
        <v>309</v>
      </c>
      <c r="V78" s="147" t="s">
        <v>309</v>
      </c>
      <c r="X78" s="135"/>
      <c r="Y78" s="135"/>
      <c r="AA78" s="135"/>
      <c r="AB78" s="134"/>
      <c r="AC78" s="135"/>
      <c r="AD78" s="135"/>
      <c r="AH78" s="135"/>
      <c r="AI78" s="135"/>
    </row>
    <row r="79" spans="1:35" ht="31.5">
      <c r="A79" s="205">
        <v>75</v>
      </c>
      <c r="B79" s="206" t="s">
        <v>1726</v>
      </c>
      <c r="C79" s="207" t="str">
        <f xml:space="preserve"> _xlfn.CONCAT(小韻資料表[[#This Row],[聲母拼音碼]],小韻資料表[[#This Row],[韻母拼音碼]],小韻資料表[[#This Row],[調號]])</f>
        <v>phang1</v>
      </c>
      <c r="D79" s="206" t="s">
        <v>1727</v>
      </c>
      <c r="E79" s="208" t="s">
        <v>335</v>
      </c>
      <c r="F79" s="205">
        <v>7</v>
      </c>
      <c r="G79" s="209" t="s">
        <v>1728</v>
      </c>
      <c r="H79" s="205">
        <f xml:space="preserve"> LEN(小韻資料表[[#This Row],[小韻字集]])</f>
        <v>9</v>
      </c>
      <c r="I79" s="205" cm="1">
        <f t="array" ref="I79" xml:space="preserve"> MATCH(TRUE, ISNUMBER( SEARCH( LEFT(小韻資料表[[#This Row],[切語]],1), 切語上字資料表[切語上字]) ), 0)</f>
        <v>14</v>
      </c>
      <c r="J79" s="210" t="str" cm="1">
        <f t="array" ref="J79" xml:space="preserve"> INDEX(切語上字資料表[聲母], 小韻資料表[[#This Row],[上字表識別號]])</f>
        <v>滂</v>
      </c>
      <c r="K79" s="210" t="str" cm="1">
        <f t="array" ref="K79" xml:space="preserve"> INDEX(切語上字資料表[聲母拼音碼], 小韻資料表[[#This Row],[上字表識別號]])</f>
        <v>ph</v>
      </c>
      <c r="L79" s="210" t="str" cm="1">
        <f t="array" ref="L79" xml:space="preserve"> INDEX(切語上字資料表[清濁], 小韻資料表[[#This Row],[上字表識別號]])</f>
        <v>次清</v>
      </c>
      <c r="M79" s="223" t="str" cm="1">
        <f t="array" ref="M79" xml:space="preserve"> INDEX(切語上字資料表[發送收], 小韻資料表[[#This Row],[上字表識別號]])</f>
        <v>送氣</v>
      </c>
      <c r="N79" s="205" cm="1">
        <f t="array" ref="N79" xml:space="preserve"> MATCH(TRUE, ISNUMBER( SEARCH( RIGHT(小韻資料表[[#This Row],[切語]],1), 切語下字資料表[切語下字]) ), 0)</f>
        <v>17</v>
      </c>
      <c r="O79" s="207" t="str" cm="1">
        <f t="array" ref="O79" xml:space="preserve"> INDEX(切語下字資料表[韻母], 小韻資料表[[#This Row],[下字表識別號]])</f>
        <v>江開2</v>
      </c>
      <c r="P79" s="207" t="str" cm="1">
        <f t="array" ref="P79" xml:space="preserve"> INDEX(切語下字資料表[韻母拼音碼], 小韻資料表[[#This Row],[下字表識別號]])</f>
        <v>ang</v>
      </c>
      <c r="Q79" s="210" t="str" cm="1">
        <f t="array" ref="Q79" xml:space="preserve"> INDEX(設定表!$C$19:$C$23, INT( LEFT(小韻資料表[[#This Row],[目次編碼]],1) ))</f>
        <v>平</v>
      </c>
      <c r="R79" s="210">
        <f xml:space="preserve">  INDEX(設定表!$C$8:$C$15, MATCH( (RIGHT(小韻資料表[[#This Row],[清濁]]) &amp; 小韻資料表[[#This Row],[調]]), 設定表!$B$8:$B$15, 0))</f>
        <v>1</v>
      </c>
      <c r="S79" s="205" t="s">
        <v>309</v>
      </c>
      <c r="T79" s="205" t="s">
        <v>309</v>
      </c>
      <c r="U79" s="226" t="s">
        <v>309</v>
      </c>
      <c r="V79" s="146" t="s">
        <v>309</v>
      </c>
      <c r="X79" s="135"/>
      <c r="Y79" s="135"/>
      <c r="AA79" s="135"/>
      <c r="AB79" s="134"/>
      <c r="AC79" s="135"/>
      <c r="AD79" s="135"/>
      <c r="AH79" s="135"/>
      <c r="AI79" s="135"/>
    </row>
    <row r="80" spans="1:35" ht="31.5">
      <c r="A80" s="205">
        <v>76</v>
      </c>
      <c r="B80" s="206" t="s">
        <v>1729</v>
      </c>
      <c r="C80" s="207" t="str">
        <f xml:space="preserve"> _xlfn.CONCAT(小韻資料表[[#This Row],[聲母拼音碼]],小韻資料表[[#This Row],[韻母拼音碼]],小韻資料表[[#This Row],[調號]])</f>
        <v>lang5</v>
      </c>
      <c r="D80" s="206" t="s">
        <v>1730</v>
      </c>
      <c r="E80" s="208" t="s">
        <v>335</v>
      </c>
      <c r="F80" s="205">
        <v>8</v>
      </c>
      <c r="G80" s="209" t="s">
        <v>1731</v>
      </c>
      <c r="H80" s="205">
        <f xml:space="preserve"> LEN(小韻資料表[[#This Row],[小韻字集]])</f>
        <v>2</v>
      </c>
      <c r="I80" s="205" cm="1">
        <f t="array" ref="I80" xml:space="preserve"> MATCH(TRUE, ISNUMBER( SEARCH( LEFT(小韻資料表[[#This Row],[切語]],1), 切語上字資料表[切語上字]) ), 0)</f>
        <v>40</v>
      </c>
      <c r="J80" s="210" t="str" cm="1">
        <f t="array" ref="J80" xml:space="preserve"> INDEX(切語上字資料表[聲母], 小韻資料表[[#This Row],[上字表識別號]])</f>
        <v>來</v>
      </c>
      <c r="K80" s="210" t="str" cm="1">
        <f t="array" ref="K80" xml:space="preserve"> INDEX(切語上字資料表[聲母拼音碼], 小韻資料表[[#This Row],[上字表識別號]])</f>
        <v>l</v>
      </c>
      <c r="L80" s="210" t="str" cm="1">
        <f t="array" ref="L80" xml:space="preserve"> INDEX(切語上字資料表[清濁], 小韻資料表[[#This Row],[上字表識別號]])</f>
        <v>次濁</v>
      </c>
      <c r="M80" s="223" t="str" cm="1">
        <f t="array" ref="M80" xml:space="preserve"> INDEX(切語上字資料表[發送收], 小韻資料表[[#This Row],[上字表識別號]])</f>
        <v>收聲</v>
      </c>
      <c r="N80" s="205" cm="1">
        <f t="array" ref="N80" xml:space="preserve"> MATCH(TRUE, ISNUMBER( SEARCH( RIGHT(小韻資料表[[#This Row],[切語]],1), 切語下字資料表[切語下字]) ), 0)</f>
        <v>17</v>
      </c>
      <c r="O80" s="207" t="str" cm="1">
        <f t="array" ref="O80" xml:space="preserve"> INDEX(切語下字資料表[韻母], 小韻資料表[[#This Row],[下字表識別號]])</f>
        <v>江開2</v>
      </c>
      <c r="P80" s="207" t="str" cm="1">
        <f t="array" ref="P80" xml:space="preserve"> INDEX(切語下字資料表[韻母拼音碼], 小韻資料表[[#This Row],[下字表識別號]])</f>
        <v>ang</v>
      </c>
      <c r="Q80" s="210" t="str" cm="1">
        <f t="array" ref="Q80" xml:space="preserve"> INDEX(設定表!$C$19:$C$23, INT( LEFT(小韻資料表[[#This Row],[目次編碼]],1) ))</f>
        <v>平</v>
      </c>
      <c r="R80" s="210">
        <f xml:space="preserve">  INDEX(設定表!$C$8:$C$15, MATCH( (RIGHT(小韻資料表[[#This Row],[清濁]]) &amp; 小韻資料表[[#This Row],[調]]), 設定表!$B$8:$B$15, 0))</f>
        <v>5</v>
      </c>
      <c r="S80" s="205" t="s">
        <v>309</v>
      </c>
      <c r="T80" s="205" t="s">
        <v>309</v>
      </c>
      <c r="U80" s="226" t="s">
        <v>309</v>
      </c>
      <c r="V80" s="150" t="s">
        <v>1732</v>
      </c>
      <c r="W80" s="138"/>
      <c r="X80" s="135"/>
      <c r="Y80" s="135"/>
      <c r="AA80" s="135"/>
      <c r="AB80" s="134"/>
      <c r="AC80" s="135"/>
      <c r="AD80" s="135"/>
      <c r="AH80" s="135"/>
      <c r="AI80" s="135"/>
    </row>
    <row r="81" spans="1:35" ht="31.5">
      <c r="A81" s="205">
        <v>77</v>
      </c>
      <c r="B81" s="206" t="s">
        <v>1733</v>
      </c>
      <c r="C81" s="207" t="str">
        <f xml:space="preserve"> _xlfn.CONCAT(小韻資料表[[#This Row],[聲母拼音碼]],小韻資料表[[#This Row],[韻母拼音碼]],小韻資料表[[#This Row],[調號]])</f>
        <v>sang1</v>
      </c>
      <c r="D81" s="206" t="s">
        <v>1734</v>
      </c>
      <c r="E81" s="208" t="s">
        <v>335</v>
      </c>
      <c r="F81" s="205">
        <v>9</v>
      </c>
      <c r="G81" s="209" t="s">
        <v>1735</v>
      </c>
      <c r="H81" s="205">
        <f xml:space="preserve"> LEN(小韻資料表[[#This Row],[小韻字集]])</f>
        <v>9</v>
      </c>
      <c r="I81" s="205" cm="1">
        <f t="array" ref="I81" xml:space="preserve"> MATCH(TRUE, ISNUMBER( SEARCH( LEFT(小韻資料表[[#This Row],[切語]],1), 切語上字資料表[切語上字]) ), 0)</f>
        <v>29</v>
      </c>
      <c r="J81" s="210" t="str" cm="1">
        <f t="array" ref="J81" xml:space="preserve"> INDEX(切語上字資料表[聲母], 小韻資料表[[#This Row],[上字表識別號]])</f>
        <v>疏</v>
      </c>
      <c r="K81" s="210" t="str" cm="1">
        <f t="array" ref="K81" xml:space="preserve"> INDEX(切語上字資料表[聲母拼音碼], 小韻資料表[[#This Row],[上字表識別號]])</f>
        <v>s</v>
      </c>
      <c r="L81" s="210" t="str" cm="1">
        <f t="array" ref="L81" xml:space="preserve"> INDEX(切語上字資料表[清濁], 小韻資料表[[#This Row],[上字表識別號]])</f>
        <v>全清</v>
      </c>
      <c r="M81" s="223" t="str" cm="1">
        <f t="array" ref="M81" xml:space="preserve"> INDEX(切語上字資料表[發送收], 小韻資料表[[#This Row],[上字表識別號]])</f>
        <v>發聲</v>
      </c>
      <c r="N81" s="205" cm="1">
        <f t="array" ref="N81" xml:space="preserve"> MATCH(TRUE, ISNUMBER( SEARCH( RIGHT(小韻資料表[[#This Row],[切語]],1), 切語下字資料表[切語下字]) ), 0)</f>
        <v>17</v>
      </c>
      <c r="O81" s="207" t="str" cm="1">
        <f t="array" ref="O81" xml:space="preserve"> INDEX(切語下字資料表[韻母], 小韻資料表[[#This Row],[下字表識別號]])</f>
        <v>江開2</v>
      </c>
      <c r="P81" s="207" t="str" cm="1">
        <f t="array" ref="P81" xml:space="preserve"> INDEX(切語下字資料表[韻母拼音碼], 小韻資料表[[#This Row],[下字表識別號]])</f>
        <v>ang</v>
      </c>
      <c r="Q81" s="210" t="str" cm="1">
        <f t="array" ref="Q81" xml:space="preserve"> INDEX(設定表!$C$19:$C$23, INT( LEFT(小韻資料表[[#This Row],[目次編碼]],1) ))</f>
        <v>平</v>
      </c>
      <c r="R81" s="210">
        <f xml:space="preserve">  INDEX(設定表!$C$8:$C$15, MATCH( (RIGHT(小韻資料表[[#This Row],[清濁]]) &amp; 小韻資料表[[#This Row],[調]]), 設定表!$B$8:$B$15, 0))</f>
        <v>1</v>
      </c>
      <c r="S81" s="205" t="s">
        <v>309</v>
      </c>
      <c r="T81" s="205" t="s">
        <v>309</v>
      </c>
      <c r="U81" s="226" t="s">
        <v>309</v>
      </c>
      <c r="V81" s="146" t="s">
        <v>309</v>
      </c>
      <c r="X81" s="135"/>
      <c r="Y81" s="135"/>
      <c r="AA81" s="135"/>
      <c r="AB81" s="134"/>
      <c r="AC81" s="135"/>
      <c r="AD81" s="135"/>
      <c r="AH81" s="135"/>
      <c r="AI81" s="135"/>
    </row>
    <row r="82" spans="1:35" ht="31.5">
      <c r="A82" s="205">
        <v>78</v>
      </c>
      <c r="B82" s="206" t="s">
        <v>1736</v>
      </c>
      <c r="C82" s="207" t="str">
        <f xml:space="preserve"> _xlfn.CONCAT(小韻資料表[[#This Row],[聲母拼音碼]],小韻資料表[[#This Row],[韻母拼音碼]],小韻資料表[[#This Row],[調號]])</f>
        <v>pang5</v>
      </c>
      <c r="D82" s="206" t="s">
        <v>1737</v>
      </c>
      <c r="E82" s="208" t="s">
        <v>335</v>
      </c>
      <c r="F82" s="205">
        <v>10</v>
      </c>
      <c r="G82" s="209" t="s">
        <v>1738</v>
      </c>
      <c r="H82" s="205">
        <f xml:space="preserve"> LEN(小韻資料表[[#This Row],[小韻字集]])</f>
        <v>6</v>
      </c>
      <c r="I82" s="205" cm="1">
        <f t="array" ref="I82" xml:space="preserve"> MATCH(TRUE, ISNUMBER( SEARCH( LEFT(小韻資料表[[#This Row],[切語]],1), 切語上字資料表[切語上字]) ), 0)</f>
        <v>15</v>
      </c>
      <c r="J82" s="210" t="str" cm="1">
        <f t="array" ref="J82" xml:space="preserve"> INDEX(切語上字資料表[聲母], 小韻資料表[[#This Row],[上字表識別號]])</f>
        <v>並</v>
      </c>
      <c r="K82" s="210" t="str" cm="1">
        <f t="array" ref="K82" xml:space="preserve"> INDEX(切語上字資料表[聲母拼音碼], 小韻資料表[[#This Row],[上字表識別號]])</f>
        <v>p</v>
      </c>
      <c r="L82" s="210" t="str" cm="1">
        <f t="array" ref="L82" xml:space="preserve"> INDEX(切語上字資料表[清濁], 小韻資料表[[#This Row],[上字表識別號]])</f>
        <v>全濁</v>
      </c>
      <c r="M82" s="223" cm="1">
        <f t="array" ref="M82" xml:space="preserve"> INDEX(切語上字資料表[發送收], 小韻資料表[[#This Row],[上字表識別號]])</f>
        <v>0</v>
      </c>
      <c r="N82" s="205" cm="1">
        <f t="array" ref="N82" xml:space="preserve"> MATCH(TRUE, ISNUMBER( SEARCH( RIGHT(小韻資料表[[#This Row],[切語]],1), 切語下字資料表[切語下字]) ), 0)</f>
        <v>17</v>
      </c>
      <c r="O82" s="207" t="str" cm="1">
        <f t="array" ref="O82" xml:space="preserve"> INDEX(切語下字資料表[韻母], 小韻資料表[[#This Row],[下字表識別號]])</f>
        <v>江開2</v>
      </c>
      <c r="P82" s="207" t="str" cm="1">
        <f t="array" ref="P82" xml:space="preserve"> INDEX(切語下字資料表[韻母拼音碼], 小韻資料表[[#This Row],[下字表識別號]])</f>
        <v>ang</v>
      </c>
      <c r="Q82" s="210" t="str" cm="1">
        <f t="array" ref="Q82" xml:space="preserve"> INDEX(設定表!$C$19:$C$23, INT( LEFT(小韻資料表[[#This Row],[目次編碼]],1) ))</f>
        <v>平</v>
      </c>
      <c r="R82" s="210">
        <f xml:space="preserve">  INDEX(設定表!$C$8:$C$15, MATCH( (RIGHT(小韻資料表[[#This Row],[清濁]]) &amp; 小韻資料表[[#This Row],[調]]), 設定表!$B$8:$B$15, 0))</f>
        <v>5</v>
      </c>
      <c r="S82" s="205" t="s">
        <v>309</v>
      </c>
      <c r="T82" s="205" t="s">
        <v>309</v>
      </c>
      <c r="U82" s="226" t="s">
        <v>309</v>
      </c>
      <c r="V82" s="147" t="s">
        <v>309</v>
      </c>
      <c r="X82" s="135"/>
      <c r="Y82" s="135"/>
      <c r="AA82" s="135"/>
      <c r="AB82" s="134"/>
      <c r="AC82" s="135"/>
      <c r="AD82" s="135"/>
      <c r="AH82" s="135"/>
      <c r="AI82" s="135"/>
    </row>
    <row r="83" spans="1:35" ht="31.5">
      <c r="A83" s="205">
        <v>79</v>
      </c>
      <c r="B83" s="206" t="s">
        <v>1739</v>
      </c>
      <c r="C83" s="207" t="str">
        <f xml:space="preserve"> _xlfn.CONCAT(小韻資料表[[#This Row],[聲母拼音碼]],小韻資料表[[#This Row],[韻母拼音碼]],小韻資料表[[#This Row],[調號]])</f>
        <v>hang1</v>
      </c>
      <c r="D83" s="206" t="s">
        <v>1740</v>
      </c>
      <c r="E83" s="208" t="s">
        <v>335</v>
      </c>
      <c r="F83" s="205">
        <v>11</v>
      </c>
      <c r="G83" s="209" t="s">
        <v>1741</v>
      </c>
      <c r="H83" s="205">
        <f xml:space="preserve"> LEN(小韻資料表[[#This Row],[小韻字集]])</f>
        <v>4</v>
      </c>
      <c r="I83" s="205" cm="1">
        <f t="array" ref="I83" xml:space="preserve"> MATCH(TRUE, ISNUMBER( SEARCH( LEFT(小韻資料表[[#This Row],[切語]],1), 切語上字資料表[切語上字]) ), 0)</f>
        <v>36</v>
      </c>
      <c r="J83" s="210" t="str" cm="1">
        <f t="array" ref="J83" xml:space="preserve"> INDEX(切語上字資料表[聲母], 小韻資料表[[#This Row],[上字表識別號]])</f>
        <v>曉</v>
      </c>
      <c r="K83" s="210" t="str" cm="1">
        <f t="array" ref="K83" xml:space="preserve"> INDEX(切語上字資料表[聲母拼音碼], 小韻資料表[[#This Row],[上字表識別號]])</f>
        <v>h</v>
      </c>
      <c r="L83" s="210" t="str" cm="1">
        <f t="array" ref="L83" xml:space="preserve"> INDEX(切語上字資料表[清濁], 小韻資料表[[#This Row],[上字表識別號]])</f>
        <v>次清</v>
      </c>
      <c r="M83" s="223" t="str" cm="1">
        <f t="array" ref="M83" xml:space="preserve"> INDEX(切語上字資料表[發送收], 小韻資料表[[#This Row],[上字表識別號]])</f>
        <v>送氣</v>
      </c>
      <c r="N83" s="205" cm="1">
        <f t="array" ref="N83" xml:space="preserve"> MATCH(TRUE, ISNUMBER( SEARCH( RIGHT(小韻資料表[[#This Row],[切語]],1), 切語下字資料表[切語下字]) ), 0)</f>
        <v>17</v>
      </c>
      <c r="O83" s="207" t="str" cm="1">
        <f t="array" ref="O83" xml:space="preserve"> INDEX(切語下字資料表[韻母], 小韻資料表[[#This Row],[下字表識別號]])</f>
        <v>江開2</v>
      </c>
      <c r="P83" s="207" t="str" cm="1">
        <f t="array" ref="P83" xml:space="preserve"> INDEX(切語下字資料表[韻母拼音碼], 小韻資料表[[#This Row],[下字表識別號]])</f>
        <v>ang</v>
      </c>
      <c r="Q83" s="210" t="str" cm="1">
        <f t="array" ref="Q83" xml:space="preserve"> INDEX(設定表!$C$19:$C$23, INT( LEFT(小韻資料表[[#This Row],[目次編碼]],1) ))</f>
        <v>平</v>
      </c>
      <c r="R83" s="210">
        <f xml:space="preserve">  INDEX(設定表!$C$8:$C$15, MATCH( (RIGHT(小韻資料表[[#This Row],[清濁]]) &amp; 小韻資料表[[#This Row],[調]]), 設定表!$B$8:$B$15, 0))</f>
        <v>1</v>
      </c>
      <c r="S83" s="205" t="s">
        <v>309</v>
      </c>
      <c r="T83" s="205" t="s">
        <v>309</v>
      </c>
      <c r="U83" s="226" t="s">
        <v>1742</v>
      </c>
      <c r="V83" s="146" t="s">
        <v>309</v>
      </c>
      <c r="X83" s="135"/>
      <c r="Y83" s="135"/>
      <c r="AA83" s="135"/>
      <c r="AB83" s="134"/>
      <c r="AC83" s="135"/>
      <c r="AD83" s="135"/>
      <c r="AH83" s="135"/>
      <c r="AI83" s="135"/>
    </row>
    <row r="84" spans="1:35" ht="31.5">
      <c r="A84" s="205">
        <v>80</v>
      </c>
      <c r="B84" s="206" t="s">
        <v>1743</v>
      </c>
      <c r="C84" s="207" t="str">
        <f xml:space="preserve"> _xlfn.CONCAT(小韻資料表[[#This Row],[聲母拼音碼]],小韻資料表[[#This Row],[韻母拼音碼]],小韻資料表[[#This Row],[調號]])</f>
        <v>Øang1</v>
      </c>
      <c r="D84" s="206" t="s">
        <v>1744</v>
      </c>
      <c r="E84" s="208" t="s">
        <v>335</v>
      </c>
      <c r="F84" s="205">
        <v>12</v>
      </c>
      <c r="G84" s="209" t="s">
        <v>1744</v>
      </c>
      <c r="H84" s="205">
        <f xml:space="preserve"> LEN(小韻資料表[[#This Row],[小韻字集]])</f>
        <v>1</v>
      </c>
      <c r="I84" s="205" cm="1">
        <f t="array" ref="I84" xml:space="preserve"> MATCH(TRUE, ISNUMBER( SEARCH( LEFT(小韻資料表[[#This Row],[切語]],1), 切語上字資料表[切語上字]) ), 0)</f>
        <v>35</v>
      </c>
      <c r="J84" s="210" t="str" cm="1">
        <f t="array" ref="J84" xml:space="preserve"> INDEX(切語上字資料表[聲母], 小韻資料表[[#This Row],[上字表識別號]])</f>
        <v>影</v>
      </c>
      <c r="K84" s="210" t="str" cm="1">
        <f t="array" ref="K84" xml:space="preserve"> INDEX(切語上字資料表[聲母拼音碼], 小韻資料表[[#This Row],[上字表識別號]])</f>
        <v>Ø</v>
      </c>
      <c r="L84" s="210" t="str" cm="1">
        <f t="array" ref="L84" xml:space="preserve"> INDEX(切語上字資料表[清濁], 小韻資料表[[#This Row],[上字表識別號]])</f>
        <v>全清</v>
      </c>
      <c r="M84" s="223" t="str" cm="1">
        <f t="array" ref="M84" xml:space="preserve"> INDEX(切語上字資料表[發送收], 小韻資料表[[#This Row],[上字表識別號]])</f>
        <v>發聲</v>
      </c>
      <c r="N84" s="205" cm="1">
        <f t="array" ref="N84" xml:space="preserve"> MATCH(TRUE, ISNUMBER( SEARCH( RIGHT(小韻資料表[[#This Row],[切語]],1), 切語下字資料表[切語下字]) ), 0)</f>
        <v>17</v>
      </c>
      <c r="O84" s="207" t="str" cm="1">
        <f t="array" ref="O84" xml:space="preserve"> INDEX(切語下字資料表[韻母], 小韻資料表[[#This Row],[下字表識別號]])</f>
        <v>江開2</v>
      </c>
      <c r="P84" s="207" t="str" cm="1">
        <f t="array" ref="P84" xml:space="preserve"> INDEX(切語下字資料表[韻母拼音碼], 小韻資料表[[#This Row],[下字表識別號]])</f>
        <v>ang</v>
      </c>
      <c r="Q84" s="210" t="str" cm="1">
        <f t="array" ref="Q84" xml:space="preserve"> INDEX(設定表!$C$19:$C$23, INT( LEFT(小韻資料表[[#This Row],[目次編碼]],1) ))</f>
        <v>平</v>
      </c>
      <c r="R84" s="210">
        <f xml:space="preserve">  INDEX(設定表!$C$8:$C$15, MATCH( (RIGHT(小韻資料表[[#This Row],[清濁]]) &amp; 小韻資料表[[#This Row],[調]]), 設定表!$B$8:$B$15, 0))</f>
        <v>1</v>
      </c>
      <c r="S84" s="205" t="s">
        <v>309</v>
      </c>
      <c r="T84" s="205" t="s">
        <v>309</v>
      </c>
      <c r="U84" s="226" t="s">
        <v>309</v>
      </c>
      <c r="V84" s="147" t="s">
        <v>309</v>
      </c>
      <c r="X84" s="135"/>
      <c r="Y84" s="135"/>
      <c r="AA84" s="135"/>
      <c r="AB84" s="134"/>
      <c r="AC84" s="135"/>
      <c r="AD84" s="135"/>
      <c r="AH84" s="135"/>
      <c r="AI84" s="135"/>
    </row>
    <row r="85" spans="1:35" ht="31.5">
      <c r="A85" s="205">
        <v>81</v>
      </c>
      <c r="B85" s="206" t="s">
        <v>1745</v>
      </c>
      <c r="C85" s="207" t="str">
        <f xml:space="preserve"> _xlfn.CONCAT(小韻資料表[[#This Row],[聲母拼音碼]],小韻資料表[[#This Row],[韻母拼音碼]],小韻資料表[[#This Row],[調號]])</f>
        <v>khang1</v>
      </c>
      <c r="D85" s="206" t="s">
        <v>1746</v>
      </c>
      <c r="E85" s="208" t="s">
        <v>335</v>
      </c>
      <c r="F85" s="205">
        <v>13</v>
      </c>
      <c r="G85" s="209" t="s">
        <v>1747</v>
      </c>
      <c r="H85" s="205">
        <f xml:space="preserve"> LEN(小韻資料表[[#This Row],[小韻字集]])</f>
        <v>14</v>
      </c>
      <c r="I85" s="205" cm="1">
        <f t="array" ref="I85" xml:space="preserve"> MATCH(TRUE, ISNUMBER( SEARCH( LEFT(小韻資料表[[#This Row],[切語]],1), 切語上字資料表[切語上字]) ), 0)</f>
        <v>2</v>
      </c>
      <c r="J85" s="210" t="str" cm="1">
        <f t="array" ref="J85" xml:space="preserve"> INDEX(切語上字資料表[聲母], 小韻資料表[[#This Row],[上字表識別號]])</f>
        <v>溪</v>
      </c>
      <c r="K85" s="210" t="str" cm="1">
        <f t="array" ref="K85" xml:space="preserve"> INDEX(切語上字資料表[聲母拼音碼], 小韻資料表[[#This Row],[上字表識別號]])</f>
        <v>kh</v>
      </c>
      <c r="L85" s="210" t="str" cm="1">
        <f t="array" ref="L85" xml:space="preserve"> INDEX(切語上字資料表[清濁], 小韻資料表[[#This Row],[上字表識別號]])</f>
        <v>次清</v>
      </c>
      <c r="M85" s="223" t="str" cm="1">
        <f t="array" ref="M85" xml:space="preserve"> INDEX(切語上字資料表[發送收], 小韻資料表[[#This Row],[上字表識別號]])</f>
        <v>送氣</v>
      </c>
      <c r="N85" s="205" cm="1">
        <f t="array" ref="N85" xml:space="preserve"> MATCH(TRUE, ISNUMBER( SEARCH( RIGHT(小韻資料表[[#This Row],[切語]],1), 切語下字資料表[切語下字]) ), 0)</f>
        <v>17</v>
      </c>
      <c r="O85" s="207" t="str" cm="1">
        <f t="array" ref="O85" xml:space="preserve"> INDEX(切語下字資料表[韻母], 小韻資料表[[#This Row],[下字表識別號]])</f>
        <v>江開2</v>
      </c>
      <c r="P85" s="207" t="str" cm="1">
        <f t="array" ref="P85" xml:space="preserve"> INDEX(切語下字資料表[韻母拼音碼], 小韻資料表[[#This Row],[下字表識別號]])</f>
        <v>ang</v>
      </c>
      <c r="Q85" s="210" t="str" cm="1">
        <f t="array" ref="Q85" xml:space="preserve"> INDEX(設定表!$C$19:$C$23, INT( LEFT(小韻資料表[[#This Row],[目次編碼]],1) ))</f>
        <v>平</v>
      </c>
      <c r="R85" s="210">
        <f xml:space="preserve">  INDEX(設定表!$C$8:$C$15, MATCH( (RIGHT(小韻資料表[[#This Row],[清濁]]) &amp; 小韻資料表[[#This Row],[調]]), 設定表!$B$8:$B$15, 0))</f>
        <v>1</v>
      </c>
      <c r="S85" s="205" t="s">
        <v>309</v>
      </c>
      <c r="T85" s="205" t="s">
        <v>309</v>
      </c>
      <c r="U85" s="226" t="s">
        <v>309</v>
      </c>
      <c r="V85" s="146" t="s">
        <v>309</v>
      </c>
      <c r="X85" s="135"/>
      <c r="Y85" s="135"/>
      <c r="AA85" s="135"/>
      <c r="AB85" s="134"/>
      <c r="AC85" s="135"/>
      <c r="AD85" s="135"/>
      <c r="AH85" s="135"/>
      <c r="AI85" s="135"/>
    </row>
    <row r="86" spans="1:35" ht="31.5">
      <c r="A86" s="205">
        <v>82</v>
      </c>
      <c r="B86" s="206" t="s">
        <v>1748</v>
      </c>
      <c r="C86" s="207" t="str">
        <f xml:space="preserve"> _xlfn.CONCAT(小韻資料表[[#This Row],[聲母拼音碼]],小韻資料表[[#This Row],[韻母拼音碼]],小韻資料表[[#This Row],[調號]])</f>
        <v>tang5</v>
      </c>
      <c r="D86" s="206" t="s">
        <v>1749</v>
      </c>
      <c r="E86" s="208" t="s">
        <v>335</v>
      </c>
      <c r="F86" s="205">
        <v>14</v>
      </c>
      <c r="G86" s="209" t="s">
        <v>1750</v>
      </c>
      <c r="H86" s="205">
        <f xml:space="preserve"> LEN(小韻資料表[[#This Row],[小韻字集]])</f>
        <v>8</v>
      </c>
      <c r="I86" s="205" cm="1">
        <f t="array" ref="I86" xml:space="preserve"> MATCH(TRUE, ISNUMBER( SEARCH( LEFT(小韻資料表[[#This Row],[切語]],1), 切語上字資料表[切語上字]) ), 0)</f>
        <v>11</v>
      </c>
      <c r="J86" s="210" t="str" cm="1">
        <f t="array" ref="J86" xml:space="preserve"> INDEX(切語上字資料表[聲母], 小韻資料表[[#This Row],[上字表識別號]])</f>
        <v>澄</v>
      </c>
      <c r="K86" s="210" t="str" cm="1">
        <f t="array" ref="K86" xml:space="preserve"> INDEX(切語上字資料表[聲母拼音碼], 小韻資料表[[#This Row],[上字表識別號]])</f>
        <v>t</v>
      </c>
      <c r="L86" s="210" t="str" cm="1">
        <f t="array" ref="L86" xml:space="preserve"> INDEX(切語上字資料表[清濁], 小韻資料表[[#This Row],[上字表識別號]])</f>
        <v>全濁</v>
      </c>
      <c r="M86" s="223" cm="1">
        <f t="array" ref="M86" xml:space="preserve"> INDEX(切語上字資料表[發送收], 小韻資料表[[#This Row],[上字表識別號]])</f>
        <v>0</v>
      </c>
      <c r="N86" s="205" cm="1">
        <f t="array" ref="N86" xml:space="preserve"> MATCH(TRUE, ISNUMBER( SEARCH( RIGHT(小韻資料表[[#This Row],[切語]],1), 切語下字資料表[切語下字]) ), 0)</f>
        <v>17</v>
      </c>
      <c r="O86" s="207" t="str" cm="1">
        <f t="array" ref="O86" xml:space="preserve"> INDEX(切語下字資料表[韻母], 小韻資料表[[#This Row],[下字表識別號]])</f>
        <v>江開2</v>
      </c>
      <c r="P86" s="207" t="str" cm="1">
        <f t="array" ref="P86" xml:space="preserve"> INDEX(切語下字資料表[韻母拼音碼], 小韻資料表[[#This Row],[下字表識別號]])</f>
        <v>ang</v>
      </c>
      <c r="Q86" s="210" t="str" cm="1">
        <f t="array" ref="Q86" xml:space="preserve"> INDEX(設定表!$C$19:$C$23, INT( LEFT(小韻資料表[[#This Row],[目次編碼]],1) ))</f>
        <v>平</v>
      </c>
      <c r="R86" s="210">
        <f xml:space="preserve">  INDEX(設定表!$C$8:$C$15, MATCH( (RIGHT(小韻資料表[[#This Row],[清濁]]) &amp; 小韻資料表[[#This Row],[調]]), 設定表!$B$8:$B$15, 0))</f>
        <v>5</v>
      </c>
      <c r="S86" s="205" t="s">
        <v>309</v>
      </c>
      <c r="T86" s="205" t="s">
        <v>309</v>
      </c>
      <c r="U86" s="226" t="s">
        <v>309</v>
      </c>
      <c r="V86" s="147" t="s">
        <v>309</v>
      </c>
      <c r="X86" s="135"/>
      <c r="Y86" s="135"/>
      <c r="AA86" s="135"/>
      <c r="AB86" s="134"/>
      <c r="AC86" s="135"/>
      <c r="AD86" s="135"/>
      <c r="AH86" s="135"/>
      <c r="AI86" s="135"/>
    </row>
    <row r="87" spans="1:35" ht="31.5">
      <c r="A87" s="205">
        <v>83</v>
      </c>
      <c r="B87" s="206" t="s">
        <v>1751</v>
      </c>
      <c r="C87" s="207" t="str">
        <f xml:space="preserve"> _xlfn.CONCAT(小韻資料表[[#This Row],[聲母拼音碼]],小韻資料表[[#This Row],[韻母拼音碼]],小韻資料表[[#This Row],[調號]])</f>
        <v>thang1</v>
      </c>
      <c r="D87" s="206" t="s">
        <v>1752</v>
      </c>
      <c r="E87" s="208" t="s">
        <v>335</v>
      </c>
      <c r="F87" s="205">
        <v>15</v>
      </c>
      <c r="G87" s="209" t="s">
        <v>1753</v>
      </c>
      <c r="H87" s="205">
        <f xml:space="preserve"> LEN(小韻資料表[[#This Row],[小韻字集]])</f>
        <v>7</v>
      </c>
      <c r="I87" s="205" cm="1">
        <f t="array" ref="I87" xml:space="preserve"> MATCH(TRUE, ISNUMBER( SEARCH( LEFT(小韻資料表[[#This Row],[切語]],1), 切語上字資料表[切語上字]) ), 0)</f>
        <v>10</v>
      </c>
      <c r="J87" s="210" t="str" cm="1">
        <f t="array" ref="J87" xml:space="preserve"> INDEX(切語上字資料表[聲母], 小韻資料表[[#This Row],[上字表識別號]])</f>
        <v>徹</v>
      </c>
      <c r="K87" s="210" t="str" cm="1">
        <f t="array" ref="K87" xml:space="preserve"> INDEX(切語上字資料表[聲母拼音碼], 小韻資料表[[#This Row],[上字表識別號]])</f>
        <v>th</v>
      </c>
      <c r="L87" s="210" t="str" cm="1">
        <f t="array" ref="L87" xml:space="preserve"> INDEX(切語上字資料表[清濁], 小韻資料表[[#This Row],[上字表識別號]])</f>
        <v>次清</v>
      </c>
      <c r="M87" s="223" t="str" cm="1">
        <f t="array" ref="M87" xml:space="preserve"> INDEX(切語上字資料表[發送收], 小韻資料表[[#This Row],[上字表識別號]])</f>
        <v>送氣</v>
      </c>
      <c r="N87" s="205" cm="1">
        <f t="array" ref="N87" xml:space="preserve"> MATCH(TRUE, ISNUMBER( SEARCH( RIGHT(小韻資料表[[#This Row],[切語]],1), 切語下字資料表[切語下字]) ), 0)</f>
        <v>17</v>
      </c>
      <c r="O87" s="207" t="str" cm="1">
        <f t="array" ref="O87" xml:space="preserve"> INDEX(切語下字資料表[韻母], 小韻資料表[[#This Row],[下字表識別號]])</f>
        <v>江開2</v>
      </c>
      <c r="P87" s="207" t="str" cm="1">
        <f t="array" ref="P87" xml:space="preserve"> INDEX(切語下字資料表[韻母拼音碼], 小韻資料表[[#This Row],[下字表識別號]])</f>
        <v>ang</v>
      </c>
      <c r="Q87" s="210" t="str" cm="1">
        <f t="array" ref="Q87" xml:space="preserve"> INDEX(設定表!$C$19:$C$23, INT( LEFT(小韻資料表[[#This Row],[目次編碼]],1) ))</f>
        <v>平</v>
      </c>
      <c r="R87" s="210">
        <f xml:space="preserve">  INDEX(設定表!$C$8:$C$15, MATCH( (RIGHT(小韻資料表[[#This Row],[清濁]]) &amp; 小韻資料表[[#This Row],[調]]), 設定表!$B$8:$B$15, 0))</f>
        <v>1</v>
      </c>
      <c r="S87" s="205" t="s">
        <v>309</v>
      </c>
      <c r="T87" s="205" t="s">
        <v>309</v>
      </c>
      <c r="U87" s="226" t="s">
        <v>309</v>
      </c>
      <c r="V87" s="146" t="s">
        <v>309</v>
      </c>
      <c r="X87" s="135"/>
      <c r="Y87" s="135"/>
      <c r="AA87" s="135"/>
      <c r="AB87" s="134"/>
      <c r="AC87" s="135"/>
      <c r="AD87" s="135"/>
      <c r="AH87" s="135"/>
      <c r="AI87" s="135"/>
    </row>
    <row r="88" spans="1:35" ht="31.5">
      <c r="A88" s="205">
        <v>84</v>
      </c>
      <c r="B88" s="206" t="s">
        <v>1754</v>
      </c>
      <c r="C88" s="207" t="str">
        <f xml:space="preserve"> _xlfn.CONCAT(小韻資料表[[#This Row],[聲母拼音碼]],小韻資料表[[#This Row],[韻母拼音碼]],小韻資料表[[#This Row],[調號]])</f>
        <v>tang1</v>
      </c>
      <c r="D88" s="206" t="s">
        <v>1755</v>
      </c>
      <c r="E88" s="208" t="s">
        <v>335</v>
      </c>
      <c r="F88" s="205">
        <v>16</v>
      </c>
      <c r="G88" s="209" t="s">
        <v>1756</v>
      </c>
      <c r="H88" s="205">
        <f xml:space="preserve"> LEN(小韻資料表[[#This Row],[小韻字集]])</f>
        <v>3</v>
      </c>
      <c r="I88" s="205" cm="1">
        <f t="array" ref="I88" xml:space="preserve"> MATCH(TRUE, ISNUMBER( SEARCH( LEFT(小韻資料表[[#This Row],[切語]],1), 切語上字資料表[切語上字]) ), 0)</f>
        <v>5</v>
      </c>
      <c r="J88" s="210" t="str" cm="1">
        <f t="array" ref="J88" xml:space="preserve"> INDEX(切語上字資料表[聲母], 小韻資料表[[#This Row],[上字表識別號]])</f>
        <v>端</v>
      </c>
      <c r="K88" s="210" t="str" cm="1">
        <f t="array" ref="K88" xml:space="preserve"> INDEX(切語上字資料表[聲母拼音碼], 小韻資料表[[#This Row],[上字表識別號]])</f>
        <v>t</v>
      </c>
      <c r="L88" s="210" t="str" cm="1">
        <f t="array" ref="L88" xml:space="preserve"> INDEX(切語上字資料表[清濁], 小韻資料表[[#This Row],[上字表識別號]])</f>
        <v>全清</v>
      </c>
      <c r="M88" s="223" t="str" cm="1">
        <f t="array" ref="M88" xml:space="preserve"> INDEX(切語上字資料表[發送收], 小韻資料表[[#This Row],[上字表識別號]])</f>
        <v>發聲</v>
      </c>
      <c r="N88" s="205" cm="1">
        <f t="array" ref="N88" xml:space="preserve"> MATCH(TRUE, ISNUMBER( SEARCH( RIGHT(小韻資料表[[#This Row],[切語]],1), 切語下字資料表[切語下字]) ), 0)</f>
        <v>17</v>
      </c>
      <c r="O88" s="207" t="str" cm="1">
        <f t="array" ref="O88" xml:space="preserve"> INDEX(切語下字資料表[韻母], 小韻資料表[[#This Row],[下字表識別號]])</f>
        <v>江開2</v>
      </c>
      <c r="P88" s="207" t="str" cm="1">
        <f t="array" ref="P88" xml:space="preserve"> INDEX(切語下字資料表[韻母拼音碼], 小韻資料表[[#This Row],[下字表識別號]])</f>
        <v>ang</v>
      </c>
      <c r="Q88" s="210" t="str" cm="1">
        <f t="array" ref="Q88" xml:space="preserve"> INDEX(設定表!$C$19:$C$23, INT( LEFT(小韻資料表[[#This Row],[目次編碼]],1) ))</f>
        <v>平</v>
      </c>
      <c r="R88" s="210">
        <f xml:space="preserve">  INDEX(設定表!$C$8:$C$15, MATCH( (RIGHT(小韻資料表[[#This Row],[清濁]]) &amp; 小韻資料表[[#This Row],[調]]), 設定表!$B$8:$B$15, 0))</f>
        <v>1</v>
      </c>
      <c r="S88" s="205" t="s">
        <v>309</v>
      </c>
      <c r="T88" s="205" t="s">
        <v>309</v>
      </c>
      <c r="U88" s="226" t="s">
        <v>309</v>
      </c>
      <c r="V88" s="147" t="s">
        <v>309</v>
      </c>
      <c r="X88" s="135"/>
      <c r="Y88" s="135"/>
      <c r="AA88" s="135"/>
      <c r="AB88" s="134"/>
      <c r="AC88" s="135"/>
      <c r="AD88" s="135"/>
      <c r="AH88" s="135"/>
      <c r="AI88" s="135"/>
    </row>
    <row r="89" spans="1:35" ht="31.5">
      <c r="A89" s="205">
        <v>85</v>
      </c>
      <c r="B89" s="206" t="s">
        <v>1757</v>
      </c>
      <c r="C89" s="207" t="str">
        <f xml:space="preserve"> _xlfn.CONCAT(小韻資料表[[#This Row],[聲母拼音碼]],小韻資料表[[#This Row],[韻母拼音碼]],小韻資料表[[#This Row],[調號]])</f>
        <v>gang5</v>
      </c>
      <c r="D89" s="206" t="s">
        <v>1600</v>
      </c>
      <c r="E89" s="208" t="s">
        <v>335</v>
      </c>
      <c r="F89" s="205">
        <v>17</v>
      </c>
      <c r="G89" s="209" t="s">
        <v>1600</v>
      </c>
      <c r="H89" s="205">
        <f xml:space="preserve"> LEN(小韻資料表[[#This Row],[小韻字集]])</f>
        <v>1</v>
      </c>
      <c r="I89" s="205" cm="1">
        <f t="array" ref="I89" xml:space="preserve"> MATCH(TRUE, ISNUMBER( SEARCH( LEFT(小韻資料表[[#This Row],[切語]],1), 切語上字資料表[切語上字]) ), 0)</f>
        <v>4</v>
      </c>
      <c r="J89" s="210" t="str" cm="1">
        <f t="array" ref="J89" xml:space="preserve"> INDEX(切語上字資料表[聲母], 小韻資料表[[#This Row],[上字表識別號]])</f>
        <v>疑</v>
      </c>
      <c r="K89" s="210" t="str" cm="1">
        <f t="array" ref="K89" xml:space="preserve"> INDEX(切語上字資料表[聲母拼音碼], 小韻資料表[[#This Row],[上字表識別號]])</f>
        <v>g</v>
      </c>
      <c r="L89" s="210" t="str" cm="1">
        <f t="array" ref="L89" xml:space="preserve"> INDEX(切語上字資料表[清濁], 小韻資料表[[#This Row],[上字表識別號]])</f>
        <v>次濁</v>
      </c>
      <c r="M89" s="223" t="str" cm="1">
        <f t="array" ref="M89" xml:space="preserve"> INDEX(切語上字資料表[發送收], 小韻資料表[[#This Row],[上字表識別號]])</f>
        <v>收聲</v>
      </c>
      <c r="N89" s="205" cm="1">
        <f t="array" ref="N89" xml:space="preserve"> MATCH(TRUE, ISNUMBER( SEARCH( RIGHT(小韻資料表[[#This Row],[切語]],1), 切語下字資料表[切語下字]) ), 0)</f>
        <v>17</v>
      </c>
      <c r="O89" s="207" t="str" cm="1">
        <f t="array" ref="O89" xml:space="preserve"> INDEX(切語下字資料表[韻母], 小韻資料表[[#This Row],[下字表識別號]])</f>
        <v>江開2</v>
      </c>
      <c r="P89" s="207" t="str" cm="1">
        <f t="array" ref="P89" xml:space="preserve"> INDEX(切語下字資料表[韻母拼音碼], 小韻資料表[[#This Row],[下字表識別號]])</f>
        <v>ang</v>
      </c>
      <c r="Q89" s="210" t="str" cm="1">
        <f t="array" ref="Q89" xml:space="preserve"> INDEX(設定表!$C$19:$C$23, INT( LEFT(小韻資料表[[#This Row],[目次編碼]],1) ))</f>
        <v>平</v>
      </c>
      <c r="R89" s="210">
        <f xml:space="preserve">  INDEX(設定表!$C$8:$C$15, MATCH( (RIGHT(小韻資料表[[#This Row],[清濁]]) &amp; 小韻資料表[[#This Row],[調]]), 設定表!$B$8:$B$15, 0))</f>
        <v>5</v>
      </c>
      <c r="S89" s="205" t="s">
        <v>309</v>
      </c>
      <c r="T89" s="205" t="s">
        <v>309</v>
      </c>
      <c r="U89" s="226" t="s">
        <v>309</v>
      </c>
      <c r="V89" s="146" t="s">
        <v>309</v>
      </c>
      <c r="X89" s="135"/>
      <c r="Y89" s="135"/>
      <c r="AA89" s="135"/>
      <c r="AB89" s="134"/>
      <c r="AC89" s="135"/>
      <c r="AD89" s="135"/>
      <c r="AH89" s="135"/>
      <c r="AI89" s="135"/>
    </row>
    <row r="90" spans="1:35" ht="31.5">
      <c r="A90" s="205">
        <v>86</v>
      </c>
      <c r="B90" s="206" t="s">
        <v>1758</v>
      </c>
      <c r="C90" s="207" t="str">
        <f xml:space="preserve"> _xlfn.CONCAT(小韻資料表[[#This Row],[聲母拼音碼]],小韻資料表[[#This Row],[韻母拼音碼]],小韻資料表[[#This Row],[調號]])</f>
        <v>cang5</v>
      </c>
      <c r="D90" s="206" t="s">
        <v>1759</v>
      </c>
      <c r="E90" s="208" t="s">
        <v>335</v>
      </c>
      <c r="F90" s="205">
        <v>18</v>
      </c>
      <c r="G90" s="209" t="s">
        <v>1760</v>
      </c>
      <c r="H90" s="205">
        <f xml:space="preserve"> LEN(小韻資料表[[#This Row],[小韻字集]])</f>
        <v>5</v>
      </c>
      <c r="I90" s="205" cm="1">
        <f t="array" ref="I90" xml:space="preserve"> MATCH(TRUE, ISNUMBER( SEARCH( LEFT(小韻資料表[[#This Row],[切語]],1), 切語上字資料表[切語上字]) ), 0)</f>
        <v>28</v>
      </c>
      <c r="J90" s="210" t="str" cm="1">
        <f t="array" ref="J90" xml:space="preserve"> INDEX(切語上字資料表[聲母], 小韻資料表[[#This Row],[上字表識別號]])</f>
        <v>床</v>
      </c>
      <c r="K90" s="210" t="str" cm="1">
        <f t="array" ref="K90" xml:space="preserve"> INDEX(切語上字資料表[聲母拼音碼], 小韻資料表[[#This Row],[上字表識別號]])</f>
        <v>c</v>
      </c>
      <c r="L90" s="210" t="str" cm="1">
        <f t="array" ref="L90" xml:space="preserve"> INDEX(切語上字資料表[清濁], 小韻資料表[[#This Row],[上字表識別號]])</f>
        <v>全濁</v>
      </c>
      <c r="M90" s="223" cm="1">
        <f t="array" ref="M90" xml:space="preserve"> INDEX(切語上字資料表[發送收], 小韻資料表[[#This Row],[上字表識別號]])</f>
        <v>0</v>
      </c>
      <c r="N90" s="205" cm="1">
        <f t="array" ref="N90" xml:space="preserve"> MATCH(TRUE, ISNUMBER( SEARCH( RIGHT(小韻資料表[[#This Row],[切語]],1), 切語下字資料表[切語下字]) ), 0)</f>
        <v>17</v>
      </c>
      <c r="O90" s="207" t="str" cm="1">
        <f t="array" ref="O90" xml:space="preserve"> INDEX(切語下字資料表[韻母], 小韻資料表[[#This Row],[下字表識別號]])</f>
        <v>江開2</v>
      </c>
      <c r="P90" s="207" t="str" cm="1">
        <f t="array" ref="P90" xml:space="preserve"> INDEX(切語下字資料表[韻母拼音碼], 小韻資料表[[#This Row],[下字表識別號]])</f>
        <v>ang</v>
      </c>
      <c r="Q90" s="210" t="str" cm="1">
        <f t="array" ref="Q90" xml:space="preserve"> INDEX(設定表!$C$19:$C$23, INT( LEFT(小韻資料表[[#This Row],[目次編碼]],1) ))</f>
        <v>平</v>
      </c>
      <c r="R90" s="210">
        <f xml:space="preserve">  INDEX(設定表!$C$8:$C$15, MATCH( (RIGHT(小韻資料表[[#This Row],[清濁]]) &amp; 小韻資料表[[#This Row],[調]]), 設定表!$B$8:$B$15, 0))</f>
        <v>5</v>
      </c>
      <c r="S90" s="205" t="s">
        <v>309</v>
      </c>
      <c r="T90" s="205" t="s">
        <v>309</v>
      </c>
      <c r="U90" s="226" t="s">
        <v>309</v>
      </c>
      <c r="V90" s="147" t="s">
        <v>309</v>
      </c>
      <c r="X90" s="135"/>
      <c r="Y90" s="135"/>
      <c r="AA90" s="135"/>
      <c r="AB90" s="134"/>
      <c r="AC90" s="135"/>
      <c r="AD90" s="135"/>
      <c r="AH90" s="135"/>
      <c r="AI90" s="135"/>
    </row>
    <row r="91" spans="1:35" ht="63">
      <c r="A91" s="205">
        <v>87</v>
      </c>
      <c r="B91" s="206" t="s">
        <v>1761</v>
      </c>
      <c r="C91" s="207" t="str">
        <f xml:space="preserve"> _xlfn.CONCAT(小韻資料表[[#This Row],[聲母拼音碼]],小韻資料表[[#This Row],[韻母拼音碼]],小韻資料表[[#This Row],[調號]])</f>
        <v>ci1</v>
      </c>
      <c r="D91" s="206" t="s">
        <v>354</v>
      </c>
      <c r="E91" s="208" t="s">
        <v>352</v>
      </c>
      <c r="F91" s="205">
        <v>1</v>
      </c>
      <c r="G91" s="209" t="s">
        <v>1762</v>
      </c>
      <c r="H91" s="205">
        <f xml:space="preserve"> LEN(小韻資料表[[#This Row],[小韻字集]])</f>
        <v>34</v>
      </c>
      <c r="I91" s="205" cm="1">
        <f t="array" ref="I91" xml:space="preserve"> MATCH(TRUE, ISNUMBER( SEARCH( LEFT(小韻資料表[[#This Row],[切語]],1), 切語上字資料表[切語上字]) ), 0)</f>
        <v>30</v>
      </c>
      <c r="J91" s="210" t="str" cm="1">
        <f t="array" ref="J91" xml:space="preserve"> INDEX(切語上字資料表[聲母], 小韻資料表[[#This Row],[上字表識別號]])</f>
        <v>照</v>
      </c>
      <c r="K91" s="210" t="str" cm="1">
        <f t="array" ref="K91" xml:space="preserve"> INDEX(切語上字資料表[聲母拼音碼], 小韻資料表[[#This Row],[上字表識別號]])</f>
        <v>c</v>
      </c>
      <c r="L91" s="210" t="str" cm="1">
        <f t="array" ref="L91" xml:space="preserve"> INDEX(切語上字資料表[清濁], 小韻資料表[[#This Row],[上字表識別號]])</f>
        <v>全清</v>
      </c>
      <c r="M91" s="223" t="str" cm="1">
        <f t="array" ref="M91" xml:space="preserve"> INDEX(切語上字資料表[發送收], 小韻資料表[[#This Row],[上字表識別號]])</f>
        <v>發聲</v>
      </c>
      <c r="N91" s="205" cm="1">
        <f t="array" ref="N91" xml:space="preserve"> MATCH(TRUE, ISNUMBER( SEARCH( RIGHT(小韻資料表[[#This Row],[切語]],1), 切語下字資料表[切語下字]) ), 0)</f>
        <v>21</v>
      </c>
      <c r="O91" s="207" t="str" cm="1">
        <f t="array" ref="O91" xml:space="preserve"> INDEX(切語下字資料表[韻母], 小韻資料表[[#This Row],[下字表識別號]])</f>
        <v>支開3</v>
      </c>
      <c r="P91" s="207" t="str" cm="1">
        <f t="array" ref="P91" xml:space="preserve"> INDEX(切語下字資料表[韻母拼音碼], 小韻資料表[[#This Row],[下字表識別號]])</f>
        <v>i</v>
      </c>
      <c r="Q91" s="210" t="str" cm="1">
        <f t="array" ref="Q91" xml:space="preserve"> INDEX(設定表!$C$19:$C$23, INT( LEFT(小韻資料表[[#This Row],[目次編碼]],1) ))</f>
        <v>平</v>
      </c>
      <c r="R91" s="210">
        <f xml:space="preserve">  INDEX(設定表!$C$8:$C$15, MATCH( (RIGHT(小韻資料表[[#This Row],[清濁]]) &amp; 小韻資料表[[#This Row],[調]]), 設定表!$B$8:$B$15, 0))</f>
        <v>1</v>
      </c>
      <c r="S91" s="205" t="s">
        <v>309</v>
      </c>
      <c r="T91" s="205" t="s">
        <v>309</v>
      </c>
      <c r="U91" s="226" t="s">
        <v>1763</v>
      </c>
      <c r="V91" s="146" t="s">
        <v>309</v>
      </c>
      <c r="X91" s="135"/>
      <c r="Y91" s="135"/>
      <c r="AA91" s="135"/>
      <c r="AB91" s="134"/>
      <c r="AC91" s="135"/>
      <c r="AD91" s="135"/>
      <c r="AH91" s="135"/>
      <c r="AI91" s="135"/>
    </row>
    <row r="92" spans="1:35" ht="63">
      <c r="A92" s="205">
        <v>88</v>
      </c>
      <c r="B92" s="206" t="s">
        <v>1764</v>
      </c>
      <c r="C92" s="207" t="str">
        <f xml:space="preserve"> _xlfn.CONCAT(小韻資料表[[#This Row],[聲母拼音碼]],小韻資料表[[#This Row],[韻母拼音碼]],小韻資料表[[#This Row],[調號]])</f>
        <v>Øi5</v>
      </c>
      <c r="D92" s="206" t="s">
        <v>1765</v>
      </c>
      <c r="E92" s="208" t="s">
        <v>352</v>
      </c>
      <c r="F92" s="205">
        <v>2</v>
      </c>
      <c r="G92" s="209" t="s">
        <v>1766</v>
      </c>
      <c r="H92" s="205">
        <f xml:space="preserve"> LEN(小韻資料表[[#This Row],[小韻字集]])</f>
        <v>38</v>
      </c>
      <c r="I92" s="205" cm="1">
        <f t="array" ref="I92" xml:space="preserve"> MATCH(TRUE, ISNUMBER( SEARCH( LEFT(小韻資料表[[#This Row],[切語]],1), 切語上字資料表[切語上字]) ), 0)</f>
        <v>39</v>
      </c>
      <c r="J92" s="210" t="str" cm="1">
        <f t="array" ref="J92" xml:space="preserve"> INDEX(切語上字資料表[聲母], 小韻資料表[[#This Row],[上字表識別號]])</f>
        <v>喻</v>
      </c>
      <c r="K92" s="210" t="str" cm="1">
        <f t="array" ref="K92" xml:space="preserve"> INDEX(切語上字資料表[聲母拼音碼], 小韻資料表[[#This Row],[上字表識別號]])</f>
        <v>Ø</v>
      </c>
      <c r="L92" s="210" t="str" cm="1">
        <f t="array" ref="L92" xml:space="preserve"> INDEX(切語上字資料表[清濁], 小韻資料表[[#This Row],[上字表識別號]])</f>
        <v>次濁</v>
      </c>
      <c r="M92" s="223" t="str" cm="1">
        <f t="array" ref="M92" xml:space="preserve"> INDEX(切語上字資料表[發送收], 小韻資料表[[#This Row],[上字表識別號]])</f>
        <v>發聲</v>
      </c>
      <c r="N92" s="205" cm="1">
        <f t="array" ref="N92" xml:space="preserve"> MATCH(TRUE, ISNUMBER( SEARCH( RIGHT(小韻資料表[[#This Row],[切語]],1), 切語下字資料表[切語下字]) ), 0)</f>
        <v>21</v>
      </c>
      <c r="O92" s="207" t="str" cm="1">
        <f t="array" ref="O92" xml:space="preserve"> INDEX(切語下字資料表[韻母], 小韻資料表[[#This Row],[下字表識別號]])</f>
        <v>支開3</v>
      </c>
      <c r="P92" s="207" t="str" cm="1">
        <f t="array" ref="P92" xml:space="preserve"> INDEX(切語下字資料表[韻母拼音碼], 小韻資料表[[#This Row],[下字表識別號]])</f>
        <v>i</v>
      </c>
      <c r="Q92" s="210" t="str" cm="1">
        <f t="array" ref="Q92" xml:space="preserve"> INDEX(設定表!$C$19:$C$23, INT( LEFT(小韻資料表[[#This Row],[目次編碼]],1) ))</f>
        <v>平</v>
      </c>
      <c r="R92" s="210">
        <f xml:space="preserve">  INDEX(設定表!$C$8:$C$15, MATCH( (RIGHT(小韻資料表[[#This Row],[清濁]]) &amp; 小韻資料表[[#This Row],[調]]), 設定表!$B$8:$B$15, 0))</f>
        <v>5</v>
      </c>
      <c r="S92" s="205" t="s">
        <v>309</v>
      </c>
      <c r="T92" s="205" t="s">
        <v>309</v>
      </c>
      <c r="U92" s="226" t="s">
        <v>1767</v>
      </c>
      <c r="V92" s="147" t="s">
        <v>309</v>
      </c>
      <c r="X92" s="135"/>
      <c r="Y92" s="135"/>
      <c r="AA92" s="135"/>
      <c r="AB92" s="134"/>
      <c r="AC92" s="135"/>
      <c r="AD92" s="135"/>
      <c r="AH92" s="135"/>
      <c r="AI92" s="135"/>
    </row>
    <row r="93" spans="1:35" ht="31.5">
      <c r="A93" s="205">
        <v>89</v>
      </c>
      <c r="B93" s="206" t="s">
        <v>1768</v>
      </c>
      <c r="C93" s="207" t="str">
        <f xml:space="preserve"> _xlfn.CONCAT(小韻資料表[[#This Row],[聲母拼音碼]],小韻資料表[[#This Row],[韻母拼音碼]],小韻資料表[[#This Row],[調號]])</f>
        <v>Øi5</v>
      </c>
      <c r="D93" s="206" t="s">
        <v>1769</v>
      </c>
      <c r="E93" s="208" t="s">
        <v>352</v>
      </c>
      <c r="F93" s="205">
        <v>3</v>
      </c>
      <c r="G93" s="209" t="s">
        <v>1770</v>
      </c>
      <c r="H93" s="205">
        <f xml:space="preserve"> LEN(小韻資料表[[#This Row],[小韻字集]])</f>
        <v>7</v>
      </c>
      <c r="I93" s="205" cm="1">
        <f t="array" ref="I93" xml:space="preserve"> MATCH(TRUE, ISNUMBER( SEARCH( LEFT(小韻資料表[[#This Row],[切語]],1), 切語上字資料表[切語上字]) ), 0)</f>
        <v>38</v>
      </c>
      <c r="J93" s="210" t="str" cm="1">
        <f t="array" ref="J93" xml:space="preserve"> INDEX(切語上字資料表[聲母], 小韻資料表[[#This Row],[上字表識別號]])</f>
        <v>為</v>
      </c>
      <c r="K93" s="210" t="str" cm="1">
        <f t="array" ref="K93" xml:space="preserve"> INDEX(切語上字資料表[聲母拼音碼], 小韻資料表[[#This Row],[上字表識別號]])</f>
        <v>Ø</v>
      </c>
      <c r="L93" s="210" t="str" cm="1">
        <f t="array" ref="L93" xml:space="preserve"> INDEX(切語上字資料表[清濁], 小韻資料表[[#This Row],[上字表識別號]])</f>
        <v>次濁</v>
      </c>
      <c r="M93" s="223" t="str" cm="1">
        <f t="array" ref="M93" xml:space="preserve"> INDEX(切語上字資料表[發送收], 小韻資料表[[#This Row],[上字表識別號]])</f>
        <v>發聲</v>
      </c>
      <c r="N93" s="205" cm="1">
        <f t="array" ref="N93" xml:space="preserve"> MATCH(TRUE, ISNUMBER( SEARCH( RIGHT(小韻資料表[[#This Row],[切語]],1), 切語下字資料表[切語下字]) ), 0)</f>
        <v>21</v>
      </c>
      <c r="O93" s="207" t="str" cm="1">
        <f t="array" ref="O93" xml:space="preserve"> INDEX(切語下字資料表[韻母], 小韻資料表[[#This Row],[下字表識別號]])</f>
        <v>支開3</v>
      </c>
      <c r="P93" s="207" t="str" cm="1">
        <f t="array" ref="P93" xml:space="preserve"> INDEX(切語下字資料表[韻母拼音碼], 小韻資料表[[#This Row],[下字表識別號]])</f>
        <v>i</v>
      </c>
      <c r="Q93" s="210" t="str" cm="1">
        <f t="array" ref="Q93" xml:space="preserve"> INDEX(設定表!$C$19:$C$23, INT( LEFT(小韻資料表[[#This Row],[目次編碼]],1) ))</f>
        <v>平</v>
      </c>
      <c r="R93" s="210">
        <f xml:space="preserve">  INDEX(設定表!$C$8:$C$15, MATCH( (RIGHT(小韻資料表[[#This Row],[清濁]]) &amp; 小韻資料表[[#This Row],[調]]), 設定表!$B$8:$B$15, 0))</f>
        <v>5</v>
      </c>
      <c r="S93" s="205" t="s">
        <v>309</v>
      </c>
      <c r="T93" s="205" t="s">
        <v>309</v>
      </c>
      <c r="U93" s="226" t="s">
        <v>309</v>
      </c>
      <c r="V93" s="146" t="s">
        <v>309</v>
      </c>
      <c r="X93" s="135"/>
      <c r="Y93" s="135"/>
      <c r="AA93" s="135"/>
      <c r="AB93" s="134"/>
      <c r="AC93" s="135"/>
      <c r="AD93" s="135"/>
      <c r="AH93" s="135"/>
      <c r="AI93" s="135"/>
    </row>
    <row r="94" spans="1:35" ht="31.5">
      <c r="A94" s="205">
        <v>90</v>
      </c>
      <c r="B94" s="206" t="s">
        <v>1771</v>
      </c>
      <c r="C94" s="207" t="str">
        <f xml:space="preserve"> _xlfn.CONCAT(小韻資料表[[#This Row],[聲母拼音碼]],小韻資料表[[#This Row],[韻母拼音碼]],小韻資料表[[#This Row],[調號]])</f>
        <v>kui1</v>
      </c>
      <c r="D94" s="206" t="s">
        <v>1772</v>
      </c>
      <c r="E94" s="208" t="s">
        <v>352</v>
      </c>
      <c r="F94" s="205">
        <v>4</v>
      </c>
      <c r="G94" s="209" t="s">
        <v>1773</v>
      </c>
      <c r="H94" s="205">
        <f xml:space="preserve"> LEN(小韻資料表[[#This Row],[小韻字集]])</f>
        <v>2</v>
      </c>
      <c r="I94" s="205" cm="1">
        <f t="array" ref="I94" xml:space="preserve"> MATCH(TRUE, ISNUMBER( SEARCH( LEFT(小韻資料表[[#This Row],[切語]],1), 切語上字資料表[切語上字]) ), 0)</f>
        <v>1</v>
      </c>
      <c r="J94" s="210" t="str" cm="1">
        <f t="array" ref="J94" xml:space="preserve"> INDEX(切語上字資料表[聲母], 小韻資料表[[#This Row],[上字表識別號]])</f>
        <v>見</v>
      </c>
      <c r="K94" s="210" t="str" cm="1">
        <f t="array" ref="K94" xml:space="preserve"> INDEX(切語上字資料表[聲母拼音碼], 小韻資料表[[#This Row],[上字表識別號]])</f>
        <v>k</v>
      </c>
      <c r="L94" s="210" t="str" cm="1">
        <f t="array" ref="L94" xml:space="preserve"> INDEX(切語上字資料表[清濁], 小韻資料表[[#This Row],[上字表識別號]])</f>
        <v>全清</v>
      </c>
      <c r="M94" s="223" t="str" cm="1">
        <f t="array" ref="M94" xml:space="preserve"> INDEX(切語上字資料表[發送收], 小韻資料表[[#This Row],[上字表識別號]])</f>
        <v>發聲</v>
      </c>
      <c r="N94" s="205" cm="1">
        <f t="array" ref="N94" xml:space="preserve"> MATCH(TRUE, ISNUMBER( SEARCH( RIGHT(小韻資料表[[#This Row],[切語]],1), 切語下字資料表[切語下字]) ), 0)</f>
        <v>25</v>
      </c>
      <c r="O94" s="207" t="str" cm="1">
        <f t="array" ref="O94" xml:space="preserve"> INDEX(切語下字資料表[韻母], 小韻資料表[[#This Row],[下字表識別號]])</f>
        <v>支合3</v>
      </c>
      <c r="P94" s="207" t="str" cm="1">
        <f t="array" ref="P94" xml:space="preserve"> INDEX(切語下字資料表[韻母拼音碼], 小韻資料表[[#This Row],[下字表識別號]])</f>
        <v>ui</v>
      </c>
      <c r="Q94" s="210" t="str" cm="1">
        <f t="array" ref="Q94" xml:space="preserve"> INDEX(設定表!$C$19:$C$23, INT( LEFT(小韻資料表[[#This Row],[目次編碼]],1) ))</f>
        <v>平</v>
      </c>
      <c r="R94" s="210">
        <f xml:space="preserve">  INDEX(設定表!$C$8:$C$15, MATCH( (RIGHT(小韻資料表[[#This Row],[清濁]]) &amp; 小韻資料表[[#This Row],[調]]), 設定表!$B$8:$B$15, 0))</f>
        <v>1</v>
      </c>
      <c r="S94" s="205" t="s">
        <v>309</v>
      </c>
      <c r="T94" s="205" t="s">
        <v>309</v>
      </c>
      <c r="U94" s="226" t="s">
        <v>1774</v>
      </c>
      <c r="V94" s="147" t="s">
        <v>309</v>
      </c>
      <c r="X94" s="135"/>
      <c r="Y94" s="135"/>
      <c r="AA94" s="135"/>
      <c r="AB94" s="134"/>
      <c r="AC94" s="135"/>
      <c r="AD94" s="135"/>
      <c r="AH94" s="135"/>
      <c r="AI94" s="135"/>
    </row>
    <row r="95" spans="1:35" ht="31.5">
      <c r="A95" s="205">
        <v>91</v>
      </c>
      <c r="B95" s="206" t="s">
        <v>1775</v>
      </c>
      <c r="C95" s="207" t="str">
        <f xml:space="preserve"> _xlfn.CONCAT(小韻資料表[[#This Row],[聲母拼音碼]],小韻資料表[[#This Row],[韻母拼音碼]],小韻資料表[[#This Row],[調號]])</f>
        <v>hui1</v>
      </c>
      <c r="D95" s="206" t="s">
        <v>1776</v>
      </c>
      <c r="E95" s="208" t="s">
        <v>352</v>
      </c>
      <c r="F95" s="205">
        <v>5</v>
      </c>
      <c r="G95" s="209" t="s">
        <v>1777</v>
      </c>
      <c r="H95" s="205">
        <f xml:space="preserve"> LEN(小韻資料表[[#This Row],[小韻字集]])</f>
        <v>8</v>
      </c>
      <c r="I95" s="205" cm="1">
        <f t="array" ref="I95" xml:space="preserve"> MATCH(TRUE, ISNUMBER( SEARCH( LEFT(小韻資料表[[#This Row],[切語]],1), 切語上字資料表[切語上字]) ), 0)</f>
        <v>36</v>
      </c>
      <c r="J95" s="210" t="str" cm="1">
        <f t="array" ref="J95" xml:space="preserve"> INDEX(切語上字資料表[聲母], 小韻資料表[[#This Row],[上字表識別號]])</f>
        <v>曉</v>
      </c>
      <c r="K95" s="210" t="str" cm="1">
        <f t="array" ref="K95" xml:space="preserve"> INDEX(切語上字資料表[聲母拼音碼], 小韻資料表[[#This Row],[上字表識別號]])</f>
        <v>h</v>
      </c>
      <c r="L95" s="210" t="str" cm="1">
        <f t="array" ref="L95" xml:space="preserve"> INDEX(切語上字資料表[清濁], 小韻資料表[[#This Row],[上字表識別號]])</f>
        <v>次清</v>
      </c>
      <c r="M95" s="223" t="str" cm="1">
        <f t="array" ref="M95" xml:space="preserve"> INDEX(切語上字資料表[發送收], 小韻資料表[[#This Row],[上字表識別號]])</f>
        <v>送氣</v>
      </c>
      <c r="N95" s="205" cm="1">
        <f t="array" ref="N95" xml:space="preserve"> MATCH(TRUE, ISNUMBER( SEARCH( RIGHT(小韻資料表[[#This Row],[切語]],1), 切語下字資料表[切語下字]) ), 0)</f>
        <v>25</v>
      </c>
      <c r="O95" s="207" t="str" cm="1">
        <f t="array" ref="O95" xml:space="preserve"> INDEX(切語下字資料表[韻母], 小韻資料表[[#This Row],[下字表識別號]])</f>
        <v>支合3</v>
      </c>
      <c r="P95" s="207" t="str" cm="1">
        <f t="array" ref="P95" xml:space="preserve"> INDEX(切語下字資料表[韻母拼音碼], 小韻資料表[[#This Row],[下字表識別號]])</f>
        <v>ui</v>
      </c>
      <c r="Q95" s="210" t="str" cm="1">
        <f t="array" ref="Q95" xml:space="preserve"> INDEX(設定表!$C$19:$C$23, INT( LEFT(小韻資料表[[#This Row],[目次編碼]],1) ))</f>
        <v>平</v>
      </c>
      <c r="R95" s="210">
        <f xml:space="preserve">  INDEX(設定表!$C$8:$C$15, MATCH( (RIGHT(小韻資料表[[#This Row],[清濁]]) &amp; 小韻資料表[[#This Row],[調]]), 設定表!$B$8:$B$15, 0))</f>
        <v>1</v>
      </c>
      <c r="S95" s="205" t="s">
        <v>309</v>
      </c>
      <c r="T95" s="205" t="s">
        <v>309</v>
      </c>
      <c r="U95" s="226" t="s">
        <v>309</v>
      </c>
      <c r="V95" s="146" t="s">
        <v>309</v>
      </c>
      <c r="X95" s="135"/>
      <c r="Y95" s="135"/>
      <c r="AA95" s="135"/>
      <c r="AB95" s="134"/>
      <c r="AC95" s="135"/>
      <c r="AD95" s="135"/>
      <c r="AH95" s="135"/>
      <c r="AI95" s="135"/>
    </row>
    <row r="96" spans="1:35" ht="31.5">
      <c r="A96" s="205">
        <v>92</v>
      </c>
      <c r="B96" s="206" t="s">
        <v>1778</v>
      </c>
      <c r="C96" s="207" t="str">
        <f xml:space="preserve"> _xlfn.CONCAT(小韻資料表[[#This Row],[聲母拼音碼]],小韻資料表[[#This Row],[韻母拼音碼]],小韻資料表[[#This Row],[調號]])</f>
        <v>Øui1</v>
      </c>
      <c r="D96" s="206" t="s">
        <v>1779</v>
      </c>
      <c r="E96" s="208" t="s">
        <v>352</v>
      </c>
      <c r="F96" s="205">
        <v>6</v>
      </c>
      <c r="G96" s="209" t="s">
        <v>1780</v>
      </c>
      <c r="H96" s="205">
        <f xml:space="preserve"> LEN(小韻資料表[[#This Row],[小韻字集]])</f>
        <v>12</v>
      </c>
      <c r="I96" s="205" cm="1">
        <f t="array" ref="I96" xml:space="preserve"> MATCH(TRUE, ISNUMBER( SEARCH( LEFT(小韻資料表[[#This Row],[切語]],1), 切語上字資料表[切語上字]) ), 0)</f>
        <v>35</v>
      </c>
      <c r="J96" s="210" t="str" cm="1">
        <f t="array" ref="J96" xml:space="preserve"> INDEX(切語上字資料表[聲母], 小韻資料表[[#This Row],[上字表識別號]])</f>
        <v>影</v>
      </c>
      <c r="K96" s="210" t="str" cm="1">
        <f t="array" ref="K96" xml:space="preserve"> INDEX(切語上字資料表[聲母拼音碼], 小韻資料表[[#This Row],[上字表識別號]])</f>
        <v>Ø</v>
      </c>
      <c r="L96" s="210" t="str" cm="1">
        <f t="array" ref="L96" xml:space="preserve"> INDEX(切語上字資料表[清濁], 小韻資料表[[#This Row],[上字表識別號]])</f>
        <v>全清</v>
      </c>
      <c r="M96" s="223" t="str" cm="1">
        <f t="array" ref="M96" xml:space="preserve"> INDEX(切語上字資料表[發送收], 小韻資料表[[#This Row],[上字表識別號]])</f>
        <v>發聲</v>
      </c>
      <c r="N96" s="205" cm="1">
        <f t="array" ref="N96" xml:space="preserve"> MATCH(TRUE, ISNUMBER( SEARCH( RIGHT(小韻資料表[[#This Row],[切語]],1), 切語下字資料表[切語下字]) ), 0)</f>
        <v>25</v>
      </c>
      <c r="O96" s="207" t="str" cm="1">
        <f t="array" ref="O96" xml:space="preserve"> INDEX(切語下字資料表[韻母], 小韻資料表[[#This Row],[下字表識別號]])</f>
        <v>支合3</v>
      </c>
      <c r="P96" s="207" t="str" cm="1">
        <f t="array" ref="P96" xml:space="preserve"> INDEX(切語下字資料表[韻母拼音碼], 小韻資料表[[#This Row],[下字表識別號]])</f>
        <v>ui</v>
      </c>
      <c r="Q96" s="210" t="str" cm="1">
        <f t="array" ref="Q96" xml:space="preserve"> INDEX(設定表!$C$19:$C$23, INT( LEFT(小韻資料表[[#This Row],[目次編碼]],1) ))</f>
        <v>平</v>
      </c>
      <c r="R96" s="210">
        <f xml:space="preserve">  INDEX(設定表!$C$8:$C$15, MATCH( (RIGHT(小韻資料表[[#This Row],[清濁]]) &amp; 小韻資料表[[#This Row],[調]]), 設定表!$B$8:$B$15, 0))</f>
        <v>1</v>
      </c>
      <c r="S96" s="205" t="s">
        <v>309</v>
      </c>
      <c r="T96" s="205" t="s">
        <v>309</v>
      </c>
      <c r="U96" s="226" t="s">
        <v>309</v>
      </c>
      <c r="V96" s="147" t="s">
        <v>309</v>
      </c>
      <c r="X96" s="135"/>
      <c r="Y96" s="135"/>
      <c r="AA96" s="135"/>
      <c r="AB96" s="134"/>
      <c r="AC96" s="135"/>
      <c r="AD96" s="135"/>
      <c r="AH96" s="135"/>
      <c r="AI96" s="135"/>
    </row>
    <row r="97" spans="1:35" ht="31.5">
      <c r="A97" s="205">
        <v>93</v>
      </c>
      <c r="B97" s="206" t="s">
        <v>1781</v>
      </c>
      <c r="C97" s="207" t="str">
        <f xml:space="preserve"> _xlfn.CONCAT(小韻資料表[[#This Row],[聲母拼音碼]],小韻資料表[[#This Row],[韻母拼音碼]],小韻資料表[[#This Row],[調號]])</f>
        <v>mui5</v>
      </c>
      <c r="D97" s="206" t="s">
        <v>1782</v>
      </c>
      <c r="E97" s="208" t="s">
        <v>352</v>
      </c>
      <c r="F97" s="205">
        <v>7</v>
      </c>
      <c r="G97" s="209" t="s">
        <v>1783</v>
      </c>
      <c r="H97" s="205">
        <f xml:space="preserve"> LEN(小韻資料表[[#This Row],[小韻字集]])</f>
        <v>12</v>
      </c>
      <c r="I97" s="205" cm="1">
        <f t="array" ref="I97" xml:space="preserve"> MATCH(TRUE, ISNUMBER( SEARCH( LEFT(小韻資料表[[#This Row],[切語]],1), 切語上字資料表[切語上字]) ), 0)</f>
        <v>16</v>
      </c>
      <c r="J97" s="210" t="str" cm="1">
        <f t="array" ref="J97" xml:space="preserve"> INDEX(切語上字資料表[聲母], 小韻資料表[[#This Row],[上字表識別號]])</f>
        <v>明</v>
      </c>
      <c r="K97" s="210" t="str" cm="1">
        <f t="array" ref="K97" xml:space="preserve"> INDEX(切語上字資料表[聲母拼音碼], 小韻資料表[[#This Row],[上字表識別號]])</f>
        <v>m</v>
      </c>
      <c r="L97" s="210" t="str" cm="1">
        <f t="array" ref="L97" xml:space="preserve"> INDEX(切語上字資料表[清濁], 小韻資料表[[#This Row],[上字表識別號]])</f>
        <v>次濁</v>
      </c>
      <c r="M97" s="223" t="str" cm="1">
        <f t="array" ref="M97" xml:space="preserve"> INDEX(切語上字資料表[發送收], 小韻資料表[[#This Row],[上字表識別號]])</f>
        <v>收聲</v>
      </c>
      <c r="N97" s="205" cm="1">
        <f t="array" ref="N97" xml:space="preserve"> MATCH(TRUE, ISNUMBER( SEARCH( RIGHT(小韻資料表[[#This Row],[切語]],1), 切語下字資料表[切語下字]) ), 0)</f>
        <v>25</v>
      </c>
      <c r="O97" s="207" t="str" cm="1">
        <f t="array" ref="O97" xml:space="preserve"> INDEX(切語下字資料表[韻母], 小韻資料表[[#This Row],[下字表識別號]])</f>
        <v>支合3</v>
      </c>
      <c r="P97" s="207" t="str" cm="1">
        <f t="array" ref="P97" xml:space="preserve"> INDEX(切語下字資料表[韻母拼音碼], 小韻資料表[[#This Row],[下字表識別號]])</f>
        <v>ui</v>
      </c>
      <c r="Q97" s="210" t="str" cm="1">
        <f t="array" ref="Q97" xml:space="preserve"> INDEX(設定表!$C$19:$C$23, INT( LEFT(小韻資料表[[#This Row],[目次編碼]],1) ))</f>
        <v>平</v>
      </c>
      <c r="R97" s="210">
        <f xml:space="preserve">  INDEX(設定表!$C$8:$C$15, MATCH( (RIGHT(小韻資料表[[#This Row],[清濁]]) &amp; 小韻資料表[[#This Row],[調]]), 設定表!$B$8:$B$15, 0))</f>
        <v>5</v>
      </c>
      <c r="S97" s="205" t="s">
        <v>309</v>
      </c>
      <c r="T97" s="205" t="s">
        <v>309</v>
      </c>
      <c r="U97" s="226" t="s">
        <v>309</v>
      </c>
      <c r="V97" s="146" t="s">
        <v>309</v>
      </c>
      <c r="X97" s="135"/>
      <c r="Y97" s="135"/>
      <c r="AA97" s="135"/>
      <c r="AB97" s="134"/>
      <c r="AC97" s="135"/>
      <c r="AD97" s="135"/>
      <c r="AH97" s="135"/>
      <c r="AI97" s="135"/>
    </row>
    <row r="98" spans="1:35" ht="31.5">
      <c r="A98" s="205">
        <v>94</v>
      </c>
      <c r="B98" s="206" t="s">
        <v>1784</v>
      </c>
      <c r="C98" s="207" t="str">
        <f xml:space="preserve"> _xlfn.CONCAT(小韻資料表[[#This Row],[聲母拼音碼]],小韻資料表[[#This Row],[韻母拼音碼]],小韻資料表[[#This Row],[調號]])</f>
        <v>hui1</v>
      </c>
      <c r="D98" s="206" t="s">
        <v>1785</v>
      </c>
      <c r="E98" s="208" t="s">
        <v>352</v>
      </c>
      <c r="F98" s="205">
        <v>8</v>
      </c>
      <c r="G98" s="209" t="s">
        <v>1786</v>
      </c>
      <c r="H98" s="205">
        <f xml:space="preserve"> LEN(小韻資料表[[#This Row],[小韻字集]])</f>
        <v>9</v>
      </c>
      <c r="I98" s="205" cm="1">
        <f t="array" ref="I98" xml:space="preserve"> MATCH(TRUE, ISNUMBER( SEARCH( LEFT(小韻資料表[[#This Row],[切語]],1), 切語上字資料表[切語上字]) ), 0)</f>
        <v>36</v>
      </c>
      <c r="J98" s="210" t="str" cm="1">
        <f t="array" ref="J98" xml:space="preserve"> INDEX(切語上字資料表[聲母], 小韻資料表[[#This Row],[上字表識別號]])</f>
        <v>曉</v>
      </c>
      <c r="K98" s="210" t="str" cm="1">
        <f t="array" ref="K98" xml:space="preserve"> INDEX(切語上字資料表[聲母拼音碼], 小韻資料表[[#This Row],[上字表識別號]])</f>
        <v>h</v>
      </c>
      <c r="L98" s="210" t="str" cm="1">
        <f t="array" ref="L98" xml:space="preserve"> INDEX(切語上字資料表[清濁], 小韻資料表[[#This Row],[上字表識別號]])</f>
        <v>次清</v>
      </c>
      <c r="M98" s="223" t="str" cm="1">
        <f t="array" ref="M98" xml:space="preserve"> INDEX(切語上字資料表[發送收], 小韻資料表[[#This Row],[上字表識別號]])</f>
        <v>送氣</v>
      </c>
      <c r="N98" s="205" cm="1">
        <f t="array" ref="N98" xml:space="preserve"> MATCH(TRUE, ISNUMBER( SEARCH( RIGHT(小韻資料表[[#This Row],[切語]],1), 切語下字資料表[切語下字]) ), 0)</f>
        <v>25</v>
      </c>
      <c r="O98" s="207" t="str" cm="1">
        <f t="array" ref="O98" xml:space="preserve"> INDEX(切語下字資料表[韻母], 小韻資料表[[#This Row],[下字表識別號]])</f>
        <v>支合3</v>
      </c>
      <c r="P98" s="207" t="str" cm="1">
        <f t="array" ref="P98" xml:space="preserve"> INDEX(切語下字資料表[韻母拼音碼], 小韻資料表[[#This Row],[下字表識別號]])</f>
        <v>ui</v>
      </c>
      <c r="Q98" s="210" t="str" cm="1">
        <f t="array" ref="Q98" xml:space="preserve"> INDEX(設定表!$C$19:$C$23, INT( LEFT(小韻資料表[[#This Row],[目次編碼]],1) ))</f>
        <v>平</v>
      </c>
      <c r="R98" s="210">
        <f xml:space="preserve">  INDEX(設定表!$C$8:$C$15, MATCH( (RIGHT(小韻資料表[[#This Row],[清濁]]) &amp; 小韻資料表[[#This Row],[調]]), 設定表!$B$8:$B$15, 0))</f>
        <v>1</v>
      </c>
      <c r="S98" s="205" t="s">
        <v>1787</v>
      </c>
      <c r="T98" s="205" t="s">
        <v>309</v>
      </c>
      <c r="U98" s="226" t="s">
        <v>309</v>
      </c>
      <c r="V98" s="147" t="s">
        <v>309</v>
      </c>
      <c r="X98" s="135"/>
      <c r="Y98" s="135"/>
      <c r="AA98" s="135"/>
      <c r="AB98" s="134"/>
      <c r="AC98" s="135"/>
      <c r="AD98" s="135"/>
      <c r="AH98" s="135"/>
      <c r="AI98" s="135"/>
    </row>
    <row r="99" spans="1:35" ht="31.5">
      <c r="A99" s="205">
        <v>95</v>
      </c>
      <c r="B99" s="206" t="s">
        <v>1788</v>
      </c>
      <c r="C99" s="207" t="str">
        <f xml:space="preserve"> _xlfn.CONCAT(小韻資料表[[#This Row],[聲母拼音碼]],小韻資料表[[#This Row],[韻母拼音碼]],小韻資料表[[#This Row],[調號]])</f>
        <v>tui5</v>
      </c>
      <c r="D99" s="206" t="s">
        <v>1789</v>
      </c>
      <c r="E99" s="208" t="s">
        <v>352</v>
      </c>
      <c r="F99" s="205">
        <v>9</v>
      </c>
      <c r="G99" s="209" t="s">
        <v>1790</v>
      </c>
      <c r="H99" s="205">
        <f xml:space="preserve"> LEN(小韻資料表[[#This Row],[小韻字集]])</f>
        <v>3</v>
      </c>
      <c r="I99" s="205" cm="1">
        <f t="array" ref="I99" xml:space="preserve"> MATCH(TRUE, ISNUMBER( SEARCH( LEFT(小韻資料表[[#This Row],[切語]],1), 切語上字資料表[切語上字]) ), 0)</f>
        <v>11</v>
      </c>
      <c r="J99" s="210" t="str" cm="1">
        <f t="array" ref="J99" xml:space="preserve"> INDEX(切語上字資料表[聲母], 小韻資料表[[#This Row],[上字表識別號]])</f>
        <v>澄</v>
      </c>
      <c r="K99" s="210" t="str" cm="1">
        <f t="array" ref="K99" xml:space="preserve"> INDEX(切語上字資料表[聲母拼音碼], 小韻資料表[[#This Row],[上字表識別號]])</f>
        <v>t</v>
      </c>
      <c r="L99" s="210" t="str" cm="1">
        <f t="array" ref="L99" xml:space="preserve"> INDEX(切語上字資料表[清濁], 小韻資料表[[#This Row],[上字表識別號]])</f>
        <v>全濁</v>
      </c>
      <c r="M99" s="223" cm="1">
        <f t="array" ref="M99" xml:space="preserve"> INDEX(切語上字資料表[發送收], 小韻資料表[[#This Row],[上字表識別號]])</f>
        <v>0</v>
      </c>
      <c r="N99" s="205" cm="1">
        <f t="array" ref="N99" xml:space="preserve"> MATCH(TRUE, ISNUMBER( SEARCH( RIGHT(小韻資料表[[#This Row],[切語]],1), 切語下字資料表[切語下字]) ), 0)</f>
        <v>25</v>
      </c>
      <c r="O99" s="207" t="str" cm="1">
        <f t="array" ref="O99" xml:space="preserve"> INDEX(切語下字資料表[韻母], 小韻資料表[[#This Row],[下字表識別號]])</f>
        <v>支合3</v>
      </c>
      <c r="P99" s="207" t="str" cm="1">
        <f t="array" ref="P99" xml:space="preserve"> INDEX(切語下字資料表[韻母拼音碼], 小韻資料表[[#This Row],[下字表識別號]])</f>
        <v>ui</v>
      </c>
      <c r="Q99" s="210" t="str" cm="1">
        <f t="array" ref="Q99" xml:space="preserve"> INDEX(設定表!$C$19:$C$23, INT( LEFT(小韻資料表[[#This Row],[目次編碼]],1) ))</f>
        <v>平</v>
      </c>
      <c r="R99" s="210">
        <f xml:space="preserve">  INDEX(設定表!$C$8:$C$15, MATCH( (RIGHT(小韻資料表[[#This Row],[清濁]]) &amp; 小韻資料表[[#This Row],[調]]), 設定表!$B$8:$B$15, 0))</f>
        <v>5</v>
      </c>
      <c r="S99" s="205" t="s">
        <v>309</v>
      </c>
      <c r="T99" s="205" t="s">
        <v>309</v>
      </c>
      <c r="U99" s="226" t="s">
        <v>309</v>
      </c>
      <c r="V99" s="146" t="s">
        <v>309</v>
      </c>
      <c r="X99" s="135"/>
      <c r="Y99" s="135"/>
      <c r="AA99" s="135"/>
      <c r="AB99" s="134"/>
      <c r="AC99" s="135"/>
      <c r="AD99" s="135"/>
      <c r="AH99" s="135"/>
      <c r="AI99" s="135"/>
    </row>
    <row r="100" spans="1:35" ht="31.5">
      <c r="A100" s="205">
        <v>96</v>
      </c>
      <c r="B100" s="206" t="s">
        <v>1791</v>
      </c>
      <c r="C100" s="207" t="str">
        <f xml:space="preserve"> _xlfn.CONCAT(小韻資料表[[#This Row],[聲母拼音碼]],小韻資料表[[#This Row],[韻母拼音碼]],小韻資料表[[#This Row],[調號]])</f>
        <v>sui5</v>
      </c>
      <c r="D100" s="206" t="s">
        <v>1792</v>
      </c>
      <c r="E100" s="208" t="s">
        <v>352</v>
      </c>
      <c r="F100" s="205">
        <v>10</v>
      </c>
      <c r="G100" s="209" t="s">
        <v>1793</v>
      </c>
      <c r="H100" s="205">
        <f xml:space="preserve"> LEN(小韻資料表[[#This Row],[小韻字集]])</f>
        <v>15</v>
      </c>
      <c r="I100" s="205" cm="1">
        <f t="array" ref="I100" xml:space="preserve"> MATCH(TRUE, ISNUMBER( SEARCH( LEFT(小韻資料表[[#This Row],[切語]],1), 切語上字資料表[切語上字]) ), 0)</f>
        <v>34</v>
      </c>
      <c r="J100" s="210" t="str" cm="1">
        <f t="array" ref="J100" xml:space="preserve"> INDEX(切語上字資料表[聲母], 小韻資料表[[#This Row],[上字表識別號]])</f>
        <v>禪</v>
      </c>
      <c r="K100" s="210" t="str" cm="1">
        <f t="array" ref="K100" xml:space="preserve"> INDEX(切語上字資料表[聲母拼音碼], 小韻資料表[[#This Row],[上字表識別號]])</f>
        <v>s</v>
      </c>
      <c r="L100" s="210" t="str" cm="1">
        <f t="array" ref="L100" xml:space="preserve"> INDEX(切語上字資料表[清濁], 小韻資料表[[#This Row],[上字表識別號]])</f>
        <v>全濁</v>
      </c>
      <c r="M100" s="223" cm="1">
        <f t="array" ref="M100" xml:space="preserve"> INDEX(切語上字資料表[發送收], 小韻資料表[[#This Row],[上字表識別號]])</f>
        <v>0</v>
      </c>
      <c r="N100" s="205" cm="1">
        <f t="array" ref="N100" xml:space="preserve"> MATCH(TRUE, ISNUMBER( SEARCH( RIGHT(小韻資料表[[#This Row],[切語]],1), 切語下字資料表[切語下字]) ), 0)</f>
        <v>25</v>
      </c>
      <c r="O100" s="207" t="str" cm="1">
        <f t="array" ref="O100" xml:space="preserve"> INDEX(切語下字資料表[韻母], 小韻資料表[[#This Row],[下字表識別號]])</f>
        <v>支合3</v>
      </c>
      <c r="P100" s="207" t="str" cm="1">
        <f t="array" ref="P100" xml:space="preserve"> INDEX(切語下字資料表[韻母拼音碼], 小韻資料表[[#This Row],[下字表識別號]])</f>
        <v>ui</v>
      </c>
      <c r="Q100" s="210" t="str" cm="1">
        <f t="array" ref="Q100" xml:space="preserve"> INDEX(設定表!$C$19:$C$23, INT( LEFT(小韻資料表[[#This Row],[目次編碼]],1) ))</f>
        <v>平</v>
      </c>
      <c r="R100" s="210">
        <f xml:space="preserve">  INDEX(設定表!$C$8:$C$15, MATCH( (RIGHT(小韻資料表[[#This Row],[清濁]]) &amp; 小韻資料表[[#This Row],[調]]), 設定表!$B$8:$B$15, 0))</f>
        <v>5</v>
      </c>
      <c r="S100" s="205" t="s">
        <v>1794</v>
      </c>
      <c r="T100" s="205" t="s">
        <v>1795</v>
      </c>
      <c r="U100" s="226" t="s">
        <v>309</v>
      </c>
      <c r="V100" s="147" t="s">
        <v>309</v>
      </c>
      <c r="X100" s="135"/>
      <c r="Y100" s="135"/>
      <c r="AA100" s="135"/>
      <c r="AB100" s="134"/>
      <c r="AC100" s="135"/>
      <c r="AD100" s="135"/>
      <c r="AH100" s="135"/>
      <c r="AI100" s="135"/>
    </row>
    <row r="101" spans="1:35" ht="31.5">
      <c r="A101" s="205">
        <v>97</v>
      </c>
      <c r="B101" s="206" t="s">
        <v>1796</v>
      </c>
      <c r="C101" s="207" t="str">
        <f xml:space="preserve"> _xlfn.CONCAT(小韻資料表[[#This Row],[聲母拼音碼]],小韻資料表[[#This Row],[韻母拼音碼]],小韻資料表[[#This Row],[調號]])</f>
        <v>lui5</v>
      </c>
      <c r="D101" s="206" t="s">
        <v>1797</v>
      </c>
      <c r="E101" s="208" t="s">
        <v>352</v>
      </c>
      <c r="F101" s="205">
        <v>11</v>
      </c>
      <c r="G101" s="209" t="s">
        <v>1798</v>
      </c>
      <c r="H101" s="205">
        <f xml:space="preserve"> LEN(小韻資料表[[#This Row],[小韻字集]])</f>
        <v>3</v>
      </c>
      <c r="I101" s="205" cm="1">
        <f t="array" ref="I101" xml:space="preserve"> MATCH(TRUE, ISNUMBER( SEARCH( LEFT(小韻資料表[[#This Row],[切語]],1), 切語上字資料表[切語上字]) ), 0)</f>
        <v>40</v>
      </c>
      <c r="J101" s="210" t="str" cm="1">
        <f t="array" ref="J101" xml:space="preserve"> INDEX(切語上字資料表[聲母], 小韻資料表[[#This Row],[上字表識別號]])</f>
        <v>來</v>
      </c>
      <c r="K101" s="210" t="str" cm="1">
        <f t="array" ref="K101" xml:space="preserve"> INDEX(切語上字資料表[聲母拼音碼], 小韻資料表[[#This Row],[上字表識別號]])</f>
        <v>l</v>
      </c>
      <c r="L101" s="210" t="str" cm="1">
        <f t="array" ref="L101" xml:space="preserve"> INDEX(切語上字資料表[清濁], 小韻資料表[[#This Row],[上字表識別號]])</f>
        <v>次濁</v>
      </c>
      <c r="M101" s="223" t="str" cm="1">
        <f t="array" ref="M101" xml:space="preserve"> INDEX(切語上字資料表[發送收], 小韻資料表[[#This Row],[上字表識別號]])</f>
        <v>收聲</v>
      </c>
      <c r="N101" s="205" cm="1">
        <f t="array" ref="N101" xml:space="preserve"> MATCH(TRUE, ISNUMBER( SEARCH( RIGHT(小韻資料表[[#This Row],[切語]],1), 切語下字資料表[切語下字]) ), 0)</f>
        <v>25</v>
      </c>
      <c r="O101" s="207" t="str" cm="1">
        <f t="array" ref="O101" xml:space="preserve"> INDEX(切語下字資料表[韻母], 小韻資料表[[#This Row],[下字表識別號]])</f>
        <v>支合3</v>
      </c>
      <c r="P101" s="207" t="str" cm="1">
        <f t="array" ref="P101" xml:space="preserve"> INDEX(切語下字資料表[韻母拼音碼], 小韻資料表[[#This Row],[下字表識別號]])</f>
        <v>ui</v>
      </c>
      <c r="Q101" s="210" t="str" cm="1">
        <f t="array" ref="Q101" xml:space="preserve"> INDEX(設定表!$C$19:$C$23, INT( LEFT(小韻資料表[[#This Row],[目次編碼]],1) ))</f>
        <v>平</v>
      </c>
      <c r="R101" s="210">
        <f xml:space="preserve">  INDEX(設定表!$C$8:$C$15, MATCH( (RIGHT(小韻資料表[[#This Row],[清濁]]) &amp; 小韻資料表[[#This Row],[調]]), 設定表!$B$8:$B$15, 0))</f>
        <v>5</v>
      </c>
      <c r="S101" s="205" t="s">
        <v>309</v>
      </c>
      <c r="T101" s="205" t="s">
        <v>309</v>
      </c>
      <c r="U101" s="226" t="s">
        <v>1799</v>
      </c>
      <c r="V101" s="146" t="s">
        <v>309</v>
      </c>
      <c r="X101" s="135"/>
      <c r="Y101" s="135"/>
      <c r="AA101" s="135"/>
      <c r="AB101" s="134"/>
      <c r="AC101" s="135"/>
      <c r="AD101" s="135"/>
      <c r="AH101" s="135"/>
      <c r="AI101" s="135"/>
    </row>
    <row r="102" spans="1:35" ht="31.5">
      <c r="A102" s="205">
        <v>98</v>
      </c>
      <c r="B102" s="206" t="s">
        <v>1800</v>
      </c>
      <c r="C102" s="207" t="str">
        <f xml:space="preserve"> _xlfn.CONCAT(小韻資料表[[#This Row],[聲母拼音碼]],小韻資料表[[#This Row],[韻母拼音碼]],小韻資料表[[#This Row],[調號]])</f>
        <v>chui1</v>
      </c>
      <c r="D102" s="206" t="s">
        <v>1801</v>
      </c>
      <c r="E102" s="208" t="s">
        <v>352</v>
      </c>
      <c r="F102" s="205">
        <v>12</v>
      </c>
      <c r="G102" s="209" t="s">
        <v>1802</v>
      </c>
      <c r="H102" s="205">
        <f xml:space="preserve"> LEN(小韻資料表[[#This Row],[小韻字集]])</f>
        <v>3</v>
      </c>
      <c r="I102" s="205" cm="1">
        <f t="array" ref="I102" xml:space="preserve"> MATCH(TRUE, ISNUMBER( SEARCH( LEFT(小韻資料表[[#This Row],[切語]],1), 切語上字資料表[切語上字]) ), 0)</f>
        <v>31</v>
      </c>
      <c r="J102" s="210" t="str" cm="1">
        <f t="array" ref="J102" xml:space="preserve"> INDEX(切語上字資料表[聲母], 小韻資料表[[#This Row],[上字表識別號]])</f>
        <v>穿</v>
      </c>
      <c r="K102" s="210" t="str" cm="1">
        <f t="array" ref="K102" xml:space="preserve"> INDEX(切語上字資料表[聲母拼音碼], 小韻資料表[[#This Row],[上字表識別號]])</f>
        <v>ch</v>
      </c>
      <c r="L102" s="210" t="str" cm="1">
        <f t="array" ref="L102" xml:space="preserve"> INDEX(切語上字資料表[清濁], 小韻資料表[[#This Row],[上字表識別號]])</f>
        <v>次清</v>
      </c>
      <c r="M102" s="223" t="str" cm="1">
        <f t="array" ref="M102" xml:space="preserve"> INDEX(切語上字資料表[發送收], 小韻資料表[[#This Row],[上字表識別號]])</f>
        <v>送氣</v>
      </c>
      <c r="N102" s="205" cm="1">
        <f t="array" ref="N102" xml:space="preserve"> MATCH(TRUE, ISNUMBER( SEARCH( RIGHT(小韻資料表[[#This Row],[切語]],1), 切語下字資料表[切語下字]) ), 0)</f>
        <v>25</v>
      </c>
      <c r="O102" s="207" t="str" cm="1">
        <f t="array" ref="O102" xml:space="preserve"> INDEX(切語下字資料表[韻母], 小韻資料表[[#This Row],[下字表識別號]])</f>
        <v>支合3</v>
      </c>
      <c r="P102" s="207" t="str" cm="1">
        <f t="array" ref="P102" xml:space="preserve"> INDEX(切語下字資料表[韻母拼音碼], 小韻資料表[[#This Row],[下字表識別號]])</f>
        <v>ui</v>
      </c>
      <c r="Q102" s="210" t="str" cm="1">
        <f t="array" ref="Q102" xml:space="preserve"> INDEX(設定表!$C$19:$C$23, INT( LEFT(小韻資料表[[#This Row],[目次編碼]],1) ))</f>
        <v>平</v>
      </c>
      <c r="R102" s="210">
        <f xml:space="preserve">  INDEX(設定表!$C$8:$C$15, MATCH( (RIGHT(小韻資料表[[#This Row],[清濁]]) &amp; 小韻資料表[[#This Row],[調]]), 設定表!$B$8:$B$15, 0))</f>
        <v>1</v>
      </c>
      <c r="S102" s="205" t="s">
        <v>1803</v>
      </c>
      <c r="T102" s="205" t="s">
        <v>309</v>
      </c>
      <c r="U102" s="226" t="s">
        <v>1804</v>
      </c>
      <c r="V102" s="147" t="s">
        <v>309</v>
      </c>
      <c r="X102" s="135"/>
      <c r="Y102" s="135"/>
      <c r="AA102" s="135"/>
      <c r="AB102" s="134"/>
      <c r="AC102" s="135"/>
      <c r="AD102" s="135"/>
      <c r="AH102" s="135"/>
      <c r="AI102" s="135"/>
    </row>
    <row r="103" spans="1:35" ht="31.5">
      <c r="A103" s="205">
        <v>99</v>
      </c>
      <c r="B103" s="206" t="s">
        <v>1805</v>
      </c>
      <c r="C103" s="207" t="str">
        <f xml:space="preserve"> _xlfn.CONCAT(小韻資料表[[#This Row],[聲母拼音碼]],小韻資料表[[#This Row],[韻母拼音碼]],小韻資料表[[#This Row],[調號]])</f>
        <v>hi1</v>
      </c>
      <c r="D103" s="206" t="s">
        <v>1806</v>
      </c>
      <c r="E103" s="208" t="s">
        <v>352</v>
      </c>
      <c r="F103" s="205">
        <v>13</v>
      </c>
      <c r="G103" s="209" t="s">
        <v>1807</v>
      </c>
      <c r="H103" s="205">
        <f xml:space="preserve"> LEN(小韻資料表[[#This Row],[小韻字集]])</f>
        <v>14</v>
      </c>
      <c r="I103" s="205" cm="1">
        <f t="array" ref="I103" xml:space="preserve"> MATCH(TRUE, ISNUMBER( SEARCH( LEFT(小韻資料表[[#This Row],[切語]],1), 切語上字資料表[切語上字]) ), 0)</f>
        <v>18</v>
      </c>
      <c r="J103" s="210" t="str" cm="1">
        <f t="array" ref="J103" xml:space="preserve"> INDEX(切語上字資料表[聲母], 小韻資料表[[#This Row],[上字表識別號]])</f>
        <v>敷</v>
      </c>
      <c r="K103" s="210" t="str" cm="1">
        <f t="array" ref="K103" xml:space="preserve"> INDEX(切語上字資料表[聲母拼音碼], 小韻資料表[[#This Row],[上字表識別號]])</f>
        <v>h</v>
      </c>
      <c r="L103" s="210" t="str" cm="1">
        <f t="array" ref="L103" xml:space="preserve"> INDEX(切語上字資料表[清濁], 小韻資料表[[#This Row],[上字表識別號]])</f>
        <v>次清</v>
      </c>
      <c r="M103" s="223" t="str" cm="1">
        <f t="array" ref="M103" xml:space="preserve"> INDEX(切語上字資料表[發送收], 小韻資料表[[#This Row],[上字表識別號]])</f>
        <v>送氣</v>
      </c>
      <c r="N103" s="205" cm="1">
        <f t="array" ref="N103" xml:space="preserve"> MATCH(TRUE, ISNUMBER( SEARCH( RIGHT(小韻資料表[[#This Row],[切語]],1), 切語下字資料表[切語下字]) ), 0)</f>
        <v>21</v>
      </c>
      <c r="O103" s="207" t="str" cm="1">
        <f t="array" ref="O103" xml:space="preserve"> INDEX(切語下字資料表[韻母], 小韻資料表[[#This Row],[下字表識別號]])</f>
        <v>支開3</v>
      </c>
      <c r="P103" s="207" t="str" cm="1">
        <f t="array" ref="P103" xml:space="preserve"> INDEX(切語下字資料表[韻母拼音碼], 小韻資料表[[#This Row],[下字表識別號]])</f>
        <v>i</v>
      </c>
      <c r="Q103" s="210" t="str" cm="1">
        <f t="array" ref="Q103" xml:space="preserve"> INDEX(設定表!$C$19:$C$23, INT( LEFT(小韻資料表[[#This Row],[目次編碼]],1) ))</f>
        <v>平</v>
      </c>
      <c r="R103" s="210">
        <f xml:space="preserve">  INDEX(設定表!$C$8:$C$15, MATCH( (RIGHT(小韻資料表[[#This Row],[清濁]]) &amp; 小韻資料表[[#This Row],[調]]), 設定表!$B$8:$B$15, 0))</f>
        <v>1</v>
      </c>
      <c r="S103" s="205" t="s">
        <v>1808</v>
      </c>
      <c r="T103" s="205" t="s">
        <v>309</v>
      </c>
      <c r="U103" s="226" t="s">
        <v>309</v>
      </c>
      <c r="V103" s="146" t="s">
        <v>309</v>
      </c>
      <c r="X103" s="135"/>
      <c r="Y103" s="135"/>
      <c r="AA103" s="135"/>
      <c r="AB103" s="134"/>
      <c r="AC103" s="135"/>
      <c r="AD103" s="135"/>
      <c r="AH103" s="135"/>
      <c r="AI103" s="135"/>
    </row>
    <row r="104" spans="1:35" ht="31.5">
      <c r="A104" s="205">
        <v>100</v>
      </c>
      <c r="B104" s="206" t="s">
        <v>1809</v>
      </c>
      <c r="C104" s="207" t="str">
        <f xml:space="preserve"> _xlfn.CONCAT(小韻資料表[[#This Row],[聲母拼音碼]],小韻資料表[[#This Row],[韻母拼音碼]],小韻資料表[[#This Row],[調號]])</f>
        <v>pui1</v>
      </c>
      <c r="D104" s="206" t="s">
        <v>1810</v>
      </c>
      <c r="E104" s="208" t="s">
        <v>352</v>
      </c>
      <c r="F104" s="205">
        <v>14</v>
      </c>
      <c r="G104" s="209" t="s">
        <v>1811</v>
      </c>
      <c r="H104" s="205">
        <f xml:space="preserve"> LEN(小韻資料表[[#This Row],[小韻字集]])</f>
        <v>16</v>
      </c>
      <c r="I104" s="205" cm="1">
        <f t="array" ref="I104" xml:space="preserve"> MATCH(TRUE, ISNUMBER( SEARCH( LEFT(小韻資料表[[#This Row],[切語]],1), 切語上字資料表[切語上字]) ), 0)</f>
        <v>13</v>
      </c>
      <c r="J104" s="210" t="str" cm="1">
        <f t="array" ref="J104" xml:space="preserve"> INDEX(切語上字資料表[聲母], 小韻資料表[[#This Row],[上字表識別號]])</f>
        <v>幫</v>
      </c>
      <c r="K104" s="210" t="str" cm="1">
        <f t="array" ref="K104" xml:space="preserve"> INDEX(切語上字資料表[聲母拼音碼], 小韻資料表[[#This Row],[上字表識別號]])</f>
        <v>p</v>
      </c>
      <c r="L104" s="210" t="str" cm="1">
        <f t="array" ref="L104" xml:space="preserve"> INDEX(切語上字資料表[清濁], 小韻資料表[[#This Row],[上字表識別號]])</f>
        <v>全清</v>
      </c>
      <c r="M104" s="223" t="str" cm="1">
        <f t="array" ref="M104" xml:space="preserve"> INDEX(切語上字資料表[發送收], 小韻資料表[[#This Row],[上字表識別號]])</f>
        <v>發聲</v>
      </c>
      <c r="N104" s="205" cm="1">
        <f t="array" ref="N104" xml:space="preserve"> MATCH(TRUE, ISNUMBER( SEARCH( RIGHT(小韻資料表[[#This Row],[切語]],1), 切語下字資料表[切語下字]) ), 0)</f>
        <v>25</v>
      </c>
      <c r="O104" s="207" t="str" cm="1">
        <f t="array" ref="O104" xml:space="preserve"> INDEX(切語下字資料表[韻母], 小韻資料表[[#This Row],[下字表識別號]])</f>
        <v>支合3</v>
      </c>
      <c r="P104" s="207" t="str" cm="1">
        <f t="array" ref="P104" xml:space="preserve"> INDEX(切語下字資料表[韻母拼音碼], 小韻資料表[[#This Row],[下字表識別號]])</f>
        <v>ui</v>
      </c>
      <c r="Q104" s="210" t="str" cm="1">
        <f t="array" ref="Q104" xml:space="preserve"> INDEX(設定表!$C$19:$C$23, INT( LEFT(小韻資料表[[#This Row],[目次編碼]],1) ))</f>
        <v>平</v>
      </c>
      <c r="R104" s="210">
        <f xml:space="preserve">  INDEX(設定表!$C$8:$C$15, MATCH( (RIGHT(小韻資料表[[#This Row],[清濁]]) &amp; 小韻資料表[[#This Row],[調]]), 設定表!$B$8:$B$15, 0))</f>
        <v>1</v>
      </c>
      <c r="S104" s="205" t="s">
        <v>309</v>
      </c>
      <c r="T104" s="205" t="s">
        <v>309</v>
      </c>
      <c r="U104" s="226" t="s">
        <v>1812</v>
      </c>
      <c r="V104" s="147" t="s">
        <v>309</v>
      </c>
      <c r="X104" s="135"/>
      <c r="Y104" s="135"/>
      <c r="AA104" s="135"/>
      <c r="AB104" s="134"/>
      <c r="AC104" s="135"/>
      <c r="AD104" s="135"/>
      <c r="AH104" s="135"/>
      <c r="AI104" s="135"/>
    </row>
    <row r="105" spans="1:35" ht="31.5">
      <c r="A105" s="205">
        <v>101</v>
      </c>
      <c r="B105" s="206" t="s">
        <v>1813</v>
      </c>
      <c r="C105" s="207" t="str">
        <f xml:space="preserve"> _xlfn.CONCAT(小韻資料表[[#This Row],[聲母拼音碼]],小韻資料表[[#This Row],[韻母拼音碼]],小韻資料表[[#This Row],[調號]])</f>
        <v>sui5</v>
      </c>
      <c r="D105" s="206" t="s">
        <v>1814</v>
      </c>
      <c r="E105" s="208" t="s">
        <v>352</v>
      </c>
      <c r="F105" s="205">
        <v>15</v>
      </c>
      <c r="G105" s="209" t="s">
        <v>1815</v>
      </c>
      <c r="H105" s="205">
        <f xml:space="preserve"> LEN(小韻資料表[[#This Row],[小韻字集]])</f>
        <v>4</v>
      </c>
      <c r="I105" s="205" cm="1">
        <f t="array" ref="I105" xml:space="preserve"> MATCH(TRUE, ISNUMBER( SEARCH( LEFT(小韻資料表[[#This Row],[切語]],1), 切語上字資料表[切語上字]) ), 0)</f>
        <v>25</v>
      </c>
      <c r="J105" s="210" t="str" cm="1">
        <f t="array" ref="J105" xml:space="preserve"> INDEX(切語上字資料表[聲母], 小韻資料表[[#This Row],[上字表識別號]])</f>
        <v>邪</v>
      </c>
      <c r="K105" s="210" t="str" cm="1">
        <f t="array" ref="K105" xml:space="preserve"> INDEX(切語上字資料表[聲母拼音碼], 小韻資料表[[#This Row],[上字表識別號]])</f>
        <v>s</v>
      </c>
      <c r="L105" s="210" t="str" cm="1">
        <f t="array" ref="L105" xml:space="preserve"> INDEX(切語上字資料表[清濁], 小韻資料表[[#This Row],[上字表識別號]])</f>
        <v>全濁</v>
      </c>
      <c r="M105" s="223" t="str" cm="1">
        <f t="array" ref="M105" xml:space="preserve"> INDEX(切語上字資料表[發送收], 小韻資料表[[#This Row],[上字表識別號]])</f>
        <v>送氣</v>
      </c>
      <c r="N105" s="205" cm="1">
        <f t="array" ref="N105" xml:space="preserve"> MATCH(TRUE, ISNUMBER( SEARCH( RIGHT(小韻資料表[[#This Row],[切語]],1), 切語下字資料表[切語下字]) ), 0)</f>
        <v>25</v>
      </c>
      <c r="O105" s="207" t="str" cm="1">
        <f t="array" ref="O105" xml:space="preserve"> INDEX(切語下字資料表[韻母], 小韻資料表[[#This Row],[下字表識別號]])</f>
        <v>支合3</v>
      </c>
      <c r="P105" s="207" t="str" cm="1">
        <f t="array" ref="P105" xml:space="preserve"> INDEX(切語下字資料表[韻母拼音碼], 小韻資料表[[#This Row],[下字表識別號]])</f>
        <v>ui</v>
      </c>
      <c r="Q105" s="210" t="str" cm="1">
        <f t="array" ref="Q105" xml:space="preserve"> INDEX(設定表!$C$19:$C$23, INT( LEFT(小韻資料表[[#This Row],[目次編碼]],1) ))</f>
        <v>平</v>
      </c>
      <c r="R105" s="210">
        <f xml:space="preserve">  INDEX(設定表!$C$8:$C$15, MATCH( (RIGHT(小韻資料表[[#This Row],[清濁]]) &amp; 小韻資料表[[#This Row],[調]]), 設定表!$B$8:$B$15, 0))</f>
        <v>5</v>
      </c>
      <c r="S105" s="205" t="s">
        <v>309</v>
      </c>
      <c r="T105" s="205" t="s">
        <v>309</v>
      </c>
      <c r="U105" s="226" t="s">
        <v>309</v>
      </c>
      <c r="V105" s="146" t="s">
        <v>309</v>
      </c>
      <c r="X105" s="135"/>
      <c r="Y105" s="135"/>
      <c r="AA105" s="135"/>
      <c r="AB105" s="134"/>
      <c r="AC105" s="135"/>
      <c r="AD105" s="135"/>
      <c r="AH105" s="135"/>
      <c r="AI105" s="135"/>
    </row>
    <row r="106" spans="1:35" ht="31.5">
      <c r="A106" s="205">
        <v>102</v>
      </c>
      <c r="B106" s="206" t="s">
        <v>1816</v>
      </c>
      <c r="C106" s="207" t="str">
        <f xml:space="preserve"> _xlfn.CONCAT(小韻資料表[[#This Row],[聲母拼音碼]],小韻資料表[[#This Row],[韻母拼音碼]],小韻資料表[[#This Row],[調號]])</f>
        <v>khui1</v>
      </c>
      <c r="D106" s="206" t="s">
        <v>1817</v>
      </c>
      <c r="E106" s="208" t="s">
        <v>352</v>
      </c>
      <c r="F106" s="205">
        <v>16</v>
      </c>
      <c r="G106" s="209" t="s">
        <v>1817</v>
      </c>
      <c r="H106" s="205">
        <f xml:space="preserve"> LEN(小韻資料表[[#This Row],[小韻字集]])</f>
        <v>1</v>
      </c>
      <c r="I106" s="205" cm="1">
        <f t="array" ref="I106" xml:space="preserve"> MATCH(TRUE, ISNUMBER( SEARCH( LEFT(小韻資料表[[#This Row],[切語]],1), 切語上字資料表[切語上字]) ), 0)</f>
        <v>2</v>
      </c>
      <c r="J106" s="210" t="str" cm="1">
        <f t="array" ref="J106" xml:space="preserve"> INDEX(切語上字資料表[聲母], 小韻資料表[[#This Row],[上字表識別號]])</f>
        <v>溪</v>
      </c>
      <c r="K106" s="210" t="str" cm="1">
        <f t="array" ref="K106" xml:space="preserve"> INDEX(切語上字資料表[聲母拼音碼], 小韻資料表[[#This Row],[上字表識別號]])</f>
        <v>kh</v>
      </c>
      <c r="L106" s="210" t="str" cm="1">
        <f t="array" ref="L106" xml:space="preserve"> INDEX(切語上字資料表[清濁], 小韻資料表[[#This Row],[上字表識別號]])</f>
        <v>次清</v>
      </c>
      <c r="M106" s="223" t="str" cm="1">
        <f t="array" ref="M106" xml:space="preserve"> INDEX(切語上字資料表[發送收], 小韻資料表[[#This Row],[上字表識別號]])</f>
        <v>送氣</v>
      </c>
      <c r="N106" s="205" cm="1">
        <f t="array" ref="N106" xml:space="preserve"> MATCH(TRUE, ISNUMBER( SEARCH( RIGHT(小韻資料表[[#This Row],[切語]],1), 切語下字資料表[切語下字]) ), 0)</f>
        <v>25</v>
      </c>
      <c r="O106" s="207" t="str" cm="1">
        <f t="array" ref="O106" xml:space="preserve"> INDEX(切語下字資料表[韻母], 小韻資料表[[#This Row],[下字表識別號]])</f>
        <v>支合3</v>
      </c>
      <c r="P106" s="207" t="str" cm="1">
        <f t="array" ref="P106" xml:space="preserve"> INDEX(切語下字資料表[韻母拼音碼], 小韻資料表[[#This Row],[下字表識別號]])</f>
        <v>ui</v>
      </c>
      <c r="Q106" s="210" t="str" cm="1">
        <f t="array" ref="Q106" xml:space="preserve"> INDEX(設定表!$C$19:$C$23, INT( LEFT(小韻資料表[[#This Row],[目次編碼]],1) ))</f>
        <v>平</v>
      </c>
      <c r="R106" s="210">
        <f xml:space="preserve">  INDEX(設定表!$C$8:$C$15, MATCH( (RIGHT(小韻資料表[[#This Row],[清濁]]) &amp; 小韻資料表[[#This Row],[調]]), 設定表!$B$8:$B$15, 0))</f>
        <v>1</v>
      </c>
      <c r="S106" s="205" t="s">
        <v>309</v>
      </c>
      <c r="T106" s="205" t="s">
        <v>309</v>
      </c>
      <c r="U106" s="226" t="s">
        <v>309</v>
      </c>
      <c r="V106" s="147" t="s">
        <v>309</v>
      </c>
      <c r="X106" s="135"/>
      <c r="Y106" s="135"/>
      <c r="AA106" s="135"/>
      <c r="AB106" s="134"/>
      <c r="AC106" s="135"/>
      <c r="AD106" s="135"/>
      <c r="AH106" s="135"/>
      <c r="AI106" s="135"/>
    </row>
    <row r="107" spans="1:35" ht="31.5">
      <c r="A107" s="205">
        <v>103</v>
      </c>
      <c r="B107" s="206" t="s">
        <v>1818</v>
      </c>
      <c r="C107" s="207" t="str">
        <f xml:space="preserve"> _xlfn.CONCAT(小韻資料表[[#This Row],[聲母拼音碼]],小韻資料表[[#This Row],[韻母拼音碼]],小韻資料表[[#This Row],[調號]])</f>
        <v>khui1</v>
      </c>
      <c r="D107" s="206" t="s">
        <v>1819</v>
      </c>
      <c r="E107" s="208" t="s">
        <v>352</v>
      </c>
      <c r="F107" s="205">
        <v>17</v>
      </c>
      <c r="G107" s="209" t="s">
        <v>1820</v>
      </c>
      <c r="H107" s="205">
        <f xml:space="preserve"> LEN(小韻資料表[[#This Row],[小韻字集]])</f>
        <v>2</v>
      </c>
      <c r="I107" s="205" cm="1">
        <f t="array" ref="I107" xml:space="preserve"> MATCH(TRUE, ISNUMBER( SEARCH( LEFT(小韻資料表[[#This Row],[切語]],1), 切語上字資料表[切語上字]) ), 0)</f>
        <v>2</v>
      </c>
      <c r="J107" s="210" t="str" cm="1">
        <f t="array" ref="J107" xml:space="preserve"> INDEX(切語上字資料表[聲母], 小韻資料表[[#This Row],[上字表識別號]])</f>
        <v>溪</v>
      </c>
      <c r="K107" s="210" t="str" cm="1">
        <f t="array" ref="K107" xml:space="preserve"> INDEX(切語上字資料表[聲母拼音碼], 小韻資料表[[#This Row],[上字表識別號]])</f>
        <v>kh</v>
      </c>
      <c r="L107" s="210" t="str" cm="1">
        <f t="array" ref="L107" xml:space="preserve"> INDEX(切語上字資料表[清濁], 小韻資料表[[#This Row],[上字表識別號]])</f>
        <v>次清</v>
      </c>
      <c r="M107" s="223" t="str" cm="1">
        <f t="array" ref="M107" xml:space="preserve"> INDEX(切語上字資料表[發送收], 小韻資料表[[#This Row],[上字表識別號]])</f>
        <v>送氣</v>
      </c>
      <c r="N107" s="205" cm="1">
        <f t="array" ref="N107" xml:space="preserve"> MATCH(TRUE, ISNUMBER( SEARCH( RIGHT(小韻資料表[[#This Row],[切語]],1), 切語下字資料表[切語下字]) ), 0)</f>
        <v>25</v>
      </c>
      <c r="O107" s="207" t="str" cm="1">
        <f t="array" ref="O107" xml:space="preserve"> INDEX(切語下字資料表[韻母], 小韻資料表[[#This Row],[下字表識別號]])</f>
        <v>支合3</v>
      </c>
      <c r="P107" s="207" t="str" cm="1">
        <f t="array" ref="P107" xml:space="preserve"> INDEX(切語下字資料表[韻母拼音碼], 小韻資料表[[#This Row],[下字表識別號]])</f>
        <v>ui</v>
      </c>
      <c r="Q107" s="210" t="str" cm="1">
        <f t="array" ref="Q107" xml:space="preserve"> INDEX(設定表!$C$19:$C$23, INT( LEFT(小韻資料表[[#This Row],[目次編碼]],1) ))</f>
        <v>平</v>
      </c>
      <c r="R107" s="210">
        <f xml:space="preserve">  INDEX(設定表!$C$8:$C$15, MATCH( (RIGHT(小韻資料表[[#This Row],[清濁]]) &amp; 小韻資料表[[#This Row],[調]]), 設定表!$B$8:$B$15, 0))</f>
        <v>1</v>
      </c>
      <c r="S107" s="205" t="s">
        <v>309</v>
      </c>
      <c r="T107" s="205" t="s">
        <v>309</v>
      </c>
      <c r="U107" s="226" t="s">
        <v>309</v>
      </c>
      <c r="V107" s="146" t="s">
        <v>309</v>
      </c>
      <c r="X107" s="135"/>
      <c r="Y107" s="135"/>
      <c r="AA107" s="135"/>
      <c r="AB107" s="134"/>
      <c r="AC107" s="135"/>
      <c r="AD107" s="135"/>
      <c r="AH107" s="135"/>
      <c r="AI107" s="135"/>
    </row>
    <row r="108" spans="1:35" ht="31.5">
      <c r="A108" s="205">
        <v>104</v>
      </c>
      <c r="B108" s="206" t="s">
        <v>1821</v>
      </c>
      <c r="C108" s="207" t="str">
        <f xml:space="preserve"> _xlfn.CONCAT(小韻資料表[[#This Row],[聲母拼音碼]],小韻資料表[[#This Row],[韻母拼音碼]],小韻資料表[[#This Row],[調號]])</f>
        <v>khi5</v>
      </c>
      <c r="D108" s="206" t="s">
        <v>1822</v>
      </c>
      <c r="E108" s="208" t="s">
        <v>352</v>
      </c>
      <c r="F108" s="205">
        <v>18</v>
      </c>
      <c r="G108" s="209" t="s">
        <v>1823</v>
      </c>
      <c r="H108" s="205">
        <f xml:space="preserve"> LEN(小韻資料表[[#This Row],[小韻字集]])</f>
        <v>11</v>
      </c>
      <c r="I108" s="205" cm="1">
        <f t="array" ref="I108" xml:space="preserve"> MATCH(TRUE, ISNUMBER( SEARCH( LEFT(小韻資料表[[#This Row],[切語]],1), 切語上字資料表[切語上字]) ), 0)</f>
        <v>3</v>
      </c>
      <c r="J108" s="210" t="str" cm="1">
        <f t="array" ref="J108" xml:space="preserve"> INDEX(切語上字資料表[聲母], 小韻資料表[[#This Row],[上字表識別號]])</f>
        <v>群</v>
      </c>
      <c r="K108" s="210" t="str" cm="1">
        <f t="array" ref="K108" xml:space="preserve"> INDEX(切語上字資料表[聲母拼音碼], 小韻資料表[[#This Row],[上字表識別號]])</f>
        <v>kh</v>
      </c>
      <c r="L108" s="210" t="str" cm="1">
        <f t="array" ref="L108" xml:space="preserve"> INDEX(切語上字資料表[清濁], 小韻資料表[[#This Row],[上字表識別號]])</f>
        <v>全濁</v>
      </c>
      <c r="M108" s="223" cm="1">
        <f t="array" ref="M108" xml:space="preserve"> INDEX(切語上字資料表[發送收], 小韻資料表[[#This Row],[上字表識別號]])</f>
        <v>0</v>
      </c>
      <c r="N108" s="205" cm="1">
        <f t="array" ref="N108" xml:space="preserve"> MATCH(TRUE, ISNUMBER( SEARCH( RIGHT(小韻資料表[[#This Row],[切語]],1), 切語下字資料表[切語下字]) ), 0)</f>
        <v>21</v>
      </c>
      <c r="O108" s="207" t="str" cm="1">
        <f t="array" ref="O108" xml:space="preserve"> INDEX(切語下字資料表[韻母], 小韻資料表[[#This Row],[下字表識別號]])</f>
        <v>支開3</v>
      </c>
      <c r="P108" s="207" t="str" cm="1">
        <f t="array" ref="P108" xml:space="preserve"> INDEX(切語下字資料表[韻母拼音碼], 小韻資料表[[#This Row],[下字表識別號]])</f>
        <v>i</v>
      </c>
      <c r="Q108" s="210" t="str" cm="1">
        <f t="array" ref="Q108" xml:space="preserve"> INDEX(設定表!$C$19:$C$23, INT( LEFT(小韻資料表[[#This Row],[目次編碼]],1) ))</f>
        <v>平</v>
      </c>
      <c r="R108" s="210">
        <f xml:space="preserve">  INDEX(設定表!$C$8:$C$15, MATCH( (RIGHT(小韻資料表[[#This Row],[清濁]]) &amp; 小韻資料表[[#This Row],[調]]), 設定表!$B$8:$B$15, 0))</f>
        <v>5</v>
      </c>
      <c r="S108" s="205" t="s">
        <v>1824</v>
      </c>
      <c r="T108" s="205" t="s">
        <v>309</v>
      </c>
      <c r="U108" s="226" t="s">
        <v>1825</v>
      </c>
      <c r="V108" s="147" t="s">
        <v>309</v>
      </c>
      <c r="X108" s="135"/>
      <c r="Y108" s="135"/>
      <c r="AA108" s="135"/>
      <c r="AB108" s="134"/>
      <c r="AC108" s="135"/>
      <c r="AD108" s="135"/>
      <c r="AH108" s="135"/>
      <c r="AI108" s="135"/>
    </row>
    <row r="109" spans="1:35" ht="63">
      <c r="A109" s="205">
        <v>105</v>
      </c>
      <c r="B109" s="206" t="s">
        <v>1826</v>
      </c>
      <c r="C109" s="207" t="str">
        <f xml:space="preserve"> _xlfn.CONCAT(小韻資料表[[#This Row],[聲母拼音碼]],小韻資料表[[#This Row],[韻母拼音碼]],小韻資料表[[#This Row],[調號]])</f>
        <v>khi5</v>
      </c>
      <c r="D109" s="206" t="s">
        <v>1827</v>
      </c>
      <c r="E109" s="208" t="s">
        <v>352</v>
      </c>
      <c r="F109" s="205">
        <v>19</v>
      </c>
      <c r="G109" s="209" t="s">
        <v>1828</v>
      </c>
      <c r="H109" s="205">
        <f xml:space="preserve"> LEN(小韻資料表[[#This Row],[小韻字集]])</f>
        <v>31</v>
      </c>
      <c r="I109" s="205" cm="1">
        <f t="array" ref="I109" xml:space="preserve"> MATCH(TRUE, ISNUMBER( SEARCH( LEFT(小韻資料表[[#This Row],[切語]],1), 切語上字資料表[切語上字]) ), 0)</f>
        <v>3</v>
      </c>
      <c r="J109" s="210" t="str" cm="1">
        <f t="array" ref="J109" xml:space="preserve"> INDEX(切語上字資料表[聲母], 小韻資料表[[#This Row],[上字表識別號]])</f>
        <v>群</v>
      </c>
      <c r="K109" s="210" t="str" cm="1">
        <f t="array" ref="K109" xml:space="preserve"> INDEX(切語上字資料表[聲母拼音碼], 小韻資料表[[#This Row],[上字表識別號]])</f>
        <v>kh</v>
      </c>
      <c r="L109" s="210" t="str" cm="1">
        <f t="array" ref="L109" xml:space="preserve"> INDEX(切語上字資料表[清濁], 小韻資料表[[#This Row],[上字表識別號]])</f>
        <v>全濁</v>
      </c>
      <c r="M109" s="223" cm="1">
        <f t="array" ref="M109" xml:space="preserve"> INDEX(切語上字資料表[發送收], 小韻資料表[[#This Row],[上字表識別號]])</f>
        <v>0</v>
      </c>
      <c r="N109" s="205" cm="1">
        <f t="array" ref="N109" xml:space="preserve"> MATCH(TRUE, ISNUMBER( SEARCH( RIGHT(小韻資料表[[#This Row],[切語]],1), 切語下字資料表[切語下字]) ), 0)</f>
        <v>21</v>
      </c>
      <c r="O109" s="207" t="str" cm="1">
        <f t="array" ref="O109" xml:space="preserve"> INDEX(切語下字資料表[韻母], 小韻資料表[[#This Row],[下字表識別號]])</f>
        <v>支開3</v>
      </c>
      <c r="P109" s="207" t="str" cm="1">
        <f t="array" ref="P109" xml:space="preserve"> INDEX(切語下字資料表[韻母拼音碼], 小韻資料表[[#This Row],[下字表識別號]])</f>
        <v>i</v>
      </c>
      <c r="Q109" s="210" t="str" cm="1">
        <f t="array" ref="Q109" xml:space="preserve"> INDEX(設定表!$C$19:$C$23, INT( LEFT(小韻資料表[[#This Row],[目次編碼]],1) ))</f>
        <v>平</v>
      </c>
      <c r="R109" s="210">
        <f xml:space="preserve">  INDEX(設定表!$C$8:$C$15, MATCH( (RIGHT(小韻資料表[[#This Row],[清濁]]) &amp; 小韻資料表[[#This Row],[調]]), 設定表!$B$8:$B$15, 0))</f>
        <v>5</v>
      </c>
      <c r="S109" s="205" t="s">
        <v>309</v>
      </c>
      <c r="T109" s="205" t="s">
        <v>309</v>
      </c>
      <c r="U109" s="226" t="s">
        <v>309</v>
      </c>
      <c r="V109" s="146" t="s">
        <v>309</v>
      </c>
      <c r="X109" s="135"/>
      <c r="Y109" s="135"/>
      <c r="AA109" s="135"/>
      <c r="AB109" s="134"/>
      <c r="AC109" s="135"/>
      <c r="AD109" s="135"/>
      <c r="AH109" s="135"/>
      <c r="AI109" s="135"/>
    </row>
    <row r="110" spans="1:35" ht="63">
      <c r="A110" s="205">
        <v>106</v>
      </c>
      <c r="B110" s="206" t="s">
        <v>1829</v>
      </c>
      <c r="C110" s="207" t="str">
        <f xml:space="preserve"> _xlfn.CONCAT(小韻資料表[[#This Row],[聲母拼音碼]],小韻資料表[[#This Row],[韻母拼音碼]],小韻資料表[[#This Row],[調號]])</f>
        <v>hi1</v>
      </c>
      <c r="D110" s="206" t="s">
        <v>1830</v>
      </c>
      <c r="E110" s="208" t="s">
        <v>352</v>
      </c>
      <c r="F110" s="205">
        <v>20</v>
      </c>
      <c r="G110" s="209" t="s">
        <v>1831</v>
      </c>
      <c r="H110" s="205">
        <f xml:space="preserve"> LEN(小韻資料表[[#This Row],[小韻字集]])</f>
        <v>23</v>
      </c>
      <c r="I110" s="205" cm="1">
        <f t="array" ref="I110" xml:space="preserve"> MATCH(TRUE, ISNUMBER( SEARCH( LEFT(小韻資料表[[#This Row],[切語]],1), 切語上字資料表[切語上字]) ), 0)</f>
        <v>36</v>
      </c>
      <c r="J110" s="210" t="str" cm="1">
        <f t="array" ref="J110" xml:space="preserve"> INDEX(切語上字資料表[聲母], 小韻資料表[[#This Row],[上字表識別號]])</f>
        <v>曉</v>
      </c>
      <c r="K110" s="210" t="str" cm="1">
        <f t="array" ref="K110" xml:space="preserve"> INDEX(切語上字資料表[聲母拼音碼], 小韻資料表[[#This Row],[上字表識別號]])</f>
        <v>h</v>
      </c>
      <c r="L110" s="210" t="str" cm="1">
        <f t="array" ref="L110" xml:space="preserve"> INDEX(切語上字資料表[清濁], 小韻資料表[[#This Row],[上字表識別號]])</f>
        <v>次清</v>
      </c>
      <c r="M110" s="223" t="str" cm="1">
        <f t="array" ref="M110" xml:space="preserve"> INDEX(切語上字資料表[發送收], 小韻資料表[[#This Row],[上字表識別號]])</f>
        <v>送氣</v>
      </c>
      <c r="N110" s="205" cm="1">
        <f t="array" ref="N110" xml:space="preserve"> MATCH(TRUE, ISNUMBER( SEARCH( RIGHT(小韻資料表[[#This Row],[切語]],1), 切語下字資料表[切語下字]) ), 0)</f>
        <v>21</v>
      </c>
      <c r="O110" s="207" t="str" cm="1">
        <f t="array" ref="O110" xml:space="preserve"> INDEX(切語下字資料表[韻母], 小韻資料表[[#This Row],[下字表識別號]])</f>
        <v>支開3</v>
      </c>
      <c r="P110" s="207" t="str" cm="1">
        <f t="array" ref="P110" xml:space="preserve"> INDEX(切語下字資料表[韻母拼音碼], 小韻資料表[[#This Row],[下字表識別號]])</f>
        <v>i</v>
      </c>
      <c r="Q110" s="210" t="str" cm="1">
        <f t="array" ref="Q110" xml:space="preserve"> INDEX(設定表!$C$19:$C$23, INT( LEFT(小韻資料表[[#This Row],[目次編碼]],1) ))</f>
        <v>平</v>
      </c>
      <c r="R110" s="210">
        <f xml:space="preserve">  INDEX(設定表!$C$8:$C$15, MATCH( (RIGHT(小韻資料表[[#This Row],[清濁]]) &amp; 小韻資料表[[#This Row],[調]]), 設定表!$B$8:$B$15, 0))</f>
        <v>1</v>
      </c>
      <c r="S110" s="205" t="s">
        <v>1832</v>
      </c>
      <c r="T110" s="205" t="s">
        <v>309</v>
      </c>
      <c r="U110" s="226" t="s">
        <v>309</v>
      </c>
      <c r="V110" s="147" t="s">
        <v>309</v>
      </c>
      <c r="X110" s="135"/>
      <c r="Y110" s="135"/>
      <c r="AA110" s="135"/>
      <c r="AB110" s="134"/>
      <c r="AC110" s="135"/>
      <c r="AD110" s="135"/>
      <c r="AH110" s="135"/>
      <c r="AI110" s="135"/>
    </row>
    <row r="111" spans="1:35" ht="31.5">
      <c r="A111" s="205">
        <v>107</v>
      </c>
      <c r="B111" s="206" t="s">
        <v>1833</v>
      </c>
      <c r="C111" s="207" t="str">
        <f xml:space="preserve"> _xlfn.CONCAT(小韻資料表[[#This Row],[聲母拼音碼]],小韻資料表[[#This Row],[韻母拼音碼]],小韻資料表[[#This Row],[調號]])</f>
        <v>khi1</v>
      </c>
      <c r="D111" s="206" t="s">
        <v>1834</v>
      </c>
      <c r="E111" s="208" t="s">
        <v>352</v>
      </c>
      <c r="F111" s="205">
        <v>21</v>
      </c>
      <c r="G111" s="209" t="s">
        <v>1835</v>
      </c>
      <c r="H111" s="205">
        <f xml:space="preserve"> LEN(小韻資料表[[#This Row],[小韻字集]])</f>
        <v>13</v>
      </c>
      <c r="I111" s="205" cm="1">
        <f t="array" ref="I111" xml:space="preserve"> MATCH(TRUE, ISNUMBER( SEARCH( LEFT(小韻資料表[[#This Row],[切語]],1), 切語上字資料表[切語上字]) ), 0)</f>
        <v>2</v>
      </c>
      <c r="J111" s="210" t="str" cm="1">
        <f t="array" ref="J111" xml:space="preserve"> INDEX(切語上字資料表[聲母], 小韻資料表[[#This Row],[上字表識別號]])</f>
        <v>溪</v>
      </c>
      <c r="K111" s="210" t="str" cm="1">
        <f t="array" ref="K111" xml:space="preserve"> INDEX(切語上字資料表[聲母拼音碼], 小韻資料表[[#This Row],[上字表識別號]])</f>
        <v>kh</v>
      </c>
      <c r="L111" s="210" t="str" cm="1">
        <f t="array" ref="L111" xml:space="preserve"> INDEX(切語上字資料表[清濁], 小韻資料表[[#This Row],[上字表識別號]])</f>
        <v>次清</v>
      </c>
      <c r="M111" s="223" t="str" cm="1">
        <f t="array" ref="M111" xml:space="preserve"> INDEX(切語上字資料表[發送收], 小韻資料表[[#This Row],[上字表識別號]])</f>
        <v>送氣</v>
      </c>
      <c r="N111" s="205" cm="1">
        <f t="array" ref="N111" xml:space="preserve"> MATCH(TRUE, ISNUMBER( SEARCH( RIGHT(小韻資料表[[#This Row],[切語]],1), 切語下字資料表[切語下字]) ), 0)</f>
        <v>21</v>
      </c>
      <c r="O111" s="207" t="str" cm="1">
        <f t="array" ref="O111" xml:space="preserve"> INDEX(切語下字資料表[韻母], 小韻資料表[[#This Row],[下字表識別號]])</f>
        <v>支開3</v>
      </c>
      <c r="P111" s="207" t="str" cm="1">
        <f t="array" ref="P111" xml:space="preserve"> INDEX(切語下字資料表[韻母拼音碼], 小韻資料表[[#This Row],[下字表識別號]])</f>
        <v>i</v>
      </c>
      <c r="Q111" s="210" t="str" cm="1">
        <f t="array" ref="Q111" xml:space="preserve"> INDEX(設定表!$C$19:$C$23, INT( LEFT(小韻資料表[[#This Row],[目次編碼]],1) ))</f>
        <v>平</v>
      </c>
      <c r="R111" s="210">
        <f xml:space="preserve">  INDEX(設定表!$C$8:$C$15, MATCH( (RIGHT(小韻資料表[[#This Row],[清濁]]) &amp; 小韻資料表[[#This Row],[調]]), 設定表!$B$8:$B$15, 0))</f>
        <v>1</v>
      </c>
      <c r="S111" s="205" t="s">
        <v>309</v>
      </c>
      <c r="T111" s="205" t="s">
        <v>309</v>
      </c>
      <c r="U111" s="226" t="s">
        <v>1836</v>
      </c>
      <c r="V111" s="146" t="s">
        <v>309</v>
      </c>
      <c r="X111" s="135"/>
      <c r="Y111" s="135"/>
      <c r="AA111" s="135"/>
      <c r="AB111" s="134"/>
      <c r="AC111" s="135"/>
      <c r="AD111" s="135"/>
      <c r="AH111" s="135"/>
      <c r="AI111" s="135"/>
    </row>
    <row r="112" spans="1:35" ht="31.5">
      <c r="A112" s="205">
        <v>108</v>
      </c>
      <c r="B112" s="206" t="s">
        <v>1837</v>
      </c>
      <c r="C112" s="207" t="str">
        <f xml:space="preserve"> _xlfn.CONCAT(小韻資料表[[#This Row],[聲母拼音碼]],小韻資料表[[#This Row],[韻母拼音碼]],小韻資料表[[#This Row],[調號]])</f>
        <v>gi5</v>
      </c>
      <c r="D112" s="206" t="s">
        <v>1838</v>
      </c>
      <c r="E112" s="208" t="s">
        <v>352</v>
      </c>
      <c r="F112" s="205">
        <v>22</v>
      </c>
      <c r="G112" s="209" t="s">
        <v>1839</v>
      </c>
      <c r="H112" s="205">
        <f xml:space="preserve"> LEN(小韻資料表[[#This Row],[小韻字集]])</f>
        <v>13</v>
      </c>
      <c r="I112" s="205" cm="1">
        <f t="array" ref="I112" xml:space="preserve"> MATCH(TRUE, ISNUMBER( SEARCH( LEFT(小韻資料表[[#This Row],[切語]],1), 切語上字資料表[切語上字]) ), 0)</f>
        <v>4</v>
      </c>
      <c r="J112" s="210" t="str" cm="1">
        <f t="array" ref="J112" xml:space="preserve"> INDEX(切語上字資料表[聲母], 小韻資料表[[#This Row],[上字表識別號]])</f>
        <v>疑</v>
      </c>
      <c r="K112" s="210" t="str" cm="1">
        <f t="array" ref="K112" xml:space="preserve"> INDEX(切語上字資料表[聲母拼音碼], 小韻資料表[[#This Row],[上字表識別號]])</f>
        <v>g</v>
      </c>
      <c r="L112" s="210" t="str" cm="1">
        <f t="array" ref="L112" xml:space="preserve"> INDEX(切語上字資料表[清濁], 小韻資料表[[#This Row],[上字表識別號]])</f>
        <v>次濁</v>
      </c>
      <c r="M112" s="223" t="str" cm="1">
        <f t="array" ref="M112" xml:space="preserve"> INDEX(切語上字資料表[發送收], 小韻資料表[[#This Row],[上字表識別號]])</f>
        <v>收聲</v>
      </c>
      <c r="N112" s="205" cm="1">
        <f t="array" ref="N112" xml:space="preserve"> MATCH(TRUE, ISNUMBER( SEARCH( RIGHT(小韻資料表[[#This Row],[切語]],1), 切語下字資料表[切語下字]) ), 0)</f>
        <v>21</v>
      </c>
      <c r="O112" s="207" t="str" cm="1">
        <f t="array" ref="O112" xml:space="preserve"> INDEX(切語下字資料表[韻母], 小韻資料表[[#This Row],[下字表識別號]])</f>
        <v>支開3</v>
      </c>
      <c r="P112" s="207" t="str" cm="1">
        <f t="array" ref="P112" xml:space="preserve"> INDEX(切語下字資料表[韻母拼音碼], 小韻資料表[[#This Row],[下字表識別號]])</f>
        <v>i</v>
      </c>
      <c r="Q112" s="210" t="str" cm="1">
        <f t="array" ref="Q112" xml:space="preserve"> INDEX(設定表!$C$19:$C$23, INT( LEFT(小韻資料表[[#This Row],[目次編碼]],1) ))</f>
        <v>平</v>
      </c>
      <c r="R112" s="210">
        <f xml:space="preserve">  INDEX(設定表!$C$8:$C$15, MATCH( (RIGHT(小韻資料表[[#This Row],[清濁]]) &amp; 小韻資料表[[#This Row],[調]]), 設定表!$B$8:$B$15, 0))</f>
        <v>5</v>
      </c>
      <c r="S112" s="205" t="s">
        <v>309</v>
      </c>
      <c r="T112" s="205" t="s">
        <v>309</v>
      </c>
      <c r="U112" s="226" t="s">
        <v>309</v>
      </c>
      <c r="V112" s="147" t="s">
        <v>309</v>
      </c>
      <c r="X112" s="135"/>
      <c r="Y112" s="135"/>
      <c r="AA112" s="135"/>
      <c r="AB112" s="134"/>
      <c r="AC112" s="135"/>
      <c r="AD112" s="135"/>
      <c r="AH112" s="135"/>
      <c r="AI112" s="135"/>
    </row>
    <row r="113" spans="1:35" ht="31.5">
      <c r="A113" s="205">
        <v>109</v>
      </c>
      <c r="B113" s="206" t="s">
        <v>1840</v>
      </c>
      <c r="C113" s="207" t="str">
        <f xml:space="preserve"> _xlfn.CONCAT(小韻資料表[[#This Row],[聲母拼音碼]],小韻資料表[[#This Row],[韻母拼音碼]],小韻資料表[[#This Row],[調號]])</f>
        <v>hi5</v>
      </c>
      <c r="D113" s="206" t="s">
        <v>1841</v>
      </c>
      <c r="E113" s="208" t="s">
        <v>352</v>
      </c>
      <c r="F113" s="205">
        <v>23</v>
      </c>
      <c r="G113" s="209" t="s">
        <v>1842</v>
      </c>
      <c r="H113" s="205">
        <f xml:space="preserve"> LEN(小韻資料表[[#This Row],[小韻字集]])</f>
        <v>6</v>
      </c>
      <c r="I113" s="205" cm="1">
        <f t="array" ref="I113" xml:space="preserve"> MATCH(TRUE, ISNUMBER( SEARCH( LEFT(小韻資料表[[#This Row],[切語]],1), 切語上字資料表[切語上字]) ), 0)</f>
        <v>19</v>
      </c>
      <c r="J113" s="210" t="str" cm="1">
        <f t="array" ref="J113" xml:space="preserve"> INDEX(切語上字資料表[聲母], 小韻資料表[[#This Row],[上字表識別號]])</f>
        <v>奉</v>
      </c>
      <c r="K113" s="210" t="str" cm="1">
        <f t="array" ref="K113" xml:space="preserve"> INDEX(切語上字資料表[聲母拼音碼], 小韻資料表[[#This Row],[上字表識別號]])</f>
        <v>h</v>
      </c>
      <c r="L113" s="210" t="str" cm="1">
        <f t="array" ref="L113" xml:space="preserve"> INDEX(切語上字資料表[清濁], 小韻資料表[[#This Row],[上字表識別號]])</f>
        <v>全濁</v>
      </c>
      <c r="M113" s="223" cm="1">
        <f t="array" ref="M113" xml:space="preserve"> INDEX(切語上字資料表[發送收], 小韻資料表[[#This Row],[上字表識別號]])</f>
        <v>0</v>
      </c>
      <c r="N113" s="205" cm="1">
        <f t="array" ref="N113" xml:space="preserve"> MATCH(TRUE, ISNUMBER( SEARCH( RIGHT(小韻資料表[[#This Row],[切語]],1), 切語下字資料表[切語下字]) ), 0)</f>
        <v>21</v>
      </c>
      <c r="O113" s="207" t="str" cm="1">
        <f t="array" ref="O113" xml:space="preserve"> INDEX(切語下字資料表[韻母], 小韻資料表[[#This Row],[下字表識別號]])</f>
        <v>支開3</v>
      </c>
      <c r="P113" s="207" t="str" cm="1">
        <f t="array" ref="P113" xml:space="preserve"> INDEX(切語下字資料表[韻母拼音碼], 小韻資料表[[#This Row],[下字表識別號]])</f>
        <v>i</v>
      </c>
      <c r="Q113" s="210" t="str" cm="1">
        <f t="array" ref="Q113" xml:space="preserve"> INDEX(設定表!$C$19:$C$23, INT( LEFT(小韻資料表[[#This Row],[目次編碼]],1) ))</f>
        <v>平</v>
      </c>
      <c r="R113" s="210">
        <f xml:space="preserve">  INDEX(設定表!$C$8:$C$15, MATCH( (RIGHT(小韻資料表[[#This Row],[清濁]]) &amp; 小韻資料表[[#This Row],[調]]), 設定表!$B$8:$B$15, 0))</f>
        <v>5</v>
      </c>
      <c r="S113" s="205" t="s">
        <v>309</v>
      </c>
      <c r="T113" s="205" t="s">
        <v>309</v>
      </c>
      <c r="U113" s="226" t="s">
        <v>309</v>
      </c>
      <c r="V113" s="146" t="s">
        <v>309</v>
      </c>
      <c r="X113" s="135"/>
      <c r="Y113" s="135"/>
      <c r="AA113" s="135"/>
      <c r="AB113" s="134"/>
      <c r="AC113" s="135"/>
      <c r="AD113" s="135"/>
      <c r="AH113" s="135"/>
      <c r="AI113" s="135"/>
    </row>
    <row r="114" spans="1:35" ht="31.5">
      <c r="A114" s="205">
        <v>110</v>
      </c>
      <c r="B114" s="206" t="s">
        <v>1843</v>
      </c>
      <c r="C114" s="207" t="str">
        <f xml:space="preserve"> _xlfn.CONCAT(小韻資料表[[#This Row],[聲母拼音碼]],小韻資料表[[#This Row],[韻母拼音碼]],小韻資料表[[#This Row],[調號]])</f>
        <v>si5</v>
      </c>
      <c r="D114" s="206" t="s">
        <v>1844</v>
      </c>
      <c r="E114" s="208" t="s">
        <v>352</v>
      </c>
      <c r="F114" s="205">
        <v>24</v>
      </c>
      <c r="G114" s="209" t="s">
        <v>1845</v>
      </c>
      <c r="H114" s="205">
        <f xml:space="preserve"> LEN(小韻資料表[[#This Row],[小韻字集]])</f>
        <v>15</v>
      </c>
      <c r="I114" s="205" cm="1">
        <f t="array" ref="I114" xml:space="preserve"> MATCH(TRUE, ISNUMBER( SEARCH( LEFT(小韻資料表[[#This Row],[切語]],1), 切語上字資料表[切語上字]) ), 0)</f>
        <v>34</v>
      </c>
      <c r="J114" s="210" t="str" cm="1">
        <f t="array" ref="J114" xml:space="preserve"> INDEX(切語上字資料表[聲母], 小韻資料表[[#This Row],[上字表識別號]])</f>
        <v>禪</v>
      </c>
      <c r="K114" s="210" t="str" cm="1">
        <f t="array" ref="K114" xml:space="preserve"> INDEX(切語上字資料表[聲母拼音碼], 小韻資料表[[#This Row],[上字表識別號]])</f>
        <v>s</v>
      </c>
      <c r="L114" s="210" t="str" cm="1">
        <f t="array" ref="L114" xml:space="preserve"> INDEX(切語上字資料表[清濁], 小韻資料表[[#This Row],[上字表識別號]])</f>
        <v>全濁</v>
      </c>
      <c r="M114" s="223" cm="1">
        <f t="array" ref="M114" xml:space="preserve"> INDEX(切語上字資料表[發送收], 小韻資料表[[#This Row],[上字表識別號]])</f>
        <v>0</v>
      </c>
      <c r="N114" s="205" cm="1">
        <f t="array" ref="N114" xml:space="preserve"> MATCH(TRUE, ISNUMBER( SEARCH( RIGHT(小韻資料表[[#This Row],[切語]],1), 切語下字資料表[切語下字]) ), 0)</f>
        <v>21</v>
      </c>
      <c r="O114" s="207" t="str" cm="1">
        <f t="array" ref="O114" xml:space="preserve"> INDEX(切語下字資料表[韻母], 小韻資料表[[#This Row],[下字表識別號]])</f>
        <v>支開3</v>
      </c>
      <c r="P114" s="207" t="str" cm="1">
        <f t="array" ref="P114" xml:space="preserve"> INDEX(切語下字資料表[韻母拼音碼], 小韻資料表[[#This Row],[下字表識別號]])</f>
        <v>i</v>
      </c>
      <c r="Q114" s="210" t="str" cm="1">
        <f t="array" ref="Q114" xml:space="preserve"> INDEX(設定表!$C$19:$C$23, INT( LEFT(小韻資料表[[#This Row],[目次編碼]],1) ))</f>
        <v>平</v>
      </c>
      <c r="R114" s="210">
        <f xml:space="preserve">  INDEX(設定表!$C$8:$C$15, MATCH( (RIGHT(小韻資料表[[#This Row],[清濁]]) &amp; 小韻資料表[[#This Row],[調]]), 設定表!$B$8:$B$15, 0))</f>
        <v>5</v>
      </c>
      <c r="S114" s="205" t="s">
        <v>309</v>
      </c>
      <c r="T114" s="205" t="s">
        <v>309</v>
      </c>
      <c r="U114" s="226" t="s">
        <v>309</v>
      </c>
      <c r="V114" s="147" t="s">
        <v>309</v>
      </c>
      <c r="X114" s="135"/>
      <c r="Y114" s="135"/>
      <c r="AA114" s="135"/>
      <c r="AB114" s="134"/>
      <c r="AC114" s="135"/>
      <c r="AD114" s="135"/>
      <c r="AH114" s="135"/>
      <c r="AI114" s="135"/>
    </row>
    <row r="115" spans="1:35" ht="31.5">
      <c r="A115" s="205">
        <v>111</v>
      </c>
      <c r="B115" s="206" t="s">
        <v>1846</v>
      </c>
      <c r="C115" s="207" t="str">
        <f xml:space="preserve"> _xlfn.CONCAT(小韻資料表[[#This Row],[聲母拼音碼]],小韻資料表[[#This Row],[韻母拼音碼]],小韻資料表[[#This Row],[調號]])</f>
        <v>ji5</v>
      </c>
      <c r="D115" s="206" t="s">
        <v>1847</v>
      </c>
      <c r="E115" s="208" t="s">
        <v>352</v>
      </c>
      <c r="F115" s="205">
        <v>25</v>
      </c>
      <c r="G115" s="209" t="s">
        <v>1848</v>
      </c>
      <c r="H115" s="205">
        <f xml:space="preserve"> LEN(小韻資料表[[#This Row],[小韻字集]])</f>
        <v>5</v>
      </c>
      <c r="I115" s="205" cm="1">
        <f t="array" ref="I115" xml:space="preserve"> MATCH(TRUE, ISNUMBER( SEARCH( LEFT(小韻資料表[[#This Row],[切語]],1), 切語上字資料表[切語上字]) ), 0)</f>
        <v>41</v>
      </c>
      <c r="J115" s="210" t="str" cm="1">
        <f t="array" ref="J115" xml:space="preserve"> INDEX(切語上字資料表[聲母], 小韻資料表[[#This Row],[上字表識別號]])</f>
        <v>日</v>
      </c>
      <c r="K115" s="210" t="str" cm="1">
        <f t="array" ref="K115" xml:space="preserve"> INDEX(切語上字資料表[聲母拼音碼], 小韻資料表[[#This Row],[上字表識別號]])</f>
        <v>j</v>
      </c>
      <c r="L115" s="210" t="str" cm="1">
        <f t="array" ref="L115" xml:space="preserve"> INDEX(切語上字資料表[清濁], 小韻資料表[[#This Row],[上字表識別號]])</f>
        <v>次濁</v>
      </c>
      <c r="M115" s="223" t="str" cm="1">
        <f t="array" ref="M115" xml:space="preserve"> INDEX(切語上字資料表[發送收], 小韻資料表[[#This Row],[上字表識別號]])</f>
        <v>收聲</v>
      </c>
      <c r="N115" s="205" cm="1">
        <f t="array" ref="N115" xml:space="preserve"> MATCH(TRUE, ISNUMBER( SEARCH( RIGHT(小韻資料表[[#This Row],[切語]],1), 切語下字資料表[切語下字]) ), 0)</f>
        <v>21</v>
      </c>
      <c r="O115" s="207" t="str" cm="1">
        <f t="array" ref="O115" xml:space="preserve"> INDEX(切語下字資料表[韻母], 小韻資料表[[#This Row],[下字表識別號]])</f>
        <v>支開3</v>
      </c>
      <c r="P115" s="207" t="str" cm="1">
        <f t="array" ref="P115" xml:space="preserve"> INDEX(切語下字資料表[韻母拼音碼], 小韻資料表[[#This Row],[下字表識別號]])</f>
        <v>i</v>
      </c>
      <c r="Q115" s="210" t="str" cm="1">
        <f t="array" ref="Q115" xml:space="preserve"> INDEX(設定表!$C$19:$C$23, INT( LEFT(小韻資料表[[#This Row],[目次編碼]],1) ))</f>
        <v>平</v>
      </c>
      <c r="R115" s="210">
        <f xml:space="preserve">  INDEX(設定表!$C$8:$C$15, MATCH( (RIGHT(小韻資料表[[#This Row],[清濁]]) &amp; 小韻資料表[[#This Row],[調]]), 設定表!$B$8:$B$15, 0))</f>
        <v>5</v>
      </c>
      <c r="S115" s="205" t="s">
        <v>1849</v>
      </c>
      <c r="T115" s="205" t="s">
        <v>309</v>
      </c>
      <c r="U115" s="226" t="s">
        <v>309</v>
      </c>
      <c r="V115" s="146" t="s">
        <v>309</v>
      </c>
      <c r="X115" s="135"/>
      <c r="Y115" s="135"/>
      <c r="AA115" s="135"/>
      <c r="AB115" s="134"/>
      <c r="AC115" s="135"/>
      <c r="AD115" s="135"/>
      <c r="AH115" s="135"/>
      <c r="AI115" s="135"/>
    </row>
    <row r="116" spans="1:35" ht="94.5">
      <c r="A116" s="205">
        <v>112</v>
      </c>
      <c r="B116" s="206" t="s">
        <v>1850</v>
      </c>
      <c r="C116" s="207" t="str">
        <f xml:space="preserve"> _xlfn.CONCAT(小韻資料表[[#This Row],[聲母拼音碼]],小韻資料表[[#This Row],[韻母拼音碼]],小韻資料表[[#This Row],[調號]])</f>
        <v>li5</v>
      </c>
      <c r="D116" s="206" t="s">
        <v>1851</v>
      </c>
      <c r="E116" s="208" t="s">
        <v>352</v>
      </c>
      <c r="F116" s="205">
        <v>26</v>
      </c>
      <c r="G116" s="209" t="s">
        <v>1852</v>
      </c>
      <c r="H116" s="205">
        <f xml:space="preserve"> LEN(小韻資料表[[#This Row],[小韻字集]])</f>
        <v>44</v>
      </c>
      <c r="I116" s="205" cm="1">
        <f t="array" ref="I116" xml:space="preserve"> MATCH(TRUE, ISNUMBER( SEARCH( LEFT(小韻資料表[[#This Row],[切語]],1), 切語上字資料表[切語上字]) ), 0)</f>
        <v>40</v>
      </c>
      <c r="J116" s="210" t="str" cm="1">
        <f t="array" ref="J116" xml:space="preserve"> INDEX(切語上字資料表[聲母], 小韻資料表[[#This Row],[上字表識別號]])</f>
        <v>來</v>
      </c>
      <c r="K116" s="210" t="str" cm="1">
        <f t="array" ref="K116" xml:space="preserve"> INDEX(切語上字資料表[聲母拼音碼], 小韻資料表[[#This Row],[上字表識別號]])</f>
        <v>l</v>
      </c>
      <c r="L116" s="210" t="str" cm="1">
        <f t="array" ref="L116" xml:space="preserve"> INDEX(切語上字資料表[清濁], 小韻資料表[[#This Row],[上字表識別號]])</f>
        <v>次濁</v>
      </c>
      <c r="M116" s="223" t="str" cm="1">
        <f t="array" ref="M116" xml:space="preserve"> INDEX(切語上字資料表[發送收], 小韻資料表[[#This Row],[上字表識別號]])</f>
        <v>收聲</v>
      </c>
      <c r="N116" s="205" cm="1">
        <f t="array" ref="N116" xml:space="preserve"> MATCH(TRUE, ISNUMBER( SEARCH( RIGHT(小韻資料表[[#This Row],[切語]],1), 切語下字資料表[切語下字]) ), 0)</f>
        <v>21</v>
      </c>
      <c r="O116" s="207" t="str" cm="1">
        <f t="array" ref="O116" xml:space="preserve"> INDEX(切語下字資料表[韻母], 小韻資料表[[#This Row],[下字表識別號]])</f>
        <v>支開3</v>
      </c>
      <c r="P116" s="207" t="str" cm="1">
        <f t="array" ref="P116" xml:space="preserve"> INDEX(切語下字資料表[韻母拼音碼], 小韻資料表[[#This Row],[下字表識別號]])</f>
        <v>i</v>
      </c>
      <c r="Q116" s="210" t="str" cm="1">
        <f t="array" ref="Q116" xml:space="preserve"> INDEX(設定表!$C$19:$C$23, INT( LEFT(小韻資料表[[#This Row],[目次編碼]],1) ))</f>
        <v>平</v>
      </c>
      <c r="R116" s="210">
        <f xml:space="preserve">  INDEX(設定表!$C$8:$C$15, MATCH( (RIGHT(小韻資料表[[#This Row],[清濁]]) &amp; 小韻資料表[[#This Row],[調]]), 設定表!$B$8:$B$15, 0))</f>
        <v>5</v>
      </c>
      <c r="S116" s="205" t="s">
        <v>309</v>
      </c>
      <c r="T116" s="205" t="s">
        <v>309</v>
      </c>
      <c r="U116" s="226" t="s">
        <v>309</v>
      </c>
      <c r="V116" s="147" t="s">
        <v>309</v>
      </c>
      <c r="X116" s="135"/>
      <c r="Y116" s="135"/>
      <c r="AA116" s="135"/>
      <c r="AB116" s="134"/>
      <c r="AC116" s="135"/>
      <c r="AD116" s="135"/>
      <c r="AH116" s="135"/>
      <c r="AI116" s="135"/>
    </row>
    <row r="117" spans="1:35" ht="31.5">
      <c r="A117" s="205">
        <v>113</v>
      </c>
      <c r="B117" s="206" t="s">
        <v>1853</v>
      </c>
      <c r="C117" s="207" t="str">
        <f xml:space="preserve"> _xlfn.CONCAT(小韻資料表[[#This Row],[聲母拼音碼]],小韻資料表[[#This Row],[韻母拼音碼]],小韻資料表[[#This Row],[調號]])</f>
        <v>ci5</v>
      </c>
      <c r="D117" s="206" t="s">
        <v>1854</v>
      </c>
      <c r="E117" s="208" t="s">
        <v>352</v>
      </c>
      <c r="F117" s="205">
        <v>27</v>
      </c>
      <c r="G117" s="209" t="s">
        <v>1855</v>
      </c>
      <c r="H117" s="205">
        <f xml:space="preserve"> LEN(小韻資料表[[#This Row],[小韻字集]])</f>
        <v>9</v>
      </c>
      <c r="I117" s="205" cm="1">
        <f t="array" ref="I117" xml:space="preserve"> MATCH(TRUE, ISNUMBER( SEARCH( LEFT(小韻資料表[[#This Row],[切語]],1), 切語上字資料表[切語上字]) ), 0)</f>
        <v>23</v>
      </c>
      <c r="J117" s="210" t="str" cm="1">
        <f t="array" ref="J117" xml:space="preserve"> INDEX(切語上字資料表[聲母], 小韻資料表[[#This Row],[上字表識別號]])</f>
        <v>從</v>
      </c>
      <c r="K117" s="210" t="str" cm="1">
        <f t="array" ref="K117" xml:space="preserve"> INDEX(切語上字資料表[聲母拼音碼], 小韻資料表[[#This Row],[上字表識別號]])</f>
        <v>c</v>
      </c>
      <c r="L117" s="210" t="str" cm="1">
        <f t="array" ref="L117" xml:space="preserve"> INDEX(切語上字資料表[清濁], 小韻資料表[[#This Row],[上字表識別號]])</f>
        <v>全濁</v>
      </c>
      <c r="M117" s="223" cm="1">
        <f t="array" ref="M117" xml:space="preserve"> INDEX(切語上字資料表[發送收], 小韻資料表[[#This Row],[上字表識別號]])</f>
        <v>0</v>
      </c>
      <c r="N117" s="205" cm="1">
        <f t="array" ref="N117" xml:space="preserve"> MATCH(TRUE, ISNUMBER( SEARCH( RIGHT(小韻資料表[[#This Row],[切語]],1), 切語下字資料表[切語下字]) ), 0)</f>
        <v>21</v>
      </c>
      <c r="O117" s="207" t="str" cm="1">
        <f t="array" ref="O117" xml:space="preserve"> INDEX(切語下字資料表[韻母], 小韻資料表[[#This Row],[下字表識別號]])</f>
        <v>支開3</v>
      </c>
      <c r="P117" s="207" t="str" cm="1">
        <f t="array" ref="P117" xml:space="preserve"> INDEX(切語下字資料表[韻母拼音碼], 小韻資料表[[#This Row],[下字表識別號]])</f>
        <v>i</v>
      </c>
      <c r="Q117" s="210" t="str" cm="1">
        <f t="array" ref="Q117" xml:space="preserve"> INDEX(設定表!$C$19:$C$23, INT( LEFT(小韻資料表[[#This Row],[目次編碼]],1) ))</f>
        <v>平</v>
      </c>
      <c r="R117" s="210">
        <f xml:space="preserve">  INDEX(設定表!$C$8:$C$15, MATCH( (RIGHT(小韻資料表[[#This Row],[清濁]]) &amp; 小韻資料表[[#This Row],[調]]), 設定表!$B$8:$B$15, 0))</f>
        <v>5</v>
      </c>
      <c r="S117" s="205" t="s">
        <v>309</v>
      </c>
      <c r="T117" s="205" t="s">
        <v>309</v>
      </c>
      <c r="U117" s="226" t="s">
        <v>309</v>
      </c>
      <c r="V117" s="146" t="s">
        <v>309</v>
      </c>
      <c r="X117" s="135"/>
      <c r="Y117" s="135"/>
      <c r="AA117" s="135"/>
      <c r="AB117" s="134"/>
      <c r="AC117" s="135"/>
      <c r="AD117" s="135"/>
      <c r="AH117" s="135"/>
      <c r="AI117" s="135"/>
    </row>
    <row r="118" spans="1:35" ht="31.5">
      <c r="A118" s="205">
        <v>114</v>
      </c>
      <c r="B118" s="206" t="s">
        <v>1856</v>
      </c>
      <c r="C118" s="207" t="str">
        <f xml:space="preserve"> _xlfn.CONCAT(小韻資料表[[#This Row],[聲母拼音碼]],小韻資料表[[#This Row],[韻母拼音碼]],小韻資料表[[#This Row],[調號]])</f>
        <v>ci1</v>
      </c>
      <c r="D118" s="206" t="s">
        <v>1857</v>
      </c>
      <c r="E118" s="208" t="s">
        <v>352</v>
      </c>
      <c r="F118" s="205">
        <v>28</v>
      </c>
      <c r="G118" s="209" t="s">
        <v>1858</v>
      </c>
      <c r="H118" s="205">
        <f xml:space="preserve"> LEN(小韻資料表[[#This Row],[小韻字集]])</f>
        <v>19</v>
      </c>
      <c r="I118" s="205" cm="1">
        <f t="array" ref="I118" xml:space="preserve"> MATCH(TRUE, ISNUMBER( SEARCH( LEFT(小韻資料表[[#This Row],[切語]],1), 切語上字資料表[切語上字]) ), 0)</f>
        <v>21</v>
      </c>
      <c r="J118" s="210" t="str" cm="1">
        <f t="array" ref="J118" xml:space="preserve"> INDEX(切語上字資料表[聲母], 小韻資料表[[#This Row],[上字表識別號]])</f>
        <v>精</v>
      </c>
      <c r="K118" s="210" t="str" cm="1">
        <f t="array" ref="K118" xml:space="preserve"> INDEX(切語上字資料表[聲母拼音碼], 小韻資料表[[#This Row],[上字表識別號]])</f>
        <v>c</v>
      </c>
      <c r="L118" s="210" t="str" cm="1">
        <f t="array" ref="L118" xml:space="preserve"> INDEX(切語上字資料表[清濁], 小韻資料表[[#This Row],[上字表識別號]])</f>
        <v>全清</v>
      </c>
      <c r="M118" s="223" t="str" cm="1">
        <f t="array" ref="M118" xml:space="preserve"> INDEX(切語上字資料表[發送收], 小韻資料表[[#This Row],[上字表識別號]])</f>
        <v>發聲</v>
      </c>
      <c r="N118" s="205" cm="1">
        <f t="array" ref="N118" xml:space="preserve"> MATCH(TRUE, ISNUMBER( SEARCH( RIGHT(小韻資料表[[#This Row],[切語]],1), 切語下字資料表[切語下字]) ), 0)</f>
        <v>21</v>
      </c>
      <c r="O118" s="207" t="str" cm="1">
        <f t="array" ref="O118" xml:space="preserve"> INDEX(切語下字資料表[韻母], 小韻資料表[[#This Row],[下字表識別號]])</f>
        <v>支開3</v>
      </c>
      <c r="P118" s="207" t="str" cm="1">
        <f t="array" ref="P118" xml:space="preserve"> INDEX(切語下字資料表[韻母拼音碼], 小韻資料表[[#This Row],[下字表識別號]])</f>
        <v>i</v>
      </c>
      <c r="Q118" s="210" t="str" cm="1">
        <f t="array" ref="Q118" xml:space="preserve"> INDEX(設定表!$C$19:$C$23, INT( LEFT(小韻資料表[[#This Row],[目次編碼]],1) ))</f>
        <v>平</v>
      </c>
      <c r="R118" s="210">
        <f xml:space="preserve">  INDEX(設定表!$C$8:$C$15, MATCH( (RIGHT(小韻資料表[[#This Row],[清濁]]) &amp; 小韻資料表[[#This Row],[調]]), 設定表!$B$8:$B$15, 0))</f>
        <v>1</v>
      </c>
      <c r="S118" s="205" t="s">
        <v>309</v>
      </c>
      <c r="T118" s="205" t="s">
        <v>309</v>
      </c>
      <c r="U118" s="226" t="s">
        <v>1859</v>
      </c>
      <c r="V118" s="147" t="s">
        <v>309</v>
      </c>
      <c r="X118" s="135"/>
      <c r="Y118" s="135"/>
      <c r="AA118" s="135"/>
      <c r="AB118" s="134"/>
      <c r="AC118" s="135"/>
      <c r="AD118" s="135"/>
      <c r="AH118" s="135"/>
      <c r="AI118" s="135"/>
    </row>
    <row r="119" spans="1:35" ht="31.5">
      <c r="A119" s="205">
        <v>115</v>
      </c>
      <c r="B119" s="206" t="s">
        <v>1860</v>
      </c>
      <c r="C119" s="207" t="str">
        <f xml:space="preserve"> _xlfn.CONCAT(小韻資料表[[#This Row],[聲母拼音碼]],小韻資料表[[#This Row],[韻母拼音碼]],小韻資料表[[#This Row],[調號]])</f>
        <v>ki1</v>
      </c>
      <c r="D119" s="206" t="s">
        <v>1861</v>
      </c>
      <c r="E119" s="208" t="s">
        <v>352</v>
      </c>
      <c r="F119" s="205">
        <v>29</v>
      </c>
      <c r="G119" s="209" t="s">
        <v>1862</v>
      </c>
      <c r="H119" s="205">
        <f xml:space="preserve"> LEN(小韻資料表[[#This Row],[小韻字集]])</f>
        <v>9</v>
      </c>
      <c r="I119" s="205" cm="1">
        <f t="array" ref="I119" xml:space="preserve"> MATCH(TRUE, ISNUMBER( SEARCH( LEFT(小韻資料表[[#This Row],[切語]],1), 切語上字資料表[切語上字]) ), 0)</f>
        <v>1</v>
      </c>
      <c r="J119" s="210" t="str" cm="1">
        <f t="array" ref="J119" xml:space="preserve"> INDEX(切語上字資料表[聲母], 小韻資料表[[#This Row],[上字表識別號]])</f>
        <v>見</v>
      </c>
      <c r="K119" s="210" t="str" cm="1">
        <f t="array" ref="K119" xml:space="preserve"> INDEX(切語上字資料表[聲母拼音碼], 小韻資料表[[#This Row],[上字表識別號]])</f>
        <v>k</v>
      </c>
      <c r="L119" s="210" t="str" cm="1">
        <f t="array" ref="L119" xml:space="preserve"> INDEX(切語上字資料表[清濁], 小韻資料表[[#This Row],[上字表識別號]])</f>
        <v>全清</v>
      </c>
      <c r="M119" s="223" t="str" cm="1">
        <f t="array" ref="M119" xml:space="preserve"> INDEX(切語上字資料表[發送收], 小韻資料表[[#This Row],[上字表識別號]])</f>
        <v>發聲</v>
      </c>
      <c r="N119" s="205" cm="1">
        <f t="array" ref="N119" xml:space="preserve"> MATCH(TRUE, ISNUMBER( SEARCH( RIGHT(小韻資料表[[#This Row],[切語]],1), 切語下字資料表[切語下字]) ), 0)</f>
        <v>21</v>
      </c>
      <c r="O119" s="207" t="str" cm="1">
        <f t="array" ref="O119" xml:space="preserve"> INDEX(切語下字資料表[韻母], 小韻資料表[[#This Row],[下字表識別號]])</f>
        <v>支開3</v>
      </c>
      <c r="P119" s="207" t="str" cm="1">
        <f t="array" ref="P119" xml:space="preserve"> INDEX(切語下字資料表[韻母拼音碼], 小韻資料表[[#This Row],[下字表識別號]])</f>
        <v>i</v>
      </c>
      <c r="Q119" s="210" t="str" cm="1">
        <f t="array" ref="Q119" xml:space="preserve"> INDEX(設定表!$C$19:$C$23, INT( LEFT(小韻資料表[[#This Row],[目次編碼]],1) ))</f>
        <v>平</v>
      </c>
      <c r="R119" s="210">
        <f xml:space="preserve">  INDEX(設定表!$C$8:$C$15, MATCH( (RIGHT(小韻資料表[[#This Row],[清濁]]) &amp; 小韻資料表[[#This Row],[調]]), 設定表!$B$8:$B$15, 0))</f>
        <v>1</v>
      </c>
      <c r="S119" s="205" t="s">
        <v>309</v>
      </c>
      <c r="T119" s="205" t="s">
        <v>309</v>
      </c>
      <c r="U119" s="226" t="s">
        <v>1863</v>
      </c>
      <c r="V119" s="146" t="s">
        <v>309</v>
      </c>
      <c r="X119" s="135"/>
      <c r="Y119" s="135"/>
      <c r="AA119" s="135"/>
      <c r="AB119" s="134"/>
      <c r="AC119" s="135"/>
      <c r="AD119" s="135"/>
      <c r="AH119" s="135"/>
      <c r="AI119" s="135"/>
    </row>
    <row r="120" spans="1:35" ht="31.5">
      <c r="A120" s="205">
        <v>116</v>
      </c>
      <c r="B120" s="206" t="s">
        <v>1864</v>
      </c>
      <c r="C120" s="207" t="str">
        <f xml:space="preserve"> _xlfn.CONCAT(小韻資料表[[#This Row],[聲母拼音碼]],小韻資料表[[#This Row],[韻母拼音碼]],小韻資料表[[#This Row],[調號]])</f>
        <v>hi1</v>
      </c>
      <c r="D120" s="206" t="s">
        <v>1865</v>
      </c>
      <c r="E120" s="208" t="s">
        <v>352</v>
      </c>
      <c r="F120" s="205">
        <v>30</v>
      </c>
      <c r="G120" s="209" t="s">
        <v>1866</v>
      </c>
      <c r="H120" s="205">
        <f xml:space="preserve"> LEN(小韻資料表[[#This Row],[小韻字集]])</f>
        <v>13</v>
      </c>
      <c r="I120" s="205" cm="1">
        <f t="array" ref="I120" xml:space="preserve"> MATCH(TRUE, ISNUMBER( SEARCH( LEFT(小韻資料表[[#This Row],[切語]],1), 切語上字資料表[切語上字]) ), 0)</f>
        <v>17</v>
      </c>
      <c r="J120" s="210" t="str" cm="1">
        <f t="array" ref="J120" xml:space="preserve"> INDEX(切語上字資料表[聲母], 小韻資料表[[#This Row],[上字表識別號]])</f>
        <v>非</v>
      </c>
      <c r="K120" s="210" t="str" cm="1">
        <f t="array" ref="K120" xml:space="preserve"> INDEX(切語上字資料表[聲母拼音碼], 小韻資料表[[#This Row],[上字表識別號]])</f>
        <v>h</v>
      </c>
      <c r="L120" s="210" t="str" cm="1">
        <f t="array" ref="L120" xml:space="preserve"> INDEX(切語上字資料表[清濁], 小韻資料表[[#This Row],[上字表識別號]])</f>
        <v>全清</v>
      </c>
      <c r="M120" s="223" t="str" cm="1">
        <f t="array" ref="M120" xml:space="preserve"> INDEX(切語上字資料表[發送收], 小韻資料表[[#This Row],[上字表識別號]])</f>
        <v>發聲</v>
      </c>
      <c r="N120" s="205" cm="1">
        <f t="array" ref="N120" xml:space="preserve"> MATCH(TRUE, ISNUMBER( SEARCH( RIGHT(小韻資料表[[#This Row],[切語]],1), 切語下字資料表[切語下字]) ), 0)</f>
        <v>21</v>
      </c>
      <c r="O120" s="207" t="str" cm="1">
        <f t="array" ref="O120" xml:space="preserve"> INDEX(切語下字資料表[韻母], 小韻資料表[[#This Row],[下字表識別號]])</f>
        <v>支開3</v>
      </c>
      <c r="P120" s="207" t="str" cm="1">
        <f t="array" ref="P120" xml:space="preserve"> INDEX(切語下字資料表[韻母拼音碼], 小韻資料表[[#This Row],[下字表識別號]])</f>
        <v>i</v>
      </c>
      <c r="Q120" s="210" t="str" cm="1">
        <f t="array" ref="Q120" xml:space="preserve"> INDEX(設定表!$C$19:$C$23, INT( LEFT(小韻資料表[[#This Row],[目次編碼]],1) ))</f>
        <v>平</v>
      </c>
      <c r="R120" s="210">
        <f xml:space="preserve">  INDEX(設定表!$C$8:$C$15, MATCH( (RIGHT(小韻資料表[[#This Row],[清濁]]) &amp; 小韻資料表[[#This Row],[調]]), 設定表!$B$8:$B$15, 0))</f>
        <v>1</v>
      </c>
      <c r="S120" s="205" t="s">
        <v>309</v>
      </c>
      <c r="T120" s="205" t="s">
        <v>309</v>
      </c>
      <c r="U120" s="226" t="s">
        <v>309</v>
      </c>
      <c r="V120" s="147" t="s">
        <v>309</v>
      </c>
      <c r="X120" s="135"/>
      <c r="Y120" s="135"/>
      <c r="AA120" s="135"/>
      <c r="AB120" s="134"/>
      <c r="AC120" s="135"/>
      <c r="AD120" s="135"/>
      <c r="AH120" s="135"/>
      <c r="AI120" s="135"/>
    </row>
    <row r="121" spans="1:35" ht="31.5">
      <c r="A121" s="205">
        <v>117</v>
      </c>
      <c r="B121" s="206" t="s">
        <v>1867</v>
      </c>
      <c r="C121" s="207" t="str">
        <f xml:space="preserve"> _xlfn.CONCAT(小韻資料表[[#This Row],[聲母拼音碼]],小韻資料表[[#This Row],[韻母拼音碼]],小韻資料表[[#This Row],[調號]])</f>
        <v>hi5</v>
      </c>
      <c r="D121" s="206" t="s">
        <v>1868</v>
      </c>
      <c r="E121" s="208" t="s">
        <v>352</v>
      </c>
      <c r="F121" s="205">
        <v>31</v>
      </c>
      <c r="G121" s="209" t="s">
        <v>1869</v>
      </c>
      <c r="H121" s="205">
        <f xml:space="preserve"> LEN(小韻資料表[[#This Row],[小韻字集]])</f>
        <v>18</v>
      </c>
      <c r="I121" s="205" cm="1">
        <f t="array" ref="I121" xml:space="preserve"> MATCH(TRUE, ISNUMBER( SEARCH( LEFT(小韻資料表[[#This Row],[切語]],1), 切語上字資料表[切語上字]) ), 0)</f>
        <v>19</v>
      </c>
      <c r="J121" s="210" t="str" cm="1">
        <f t="array" ref="J121" xml:space="preserve"> INDEX(切語上字資料表[聲母], 小韻資料表[[#This Row],[上字表識別號]])</f>
        <v>奉</v>
      </c>
      <c r="K121" s="210" t="str" cm="1">
        <f t="array" ref="K121" xml:space="preserve"> INDEX(切語上字資料表[聲母拼音碼], 小韻資料表[[#This Row],[上字表識別號]])</f>
        <v>h</v>
      </c>
      <c r="L121" s="210" t="str" cm="1">
        <f t="array" ref="L121" xml:space="preserve"> INDEX(切語上字資料表[清濁], 小韻資料表[[#This Row],[上字表識別號]])</f>
        <v>全濁</v>
      </c>
      <c r="M121" s="223" cm="1">
        <f t="array" ref="M121" xml:space="preserve"> INDEX(切語上字資料表[發送收], 小韻資料表[[#This Row],[上字表識別號]])</f>
        <v>0</v>
      </c>
      <c r="N121" s="205" cm="1">
        <f t="array" ref="N121" xml:space="preserve"> MATCH(TRUE, ISNUMBER( SEARCH( RIGHT(小韻資料表[[#This Row],[切語]],1), 切語下字資料表[切語下字]) ), 0)</f>
        <v>21</v>
      </c>
      <c r="O121" s="207" t="str" cm="1">
        <f t="array" ref="O121" xml:space="preserve"> INDEX(切語下字資料表[韻母], 小韻資料表[[#This Row],[下字表識別號]])</f>
        <v>支開3</v>
      </c>
      <c r="P121" s="207" t="str" cm="1">
        <f t="array" ref="P121" xml:space="preserve"> INDEX(切語下字資料表[韻母拼音碼], 小韻資料表[[#This Row],[下字表識別號]])</f>
        <v>i</v>
      </c>
      <c r="Q121" s="210" t="str" cm="1">
        <f t="array" ref="Q121" xml:space="preserve"> INDEX(設定表!$C$19:$C$23, INT( LEFT(小韻資料表[[#This Row],[目次編碼]],1) ))</f>
        <v>平</v>
      </c>
      <c r="R121" s="210">
        <f xml:space="preserve">  INDEX(設定表!$C$8:$C$15, MATCH( (RIGHT(小韻資料表[[#This Row],[清濁]]) &amp; 小韻資料表[[#This Row],[調]]), 設定表!$B$8:$B$15, 0))</f>
        <v>5</v>
      </c>
      <c r="S121" s="205" t="s">
        <v>309</v>
      </c>
      <c r="T121" s="205" t="s">
        <v>309</v>
      </c>
      <c r="U121" s="226" t="s">
        <v>309</v>
      </c>
      <c r="V121" s="146" t="s">
        <v>309</v>
      </c>
      <c r="X121" s="135"/>
      <c r="Y121" s="135"/>
      <c r="AA121" s="135"/>
      <c r="AB121" s="134"/>
      <c r="AC121" s="135"/>
      <c r="AD121" s="135"/>
      <c r="AH121" s="135"/>
      <c r="AI121" s="135"/>
    </row>
    <row r="122" spans="1:35" ht="31.5">
      <c r="A122" s="205">
        <v>118</v>
      </c>
      <c r="B122" s="206" t="s">
        <v>1870</v>
      </c>
      <c r="C122" s="207" t="str">
        <f xml:space="preserve"> _xlfn.CONCAT(小韻資料表[[#This Row],[聲母拼音碼]],小韻資料表[[#This Row],[韻母拼音碼]],小韻資料表[[#This Row],[調號]])</f>
        <v>si1</v>
      </c>
      <c r="D122" s="206" t="s">
        <v>1871</v>
      </c>
      <c r="E122" s="208" t="s">
        <v>352</v>
      </c>
      <c r="F122" s="205">
        <v>32</v>
      </c>
      <c r="G122" s="209" t="s">
        <v>1872</v>
      </c>
      <c r="H122" s="205">
        <f xml:space="preserve"> LEN(小韻資料表[[#This Row],[小韻字集]])</f>
        <v>15</v>
      </c>
      <c r="I122" s="205" cm="1">
        <f t="array" ref="I122" xml:space="preserve"> MATCH(TRUE, ISNUMBER( SEARCH( LEFT(小韻資料表[[#This Row],[切語]],1), 切語上字資料表[切語上字]) ), 0)</f>
        <v>33</v>
      </c>
      <c r="J122" s="210" t="str" cm="1">
        <f t="array" ref="J122" xml:space="preserve"> INDEX(切語上字資料表[聲母], 小韻資料表[[#This Row],[上字表識別號]])</f>
        <v>審</v>
      </c>
      <c r="K122" s="210" t="str" cm="1">
        <f t="array" ref="K122" xml:space="preserve"> INDEX(切語上字資料表[聲母拼音碼], 小韻資料表[[#This Row],[上字表識別號]])</f>
        <v>s</v>
      </c>
      <c r="L122" s="210" t="str" cm="1">
        <f t="array" ref="L122" xml:space="preserve"> INDEX(切語上字資料表[清濁], 小韻資料表[[#This Row],[上字表識別號]])</f>
        <v>全清</v>
      </c>
      <c r="M122" s="223" t="str" cm="1">
        <f t="array" ref="M122" xml:space="preserve"> INDEX(切語上字資料表[發送收], 小韻資料表[[#This Row],[上字表識別號]])</f>
        <v>送氣</v>
      </c>
      <c r="N122" s="205" cm="1">
        <f t="array" ref="N122" xml:space="preserve"> MATCH(TRUE, ISNUMBER( SEARCH( RIGHT(小韻資料表[[#This Row],[切語]],1), 切語下字資料表[切語下字]) ), 0)</f>
        <v>21</v>
      </c>
      <c r="O122" s="207" t="str" cm="1">
        <f t="array" ref="O122" xml:space="preserve"> INDEX(切語下字資料表[韻母], 小韻資料表[[#This Row],[下字表識別號]])</f>
        <v>支開3</v>
      </c>
      <c r="P122" s="207" t="str" cm="1">
        <f t="array" ref="P122" xml:space="preserve"> INDEX(切語下字資料表[韻母拼音碼], 小韻資料表[[#This Row],[下字表識別號]])</f>
        <v>i</v>
      </c>
      <c r="Q122" s="210" t="str" cm="1">
        <f t="array" ref="Q122" xml:space="preserve"> INDEX(設定表!$C$19:$C$23, INT( LEFT(小韻資料表[[#This Row],[目次編碼]],1) ))</f>
        <v>平</v>
      </c>
      <c r="R122" s="210">
        <f xml:space="preserve">  INDEX(設定表!$C$8:$C$15, MATCH( (RIGHT(小韻資料表[[#This Row],[清濁]]) &amp; 小韻資料表[[#This Row],[調]]), 設定表!$B$8:$B$15, 0))</f>
        <v>1</v>
      </c>
      <c r="S122" s="205" t="s">
        <v>309</v>
      </c>
      <c r="T122" s="205" t="s">
        <v>309</v>
      </c>
      <c r="U122" s="226" t="s">
        <v>1873</v>
      </c>
      <c r="V122" s="147" t="s">
        <v>309</v>
      </c>
      <c r="X122" s="135"/>
      <c r="Y122" s="135"/>
      <c r="AA122" s="135"/>
      <c r="AB122" s="134"/>
      <c r="AC122" s="135"/>
      <c r="AD122" s="135"/>
      <c r="AH122" s="135"/>
      <c r="AI122" s="135"/>
    </row>
    <row r="123" spans="1:35" ht="63">
      <c r="A123" s="205">
        <v>119</v>
      </c>
      <c r="B123" s="206" t="s">
        <v>1874</v>
      </c>
      <c r="C123" s="207" t="str">
        <f xml:space="preserve"> _xlfn.CONCAT(小韻資料表[[#This Row],[聲母拼音碼]],小韻資料表[[#This Row],[韻母拼音碼]],小韻資料表[[#This Row],[調號]])</f>
        <v>si1</v>
      </c>
      <c r="D123" s="206" t="s">
        <v>1875</v>
      </c>
      <c r="E123" s="208" t="s">
        <v>352</v>
      </c>
      <c r="F123" s="205">
        <v>33</v>
      </c>
      <c r="G123" s="209" t="s">
        <v>1876</v>
      </c>
      <c r="H123" s="205">
        <f xml:space="preserve"> LEN(小韻資料表[[#This Row],[小韻字集]])</f>
        <v>29</v>
      </c>
      <c r="I123" s="205" cm="1">
        <f t="array" ref="I123" xml:space="preserve"> MATCH(TRUE, ISNUMBER( SEARCH( LEFT(小韻資料表[[#This Row],[切語]],1), 切語上字資料表[切語上字]) ), 0)</f>
        <v>24</v>
      </c>
      <c r="J123" s="210" t="str" cm="1">
        <f t="array" ref="J123" xml:space="preserve"> INDEX(切語上字資料表[聲母], 小韻資料表[[#This Row],[上字表識別號]])</f>
        <v>心</v>
      </c>
      <c r="K123" s="210" t="str" cm="1">
        <f t="array" ref="K123" xml:space="preserve"> INDEX(切語上字資料表[聲母拼音碼], 小韻資料表[[#This Row],[上字表識別號]])</f>
        <v>s</v>
      </c>
      <c r="L123" s="210" t="str" cm="1">
        <f t="array" ref="L123" xml:space="preserve"> INDEX(切語上字資料表[清濁], 小韻資料表[[#This Row],[上字表識別號]])</f>
        <v>全清</v>
      </c>
      <c r="M123" s="223" t="str" cm="1">
        <f t="array" ref="M123" xml:space="preserve"> INDEX(切語上字資料表[發送收], 小韻資料表[[#This Row],[上字表識別號]])</f>
        <v>送氣</v>
      </c>
      <c r="N123" s="205" cm="1">
        <f t="array" ref="N123" xml:space="preserve"> MATCH(TRUE, ISNUMBER( SEARCH( RIGHT(小韻資料表[[#This Row],[切語]],1), 切語下字資料表[切語下字]) ), 0)</f>
        <v>21</v>
      </c>
      <c r="O123" s="207" t="str" cm="1">
        <f t="array" ref="O123" xml:space="preserve"> INDEX(切語下字資料表[韻母], 小韻資料表[[#This Row],[下字表識別號]])</f>
        <v>支開3</v>
      </c>
      <c r="P123" s="207" t="str" cm="1">
        <f t="array" ref="P123" xml:space="preserve"> INDEX(切語下字資料表[韻母拼音碼], 小韻資料表[[#This Row],[下字表識別號]])</f>
        <v>i</v>
      </c>
      <c r="Q123" s="210" t="str" cm="1">
        <f t="array" ref="Q123" xml:space="preserve"> INDEX(設定表!$C$19:$C$23, INT( LEFT(小韻資料表[[#This Row],[目次編碼]],1) ))</f>
        <v>平</v>
      </c>
      <c r="R123" s="210">
        <f xml:space="preserve">  INDEX(設定表!$C$8:$C$15, MATCH( (RIGHT(小韻資料表[[#This Row],[清濁]]) &amp; 小韻資料表[[#This Row],[調]]), 設定表!$B$8:$B$15, 0))</f>
        <v>1</v>
      </c>
      <c r="S123" s="205" t="s">
        <v>309</v>
      </c>
      <c r="T123" s="205" t="s">
        <v>309</v>
      </c>
      <c r="U123" s="226" t="s">
        <v>309</v>
      </c>
      <c r="V123" s="146" t="s">
        <v>309</v>
      </c>
      <c r="X123" s="135"/>
      <c r="Y123" s="135"/>
      <c r="AA123" s="135"/>
      <c r="AB123" s="134"/>
      <c r="AC123" s="135"/>
      <c r="AD123" s="135"/>
      <c r="AH123" s="135"/>
      <c r="AI123" s="135"/>
    </row>
    <row r="124" spans="1:35" ht="31.5">
      <c r="A124" s="205">
        <v>120</v>
      </c>
      <c r="B124" s="206" t="s">
        <v>1877</v>
      </c>
      <c r="C124" s="207" t="str">
        <f xml:space="preserve"> _xlfn.CONCAT(小韻資料表[[#This Row],[聲母拼音碼]],小韻資料表[[#This Row],[韻母拼音碼]],小韻資料表[[#This Row],[調號]])</f>
        <v>chi1</v>
      </c>
      <c r="D124" s="206" t="s">
        <v>1878</v>
      </c>
      <c r="E124" s="208" t="s">
        <v>352</v>
      </c>
      <c r="F124" s="205">
        <v>34</v>
      </c>
      <c r="G124" s="209" t="s">
        <v>1879</v>
      </c>
      <c r="H124" s="205">
        <f xml:space="preserve"> LEN(小韻資料表[[#This Row],[小韻字集]])</f>
        <v>5</v>
      </c>
      <c r="I124" s="205" cm="1">
        <f t="array" ref="I124" xml:space="preserve"> MATCH(TRUE, ISNUMBER( SEARCH( LEFT(小韻資料表[[#This Row],[切語]],1), 切語上字資料表[切語上字]) ), 0)</f>
        <v>27</v>
      </c>
      <c r="J124" s="210" t="str" cm="1">
        <f t="array" ref="J124" xml:space="preserve"> INDEX(切語上字資料表[聲母], 小韻資料表[[#This Row],[上字表識別號]])</f>
        <v>初</v>
      </c>
      <c r="K124" s="210" t="str" cm="1">
        <f t="array" ref="K124" xml:space="preserve"> INDEX(切語上字資料表[聲母拼音碼], 小韻資料表[[#This Row],[上字表識別號]])</f>
        <v>ch</v>
      </c>
      <c r="L124" s="210" t="str" cm="1">
        <f t="array" ref="L124" xml:space="preserve"> INDEX(切語上字資料表[清濁], 小韻資料表[[#This Row],[上字表識別號]])</f>
        <v>次清</v>
      </c>
      <c r="M124" s="223" t="str" cm="1">
        <f t="array" ref="M124" xml:space="preserve"> INDEX(切語上字資料表[發送收], 小韻資料表[[#This Row],[上字表識別號]])</f>
        <v>送氣</v>
      </c>
      <c r="N124" s="205" cm="1">
        <f t="array" ref="N124" xml:space="preserve"> MATCH(TRUE, ISNUMBER( SEARCH( RIGHT(小韻資料表[[#This Row],[切語]],1), 切語下字資料表[切語下字]) ), 0)</f>
        <v>21</v>
      </c>
      <c r="O124" s="207" t="str" cm="1">
        <f t="array" ref="O124" xml:space="preserve"> INDEX(切語下字資料表[韻母], 小韻資料表[[#This Row],[下字表識別號]])</f>
        <v>支開3</v>
      </c>
      <c r="P124" s="207" t="str" cm="1">
        <f t="array" ref="P124" xml:space="preserve"> INDEX(切語下字資料表[韻母拼音碼], 小韻資料表[[#This Row],[下字表識別號]])</f>
        <v>i</v>
      </c>
      <c r="Q124" s="210" t="str" cm="1">
        <f t="array" ref="Q124" xml:space="preserve"> INDEX(設定表!$C$19:$C$23, INT( LEFT(小韻資料表[[#This Row],[目次編碼]],1) ))</f>
        <v>平</v>
      </c>
      <c r="R124" s="210">
        <f xml:space="preserve">  INDEX(設定表!$C$8:$C$15, MATCH( (RIGHT(小韻資料表[[#This Row],[清濁]]) &amp; 小韻資料表[[#This Row],[調]]), 設定表!$B$8:$B$15, 0))</f>
        <v>1</v>
      </c>
      <c r="S124" s="205" t="s">
        <v>309</v>
      </c>
      <c r="T124" s="205" t="s">
        <v>309</v>
      </c>
      <c r="U124" s="226" t="s">
        <v>309</v>
      </c>
      <c r="V124" s="147" t="s">
        <v>309</v>
      </c>
      <c r="X124" s="135"/>
      <c r="Y124" s="135"/>
      <c r="AA124" s="135"/>
      <c r="AB124" s="134"/>
      <c r="AC124" s="135"/>
      <c r="AD124" s="135"/>
      <c r="AH124" s="135"/>
      <c r="AI124" s="135"/>
    </row>
    <row r="125" spans="1:35" ht="31.5">
      <c r="A125" s="205">
        <v>121</v>
      </c>
      <c r="B125" s="206" t="s">
        <v>1880</v>
      </c>
      <c r="C125" s="207" t="str">
        <f xml:space="preserve"> _xlfn.CONCAT(小韻資料表[[#This Row],[聲母拼音碼]],小韻資料表[[#This Row],[韻母拼音碼]],小韻資料表[[#This Row],[調號]])</f>
        <v>thi1</v>
      </c>
      <c r="D125" s="206" t="s">
        <v>1881</v>
      </c>
      <c r="E125" s="208" t="s">
        <v>352</v>
      </c>
      <c r="F125" s="205">
        <v>35</v>
      </c>
      <c r="G125" s="209" t="s">
        <v>1882</v>
      </c>
      <c r="H125" s="205">
        <f xml:space="preserve"> LEN(小韻資料表[[#This Row],[小韻字集]])</f>
        <v>10</v>
      </c>
      <c r="I125" s="205" cm="1">
        <f t="array" ref="I125" xml:space="preserve"> MATCH(TRUE, ISNUMBER( SEARCH( LEFT(小韻資料表[[#This Row],[切語]],1), 切語上字資料表[切語上字]) ), 0)</f>
        <v>10</v>
      </c>
      <c r="J125" s="210" t="str" cm="1">
        <f t="array" ref="J125" xml:space="preserve"> INDEX(切語上字資料表[聲母], 小韻資料表[[#This Row],[上字表識別號]])</f>
        <v>徹</v>
      </c>
      <c r="K125" s="210" t="str" cm="1">
        <f t="array" ref="K125" xml:space="preserve"> INDEX(切語上字資料表[聲母拼音碼], 小韻資料表[[#This Row],[上字表識別號]])</f>
        <v>th</v>
      </c>
      <c r="L125" s="210" t="str" cm="1">
        <f t="array" ref="L125" xml:space="preserve"> INDEX(切語上字資料表[清濁], 小韻資料表[[#This Row],[上字表識別號]])</f>
        <v>次清</v>
      </c>
      <c r="M125" s="223" t="str" cm="1">
        <f t="array" ref="M125" xml:space="preserve"> INDEX(切語上字資料表[發送收], 小韻資料表[[#This Row],[上字表識別號]])</f>
        <v>送氣</v>
      </c>
      <c r="N125" s="205" cm="1">
        <f t="array" ref="N125" xml:space="preserve"> MATCH(TRUE, ISNUMBER( SEARCH( RIGHT(小韻資料表[[#This Row],[切語]],1), 切語下字資料表[切語下字]) ), 0)</f>
        <v>21</v>
      </c>
      <c r="O125" s="207" t="str" cm="1">
        <f t="array" ref="O125" xml:space="preserve"> INDEX(切語下字資料表[韻母], 小韻資料表[[#This Row],[下字表識別號]])</f>
        <v>支開3</v>
      </c>
      <c r="P125" s="207" t="str" cm="1">
        <f t="array" ref="P125" xml:space="preserve"> INDEX(切語下字資料表[韻母拼音碼], 小韻資料表[[#This Row],[下字表識別號]])</f>
        <v>i</v>
      </c>
      <c r="Q125" s="210" t="str" cm="1">
        <f t="array" ref="Q125" xml:space="preserve"> INDEX(設定表!$C$19:$C$23, INT( LEFT(小韻資料表[[#This Row],[目次編碼]],1) ))</f>
        <v>平</v>
      </c>
      <c r="R125" s="210">
        <f xml:space="preserve">  INDEX(設定表!$C$8:$C$15, MATCH( (RIGHT(小韻資料表[[#This Row],[清濁]]) &amp; 小韻資料表[[#This Row],[調]]), 設定表!$B$8:$B$15, 0))</f>
        <v>1</v>
      </c>
      <c r="S125" s="205" t="s">
        <v>309</v>
      </c>
      <c r="T125" s="205" t="s">
        <v>309</v>
      </c>
      <c r="U125" s="226" t="s">
        <v>309</v>
      </c>
      <c r="V125" s="146" t="s">
        <v>309</v>
      </c>
      <c r="X125" s="135"/>
      <c r="Y125" s="135"/>
      <c r="AA125" s="135"/>
      <c r="AB125" s="134"/>
      <c r="AC125" s="135"/>
      <c r="AD125" s="135"/>
      <c r="AH125" s="135"/>
      <c r="AI125" s="135"/>
    </row>
    <row r="126" spans="1:35" ht="31.5">
      <c r="A126" s="205">
        <v>122</v>
      </c>
      <c r="B126" s="206" t="s">
        <v>1883</v>
      </c>
      <c r="C126" s="207" t="str">
        <f xml:space="preserve"> _xlfn.CONCAT(小韻資料表[[#This Row],[聲母拼音碼]],小韻資料表[[#This Row],[韻母拼音碼]],小韻資料表[[#This Row],[調號]])</f>
        <v>bi5</v>
      </c>
      <c r="D126" s="206" t="s">
        <v>1884</v>
      </c>
      <c r="E126" s="208" t="s">
        <v>352</v>
      </c>
      <c r="F126" s="205">
        <v>36</v>
      </c>
      <c r="G126" s="209" t="s">
        <v>1885</v>
      </c>
      <c r="H126" s="205">
        <f xml:space="preserve"> LEN(小韻資料表[[#This Row],[小韻字集]])</f>
        <v>22</v>
      </c>
      <c r="I126" s="205" cm="1">
        <f t="array" ref="I126" xml:space="preserve"> MATCH(TRUE, ISNUMBER( SEARCH( LEFT(小韻資料表[[#This Row],[切語]],1), 切語上字資料表[切語上字]) ), 0)</f>
        <v>20</v>
      </c>
      <c r="J126" s="210" t="str" cm="1">
        <f t="array" ref="J126" xml:space="preserve"> INDEX(切語上字資料表[聲母], 小韻資料表[[#This Row],[上字表識別號]])</f>
        <v>微</v>
      </c>
      <c r="K126" s="210" t="str" cm="1">
        <f t="array" ref="K126" xml:space="preserve"> INDEX(切語上字資料表[聲母拼音碼], 小韻資料表[[#This Row],[上字表識別號]])</f>
        <v>b</v>
      </c>
      <c r="L126" s="210" t="str" cm="1">
        <f t="array" ref="L126" xml:space="preserve"> INDEX(切語上字資料表[清濁], 小韻資料表[[#This Row],[上字表識別號]])</f>
        <v>次濁</v>
      </c>
      <c r="M126" s="223" t="str" cm="1">
        <f t="array" ref="M126" xml:space="preserve"> INDEX(切語上字資料表[發送收], 小韻資料表[[#This Row],[上字表識別號]])</f>
        <v>收聲</v>
      </c>
      <c r="N126" s="205" cm="1">
        <f t="array" ref="N126" xml:space="preserve"> MATCH(TRUE, ISNUMBER( SEARCH( RIGHT(小韻資料表[[#This Row],[切語]],1), 切語下字資料表[切語下字]) ), 0)</f>
        <v>21</v>
      </c>
      <c r="O126" s="207" t="str" cm="1">
        <f t="array" ref="O126" xml:space="preserve"> INDEX(切語下字資料表[韻母], 小韻資料表[[#This Row],[下字表識別號]])</f>
        <v>支開3</v>
      </c>
      <c r="P126" s="207" t="str" cm="1">
        <f t="array" ref="P126" xml:space="preserve"> INDEX(切語下字資料表[韻母拼音碼], 小韻資料表[[#This Row],[下字表識別號]])</f>
        <v>i</v>
      </c>
      <c r="Q126" s="210" t="str" cm="1">
        <f t="array" ref="Q126" xml:space="preserve"> INDEX(設定表!$C$19:$C$23, INT( LEFT(小韻資料表[[#This Row],[目次編碼]],1) ))</f>
        <v>平</v>
      </c>
      <c r="R126" s="210">
        <f xml:space="preserve">  INDEX(設定表!$C$8:$C$15, MATCH( (RIGHT(小韻資料表[[#This Row],[清濁]]) &amp; 小韻資料表[[#This Row],[調]]), 設定表!$B$8:$B$15, 0))</f>
        <v>5</v>
      </c>
      <c r="S126" s="205" t="s">
        <v>309</v>
      </c>
      <c r="T126" s="205" t="s">
        <v>1886</v>
      </c>
      <c r="U126" s="226" t="s">
        <v>309</v>
      </c>
      <c r="V126" s="147" t="s">
        <v>309</v>
      </c>
      <c r="X126" s="135"/>
      <c r="Y126" s="135"/>
      <c r="AA126" s="135"/>
      <c r="AB126" s="134"/>
      <c r="AC126" s="135"/>
      <c r="AD126" s="135"/>
      <c r="AH126" s="135"/>
      <c r="AI126" s="135"/>
    </row>
    <row r="127" spans="1:35" ht="31.5">
      <c r="A127" s="205">
        <v>123</v>
      </c>
      <c r="B127" s="206" t="s">
        <v>1887</v>
      </c>
      <c r="C127" s="207" t="str">
        <f xml:space="preserve"> _xlfn.CONCAT(小韻資料表[[#This Row],[聲母拼音碼]],小韻資料表[[#This Row],[韻母拼音碼]],小韻資料表[[#This Row],[調號]])</f>
        <v>chi1</v>
      </c>
      <c r="D127" s="206" t="s">
        <v>1888</v>
      </c>
      <c r="E127" s="208" t="s">
        <v>352</v>
      </c>
      <c r="F127" s="205">
        <v>37</v>
      </c>
      <c r="G127" s="209" t="s">
        <v>1889</v>
      </c>
      <c r="H127" s="205">
        <f xml:space="preserve"> LEN(小韻資料表[[#This Row],[小韻字集]])</f>
        <v>7</v>
      </c>
      <c r="I127" s="205" cm="1">
        <f t="array" ref="I127" xml:space="preserve"> MATCH(TRUE, ISNUMBER( SEARCH( LEFT(小韻資料表[[#This Row],[切語]],1), 切語上字資料表[切語上字]) ), 0)</f>
        <v>22</v>
      </c>
      <c r="J127" s="210" t="str" cm="1">
        <f t="array" ref="J127" xml:space="preserve"> INDEX(切語上字資料表[聲母], 小韻資料表[[#This Row],[上字表識別號]])</f>
        <v>清</v>
      </c>
      <c r="K127" s="210" t="str" cm="1">
        <f t="array" ref="K127" xml:space="preserve"> INDEX(切語上字資料表[聲母拼音碼], 小韻資料表[[#This Row],[上字表識別號]])</f>
        <v>ch</v>
      </c>
      <c r="L127" s="210" t="str" cm="1">
        <f t="array" ref="L127" xml:space="preserve"> INDEX(切語上字資料表[清濁], 小韻資料表[[#This Row],[上字表識別號]])</f>
        <v>次清</v>
      </c>
      <c r="M127" s="223" t="str" cm="1">
        <f t="array" ref="M127" xml:space="preserve"> INDEX(切語上字資料表[發送收], 小韻資料表[[#This Row],[上字表識別號]])</f>
        <v>送氣</v>
      </c>
      <c r="N127" s="205" cm="1">
        <f t="array" ref="N127" xml:space="preserve"> MATCH(TRUE, ISNUMBER( SEARCH( RIGHT(小韻資料表[[#This Row],[切語]],1), 切語下字資料表[切語下字]) ), 0)</f>
        <v>21</v>
      </c>
      <c r="O127" s="207" t="str" cm="1">
        <f t="array" ref="O127" xml:space="preserve"> INDEX(切語下字資料表[韻母], 小韻資料表[[#This Row],[下字表識別號]])</f>
        <v>支開3</v>
      </c>
      <c r="P127" s="207" t="str" cm="1">
        <f t="array" ref="P127" xml:space="preserve"> INDEX(切語下字資料表[韻母拼音碼], 小韻資料表[[#This Row],[下字表識別號]])</f>
        <v>i</v>
      </c>
      <c r="Q127" s="210" t="str" cm="1">
        <f t="array" ref="Q127" xml:space="preserve"> INDEX(設定表!$C$19:$C$23, INT( LEFT(小韻資料表[[#This Row],[目次編碼]],1) ))</f>
        <v>平</v>
      </c>
      <c r="R127" s="210">
        <f xml:space="preserve">  INDEX(設定表!$C$8:$C$15, MATCH( (RIGHT(小韻資料表[[#This Row],[清濁]]) &amp; 小韻資料表[[#This Row],[調]]), 設定表!$B$8:$B$15, 0))</f>
        <v>1</v>
      </c>
      <c r="S127" s="205" t="s">
        <v>309</v>
      </c>
      <c r="T127" s="205" t="s">
        <v>309</v>
      </c>
      <c r="U127" s="226" t="s">
        <v>1890</v>
      </c>
      <c r="V127" s="146" t="s">
        <v>309</v>
      </c>
      <c r="X127" s="135"/>
      <c r="Y127" s="135"/>
      <c r="AA127" s="135"/>
      <c r="AB127" s="134"/>
      <c r="AC127" s="135"/>
      <c r="AD127" s="135"/>
      <c r="AH127" s="135"/>
      <c r="AI127" s="135"/>
    </row>
    <row r="128" spans="1:35" ht="31.5">
      <c r="A128" s="205">
        <v>124</v>
      </c>
      <c r="B128" s="206" t="s">
        <v>1891</v>
      </c>
      <c r="C128" s="207" t="str">
        <f xml:space="preserve"> _xlfn.CONCAT(小韻資料表[[#This Row],[聲母拼音碼]],小韻資料表[[#This Row],[韻母拼音碼]],小韻資料表[[#This Row],[調號]])</f>
        <v>ti1</v>
      </c>
      <c r="D128" s="206" t="s">
        <v>1397</v>
      </c>
      <c r="E128" s="208" t="s">
        <v>352</v>
      </c>
      <c r="F128" s="205">
        <v>38</v>
      </c>
      <c r="G128" s="209" t="s">
        <v>1892</v>
      </c>
      <c r="H128" s="205">
        <f xml:space="preserve"> LEN(小韻資料表[[#This Row],[小韻字集]])</f>
        <v>6</v>
      </c>
      <c r="I128" s="205" cm="1">
        <f t="array" ref="I128" xml:space="preserve"> MATCH(TRUE, ISNUMBER( SEARCH( LEFT(小韻資料表[[#This Row],[切語]],1), 切語上字資料表[切語上字]) ), 0)</f>
        <v>9</v>
      </c>
      <c r="J128" s="210" t="str" cm="1">
        <f t="array" ref="J128" xml:space="preserve"> INDEX(切語上字資料表[聲母], 小韻資料表[[#This Row],[上字表識別號]])</f>
        <v>知</v>
      </c>
      <c r="K128" s="210" t="str" cm="1">
        <f t="array" ref="K128" xml:space="preserve"> INDEX(切語上字資料表[聲母拼音碼], 小韻資料表[[#This Row],[上字表識別號]])</f>
        <v>t</v>
      </c>
      <c r="L128" s="210" t="str" cm="1">
        <f t="array" ref="L128" xml:space="preserve"> INDEX(切語上字資料表[清濁], 小韻資料表[[#This Row],[上字表識別號]])</f>
        <v>全清</v>
      </c>
      <c r="M128" s="223" t="str" cm="1">
        <f t="array" ref="M128" xml:space="preserve"> INDEX(切語上字資料表[發送收], 小韻資料表[[#This Row],[上字表識別號]])</f>
        <v>發聲</v>
      </c>
      <c r="N128" s="205" cm="1">
        <f t="array" ref="N128" xml:space="preserve"> MATCH(TRUE, ISNUMBER( SEARCH( RIGHT(小韻資料表[[#This Row],[切語]],1), 切語下字資料表[切語下字]) ), 0)</f>
        <v>21</v>
      </c>
      <c r="O128" s="207" t="str" cm="1">
        <f t="array" ref="O128" xml:space="preserve"> INDEX(切語下字資料表[韻母], 小韻資料表[[#This Row],[下字表識別號]])</f>
        <v>支開3</v>
      </c>
      <c r="P128" s="207" t="str" cm="1">
        <f t="array" ref="P128" xml:space="preserve"> INDEX(切語下字資料表[韻母拼音碼], 小韻資料表[[#This Row],[下字表識別號]])</f>
        <v>i</v>
      </c>
      <c r="Q128" s="210" t="str" cm="1">
        <f t="array" ref="Q128" xml:space="preserve"> INDEX(設定表!$C$19:$C$23, INT( LEFT(小韻資料表[[#This Row],[目次編碼]],1) ))</f>
        <v>平</v>
      </c>
      <c r="R128" s="210">
        <f xml:space="preserve">  INDEX(設定表!$C$8:$C$15, MATCH( (RIGHT(小韻資料表[[#This Row],[清濁]]) &amp; 小韻資料表[[#This Row],[調]]), 設定表!$B$8:$B$15, 0))</f>
        <v>1</v>
      </c>
      <c r="S128" s="205" t="s">
        <v>309</v>
      </c>
      <c r="T128" s="205" t="s">
        <v>309</v>
      </c>
      <c r="U128" s="226" t="s">
        <v>309</v>
      </c>
      <c r="V128" s="147" t="s">
        <v>309</v>
      </c>
      <c r="X128" s="135"/>
      <c r="Y128" s="135"/>
      <c r="AA128" s="135"/>
      <c r="AB128" s="134"/>
      <c r="AC128" s="135"/>
      <c r="AD128" s="135"/>
      <c r="AH128" s="135"/>
      <c r="AI128" s="135"/>
    </row>
    <row r="129" spans="1:35" ht="31.5">
      <c r="A129" s="205">
        <v>125</v>
      </c>
      <c r="B129" s="206" t="s">
        <v>1893</v>
      </c>
      <c r="C129" s="207" t="str">
        <f xml:space="preserve"> _xlfn.CONCAT(小韻資料表[[#This Row],[聲母拼音碼]],小韻資料表[[#This Row],[韻母拼音碼]],小韻資料表[[#This Row],[調號]])</f>
        <v>Øi1</v>
      </c>
      <c r="D129" s="206" t="s">
        <v>1894</v>
      </c>
      <c r="E129" s="208" t="s">
        <v>352</v>
      </c>
      <c r="F129" s="205">
        <v>39</v>
      </c>
      <c r="G129" s="209" t="s">
        <v>1895</v>
      </c>
      <c r="H129" s="205">
        <f xml:space="preserve"> LEN(小韻資料表[[#This Row],[小韻字集]])</f>
        <v>12</v>
      </c>
      <c r="I129" s="205" cm="1">
        <f t="array" ref="I129" xml:space="preserve"> MATCH(TRUE, ISNUMBER( SEARCH( LEFT(小韻資料表[[#This Row],[切語]],1), 切語上字資料表[切語上字]) ), 0)</f>
        <v>35</v>
      </c>
      <c r="J129" s="210" t="str" cm="1">
        <f t="array" ref="J129" xml:space="preserve"> INDEX(切語上字資料表[聲母], 小韻資料表[[#This Row],[上字表識別號]])</f>
        <v>影</v>
      </c>
      <c r="K129" s="210" t="str" cm="1">
        <f t="array" ref="K129" xml:space="preserve"> INDEX(切語上字資料表[聲母拼音碼], 小韻資料表[[#This Row],[上字表識別號]])</f>
        <v>Ø</v>
      </c>
      <c r="L129" s="210" t="str" cm="1">
        <f t="array" ref="L129" xml:space="preserve"> INDEX(切語上字資料表[清濁], 小韻資料表[[#This Row],[上字表識別號]])</f>
        <v>全清</v>
      </c>
      <c r="M129" s="223" t="str" cm="1">
        <f t="array" ref="M129" xml:space="preserve"> INDEX(切語上字資料表[發送收], 小韻資料表[[#This Row],[上字表識別號]])</f>
        <v>發聲</v>
      </c>
      <c r="N129" s="205" cm="1">
        <f t="array" ref="N129" xml:space="preserve"> MATCH(TRUE, ISNUMBER( SEARCH( RIGHT(小韻資料表[[#This Row],[切語]],1), 切語下字資料表[切語下字]) ), 0)</f>
        <v>21</v>
      </c>
      <c r="O129" s="207" t="str" cm="1">
        <f t="array" ref="O129" xml:space="preserve"> INDEX(切語下字資料表[韻母], 小韻資料表[[#This Row],[下字表識別號]])</f>
        <v>支開3</v>
      </c>
      <c r="P129" s="207" t="str" cm="1">
        <f t="array" ref="P129" xml:space="preserve"> INDEX(切語下字資料表[韻母拼音碼], 小韻資料表[[#This Row],[下字表識別號]])</f>
        <v>i</v>
      </c>
      <c r="Q129" s="210" t="str" cm="1">
        <f t="array" ref="Q129" xml:space="preserve"> INDEX(設定表!$C$19:$C$23, INT( LEFT(小韻資料表[[#This Row],[目次編碼]],1) ))</f>
        <v>平</v>
      </c>
      <c r="R129" s="210">
        <f xml:space="preserve">  INDEX(設定表!$C$8:$C$15, MATCH( (RIGHT(小韻資料表[[#This Row],[清濁]]) &amp; 小韻資料表[[#This Row],[調]]), 設定表!$B$8:$B$15, 0))</f>
        <v>1</v>
      </c>
      <c r="S129" s="205" t="s">
        <v>309</v>
      </c>
      <c r="T129" s="205" t="s">
        <v>309</v>
      </c>
      <c r="U129" s="226" t="s">
        <v>309</v>
      </c>
      <c r="V129" s="146" t="s">
        <v>309</v>
      </c>
      <c r="X129" s="135"/>
      <c r="Y129" s="135"/>
      <c r="AA129" s="135"/>
      <c r="AB129" s="134"/>
      <c r="AC129" s="135"/>
      <c r="AD129" s="135"/>
      <c r="AH129" s="135"/>
      <c r="AI129" s="135"/>
    </row>
    <row r="130" spans="1:35" ht="31.5">
      <c r="A130" s="205">
        <v>126</v>
      </c>
      <c r="B130" s="206" t="s">
        <v>1896</v>
      </c>
      <c r="C130" s="207" t="str">
        <f xml:space="preserve"> _xlfn.CONCAT(小韻資料表[[#This Row],[聲母拼音碼]],小韻資料表[[#This Row],[韻母拼音碼]],小韻資料表[[#This Row],[調號]])</f>
        <v>ti5</v>
      </c>
      <c r="D130" s="206" t="s">
        <v>1897</v>
      </c>
      <c r="E130" s="208" t="s">
        <v>352</v>
      </c>
      <c r="F130" s="205">
        <v>40</v>
      </c>
      <c r="G130" s="209" t="s">
        <v>1898</v>
      </c>
      <c r="H130" s="205">
        <f xml:space="preserve"> LEN(小韻資料表[[#This Row],[小韻字集]])</f>
        <v>13</v>
      </c>
      <c r="I130" s="205" cm="1">
        <f t="array" ref="I130" xml:space="preserve"> MATCH(TRUE, ISNUMBER( SEARCH( LEFT(小韻資料表[[#This Row],[切語]],1), 切語上字資料表[切語上字]) ), 0)</f>
        <v>11</v>
      </c>
      <c r="J130" s="210" t="str" cm="1">
        <f t="array" ref="J130" xml:space="preserve"> INDEX(切語上字資料表[聲母], 小韻資料表[[#This Row],[上字表識別號]])</f>
        <v>澄</v>
      </c>
      <c r="K130" s="210" t="str" cm="1">
        <f t="array" ref="K130" xml:space="preserve"> INDEX(切語上字資料表[聲母拼音碼], 小韻資料表[[#This Row],[上字表識別號]])</f>
        <v>t</v>
      </c>
      <c r="L130" s="210" t="str" cm="1">
        <f t="array" ref="L130" xml:space="preserve"> INDEX(切語上字資料表[清濁], 小韻資料表[[#This Row],[上字表識別號]])</f>
        <v>全濁</v>
      </c>
      <c r="M130" s="223" cm="1">
        <f t="array" ref="M130" xml:space="preserve"> INDEX(切語上字資料表[發送收], 小韻資料表[[#This Row],[上字表識別號]])</f>
        <v>0</v>
      </c>
      <c r="N130" s="205" cm="1">
        <f t="array" ref="N130" xml:space="preserve"> MATCH(TRUE, ISNUMBER( SEARCH( RIGHT(小韻資料表[[#This Row],[切語]],1), 切語下字資料表[切語下字]) ), 0)</f>
        <v>21</v>
      </c>
      <c r="O130" s="207" t="str" cm="1">
        <f t="array" ref="O130" xml:space="preserve"> INDEX(切語下字資料表[韻母], 小韻資料表[[#This Row],[下字表識別號]])</f>
        <v>支開3</v>
      </c>
      <c r="P130" s="207" t="str" cm="1">
        <f t="array" ref="P130" xml:space="preserve"> INDEX(切語下字資料表[韻母拼音碼], 小韻資料表[[#This Row],[下字表識別號]])</f>
        <v>i</v>
      </c>
      <c r="Q130" s="210" t="str" cm="1">
        <f t="array" ref="Q130" xml:space="preserve"> INDEX(設定表!$C$19:$C$23, INT( LEFT(小韻資料表[[#This Row],[目次編碼]],1) ))</f>
        <v>平</v>
      </c>
      <c r="R130" s="210">
        <f xml:space="preserve">  INDEX(設定表!$C$8:$C$15, MATCH( (RIGHT(小韻資料表[[#This Row],[清濁]]) &amp; 小韻資料表[[#This Row],[調]]), 設定表!$B$8:$B$15, 0))</f>
        <v>5</v>
      </c>
      <c r="S130" s="205" t="s">
        <v>1899</v>
      </c>
      <c r="T130" s="205" t="s">
        <v>309</v>
      </c>
      <c r="U130" s="226" t="s">
        <v>309</v>
      </c>
      <c r="V130" s="147" t="s">
        <v>309</v>
      </c>
      <c r="X130" s="135"/>
      <c r="Y130" s="135"/>
      <c r="AA130" s="135"/>
      <c r="AB130" s="134"/>
      <c r="AC130" s="135"/>
      <c r="AD130" s="135"/>
      <c r="AH130" s="135"/>
      <c r="AI130" s="135"/>
    </row>
    <row r="131" spans="1:35" ht="31.5">
      <c r="A131" s="205">
        <v>127</v>
      </c>
      <c r="B131" s="206" t="s">
        <v>1900</v>
      </c>
      <c r="C131" s="207" t="str">
        <f xml:space="preserve"> _xlfn.CONCAT(小韻資料表[[#This Row],[聲母拼音碼]],小韻資料表[[#This Row],[韻母拼音碼]],小韻資料表[[#This Row],[調號]])</f>
        <v>sui1</v>
      </c>
      <c r="D131" s="206" t="s">
        <v>1901</v>
      </c>
      <c r="E131" s="208" t="s">
        <v>352</v>
      </c>
      <c r="F131" s="205">
        <v>41</v>
      </c>
      <c r="G131" s="209" t="s">
        <v>1901</v>
      </c>
      <c r="H131" s="205">
        <f xml:space="preserve"> LEN(小韻資料表[[#This Row],[小韻字集]])</f>
        <v>1</v>
      </c>
      <c r="I131" s="205" cm="1">
        <f t="array" ref="I131" xml:space="preserve"> MATCH(TRUE, ISNUMBER( SEARCH( LEFT(小韻資料表[[#This Row],[切語]],1), 切語上字資料表[切語上字]) ), 0)</f>
        <v>24</v>
      </c>
      <c r="J131" s="210" t="str" cm="1">
        <f t="array" ref="J131" xml:space="preserve"> INDEX(切語上字資料表[聲母], 小韻資料表[[#This Row],[上字表識別號]])</f>
        <v>心</v>
      </c>
      <c r="K131" s="210" t="str" cm="1">
        <f t="array" ref="K131" xml:space="preserve"> INDEX(切語上字資料表[聲母拼音碼], 小韻資料表[[#This Row],[上字表識別號]])</f>
        <v>s</v>
      </c>
      <c r="L131" s="210" t="str" cm="1">
        <f t="array" ref="L131" xml:space="preserve"> INDEX(切語上字資料表[清濁], 小韻資料表[[#This Row],[上字表識別號]])</f>
        <v>全清</v>
      </c>
      <c r="M131" s="223" t="str" cm="1">
        <f t="array" ref="M131" xml:space="preserve"> INDEX(切語上字資料表[發送收], 小韻資料表[[#This Row],[上字表識別號]])</f>
        <v>送氣</v>
      </c>
      <c r="N131" s="205" cm="1">
        <f t="array" ref="N131" xml:space="preserve"> MATCH(TRUE, ISNUMBER( SEARCH( RIGHT(小韻資料表[[#This Row],[切語]],1), 切語下字資料表[切語下字]) ), 0)</f>
        <v>25</v>
      </c>
      <c r="O131" s="207" t="str" cm="1">
        <f t="array" ref="O131" xml:space="preserve"> INDEX(切語下字資料表[韻母], 小韻資料表[[#This Row],[下字表識別號]])</f>
        <v>支合3</v>
      </c>
      <c r="P131" s="207" t="str" cm="1">
        <f t="array" ref="P131" xml:space="preserve"> INDEX(切語下字資料表[韻母拼音碼], 小韻資料表[[#This Row],[下字表識別號]])</f>
        <v>ui</v>
      </c>
      <c r="Q131" s="210" t="str" cm="1">
        <f t="array" ref="Q131" xml:space="preserve"> INDEX(設定表!$C$19:$C$23, INT( LEFT(小韻資料表[[#This Row],[目次編碼]],1) ))</f>
        <v>平</v>
      </c>
      <c r="R131" s="210">
        <f xml:space="preserve">  INDEX(設定表!$C$8:$C$15, MATCH( (RIGHT(小韻資料表[[#This Row],[清濁]]) &amp; 小韻資料表[[#This Row],[調]]), 設定表!$B$8:$B$15, 0))</f>
        <v>1</v>
      </c>
      <c r="S131" s="205" t="s">
        <v>309</v>
      </c>
      <c r="T131" s="205" t="s">
        <v>309</v>
      </c>
      <c r="U131" s="226" t="s">
        <v>309</v>
      </c>
      <c r="V131" s="146" t="s">
        <v>309</v>
      </c>
      <c r="X131" s="135"/>
      <c r="Y131" s="135"/>
      <c r="AA131" s="135"/>
      <c r="AB131" s="134"/>
      <c r="AC131" s="135"/>
      <c r="AD131" s="135"/>
      <c r="AH131" s="135"/>
      <c r="AI131" s="135"/>
    </row>
    <row r="132" spans="1:35" ht="31.5">
      <c r="A132" s="205">
        <v>128</v>
      </c>
      <c r="B132" s="206" t="s">
        <v>1902</v>
      </c>
      <c r="C132" s="207" t="str">
        <f xml:space="preserve"> _xlfn.CONCAT(小韻資料表[[#This Row],[聲母拼音碼]],小韻資料表[[#This Row],[韻母拼音碼]],小韻資料表[[#This Row],[調號]])</f>
        <v>gui5</v>
      </c>
      <c r="D132" s="206" t="s">
        <v>1903</v>
      </c>
      <c r="E132" s="208" t="s">
        <v>352</v>
      </c>
      <c r="F132" s="205">
        <v>42</v>
      </c>
      <c r="G132" s="209" t="s">
        <v>1904</v>
      </c>
      <c r="H132" s="205">
        <f xml:space="preserve"> LEN(小韻資料表[[#This Row],[小韻字集]])</f>
        <v>4</v>
      </c>
      <c r="I132" s="205" cm="1">
        <f t="array" ref="I132" xml:space="preserve"> MATCH(TRUE, ISNUMBER( SEARCH( LEFT(小韻資料表[[#This Row],[切語]],1), 切語上字資料表[切語上字]) ), 0)</f>
        <v>4</v>
      </c>
      <c r="J132" s="210" t="str" cm="1">
        <f t="array" ref="J132" xml:space="preserve"> INDEX(切語上字資料表[聲母], 小韻資料表[[#This Row],[上字表識別號]])</f>
        <v>疑</v>
      </c>
      <c r="K132" s="210" t="str" cm="1">
        <f t="array" ref="K132" xml:space="preserve"> INDEX(切語上字資料表[聲母拼音碼], 小韻資料表[[#This Row],[上字表識別號]])</f>
        <v>g</v>
      </c>
      <c r="L132" s="210" t="str" cm="1">
        <f t="array" ref="L132" xml:space="preserve"> INDEX(切語上字資料表[清濁], 小韻資料表[[#This Row],[上字表識別號]])</f>
        <v>次濁</v>
      </c>
      <c r="M132" s="223" t="str" cm="1">
        <f t="array" ref="M132" xml:space="preserve"> INDEX(切語上字資料表[發送收], 小韻資料表[[#This Row],[上字表識別號]])</f>
        <v>收聲</v>
      </c>
      <c r="N132" s="205" cm="1">
        <f t="array" ref="N132" xml:space="preserve"> MATCH(TRUE, ISNUMBER( SEARCH( RIGHT(小韻資料表[[#This Row],[切語]],1), 切語下字資料表[切語下字]) ), 0)</f>
        <v>25</v>
      </c>
      <c r="O132" s="207" t="str" cm="1">
        <f t="array" ref="O132" xml:space="preserve"> INDEX(切語下字資料表[韻母], 小韻資料表[[#This Row],[下字表識別號]])</f>
        <v>支合3</v>
      </c>
      <c r="P132" s="207" t="str" cm="1">
        <f t="array" ref="P132" xml:space="preserve"> INDEX(切語下字資料表[韻母拼音碼], 小韻資料表[[#This Row],[下字表識別號]])</f>
        <v>ui</v>
      </c>
      <c r="Q132" s="210" t="str" cm="1">
        <f t="array" ref="Q132" xml:space="preserve"> INDEX(設定表!$C$19:$C$23, INT( LEFT(小韻資料表[[#This Row],[目次編碼]],1) ))</f>
        <v>平</v>
      </c>
      <c r="R132" s="210">
        <f xml:space="preserve">  INDEX(設定表!$C$8:$C$15, MATCH( (RIGHT(小韻資料表[[#This Row],[清濁]]) &amp; 小韻資料表[[#This Row],[調]]), 設定表!$B$8:$B$15, 0))</f>
        <v>5</v>
      </c>
      <c r="S132" s="205" t="s">
        <v>309</v>
      </c>
      <c r="T132" s="205" t="s">
        <v>309</v>
      </c>
      <c r="U132" s="226" t="s">
        <v>309</v>
      </c>
      <c r="V132" s="147" t="s">
        <v>309</v>
      </c>
      <c r="X132" s="135"/>
      <c r="Y132" s="135"/>
      <c r="AA132" s="135"/>
      <c r="AB132" s="134"/>
      <c r="AC132" s="135"/>
      <c r="AD132" s="135"/>
      <c r="AH132" s="135"/>
      <c r="AI132" s="135"/>
    </row>
    <row r="133" spans="1:35" ht="31.5">
      <c r="A133" s="205">
        <v>129</v>
      </c>
      <c r="B133" s="206" t="s">
        <v>1905</v>
      </c>
      <c r="C133" s="207" t="str">
        <f xml:space="preserve"> _xlfn.CONCAT(小韻資料表[[#This Row],[聲母拼音碼]],小韻資料表[[#This Row],[韻母拼音碼]],小韻資料表[[#This Row],[調號]])</f>
        <v>hi1</v>
      </c>
      <c r="D133" s="206" t="s">
        <v>1906</v>
      </c>
      <c r="E133" s="208" t="s">
        <v>352</v>
      </c>
      <c r="F133" s="205">
        <v>43</v>
      </c>
      <c r="G133" s="209" t="s">
        <v>1907</v>
      </c>
      <c r="H133" s="205">
        <f xml:space="preserve"> LEN(小韻資料表[[#This Row],[小韻字集]])</f>
        <v>2</v>
      </c>
      <c r="I133" s="205" cm="1">
        <f t="array" ref="I133" xml:space="preserve"> MATCH(TRUE, ISNUMBER( SEARCH( LEFT(小韻資料表[[#This Row],[切語]],1), 切語上字資料表[切語上字]) ), 0)</f>
        <v>36</v>
      </c>
      <c r="J133" s="210" t="str" cm="1">
        <f t="array" ref="J133" xml:space="preserve"> INDEX(切語上字資料表[聲母], 小韻資料表[[#This Row],[上字表識別號]])</f>
        <v>曉</v>
      </c>
      <c r="K133" s="210" t="str" cm="1">
        <f t="array" ref="K133" xml:space="preserve"> INDEX(切語上字資料表[聲母拼音碼], 小韻資料表[[#This Row],[上字表識別號]])</f>
        <v>h</v>
      </c>
      <c r="L133" s="210" t="str" cm="1">
        <f t="array" ref="L133" xml:space="preserve"> INDEX(切語上字資料表[清濁], 小韻資料表[[#This Row],[上字表識別號]])</f>
        <v>次清</v>
      </c>
      <c r="M133" s="223" t="str" cm="1">
        <f t="array" ref="M133" xml:space="preserve"> INDEX(切語上字資料表[發送收], 小韻資料表[[#This Row],[上字表識別號]])</f>
        <v>送氣</v>
      </c>
      <c r="N133" s="205" cm="1">
        <f t="array" ref="N133" xml:space="preserve"> MATCH(TRUE, ISNUMBER( SEARCH( RIGHT(小韻資料表[[#This Row],[切語]],1), 切語下字資料表[切語下字]) ), 0)</f>
        <v>21</v>
      </c>
      <c r="O133" s="207" t="str" cm="1">
        <f t="array" ref="O133" xml:space="preserve"> INDEX(切語下字資料表[韻母], 小韻資料表[[#This Row],[下字表識別號]])</f>
        <v>支開3</v>
      </c>
      <c r="P133" s="207" t="str" cm="1">
        <f t="array" ref="P133" xml:space="preserve"> INDEX(切語下字資料表[韻母拼音碼], 小韻資料表[[#This Row],[下字表識別號]])</f>
        <v>i</v>
      </c>
      <c r="Q133" s="210" t="str" cm="1">
        <f t="array" ref="Q133" xml:space="preserve"> INDEX(設定表!$C$19:$C$23, INT( LEFT(小韻資料表[[#This Row],[目次編碼]],1) ))</f>
        <v>平</v>
      </c>
      <c r="R133" s="210">
        <f xml:space="preserve">  INDEX(設定表!$C$8:$C$15, MATCH( (RIGHT(小韻資料表[[#This Row],[清濁]]) &amp; 小韻資料表[[#This Row],[調]]), 設定表!$B$8:$B$15, 0))</f>
        <v>1</v>
      </c>
      <c r="S133" s="205" t="s">
        <v>309</v>
      </c>
      <c r="T133" s="205" t="s">
        <v>309</v>
      </c>
      <c r="U133" s="226" t="s">
        <v>309</v>
      </c>
      <c r="V133" s="146" t="s">
        <v>309</v>
      </c>
      <c r="X133" s="135"/>
      <c r="Y133" s="135"/>
      <c r="AA133" s="135"/>
      <c r="AB133" s="134"/>
      <c r="AC133" s="135"/>
      <c r="AD133" s="135"/>
      <c r="AH133" s="135"/>
      <c r="AI133" s="135"/>
    </row>
    <row r="134" spans="1:35" ht="31.5">
      <c r="A134" s="205">
        <v>130</v>
      </c>
      <c r="B134" s="206" t="s">
        <v>1908</v>
      </c>
      <c r="C134" s="207" t="str">
        <f xml:space="preserve"> _xlfn.CONCAT(小韻資料表[[#This Row],[聲母拼音碼]],小韻資料表[[#This Row],[韻母拼音碼]],小韻資料表[[#This Row],[調號]])</f>
        <v>si1</v>
      </c>
      <c r="D134" s="206" t="s">
        <v>1909</v>
      </c>
      <c r="E134" s="208" t="s">
        <v>352</v>
      </c>
      <c r="F134" s="205">
        <v>44</v>
      </c>
      <c r="G134" s="209" t="s">
        <v>1910</v>
      </c>
      <c r="H134" s="205">
        <f xml:space="preserve"> LEN(小韻資料表[[#This Row],[小韻字集]])</f>
        <v>8</v>
      </c>
      <c r="I134" s="205" cm="1">
        <f t="array" ref="I134" xml:space="preserve"> MATCH(TRUE, ISNUMBER( SEARCH( LEFT(小韻資料表[[#This Row],[切語]],1), 切語上字資料表[切語上字]) ), 0)</f>
        <v>29</v>
      </c>
      <c r="J134" s="210" t="str" cm="1">
        <f t="array" ref="J134" xml:space="preserve"> INDEX(切語上字資料表[聲母], 小韻資料表[[#This Row],[上字表識別號]])</f>
        <v>疏</v>
      </c>
      <c r="K134" s="210" t="str" cm="1">
        <f t="array" ref="K134" xml:space="preserve"> INDEX(切語上字資料表[聲母拼音碼], 小韻資料表[[#This Row],[上字表識別號]])</f>
        <v>s</v>
      </c>
      <c r="L134" s="210" t="str" cm="1">
        <f t="array" ref="L134" xml:space="preserve"> INDEX(切語上字資料表[清濁], 小韻資料表[[#This Row],[上字表識別號]])</f>
        <v>全清</v>
      </c>
      <c r="M134" s="223" t="str" cm="1">
        <f t="array" ref="M134" xml:space="preserve"> INDEX(切語上字資料表[發送收], 小韻資料表[[#This Row],[上字表識別號]])</f>
        <v>發聲</v>
      </c>
      <c r="N134" s="205" cm="1">
        <f t="array" ref="N134" xml:space="preserve"> MATCH(TRUE, ISNUMBER( SEARCH( RIGHT(小韻資料表[[#This Row],[切語]],1), 切語下字資料表[切語下字]) ), 0)</f>
        <v>21</v>
      </c>
      <c r="O134" s="207" t="str" cm="1">
        <f t="array" ref="O134" xml:space="preserve"> INDEX(切語下字資料表[韻母], 小韻資料表[[#This Row],[下字表識別號]])</f>
        <v>支開3</v>
      </c>
      <c r="P134" s="207" t="str" cm="1">
        <f t="array" ref="P134" xml:space="preserve"> INDEX(切語下字資料表[韻母拼音碼], 小韻資料表[[#This Row],[下字表識別號]])</f>
        <v>i</v>
      </c>
      <c r="Q134" s="210" t="str" cm="1">
        <f t="array" ref="Q134" xml:space="preserve"> INDEX(設定表!$C$19:$C$23, INT( LEFT(小韻資料表[[#This Row],[目次編碼]],1) ))</f>
        <v>平</v>
      </c>
      <c r="R134" s="210">
        <f xml:space="preserve">  INDEX(設定表!$C$8:$C$15, MATCH( (RIGHT(小韻資料表[[#This Row],[清濁]]) &amp; 小韻資料表[[#This Row],[調]]), 設定表!$B$8:$B$15, 0))</f>
        <v>1</v>
      </c>
      <c r="S134" s="205" t="s">
        <v>309</v>
      </c>
      <c r="T134" s="205" t="s">
        <v>309</v>
      </c>
      <c r="U134" s="226" t="s">
        <v>1911</v>
      </c>
      <c r="V134" s="147" t="s">
        <v>309</v>
      </c>
      <c r="X134" s="135"/>
      <c r="Y134" s="135"/>
      <c r="AA134" s="135"/>
      <c r="AB134" s="134"/>
      <c r="AC134" s="135"/>
      <c r="AD134" s="135"/>
      <c r="AH134" s="135"/>
      <c r="AI134" s="135"/>
    </row>
    <row r="135" spans="1:35" ht="31.5">
      <c r="A135" s="205">
        <v>131</v>
      </c>
      <c r="B135" s="206" t="s">
        <v>1912</v>
      </c>
      <c r="C135" s="207" t="str">
        <f xml:space="preserve"> _xlfn.CONCAT(小韻資料表[[#This Row],[聲母拼音碼]],小韻資料表[[#This Row],[韻母拼音碼]],小韻資料表[[#This Row],[調號]])</f>
        <v>sui1</v>
      </c>
      <c r="D135" s="206" t="s">
        <v>1913</v>
      </c>
      <c r="E135" s="208" t="s">
        <v>352</v>
      </c>
      <c r="F135" s="205">
        <v>45</v>
      </c>
      <c r="G135" s="209" t="s">
        <v>1914</v>
      </c>
      <c r="H135" s="205">
        <f xml:space="preserve"> LEN(小韻資料表[[#This Row],[小韻字集]])</f>
        <v>2</v>
      </c>
      <c r="I135" s="205" cm="1">
        <f t="array" ref="I135" xml:space="preserve"> MATCH(TRUE, ISNUMBER( SEARCH( LEFT(小韻資料表[[#This Row],[切語]],1), 切語上字資料表[切語上字]) ), 0)</f>
        <v>29</v>
      </c>
      <c r="J135" s="210" t="str" cm="1">
        <f t="array" ref="J135" xml:space="preserve"> INDEX(切語上字資料表[聲母], 小韻資料表[[#This Row],[上字表識別號]])</f>
        <v>疏</v>
      </c>
      <c r="K135" s="210" t="str" cm="1">
        <f t="array" ref="K135" xml:space="preserve"> INDEX(切語上字資料表[聲母拼音碼], 小韻資料表[[#This Row],[上字表識別號]])</f>
        <v>s</v>
      </c>
      <c r="L135" s="210" t="str" cm="1">
        <f t="array" ref="L135" xml:space="preserve"> INDEX(切語上字資料表[清濁], 小韻資料表[[#This Row],[上字表識別號]])</f>
        <v>全清</v>
      </c>
      <c r="M135" s="223" t="str" cm="1">
        <f t="array" ref="M135" xml:space="preserve"> INDEX(切語上字資料表[發送收], 小韻資料表[[#This Row],[上字表識別號]])</f>
        <v>發聲</v>
      </c>
      <c r="N135" s="205" cm="1">
        <f t="array" ref="N135" xml:space="preserve"> MATCH(TRUE, ISNUMBER( SEARCH( RIGHT(小韻資料表[[#This Row],[切語]],1), 切語下字資料表[切語下字]) ), 0)</f>
        <v>25</v>
      </c>
      <c r="O135" s="207" t="str" cm="1">
        <f t="array" ref="O135" xml:space="preserve"> INDEX(切語下字資料表[韻母], 小韻資料表[[#This Row],[下字表識別號]])</f>
        <v>支合3</v>
      </c>
      <c r="P135" s="207" t="str" cm="1">
        <f t="array" ref="P135" xml:space="preserve"> INDEX(切語下字資料表[韻母拼音碼], 小韻資料表[[#This Row],[下字表識別號]])</f>
        <v>ui</v>
      </c>
      <c r="Q135" s="210" t="str" cm="1">
        <f t="array" ref="Q135" xml:space="preserve"> INDEX(設定表!$C$19:$C$23, INT( LEFT(小韻資料表[[#This Row],[目次編碼]],1) ))</f>
        <v>平</v>
      </c>
      <c r="R135" s="210">
        <f xml:space="preserve">  INDEX(設定表!$C$8:$C$15, MATCH( (RIGHT(小韻資料表[[#This Row],[清濁]]) &amp; 小韻資料表[[#This Row],[調]]), 設定表!$B$8:$B$15, 0))</f>
        <v>1</v>
      </c>
      <c r="S135" s="205" t="s">
        <v>309</v>
      </c>
      <c r="T135" s="205" t="s">
        <v>309</v>
      </c>
      <c r="U135" s="226" t="s">
        <v>309</v>
      </c>
      <c r="V135" s="146" t="s">
        <v>309</v>
      </c>
      <c r="X135" s="135"/>
      <c r="Y135" s="135"/>
      <c r="AA135" s="135"/>
      <c r="AB135" s="134"/>
      <c r="AC135" s="135"/>
      <c r="AD135" s="135"/>
      <c r="AH135" s="135"/>
      <c r="AI135" s="135"/>
    </row>
    <row r="136" spans="1:35" ht="31.5">
      <c r="A136" s="205">
        <v>132</v>
      </c>
      <c r="B136" s="206" t="s">
        <v>1915</v>
      </c>
      <c r="C136" s="207" t="str">
        <f xml:space="preserve"> _xlfn.CONCAT(小韻資料表[[#This Row],[聲母拼音碼]],小韻資料表[[#This Row],[韻母拼音碼]],小韻資料表[[#This Row],[調號]])</f>
        <v>jui5</v>
      </c>
      <c r="D136" s="206" t="s">
        <v>1916</v>
      </c>
      <c r="E136" s="208" t="s">
        <v>352</v>
      </c>
      <c r="F136" s="205">
        <v>46</v>
      </c>
      <c r="G136" s="209" t="s">
        <v>1917</v>
      </c>
      <c r="H136" s="205">
        <f xml:space="preserve"> LEN(小韻資料表[[#This Row],[小韻字集]])</f>
        <v>2</v>
      </c>
      <c r="I136" s="205" cm="1">
        <f t="array" ref="I136" xml:space="preserve"> MATCH(TRUE, ISNUMBER( SEARCH( LEFT(小韻資料表[[#This Row],[切語]],1), 切語上字資料表[切語上字]) ), 0)</f>
        <v>41</v>
      </c>
      <c r="J136" s="210" t="str" cm="1">
        <f t="array" ref="J136" xml:space="preserve"> INDEX(切語上字資料表[聲母], 小韻資料表[[#This Row],[上字表識別號]])</f>
        <v>日</v>
      </c>
      <c r="K136" s="210" t="str" cm="1">
        <f t="array" ref="K136" xml:space="preserve"> INDEX(切語上字資料表[聲母拼音碼], 小韻資料表[[#This Row],[上字表識別號]])</f>
        <v>j</v>
      </c>
      <c r="L136" s="210" t="str" cm="1">
        <f t="array" ref="L136" xml:space="preserve"> INDEX(切語上字資料表[清濁], 小韻資料表[[#This Row],[上字表識別號]])</f>
        <v>次濁</v>
      </c>
      <c r="M136" s="223" t="str" cm="1">
        <f t="array" ref="M136" xml:space="preserve"> INDEX(切語上字資料表[發送收], 小韻資料表[[#This Row],[上字表識別號]])</f>
        <v>收聲</v>
      </c>
      <c r="N136" s="205" cm="1">
        <f t="array" ref="N136" xml:space="preserve"> MATCH(TRUE, ISNUMBER( SEARCH( RIGHT(小韻資料表[[#This Row],[切語]],1), 切語下字資料表[切語下字]) ), 0)</f>
        <v>25</v>
      </c>
      <c r="O136" s="207" t="str" cm="1">
        <f t="array" ref="O136" xml:space="preserve"> INDEX(切語下字資料表[韻母], 小韻資料表[[#This Row],[下字表識別號]])</f>
        <v>支合3</v>
      </c>
      <c r="P136" s="207" t="str" cm="1">
        <f t="array" ref="P136" xml:space="preserve"> INDEX(切語下字資料表[韻母拼音碼], 小韻資料表[[#This Row],[下字表識別號]])</f>
        <v>ui</v>
      </c>
      <c r="Q136" s="210" t="str" cm="1">
        <f t="array" ref="Q136" xml:space="preserve"> INDEX(設定表!$C$19:$C$23, INT( LEFT(小韻資料表[[#This Row],[目次編碼]],1) ))</f>
        <v>平</v>
      </c>
      <c r="R136" s="210">
        <f xml:space="preserve">  INDEX(設定表!$C$8:$C$15, MATCH( (RIGHT(小韻資料表[[#This Row],[清濁]]) &amp; 小韻資料表[[#This Row],[調]]), 設定表!$B$8:$B$15, 0))</f>
        <v>5</v>
      </c>
      <c r="S136" s="205" t="s">
        <v>309</v>
      </c>
      <c r="T136" s="205" t="s">
        <v>309</v>
      </c>
      <c r="U136" s="226" t="s">
        <v>309</v>
      </c>
      <c r="V136" s="147" t="s">
        <v>309</v>
      </c>
      <c r="X136" s="135"/>
      <c r="Y136" s="135"/>
      <c r="AA136" s="135"/>
      <c r="AB136" s="134"/>
      <c r="AC136" s="135"/>
      <c r="AD136" s="135"/>
      <c r="AH136" s="135"/>
      <c r="AI136" s="135"/>
    </row>
    <row r="137" spans="1:35" ht="31.5">
      <c r="A137" s="205">
        <v>133</v>
      </c>
      <c r="B137" s="206" t="s">
        <v>1918</v>
      </c>
      <c r="C137" s="207" t="str">
        <f xml:space="preserve"> _xlfn.CONCAT(小韻資料表[[#This Row],[聲母拼音碼]],小韻資料表[[#This Row],[韻母拼音碼]],小韻資料表[[#This Row],[調號]])</f>
        <v>ci1</v>
      </c>
      <c r="D137" s="206" t="s">
        <v>1919</v>
      </c>
      <c r="E137" s="208" t="s">
        <v>352</v>
      </c>
      <c r="F137" s="205">
        <v>47</v>
      </c>
      <c r="G137" s="209" t="s">
        <v>1920</v>
      </c>
      <c r="H137" s="205">
        <f xml:space="preserve"> LEN(小韻資料表[[#This Row],[小韻字集]])</f>
        <v>6</v>
      </c>
      <c r="I137" s="205" cm="1">
        <f t="array" ref="I137" xml:space="preserve"> MATCH(TRUE, ISNUMBER( SEARCH( LEFT(小韻資料表[[#This Row],[切語]],1), 切語上字資料表[切語上字]) ), 0)</f>
        <v>21</v>
      </c>
      <c r="J137" s="210" t="str" cm="1">
        <f t="array" ref="J137" xml:space="preserve"> INDEX(切語上字資料表[聲母], 小韻資料表[[#This Row],[上字表識別號]])</f>
        <v>精</v>
      </c>
      <c r="K137" s="210" t="str" cm="1">
        <f t="array" ref="K137" xml:space="preserve"> INDEX(切語上字資料表[聲母拼音碼], 小韻資料表[[#This Row],[上字表識別號]])</f>
        <v>c</v>
      </c>
      <c r="L137" s="210" t="str" cm="1">
        <f t="array" ref="L137" xml:space="preserve"> INDEX(切語上字資料表[清濁], 小韻資料表[[#This Row],[上字表識別號]])</f>
        <v>全清</v>
      </c>
      <c r="M137" s="223" t="str" cm="1">
        <f t="array" ref="M137" xml:space="preserve"> INDEX(切語上字資料表[發送收], 小韻資料表[[#This Row],[上字表識別號]])</f>
        <v>發聲</v>
      </c>
      <c r="N137" s="205" cm="1">
        <f t="array" ref="N137" xml:space="preserve"> MATCH(TRUE, ISNUMBER( SEARCH( RIGHT(小韻資料表[[#This Row],[切語]],1), 切語下字資料表[切語下字]) ), 0)</f>
        <v>21</v>
      </c>
      <c r="O137" s="207" t="str" cm="1">
        <f t="array" ref="O137" xml:space="preserve"> INDEX(切語下字資料表[韻母], 小韻資料表[[#This Row],[下字表識別號]])</f>
        <v>支開3</v>
      </c>
      <c r="P137" s="207" t="str" cm="1">
        <f t="array" ref="P137" xml:space="preserve"> INDEX(切語下字資料表[韻母拼音碼], 小韻資料表[[#This Row],[下字表識別號]])</f>
        <v>i</v>
      </c>
      <c r="Q137" s="210" t="str" cm="1">
        <f t="array" ref="Q137" xml:space="preserve"> INDEX(設定表!$C$19:$C$23, INT( LEFT(小韻資料表[[#This Row],[目次編碼]],1) ))</f>
        <v>平</v>
      </c>
      <c r="R137" s="210">
        <f xml:space="preserve">  INDEX(設定表!$C$8:$C$15, MATCH( (RIGHT(小韻資料表[[#This Row],[清濁]]) &amp; 小韻資料表[[#This Row],[調]]), 設定表!$B$8:$B$15, 0))</f>
        <v>1</v>
      </c>
      <c r="S137" s="205" t="s">
        <v>309</v>
      </c>
      <c r="T137" s="205" t="s">
        <v>309</v>
      </c>
      <c r="U137" s="226" t="s">
        <v>309</v>
      </c>
      <c r="V137" s="146" t="s">
        <v>309</v>
      </c>
      <c r="X137" s="135"/>
      <c r="Y137" s="135"/>
      <c r="AA137" s="135"/>
      <c r="AB137" s="134"/>
      <c r="AC137" s="135"/>
      <c r="AD137" s="135"/>
      <c r="AH137" s="135"/>
      <c r="AI137" s="135"/>
    </row>
    <row r="138" spans="1:35" ht="31.5">
      <c r="A138" s="205">
        <v>134</v>
      </c>
      <c r="B138" s="206" t="s">
        <v>1921</v>
      </c>
      <c r="C138" s="207" t="str">
        <f xml:space="preserve"> _xlfn.CONCAT(小韻資料表[[#This Row],[聲母拼音碼]],小韻資料表[[#This Row],[韻母拼音碼]],小韻資料表[[#This Row],[調號]])</f>
        <v>kui1</v>
      </c>
      <c r="D138" s="206" t="s">
        <v>1922</v>
      </c>
      <c r="E138" s="208" t="s">
        <v>352</v>
      </c>
      <c r="F138" s="205">
        <v>48</v>
      </c>
      <c r="G138" s="209" t="s">
        <v>1923</v>
      </c>
      <c r="H138" s="205">
        <f xml:space="preserve"> LEN(小韻資料表[[#This Row],[小韻字集]])</f>
        <v>10</v>
      </c>
      <c r="I138" s="205" cm="1">
        <f t="array" ref="I138" xml:space="preserve"> MATCH(TRUE, ISNUMBER( SEARCH( LEFT(小韻資料表[[#This Row],[切語]],1), 切語上字資料表[切語上字]) ), 0)</f>
        <v>1</v>
      </c>
      <c r="J138" s="210" t="str" cm="1">
        <f t="array" ref="J138" xml:space="preserve"> INDEX(切語上字資料表[聲母], 小韻資料表[[#This Row],[上字表識別號]])</f>
        <v>見</v>
      </c>
      <c r="K138" s="210" t="str" cm="1">
        <f t="array" ref="K138" xml:space="preserve"> INDEX(切語上字資料表[聲母拼音碼], 小韻資料表[[#This Row],[上字表識別號]])</f>
        <v>k</v>
      </c>
      <c r="L138" s="210" t="str" cm="1">
        <f t="array" ref="L138" xml:space="preserve"> INDEX(切語上字資料表[清濁], 小韻資料表[[#This Row],[上字表識別號]])</f>
        <v>全清</v>
      </c>
      <c r="M138" s="223" t="str" cm="1">
        <f t="array" ref="M138" xml:space="preserve"> INDEX(切語上字資料表[發送收], 小韻資料表[[#This Row],[上字表識別號]])</f>
        <v>發聲</v>
      </c>
      <c r="N138" s="205" cm="1">
        <f t="array" ref="N138" xml:space="preserve"> MATCH(TRUE, ISNUMBER( SEARCH( RIGHT(小韻資料表[[#This Row],[切語]],1), 切語下字資料表[切語下字]) ), 0)</f>
        <v>25</v>
      </c>
      <c r="O138" s="207" t="str" cm="1">
        <f t="array" ref="O138" xml:space="preserve"> INDEX(切語下字資料表[韻母], 小韻資料表[[#This Row],[下字表識別號]])</f>
        <v>支合3</v>
      </c>
      <c r="P138" s="207" t="str" cm="1">
        <f t="array" ref="P138" xml:space="preserve"> INDEX(切語下字資料表[韻母拼音碼], 小韻資料表[[#This Row],[下字表識別號]])</f>
        <v>ui</v>
      </c>
      <c r="Q138" s="210" t="str" cm="1">
        <f t="array" ref="Q138" xml:space="preserve"> INDEX(設定表!$C$19:$C$23, INT( LEFT(小韻資料表[[#This Row],[目次編碼]],1) ))</f>
        <v>平</v>
      </c>
      <c r="R138" s="210">
        <f xml:space="preserve">  INDEX(設定表!$C$8:$C$15, MATCH( (RIGHT(小韻資料表[[#This Row],[清濁]]) &amp; 小韻資料表[[#This Row],[調]]), 設定表!$B$8:$B$15, 0))</f>
        <v>1</v>
      </c>
      <c r="S138" s="205" t="s">
        <v>309</v>
      </c>
      <c r="T138" s="205" t="s">
        <v>309</v>
      </c>
      <c r="U138" s="226" t="s">
        <v>309</v>
      </c>
      <c r="V138" s="147" t="s">
        <v>309</v>
      </c>
      <c r="X138" s="135"/>
      <c r="Y138" s="135"/>
      <c r="AA138" s="135"/>
      <c r="AB138" s="134"/>
      <c r="AC138" s="135"/>
      <c r="AD138" s="135"/>
      <c r="AH138" s="135"/>
      <c r="AI138" s="135"/>
    </row>
    <row r="139" spans="1:35" ht="31.5">
      <c r="A139" s="205">
        <v>135</v>
      </c>
      <c r="B139" s="206" t="s">
        <v>1924</v>
      </c>
      <c r="C139" s="207" t="str">
        <f xml:space="preserve"> _xlfn.CONCAT(小韻資料表[[#This Row],[聲母拼音碼]],小韻資料表[[#This Row],[韻母拼音碼]],小韻資料表[[#This Row],[調號]])</f>
        <v>cui1</v>
      </c>
      <c r="D139" s="206" t="s">
        <v>1925</v>
      </c>
      <c r="E139" s="208" t="s">
        <v>352</v>
      </c>
      <c r="F139" s="205">
        <v>49</v>
      </c>
      <c r="G139" s="209" t="s">
        <v>1926</v>
      </c>
      <c r="H139" s="205">
        <f xml:space="preserve"> LEN(小韻資料表[[#This Row],[小韻字集]])</f>
        <v>8</v>
      </c>
      <c r="I139" s="205" cm="1">
        <f t="array" ref="I139" xml:space="preserve"> MATCH(TRUE, ISNUMBER( SEARCH( LEFT(小韻資料表[[#This Row],[切語]],1), 切語上字資料表[切語上字]) ), 0)</f>
        <v>21</v>
      </c>
      <c r="J139" s="210" t="str" cm="1">
        <f t="array" ref="J139" xml:space="preserve"> INDEX(切語上字資料表[聲母], 小韻資料表[[#This Row],[上字表識別號]])</f>
        <v>精</v>
      </c>
      <c r="K139" s="210" t="str" cm="1">
        <f t="array" ref="K139" xml:space="preserve"> INDEX(切語上字資料表[聲母拼音碼], 小韻資料表[[#This Row],[上字表識別號]])</f>
        <v>c</v>
      </c>
      <c r="L139" s="210" t="str" cm="1">
        <f t="array" ref="L139" xml:space="preserve"> INDEX(切語上字資料表[清濁], 小韻資料表[[#This Row],[上字表識別號]])</f>
        <v>全清</v>
      </c>
      <c r="M139" s="223" t="str" cm="1">
        <f t="array" ref="M139" xml:space="preserve"> INDEX(切語上字資料表[發送收], 小韻資料表[[#This Row],[上字表識別號]])</f>
        <v>發聲</v>
      </c>
      <c r="N139" s="205" cm="1">
        <f t="array" ref="N139" xml:space="preserve"> MATCH(TRUE, ISNUMBER( SEARCH( RIGHT(小韻資料表[[#This Row],[切語]],1), 切語下字資料表[切語下字]) ), 0)</f>
        <v>25</v>
      </c>
      <c r="O139" s="207" t="str" cm="1">
        <f t="array" ref="O139" xml:space="preserve"> INDEX(切語下字資料表[韻母], 小韻資料表[[#This Row],[下字表識別號]])</f>
        <v>支合3</v>
      </c>
      <c r="P139" s="207" t="str" cm="1">
        <f t="array" ref="P139" xml:space="preserve"> INDEX(切語下字資料表[韻母拼音碼], 小韻資料表[[#This Row],[下字表識別號]])</f>
        <v>ui</v>
      </c>
      <c r="Q139" s="210" t="str" cm="1">
        <f t="array" ref="Q139" xml:space="preserve"> INDEX(設定表!$C$19:$C$23, INT( LEFT(小韻資料表[[#This Row],[目次編碼]],1) ))</f>
        <v>平</v>
      </c>
      <c r="R139" s="210">
        <f xml:space="preserve">  INDEX(設定表!$C$8:$C$15, MATCH( (RIGHT(小韻資料表[[#This Row],[清濁]]) &amp; 小韻資料表[[#This Row],[調]]), 設定表!$B$8:$B$15, 0))</f>
        <v>1</v>
      </c>
      <c r="S139" s="205" t="s">
        <v>309</v>
      </c>
      <c r="T139" s="205" t="s">
        <v>309</v>
      </c>
      <c r="U139" s="226" t="s">
        <v>309</v>
      </c>
      <c r="V139" s="146" t="s">
        <v>309</v>
      </c>
      <c r="X139" s="135"/>
      <c r="Y139" s="135"/>
      <c r="AA139" s="135"/>
      <c r="AB139" s="134"/>
      <c r="AC139" s="135"/>
      <c r="AD139" s="135"/>
      <c r="AH139" s="135"/>
      <c r="AI139" s="135"/>
    </row>
    <row r="140" spans="1:35" ht="31.5">
      <c r="A140" s="205">
        <v>136</v>
      </c>
      <c r="B140" s="206" t="s">
        <v>1927</v>
      </c>
      <c r="C140" s="207" t="str">
        <f xml:space="preserve"> _xlfn.CONCAT(小韻資料表[[#This Row],[聲母拼音碼]],小韻資料表[[#This Row],[韻母拼音碼]],小韻資料表[[#This Row],[調號]])</f>
        <v>chui1</v>
      </c>
      <c r="D140" s="206" t="s">
        <v>1928</v>
      </c>
      <c r="E140" s="208" t="s">
        <v>352</v>
      </c>
      <c r="F140" s="205">
        <v>50</v>
      </c>
      <c r="G140" s="209" t="s">
        <v>1929</v>
      </c>
      <c r="H140" s="205">
        <f xml:space="preserve"> LEN(小韻資料表[[#This Row],[小韻字集]])</f>
        <v>2</v>
      </c>
      <c r="I140" s="205" cm="1">
        <f t="array" ref="I140" xml:space="preserve"> MATCH(TRUE, ISNUMBER( SEARCH( LEFT(小韻資料表[[#This Row],[切語]],1), 切語上字資料表[切語上字]) ), 0)</f>
        <v>27</v>
      </c>
      <c r="J140" s="210" t="str" cm="1">
        <f t="array" ref="J140" xml:space="preserve"> INDEX(切語上字資料表[聲母], 小韻資料表[[#This Row],[上字表識別號]])</f>
        <v>初</v>
      </c>
      <c r="K140" s="210" t="str" cm="1">
        <f t="array" ref="K140" xml:space="preserve"> INDEX(切語上字資料表[聲母拼音碼], 小韻資料表[[#This Row],[上字表識別號]])</f>
        <v>ch</v>
      </c>
      <c r="L140" s="210" t="str" cm="1">
        <f t="array" ref="L140" xml:space="preserve"> INDEX(切語上字資料表[清濁], 小韻資料表[[#This Row],[上字表識別號]])</f>
        <v>次清</v>
      </c>
      <c r="M140" s="223" t="str" cm="1">
        <f t="array" ref="M140" xml:space="preserve"> INDEX(切語上字資料表[發送收], 小韻資料表[[#This Row],[上字表識別號]])</f>
        <v>送氣</v>
      </c>
      <c r="N140" s="205" cm="1">
        <f t="array" ref="N140" xml:space="preserve"> MATCH(TRUE, ISNUMBER( SEARCH( RIGHT(小韻資料表[[#This Row],[切語]],1), 切語下字資料表[切語下字]) ), 0)</f>
        <v>25</v>
      </c>
      <c r="O140" s="207" t="str" cm="1">
        <f t="array" ref="O140" xml:space="preserve"> INDEX(切語下字資料表[韻母], 小韻資料表[[#This Row],[下字表識別號]])</f>
        <v>支合3</v>
      </c>
      <c r="P140" s="207" t="str" cm="1">
        <f t="array" ref="P140" xml:space="preserve"> INDEX(切語下字資料表[韻母拼音碼], 小韻資料表[[#This Row],[下字表識別號]])</f>
        <v>ui</v>
      </c>
      <c r="Q140" s="210" t="str" cm="1">
        <f t="array" ref="Q140" xml:space="preserve"> INDEX(設定表!$C$19:$C$23, INT( LEFT(小韻資料表[[#This Row],[目次編碼]],1) ))</f>
        <v>平</v>
      </c>
      <c r="R140" s="210">
        <f xml:space="preserve">  INDEX(設定表!$C$8:$C$15, MATCH( (RIGHT(小韻資料表[[#This Row],[清濁]]) &amp; 小韻資料表[[#This Row],[調]]), 設定表!$B$8:$B$15, 0))</f>
        <v>1</v>
      </c>
      <c r="S140" s="205" t="s">
        <v>309</v>
      </c>
      <c r="T140" s="205" t="s">
        <v>309</v>
      </c>
      <c r="U140" s="226" t="s">
        <v>309</v>
      </c>
      <c r="V140" s="147" t="s">
        <v>309</v>
      </c>
      <c r="X140" s="135"/>
      <c r="Y140" s="135"/>
      <c r="AA140" s="135"/>
      <c r="AB140" s="134"/>
      <c r="AC140" s="135"/>
      <c r="AD140" s="135"/>
      <c r="AH140" s="135"/>
      <c r="AI140" s="135"/>
    </row>
    <row r="141" spans="1:35" ht="31.5">
      <c r="A141" s="205">
        <v>137</v>
      </c>
      <c r="B141" s="206" t="s">
        <v>1930</v>
      </c>
      <c r="C141" s="207" t="str">
        <f xml:space="preserve"> _xlfn.CONCAT(小韻資料表[[#This Row],[聲母拼音碼]],小韻資料表[[#This Row],[韻母拼音碼]],小韻資料表[[#This Row],[調號]])</f>
        <v>tui1</v>
      </c>
      <c r="D141" s="206" t="s">
        <v>1931</v>
      </c>
      <c r="E141" s="208" t="s">
        <v>352</v>
      </c>
      <c r="F141" s="205">
        <v>51</v>
      </c>
      <c r="G141" s="209" t="s">
        <v>1932</v>
      </c>
      <c r="H141" s="205">
        <f xml:space="preserve"> LEN(小韻資料表[[#This Row],[小韻字集]])</f>
        <v>3</v>
      </c>
      <c r="I141" s="205" cm="1">
        <f t="array" ref="I141" xml:space="preserve"> MATCH(TRUE, ISNUMBER( SEARCH( LEFT(小韻資料表[[#This Row],[切語]],1), 切語上字資料表[切語上字]) ), 0)</f>
        <v>9</v>
      </c>
      <c r="J141" s="210" t="str" cm="1">
        <f t="array" ref="J141" xml:space="preserve"> INDEX(切語上字資料表[聲母], 小韻資料表[[#This Row],[上字表識別號]])</f>
        <v>知</v>
      </c>
      <c r="K141" s="210" t="str" cm="1">
        <f t="array" ref="K141" xml:space="preserve"> INDEX(切語上字資料表[聲母拼音碼], 小韻資料表[[#This Row],[上字表識別號]])</f>
        <v>t</v>
      </c>
      <c r="L141" s="210" t="str" cm="1">
        <f t="array" ref="L141" xml:space="preserve"> INDEX(切語上字資料表[清濁], 小韻資料表[[#This Row],[上字表識別號]])</f>
        <v>全清</v>
      </c>
      <c r="M141" s="223" t="str" cm="1">
        <f t="array" ref="M141" xml:space="preserve"> INDEX(切語上字資料表[發送收], 小韻資料表[[#This Row],[上字表識別號]])</f>
        <v>發聲</v>
      </c>
      <c r="N141" s="205" cm="1">
        <f t="array" ref="N141" xml:space="preserve"> MATCH(TRUE, ISNUMBER( SEARCH( RIGHT(小韻資料表[[#This Row],[切語]],1), 切語下字資料表[切語下字]) ), 0)</f>
        <v>25</v>
      </c>
      <c r="O141" s="207" t="str" cm="1">
        <f t="array" ref="O141" xml:space="preserve"> INDEX(切語下字資料表[韻母], 小韻資料表[[#This Row],[下字表識別號]])</f>
        <v>支合3</v>
      </c>
      <c r="P141" s="207" t="str" cm="1">
        <f t="array" ref="P141" xml:space="preserve"> INDEX(切語下字資料表[韻母拼音碼], 小韻資料表[[#This Row],[下字表識別號]])</f>
        <v>ui</v>
      </c>
      <c r="Q141" s="210" t="str" cm="1">
        <f t="array" ref="Q141" xml:space="preserve"> INDEX(設定表!$C$19:$C$23, INT( LEFT(小韻資料表[[#This Row],[目次編碼]],1) ))</f>
        <v>平</v>
      </c>
      <c r="R141" s="210">
        <f xml:space="preserve">  INDEX(設定表!$C$8:$C$15, MATCH( (RIGHT(小韻資料表[[#This Row],[清濁]]) &amp; 小韻資料表[[#This Row],[調]]), 設定表!$B$8:$B$15, 0))</f>
        <v>1</v>
      </c>
      <c r="S141" s="205" t="s">
        <v>309</v>
      </c>
      <c r="T141" s="205" t="s">
        <v>309</v>
      </c>
      <c r="U141" s="226" t="s">
        <v>309</v>
      </c>
      <c r="V141" s="146" t="s">
        <v>309</v>
      </c>
      <c r="X141" s="135"/>
      <c r="Y141" s="135"/>
      <c r="AA141" s="135"/>
      <c r="AB141" s="134"/>
      <c r="AC141" s="135"/>
      <c r="AD141" s="135"/>
      <c r="AH141" s="135"/>
      <c r="AI141" s="135"/>
    </row>
    <row r="142" spans="1:35" ht="31.5">
      <c r="A142" s="205">
        <v>138</v>
      </c>
      <c r="B142" s="206" t="s">
        <v>1933</v>
      </c>
      <c r="C142" s="207" t="str">
        <f xml:space="preserve"> _xlfn.CONCAT(小韻資料表[[#This Row],[聲母拼音碼]],小韻資料表[[#This Row],[韻母拼音碼]],小韻資料表[[#This Row],[調號]])</f>
        <v>cui1</v>
      </c>
      <c r="D142" s="206" t="s">
        <v>1934</v>
      </c>
      <c r="E142" s="208" t="s">
        <v>352</v>
      </c>
      <c r="F142" s="205">
        <v>52</v>
      </c>
      <c r="G142" s="209" t="s">
        <v>1934</v>
      </c>
      <c r="H142" s="205">
        <f xml:space="preserve"> LEN(小韻資料表[[#This Row],[小韻字集]])</f>
        <v>1</v>
      </c>
      <c r="I142" s="205" cm="1">
        <f t="array" ref="I142" xml:space="preserve"> MATCH(TRUE, ISNUMBER( SEARCH( LEFT(小韻資料表[[#This Row],[切語]],1), 切語上字資料表[切語上字]) ), 0)</f>
        <v>21</v>
      </c>
      <c r="J142" s="210" t="str" cm="1">
        <f t="array" ref="J142" xml:space="preserve"> INDEX(切語上字資料表[聲母], 小韻資料表[[#This Row],[上字表識別號]])</f>
        <v>精</v>
      </c>
      <c r="K142" s="210" t="str" cm="1">
        <f t="array" ref="K142" xml:space="preserve"> INDEX(切語上字資料表[聲母拼音碼], 小韻資料表[[#This Row],[上字表識別號]])</f>
        <v>c</v>
      </c>
      <c r="L142" s="210" t="str" cm="1">
        <f t="array" ref="L142" xml:space="preserve"> INDEX(切語上字資料表[清濁], 小韻資料表[[#This Row],[上字表識別號]])</f>
        <v>全清</v>
      </c>
      <c r="M142" s="223" t="str" cm="1">
        <f t="array" ref="M142" xml:space="preserve"> INDEX(切語上字資料表[發送收], 小韻資料表[[#This Row],[上字表識別號]])</f>
        <v>發聲</v>
      </c>
      <c r="N142" s="205" cm="1">
        <f t="array" ref="N142" xml:space="preserve"> MATCH(TRUE, ISNUMBER( SEARCH( RIGHT(小韻資料表[[#This Row],[切語]],1), 切語下字資料表[切語下字]) ), 0)</f>
        <v>25</v>
      </c>
      <c r="O142" s="207" t="str" cm="1">
        <f t="array" ref="O142" xml:space="preserve"> INDEX(切語下字資料表[韻母], 小韻資料表[[#This Row],[下字表識別號]])</f>
        <v>支合3</v>
      </c>
      <c r="P142" s="207" t="str" cm="1">
        <f t="array" ref="P142" xml:space="preserve"> INDEX(切語下字資料表[韻母拼音碼], 小韻資料表[[#This Row],[下字表識別號]])</f>
        <v>ui</v>
      </c>
      <c r="Q142" s="210" t="str" cm="1">
        <f t="array" ref="Q142" xml:space="preserve"> INDEX(設定表!$C$19:$C$23, INT( LEFT(小韻資料表[[#This Row],[目次編碼]],1) ))</f>
        <v>平</v>
      </c>
      <c r="R142" s="210">
        <f xml:space="preserve">  INDEX(設定表!$C$8:$C$15, MATCH( (RIGHT(小韻資料表[[#This Row],[清濁]]) &amp; 小韻資料表[[#This Row],[調]]), 設定表!$B$8:$B$15, 0))</f>
        <v>1</v>
      </c>
      <c r="S142" s="205" t="s">
        <v>309</v>
      </c>
      <c r="T142" s="205" t="s">
        <v>309</v>
      </c>
      <c r="U142" s="226" t="s">
        <v>309</v>
      </c>
      <c r="V142" s="147" t="s">
        <v>309</v>
      </c>
      <c r="X142" s="135"/>
      <c r="Y142" s="135"/>
      <c r="AA142" s="135"/>
      <c r="AB142" s="134"/>
      <c r="AC142" s="135"/>
      <c r="AD142" s="135"/>
      <c r="AH142" s="135"/>
      <c r="AI142" s="135"/>
    </row>
    <row r="143" spans="1:35" ht="31.5">
      <c r="A143" s="205">
        <v>139</v>
      </c>
      <c r="B143" s="206" t="s">
        <v>1935</v>
      </c>
      <c r="C143" s="207" t="str">
        <f xml:space="preserve"> _xlfn.CONCAT(小韻資料表[[#This Row],[聲母拼音碼]],小韻資料表[[#This Row],[韻母拼音碼]],小韻資料表[[#This Row],[調號]])</f>
        <v>chi1</v>
      </c>
      <c r="D143" s="206" t="s">
        <v>1936</v>
      </c>
      <c r="E143" s="208" t="s">
        <v>352</v>
      </c>
      <c r="F143" s="205">
        <v>53</v>
      </c>
      <c r="G143" s="209" t="s">
        <v>1937</v>
      </c>
      <c r="H143" s="205">
        <f xml:space="preserve"> LEN(小韻資料表[[#This Row],[小韻字集]])</f>
        <v>2</v>
      </c>
      <c r="I143" s="205" cm="1">
        <f t="array" ref="I143" xml:space="preserve"> MATCH(TRUE, ISNUMBER( SEARCH( LEFT(小韻資料表[[#This Row],[切語]],1), 切語上字資料表[切語上字]) ), 0)</f>
        <v>31</v>
      </c>
      <c r="J143" s="210" t="str" cm="1">
        <f t="array" ref="J143" xml:space="preserve"> INDEX(切語上字資料表[聲母], 小韻資料表[[#This Row],[上字表識別號]])</f>
        <v>穿</v>
      </c>
      <c r="K143" s="210" t="str" cm="1">
        <f t="array" ref="K143" xml:space="preserve"> INDEX(切語上字資料表[聲母拼音碼], 小韻資料表[[#This Row],[上字表識別號]])</f>
        <v>ch</v>
      </c>
      <c r="L143" s="210" t="str" cm="1">
        <f t="array" ref="L143" xml:space="preserve"> INDEX(切語上字資料表[清濁], 小韻資料表[[#This Row],[上字表識別號]])</f>
        <v>次清</v>
      </c>
      <c r="M143" s="223" t="str" cm="1">
        <f t="array" ref="M143" xml:space="preserve"> INDEX(切語上字資料表[發送收], 小韻資料表[[#This Row],[上字表識別號]])</f>
        <v>送氣</v>
      </c>
      <c r="N143" s="205" cm="1">
        <f t="array" ref="N143" xml:space="preserve"> MATCH(TRUE, ISNUMBER( SEARCH( RIGHT(小韻資料表[[#This Row],[切語]],1), 切語下字資料表[切語下字]) ), 0)</f>
        <v>21</v>
      </c>
      <c r="O143" s="207" t="str" cm="1">
        <f t="array" ref="O143" xml:space="preserve"> INDEX(切語下字資料表[韻母], 小韻資料表[[#This Row],[下字表識別號]])</f>
        <v>支開3</v>
      </c>
      <c r="P143" s="207" t="str" cm="1">
        <f t="array" ref="P143" xml:space="preserve"> INDEX(切語下字資料表[韻母拼音碼], 小韻資料表[[#This Row],[下字表識別號]])</f>
        <v>i</v>
      </c>
      <c r="Q143" s="210" t="str" cm="1">
        <f t="array" ref="Q143" xml:space="preserve"> INDEX(設定表!$C$19:$C$23, INT( LEFT(小韻資料表[[#This Row],[目次編碼]],1) ))</f>
        <v>平</v>
      </c>
      <c r="R143" s="210">
        <f xml:space="preserve">  INDEX(設定表!$C$8:$C$15, MATCH( (RIGHT(小韻資料表[[#This Row],[清濁]]) &amp; 小韻資料表[[#This Row],[調]]), 設定表!$B$8:$B$15, 0))</f>
        <v>1</v>
      </c>
      <c r="S143" s="205" t="s">
        <v>309</v>
      </c>
      <c r="T143" s="205" t="s">
        <v>309</v>
      </c>
      <c r="U143" s="226" t="s">
        <v>309</v>
      </c>
      <c r="V143" s="146" t="s">
        <v>309</v>
      </c>
      <c r="X143" s="135"/>
      <c r="Y143" s="135"/>
      <c r="AA143" s="135"/>
      <c r="AB143" s="134"/>
      <c r="AC143" s="135"/>
      <c r="AD143" s="135"/>
      <c r="AH143" s="135"/>
      <c r="AI143" s="135"/>
    </row>
    <row r="144" spans="1:35" ht="31.5">
      <c r="A144" s="205">
        <v>140</v>
      </c>
      <c r="B144" s="206" t="s">
        <v>1938</v>
      </c>
      <c r="C144" s="207" t="str">
        <f xml:space="preserve"> _xlfn.CONCAT(小韻資料表[[#This Row],[聲母拼音碼]],小韻資料表[[#This Row],[韻母拼音碼]],小韻資料表[[#This Row],[調號]])</f>
        <v>ci1</v>
      </c>
      <c r="D144" s="206" t="s">
        <v>1939</v>
      </c>
      <c r="E144" s="208" t="s">
        <v>352</v>
      </c>
      <c r="F144" s="205">
        <v>54</v>
      </c>
      <c r="G144" s="209" t="s">
        <v>1939</v>
      </c>
      <c r="H144" s="205">
        <f xml:space="preserve"> LEN(小韻資料表[[#This Row],[小韻字集]])</f>
        <v>1</v>
      </c>
      <c r="I144" s="205" cm="1">
        <f t="array" ref="I144" xml:space="preserve"> MATCH(TRUE, ISNUMBER( SEARCH( LEFT(小韻資料表[[#This Row],[切語]],1), 切語上字資料表[切語上字]) ), 0)</f>
        <v>26</v>
      </c>
      <c r="J144" s="210" t="str" cm="1">
        <f t="array" ref="J144" xml:space="preserve"> INDEX(切語上字資料表[聲母], 小韻資料表[[#This Row],[上字表識別號]])</f>
        <v>莊</v>
      </c>
      <c r="K144" s="210" t="str" cm="1">
        <f t="array" ref="K144" xml:space="preserve"> INDEX(切語上字資料表[聲母拼音碼], 小韻資料表[[#This Row],[上字表識別號]])</f>
        <v>c</v>
      </c>
      <c r="L144" s="210" t="str" cm="1">
        <f t="array" ref="L144" xml:space="preserve"> INDEX(切語上字資料表[清濁], 小韻資料表[[#This Row],[上字表識別號]])</f>
        <v>全清</v>
      </c>
      <c r="M144" s="223" t="str" cm="1">
        <f t="array" ref="M144" xml:space="preserve"> INDEX(切語上字資料表[發送收], 小韻資料表[[#This Row],[上字表識別號]])</f>
        <v>發聲</v>
      </c>
      <c r="N144" s="205" cm="1">
        <f t="array" ref="N144" xml:space="preserve"> MATCH(TRUE, ISNUMBER( SEARCH( RIGHT(小韻資料表[[#This Row],[切語]],1), 切語下字資料表[切語下字]) ), 0)</f>
        <v>21</v>
      </c>
      <c r="O144" s="207" t="str" cm="1">
        <f t="array" ref="O144" xml:space="preserve"> INDEX(切語下字資料表[韻母], 小韻資料表[[#This Row],[下字表識別號]])</f>
        <v>支開3</v>
      </c>
      <c r="P144" s="207" t="str" cm="1">
        <f t="array" ref="P144" xml:space="preserve"> INDEX(切語下字資料表[韻母拼音碼], 小韻資料表[[#This Row],[下字表識別號]])</f>
        <v>i</v>
      </c>
      <c r="Q144" s="210" t="str" cm="1">
        <f t="array" ref="Q144" xml:space="preserve"> INDEX(設定表!$C$19:$C$23, INT( LEFT(小韻資料表[[#This Row],[目次編碼]],1) ))</f>
        <v>平</v>
      </c>
      <c r="R144" s="210">
        <f xml:space="preserve">  INDEX(設定表!$C$8:$C$15, MATCH( (RIGHT(小韻資料表[[#This Row],[清濁]]) &amp; 小韻資料表[[#This Row],[調]]), 設定表!$B$8:$B$15, 0))</f>
        <v>1</v>
      </c>
      <c r="S144" s="205" t="s">
        <v>309</v>
      </c>
      <c r="T144" s="205" t="s">
        <v>309</v>
      </c>
      <c r="U144" s="226" t="s">
        <v>309</v>
      </c>
      <c r="V144" s="147" t="s">
        <v>309</v>
      </c>
      <c r="X144" s="135"/>
      <c r="Y144" s="135"/>
      <c r="AA144" s="135"/>
      <c r="AB144" s="134"/>
      <c r="AC144" s="135"/>
      <c r="AD144" s="135"/>
      <c r="AH144" s="135"/>
      <c r="AI144" s="135"/>
    </row>
    <row r="145" spans="1:35" ht="31.5">
      <c r="A145" s="205">
        <v>141</v>
      </c>
      <c r="B145" s="206" t="s">
        <v>1940</v>
      </c>
      <c r="C145" s="207" t="str">
        <f xml:space="preserve"> _xlfn.CONCAT(小韻資料表[[#This Row],[聲母拼音碼]],小韻資料表[[#This Row],[韻母拼音碼]],小韻資料表[[#This Row],[調號]])</f>
        <v>phi1</v>
      </c>
      <c r="D145" s="206" t="s">
        <v>1941</v>
      </c>
      <c r="E145" s="208" t="s">
        <v>352</v>
      </c>
      <c r="F145" s="205">
        <v>55</v>
      </c>
      <c r="G145" s="209" t="s">
        <v>1941</v>
      </c>
      <c r="H145" s="205">
        <f xml:space="preserve"> LEN(小韻資料表[[#This Row],[小韻字集]])</f>
        <v>2</v>
      </c>
      <c r="I145" s="205" cm="1">
        <f t="array" ref="I145" xml:space="preserve"> MATCH(TRUE, ISNUMBER( SEARCH( LEFT(小韻資料表[[#This Row],[切語]],1), 切語上字資料表[切語上字]) ), 0)</f>
        <v>14</v>
      </c>
      <c r="J145" s="210" t="str" cm="1">
        <f t="array" ref="J145" xml:space="preserve"> INDEX(切語上字資料表[聲母], 小韻資料表[[#This Row],[上字表識別號]])</f>
        <v>滂</v>
      </c>
      <c r="K145" s="210" t="str" cm="1">
        <f t="array" ref="K145" xml:space="preserve"> INDEX(切語上字資料表[聲母拼音碼], 小韻資料表[[#This Row],[上字表識別號]])</f>
        <v>ph</v>
      </c>
      <c r="L145" s="210" t="str" cm="1">
        <f t="array" ref="L145" xml:space="preserve"> INDEX(切語上字資料表[清濁], 小韻資料表[[#This Row],[上字表識別號]])</f>
        <v>次清</v>
      </c>
      <c r="M145" s="223" t="str" cm="1">
        <f t="array" ref="M145" xml:space="preserve"> INDEX(切語上字資料表[發送收], 小韻資料表[[#This Row],[上字表識別號]])</f>
        <v>送氣</v>
      </c>
      <c r="N145" s="205" cm="1">
        <f t="array" ref="N145" xml:space="preserve"> MATCH(TRUE, ISNUMBER( SEARCH( RIGHT(小韻資料表[[#This Row],[切語]],1), 切語下字資料表[切語下字]) ), 0)</f>
        <v>21</v>
      </c>
      <c r="O145" s="207" t="str" cm="1">
        <f t="array" ref="O145" xml:space="preserve"> INDEX(切語下字資料表[韻母], 小韻資料表[[#This Row],[下字表識別號]])</f>
        <v>支開3</v>
      </c>
      <c r="P145" s="207" t="str" cm="1">
        <f t="array" ref="P145" xml:space="preserve"> INDEX(切語下字資料表[韻母拼音碼], 小韻資料表[[#This Row],[下字表識別號]])</f>
        <v>i</v>
      </c>
      <c r="Q145" s="210" t="str" cm="1">
        <f t="array" ref="Q145" xml:space="preserve"> INDEX(設定表!$C$19:$C$23, INT( LEFT(小韻資料表[[#This Row],[目次編碼]],1) ))</f>
        <v>平</v>
      </c>
      <c r="R145" s="210">
        <f xml:space="preserve">  INDEX(設定表!$C$8:$C$15, MATCH( (RIGHT(小韻資料表[[#This Row],[清濁]]) &amp; 小韻資料表[[#This Row],[調]]), 設定表!$B$8:$B$15, 0))</f>
        <v>1</v>
      </c>
      <c r="S145" s="205" t="s">
        <v>309</v>
      </c>
      <c r="T145" s="205" t="s">
        <v>309</v>
      </c>
      <c r="U145" s="226" t="s">
        <v>309</v>
      </c>
      <c r="V145" s="146" t="s">
        <v>309</v>
      </c>
      <c r="X145" s="135"/>
      <c r="Y145" s="135"/>
      <c r="AA145" s="135"/>
      <c r="AB145" s="134"/>
      <c r="AC145" s="135"/>
      <c r="AD145" s="135"/>
      <c r="AH145" s="135"/>
      <c r="AI145" s="135"/>
    </row>
    <row r="146" spans="1:35" ht="31.5">
      <c r="A146" s="205">
        <v>142</v>
      </c>
      <c r="B146" s="206" t="s">
        <v>1942</v>
      </c>
      <c r="C146" s="207" t="str">
        <f xml:space="preserve"> _xlfn.CONCAT(小韻資料表[[#This Row],[聲母拼音碼]],小韻資料表[[#This Row],[韻母拼音碼]],小韻資料表[[#This Row],[調號]])</f>
        <v>Øui5</v>
      </c>
      <c r="D146" s="206" t="s">
        <v>1943</v>
      </c>
      <c r="E146" s="208" t="s">
        <v>352</v>
      </c>
      <c r="F146" s="205">
        <v>56</v>
      </c>
      <c r="G146" s="209" t="s">
        <v>1944</v>
      </c>
      <c r="H146" s="205">
        <f xml:space="preserve"> LEN(小韻資料表[[#This Row],[小韻字集]])</f>
        <v>8</v>
      </c>
      <c r="I146" s="205" cm="1">
        <f t="array" ref="I146" xml:space="preserve"> MATCH(TRUE, ISNUMBER( SEARCH( LEFT(小韻資料表[[#This Row],[切語]],1), 切語上字資料表[切語上字]) ), 0)</f>
        <v>39</v>
      </c>
      <c r="J146" s="210" t="str" cm="1">
        <f t="array" ref="J146" xml:space="preserve"> INDEX(切語上字資料表[聲母], 小韻資料表[[#This Row],[上字表識別號]])</f>
        <v>喻</v>
      </c>
      <c r="K146" s="210" t="str" cm="1">
        <f t="array" ref="K146" xml:space="preserve"> INDEX(切語上字資料表[聲母拼音碼], 小韻資料表[[#This Row],[上字表識別號]])</f>
        <v>Ø</v>
      </c>
      <c r="L146" s="210" t="str" cm="1">
        <f t="array" ref="L146" xml:space="preserve"> INDEX(切語上字資料表[清濁], 小韻資料表[[#This Row],[上字表識別號]])</f>
        <v>次濁</v>
      </c>
      <c r="M146" s="223" t="str" cm="1">
        <f t="array" ref="M146" xml:space="preserve"> INDEX(切語上字資料表[發送收], 小韻資料表[[#This Row],[上字表識別號]])</f>
        <v>發聲</v>
      </c>
      <c r="N146" s="205" cm="1">
        <f t="array" ref="N146" xml:space="preserve"> MATCH(TRUE, ISNUMBER( SEARCH( RIGHT(小韻資料表[[#This Row],[切語]],1), 切語下字資料表[切語下字]) ), 0)</f>
        <v>25</v>
      </c>
      <c r="O146" s="207" t="str" cm="1">
        <f t="array" ref="O146" xml:space="preserve"> INDEX(切語下字資料表[韻母], 小韻資料表[[#This Row],[下字表識別號]])</f>
        <v>支合3</v>
      </c>
      <c r="P146" s="207" t="str" cm="1">
        <f t="array" ref="P146" xml:space="preserve"> INDEX(切語下字資料表[韻母拼音碼], 小韻資料表[[#This Row],[下字表識別號]])</f>
        <v>ui</v>
      </c>
      <c r="Q146" s="210" t="str" cm="1">
        <f t="array" ref="Q146" xml:space="preserve"> INDEX(設定表!$C$19:$C$23, INT( LEFT(小韻資料表[[#This Row],[目次編碼]],1) ))</f>
        <v>平</v>
      </c>
      <c r="R146" s="210">
        <f xml:space="preserve">  INDEX(設定表!$C$8:$C$15, MATCH( (RIGHT(小韻資料表[[#This Row],[清濁]]) &amp; 小韻資料表[[#This Row],[調]]), 設定表!$B$8:$B$15, 0))</f>
        <v>5</v>
      </c>
      <c r="S146" s="205" t="s">
        <v>309</v>
      </c>
      <c r="T146" s="205" t="s">
        <v>1945</v>
      </c>
      <c r="U146" s="226" t="s">
        <v>309</v>
      </c>
      <c r="V146" s="147" t="s">
        <v>309</v>
      </c>
      <c r="X146" s="135"/>
      <c r="Y146" s="135"/>
      <c r="AA146" s="135"/>
      <c r="AB146" s="134"/>
      <c r="AC146" s="135"/>
      <c r="AD146" s="135"/>
      <c r="AH146" s="135"/>
      <c r="AI146" s="135"/>
    </row>
    <row r="147" spans="1:35" ht="31.5">
      <c r="A147" s="205">
        <v>143</v>
      </c>
      <c r="B147" s="206" t="s">
        <v>1946</v>
      </c>
      <c r="C147" s="207" t="str">
        <f xml:space="preserve"> _xlfn.CONCAT(小韻資料表[[#This Row],[聲母拼音碼]],小韻資料表[[#This Row],[韻母拼音碼]],小韻資料表[[#This Row],[調號]])</f>
        <v>ci5</v>
      </c>
      <c r="D147" s="206" t="s">
        <v>1947</v>
      </c>
      <c r="E147" s="208" t="s">
        <v>352</v>
      </c>
      <c r="F147" s="205">
        <v>57</v>
      </c>
      <c r="G147" s="209" t="s">
        <v>1947</v>
      </c>
      <c r="H147" s="205">
        <f xml:space="preserve"> LEN(小韻資料表[[#This Row],[小韻字集]])</f>
        <v>1</v>
      </c>
      <c r="I147" s="205" cm="1">
        <f t="array" ref="I147" xml:space="preserve"> MATCH(TRUE, ISNUMBER( SEARCH( LEFT(小韻資料表[[#This Row],[切語]],1), 切語上字資料表[切語上字]) ), 0)</f>
        <v>28</v>
      </c>
      <c r="J147" s="210" t="str" cm="1">
        <f t="array" ref="J147" xml:space="preserve"> INDEX(切語上字資料表[聲母], 小韻資料表[[#This Row],[上字表識別號]])</f>
        <v>床</v>
      </c>
      <c r="K147" s="210" t="str" cm="1">
        <f t="array" ref="K147" xml:space="preserve"> INDEX(切語上字資料表[聲母拼音碼], 小韻資料表[[#This Row],[上字表識別號]])</f>
        <v>c</v>
      </c>
      <c r="L147" s="210" t="str" cm="1">
        <f t="array" ref="L147" xml:space="preserve"> INDEX(切語上字資料表[清濁], 小韻資料表[[#This Row],[上字表識別號]])</f>
        <v>全濁</v>
      </c>
      <c r="M147" s="223" cm="1">
        <f t="array" ref="M147" xml:space="preserve"> INDEX(切語上字資料表[發送收], 小韻資料表[[#This Row],[上字表識別號]])</f>
        <v>0</v>
      </c>
      <c r="N147" s="205" cm="1">
        <f t="array" ref="N147" xml:space="preserve"> MATCH(TRUE, ISNUMBER( SEARCH( RIGHT(小韻資料表[[#This Row],[切語]],1), 切語下字資料表[切語下字]) ), 0)</f>
        <v>21</v>
      </c>
      <c r="O147" s="207" t="str" cm="1">
        <f t="array" ref="O147" xml:space="preserve"> INDEX(切語下字資料表[韻母], 小韻資料表[[#This Row],[下字表識別號]])</f>
        <v>支開3</v>
      </c>
      <c r="P147" s="207" t="str" cm="1">
        <f t="array" ref="P147" xml:space="preserve"> INDEX(切語下字資料表[韻母拼音碼], 小韻資料表[[#This Row],[下字表識別號]])</f>
        <v>i</v>
      </c>
      <c r="Q147" s="210" t="str" cm="1">
        <f t="array" ref="Q147" xml:space="preserve"> INDEX(設定表!$C$19:$C$23, INT( LEFT(小韻資料表[[#This Row],[目次編碼]],1) ))</f>
        <v>平</v>
      </c>
      <c r="R147" s="210">
        <f xml:space="preserve">  INDEX(設定表!$C$8:$C$15, MATCH( (RIGHT(小韻資料表[[#This Row],[清濁]]) &amp; 小韻資料表[[#This Row],[調]]), 設定表!$B$8:$B$15, 0))</f>
        <v>5</v>
      </c>
      <c r="S147" s="205" t="s">
        <v>309</v>
      </c>
      <c r="T147" s="205" t="s">
        <v>309</v>
      </c>
      <c r="U147" s="226" t="s">
        <v>309</v>
      </c>
      <c r="V147" s="146" t="s">
        <v>309</v>
      </c>
      <c r="X147" s="135"/>
      <c r="Y147" s="135"/>
      <c r="AA147" s="135"/>
      <c r="AB147" s="134"/>
      <c r="AC147" s="135"/>
      <c r="AD147" s="135"/>
      <c r="AH147" s="135"/>
      <c r="AI147" s="135"/>
    </row>
    <row r="148" spans="1:35" ht="31.5">
      <c r="A148" s="205">
        <v>144</v>
      </c>
      <c r="B148" s="206" t="s">
        <v>1948</v>
      </c>
      <c r="C148" s="207" t="str">
        <f xml:space="preserve"> _xlfn.CONCAT(小韻資料表[[#This Row],[聲母拼音碼]],小韻資料表[[#This Row],[韻母拼音碼]],小韻資料表[[#This Row],[調號]])</f>
        <v>ci1</v>
      </c>
      <c r="D148" s="206" t="s">
        <v>374</v>
      </c>
      <c r="E148" s="208" t="s">
        <v>373</v>
      </c>
      <c r="F148" s="205">
        <v>1</v>
      </c>
      <c r="G148" s="209" t="s">
        <v>1949</v>
      </c>
      <c r="H148" s="205">
        <f xml:space="preserve"> LEN(小韻資料表[[#This Row],[小韻字集]])</f>
        <v>11</v>
      </c>
      <c r="I148" s="205" cm="1">
        <f t="array" ref="I148" xml:space="preserve"> MATCH(TRUE, ISNUMBER( SEARCH( LEFT(小韻資料表[[#This Row],[切語]],1), 切語上字資料表[切語上字]) ), 0)</f>
        <v>30</v>
      </c>
      <c r="J148" s="210" t="str" cm="1">
        <f t="array" ref="J148" xml:space="preserve"> INDEX(切語上字資料表[聲母], 小韻資料表[[#This Row],[上字表識別號]])</f>
        <v>照</v>
      </c>
      <c r="K148" s="210" t="str" cm="1">
        <f t="array" ref="K148" xml:space="preserve"> INDEX(切語上字資料表[聲母拼音碼], 小韻資料表[[#This Row],[上字表識別號]])</f>
        <v>c</v>
      </c>
      <c r="L148" s="210" t="str" cm="1">
        <f t="array" ref="L148" xml:space="preserve"> INDEX(切語上字資料表[清濁], 小韻資料表[[#This Row],[上字表識別號]])</f>
        <v>全清</v>
      </c>
      <c r="M148" s="223" t="str" cm="1">
        <f t="array" ref="M148" xml:space="preserve"> INDEX(切語上字資料表[發送收], 小韻資料表[[#This Row],[上字表識別號]])</f>
        <v>發聲</v>
      </c>
      <c r="N148" s="205" cm="1">
        <f t="array" ref="N148" xml:space="preserve"> MATCH(TRUE, ISNUMBER( SEARCH( RIGHT(小韻資料表[[#This Row],[切語]],1), 切語下字資料表[切語下字]) ), 0)</f>
        <v>29</v>
      </c>
      <c r="O148" s="207" t="str" cm="1">
        <f t="array" ref="O148" xml:space="preserve"> INDEX(切語下字資料表[韻母], 小韻資料表[[#This Row],[下字表識別號]])</f>
        <v>脂開3</v>
      </c>
      <c r="P148" s="207" t="str" cm="1">
        <f t="array" ref="P148" xml:space="preserve"> INDEX(切語下字資料表[韻母拼音碼], 小韻資料表[[#This Row],[下字表識別號]])</f>
        <v>i</v>
      </c>
      <c r="Q148" s="210" t="str" cm="1">
        <f t="array" ref="Q148" xml:space="preserve"> INDEX(設定表!$C$19:$C$23, INT( LEFT(小韻資料表[[#This Row],[目次編碼]],1) ))</f>
        <v>平</v>
      </c>
      <c r="R148" s="210">
        <f xml:space="preserve">  INDEX(設定表!$C$8:$C$15, MATCH( (RIGHT(小韻資料表[[#This Row],[清濁]]) &amp; 小韻資料表[[#This Row],[調]]), 設定表!$B$8:$B$15, 0))</f>
        <v>1</v>
      </c>
      <c r="S148" s="205" t="s">
        <v>309</v>
      </c>
      <c r="T148" s="205" t="s">
        <v>309</v>
      </c>
      <c r="U148" s="226" t="s">
        <v>309</v>
      </c>
      <c r="V148" s="147" t="s">
        <v>309</v>
      </c>
      <c r="X148" s="135"/>
      <c r="Y148" s="135"/>
      <c r="AA148" s="135"/>
      <c r="AB148" s="134"/>
      <c r="AC148" s="135"/>
      <c r="AD148" s="135"/>
      <c r="AH148" s="135"/>
      <c r="AI148" s="135"/>
    </row>
    <row r="149" spans="1:35" ht="63">
      <c r="A149" s="205">
        <v>145</v>
      </c>
      <c r="B149" s="206" t="s">
        <v>1950</v>
      </c>
      <c r="C149" s="207" t="str">
        <f xml:space="preserve"> _xlfn.CONCAT(小韻資料表[[#This Row],[聲母拼音碼]],小韻資料表[[#This Row],[韻母拼音碼]],小韻資料表[[#This Row],[調號]])</f>
        <v>Øi5</v>
      </c>
      <c r="D149" s="206" t="s">
        <v>1951</v>
      </c>
      <c r="E149" s="208" t="s">
        <v>373</v>
      </c>
      <c r="F149" s="205">
        <v>2</v>
      </c>
      <c r="G149" s="209" t="s">
        <v>1952</v>
      </c>
      <c r="H149" s="205">
        <f xml:space="preserve"> LEN(小韻資料表[[#This Row],[小韻字集]])</f>
        <v>30</v>
      </c>
      <c r="I149" s="205" cm="1">
        <f t="array" ref="I149" xml:space="preserve"> MATCH(TRUE, ISNUMBER( SEARCH( LEFT(小韻資料表[[#This Row],[切語]],1), 切語上字資料表[切語上字]) ), 0)</f>
        <v>39</v>
      </c>
      <c r="J149" s="210" t="str" cm="1">
        <f t="array" ref="J149" xml:space="preserve"> INDEX(切語上字資料表[聲母], 小韻資料表[[#This Row],[上字表識別號]])</f>
        <v>喻</v>
      </c>
      <c r="K149" s="210" t="str" cm="1">
        <f t="array" ref="K149" xml:space="preserve"> INDEX(切語上字資料表[聲母拼音碼], 小韻資料表[[#This Row],[上字表識別號]])</f>
        <v>Ø</v>
      </c>
      <c r="L149" s="210" t="str" cm="1">
        <f t="array" ref="L149" xml:space="preserve"> INDEX(切語上字資料表[清濁], 小韻資料表[[#This Row],[上字表識別號]])</f>
        <v>次濁</v>
      </c>
      <c r="M149" s="223" t="str" cm="1">
        <f t="array" ref="M149" xml:space="preserve"> INDEX(切語上字資料表[發送收], 小韻資料表[[#This Row],[上字表識別號]])</f>
        <v>發聲</v>
      </c>
      <c r="N149" s="205" cm="1">
        <f t="array" ref="N149" xml:space="preserve"> MATCH(TRUE, ISNUMBER( SEARCH( RIGHT(小韻資料表[[#This Row],[切語]],1), 切語下字資料表[切語下字]) ), 0)</f>
        <v>29</v>
      </c>
      <c r="O149" s="207" t="str" cm="1">
        <f t="array" ref="O149" xml:space="preserve"> INDEX(切語下字資料表[韻母], 小韻資料表[[#This Row],[下字表識別號]])</f>
        <v>脂開3</v>
      </c>
      <c r="P149" s="207" t="str" cm="1">
        <f t="array" ref="P149" xml:space="preserve"> INDEX(切語下字資料表[韻母拼音碼], 小韻資料表[[#This Row],[下字表識別號]])</f>
        <v>i</v>
      </c>
      <c r="Q149" s="210" t="str" cm="1">
        <f t="array" ref="Q149" xml:space="preserve"> INDEX(設定表!$C$19:$C$23, INT( LEFT(小韻資料表[[#This Row],[目次編碼]],1) ))</f>
        <v>平</v>
      </c>
      <c r="R149" s="210">
        <f xml:space="preserve">  INDEX(設定表!$C$8:$C$15, MATCH( (RIGHT(小韻資料表[[#This Row],[清濁]]) &amp; 小韻資料表[[#This Row],[調]]), 設定表!$B$8:$B$15, 0))</f>
        <v>5</v>
      </c>
      <c r="S149" s="205" t="s">
        <v>309</v>
      </c>
      <c r="T149" s="205" t="s">
        <v>309</v>
      </c>
      <c r="U149" s="226" t="s">
        <v>1953</v>
      </c>
      <c r="V149" s="146" t="s">
        <v>309</v>
      </c>
      <c r="X149" s="135"/>
      <c r="Y149" s="135"/>
      <c r="AA149" s="135"/>
      <c r="AB149" s="134"/>
      <c r="AC149" s="135"/>
      <c r="AD149" s="135"/>
      <c r="AH149" s="135"/>
      <c r="AI149" s="135"/>
    </row>
    <row r="150" spans="1:35" ht="31.5">
      <c r="A150" s="205">
        <v>146</v>
      </c>
      <c r="B150" s="206" t="s">
        <v>1954</v>
      </c>
      <c r="C150" s="207" t="str">
        <f xml:space="preserve"> _xlfn.CONCAT(小韻資料表[[#This Row],[聲母拼音碼]],小韻資料表[[#This Row],[韻母拼音碼]],小韻資料表[[#This Row],[調號]])</f>
        <v>si1</v>
      </c>
      <c r="D150" s="206" t="s">
        <v>1955</v>
      </c>
      <c r="E150" s="208" t="s">
        <v>373</v>
      </c>
      <c r="F150" s="205">
        <v>3</v>
      </c>
      <c r="G150" s="209" t="s">
        <v>1956</v>
      </c>
      <c r="H150" s="205">
        <f xml:space="preserve"> LEN(小韻資料表[[#This Row],[小韻字集]])</f>
        <v>6</v>
      </c>
      <c r="I150" s="205" cm="1">
        <f t="array" ref="I150" xml:space="preserve"> MATCH(TRUE, ISNUMBER( SEARCH( LEFT(小韻資料表[[#This Row],[切語]],1), 切語上字資料表[切語上字]) ), 0)</f>
        <v>29</v>
      </c>
      <c r="J150" s="210" t="str" cm="1">
        <f t="array" ref="J150" xml:space="preserve"> INDEX(切語上字資料表[聲母], 小韻資料表[[#This Row],[上字表識別號]])</f>
        <v>疏</v>
      </c>
      <c r="K150" s="210" t="str" cm="1">
        <f t="array" ref="K150" xml:space="preserve"> INDEX(切語上字資料表[聲母拼音碼], 小韻資料表[[#This Row],[上字表識別號]])</f>
        <v>s</v>
      </c>
      <c r="L150" s="210" t="str" cm="1">
        <f t="array" ref="L150" xml:space="preserve"> INDEX(切語上字資料表[清濁], 小韻資料表[[#This Row],[上字表識別號]])</f>
        <v>全清</v>
      </c>
      <c r="M150" s="223" t="str" cm="1">
        <f t="array" ref="M150" xml:space="preserve"> INDEX(切語上字資料表[發送收], 小韻資料表[[#This Row],[上字表識別號]])</f>
        <v>發聲</v>
      </c>
      <c r="N150" s="205" cm="1">
        <f t="array" ref="N150" xml:space="preserve"> MATCH(TRUE, ISNUMBER( SEARCH( RIGHT(小韻資料表[[#This Row],[切語]],1), 切語下字資料表[切語下字]) ), 0)</f>
        <v>29</v>
      </c>
      <c r="O150" s="207" t="str" cm="1">
        <f t="array" ref="O150" xml:space="preserve"> INDEX(切語下字資料表[韻母], 小韻資料表[[#This Row],[下字表識別號]])</f>
        <v>脂開3</v>
      </c>
      <c r="P150" s="207" t="str" cm="1">
        <f t="array" ref="P150" xml:space="preserve"> INDEX(切語下字資料表[韻母拼音碼], 小韻資料表[[#This Row],[下字表識別號]])</f>
        <v>i</v>
      </c>
      <c r="Q150" s="210" t="str" cm="1">
        <f t="array" ref="Q150" xml:space="preserve"> INDEX(設定表!$C$19:$C$23, INT( LEFT(小韻資料表[[#This Row],[目次編碼]],1) ))</f>
        <v>平</v>
      </c>
      <c r="R150" s="210">
        <f xml:space="preserve">  INDEX(設定表!$C$8:$C$15, MATCH( (RIGHT(小韻資料表[[#This Row],[清濁]]) &amp; 小韻資料表[[#This Row],[調]]), 設定表!$B$8:$B$15, 0))</f>
        <v>1</v>
      </c>
      <c r="S150" s="205" t="s">
        <v>309</v>
      </c>
      <c r="T150" s="205" t="s">
        <v>309</v>
      </c>
      <c r="U150" s="226" t="s">
        <v>309</v>
      </c>
      <c r="V150" s="147" t="s">
        <v>309</v>
      </c>
      <c r="X150" s="135"/>
      <c r="Y150" s="135"/>
      <c r="AA150" s="135"/>
      <c r="AB150" s="134"/>
      <c r="AC150" s="135"/>
      <c r="AD150" s="135"/>
      <c r="AH150" s="135"/>
      <c r="AI150" s="135"/>
    </row>
    <row r="151" spans="1:35" ht="63">
      <c r="A151" s="205">
        <v>147</v>
      </c>
      <c r="B151" s="206" t="s">
        <v>1957</v>
      </c>
      <c r="C151" s="207" t="str">
        <f xml:space="preserve"> _xlfn.CONCAT(小韻資料表[[#This Row],[聲母拼音碼]],小韻資料表[[#This Row],[韻母拼音碼]],小韻資料表[[#This Row],[調號]])</f>
        <v>hi5</v>
      </c>
      <c r="D151" s="206" t="s">
        <v>1958</v>
      </c>
      <c r="E151" s="208" t="s">
        <v>373</v>
      </c>
      <c r="F151" s="205">
        <v>4</v>
      </c>
      <c r="G151" s="209" t="s">
        <v>1959</v>
      </c>
      <c r="H151" s="205">
        <f xml:space="preserve"> LEN(小韻資料表[[#This Row],[小韻字集]])</f>
        <v>29</v>
      </c>
      <c r="I151" s="205" cm="1">
        <f t="array" ref="I151" xml:space="preserve"> MATCH(TRUE, ISNUMBER( SEARCH( LEFT(小韻資料表[[#This Row],[切語]],1), 切語上字資料表[切語上字]) ), 0)</f>
        <v>19</v>
      </c>
      <c r="J151" s="210" t="str" cm="1">
        <f t="array" ref="J151" xml:space="preserve"> INDEX(切語上字資料表[聲母], 小韻資料表[[#This Row],[上字表識別號]])</f>
        <v>奉</v>
      </c>
      <c r="K151" s="210" t="str" cm="1">
        <f t="array" ref="K151" xml:space="preserve"> INDEX(切語上字資料表[聲母拼音碼], 小韻資料表[[#This Row],[上字表識別號]])</f>
        <v>h</v>
      </c>
      <c r="L151" s="210" t="str" cm="1">
        <f t="array" ref="L151" xml:space="preserve"> INDEX(切語上字資料表[清濁], 小韻資料表[[#This Row],[上字表識別號]])</f>
        <v>全濁</v>
      </c>
      <c r="M151" s="223" cm="1">
        <f t="array" ref="M151" xml:space="preserve"> INDEX(切語上字資料表[發送收], 小韻資料表[[#This Row],[上字表識別號]])</f>
        <v>0</v>
      </c>
      <c r="N151" s="205" cm="1">
        <f t="array" ref="N151" xml:space="preserve"> MATCH(TRUE, ISNUMBER( SEARCH( RIGHT(小韻資料表[[#This Row],[切語]],1), 切語下字資料表[切語下字]) ), 0)</f>
        <v>29</v>
      </c>
      <c r="O151" s="207" t="str" cm="1">
        <f t="array" ref="O151" xml:space="preserve"> INDEX(切語下字資料表[韻母], 小韻資料表[[#This Row],[下字表識別號]])</f>
        <v>脂開3</v>
      </c>
      <c r="P151" s="207" t="str" cm="1">
        <f t="array" ref="P151" xml:space="preserve"> INDEX(切語下字資料表[韻母拼音碼], 小韻資料表[[#This Row],[下字表識別號]])</f>
        <v>i</v>
      </c>
      <c r="Q151" s="210" t="str" cm="1">
        <f t="array" ref="Q151" xml:space="preserve"> INDEX(設定表!$C$19:$C$23, INT( LEFT(小韻資料表[[#This Row],[目次編碼]],1) ))</f>
        <v>平</v>
      </c>
      <c r="R151" s="210">
        <f xml:space="preserve">  INDEX(設定表!$C$8:$C$15, MATCH( (RIGHT(小韻資料表[[#This Row],[清濁]]) &amp; 小韻資料表[[#This Row],[調]]), 設定表!$B$8:$B$15, 0))</f>
        <v>5</v>
      </c>
      <c r="S151" s="205" t="s">
        <v>309</v>
      </c>
      <c r="T151" s="205" t="s">
        <v>309</v>
      </c>
      <c r="U151" s="226" t="s">
        <v>309</v>
      </c>
      <c r="V151" s="146" t="s">
        <v>309</v>
      </c>
      <c r="X151" s="135"/>
      <c r="Y151" s="135"/>
      <c r="AA151" s="135"/>
      <c r="AB151" s="134"/>
      <c r="AC151" s="135"/>
      <c r="AD151" s="135"/>
      <c r="AH151" s="135"/>
      <c r="AI151" s="135"/>
    </row>
    <row r="152" spans="1:35" ht="31.5">
      <c r="A152" s="205">
        <v>148</v>
      </c>
      <c r="B152" s="206" t="s">
        <v>1960</v>
      </c>
      <c r="C152" s="207" t="str">
        <f xml:space="preserve"> _xlfn.CONCAT(小韻資料表[[#This Row],[聲母拼音碼]],小韻資料表[[#This Row],[韻母拼音碼]],小韻資料表[[#This Row],[調號]])</f>
        <v>ci1</v>
      </c>
      <c r="D152" s="206" t="s">
        <v>1961</v>
      </c>
      <c r="E152" s="208" t="s">
        <v>373</v>
      </c>
      <c r="F152" s="205">
        <v>5</v>
      </c>
      <c r="G152" s="209" t="s">
        <v>1962</v>
      </c>
      <c r="H152" s="205">
        <f xml:space="preserve"> LEN(小韻資料表[[#This Row],[小韻字集]])</f>
        <v>21</v>
      </c>
      <c r="I152" s="205" cm="1">
        <f t="array" ref="I152" xml:space="preserve"> MATCH(TRUE, ISNUMBER( SEARCH( LEFT(小韻資料表[[#This Row],[切語]],1), 切語上字資料表[切語上字]) ), 0)</f>
        <v>21</v>
      </c>
      <c r="J152" s="210" t="str" cm="1">
        <f t="array" ref="J152" xml:space="preserve"> INDEX(切語上字資料表[聲母], 小韻資料表[[#This Row],[上字表識別號]])</f>
        <v>精</v>
      </c>
      <c r="K152" s="210" t="str" cm="1">
        <f t="array" ref="K152" xml:space="preserve"> INDEX(切語上字資料表[聲母拼音碼], 小韻資料表[[#This Row],[上字表識別號]])</f>
        <v>c</v>
      </c>
      <c r="L152" s="210" t="str" cm="1">
        <f t="array" ref="L152" xml:space="preserve"> INDEX(切語上字資料表[清濁], 小韻資料表[[#This Row],[上字表識別號]])</f>
        <v>全清</v>
      </c>
      <c r="M152" s="223" t="str" cm="1">
        <f t="array" ref="M152" xml:space="preserve"> INDEX(切語上字資料表[發送收], 小韻資料表[[#This Row],[上字表識別號]])</f>
        <v>發聲</v>
      </c>
      <c r="N152" s="205" cm="1">
        <f t="array" ref="N152" xml:space="preserve"> MATCH(TRUE, ISNUMBER( SEARCH( RIGHT(小韻資料表[[#This Row],[切語]],1), 切語下字資料表[切語下字]) ), 0)</f>
        <v>29</v>
      </c>
      <c r="O152" s="207" t="str" cm="1">
        <f t="array" ref="O152" xml:space="preserve"> INDEX(切語下字資料表[韻母], 小韻資料表[[#This Row],[下字表識別號]])</f>
        <v>脂開3</v>
      </c>
      <c r="P152" s="207" t="str" cm="1">
        <f t="array" ref="P152" xml:space="preserve"> INDEX(切語下字資料表[韻母拼音碼], 小韻資料表[[#This Row],[下字表識別號]])</f>
        <v>i</v>
      </c>
      <c r="Q152" s="210" t="str" cm="1">
        <f t="array" ref="Q152" xml:space="preserve"> INDEX(設定表!$C$19:$C$23, INT( LEFT(小韻資料表[[#This Row],[目次編碼]],1) ))</f>
        <v>平</v>
      </c>
      <c r="R152" s="210">
        <f xml:space="preserve">  INDEX(設定表!$C$8:$C$15, MATCH( (RIGHT(小韻資料表[[#This Row],[清濁]]) &amp; 小韻資料表[[#This Row],[調]]), 設定表!$B$8:$B$15, 0))</f>
        <v>1</v>
      </c>
      <c r="S152" s="205" t="s">
        <v>1963</v>
      </c>
      <c r="T152" s="205" t="s">
        <v>1964</v>
      </c>
      <c r="U152" s="226" t="s">
        <v>309</v>
      </c>
      <c r="V152" s="147" t="s">
        <v>309</v>
      </c>
      <c r="X152" s="135"/>
      <c r="Y152" s="135"/>
      <c r="AA152" s="135"/>
      <c r="AB152" s="134"/>
      <c r="AC152" s="135"/>
      <c r="AD152" s="135"/>
      <c r="AH152" s="135"/>
      <c r="AI152" s="135"/>
    </row>
    <row r="153" spans="1:35" ht="31.5">
      <c r="A153" s="205">
        <v>149</v>
      </c>
      <c r="B153" s="206" t="s">
        <v>1965</v>
      </c>
      <c r="C153" s="207" t="str">
        <f xml:space="preserve"> _xlfn.CONCAT(小韻資料表[[#This Row],[聲母拼音碼]],小韻資料表[[#This Row],[韻母拼音碼]],小韻資料表[[#This Row],[調號]])</f>
        <v>ki1</v>
      </c>
      <c r="D153" s="206" t="s">
        <v>1966</v>
      </c>
      <c r="E153" s="208" t="s">
        <v>373</v>
      </c>
      <c r="F153" s="205">
        <v>6</v>
      </c>
      <c r="G153" s="209" t="s">
        <v>1967</v>
      </c>
      <c r="H153" s="205">
        <f xml:space="preserve"> LEN(小韻資料表[[#This Row],[小韻字集]])</f>
        <v>4</v>
      </c>
      <c r="I153" s="205" cm="1">
        <f t="array" ref="I153" xml:space="preserve"> MATCH(TRUE, ISNUMBER( SEARCH( LEFT(小韻資料表[[#This Row],[切語]],1), 切語上字資料表[切語上字]) ), 0)</f>
        <v>1</v>
      </c>
      <c r="J153" s="210" t="str" cm="1">
        <f t="array" ref="J153" xml:space="preserve"> INDEX(切語上字資料表[聲母], 小韻資料表[[#This Row],[上字表識別號]])</f>
        <v>見</v>
      </c>
      <c r="K153" s="210" t="str" cm="1">
        <f t="array" ref="K153" xml:space="preserve"> INDEX(切語上字資料表[聲母拼音碼], 小韻資料表[[#This Row],[上字表識別號]])</f>
        <v>k</v>
      </c>
      <c r="L153" s="210" t="str" cm="1">
        <f t="array" ref="L153" xml:space="preserve"> INDEX(切語上字資料表[清濁], 小韻資料表[[#This Row],[上字表識別號]])</f>
        <v>全清</v>
      </c>
      <c r="M153" s="223" t="str" cm="1">
        <f t="array" ref="M153" xml:space="preserve"> INDEX(切語上字資料表[發送收], 小韻資料表[[#This Row],[上字表識別號]])</f>
        <v>發聲</v>
      </c>
      <c r="N153" s="205" cm="1">
        <f t="array" ref="N153" xml:space="preserve"> MATCH(TRUE, ISNUMBER( SEARCH( RIGHT(小韻資料表[[#This Row],[切語]],1), 切語下字資料表[切語下字]) ), 0)</f>
        <v>29</v>
      </c>
      <c r="O153" s="207" t="str" cm="1">
        <f t="array" ref="O153" xml:space="preserve"> INDEX(切語下字資料表[韻母], 小韻資料表[[#This Row],[下字表識別號]])</f>
        <v>脂開3</v>
      </c>
      <c r="P153" s="207" t="str" cm="1">
        <f t="array" ref="P153" xml:space="preserve"> INDEX(切語下字資料表[韻母拼音碼], 小韻資料表[[#This Row],[下字表識別號]])</f>
        <v>i</v>
      </c>
      <c r="Q153" s="210" t="str" cm="1">
        <f t="array" ref="Q153" xml:space="preserve"> INDEX(設定表!$C$19:$C$23, INT( LEFT(小韻資料表[[#This Row],[目次編碼]],1) ))</f>
        <v>平</v>
      </c>
      <c r="R153" s="210">
        <f xml:space="preserve">  INDEX(設定表!$C$8:$C$15, MATCH( (RIGHT(小韻資料表[[#This Row],[清濁]]) &amp; 小韻資料表[[#This Row],[調]]), 設定表!$B$8:$B$15, 0))</f>
        <v>1</v>
      </c>
      <c r="S153" s="205" t="s">
        <v>309</v>
      </c>
      <c r="T153" s="205" t="s">
        <v>309</v>
      </c>
      <c r="U153" s="226" t="s">
        <v>309</v>
      </c>
      <c r="V153" s="146" t="s">
        <v>309</v>
      </c>
      <c r="X153" s="135"/>
      <c r="Y153" s="135"/>
      <c r="AA153" s="135"/>
      <c r="AB153" s="134"/>
      <c r="AC153" s="135"/>
      <c r="AD153" s="135"/>
      <c r="AH153" s="135"/>
      <c r="AI153" s="135"/>
    </row>
    <row r="154" spans="1:35" ht="31.5">
      <c r="A154" s="205">
        <v>150</v>
      </c>
      <c r="B154" s="206" t="s">
        <v>1968</v>
      </c>
      <c r="C154" s="207" t="str">
        <f xml:space="preserve"> _xlfn.CONCAT(小韻資料表[[#This Row],[聲母拼音碼]],小韻資料表[[#This Row],[韻母拼音碼]],小韻資料表[[#This Row],[調號]])</f>
        <v>chi1</v>
      </c>
      <c r="D154" s="206" t="s">
        <v>1969</v>
      </c>
      <c r="E154" s="208" t="s">
        <v>373</v>
      </c>
      <c r="F154" s="205">
        <v>7</v>
      </c>
      <c r="G154" s="209" t="s">
        <v>1970</v>
      </c>
      <c r="H154" s="205">
        <f xml:space="preserve"> LEN(小韻資料表[[#This Row],[小韻字集]])</f>
        <v>11</v>
      </c>
      <c r="I154" s="205" cm="1">
        <f t="array" ref="I154" xml:space="preserve"> MATCH(TRUE, ISNUMBER( SEARCH( LEFT(小韻資料表[[#This Row],[切語]],1), 切語上字資料表[切語上字]) ), 0)</f>
        <v>31</v>
      </c>
      <c r="J154" s="210" t="str" cm="1">
        <f t="array" ref="J154" xml:space="preserve"> INDEX(切語上字資料表[聲母], 小韻資料表[[#This Row],[上字表識別號]])</f>
        <v>穿</v>
      </c>
      <c r="K154" s="210" t="str" cm="1">
        <f t="array" ref="K154" xml:space="preserve"> INDEX(切語上字資料表[聲母拼音碼], 小韻資料表[[#This Row],[上字表識別號]])</f>
        <v>ch</v>
      </c>
      <c r="L154" s="210" t="str" cm="1">
        <f t="array" ref="L154" xml:space="preserve"> INDEX(切語上字資料表[清濁], 小韻資料表[[#This Row],[上字表識別號]])</f>
        <v>次清</v>
      </c>
      <c r="M154" s="223" t="str" cm="1">
        <f t="array" ref="M154" xml:space="preserve"> INDEX(切語上字資料表[發送收], 小韻資料表[[#This Row],[上字表識別號]])</f>
        <v>送氣</v>
      </c>
      <c r="N154" s="205" cm="1">
        <f t="array" ref="N154" xml:space="preserve"> MATCH(TRUE, ISNUMBER( SEARCH( RIGHT(小韻資料表[[#This Row],[切語]],1), 切語下字資料表[切語下字]) ), 0)</f>
        <v>29</v>
      </c>
      <c r="O154" s="207" t="str" cm="1">
        <f t="array" ref="O154" xml:space="preserve"> INDEX(切語下字資料表[韻母], 小韻資料表[[#This Row],[下字表識別號]])</f>
        <v>脂開3</v>
      </c>
      <c r="P154" s="207" t="str" cm="1">
        <f t="array" ref="P154" xml:space="preserve"> INDEX(切語下字資料表[韻母拼音碼], 小韻資料表[[#This Row],[下字表識別號]])</f>
        <v>i</v>
      </c>
      <c r="Q154" s="210" t="str" cm="1">
        <f t="array" ref="Q154" xml:space="preserve"> INDEX(設定表!$C$19:$C$23, INT( LEFT(小韻資料表[[#This Row],[目次編碼]],1) ))</f>
        <v>平</v>
      </c>
      <c r="R154" s="210">
        <f xml:space="preserve">  INDEX(設定表!$C$8:$C$15, MATCH( (RIGHT(小韻資料表[[#This Row],[清濁]]) &amp; 小韻資料表[[#This Row],[調]]), 設定表!$B$8:$B$15, 0))</f>
        <v>1</v>
      </c>
      <c r="S154" s="205" t="s">
        <v>309</v>
      </c>
      <c r="T154" s="205" t="s">
        <v>309</v>
      </c>
      <c r="U154" s="226" t="s">
        <v>309</v>
      </c>
      <c r="V154" s="147" t="s">
        <v>309</v>
      </c>
      <c r="X154" s="135"/>
      <c r="Y154" s="135"/>
      <c r="AA154" s="135"/>
      <c r="AB154" s="134"/>
      <c r="AC154" s="135"/>
      <c r="AD154" s="135"/>
      <c r="AH154" s="135"/>
      <c r="AI154" s="135"/>
    </row>
    <row r="155" spans="1:35" ht="31.5">
      <c r="A155" s="205">
        <v>151</v>
      </c>
      <c r="B155" s="206" t="s">
        <v>1971</v>
      </c>
      <c r="C155" s="207" t="str">
        <f xml:space="preserve"> _xlfn.CONCAT(小韻資料表[[#This Row],[聲母拼音碼]],小韻資料表[[#This Row],[韻母拼音碼]],小韻資料表[[#This Row],[調號]])</f>
        <v>thi1</v>
      </c>
      <c r="D155" s="206" t="s">
        <v>1972</v>
      </c>
      <c r="E155" s="208" t="s">
        <v>373</v>
      </c>
      <c r="F155" s="205">
        <v>8</v>
      </c>
      <c r="G155" s="209" t="s">
        <v>1973</v>
      </c>
      <c r="H155" s="205">
        <f xml:space="preserve"> LEN(小韻資料表[[#This Row],[小韻字集]])</f>
        <v>8</v>
      </c>
      <c r="I155" s="205" cm="1">
        <f t="array" ref="I155" xml:space="preserve"> MATCH(TRUE, ISNUMBER( SEARCH( LEFT(小韻資料表[[#This Row],[切語]],1), 切語上字資料表[切語上字]) ), 0)</f>
        <v>10</v>
      </c>
      <c r="J155" s="210" t="str" cm="1">
        <f t="array" ref="J155" xml:space="preserve"> INDEX(切語上字資料表[聲母], 小韻資料表[[#This Row],[上字表識別號]])</f>
        <v>徹</v>
      </c>
      <c r="K155" s="210" t="str" cm="1">
        <f t="array" ref="K155" xml:space="preserve"> INDEX(切語上字資料表[聲母拼音碼], 小韻資料表[[#This Row],[上字表識別號]])</f>
        <v>th</v>
      </c>
      <c r="L155" s="210" t="str" cm="1">
        <f t="array" ref="L155" xml:space="preserve"> INDEX(切語上字資料表[清濁], 小韻資料表[[#This Row],[上字表識別號]])</f>
        <v>次清</v>
      </c>
      <c r="M155" s="223" t="str" cm="1">
        <f t="array" ref="M155" xml:space="preserve"> INDEX(切語上字資料表[發送收], 小韻資料表[[#This Row],[上字表識別號]])</f>
        <v>送氣</v>
      </c>
      <c r="N155" s="205" cm="1">
        <f t="array" ref="N155" xml:space="preserve"> MATCH(TRUE, ISNUMBER( SEARCH( RIGHT(小韻資料表[[#This Row],[切語]],1), 切語下字資料表[切語下字]) ), 0)</f>
        <v>29</v>
      </c>
      <c r="O155" s="207" t="str" cm="1">
        <f t="array" ref="O155" xml:space="preserve"> INDEX(切語下字資料表[韻母], 小韻資料表[[#This Row],[下字表識別號]])</f>
        <v>脂開3</v>
      </c>
      <c r="P155" s="207" t="str" cm="1">
        <f t="array" ref="P155" xml:space="preserve"> INDEX(切語下字資料表[韻母拼音碼], 小韻資料表[[#This Row],[下字表識別號]])</f>
        <v>i</v>
      </c>
      <c r="Q155" s="210" t="str" cm="1">
        <f t="array" ref="Q155" xml:space="preserve"> INDEX(設定表!$C$19:$C$23, INT( LEFT(小韻資料表[[#This Row],[目次編碼]],1) ))</f>
        <v>平</v>
      </c>
      <c r="R155" s="210">
        <f xml:space="preserve">  INDEX(設定表!$C$8:$C$15, MATCH( (RIGHT(小韻資料表[[#This Row],[清濁]]) &amp; 小韻資料表[[#This Row],[調]]), 設定表!$B$8:$B$15, 0))</f>
        <v>1</v>
      </c>
      <c r="S155" s="205" t="s">
        <v>309</v>
      </c>
      <c r="T155" s="205" t="s">
        <v>309</v>
      </c>
      <c r="U155" s="226" t="s">
        <v>309</v>
      </c>
      <c r="V155" s="146" t="s">
        <v>309</v>
      </c>
      <c r="X155" s="135"/>
      <c r="Y155" s="135"/>
      <c r="AA155" s="135"/>
      <c r="AB155" s="134"/>
      <c r="AC155" s="135"/>
      <c r="AD155" s="135"/>
      <c r="AH155" s="135"/>
      <c r="AI155" s="135"/>
    </row>
    <row r="156" spans="1:35" ht="31.5">
      <c r="A156" s="205">
        <v>152</v>
      </c>
      <c r="B156" s="206" t="s">
        <v>1974</v>
      </c>
      <c r="C156" s="207" t="str">
        <f xml:space="preserve"> _xlfn.CONCAT(小韻資料表[[#This Row],[聲母拼音碼]],小韻資料表[[#This Row],[韻母拼音碼]],小韻資料表[[#This Row],[調號]])</f>
        <v>chi1</v>
      </c>
      <c r="D156" s="206" t="s">
        <v>1975</v>
      </c>
      <c r="E156" s="208" t="s">
        <v>373</v>
      </c>
      <c r="F156" s="205">
        <v>9</v>
      </c>
      <c r="G156" s="209" t="s">
        <v>1976</v>
      </c>
      <c r="H156" s="205">
        <f xml:space="preserve"> LEN(小韻資料表[[#This Row],[小韻字集]])</f>
        <v>14</v>
      </c>
      <c r="I156" s="205" cm="1">
        <f t="array" ref="I156" xml:space="preserve"> MATCH(TRUE, ISNUMBER( SEARCH( LEFT(小韻資料表[[#This Row],[切語]],1), 切語上字資料表[切語上字]) ), 0)</f>
        <v>22</v>
      </c>
      <c r="J156" s="210" t="str" cm="1">
        <f t="array" ref="J156" xml:space="preserve"> INDEX(切語上字資料表[聲母], 小韻資料表[[#This Row],[上字表識別號]])</f>
        <v>清</v>
      </c>
      <c r="K156" s="210" t="str" cm="1">
        <f t="array" ref="K156" xml:space="preserve"> INDEX(切語上字資料表[聲母拼音碼], 小韻資料表[[#This Row],[上字表識別號]])</f>
        <v>ch</v>
      </c>
      <c r="L156" s="210" t="str" cm="1">
        <f t="array" ref="L156" xml:space="preserve"> INDEX(切語上字資料表[清濁], 小韻資料表[[#This Row],[上字表識別號]])</f>
        <v>次清</v>
      </c>
      <c r="M156" s="223" t="str" cm="1">
        <f t="array" ref="M156" xml:space="preserve"> INDEX(切語上字資料表[發送收], 小韻資料表[[#This Row],[上字表識別號]])</f>
        <v>送氣</v>
      </c>
      <c r="N156" s="205" cm="1">
        <f t="array" ref="N156" xml:space="preserve"> MATCH(TRUE, ISNUMBER( SEARCH( RIGHT(小韻資料表[[#This Row],[切語]],1), 切語下字資料表[切語下字]) ), 0)</f>
        <v>29</v>
      </c>
      <c r="O156" s="207" t="str" cm="1">
        <f t="array" ref="O156" xml:space="preserve"> INDEX(切語下字資料表[韻母], 小韻資料表[[#This Row],[下字表識別號]])</f>
        <v>脂開3</v>
      </c>
      <c r="P156" s="207" t="str" cm="1">
        <f t="array" ref="P156" xml:space="preserve"> INDEX(切語下字資料表[韻母拼音碼], 小韻資料表[[#This Row],[下字表識別號]])</f>
        <v>i</v>
      </c>
      <c r="Q156" s="210" t="str" cm="1">
        <f t="array" ref="Q156" xml:space="preserve"> INDEX(設定表!$C$19:$C$23, INT( LEFT(小韻資料表[[#This Row],[目次編碼]],1) ))</f>
        <v>平</v>
      </c>
      <c r="R156" s="210">
        <f xml:space="preserve">  INDEX(設定表!$C$8:$C$15, MATCH( (RIGHT(小韻資料表[[#This Row],[清濁]]) &amp; 小韻資料表[[#This Row],[調]]), 設定表!$B$8:$B$15, 0))</f>
        <v>1</v>
      </c>
      <c r="S156" s="205" t="s">
        <v>1977</v>
      </c>
      <c r="T156" s="205" t="s">
        <v>1978</v>
      </c>
      <c r="U156" s="226" t="s">
        <v>309</v>
      </c>
      <c r="V156" s="147" t="s">
        <v>309</v>
      </c>
      <c r="X156" s="135"/>
      <c r="Y156" s="135"/>
      <c r="AA156" s="135"/>
      <c r="AB156" s="134"/>
      <c r="AC156" s="135"/>
      <c r="AD156" s="135"/>
      <c r="AH156" s="135"/>
      <c r="AI156" s="135"/>
    </row>
    <row r="157" spans="1:35" ht="31.5">
      <c r="A157" s="205">
        <v>153</v>
      </c>
      <c r="B157" s="206" t="s">
        <v>1979</v>
      </c>
      <c r="C157" s="207" t="str">
        <f xml:space="preserve"> _xlfn.CONCAT(小韻資料表[[#This Row],[聲母拼音碼]],小韻資料表[[#This Row],[韻母拼音碼]],小韻資料表[[#This Row],[調號]])</f>
        <v>ci5</v>
      </c>
      <c r="D157" s="206" t="s">
        <v>1980</v>
      </c>
      <c r="E157" s="208" t="s">
        <v>373</v>
      </c>
      <c r="F157" s="205">
        <v>10</v>
      </c>
      <c r="G157" s="209" t="s">
        <v>1981</v>
      </c>
      <c r="H157" s="205">
        <f xml:space="preserve"> LEN(小韻資料表[[#This Row],[小韻字集]])</f>
        <v>18</v>
      </c>
      <c r="I157" s="205" cm="1">
        <f t="array" ref="I157" xml:space="preserve"> MATCH(TRUE, ISNUMBER( SEARCH( LEFT(小韻資料表[[#This Row],[切語]],1), 切語上字資料表[切語上字]) ), 0)</f>
        <v>23</v>
      </c>
      <c r="J157" s="210" t="str" cm="1">
        <f t="array" ref="J157" xml:space="preserve"> INDEX(切語上字資料表[聲母], 小韻資料表[[#This Row],[上字表識別號]])</f>
        <v>從</v>
      </c>
      <c r="K157" s="210" t="str" cm="1">
        <f t="array" ref="K157" xml:space="preserve"> INDEX(切語上字資料表[聲母拼音碼], 小韻資料表[[#This Row],[上字表識別號]])</f>
        <v>c</v>
      </c>
      <c r="L157" s="210" t="str" cm="1">
        <f t="array" ref="L157" xml:space="preserve"> INDEX(切語上字資料表[清濁], 小韻資料表[[#This Row],[上字表識別號]])</f>
        <v>全濁</v>
      </c>
      <c r="M157" s="223" cm="1">
        <f t="array" ref="M157" xml:space="preserve"> INDEX(切語上字資料表[發送收], 小韻資料表[[#This Row],[上字表識別號]])</f>
        <v>0</v>
      </c>
      <c r="N157" s="205" cm="1">
        <f t="array" ref="N157" xml:space="preserve"> MATCH(TRUE, ISNUMBER( SEARCH( RIGHT(小韻資料表[[#This Row],[切語]],1), 切語下字資料表[切語下字]) ), 0)</f>
        <v>29</v>
      </c>
      <c r="O157" s="207" t="str" cm="1">
        <f t="array" ref="O157" xml:space="preserve"> INDEX(切語下字資料表[韻母], 小韻資料表[[#This Row],[下字表識別號]])</f>
        <v>脂開3</v>
      </c>
      <c r="P157" s="207" t="str" cm="1">
        <f t="array" ref="P157" xml:space="preserve"> INDEX(切語下字資料表[韻母拼音碼], 小韻資料表[[#This Row],[下字表識別號]])</f>
        <v>i</v>
      </c>
      <c r="Q157" s="210" t="str" cm="1">
        <f t="array" ref="Q157" xml:space="preserve"> INDEX(設定表!$C$19:$C$23, INT( LEFT(小韻資料表[[#This Row],[目次編碼]],1) ))</f>
        <v>平</v>
      </c>
      <c r="R157" s="210">
        <f xml:space="preserve">  INDEX(設定表!$C$8:$C$15, MATCH( (RIGHT(小韻資料表[[#This Row],[清濁]]) &amp; 小韻資料表[[#This Row],[調]]), 設定表!$B$8:$B$15, 0))</f>
        <v>5</v>
      </c>
      <c r="S157" s="205" t="s">
        <v>309</v>
      </c>
      <c r="T157" s="205" t="s">
        <v>309</v>
      </c>
      <c r="U157" s="226" t="s">
        <v>1982</v>
      </c>
      <c r="V157" s="146" t="s">
        <v>309</v>
      </c>
      <c r="X157" s="135"/>
      <c r="Y157" s="135"/>
      <c r="AA157" s="135"/>
      <c r="AB157" s="134"/>
      <c r="AC157" s="135"/>
      <c r="AD157" s="135"/>
      <c r="AH157" s="135"/>
      <c r="AI157" s="135"/>
    </row>
    <row r="158" spans="1:35" ht="31.5">
      <c r="A158" s="205">
        <v>154</v>
      </c>
      <c r="B158" s="206" t="s">
        <v>1983</v>
      </c>
      <c r="C158" s="207" t="str">
        <f xml:space="preserve"> _xlfn.CONCAT(小韻資料表[[#This Row],[聲母拼音碼]],小韻資料表[[#This Row],[韻母拼音碼]],小韻資料表[[#This Row],[調號]])</f>
        <v>ni5</v>
      </c>
      <c r="D158" s="206" t="s">
        <v>1984</v>
      </c>
      <c r="E158" s="208" t="s">
        <v>373</v>
      </c>
      <c r="F158" s="205">
        <v>11</v>
      </c>
      <c r="G158" s="209" t="s">
        <v>1985</v>
      </c>
      <c r="H158" s="205">
        <f xml:space="preserve"> LEN(小韻資料表[[#This Row],[小韻字集]])</f>
        <v>9</v>
      </c>
      <c r="I158" s="205" cm="1">
        <f t="array" ref="I158" xml:space="preserve"> MATCH(TRUE, ISNUMBER( SEARCH( LEFT(小韻資料表[[#This Row],[切語]],1), 切語上字資料表[切語上字]) ), 0)</f>
        <v>12</v>
      </c>
      <c r="J158" s="210" t="str" cm="1">
        <f t="array" ref="J158" xml:space="preserve"> INDEX(切語上字資料表[聲母], 小韻資料表[[#This Row],[上字表識別號]])</f>
        <v>娘</v>
      </c>
      <c r="K158" s="210" t="str" cm="1">
        <f t="array" ref="K158" xml:space="preserve"> INDEX(切語上字資料表[聲母拼音碼], 小韻資料表[[#This Row],[上字表識別號]])</f>
        <v>n</v>
      </c>
      <c r="L158" s="210" t="str" cm="1">
        <f t="array" ref="L158" xml:space="preserve"> INDEX(切語上字資料表[清濁], 小韻資料表[[#This Row],[上字表識別號]])</f>
        <v>次濁</v>
      </c>
      <c r="M158" s="223" t="str" cm="1">
        <f t="array" ref="M158" xml:space="preserve"> INDEX(切語上字資料表[發送收], 小韻資料表[[#This Row],[上字表識別號]])</f>
        <v>收聲</v>
      </c>
      <c r="N158" s="205" cm="1">
        <f t="array" ref="N158" xml:space="preserve"> MATCH(TRUE, ISNUMBER( SEARCH( RIGHT(小韻資料表[[#This Row],[切語]],1), 切語下字資料表[切語下字]) ), 0)</f>
        <v>29</v>
      </c>
      <c r="O158" s="207" t="str" cm="1">
        <f t="array" ref="O158" xml:space="preserve"> INDEX(切語下字資料表[韻母], 小韻資料表[[#This Row],[下字表識別號]])</f>
        <v>脂開3</v>
      </c>
      <c r="P158" s="207" t="str" cm="1">
        <f t="array" ref="P158" xml:space="preserve"> INDEX(切語下字資料表[韻母拼音碼], 小韻資料表[[#This Row],[下字表識別號]])</f>
        <v>i</v>
      </c>
      <c r="Q158" s="210" t="str" cm="1">
        <f t="array" ref="Q158" xml:space="preserve"> INDEX(設定表!$C$19:$C$23, INT( LEFT(小韻資料表[[#This Row],[目次編碼]],1) ))</f>
        <v>平</v>
      </c>
      <c r="R158" s="210">
        <f xml:space="preserve">  INDEX(設定表!$C$8:$C$15, MATCH( (RIGHT(小韻資料表[[#This Row],[清濁]]) &amp; 小韻資料表[[#This Row],[調]]), 設定表!$B$8:$B$15, 0))</f>
        <v>5</v>
      </c>
      <c r="S158" s="205" t="s">
        <v>309</v>
      </c>
      <c r="T158" s="205" t="s">
        <v>309</v>
      </c>
      <c r="U158" s="226" t="s">
        <v>309</v>
      </c>
      <c r="V158" s="147" t="s">
        <v>309</v>
      </c>
      <c r="X158" s="135"/>
      <c r="Y158" s="135"/>
      <c r="AA158" s="135"/>
      <c r="AB158" s="134"/>
      <c r="AC158" s="135"/>
      <c r="AD158" s="135"/>
      <c r="AH158" s="135"/>
      <c r="AI158" s="135"/>
    </row>
    <row r="159" spans="1:35" ht="31.5">
      <c r="A159" s="205">
        <v>155</v>
      </c>
      <c r="B159" s="206" t="s">
        <v>1986</v>
      </c>
      <c r="C159" s="207" t="str">
        <f xml:space="preserve"> _xlfn.CONCAT(小韻資料表[[#This Row],[聲母拼音碼]],小韻資料表[[#This Row],[韻母拼音碼]],小韻資料表[[#This Row],[調號]])</f>
        <v>ti5</v>
      </c>
      <c r="D159" s="206" t="s">
        <v>1987</v>
      </c>
      <c r="E159" s="208" t="s">
        <v>373</v>
      </c>
      <c r="F159" s="205">
        <v>12</v>
      </c>
      <c r="G159" s="209" t="s">
        <v>1988</v>
      </c>
      <c r="H159" s="205">
        <f xml:space="preserve"> LEN(小韻資料表[[#This Row],[小韻字集]])</f>
        <v>16</v>
      </c>
      <c r="I159" s="205" cm="1">
        <f t="array" ref="I159" xml:space="preserve"> MATCH(TRUE, ISNUMBER( SEARCH( LEFT(小韻資料表[[#This Row],[切語]],1), 切語上字資料表[切語上字]) ), 0)</f>
        <v>11</v>
      </c>
      <c r="J159" s="210" t="str" cm="1">
        <f t="array" ref="J159" xml:space="preserve"> INDEX(切語上字資料表[聲母], 小韻資料表[[#This Row],[上字表識別號]])</f>
        <v>澄</v>
      </c>
      <c r="K159" s="210" t="str" cm="1">
        <f t="array" ref="K159" xml:space="preserve"> INDEX(切語上字資料表[聲母拼音碼], 小韻資料表[[#This Row],[上字表識別號]])</f>
        <v>t</v>
      </c>
      <c r="L159" s="210" t="str" cm="1">
        <f t="array" ref="L159" xml:space="preserve"> INDEX(切語上字資料表[清濁], 小韻資料表[[#This Row],[上字表識別號]])</f>
        <v>全濁</v>
      </c>
      <c r="M159" s="223" cm="1">
        <f t="array" ref="M159" xml:space="preserve"> INDEX(切語上字資料表[發送收], 小韻資料表[[#This Row],[上字表識別號]])</f>
        <v>0</v>
      </c>
      <c r="N159" s="205" cm="1">
        <f t="array" ref="N159" xml:space="preserve"> MATCH(TRUE, ISNUMBER( SEARCH( RIGHT(小韻資料表[[#This Row],[切語]],1), 切語下字資料表[切語下字]) ), 0)</f>
        <v>29</v>
      </c>
      <c r="O159" s="207" t="str" cm="1">
        <f t="array" ref="O159" xml:space="preserve"> INDEX(切語下字資料表[韻母], 小韻資料表[[#This Row],[下字表識別號]])</f>
        <v>脂開3</v>
      </c>
      <c r="P159" s="207" t="str" cm="1">
        <f t="array" ref="P159" xml:space="preserve"> INDEX(切語下字資料表[韻母拼音碼], 小韻資料表[[#This Row],[下字表識別號]])</f>
        <v>i</v>
      </c>
      <c r="Q159" s="210" t="str" cm="1">
        <f t="array" ref="Q159" xml:space="preserve"> INDEX(設定表!$C$19:$C$23, INT( LEFT(小韻資料表[[#This Row],[目次編碼]],1) ))</f>
        <v>平</v>
      </c>
      <c r="R159" s="210">
        <f xml:space="preserve">  INDEX(設定表!$C$8:$C$15, MATCH( (RIGHT(小韻資料表[[#This Row],[清濁]]) &amp; 小韻資料表[[#This Row],[調]]), 設定表!$B$8:$B$15, 0))</f>
        <v>5</v>
      </c>
      <c r="S159" s="205" t="s">
        <v>309</v>
      </c>
      <c r="T159" s="205" t="s">
        <v>309</v>
      </c>
      <c r="U159" s="226" t="s">
        <v>309</v>
      </c>
      <c r="V159" s="146" t="s">
        <v>309</v>
      </c>
      <c r="X159" s="135"/>
      <c r="Y159" s="135"/>
      <c r="AA159" s="135"/>
      <c r="AB159" s="134"/>
      <c r="AC159" s="135"/>
      <c r="AD159" s="135"/>
      <c r="AH159" s="135"/>
      <c r="AI159" s="135"/>
    </row>
    <row r="160" spans="1:35" ht="31.5">
      <c r="A160" s="205">
        <v>156</v>
      </c>
      <c r="B160" s="206" t="s">
        <v>1989</v>
      </c>
      <c r="C160" s="207" t="str">
        <f xml:space="preserve"> _xlfn.CONCAT(小韻資料表[[#This Row],[聲母拼音碼]],小韻資料表[[#This Row],[韻母拼音碼]],小韻資料表[[#This Row],[調號]])</f>
        <v>si1</v>
      </c>
      <c r="D160" s="206" t="s">
        <v>1990</v>
      </c>
      <c r="E160" s="208" t="s">
        <v>373</v>
      </c>
      <c r="F160" s="205">
        <v>13</v>
      </c>
      <c r="G160" s="209" t="s">
        <v>1991</v>
      </c>
      <c r="H160" s="205">
        <f xml:space="preserve"> LEN(小韻資料表[[#This Row],[小韻字集]])</f>
        <v>6</v>
      </c>
      <c r="I160" s="205" cm="1">
        <f t="array" ref="I160" xml:space="preserve"> MATCH(TRUE, ISNUMBER( SEARCH( LEFT(小韻資料表[[#This Row],[切語]],1), 切語上字資料表[切語上字]) ), 0)</f>
        <v>24</v>
      </c>
      <c r="J160" s="210" t="str" cm="1">
        <f t="array" ref="J160" xml:space="preserve"> INDEX(切語上字資料表[聲母], 小韻資料表[[#This Row],[上字表識別號]])</f>
        <v>心</v>
      </c>
      <c r="K160" s="210" t="str" cm="1">
        <f t="array" ref="K160" xml:space="preserve"> INDEX(切語上字資料表[聲母拼音碼], 小韻資料表[[#This Row],[上字表識別號]])</f>
        <v>s</v>
      </c>
      <c r="L160" s="210" t="str" cm="1">
        <f t="array" ref="L160" xml:space="preserve"> INDEX(切語上字資料表[清濁], 小韻資料表[[#This Row],[上字表識別號]])</f>
        <v>全清</v>
      </c>
      <c r="M160" s="223" t="str" cm="1">
        <f t="array" ref="M160" xml:space="preserve"> INDEX(切語上字資料表[發送收], 小韻資料表[[#This Row],[上字表識別號]])</f>
        <v>送氣</v>
      </c>
      <c r="N160" s="205" cm="1">
        <f t="array" ref="N160" xml:space="preserve"> MATCH(TRUE, ISNUMBER( SEARCH( RIGHT(小韻資料表[[#This Row],[切語]],1), 切語下字資料表[切語下字]) ), 0)</f>
        <v>29</v>
      </c>
      <c r="O160" s="207" t="str" cm="1">
        <f t="array" ref="O160" xml:space="preserve"> INDEX(切語下字資料表[韻母], 小韻資料表[[#This Row],[下字表識別號]])</f>
        <v>脂開3</v>
      </c>
      <c r="P160" s="207" t="str" cm="1">
        <f t="array" ref="P160" xml:space="preserve"> INDEX(切語下字資料表[韻母拼音碼], 小韻資料表[[#This Row],[下字表識別號]])</f>
        <v>i</v>
      </c>
      <c r="Q160" s="210" t="str" cm="1">
        <f t="array" ref="Q160" xml:space="preserve"> INDEX(設定表!$C$19:$C$23, INT( LEFT(小韻資料表[[#This Row],[目次編碼]],1) ))</f>
        <v>平</v>
      </c>
      <c r="R160" s="210">
        <f xml:space="preserve">  INDEX(設定表!$C$8:$C$15, MATCH( (RIGHT(小韻資料表[[#This Row],[清濁]]) &amp; 小韻資料表[[#This Row],[調]]), 設定表!$B$8:$B$15, 0))</f>
        <v>1</v>
      </c>
      <c r="S160" s="205" t="s">
        <v>309</v>
      </c>
      <c r="T160" s="205" t="s">
        <v>309</v>
      </c>
      <c r="U160" s="226" t="s">
        <v>1992</v>
      </c>
      <c r="V160" s="147" t="s">
        <v>309</v>
      </c>
      <c r="X160" s="135"/>
      <c r="Y160" s="135"/>
      <c r="AA160" s="135"/>
      <c r="AB160" s="134"/>
      <c r="AC160" s="135"/>
      <c r="AD160" s="135"/>
      <c r="AH160" s="135"/>
      <c r="AI160" s="135"/>
    </row>
    <row r="161" spans="1:35" ht="31.5">
      <c r="A161" s="205">
        <v>157</v>
      </c>
      <c r="B161" s="206" t="s">
        <v>1993</v>
      </c>
      <c r="C161" s="207" t="str">
        <f xml:space="preserve"> _xlfn.CONCAT(小韻資料表[[#This Row],[聲母拼音碼]],小韻資料表[[#This Row],[韻母拼音碼]],小韻資料表[[#This Row],[調號]])</f>
        <v>si1</v>
      </c>
      <c r="D161" s="206" t="s">
        <v>1994</v>
      </c>
      <c r="E161" s="208" t="s">
        <v>373</v>
      </c>
      <c r="F161" s="205">
        <v>14</v>
      </c>
      <c r="G161" s="209" t="s">
        <v>1995</v>
      </c>
      <c r="H161" s="205">
        <f xml:space="preserve"> LEN(小韻資料表[[#This Row],[小韻字集]])</f>
        <v>4</v>
      </c>
      <c r="I161" s="205" cm="1">
        <f t="array" ref="I161" xml:space="preserve"> MATCH(TRUE, ISNUMBER( SEARCH( LEFT(小韻資料表[[#This Row],[切語]],1), 切語上字資料表[切語上字]) ), 0)</f>
        <v>33</v>
      </c>
      <c r="J161" s="210" t="str" cm="1">
        <f t="array" ref="J161" xml:space="preserve"> INDEX(切語上字資料表[聲母], 小韻資料表[[#This Row],[上字表識別號]])</f>
        <v>審</v>
      </c>
      <c r="K161" s="210" t="str" cm="1">
        <f t="array" ref="K161" xml:space="preserve"> INDEX(切語上字資料表[聲母拼音碼], 小韻資料表[[#This Row],[上字表識別號]])</f>
        <v>s</v>
      </c>
      <c r="L161" s="210" t="str" cm="1">
        <f t="array" ref="L161" xml:space="preserve"> INDEX(切語上字資料表[清濁], 小韻資料表[[#This Row],[上字表識別號]])</f>
        <v>全清</v>
      </c>
      <c r="M161" s="223" t="str" cm="1">
        <f t="array" ref="M161" xml:space="preserve"> INDEX(切語上字資料表[發送收], 小韻資料表[[#This Row],[上字表識別號]])</f>
        <v>送氣</v>
      </c>
      <c r="N161" s="205" cm="1">
        <f t="array" ref="N161" xml:space="preserve"> MATCH(TRUE, ISNUMBER( SEARCH( RIGHT(小韻資料表[[#This Row],[切語]],1), 切語下字資料表[切語下字]) ), 0)</f>
        <v>37</v>
      </c>
      <c r="O161" s="207" t="str" cm="1">
        <f t="array" ref="O161" xml:space="preserve"> INDEX(切語下字資料表[韻母], 小韻資料表[[#This Row],[下字表識別號]])</f>
        <v>之開3</v>
      </c>
      <c r="P161" s="207" t="str" cm="1">
        <f t="array" ref="P161" xml:space="preserve"> INDEX(切語下字資料表[韻母拼音碼], 小韻資料表[[#This Row],[下字表識別號]])</f>
        <v>i</v>
      </c>
      <c r="Q161" s="210" t="str" cm="1">
        <f t="array" ref="Q161" xml:space="preserve"> INDEX(設定表!$C$19:$C$23, INT( LEFT(小韻資料表[[#This Row],[目次編碼]],1) ))</f>
        <v>平</v>
      </c>
      <c r="R161" s="210">
        <f xml:space="preserve">  INDEX(設定表!$C$8:$C$15, MATCH( (RIGHT(小韻資料表[[#This Row],[清濁]]) &amp; 小韻資料表[[#This Row],[調]]), 設定表!$B$8:$B$15, 0))</f>
        <v>1</v>
      </c>
      <c r="S161" s="205" t="s">
        <v>309</v>
      </c>
      <c r="T161" s="205" t="s">
        <v>309</v>
      </c>
      <c r="U161" s="226" t="s">
        <v>309</v>
      </c>
      <c r="V161" s="146" t="s">
        <v>309</v>
      </c>
      <c r="X161" s="135"/>
      <c r="Y161" s="135"/>
      <c r="AA161" s="135"/>
      <c r="AB161" s="134"/>
      <c r="AC161" s="135"/>
      <c r="AD161" s="135"/>
      <c r="AH161" s="135"/>
      <c r="AI161" s="135"/>
    </row>
    <row r="162" spans="1:35" ht="31.5">
      <c r="A162" s="205">
        <v>158</v>
      </c>
      <c r="B162" s="206" t="s">
        <v>1996</v>
      </c>
      <c r="C162" s="207" t="str">
        <f xml:space="preserve"> _xlfn.CONCAT(小韻資料表[[#This Row],[聲母拼音碼]],小韻資料表[[#This Row],[韻母拼音碼]],小韻資料表[[#This Row],[調號]])</f>
        <v>khi5</v>
      </c>
      <c r="D162" s="206" t="s">
        <v>1997</v>
      </c>
      <c r="E162" s="208" t="s">
        <v>373</v>
      </c>
      <c r="F162" s="205">
        <v>15</v>
      </c>
      <c r="G162" s="209" t="s">
        <v>1998</v>
      </c>
      <c r="H162" s="205">
        <f xml:space="preserve"> LEN(小韻資料表[[#This Row],[小韻字集]])</f>
        <v>15</v>
      </c>
      <c r="I162" s="205" cm="1">
        <f t="array" ref="I162" xml:space="preserve"> MATCH(TRUE, ISNUMBER( SEARCH( LEFT(小韻資料表[[#This Row],[切語]],1), 切語上字資料表[切語上字]) ), 0)</f>
        <v>3</v>
      </c>
      <c r="J162" s="210" t="str" cm="1">
        <f t="array" ref="J162" xml:space="preserve"> INDEX(切語上字資料表[聲母], 小韻資料表[[#This Row],[上字表識別號]])</f>
        <v>群</v>
      </c>
      <c r="K162" s="210" t="str" cm="1">
        <f t="array" ref="K162" xml:space="preserve"> INDEX(切語上字資料表[聲母拼音碼], 小韻資料表[[#This Row],[上字表識別號]])</f>
        <v>kh</v>
      </c>
      <c r="L162" s="210" t="str" cm="1">
        <f t="array" ref="L162" xml:space="preserve"> INDEX(切語上字資料表[清濁], 小韻資料表[[#This Row],[上字表識別號]])</f>
        <v>全濁</v>
      </c>
      <c r="M162" s="223" cm="1">
        <f t="array" ref="M162" xml:space="preserve"> INDEX(切語上字資料表[發送收], 小韻資料表[[#This Row],[上字表識別號]])</f>
        <v>0</v>
      </c>
      <c r="N162" s="205" cm="1">
        <f t="array" ref="N162" xml:space="preserve"> MATCH(TRUE, ISNUMBER( SEARCH( RIGHT(小韻資料表[[#This Row],[切語]],1), 切語下字資料表[切語下字]) ), 0)</f>
        <v>29</v>
      </c>
      <c r="O162" s="207" t="str" cm="1">
        <f t="array" ref="O162" xml:space="preserve"> INDEX(切語下字資料表[韻母], 小韻資料表[[#This Row],[下字表識別號]])</f>
        <v>脂開3</v>
      </c>
      <c r="P162" s="207" t="str" cm="1">
        <f t="array" ref="P162" xml:space="preserve"> INDEX(切語下字資料表[韻母拼音碼], 小韻資料表[[#This Row],[下字表識別號]])</f>
        <v>i</v>
      </c>
      <c r="Q162" s="210" t="str" cm="1">
        <f t="array" ref="Q162" xml:space="preserve"> INDEX(設定表!$C$19:$C$23, INT( LEFT(小韻資料表[[#This Row],[目次編碼]],1) ))</f>
        <v>平</v>
      </c>
      <c r="R162" s="210">
        <f xml:space="preserve">  INDEX(設定表!$C$8:$C$15, MATCH( (RIGHT(小韻資料表[[#This Row],[清濁]]) &amp; 小韻資料表[[#This Row],[調]]), 設定表!$B$8:$B$15, 0))</f>
        <v>5</v>
      </c>
      <c r="S162" s="205" t="s">
        <v>309</v>
      </c>
      <c r="T162" s="205" t="s">
        <v>309</v>
      </c>
      <c r="U162" s="226" t="s">
        <v>309</v>
      </c>
      <c r="V162" s="147" t="s">
        <v>309</v>
      </c>
      <c r="X162" s="135"/>
      <c r="Y162" s="135"/>
      <c r="AA162" s="135"/>
      <c r="AB162" s="134"/>
      <c r="AC162" s="135"/>
      <c r="AD162" s="135"/>
      <c r="AH162" s="135"/>
      <c r="AI162" s="135"/>
    </row>
    <row r="163" spans="1:35" ht="31.5">
      <c r="A163" s="205">
        <v>159</v>
      </c>
      <c r="B163" s="206" t="s">
        <v>1999</v>
      </c>
      <c r="C163" s="207" t="str">
        <f xml:space="preserve"> _xlfn.CONCAT(小韻資料表[[#This Row],[聲母拼音碼]],小韻資料表[[#This Row],[韻母拼音碼]],小韻資料表[[#This Row],[調號]])</f>
        <v>Øi1</v>
      </c>
      <c r="D163" s="206" t="s">
        <v>2000</v>
      </c>
      <c r="E163" s="208" t="s">
        <v>373</v>
      </c>
      <c r="F163" s="205">
        <v>16</v>
      </c>
      <c r="G163" s="209" t="s">
        <v>2001</v>
      </c>
      <c r="H163" s="205">
        <f xml:space="preserve"> LEN(小韻資料表[[#This Row],[小韻字集]])</f>
        <v>6</v>
      </c>
      <c r="I163" s="205" cm="1">
        <f t="array" ref="I163" xml:space="preserve"> MATCH(TRUE, ISNUMBER( SEARCH( LEFT(小韻資料表[[#This Row],[切語]],1), 切語上字資料表[切語上字]) ), 0)</f>
        <v>35</v>
      </c>
      <c r="J163" s="210" t="str" cm="1">
        <f t="array" ref="J163" xml:space="preserve"> INDEX(切語上字資料表[聲母], 小韻資料表[[#This Row],[上字表識別號]])</f>
        <v>影</v>
      </c>
      <c r="K163" s="210" t="str" cm="1">
        <f t="array" ref="K163" xml:space="preserve"> INDEX(切語上字資料表[聲母拼音碼], 小韻資料表[[#This Row],[上字表識別號]])</f>
        <v>Ø</v>
      </c>
      <c r="L163" s="210" t="str" cm="1">
        <f t="array" ref="L163" xml:space="preserve"> INDEX(切語上字資料表[清濁], 小韻資料表[[#This Row],[上字表識別號]])</f>
        <v>全清</v>
      </c>
      <c r="M163" s="223" t="str" cm="1">
        <f t="array" ref="M163" xml:space="preserve"> INDEX(切語上字資料表[發送收], 小韻資料表[[#This Row],[上字表識別號]])</f>
        <v>發聲</v>
      </c>
      <c r="N163" s="205" cm="1">
        <f t="array" ref="N163" xml:space="preserve"> MATCH(TRUE, ISNUMBER( SEARCH( RIGHT(小韻資料表[[#This Row],[切語]],1), 切語下字資料表[切語下字]) ), 0)</f>
        <v>29</v>
      </c>
      <c r="O163" s="207" t="str" cm="1">
        <f t="array" ref="O163" xml:space="preserve"> INDEX(切語下字資料表[韻母], 小韻資料表[[#This Row],[下字表識別號]])</f>
        <v>脂開3</v>
      </c>
      <c r="P163" s="207" t="str" cm="1">
        <f t="array" ref="P163" xml:space="preserve"> INDEX(切語下字資料表[韻母拼音碼], 小韻資料表[[#This Row],[下字表識別號]])</f>
        <v>i</v>
      </c>
      <c r="Q163" s="210" t="str" cm="1">
        <f t="array" ref="Q163" xml:space="preserve"> INDEX(設定表!$C$19:$C$23, INT( LEFT(小韻資料表[[#This Row],[目次編碼]],1) ))</f>
        <v>平</v>
      </c>
      <c r="R163" s="210">
        <f xml:space="preserve">  INDEX(設定表!$C$8:$C$15, MATCH( (RIGHT(小韻資料表[[#This Row],[清濁]]) &amp; 小韻資料表[[#This Row],[調]]), 設定表!$B$8:$B$15, 0))</f>
        <v>1</v>
      </c>
      <c r="S163" s="205" t="s">
        <v>309</v>
      </c>
      <c r="T163" s="205" t="s">
        <v>309</v>
      </c>
      <c r="U163" s="226" t="s">
        <v>309</v>
      </c>
      <c r="V163" s="146" t="s">
        <v>309</v>
      </c>
      <c r="X163" s="135"/>
      <c r="Y163" s="135"/>
      <c r="AA163" s="135"/>
      <c r="AB163" s="134"/>
      <c r="AC163" s="135"/>
      <c r="AD163" s="135"/>
      <c r="AH163" s="135"/>
      <c r="AI163" s="135"/>
    </row>
    <row r="164" spans="1:35" ht="31.5">
      <c r="A164" s="205">
        <v>160</v>
      </c>
      <c r="B164" s="206" t="s">
        <v>2002</v>
      </c>
      <c r="C164" s="207" t="str">
        <f xml:space="preserve"> _xlfn.CONCAT(小韻資料表[[#This Row],[聲母拼音碼]],小韻資料表[[#This Row],[韻母拼音碼]],小韻資料表[[#This Row],[調號]])</f>
        <v>li5</v>
      </c>
      <c r="D164" s="206" t="s">
        <v>2003</v>
      </c>
      <c r="E164" s="208" t="s">
        <v>373</v>
      </c>
      <c r="F164" s="205">
        <v>17</v>
      </c>
      <c r="G164" s="209" t="s">
        <v>2004</v>
      </c>
      <c r="H164" s="205">
        <f xml:space="preserve"> LEN(小韻資料表[[#This Row],[小韻字集]])</f>
        <v>17</v>
      </c>
      <c r="I164" s="205" cm="1">
        <f t="array" ref="I164" xml:space="preserve"> MATCH(TRUE, ISNUMBER( SEARCH( LEFT(小韻資料表[[#This Row],[切語]],1), 切語上字資料表[切語上字]) ), 0)</f>
        <v>40</v>
      </c>
      <c r="J164" s="210" t="str" cm="1">
        <f t="array" ref="J164" xml:space="preserve"> INDEX(切語上字資料表[聲母], 小韻資料表[[#This Row],[上字表識別號]])</f>
        <v>來</v>
      </c>
      <c r="K164" s="210" t="str" cm="1">
        <f t="array" ref="K164" xml:space="preserve"> INDEX(切語上字資料表[聲母拼音碼], 小韻資料表[[#This Row],[上字表識別號]])</f>
        <v>l</v>
      </c>
      <c r="L164" s="210" t="str" cm="1">
        <f t="array" ref="L164" xml:space="preserve"> INDEX(切語上字資料表[清濁], 小韻資料表[[#This Row],[上字表識別號]])</f>
        <v>次濁</v>
      </c>
      <c r="M164" s="223" t="str" cm="1">
        <f t="array" ref="M164" xml:space="preserve"> INDEX(切語上字資料表[發送收], 小韻資料表[[#This Row],[上字表識別號]])</f>
        <v>收聲</v>
      </c>
      <c r="N164" s="205" cm="1">
        <f t="array" ref="N164" xml:space="preserve"> MATCH(TRUE, ISNUMBER( SEARCH( RIGHT(小韻資料表[[#This Row],[切語]],1), 切語下字資料表[切語下字]) ), 0)</f>
        <v>29</v>
      </c>
      <c r="O164" s="207" t="str" cm="1">
        <f t="array" ref="O164" xml:space="preserve"> INDEX(切語下字資料表[韻母], 小韻資料表[[#This Row],[下字表識別號]])</f>
        <v>脂開3</v>
      </c>
      <c r="P164" s="207" t="str" cm="1">
        <f t="array" ref="P164" xml:space="preserve"> INDEX(切語下字資料表[韻母拼音碼], 小韻資料表[[#This Row],[下字表識別號]])</f>
        <v>i</v>
      </c>
      <c r="Q164" s="210" t="str" cm="1">
        <f t="array" ref="Q164" xml:space="preserve"> INDEX(設定表!$C$19:$C$23, INT( LEFT(小韻資料表[[#This Row],[目次編碼]],1) ))</f>
        <v>平</v>
      </c>
      <c r="R164" s="210">
        <f xml:space="preserve">  INDEX(設定表!$C$8:$C$15, MATCH( (RIGHT(小韻資料表[[#This Row],[清濁]]) &amp; 小韻資料表[[#This Row],[調]]), 設定表!$B$8:$B$15, 0))</f>
        <v>5</v>
      </c>
      <c r="S164" s="205" t="s">
        <v>309</v>
      </c>
      <c r="T164" s="205" t="s">
        <v>309</v>
      </c>
      <c r="U164" s="226" t="s">
        <v>2005</v>
      </c>
      <c r="V164" s="147" t="s">
        <v>309</v>
      </c>
      <c r="X164" s="135"/>
      <c r="Y164" s="135"/>
      <c r="AA164" s="135"/>
      <c r="AB164" s="134"/>
      <c r="AC164" s="135"/>
      <c r="AD164" s="135"/>
      <c r="AH164" s="135"/>
      <c r="AI164" s="135"/>
    </row>
    <row r="165" spans="1:35" ht="31.5">
      <c r="A165" s="205">
        <v>161</v>
      </c>
      <c r="B165" s="206" t="s">
        <v>13111</v>
      </c>
      <c r="C165" s="207" t="str">
        <f xml:space="preserve"> _xlfn.CONCAT(小韻資料表[[#This Row],[聲母拼音碼]],小韻資料表[[#This Row],[韻母拼音碼]],小韻資料表[[#This Row],[調號]])</f>
        <v>khui5</v>
      </c>
      <c r="D165" s="206" t="s">
        <v>2006</v>
      </c>
      <c r="E165" s="208" t="s">
        <v>373</v>
      </c>
      <c r="F165" s="205">
        <v>18</v>
      </c>
      <c r="G165" s="209" t="s">
        <v>2007</v>
      </c>
      <c r="H165" s="205">
        <f xml:space="preserve"> LEN(小韻資料表[[#This Row],[小韻字集]])</f>
        <v>12</v>
      </c>
      <c r="I165" s="205" cm="1">
        <f t="array" ref="I165" xml:space="preserve"> MATCH(TRUE, ISNUMBER( SEARCH( LEFT(小韻資料表[[#This Row],[切語]],1), 切語上字資料表[切語上字]) ), 0)</f>
        <v>3</v>
      </c>
      <c r="J165" s="210" t="str" cm="1">
        <f t="array" ref="J165" xml:space="preserve"> INDEX(切語上字資料表[聲母], 小韻資料表[[#This Row],[上字表識別號]])</f>
        <v>群</v>
      </c>
      <c r="K165" s="210" t="str" cm="1">
        <f t="array" ref="K165" xml:space="preserve"> INDEX(切語上字資料表[聲母拼音碼], 小韻資料表[[#This Row],[上字表識別號]])</f>
        <v>kh</v>
      </c>
      <c r="L165" s="210" t="str" cm="1">
        <f t="array" ref="L165" xml:space="preserve"> INDEX(切語上字資料表[清濁], 小韻資料表[[#This Row],[上字表識別號]])</f>
        <v>全濁</v>
      </c>
      <c r="M165" s="223" cm="1">
        <f t="array" ref="M165" xml:space="preserve"> INDEX(切語上字資料表[發送收], 小韻資料表[[#This Row],[上字表識別號]])</f>
        <v>0</v>
      </c>
      <c r="N165" s="205" cm="1">
        <f t="array" ref="N165" xml:space="preserve"> MATCH(TRUE, ISNUMBER( SEARCH( RIGHT(小韻資料表[[#This Row],[切語]],1), 切語下字資料表[切語下字]) ), 0)</f>
        <v>25</v>
      </c>
      <c r="O165" s="207" t="str" cm="1">
        <f t="array" ref="O165" xml:space="preserve"> INDEX(切語下字資料表[韻母], 小韻資料表[[#This Row],[下字表識別號]])</f>
        <v>支合3</v>
      </c>
      <c r="P165" s="207" t="str" cm="1">
        <f t="array" ref="P165" xml:space="preserve"> INDEX(切語下字資料表[韻母拼音碼], 小韻資料表[[#This Row],[下字表識別號]])</f>
        <v>ui</v>
      </c>
      <c r="Q165" s="210" t="str" cm="1">
        <f t="array" ref="Q165" xml:space="preserve"> INDEX(設定表!$C$19:$C$23, INT( LEFT(小韻資料表[[#This Row],[目次編碼]],1) ))</f>
        <v>平</v>
      </c>
      <c r="R165" s="210">
        <f xml:space="preserve">  INDEX(設定表!$C$8:$C$15, MATCH( (RIGHT(小韻資料表[[#This Row],[清濁]]) &amp; 小韻資料表[[#This Row],[調]]), 設定表!$B$8:$B$15, 0))</f>
        <v>5</v>
      </c>
      <c r="S165" s="205" t="s">
        <v>309</v>
      </c>
      <c r="T165" s="205" t="s">
        <v>309</v>
      </c>
      <c r="U165" s="226" t="s">
        <v>309</v>
      </c>
      <c r="V165" s="146" t="s">
        <v>309</v>
      </c>
      <c r="X165" s="135"/>
      <c r="Y165" s="135"/>
      <c r="AA165" s="135"/>
      <c r="AB165" s="134"/>
      <c r="AC165" s="135"/>
      <c r="AD165" s="135"/>
      <c r="AH165" s="135"/>
      <c r="AI165" s="135"/>
    </row>
    <row r="166" spans="1:35" ht="31.5">
      <c r="A166" s="205">
        <v>162</v>
      </c>
      <c r="B166" s="206" t="s">
        <v>13110</v>
      </c>
      <c r="C166" s="207" t="str">
        <f xml:space="preserve"> _xlfn.CONCAT(小韻資料表[[#This Row],[聲母拼音碼]],小韻資料表[[#This Row],[韻母拼音碼]],小韻資料表[[#This Row],[調號]])</f>
        <v>tui1</v>
      </c>
      <c r="D166" s="206" t="s">
        <v>2008</v>
      </c>
      <c r="E166" s="208" t="s">
        <v>373</v>
      </c>
      <c r="F166" s="205">
        <v>19</v>
      </c>
      <c r="G166" s="209" t="s">
        <v>2009</v>
      </c>
      <c r="H166" s="205">
        <f xml:space="preserve"> LEN(小韻資料表[[#This Row],[小韻字集]])</f>
        <v>3</v>
      </c>
      <c r="I166" s="205" cm="1">
        <f t="array" ref="I166" xml:space="preserve"> MATCH(TRUE, ISNUMBER( SEARCH( LEFT(小韻資料表[[#This Row],[切語]],1), 切語上字資料表[切語上字]) ), 0)</f>
        <v>9</v>
      </c>
      <c r="J166" s="210" t="str" cm="1">
        <f t="array" ref="J166" xml:space="preserve"> INDEX(切語上字資料表[聲母], 小韻資料表[[#This Row],[上字表識別號]])</f>
        <v>知</v>
      </c>
      <c r="K166" s="210" t="str" cm="1">
        <f t="array" ref="K166" xml:space="preserve"> INDEX(切語上字資料表[聲母拼音碼], 小韻資料表[[#This Row],[上字表識別號]])</f>
        <v>t</v>
      </c>
      <c r="L166" s="210" t="str" cm="1">
        <f t="array" ref="L166" xml:space="preserve"> INDEX(切語上字資料表[清濁], 小韻資料表[[#This Row],[上字表識別號]])</f>
        <v>全清</v>
      </c>
      <c r="M166" s="223" t="str" cm="1">
        <f t="array" ref="M166" xml:space="preserve"> INDEX(切語上字資料表[發送收], 小韻資料表[[#This Row],[上字表識別號]])</f>
        <v>發聲</v>
      </c>
      <c r="N166" s="205" cm="1">
        <f t="array" ref="N166" xml:space="preserve"> MATCH(TRUE, ISNUMBER( SEARCH( RIGHT(小韻資料表[[#This Row],[切語]],1), 切語下字資料表[切語下字]) ), 0)</f>
        <v>25</v>
      </c>
      <c r="O166" s="207" t="str" cm="1">
        <f t="array" ref="O166" xml:space="preserve"> INDEX(切語下字資料表[韻母], 小韻資料表[[#This Row],[下字表識別號]])</f>
        <v>支合3</v>
      </c>
      <c r="P166" s="207" t="str" cm="1">
        <f t="array" ref="P166" xml:space="preserve"> INDEX(切語下字資料表[韻母拼音碼], 小韻資料表[[#This Row],[下字表識別號]])</f>
        <v>ui</v>
      </c>
      <c r="Q166" s="210" t="str" cm="1">
        <f t="array" ref="Q166" xml:space="preserve"> INDEX(設定表!$C$19:$C$23, INT( LEFT(小韻資料表[[#This Row],[目次編碼]],1) ))</f>
        <v>平</v>
      </c>
      <c r="R166" s="210">
        <f xml:space="preserve">  INDEX(設定表!$C$8:$C$15, MATCH( (RIGHT(小韻資料表[[#This Row],[清濁]]) &amp; 小韻資料表[[#This Row],[調]]), 設定表!$B$8:$B$15, 0))</f>
        <v>1</v>
      </c>
      <c r="S166" s="205" t="s">
        <v>309</v>
      </c>
      <c r="T166" s="205" t="s">
        <v>309</v>
      </c>
      <c r="U166" s="226" t="s">
        <v>309</v>
      </c>
      <c r="V166" s="147" t="s">
        <v>309</v>
      </c>
      <c r="X166" s="135"/>
      <c r="Y166" s="135"/>
      <c r="AA166" s="135"/>
      <c r="AB166" s="134"/>
      <c r="AC166" s="135"/>
      <c r="AD166" s="135"/>
      <c r="AH166" s="135"/>
      <c r="AI166" s="135"/>
    </row>
    <row r="167" spans="1:35" ht="31.5">
      <c r="A167" s="205">
        <v>163</v>
      </c>
      <c r="B167" s="206" t="s">
        <v>2010</v>
      </c>
      <c r="C167" s="207" t="str">
        <f xml:space="preserve"> _xlfn.CONCAT(小韻資料表[[#This Row],[聲母拼音碼]],小韻資料表[[#This Row],[韻母拼音碼]],小韻資料表[[#This Row],[調號]])</f>
        <v>kui1</v>
      </c>
      <c r="D167" s="206" t="s">
        <v>2011</v>
      </c>
      <c r="E167" s="208" t="s">
        <v>373</v>
      </c>
      <c r="F167" s="205">
        <v>20</v>
      </c>
      <c r="G167" s="209" t="s">
        <v>2012</v>
      </c>
      <c r="H167" s="205">
        <f xml:space="preserve"> LEN(小韻資料表[[#This Row],[小韻字集]])</f>
        <v>8</v>
      </c>
      <c r="I167" s="205" cm="1">
        <f t="array" ref="I167" xml:space="preserve"> MATCH(TRUE, ISNUMBER( SEARCH( LEFT(小韻資料表[[#This Row],[切語]],1), 切語上字資料表[切語上字]) ), 0)</f>
        <v>1</v>
      </c>
      <c r="J167" s="210" t="str" cm="1">
        <f t="array" ref="J167" xml:space="preserve"> INDEX(切語上字資料表[聲母], 小韻資料表[[#This Row],[上字表識別號]])</f>
        <v>見</v>
      </c>
      <c r="K167" s="210" t="str" cm="1">
        <f t="array" ref="K167" xml:space="preserve"> INDEX(切語上字資料表[聲母拼音碼], 小韻資料表[[#This Row],[上字表識別號]])</f>
        <v>k</v>
      </c>
      <c r="L167" s="210" t="str" cm="1">
        <f t="array" ref="L167" xml:space="preserve"> INDEX(切語上字資料表[清濁], 小韻資料表[[#This Row],[上字表識別號]])</f>
        <v>全清</v>
      </c>
      <c r="M167" s="223" t="str" cm="1">
        <f t="array" ref="M167" xml:space="preserve"> INDEX(切語上字資料表[發送收], 小韻資料表[[#This Row],[上字表識別號]])</f>
        <v>發聲</v>
      </c>
      <c r="N167" s="205" cm="1">
        <f t="array" ref="N167" xml:space="preserve"> MATCH(TRUE, ISNUMBER( SEARCH( RIGHT(小韻資料表[[#This Row],[切語]],1), 切語下字資料表[切語下字]) ), 0)</f>
        <v>33</v>
      </c>
      <c r="O167" s="207" t="str" cm="1">
        <f t="array" ref="O167" xml:space="preserve"> INDEX(切語下字資料表[韻母], 小韻資料表[[#This Row],[下字表識別號]])</f>
        <v>脂合3</v>
      </c>
      <c r="P167" s="207" t="str" cm="1">
        <f t="array" ref="P167" xml:space="preserve"> INDEX(切語下字資料表[韻母拼音碼], 小韻資料表[[#This Row],[下字表識別號]])</f>
        <v>ui</v>
      </c>
      <c r="Q167" s="210" t="str" cm="1">
        <f t="array" ref="Q167" xml:space="preserve"> INDEX(設定表!$C$19:$C$23, INT( LEFT(小韻資料表[[#This Row],[目次編碼]],1) ))</f>
        <v>平</v>
      </c>
      <c r="R167" s="210">
        <f xml:space="preserve">  INDEX(設定表!$C$8:$C$15, MATCH( (RIGHT(小韻資料表[[#This Row],[清濁]]) &amp; 小韻資料表[[#This Row],[調]]), 設定表!$B$8:$B$15, 0))</f>
        <v>1</v>
      </c>
      <c r="S167" s="205" t="s">
        <v>2013</v>
      </c>
      <c r="T167" s="205" t="s">
        <v>2014</v>
      </c>
      <c r="U167" s="226" t="s">
        <v>2015</v>
      </c>
      <c r="V167" s="146" t="s">
        <v>309</v>
      </c>
      <c r="X167" s="135"/>
      <c r="Y167" s="135"/>
      <c r="AA167" s="135"/>
      <c r="AB167" s="134"/>
      <c r="AC167" s="135"/>
      <c r="AD167" s="135"/>
      <c r="AH167" s="135"/>
      <c r="AI167" s="135"/>
    </row>
    <row r="168" spans="1:35" ht="31.5">
      <c r="A168" s="205">
        <v>164</v>
      </c>
      <c r="B168" s="206" t="s">
        <v>2016</v>
      </c>
      <c r="C168" s="207" t="str">
        <f xml:space="preserve"> _xlfn.CONCAT(小韻資料表[[#This Row],[聲母拼音碼]],小韻資料表[[#This Row],[韻母拼音碼]],小韻資料表[[#This Row],[調號]])</f>
        <v>jui5</v>
      </c>
      <c r="D168" s="206" t="s">
        <v>2017</v>
      </c>
      <c r="E168" s="208" t="s">
        <v>373</v>
      </c>
      <c r="F168" s="205">
        <v>21</v>
      </c>
      <c r="G168" s="209" t="s">
        <v>2018</v>
      </c>
      <c r="H168" s="205">
        <f xml:space="preserve"> LEN(小韻資料表[[#This Row],[小韻字集]])</f>
        <v>7</v>
      </c>
      <c r="I168" s="205" cm="1">
        <f t="array" ref="I168" xml:space="preserve"> MATCH(TRUE, ISNUMBER( SEARCH( LEFT(小韻資料表[[#This Row],[切語]],1), 切語上字資料表[切語上字]) ), 0)</f>
        <v>41</v>
      </c>
      <c r="J168" s="210" t="str" cm="1">
        <f t="array" ref="J168" xml:space="preserve"> INDEX(切語上字資料表[聲母], 小韻資料表[[#This Row],[上字表識別號]])</f>
        <v>日</v>
      </c>
      <c r="K168" s="210" t="str" cm="1">
        <f t="array" ref="K168" xml:space="preserve"> INDEX(切語上字資料表[聲母拼音碼], 小韻資料表[[#This Row],[上字表識別號]])</f>
        <v>j</v>
      </c>
      <c r="L168" s="210" t="str" cm="1">
        <f t="array" ref="L168" xml:space="preserve"> INDEX(切語上字資料表[清濁], 小韻資料表[[#This Row],[上字表識別號]])</f>
        <v>次濁</v>
      </c>
      <c r="M168" s="223" t="str" cm="1">
        <f t="array" ref="M168" xml:space="preserve"> INDEX(切語上字資料表[發送收], 小韻資料表[[#This Row],[上字表識別號]])</f>
        <v>收聲</v>
      </c>
      <c r="N168" s="205" cm="1">
        <f t="array" ref="N168" xml:space="preserve"> MATCH(TRUE, ISNUMBER( SEARCH( RIGHT(小韻資料表[[#This Row],[切語]],1), 切語下字資料表[切語下字]) ), 0)</f>
        <v>25</v>
      </c>
      <c r="O168" s="207" t="str" cm="1">
        <f t="array" ref="O168" xml:space="preserve"> INDEX(切語下字資料表[韻母], 小韻資料表[[#This Row],[下字表識別號]])</f>
        <v>支合3</v>
      </c>
      <c r="P168" s="207" t="str" cm="1">
        <f t="array" ref="P168" xml:space="preserve"> INDEX(切語下字資料表[韻母拼音碼], 小韻資料表[[#This Row],[下字表識別號]])</f>
        <v>ui</v>
      </c>
      <c r="Q168" s="210" t="str" cm="1">
        <f t="array" ref="Q168" xml:space="preserve"> INDEX(設定表!$C$19:$C$23, INT( LEFT(小韻資料表[[#This Row],[目次編碼]],1) ))</f>
        <v>平</v>
      </c>
      <c r="R168" s="210">
        <f xml:space="preserve">  INDEX(設定表!$C$8:$C$15, MATCH( (RIGHT(小韻資料表[[#This Row],[清濁]]) &amp; 小韻資料表[[#This Row],[調]]), 設定表!$B$8:$B$15, 0))</f>
        <v>5</v>
      </c>
      <c r="S168" s="205" t="s">
        <v>309</v>
      </c>
      <c r="T168" s="205" t="s">
        <v>309</v>
      </c>
      <c r="U168" s="226" t="s">
        <v>309</v>
      </c>
      <c r="V168" s="147" t="s">
        <v>309</v>
      </c>
      <c r="X168" s="135"/>
      <c r="Y168" s="135"/>
      <c r="AA168" s="135"/>
      <c r="AB168" s="134"/>
      <c r="AC168" s="135"/>
      <c r="AD168" s="135"/>
      <c r="AH168" s="135"/>
      <c r="AI168" s="135"/>
    </row>
    <row r="169" spans="1:35" ht="31.5">
      <c r="A169" s="205">
        <v>165</v>
      </c>
      <c r="B169" s="206" t="s">
        <v>2019</v>
      </c>
      <c r="C169" s="207" t="str">
        <f xml:space="preserve"> _xlfn.CONCAT(小韻資料表[[#This Row],[聲母拼音碼]],小韻資料表[[#This Row],[韻母拼音碼]],小韻資料表[[#This Row],[調號]])</f>
        <v>sui1</v>
      </c>
      <c r="D169" s="206" t="s">
        <v>1928</v>
      </c>
      <c r="E169" s="208" t="s">
        <v>373</v>
      </c>
      <c r="F169" s="205">
        <v>22</v>
      </c>
      <c r="G169" s="209" t="s">
        <v>2020</v>
      </c>
      <c r="H169" s="205">
        <f xml:space="preserve"> LEN(小韻資料表[[#This Row],[小韻字集]])</f>
        <v>4</v>
      </c>
      <c r="I169" s="205" cm="1">
        <f t="array" ref="I169" xml:space="preserve"> MATCH(TRUE, ISNUMBER( SEARCH( LEFT(小韻資料表[[#This Row],[切語]],1), 切語上字資料表[切語上字]) ), 0)</f>
        <v>29</v>
      </c>
      <c r="J169" s="210" t="str" cm="1">
        <f t="array" ref="J169" xml:space="preserve"> INDEX(切語上字資料表[聲母], 小韻資料表[[#This Row],[上字表識別號]])</f>
        <v>疏</v>
      </c>
      <c r="K169" s="210" t="str" cm="1">
        <f t="array" ref="K169" xml:space="preserve"> INDEX(切語上字資料表[聲母拼音碼], 小韻資料表[[#This Row],[上字表識別號]])</f>
        <v>s</v>
      </c>
      <c r="L169" s="210" t="str" cm="1">
        <f t="array" ref="L169" xml:space="preserve"> INDEX(切語上字資料表[清濁], 小韻資料表[[#This Row],[上字表識別號]])</f>
        <v>全清</v>
      </c>
      <c r="M169" s="223" t="str" cm="1">
        <f t="array" ref="M169" xml:space="preserve"> INDEX(切語上字資料表[發送收], 小韻資料表[[#This Row],[上字表識別號]])</f>
        <v>發聲</v>
      </c>
      <c r="N169" s="205" cm="1">
        <f t="array" ref="N169" xml:space="preserve"> MATCH(TRUE, ISNUMBER( SEARCH( RIGHT(小韻資料表[[#This Row],[切語]],1), 切語下字資料表[切語下字]) ), 0)</f>
        <v>33</v>
      </c>
      <c r="O169" s="207" t="str" cm="1">
        <f t="array" ref="O169" xml:space="preserve"> INDEX(切語下字資料表[韻母], 小韻資料表[[#This Row],[下字表識別號]])</f>
        <v>脂合3</v>
      </c>
      <c r="P169" s="207" t="str" cm="1">
        <f t="array" ref="P169" xml:space="preserve"> INDEX(切語下字資料表[韻母拼音碼], 小韻資料表[[#This Row],[下字表識別號]])</f>
        <v>ui</v>
      </c>
      <c r="Q169" s="210" t="str" cm="1">
        <f t="array" ref="Q169" xml:space="preserve"> INDEX(設定表!$C$19:$C$23, INT( LEFT(小韻資料表[[#This Row],[目次編碼]],1) ))</f>
        <v>平</v>
      </c>
      <c r="R169" s="210">
        <f xml:space="preserve">  INDEX(設定表!$C$8:$C$15, MATCH( (RIGHT(小韻資料表[[#This Row],[清濁]]) &amp; 小韻資料表[[#This Row],[調]]), 設定表!$B$8:$B$15, 0))</f>
        <v>1</v>
      </c>
      <c r="S169" s="205" t="s">
        <v>309</v>
      </c>
      <c r="T169" s="205" t="s">
        <v>309</v>
      </c>
      <c r="U169" s="226" t="s">
        <v>2021</v>
      </c>
      <c r="V169" s="146" t="s">
        <v>309</v>
      </c>
      <c r="X169" s="135"/>
      <c r="Y169" s="135"/>
      <c r="AA169" s="135"/>
      <c r="AB169" s="134"/>
      <c r="AC169" s="135"/>
      <c r="AD169" s="135"/>
      <c r="AH169" s="135"/>
      <c r="AI169" s="135"/>
    </row>
    <row r="170" spans="1:35" ht="31.5">
      <c r="A170" s="205">
        <v>166</v>
      </c>
      <c r="B170" s="206" t="s">
        <v>2022</v>
      </c>
      <c r="C170" s="207" t="str">
        <f xml:space="preserve"> _xlfn.CONCAT(小韻資料表[[#This Row],[聲母拼音碼]],小韻資料表[[#This Row],[韻母拼音碼]],小韻資料表[[#This Row],[調號]])</f>
        <v>Øui5</v>
      </c>
      <c r="D170" s="206" t="s">
        <v>2023</v>
      </c>
      <c r="E170" s="208" t="s">
        <v>373</v>
      </c>
      <c r="F170" s="205">
        <v>23</v>
      </c>
      <c r="G170" s="209" t="s">
        <v>2024</v>
      </c>
      <c r="H170" s="205">
        <f xml:space="preserve"> LEN(小韻資料表[[#This Row],[小韻字集]])</f>
        <v>15</v>
      </c>
      <c r="I170" s="205" cm="1">
        <f t="array" ref="I170" xml:space="preserve"> MATCH(TRUE, ISNUMBER( SEARCH( LEFT(小韻資料表[[#This Row],[切語]],1), 切語上字資料表[切語上字]) ), 0)</f>
        <v>39</v>
      </c>
      <c r="J170" s="210" t="str" cm="1">
        <f t="array" ref="J170" xml:space="preserve"> INDEX(切語上字資料表[聲母], 小韻資料表[[#This Row],[上字表識別號]])</f>
        <v>喻</v>
      </c>
      <c r="K170" s="210" t="str" cm="1">
        <f t="array" ref="K170" xml:space="preserve"> INDEX(切語上字資料表[聲母拼音碼], 小韻資料表[[#This Row],[上字表識別號]])</f>
        <v>Ø</v>
      </c>
      <c r="L170" s="210" t="str" cm="1">
        <f t="array" ref="L170" xml:space="preserve"> INDEX(切語上字資料表[清濁], 小韻資料表[[#This Row],[上字表識別號]])</f>
        <v>次濁</v>
      </c>
      <c r="M170" s="223" t="str" cm="1">
        <f t="array" ref="M170" xml:space="preserve"> INDEX(切語上字資料表[發送收], 小韻資料表[[#This Row],[上字表識別號]])</f>
        <v>發聲</v>
      </c>
      <c r="N170" s="205" cm="1">
        <f t="array" ref="N170" xml:space="preserve"> MATCH(TRUE, ISNUMBER( SEARCH( RIGHT(小韻資料表[[#This Row],[切語]],1), 切語下字資料表[切語下字]) ), 0)</f>
        <v>33</v>
      </c>
      <c r="O170" s="207" t="str" cm="1">
        <f t="array" ref="O170" xml:space="preserve"> INDEX(切語下字資料表[韻母], 小韻資料表[[#This Row],[下字表識別號]])</f>
        <v>脂合3</v>
      </c>
      <c r="P170" s="207" t="str" cm="1">
        <f t="array" ref="P170" xml:space="preserve"> INDEX(切語下字資料表[韻母拼音碼], 小韻資料表[[#This Row],[下字表識別號]])</f>
        <v>ui</v>
      </c>
      <c r="Q170" s="210" t="str" cm="1">
        <f t="array" ref="Q170" xml:space="preserve"> INDEX(設定表!$C$19:$C$23, INT( LEFT(小韻資料表[[#This Row],[目次編碼]],1) ))</f>
        <v>平</v>
      </c>
      <c r="R170" s="210">
        <f xml:space="preserve">  INDEX(設定表!$C$8:$C$15, MATCH( (RIGHT(小韻資料表[[#This Row],[清濁]]) &amp; 小韻資料表[[#This Row],[調]]), 設定表!$B$8:$B$15, 0))</f>
        <v>5</v>
      </c>
      <c r="S170" s="205" t="s">
        <v>309</v>
      </c>
      <c r="T170" s="205" t="s">
        <v>309</v>
      </c>
      <c r="U170" s="226" t="s">
        <v>309</v>
      </c>
      <c r="V170" s="147" t="s">
        <v>309</v>
      </c>
      <c r="X170" s="135"/>
      <c r="Y170" s="135"/>
      <c r="AA170" s="135"/>
      <c r="AB170" s="134"/>
      <c r="AC170" s="135"/>
      <c r="AD170" s="135"/>
      <c r="AH170" s="135"/>
      <c r="AI170" s="135"/>
    </row>
    <row r="171" spans="1:35" ht="31.5">
      <c r="A171" s="205">
        <v>167</v>
      </c>
      <c r="B171" s="206" t="s">
        <v>2025</v>
      </c>
      <c r="C171" s="207" t="str">
        <f xml:space="preserve"> _xlfn.CONCAT(小韻資料表[[#This Row],[聲母拼音碼]],小韻資料表[[#This Row],[韻母拼音碼]],小韻資料表[[#This Row],[調號]])</f>
        <v>lui5</v>
      </c>
      <c r="D171" s="206" t="s">
        <v>2026</v>
      </c>
      <c r="E171" s="208" t="s">
        <v>373</v>
      </c>
      <c r="F171" s="205">
        <v>24</v>
      </c>
      <c r="G171" s="209" t="s">
        <v>2027</v>
      </c>
      <c r="H171" s="205">
        <f xml:space="preserve"> LEN(小韻資料表[[#This Row],[小韻字集]])</f>
        <v>17</v>
      </c>
      <c r="I171" s="205" cm="1">
        <f t="array" ref="I171" xml:space="preserve"> MATCH(TRUE, ISNUMBER( SEARCH( LEFT(小韻資料表[[#This Row],[切語]],1), 切語上字資料表[切語上字]) ), 0)</f>
        <v>40</v>
      </c>
      <c r="J171" s="210" t="str" cm="1">
        <f t="array" ref="J171" xml:space="preserve"> INDEX(切語上字資料表[聲母], 小韻資料表[[#This Row],[上字表識別號]])</f>
        <v>來</v>
      </c>
      <c r="K171" s="210" t="str" cm="1">
        <f t="array" ref="K171" xml:space="preserve"> INDEX(切語上字資料表[聲母拼音碼], 小韻資料表[[#This Row],[上字表識別號]])</f>
        <v>l</v>
      </c>
      <c r="L171" s="210" t="str" cm="1">
        <f t="array" ref="L171" xml:space="preserve"> INDEX(切語上字資料表[清濁], 小韻資料表[[#This Row],[上字表識別號]])</f>
        <v>次濁</v>
      </c>
      <c r="M171" s="223" t="str" cm="1">
        <f t="array" ref="M171" xml:space="preserve"> INDEX(切語上字資料表[發送收], 小韻資料表[[#This Row],[上字表識別號]])</f>
        <v>收聲</v>
      </c>
      <c r="N171" s="205" cm="1">
        <f t="array" ref="N171" xml:space="preserve"> MATCH(TRUE, ISNUMBER( SEARCH( RIGHT(小韻資料表[[#This Row],[切語]],1), 切語下字資料表[切語下字]) ), 0)</f>
        <v>33</v>
      </c>
      <c r="O171" s="207" t="str" cm="1">
        <f t="array" ref="O171" xml:space="preserve"> INDEX(切語下字資料表[韻母], 小韻資料表[[#This Row],[下字表識別號]])</f>
        <v>脂合3</v>
      </c>
      <c r="P171" s="207" t="str" cm="1">
        <f t="array" ref="P171" xml:space="preserve"> INDEX(切語下字資料表[韻母拼音碼], 小韻資料表[[#This Row],[下字表識別號]])</f>
        <v>ui</v>
      </c>
      <c r="Q171" s="210" t="str" cm="1">
        <f t="array" ref="Q171" xml:space="preserve"> INDEX(設定表!$C$19:$C$23, INT( LEFT(小韻資料表[[#This Row],[目次編碼]],1) ))</f>
        <v>平</v>
      </c>
      <c r="R171" s="210">
        <f xml:space="preserve">  INDEX(設定表!$C$8:$C$15, MATCH( (RIGHT(小韻資料表[[#This Row],[清濁]]) &amp; 小韻資料表[[#This Row],[調]]), 設定表!$B$8:$B$15, 0))</f>
        <v>5</v>
      </c>
      <c r="S171" s="205" t="s">
        <v>309</v>
      </c>
      <c r="T171" s="205" t="s">
        <v>309</v>
      </c>
      <c r="U171" s="226" t="s">
        <v>2028</v>
      </c>
      <c r="V171" s="146" t="s">
        <v>309</v>
      </c>
      <c r="X171" s="135"/>
      <c r="Y171" s="135"/>
      <c r="AA171" s="135"/>
      <c r="AB171" s="134"/>
      <c r="AC171" s="135"/>
      <c r="AD171" s="135"/>
      <c r="AH171" s="135"/>
      <c r="AI171" s="135"/>
    </row>
    <row r="172" spans="1:35" ht="31.5">
      <c r="A172" s="205">
        <v>168</v>
      </c>
      <c r="B172" s="206" t="s">
        <v>2029</v>
      </c>
      <c r="C172" s="207" t="str">
        <f xml:space="preserve"> _xlfn.CONCAT(小韻資料表[[#This Row],[聲母拼音碼]],小韻資料表[[#This Row],[韻母拼音碼]],小韻資料表[[#This Row],[調號]])</f>
        <v>sui1</v>
      </c>
      <c r="D172" s="206" t="s">
        <v>2030</v>
      </c>
      <c r="E172" s="208" t="s">
        <v>373</v>
      </c>
      <c r="F172" s="205">
        <v>25</v>
      </c>
      <c r="G172" s="209" t="s">
        <v>2031</v>
      </c>
      <c r="H172" s="205">
        <f xml:space="preserve"> LEN(小韻資料表[[#This Row],[小韻字集]])</f>
        <v>12</v>
      </c>
      <c r="I172" s="205" cm="1">
        <f t="array" ref="I172" xml:space="preserve"> MATCH(TRUE, ISNUMBER( SEARCH( LEFT(小韻資料表[[#This Row],[切語]],1), 切語上字資料表[切語上字]) ), 0)</f>
        <v>24</v>
      </c>
      <c r="J172" s="210" t="str" cm="1">
        <f t="array" ref="J172" xml:space="preserve"> INDEX(切語上字資料表[聲母], 小韻資料表[[#This Row],[上字表識別號]])</f>
        <v>心</v>
      </c>
      <c r="K172" s="210" t="str" cm="1">
        <f t="array" ref="K172" xml:space="preserve"> INDEX(切語上字資料表[聲母拼音碼], 小韻資料表[[#This Row],[上字表識別號]])</f>
        <v>s</v>
      </c>
      <c r="L172" s="210" t="str" cm="1">
        <f t="array" ref="L172" xml:space="preserve"> INDEX(切語上字資料表[清濁], 小韻資料表[[#This Row],[上字表識別號]])</f>
        <v>全清</v>
      </c>
      <c r="M172" s="223" t="str" cm="1">
        <f t="array" ref="M172" xml:space="preserve"> INDEX(切語上字資料表[發送收], 小韻資料表[[#This Row],[上字表識別號]])</f>
        <v>送氣</v>
      </c>
      <c r="N172" s="205" cm="1">
        <f t="array" ref="N172" xml:space="preserve"> MATCH(TRUE, ISNUMBER( SEARCH( RIGHT(小韻資料表[[#This Row],[切語]],1), 切語下字資料表[切語下字]) ), 0)</f>
        <v>33</v>
      </c>
      <c r="O172" s="207" t="str" cm="1">
        <f t="array" ref="O172" xml:space="preserve"> INDEX(切語下字資料表[韻母], 小韻資料表[[#This Row],[下字表識別號]])</f>
        <v>脂合3</v>
      </c>
      <c r="P172" s="207" t="str" cm="1">
        <f t="array" ref="P172" xml:space="preserve"> INDEX(切語下字資料表[韻母拼音碼], 小韻資料表[[#This Row],[下字表識別號]])</f>
        <v>ui</v>
      </c>
      <c r="Q172" s="210" t="str" cm="1">
        <f t="array" ref="Q172" xml:space="preserve"> INDEX(設定表!$C$19:$C$23, INT( LEFT(小韻資料表[[#This Row],[目次編碼]],1) ))</f>
        <v>平</v>
      </c>
      <c r="R172" s="210">
        <f xml:space="preserve">  INDEX(設定表!$C$8:$C$15, MATCH( (RIGHT(小韻資料表[[#This Row],[清濁]]) &amp; 小韻資料表[[#This Row],[調]]), 設定表!$B$8:$B$15, 0))</f>
        <v>1</v>
      </c>
      <c r="S172" s="205" t="s">
        <v>309</v>
      </c>
      <c r="T172" s="205" t="s">
        <v>309</v>
      </c>
      <c r="U172" s="226" t="s">
        <v>309</v>
      </c>
      <c r="V172" s="147" t="s">
        <v>309</v>
      </c>
      <c r="X172" s="135"/>
      <c r="Y172" s="135"/>
      <c r="AA172" s="135"/>
      <c r="AB172" s="134"/>
      <c r="AC172" s="135"/>
      <c r="AD172" s="135"/>
      <c r="AH172" s="135"/>
      <c r="AI172" s="135"/>
    </row>
    <row r="173" spans="1:35" ht="63">
      <c r="A173" s="205">
        <v>169</v>
      </c>
      <c r="B173" s="206" t="s">
        <v>2032</v>
      </c>
      <c r="C173" s="207" t="str">
        <f xml:space="preserve"> _xlfn.CONCAT(小韻資料表[[#This Row],[聲母拼音碼]],小韻資料表[[#This Row],[韻母拼音碼]],小韻資料表[[#This Row],[調號]])</f>
        <v>khui5</v>
      </c>
      <c r="D173" s="206" t="s">
        <v>2033</v>
      </c>
      <c r="E173" s="208" t="s">
        <v>373</v>
      </c>
      <c r="F173" s="205">
        <v>26</v>
      </c>
      <c r="G173" s="209" t="s">
        <v>2034</v>
      </c>
      <c r="H173" s="205">
        <f xml:space="preserve"> LEN(小韻資料表[[#This Row],[小韻字集]])</f>
        <v>26</v>
      </c>
      <c r="I173" s="205" cm="1">
        <f t="array" ref="I173" xml:space="preserve"> MATCH(TRUE, ISNUMBER( SEARCH( LEFT(小韻資料表[[#This Row],[切語]],1), 切語上字資料表[切語上字]) ), 0)</f>
        <v>3</v>
      </c>
      <c r="J173" s="210" t="str" cm="1">
        <f t="array" ref="J173" xml:space="preserve"> INDEX(切語上字資料表[聲母], 小韻資料表[[#This Row],[上字表識別號]])</f>
        <v>群</v>
      </c>
      <c r="K173" s="210" t="str" cm="1">
        <f t="array" ref="K173" xml:space="preserve"> INDEX(切語上字資料表[聲母拼音碼], 小韻資料表[[#This Row],[上字表識別號]])</f>
        <v>kh</v>
      </c>
      <c r="L173" s="210" t="str" cm="1">
        <f t="array" ref="L173" xml:space="preserve"> INDEX(切語上字資料表[清濁], 小韻資料表[[#This Row],[上字表識別號]])</f>
        <v>全濁</v>
      </c>
      <c r="M173" s="223" cm="1">
        <f t="array" ref="M173" xml:space="preserve"> INDEX(切語上字資料表[發送收], 小韻資料表[[#This Row],[上字表識別號]])</f>
        <v>0</v>
      </c>
      <c r="N173" s="205" cm="1">
        <f t="array" ref="N173" xml:space="preserve"> MATCH(TRUE, ISNUMBER( SEARCH( RIGHT(小韻資料表[[#This Row],[切語]],1), 切語下字資料表[切語下字]) ), 0)</f>
        <v>33</v>
      </c>
      <c r="O173" s="207" t="str" cm="1">
        <f t="array" ref="O173" xml:space="preserve"> INDEX(切語下字資料表[韻母], 小韻資料表[[#This Row],[下字表識別號]])</f>
        <v>脂合3</v>
      </c>
      <c r="P173" s="207" t="str" cm="1">
        <f t="array" ref="P173" xml:space="preserve"> INDEX(切語下字資料表[韻母拼音碼], 小韻資料表[[#This Row],[下字表識別號]])</f>
        <v>ui</v>
      </c>
      <c r="Q173" s="210" t="str" cm="1">
        <f t="array" ref="Q173" xml:space="preserve"> INDEX(設定表!$C$19:$C$23, INT( LEFT(小韻資料表[[#This Row],[目次編碼]],1) ))</f>
        <v>平</v>
      </c>
      <c r="R173" s="210">
        <f xml:space="preserve">  INDEX(設定表!$C$8:$C$15, MATCH( (RIGHT(小韻資料表[[#This Row],[清濁]]) &amp; 小韻資料表[[#This Row],[調]]), 設定表!$B$8:$B$15, 0))</f>
        <v>5</v>
      </c>
      <c r="S173" s="205" t="s">
        <v>2035</v>
      </c>
      <c r="T173" s="205" t="s">
        <v>309</v>
      </c>
      <c r="U173" s="226" t="s">
        <v>309</v>
      </c>
      <c r="V173" s="146" t="s">
        <v>309</v>
      </c>
      <c r="X173" s="135"/>
      <c r="Y173" s="135"/>
      <c r="AA173" s="135"/>
      <c r="AB173" s="134"/>
      <c r="AC173" s="135"/>
      <c r="AD173" s="135"/>
      <c r="AH173" s="135"/>
      <c r="AI173" s="135"/>
    </row>
    <row r="174" spans="1:35" ht="63">
      <c r="A174" s="205">
        <v>170</v>
      </c>
      <c r="B174" s="206" t="s">
        <v>2036</v>
      </c>
      <c r="C174" s="207" t="str">
        <f xml:space="preserve"> _xlfn.CONCAT(小韻資料表[[#This Row],[聲母拼音碼]],小韻資料表[[#This Row],[韻母拼音碼]],小韻資料表[[#This Row],[調號]])</f>
        <v>bi5</v>
      </c>
      <c r="D174" s="206" t="s">
        <v>2037</v>
      </c>
      <c r="E174" s="208" t="s">
        <v>373</v>
      </c>
      <c r="F174" s="205">
        <v>27</v>
      </c>
      <c r="G174" s="209" t="s">
        <v>2038</v>
      </c>
      <c r="H174" s="205">
        <f xml:space="preserve"> LEN(小韻資料表[[#This Row],[小韻字集]])</f>
        <v>22</v>
      </c>
      <c r="I174" s="205" cm="1">
        <f t="array" ref="I174" xml:space="preserve"> MATCH(TRUE, ISNUMBER( SEARCH( LEFT(小韻資料表[[#This Row],[切語]],1), 切語上字資料表[切語上字]) ), 0)</f>
        <v>20</v>
      </c>
      <c r="J174" s="210" t="str" cm="1">
        <f t="array" ref="J174" xml:space="preserve"> INDEX(切語上字資料表[聲母], 小韻資料表[[#This Row],[上字表識別號]])</f>
        <v>微</v>
      </c>
      <c r="K174" s="210" t="str" cm="1">
        <f t="array" ref="K174" xml:space="preserve"> INDEX(切語上字資料表[聲母拼音碼], 小韻資料表[[#This Row],[上字表識別號]])</f>
        <v>b</v>
      </c>
      <c r="L174" s="210" t="str" cm="1">
        <f t="array" ref="L174" xml:space="preserve"> INDEX(切語上字資料表[清濁], 小韻資料表[[#This Row],[上字表識別號]])</f>
        <v>次濁</v>
      </c>
      <c r="M174" s="223" t="str" cm="1">
        <f t="array" ref="M174" xml:space="preserve"> INDEX(切語上字資料表[發送收], 小韻資料表[[#This Row],[上字表識別號]])</f>
        <v>收聲</v>
      </c>
      <c r="N174" s="205" cm="1">
        <f t="array" ref="N174" xml:space="preserve"> MATCH(TRUE, ISNUMBER( SEARCH( RIGHT(小韻資料表[[#This Row],[切語]],1), 切語下字資料表[切語下字]) ), 0)</f>
        <v>29</v>
      </c>
      <c r="O174" s="207" t="str" cm="1">
        <f t="array" ref="O174" xml:space="preserve"> INDEX(切語下字資料表[韻母], 小韻資料表[[#This Row],[下字表識別號]])</f>
        <v>脂開3</v>
      </c>
      <c r="P174" s="207" t="str" cm="1">
        <f t="array" ref="P174" xml:space="preserve"> INDEX(切語下字資料表[韻母拼音碼], 小韻資料表[[#This Row],[下字表識別號]])</f>
        <v>i</v>
      </c>
      <c r="Q174" s="210" t="str" cm="1">
        <f t="array" ref="Q174" xml:space="preserve"> INDEX(設定表!$C$19:$C$23, INT( LEFT(小韻資料表[[#This Row],[目次編碼]],1) ))</f>
        <v>平</v>
      </c>
      <c r="R174" s="210">
        <f xml:space="preserve">  INDEX(設定表!$C$8:$C$15, MATCH( (RIGHT(小韻資料表[[#This Row],[清濁]]) &amp; 小韻資料表[[#This Row],[調]]), 設定表!$B$8:$B$15, 0))</f>
        <v>5</v>
      </c>
      <c r="S174" s="205" t="s">
        <v>309</v>
      </c>
      <c r="T174" s="205" t="s">
        <v>309</v>
      </c>
      <c r="U174" s="226" t="s">
        <v>2039</v>
      </c>
      <c r="V174" s="147" t="s">
        <v>309</v>
      </c>
      <c r="X174" s="135"/>
      <c r="Y174" s="135"/>
      <c r="AA174" s="135"/>
      <c r="AB174" s="134"/>
      <c r="AC174" s="135"/>
      <c r="AD174" s="135"/>
      <c r="AH174" s="135"/>
      <c r="AI174" s="135"/>
    </row>
    <row r="175" spans="1:35" ht="31.5">
      <c r="A175" s="205">
        <v>171</v>
      </c>
      <c r="B175" s="206" t="s">
        <v>2040</v>
      </c>
      <c r="C175" s="207" t="str">
        <f xml:space="preserve"> _xlfn.CONCAT(小韻資料表[[#This Row],[聲母拼音碼]],小韻資料表[[#This Row],[韻母拼音碼]],小韻資料表[[#This Row],[調號]])</f>
        <v>hi1</v>
      </c>
      <c r="D175" s="206" t="s">
        <v>2041</v>
      </c>
      <c r="E175" s="208" t="s">
        <v>373</v>
      </c>
      <c r="F175" s="205">
        <v>28</v>
      </c>
      <c r="G175" s="209" t="s">
        <v>2041</v>
      </c>
      <c r="H175" s="205">
        <f xml:space="preserve"> LEN(小韻資料表[[#This Row],[小韻字集]])</f>
        <v>1</v>
      </c>
      <c r="I175" s="205" cm="1">
        <f t="array" ref="I175" xml:space="preserve"> MATCH(TRUE, ISNUMBER( SEARCH( LEFT(小韻資料表[[#This Row],[切語]],1), 切語上字資料表[切語上字]) ), 0)</f>
        <v>17</v>
      </c>
      <c r="J175" s="210" t="str" cm="1">
        <f t="array" ref="J175" xml:space="preserve"> INDEX(切語上字資料表[聲母], 小韻資料表[[#This Row],[上字表識別號]])</f>
        <v>非</v>
      </c>
      <c r="K175" s="210" t="str" cm="1">
        <f t="array" ref="K175" xml:space="preserve"> INDEX(切語上字資料表[聲母拼音碼], 小韻資料表[[#This Row],[上字表識別號]])</f>
        <v>h</v>
      </c>
      <c r="L175" s="210" t="str" cm="1">
        <f t="array" ref="L175" xml:space="preserve"> INDEX(切語上字資料表[清濁], 小韻資料表[[#This Row],[上字表識別號]])</f>
        <v>全清</v>
      </c>
      <c r="M175" s="223" t="str" cm="1">
        <f t="array" ref="M175" xml:space="preserve"> INDEX(切語上字資料表[發送收], 小韻資料表[[#This Row],[上字表識別號]])</f>
        <v>發聲</v>
      </c>
      <c r="N175" s="205" cm="1">
        <f t="array" ref="N175" xml:space="preserve"> MATCH(TRUE, ISNUMBER( SEARCH( RIGHT(小韻資料表[[#This Row],[切語]],1), 切語下字資料表[切語下字]) ), 0)</f>
        <v>29</v>
      </c>
      <c r="O175" s="207" t="str" cm="1">
        <f t="array" ref="O175" xml:space="preserve"> INDEX(切語下字資料表[韻母], 小韻資料表[[#This Row],[下字表識別號]])</f>
        <v>脂開3</v>
      </c>
      <c r="P175" s="207" t="str" cm="1">
        <f t="array" ref="P175" xml:space="preserve"> INDEX(切語下字資料表[韻母拼音碼], 小韻資料表[[#This Row],[下字表識別號]])</f>
        <v>i</v>
      </c>
      <c r="Q175" s="210" t="str" cm="1">
        <f t="array" ref="Q175" xml:space="preserve"> INDEX(設定表!$C$19:$C$23, INT( LEFT(小韻資料表[[#This Row],[目次編碼]],1) ))</f>
        <v>平</v>
      </c>
      <c r="R175" s="210">
        <f xml:space="preserve">  INDEX(設定表!$C$8:$C$15, MATCH( (RIGHT(小韻資料表[[#This Row],[清濁]]) &amp; 小韻資料表[[#This Row],[調]]), 設定表!$B$8:$B$15, 0))</f>
        <v>1</v>
      </c>
      <c r="S175" s="205" t="s">
        <v>309</v>
      </c>
      <c r="T175" s="205" t="s">
        <v>309</v>
      </c>
      <c r="U175" s="226" t="s">
        <v>309</v>
      </c>
      <c r="V175" s="146" t="s">
        <v>309</v>
      </c>
      <c r="X175" s="135"/>
      <c r="Y175" s="135"/>
      <c r="AA175" s="135"/>
      <c r="AB175" s="134"/>
      <c r="AC175" s="135"/>
      <c r="AD175" s="135"/>
      <c r="AH175" s="135"/>
      <c r="AI175" s="135"/>
    </row>
    <row r="176" spans="1:35" ht="31.5">
      <c r="A176" s="205">
        <v>172</v>
      </c>
      <c r="B176" s="206" t="s">
        <v>2042</v>
      </c>
      <c r="C176" s="207" t="str">
        <f xml:space="preserve"> _xlfn.CONCAT(小韻資料表[[#This Row],[聲母拼音碼]],小韻資料表[[#This Row],[韻母拼音碼]],小韻資料表[[#This Row],[調號]])</f>
        <v>cui1</v>
      </c>
      <c r="D176" s="206" t="s">
        <v>2043</v>
      </c>
      <c r="E176" s="208" t="s">
        <v>373</v>
      </c>
      <c r="F176" s="205">
        <v>29</v>
      </c>
      <c r="G176" s="209" t="s">
        <v>2044</v>
      </c>
      <c r="H176" s="205">
        <f xml:space="preserve"> LEN(小韻資料表[[#This Row],[小韻字集]])</f>
        <v>9</v>
      </c>
      <c r="I176" s="205" cm="1">
        <f t="array" ref="I176" xml:space="preserve"> MATCH(TRUE, ISNUMBER( SEARCH( LEFT(小韻資料表[[#This Row],[切語]],1), 切語上字資料表[切語上字]) ), 0)</f>
        <v>30</v>
      </c>
      <c r="J176" s="210" t="str" cm="1">
        <f t="array" ref="J176" xml:space="preserve"> INDEX(切語上字資料表[聲母], 小韻資料表[[#This Row],[上字表識別號]])</f>
        <v>照</v>
      </c>
      <c r="K176" s="210" t="str" cm="1">
        <f t="array" ref="K176" xml:space="preserve"> INDEX(切語上字資料表[聲母拼音碼], 小韻資料表[[#This Row],[上字表識別號]])</f>
        <v>c</v>
      </c>
      <c r="L176" s="210" t="str" cm="1">
        <f t="array" ref="L176" xml:space="preserve"> INDEX(切語上字資料表[清濁], 小韻資料表[[#This Row],[上字表識別號]])</f>
        <v>全清</v>
      </c>
      <c r="M176" s="223" t="str" cm="1">
        <f t="array" ref="M176" xml:space="preserve"> INDEX(切語上字資料表[發送收], 小韻資料表[[#This Row],[上字表識別號]])</f>
        <v>發聲</v>
      </c>
      <c r="N176" s="205" cm="1">
        <f t="array" ref="N176" xml:space="preserve"> MATCH(TRUE, ISNUMBER( SEARCH( RIGHT(小韻資料表[[#This Row],[切語]],1), 切語下字資料表[切語下字]) ), 0)</f>
        <v>33</v>
      </c>
      <c r="O176" s="207" t="str" cm="1">
        <f t="array" ref="O176" xml:space="preserve"> INDEX(切語下字資料表[韻母], 小韻資料表[[#This Row],[下字表識別號]])</f>
        <v>脂合3</v>
      </c>
      <c r="P176" s="207" t="str" cm="1">
        <f t="array" ref="P176" xml:space="preserve"> INDEX(切語下字資料表[韻母拼音碼], 小韻資料表[[#This Row],[下字表識別號]])</f>
        <v>ui</v>
      </c>
      <c r="Q176" s="210" t="str" cm="1">
        <f t="array" ref="Q176" xml:space="preserve"> INDEX(設定表!$C$19:$C$23, INT( LEFT(小韻資料表[[#This Row],[目次編碼]],1) ))</f>
        <v>平</v>
      </c>
      <c r="R176" s="210">
        <f xml:space="preserve">  INDEX(設定表!$C$8:$C$15, MATCH( (RIGHT(小韻資料表[[#This Row],[清濁]]) &amp; 小韻資料表[[#This Row],[調]]), 設定表!$B$8:$B$15, 0))</f>
        <v>1</v>
      </c>
      <c r="S176" s="205" t="s">
        <v>309</v>
      </c>
      <c r="T176" s="205" t="s">
        <v>309</v>
      </c>
      <c r="U176" s="226" t="s">
        <v>309</v>
      </c>
      <c r="V176" s="147" t="s">
        <v>309</v>
      </c>
      <c r="X176" s="135"/>
      <c r="Y176" s="135"/>
      <c r="AA176" s="135"/>
      <c r="AB176" s="134"/>
      <c r="AC176" s="135"/>
      <c r="AD176" s="135"/>
      <c r="AH176" s="135"/>
      <c r="AI176" s="135"/>
    </row>
    <row r="177" spans="1:35" ht="31.5">
      <c r="A177" s="205">
        <v>173</v>
      </c>
      <c r="B177" s="206" t="s">
        <v>2045</v>
      </c>
      <c r="C177" s="207" t="str">
        <f xml:space="preserve"> _xlfn.CONCAT(小韻資料表[[#This Row],[聲母拼音碼]],小韻資料表[[#This Row],[韻母拼音碼]],小韻資料表[[#This Row],[調號]])</f>
        <v>sui5</v>
      </c>
      <c r="D177" s="206" t="s">
        <v>2046</v>
      </c>
      <c r="E177" s="208" t="s">
        <v>373</v>
      </c>
      <c r="F177" s="205">
        <v>30</v>
      </c>
      <c r="G177" s="209" t="s">
        <v>2047</v>
      </c>
      <c r="H177" s="205">
        <f xml:space="preserve"> LEN(小韻資料表[[#This Row],[小韻字集]])</f>
        <v>3</v>
      </c>
      <c r="I177" s="205" cm="1">
        <f t="array" ref="I177" xml:space="preserve"> MATCH(TRUE, ISNUMBER( SEARCH( LEFT(小韻資料表[[#This Row],[切語]],1), 切語上字資料表[切語上字]) ), 0)</f>
        <v>34</v>
      </c>
      <c r="J177" s="210" t="str" cm="1">
        <f t="array" ref="J177" xml:space="preserve"> INDEX(切語上字資料表[聲母], 小韻資料表[[#This Row],[上字表識別號]])</f>
        <v>禪</v>
      </c>
      <c r="K177" s="210" t="str" cm="1">
        <f t="array" ref="K177" xml:space="preserve"> INDEX(切語上字資料表[聲母拼音碼], 小韻資料表[[#This Row],[上字表識別號]])</f>
        <v>s</v>
      </c>
      <c r="L177" s="210" t="str" cm="1">
        <f t="array" ref="L177" xml:space="preserve"> INDEX(切語上字資料表[清濁], 小韻資料表[[#This Row],[上字表識別號]])</f>
        <v>全濁</v>
      </c>
      <c r="M177" s="223" cm="1">
        <f t="array" ref="M177" xml:space="preserve"> INDEX(切語上字資料表[發送收], 小韻資料表[[#This Row],[上字表識別號]])</f>
        <v>0</v>
      </c>
      <c r="N177" s="205" cm="1">
        <f t="array" ref="N177" xml:space="preserve"> MATCH(TRUE, ISNUMBER( SEARCH( RIGHT(小韻資料表[[#This Row],[切語]],1), 切語下字資料表[切語下字]) ), 0)</f>
        <v>25</v>
      </c>
      <c r="O177" s="207" t="str" cm="1">
        <f t="array" ref="O177" xml:space="preserve"> INDEX(切語下字資料表[韻母], 小韻資料表[[#This Row],[下字表識別號]])</f>
        <v>支合3</v>
      </c>
      <c r="P177" s="207" t="str" cm="1">
        <f t="array" ref="P177" xml:space="preserve"> INDEX(切語下字資料表[韻母拼音碼], 小韻資料表[[#This Row],[下字表識別號]])</f>
        <v>ui</v>
      </c>
      <c r="Q177" s="210" t="str" cm="1">
        <f t="array" ref="Q177" xml:space="preserve"> INDEX(設定表!$C$19:$C$23, INT( LEFT(小韻資料表[[#This Row],[目次編碼]],1) ))</f>
        <v>平</v>
      </c>
      <c r="R177" s="210">
        <f xml:space="preserve">  INDEX(設定表!$C$8:$C$15, MATCH( (RIGHT(小韻資料表[[#This Row],[清濁]]) &amp; 小韻資料表[[#This Row],[調]]), 設定表!$B$8:$B$15, 0))</f>
        <v>5</v>
      </c>
      <c r="S177" s="205" t="s">
        <v>309</v>
      </c>
      <c r="T177" s="205" t="s">
        <v>309</v>
      </c>
      <c r="U177" s="226" t="s">
        <v>309</v>
      </c>
      <c r="V177" s="146" t="s">
        <v>309</v>
      </c>
      <c r="X177" s="135"/>
      <c r="Y177" s="135"/>
      <c r="AA177" s="135"/>
      <c r="AB177" s="134"/>
      <c r="AC177" s="135"/>
      <c r="AD177" s="135"/>
      <c r="AH177" s="135"/>
      <c r="AI177" s="135"/>
    </row>
    <row r="178" spans="1:35" ht="31.5">
      <c r="A178" s="205">
        <v>174</v>
      </c>
      <c r="B178" s="206" t="s">
        <v>2048</v>
      </c>
      <c r="C178" s="207" t="str">
        <f xml:space="preserve"> _xlfn.CONCAT(小韻資料表[[#This Row],[聲母拼音碼]],小韻資料表[[#This Row],[韻母拼音碼]],小韻資料表[[#This Row],[調號]])</f>
        <v>Øi5</v>
      </c>
      <c r="D178" s="206" t="s">
        <v>2049</v>
      </c>
      <c r="E178" s="208" t="s">
        <v>373</v>
      </c>
      <c r="F178" s="205">
        <v>31</v>
      </c>
      <c r="G178" s="209" t="s">
        <v>2049</v>
      </c>
      <c r="H178" s="205">
        <f xml:space="preserve"> LEN(小韻資料表[[#This Row],[小韻字集]])</f>
        <v>1</v>
      </c>
      <c r="I178" s="205" cm="1">
        <f t="array" ref="I178" xml:space="preserve"> MATCH(TRUE, ISNUMBER( SEARCH( LEFT(小韻資料表[[#This Row],[切語]],1), 切語上字資料表[切語上字]) ), 0)</f>
        <v>38</v>
      </c>
      <c r="J178" s="210" t="str" cm="1">
        <f t="array" ref="J178" xml:space="preserve"> INDEX(切語上字資料表[聲母], 小韻資料表[[#This Row],[上字表識別號]])</f>
        <v>為</v>
      </c>
      <c r="K178" s="210" t="str" cm="1">
        <f t="array" ref="K178" xml:space="preserve"> INDEX(切語上字資料表[聲母拼音碼], 小韻資料表[[#This Row],[上字表識別號]])</f>
        <v>Ø</v>
      </c>
      <c r="L178" s="210" t="str" cm="1">
        <f t="array" ref="L178" xml:space="preserve"> INDEX(切語上字資料表[清濁], 小韻資料表[[#This Row],[上字表識別號]])</f>
        <v>次濁</v>
      </c>
      <c r="M178" s="223" t="str" cm="1">
        <f t="array" ref="M178" xml:space="preserve"> INDEX(切語上字資料表[發送收], 小韻資料表[[#This Row],[上字表識別號]])</f>
        <v>發聲</v>
      </c>
      <c r="N178" s="205" cm="1">
        <f t="array" ref="N178" xml:space="preserve"> MATCH(TRUE, ISNUMBER( SEARCH( RIGHT(小韻資料表[[#This Row],[切語]],1), 切語下字資料表[切語下字]) ), 0)</f>
        <v>29</v>
      </c>
      <c r="O178" s="207" t="str" cm="1">
        <f t="array" ref="O178" xml:space="preserve"> INDEX(切語下字資料表[韻母], 小韻資料表[[#This Row],[下字表識別號]])</f>
        <v>脂開3</v>
      </c>
      <c r="P178" s="207" t="str" cm="1">
        <f t="array" ref="P178" xml:space="preserve"> INDEX(切語下字資料表[韻母拼音碼], 小韻資料表[[#This Row],[下字表識別號]])</f>
        <v>i</v>
      </c>
      <c r="Q178" s="210" t="str" cm="1">
        <f t="array" ref="Q178" xml:space="preserve"> INDEX(設定表!$C$19:$C$23, INT( LEFT(小韻資料表[[#This Row],[目次編碼]],1) ))</f>
        <v>平</v>
      </c>
      <c r="R178" s="210">
        <f xml:space="preserve">  INDEX(設定表!$C$8:$C$15, MATCH( (RIGHT(小韻資料表[[#This Row],[清濁]]) &amp; 小韻資料表[[#This Row],[調]]), 設定表!$B$8:$B$15, 0))</f>
        <v>5</v>
      </c>
      <c r="S178" s="205" t="s">
        <v>309</v>
      </c>
      <c r="T178" s="205" t="s">
        <v>309</v>
      </c>
      <c r="U178" s="226" t="s">
        <v>309</v>
      </c>
      <c r="V178" s="147" t="s">
        <v>309</v>
      </c>
      <c r="X178" s="135"/>
      <c r="Y178" s="135"/>
      <c r="AA178" s="135"/>
      <c r="AB178" s="134"/>
      <c r="AC178" s="135"/>
      <c r="AD178" s="135"/>
      <c r="AH178" s="135"/>
      <c r="AI178" s="135"/>
    </row>
    <row r="179" spans="1:35" ht="31.5">
      <c r="A179" s="205">
        <v>175</v>
      </c>
      <c r="B179" s="206" t="s">
        <v>2050</v>
      </c>
      <c r="C179" s="207" t="str">
        <f xml:space="preserve"> _xlfn.CONCAT(小韻資料表[[#This Row],[聲母拼音碼]],小韻資料表[[#This Row],[韻母拼音碼]],小韻資料表[[#This Row],[調號]])</f>
        <v>hi5</v>
      </c>
      <c r="D179" s="206" t="s">
        <v>2051</v>
      </c>
      <c r="E179" s="208" t="s">
        <v>373</v>
      </c>
      <c r="F179" s="205">
        <v>32</v>
      </c>
      <c r="G179" s="209" t="s">
        <v>2052</v>
      </c>
      <c r="H179" s="205">
        <f xml:space="preserve"> LEN(小韻資料表[[#This Row],[小韻字集]])</f>
        <v>6</v>
      </c>
      <c r="I179" s="205" cm="1">
        <f t="array" ref="I179" xml:space="preserve"> MATCH(TRUE, ISNUMBER( SEARCH( LEFT(小韻資料表[[#This Row],[切語]],1), 切語上字資料表[切語上字]) ), 0)</f>
        <v>19</v>
      </c>
      <c r="J179" s="210" t="str" cm="1">
        <f t="array" ref="J179" xml:space="preserve"> INDEX(切語上字資料表[聲母], 小韻資料表[[#This Row],[上字表識別號]])</f>
        <v>奉</v>
      </c>
      <c r="K179" s="210" t="str" cm="1">
        <f t="array" ref="K179" xml:space="preserve"> INDEX(切語上字資料表[聲母拼音碼], 小韻資料表[[#This Row],[上字表識別號]])</f>
        <v>h</v>
      </c>
      <c r="L179" s="210" t="str" cm="1">
        <f t="array" ref="L179" xml:space="preserve"> INDEX(切語上字資料表[清濁], 小韻資料表[[#This Row],[上字表識別號]])</f>
        <v>全濁</v>
      </c>
      <c r="M179" s="223" cm="1">
        <f t="array" ref="M179" xml:space="preserve"> INDEX(切語上字資料表[發送收], 小韻資料表[[#This Row],[上字表識別號]])</f>
        <v>0</v>
      </c>
      <c r="N179" s="205" cm="1">
        <f t="array" ref="N179" xml:space="preserve"> MATCH(TRUE, ISNUMBER( SEARCH( RIGHT(小韻資料表[[#This Row],[切語]],1), 切語下字資料表[切語下字]) ), 0)</f>
        <v>29</v>
      </c>
      <c r="O179" s="207" t="str" cm="1">
        <f t="array" ref="O179" xml:space="preserve"> INDEX(切語下字資料表[韻母], 小韻資料表[[#This Row],[下字表識別號]])</f>
        <v>脂開3</v>
      </c>
      <c r="P179" s="207" t="str" cm="1">
        <f t="array" ref="P179" xml:space="preserve"> INDEX(切語下字資料表[韻母拼音碼], 小韻資料表[[#This Row],[下字表識別號]])</f>
        <v>i</v>
      </c>
      <c r="Q179" s="210" t="str" cm="1">
        <f t="array" ref="Q179" xml:space="preserve"> INDEX(設定表!$C$19:$C$23, INT( LEFT(小韻資料表[[#This Row],[目次編碼]],1) ))</f>
        <v>平</v>
      </c>
      <c r="R179" s="210">
        <f xml:space="preserve">  INDEX(設定表!$C$8:$C$15, MATCH( (RIGHT(小韻資料表[[#This Row],[清濁]]) &amp; 小韻資料表[[#This Row],[調]]), 設定表!$B$8:$B$15, 0))</f>
        <v>5</v>
      </c>
      <c r="S179" s="205" t="s">
        <v>309</v>
      </c>
      <c r="T179" s="205" t="s">
        <v>309</v>
      </c>
      <c r="U179" s="226" t="s">
        <v>309</v>
      </c>
      <c r="V179" s="146" t="s">
        <v>309</v>
      </c>
      <c r="X179" s="135"/>
      <c r="Y179" s="135"/>
      <c r="AA179" s="135"/>
      <c r="AB179" s="134"/>
      <c r="AC179" s="135"/>
      <c r="AD179" s="135"/>
      <c r="AH179" s="135"/>
      <c r="AI179" s="135"/>
    </row>
    <row r="180" spans="1:35" ht="31.5">
      <c r="A180" s="205">
        <v>176</v>
      </c>
      <c r="B180" s="206" t="s">
        <v>2053</v>
      </c>
      <c r="C180" s="207" t="str">
        <f xml:space="preserve"> _xlfn.CONCAT(小韻資料表[[#This Row],[聲母拼音碼]],小韻資料表[[#This Row],[韻母拼音碼]],小韻資料表[[#This Row],[調號]])</f>
        <v>hi1</v>
      </c>
      <c r="D180" s="206" t="s">
        <v>2054</v>
      </c>
      <c r="E180" s="208" t="s">
        <v>373</v>
      </c>
      <c r="F180" s="205">
        <v>33</v>
      </c>
      <c r="G180" s="209" t="s">
        <v>2055</v>
      </c>
      <c r="H180" s="205">
        <f xml:space="preserve"> LEN(小韻資料表[[#This Row],[小韻字集]])</f>
        <v>12</v>
      </c>
      <c r="I180" s="205" cm="1">
        <f t="array" ref="I180" xml:space="preserve"> MATCH(TRUE, ISNUMBER( SEARCH( LEFT(小韻資料表[[#This Row],[切語]],1), 切語上字資料表[切語上字]) ), 0)</f>
        <v>18</v>
      </c>
      <c r="J180" s="210" t="str" cm="1">
        <f t="array" ref="J180" xml:space="preserve"> INDEX(切語上字資料表[聲母], 小韻資料表[[#This Row],[上字表識別號]])</f>
        <v>敷</v>
      </c>
      <c r="K180" s="210" t="str" cm="1">
        <f t="array" ref="K180" xml:space="preserve"> INDEX(切語上字資料表[聲母拼音碼], 小韻資料表[[#This Row],[上字表識別號]])</f>
        <v>h</v>
      </c>
      <c r="L180" s="210" t="str" cm="1">
        <f t="array" ref="L180" xml:space="preserve"> INDEX(切語上字資料表[清濁], 小韻資料表[[#This Row],[上字表識別號]])</f>
        <v>次清</v>
      </c>
      <c r="M180" s="223" t="str" cm="1">
        <f t="array" ref="M180" xml:space="preserve"> INDEX(切語上字資料表[發送收], 小韻資料表[[#This Row],[上字表識別號]])</f>
        <v>送氣</v>
      </c>
      <c r="N180" s="205" cm="1">
        <f t="array" ref="N180" xml:space="preserve"> MATCH(TRUE, ISNUMBER( SEARCH( RIGHT(小韻資料表[[#This Row],[切語]],1), 切語下字資料表[切語下字]) ), 0)</f>
        <v>29</v>
      </c>
      <c r="O180" s="207" t="str" cm="1">
        <f t="array" ref="O180" xml:space="preserve"> INDEX(切語下字資料表[韻母], 小韻資料表[[#This Row],[下字表識別號]])</f>
        <v>脂開3</v>
      </c>
      <c r="P180" s="207" t="str" cm="1">
        <f t="array" ref="P180" xml:space="preserve"> INDEX(切語下字資料表[韻母拼音碼], 小韻資料表[[#This Row],[下字表識別號]])</f>
        <v>i</v>
      </c>
      <c r="Q180" s="210" t="str" cm="1">
        <f t="array" ref="Q180" xml:space="preserve"> INDEX(設定表!$C$19:$C$23, INT( LEFT(小韻資料表[[#This Row],[目次編碼]],1) ))</f>
        <v>平</v>
      </c>
      <c r="R180" s="210">
        <f xml:space="preserve">  INDEX(設定表!$C$8:$C$15, MATCH( (RIGHT(小韻資料表[[#This Row],[清濁]]) &amp; 小韻資料表[[#This Row],[調]]), 設定表!$B$8:$B$15, 0))</f>
        <v>1</v>
      </c>
      <c r="S180" s="205" t="s">
        <v>309</v>
      </c>
      <c r="T180" s="205" t="s">
        <v>309</v>
      </c>
      <c r="U180" s="226" t="s">
        <v>2056</v>
      </c>
      <c r="V180" s="147" t="s">
        <v>309</v>
      </c>
      <c r="X180" s="135"/>
      <c r="Y180" s="135"/>
      <c r="AA180" s="135"/>
      <c r="AB180" s="134"/>
      <c r="AC180" s="135"/>
      <c r="AD180" s="135"/>
      <c r="AH180" s="135"/>
      <c r="AI180" s="135"/>
    </row>
    <row r="181" spans="1:35" ht="31.5">
      <c r="A181" s="205">
        <v>177</v>
      </c>
      <c r="B181" s="206" t="s">
        <v>2057</v>
      </c>
      <c r="C181" s="207" t="str">
        <f xml:space="preserve"> _xlfn.CONCAT(小韻資料表[[#This Row],[聲母拼音碼]],小韻資料表[[#This Row],[韻母拼音碼]],小韻資料表[[#This Row],[調號]])</f>
        <v>hui1</v>
      </c>
      <c r="D181" s="206" t="s">
        <v>2058</v>
      </c>
      <c r="E181" s="208" t="s">
        <v>373</v>
      </c>
      <c r="F181" s="205">
        <v>34</v>
      </c>
      <c r="G181" s="209" t="s">
        <v>2059</v>
      </c>
      <c r="H181" s="205">
        <f xml:space="preserve"> LEN(小韻資料表[[#This Row],[小韻字集]])</f>
        <v>7</v>
      </c>
      <c r="I181" s="205" cm="1">
        <f t="array" ref="I181" xml:space="preserve"> MATCH(TRUE, ISNUMBER( SEARCH( LEFT(小韻資料表[[#This Row],[切語]],1), 切語上字資料表[切語上字]) ), 0)</f>
        <v>36</v>
      </c>
      <c r="J181" s="210" t="str" cm="1">
        <f t="array" ref="J181" xml:space="preserve"> INDEX(切語上字資料表[聲母], 小韻資料表[[#This Row],[上字表識別號]])</f>
        <v>曉</v>
      </c>
      <c r="K181" s="210" t="str" cm="1">
        <f t="array" ref="K181" xml:space="preserve"> INDEX(切語上字資料表[聲母拼音碼], 小韻資料表[[#This Row],[上字表識別號]])</f>
        <v>h</v>
      </c>
      <c r="L181" s="210" t="str" cm="1">
        <f t="array" ref="L181" xml:space="preserve"> INDEX(切語上字資料表[清濁], 小韻資料表[[#This Row],[上字表識別號]])</f>
        <v>次清</v>
      </c>
      <c r="M181" s="223" t="str" cm="1">
        <f t="array" ref="M181" xml:space="preserve"> INDEX(切語上字資料表[發送收], 小韻資料表[[#This Row],[上字表識別號]])</f>
        <v>送氣</v>
      </c>
      <c r="N181" s="205" cm="1">
        <f t="array" ref="N181" xml:space="preserve"> MATCH(TRUE, ISNUMBER( SEARCH( RIGHT(小韻資料表[[#This Row],[切語]],1), 切語下字資料表[切語下字]) ), 0)</f>
        <v>33</v>
      </c>
      <c r="O181" s="207" t="str" cm="1">
        <f t="array" ref="O181" xml:space="preserve"> INDEX(切語下字資料表[韻母], 小韻資料表[[#This Row],[下字表識別號]])</f>
        <v>脂合3</v>
      </c>
      <c r="P181" s="207" t="str" cm="1">
        <f t="array" ref="P181" xml:space="preserve"> INDEX(切語下字資料表[韻母拼音碼], 小韻資料表[[#This Row],[下字表識別號]])</f>
        <v>ui</v>
      </c>
      <c r="Q181" s="210" t="str" cm="1">
        <f t="array" ref="Q181" xml:space="preserve"> INDEX(設定表!$C$19:$C$23, INT( LEFT(小韻資料表[[#This Row],[目次編碼]],1) ))</f>
        <v>平</v>
      </c>
      <c r="R181" s="210">
        <f xml:space="preserve">  INDEX(設定表!$C$8:$C$15, MATCH( (RIGHT(小韻資料表[[#This Row],[清濁]]) &amp; 小韻資料表[[#This Row],[調]]), 設定表!$B$8:$B$15, 0))</f>
        <v>1</v>
      </c>
      <c r="S181" s="205" t="s">
        <v>2060</v>
      </c>
      <c r="T181" s="205" t="s">
        <v>309</v>
      </c>
      <c r="U181" s="226" t="s">
        <v>309</v>
      </c>
      <c r="V181" s="146" t="s">
        <v>2061</v>
      </c>
      <c r="X181" s="135"/>
      <c r="Y181" s="135"/>
      <c r="AA181" s="135"/>
      <c r="AB181" s="134"/>
      <c r="AC181" s="135"/>
      <c r="AD181" s="135"/>
      <c r="AH181" s="135"/>
      <c r="AI181" s="135"/>
    </row>
    <row r="182" spans="1:35" ht="31.5">
      <c r="A182" s="205">
        <v>178</v>
      </c>
      <c r="B182" s="206" t="s">
        <v>2062</v>
      </c>
      <c r="C182" s="207" t="str">
        <f xml:space="preserve"> _xlfn.CONCAT(小韻資料表[[#This Row],[聲母拼音碼]],小韻資料表[[#This Row],[韻母拼音碼]],小韻資料表[[#This Row],[調號]])</f>
        <v>tui5</v>
      </c>
      <c r="D182" s="206" t="s">
        <v>2063</v>
      </c>
      <c r="E182" s="208" t="s">
        <v>373</v>
      </c>
      <c r="F182" s="205">
        <v>35</v>
      </c>
      <c r="G182" s="209" t="s">
        <v>2064</v>
      </c>
      <c r="H182" s="205">
        <f xml:space="preserve"> LEN(小韻資料表[[#This Row],[小韻字集]])</f>
        <v>5</v>
      </c>
      <c r="I182" s="205" cm="1">
        <f t="array" ref="I182" xml:space="preserve"> MATCH(TRUE, ISNUMBER( SEARCH( LEFT(小韻資料表[[#This Row],[切語]],1), 切語上字資料表[切語上字]) ), 0)</f>
        <v>11</v>
      </c>
      <c r="J182" s="210" t="str" cm="1">
        <f t="array" ref="J182" xml:space="preserve"> INDEX(切語上字資料表[聲母], 小韻資料表[[#This Row],[上字表識別號]])</f>
        <v>澄</v>
      </c>
      <c r="K182" s="210" t="str" cm="1">
        <f t="array" ref="K182" xml:space="preserve"> INDEX(切語上字資料表[聲母拼音碼], 小韻資料表[[#This Row],[上字表識別號]])</f>
        <v>t</v>
      </c>
      <c r="L182" s="210" t="str" cm="1">
        <f t="array" ref="L182" xml:space="preserve"> INDEX(切語上字資料表[清濁], 小韻資料表[[#This Row],[上字表識別號]])</f>
        <v>全濁</v>
      </c>
      <c r="M182" s="223" cm="1">
        <f t="array" ref="M182" xml:space="preserve"> INDEX(切語上字資料表[發送收], 小韻資料表[[#This Row],[上字表識別號]])</f>
        <v>0</v>
      </c>
      <c r="N182" s="205" cm="1">
        <f t="array" ref="N182" xml:space="preserve"> MATCH(TRUE, ISNUMBER( SEARCH( RIGHT(小韻資料表[[#This Row],[切語]],1), 切語下字資料表[切語下字]) ), 0)</f>
        <v>33</v>
      </c>
      <c r="O182" s="207" t="str" cm="1">
        <f t="array" ref="O182" xml:space="preserve"> INDEX(切語下字資料表[韻母], 小韻資料表[[#This Row],[下字表識別號]])</f>
        <v>脂合3</v>
      </c>
      <c r="P182" s="207" t="str" cm="1">
        <f t="array" ref="P182" xml:space="preserve"> INDEX(切語下字資料表[韻母拼音碼], 小韻資料表[[#This Row],[下字表識別號]])</f>
        <v>ui</v>
      </c>
      <c r="Q182" s="210" t="str" cm="1">
        <f t="array" ref="Q182" xml:space="preserve"> INDEX(設定表!$C$19:$C$23, INT( LEFT(小韻資料表[[#This Row],[目次編碼]],1) ))</f>
        <v>平</v>
      </c>
      <c r="R182" s="210">
        <f xml:space="preserve">  INDEX(設定表!$C$8:$C$15, MATCH( (RIGHT(小韻資料表[[#This Row],[清濁]]) &amp; 小韻資料表[[#This Row],[調]]), 設定表!$B$8:$B$15, 0))</f>
        <v>5</v>
      </c>
      <c r="S182" s="205" t="s">
        <v>309</v>
      </c>
      <c r="T182" s="205" t="s">
        <v>309</v>
      </c>
      <c r="U182" s="226" t="s">
        <v>309</v>
      </c>
      <c r="V182" s="147" t="s">
        <v>309</v>
      </c>
      <c r="X182" s="135"/>
      <c r="Y182" s="135"/>
      <c r="AA182" s="135"/>
      <c r="AB182" s="134"/>
      <c r="AC182" s="135"/>
      <c r="AD182" s="135"/>
      <c r="AH182" s="135"/>
      <c r="AI182" s="135"/>
    </row>
    <row r="183" spans="1:35" ht="31.5">
      <c r="A183" s="205">
        <v>179</v>
      </c>
      <c r="B183" s="206" t="s">
        <v>2065</v>
      </c>
      <c r="C183" s="207" t="str">
        <f xml:space="preserve"> _xlfn.CONCAT(小韻資料表[[#This Row],[聲母拼音碼]],小韻資料表[[#This Row],[韻母拼音碼]],小韻資料表[[#This Row],[調號]])</f>
        <v>chui1</v>
      </c>
      <c r="D183" s="206" t="s">
        <v>2066</v>
      </c>
      <c r="E183" s="208" t="s">
        <v>373</v>
      </c>
      <c r="F183" s="205">
        <v>36</v>
      </c>
      <c r="G183" s="209" t="s">
        <v>2067</v>
      </c>
      <c r="H183" s="205">
        <f xml:space="preserve"> LEN(小韻資料表[[#This Row],[小韻字集]])</f>
        <v>2</v>
      </c>
      <c r="I183" s="205" cm="1">
        <f t="array" ref="I183" xml:space="preserve"> MATCH(TRUE, ISNUMBER( SEARCH( LEFT(小韻資料表[[#This Row],[切語]],1), 切語上字資料表[切語上字]) ), 0)</f>
        <v>27</v>
      </c>
      <c r="J183" s="210" t="str" cm="1">
        <f t="array" ref="J183" xml:space="preserve"> INDEX(切語上字資料表[聲母], 小韻資料表[[#This Row],[上字表識別號]])</f>
        <v>初</v>
      </c>
      <c r="K183" s="210" t="str" cm="1">
        <f t="array" ref="K183" xml:space="preserve"> INDEX(切語上字資料表[聲母拼音碼], 小韻資料表[[#This Row],[上字表識別號]])</f>
        <v>ch</v>
      </c>
      <c r="L183" s="210" t="str" cm="1">
        <f t="array" ref="L183" xml:space="preserve"> INDEX(切語上字資料表[清濁], 小韻資料表[[#This Row],[上字表識別號]])</f>
        <v>次清</v>
      </c>
      <c r="M183" s="223" t="str" cm="1">
        <f t="array" ref="M183" xml:space="preserve"> INDEX(切語上字資料表[發送收], 小韻資料表[[#This Row],[上字表識別號]])</f>
        <v>送氣</v>
      </c>
      <c r="N183" s="205" cm="1">
        <f t="array" ref="N183" xml:space="preserve"> MATCH(TRUE, ISNUMBER( SEARCH( RIGHT(小韻資料表[[#This Row],[切語]],1), 切語下字資料表[切語下字]) ), 0)</f>
        <v>25</v>
      </c>
      <c r="O183" s="207" t="str" cm="1">
        <f t="array" ref="O183" xml:space="preserve"> INDEX(切語下字資料表[韻母], 小韻資料表[[#This Row],[下字表識別號]])</f>
        <v>支合3</v>
      </c>
      <c r="P183" s="207" t="str" cm="1">
        <f t="array" ref="P183" xml:space="preserve"> INDEX(切語下字資料表[韻母拼音碼], 小韻資料表[[#This Row],[下字表識別號]])</f>
        <v>ui</v>
      </c>
      <c r="Q183" s="210" t="str" cm="1">
        <f t="array" ref="Q183" xml:space="preserve"> INDEX(設定表!$C$19:$C$23, INT( LEFT(小韻資料表[[#This Row],[目次編碼]],1) ))</f>
        <v>平</v>
      </c>
      <c r="R183" s="210">
        <f xml:space="preserve">  INDEX(設定表!$C$8:$C$15, MATCH( (RIGHT(小韻資料表[[#This Row],[清濁]]) &amp; 小韻資料表[[#This Row],[調]]), 設定表!$B$8:$B$15, 0))</f>
        <v>1</v>
      </c>
      <c r="S183" s="205" t="s">
        <v>309</v>
      </c>
      <c r="T183" s="205" t="s">
        <v>309</v>
      </c>
      <c r="U183" s="226" t="s">
        <v>309</v>
      </c>
      <c r="V183" s="146" t="s">
        <v>309</v>
      </c>
      <c r="X183" s="135"/>
      <c r="Y183" s="135"/>
      <c r="AA183" s="135"/>
      <c r="AB183" s="134"/>
      <c r="AC183" s="135"/>
      <c r="AD183" s="135"/>
      <c r="AH183" s="135"/>
      <c r="AI183" s="135"/>
    </row>
    <row r="184" spans="1:35" ht="31.5">
      <c r="A184" s="205">
        <v>180</v>
      </c>
      <c r="B184" s="206" t="s">
        <v>2068</v>
      </c>
      <c r="C184" s="207" t="str">
        <f xml:space="preserve"> _xlfn.CONCAT(小韻資料表[[#This Row],[聲母拼音碼]],小韻資料表[[#This Row],[韻母拼音碼]],小韻資料表[[#This Row],[調號]])</f>
        <v>ti1</v>
      </c>
      <c r="D184" s="206" t="s">
        <v>2069</v>
      </c>
      <c r="E184" s="208" t="s">
        <v>373</v>
      </c>
      <c r="F184" s="205">
        <v>37</v>
      </c>
      <c r="G184" s="209" t="s">
        <v>2070</v>
      </c>
      <c r="H184" s="205">
        <f xml:space="preserve"> LEN(小韻資料表[[#This Row],[小韻字集]])</f>
        <v>4</v>
      </c>
      <c r="I184" s="205" cm="1">
        <f t="array" ref="I184" xml:space="preserve"> MATCH(TRUE, ISNUMBER( SEARCH( LEFT(小韻資料表[[#This Row],[切語]],1), 切語上字資料表[切語上字]) ), 0)</f>
        <v>5</v>
      </c>
      <c r="J184" s="210" t="str" cm="1">
        <f t="array" ref="J184" xml:space="preserve"> INDEX(切語上字資料表[聲母], 小韻資料表[[#This Row],[上字表識別號]])</f>
        <v>端</v>
      </c>
      <c r="K184" s="210" t="str" cm="1">
        <f t="array" ref="K184" xml:space="preserve"> INDEX(切語上字資料表[聲母拼音碼], 小韻資料表[[#This Row],[上字表識別號]])</f>
        <v>t</v>
      </c>
      <c r="L184" s="210" t="str" cm="1">
        <f t="array" ref="L184" xml:space="preserve"> INDEX(切語上字資料表[清濁], 小韻資料表[[#This Row],[上字表識別號]])</f>
        <v>全清</v>
      </c>
      <c r="M184" s="223" t="str" cm="1">
        <f t="array" ref="M184" xml:space="preserve"> INDEX(切語上字資料表[發送收], 小韻資料表[[#This Row],[上字表識別號]])</f>
        <v>發聲</v>
      </c>
      <c r="N184" s="205" cm="1">
        <f t="array" ref="N184" xml:space="preserve"> MATCH(TRUE, ISNUMBER( SEARCH( RIGHT(小韻資料表[[#This Row],[切語]],1), 切語下字資料表[切語下字]) ), 0)</f>
        <v>29</v>
      </c>
      <c r="O184" s="207" t="str" cm="1">
        <f t="array" ref="O184" xml:space="preserve"> INDEX(切語下字資料表[韻母], 小韻資料表[[#This Row],[下字表識別號]])</f>
        <v>脂開3</v>
      </c>
      <c r="P184" s="207" t="str" cm="1">
        <f t="array" ref="P184" xml:space="preserve"> INDEX(切語下字資料表[韻母拼音碼], 小韻資料表[[#This Row],[下字表識別號]])</f>
        <v>i</v>
      </c>
      <c r="Q184" s="210" t="str" cm="1">
        <f t="array" ref="Q184" xml:space="preserve"> INDEX(設定表!$C$19:$C$23, INT( LEFT(小韻資料表[[#This Row],[目次編碼]],1) ))</f>
        <v>平</v>
      </c>
      <c r="R184" s="210">
        <f xml:space="preserve">  INDEX(設定表!$C$8:$C$15, MATCH( (RIGHT(小韻資料表[[#This Row],[清濁]]) &amp; 小韻資料表[[#This Row],[調]]), 設定表!$B$8:$B$15, 0))</f>
        <v>1</v>
      </c>
      <c r="S184" s="205" t="s">
        <v>2071</v>
      </c>
      <c r="T184" s="205" t="s">
        <v>309</v>
      </c>
      <c r="U184" s="226" t="s">
        <v>309</v>
      </c>
      <c r="V184" s="147" t="s">
        <v>309</v>
      </c>
      <c r="X184" s="135"/>
      <c r="Y184" s="135"/>
      <c r="AA184" s="135"/>
      <c r="AB184" s="134"/>
      <c r="AC184" s="135"/>
      <c r="AD184" s="135"/>
      <c r="AH184" s="135"/>
      <c r="AI184" s="135"/>
    </row>
    <row r="185" spans="1:35" ht="31.5">
      <c r="A185" s="205">
        <v>181</v>
      </c>
      <c r="B185" s="206" t="s">
        <v>2072</v>
      </c>
      <c r="C185" s="207" t="str">
        <f xml:space="preserve"> _xlfn.CONCAT(小韻資料表[[#This Row],[聲母拼音碼]],小韻資料表[[#This Row],[韻母拼音碼]],小韻資料表[[#This Row],[調號]])</f>
        <v>phi1</v>
      </c>
      <c r="D185" s="206" t="s">
        <v>2073</v>
      </c>
      <c r="E185" s="208" t="s">
        <v>373</v>
      </c>
      <c r="F185" s="205">
        <v>38</v>
      </c>
      <c r="G185" s="209" t="s">
        <v>2074</v>
      </c>
      <c r="H185" s="205">
        <f xml:space="preserve"> LEN(小韻資料表[[#This Row],[小韻字集]])</f>
        <v>9</v>
      </c>
      <c r="I185" s="205" cm="1">
        <f t="array" ref="I185" xml:space="preserve"> MATCH(TRUE, ISNUMBER( SEARCH( LEFT(小韻資料表[[#This Row],[切語]],1), 切語上字資料表[切語上字]) ), 0)</f>
        <v>14</v>
      </c>
      <c r="J185" s="210" t="str" cm="1">
        <f t="array" ref="J185" xml:space="preserve"> INDEX(切語上字資料表[聲母], 小韻資料表[[#This Row],[上字表識別號]])</f>
        <v>滂</v>
      </c>
      <c r="K185" s="210" t="str" cm="1">
        <f t="array" ref="K185" xml:space="preserve"> INDEX(切語上字資料表[聲母拼音碼], 小韻資料表[[#This Row],[上字表識別號]])</f>
        <v>ph</v>
      </c>
      <c r="L185" s="210" t="str" cm="1">
        <f t="array" ref="L185" xml:space="preserve"> INDEX(切語上字資料表[清濁], 小韻資料表[[#This Row],[上字表識別號]])</f>
        <v>次清</v>
      </c>
      <c r="M185" s="223" t="str" cm="1">
        <f t="array" ref="M185" xml:space="preserve"> INDEX(切語上字資料表[發送收], 小韻資料表[[#This Row],[上字表識別號]])</f>
        <v>送氣</v>
      </c>
      <c r="N185" s="205" cm="1">
        <f t="array" ref="N185" xml:space="preserve"> MATCH(TRUE, ISNUMBER( SEARCH( RIGHT(小韻資料表[[#This Row],[切語]],1), 切語下字資料表[切語下字]) ), 0)</f>
        <v>29</v>
      </c>
      <c r="O185" s="207" t="str" cm="1">
        <f t="array" ref="O185" xml:space="preserve"> INDEX(切語下字資料表[韻母], 小韻資料表[[#This Row],[下字表識別號]])</f>
        <v>脂開3</v>
      </c>
      <c r="P185" s="207" t="str" cm="1">
        <f t="array" ref="P185" xml:space="preserve"> INDEX(切語下字資料表[韻母拼音碼], 小韻資料表[[#This Row],[下字表識別號]])</f>
        <v>i</v>
      </c>
      <c r="Q185" s="210" t="str" cm="1">
        <f t="array" ref="Q185" xml:space="preserve"> INDEX(設定表!$C$19:$C$23, INT( LEFT(小韻資料表[[#This Row],[目次編碼]],1) ))</f>
        <v>平</v>
      </c>
      <c r="R185" s="210">
        <f xml:space="preserve">  INDEX(設定表!$C$8:$C$15, MATCH( (RIGHT(小韻資料表[[#This Row],[清濁]]) &amp; 小韻資料表[[#This Row],[調]]), 設定表!$B$8:$B$15, 0))</f>
        <v>1</v>
      </c>
      <c r="S185" s="205" t="s">
        <v>309</v>
      </c>
      <c r="T185" s="205" t="s">
        <v>309</v>
      </c>
      <c r="U185" s="226" t="s">
        <v>309</v>
      </c>
      <c r="V185" s="146" t="s">
        <v>309</v>
      </c>
      <c r="X185" s="135"/>
      <c r="Y185" s="135"/>
      <c r="AA185" s="135"/>
      <c r="AB185" s="134"/>
      <c r="AC185" s="135"/>
      <c r="AD185" s="135"/>
      <c r="AH185" s="135"/>
      <c r="AI185" s="135"/>
    </row>
    <row r="186" spans="1:35" ht="31.5">
      <c r="A186" s="205">
        <v>182</v>
      </c>
      <c r="B186" s="206" t="s">
        <v>2075</v>
      </c>
      <c r="C186" s="207" t="str">
        <f xml:space="preserve"> _xlfn.CONCAT(小韻資料表[[#This Row],[聲母拼音碼]],小韻資料表[[#This Row],[韻母拼音碼]],小韻資料表[[#This Row],[調號]])</f>
        <v>cui1</v>
      </c>
      <c r="D186" s="206" t="s">
        <v>2076</v>
      </c>
      <c r="E186" s="208" t="s">
        <v>373</v>
      </c>
      <c r="F186" s="205">
        <v>39</v>
      </c>
      <c r="G186" s="209" t="s">
        <v>2077</v>
      </c>
      <c r="H186" s="205">
        <f xml:space="preserve"> LEN(小韻資料表[[#This Row],[小韻字集]])</f>
        <v>2</v>
      </c>
      <c r="I186" s="205" cm="1">
        <f t="array" ref="I186" xml:space="preserve"> MATCH(TRUE, ISNUMBER( SEARCH( LEFT(小韻資料表[[#This Row],[切語]],1), 切語上字資料表[切語上字]) ), 0)</f>
        <v>21</v>
      </c>
      <c r="J186" s="210" t="str" cm="1">
        <f t="array" ref="J186" xml:space="preserve"> INDEX(切語上字資料表[聲母], 小韻資料表[[#This Row],[上字表識別號]])</f>
        <v>精</v>
      </c>
      <c r="K186" s="210" t="str" cm="1">
        <f t="array" ref="K186" xml:space="preserve"> INDEX(切語上字資料表[聲母拼音碼], 小韻資料表[[#This Row],[上字表識別號]])</f>
        <v>c</v>
      </c>
      <c r="L186" s="210" t="str" cm="1">
        <f t="array" ref="L186" xml:space="preserve"> INDEX(切語上字資料表[清濁], 小韻資料表[[#This Row],[上字表識別號]])</f>
        <v>全清</v>
      </c>
      <c r="M186" s="223" t="str" cm="1">
        <f t="array" ref="M186" xml:space="preserve"> INDEX(切語上字資料表[發送收], 小韻資料表[[#This Row],[上字表識別號]])</f>
        <v>發聲</v>
      </c>
      <c r="N186" s="205" cm="1">
        <f t="array" ref="N186" xml:space="preserve"> MATCH(TRUE, ISNUMBER( SEARCH( RIGHT(小韻資料表[[#This Row],[切語]],1), 切語下字資料表[切語下字]) ), 0)</f>
        <v>33</v>
      </c>
      <c r="O186" s="207" t="str" cm="1">
        <f t="array" ref="O186" xml:space="preserve"> INDEX(切語下字資料表[韻母], 小韻資料表[[#This Row],[下字表識別號]])</f>
        <v>脂合3</v>
      </c>
      <c r="P186" s="207" t="str" cm="1">
        <f t="array" ref="P186" xml:space="preserve"> INDEX(切語下字資料表[韻母拼音碼], 小韻資料表[[#This Row],[下字表識別號]])</f>
        <v>ui</v>
      </c>
      <c r="Q186" s="210" t="str" cm="1">
        <f t="array" ref="Q186" xml:space="preserve"> INDEX(設定表!$C$19:$C$23, INT( LEFT(小韻資料表[[#This Row],[目次編碼]],1) ))</f>
        <v>平</v>
      </c>
      <c r="R186" s="210">
        <f xml:space="preserve">  INDEX(設定表!$C$8:$C$15, MATCH( (RIGHT(小韻資料表[[#This Row],[清濁]]) &amp; 小韻資料表[[#This Row],[調]]), 設定表!$B$8:$B$15, 0))</f>
        <v>1</v>
      </c>
      <c r="S186" s="205" t="s">
        <v>309</v>
      </c>
      <c r="T186" s="205" t="s">
        <v>309</v>
      </c>
      <c r="U186" s="226" t="s">
        <v>309</v>
      </c>
      <c r="V186" s="147" t="s">
        <v>309</v>
      </c>
      <c r="X186" s="135"/>
      <c r="Y186" s="135"/>
      <c r="AA186" s="135"/>
      <c r="AB186" s="134"/>
      <c r="AC186" s="135"/>
      <c r="AD186" s="135"/>
      <c r="AH186" s="135"/>
      <c r="AI186" s="135"/>
    </row>
    <row r="187" spans="1:35" ht="31.5">
      <c r="A187" s="205">
        <v>183</v>
      </c>
      <c r="B187" s="206" t="s">
        <v>2078</v>
      </c>
      <c r="C187" s="207" t="str">
        <f xml:space="preserve"> _xlfn.CONCAT(小韻資料表[[#This Row],[聲母拼音碼]],小韻資料表[[#This Row],[韻母拼音碼]],小韻資料表[[#This Row],[調號]])</f>
        <v>khui1</v>
      </c>
      <c r="D187" s="206" t="s">
        <v>2079</v>
      </c>
      <c r="E187" s="208" t="s">
        <v>373</v>
      </c>
      <c r="F187" s="205">
        <v>40</v>
      </c>
      <c r="G187" s="209" t="s">
        <v>2080</v>
      </c>
      <c r="H187" s="205">
        <f xml:space="preserve"> LEN(小韻資料表[[#This Row],[小韻字集]])</f>
        <v>2</v>
      </c>
      <c r="I187" s="205" cm="1">
        <f t="array" ref="I187" xml:space="preserve"> MATCH(TRUE, ISNUMBER( SEARCH( LEFT(小韻資料表[[#This Row],[切語]],1), 切語上字資料表[切語上字]) ), 0)</f>
        <v>2</v>
      </c>
      <c r="J187" s="210" t="str" cm="1">
        <f t="array" ref="J187" xml:space="preserve"> INDEX(切語上字資料表[聲母], 小韻資料表[[#This Row],[上字表識別號]])</f>
        <v>溪</v>
      </c>
      <c r="K187" s="210" t="str" cm="1">
        <f t="array" ref="K187" xml:space="preserve"> INDEX(切語上字資料表[聲母拼音碼], 小韻資料表[[#This Row],[上字表識別號]])</f>
        <v>kh</v>
      </c>
      <c r="L187" s="210" t="str" cm="1">
        <f t="array" ref="L187" xml:space="preserve"> INDEX(切語上字資料表[清濁], 小韻資料表[[#This Row],[上字表識別號]])</f>
        <v>次清</v>
      </c>
      <c r="M187" s="223" t="str" cm="1">
        <f t="array" ref="M187" xml:space="preserve"> INDEX(切語上字資料表[發送收], 小韻資料表[[#This Row],[上字表識別號]])</f>
        <v>送氣</v>
      </c>
      <c r="N187" s="205" cm="1">
        <f t="array" ref="N187" xml:space="preserve"> MATCH(TRUE, ISNUMBER( SEARCH( RIGHT(小韻資料表[[#This Row],[切語]],1), 切語下字資料表[切語下字]) ), 0)</f>
        <v>33</v>
      </c>
      <c r="O187" s="207" t="str" cm="1">
        <f t="array" ref="O187" xml:space="preserve"> INDEX(切語下字資料表[韻母], 小韻資料表[[#This Row],[下字表識別號]])</f>
        <v>脂合3</v>
      </c>
      <c r="P187" s="207" t="str" cm="1">
        <f t="array" ref="P187" xml:space="preserve"> INDEX(切語下字資料表[韻母拼音碼], 小韻資料表[[#This Row],[下字表識別號]])</f>
        <v>ui</v>
      </c>
      <c r="Q187" s="210" t="str" cm="1">
        <f t="array" ref="Q187" xml:space="preserve"> INDEX(設定表!$C$19:$C$23, INT( LEFT(小韻資料表[[#This Row],[目次編碼]],1) ))</f>
        <v>平</v>
      </c>
      <c r="R187" s="210">
        <f xml:space="preserve">  INDEX(設定表!$C$8:$C$15, MATCH( (RIGHT(小韻資料表[[#This Row],[清濁]]) &amp; 小韻資料表[[#This Row],[調]]), 設定表!$B$8:$B$15, 0))</f>
        <v>1</v>
      </c>
      <c r="S187" s="205" t="s">
        <v>309</v>
      </c>
      <c r="T187" s="205" t="s">
        <v>309</v>
      </c>
      <c r="U187" s="226" t="s">
        <v>309</v>
      </c>
      <c r="V187" s="146" t="s">
        <v>309</v>
      </c>
      <c r="X187" s="135"/>
      <c r="Y187" s="135"/>
      <c r="AA187" s="135"/>
      <c r="AB187" s="134"/>
      <c r="AC187" s="135"/>
      <c r="AD187" s="135"/>
      <c r="AH187" s="135"/>
      <c r="AI187" s="135"/>
    </row>
    <row r="188" spans="1:35" ht="31.5">
      <c r="A188" s="205">
        <v>184</v>
      </c>
      <c r="B188" s="206" t="s">
        <v>2081</v>
      </c>
      <c r="C188" s="207" t="str">
        <f xml:space="preserve"> _xlfn.CONCAT(小韻資料表[[#This Row],[聲母拼音碼]],小韻資料表[[#This Row],[韻母拼音碼]],小韻資料表[[#This Row],[調號]])</f>
        <v>gi5</v>
      </c>
      <c r="D188" s="206" t="s">
        <v>2082</v>
      </c>
      <c r="E188" s="208" t="s">
        <v>373</v>
      </c>
      <c r="F188" s="205">
        <v>41</v>
      </c>
      <c r="G188" s="209" t="s">
        <v>2082</v>
      </c>
      <c r="H188" s="205">
        <f xml:space="preserve"> LEN(小韻資料表[[#This Row],[小韻字集]])</f>
        <v>1</v>
      </c>
      <c r="I188" s="205" cm="1">
        <f t="array" ref="I188" xml:space="preserve"> MATCH(TRUE, ISNUMBER( SEARCH( LEFT(小韻資料表[[#This Row],[切語]],1), 切語上字資料表[切語上字]) ), 0)</f>
        <v>4</v>
      </c>
      <c r="J188" s="210" t="str" cm="1">
        <f t="array" ref="J188" xml:space="preserve"> INDEX(切語上字資料表[聲母], 小韻資料表[[#This Row],[上字表識別號]])</f>
        <v>疑</v>
      </c>
      <c r="K188" s="210" t="str" cm="1">
        <f t="array" ref="K188" xml:space="preserve"> INDEX(切語上字資料表[聲母拼音碼], 小韻資料表[[#This Row],[上字表識別號]])</f>
        <v>g</v>
      </c>
      <c r="L188" s="210" t="str" cm="1">
        <f t="array" ref="L188" xml:space="preserve"> INDEX(切語上字資料表[清濁], 小韻資料表[[#This Row],[上字表識別號]])</f>
        <v>次濁</v>
      </c>
      <c r="M188" s="223" t="str" cm="1">
        <f t="array" ref="M188" xml:space="preserve"> INDEX(切語上字資料表[發送收], 小韻資料表[[#This Row],[上字表識別號]])</f>
        <v>收聲</v>
      </c>
      <c r="N188" s="205" cm="1">
        <f t="array" ref="N188" xml:space="preserve"> MATCH(TRUE, ISNUMBER( SEARCH( RIGHT(小韻資料表[[#This Row],[切語]],1), 切語下字資料表[切語下字]) ), 0)</f>
        <v>21</v>
      </c>
      <c r="O188" s="207" t="str" cm="1">
        <f t="array" ref="O188" xml:space="preserve"> INDEX(切語下字資料表[韻母], 小韻資料表[[#This Row],[下字表識別號]])</f>
        <v>支開3</v>
      </c>
      <c r="P188" s="207" t="str" cm="1">
        <f t="array" ref="P188" xml:space="preserve"> INDEX(切語下字資料表[韻母拼音碼], 小韻資料表[[#This Row],[下字表識別號]])</f>
        <v>i</v>
      </c>
      <c r="Q188" s="210" t="str" cm="1">
        <f t="array" ref="Q188" xml:space="preserve"> INDEX(設定表!$C$19:$C$23, INT( LEFT(小韻資料表[[#This Row],[目次編碼]],1) ))</f>
        <v>平</v>
      </c>
      <c r="R188" s="210">
        <f xml:space="preserve">  INDEX(設定表!$C$8:$C$15, MATCH( (RIGHT(小韻資料表[[#This Row],[清濁]]) &amp; 小韻資料表[[#This Row],[調]]), 設定表!$B$8:$B$15, 0))</f>
        <v>5</v>
      </c>
      <c r="S188" s="205" t="s">
        <v>309</v>
      </c>
      <c r="T188" s="205" t="s">
        <v>309</v>
      </c>
      <c r="U188" s="226" t="s">
        <v>309</v>
      </c>
      <c r="V188" s="147" t="s">
        <v>309</v>
      </c>
      <c r="X188" s="135"/>
      <c r="Y188" s="135"/>
      <c r="AA188" s="135"/>
      <c r="AB188" s="134"/>
      <c r="AC188" s="135"/>
      <c r="AD188" s="135"/>
      <c r="AH188" s="135"/>
      <c r="AI188" s="135"/>
    </row>
    <row r="189" spans="1:35" ht="31.5">
      <c r="A189" s="205">
        <v>185</v>
      </c>
      <c r="B189" s="206" t="s">
        <v>2083</v>
      </c>
      <c r="C189" s="207" t="str">
        <f xml:space="preserve"> _xlfn.CONCAT(小韻資料表[[#This Row],[聲母拼音碼]],小韻資料表[[#This Row],[韻母拼音碼]],小韻資料表[[#This Row],[調號]])</f>
        <v>hi1</v>
      </c>
      <c r="D189" s="206" t="s">
        <v>2084</v>
      </c>
      <c r="E189" s="208" t="s">
        <v>373</v>
      </c>
      <c r="F189" s="205">
        <v>42</v>
      </c>
      <c r="G189" s="209" t="s">
        <v>2085</v>
      </c>
      <c r="H189" s="205">
        <f xml:space="preserve"> LEN(小韻資料表[[#This Row],[小韻字集]])</f>
        <v>6</v>
      </c>
      <c r="I189" s="205" cm="1">
        <f t="array" ref="I189" xml:space="preserve"> MATCH(TRUE, ISNUMBER( SEARCH( LEFT(小韻資料表[[#This Row],[切語]],1), 切語上字資料表[切語上字]) ), 0)</f>
        <v>36</v>
      </c>
      <c r="J189" s="210" t="str" cm="1">
        <f t="array" ref="J189" xml:space="preserve"> INDEX(切語上字資料表[聲母], 小韻資料表[[#This Row],[上字表識別號]])</f>
        <v>曉</v>
      </c>
      <c r="K189" s="210" t="str" cm="1">
        <f t="array" ref="K189" xml:space="preserve"> INDEX(切語上字資料表[聲母拼音碼], 小韻資料表[[#This Row],[上字表識別號]])</f>
        <v>h</v>
      </c>
      <c r="L189" s="210" t="str" cm="1">
        <f t="array" ref="L189" xml:space="preserve"> INDEX(切語上字資料表[清濁], 小韻資料表[[#This Row],[上字表識別號]])</f>
        <v>次清</v>
      </c>
      <c r="M189" s="223" t="str" cm="1">
        <f t="array" ref="M189" xml:space="preserve"> INDEX(切語上字資料表[發送收], 小韻資料表[[#This Row],[上字表識別號]])</f>
        <v>送氣</v>
      </c>
      <c r="N189" s="205" cm="1">
        <f t="array" ref="N189" xml:space="preserve"> MATCH(TRUE, ISNUMBER( SEARCH( RIGHT(小韻資料表[[#This Row],[切語]],1), 切語下字資料表[切語下字]) ), 0)</f>
        <v>29</v>
      </c>
      <c r="O189" s="207" t="str" cm="1">
        <f t="array" ref="O189" xml:space="preserve"> INDEX(切語下字資料表[韻母], 小韻資料表[[#This Row],[下字表識別號]])</f>
        <v>脂開3</v>
      </c>
      <c r="P189" s="207" t="str" cm="1">
        <f t="array" ref="P189" xml:space="preserve"> INDEX(切語下字資料表[韻母拼音碼], 小韻資料表[[#This Row],[下字表識別號]])</f>
        <v>i</v>
      </c>
      <c r="Q189" s="210" t="str" cm="1">
        <f t="array" ref="Q189" xml:space="preserve"> INDEX(設定表!$C$19:$C$23, INT( LEFT(小韻資料表[[#This Row],[目次編碼]],1) ))</f>
        <v>平</v>
      </c>
      <c r="R189" s="210">
        <f xml:space="preserve">  INDEX(設定表!$C$8:$C$15, MATCH( (RIGHT(小韻資料表[[#This Row],[清濁]]) &amp; 小韻資料表[[#This Row],[調]]), 設定表!$B$8:$B$15, 0))</f>
        <v>1</v>
      </c>
      <c r="S189" s="205" t="s">
        <v>309</v>
      </c>
      <c r="T189" s="205" t="s">
        <v>309</v>
      </c>
      <c r="U189" s="226" t="s">
        <v>309</v>
      </c>
      <c r="V189" s="146" t="s">
        <v>309</v>
      </c>
      <c r="X189" s="135"/>
      <c r="Y189" s="135"/>
      <c r="AA189" s="135"/>
      <c r="AB189" s="134"/>
      <c r="AC189" s="135"/>
      <c r="AD189" s="135"/>
      <c r="AH189" s="135"/>
      <c r="AI189" s="135"/>
    </row>
    <row r="190" spans="1:35" ht="31.5">
      <c r="A190" s="205">
        <v>186</v>
      </c>
      <c r="B190" s="206" t="s">
        <v>2086</v>
      </c>
      <c r="C190" s="207" t="str">
        <f xml:space="preserve"> _xlfn.CONCAT(小韻資料表[[#This Row],[聲母拼音碼]],小韻資料表[[#This Row],[韻母拼音碼]],小韻資料表[[#This Row],[調號]])</f>
        <v>ci1</v>
      </c>
      <c r="D190" s="206" t="s">
        <v>390</v>
      </c>
      <c r="E190" s="208" t="s">
        <v>389</v>
      </c>
      <c r="F190" s="205">
        <v>1</v>
      </c>
      <c r="G190" s="209" t="s">
        <v>2087</v>
      </c>
      <c r="H190" s="205">
        <f xml:space="preserve"> LEN(小韻資料表[[#This Row],[小韻字集]])</f>
        <v>4</v>
      </c>
      <c r="I190" s="205" cm="1">
        <f t="array" ref="I190" xml:space="preserve"> MATCH(TRUE, ISNUMBER( SEARCH( LEFT(小韻資料表[[#This Row],[切語]],1), 切語上字資料表[切語上字]) ), 0)</f>
        <v>30</v>
      </c>
      <c r="J190" s="210" t="str" cm="1">
        <f t="array" ref="J190" xml:space="preserve"> INDEX(切語上字資料表[聲母], 小韻資料表[[#This Row],[上字表識別號]])</f>
        <v>照</v>
      </c>
      <c r="K190" s="210" t="str" cm="1">
        <f t="array" ref="K190" xml:space="preserve"> INDEX(切語上字資料表[聲母拼音碼], 小韻資料表[[#This Row],[上字表識別號]])</f>
        <v>c</v>
      </c>
      <c r="L190" s="210" t="str" cm="1">
        <f t="array" ref="L190" xml:space="preserve"> INDEX(切語上字資料表[清濁], 小韻資料表[[#This Row],[上字表識別號]])</f>
        <v>全清</v>
      </c>
      <c r="M190" s="223" t="str" cm="1">
        <f t="array" ref="M190" xml:space="preserve"> INDEX(切語上字資料表[發送收], 小韻資料表[[#This Row],[上字表識別號]])</f>
        <v>發聲</v>
      </c>
      <c r="N190" s="205" cm="1">
        <f t="array" ref="N190" xml:space="preserve"> MATCH(TRUE, ISNUMBER( SEARCH( RIGHT(小韻資料表[[#This Row],[切語]],1), 切語下字資料表[切語下字]) ), 0)</f>
        <v>37</v>
      </c>
      <c r="O190" s="207" t="str" cm="1">
        <f t="array" ref="O190" xml:space="preserve"> INDEX(切語下字資料表[韻母], 小韻資料表[[#This Row],[下字表識別號]])</f>
        <v>之開3</v>
      </c>
      <c r="P190" s="207" t="str" cm="1">
        <f t="array" ref="P190" xml:space="preserve"> INDEX(切語下字資料表[韻母拼音碼], 小韻資料表[[#This Row],[下字表識別號]])</f>
        <v>i</v>
      </c>
      <c r="Q190" s="210" t="str" cm="1">
        <f t="array" ref="Q190" xml:space="preserve"> INDEX(設定表!$C$19:$C$23, INT( LEFT(小韻資料表[[#This Row],[目次編碼]],1) ))</f>
        <v>平</v>
      </c>
      <c r="R190" s="210">
        <f xml:space="preserve">  INDEX(設定表!$C$8:$C$15, MATCH( (RIGHT(小韻資料表[[#This Row],[清濁]]) &amp; 小韻資料表[[#This Row],[調]]), 設定表!$B$8:$B$15, 0))</f>
        <v>1</v>
      </c>
      <c r="S190" s="205" t="s">
        <v>309</v>
      </c>
      <c r="T190" s="205" t="s">
        <v>309</v>
      </c>
      <c r="U190" s="226" t="s">
        <v>309</v>
      </c>
      <c r="V190" s="147" t="s">
        <v>309</v>
      </c>
      <c r="X190" s="135"/>
      <c r="Y190" s="135"/>
      <c r="AA190" s="135"/>
      <c r="AB190" s="134"/>
      <c r="AC190" s="135"/>
      <c r="AD190" s="135"/>
      <c r="AH190" s="135"/>
      <c r="AI190" s="135"/>
    </row>
    <row r="191" spans="1:35" ht="63">
      <c r="A191" s="205">
        <v>187</v>
      </c>
      <c r="B191" s="206" t="s">
        <v>2088</v>
      </c>
      <c r="C191" s="207" t="str">
        <f xml:space="preserve"> _xlfn.CONCAT(小韻資料表[[#This Row],[聲母拼音碼]],小韻資料表[[#This Row],[韻母拼音碼]],小韻資料表[[#This Row],[調號]])</f>
        <v>Øi5</v>
      </c>
      <c r="D191" s="206" t="s">
        <v>2089</v>
      </c>
      <c r="E191" s="208" t="s">
        <v>389</v>
      </c>
      <c r="F191" s="205">
        <v>2</v>
      </c>
      <c r="G191" s="209" t="s">
        <v>2090</v>
      </c>
      <c r="H191" s="205">
        <f xml:space="preserve"> LEN(小韻資料表[[#This Row],[小韻字集]])</f>
        <v>32</v>
      </c>
      <c r="I191" s="205" cm="1">
        <f t="array" ref="I191" xml:space="preserve"> MATCH(TRUE, ISNUMBER( SEARCH( LEFT(小韻資料表[[#This Row],[切語]],1), 切語上字資料表[切語上字]) ), 0)</f>
        <v>39</v>
      </c>
      <c r="J191" s="210" t="str" cm="1">
        <f t="array" ref="J191" xml:space="preserve"> INDEX(切語上字資料表[聲母], 小韻資料表[[#This Row],[上字表識別號]])</f>
        <v>喻</v>
      </c>
      <c r="K191" s="210" t="str" cm="1">
        <f t="array" ref="K191" xml:space="preserve"> INDEX(切語上字資料表[聲母拼音碼], 小韻資料表[[#This Row],[上字表識別號]])</f>
        <v>Ø</v>
      </c>
      <c r="L191" s="210" t="str" cm="1">
        <f t="array" ref="L191" xml:space="preserve"> INDEX(切語上字資料表[清濁], 小韻資料表[[#This Row],[上字表識別號]])</f>
        <v>次濁</v>
      </c>
      <c r="M191" s="223" t="str" cm="1">
        <f t="array" ref="M191" xml:space="preserve"> INDEX(切語上字資料表[發送收], 小韻資料表[[#This Row],[上字表識別號]])</f>
        <v>發聲</v>
      </c>
      <c r="N191" s="205" cm="1">
        <f t="array" ref="N191" xml:space="preserve"> MATCH(TRUE, ISNUMBER( SEARCH( RIGHT(小韻資料表[[#This Row],[切語]],1), 切語下字資料表[切語下字]) ), 0)</f>
        <v>37</v>
      </c>
      <c r="O191" s="207" t="str" cm="1">
        <f t="array" ref="O191" xml:space="preserve"> INDEX(切語下字資料表[韻母], 小韻資料表[[#This Row],[下字表識別號]])</f>
        <v>之開3</v>
      </c>
      <c r="P191" s="207" t="str" cm="1">
        <f t="array" ref="P191" xml:space="preserve"> INDEX(切語下字資料表[韻母拼音碼], 小韻資料表[[#This Row],[下字表識別號]])</f>
        <v>i</v>
      </c>
      <c r="Q191" s="210" t="str" cm="1">
        <f t="array" ref="Q191" xml:space="preserve"> INDEX(設定表!$C$19:$C$23, INT( LEFT(小韻資料表[[#This Row],[目次編碼]],1) ))</f>
        <v>平</v>
      </c>
      <c r="R191" s="210">
        <f xml:space="preserve">  INDEX(設定表!$C$8:$C$15, MATCH( (RIGHT(小韻資料表[[#This Row],[清濁]]) &amp; 小韻資料表[[#This Row],[調]]), 設定表!$B$8:$B$15, 0))</f>
        <v>5</v>
      </c>
      <c r="S191" s="205" t="s">
        <v>309</v>
      </c>
      <c r="T191" s="205" t="s">
        <v>309</v>
      </c>
      <c r="U191" s="226" t="s">
        <v>309</v>
      </c>
      <c r="V191" s="146" t="s">
        <v>309</v>
      </c>
      <c r="X191" s="135"/>
      <c r="Y191" s="135"/>
      <c r="AA191" s="135"/>
      <c r="AB191" s="134"/>
      <c r="AC191" s="135"/>
      <c r="AD191" s="135"/>
      <c r="AH191" s="135"/>
      <c r="AI191" s="135"/>
    </row>
    <row r="192" spans="1:35" ht="31.5">
      <c r="A192" s="205">
        <v>188</v>
      </c>
      <c r="B192" s="206" t="s">
        <v>2091</v>
      </c>
      <c r="C192" s="207" t="str">
        <f xml:space="preserve"> _xlfn.CONCAT(小韻資料表[[#This Row],[聲母拼音碼]],小韻資料表[[#This Row],[韻母拼音碼]],小韻資料表[[#This Row],[調號]])</f>
        <v>si5</v>
      </c>
      <c r="D192" s="206" t="s">
        <v>2092</v>
      </c>
      <c r="E192" s="208" t="s">
        <v>389</v>
      </c>
      <c r="F192" s="205">
        <v>3</v>
      </c>
      <c r="G192" s="209" t="s">
        <v>2093</v>
      </c>
      <c r="H192" s="205">
        <f xml:space="preserve"> LEN(小韻資料表[[#This Row],[小韻字集]])</f>
        <v>7</v>
      </c>
      <c r="I192" s="205" cm="1">
        <f t="array" ref="I192" xml:space="preserve"> MATCH(TRUE, ISNUMBER( SEARCH( LEFT(小韻資料表[[#This Row],[切語]],1), 切語上字資料表[切語上字]) ), 0)</f>
        <v>34</v>
      </c>
      <c r="J192" s="210" t="str" cm="1">
        <f t="array" ref="J192" xml:space="preserve"> INDEX(切語上字資料表[聲母], 小韻資料表[[#This Row],[上字表識別號]])</f>
        <v>禪</v>
      </c>
      <c r="K192" s="210" t="str" cm="1">
        <f t="array" ref="K192" xml:space="preserve"> INDEX(切語上字資料表[聲母拼音碼], 小韻資料表[[#This Row],[上字表識別號]])</f>
        <v>s</v>
      </c>
      <c r="L192" s="210" t="str" cm="1">
        <f t="array" ref="L192" xml:space="preserve"> INDEX(切語上字資料表[清濁], 小韻資料表[[#This Row],[上字表識別號]])</f>
        <v>全濁</v>
      </c>
      <c r="M192" s="223" cm="1">
        <f t="array" ref="M192" xml:space="preserve"> INDEX(切語上字資料表[發送收], 小韻資料表[[#This Row],[上字表識別號]])</f>
        <v>0</v>
      </c>
      <c r="N192" s="205" cm="1">
        <f t="array" ref="N192" xml:space="preserve"> MATCH(TRUE, ISNUMBER( SEARCH( RIGHT(小韻資料表[[#This Row],[切語]],1), 切語下字資料表[切語下字]) ), 0)</f>
        <v>37</v>
      </c>
      <c r="O192" s="207" t="str" cm="1">
        <f t="array" ref="O192" xml:space="preserve"> INDEX(切語下字資料表[韻母], 小韻資料表[[#This Row],[下字表識別號]])</f>
        <v>之開3</v>
      </c>
      <c r="P192" s="207" t="str" cm="1">
        <f t="array" ref="P192" xml:space="preserve"> INDEX(切語下字資料表[韻母拼音碼], 小韻資料表[[#This Row],[下字表識別號]])</f>
        <v>i</v>
      </c>
      <c r="Q192" s="210" t="str" cm="1">
        <f t="array" ref="Q192" xml:space="preserve"> INDEX(設定表!$C$19:$C$23, INT( LEFT(小韻資料表[[#This Row],[目次編碼]],1) ))</f>
        <v>平</v>
      </c>
      <c r="R192" s="210">
        <f xml:space="preserve">  INDEX(設定表!$C$8:$C$15, MATCH( (RIGHT(小韻資料表[[#This Row],[清濁]]) &amp; 小韻資料表[[#This Row],[調]]), 設定表!$B$8:$B$15, 0))</f>
        <v>5</v>
      </c>
      <c r="S192" s="205" t="s">
        <v>309</v>
      </c>
      <c r="T192" s="205" t="s">
        <v>309</v>
      </c>
      <c r="U192" s="226" t="s">
        <v>309</v>
      </c>
      <c r="V192" s="147" t="s">
        <v>309</v>
      </c>
      <c r="X192" s="135"/>
      <c r="Y192" s="135"/>
      <c r="AA192" s="135"/>
      <c r="AB192" s="134"/>
      <c r="AC192" s="135"/>
      <c r="AD192" s="135"/>
      <c r="AH192" s="135"/>
      <c r="AI192" s="135"/>
    </row>
    <row r="193" spans="1:35" ht="31.5">
      <c r="A193" s="205">
        <v>189</v>
      </c>
      <c r="B193" s="206" t="s">
        <v>2094</v>
      </c>
      <c r="C193" s="207" t="str">
        <f xml:space="preserve"> _xlfn.CONCAT(小韻資料表[[#This Row],[聲母拼音碼]],小韻資料表[[#This Row],[韻母拼音碼]],小韻資料表[[#This Row],[調號]])</f>
        <v>gi5</v>
      </c>
      <c r="D193" s="206" t="s">
        <v>1378</v>
      </c>
      <c r="E193" s="208" t="s">
        <v>389</v>
      </c>
      <c r="F193" s="205">
        <v>4</v>
      </c>
      <c r="G193" s="209" t="s">
        <v>2095</v>
      </c>
      <c r="H193" s="205">
        <f xml:space="preserve"> LEN(小韻資料表[[#This Row],[小韻字集]])</f>
        <v>3</v>
      </c>
      <c r="I193" s="205" cm="1">
        <f t="array" ref="I193" xml:space="preserve"> MATCH(TRUE, ISNUMBER( SEARCH( LEFT(小韻資料表[[#This Row],[切語]],1), 切語上字資料表[切語上字]) ), 0)</f>
        <v>4</v>
      </c>
      <c r="J193" s="210" t="str" cm="1">
        <f t="array" ref="J193" xml:space="preserve"> INDEX(切語上字資料表[聲母], 小韻資料表[[#This Row],[上字表識別號]])</f>
        <v>疑</v>
      </c>
      <c r="K193" s="210" t="str" cm="1">
        <f t="array" ref="K193" xml:space="preserve"> INDEX(切語上字資料表[聲母拼音碼], 小韻資料表[[#This Row],[上字表識別號]])</f>
        <v>g</v>
      </c>
      <c r="L193" s="210" t="str" cm="1">
        <f t="array" ref="L193" xml:space="preserve"> INDEX(切語上字資料表[清濁], 小韻資料表[[#This Row],[上字表識別號]])</f>
        <v>次濁</v>
      </c>
      <c r="M193" s="223" t="str" cm="1">
        <f t="array" ref="M193" xml:space="preserve"> INDEX(切語上字資料表[發送收], 小韻資料表[[#This Row],[上字表識別號]])</f>
        <v>收聲</v>
      </c>
      <c r="N193" s="205" cm="1">
        <f t="array" ref="N193" xml:space="preserve"> MATCH(TRUE, ISNUMBER( SEARCH( RIGHT(小韻資料表[[#This Row],[切語]],1), 切語下字資料表[切語下字]) ), 0)</f>
        <v>21</v>
      </c>
      <c r="O193" s="207" t="str" cm="1">
        <f t="array" ref="O193" xml:space="preserve"> INDEX(切語下字資料表[韻母], 小韻資料表[[#This Row],[下字表識別號]])</f>
        <v>支開3</v>
      </c>
      <c r="P193" s="207" t="str" cm="1">
        <f t="array" ref="P193" xml:space="preserve"> INDEX(切語下字資料表[韻母拼音碼], 小韻資料表[[#This Row],[下字表識別號]])</f>
        <v>i</v>
      </c>
      <c r="Q193" s="210" t="str" cm="1">
        <f t="array" ref="Q193" xml:space="preserve"> INDEX(設定表!$C$19:$C$23, INT( LEFT(小韻資料表[[#This Row],[目次編碼]],1) ))</f>
        <v>平</v>
      </c>
      <c r="R193" s="210">
        <f xml:space="preserve">  INDEX(設定表!$C$8:$C$15, MATCH( (RIGHT(小韻資料表[[#This Row],[清濁]]) &amp; 小韻資料表[[#This Row],[調]]), 設定表!$B$8:$B$15, 0))</f>
        <v>5</v>
      </c>
      <c r="S193" s="205" t="s">
        <v>309</v>
      </c>
      <c r="T193" s="205" t="s">
        <v>309</v>
      </c>
      <c r="U193" s="226" t="s">
        <v>309</v>
      </c>
      <c r="V193" s="146" t="s">
        <v>309</v>
      </c>
      <c r="X193" s="135"/>
      <c r="Y193" s="135"/>
      <c r="AA193" s="135"/>
      <c r="AB193" s="134"/>
      <c r="AC193" s="135"/>
      <c r="AD193" s="135"/>
      <c r="AH193" s="135"/>
      <c r="AI193" s="135"/>
    </row>
    <row r="194" spans="1:35" ht="31.5">
      <c r="A194" s="205">
        <v>190</v>
      </c>
      <c r="B194" s="206" t="s">
        <v>2096</v>
      </c>
      <c r="C194" s="207" t="str">
        <f xml:space="preserve"> _xlfn.CONCAT(小韻資料表[[#This Row],[聲母拼音碼]],小韻資料表[[#This Row],[韻母拼音碼]],小韻資料表[[#This Row],[調號]])</f>
        <v>si1</v>
      </c>
      <c r="D194" s="206" t="s">
        <v>2097</v>
      </c>
      <c r="E194" s="208" t="s">
        <v>389</v>
      </c>
      <c r="F194" s="205">
        <v>5</v>
      </c>
      <c r="G194" s="209" t="s">
        <v>2098</v>
      </c>
      <c r="H194" s="205">
        <f xml:space="preserve"> LEN(小韻資料表[[#This Row],[小韻字集]])</f>
        <v>17</v>
      </c>
      <c r="I194" s="205" cm="1">
        <f t="array" ref="I194" xml:space="preserve"> MATCH(TRUE, ISNUMBER( SEARCH( LEFT(小韻資料表[[#This Row],[切語]],1), 切語上字資料表[切語上字]) ), 0)</f>
        <v>24</v>
      </c>
      <c r="J194" s="210" t="str" cm="1">
        <f t="array" ref="J194" xml:space="preserve"> INDEX(切語上字資料表[聲母], 小韻資料表[[#This Row],[上字表識別號]])</f>
        <v>心</v>
      </c>
      <c r="K194" s="210" t="str" cm="1">
        <f t="array" ref="K194" xml:space="preserve"> INDEX(切語上字資料表[聲母拼音碼], 小韻資料表[[#This Row],[上字表識別號]])</f>
        <v>s</v>
      </c>
      <c r="L194" s="210" t="str" cm="1">
        <f t="array" ref="L194" xml:space="preserve"> INDEX(切語上字資料表[清濁], 小韻資料表[[#This Row],[上字表識別號]])</f>
        <v>全清</v>
      </c>
      <c r="M194" s="223" t="str" cm="1">
        <f t="array" ref="M194" xml:space="preserve"> INDEX(切語上字資料表[發送收], 小韻資料表[[#This Row],[上字表識別號]])</f>
        <v>送氣</v>
      </c>
      <c r="N194" s="205" cm="1">
        <f t="array" ref="N194" xml:space="preserve"> MATCH(TRUE, ISNUMBER( SEARCH( RIGHT(小韻資料表[[#This Row],[切語]],1), 切語下字資料表[切語下字]) ), 0)</f>
        <v>21</v>
      </c>
      <c r="O194" s="207" t="str" cm="1">
        <f t="array" ref="O194" xml:space="preserve"> INDEX(切語下字資料表[韻母], 小韻資料表[[#This Row],[下字表識別號]])</f>
        <v>支開3</v>
      </c>
      <c r="P194" s="207" t="str" cm="1">
        <f t="array" ref="P194" xml:space="preserve"> INDEX(切語下字資料表[韻母拼音碼], 小韻資料表[[#This Row],[下字表識別號]])</f>
        <v>i</v>
      </c>
      <c r="Q194" s="210" t="str" cm="1">
        <f t="array" ref="Q194" xml:space="preserve"> INDEX(設定表!$C$19:$C$23, INT( LEFT(小韻資料表[[#This Row],[目次編碼]],1) ))</f>
        <v>平</v>
      </c>
      <c r="R194" s="210">
        <f xml:space="preserve">  INDEX(設定表!$C$8:$C$15, MATCH( (RIGHT(小韻資料表[[#This Row],[清濁]]) &amp; 小韻資料表[[#This Row],[調]]), 設定表!$B$8:$B$15, 0))</f>
        <v>1</v>
      </c>
      <c r="S194" s="205" t="s">
        <v>309</v>
      </c>
      <c r="T194" s="205" t="s">
        <v>309</v>
      </c>
      <c r="U194" s="226" t="s">
        <v>2099</v>
      </c>
      <c r="V194" s="147" t="s">
        <v>309</v>
      </c>
      <c r="X194" s="135"/>
      <c r="Y194" s="135"/>
      <c r="AA194" s="135"/>
      <c r="AB194" s="134"/>
      <c r="AC194" s="135"/>
      <c r="AD194" s="135"/>
      <c r="AH194" s="135"/>
      <c r="AI194" s="135"/>
    </row>
    <row r="195" spans="1:35" ht="31.5">
      <c r="A195" s="205">
        <v>191</v>
      </c>
      <c r="B195" s="206" t="s">
        <v>2100</v>
      </c>
      <c r="C195" s="207" t="str">
        <f xml:space="preserve"> _xlfn.CONCAT(小韻資料表[[#This Row],[聲母拼音碼]],小韻資料表[[#This Row],[韻母拼音碼]],小韻資料表[[#This Row],[調號]])</f>
        <v>chi1</v>
      </c>
      <c r="D195" s="206" t="s">
        <v>2101</v>
      </c>
      <c r="E195" s="208" t="s">
        <v>389</v>
      </c>
      <c r="F195" s="205">
        <v>6</v>
      </c>
      <c r="G195" s="209" t="s">
        <v>2102</v>
      </c>
      <c r="H195" s="205">
        <f xml:space="preserve"> LEN(小韻資料表[[#This Row],[小韻字集]])</f>
        <v>2</v>
      </c>
      <c r="I195" s="205" cm="1">
        <f t="array" ref="I195" xml:space="preserve"> MATCH(TRUE, ISNUMBER( SEARCH( LEFT(小韻資料表[[#This Row],[切語]],1), 切語上字資料表[切語上字]) ), 0)</f>
        <v>27</v>
      </c>
      <c r="J195" s="210" t="str" cm="1">
        <f t="array" ref="J195" xml:space="preserve"> INDEX(切語上字資料表[聲母], 小韻資料表[[#This Row],[上字表識別號]])</f>
        <v>初</v>
      </c>
      <c r="K195" s="210" t="str" cm="1">
        <f t="array" ref="K195" xml:space="preserve"> INDEX(切語上字資料表[聲母拼音碼], 小韻資料表[[#This Row],[上字表識別號]])</f>
        <v>ch</v>
      </c>
      <c r="L195" s="210" t="str" cm="1">
        <f t="array" ref="L195" xml:space="preserve"> INDEX(切語上字資料表[清濁], 小韻資料表[[#This Row],[上字表識別號]])</f>
        <v>次清</v>
      </c>
      <c r="M195" s="223" t="str" cm="1">
        <f t="array" ref="M195" xml:space="preserve"> INDEX(切語上字資料表[發送收], 小韻資料表[[#This Row],[上字表識別號]])</f>
        <v>送氣</v>
      </c>
      <c r="N195" s="205" cm="1">
        <f t="array" ref="N195" xml:space="preserve"> MATCH(TRUE, ISNUMBER( SEARCH( RIGHT(小韻資料表[[#This Row],[切語]],1), 切語下字資料表[切語下字]) ), 0)</f>
        <v>37</v>
      </c>
      <c r="O195" s="207" t="str" cm="1">
        <f t="array" ref="O195" xml:space="preserve"> INDEX(切語下字資料表[韻母], 小韻資料表[[#This Row],[下字表識別號]])</f>
        <v>之開3</v>
      </c>
      <c r="P195" s="207" t="str" cm="1">
        <f t="array" ref="P195" xml:space="preserve"> INDEX(切語下字資料表[韻母拼音碼], 小韻資料表[[#This Row],[下字表識別號]])</f>
        <v>i</v>
      </c>
      <c r="Q195" s="210" t="str" cm="1">
        <f t="array" ref="Q195" xml:space="preserve"> INDEX(設定表!$C$19:$C$23, INT( LEFT(小韻資料表[[#This Row],[目次編碼]],1) ))</f>
        <v>平</v>
      </c>
      <c r="R195" s="210">
        <f xml:space="preserve">  INDEX(設定表!$C$8:$C$15, MATCH( (RIGHT(小韻資料表[[#This Row],[清濁]]) &amp; 小韻資料表[[#This Row],[調]]), 設定表!$B$8:$B$15, 0))</f>
        <v>1</v>
      </c>
      <c r="S195" s="205" t="s">
        <v>309</v>
      </c>
      <c r="T195" s="205" t="s">
        <v>309</v>
      </c>
      <c r="U195" s="226" t="s">
        <v>309</v>
      </c>
      <c r="V195" s="146" t="s">
        <v>309</v>
      </c>
      <c r="X195" s="135"/>
      <c r="Y195" s="135"/>
      <c r="AA195" s="135"/>
      <c r="AB195" s="134"/>
      <c r="AC195" s="135"/>
      <c r="AD195" s="135"/>
      <c r="AH195" s="135"/>
      <c r="AI195" s="135"/>
    </row>
    <row r="196" spans="1:35" ht="63">
      <c r="A196" s="205">
        <v>192</v>
      </c>
      <c r="B196" s="206" t="s">
        <v>2103</v>
      </c>
      <c r="C196" s="207" t="str">
        <f xml:space="preserve"> _xlfn.CONCAT(小韻資料表[[#This Row],[聲母拼音碼]],小韻資料表[[#This Row],[韻母拼音碼]],小韻資料表[[#This Row],[調號]])</f>
        <v>khi5</v>
      </c>
      <c r="D196" s="206" t="s">
        <v>2104</v>
      </c>
      <c r="E196" s="208" t="s">
        <v>389</v>
      </c>
      <c r="F196" s="205">
        <v>7</v>
      </c>
      <c r="G196" s="209" t="s">
        <v>2105</v>
      </c>
      <c r="H196" s="205">
        <f xml:space="preserve"> LEN(小韻資料表[[#This Row],[小韻字集]])</f>
        <v>34</v>
      </c>
      <c r="I196" s="205" cm="1">
        <f t="array" ref="I196" xml:space="preserve"> MATCH(TRUE, ISNUMBER( SEARCH( LEFT(小韻資料表[[#This Row],[切語]],1), 切語上字資料表[切語上字]) ), 0)</f>
        <v>3</v>
      </c>
      <c r="J196" s="210" t="str" cm="1">
        <f t="array" ref="J196" xml:space="preserve"> INDEX(切語上字資料表[聲母], 小韻資料表[[#This Row],[上字表識別號]])</f>
        <v>群</v>
      </c>
      <c r="K196" s="210" t="str" cm="1">
        <f t="array" ref="K196" xml:space="preserve"> INDEX(切語上字資料表[聲母拼音碼], 小韻資料表[[#This Row],[上字表識別號]])</f>
        <v>kh</v>
      </c>
      <c r="L196" s="210" t="str" cm="1">
        <f t="array" ref="L196" xml:space="preserve"> INDEX(切語上字資料表[清濁], 小韻資料表[[#This Row],[上字表識別號]])</f>
        <v>全濁</v>
      </c>
      <c r="M196" s="223" cm="1">
        <f t="array" ref="M196" xml:space="preserve"> INDEX(切語上字資料表[發送收], 小韻資料表[[#This Row],[上字表識別號]])</f>
        <v>0</v>
      </c>
      <c r="N196" s="205" cm="1">
        <f t="array" ref="N196" xml:space="preserve"> MATCH(TRUE, ISNUMBER( SEARCH( RIGHT(小韻資料表[[#This Row],[切語]],1), 切語下字資料表[切語下字]) ), 0)</f>
        <v>37</v>
      </c>
      <c r="O196" s="207" t="str" cm="1">
        <f t="array" ref="O196" xml:space="preserve"> INDEX(切語下字資料表[韻母], 小韻資料表[[#This Row],[下字表識別號]])</f>
        <v>之開3</v>
      </c>
      <c r="P196" s="207" t="str" cm="1">
        <f t="array" ref="P196" xml:space="preserve"> INDEX(切語下字資料表[韻母拼音碼], 小韻資料表[[#This Row],[下字表識別號]])</f>
        <v>i</v>
      </c>
      <c r="Q196" s="210" t="str" cm="1">
        <f t="array" ref="Q196" xml:space="preserve"> INDEX(設定表!$C$19:$C$23, INT( LEFT(小韻資料表[[#This Row],[目次編碼]],1) ))</f>
        <v>平</v>
      </c>
      <c r="R196" s="210">
        <f xml:space="preserve">  INDEX(設定表!$C$8:$C$15, MATCH( (RIGHT(小韻資料表[[#This Row],[清濁]]) &amp; 小韻資料表[[#This Row],[調]]), 設定表!$B$8:$B$15, 0))</f>
        <v>5</v>
      </c>
      <c r="S196" s="205" t="s">
        <v>309</v>
      </c>
      <c r="T196" s="205" t="s">
        <v>309</v>
      </c>
      <c r="U196" s="226" t="s">
        <v>2106</v>
      </c>
      <c r="V196" s="147" t="s">
        <v>309</v>
      </c>
      <c r="X196" s="135"/>
      <c r="Y196" s="135"/>
      <c r="AA196" s="135"/>
      <c r="AB196" s="134"/>
      <c r="AC196" s="135"/>
      <c r="AD196" s="135"/>
      <c r="AH196" s="135"/>
      <c r="AI196" s="135"/>
    </row>
    <row r="197" spans="1:35" ht="31.5">
      <c r="A197" s="205">
        <v>193</v>
      </c>
      <c r="B197" s="206" t="s">
        <v>2107</v>
      </c>
      <c r="C197" s="207" t="str">
        <f xml:space="preserve"> _xlfn.CONCAT(小韻資料表[[#This Row],[聲母拼音碼]],小韻資料表[[#This Row],[韻母拼音碼]],小韻資料表[[#This Row],[調號]])</f>
        <v>si1</v>
      </c>
      <c r="D197" s="206" t="s">
        <v>2108</v>
      </c>
      <c r="E197" s="208" t="s">
        <v>389</v>
      </c>
      <c r="F197" s="205">
        <v>8</v>
      </c>
      <c r="G197" s="209" t="s">
        <v>2109</v>
      </c>
      <c r="H197" s="205">
        <f xml:space="preserve"> LEN(小韻資料表[[#This Row],[小韻字集]])</f>
        <v>7</v>
      </c>
      <c r="I197" s="205" cm="1">
        <f t="array" ref="I197" xml:space="preserve"> MATCH(TRUE, ISNUMBER( SEARCH( LEFT(小韻資料表[[#This Row],[切語]],1), 切語上字資料表[切語上字]) ), 0)</f>
        <v>33</v>
      </c>
      <c r="J197" s="210" t="str" cm="1">
        <f t="array" ref="J197" xml:space="preserve"> INDEX(切語上字資料表[聲母], 小韻資料表[[#This Row],[上字表識別號]])</f>
        <v>審</v>
      </c>
      <c r="K197" s="210" t="str" cm="1">
        <f t="array" ref="K197" xml:space="preserve"> INDEX(切語上字資料表[聲母拼音碼], 小韻資料表[[#This Row],[上字表識別號]])</f>
        <v>s</v>
      </c>
      <c r="L197" s="210" t="str" cm="1">
        <f t="array" ref="L197" xml:space="preserve"> INDEX(切語上字資料表[清濁], 小韻資料表[[#This Row],[上字表識別號]])</f>
        <v>全清</v>
      </c>
      <c r="M197" s="223" t="str" cm="1">
        <f t="array" ref="M197" xml:space="preserve"> INDEX(切語上字資料表[發送收], 小韻資料表[[#This Row],[上字表識別號]])</f>
        <v>送氣</v>
      </c>
      <c r="N197" s="205" cm="1">
        <f t="array" ref="N197" xml:space="preserve"> MATCH(TRUE, ISNUMBER( SEARCH( RIGHT(小韻資料表[[#This Row],[切語]],1), 切語下字資料表[切語下字]) ), 0)</f>
        <v>37</v>
      </c>
      <c r="O197" s="207" t="str" cm="1">
        <f t="array" ref="O197" xml:space="preserve"> INDEX(切語下字資料表[韻母], 小韻資料表[[#This Row],[下字表識別號]])</f>
        <v>之開3</v>
      </c>
      <c r="P197" s="207" t="str" cm="1">
        <f t="array" ref="P197" xml:space="preserve"> INDEX(切語下字資料表[韻母拼音碼], 小韻資料表[[#This Row],[下字表識別號]])</f>
        <v>i</v>
      </c>
      <c r="Q197" s="210" t="str" cm="1">
        <f t="array" ref="Q197" xml:space="preserve"> INDEX(設定表!$C$19:$C$23, INT( LEFT(小韻資料表[[#This Row],[目次編碼]],1) ))</f>
        <v>平</v>
      </c>
      <c r="R197" s="210">
        <f xml:space="preserve">  INDEX(設定表!$C$8:$C$15, MATCH( (RIGHT(小韻資料表[[#This Row],[清濁]]) &amp; 小韻資料表[[#This Row],[調]]), 設定表!$B$8:$B$15, 0))</f>
        <v>1</v>
      </c>
      <c r="S197" s="205" t="s">
        <v>309</v>
      </c>
      <c r="T197" s="205" t="s">
        <v>309</v>
      </c>
      <c r="U197" s="226" t="s">
        <v>309</v>
      </c>
      <c r="V197" s="146" t="s">
        <v>309</v>
      </c>
      <c r="X197" s="135"/>
      <c r="Y197" s="135"/>
      <c r="AA197" s="135"/>
      <c r="AB197" s="134"/>
      <c r="AC197" s="135"/>
      <c r="AD197" s="135"/>
      <c r="AH197" s="135"/>
      <c r="AI197" s="135"/>
    </row>
    <row r="198" spans="1:35" ht="63">
      <c r="A198" s="205">
        <v>194</v>
      </c>
      <c r="B198" s="206" t="s">
        <v>2110</v>
      </c>
      <c r="C198" s="207" t="str">
        <f xml:space="preserve"> _xlfn.CONCAT(小韻資料表[[#This Row],[聲母拼音碼]],小韻資料表[[#This Row],[韻母拼音碼]],小韻資料表[[#This Row],[調號]])</f>
        <v>ji5</v>
      </c>
      <c r="D198" s="206" t="s">
        <v>2111</v>
      </c>
      <c r="E198" s="208" t="s">
        <v>389</v>
      </c>
      <c r="F198" s="205">
        <v>9</v>
      </c>
      <c r="G198" s="209" t="s">
        <v>2112</v>
      </c>
      <c r="H198" s="205">
        <f xml:space="preserve"> LEN(小韻資料表[[#This Row],[小韻字集]])</f>
        <v>27</v>
      </c>
      <c r="I198" s="205" cm="1">
        <f t="array" ref="I198" xml:space="preserve"> MATCH(TRUE, ISNUMBER( SEARCH( LEFT(小韻資料表[[#This Row],[切語]],1), 切語上字資料表[切語上字]) ), 0)</f>
        <v>41</v>
      </c>
      <c r="J198" s="210" t="str" cm="1">
        <f t="array" ref="J198" xml:space="preserve"> INDEX(切語上字資料表[聲母], 小韻資料表[[#This Row],[上字表識別號]])</f>
        <v>日</v>
      </c>
      <c r="K198" s="210" t="str" cm="1">
        <f t="array" ref="K198" xml:space="preserve"> INDEX(切語上字資料表[聲母拼音碼], 小韻資料表[[#This Row],[上字表識別號]])</f>
        <v>j</v>
      </c>
      <c r="L198" s="210" t="str" cm="1">
        <f t="array" ref="L198" xml:space="preserve"> INDEX(切語上字資料表[清濁], 小韻資料表[[#This Row],[上字表識別號]])</f>
        <v>次濁</v>
      </c>
      <c r="M198" s="223" t="str" cm="1">
        <f t="array" ref="M198" xml:space="preserve"> INDEX(切語上字資料表[發送收], 小韻資料表[[#This Row],[上字表識別號]])</f>
        <v>收聲</v>
      </c>
      <c r="N198" s="205" cm="1">
        <f t="array" ref="N198" xml:space="preserve"> MATCH(TRUE, ISNUMBER( SEARCH( RIGHT(小韻資料表[[#This Row],[切語]],1), 切語下字資料表[切語下字]) ), 0)</f>
        <v>37</v>
      </c>
      <c r="O198" s="207" t="str" cm="1">
        <f t="array" ref="O198" xml:space="preserve"> INDEX(切語下字資料表[韻母], 小韻資料表[[#This Row],[下字表識別號]])</f>
        <v>之開3</v>
      </c>
      <c r="P198" s="207" t="str" cm="1">
        <f t="array" ref="P198" xml:space="preserve"> INDEX(切語下字資料表[韻母拼音碼], 小韻資料表[[#This Row],[下字表識別號]])</f>
        <v>i</v>
      </c>
      <c r="Q198" s="210" t="str" cm="1">
        <f t="array" ref="Q198" xml:space="preserve"> INDEX(設定表!$C$19:$C$23, INT( LEFT(小韻資料表[[#This Row],[目次編碼]],1) ))</f>
        <v>平</v>
      </c>
      <c r="R198" s="210">
        <f xml:space="preserve">  INDEX(設定表!$C$8:$C$15, MATCH( (RIGHT(小韻資料表[[#This Row],[清濁]]) &amp; 小韻資料表[[#This Row],[調]]), 設定表!$B$8:$B$15, 0))</f>
        <v>5</v>
      </c>
      <c r="S198" s="205" t="s">
        <v>309</v>
      </c>
      <c r="T198" s="205" t="s">
        <v>309</v>
      </c>
      <c r="U198" s="226" t="s">
        <v>309</v>
      </c>
      <c r="V198" s="147" t="s">
        <v>309</v>
      </c>
      <c r="X198" s="135"/>
      <c r="Y198" s="135"/>
      <c r="AA198" s="135"/>
      <c r="AB198" s="134"/>
      <c r="AC198" s="135"/>
      <c r="AD198" s="135"/>
      <c r="AH198" s="135"/>
      <c r="AI198" s="135"/>
    </row>
    <row r="199" spans="1:35" ht="31.5">
      <c r="A199" s="205">
        <v>195</v>
      </c>
      <c r="B199" s="206" t="s">
        <v>2113</v>
      </c>
      <c r="C199" s="207" t="str">
        <f xml:space="preserve"> _xlfn.CONCAT(小韻資料表[[#This Row],[聲母拼音碼]],小韻資料表[[#This Row],[韻母拼音碼]],小韻資料表[[#This Row],[調號]])</f>
        <v>khi1</v>
      </c>
      <c r="D199" s="206" t="s">
        <v>2114</v>
      </c>
      <c r="E199" s="208" t="s">
        <v>389</v>
      </c>
      <c r="F199" s="205">
        <v>10</v>
      </c>
      <c r="G199" s="209" t="s">
        <v>2115</v>
      </c>
      <c r="H199" s="205">
        <f xml:space="preserve"> LEN(小韻資料表[[#This Row],[小韻字集]])</f>
        <v>14</v>
      </c>
      <c r="I199" s="205" cm="1">
        <f t="array" ref="I199" xml:space="preserve"> MATCH(TRUE, ISNUMBER( SEARCH( LEFT(小韻資料表[[#This Row],[切語]],1), 切語上字資料表[切語上字]) ), 0)</f>
        <v>2</v>
      </c>
      <c r="J199" s="210" t="str" cm="1">
        <f t="array" ref="J199" xml:space="preserve"> INDEX(切語上字資料表[聲母], 小韻資料表[[#This Row],[上字表識別號]])</f>
        <v>溪</v>
      </c>
      <c r="K199" s="210" t="str" cm="1">
        <f t="array" ref="K199" xml:space="preserve"> INDEX(切語上字資料表[聲母拼音碼], 小韻資料表[[#This Row],[上字表識別號]])</f>
        <v>kh</v>
      </c>
      <c r="L199" s="210" t="str" cm="1">
        <f t="array" ref="L199" xml:space="preserve"> INDEX(切語上字資料表[清濁], 小韻資料表[[#This Row],[上字表識別號]])</f>
        <v>次清</v>
      </c>
      <c r="M199" s="223" t="str" cm="1">
        <f t="array" ref="M199" xml:space="preserve"> INDEX(切語上字資料表[發送收], 小韻資料表[[#This Row],[上字表識別號]])</f>
        <v>送氣</v>
      </c>
      <c r="N199" s="205" cm="1">
        <f t="array" ref="N199" xml:space="preserve"> MATCH(TRUE, ISNUMBER( SEARCH( RIGHT(小韻資料表[[#This Row],[切語]],1), 切語下字資料表[切語下字]) ), 0)</f>
        <v>21</v>
      </c>
      <c r="O199" s="207" t="str" cm="1">
        <f t="array" ref="O199" xml:space="preserve"> INDEX(切語下字資料表[韻母], 小韻資料表[[#This Row],[下字表識別號]])</f>
        <v>支開3</v>
      </c>
      <c r="P199" s="207" t="str" cm="1">
        <f t="array" ref="P199" xml:space="preserve"> INDEX(切語下字資料表[韻母拼音碼], 小韻資料表[[#This Row],[下字表識別號]])</f>
        <v>i</v>
      </c>
      <c r="Q199" s="210" t="str" cm="1">
        <f t="array" ref="Q199" xml:space="preserve"> INDEX(設定表!$C$19:$C$23, INT( LEFT(小韻資料表[[#This Row],[目次編碼]],1) ))</f>
        <v>平</v>
      </c>
      <c r="R199" s="210">
        <f xml:space="preserve">  INDEX(設定表!$C$8:$C$15, MATCH( (RIGHT(小韻資料表[[#This Row],[清濁]]) &amp; 小韻資料表[[#This Row],[調]]), 設定表!$B$8:$B$15, 0))</f>
        <v>1</v>
      </c>
      <c r="S199" s="205" t="s">
        <v>309</v>
      </c>
      <c r="T199" s="205" t="s">
        <v>309</v>
      </c>
      <c r="U199" s="226" t="s">
        <v>309</v>
      </c>
      <c r="V199" s="146" t="s">
        <v>309</v>
      </c>
      <c r="X199" s="135"/>
      <c r="Y199" s="135"/>
      <c r="AA199" s="135"/>
      <c r="AB199" s="134"/>
      <c r="AC199" s="135"/>
      <c r="AD199" s="135"/>
      <c r="AH199" s="135"/>
      <c r="AI199" s="135"/>
    </row>
    <row r="200" spans="1:35" ht="31.5">
      <c r="A200" s="205">
        <v>196</v>
      </c>
      <c r="B200" s="206" t="s">
        <v>2116</v>
      </c>
      <c r="C200" s="207" t="str">
        <f xml:space="preserve"> _xlfn.CONCAT(小韻資料表[[#This Row],[聲母拼音碼]],小韻資料表[[#This Row],[韻母拼音碼]],小韻資料表[[#This Row],[調號]])</f>
        <v>ki1</v>
      </c>
      <c r="D200" s="206" t="s">
        <v>2117</v>
      </c>
      <c r="E200" s="208" t="s">
        <v>389</v>
      </c>
      <c r="F200" s="205">
        <v>11</v>
      </c>
      <c r="G200" s="209" t="s">
        <v>2118</v>
      </c>
      <c r="H200" s="205">
        <f xml:space="preserve"> LEN(小韻資料表[[#This Row],[小韻字集]])</f>
        <v>12</v>
      </c>
      <c r="I200" s="205" cm="1">
        <f t="array" ref="I200" xml:space="preserve"> MATCH(TRUE, ISNUMBER( SEARCH( LEFT(小韻資料表[[#This Row],[切語]],1), 切語上字資料表[切語上字]) ), 0)</f>
        <v>1</v>
      </c>
      <c r="J200" s="210" t="str" cm="1">
        <f t="array" ref="J200" xml:space="preserve"> INDEX(切語上字資料表[聲母], 小韻資料表[[#This Row],[上字表識別號]])</f>
        <v>見</v>
      </c>
      <c r="K200" s="210" t="str" cm="1">
        <f t="array" ref="K200" xml:space="preserve"> INDEX(切語上字資料表[聲母拼音碼], 小韻資料表[[#This Row],[上字表識別號]])</f>
        <v>k</v>
      </c>
      <c r="L200" s="210" t="str" cm="1">
        <f t="array" ref="L200" xml:space="preserve"> INDEX(切語上字資料表[清濁], 小韻資料表[[#This Row],[上字表識別號]])</f>
        <v>全清</v>
      </c>
      <c r="M200" s="223" t="str" cm="1">
        <f t="array" ref="M200" xml:space="preserve"> INDEX(切語上字資料表[發送收], 小韻資料表[[#This Row],[上字表識別號]])</f>
        <v>發聲</v>
      </c>
      <c r="N200" s="205" cm="1">
        <f t="array" ref="N200" xml:space="preserve"> MATCH(TRUE, ISNUMBER( SEARCH( RIGHT(小韻資料表[[#This Row],[切語]],1), 切語下字資料表[切語下字]) ), 0)</f>
        <v>37</v>
      </c>
      <c r="O200" s="207" t="str" cm="1">
        <f t="array" ref="O200" xml:space="preserve"> INDEX(切語下字資料表[韻母], 小韻資料表[[#This Row],[下字表識別號]])</f>
        <v>之開3</v>
      </c>
      <c r="P200" s="207" t="str" cm="1">
        <f t="array" ref="P200" xml:space="preserve"> INDEX(切語下字資料表[韻母拼音碼], 小韻資料表[[#This Row],[下字表識別號]])</f>
        <v>i</v>
      </c>
      <c r="Q200" s="210" t="str" cm="1">
        <f t="array" ref="Q200" xml:space="preserve"> INDEX(設定表!$C$19:$C$23, INT( LEFT(小韻資料表[[#This Row],[目次編碼]],1) ))</f>
        <v>平</v>
      </c>
      <c r="R200" s="210">
        <f xml:space="preserve">  INDEX(設定表!$C$8:$C$15, MATCH( (RIGHT(小韻資料表[[#This Row],[清濁]]) &amp; 小韻資料表[[#This Row],[調]]), 設定表!$B$8:$B$15, 0))</f>
        <v>1</v>
      </c>
      <c r="S200" s="205" t="s">
        <v>309</v>
      </c>
      <c r="T200" s="205" t="s">
        <v>309</v>
      </c>
      <c r="U200" s="226" t="s">
        <v>2119</v>
      </c>
      <c r="V200" s="147" t="s">
        <v>309</v>
      </c>
      <c r="X200" s="135"/>
      <c r="Y200" s="135"/>
      <c r="AA200" s="135"/>
      <c r="AB200" s="134"/>
      <c r="AC200" s="135"/>
      <c r="AD200" s="135"/>
      <c r="AH200" s="135"/>
      <c r="AI200" s="135"/>
    </row>
    <row r="201" spans="1:35" ht="31.5">
      <c r="A201" s="205">
        <v>197</v>
      </c>
      <c r="B201" s="206" t="s">
        <v>2120</v>
      </c>
      <c r="C201" s="207" t="str">
        <f xml:space="preserve"> _xlfn.CONCAT(小韻資料表[[#This Row],[聲母拼音碼]],小韻資料表[[#This Row],[韻母拼音碼]],小韻資料表[[#This Row],[調號]])</f>
        <v>si5</v>
      </c>
      <c r="D201" s="206" t="s">
        <v>2121</v>
      </c>
      <c r="E201" s="208" t="s">
        <v>389</v>
      </c>
      <c r="F201" s="205">
        <v>12</v>
      </c>
      <c r="G201" s="209" t="s">
        <v>2122</v>
      </c>
      <c r="H201" s="205">
        <f xml:space="preserve"> LEN(小韻資料表[[#This Row],[小韻字集]])</f>
        <v>8</v>
      </c>
      <c r="I201" s="205" cm="1">
        <f t="array" ref="I201" xml:space="preserve"> MATCH(TRUE, ISNUMBER( SEARCH( LEFT(小韻資料表[[#This Row],[切語]],1), 切語上字資料表[切語上字]) ), 0)</f>
        <v>25</v>
      </c>
      <c r="J201" s="210" t="str" cm="1">
        <f t="array" ref="J201" xml:space="preserve"> INDEX(切語上字資料表[聲母], 小韻資料表[[#This Row],[上字表識別號]])</f>
        <v>邪</v>
      </c>
      <c r="K201" s="210" t="str" cm="1">
        <f t="array" ref="K201" xml:space="preserve"> INDEX(切語上字資料表[聲母拼音碼], 小韻資料表[[#This Row],[上字表識別號]])</f>
        <v>s</v>
      </c>
      <c r="L201" s="210" t="str" cm="1">
        <f t="array" ref="L201" xml:space="preserve"> INDEX(切語上字資料表[清濁], 小韻資料表[[#This Row],[上字表識別號]])</f>
        <v>全濁</v>
      </c>
      <c r="M201" s="223" t="str" cm="1">
        <f t="array" ref="M201" xml:space="preserve"> INDEX(切語上字資料表[發送收], 小韻資料表[[#This Row],[上字表識別號]])</f>
        <v>送氣</v>
      </c>
      <c r="N201" s="205" cm="1">
        <f t="array" ref="N201" xml:space="preserve"> MATCH(TRUE, ISNUMBER( SEARCH( RIGHT(小韻資料表[[#This Row],[切語]],1), 切語下字資料表[切語下字]) ), 0)</f>
        <v>21</v>
      </c>
      <c r="O201" s="207" t="str" cm="1">
        <f t="array" ref="O201" xml:space="preserve"> INDEX(切語下字資料表[韻母], 小韻資料表[[#This Row],[下字表識別號]])</f>
        <v>支開3</v>
      </c>
      <c r="P201" s="207" t="str" cm="1">
        <f t="array" ref="P201" xml:space="preserve"> INDEX(切語下字資料表[韻母拼音碼], 小韻資料表[[#This Row],[下字表識別號]])</f>
        <v>i</v>
      </c>
      <c r="Q201" s="210" t="str" cm="1">
        <f t="array" ref="Q201" xml:space="preserve"> INDEX(設定表!$C$19:$C$23, INT( LEFT(小韻資料表[[#This Row],[目次編碼]],1) ))</f>
        <v>平</v>
      </c>
      <c r="R201" s="210">
        <f xml:space="preserve">  INDEX(設定表!$C$8:$C$15, MATCH( (RIGHT(小韻資料表[[#This Row],[清濁]]) &amp; 小韻資料表[[#This Row],[調]]), 設定表!$B$8:$B$15, 0))</f>
        <v>5</v>
      </c>
      <c r="S201" s="205" t="s">
        <v>2123</v>
      </c>
      <c r="T201" s="205" t="s">
        <v>309</v>
      </c>
      <c r="U201" s="226" t="s">
        <v>309</v>
      </c>
      <c r="V201" s="146" t="s">
        <v>309</v>
      </c>
      <c r="X201" s="135"/>
      <c r="Y201" s="135"/>
      <c r="AA201" s="135"/>
      <c r="AB201" s="134"/>
      <c r="AC201" s="135"/>
      <c r="AD201" s="135"/>
      <c r="AH201" s="135"/>
      <c r="AI201" s="135"/>
    </row>
    <row r="202" spans="1:35" ht="63">
      <c r="A202" s="205">
        <v>198</v>
      </c>
      <c r="B202" s="206" t="s">
        <v>2124</v>
      </c>
      <c r="C202" s="207" t="str">
        <f xml:space="preserve"> _xlfn.CONCAT(小韻資料表[[#This Row],[聲母拼音碼]],小韻資料表[[#This Row],[韻母拼音碼]],小韻資料表[[#This Row],[調號]])</f>
        <v>li5</v>
      </c>
      <c r="D202" s="206" t="s">
        <v>2125</v>
      </c>
      <c r="E202" s="208" t="s">
        <v>389</v>
      </c>
      <c r="F202" s="205">
        <v>13</v>
      </c>
      <c r="G202" s="209" t="s">
        <v>2126</v>
      </c>
      <c r="H202" s="205">
        <f xml:space="preserve"> LEN(小韻資料表[[#This Row],[小韻字集]])</f>
        <v>26</v>
      </c>
      <c r="I202" s="205" cm="1">
        <f t="array" ref="I202" xml:space="preserve"> MATCH(TRUE, ISNUMBER( SEARCH( LEFT(小韻資料表[[#This Row],[切語]],1), 切語上字資料表[切語上字]) ), 0)</f>
        <v>40</v>
      </c>
      <c r="J202" s="210" t="str" cm="1">
        <f t="array" ref="J202" xml:space="preserve"> INDEX(切語上字資料表[聲母], 小韻資料表[[#This Row],[上字表識別號]])</f>
        <v>來</v>
      </c>
      <c r="K202" s="210" t="str" cm="1">
        <f t="array" ref="K202" xml:space="preserve"> INDEX(切語上字資料表[聲母拼音碼], 小韻資料表[[#This Row],[上字表識別號]])</f>
        <v>l</v>
      </c>
      <c r="L202" s="210" t="str" cm="1">
        <f t="array" ref="L202" xml:space="preserve"> INDEX(切語上字資料表[清濁], 小韻資料表[[#This Row],[上字表識別號]])</f>
        <v>次濁</v>
      </c>
      <c r="M202" s="223" t="str" cm="1">
        <f t="array" ref="M202" xml:space="preserve"> INDEX(切語上字資料表[發送收], 小韻資料表[[#This Row],[上字表識別號]])</f>
        <v>收聲</v>
      </c>
      <c r="N202" s="205" cm="1">
        <f t="array" ref="N202" xml:space="preserve"> MATCH(TRUE, ISNUMBER( SEARCH( RIGHT(小韻資料表[[#This Row],[切語]],1), 切語下字資料表[切語下字]) ), 0)</f>
        <v>37</v>
      </c>
      <c r="O202" s="207" t="str" cm="1">
        <f t="array" ref="O202" xml:space="preserve"> INDEX(切語下字資料表[韻母], 小韻資料表[[#This Row],[下字表識別號]])</f>
        <v>之開3</v>
      </c>
      <c r="P202" s="207" t="str" cm="1">
        <f t="array" ref="P202" xml:space="preserve"> INDEX(切語下字資料表[韻母拼音碼], 小韻資料表[[#This Row],[下字表識別號]])</f>
        <v>i</v>
      </c>
      <c r="Q202" s="210" t="str" cm="1">
        <f t="array" ref="Q202" xml:space="preserve"> INDEX(設定表!$C$19:$C$23, INT( LEFT(小韻資料表[[#This Row],[目次編碼]],1) ))</f>
        <v>平</v>
      </c>
      <c r="R202" s="210">
        <f xml:space="preserve">  INDEX(設定表!$C$8:$C$15, MATCH( (RIGHT(小韻資料表[[#This Row],[清濁]]) &amp; 小韻資料表[[#This Row],[調]]), 設定表!$B$8:$B$15, 0))</f>
        <v>5</v>
      </c>
      <c r="S202" s="205" t="s">
        <v>309</v>
      </c>
      <c r="T202" s="205" t="s">
        <v>309</v>
      </c>
      <c r="U202" s="226" t="s">
        <v>2127</v>
      </c>
      <c r="V202" s="147" t="s">
        <v>309</v>
      </c>
      <c r="X202" s="135"/>
      <c r="Y202" s="135"/>
      <c r="AA202" s="135"/>
      <c r="AB202" s="134"/>
      <c r="AC202" s="135"/>
      <c r="AD202" s="135"/>
      <c r="AH202" s="135"/>
      <c r="AI202" s="135"/>
    </row>
    <row r="203" spans="1:35" ht="31.5">
      <c r="A203" s="205">
        <v>199</v>
      </c>
      <c r="B203" s="206" t="s">
        <v>2128</v>
      </c>
      <c r="C203" s="207" t="str">
        <f xml:space="preserve"> _xlfn.CONCAT(小韻資料表[[#This Row],[聲母拼音碼]],小韻資料表[[#This Row],[韻母拼音碼]],小韻資料表[[#This Row],[調號]])</f>
        <v>ci1</v>
      </c>
      <c r="D203" s="206" t="s">
        <v>2129</v>
      </c>
      <c r="E203" s="208" t="s">
        <v>389</v>
      </c>
      <c r="F203" s="205">
        <v>14</v>
      </c>
      <c r="G203" s="209" t="s">
        <v>2130</v>
      </c>
      <c r="H203" s="205">
        <f xml:space="preserve"> LEN(小韻資料表[[#This Row],[小韻字集]])</f>
        <v>17</v>
      </c>
      <c r="I203" s="205" cm="1">
        <f t="array" ref="I203" xml:space="preserve"> MATCH(TRUE, ISNUMBER( SEARCH( LEFT(小韻資料表[[#This Row],[切語]],1), 切語上字資料表[切語上字]) ), 0)</f>
        <v>26</v>
      </c>
      <c r="J203" s="210" t="str" cm="1">
        <f t="array" ref="J203" xml:space="preserve"> INDEX(切語上字資料表[聲母], 小韻資料表[[#This Row],[上字表識別號]])</f>
        <v>莊</v>
      </c>
      <c r="K203" s="210" t="str" cm="1">
        <f t="array" ref="K203" xml:space="preserve"> INDEX(切語上字資料表[聲母拼音碼], 小韻資料表[[#This Row],[上字表識別號]])</f>
        <v>c</v>
      </c>
      <c r="L203" s="210" t="str" cm="1">
        <f t="array" ref="L203" xml:space="preserve"> INDEX(切語上字資料表[清濁], 小韻資料表[[#This Row],[上字表識別號]])</f>
        <v>全清</v>
      </c>
      <c r="M203" s="223" t="str" cm="1">
        <f t="array" ref="M203" xml:space="preserve"> INDEX(切語上字資料表[發送收], 小韻資料表[[#This Row],[上字表識別號]])</f>
        <v>發聲</v>
      </c>
      <c r="N203" s="205" cm="1">
        <f t="array" ref="N203" xml:space="preserve"> MATCH(TRUE, ISNUMBER( SEARCH( RIGHT(小韻資料表[[#This Row],[切語]],1), 切語下字資料表[切語下字]) ), 0)</f>
        <v>37</v>
      </c>
      <c r="O203" s="207" t="str" cm="1">
        <f t="array" ref="O203" xml:space="preserve"> INDEX(切語下字資料表[韻母], 小韻資料表[[#This Row],[下字表識別號]])</f>
        <v>之開3</v>
      </c>
      <c r="P203" s="207" t="str" cm="1">
        <f t="array" ref="P203" xml:space="preserve"> INDEX(切語下字資料表[韻母拼音碼], 小韻資料表[[#This Row],[下字表識別號]])</f>
        <v>i</v>
      </c>
      <c r="Q203" s="210" t="str" cm="1">
        <f t="array" ref="Q203" xml:space="preserve"> INDEX(設定表!$C$19:$C$23, INT( LEFT(小韻資料表[[#This Row],[目次編碼]],1) ))</f>
        <v>平</v>
      </c>
      <c r="R203" s="210">
        <f xml:space="preserve">  INDEX(設定表!$C$8:$C$15, MATCH( (RIGHT(小韻資料表[[#This Row],[清濁]]) &amp; 小韻資料表[[#This Row],[調]]), 設定表!$B$8:$B$15, 0))</f>
        <v>1</v>
      </c>
      <c r="S203" s="205" t="s">
        <v>309</v>
      </c>
      <c r="T203" s="205" t="s">
        <v>309</v>
      </c>
      <c r="U203" s="226" t="s">
        <v>2131</v>
      </c>
      <c r="V203" s="146" t="s">
        <v>309</v>
      </c>
      <c r="X203" s="135"/>
      <c r="Y203" s="135"/>
      <c r="AA203" s="135"/>
      <c r="AB203" s="134"/>
      <c r="AC203" s="135"/>
      <c r="AD203" s="135"/>
      <c r="AH203" s="135"/>
      <c r="AI203" s="135"/>
    </row>
    <row r="204" spans="1:35" ht="31.5">
      <c r="A204" s="205">
        <v>200</v>
      </c>
      <c r="B204" s="206" t="s">
        <v>2132</v>
      </c>
      <c r="C204" s="207" t="str">
        <f xml:space="preserve"> _xlfn.CONCAT(小韻資料表[[#This Row],[聲母拼音碼]],小韻資料表[[#This Row],[韻母拼音碼]],小韻資料表[[#This Row],[調號]])</f>
        <v>hi1</v>
      </c>
      <c r="D204" s="206" t="s">
        <v>2133</v>
      </c>
      <c r="E204" s="208" t="s">
        <v>389</v>
      </c>
      <c r="F204" s="205">
        <v>15</v>
      </c>
      <c r="G204" s="209" t="s">
        <v>2134</v>
      </c>
      <c r="H204" s="205">
        <f xml:space="preserve"> LEN(小韻資料表[[#This Row],[小韻字集]])</f>
        <v>17</v>
      </c>
      <c r="I204" s="205" cm="1">
        <f t="array" ref="I204" xml:space="preserve"> MATCH(TRUE, ISNUMBER( SEARCH( LEFT(小韻資料表[[#This Row],[切語]],1), 切語上字資料表[切語上字]) ), 0)</f>
        <v>36</v>
      </c>
      <c r="J204" s="210" t="str" cm="1">
        <f t="array" ref="J204" xml:space="preserve"> INDEX(切語上字資料表[聲母], 小韻資料表[[#This Row],[上字表識別號]])</f>
        <v>曉</v>
      </c>
      <c r="K204" s="210" t="str" cm="1">
        <f t="array" ref="K204" xml:space="preserve"> INDEX(切語上字資料表[聲母拼音碼], 小韻資料表[[#This Row],[上字表識別號]])</f>
        <v>h</v>
      </c>
      <c r="L204" s="210" t="str" cm="1">
        <f t="array" ref="L204" xml:space="preserve"> INDEX(切語上字資料表[清濁], 小韻資料表[[#This Row],[上字表識別號]])</f>
        <v>次清</v>
      </c>
      <c r="M204" s="223" t="str" cm="1">
        <f t="array" ref="M204" xml:space="preserve"> INDEX(切語上字資料表[發送收], 小韻資料表[[#This Row],[上字表識別號]])</f>
        <v>送氣</v>
      </c>
      <c r="N204" s="205" cm="1">
        <f t="array" ref="N204" xml:space="preserve"> MATCH(TRUE, ISNUMBER( SEARCH( RIGHT(小韻資料表[[#This Row],[切語]],1), 切語下字資料表[切語下字]) ), 0)</f>
        <v>21</v>
      </c>
      <c r="O204" s="207" t="str" cm="1">
        <f t="array" ref="O204" xml:space="preserve"> INDEX(切語下字資料表[韻母], 小韻資料表[[#This Row],[下字表識別號]])</f>
        <v>支開3</v>
      </c>
      <c r="P204" s="207" t="str" cm="1">
        <f t="array" ref="P204" xml:space="preserve"> INDEX(切語下字資料表[韻母拼音碼], 小韻資料表[[#This Row],[下字表識別號]])</f>
        <v>i</v>
      </c>
      <c r="Q204" s="210" t="str" cm="1">
        <f t="array" ref="Q204" xml:space="preserve"> INDEX(設定表!$C$19:$C$23, INT( LEFT(小韻資料表[[#This Row],[目次編碼]],1) ))</f>
        <v>平</v>
      </c>
      <c r="R204" s="210">
        <f xml:space="preserve">  INDEX(設定表!$C$8:$C$15, MATCH( (RIGHT(小韻資料表[[#This Row],[清濁]]) &amp; 小韻資料表[[#This Row],[調]]), 設定表!$B$8:$B$15, 0))</f>
        <v>1</v>
      </c>
      <c r="S204" s="205" t="s">
        <v>309</v>
      </c>
      <c r="T204" s="205" t="s">
        <v>309</v>
      </c>
      <c r="U204" s="226" t="s">
        <v>309</v>
      </c>
      <c r="V204" s="147" t="s">
        <v>309</v>
      </c>
      <c r="X204" s="135"/>
      <c r="Y204" s="135"/>
      <c r="AA204" s="135"/>
      <c r="AB204" s="134"/>
      <c r="AC204" s="135"/>
      <c r="AD204" s="135"/>
      <c r="AH204" s="135"/>
      <c r="AI204" s="135"/>
    </row>
    <row r="205" spans="1:35" ht="31.5">
      <c r="A205" s="205">
        <v>201</v>
      </c>
      <c r="B205" s="206" t="s">
        <v>2135</v>
      </c>
      <c r="C205" s="207" t="str">
        <f xml:space="preserve"> _xlfn.CONCAT(小韻資料表[[#This Row],[聲母拼音碼]],小韻資料表[[#This Row],[韻母拼音碼]],小韻資料表[[#This Row],[調號]])</f>
        <v>Øi1</v>
      </c>
      <c r="D205" s="206" t="s">
        <v>2136</v>
      </c>
      <c r="E205" s="208" t="s">
        <v>389</v>
      </c>
      <c r="F205" s="205">
        <v>16</v>
      </c>
      <c r="G205" s="209" t="s">
        <v>2137</v>
      </c>
      <c r="H205" s="205">
        <f xml:space="preserve"> LEN(小韻資料表[[#This Row],[小韻字集]])</f>
        <v>5</v>
      </c>
      <c r="I205" s="205" cm="1">
        <f t="array" ref="I205" xml:space="preserve"> MATCH(TRUE, ISNUMBER( SEARCH( LEFT(小韻資料表[[#This Row],[切語]],1), 切語上字資料表[切語上字]) ), 0)</f>
        <v>35</v>
      </c>
      <c r="J205" s="210" t="str" cm="1">
        <f t="array" ref="J205" xml:space="preserve"> INDEX(切語上字資料表[聲母], 小韻資料表[[#This Row],[上字表識別號]])</f>
        <v>影</v>
      </c>
      <c r="K205" s="210" t="str" cm="1">
        <f t="array" ref="K205" xml:space="preserve"> INDEX(切語上字資料表[聲母拼音碼], 小韻資料表[[#This Row],[上字表識別號]])</f>
        <v>Ø</v>
      </c>
      <c r="L205" s="210" t="str" cm="1">
        <f t="array" ref="L205" xml:space="preserve"> INDEX(切語上字資料表[清濁], 小韻資料表[[#This Row],[上字表識別號]])</f>
        <v>全清</v>
      </c>
      <c r="M205" s="223" t="str" cm="1">
        <f t="array" ref="M205" xml:space="preserve"> INDEX(切語上字資料表[發送收], 小韻資料表[[#This Row],[上字表識別號]])</f>
        <v>發聲</v>
      </c>
      <c r="N205" s="205" cm="1">
        <f t="array" ref="N205" xml:space="preserve"> MATCH(TRUE, ISNUMBER( SEARCH( RIGHT(小韻資料表[[#This Row],[切語]],1), 切語下字資料表[切語下字]) ), 0)</f>
        <v>21</v>
      </c>
      <c r="O205" s="207" t="str" cm="1">
        <f t="array" ref="O205" xml:space="preserve"> INDEX(切語下字資料表[韻母], 小韻資料表[[#This Row],[下字表識別號]])</f>
        <v>支開3</v>
      </c>
      <c r="P205" s="207" t="str" cm="1">
        <f t="array" ref="P205" xml:space="preserve"> INDEX(切語下字資料表[韻母拼音碼], 小韻資料表[[#This Row],[下字表識別號]])</f>
        <v>i</v>
      </c>
      <c r="Q205" s="210" t="str" cm="1">
        <f t="array" ref="Q205" xml:space="preserve"> INDEX(設定表!$C$19:$C$23, INT( LEFT(小韻資料表[[#This Row],[目次編碼]],1) ))</f>
        <v>平</v>
      </c>
      <c r="R205" s="210">
        <f xml:space="preserve">  INDEX(設定表!$C$8:$C$15, MATCH( (RIGHT(小韻資料表[[#This Row],[清濁]]) &amp; 小韻資料表[[#This Row],[調]]), 設定表!$B$8:$B$15, 0))</f>
        <v>1</v>
      </c>
      <c r="S205" s="205" t="s">
        <v>309</v>
      </c>
      <c r="T205" s="205" t="s">
        <v>309</v>
      </c>
      <c r="U205" s="226" t="s">
        <v>309</v>
      </c>
      <c r="V205" s="146" t="s">
        <v>309</v>
      </c>
      <c r="X205" s="135"/>
      <c r="Y205" s="135"/>
      <c r="AA205" s="135"/>
      <c r="AB205" s="134"/>
      <c r="AC205" s="135"/>
      <c r="AD205" s="135"/>
      <c r="AH205" s="135"/>
      <c r="AI205" s="135"/>
    </row>
    <row r="206" spans="1:35" ht="31.5">
      <c r="A206" s="205">
        <v>202</v>
      </c>
      <c r="B206" s="206" t="s">
        <v>2138</v>
      </c>
      <c r="C206" s="207" t="str">
        <f xml:space="preserve"> _xlfn.CONCAT(小韻資料表[[#This Row],[聲母拼音碼]],小韻資料表[[#This Row],[韻母拼音碼]],小韻資料表[[#This Row],[調號]])</f>
        <v>thi1</v>
      </c>
      <c r="D206" s="206" t="s">
        <v>2139</v>
      </c>
      <c r="E206" s="208" t="s">
        <v>389</v>
      </c>
      <c r="F206" s="205">
        <v>17</v>
      </c>
      <c r="G206" s="209" t="s">
        <v>2140</v>
      </c>
      <c r="H206" s="205">
        <f xml:space="preserve"> LEN(小韻資料表[[#This Row],[小韻字集]])</f>
        <v>4</v>
      </c>
      <c r="I206" s="205" cm="1">
        <f t="array" ref="I206" xml:space="preserve"> MATCH(TRUE, ISNUMBER( SEARCH( LEFT(小韻資料表[[#This Row],[切語]],1), 切語上字資料表[切語上字]) ), 0)</f>
        <v>10</v>
      </c>
      <c r="J206" s="210" t="str" cm="1">
        <f t="array" ref="J206" xml:space="preserve"> INDEX(切語上字資料表[聲母], 小韻資料表[[#This Row],[上字表識別號]])</f>
        <v>徹</v>
      </c>
      <c r="K206" s="210" t="str" cm="1">
        <f t="array" ref="K206" xml:space="preserve"> INDEX(切語上字資料表[聲母拼音碼], 小韻資料表[[#This Row],[上字表識別號]])</f>
        <v>th</v>
      </c>
      <c r="L206" s="210" t="str" cm="1">
        <f t="array" ref="L206" xml:space="preserve"> INDEX(切語上字資料表[清濁], 小韻資料表[[#This Row],[上字表識別號]])</f>
        <v>次清</v>
      </c>
      <c r="M206" s="223" t="str" cm="1">
        <f t="array" ref="M206" xml:space="preserve"> INDEX(切語上字資料表[發送收], 小韻資料表[[#This Row],[上字表識別號]])</f>
        <v>送氣</v>
      </c>
      <c r="N206" s="205" cm="1">
        <f t="array" ref="N206" xml:space="preserve"> MATCH(TRUE, ISNUMBER( SEARCH( RIGHT(小韻資料表[[#This Row],[切語]],1), 切語下字資料表[切語下字]) ), 0)</f>
        <v>37</v>
      </c>
      <c r="O206" s="207" t="str" cm="1">
        <f t="array" ref="O206" xml:space="preserve"> INDEX(切語下字資料表[韻母], 小韻資料表[[#This Row],[下字表識別號]])</f>
        <v>之開3</v>
      </c>
      <c r="P206" s="207" t="str" cm="1">
        <f t="array" ref="P206" xml:space="preserve"> INDEX(切語下字資料表[韻母拼音碼], 小韻資料表[[#This Row],[下字表識別號]])</f>
        <v>i</v>
      </c>
      <c r="Q206" s="210" t="str" cm="1">
        <f t="array" ref="Q206" xml:space="preserve"> INDEX(設定表!$C$19:$C$23, INT( LEFT(小韻資料表[[#This Row],[目次編碼]],1) ))</f>
        <v>平</v>
      </c>
      <c r="R206" s="210">
        <f xml:space="preserve">  INDEX(設定表!$C$8:$C$15, MATCH( (RIGHT(小韻資料表[[#This Row],[清濁]]) &amp; 小韻資料表[[#This Row],[調]]), 設定表!$B$8:$B$15, 0))</f>
        <v>1</v>
      </c>
      <c r="S206" s="205" t="s">
        <v>309</v>
      </c>
      <c r="T206" s="205" t="s">
        <v>309</v>
      </c>
      <c r="U206" s="226" t="s">
        <v>309</v>
      </c>
      <c r="V206" s="147" t="s">
        <v>309</v>
      </c>
      <c r="X206" s="135"/>
      <c r="Y206" s="135"/>
      <c r="AA206" s="135"/>
      <c r="AB206" s="134"/>
      <c r="AC206" s="135"/>
      <c r="AD206" s="135"/>
      <c r="AH206" s="135"/>
      <c r="AI206" s="135"/>
    </row>
    <row r="207" spans="1:35" ht="31.5">
      <c r="A207" s="205">
        <v>203</v>
      </c>
      <c r="B207" s="206" t="s">
        <v>2141</v>
      </c>
      <c r="C207" s="207" t="str">
        <f xml:space="preserve"> _xlfn.CONCAT(小韻資料表[[#This Row],[聲母拼音碼]],小韻資料表[[#This Row],[韻母拼音碼]],小韻資料表[[#This Row],[調號]])</f>
        <v>ti5</v>
      </c>
      <c r="D207" s="206" t="s">
        <v>2142</v>
      </c>
      <c r="E207" s="208" t="s">
        <v>389</v>
      </c>
      <c r="F207" s="205">
        <v>18</v>
      </c>
      <c r="G207" s="209" t="s">
        <v>2143</v>
      </c>
      <c r="H207" s="205">
        <f xml:space="preserve"> LEN(小韻資料表[[#This Row],[小韻字集]])</f>
        <v>3</v>
      </c>
      <c r="I207" s="205" cm="1">
        <f t="array" ref="I207" xml:space="preserve"> MATCH(TRUE, ISNUMBER( SEARCH( LEFT(小韻資料表[[#This Row],[切語]],1), 切語上字資料表[切語上字]) ), 0)</f>
        <v>11</v>
      </c>
      <c r="J207" s="210" t="str" cm="1">
        <f t="array" ref="J207" xml:space="preserve"> INDEX(切語上字資料表[聲母], 小韻資料表[[#This Row],[上字表識別號]])</f>
        <v>澄</v>
      </c>
      <c r="K207" s="210" t="str" cm="1">
        <f t="array" ref="K207" xml:space="preserve"> INDEX(切語上字資料表[聲母拼音碼], 小韻資料表[[#This Row],[上字表識別號]])</f>
        <v>t</v>
      </c>
      <c r="L207" s="210" t="str" cm="1">
        <f t="array" ref="L207" xml:space="preserve"> INDEX(切語上字資料表[清濁], 小韻資料表[[#This Row],[上字表識別號]])</f>
        <v>全濁</v>
      </c>
      <c r="M207" s="223" cm="1">
        <f t="array" ref="M207" xml:space="preserve"> INDEX(切語上字資料表[發送收], 小韻資料表[[#This Row],[上字表識別號]])</f>
        <v>0</v>
      </c>
      <c r="N207" s="205" cm="1">
        <f t="array" ref="N207" xml:space="preserve"> MATCH(TRUE, ISNUMBER( SEARCH( RIGHT(小韻資料表[[#This Row],[切語]],1), 切語下字資料表[切語下字]) ), 0)</f>
        <v>37</v>
      </c>
      <c r="O207" s="207" t="str" cm="1">
        <f t="array" ref="O207" xml:space="preserve"> INDEX(切語下字資料表[韻母], 小韻資料表[[#This Row],[下字表識別號]])</f>
        <v>之開3</v>
      </c>
      <c r="P207" s="207" t="str" cm="1">
        <f t="array" ref="P207" xml:space="preserve"> INDEX(切語下字資料表[韻母拼音碼], 小韻資料表[[#This Row],[下字表識別號]])</f>
        <v>i</v>
      </c>
      <c r="Q207" s="210" t="str" cm="1">
        <f t="array" ref="Q207" xml:space="preserve"> INDEX(設定表!$C$19:$C$23, INT( LEFT(小韻資料表[[#This Row],[目次編碼]],1) ))</f>
        <v>平</v>
      </c>
      <c r="R207" s="210">
        <f xml:space="preserve">  INDEX(設定表!$C$8:$C$15, MATCH( (RIGHT(小韻資料表[[#This Row],[清濁]]) &amp; 小韻資料表[[#This Row],[調]]), 設定表!$B$8:$B$15, 0))</f>
        <v>5</v>
      </c>
      <c r="S207" s="205" t="s">
        <v>309</v>
      </c>
      <c r="T207" s="205" t="s">
        <v>309</v>
      </c>
      <c r="U207" s="226" t="s">
        <v>309</v>
      </c>
      <c r="V207" s="146" t="s">
        <v>309</v>
      </c>
      <c r="X207" s="135"/>
      <c r="Y207" s="135"/>
      <c r="AA207" s="135"/>
      <c r="AB207" s="134"/>
      <c r="AC207" s="135"/>
      <c r="AD207" s="135"/>
      <c r="AH207" s="135"/>
      <c r="AI207" s="135"/>
    </row>
    <row r="208" spans="1:35" ht="31.5">
      <c r="A208" s="205">
        <v>204</v>
      </c>
      <c r="B208" s="206" t="s">
        <v>2144</v>
      </c>
      <c r="C208" s="207" t="str">
        <f xml:space="preserve"> _xlfn.CONCAT(小韻資料表[[#This Row],[聲母拼音碼]],小韻資料表[[#This Row],[韻母拼音碼]],小韻資料表[[#This Row],[調號]])</f>
        <v>chi1</v>
      </c>
      <c r="D208" s="206" t="s">
        <v>2145</v>
      </c>
      <c r="E208" s="208" t="s">
        <v>389</v>
      </c>
      <c r="F208" s="205">
        <v>19</v>
      </c>
      <c r="G208" s="209" t="s">
        <v>2146</v>
      </c>
      <c r="H208" s="205">
        <f xml:space="preserve"> LEN(小韻資料表[[#This Row],[小韻字集]])</f>
        <v>10</v>
      </c>
      <c r="I208" s="205" cm="1">
        <f t="array" ref="I208" xml:space="preserve"> MATCH(TRUE, ISNUMBER( SEARCH( LEFT(小韻資料表[[#This Row],[切語]],1), 切語上字資料表[切語上字]) ), 0)</f>
        <v>31</v>
      </c>
      <c r="J208" s="210" t="str" cm="1">
        <f t="array" ref="J208" xml:space="preserve"> INDEX(切語上字資料表[聲母], 小韻資料表[[#This Row],[上字表識別號]])</f>
        <v>穿</v>
      </c>
      <c r="K208" s="210" t="str" cm="1">
        <f t="array" ref="K208" xml:space="preserve"> INDEX(切語上字資料表[聲母拼音碼], 小韻資料表[[#This Row],[上字表識別號]])</f>
        <v>ch</v>
      </c>
      <c r="L208" s="210" t="str" cm="1">
        <f t="array" ref="L208" xml:space="preserve"> INDEX(切語上字資料表[清濁], 小韻資料表[[#This Row],[上字表識別號]])</f>
        <v>次清</v>
      </c>
      <c r="M208" s="223" t="str" cm="1">
        <f t="array" ref="M208" xml:space="preserve"> INDEX(切語上字資料表[發送收], 小韻資料表[[#This Row],[上字表識別號]])</f>
        <v>送氣</v>
      </c>
      <c r="N208" s="205" cm="1">
        <f t="array" ref="N208" xml:space="preserve"> MATCH(TRUE, ISNUMBER( SEARCH( RIGHT(小韻資料表[[#This Row],[切語]],1), 切語下字資料表[切語下字]) ), 0)</f>
        <v>37</v>
      </c>
      <c r="O208" s="207" t="str" cm="1">
        <f t="array" ref="O208" xml:space="preserve"> INDEX(切語下字資料表[韻母], 小韻資料表[[#This Row],[下字表識別號]])</f>
        <v>之開3</v>
      </c>
      <c r="P208" s="207" t="str" cm="1">
        <f t="array" ref="P208" xml:space="preserve"> INDEX(切語下字資料表[韻母拼音碼], 小韻資料表[[#This Row],[下字表識別號]])</f>
        <v>i</v>
      </c>
      <c r="Q208" s="210" t="str" cm="1">
        <f t="array" ref="Q208" xml:space="preserve"> INDEX(設定表!$C$19:$C$23, INT( LEFT(小韻資料表[[#This Row],[目次編碼]],1) ))</f>
        <v>平</v>
      </c>
      <c r="R208" s="210">
        <f xml:space="preserve">  INDEX(設定表!$C$8:$C$15, MATCH( (RIGHT(小韻資料表[[#This Row],[清濁]]) &amp; 小韻資料表[[#This Row],[調]]), 設定表!$B$8:$B$15, 0))</f>
        <v>1</v>
      </c>
      <c r="S208" s="205" t="s">
        <v>309</v>
      </c>
      <c r="T208" s="205" t="s">
        <v>309</v>
      </c>
      <c r="U208" s="226" t="s">
        <v>309</v>
      </c>
      <c r="V208" s="147" t="s">
        <v>309</v>
      </c>
      <c r="X208" s="135"/>
      <c r="Y208" s="135"/>
      <c r="AA208" s="135"/>
      <c r="AB208" s="134"/>
      <c r="AC208" s="135"/>
      <c r="AD208" s="135"/>
      <c r="AH208" s="135"/>
      <c r="AI208" s="135"/>
    </row>
    <row r="209" spans="1:35" ht="31.5">
      <c r="A209" s="205">
        <v>205</v>
      </c>
      <c r="B209" s="206" t="s">
        <v>2147</v>
      </c>
      <c r="C209" s="207" t="str">
        <f xml:space="preserve"> _xlfn.CONCAT(小韻資料表[[#This Row],[聲母拼音碼]],小韻資料表[[#This Row],[韻母拼音碼]],小韻資料表[[#This Row],[調號]])</f>
        <v>ci5</v>
      </c>
      <c r="D209" s="206" t="s">
        <v>2148</v>
      </c>
      <c r="E209" s="208" t="s">
        <v>389</v>
      </c>
      <c r="F209" s="205">
        <v>20</v>
      </c>
      <c r="G209" s="209" t="s">
        <v>2149</v>
      </c>
      <c r="H209" s="205">
        <f xml:space="preserve"> LEN(小韻資料表[[#This Row],[小韻字集]])</f>
        <v>5</v>
      </c>
      <c r="I209" s="205" cm="1">
        <f t="array" ref="I209" xml:space="preserve"> MATCH(TRUE, ISNUMBER( SEARCH( LEFT(小韻資料表[[#This Row],[切語]],1), 切語上字資料表[切語上字]) ), 0)</f>
        <v>23</v>
      </c>
      <c r="J209" s="210" t="str" cm="1">
        <f t="array" ref="J209" xml:space="preserve"> INDEX(切語上字資料表[聲母], 小韻資料表[[#This Row],[上字表識別號]])</f>
        <v>從</v>
      </c>
      <c r="K209" s="210" t="str" cm="1">
        <f t="array" ref="K209" xml:space="preserve"> INDEX(切語上字資料表[聲母拼音碼], 小韻資料表[[#This Row],[上字表識別號]])</f>
        <v>c</v>
      </c>
      <c r="L209" s="210" t="str" cm="1">
        <f t="array" ref="L209" xml:space="preserve"> INDEX(切語上字資料表[清濁], 小韻資料表[[#This Row],[上字表識別號]])</f>
        <v>全濁</v>
      </c>
      <c r="M209" s="223" cm="1">
        <f t="array" ref="M209" xml:space="preserve"> INDEX(切語上字資料表[發送收], 小韻資料表[[#This Row],[上字表識別號]])</f>
        <v>0</v>
      </c>
      <c r="N209" s="205" cm="1">
        <f t="array" ref="N209" xml:space="preserve"> MATCH(TRUE, ISNUMBER( SEARCH( RIGHT(小韻資料表[[#This Row],[切語]],1), 切語下字資料表[切語下字]) ), 0)</f>
        <v>37</v>
      </c>
      <c r="O209" s="207" t="str" cm="1">
        <f t="array" ref="O209" xml:space="preserve"> INDEX(切語下字資料表[韻母], 小韻資料表[[#This Row],[下字表識別號]])</f>
        <v>之開3</v>
      </c>
      <c r="P209" s="207" t="str" cm="1">
        <f t="array" ref="P209" xml:space="preserve"> INDEX(切語下字資料表[韻母拼音碼], 小韻資料表[[#This Row],[下字表識別號]])</f>
        <v>i</v>
      </c>
      <c r="Q209" s="210" t="str" cm="1">
        <f t="array" ref="Q209" xml:space="preserve"> INDEX(設定表!$C$19:$C$23, INT( LEFT(小韻資料表[[#This Row],[目次編碼]],1) ))</f>
        <v>平</v>
      </c>
      <c r="R209" s="210">
        <f xml:space="preserve">  INDEX(設定表!$C$8:$C$15, MATCH( (RIGHT(小韻資料表[[#This Row],[清濁]]) &amp; 小韻資料表[[#This Row],[調]]), 設定表!$B$8:$B$15, 0))</f>
        <v>5</v>
      </c>
      <c r="S209" s="205" t="s">
        <v>309</v>
      </c>
      <c r="T209" s="205" t="s">
        <v>309</v>
      </c>
      <c r="U209" s="226" t="s">
        <v>2150</v>
      </c>
      <c r="V209" s="146" t="s">
        <v>309</v>
      </c>
      <c r="X209" s="135"/>
      <c r="Y209" s="135"/>
      <c r="AA209" s="135"/>
      <c r="AB209" s="134"/>
      <c r="AC209" s="135"/>
      <c r="AD209" s="135"/>
      <c r="AH209" s="135"/>
      <c r="AI209" s="135"/>
    </row>
    <row r="210" spans="1:35" ht="31.5">
      <c r="A210" s="205">
        <v>206</v>
      </c>
      <c r="B210" s="206" t="s">
        <v>2151</v>
      </c>
      <c r="C210" s="207" t="str">
        <f xml:space="preserve"> _xlfn.CONCAT(小韻資料表[[#This Row],[聲母拼音碼]],小韻資料表[[#This Row],[韻母拼音碼]],小韻資料表[[#This Row],[調號]])</f>
        <v>ci1</v>
      </c>
      <c r="D210" s="206" t="s">
        <v>2152</v>
      </c>
      <c r="E210" s="208" t="s">
        <v>389</v>
      </c>
      <c r="F210" s="205">
        <v>21</v>
      </c>
      <c r="G210" s="209" t="s">
        <v>2153</v>
      </c>
      <c r="H210" s="205">
        <f xml:space="preserve"> LEN(小韻資料表[[#This Row],[小韻字集]])</f>
        <v>15</v>
      </c>
      <c r="I210" s="205" cm="1">
        <f t="array" ref="I210" xml:space="preserve"> MATCH(TRUE, ISNUMBER( SEARCH( LEFT(小韻資料表[[#This Row],[切語]],1), 切語上字資料表[切語上字]) ), 0)</f>
        <v>21</v>
      </c>
      <c r="J210" s="210" t="str" cm="1">
        <f t="array" ref="J210" xml:space="preserve"> INDEX(切語上字資料表[聲母], 小韻資料表[[#This Row],[上字表識別號]])</f>
        <v>精</v>
      </c>
      <c r="K210" s="210" t="str" cm="1">
        <f t="array" ref="K210" xml:space="preserve"> INDEX(切語上字資料表[聲母拼音碼], 小韻資料表[[#This Row],[上字表識別號]])</f>
        <v>c</v>
      </c>
      <c r="L210" s="210" t="str" cm="1">
        <f t="array" ref="L210" xml:space="preserve"> INDEX(切語上字資料表[清濁], 小韻資料表[[#This Row],[上字表識別號]])</f>
        <v>全清</v>
      </c>
      <c r="M210" s="223" t="str" cm="1">
        <f t="array" ref="M210" xml:space="preserve"> INDEX(切語上字資料表[發送收], 小韻資料表[[#This Row],[上字表識別號]])</f>
        <v>發聲</v>
      </c>
      <c r="N210" s="205" cm="1">
        <f t="array" ref="N210" xml:space="preserve"> MATCH(TRUE, ISNUMBER( SEARCH( RIGHT(小韻資料表[[#This Row],[切語]],1), 切語下字資料表[切語下字]) ), 0)</f>
        <v>37</v>
      </c>
      <c r="O210" s="207" t="str" cm="1">
        <f t="array" ref="O210" xml:space="preserve"> INDEX(切語下字資料表[韻母], 小韻資料表[[#This Row],[下字表識別號]])</f>
        <v>之開3</v>
      </c>
      <c r="P210" s="207" t="str" cm="1">
        <f t="array" ref="P210" xml:space="preserve"> INDEX(切語下字資料表[韻母拼音碼], 小韻資料表[[#This Row],[下字表識別號]])</f>
        <v>i</v>
      </c>
      <c r="Q210" s="210" t="str" cm="1">
        <f t="array" ref="Q210" xml:space="preserve"> INDEX(設定表!$C$19:$C$23, INT( LEFT(小韻資料表[[#This Row],[目次編碼]],1) ))</f>
        <v>平</v>
      </c>
      <c r="R210" s="210">
        <f xml:space="preserve">  INDEX(設定表!$C$8:$C$15, MATCH( (RIGHT(小韻資料表[[#This Row],[清濁]]) &amp; 小韻資料表[[#This Row],[調]]), 設定表!$B$8:$B$15, 0))</f>
        <v>1</v>
      </c>
      <c r="S210" s="205" t="s">
        <v>309</v>
      </c>
      <c r="T210" s="205" t="s">
        <v>309</v>
      </c>
      <c r="U210" s="226" t="s">
        <v>2154</v>
      </c>
      <c r="V210" s="147" t="s">
        <v>309</v>
      </c>
      <c r="X210" s="135"/>
      <c r="Y210" s="135"/>
      <c r="AA210" s="135"/>
      <c r="AB210" s="134"/>
      <c r="AC210" s="135"/>
      <c r="AD210" s="135"/>
      <c r="AH210" s="135"/>
      <c r="AI210" s="135"/>
    </row>
    <row r="211" spans="1:35" ht="31.5">
      <c r="A211" s="205">
        <v>207</v>
      </c>
      <c r="B211" s="206" t="s">
        <v>2155</v>
      </c>
      <c r="C211" s="207" t="str">
        <f xml:space="preserve"> _xlfn.CONCAT(小韻資料表[[#This Row],[聲母拼音碼]],小韻資料表[[#This Row],[韻母拼音碼]],小韻資料表[[#This Row],[調號]])</f>
        <v>ci5</v>
      </c>
      <c r="D211" s="206" t="s">
        <v>2156</v>
      </c>
      <c r="E211" s="208" t="s">
        <v>389</v>
      </c>
      <c r="F211" s="205">
        <v>22</v>
      </c>
      <c r="G211" s="209" t="s">
        <v>2156</v>
      </c>
      <c r="H211" s="205">
        <f xml:space="preserve"> LEN(小韻資料表[[#This Row],[小韻字集]])</f>
        <v>1</v>
      </c>
      <c r="I211" s="205" cm="1">
        <f t="array" ref="I211" xml:space="preserve"> MATCH(TRUE, ISNUMBER( SEARCH( LEFT(小韻資料表[[#This Row],[切語]],1), 切語上字資料表[切語上字]) ), 0)</f>
        <v>28</v>
      </c>
      <c r="J211" s="210" t="str" cm="1">
        <f t="array" ref="J211" xml:space="preserve"> INDEX(切語上字資料表[聲母], 小韻資料表[[#This Row],[上字表識別號]])</f>
        <v>床</v>
      </c>
      <c r="K211" s="210" t="str" cm="1">
        <f t="array" ref="K211" xml:space="preserve"> INDEX(切語上字資料表[聲母拼音碼], 小韻資料表[[#This Row],[上字表識別號]])</f>
        <v>c</v>
      </c>
      <c r="L211" s="210" t="str" cm="1">
        <f t="array" ref="L211" xml:space="preserve"> INDEX(切語上字資料表[清濁], 小韻資料表[[#This Row],[上字表識別號]])</f>
        <v>全濁</v>
      </c>
      <c r="M211" s="223" cm="1">
        <f t="array" ref="M211" xml:space="preserve"> INDEX(切語上字資料表[發送收], 小韻資料表[[#This Row],[上字表識別號]])</f>
        <v>0</v>
      </c>
      <c r="N211" s="205" cm="1">
        <f t="array" ref="N211" xml:space="preserve"> MATCH(TRUE, ISNUMBER( SEARCH( RIGHT(小韻資料表[[#This Row],[切語]],1), 切語下字資料表[切語下字]) ), 0)</f>
        <v>37</v>
      </c>
      <c r="O211" s="207" t="str" cm="1">
        <f t="array" ref="O211" xml:space="preserve"> INDEX(切語下字資料表[韻母], 小韻資料表[[#This Row],[下字表識別號]])</f>
        <v>之開3</v>
      </c>
      <c r="P211" s="207" t="str" cm="1">
        <f t="array" ref="P211" xml:space="preserve"> INDEX(切語下字資料表[韻母拼音碼], 小韻資料表[[#This Row],[下字表識別號]])</f>
        <v>i</v>
      </c>
      <c r="Q211" s="210" t="str" cm="1">
        <f t="array" ref="Q211" xml:space="preserve"> INDEX(設定表!$C$19:$C$23, INT( LEFT(小韻資料表[[#This Row],[目次編碼]],1) ))</f>
        <v>平</v>
      </c>
      <c r="R211" s="210">
        <f xml:space="preserve">  INDEX(設定表!$C$8:$C$15, MATCH( (RIGHT(小韻資料表[[#This Row],[清濁]]) &amp; 小韻資料表[[#This Row],[調]]), 設定表!$B$8:$B$15, 0))</f>
        <v>5</v>
      </c>
      <c r="S211" s="205" t="s">
        <v>309</v>
      </c>
      <c r="T211" s="205" t="s">
        <v>309</v>
      </c>
      <c r="U211" s="226" t="s">
        <v>2157</v>
      </c>
      <c r="V211" s="146" t="s">
        <v>309</v>
      </c>
      <c r="X211" s="135"/>
      <c r="Y211" s="135"/>
      <c r="AA211" s="135"/>
      <c r="AB211" s="134"/>
      <c r="AC211" s="135"/>
      <c r="AD211" s="135"/>
      <c r="AH211" s="135"/>
      <c r="AI211" s="135"/>
    </row>
    <row r="212" spans="1:35" ht="31.5">
      <c r="A212" s="205">
        <v>208</v>
      </c>
      <c r="B212" s="206" t="s">
        <v>13113</v>
      </c>
      <c r="C212" s="207" t="str">
        <f xml:space="preserve"> _xlfn.CONCAT(小韻資料表[[#This Row],[聲母拼音碼]],小韻資料表[[#This Row],[韻母拼音碼]],小韻資料表[[#This Row],[調號]])</f>
        <v>ci5</v>
      </c>
      <c r="D212" s="206" t="s">
        <v>2158</v>
      </c>
      <c r="E212" s="208" t="s">
        <v>389</v>
      </c>
      <c r="F212" s="205">
        <v>23</v>
      </c>
      <c r="G212" s="209" t="s">
        <v>2158</v>
      </c>
      <c r="H212" s="205">
        <f xml:space="preserve"> LEN(小韻資料表[[#This Row],[小韻字集]])</f>
        <v>1</v>
      </c>
      <c r="I212" s="205" cm="1">
        <f t="array" ref="I212" xml:space="preserve"> MATCH(TRUE, ISNUMBER( SEARCH( LEFT(小韻資料表[[#This Row],[切語]],1), 切語上字資料表[切語上字]) ), 0)</f>
        <v>28</v>
      </c>
      <c r="J212" s="210" t="str" cm="1">
        <f t="array" ref="J212" xml:space="preserve"> INDEX(切語上字資料表[聲母], 小韻資料表[[#This Row],[上字表識別號]])</f>
        <v>床</v>
      </c>
      <c r="K212" s="210" t="str" cm="1">
        <f t="array" ref="K212" xml:space="preserve"> INDEX(切語上字資料表[聲母拼音碼], 小韻資料表[[#This Row],[上字表識別號]])</f>
        <v>c</v>
      </c>
      <c r="L212" s="210" t="str" cm="1">
        <f t="array" ref="L212" xml:space="preserve"> INDEX(切語上字資料表[清濁], 小韻資料表[[#This Row],[上字表識別號]])</f>
        <v>全濁</v>
      </c>
      <c r="M212" s="223" cm="1">
        <f t="array" ref="M212" xml:space="preserve"> INDEX(切語上字資料表[發送收], 小韻資料表[[#This Row],[上字表識別號]])</f>
        <v>0</v>
      </c>
      <c r="N212" s="205" cm="1">
        <f t="array" ref="N212" xml:space="preserve"> MATCH(TRUE, ISNUMBER( SEARCH( RIGHT(小韻資料表[[#This Row],[切語]],1), 切語下字資料表[切語下字]) ), 0)</f>
        <v>21</v>
      </c>
      <c r="O212" s="207" t="str" cm="1">
        <f t="array" ref="O212" xml:space="preserve"> INDEX(切語下字資料表[韻母], 小韻資料表[[#This Row],[下字表識別號]])</f>
        <v>支開3</v>
      </c>
      <c r="P212" s="207" t="str" cm="1">
        <f t="array" ref="P212" xml:space="preserve"> INDEX(切語下字資料表[韻母拼音碼], 小韻資料表[[#This Row],[下字表識別號]])</f>
        <v>i</v>
      </c>
      <c r="Q212" s="210" t="str" cm="1">
        <f t="array" ref="Q212" xml:space="preserve"> INDEX(設定表!$C$19:$C$23, INT( LEFT(小韻資料表[[#This Row],[目次編碼]],1) ))</f>
        <v>平</v>
      </c>
      <c r="R212" s="210">
        <f xml:space="preserve">  INDEX(設定表!$C$8:$C$15, MATCH( (RIGHT(小韻資料表[[#This Row],[清濁]]) &amp; 小韻資料表[[#This Row],[調]]), 設定表!$B$8:$B$15, 0))</f>
        <v>5</v>
      </c>
      <c r="S212" s="205" t="s">
        <v>309</v>
      </c>
      <c r="T212" s="205" t="s">
        <v>309</v>
      </c>
      <c r="U212" s="226" t="s">
        <v>309</v>
      </c>
      <c r="V212" s="147" t="s">
        <v>309</v>
      </c>
      <c r="X212" s="135"/>
      <c r="Y212" s="135"/>
      <c r="AA212" s="135"/>
      <c r="AB212" s="134"/>
      <c r="AC212" s="135"/>
      <c r="AD212" s="135"/>
      <c r="AH212" s="135"/>
      <c r="AI212" s="135"/>
    </row>
    <row r="213" spans="1:35" ht="31.5">
      <c r="A213" s="205">
        <v>209</v>
      </c>
      <c r="B213" s="206" t="s">
        <v>2159</v>
      </c>
      <c r="C213" s="207" t="str">
        <f xml:space="preserve"> _xlfn.CONCAT(小韻資料表[[#This Row],[聲母拼音碼]],小韻資料表[[#This Row],[韻母拼音碼]],小韻資料表[[#This Row],[調號]])</f>
        <v>khi1</v>
      </c>
      <c r="D213" s="206" t="s">
        <v>2160</v>
      </c>
      <c r="E213" s="208" t="s">
        <v>389</v>
      </c>
      <c r="F213" s="205">
        <v>24</v>
      </c>
      <c r="G213" s="209" t="s">
        <v>2160</v>
      </c>
      <c r="H213" s="205">
        <f xml:space="preserve"> LEN(小韻資料表[[#This Row],[小韻字集]])</f>
        <v>1</v>
      </c>
      <c r="I213" s="205" cm="1">
        <f t="array" ref="I213" xml:space="preserve"> MATCH(TRUE, ISNUMBER( SEARCH( LEFT(小韻資料表[[#This Row],[切語]],1), 切語上字資料表[切語上字]) ), 0)</f>
        <v>2</v>
      </c>
      <c r="J213" s="210" t="str" cm="1">
        <f t="array" ref="J213" xml:space="preserve"> INDEX(切語上字資料表[聲母], 小韻資料表[[#This Row],[上字表識別號]])</f>
        <v>溪</v>
      </c>
      <c r="K213" s="210" t="str" cm="1">
        <f t="array" ref="K213" xml:space="preserve"> INDEX(切語上字資料表[聲母拼音碼], 小韻資料表[[#This Row],[上字表識別號]])</f>
        <v>kh</v>
      </c>
      <c r="L213" s="210" t="str" cm="1">
        <f t="array" ref="L213" xml:space="preserve"> INDEX(切語上字資料表[清濁], 小韻資料表[[#This Row],[上字表識別號]])</f>
        <v>次清</v>
      </c>
      <c r="M213" s="223" t="str" cm="1">
        <f t="array" ref="M213" xml:space="preserve"> INDEX(切語上字資料表[發送收], 小韻資料表[[#This Row],[上字表識別號]])</f>
        <v>送氣</v>
      </c>
      <c r="N213" s="205" cm="1">
        <f t="array" ref="N213" xml:space="preserve"> MATCH(TRUE, ISNUMBER( SEARCH( RIGHT(小韻資料表[[#This Row],[切語]],1), 切語下字資料表[切語下字]) ), 0)</f>
        <v>37</v>
      </c>
      <c r="O213" s="207" t="str" cm="1">
        <f t="array" ref="O213" xml:space="preserve"> INDEX(切語下字資料表[韻母], 小韻資料表[[#This Row],[下字表識別號]])</f>
        <v>之開3</v>
      </c>
      <c r="P213" s="207" t="str" cm="1">
        <f t="array" ref="P213" xml:space="preserve"> INDEX(切語下字資料表[韻母拼音碼], 小韻資料表[[#This Row],[下字表識別號]])</f>
        <v>i</v>
      </c>
      <c r="Q213" s="210" t="str" cm="1">
        <f t="array" ref="Q213" xml:space="preserve"> INDEX(設定表!$C$19:$C$23, INT( LEFT(小韻資料表[[#This Row],[目次編碼]],1) ))</f>
        <v>平</v>
      </c>
      <c r="R213" s="210">
        <f xml:space="preserve">  INDEX(設定表!$C$8:$C$15, MATCH( (RIGHT(小韻資料表[[#This Row],[清濁]]) &amp; 小韻資料表[[#This Row],[調]]), 設定表!$B$8:$B$15, 0))</f>
        <v>1</v>
      </c>
      <c r="S213" s="205" t="s">
        <v>309</v>
      </c>
      <c r="T213" s="205" t="s">
        <v>309</v>
      </c>
      <c r="U213" s="226" t="s">
        <v>309</v>
      </c>
      <c r="V213" s="146" t="s">
        <v>309</v>
      </c>
      <c r="X213" s="135"/>
      <c r="Y213" s="135"/>
      <c r="AA213" s="135"/>
      <c r="AB213" s="134"/>
      <c r="AC213" s="135"/>
      <c r="AD213" s="135"/>
      <c r="AH213" s="135"/>
      <c r="AI213" s="135"/>
    </row>
    <row r="214" spans="1:35" ht="31.5">
      <c r="A214" s="205">
        <v>210</v>
      </c>
      <c r="B214" s="206" t="s">
        <v>2161</v>
      </c>
      <c r="C214" s="207" t="str">
        <f xml:space="preserve"> _xlfn.CONCAT(小韻資料表[[#This Row],[聲母拼音碼]],小韻資料表[[#This Row],[韻母拼音碼]],小韻資料表[[#This Row],[調號]])</f>
        <v>si1</v>
      </c>
      <c r="D214" s="206" t="s">
        <v>2162</v>
      </c>
      <c r="E214" s="208" t="s">
        <v>389</v>
      </c>
      <c r="F214" s="205">
        <v>25</v>
      </c>
      <c r="G214" s="209" t="s">
        <v>2162</v>
      </c>
      <c r="H214" s="205">
        <f xml:space="preserve"> LEN(小韻資料表[[#This Row],[小韻字集]])</f>
        <v>1</v>
      </c>
      <c r="I214" s="205" cm="1">
        <f t="array" ref="I214" xml:space="preserve"> MATCH(TRUE, ISNUMBER( SEARCH( LEFT(小韻資料表[[#This Row],[切語]],1), 切語上字資料表[切語上字]) ), 0)</f>
        <v>33</v>
      </c>
      <c r="J214" s="210" t="str" cm="1">
        <f t="array" ref="J214" xml:space="preserve"> INDEX(切語上字資料表[聲母], 小韻資料表[[#This Row],[上字表識別號]])</f>
        <v>審</v>
      </c>
      <c r="K214" s="210" t="str" cm="1">
        <f t="array" ref="K214" xml:space="preserve"> INDEX(切語上字資料表[聲母拼音碼], 小韻資料表[[#This Row],[上字表識別號]])</f>
        <v>s</v>
      </c>
      <c r="L214" s="210" t="str" cm="1">
        <f t="array" ref="L214" xml:space="preserve"> INDEX(切語上字資料表[清濁], 小韻資料表[[#This Row],[上字表識別號]])</f>
        <v>全清</v>
      </c>
      <c r="M214" s="223" t="str" cm="1">
        <f t="array" ref="M214" xml:space="preserve"> INDEX(切語上字資料表[發送收], 小韻資料表[[#This Row],[上字表識別號]])</f>
        <v>送氣</v>
      </c>
      <c r="N214" s="205" cm="1">
        <f t="array" ref="N214" xml:space="preserve"> MATCH(TRUE, ISNUMBER( SEARCH( RIGHT(小韻資料表[[#This Row],[切語]],1), 切語下字資料表[切語下字]) ), 0)</f>
        <v>21</v>
      </c>
      <c r="O214" s="207" t="str" cm="1">
        <f t="array" ref="O214" xml:space="preserve"> INDEX(切語下字資料表[韻母], 小韻資料表[[#This Row],[下字表識別號]])</f>
        <v>支開3</v>
      </c>
      <c r="P214" s="207" t="str" cm="1">
        <f t="array" ref="P214" xml:space="preserve"> INDEX(切語下字資料表[韻母拼音碼], 小韻資料表[[#This Row],[下字表識別號]])</f>
        <v>i</v>
      </c>
      <c r="Q214" s="210" t="str" cm="1">
        <f t="array" ref="Q214" xml:space="preserve"> INDEX(設定表!$C$19:$C$23, INT( LEFT(小韻資料表[[#This Row],[目次編碼]],1) ))</f>
        <v>平</v>
      </c>
      <c r="R214" s="210">
        <f xml:space="preserve">  INDEX(設定表!$C$8:$C$15, MATCH( (RIGHT(小韻資料表[[#This Row],[清濁]]) &amp; 小韻資料表[[#This Row],[調]]), 設定表!$B$8:$B$15, 0))</f>
        <v>1</v>
      </c>
      <c r="S214" s="205" t="s">
        <v>309</v>
      </c>
      <c r="T214" s="205" t="s">
        <v>309</v>
      </c>
      <c r="U214" s="226" t="s">
        <v>309</v>
      </c>
      <c r="V214" s="147" t="s">
        <v>309</v>
      </c>
      <c r="X214" s="135"/>
      <c r="Y214" s="135"/>
      <c r="AA214" s="135"/>
      <c r="AB214" s="134"/>
      <c r="AC214" s="135"/>
      <c r="AD214" s="135"/>
      <c r="AH214" s="135"/>
      <c r="AI214" s="135"/>
    </row>
    <row r="215" spans="1:35" ht="31.5">
      <c r="A215" s="205">
        <v>211</v>
      </c>
      <c r="B215" s="206" t="s">
        <v>2163</v>
      </c>
      <c r="C215" s="207" t="str">
        <f xml:space="preserve"> _xlfn.CONCAT(小韻資料表[[#This Row],[聲母拼音碼]],小韻資料表[[#This Row],[韻母拼音碼]],小韻資料表[[#This Row],[調號]])</f>
        <v>bui5</v>
      </c>
      <c r="D215" s="206" t="s">
        <v>402</v>
      </c>
      <c r="E215" s="208" t="s">
        <v>401</v>
      </c>
      <c r="F215" s="205">
        <v>1</v>
      </c>
      <c r="G215" s="209" t="s">
        <v>2164</v>
      </c>
      <c r="H215" s="205">
        <f xml:space="preserve"> LEN(小韻資料表[[#This Row],[小韻字集]])</f>
        <v>9</v>
      </c>
      <c r="I215" s="205" cm="1">
        <f t="array" ref="I215" xml:space="preserve"> MATCH(TRUE, ISNUMBER( SEARCH( LEFT(小韻資料表[[#This Row],[切語]],1), 切語上字資料表[切語上字]) ), 0)</f>
        <v>20</v>
      </c>
      <c r="J215" s="210" t="str" cm="1">
        <f t="array" ref="J215" xml:space="preserve"> INDEX(切語上字資料表[聲母], 小韻資料表[[#This Row],[上字表識別號]])</f>
        <v>微</v>
      </c>
      <c r="K215" s="210" t="str" cm="1">
        <f t="array" ref="K215" xml:space="preserve"> INDEX(切語上字資料表[聲母拼音碼], 小韻資料表[[#This Row],[上字表識別號]])</f>
        <v>b</v>
      </c>
      <c r="L215" s="210" t="str" cm="1">
        <f t="array" ref="L215" xml:space="preserve"> INDEX(切語上字資料表[清濁], 小韻資料表[[#This Row],[上字表識別號]])</f>
        <v>次濁</v>
      </c>
      <c r="M215" s="223" t="str" cm="1">
        <f t="array" ref="M215" xml:space="preserve"> INDEX(切語上字資料表[發送收], 小韻資料表[[#This Row],[上字表識別號]])</f>
        <v>收聲</v>
      </c>
      <c r="N215" s="205" cm="1">
        <f t="array" ref="N215" xml:space="preserve"> MATCH(TRUE, ISNUMBER( SEARCH( RIGHT(小韻資料表[[#This Row],[切語]],1), 切語下字資料表[切語下字]) ), 0)</f>
        <v>45</v>
      </c>
      <c r="O215" s="207" t="str" cm="1">
        <f t="array" ref="O215" xml:space="preserve"> INDEX(切語下字資料表[韻母], 小韻資料表[[#This Row],[下字表識別號]])</f>
        <v>微合3</v>
      </c>
      <c r="P215" s="207" t="str" cm="1">
        <f t="array" ref="P215" xml:space="preserve"> INDEX(切語下字資料表[韻母拼音碼], 小韻資料表[[#This Row],[下字表識別號]])</f>
        <v>ui</v>
      </c>
      <c r="Q215" s="210" t="str" cm="1">
        <f t="array" ref="Q215" xml:space="preserve"> INDEX(設定表!$C$19:$C$23, INT( LEFT(小韻資料表[[#This Row],[目次編碼]],1) ))</f>
        <v>平</v>
      </c>
      <c r="R215" s="210">
        <f xml:space="preserve">  INDEX(設定表!$C$8:$C$15, MATCH( (RIGHT(小韻資料表[[#This Row],[清濁]]) &amp; 小韻資料表[[#This Row],[調]]), 設定表!$B$8:$B$15, 0))</f>
        <v>5</v>
      </c>
      <c r="S215" s="205" t="s">
        <v>309</v>
      </c>
      <c r="T215" s="205" t="s">
        <v>309</v>
      </c>
      <c r="U215" s="226" t="s">
        <v>309</v>
      </c>
      <c r="V215" s="146" t="s">
        <v>309</v>
      </c>
      <c r="X215" s="135"/>
      <c r="Y215" s="135"/>
      <c r="AA215" s="135"/>
      <c r="AB215" s="134"/>
      <c r="AC215" s="135"/>
      <c r="AD215" s="135"/>
      <c r="AH215" s="135"/>
      <c r="AI215" s="135"/>
    </row>
    <row r="216" spans="1:35" ht="31.5">
      <c r="A216" s="205">
        <v>212</v>
      </c>
      <c r="B216" s="206" t="s">
        <v>2165</v>
      </c>
      <c r="C216" s="207" t="str">
        <f xml:space="preserve"> _xlfn.CONCAT(小韻資料表[[#This Row],[聲母拼音碼]],小韻資料表[[#This Row],[韻母拼音碼]],小韻資料表[[#This Row],[調號]])</f>
        <v>hui1</v>
      </c>
      <c r="D216" s="206" t="s">
        <v>2166</v>
      </c>
      <c r="E216" s="208" t="s">
        <v>401</v>
      </c>
      <c r="F216" s="205">
        <v>2</v>
      </c>
      <c r="G216" s="209" t="s">
        <v>2167</v>
      </c>
      <c r="H216" s="205">
        <f xml:space="preserve"> LEN(小韻資料表[[#This Row],[小韻字集]])</f>
        <v>14</v>
      </c>
      <c r="I216" s="205" cm="1">
        <f t="array" ref="I216" xml:space="preserve"> MATCH(TRUE, ISNUMBER( SEARCH( LEFT(小韻資料表[[#This Row],[切語]],1), 切語上字資料表[切語上字]) ), 0)</f>
        <v>36</v>
      </c>
      <c r="J216" s="210" t="str" cm="1">
        <f t="array" ref="J216" xml:space="preserve"> INDEX(切語上字資料表[聲母], 小韻資料表[[#This Row],[上字表識別號]])</f>
        <v>曉</v>
      </c>
      <c r="K216" s="210" t="str" cm="1">
        <f t="array" ref="K216" xml:space="preserve"> INDEX(切語上字資料表[聲母拼音碼], 小韻資料表[[#This Row],[上字表識別號]])</f>
        <v>h</v>
      </c>
      <c r="L216" s="210" t="str" cm="1">
        <f t="array" ref="L216" xml:space="preserve"> INDEX(切語上字資料表[清濁], 小韻資料表[[#This Row],[上字表識別號]])</f>
        <v>次清</v>
      </c>
      <c r="M216" s="223" t="str" cm="1">
        <f t="array" ref="M216" xml:space="preserve"> INDEX(切語上字資料表[發送收], 小韻資料表[[#This Row],[上字表識別號]])</f>
        <v>送氣</v>
      </c>
      <c r="N216" s="205" cm="1">
        <f t="array" ref="N216" xml:space="preserve"> MATCH(TRUE, ISNUMBER( SEARCH( RIGHT(小韻資料表[[#This Row],[切語]],1), 切語下字資料表[切語下字]) ), 0)</f>
        <v>45</v>
      </c>
      <c r="O216" s="207" t="str" cm="1">
        <f t="array" ref="O216" xml:space="preserve"> INDEX(切語下字資料表[韻母], 小韻資料表[[#This Row],[下字表識別號]])</f>
        <v>微合3</v>
      </c>
      <c r="P216" s="207" t="str" cm="1">
        <f t="array" ref="P216" xml:space="preserve"> INDEX(切語下字資料表[韻母拼音碼], 小韻資料表[[#This Row],[下字表識別號]])</f>
        <v>ui</v>
      </c>
      <c r="Q216" s="210" t="str" cm="1">
        <f t="array" ref="Q216" xml:space="preserve"> INDEX(設定表!$C$19:$C$23, INT( LEFT(小韻資料表[[#This Row],[目次編碼]],1) ))</f>
        <v>平</v>
      </c>
      <c r="R216" s="210">
        <f xml:space="preserve">  INDEX(設定表!$C$8:$C$15, MATCH( (RIGHT(小韻資料表[[#This Row],[清濁]]) &amp; 小韻資料表[[#This Row],[調]]), 設定表!$B$8:$B$15, 0))</f>
        <v>1</v>
      </c>
      <c r="S216" s="205" t="s">
        <v>309</v>
      </c>
      <c r="T216" s="205" t="s">
        <v>309</v>
      </c>
      <c r="U216" s="226" t="s">
        <v>309</v>
      </c>
      <c r="V216" s="147" t="s">
        <v>309</v>
      </c>
      <c r="X216" s="135"/>
      <c r="Y216" s="135"/>
      <c r="AA216" s="135"/>
      <c r="AB216" s="134"/>
      <c r="AC216" s="135"/>
      <c r="AD216" s="135"/>
      <c r="AH216" s="135"/>
      <c r="AI216" s="135"/>
    </row>
    <row r="217" spans="1:35" ht="31.5">
      <c r="A217" s="205">
        <v>213</v>
      </c>
      <c r="B217" s="206" t="s">
        <v>2168</v>
      </c>
      <c r="C217" s="207" t="str">
        <f xml:space="preserve"> _xlfn.CONCAT(小韻資料表[[#This Row],[聲母拼音碼]],小韻資料表[[#This Row],[韻母拼音碼]],小韻資料表[[#This Row],[調號]])</f>
        <v>Øui5</v>
      </c>
      <c r="D217" s="206" t="s">
        <v>2169</v>
      </c>
      <c r="E217" s="208" t="s">
        <v>401</v>
      </c>
      <c r="F217" s="205">
        <v>3</v>
      </c>
      <c r="G217" s="209" t="s">
        <v>2170</v>
      </c>
      <c r="H217" s="205">
        <f xml:space="preserve"> LEN(小韻資料表[[#This Row],[小韻字集]])</f>
        <v>19</v>
      </c>
      <c r="I217" s="205" cm="1">
        <f t="array" ref="I217" xml:space="preserve"> MATCH(TRUE, ISNUMBER( SEARCH( LEFT(小韻資料表[[#This Row],[切語]],1), 切語上字資料表[切語上字]) ), 0)</f>
        <v>38</v>
      </c>
      <c r="J217" s="210" t="str" cm="1">
        <f t="array" ref="J217" xml:space="preserve"> INDEX(切語上字資料表[聲母], 小韻資料表[[#This Row],[上字表識別號]])</f>
        <v>為</v>
      </c>
      <c r="K217" s="210" t="str" cm="1">
        <f t="array" ref="K217" xml:space="preserve"> INDEX(切語上字資料表[聲母拼音碼], 小韻資料表[[#This Row],[上字表識別號]])</f>
        <v>Ø</v>
      </c>
      <c r="L217" s="210" t="str" cm="1">
        <f t="array" ref="L217" xml:space="preserve"> INDEX(切語上字資料表[清濁], 小韻資料表[[#This Row],[上字表識別號]])</f>
        <v>次濁</v>
      </c>
      <c r="M217" s="223" t="str" cm="1">
        <f t="array" ref="M217" xml:space="preserve"> INDEX(切語上字資料表[發送收], 小韻資料表[[#This Row],[上字表識別號]])</f>
        <v>發聲</v>
      </c>
      <c r="N217" s="205" cm="1">
        <f t="array" ref="N217" xml:space="preserve"> MATCH(TRUE, ISNUMBER( SEARCH( RIGHT(小韻資料表[[#This Row],[切語]],1), 切語下字資料表[切語下字]) ), 0)</f>
        <v>45</v>
      </c>
      <c r="O217" s="207" t="str" cm="1">
        <f t="array" ref="O217" xml:space="preserve"> INDEX(切語下字資料表[韻母], 小韻資料表[[#This Row],[下字表識別號]])</f>
        <v>微合3</v>
      </c>
      <c r="P217" s="207" t="str" cm="1">
        <f t="array" ref="P217" xml:space="preserve"> INDEX(切語下字資料表[韻母拼音碼], 小韻資料表[[#This Row],[下字表識別號]])</f>
        <v>ui</v>
      </c>
      <c r="Q217" s="210" t="str" cm="1">
        <f t="array" ref="Q217" xml:space="preserve"> INDEX(設定表!$C$19:$C$23, INT( LEFT(小韻資料表[[#This Row],[目次編碼]],1) ))</f>
        <v>平</v>
      </c>
      <c r="R217" s="210">
        <f xml:space="preserve">  INDEX(設定表!$C$8:$C$15, MATCH( (RIGHT(小韻資料表[[#This Row],[清濁]]) &amp; 小韻資料表[[#This Row],[調]]), 設定表!$B$8:$B$15, 0))</f>
        <v>5</v>
      </c>
      <c r="S217" s="205" t="s">
        <v>309</v>
      </c>
      <c r="T217" s="205" t="s">
        <v>309</v>
      </c>
      <c r="U217" s="226" t="s">
        <v>309</v>
      </c>
      <c r="V217" s="146" t="s">
        <v>309</v>
      </c>
      <c r="X217" s="135"/>
      <c r="Y217" s="135"/>
      <c r="AA217" s="135"/>
      <c r="AB217" s="134"/>
      <c r="AC217" s="135"/>
      <c r="AD217" s="135"/>
      <c r="AH217" s="135"/>
      <c r="AI217" s="135"/>
    </row>
    <row r="218" spans="1:35" ht="31.5">
      <c r="A218" s="205">
        <v>214</v>
      </c>
      <c r="B218" s="206" t="s">
        <v>2171</v>
      </c>
      <c r="C218" s="207" t="str">
        <f xml:space="preserve"> _xlfn.CONCAT(小韻資料表[[#This Row],[聲母拼音碼]],小韻資料表[[#This Row],[韻母拼音碼]],小韻資料表[[#This Row],[調號]])</f>
        <v>hui1</v>
      </c>
      <c r="D218" s="206" t="s">
        <v>2172</v>
      </c>
      <c r="E218" s="208" t="s">
        <v>401</v>
      </c>
      <c r="F218" s="205">
        <v>4</v>
      </c>
      <c r="G218" s="209" t="s">
        <v>2173</v>
      </c>
      <c r="H218" s="205">
        <f xml:space="preserve"> LEN(小韻資料表[[#This Row],[小韻字集]])</f>
        <v>10</v>
      </c>
      <c r="I218" s="205" cm="1">
        <f t="array" ref="I218" xml:space="preserve"> MATCH(TRUE, ISNUMBER( SEARCH( LEFT(小韻資料表[[#This Row],[切語]],1), 切語上字資料表[切語上字]) ), 0)</f>
        <v>18</v>
      </c>
      <c r="J218" s="210" t="str" cm="1">
        <f t="array" ref="J218" xml:space="preserve"> INDEX(切語上字資料表[聲母], 小韻資料表[[#This Row],[上字表識別號]])</f>
        <v>敷</v>
      </c>
      <c r="K218" s="210" t="str" cm="1">
        <f t="array" ref="K218" xml:space="preserve"> INDEX(切語上字資料表[聲母拼音碼], 小韻資料表[[#This Row],[上字表識別號]])</f>
        <v>h</v>
      </c>
      <c r="L218" s="210" t="str" cm="1">
        <f t="array" ref="L218" xml:space="preserve"> INDEX(切語上字資料表[清濁], 小韻資料表[[#This Row],[上字表識別號]])</f>
        <v>次清</v>
      </c>
      <c r="M218" s="223" t="str" cm="1">
        <f t="array" ref="M218" xml:space="preserve"> INDEX(切語上字資料表[發送收], 小韻資料表[[#This Row],[上字表識別號]])</f>
        <v>送氣</v>
      </c>
      <c r="N218" s="205" cm="1">
        <f t="array" ref="N218" xml:space="preserve"> MATCH(TRUE, ISNUMBER( SEARCH( RIGHT(小韻資料表[[#This Row],[切語]],1), 切語下字資料表[切語下字]) ), 0)</f>
        <v>45</v>
      </c>
      <c r="O218" s="207" t="str" cm="1">
        <f t="array" ref="O218" xml:space="preserve"> INDEX(切語下字資料表[韻母], 小韻資料表[[#This Row],[下字表識別號]])</f>
        <v>微合3</v>
      </c>
      <c r="P218" s="207" t="str" cm="1">
        <f t="array" ref="P218" xml:space="preserve"> INDEX(切語下字資料表[韻母拼音碼], 小韻資料表[[#This Row],[下字表識別號]])</f>
        <v>ui</v>
      </c>
      <c r="Q218" s="210" t="str" cm="1">
        <f t="array" ref="Q218" xml:space="preserve"> INDEX(設定表!$C$19:$C$23, INT( LEFT(小韻資料表[[#This Row],[目次編碼]],1) ))</f>
        <v>平</v>
      </c>
      <c r="R218" s="210">
        <f xml:space="preserve">  INDEX(設定表!$C$8:$C$15, MATCH( (RIGHT(小韻資料表[[#This Row],[清濁]]) &amp; 小韻資料表[[#This Row],[調]]), 設定表!$B$8:$B$15, 0))</f>
        <v>1</v>
      </c>
      <c r="S218" s="205" t="s">
        <v>309</v>
      </c>
      <c r="T218" s="205" t="s">
        <v>309</v>
      </c>
      <c r="U218" s="226" t="s">
        <v>309</v>
      </c>
      <c r="V218" s="147" t="s">
        <v>309</v>
      </c>
      <c r="X218" s="135"/>
      <c r="Y218" s="135"/>
      <c r="AA218" s="135"/>
      <c r="AB218" s="134"/>
      <c r="AC218" s="135"/>
      <c r="AD218" s="135"/>
      <c r="AH218" s="135"/>
      <c r="AI218" s="135"/>
    </row>
    <row r="219" spans="1:35" ht="31.5">
      <c r="A219" s="205">
        <v>215</v>
      </c>
      <c r="B219" s="206" t="s">
        <v>2174</v>
      </c>
      <c r="C219" s="207" t="str">
        <f xml:space="preserve"> _xlfn.CONCAT(小韻資料表[[#This Row],[聲母拼音碼]],小韻資料表[[#This Row],[韻母拼音碼]],小韻資料表[[#This Row],[調號]])</f>
        <v>hui1</v>
      </c>
      <c r="D219" s="206" t="s">
        <v>2175</v>
      </c>
      <c r="E219" s="208" t="s">
        <v>401</v>
      </c>
      <c r="F219" s="205">
        <v>5</v>
      </c>
      <c r="G219" s="209" t="s">
        <v>2176</v>
      </c>
      <c r="H219" s="205">
        <f xml:space="preserve"> LEN(小韻資料表[[#This Row],[小韻字集]])</f>
        <v>14</v>
      </c>
      <c r="I219" s="205" cm="1">
        <f t="array" ref="I219" xml:space="preserve"> MATCH(TRUE, ISNUMBER( SEARCH( LEFT(小韻資料表[[#This Row],[切語]],1), 切語上字資料表[切語上字]) ), 0)</f>
        <v>17</v>
      </c>
      <c r="J219" s="210" t="str" cm="1">
        <f t="array" ref="J219" xml:space="preserve"> INDEX(切語上字資料表[聲母], 小韻資料表[[#This Row],[上字表識別號]])</f>
        <v>非</v>
      </c>
      <c r="K219" s="210" t="str" cm="1">
        <f t="array" ref="K219" xml:space="preserve"> INDEX(切語上字資料表[聲母拼音碼], 小韻資料表[[#This Row],[上字表識別號]])</f>
        <v>h</v>
      </c>
      <c r="L219" s="210" t="str" cm="1">
        <f t="array" ref="L219" xml:space="preserve"> INDEX(切語上字資料表[清濁], 小韻資料表[[#This Row],[上字表識別號]])</f>
        <v>全清</v>
      </c>
      <c r="M219" s="223" t="str" cm="1">
        <f t="array" ref="M219" xml:space="preserve"> INDEX(切語上字資料表[發送收], 小韻資料表[[#This Row],[上字表識別號]])</f>
        <v>發聲</v>
      </c>
      <c r="N219" s="205" cm="1">
        <f t="array" ref="N219" xml:space="preserve"> MATCH(TRUE, ISNUMBER( SEARCH( RIGHT(小韻資料表[[#This Row],[切語]],1), 切語下字資料表[切語下字]) ), 0)</f>
        <v>45</v>
      </c>
      <c r="O219" s="207" t="str" cm="1">
        <f t="array" ref="O219" xml:space="preserve"> INDEX(切語下字資料表[韻母], 小韻資料表[[#This Row],[下字表識別號]])</f>
        <v>微合3</v>
      </c>
      <c r="P219" s="207" t="str" cm="1">
        <f t="array" ref="P219" xml:space="preserve"> INDEX(切語下字資料表[韻母拼音碼], 小韻資料表[[#This Row],[下字表識別號]])</f>
        <v>ui</v>
      </c>
      <c r="Q219" s="210" t="str" cm="1">
        <f t="array" ref="Q219" xml:space="preserve"> INDEX(設定表!$C$19:$C$23, INT( LEFT(小韻資料表[[#This Row],[目次編碼]],1) ))</f>
        <v>平</v>
      </c>
      <c r="R219" s="210">
        <f xml:space="preserve">  INDEX(設定表!$C$8:$C$15, MATCH( (RIGHT(小韻資料表[[#This Row],[清濁]]) &amp; 小韻資料表[[#This Row],[調]]), 設定表!$B$8:$B$15, 0))</f>
        <v>1</v>
      </c>
      <c r="S219" s="205" t="s">
        <v>309</v>
      </c>
      <c r="T219" s="205" t="s">
        <v>309</v>
      </c>
      <c r="U219" s="226" t="s">
        <v>309</v>
      </c>
      <c r="V219" s="146" t="s">
        <v>309</v>
      </c>
      <c r="X219" s="135"/>
      <c r="Y219" s="135"/>
      <c r="AA219" s="135"/>
      <c r="AB219" s="134"/>
      <c r="AC219" s="135"/>
      <c r="AD219" s="135"/>
      <c r="AH219" s="135"/>
      <c r="AI219" s="135"/>
    </row>
    <row r="220" spans="1:35" ht="31.5">
      <c r="A220" s="205">
        <v>216</v>
      </c>
      <c r="B220" s="206" t="s">
        <v>2177</v>
      </c>
      <c r="C220" s="207" t="str">
        <f xml:space="preserve"> _xlfn.CONCAT(小韻資料表[[#This Row],[聲母拼音碼]],小韻資料表[[#This Row],[韻母拼音碼]],小韻資料表[[#This Row],[調號]])</f>
        <v>hui5</v>
      </c>
      <c r="D220" s="206" t="s">
        <v>2178</v>
      </c>
      <c r="E220" s="208" t="s">
        <v>401</v>
      </c>
      <c r="F220" s="205">
        <v>6</v>
      </c>
      <c r="G220" s="209" t="s">
        <v>2179</v>
      </c>
      <c r="H220" s="205">
        <f xml:space="preserve"> LEN(小韻資料表[[#This Row],[小韻字集]])</f>
        <v>13</v>
      </c>
      <c r="I220" s="205" cm="1">
        <f t="array" ref="I220" xml:space="preserve"> MATCH(TRUE, ISNUMBER( SEARCH( LEFT(小韻資料表[[#This Row],[切語]],1), 切語上字資料表[切語上字]) ), 0)</f>
        <v>19</v>
      </c>
      <c r="J220" s="210" t="str" cm="1">
        <f t="array" ref="J220" xml:space="preserve"> INDEX(切語上字資料表[聲母], 小韻資料表[[#This Row],[上字表識別號]])</f>
        <v>奉</v>
      </c>
      <c r="K220" s="210" t="str" cm="1">
        <f t="array" ref="K220" xml:space="preserve"> INDEX(切語上字資料表[聲母拼音碼], 小韻資料表[[#This Row],[上字表識別號]])</f>
        <v>h</v>
      </c>
      <c r="L220" s="210" t="str" cm="1">
        <f t="array" ref="L220" xml:space="preserve"> INDEX(切語上字資料表[清濁], 小韻資料表[[#This Row],[上字表識別號]])</f>
        <v>全濁</v>
      </c>
      <c r="M220" s="223" cm="1">
        <f t="array" ref="M220" xml:space="preserve"> INDEX(切語上字資料表[發送收], 小韻資料表[[#This Row],[上字表識別號]])</f>
        <v>0</v>
      </c>
      <c r="N220" s="205" cm="1">
        <f t="array" ref="N220" xml:space="preserve"> MATCH(TRUE, ISNUMBER( SEARCH( RIGHT(小韻資料表[[#This Row],[切語]],1), 切語下字資料表[切語下字]) ), 0)</f>
        <v>45</v>
      </c>
      <c r="O220" s="207" t="str" cm="1">
        <f t="array" ref="O220" xml:space="preserve"> INDEX(切語下字資料表[韻母], 小韻資料表[[#This Row],[下字表識別號]])</f>
        <v>微合3</v>
      </c>
      <c r="P220" s="207" t="str" cm="1">
        <f t="array" ref="P220" xml:space="preserve"> INDEX(切語下字資料表[韻母拼音碼], 小韻資料表[[#This Row],[下字表識別號]])</f>
        <v>ui</v>
      </c>
      <c r="Q220" s="210" t="str" cm="1">
        <f t="array" ref="Q220" xml:space="preserve"> INDEX(設定表!$C$19:$C$23, INT( LEFT(小韻資料表[[#This Row],[目次編碼]],1) ))</f>
        <v>平</v>
      </c>
      <c r="R220" s="210">
        <f xml:space="preserve">  INDEX(設定表!$C$8:$C$15, MATCH( (RIGHT(小韻資料表[[#This Row],[清濁]]) &amp; 小韻資料表[[#This Row],[調]]), 設定表!$B$8:$B$15, 0))</f>
        <v>5</v>
      </c>
      <c r="S220" s="205" t="s">
        <v>309</v>
      </c>
      <c r="T220" s="205" t="s">
        <v>309</v>
      </c>
      <c r="U220" s="226" t="s">
        <v>309</v>
      </c>
      <c r="V220" s="147" t="s">
        <v>309</v>
      </c>
      <c r="X220" s="135"/>
      <c r="Y220" s="135"/>
      <c r="AA220" s="135"/>
      <c r="AB220" s="134"/>
      <c r="AC220" s="135"/>
      <c r="AD220" s="135"/>
      <c r="AH220" s="135"/>
      <c r="AI220" s="135"/>
    </row>
    <row r="221" spans="1:35" ht="31.5">
      <c r="A221" s="205">
        <v>217</v>
      </c>
      <c r="B221" s="206" t="s">
        <v>2180</v>
      </c>
      <c r="C221" s="207" t="str">
        <f xml:space="preserve"> _xlfn.CONCAT(小韻資料表[[#This Row],[聲母拼音碼]],小韻資料表[[#This Row],[韻母拼音碼]],小韻資料表[[#This Row],[調號]])</f>
        <v>Øui1</v>
      </c>
      <c r="D221" s="206" t="s">
        <v>2181</v>
      </c>
      <c r="E221" s="208" t="s">
        <v>401</v>
      </c>
      <c r="F221" s="205">
        <v>7</v>
      </c>
      <c r="G221" s="209" t="s">
        <v>2182</v>
      </c>
      <c r="H221" s="205">
        <f xml:space="preserve"> LEN(小韻資料表[[#This Row],[小韻字集]])</f>
        <v>8</v>
      </c>
      <c r="I221" s="205" cm="1">
        <f t="array" ref="I221" xml:space="preserve"> MATCH(TRUE, ISNUMBER( SEARCH( LEFT(小韻資料表[[#This Row],[切語]],1), 切語上字資料表[切語上字]) ), 0)</f>
        <v>35</v>
      </c>
      <c r="J221" s="210" t="str" cm="1">
        <f t="array" ref="J221" xml:space="preserve"> INDEX(切語上字資料表[聲母], 小韻資料表[[#This Row],[上字表識別號]])</f>
        <v>影</v>
      </c>
      <c r="K221" s="210" t="str" cm="1">
        <f t="array" ref="K221" xml:space="preserve"> INDEX(切語上字資料表[聲母拼音碼], 小韻資料表[[#This Row],[上字表識別號]])</f>
        <v>Ø</v>
      </c>
      <c r="L221" s="210" t="str" cm="1">
        <f t="array" ref="L221" xml:space="preserve"> INDEX(切語上字資料表[清濁], 小韻資料表[[#This Row],[上字表識別號]])</f>
        <v>全清</v>
      </c>
      <c r="M221" s="223" t="str" cm="1">
        <f t="array" ref="M221" xml:space="preserve"> INDEX(切語上字資料表[發送收], 小韻資料表[[#This Row],[上字表識別號]])</f>
        <v>發聲</v>
      </c>
      <c r="N221" s="205" cm="1">
        <f t="array" ref="N221" xml:space="preserve"> MATCH(TRUE, ISNUMBER( SEARCH( RIGHT(小韻資料表[[#This Row],[切語]],1), 切語下字資料表[切語下字]) ), 0)</f>
        <v>45</v>
      </c>
      <c r="O221" s="207" t="str" cm="1">
        <f t="array" ref="O221" xml:space="preserve"> INDEX(切語下字資料表[韻母], 小韻資料表[[#This Row],[下字表識別號]])</f>
        <v>微合3</v>
      </c>
      <c r="P221" s="207" t="str" cm="1">
        <f t="array" ref="P221" xml:space="preserve"> INDEX(切語下字資料表[韻母拼音碼], 小韻資料表[[#This Row],[下字表識別號]])</f>
        <v>ui</v>
      </c>
      <c r="Q221" s="210" t="str" cm="1">
        <f t="array" ref="Q221" xml:space="preserve"> INDEX(設定表!$C$19:$C$23, INT( LEFT(小韻資料表[[#This Row],[目次編碼]],1) ))</f>
        <v>平</v>
      </c>
      <c r="R221" s="210">
        <f xml:space="preserve">  INDEX(設定表!$C$8:$C$15, MATCH( (RIGHT(小韻資料表[[#This Row],[清濁]]) &amp; 小韻資料表[[#This Row],[調]]), 設定表!$B$8:$B$15, 0))</f>
        <v>1</v>
      </c>
      <c r="S221" s="205" t="s">
        <v>309</v>
      </c>
      <c r="T221" s="205" t="s">
        <v>309</v>
      </c>
      <c r="U221" s="226" t="s">
        <v>2183</v>
      </c>
      <c r="V221" s="146" t="s">
        <v>309</v>
      </c>
      <c r="X221" s="135"/>
      <c r="Y221" s="135"/>
      <c r="AA221" s="135"/>
      <c r="AB221" s="134"/>
      <c r="AC221" s="135"/>
      <c r="AD221" s="135"/>
      <c r="AH221" s="135"/>
      <c r="AI221" s="135"/>
    </row>
    <row r="222" spans="1:35" ht="63">
      <c r="A222" s="205">
        <v>218</v>
      </c>
      <c r="B222" s="206" t="s">
        <v>2184</v>
      </c>
      <c r="C222" s="207" t="str">
        <f xml:space="preserve"> _xlfn.CONCAT(小韻資料表[[#This Row],[聲母拼音碼]],小韻資料表[[#This Row],[韻母拼音碼]],小韻資料表[[#This Row],[調號]])</f>
        <v>khi5</v>
      </c>
      <c r="D222" s="206" t="s">
        <v>2185</v>
      </c>
      <c r="E222" s="208" t="s">
        <v>401</v>
      </c>
      <c r="F222" s="205">
        <v>8</v>
      </c>
      <c r="G222" s="209" t="s">
        <v>2186</v>
      </c>
      <c r="H222" s="205">
        <f xml:space="preserve"> LEN(小韻資料表[[#This Row],[小韻字集]])</f>
        <v>23</v>
      </c>
      <c r="I222" s="205" cm="1">
        <f t="array" ref="I222" xml:space="preserve"> MATCH(TRUE, ISNUMBER( SEARCH( LEFT(小韻資料表[[#This Row],[切語]],1), 切語上字資料表[切語上字]) ), 0)</f>
        <v>3</v>
      </c>
      <c r="J222" s="210" t="str" cm="1">
        <f t="array" ref="J222" xml:space="preserve"> INDEX(切語上字資料表[聲母], 小韻資料表[[#This Row],[上字表識別號]])</f>
        <v>群</v>
      </c>
      <c r="K222" s="210" t="str" cm="1">
        <f t="array" ref="K222" xml:space="preserve"> INDEX(切語上字資料表[聲母拼音碼], 小韻資料表[[#This Row],[上字表識別號]])</f>
        <v>kh</v>
      </c>
      <c r="L222" s="210" t="str" cm="1">
        <f t="array" ref="L222" xml:space="preserve"> INDEX(切語上字資料表[清濁], 小韻資料表[[#This Row],[上字表識別號]])</f>
        <v>全濁</v>
      </c>
      <c r="M222" s="223" cm="1">
        <f t="array" ref="M222" xml:space="preserve"> INDEX(切語上字資料表[發送收], 小韻資料表[[#This Row],[上字表識別號]])</f>
        <v>0</v>
      </c>
      <c r="N222" s="205" cm="1">
        <f t="array" ref="N222" xml:space="preserve"> MATCH(TRUE, ISNUMBER( SEARCH( RIGHT(小韻資料表[[#This Row],[切語]],1), 切語下字資料表[切語下字]) ), 0)</f>
        <v>41</v>
      </c>
      <c r="O222" s="207" t="str" cm="1">
        <f t="array" ref="O222" xml:space="preserve"> INDEX(切語下字資料表[韻母], 小韻資料表[[#This Row],[下字表識別號]])</f>
        <v>微開3</v>
      </c>
      <c r="P222" s="207" t="str" cm="1">
        <f t="array" ref="P222" xml:space="preserve"> INDEX(切語下字資料表[韻母拼音碼], 小韻資料表[[#This Row],[下字表識別號]])</f>
        <v>i</v>
      </c>
      <c r="Q222" s="210" t="str" cm="1">
        <f t="array" ref="Q222" xml:space="preserve"> INDEX(設定表!$C$19:$C$23, INT( LEFT(小韻資料表[[#This Row],[目次編碼]],1) ))</f>
        <v>平</v>
      </c>
      <c r="R222" s="210">
        <f xml:space="preserve">  INDEX(設定表!$C$8:$C$15, MATCH( (RIGHT(小韻資料表[[#This Row],[清濁]]) &amp; 小韻資料表[[#This Row],[調]]), 設定表!$B$8:$B$15, 0))</f>
        <v>5</v>
      </c>
      <c r="S222" s="205" t="s">
        <v>309</v>
      </c>
      <c r="T222" s="205" t="s">
        <v>2187</v>
      </c>
      <c r="U222" s="226" t="s">
        <v>309</v>
      </c>
      <c r="V222" s="147" t="s">
        <v>309</v>
      </c>
      <c r="X222" s="135"/>
      <c r="Y222" s="135"/>
      <c r="AA222" s="135"/>
      <c r="AB222" s="134"/>
      <c r="AC222" s="135"/>
      <c r="AD222" s="135"/>
      <c r="AH222" s="135"/>
      <c r="AI222" s="135"/>
    </row>
    <row r="223" spans="1:35" ht="31.5">
      <c r="A223" s="205">
        <v>219</v>
      </c>
      <c r="B223" s="206" t="s">
        <v>2188</v>
      </c>
      <c r="C223" s="207" t="str">
        <f xml:space="preserve"> _xlfn.CONCAT(小韻資料表[[#This Row],[聲母拼音碼]],小韻資料表[[#This Row],[韻母拼音碼]],小韻資料表[[#This Row],[調號]])</f>
        <v>ki1</v>
      </c>
      <c r="D223" s="206" t="s">
        <v>2189</v>
      </c>
      <c r="E223" s="208" t="s">
        <v>401</v>
      </c>
      <c r="F223" s="205">
        <v>9</v>
      </c>
      <c r="G223" s="209" t="s">
        <v>2190</v>
      </c>
      <c r="H223" s="205">
        <f xml:space="preserve"> LEN(小韻資料表[[#This Row],[小韻字集]])</f>
        <v>18</v>
      </c>
      <c r="I223" s="205" cm="1">
        <f t="array" ref="I223" xml:space="preserve"> MATCH(TRUE, ISNUMBER( SEARCH( LEFT(小韻資料表[[#This Row],[切語]],1), 切語上字資料表[切語上字]) ), 0)</f>
        <v>1</v>
      </c>
      <c r="J223" s="210" t="str" cm="1">
        <f t="array" ref="J223" xml:space="preserve"> INDEX(切語上字資料表[聲母], 小韻資料表[[#This Row],[上字表識別號]])</f>
        <v>見</v>
      </c>
      <c r="K223" s="210" t="str" cm="1">
        <f t="array" ref="K223" xml:space="preserve"> INDEX(切語上字資料表[聲母拼音碼], 小韻資料表[[#This Row],[上字表識別號]])</f>
        <v>k</v>
      </c>
      <c r="L223" s="210" t="str" cm="1">
        <f t="array" ref="L223" xml:space="preserve"> INDEX(切語上字資料表[清濁], 小韻資料表[[#This Row],[上字表識別號]])</f>
        <v>全清</v>
      </c>
      <c r="M223" s="223" t="str" cm="1">
        <f t="array" ref="M223" xml:space="preserve"> INDEX(切語上字資料表[發送收], 小韻資料表[[#This Row],[上字表識別號]])</f>
        <v>發聲</v>
      </c>
      <c r="N223" s="205" cm="1">
        <f t="array" ref="N223" xml:space="preserve"> MATCH(TRUE, ISNUMBER( SEARCH( RIGHT(小韻資料表[[#This Row],[切語]],1), 切語下字資料表[切語下字]) ), 0)</f>
        <v>41</v>
      </c>
      <c r="O223" s="207" t="str" cm="1">
        <f t="array" ref="O223" xml:space="preserve"> INDEX(切語下字資料表[韻母], 小韻資料表[[#This Row],[下字表識別號]])</f>
        <v>微開3</v>
      </c>
      <c r="P223" s="207" t="str" cm="1">
        <f t="array" ref="P223" xml:space="preserve"> INDEX(切語下字資料表[韻母拼音碼], 小韻資料表[[#This Row],[下字表識別號]])</f>
        <v>i</v>
      </c>
      <c r="Q223" s="210" t="str" cm="1">
        <f t="array" ref="Q223" xml:space="preserve"> INDEX(設定表!$C$19:$C$23, INT( LEFT(小韻資料表[[#This Row],[目次編碼]],1) ))</f>
        <v>平</v>
      </c>
      <c r="R223" s="210">
        <f xml:space="preserve">  INDEX(設定表!$C$8:$C$15, MATCH( (RIGHT(小韻資料表[[#This Row],[清濁]]) &amp; 小韻資料表[[#This Row],[調]]), 設定表!$B$8:$B$15, 0))</f>
        <v>1</v>
      </c>
      <c r="S223" s="205" t="s">
        <v>309</v>
      </c>
      <c r="T223" s="205" t="s">
        <v>309</v>
      </c>
      <c r="U223" s="226" t="s">
        <v>309</v>
      </c>
      <c r="V223" s="146" t="s">
        <v>309</v>
      </c>
      <c r="X223" s="135"/>
      <c r="Y223" s="135"/>
      <c r="AA223" s="135"/>
      <c r="AB223" s="134"/>
      <c r="AC223" s="135"/>
      <c r="AD223" s="135"/>
      <c r="AH223" s="135"/>
      <c r="AI223" s="135"/>
    </row>
    <row r="224" spans="1:35" ht="31.5">
      <c r="A224" s="205">
        <v>220</v>
      </c>
      <c r="B224" s="206" t="s">
        <v>2191</v>
      </c>
      <c r="C224" s="207" t="str">
        <f xml:space="preserve"> _xlfn.CONCAT(小韻資料表[[#This Row],[聲母拼音碼]],小韻資料表[[#This Row],[韻母拼音碼]],小韻資料表[[#This Row],[調號]])</f>
        <v>hi1</v>
      </c>
      <c r="D224" s="206" t="s">
        <v>2192</v>
      </c>
      <c r="E224" s="208" t="s">
        <v>401</v>
      </c>
      <c r="F224" s="205">
        <v>10</v>
      </c>
      <c r="G224" s="209" t="s">
        <v>2193</v>
      </c>
      <c r="H224" s="205">
        <f xml:space="preserve"> LEN(小韻資料表[[#This Row],[小韻字集]])</f>
        <v>13</v>
      </c>
      <c r="I224" s="205" cm="1">
        <f t="array" ref="I224" xml:space="preserve"> MATCH(TRUE, ISNUMBER( SEARCH( LEFT(小韻資料表[[#This Row],[切語]],1), 切語上字資料表[切語上字]) ), 0)</f>
        <v>36</v>
      </c>
      <c r="J224" s="210" t="str" cm="1">
        <f t="array" ref="J224" xml:space="preserve"> INDEX(切語上字資料表[聲母], 小韻資料表[[#This Row],[上字表識別號]])</f>
        <v>曉</v>
      </c>
      <c r="K224" s="210" t="str" cm="1">
        <f t="array" ref="K224" xml:space="preserve"> INDEX(切語上字資料表[聲母拼音碼], 小韻資料表[[#This Row],[上字表識別號]])</f>
        <v>h</v>
      </c>
      <c r="L224" s="210" t="str" cm="1">
        <f t="array" ref="L224" xml:space="preserve"> INDEX(切語上字資料表[清濁], 小韻資料表[[#This Row],[上字表識別號]])</f>
        <v>次清</v>
      </c>
      <c r="M224" s="223" t="str" cm="1">
        <f t="array" ref="M224" xml:space="preserve"> INDEX(切語上字資料表[發送收], 小韻資料表[[#This Row],[上字表識別號]])</f>
        <v>送氣</v>
      </c>
      <c r="N224" s="205" cm="1">
        <f t="array" ref="N224" xml:space="preserve"> MATCH(TRUE, ISNUMBER( SEARCH( RIGHT(小韻資料表[[#This Row],[切語]],1), 切語下字資料表[切語下字]) ), 0)</f>
        <v>41</v>
      </c>
      <c r="O224" s="207" t="str" cm="1">
        <f t="array" ref="O224" xml:space="preserve"> INDEX(切語下字資料表[韻母], 小韻資料表[[#This Row],[下字表識別號]])</f>
        <v>微開3</v>
      </c>
      <c r="P224" s="207" t="str" cm="1">
        <f t="array" ref="P224" xml:space="preserve"> INDEX(切語下字資料表[韻母拼音碼], 小韻資料表[[#This Row],[下字表識別號]])</f>
        <v>i</v>
      </c>
      <c r="Q224" s="210" t="str" cm="1">
        <f t="array" ref="Q224" xml:space="preserve"> INDEX(設定表!$C$19:$C$23, INT( LEFT(小韻資料表[[#This Row],[目次編碼]],1) ))</f>
        <v>平</v>
      </c>
      <c r="R224" s="210">
        <f xml:space="preserve">  INDEX(設定表!$C$8:$C$15, MATCH( (RIGHT(小韻資料表[[#This Row],[清濁]]) &amp; 小韻資料表[[#This Row],[調]]), 設定表!$B$8:$B$15, 0))</f>
        <v>1</v>
      </c>
      <c r="S224" s="205" t="s">
        <v>309</v>
      </c>
      <c r="T224" s="205" t="s">
        <v>309</v>
      </c>
      <c r="U224" s="226" t="s">
        <v>2194</v>
      </c>
      <c r="V224" s="147" t="s">
        <v>309</v>
      </c>
      <c r="X224" s="135"/>
      <c r="Y224" s="135"/>
      <c r="AA224" s="135"/>
      <c r="AB224" s="134"/>
      <c r="AC224" s="135"/>
      <c r="AD224" s="135"/>
      <c r="AH224" s="135"/>
      <c r="AI224" s="135"/>
    </row>
    <row r="225" spans="1:35" ht="31.5">
      <c r="A225" s="205">
        <v>221</v>
      </c>
      <c r="B225" s="206" t="s">
        <v>2195</v>
      </c>
      <c r="C225" s="207" t="str">
        <f xml:space="preserve"> _xlfn.CONCAT(小韻資料表[[#This Row],[聲母拼音碼]],小韻資料表[[#This Row],[韻母拼音碼]],小韻資料表[[#This Row],[調號]])</f>
        <v>Øi1</v>
      </c>
      <c r="D225" s="206" t="s">
        <v>2196</v>
      </c>
      <c r="E225" s="208" t="s">
        <v>401</v>
      </c>
      <c r="F225" s="205">
        <v>11</v>
      </c>
      <c r="G225" s="209" t="s">
        <v>2197</v>
      </c>
      <c r="H225" s="205">
        <f xml:space="preserve"> LEN(小韻資料表[[#This Row],[小韻字集]])</f>
        <v>8</v>
      </c>
      <c r="I225" s="205" cm="1">
        <f t="array" ref="I225" xml:space="preserve"> MATCH(TRUE, ISNUMBER( SEARCH( LEFT(小韻資料表[[#This Row],[切語]],1), 切語上字資料表[切語上字]) ), 0)</f>
        <v>35</v>
      </c>
      <c r="J225" s="210" t="str" cm="1">
        <f t="array" ref="J225" xml:space="preserve"> INDEX(切語上字資料表[聲母], 小韻資料表[[#This Row],[上字表識別號]])</f>
        <v>影</v>
      </c>
      <c r="K225" s="210" t="str" cm="1">
        <f t="array" ref="K225" xml:space="preserve"> INDEX(切語上字資料表[聲母拼音碼], 小韻資料表[[#This Row],[上字表識別號]])</f>
        <v>Ø</v>
      </c>
      <c r="L225" s="210" t="str" cm="1">
        <f t="array" ref="L225" xml:space="preserve"> INDEX(切語上字資料表[清濁], 小韻資料表[[#This Row],[上字表識別號]])</f>
        <v>全清</v>
      </c>
      <c r="M225" s="223" t="str" cm="1">
        <f t="array" ref="M225" xml:space="preserve"> INDEX(切語上字資料表[發送收], 小韻資料表[[#This Row],[上字表識別號]])</f>
        <v>發聲</v>
      </c>
      <c r="N225" s="205" cm="1">
        <f t="array" ref="N225" xml:space="preserve"> MATCH(TRUE, ISNUMBER( SEARCH( RIGHT(小韻資料表[[#This Row],[切語]],1), 切語下字資料表[切語下字]) ), 0)</f>
        <v>41</v>
      </c>
      <c r="O225" s="207" t="str" cm="1">
        <f t="array" ref="O225" xml:space="preserve"> INDEX(切語下字資料表[韻母], 小韻資料表[[#This Row],[下字表識別號]])</f>
        <v>微開3</v>
      </c>
      <c r="P225" s="207" t="str" cm="1">
        <f t="array" ref="P225" xml:space="preserve"> INDEX(切語下字資料表[韻母拼音碼], 小韻資料表[[#This Row],[下字表識別號]])</f>
        <v>i</v>
      </c>
      <c r="Q225" s="210" t="str" cm="1">
        <f t="array" ref="Q225" xml:space="preserve"> INDEX(設定表!$C$19:$C$23, INT( LEFT(小韻資料表[[#This Row],[目次編碼]],1) ))</f>
        <v>平</v>
      </c>
      <c r="R225" s="210">
        <f xml:space="preserve">  INDEX(設定表!$C$8:$C$15, MATCH( (RIGHT(小韻資料表[[#This Row],[清濁]]) &amp; 小韻資料表[[#This Row],[調]]), 設定表!$B$8:$B$15, 0))</f>
        <v>1</v>
      </c>
      <c r="S225" s="205" t="s">
        <v>309</v>
      </c>
      <c r="T225" s="205" t="s">
        <v>309</v>
      </c>
      <c r="U225" s="226" t="s">
        <v>309</v>
      </c>
      <c r="V225" s="146" t="s">
        <v>309</v>
      </c>
      <c r="X225" s="135"/>
      <c r="Y225" s="135"/>
      <c r="AA225" s="135"/>
      <c r="AB225" s="134"/>
      <c r="AC225" s="135"/>
      <c r="AD225" s="135"/>
      <c r="AH225" s="135"/>
      <c r="AI225" s="135"/>
    </row>
    <row r="226" spans="1:35" ht="31.5">
      <c r="A226" s="205">
        <v>222</v>
      </c>
      <c r="B226" s="206" t="s">
        <v>2198</v>
      </c>
      <c r="C226" s="207" t="str">
        <f xml:space="preserve"> _xlfn.CONCAT(小韻資料表[[#This Row],[聲母拼音碼]],小韻資料表[[#This Row],[韻母拼音碼]],小韻資料表[[#This Row],[調號]])</f>
        <v>gi5</v>
      </c>
      <c r="D226" s="206" t="s">
        <v>2199</v>
      </c>
      <c r="E226" s="208" t="s">
        <v>401</v>
      </c>
      <c r="F226" s="205">
        <v>12</v>
      </c>
      <c r="G226" s="209" t="s">
        <v>2200</v>
      </c>
      <c r="H226" s="205">
        <f xml:space="preserve"> LEN(小韻資料表[[#This Row],[小韻字集]])</f>
        <v>2</v>
      </c>
      <c r="I226" s="205" cm="1">
        <f t="array" ref="I226" xml:space="preserve"> MATCH(TRUE, ISNUMBER( SEARCH( LEFT(小韻資料表[[#This Row],[切語]],1), 切語上字資料表[切語上字]) ), 0)</f>
        <v>4</v>
      </c>
      <c r="J226" s="210" t="str" cm="1">
        <f t="array" ref="J226" xml:space="preserve"> INDEX(切語上字資料表[聲母], 小韻資料表[[#This Row],[上字表識別號]])</f>
        <v>疑</v>
      </c>
      <c r="K226" s="210" t="str" cm="1">
        <f t="array" ref="K226" xml:space="preserve"> INDEX(切語上字資料表[聲母拼音碼], 小韻資料表[[#This Row],[上字表識別號]])</f>
        <v>g</v>
      </c>
      <c r="L226" s="210" t="str" cm="1">
        <f t="array" ref="L226" xml:space="preserve"> INDEX(切語上字資料表[清濁], 小韻資料表[[#This Row],[上字表識別號]])</f>
        <v>次濁</v>
      </c>
      <c r="M226" s="223" t="str" cm="1">
        <f t="array" ref="M226" xml:space="preserve"> INDEX(切語上字資料表[發送收], 小韻資料表[[#This Row],[上字表識別號]])</f>
        <v>收聲</v>
      </c>
      <c r="N226" s="205" cm="1">
        <f t="array" ref="N226" xml:space="preserve"> MATCH(TRUE, ISNUMBER( SEARCH( RIGHT(小韻資料表[[#This Row],[切語]],1), 切語下字資料表[切語下字]) ), 0)</f>
        <v>41</v>
      </c>
      <c r="O226" s="207" t="str" cm="1">
        <f t="array" ref="O226" xml:space="preserve"> INDEX(切語下字資料表[韻母], 小韻資料表[[#This Row],[下字表識別號]])</f>
        <v>微開3</v>
      </c>
      <c r="P226" s="207" t="str" cm="1">
        <f t="array" ref="P226" xml:space="preserve"> INDEX(切語下字資料表[韻母拼音碼], 小韻資料表[[#This Row],[下字表識別號]])</f>
        <v>i</v>
      </c>
      <c r="Q226" s="210" t="str" cm="1">
        <f t="array" ref="Q226" xml:space="preserve"> INDEX(設定表!$C$19:$C$23, INT( LEFT(小韻資料表[[#This Row],[目次編碼]],1) ))</f>
        <v>平</v>
      </c>
      <c r="R226" s="210">
        <f xml:space="preserve">  INDEX(設定表!$C$8:$C$15, MATCH( (RIGHT(小韻資料表[[#This Row],[清濁]]) &amp; 小韻資料表[[#This Row],[調]]), 設定表!$B$8:$B$15, 0))</f>
        <v>5</v>
      </c>
      <c r="S226" s="205" t="s">
        <v>309</v>
      </c>
      <c r="T226" s="205" t="s">
        <v>309</v>
      </c>
      <c r="U226" s="226" t="s">
        <v>309</v>
      </c>
      <c r="V226" s="147" t="s">
        <v>309</v>
      </c>
      <c r="X226" s="135"/>
      <c r="Y226" s="135"/>
      <c r="AA226" s="135"/>
      <c r="AB226" s="134"/>
      <c r="AC226" s="135"/>
      <c r="AD226" s="135"/>
      <c r="AH226" s="135"/>
      <c r="AI226" s="135"/>
    </row>
    <row r="227" spans="1:35" ht="31.5">
      <c r="A227" s="205">
        <v>223</v>
      </c>
      <c r="B227" s="206" t="s">
        <v>2201</v>
      </c>
      <c r="C227" s="207" t="str">
        <f xml:space="preserve"> _xlfn.CONCAT(小韻資料表[[#This Row],[聲母拼音碼]],小韻資料表[[#This Row],[韻母拼音碼]],小韻資料表[[#This Row],[調號]])</f>
        <v>gui5</v>
      </c>
      <c r="D227" s="206" t="s">
        <v>2202</v>
      </c>
      <c r="E227" s="208" t="s">
        <v>401</v>
      </c>
      <c r="F227" s="205">
        <v>13</v>
      </c>
      <c r="G227" s="209" t="s">
        <v>2203</v>
      </c>
      <c r="H227" s="205">
        <f xml:space="preserve"> LEN(小韻資料表[[#This Row],[小韻字集]])</f>
        <v>2</v>
      </c>
      <c r="I227" s="205" cm="1">
        <f t="array" ref="I227" xml:space="preserve"> MATCH(TRUE, ISNUMBER( SEARCH( LEFT(小韻資料表[[#This Row],[切語]],1), 切語上字資料表[切語上字]) ), 0)</f>
        <v>4</v>
      </c>
      <c r="J227" s="210" t="str" cm="1">
        <f t="array" ref="J227" xml:space="preserve"> INDEX(切語上字資料表[聲母], 小韻資料表[[#This Row],[上字表識別號]])</f>
        <v>疑</v>
      </c>
      <c r="K227" s="210" t="str" cm="1">
        <f t="array" ref="K227" xml:space="preserve"> INDEX(切語上字資料表[聲母拼音碼], 小韻資料表[[#This Row],[上字表識別號]])</f>
        <v>g</v>
      </c>
      <c r="L227" s="210" t="str" cm="1">
        <f t="array" ref="L227" xml:space="preserve"> INDEX(切語上字資料表[清濁], 小韻資料表[[#This Row],[上字表識別號]])</f>
        <v>次濁</v>
      </c>
      <c r="M227" s="223" t="str" cm="1">
        <f t="array" ref="M227" xml:space="preserve"> INDEX(切語上字資料表[發送收], 小韻資料表[[#This Row],[上字表識別號]])</f>
        <v>收聲</v>
      </c>
      <c r="N227" s="205" cm="1">
        <f t="array" ref="N227" xml:space="preserve"> MATCH(TRUE, ISNUMBER( SEARCH( RIGHT(小韻資料表[[#This Row],[切語]],1), 切語下字資料表[切語下字]) ), 0)</f>
        <v>45</v>
      </c>
      <c r="O227" s="207" t="str" cm="1">
        <f t="array" ref="O227" xml:space="preserve"> INDEX(切語下字資料表[韻母], 小韻資料表[[#This Row],[下字表識別號]])</f>
        <v>微合3</v>
      </c>
      <c r="P227" s="207" t="str" cm="1">
        <f t="array" ref="P227" xml:space="preserve"> INDEX(切語下字資料表[韻母拼音碼], 小韻資料表[[#This Row],[下字表識別號]])</f>
        <v>ui</v>
      </c>
      <c r="Q227" s="210" t="str" cm="1">
        <f t="array" ref="Q227" xml:space="preserve"> INDEX(設定表!$C$19:$C$23, INT( LEFT(小韻資料表[[#This Row],[目次編碼]],1) ))</f>
        <v>平</v>
      </c>
      <c r="R227" s="210">
        <f xml:space="preserve">  INDEX(設定表!$C$8:$C$15, MATCH( (RIGHT(小韻資料表[[#This Row],[清濁]]) &amp; 小韻資料表[[#This Row],[調]]), 設定表!$B$8:$B$15, 0))</f>
        <v>5</v>
      </c>
      <c r="S227" s="205" t="s">
        <v>309</v>
      </c>
      <c r="T227" s="205" t="s">
        <v>309</v>
      </c>
      <c r="U227" s="226" t="s">
        <v>309</v>
      </c>
      <c r="V227" s="146" t="s">
        <v>309</v>
      </c>
      <c r="X227" s="135"/>
      <c r="Y227" s="135"/>
      <c r="AA227" s="135"/>
      <c r="AB227" s="134"/>
      <c r="AC227" s="135"/>
      <c r="AD227" s="135"/>
      <c r="AH227" s="135"/>
      <c r="AI227" s="135"/>
    </row>
    <row r="228" spans="1:35" ht="31.5">
      <c r="A228" s="205">
        <v>224</v>
      </c>
      <c r="B228" s="206" t="s">
        <v>2204</v>
      </c>
      <c r="C228" s="207" t="str">
        <f xml:space="preserve"> _xlfn.CONCAT(小韻資料表[[#This Row],[聲母拼音碼]],小韻資料表[[#This Row],[韻母拼音碼]],小韻資料表[[#This Row],[調號]])</f>
        <v>kui1</v>
      </c>
      <c r="D228" s="206" t="s">
        <v>2205</v>
      </c>
      <c r="E228" s="208" t="s">
        <v>401</v>
      </c>
      <c r="F228" s="205">
        <v>14</v>
      </c>
      <c r="G228" s="209" t="s">
        <v>2206</v>
      </c>
      <c r="H228" s="205">
        <f xml:space="preserve"> LEN(小韻資料表[[#This Row],[小韻字集]])</f>
        <v>3</v>
      </c>
      <c r="I228" s="205" cm="1">
        <f t="array" ref="I228" xml:space="preserve"> MATCH(TRUE, ISNUMBER( SEARCH( LEFT(小韻資料表[[#This Row],[切語]],1), 切語上字資料表[切語上字]) ), 0)</f>
        <v>1</v>
      </c>
      <c r="J228" s="210" t="str" cm="1">
        <f t="array" ref="J228" xml:space="preserve"> INDEX(切語上字資料表[聲母], 小韻資料表[[#This Row],[上字表識別號]])</f>
        <v>見</v>
      </c>
      <c r="K228" s="210" t="str" cm="1">
        <f t="array" ref="K228" xml:space="preserve"> INDEX(切語上字資料表[聲母拼音碼], 小韻資料表[[#This Row],[上字表識別號]])</f>
        <v>k</v>
      </c>
      <c r="L228" s="210" t="str" cm="1">
        <f t="array" ref="L228" xml:space="preserve"> INDEX(切語上字資料表[清濁], 小韻資料表[[#This Row],[上字表識別號]])</f>
        <v>全清</v>
      </c>
      <c r="M228" s="223" t="str" cm="1">
        <f t="array" ref="M228" xml:space="preserve"> INDEX(切語上字資料表[發送收], 小韻資料表[[#This Row],[上字表識別號]])</f>
        <v>發聲</v>
      </c>
      <c r="N228" s="205" cm="1">
        <f t="array" ref="N228" xml:space="preserve"> MATCH(TRUE, ISNUMBER( SEARCH( RIGHT(小韻資料表[[#This Row],[切語]],1), 切語下字資料表[切語下字]) ), 0)</f>
        <v>45</v>
      </c>
      <c r="O228" s="207" t="str" cm="1">
        <f t="array" ref="O228" xml:space="preserve"> INDEX(切語下字資料表[韻母], 小韻資料表[[#This Row],[下字表識別號]])</f>
        <v>微合3</v>
      </c>
      <c r="P228" s="207" t="str" cm="1">
        <f t="array" ref="P228" xml:space="preserve"> INDEX(切語下字資料表[韻母拼音碼], 小韻資料表[[#This Row],[下字表識別號]])</f>
        <v>ui</v>
      </c>
      <c r="Q228" s="210" t="str" cm="1">
        <f t="array" ref="Q228" xml:space="preserve"> INDEX(設定表!$C$19:$C$23, INT( LEFT(小韻資料表[[#This Row],[目次編碼]],1) ))</f>
        <v>平</v>
      </c>
      <c r="R228" s="210">
        <f xml:space="preserve">  INDEX(設定表!$C$8:$C$15, MATCH( (RIGHT(小韻資料表[[#This Row],[清濁]]) &amp; 小韻資料表[[#This Row],[調]]), 設定表!$B$8:$B$15, 0))</f>
        <v>1</v>
      </c>
      <c r="S228" s="205" t="s">
        <v>309</v>
      </c>
      <c r="T228" s="205" t="s">
        <v>309</v>
      </c>
      <c r="U228" s="226" t="s">
        <v>2207</v>
      </c>
      <c r="V228" s="147" t="s">
        <v>309</v>
      </c>
      <c r="X228" s="135"/>
      <c r="Y228" s="135"/>
      <c r="AA228" s="135"/>
      <c r="AB228" s="134"/>
      <c r="AC228" s="135"/>
      <c r="AD228" s="135"/>
      <c r="AH228" s="135"/>
      <c r="AI228" s="135"/>
    </row>
    <row r="229" spans="1:35" ht="31.5">
      <c r="A229" s="205">
        <v>225</v>
      </c>
      <c r="B229" s="206" t="s">
        <v>2208</v>
      </c>
      <c r="C229" s="207" t="str">
        <f xml:space="preserve"> _xlfn.CONCAT(小韻資料表[[#This Row],[聲母拼音碼]],小韻資料表[[#This Row],[韻母拼音碼]],小韻資料表[[#This Row],[調號]])</f>
        <v>khui1</v>
      </c>
      <c r="D229" s="206" t="s">
        <v>2209</v>
      </c>
      <c r="E229" s="208" t="s">
        <v>401</v>
      </c>
      <c r="F229" s="205">
        <v>15</v>
      </c>
      <c r="G229" s="209" t="s">
        <v>2210</v>
      </c>
      <c r="H229" s="205">
        <f xml:space="preserve"> LEN(小韻資料表[[#This Row],[小韻字集]])</f>
        <v>3</v>
      </c>
      <c r="I229" s="205" cm="1">
        <f t="array" ref="I229" xml:space="preserve"> MATCH(TRUE, ISNUMBER( SEARCH( LEFT(小韻資料表[[#This Row],[切語]],1), 切語上字資料表[切語上字]) ), 0)</f>
        <v>2</v>
      </c>
      <c r="J229" s="210" t="str" cm="1">
        <f t="array" ref="J229" xml:space="preserve"> INDEX(切語上字資料表[聲母], 小韻資料表[[#This Row],[上字表識別號]])</f>
        <v>溪</v>
      </c>
      <c r="K229" s="210" t="str" cm="1">
        <f t="array" ref="K229" xml:space="preserve"> INDEX(切語上字資料表[聲母拼音碼], 小韻資料表[[#This Row],[上字表識別號]])</f>
        <v>kh</v>
      </c>
      <c r="L229" s="210" t="str" cm="1">
        <f t="array" ref="L229" xml:space="preserve"> INDEX(切語上字資料表[清濁], 小韻資料表[[#This Row],[上字表識別號]])</f>
        <v>次清</v>
      </c>
      <c r="M229" s="223" t="str" cm="1">
        <f t="array" ref="M229" xml:space="preserve"> INDEX(切語上字資料表[發送收], 小韻資料表[[#This Row],[上字表識別號]])</f>
        <v>送氣</v>
      </c>
      <c r="N229" s="205" cm="1">
        <f t="array" ref="N229" xml:space="preserve"> MATCH(TRUE, ISNUMBER( SEARCH( RIGHT(小韻資料表[[#This Row],[切語]],1), 切語下字資料表[切語下字]) ), 0)</f>
        <v>45</v>
      </c>
      <c r="O229" s="207" t="str" cm="1">
        <f t="array" ref="O229" xml:space="preserve"> INDEX(切語下字資料表[韻母], 小韻資料表[[#This Row],[下字表識別號]])</f>
        <v>微合3</v>
      </c>
      <c r="P229" s="207" t="str" cm="1">
        <f t="array" ref="P229" xml:space="preserve"> INDEX(切語下字資料表[韻母拼音碼], 小韻資料表[[#This Row],[下字表識別號]])</f>
        <v>ui</v>
      </c>
      <c r="Q229" s="210" t="str" cm="1">
        <f t="array" ref="Q229" xml:space="preserve"> INDEX(設定表!$C$19:$C$23, INT( LEFT(小韻資料表[[#This Row],[目次編碼]],1) ))</f>
        <v>平</v>
      </c>
      <c r="R229" s="210">
        <f xml:space="preserve">  INDEX(設定表!$C$8:$C$15, MATCH( (RIGHT(小韻資料表[[#This Row],[清濁]]) &amp; 小韻資料表[[#This Row],[調]]), 設定表!$B$8:$B$15, 0))</f>
        <v>1</v>
      </c>
      <c r="S229" s="205" t="s">
        <v>309</v>
      </c>
      <c r="T229" s="205" t="s">
        <v>309</v>
      </c>
      <c r="U229" s="226" t="s">
        <v>309</v>
      </c>
      <c r="V229" s="146" t="s">
        <v>309</v>
      </c>
      <c r="X229" s="135"/>
      <c r="Y229" s="135"/>
      <c r="AA229" s="135"/>
      <c r="AB229" s="134"/>
      <c r="AC229" s="135"/>
      <c r="AD229" s="135"/>
      <c r="AH229" s="135"/>
      <c r="AI229" s="135"/>
    </row>
    <row r="230" spans="1:35" ht="31.5">
      <c r="A230" s="205">
        <v>226</v>
      </c>
      <c r="B230" s="206" t="s">
        <v>2211</v>
      </c>
      <c r="C230" s="207" t="str">
        <f xml:space="preserve"> _xlfn.CONCAT(小韻資料表[[#This Row],[聲母拼音碼]],小韻資料表[[#This Row],[韻母拼音碼]],小韻資料表[[#This Row],[調號]])</f>
        <v>gir5</v>
      </c>
      <c r="D230" s="206" t="s">
        <v>419</v>
      </c>
      <c r="E230" s="208" t="s">
        <v>417</v>
      </c>
      <c r="F230" s="205">
        <v>1</v>
      </c>
      <c r="G230" s="209" t="s">
        <v>2212</v>
      </c>
      <c r="H230" s="205">
        <f xml:space="preserve"> LEN(小韻資料表[[#This Row],[小韻字集]])</f>
        <v>12</v>
      </c>
      <c r="I230" s="205" cm="1">
        <f t="array" ref="I230" xml:space="preserve"> MATCH(TRUE, ISNUMBER( SEARCH( LEFT(小韻資料表[[#This Row],[切語]],1), 切語上字資料表[切語上字]) ), 0)</f>
        <v>4</v>
      </c>
      <c r="J230" s="210" t="str" cm="1">
        <f t="array" ref="J230" xml:space="preserve"> INDEX(切語上字資料表[聲母], 小韻資料表[[#This Row],[上字表識別號]])</f>
        <v>疑</v>
      </c>
      <c r="K230" s="210" t="str" cm="1">
        <f t="array" ref="K230" xml:space="preserve"> INDEX(切語上字資料表[聲母拼音碼], 小韻資料表[[#This Row],[上字表識別號]])</f>
        <v>g</v>
      </c>
      <c r="L230" s="210" t="str" cm="1">
        <f t="array" ref="L230" xml:space="preserve"> INDEX(切語上字資料表[清濁], 小韻資料表[[#This Row],[上字表識別號]])</f>
        <v>次濁</v>
      </c>
      <c r="M230" s="223" t="str" cm="1">
        <f t="array" ref="M230" xml:space="preserve"> INDEX(切語上字資料表[發送收], 小韻資料表[[#This Row],[上字表識別號]])</f>
        <v>收聲</v>
      </c>
      <c r="N230" s="205" cm="1">
        <f t="array" ref="N230" xml:space="preserve"> MATCH(TRUE, ISNUMBER( SEARCH( RIGHT(小韻資料表[[#This Row],[切語]],1), 切語下字資料表[切語下字]) ), 0)</f>
        <v>49</v>
      </c>
      <c r="O230" s="207" t="str" cm="1">
        <f t="array" ref="O230" xml:space="preserve"> INDEX(切語下字資料表[韻母], 小韻資料表[[#This Row],[下字表識別號]])</f>
        <v>魚開3</v>
      </c>
      <c r="P230" s="207" t="str" cm="1">
        <f t="array" ref="P230" xml:space="preserve"> INDEX(切語下字資料表[韻母拼音碼], 小韻資料表[[#This Row],[下字表識別號]])</f>
        <v>ir</v>
      </c>
      <c r="Q230" s="210" t="str" cm="1">
        <f t="array" ref="Q230" xml:space="preserve"> INDEX(設定表!$C$19:$C$23, INT( LEFT(小韻資料表[[#This Row],[目次編碼]],1) ))</f>
        <v>平</v>
      </c>
      <c r="R230" s="210">
        <f xml:space="preserve">  INDEX(設定表!$C$8:$C$15, MATCH( (RIGHT(小韻資料表[[#This Row],[清濁]]) &amp; 小韻資料表[[#This Row],[調]]), 設定表!$B$8:$B$15, 0))</f>
        <v>5</v>
      </c>
      <c r="S230" s="205" t="s">
        <v>2213</v>
      </c>
      <c r="T230" s="205" t="s">
        <v>309</v>
      </c>
      <c r="U230" s="226" t="s">
        <v>309</v>
      </c>
      <c r="V230" s="147" t="s">
        <v>309</v>
      </c>
      <c r="X230" s="135"/>
      <c r="Y230" s="135"/>
      <c r="AA230" s="135"/>
      <c r="AB230" s="134"/>
      <c r="AC230" s="135"/>
      <c r="AD230" s="135"/>
      <c r="AH230" s="135"/>
      <c r="AI230" s="135"/>
    </row>
    <row r="231" spans="1:35" ht="31.5">
      <c r="A231" s="205">
        <v>227</v>
      </c>
      <c r="B231" s="206" t="s">
        <v>2214</v>
      </c>
      <c r="C231" s="207" t="str">
        <f xml:space="preserve"> _xlfn.CONCAT(小韻資料表[[#This Row],[聲母拼音碼]],小韻資料表[[#This Row],[韻母拼音碼]],小韻資料表[[#This Row],[調號]])</f>
        <v>chir1</v>
      </c>
      <c r="D231" s="206" t="s">
        <v>1443</v>
      </c>
      <c r="E231" s="208" t="s">
        <v>417</v>
      </c>
      <c r="F231" s="205">
        <v>2</v>
      </c>
      <c r="G231" s="209" t="s">
        <v>2215</v>
      </c>
      <c r="H231" s="205">
        <f xml:space="preserve"> LEN(小韻資料表[[#This Row],[小韻字集]])</f>
        <v>3</v>
      </c>
      <c r="I231" s="205" cm="1">
        <f t="array" ref="I231" xml:space="preserve"> MATCH(TRUE, ISNUMBER( SEARCH( LEFT(小韻資料表[[#This Row],[切語]],1), 切語上字資料表[切語上字]) ), 0)</f>
        <v>27</v>
      </c>
      <c r="J231" s="210" t="str" cm="1">
        <f t="array" ref="J231" xml:space="preserve"> INDEX(切語上字資料表[聲母], 小韻資料表[[#This Row],[上字表識別號]])</f>
        <v>初</v>
      </c>
      <c r="K231" s="210" t="str" cm="1">
        <f t="array" ref="K231" xml:space="preserve"> INDEX(切語上字資料表[聲母拼音碼], 小韻資料表[[#This Row],[上字表識別號]])</f>
        <v>ch</v>
      </c>
      <c r="L231" s="210" t="str" cm="1">
        <f t="array" ref="L231" xml:space="preserve"> INDEX(切語上字資料表[清濁], 小韻資料表[[#This Row],[上字表識別號]])</f>
        <v>次清</v>
      </c>
      <c r="M231" s="223" t="str" cm="1">
        <f t="array" ref="M231" xml:space="preserve"> INDEX(切語上字資料表[發送收], 小韻資料表[[#This Row],[上字表識別號]])</f>
        <v>送氣</v>
      </c>
      <c r="N231" s="205" cm="1">
        <f t="array" ref="N231" xml:space="preserve"> MATCH(TRUE, ISNUMBER( SEARCH( RIGHT(小韻資料表[[#This Row],[切語]],1), 切語下字資料表[切語下字]) ), 0)</f>
        <v>49</v>
      </c>
      <c r="O231" s="207" t="str" cm="1">
        <f t="array" ref="O231" xml:space="preserve"> INDEX(切語下字資料表[韻母], 小韻資料表[[#This Row],[下字表識別號]])</f>
        <v>魚開3</v>
      </c>
      <c r="P231" s="207" t="str" cm="1">
        <f t="array" ref="P231" xml:space="preserve"> INDEX(切語下字資料表[韻母拼音碼], 小韻資料表[[#This Row],[下字表識別號]])</f>
        <v>ir</v>
      </c>
      <c r="Q231" s="210" t="str" cm="1">
        <f t="array" ref="Q231" xml:space="preserve"> INDEX(設定表!$C$19:$C$23, INT( LEFT(小韻資料表[[#This Row],[目次編碼]],1) ))</f>
        <v>平</v>
      </c>
      <c r="R231" s="210">
        <f xml:space="preserve">  INDEX(設定表!$C$8:$C$15, MATCH( (RIGHT(小韻資料表[[#This Row],[清濁]]) &amp; 小韻資料表[[#This Row],[調]]), 設定表!$B$8:$B$15, 0))</f>
        <v>1</v>
      </c>
      <c r="S231" s="205" t="s">
        <v>309</v>
      </c>
      <c r="T231" s="205" t="s">
        <v>309</v>
      </c>
      <c r="U231" s="226" t="s">
        <v>309</v>
      </c>
      <c r="V231" s="146" t="s">
        <v>309</v>
      </c>
      <c r="X231" s="135"/>
      <c r="Y231" s="135"/>
      <c r="AA231" s="135"/>
      <c r="AB231" s="134"/>
      <c r="AC231" s="135"/>
      <c r="AD231" s="135"/>
      <c r="AH231" s="135"/>
      <c r="AI231" s="135"/>
    </row>
    <row r="232" spans="1:35" ht="31.5">
      <c r="A232" s="205">
        <v>228</v>
      </c>
      <c r="B232" s="206" t="s">
        <v>2216</v>
      </c>
      <c r="C232" s="207" t="str">
        <f xml:space="preserve"> _xlfn.CONCAT(小韻資料表[[#This Row],[聲母拼音碼]],小韻資料表[[#This Row],[韻母拼音碼]],小韻資料表[[#This Row],[調號]])</f>
        <v>sir1</v>
      </c>
      <c r="D232" s="206" t="s">
        <v>2217</v>
      </c>
      <c r="E232" s="208" t="s">
        <v>417</v>
      </c>
      <c r="F232" s="205">
        <v>3</v>
      </c>
      <c r="G232" s="209" t="s">
        <v>2218</v>
      </c>
      <c r="H232" s="205">
        <f xml:space="preserve"> LEN(小韻資料表[[#This Row],[小韻字集]])</f>
        <v>9</v>
      </c>
      <c r="I232" s="205" cm="1">
        <f t="array" ref="I232" xml:space="preserve"> MATCH(TRUE, ISNUMBER( SEARCH( LEFT(小韻資料表[[#This Row],[切語]],1), 切語上字資料表[切語上字]) ), 0)</f>
        <v>33</v>
      </c>
      <c r="J232" s="210" t="str" cm="1">
        <f t="array" ref="J232" xml:space="preserve"> INDEX(切語上字資料表[聲母], 小韻資料表[[#This Row],[上字表識別號]])</f>
        <v>審</v>
      </c>
      <c r="K232" s="210" t="str" cm="1">
        <f t="array" ref="K232" xml:space="preserve"> INDEX(切語上字資料表[聲母拼音碼], 小韻資料表[[#This Row],[上字表識別號]])</f>
        <v>s</v>
      </c>
      <c r="L232" s="210" t="str" cm="1">
        <f t="array" ref="L232" xml:space="preserve"> INDEX(切語上字資料表[清濁], 小韻資料表[[#This Row],[上字表識別號]])</f>
        <v>全清</v>
      </c>
      <c r="M232" s="223" t="str" cm="1">
        <f t="array" ref="M232" xml:space="preserve"> INDEX(切語上字資料表[發送收], 小韻資料表[[#This Row],[上字表識別號]])</f>
        <v>送氣</v>
      </c>
      <c r="N232" s="205" cm="1">
        <f t="array" ref="N232" xml:space="preserve"> MATCH(TRUE, ISNUMBER( SEARCH( RIGHT(小韻資料表[[#This Row],[切語]],1), 切語下字資料表[切語下字]) ), 0)</f>
        <v>49</v>
      </c>
      <c r="O232" s="207" t="str" cm="1">
        <f t="array" ref="O232" xml:space="preserve"> INDEX(切語下字資料表[韻母], 小韻資料表[[#This Row],[下字表識別號]])</f>
        <v>魚開3</v>
      </c>
      <c r="P232" s="207" t="str" cm="1">
        <f t="array" ref="P232" xml:space="preserve"> INDEX(切語下字資料表[韻母拼音碼], 小韻資料表[[#This Row],[下字表識別號]])</f>
        <v>ir</v>
      </c>
      <c r="Q232" s="210" t="str" cm="1">
        <f t="array" ref="Q232" xml:space="preserve"> INDEX(設定表!$C$19:$C$23, INT( LEFT(小韻資料表[[#This Row],[目次編碼]],1) ))</f>
        <v>平</v>
      </c>
      <c r="R232" s="210">
        <f xml:space="preserve">  INDEX(設定表!$C$8:$C$15, MATCH( (RIGHT(小韻資料表[[#This Row],[清濁]]) &amp; 小韻資料表[[#This Row],[調]]), 設定表!$B$8:$B$15, 0))</f>
        <v>1</v>
      </c>
      <c r="S232" s="205" t="s">
        <v>309</v>
      </c>
      <c r="T232" s="205" t="s">
        <v>309</v>
      </c>
      <c r="U232" s="226" t="s">
        <v>309</v>
      </c>
      <c r="V232" s="147" t="s">
        <v>309</v>
      </c>
      <c r="X232" s="135"/>
      <c r="Y232" s="135"/>
      <c r="AA232" s="135"/>
      <c r="AB232" s="134"/>
      <c r="AC232" s="135"/>
      <c r="AD232" s="135"/>
      <c r="AH232" s="135"/>
      <c r="AI232" s="135"/>
    </row>
    <row r="233" spans="1:35" ht="31.5">
      <c r="A233" s="205">
        <v>229</v>
      </c>
      <c r="B233" s="206" t="s">
        <v>2219</v>
      </c>
      <c r="C233" s="207" t="str">
        <f xml:space="preserve"> _xlfn.CONCAT(小韻資料表[[#This Row],[聲母拼音碼]],小韻資料表[[#This Row],[韻母拼音碼]],小韻資料表[[#This Row],[調號]])</f>
        <v>kir1</v>
      </c>
      <c r="D233" s="206" t="s">
        <v>2220</v>
      </c>
      <c r="E233" s="208" t="s">
        <v>417</v>
      </c>
      <c r="F233" s="205">
        <v>4</v>
      </c>
      <c r="G233" s="209" t="s">
        <v>2221</v>
      </c>
      <c r="H233" s="205">
        <f xml:space="preserve"> LEN(小韻資料表[[#This Row],[小韻字集]])</f>
        <v>16</v>
      </c>
      <c r="I233" s="205" cm="1">
        <f t="array" ref="I233" xml:space="preserve"> MATCH(TRUE, ISNUMBER( SEARCH( LEFT(小韻資料表[[#This Row],[切語]],1), 切語上字資料表[切語上字]) ), 0)</f>
        <v>1</v>
      </c>
      <c r="J233" s="210" t="str" cm="1">
        <f t="array" ref="J233" xml:space="preserve"> INDEX(切語上字資料表[聲母], 小韻資料表[[#This Row],[上字表識別號]])</f>
        <v>見</v>
      </c>
      <c r="K233" s="210" t="str" cm="1">
        <f t="array" ref="K233" xml:space="preserve"> INDEX(切語上字資料表[聲母拼音碼], 小韻資料表[[#This Row],[上字表識別號]])</f>
        <v>k</v>
      </c>
      <c r="L233" s="210" t="str" cm="1">
        <f t="array" ref="L233" xml:space="preserve"> INDEX(切語上字資料表[清濁], 小韻資料表[[#This Row],[上字表識別號]])</f>
        <v>全清</v>
      </c>
      <c r="M233" s="223" t="str" cm="1">
        <f t="array" ref="M233" xml:space="preserve"> INDEX(切語上字資料表[發送收], 小韻資料表[[#This Row],[上字表識別號]])</f>
        <v>發聲</v>
      </c>
      <c r="N233" s="205" cm="1">
        <f t="array" ref="N233" xml:space="preserve"> MATCH(TRUE, ISNUMBER( SEARCH( RIGHT(小韻資料表[[#This Row],[切語]],1), 切語下字資料表[切語下字]) ), 0)</f>
        <v>49</v>
      </c>
      <c r="O233" s="207" t="str" cm="1">
        <f t="array" ref="O233" xml:space="preserve"> INDEX(切語下字資料表[韻母], 小韻資料表[[#This Row],[下字表識別號]])</f>
        <v>魚開3</v>
      </c>
      <c r="P233" s="207" t="str" cm="1">
        <f t="array" ref="P233" xml:space="preserve"> INDEX(切語下字資料表[韻母拼音碼], 小韻資料表[[#This Row],[下字表識別號]])</f>
        <v>ir</v>
      </c>
      <c r="Q233" s="210" t="str" cm="1">
        <f t="array" ref="Q233" xml:space="preserve"> INDEX(設定表!$C$19:$C$23, INT( LEFT(小韻資料表[[#This Row],[目次編碼]],1) ))</f>
        <v>平</v>
      </c>
      <c r="R233" s="210">
        <f xml:space="preserve">  INDEX(設定表!$C$8:$C$15, MATCH( (RIGHT(小韻資料表[[#This Row],[清濁]]) &amp; 小韻資料表[[#This Row],[調]]), 設定表!$B$8:$B$15, 0))</f>
        <v>1</v>
      </c>
      <c r="S233" s="205" t="s">
        <v>309</v>
      </c>
      <c r="T233" s="205" t="s">
        <v>309</v>
      </c>
      <c r="U233" s="226" t="s">
        <v>309</v>
      </c>
      <c r="V233" s="146" t="s">
        <v>309</v>
      </c>
      <c r="X233" s="135"/>
      <c r="Y233" s="135"/>
      <c r="AA233" s="135"/>
      <c r="AB233" s="134"/>
      <c r="AC233" s="135"/>
      <c r="AD233" s="135"/>
      <c r="AH233" s="135"/>
      <c r="AI233" s="135"/>
    </row>
    <row r="234" spans="1:35" ht="63">
      <c r="A234" s="205">
        <v>230</v>
      </c>
      <c r="B234" s="206" t="s">
        <v>2222</v>
      </c>
      <c r="C234" s="207" t="str">
        <f xml:space="preserve"> _xlfn.CONCAT(小韻資料表[[#This Row],[聲母拼音碼]],小韻資料表[[#This Row],[韻母拼音碼]],小韻資料表[[#This Row],[調號]])</f>
        <v>khir5</v>
      </c>
      <c r="D234" s="206" t="s">
        <v>2223</v>
      </c>
      <c r="E234" s="208" t="s">
        <v>417</v>
      </c>
      <c r="F234" s="205">
        <v>5</v>
      </c>
      <c r="G234" s="209" t="s">
        <v>2224</v>
      </c>
      <c r="H234" s="205">
        <f xml:space="preserve"> LEN(小韻資料表[[#This Row],[小韻字集]])</f>
        <v>33</v>
      </c>
      <c r="I234" s="205" cm="1">
        <f t="array" ref="I234" xml:space="preserve"> MATCH(TRUE, ISNUMBER( SEARCH( LEFT(小韻資料表[[#This Row],[切語]],1), 切語上字資料表[切語上字]) ), 0)</f>
        <v>3</v>
      </c>
      <c r="J234" s="210" t="str" cm="1">
        <f t="array" ref="J234" xml:space="preserve"> INDEX(切語上字資料表[聲母], 小韻資料表[[#This Row],[上字表識別號]])</f>
        <v>群</v>
      </c>
      <c r="K234" s="210" t="str" cm="1">
        <f t="array" ref="K234" xml:space="preserve"> INDEX(切語上字資料表[聲母拼音碼], 小韻資料表[[#This Row],[上字表識別號]])</f>
        <v>kh</v>
      </c>
      <c r="L234" s="210" t="str" cm="1">
        <f t="array" ref="L234" xml:space="preserve"> INDEX(切語上字資料表[清濁], 小韻資料表[[#This Row],[上字表識別號]])</f>
        <v>全濁</v>
      </c>
      <c r="M234" s="223" cm="1">
        <f t="array" ref="M234" xml:space="preserve"> INDEX(切語上字資料表[發送收], 小韻資料表[[#This Row],[上字表識別號]])</f>
        <v>0</v>
      </c>
      <c r="N234" s="205" cm="1">
        <f t="array" ref="N234" xml:space="preserve"> MATCH(TRUE, ISNUMBER( SEARCH( RIGHT(小韻資料表[[#This Row],[切語]],1), 切語下字資料表[切語下字]) ), 0)</f>
        <v>49</v>
      </c>
      <c r="O234" s="207" t="str" cm="1">
        <f t="array" ref="O234" xml:space="preserve"> INDEX(切語下字資料表[韻母], 小韻資料表[[#This Row],[下字表識別號]])</f>
        <v>魚開3</v>
      </c>
      <c r="P234" s="207" t="str" cm="1">
        <f t="array" ref="P234" xml:space="preserve"> INDEX(切語下字資料表[韻母拼音碼], 小韻資料表[[#This Row],[下字表識別號]])</f>
        <v>ir</v>
      </c>
      <c r="Q234" s="210" t="str" cm="1">
        <f t="array" ref="Q234" xml:space="preserve"> INDEX(設定表!$C$19:$C$23, INT( LEFT(小韻資料表[[#This Row],[目次編碼]],1) ))</f>
        <v>平</v>
      </c>
      <c r="R234" s="210">
        <f xml:space="preserve">  INDEX(設定表!$C$8:$C$15, MATCH( (RIGHT(小韻資料表[[#This Row],[清濁]]) &amp; 小韻資料表[[#This Row],[調]]), 設定表!$B$8:$B$15, 0))</f>
        <v>5</v>
      </c>
      <c r="S234" s="205" t="s">
        <v>309</v>
      </c>
      <c r="T234" s="205" t="s">
        <v>309</v>
      </c>
      <c r="U234" s="226" t="s">
        <v>309</v>
      </c>
      <c r="V234" s="147" t="s">
        <v>309</v>
      </c>
      <c r="X234" s="135"/>
      <c r="Y234" s="135"/>
      <c r="AA234" s="135"/>
      <c r="AB234" s="134"/>
      <c r="AC234" s="135"/>
      <c r="AD234" s="135"/>
      <c r="AH234" s="135"/>
      <c r="AI234" s="135"/>
    </row>
    <row r="235" spans="1:35" ht="63">
      <c r="A235" s="205">
        <v>231</v>
      </c>
      <c r="B235" s="206" t="s">
        <v>2225</v>
      </c>
      <c r="C235" s="207" t="str">
        <f xml:space="preserve"> _xlfn.CONCAT(小韻資料表[[#This Row],[聲母拼音碼]],小韻資料表[[#This Row],[韻母拼音碼]],小韻資料表[[#This Row],[調號]])</f>
        <v>Øir5</v>
      </c>
      <c r="D235" s="206" t="s">
        <v>2226</v>
      </c>
      <c r="E235" s="208" t="s">
        <v>417</v>
      </c>
      <c r="F235" s="205">
        <v>6</v>
      </c>
      <c r="G235" s="209" t="s">
        <v>2227</v>
      </c>
      <c r="H235" s="205">
        <f xml:space="preserve"> LEN(小韻資料表[[#This Row],[小韻字集]])</f>
        <v>35</v>
      </c>
      <c r="I235" s="205" cm="1">
        <f t="array" ref="I235" xml:space="preserve"> MATCH(TRUE, ISNUMBER( SEARCH( LEFT(小韻資料表[[#This Row],[切語]],1), 切語上字資料表[切語上字]) ), 0)</f>
        <v>39</v>
      </c>
      <c r="J235" s="210" t="str" cm="1">
        <f t="array" ref="J235" xml:space="preserve"> INDEX(切語上字資料表[聲母], 小韻資料表[[#This Row],[上字表識別號]])</f>
        <v>喻</v>
      </c>
      <c r="K235" s="210" t="str" cm="1">
        <f t="array" ref="K235" xml:space="preserve"> INDEX(切語上字資料表[聲母拼音碼], 小韻資料表[[#This Row],[上字表識別號]])</f>
        <v>Ø</v>
      </c>
      <c r="L235" s="210" t="str" cm="1">
        <f t="array" ref="L235" xml:space="preserve"> INDEX(切語上字資料表[清濁], 小韻資料表[[#This Row],[上字表識別號]])</f>
        <v>次濁</v>
      </c>
      <c r="M235" s="223" t="str" cm="1">
        <f t="array" ref="M235" xml:space="preserve"> INDEX(切語上字資料表[發送收], 小韻資料表[[#This Row],[上字表識別號]])</f>
        <v>發聲</v>
      </c>
      <c r="N235" s="205" cm="1">
        <f t="array" ref="N235" xml:space="preserve"> MATCH(TRUE, ISNUMBER( SEARCH( RIGHT(小韻資料表[[#This Row],[切語]],1), 切語下字資料表[切語下字]) ), 0)</f>
        <v>49</v>
      </c>
      <c r="O235" s="207" t="str" cm="1">
        <f t="array" ref="O235" xml:space="preserve"> INDEX(切語下字資料表[韻母], 小韻資料表[[#This Row],[下字表識別號]])</f>
        <v>魚開3</v>
      </c>
      <c r="P235" s="207" t="str" cm="1">
        <f t="array" ref="P235" xml:space="preserve"> INDEX(切語下字資料表[韻母拼音碼], 小韻資料表[[#This Row],[下字表識別號]])</f>
        <v>ir</v>
      </c>
      <c r="Q235" s="210" t="str" cm="1">
        <f t="array" ref="Q235" xml:space="preserve"> INDEX(設定表!$C$19:$C$23, INT( LEFT(小韻資料表[[#This Row],[目次編碼]],1) ))</f>
        <v>平</v>
      </c>
      <c r="R235" s="210">
        <f xml:space="preserve">  INDEX(設定表!$C$8:$C$15, MATCH( (RIGHT(小韻資料表[[#This Row],[清濁]]) &amp; 小韻資料表[[#This Row],[調]]), 設定表!$B$8:$B$15, 0))</f>
        <v>5</v>
      </c>
      <c r="S235" s="205" t="s">
        <v>309</v>
      </c>
      <c r="T235" s="205" t="s">
        <v>309</v>
      </c>
      <c r="U235" s="226" t="s">
        <v>309</v>
      </c>
      <c r="V235" s="146" t="s">
        <v>309</v>
      </c>
      <c r="X235" s="135"/>
      <c r="Y235" s="135"/>
      <c r="AA235" s="135"/>
      <c r="AB235" s="134"/>
      <c r="AC235" s="135"/>
      <c r="AD235" s="135"/>
      <c r="AH235" s="135"/>
      <c r="AI235" s="135"/>
    </row>
    <row r="236" spans="1:35" ht="31.5">
      <c r="A236" s="205">
        <v>232</v>
      </c>
      <c r="B236" s="206" t="s">
        <v>2228</v>
      </c>
      <c r="C236" s="207" t="str">
        <f xml:space="preserve"> _xlfn.CONCAT(小韻資料表[[#This Row],[聲母拼音碼]],小韻資料表[[#This Row],[韻母拼音碼]],小韻資料表[[#This Row],[調號]])</f>
        <v>sir1</v>
      </c>
      <c r="D236" s="206" t="s">
        <v>2229</v>
      </c>
      <c r="E236" s="208" t="s">
        <v>417</v>
      </c>
      <c r="F236" s="205">
        <v>7</v>
      </c>
      <c r="G236" s="209" t="s">
        <v>2230</v>
      </c>
      <c r="H236" s="205">
        <f xml:space="preserve"> LEN(小韻資料表[[#This Row],[小韻字集]])</f>
        <v>11</v>
      </c>
      <c r="I236" s="205" cm="1">
        <f t="array" ref="I236" xml:space="preserve"> MATCH(TRUE, ISNUMBER( SEARCH( LEFT(小韻資料表[[#This Row],[切語]],1), 切語上字資料表[切語上字]) ), 0)</f>
        <v>24</v>
      </c>
      <c r="J236" s="210" t="str" cm="1">
        <f t="array" ref="J236" xml:space="preserve"> INDEX(切語上字資料表[聲母], 小韻資料表[[#This Row],[上字表識別號]])</f>
        <v>心</v>
      </c>
      <c r="K236" s="210" t="str" cm="1">
        <f t="array" ref="K236" xml:space="preserve"> INDEX(切語上字資料表[聲母拼音碼], 小韻資料表[[#This Row],[上字表識別號]])</f>
        <v>s</v>
      </c>
      <c r="L236" s="210" t="str" cm="1">
        <f t="array" ref="L236" xml:space="preserve"> INDEX(切語上字資料表[清濁], 小韻資料表[[#This Row],[上字表識別號]])</f>
        <v>全清</v>
      </c>
      <c r="M236" s="223" t="str" cm="1">
        <f t="array" ref="M236" xml:space="preserve"> INDEX(切語上字資料表[發送收], 小韻資料表[[#This Row],[上字表識別號]])</f>
        <v>送氣</v>
      </c>
      <c r="N236" s="205" cm="1">
        <f t="array" ref="N236" xml:space="preserve"> MATCH(TRUE, ISNUMBER( SEARCH( RIGHT(小韻資料表[[#This Row],[切語]],1), 切語下字資料表[切語下字]) ), 0)</f>
        <v>49</v>
      </c>
      <c r="O236" s="207" t="str" cm="1">
        <f t="array" ref="O236" xml:space="preserve"> INDEX(切語下字資料表[韻母], 小韻資料表[[#This Row],[下字表識別號]])</f>
        <v>魚開3</v>
      </c>
      <c r="P236" s="207" t="str" cm="1">
        <f t="array" ref="P236" xml:space="preserve"> INDEX(切語下字資料表[韻母拼音碼], 小韻資料表[[#This Row],[下字表識別號]])</f>
        <v>ir</v>
      </c>
      <c r="Q236" s="210" t="str" cm="1">
        <f t="array" ref="Q236" xml:space="preserve"> INDEX(設定表!$C$19:$C$23, INT( LEFT(小韻資料表[[#This Row],[目次編碼]],1) ))</f>
        <v>平</v>
      </c>
      <c r="R236" s="210">
        <f xml:space="preserve">  INDEX(設定表!$C$8:$C$15, MATCH( (RIGHT(小韻資料表[[#This Row],[清濁]]) &amp; 小韻資料表[[#This Row],[調]]), 設定表!$B$8:$B$15, 0))</f>
        <v>1</v>
      </c>
      <c r="S236" s="205" t="s">
        <v>309</v>
      </c>
      <c r="T236" s="205" t="s">
        <v>309</v>
      </c>
      <c r="U236" s="226" t="s">
        <v>309</v>
      </c>
      <c r="V236" s="147" t="s">
        <v>309</v>
      </c>
      <c r="X236" s="135"/>
      <c r="Y236" s="135"/>
      <c r="AA236" s="135"/>
      <c r="AB236" s="134"/>
      <c r="AC236" s="135"/>
      <c r="AD236" s="135"/>
      <c r="AH236" s="135"/>
      <c r="AI236" s="135"/>
    </row>
    <row r="237" spans="1:35" ht="31.5">
      <c r="A237" s="205">
        <v>233</v>
      </c>
      <c r="B237" s="206" t="s">
        <v>2231</v>
      </c>
      <c r="C237" s="207" t="str">
        <f xml:space="preserve"> _xlfn.CONCAT(小韻資料表[[#This Row],[聲母拼音碼]],小韻資料表[[#This Row],[韻母拼音碼]],小韻資料表[[#This Row],[調號]])</f>
        <v>chir1</v>
      </c>
      <c r="D237" s="206" t="s">
        <v>2232</v>
      </c>
      <c r="E237" s="208" t="s">
        <v>417</v>
      </c>
      <c r="F237" s="205">
        <v>8</v>
      </c>
      <c r="G237" s="209" t="s">
        <v>2233</v>
      </c>
      <c r="H237" s="205">
        <f xml:space="preserve"> LEN(小韻資料表[[#This Row],[小韻字集]])</f>
        <v>18</v>
      </c>
      <c r="I237" s="205" cm="1">
        <f t="array" ref="I237" xml:space="preserve"> MATCH(TRUE, ISNUMBER( SEARCH( LEFT(小韻資料表[[#This Row],[切語]],1), 切語上字資料表[切語上字]) ), 0)</f>
        <v>22</v>
      </c>
      <c r="J237" s="210" t="str" cm="1">
        <f t="array" ref="J237" xml:space="preserve"> INDEX(切語上字資料表[聲母], 小韻資料表[[#This Row],[上字表識別號]])</f>
        <v>清</v>
      </c>
      <c r="K237" s="210" t="str" cm="1">
        <f t="array" ref="K237" xml:space="preserve"> INDEX(切語上字資料表[聲母拼音碼], 小韻資料表[[#This Row],[上字表識別號]])</f>
        <v>ch</v>
      </c>
      <c r="L237" s="210" t="str" cm="1">
        <f t="array" ref="L237" xml:space="preserve"> INDEX(切語上字資料表[清濁], 小韻資料表[[#This Row],[上字表識別號]])</f>
        <v>次清</v>
      </c>
      <c r="M237" s="223" t="str" cm="1">
        <f t="array" ref="M237" xml:space="preserve"> INDEX(切語上字資料表[發送收], 小韻資料表[[#This Row],[上字表識別號]])</f>
        <v>送氣</v>
      </c>
      <c r="N237" s="205" cm="1">
        <f t="array" ref="N237" xml:space="preserve"> MATCH(TRUE, ISNUMBER( SEARCH( RIGHT(小韻資料表[[#This Row],[切語]],1), 切語下字資料表[切語下字]) ), 0)</f>
        <v>49</v>
      </c>
      <c r="O237" s="207" t="str" cm="1">
        <f t="array" ref="O237" xml:space="preserve"> INDEX(切語下字資料表[韻母], 小韻資料表[[#This Row],[下字表識別號]])</f>
        <v>魚開3</v>
      </c>
      <c r="P237" s="207" t="str" cm="1">
        <f t="array" ref="P237" xml:space="preserve"> INDEX(切語下字資料表[韻母拼音碼], 小韻資料表[[#This Row],[下字表識別號]])</f>
        <v>ir</v>
      </c>
      <c r="Q237" s="210" t="str" cm="1">
        <f t="array" ref="Q237" xml:space="preserve"> INDEX(設定表!$C$19:$C$23, INT( LEFT(小韻資料表[[#This Row],[目次編碼]],1) ))</f>
        <v>平</v>
      </c>
      <c r="R237" s="210">
        <f xml:space="preserve">  INDEX(設定表!$C$8:$C$15, MATCH( (RIGHT(小韻資料表[[#This Row],[清濁]]) &amp; 小韻資料表[[#This Row],[調]]), 設定表!$B$8:$B$15, 0))</f>
        <v>1</v>
      </c>
      <c r="S237" s="205" t="s">
        <v>309</v>
      </c>
      <c r="T237" s="205" t="s">
        <v>309</v>
      </c>
      <c r="U237" s="226" t="s">
        <v>309</v>
      </c>
      <c r="V237" s="146" t="s">
        <v>309</v>
      </c>
      <c r="X237" s="135"/>
      <c r="Y237" s="135"/>
      <c r="AA237" s="135"/>
      <c r="AB237" s="134"/>
      <c r="AC237" s="135"/>
      <c r="AD237" s="135"/>
      <c r="AH237" s="135"/>
      <c r="AI237" s="135"/>
    </row>
    <row r="238" spans="1:35" ht="31.5">
      <c r="A238" s="205">
        <v>234</v>
      </c>
      <c r="B238" s="206" t="s">
        <v>2234</v>
      </c>
      <c r="C238" s="207" t="str">
        <f xml:space="preserve"> _xlfn.CONCAT(小韻資料表[[#This Row],[聲母拼音碼]],小韻資料表[[#This Row],[韻母拼音碼]],小韻資料表[[#This Row],[調號]])</f>
        <v>cir5</v>
      </c>
      <c r="D238" s="206" t="s">
        <v>2235</v>
      </c>
      <c r="E238" s="208" t="s">
        <v>417</v>
      </c>
      <c r="F238" s="205">
        <v>9</v>
      </c>
      <c r="G238" s="209" t="s">
        <v>2236</v>
      </c>
      <c r="H238" s="205">
        <f xml:space="preserve"> LEN(小韻資料表[[#This Row],[小韻字集]])</f>
        <v>8</v>
      </c>
      <c r="I238" s="205" cm="1">
        <f t="array" ref="I238" xml:space="preserve"> MATCH(TRUE, ISNUMBER( SEARCH( LEFT(小韻資料表[[#This Row],[切語]],1), 切語上字資料表[切語上字]) ), 0)</f>
        <v>28</v>
      </c>
      <c r="J238" s="210" t="str" cm="1">
        <f t="array" ref="J238" xml:space="preserve"> INDEX(切語上字資料表[聲母], 小韻資料表[[#This Row],[上字表識別號]])</f>
        <v>床</v>
      </c>
      <c r="K238" s="210" t="str" cm="1">
        <f t="array" ref="K238" xml:space="preserve"> INDEX(切語上字資料表[聲母拼音碼], 小韻資料表[[#This Row],[上字表識別號]])</f>
        <v>c</v>
      </c>
      <c r="L238" s="210" t="str" cm="1">
        <f t="array" ref="L238" xml:space="preserve"> INDEX(切語上字資料表[清濁], 小韻資料表[[#This Row],[上字表識別號]])</f>
        <v>全濁</v>
      </c>
      <c r="M238" s="223" cm="1">
        <f t="array" ref="M238" xml:space="preserve"> INDEX(切語上字資料表[發送收], 小韻資料表[[#This Row],[上字表識別號]])</f>
        <v>0</v>
      </c>
      <c r="N238" s="205" cm="1">
        <f t="array" ref="N238" xml:space="preserve"> MATCH(TRUE, ISNUMBER( SEARCH( RIGHT(小韻資料表[[#This Row],[切語]],1), 切語下字資料表[切語下字]) ), 0)</f>
        <v>49</v>
      </c>
      <c r="O238" s="207" t="str" cm="1">
        <f t="array" ref="O238" xml:space="preserve"> INDEX(切語下字資料表[韻母], 小韻資料表[[#This Row],[下字表識別號]])</f>
        <v>魚開3</v>
      </c>
      <c r="P238" s="207" t="str" cm="1">
        <f t="array" ref="P238" xml:space="preserve"> INDEX(切語下字資料表[韻母拼音碼], 小韻資料表[[#This Row],[下字表識別號]])</f>
        <v>ir</v>
      </c>
      <c r="Q238" s="210" t="str" cm="1">
        <f t="array" ref="Q238" xml:space="preserve"> INDEX(設定表!$C$19:$C$23, INT( LEFT(小韻資料表[[#This Row],[目次編碼]],1) ))</f>
        <v>平</v>
      </c>
      <c r="R238" s="210">
        <f xml:space="preserve">  INDEX(設定表!$C$8:$C$15, MATCH( (RIGHT(小韻資料表[[#This Row],[清濁]]) &amp; 小韻資料表[[#This Row],[調]]), 設定表!$B$8:$B$15, 0))</f>
        <v>5</v>
      </c>
      <c r="S238" s="205" t="s">
        <v>309</v>
      </c>
      <c r="T238" s="205" t="s">
        <v>309</v>
      </c>
      <c r="U238" s="226" t="s">
        <v>309</v>
      </c>
      <c r="V238" s="147" t="s">
        <v>309</v>
      </c>
      <c r="X238" s="135"/>
      <c r="Y238" s="135"/>
      <c r="AA238" s="135"/>
      <c r="AB238" s="134"/>
      <c r="AC238" s="135"/>
      <c r="AD238" s="135"/>
      <c r="AH238" s="135"/>
      <c r="AI238" s="135"/>
    </row>
    <row r="239" spans="1:35" ht="31.5">
      <c r="A239" s="205">
        <v>235</v>
      </c>
      <c r="B239" s="206" t="s">
        <v>2237</v>
      </c>
      <c r="C239" s="207" t="str">
        <f xml:space="preserve"> _xlfn.CONCAT(小韻資料表[[#This Row],[聲母拼音碼]],小韻資料表[[#This Row],[韻母拼音碼]],小韻資料表[[#This Row],[調號]])</f>
        <v>thir1</v>
      </c>
      <c r="D239" s="206" t="s">
        <v>2238</v>
      </c>
      <c r="E239" s="208" t="s">
        <v>417</v>
      </c>
      <c r="F239" s="205">
        <v>10</v>
      </c>
      <c r="G239" s="209" t="s">
        <v>2239</v>
      </c>
      <c r="H239" s="205">
        <f xml:space="preserve"> LEN(小韻資料表[[#This Row],[小韻字集]])</f>
        <v>4</v>
      </c>
      <c r="I239" s="205" cm="1">
        <f t="array" ref="I239" xml:space="preserve"> MATCH(TRUE, ISNUMBER( SEARCH( LEFT(小韻資料表[[#This Row],[切語]],1), 切語上字資料表[切語上字]) ), 0)</f>
        <v>10</v>
      </c>
      <c r="J239" s="210" t="str" cm="1">
        <f t="array" ref="J239" xml:space="preserve"> INDEX(切語上字資料表[聲母], 小韻資料表[[#This Row],[上字表識別號]])</f>
        <v>徹</v>
      </c>
      <c r="K239" s="210" t="str" cm="1">
        <f t="array" ref="K239" xml:space="preserve"> INDEX(切語上字資料表[聲母拼音碼], 小韻資料表[[#This Row],[上字表識別號]])</f>
        <v>th</v>
      </c>
      <c r="L239" s="210" t="str" cm="1">
        <f t="array" ref="L239" xml:space="preserve"> INDEX(切語上字資料表[清濁], 小韻資料表[[#This Row],[上字表識別號]])</f>
        <v>次清</v>
      </c>
      <c r="M239" s="223" t="str" cm="1">
        <f t="array" ref="M239" xml:space="preserve"> INDEX(切語上字資料表[發送收], 小韻資料表[[#This Row],[上字表識別號]])</f>
        <v>送氣</v>
      </c>
      <c r="N239" s="205" cm="1">
        <f t="array" ref="N239" xml:space="preserve"> MATCH(TRUE, ISNUMBER( SEARCH( RIGHT(小韻資料表[[#This Row],[切語]],1), 切語下字資料表[切語下字]) ), 0)</f>
        <v>49</v>
      </c>
      <c r="O239" s="207" t="str" cm="1">
        <f t="array" ref="O239" xml:space="preserve"> INDEX(切語下字資料表[韻母], 小韻資料表[[#This Row],[下字表識別號]])</f>
        <v>魚開3</v>
      </c>
      <c r="P239" s="207" t="str" cm="1">
        <f t="array" ref="P239" xml:space="preserve"> INDEX(切語下字資料表[韻母拼音碼], 小韻資料表[[#This Row],[下字表識別號]])</f>
        <v>ir</v>
      </c>
      <c r="Q239" s="210" t="str" cm="1">
        <f t="array" ref="Q239" xml:space="preserve"> INDEX(設定表!$C$19:$C$23, INT( LEFT(小韻資料表[[#This Row],[目次編碼]],1) ))</f>
        <v>平</v>
      </c>
      <c r="R239" s="210">
        <f xml:space="preserve">  INDEX(設定表!$C$8:$C$15, MATCH( (RIGHT(小韻資料表[[#This Row],[清濁]]) &amp; 小韻資料表[[#This Row],[調]]), 設定表!$B$8:$B$15, 0))</f>
        <v>1</v>
      </c>
      <c r="S239" s="205" t="s">
        <v>309</v>
      </c>
      <c r="T239" s="205" t="s">
        <v>309</v>
      </c>
      <c r="U239" s="226" t="s">
        <v>2240</v>
      </c>
      <c r="V239" s="146" t="s">
        <v>309</v>
      </c>
      <c r="X239" s="135"/>
      <c r="Y239" s="135"/>
      <c r="AA239" s="135"/>
      <c r="AB239" s="134"/>
      <c r="AC239" s="135"/>
      <c r="AD239" s="135"/>
      <c r="AH239" s="135"/>
      <c r="AI239" s="135"/>
    </row>
    <row r="240" spans="1:35" ht="31.5">
      <c r="A240" s="205">
        <v>236</v>
      </c>
      <c r="B240" s="206" t="s">
        <v>2241</v>
      </c>
      <c r="C240" s="207" t="str">
        <f xml:space="preserve"> _xlfn.CONCAT(小韻資料表[[#This Row],[聲母拼音碼]],小韻資料表[[#This Row],[韻母拼音碼]],小韻資料表[[#This Row],[調號]])</f>
        <v>sir1</v>
      </c>
      <c r="D240" s="206" t="s">
        <v>2242</v>
      </c>
      <c r="E240" s="208" t="s">
        <v>417</v>
      </c>
      <c r="F240" s="205">
        <v>11</v>
      </c>
      <c r="G240" s="209" t="s">
        <v>2243</v>
      </c>
      <c r="H240" s="205">
        <f xml:space="preserve"> LEN(小韻資料表[[#This Row],[小韻字集]])</f>
        <v>14</v>
      </c>
      <c r="I240" s="205" cm="1">
        <f t="array" ref="I240" xml:space="preserve"> MATCH(TRUE, ISNUMBER( SEARCH( LEFT(小韻資料表[[#This Row],[切語]],1), 切語上字資料表[切語上字]) ), 0)</f>
        <v>29</v>
      </c>
      <c r="J240" s="210" t="str" cm="1">
        <f t="array" ref="J240" xml:space="preserve"> INDEX(切語上字資料表[聲母], 小韻資料表[[#This Row],[上字表識別號]])</f>
        <v>疏</v>
      </c>
      <c r="K240" s="210" t="str" cm="1">
        <f t="array" ref="K240" xml:space="preserve"> INDEX(切語上字資料表[聲母拼音碼], 小韻資料表[[#This Row],[上字表識別號]])</f>
        <v>s</v>
      </c>
      <c r="L240" s="210" t="str" cm="1">
        <f t="array" ref="L240" xml:space="preserve"> INDEX(切語上字資料表[清濁], 小韻資料表[[#This Row],[上字表識別號]])</f>
        <v>全清</v>
      </c>
      <c r="M240" s="223" t="str" cm="1">
        <f t="array" ref="M240" xml:space="preserve"> INDEX(切語上字資料表[發送收], 小韻資料表[[#This Row],[上字表識別號]])</f>
        <v>發聲</v>
      </c>
      <c r="N240" s="205" cm="1">
        <f t="array" ref="N240" xml:space="preserve"> MATCH(TRUE, ISNUMBER( SEARCH( RIGHT(小韻資料表[[#This Row],[切語]],1), 切語下字資料表[切語下字]) ), 0)</f>
        <v>49</v>
      </c>
      <c r="O240" s="207" t="str" cm="1">
        <f t="array" ref="O240" xml:space="preserve"> INDEX(切語下字資料表[韻母], 小韻資料表[[#This Row],[下字表識別號]])</f>
        <v>魚開3</v>
      </c>
      <c r="P240" s="207" t="str" cm="1">
        <f t="array" ref="P240" xml:space="preserve"> INDEX(切語下字資料表[韻母拼音碼], 小韻資料表[[#This Row],[下字表識別號]])</f>
        <v>ir</v>
      </c>
      <c r="Q240" s="210" t="str" cm="1">
        <f t="array" ref="Q240" xml:space="preserve"> INDEX(設定表!$C$19:$C$23, INT( LEFT(小韻資料表[[#This Row],[目次編碼]],1) ))</f>
        <v>平</v>
      </c>
      <c r="R240" s="210">
        <f xml:space="preserve">  INDEX(設定表!$C$8:$C$15, MATCH( (RIGHT(小韻資料表[[#This Row],[清濁]]) &amp; 小韻資料表[[#This Row],[調]]), 設定表!$B$8:$B$15, 0))</f>
        <v>1</v>
      </c>
      <c r="S240" s="205" t="s">
        <v>309</v>
      </c>
      <c r="T240" s="205" t="s">
        <v>309</v>
      </c>
      <c r="U240" s="226" t="s">
        <v>2244</v>
      </c>
      <c r="V240" s="147" t="s">
        <v>309</v>
      </c>
      <c r="X240" s="135"/>
      <c r="Y240" s="135"/>
      <c r="AA240" s="135"/>
      <c r="AB240" s="134"/>
      <c r="AC240" s="135"/>
      <c r="AD240" s="135"/>
      <c r="AH240" s="135"/>
      <c r="AI240" s="135"/>
    </row>
    <row r="241" spans="1:35" ht="31.5">
      <c r="A241" s="205">
        <v>237</v>
      </c>
      <c r="B241" s="206" t="s">
        <v>2245</v>
      </c>
      <c r="C241" s="207" t="str">
        <f xml:space="preserve"> _xlfn.CONCAT(小韻資料表[[#This Row],[聲母拼音碼]],小韻資料表[[#This Row],[韻母拼音碼]],小韻資料表[[#This Row],[調號]])</f>
        <v>hir1</v>
      </c>
      <c r="D241" s="206" t="s">
        <v>2246</v>
      </c>
      <c r="E241" s="208" t="s">
        <v>417</v>
      </c>
      <c r="F241" s="205">
        <v>12</v>
      </c>
      <c r="G241" s="209" t="s">
        <v>2247</v>
      </c>
      <c r="H241" s="205">
        <f xml:space="preserve"> LEN(小韻資料表[[#This Row],[小韻字集]])</f>
        <v>7</v>
      </c>
      <c r="I241" s="205" cm="1">
        <f t="array" ref="I241" xml:space="preserve"> MATCH(TRUE, ISNUMBER( SEARCH( LEFT(小韻資料表[[#This Row],[切語]],1), 切語上字資料表[切語上字]) ), 0)</f>
        <v>36</v>
      </c>
      <c r="J241" s="210" t="str" cm="1">
        <f t="array" ref="J241" xml:space="preserve"> INDEX(切語上字資料表[聲母], 小韻資料表[[#This Row],[上字表識別號]])</f>
        <v>曉</v>
      </c>
      <c r="K241" s="210" t="str" cm="1">
        <f t="array" ref="K241" xml:space="preserve"> INDEX(切語上字資料表[聲母拼音碼], 小韻資料表[[#This Row],[上字表識別號]])</f>
        <v>h</v>
      </c>
      <c r="L241" s="210" t="str" cm="1">
        <f t="array" ref="L241" xml:space="preserve"> INDEX(切語上字資料表[清濁], 小韻資料表[[#This Row],[上字表識別號]])</f>
        <v>次清</v>
      </c>
      <c r="M241" s="223" t="str" cm="1">
        <f t="array" ref="M241" xml:space="preserve"> INDEX(切語上字資料表[發送收], 小韻資料表[[#This Row],[上字表識別號]])</f>
        <v>送氣</v>
      </c>
      <c r="N241" s="205" cm="1">
        <f t="array" ref="N241" xml:space="preserve"> MATCH(TRUE, ISNUMBER( SEARCH( RIGHT(小韻資料表[[#This Row],[切語]],1), 切語下字資料表[切語下字]) ), 0)</f>
        <v>49</v>
      </c>
      <c r="O241" s="207" t="str" cm="1">
        <f t="array" ref="O241" xml:space="preserve"> INDEX(切語下字資料表[韻母], 小韻資料表[[#This Row],[下字表識別號]])</f>
        <v>魚開3</v>
      </c>
      <c r="P241" s="207" t="str" cm="1">
        <f t="array" ref="P241" xml:space="preserve"> INDEX(切語下字資料表[韻母拼音碼], 小韻資料表[[#This Row],[下字表識別號]])</f>
        <v>ir</v>
      </c>
      <c r="Q241" s="210" t="str" cm="1">
        <f t="array" ref="Q241" xml:space="preserve"> INDEX(設定表!$C$19:$C$23, INT( LEFT(小韻資料表[[#This Row],[目次編碼]],1) ))</f>
        <v>平</v>
      </c>
      <c r="R241" s="210">
        <f xml:space="preserve">  INDEX(設定表!$C$8:$C$15, MATCH( (RIGHT(小韻資料表[[#This Row],[清濁]]) &amp; 小韻資料表[[#This Row],[調]]), 設定表!$B$8:$B$15, 0))</f>
        <v>1</v>
      </c>
      <c r="S241" s="205" t="s">
        <v>309</v>
      </c>
      <c r="T241" s="205" t="s">
        <v>309</v>
      </c>
      <c r="U241" s="226" t="s">
        <v>2248</v>
      </c>
      <c r="V241" s="146" t="s">
        <v>309</v>
      </c>
      <c r="X241" s="135"/>
      <c r="Y241" s="135"/>
      <c r="AA241" s="135"/>
      <c r="AB241" s="134"/>
      <c r="AC241" s="135"/>
      <c r="AD241" s="135"/>
      <c r="AH241" s="135"/>
      <c r="AI241" s="135"/>
    </row>
    <row r="242" spans="1:35" ht="31.5">
      <c r="A242" s="205">
        <v>238</v>
      </c>
      <c r="B242" s="206" t="s">
        <v>2249</v>
      </c>
      <c r="C242" s="207" t="str">
        <f xml:space="preserve"> _xlfn.CONCAT(小韻資料表[[#This Row],[聲母拼音碼]],小韻資料表[[#This Row],[韻母拼音碼]],小韻資料表[[#This Row],[調號]])</f>
        <v>sir5</v>
      </c>
      <c r="D242" s="206" t="s">
        <v>2250</v>
      </c>
      <c r="E242" s="208" t="s">
        <v>417</v>
      </c>
      <c r="F242" s="205">
        <v>13</v>
      </c>
      <c r="G242" s="209" t="s">
        <v>2251</v>
      </c>
      <c r="H242" s="205">
        <f xml:space="preserve"> LEN(小韻資料表[[#This Row],[小韻字集]])</f>
        <v>4</v>
      </c>
      <c r="I242" s="205" cm="1">
        <f t="array" ref="I242" xml:space="preserve"> MATCH(TRUE, ISNUMBER( SEARCH( LEFT(小韻資料表[[#This Row],[切語]],1), 切語上字資料表[切語上字]) ), 0)</f>
        <v>25</v>
      </c>
      <c r="J242" s="210" t="str" cm="1">
        <f t="array" ref="J242" xml:space="preserve"> INDEX(切語上字資料表[聲母], 小韻資料表[[#This Row],[上字表識別號]])</f>
        <v>邪</v>
      </c>
      <c r="K242" s="210" t="str" cm="1">
        <f t="array" ref="K242" xml:space="preserve"> INDEX(切語上字資料表[聲母拼音碼], 小韻資料表[[#This Row],[上字表識別號]])</f>
        <v>s</v>
      </c>
      <c r="L242" s="210" t="str" cm="1">
        <f t="array" ref="L242" xml:space="preserve"> INDEX(切語上字資料表[清濁], 小韻資料表[[#This Row],[上字表識別號]])</f>
        <v>全濁</v>
      </c>
      <c r="M242" s="223" t="str" cm="1">
        <f t="array" ref="M242" xml:space="preserve"> INDEX(切語上字資料表[發送收], 小韻資料表[[#This Row],[上字表識別號]])</f>
        <v>送氣</v>
      </c>
      <c r="N242" s="205" cm="1">
        <f t="array" ref="N242" xml:space="preserve"> MATCH(TRUE, ISNUMBER( SEARCH( RIGHT(小韻資料表[[#This Row],[切語]],1), 切語下字資料表[切語下字]) ), 0)</f>
        <v>49</v>
      </c>
      <c r="O242" s="207" t="str" cm="1">
        <f t="array" ref="O242" xml:space="preserve"> INDEX(切語下字資料表[韻母], 小韻資料表[[#This Row],[下字表識別號]])</f>
        <v>魚開3</v>
      </c>
      <c r="P242" s="207" t="str" cm="1">
        <f t="array" ref="P242" xml:space="preserve"> INDEX(切語下字資料表[韻母拼音碼], 小韻資料表[[#This Row],[下字表識別號]])</f>
        <v>ir</v>
      </c>
      <c r="Q242" s="210" t="str" cm="1">
        <f t="array" ref="Q242" xml:space="preserve"> INDEX(設定表!$C$19:$C$23, INT( LEFT(小韻資料表[[#This Row],[目次編碼]],1) ))</f>
        <v>平</v>
      </c>
      <c r="R242" s="210">
        <f xml:space="preserve">  INDEX(設定表!$C$8:$C$15, MATCH( (RIGHT(小韻資料表[[#This Row],[清濁]]) &amp; 小韻資料表[[#This Row],[調]]), 設定表!$B$8:$B$15, 0))</f>
        <v>5</v>
      </c>
      <c r="S242" s="205" t="s">
        <v>309</v>
      </c>
      <c r="T242" s="205" t="s">
        <v>309</v>
      </c>
      <c r="U242" s="226" t="s">
        <v>309</v>
      </c>
      <c r="V242" s="147" t="s">
        <v>309</v>
      </c>
      <c r="X242" s="135"/>
      <c r="Y242" s="135"/>
      <c r="AA242" s="135"/>
      <c r="AB242" s="134"/>
      <c r="AC242" s="135"/>
      <c r="AD242" s="135"/>
      <c r="AH242" s="135"/>
      <c r="AI242" s="135"/>
    </row>
    <row r="243" spans="1:35" ht="31.5">
      <c r="A243" s="205">
        <v>239</v>
      </c>
      <c r="B243" s="206" t="s">
        <v>2252</v>
      </c>
      <c r="C243" s="207" t="str">
        <f xml:space="preserve"> _xlfn.CONCAT(小韻資料表[[#This Row],[聲母拼音碼]],小韻資料表[[#This Row],[韻母拼音碼]],小韻資料表[[#This Row],[調號]])</f>
        <v>Øir1</v>
      </c>
      <c r="D243" s="206" t="s">
        <v>2253</v>
      </c>
      <c r="E243" s="208" t="s">
        <v>417</v>
      </c>
      <c r="F243" s="205">
        <v>14</v>
      </c>
      <c r="G243" s="209" t="s">
        <v>2254</v>
      </c>
      <c r="H243" s="205">
        <f xml:space="preserve"> LEN(小韻資料表[[#This Row],[小韻字集]])</f>
        <v>5</v>
      </c>
      <c r="I243" s="205" cm="1">
        <f t="array" ref="I243" xml:space="preserve"> MATCH(TRUE, ISNUMBER( SEARCH( LEFT(小韻資料表[[#This Row],[切語]],1), 切語上字資料表[切語上字]) ), 0)</f>
        <v>35</v>
      </c>
      <c r="J243" s="210" t="str" cm="1">
        <f t="array" ref="J243" xml:space="preserve"> INDEX(切語上字資料表[聲母], 小韻資料表[[#This Row],[上字表識別號]])</f>
        <v>影</v>
      </c>
      <c r="K243" s="210" t="str" cm="1">
        <f t="array" ref="K243" xml:space="preserve"> INDEX(切語上字資料表[聲母拼音碼], 小韻資料表[[#This Row],[上字表識別號]])</f>
        <v>Ø</v>
      </c>
      <c r="L243" s="210" t="str" cm="1">
        <f t="array" ref="L243" xml:space="preserve"> INDEX(切語上字資料表[清濁], 小韻資料表[[#This Row],[上字表識別號]])</f>
        <v>全清</v>
      </c>
      <c r="M243" s="223" t="str" cm="1">
        <f t="array" ref="M243" xml:space="preserve"> INDEX(切語上字資料表[發送收], 小韻資料表[[#This Row],[上字表識別號]])</f>
        <v>發聲</v>
      </c>
      <c r="N243" s="205" cm="1">
        <f t="array" ref="N243" xml:space="preserve"> MATCH(TRUE, ISNUMBER( SEARCH( RIGHT(小韻資料表[[#This Row],[切語]],1), 切語下字資料表[切語下字]) ), 0)</f>
        <v>49</v>
      </c>
      <c r="O243" s="207" t="str" cm="1">
        <f t="array" ref="O243" xml:space="preserve"> INDEX(切語下字資料表[韻母], 小韻資料表[[#This Row],[下字表識別號]])</f>
        <v>魚開3</v>
      </c>
      <c r="P243" s="207" t="str" cm="1">
        <f t="array" ref="P243" xml:space="preserve"> INDEX(切語下字資料表[韻母拼音碼], 小韻資料表[[#This Row],[下字表識別號]])</f>
        <v>ir</v>
      </c>
      <c r="Q243" s="210" t="str" cm="1">
        <f t="array" ref="Q243" xml:space="preserve"> INDEX(設定表!$C$19:$C$23, INT( LEFT(小韻資料表[[#This Row],[目次編碼]],1) ))</f>
        <v>平</v>
      </c>
      <c r="R243" s="210">
        <f xml:space="preserve">  INDEX(設定表!$C$8:$C$15, MATCH( (RIGHT(小韻資料表[[#This Row],[清濁]]) &amp; 小韻資料表[[#This Row],[調]]), 設定表!$B$8:$B$15, 0))</f>
        <v>1</v>
      </c>
      <c r="S243" s="205" t="s">
        <v>309</v>
      </c>
      <c r="T243" s="205" t="s">
        <v>309</v>
      </c>
      <c r="U243" s="226" t="s">
        <v>309</v>
      </c>
      <c r="V243" s="146" t="s">
        <v>309</v>
      </c>
      <c r="X243" s="135"/>
      <c r="Y243" s="135"/>
      <c r="AA243" s="135"/>
      <c r="AB243" s="134"/>
      <c r="AC243" s="135"/>
      <c r="AD243" s="135"/>
      <c r="AH243" s="135"/>
      <c r="AI243" s="135"/>
    </row>
    <row r="244" spans="1:35" ht="31.5">
      <c r="A244" s="205">
        <v>240</v>
      </c>
      <c r="B244" s="206" t="s">
        <v>2255</v>
      </c>
      <c r="C244" s="207" t="str">
        <f xml:space="preserve"> _xlfn.CONCAT(小韻資料表[[#This Row],[聲母拼音碼]],小韻資料表[[#This Row],[韻母拼音碼]],小韻資料表[[#This Row],[調號]])</f>
        <v>tir1</v>
      </c>
      <c r="D244" s="206" t="s">
        <v>2256</v>
      </c>
      <c r="E244" s="208" t="s">
        <v>417</v>
      </c>
      <c r="F244" s="205">
        <v>15</v>
      </c>
      <c r="G244" s="209" t="s">
        <v>2257</v>
      </c>
      <c r="H244" s="205">
        <f xml:space="preserve"> LEN(小韻資料表[[#This Row],[小韻字集]])</f>
        <v>6</v>
      </c>
      <c r="I244" s="205" cm="1">
        <f t="array" ref="I244" xml:space="preserve"> MATCH(TRUE, ISNUMBER( SEARCH( LEFT(小韻資料表[[#This Row],[切語]],1), 切語上字資料表[切語上字]) ), 0)</f>
        <v>9</v>
      </c>
      <c r="J244" s="210" t="str" cm="1">
        <f t="array" ref="J244" xml:space="preserve"> INDEX(切語上字資料表[聲母], 小韻資料表[[#This Row],[上字表識別號]])</f>
        <v>知</v>
      </c>
      <c r="K244" s="210" t="str" cm="1">
        <f t="array" ref="K244" xml:space="preserve"> INDEX(切語上字資料表[聲母拼音碼], 小韻資料表[[#This Row],[上字表識別號]])</f>
        <v>t</v>
      </c>
      <c r="L244" s="210" t="str" cm="1">
        <f t="array" ref="L244" xml:space="preserve"> INDEX(切語上字資料表[清濁], 小韻資料表[[#This Row],[上字表識別號]])</f>
        <v>全清</v>
      </c>
      <c r="M244" s="223" t="str" cm="1">
        <f t="array" ref="M244" xml:space="preserve"> INDEX(切語上字資料表[發送收], 小韻資料表[[#This Row],[上字表識別號]])</f>
        <v>發聲</v>
      </c>
      <c r="N244" s="205" cm="1">
        <f t="array" ref="N244" xml:space="preserve"> MATCH(TRUE, ISNUMBER( SEARCH( RIGHT(小韻資料表[[#This Row],[切語]],1), 切語下字資料表[切語下字]) ), 0)</f>
        <v>49</v>
      </c>
      <c r="O244" s="207" t="str" cm="1">
        <f t="array" ref="O244" xml:space="preserve"> INDEX(切語下字資料表[韻母], 小韻資料表[[#This Row],[下字表識別號]])</f>
        <v>魚開3</v>
      </c>
      <c r="P244" s="207" t="str" cm="1">
        <f t="array" ref="P244" xml:space="preserve"> INDEX(切語下字資料表[韻母拼音碼], 小韻資料表[[#This Row],[下字表識別號]])</f>
        <v>ir</v>
      </c>
      <c r="Q244" s="210" t="str" cm="1">
        <f t="array" ref="Q244" xml:space="preserve"> INDEX(設定表!$C$19:$C$23, INT( LEFT(小韻資料表[[#This Row],[目次編碼]],1) ))</f>
        <v>平</v>
      </c>
      <c r="R244" s="210">
        <f xml:space="preserve">  INDEX(設定表!$C$8:$C$15, MATCH( (RIGHT(小韻資料表[[#This Row],[清濁]]) &amp; 小韻資料表[[#This Row],[調]]), 設定表!$B$8:$B$15, 0))</f>
        <v>1</v>
      </c>
      <c r="S244" s="205" t="s">
        <v>309</v>
      </c>
      <c r="T244" s="205" t="s">
        <v>309</v>
      </c>
      <c r="U244" s="226" t="s">
        <v>309</v>
      </c>
      <c r="V244" s="147" t="s">
        <v>309</v>
      </c>
      <c r="X244" s="135"/>
      <c r="Y244" s="135"/>
      <c r="AA244" s="135"/>
      <c r="AB244" s="134"/>
      <c r="AC244" s="135"/>
      <c r="AD244" s="135"/>
      <c r="AH244" s="135"/>
      <c r="AI244" s="135"/>
    </row>
    <row r="245" spans="1:35" ht="31.5">
      <c r="A245" s="205">
        <v>241</v>
      </c>
      <c r="B245" s="206" t="s">
        <v>2258</v>
      </c>
      <c r="C245" s="207" t="str">
        <f xml:space="preserve"> _xlfn.CONCAT(小韻資料表[[#This Row],[聲母拼音碼]],小韻資料表[[#This Row],[韻母拼音碼]],小韻資料表[[#This Row],[調號]])</f>
        <v>lir5</v>
      </c>
      <c r="D245" s="206" t="s">
        <v>2259</v>
      </c>
      <c r="E245" s="208" t="s">
        <v>417</v>
      </c>
      <c r="F245" s="205">
        <v>16</v>
      </c>
      <c r="G245" s="209" t="s">
        <v>2260</v>
      </c>
      <c r="H245" s="205">
        <f xml:space="preserve"> LEN(小韻資料表[[#This Row],[小韻字集]])</f>
        <v>20</v>
      </c>
      <c r="I245" s="205" cm="1">
        <f t="array" ref="I245" xml:space="preserve"> MATCH(TRUE, ISNUMBER( SEARCH( LEFT(小韻資料表[[#This Row],[切語]],1), 切語上字資料表[切語上字]) ), 0)</f>
        <v>40</v>
      </c>
      <c r="J245" s="210" t="str" cm="1">
        <f t="array" ref="J245" xml:space="preserve"> INDEX(切語上字資料表[聲母], 小韻資料表[[#This Row],[上字表識別號]])</f>
        <v>來</v>
      </c>
      <c r="K245" s="210" t="str" cm="1">
        <f t="array" ref="K245" xml:space="preserve"> INDEX(切語上字資料表[聲母拼音碼], 小韻資料表[[#This Row],[上字表識別號]])</f>
        <v>l</v>
      </c>
      <c r="L245" s="210" t="str" cm="1">
        <f t="array" ref="L245" xml:space="preserve"> INDEX(切語上字資料表[清濁], 小韻資料表[[#This Row],[上字表識別號]])</f>
        <v>次濁</v>
      </c>
      <c r="M245" s="223" t="str" cm="1">
        <f t="array" ref="M245" xml:space="preserve"> INDEX(切語上字資料表[發送收], 小韻資料表[[#This Row],[上字表識別號]])</f>
        <v>收聲</v>
      </c>
      <c r="N245" s="205" cm="1">
        <f t="array" ref="N245" xml:space="preserve"> MATCH(TRUE, ISNUMBER( SEARCH( RIGHT(小韻資料表[[#This Row],[切語]],1), 切語下字資料表[切語下字]) ), 0)</f>
        <v>49</v>
      </c>
      <c r="O245" s="207" t="str" cm="1">
        <f t="array" ref="O245" xml:space="preserve"> INDEX(切語下字資料表[韻母], 小韻資料表[[#This Row],[下字表識別號]])</f>
        <v>魚開3</v>
      </c>
      <c r="P245" s="207" t="str" cm="1">
        <f t="array" ref="P245" xml:space="preserve"> INDEX(切語下字資料表[韻母拼音碼], 小韻資料表[[#This Row],[下字表識別號]])</f>
        <v>ir</v>
      </c>
      <c r="Q245" s="210" t="str" cm="1">
        <f t="array" ref="Q245" xml:space="preserve"> INDEX(設定表!$C$19:$C$23, INT( LEFT(小韻資料表[[#This Row],[目次編碼]],1) ))</f>
        <v>平</v>
      </c>
      <c r="R245" s="210">
        <f xml:space="preserve">  INDEX(設定表!$C$8:$C$15, MATCH( (RIGHT(小韻資料表[[#This Row],[清濁]]) &amp; 小韻資料表[[#This Row],[調]]), 設定表!$B$8:$B$15, 0))</f>
        <v>5</v>
      </c>
      <c r="S245" s="205" t="s">
        <v>309</v>
      </c>
      <c r="T245" s="205" t="s">
        <v>309</v>
      </c>
      <c r="U245" s="226" t="s">
        <v>309</v>
      </c>
      <c r="V245" s="146" t="s">
        <v>309</v>
      </c>
      <c r="X245" s="135"/>
      <c r="Y245" s="135"/>
      <c r="AA245" s="135"/>
      <c r="AB245" s="134"/>
      <c r="AC245" s="135"/>
      <c r="AD245" s="135"/>
      <c r="AH245" s="135"/>
      <c r="AI245" s="135"/>
    </row>
    <row r="246" spans="1:35" ht="31.5">
      <c r="A246" s="205">
        <v>242</v>
      </c>
      <c r="B246" s="206" t="s">
        <v>2261</v>
      </c>
      <c r="C246" s="207" t="str">
        <f xml:space="preserve"> _xlfn.CONCAT(小韻資料表[[#This Row],[聲母拼音碼]],小韻資料表[[#This Row],[韻母拼音碼]],小韻資料表[[#This Row],[調號]])</f>
        <v>cir1</v>
      </c>
      <c r="D246" s="206" t="s">
        <v>2262</v>
      </c>
      <c r="E246" s="208" t="s">
        <v>417</v>
      </c>
      <c r="F246" s="205">
        <v>17</v>
      </c>
      <c r="G246" s="209" t="s">
        <v>2263</v>
      </c>
      <c r="H246" s="205">
        <f xml:space="preserve"> LEN(小韻資料表[[#This Row],[小韻字集]])</f>
        <v>8</v>
      </c>
      <c r="I246" s="205" cm="1">
        <f t="array" ref="I246" xml:space="preserve"> MATCH(TRUE, ISNUMBER( SEARCH( LEFT(小韻資料表[[#This Row],[切語]],1), 切語上字資料表[切語上字]) ), 0)</f>
        <v>30</v>
      </c>
      <c r="J246" s="210" t="str" cm="1">
        <f t="array" ref="J246" xml:space="preserve"> INDEX(切語上字資料表[聲母], 小韻資料表[[#This Row],[上字表識別號]])</f>
        <v>照</v>
      </c>
      <c r="K246" s="210" t="str" cm="1">
        <f t="array" ref="K246" xml:space="preserve"> INDEX(切語上字資料表[聲母拼音碼], 小韻資料表[[#This Row],[上字表識別號]])</f>
        <v>c</v>
      </c>
      <c r="L246" s="210" t="str" cm="1">
        <f t="array" ref="L246" xml:space="preserve"> INDEX(切語上字資料表[清濁], 小韻資料表[[#This Row],[上字表識別號]])</f>
        <v>全清</v>
      </c>
      <c r="M246" s="223" t="str" cm="1">
        <f t="array" ref="M246" xml:space="preserve"> INDEX(切語上字資料表[發送收], 小韻資料表[[#This Row],[上字表識別號]])</f>
        <v>發聲</v>
      </c>
      <c r="N246" s="205" cm="1">
        <f t="array" ref="N246" xml:space="preserve"> MATCH(TRUE, ISNUMBER( SEARCH( RIGHT(小韻資料表[[#This Row],[切語]],1), 切語下字資料表[切語下字]) ), 0)</f>
        <v>49</v>
      </c>
      <c r="O246" s="207" t="str" cm="1">
        <f t="array" ref="O246" xml:space="preserve"> INDEX(切語下字資料表[韻母], 小韻資料表[[#This Row],[下字表識別號]])</f>
        <v>魚開3</v>
      </c>
      <c r="P246" s="207" t="str" cm="1">
        <f t="array" ref="P246" xml:space="preserve"> INDEX(切語下字資料表[韻母拼音碼], 小韻資料表[[#This Row],[下字表識別號]])</f>
        <v>ir</v>
      </c>
      <c r="Q246" s="210" t="str" cm="1">
        <f t="array" ref="Q246" xml:space="preserve"> INDEX(設定表!$C$19:$C$23, INT( LEFT(小韻資料表[[#This Row],[目次編碼]],1) ))</f>
        <v>平</v>
      </c>
      <c r="R246" s="210">
        <f xml:space="preserve">  INDEX(設定表!$C$8:$C$15, MATCH( (RIGHT(小韻資料表[[#This Row],[清濁]]) &amp; 小韻資料表[[#This Row],[調]]), 設定表!$B$8:$B$15, 0))</f>
        <v>1</v>
      </c>
      <c r="S246" s="205" t="s">
        <v>309</v>
      </c>
      <c r="T246" s="205" t="s">
        <v>309</v>
      </c>
      <c r="U246" s="226" t="s">
        <v>309</v>
      </c>
      <c r="V246" s="147" t="s">
        <v>309</v>
      </c>
      <c r="X246" s="135"/>
      <c r="Y246" s="135"/>
      <c r="AA246" s="135"/>
      <c r="AB246" s="134"/>
      <c r="AC246" s="135"/>
      <c r="AD246" s="135"/>
      <c r="AH246" s="135"/>
      <c r="AI246" s="135"/>
    </row>
    <row r="247" spans="1:35" ht="31.5">
      <c r="A247" s="205">
        <v>243</v>
      </c>
      <c r="B247" s="206" t="s">
        <v>2264</v>
      </c>
      <c r="C247" s="207" t="str">
        <f xml:space="preserve"> _xlfn.CONCAT(小韻資料表[[#This Row],[聲母拼音碼]],小韻資料表[[#This Row],[韻母拼音碼]],小韻資料表[[#This Row],[調號]])</f>
        <v>tir5</v>
      </c>
      <c r="D247" s="206" t="s">
        <v>2265</v>
      </c>
      <c r="E247" s="208" t="s">
        <v>417</v>
      </c>
      <c r="F247" s="205">
        <v>18</v>
      </c>
      <c r="G247" s="209" t="s">
        <v>2266</v>
      </c>
      <c r="H247" s="205">
        <f xml:space="preserve"> LEN(小韻資料表[[#This Row],[小韻字集]])</f>
        <v>14</v>
      </c>
      <c r="I247" s="205" cm="1">
        <f t="array" ref="I247" xml:space="preserve"> MATCH(TRUE, ISNUMBER( SEARCH( LEFT(小韻資料表[[#This Row],[切語]],1), 切語上字資料表[切語上字]) ), 0)</f>
        <v>11</v>
      </c>
      <c r="J247" s="210" t="str" cm="1">
        <f t="array" ref="J247" xml:space="preserve"> INDEX(切語上字資料表[聲母], 小韻資料表[[#This Row],[上字表識別號]])</f>
        <v>澄</v>
      </c>
      <c r="K247" s="210" t="str" cm="1">
        <f t="array" ref="K247" xml:space="preserve"> INDEX(切語上字資料表[聲母拼音碼], 小韻資料表[[#This Row],[上字表識別號]])</f>
        <v>t</v>
      </c>
      <c r="L247" s="210" t="str" cm="1">
        <f t="array" ref="L247" xml:space="preserve"> INDEX(切語上字資料表[清濁], 小韻資料表[[#This Row],[上字表識別號]])</f>
        <v>全濁</v>
      </c>
      <c r="M247" s="223" cm="1">
        <f t="array" ref="M247" xml:space="preserve"> INDEX(切語上字資料表[發送收], 小韻資料表[[#This Row],[上字表識別號]])</f>
        <v>0</v>
      </c>
      <c r="N247" s="205" cm="1">
        <f t="array" ref="N247" xml:space="preserve"> MATCH(TRUE, ISNUMBER( SEARCH( RIGHT(小韻資料表[[#This Row],[切語]],1), 切語下字資料表[切語下字]) ), 0)</f>
        <v>49</v>
      </c>
      <c r="O247" s="207" t="str" cm="1">
        <f t="array" ref="O247" xml:space="preserve"> INDEX(切語下字資料表[韻母], 小韻資料表[[#This Row],[下字表識別號]])</f>
        <v>魚開3</v>
      </c>
      <c r="P247" s="207" t="str" cm="1">
        <f t="array" ref="P247" xml:space="preserve"> INDEX(切語下字資料表[韻母拼音碼], 小韻資料表[[#This Row],[下字表識別號]])</f>
        <v>ir</v>
      </c>
      <c r="Q247" s="210" t="str" cm="1">
        <f t="array" ref="Q247" xml:space="preserve"> INDEX(設定表!$C$19:$C$23, INT( LEFT(小韻資料表[[#This Row],[目次編碼]],1) ))</f>
        <v>平</v>
      </c>
      <c r="R247" s="210">
        <f xml:space="preserve">  INDEX(設定表!$C$8:$C$15, MATCH( (RIGHT(小韻資料表[[#This Row],[清濁]]) &amp; 小韻資料表[[#This Row],[調]]), 設定表!$B$8:$B$15, 0))</f>
        <v>5</v>
      </c>
      <c r="S247" s="205" t="s">
        <v>309</v>
      </c>
      <c r="T247" s="205" t="s">
        <v>309</v>
      </c>
      <c r="U247" s="226" t="s">
        <v>309</v>
      </c>
      <c r="V247" s="146" t="s">
        <v>309</v>
      </c>
      <c r="X247" s="135"/>
      <c r="Y247" s="135"/>
      <c r="AA247" s="135"/>
      <c r="AB247" s="134"/>
      <c r="AC247" s="135"/>
      <c r="AD247" s="135"/>
      <c r="AH247" s="135"/>
      <c r="AI247" s="135"/>
    </row>
    <row r="248" spans="1:35" ht="31.5">
      <c r="A248" s="205">
        <v>244</v>
      </c>
      <c r="B248" s="206" t="s">
        <v>2267</v>
      </c>
      <c r="C248" s="207" t="str">
        <f xml:space="preserve"> _xlfn.CONCAT(小韻資料表[[#This Row],[聲母拼音碼]],小韻資料表[[#This Row],[韻母拼音碼]],小韻資料表[[#This Row],[調號]])</f>
        <v>jir5</v>
      </c>
      <c r="D248" s="206" t="s">
        <v>2268</v>
      </c>
      <c r="E248" s="208" t="s">
        <v>417</v>
      </c>
      <c r="F248" s="205">
        <v>19</v>
      </c>
      <c r="G248" s="209" t="s">
        <v>2269</v>
      </c>
      <c r="H248" s="205">
        <f xml:space="preserve"> LEN(小韻資料表[[#This Row],[小韻字集]])</f>
        <v>11</v>
      </c>
      <c r="I248" s="205" cm="1">
        <f t="array" ref="I248" xml:space="preserve"> MATCH(TRUE, ISNUMBER( SEARCH( LEFT(小韻資料表[[#This Row],[切語]],1), 切語上字資料表[切語上字]) ), 0)</f>
        <v>41</v>
      </c>
      <c r="J248" s="210" t="str" cm="1">
        <f t="array" ref="J248" xml:space="preserve"> INDEX(切語上字資料表[聲母], 小韻資料表[[#This Row],[上字表識別號]])</f>
        <v>日</v>
      </c>
      <c r="K248" s="210" t="str" cm="1">
        <f t="array" ref="K248" xml:space="preserve"> INDEX(切語上字資料表[聲母拼音碼], 小韻資料表[[#This Row],[上字表識別號]])</f>
        <v>j</v>
      </c>
      <c r="L248" s="210" t="str" cm="1">
        <f t="array" ref="L248" xml:space="preserve"> INDEX(切語上字資料表[清濁], 小韻資料表[[#This Row],[上字表識別號]])</f>
        <v>次濁</v>
      </c>
      <c r="M248" s="223" t="str" cm="1">
        <f t="array" ref="M248" xml:space="preserve"> INDEX(切語上字資料表[發送收], 小韻資料表[[#This Row],[上字表識別號]])</f>
        <v>收聲</v>
      </c>
      <c r="N248" s="205" cm="1">
        <f t="array" ref="N248" xml:space="preserve"> MATCH(TRUE, ISNUMBER( SEARCH( RIGHT(小韻資料表[[#This Row],[切語]],1), 切語下字資料表[切語下字]) ), 0)</f>
        <v>49</v>
      </c>
      <c r="O248" s="207" t="str" cm="1">
        <f t="array" ref="O248" xml:space="preserve"> INDEX(切語下字資料表[韻母], 小韻資料表[[#This Row],[下字表識別號]])</f>
        <v>魚開3</v>
      </c>
      <c r="P248" s="207" t="str" cm="1">
        <f t="array" ref="P248" xml:space="preserve"> INDEX(切語下字資料表[韻母拼音碼], 小韻資料表[[#This Row],[下字表識別號]])</f>
        <v>ir</v>
      </c>
      <c r="Q248" s="210" t="str" cm="1">
        <f t="array" ref="Q248" xml:space="preserve"> INDEX(設定表!$C$19:$C$23, INT( LEFT(小韻資料表[[#This Row],[目次編碼]],1) ))</f>
        <v>平</v>
      </c>
      <c r="R248" s="210">
        <f xml:space="preserve">  INDEX(設定表!$C$8:$C$15, MATCH( (RIGHT(小韻資料表[[#This Row],[清濁]]) &amp; 小韻資料表[[#This Row],[調]]), 設定表!$B$8:$B$15, 0))</f>
        <v>5</v>
      </c>
      <c r="S248" s="205" t="s">
        <v>309</v>
      </c>
      <c r="T248" s="205" t="s">
        <v>309</v>
      </c>
      <c r="U248" s="226" t="s">
        <v>309</v>
      </c>
      <c r="V248" s="147" t="s">
        <v>309</v>
      </c>
      <c r="X248" s="135"/>
      <c r="Y248" s="135"/>
      <c r="AA248" s="135"/>
      <c r="AB248" s="134"/>
      <c r="AC248" s="135"/>
      <c r="AD248" s="135"/>
      <c r="AH248" s="135"/>
      <c r="AI248" s="135"/>
    </row>
    <row r="249" spans="1:35" ht="31.5">
      <c r="A249" s="205">
        <v>245</v>
      </c>
      <c r="B249" s="206" t="s">
        <v>2270</v>
      </c>
      <c r="C249" s="207" t="str">
        <f xml:space="preserve"> _xlfn.CONCAT(小韻資料表[[#This Row],[聲母拼音碼]],小韻資料表[[#This Row],[韻母拼音碼]],小韻資料表[[#This Row],[調號]])</f>
        <v>cir1</v>
      </c>
      <c r="D249" s="206" t="s">
        <v>2271</v>
      </c>
      <c r="E249" s="208" t="s">
        <v>417</v>
      </c>
      <c r="F249" s="205">
        <v>20</v>
      </c>
      <c r="G249" s="209" t="s">
        <v>2272</v>
      </c>
      <c r="H249" s="205">
        <f xml:space="preserve"> LEN(小韻資料表[[#This Row],[小韻字集]])</f>
        <v>4</v>
      </c>
      <c r="I249" s="205" cm="1">
        <f t="array" ref="I249" xml:space="preserve"> MATCH(TRUE, ISNUMBER( SEARCH( LEFT(小韻資料表[[#This Row],[切語]],1), 切語上字資料表[切語上字]) ), 0)</f>
        <v>21</v>
      </c>
      <c r="J249" s="210" t="str" cm="1">
        <f t="array" ref="J249" xml:space="preserve"> INDEX(切語上字資料表[聲母], 小韻資料表[[#This Row],[上字表識別號]])</f>
        <v>精</v>
      </c>
      <c r="K249" s="210" t="str" cm="1">
        <f t="array" ref="K249" xml:space="preserve"> INDEX(切語上字資料表[聲母拼音碼], 小韻資料表[[#This Row],[上字表識別號]])</f>
        <v>c</v>
      </c>
      <c r="L249" s="210" t="str" cm="1">
        <f t="array" ref="L249" xml:space="preserve"> INDEX(切語上字資料表[清濁], 小韻資料表[[#This Row],[上字表識別號]])</f>
        <v>全清</v>
      </c>
      <c r="M249" s="223" t="str" cm="1">
        <f t="array" ref="M249" xml:space="preserve"> INDEX(切語上字資料表[發送收], 小韻資料表[[#This Row],[上字表識別號]])</f>
        <v>發聲</v>
      </c>
      <c r="N249" s="205" cm="1">
        <f t="array" ref="N249" xml:space="preserve"> MATCH(TRUE, ISNUMBER( SEARCH( RIGHT(小韻資料表[[#This Row],[切語]],1), 切語下字資料表[切語下字]) ), 0)</f>
        <v>49</v>
      </c>
      <c r="O249" s="207" t="str" cm="1">
        <f t="array" ref="O249" xml:space="preserve"> INDEX(切語下字資料表[韻母], 小韻資料表[[#This Row],[下字表識別號]])</f>
        <v>魚開3</v>
      </c>
      <c r="P249" s="207" t="str" cm="1">
        <f t="array" ref="P249" xml:space="preserve"> INDEX(切語下字資料表[韻母拼音碼], 小韻資料表[[#This Row],[下字表識別號]])</f>
        <v>ir</v>
      </c>
      <c r="Q249" s="210" t="str" cm="1">
        <f t="array" ref="Q249" xml:space="preserve"> INDEX(設定表!$C$19:$C$23, INT( LEFT(小韻資料表[[#This Row],[目次編碼]],1) ))</f>
        <v>平</v>
      </c>
      <c r="R249" s="210">
        <f xml:space="preserve">  INDEX(設定表!$C$8:$C$15, MATCH( (RIGHT(小韻資料表[[#This Row],[清濁]]) &amp; 小韻資料表[[#This Row],[調]]), 設定表!$B$8:$B$15, 0))</f>
        <v>1</v>
      </c>
      <c r="S249" s="205" t="s">
        <v>309</v>
      </c>
      <c r="T249" s="205" t="s">
        <v>309</v>
      </c>
      <c r="U249" s="226" t="s">
        <v>309</v>
      </c>
      <c r="V249" s="146" t="s">
        <v>309</v>
      </c>
      <c r="X249" s="135"/>
      <c r="Y249" s="135"/>
      <c r="AA249" s="135"/>
      <c r="AB249" s="134"/>
      <c r="AC249" s="135"/>
      <c r="AD249" s="135"/>
      <c r="AH249" s="135"/>
      <c r="AI249" s="135"/>
    </row>
    <row r="250" spans="1:35" ht="31.5">
      <c r="A250" s="205">
        <v>246</v>
      </c>
      <c r="B250" s="206" t="s">
        <v>2273</v>
      </c>
      <c r="C250" s="207" t="str">
        <f xml:space="preserve"> _xlfn.CONCAT(小韻資料表[[#This Row],[聲母拼音碼]],小韻資料表[[#This Row],[韻母拼音碼]],小韻資料表[[#This Row],[調號]])</f>
        <v>khir1</v>
      </c>
      <c r="D250" s="206" t="s">
        <v>2246</v>
      </c>
      <c r="E250" s="208" t="s">
        <v>417</v>
      </c>
      <c r="F250" s="205">
        <v>21</v>
      </c>
      <c r="G250" s="209" t="s">
        <v>2274</v>
      </c>
      <c r="H250" s="205">
        <f xml:space="preserve"> LEN(小韻資料表[[#This Row],[小韻字集]])</f>
        <v>14</v>
      </c>
      <c r="I250" s="205" cm="1">
        <f t="array" ref="I250" xml:space="preserve"> MATCH(TRUE, ISNUMBER( SEARCH( LEFT(小韻資料表[[#This Row],[切語]],1), 切語上字資料表[切語上字]) ), 0)</f>
        <v>2</v>
      </c>
      <c r="J250" s="210" t="str" cm="1">
        <f t="array" ref="J250" xml:space="preserve"> INDEX(切語上字資料表[聲母], 小韻資料表[[#This Row],[上字表識別號]])</f>
        <v>溪</v>
      </c>
      <c r="K250" s="210" t="str" cm="1">
        <f t="array" ref="K250" xml:space="preserve"> INDEX(切語上字資料表[聲母拼音碼], 小韻資料表[[#This Row],[上字表識別號]])</f>
        <v>kh</v>
      </c>
      <c r="L250" s="210" t="str" cm="1">
        <f t="array" ref="L250" xml:space="preserve"> INDEX(切語上字資料表[清濁], 小韻資料表[[#This Row],[上字表識別號]])</f>
        <v>次清</v>
      </c>
      <c r="M250" s="223" t="str" cm="1">
        <f t="array" ref="M250" xml:space="preserve"> INDEX(切語上字資料表[發送收], 小韻資料表[[#This Row],[上字表識別號]])</f>
        <v>送氣</v>
      </c>
      <c r="N250" s="205" cm="1">
        <f t="array" ref="N250" xml:space="preserve"> MATCH(TRUE, ISNUMBER( SEARCH( RIGHT(小韻資料表[[#This Row],[切語]],1), 切語下字資料表[切語下字]) ), 0)</f>
        <v>49</v>
      </c>
      <c r="O250" s="207" t="str" cm="1">
        <f t="array" ref="O250" xml:space="preserve"> INDEX(切語下字資料表[韻母], 小韻資料表[[#This Row],[下字表識別號]])</f>
        <v>魚開3</v>
      </c>
      <c r="P250" s="207" t="str" cm="1">
        <f t="array" ref="P250" xml:space="preserve"> INDEX(切語下字資料表[韻母拼音碼], 小韻資料表[[#This Row],[下字表識別號]])</f>
        <v>ir</v>
      </c>
      <c r="Q250" s="210" t="str" cm="1">
        <f t="array" ref="Q250" xml:space="preserve"> INDEX(設定表!$C$19:$C$23, INT( LEFT(小韻資料表[[#This Row],[目次編碼]],1) ))</f>
        <v>平</v>
      </c>
      <c r="R250" s="210">
        <f xml:space="preserve">  INDEX(設定表!$C$8:$C$15, MATCH( (RIGHT(小韻資料表[[#This Row],[清濁]]) &amp; 小韻資料表[[#This Row],[調]]), 設定表!$B$8:$B$15, 0))</f>
        <v>1</v>
      </c>
      <c r="S250" s="205" t="s">
        <v>309</v>
      </c>
      <c r="T250" s="205" t="s">
        <v>309</v>
      </c>
      <c r="U250" s="226" t="s">
        <v>2275</v>
      </c>
      <c r="V250" s="147" t="s">
        <v>309</v>
      </c>
      <c r="X250" s="135"/>
      <c r="Y250" s="135"/>
      <c r="AA250" s="135"/>
      <c r="AB250" s="134"/>
      <c r="AC250" s="135"/>
      <c r="AD250" s="135"/>
      <c r="AH250" s="135"/>
      <c r="AI250" s="135"/>
    </row>
    <row r="251" spans="1:35" ht="31.5">
      <c r="A251" s="205">
        <v>247</v>
      </c>
      <c r="B251" s="206" t="s">
        <v>2276</v>
      </c>
      <c r="C251" s="207" t="str">
        <f xml:space="preserve"> _xlfn.CONCAT(小韻資料表[[#This Row],[聲母拼音碼]],小韻資料表[[#This Row],[韻母拼音碼]],小韻資料表[[#This Row],[調號]])</f>
        <v>cir1</v>
      </c>
      <c r="D251" s="206" t="s">
        <v>2277</v>
      </c>
      <c r="E251" s="208" t="s">
        <v>417</v>
      </c>
      <c r="F251" s="205">
        <v>22</v>
      </c>
      <c r="G251" s="209" t="s">
        <v>2278</v>
      </c>
      <c r="H251" s="205">
        <f xml:space="preserve"> LEN(小韻資料表[[#This Row],[小韻字集]])</f>
        <v>5</v>
      </c>
      <c r="I251" s="205" cm="1">
        <f t="array" ref="I251" xml:space="preserve"> MATCH(TRUE, ISNUMBER( SEARCH( LEFT(小韻資料表[[#This Row],[切語]],1), 切語上字資料表[切語上字]) ), 0)</f>
        <v>26</v>
      </c>
      <c r="J251" s="210" t="str" cm="1">
        <f t="array" ref="J251" xml:space="preserve"> INDEX(切語上字資料表[聲母], 小韻資料表[[#This Row],[上字表識別號]])</f>
        <v>莊</v>
      </c>
      <c r="K251" s="210" t="str" cm="1">
        <f t="array" ref="K251" xml:space="preserve"> INDEX(切語上字資料表[聲母拼音碼], 小韻資料表[[#This Row],[上字表識別號]])</f>
        <v>c</v>
      </c>
      <c r="L251" s="210" t="str" cm="1">
        <f t="array" ref="L251" xml:space="preserve"> INDEX(切語上字資料表[清濁], 小韻資料表[[#This Row],[上字表識別號]])</f>
        <v>全清</v>
      </c>
      <c r="M251" s="223" t="str" cm="1">
        <f t="array" ref="M251" xml:space="preserve"> INDEX(切語上字資料表[發送收], 小韻資料表[[#This Row],[上字表識別號]])</f>
        <v>發聲</v>
      </c>
      <c r="N251" s="205" cm="1">
        <f t="array" ref="N251" xml:space="preserve"> MATCH(TRUE, ISNUMBER( SEARCH( RIGHT(小韻資料表[[#This Row],[切語]],1), 切語下字資料表[切語下字]) ), 0)</f>
        <v>49</v>
      </c>
      <c r="O251" s="207" t="str" cm="1">
        <f t="array" ref="O251" xml:space="preserve"> INDEX(切語下字資料表[韻母], 小韻資料表[[#This Row],[下字表識別號]])</f>
        <v>魚開3</v>
      </c>
      <c r="P251" s="207" t="str" cm="1">
        <f t="array" ref="P251" xml:space="preserve"> INDEX(切語下字資料表[韻母拼音碼], 小韻資料表[[#This Row],[下字表識別號]])</f>
        <v>ir</v>
      </c>
      <c r="Q251" s="210" t="str" cm="1">
        <f t="array" ref="Q251" xml:space="preserve"> INDEX(設定表!$C$19:$C$23, INT( LEFT(小韻資料表[[#This Row],[目次編碼]],1) ))</f>
        <v>平</v>
      </c>
      <c r="R251" s="210">
        <f xml:space="preserve">  INDEX(設定表!$C$8:$C$15, MATCH( (RIGHT(小韻資料表[[#This Row],[清濁]]) &amp; 小韻資料表[[#This Row],[調]]), 設定表!$B$8:$B$15, 0))</f>
        <v>1</v>
      </c>
      <c r="S251" s="205" t="s">
        <v>309</v>
      </c>
      <c r="T251" s="205" t="s">
        <v>309</v>
      </c>
      <c r="U251" s="226" t="s">
        <v>309</v>
      </c>
      <c r="V251" s="146" t="s">
        <v>309</v>
      </c>
      <c r="X251" s="135"/>
      <c r="Y251" s="135"/>
      <c r="AA251" s="135"/>
      <c r="AB251" s="134"/>
      <c r="AC251" s="135"/>
      <c r="AD251" s="135"/>
      <c r="AH251" s="135"/>
      <c r="AI251" s="135"/>
    </row>
    <row r="252" spans="1:35" ht="31.5">
      <c r="A252" s="205">
        <v>248</v>
      </c>
      <c r="B252" s="206" t="s">
        <v>2279</v>
      </c>
      <c r="C252" s="207" t="str">
        <f xml:space="preserve"> _xlfn.CONCAT(小韻資料表[[#This Row],[聲母拼音碼]],小韻資料表[[#This Row],[韻母拼音碼]],小韻資料表[[#This Row],[調號]])</f>
        <v>sir5</v>
      </c>
      <c r="D252" s="206" t="s">
        <v>2280</v>
      </c>
      <c r="E252" s="208" t="s">
        <v>417</v>
      </c>
      <c r="F252" s="205">
        <v>23</v>
      </c>
      <c r="G252" s="209" t="s">
        <v>2281</v>
      </c>
      <c r="H252" s="205">
        <f xml:space="preserve"> LEN(小韻資料表[[#This Row],[小韻字集]])</f>
        <v>3</v>
      </c>
      <c r="I252" s="205" cm="1">
        <f t="array" ref="I252" xml:space="preserve"> MATCH(TRUE, ISNUMBER( SEARCH( LEFT(小韻資料表[[#This Row],[切語]],1), 切語上字資料表[切語上字]) ), 0)</f>
        <v>34</v>
      </c>
      <c r="J252" s="210" t="str" cm="1">
        <f t="array" ref="J252" xml:space="preserve"> INDEX(切語上字資料表[聲母], 小韻資料表[[#This Row],[上字表識別號]])</f>
        <v>禪</v>
      </c>
      <c r="K252" s="210" t="str" cm="1">
        <f t="array" ref="K252" xml:space="preserve"> INDEX(切語上字資料表[聲母拼音碼], 小韻資料表[[#This Row],[上字表識別號]])</f>
        <v>s</v>
      </c>
      <c r="L252" s="210" t="str" cm="1">
        <f t="array" ref="L252" xml:space="preserve"> INDEX(切語上字資料表[清濁], 小韻資料表[[#This Row],[上字表識別號]])</f>
        <v>全濁</v>
      </c>
      <c r="M252" s="223" cm="1">
        <f t="array" ref="M252" xml:space="preserve"> INDEX(切語上字資料表[發送收], 小韻資料表[[#This Row],[上字表識別號]])</f>
        <v>0</v>
      </c>
      <c r="N252" s="205" cm="1">
        <f t="array" ref="N252" xml:space="preserve"> MATCH(TRUE, ISNUMBER( SEARCH( RIGHT(小韻資料表[[#This Row],[切語]],1), 切語下字資料表[切語下字]) ), 0)</f>
        <v>49</v>
      </c>
      <c r="O252" s="207" t="str" cm="1">
        <f t="array" ref="O252" xml:space="preserve"> INDEX(切語下字資料表[韻母], 小韻資料表[[#This Row],[下字表識別號]])</f>
        <v>魚開3</v>
      </c>
      <c r="P252" s="207" t="str" cm="1">
        <f t="array" ref="P252" xml:space="preserve"> INDEX(切語下字資料表[韻母拼音碼], 小韻資料表[[#This Row],[下字表識別號]])</f>
        <v>ir</v>
      </c>
      <c r="Q252" s="210" t="str" cm="1">
        <f t="array" ref="Q252" xml:space="preserve"> INDEX(設定表!$C$19:$C$23, INT( LEFT(小韻資料表[[#This Row],[目次編碼]],1) ))</f>
        <v>平</v>
      </c>
      <c r="R252" s="210">
        <f xml:space="preserve">  INDEX(設定表!$C$8:$C$15, MATCH( (RIGHT(小韻資料表[[#This Row],[清濁]]) &amp; 小韻資料表[[#This Row],[調]]), 設定表!$B$8:$B$15, 0))</f>
        <v>5</v>
      </c>
      <c r="S252" s="205" t="s">
        <v>309</v>
      </c>
      <c r="T252" s="205" t="s">
        <v>309</v>
      </c>
      <c r="U252" s="226" t="s">
        <v>2282</v>
      </c>
      <c r="V252" s="147" t="s">
        <v>309</v>
      </c>
      <c r="X252" s="135"/>
      <c r="Y252" s="135"/>
      <c r="AA252" s="135"/>
      <c r="AB252" s="134"/>
      <c r="AC252" s="135"/>
      <c r="AD252" s="135"/>
      <c r="AH252" s="135"/>
      <c r="AI252" s="135"/>
    </row>
    <row r="253" spans="1:35" ht="31.5">
      <c r="A253" s="205">
        <v>249</v>
      </c>
      <c r="B253" s="206" t="s">
        <v>2283</v>
      </c>
      <c r="C253" s="207" t="str">
        <f xml:space="preserve"> _xlfn.CONCAT(小韻資料表[[#This Row],[聲母拼音碼]],小韻資料表[[#This Row],[韻母拼音碼]],小韻資料表[[#This Row],[調號]])</f>
        <v>nir5</v>
      </c>
      <c r="D253" s="206" t="s">
        <v>2284</v>
      </c>
      <c r="E253" s="208" t="s">
        <v>417</v>
      </c>
      <c r="F253" s="205">
        <v>24</v>
      </c>
      <c r="G253" s="209" t="s">
        <v>2285</v>
      </c>
      <c r="H253" s="205">
        <f xml:space="preserve"> LEN(小韻資料表[[#This Row],[小韻字集]])</f>
        <v>8</v>
      </c>
      <c r="I253" s="205" cm="1">
        <f t="array" ref="I253" xml:space="preserve"> MATCH(TRUE, ISNUMBER( SEARCH( LEFT(小韻資料表[[#This Row],[切語]],1), 切語上字資料表[切語上字]) ), 0)</f>
        <v>12</v>
      </c>
      <c r="J253" s="210" t="str" cm="1">
        <f t="array" ref="J253" xml:space="preserve"> INDEX(切語上字資料表[聲母], 小韻資料表[[#This Row],[上字表識別號]])</f>
        <v>娘</v>
      </c>
      <c r="K253" s="210" t="str" cm="1">
        <f t="array" ref="K253" xml:space="preserve"> INDEX(切語上字資料表[聲母拼音碼], 小韻資料表[[#This Row],[上字表識別號]])</f>
        <v>n</v>
      </c>
      <c r="L253" s="210" t="str" cm="1">
        <f t="array" ref="L253" xml:space="preserve"> INDEX(切語上字資料表[清濁], 小韻資料表[[#This Row],[上字表識別號]])</f>
        <v>次濁</v>
      </c>
      <c r="M253" s="223" t="str" cm="1">
        <f t="array" ref="M253" xml:space="preserve"> INDEX(切語上字資料表[發送收], 小韻資料表[[#This Row],[上字表識別號]])</f>
        <v>收聲</v>
      </c>
      <c r="N253" s="205" cm="1">
        <f t="array" ref="N253" xml:space="preserve"> MATCH(TRUE, ISNUMBER( SEARCH( RIGHT(小韻資料表[[#This Row],[切語]],1), 切語下字資料表[切語下字]) ), 0)</f>
        <v>49</v>
      </c>
      <c r="O253" s="207" t="str" cm="1">
        <f t="array" ref="O253" xml:space="preserve"> INDEX(切語下字資料表[韻母], 小韻資料表[[#This Row],[下字表識別號]])</f>
        <v>魚開3</v>
      </c>
      <c r="P253" s="207" t="str" cm="1">
        <f t="array" ref="P253" xml:space="preserve"> INDEX(切語下字資料表[韻母拼音碼], 小韻資料表[[#This Row],[下字表識別號]])</f>
        <v>ir</v>
      </c>
      <c r="Q253" s="210" t="str" cm="1">
        <f t="array" ref="Q253" xml:space="preserve"> INDEX(設定表!$C$19:$C$23, INT( LEFT(小韻資料表[[#This Row],[目次編碼]],1) ))</f>
        <v>平</v>
      </c>
      <c r="R253" s="210">
        <f xml:space="preserve">  INDEX(設定表!$C$8:$C$15, MATCH( (RIGHT(小韻資料表[[#This Row],[清濁]]) &amp; 小韻資料表[[#This Row],[調]]), 設定表!$B$8:$B$15, 0))</f>
        <v>5</v>
      </c>
      <c r="S253" s="205" t="s">
        <v>309</v>
      </c>
      <c r="T253" s="205" t="s">
        <v>309</v>
      </c>
      <c r="U253" s="226" t="s">
        <v>309</v>
      </c>
      <c r="V253" s="146" t="s">
        <v>309</v>
      </c>
      <c r="X253" s="135"/>
      <c r="Y253" s="135"/>
      <c r="AA253" s="135"/>
      <c r="AB253" s="134"/>
      <c r="AC253" s="135"/>
      <c r="AD253" s="135"/>
      <c r="AH253" s="135"/>
      <c r="AI253" s="135"/>
    </row>
    <row r="254" spans="1:35" ht="63">
      <c r="A254" s="205">
        <v>250</v>
      </c>
      <c r="B254" s="206" t="s">
        <v>2286</v>
      </c>
      <c r="C254" s="207" t="str">
        <f xml:space="preserve"> _xlfn.CONCAT(小韻資料表[[#This Row],[聲母拼音碼]],小韻資料表[[#This Row],[韻母拼音碼]],小韻資料表[[#This Row],[調號]])</f>
        <v>gu5</v>
      </c>
      <c r="D254" s="206" t="s">
        <v>433</v>
      </c>
      <c r="E254" s="208" t="s">
        <v>432</v>
      </c>
      <c r="F254" s="205">
        <v>1</v>
      </c>
      <c r="G254" s="209" t="s">
        <v>2287</v>
      </c>
      <c r="H254" s="205">
        <f xml:space="preserve"> LEN(小韻資料表[[#This Row],[小韻字集]])</f>
        <v>24</v>
      </c>
      <c r="I254" s="205" cm="1">
        <f t="array" ref="I254" xml:space="preserve"> MATCH(TRUE, ISNUMBER( SEARCH( LEFT(小韻資料表[[#This Row],[切語]],1), 切語上字資料表[切語上字]) ), 0)</f>
        <v>4</v>
      </c>
      <c r="J254" s="210" t="str" cm="1">
        <f t="array" ref="J254" xml:space="preserve"> INDEX(切語上字資料表[聲母], 小韻資料表[[#This Row],[上字表識別號]])</f>
        <v>疑</v>
      </c>
      <c r="K254" s="210" t="str" cm="1">
        <f t="array" ref="K254" xml:space="preserve"> INDEX(切語上字資料表[聲母拼音碼], 小韻資料表[[#This Row],[上字表識別號]])</f>
        <v>g</v>
      </c>
      <c r="L254" s="210" t="str" cm="1">
        <f t="array" ref="L254" xml:space="preserve"> INDEX(切語上字資料表[清濁], 小韻資料表[[#This Row],[上字表識別號]])</f>
        <v>次濁</v>
      </c>
      <c r="M254" s="223" t="str" cm="1">
        <f t="array" ref="M254" xml:space="preserve"> INDEX(切語上字資料表[發送收], 小韻資料表[[#This Row],[上字表識別號]])</f>
        <v>收聲</v>
      </c>
      <c r="N254" s="205" cm="1">
        <f t="array" ref="N254" xml:space="preserve"> MATCH(TRUE, ISNUMBER( SEARCH( RIGHT(小韻資料表[[#This Row],[切語]],1), 切語下字資料表[切語下字]) ), 0)</f>
        <v>53</v>
      </c>
      <c r="O254" s="207" t="str" cm="1">
        <f t="array" ref="O254" xml:space="preserve"> INDEX(切語下字資料表[韻母], 小韻資料表[[#This Row],[下字表識別號]])</f>
        <v>虞開3</v>
      </c>
      <c r="P254" s="207" t="str" cm="1">
        <f t="array" ref="P254" xml:space="preserve"> INDEX(切語下字資料表[韻母拼音碼], 小韻資料表[[#This Row],[下字表識別號]])</f>
        <v>u</v>
      </c>
      <c r="Q254" s="210" t="str" cm="1">
        <f t="array" ref="Q254" xml:space="preserve"> INDEX(設定表!$C$19:$C$23, INT( LEFT(小韻資料表[[#This Row],[目次編碼]],1) ))</f>
        <v>平</v>
      </c>
      <c r="R254" s="210">
        <f xml:space="preserve">  INDEX(設定表!$C$8:$C$15, MATCH( (RIGHT(小韻資料表[[#This Row],[清濁]]) &amp; 小韻資料表[[#This Row],[調]]), 設定表!$B$8:$B$15, 0))</f>
        <v>5</v>
      </c>
      <c r="S254" s="205" t="s">
        <v>309</v>
      </c>
      <c r="T254" s="205" t="s">
        <v>309</v>
      </c>
      <c r="U254" s="226" t="s">
        <v>309</v>
      </c>
      <c r="V254" s="147" t="s">
        <v>309</v>
      </c>
      <c r="X254" s="135"/>
      <c r="Y254" s="135"/>
      <c r="AA254" s="135"/>
      <c r="AB254" s="134"/>
      <c r="AC254" s="135"/>
      <c r="AD254" s="135"/>
      <c r="AH254" s="135"/>
      <c r="AI254" s="135"/>
    </row>
    <row r="255" spans="1:35" ht="31.5">
      <c r="A255" s="205">
        <v>251</v>
      </c>
      <c r="B255" s="206" t="s">
        <v>2288</v>
      </c>
      <c r="C255" s="207" t="str">
        <f xml:space="preserve"> _xlfn.CONCAT(小韻資料表[[#This Row],[聲母拼音碼]],小韻資料表[[#This Row],[韻母拼音碼]],小韻資料表[[#This Row],[調號]])</f>
        <v>chu1</v>
      </c>
      <c r="D255" s="206" t="s">
        <v>2289</v>
      </c>
      <c r="E255" s="208" t="s">
        <v>432</v>
      </c>
      <c r="F255" s="205">
        <v>2</v>
      </c>
      <c r="G255" s="209" t="s">
        <v>2290</v>
      </c>
      <c r="H255" s="205">
        <f xml:space="preserve"> LEN(小韻資料表[[#This Row],[小韻字集]])</f>
        <v>2</v>
      </c>
      <c r="I255" s="205" cm="1">
        <f t="array" ref="I255" xml:space="preserve"> MATCH(TRUE, ISNUMBER( SEARCH( LEFT(小韻資料表[[#This Row],[切語]],1), 切語上字資料表[切語上字]) ), 0)</f>
        <v>27</v>
      </c>
      <c r="J255" s="210" t="str" cm="1">
        <f t="array" ref="J255" xml:space="preserve"> INDEX(切語上字資料表[聲母], 小韻資料表[[#This Row],[上字表識別號]])</f>
        <v>初</v>
      </c>
      <c r="K255" s="210" t="str" cm="1">
        <f t="array" ref="K255" xml:space="preserve"> INDEX(切語上字資料表[聲母拼音碼], 小韻資料表[[#This Row],[上字表識別號]])</f>
        <v>ch</v>
      </c>
      <c r="L255" s="210" t="str" cm="1">
        <f t="array" ref="L255" xml:space="preserve"> INDEX(切語上字資料表[清濁], 小韻資料表[[#This Row],[上字表識別號]])</f>
        <v>次清</v>
      </c>
      <c r="M255" s="223" t="str" cm="1">
        <f t="array" ref="M255" xml:space="preserve"> INDEX(切語上字資料表[發送收], 小韻資料表[[#This Row],[上字表識別號]])</f>
        <v>送氣</v>
      </c>
      <c r="N255" s="205" cm="1">
        <f t="array" ref="N255" xml:space="preserve"> MATCH(TRUE, ISNUMBER( SEARCH( RIGHT(小韻資料表[[#This Row],[切語]],1), 切語下字資料表[切語下字]) ), 0)</f>
        <v>53</v>
      </c>
      <c r="O255" s="207" t="str" cm="1">
        <f t="array" ref="O255" xml:space="preserve"> INDEX(切語下字資料表[韻母], 小韻資料表[[#This Row],[下字表識別號]])</f>
        <v>虞開3</v>
      </c>
      <c r="P255" s="207" t="str" cm="1">
        <f t="array" ref="P255" xml:space="preserve"> INDEX(切語下字資料表[韻母拼音碼], 小韻資料表[[#This Row],[下字表識別號]])</f>
        <v>u</v>
      </c>
      <c r="Q255" s="210" t="str" cm="1">
        <f t="array" ref="Q255" xml:space="preserve"> INDEX(設定表!$C$19:$C$23, INT( LEFT(小韻資料表[[#This Row],[目次編碼]],1) ))</f>
        <v>平</v>
      </c>
      <c r="R255" s="210">
        <f xml:space="preserve">  INDEX(設定表!$C$8:$C$15, MATCH( (RIGHT(小韻資料表[[#This Row],[清濁]]) &amp; 小韻資料表[[#This Row],[調]]), 設定表!$B$8:$B$15, 0))</f>
        <v>1</v>
      </c>
      <c r="S255" s="205" t="s">
        <v>309</v>
      </c>
      <c r="T255" s="205" t="s">
        <v>309</v>
      </c>
      <c r="U255" s="226" t="s">
        <v>309</v>
      </c>
      <c r="V255" s="146" t="s">
        <v>309</v>
      </c>
      <c r="X255" s="135"/>
      <c r="Y255" s="135"/>
      <c r="AA255" s="135"/>
      <c r="AB255" s="134"/>
      <c r="AC255" s="135"/>
      <c r="AD255" s="135"/>
      <c r="AH255" s="135"/>
      <c r="AI255" s="135"/>
    </row>
    <row r="256" spans="1:35" ht="63">
      <c r="A256" s="205">
        <v>252</v>
      </c>
      <c r="B256" s="206" t="s">
        <v>2291</v>
      </c>
      <c r="C256" s="207" t="str">
        <f xml:space="preserve"> _xlfn.CONCAT(小韻資料表[[#This Row],[聲母拼音碼]],小韻資料表[[#This Row],[韻母拼音碼]],小韻資料表[[#This Row],[調號]])</f>
        <v>bu5</v>
      </c>
      <c r="D256" s="206" t="s">
        <v>2292</v>
      </c>
      <c r="E256" s="208" t="s">
        <v>432</v>
      </c>
      <c r="F256" s="205">
        <v>3</v>
      </c>
      <c r="G256" s="209" t="s">
        <v>2293</v>
      </c>
      <c r="H256" s="205">
        <f xml:space="preserve"> LEN(小韻資料表[[#This Row],[小韻字集]])</f>
        <v>26</v>
      </c>
      <c r="I256" s="205" cm="1">
        <f t="array" ref="I256" xml:space="preserve"> MATCH(TRUE, ISNUMBER( SEARCH( LEFT(小韻資料表[[#This Row],[切語]],1), 切語上字資料表[切語上字]) ), 0)</f>
        <v>20</v>
      </c>
      <c r="J256" s="210" t="str" cm="1">
        <f t="array" ref="J256" xml:space="preserve"> INDEX(切語上字資料表[聲母], 小韻資料表[[#This Row],[上字表識別號]])</f>
        <v>微</v>
      </c>
      <c r="K256" s="210" t="str" cm="1">
        <f t="array" ref="K256" xml:space="preserve"> INDEX(切語上字資料表[聲母拼音碼], 小韻資料表[[#This Row],[上字表識別號]])</f>
        <v>b</v>
      </c>
      <c r="L256" s="210" t="str" cm="1">
        <f t="array" ref="L256" xml:space="preserve"> INDEX(切語上字資料表[清濁], 小韻資料表[[#This Row],[上字表識別號]])</f>
        <v>次濁</v>
      </c>
      <c r="M256" s="223" t="str" cm="1">
        <f t="array" ref="M256" xml:space="preserve"> INDEX(切語上字資料表[發送收], 小韻資料表[[#This Row],[上字表識別號]])</f>
        <v>收聲</v>
      </c>
      <c r="N256" s="205" cm="1">
        <f t="array" ref="N256" xml:space="preserve"> MATCH(TRUE, ISNUMBER( SEARCH( RIGHT(小韻資料表[[#This Row],[切語]],1), 切語下字資料表[切語下字]) ), 0)</f>
        <v>53</v>
      </c>
      <c r="O256" s="207" t="str" cm="1">
        <f t="array" ref="O256" xml:space="preserve"> INDEX(切語下字資料表[韻母], 小韻資料表[[#This Row],[下字表識別號]])</f>
        <v>虞開3</v>
      </c>
      <c r="P256" s="207" t="str" cm="1">
        <f t="array" ref="P256" xml:space="preserve"> INDEX(切語下字資料表[韻母拼音碼], 小韻資料表[[#This Row],[下字表識別號]])</f>
        <v>u</v>
      </c>
      <c r="Q256" s="210" t="str" cm="1">
        <f t="array" ref="Q256" xml:space="preserve"> INDEX(設定表!$C$19:$C$23, INT( LEFT(小韻資料表[[#This Row],[目次編碼]],1) ))</f>
        <v>平</v>
      </c>
      <c r="R256" s="210">
        <f xml:space="preserve">  INDEX(設定表!$C$8:$C$15, MATCH( (RIGHT(小韻資料表[[#This Row],[清濁]]) &amp; 小韻資料表[[#This Row],[調]]), 設定表!$B$8:$B$15, 0))</f>
        <v>5</v>
      </c>
      <c r="S256" s="205" t="s">
        <v>309</v>
      </c>
      <c r="T256" s="205" t="s">
        <v>309</v>
      </c>
      <c r="U256" s="226" t="s">
        <v>309</v>
      </c>
      <c r="V256" s="147" t="s">
        <v>309</v>
      </c>
      <c r="X256" s="135"/>
      <c r="Y256" s="135"/>
      <c r="AA256" s="135"/>
      <c r="AB256" s="134"/>
      <c r="AC256" s="135"/>
      <c r="AD256" s="135"/>
      <c r="AH256" s="135"/>
      <c r="AI256" s="135"/>
    </row>
    <row r="257" spans="1:35" ht="63">
      <c r="A257" s="205">
        <v>253</v>
      </c>
      <c r="B257" s="206" t="s">
        <v>2294</v>
      </c>
      <c r="C257" s="207" t="str">
        <f xml:space="preserve"> _xlfn.CONCAT(小韻資料表[[#This Row],[聲母拼音碼]],小韻資料表[[#This Row],[韻母拼音碼]],小韻資料表[[#This Row],[調號]])</f>
        <v>Øu5</v>
      </c>
      <c r="D257" s="206" t="s">
        <v>2295</v>
      </c>
      <c r="E257" s="208" t="s">
        <v>432</v>
      </c>
      <c r="F257" s="205">
        <v>4</v>
      </c>
      <c r="G257" s="209" t="s">
        <v>2296</v>
      </c>
      <c r="H257" s="205">
        <f xml:space="preserve"> LEN(小韻資料表[[#This Row],[小韻字集]])</f>
        <v>24</v>
      </c>
      <c r="I257" s="205" cm="1">
        <f t="array" ref="I257" xml:space="preserve"> MATCH(TRUE, ISNUMBER( SEARCH( LEFT(小韻資料表[[#This Row],[切語]],1), 切語上字資料表[切語上字]) ), 0)</f>
        <v>38</v>
      </c>
      <c r="J257" s="210" t="str" cm="1">
        <f t="array" ref="J257" xml:space="preserve"> INDEX(切語上字資料表[聲母], 小韻資料表[[#This Row],[上字表識別號]])</f>
        <v>為</v>
      </c>
      <c r="K257" s="210" t="str" cm="1">
        <f t="array" ref="K257" xml:space="preserve"> INDEX(切語上字資料表[聲母拼音碼], 小韻資料表[[#This Row],[上字表識別號]])</f>
        <v>Ø</v>
      </c>
      <c r="L257" s="210" t="str" cm="1">
        <f t="array" ref="L257" xml:space="preserve"> INDEX(切語上字資料表[清濁], 小韻資料表[[#This Row],[上字表識別號]])</f>
        <v>次濁</v>
      </c>
      <c r="M257" s="223" t="str" cm="1">
        <f t="array" ref="M257" xml:space="preserve"> INDEX(切語上字資料表[發送收], 小韻資料表[[#This Row],[上字表識別號]])</f>
        <v>發聲</v>
      </c>
      <c r="N257" s="205" cm="1">
        <f t="array" ref="N257" xml:space="preserve"> MATCH(TRUE, ISNUMBER( SEARCH( RIGHT(小韻資料表[[#This Row],[切語]],1), 切語下字資料表[切語下字]) ), 0)</f>
        <v>53</v>
      </c>
      <c r="O257" s="207" t="str" cm="1">
        <f t="array" ref="O257" xml:space="preserve"> INDEX(切語下字資料表[韻母], 小韻資料表[[#This Row],[下字表識別號]])</f>
        <v>虞開3</v>
      </c>
      <c r="P257" s="207" t="str" cm="1">
        <f t="array" ref="P257" xml:space="preserve"> INDEX(切語下字資料表[韻母拼音碼], 小韻資料表[[#This Row],[下字表識別號]])</f>
        <v>u</v>
      </c>
      <c r="Q257" s="210" t="str" cm="1">
        <f t="array" ref="Q257" xml:space="preserve"> INDEX(設定表!$C$19:$C$23, INT( LEFT(小韻資料表[[#This Row],[目次編碼]],1) ))</f>
        <v>平</v>
      </c>
      <c r="R257" s="210">
        <f xml:space="preserve">  INDEX(設定表!$C$8:$C$15, MATCH( (RIGHT(小韻資料表[[#This Row],[清濁]]) &amp; 小韻資料表[[#This Row],[調]]), 設定表!$B$8:$B$15, 0))</f>
        <v>5</v>
      </c>
      <c r="S257" s="205" t="s">
        <v>309</v>
      </c>
      <c r="T257" s="205" t="s">
        <v>309</v>
      </c>
      <c r="U257" s="226" t="s">
        <v>2297</v>
      </c>
      <c r="V257" s="146" t="s">
        <v>309</v>
      </c>
      <c r="X257" s="135"/>
      <c r="Y257" s="135"/>
      <c r="AA257" s="135"/>
      <c r="AB257" s="134"/>
      <c r="AC257" s="135"/>
      <c r="AD257" s="135"/>
      <c r="AH257" s="135"/>
      <c r="AI257" s="135"/>
    </row>
    <row r="258" spans="1:35" ht="63">
      <c r="A258" s="205">
        <v>254</v>
      </c>
      <c r="B258" s="206" t="s">
        <v>2298</v>
      </c>
      <c r="C258" s="207" t="str">
        <f xml:space="preserve"> _xlfn.CONCAT(小韻資料表[[#This Row],[聲母拼音碼]],小韻資料表[[#This Row],[韻母拼音碼]],小韻資料表[[#This Row],[調號]])</f>
        <v>hu1</v>
      </c>
      <c r="D258" s="206" t="s">
        <v>2299</v>
      </c>
      <c r="E258" s="208" t="s">
        <v>432</v>
      </c>
      <c r="F258" s="205">
        <v>5</v>
      </c>
      <c r="G258" s="209" t="s">
        <v>2300</v>
      </c>
      <c r="H258" s="205">
        <f xml:space="preserve"> LEN(小韻資料表[[#This Row],[小韻字集]])</f>
        <v>26</v>
      </c>
      <c r="I258" s="205" cm="1">
        <f t="array" ref="I258" xml:space="preserve"> MATCH(TRUE, ISNUMBER( SEARCH( LEFT(小韻資料表[[#This Row],[切語]],1), 切語上字資料表[切語上字]) ), 0)</f>
        <v>36</v>
      </c>
      <c r="J258" s="210" t="str" cm="1">
        <f t="array" ref="J258" xml:space="preserve"> INDEX(切語上字資料表[聲母], 小韻資料表[[#This Row],[上字表識別號]])</f>
        <v>曉</v>
      </c>
      <c r="K258" s="210" t="str" cm="1">
        <f t="array" ref="K258" xml:space="preserve"> INDEX(切語上字資料表[聲母拼音碼], 小韻資料表[[#This Row],[上字表識別號]])</f>
        <v>h</v>
      </c>
      <c r="L258" s="210" t="str" cm="1">
        <f t="array" ref="L258" xml:space="preserve"> INDEX(切語上字資料表[清濁], 小韻資料表[[#This Row],[上字表識別號]])</f>
        <v>次清</v>
      </c>
      <c r="M258" s="223" t="str" cm="1">
        <f t="array" ref="M258" xml:space="preserve"> INDEX(切語上字資料表[發送收], 小韻資料表[[#This Row],[上字表識別號]])</f>
        <v>送氣</v>
      </c>
      <c r="N258" s="205" cm="1">
        <f t="array" ref="N258" xml:space="preserve"> MATCH(TRUE, ISNUMBER( SEARCH( RIGHT(小韻資料表[[#This Row],[切語]],1), 切語下字資料表[切語下字]) ), 0)</f>
        <v>53</v>
      </c>
      <c r="O258" s="207" t="str" cm="1">
        <f t="array" ref="O258" xml:space="preserve"> INDEX(切語下字資料表[韻母], 小韻資料表[[#This Row],[下字表識別號]])</f>
        <v>虞開3</v>
      </c>
      <c r="P258" s="207" t="str" cm="1">
        <f t="array" ref="P258" xml:space="preserve"> INDEX(切語下字資料表[韻母拼音碼], 小韻資料表[[#This Row],[下字表識別號]])</f>
        <v>u</v>
      </c>
      <c r="Q258" s="210" t="str" cm="1">
        <f t="array" ref="Q258" xml:space="preserve"> INDEX(設定表!$C$19:$C$23, INT( LEFT(小韻資料表[[#This Row],[目次編碼]],1) ))</f>
        <v>平</v>
      </c>
      <c r="R258" s="210">
        <f xml:space="preserve">  INDEX(設定表!$C$8:$C$15, MATCH( (RIGHT(小韻資料表[[#This Row],[清濁]]) &amp; 小韻資料表[[#This Row],[調]]), 設定表!$B$8:$B$15, 0))</f>
        <v>1</v>
      </c>
      <c r="S258" s="205" t="s">
        <v>309</v>
      </c>
      <c r="T258" s="205" t="s">
        <v>309</v>
      </c>
      <c r="U258" s="226" t="s">
        <v>309</v>
      </c>
      <c r="V258" s="147" t="s">
        <v>309</v>
      </c>
      <c r="X258" s="135"/>
      <c r="Y258" s="135"/>
      <c r="AA258" s="135"/>
      <c r="AB258" s="134"/>
      <c r="AC258" s="135"/>
      <c r="AD258" s="135"/>
      <c r="AH258" s="135"/>
      <c r="AI258" s="135"/>
    </row>
    <row r="259" spans="1:35" ht="94.5">
      <c r="A259" s="205">
        <v>255</v>
      </c>
      <c r="B259" s="206" t="s">
        <v>2301</v>
      </c>
      <c r="C259" s="207" t="str">
        <f xml:space="preserve"> _xlfn.CONCAT(小韻資料表[[#This Row],[聲母拼音碼]],小韻資料表[[#This Row],[韻母拼音碼]],小韻資料表[[#This Row],[調號]])</f>
        <v>khu5</v>
      </c>
      <c r="D259" s="206" t="s">
        <v>2302</v>
      </c>
      <c r="E259" s="208" t="s">
        <v>432</v>
      </c>
      <c r="F259" s="205">
        <v>6</v>
      </c>
      <c r="G259" s="209" t="s">
        <v>2303</v>
      </c>
      <c r="H259" s="205">
        <f xml:space="preserve"> LEN(小韻資料表[[#This Row],[小韻字集]])</f>
        <v>43</v>
      </c>
      <c r="I259" s="205" cm="1">
        <f t="array" ref="I259" xml:space="preserve"> MATCH(TRUE, ISNUMBER( SEARCH( LEFT(小韻資料表[[#This Row],[切語]],1), 切語上字資料表[切語上字]) ), 0)</f>
        <v>3</v>
      </c>
      <c r="J259" s="210" t="str" cm="1">
        <f t="array" ref="J259" xml:space="preserve"> INDEX(切語上字資料表[聲母], 小韻資料表[[#This Row],[上字表識別號]])</f>
        <v>群</v>
      </c>
      <c r="K259" s="210" t="str" cm="1">
        <f t="array" ref="K259" xml:space="preserve"> INDEX(切語上字資料表[聲母拼音碼], 小韻資料表[[#This Row],[上字表識別號]])</f>
        <v>kh</v>
      </c>
      <c r="L259" s="210" t="str" cm="1">
        <f t="array" ref="L259" xml:space="preserve"> INDEX(切語上字資料表[清濁], 小韻資料表[[#This Row],[上字表識別號]])</f>
        <v>全濁</v>
      </c>
      <c r="M259" s="223" cm="1">
        <f t="array" ref="M259" xml:space="preserve"> INDEX(切語上字資料表[發送收], 小韻資料表[[#This Row],[上字表識別號]])</f>
        <v>0</v>
      </c>
      <c r="N259" s="205" cm="1">
        <f t="array" ref="N259" xml:space="preserve"> MATCH(TRUE, ISNUMBER( SEARCH( RIGHT(小韻資料表[[#This Row],[切語]],1), 切語下字資料表[切語下字]) ), 0)</f>
        <v>53</v>
      </c>
      <c r="O259" s="207" t="str" cm="1">
        <f t="array" ref="O259" xml:space="preserve"> INDEX(切語下字資料表[韻母], 小韻資料表[[#This Row],[下字表識別號]])</f>
        <v>虞開3</v>
      </c>
      <c r="P259" s="207" t="str" cm="1">
        <f t="array" ref="P259" xml:space="preserve"> INDEX(切語下字資料表[韻母拼音碼], 小韻資料表[[#This Row],[下字表識別號]])</f>
        <v>u</v>
      </c>
      <c r="Q259" s="210" t="str" cm="1">
        <f t="array" ref="Q259" xml:space="preserve"> INDEX(設定表!$C$19:$C$23, INT( LEFT(小韻資料表[[#This Row],[目次編碼]],1) ))</f>
        <v>平</v>
      </c>
      <c r="R259" s="210">
        <f xml:space="preserve">  INDEX(設定表!$C$8:$C$15, MATCH( (RIGHT(小韻資料表[[#This Row],[清濁]]) &amp; 小韻資料表[[#This Row],[調]]), 設定表!$B$8:$B$15, 0))</f>
        <v>5</v>
      </c>
      <c r="S259" s="205" t="s">
        <v>309</v>
      </c>
      <c r="T259" s="205" t="s">
        <v>309</v>
      </c>
      <c r="U259" s="226" t="s">
        <v>2304</v>
      </c>
      <c r="V259" s="146" t="s">
        <v>309</v>
      </c>
      <c r="X259" s="135"/>
      <c r="Y259" s="135"/>
      <c r="AA259" s="135"/>
      <c r="AB259" s="134"/>
      <c r="AC259" s="135"/>
      <c r="AD259" s="135"/>
      <c r="AH259" s="135"/>
      <c r="AI259" s="135"/>
    </row>
    <row r="260" spans="1:35" ht="31.5">
      <c r="A260" s="205">
        <v>256</v>
      </c>
      <c r="B260" s="206" t="s">
        <v>2305</v>
      </c>
      <c r="C260" s="207" t="str">
        <f xml:space="preserve"> _xlfn.CONCAT(小韻資料表[[#This Row],[聲母拼音碼]],小韻資料表[[#This Row],[韻母拼音碼]],小韻資料表[[#This Row],[調號]])</f>
        <v>ju5</v>
      </c>
      <c r="D260" s="206" t="s">
        <v>2306</v>
      </c>
      <c r="E260" s="208" t="s">
        <v>432</v>
      </c>
      <c r="F260" s="205">
        <v>7</v>
      </c>
      <c r="G260" s="209" t="s">
        <v>2307</v>
      </c>
      <c r="H260" s="205">
        <f xml:space="preserve"> LEN(小韻資料表[[#This Row],[小韻字集]])</f>
        <v>17</v>
      </c>
      <c r="I260" s="205" cm="1">
        <f t="array" ref="I260" xml:space="preserve"> MATCH(TRUE, ISNUMBER( SEARCH( LEFT(小韻資料表[[#This Row],[切語]],1), 切語上字資料表[切語上字]) ), 0)</f>
        <v>41</v>
      </c>
      <c r="J260" s="210" t="str" cm="1">
        <f t="array" ref="J260" xml:space="preserve"> INDEX(切語上字資料表[聲母], 小韻資料表[[#This Row],[上字表識別號]])</f>
        <v>日</v>
      </c>
      <c r="K260" s="210" t="str" cm="1">
        <f t="array" ref="K260" xml:space="preserve"> INDEX(切語上字資料表[聲母拼音碼], 小韻資料表[[#This Row],[上字表識別號]])</f>
        <v>j</v>
      </c>
      <c r="L260" s="210" t="str" cm="1">
        <f t="array" ref="L260" xml:space="preserve"> INDEX(切語上字資料表[清濁], 小韻資料表[[#This Row],[上字表識別號]])</f>
        <v>次濁</v>
      </c>
      <c r="M260" s="223" t="str" cm="1">
        <f t="array" ref="M260" xml:space="preserve"> INDEX(切語上字資料表[發送收], 小韻資料表[[#This Row],[上字表識別號]])</f>
        <v>收聲</v>
      </c>
      <c r="N260" s="205" cm="1">
        <f t="array" ref="N260" xml:space="preserve"> MATCH(TRUE, ISNUMBER( SEARCH( RIGHT(小韻資料表[[#This Row],[切語]],1), 切語下字資料表[切語下字]) ), 0)</f>
        <v>53</v>
      </c>
      <c r="O260" s="207" t="str" cm="1">
        <f t="array" ref="O260" xml:space="preserve"> INDEX(切語下字資料表[韻母], 小韻資料表[[#This Row],[下字表識別號]])</f>
        <v>虞開3</v>
      </c>
      <c r="P260" s="207" t="str" cm="1">
        <f t="array" ref="P260" xml:space="preserve"> INDEX(切語下字資料表[韻母拼音碼], 小韻資料表[[#This Row],[下字表識別號]])</f>
        <v>u</v>
      </c>
      <c r="Q260" s="210" t="str" cm="1">
        <f t="array" ref="Q260" xml:space="preserve"> INDEX(設定表!$C$19:$C$23, INT( LEFT(小韻資料表[[#This Row],[目次編碼]],1) ))</f>
        <v>平</v>
      </c>
      <c r="R260" s="210">
        <f xml:space="preserve">  INDEX(設定表!$C$8:$C$15, MATCH( (RIGHT(小韻資料表[[#This Row],[清濁]]) &amp; 小韻資料表[[#This Row],[調]]), 設定表!$B$8:$B$15, 0))</f>
        <v>5</v>
      </c>
      <c r="S260" s="205" t="s">
        <v>309</v>
      </c>
      <c r="T260" s="205" t="s">
        <v>309</v>
      </c>
      <c r="U260" s="226" t="s">
        <v>2308</v>
      </c>
      <c r="V260" s="147" t="s">
        <v>309</v>
      </c>
      <c r="X260" s="135"/>
      <c r="Y260" s="135"/>
      <c r="AA260" s="135"/>
      <c r="AB260" s="134"/>
      <c r="AC260" s="135"/>
      <c r="AD260" s="135"/>
      <c r="AH260" s="135"/>
      <c r="AI260" s="135"/>
    </row>
    <row r="261" spans="1:35" ht="31.5">
      <c r="A261" s="205">
        <v>257</v>
      </c>
      <c r="B261" s="206" t="s">
        <v>2309</v>
      </c>
      <c r="C261" s="207" t="str">
        <f xml:space="preserve"> _xlfn.CONCAT(小韻資料表[[#This Row],[聲母拼音碼]],小韻資料表[[#This Row],[韻母拼音碼]],小韻資料表[[#This Row],[調號]])</f>
        <v>su1</v>
      </c>
      <c r="D261" s="206" t="s">
        <v>2310</v>
      </c>
      <c r="E261" s="208" t="s">
        <v>432</v>
      </c>
      <c r="F261" s="205">
        <v>8</v>
      </c>
      <c r="G261" s="209" t="s">
        <v>2311</v>
      </c>
      <c r="H261" s="205">
        <f xml:space="preserve"> LEN(小韻資料表[[#This Row],[小韻字集]])</f>
        <v>18</v>
      </c>
      <c r="I261" s="205" cm="1">
        <f t="array" ref="I261" xml:space="preserve"> MATCH(TRUE, ISNUMBER( SEARCH( LEFT(小韻資料表[[#This Row],[切語]],1), 切語上字資料表[切語上字]) ), 0)</f>
        <v>24</v>
      </c>
      <c r="J261" s="210" t="str" cm="1">
        <f t="array" ref="J261" xml:space="preserve"> INDEX(切語上字資料表[聲母], 小韻資料表[[#This Row],[上字表識別號]])</f>
        <v>心</v>
      </c>
      <c r="K261" s="210" t="str" cm="1">
        <f t="array" ref="K261" xml:space="preserve"> INDEX(切語上字資料表[聲母拼音碼], 小韻資料表[[#This Row],[上字表識別號]])</f>
        <v>s</v>
      </c>
      <c r="L261" s="210" t="str" cm="1">
        <f t="array" ref="L261" xml:space="preserve"> INDEX(切語上字資料表[清濁], 小韻資料表[[#This Row],[上字表識別號]])</f>
        <v>全清</v>
      </c>
      <c r="M261" s="223" t="str" cm="1">
        <f t="array" ref="M261" xml:space="preserve"> INDEX(切語上字資料表[發送收], 小韻資料表[[#This Row],[上字表識別號]])</f>
        <v>送氣</v>
      </c>
      <c r="N261" s="205" cm="1">
        <f t="array" ref="N261" xml:space="preserve"> MATCH(TRUE, ISNUMBER( SEARCH( RIGHT(小韻資料表[[#This Row],[切語]],1), 切語下字資料表[切語下字]) ), 0)</f>
        <v>53</v>
      </c>
      <c r="O261" s="207" t="str" cm="1">
        <f t="array" ref="O261" xml:space="preserve"> INDEX(切語下字資料表[韻母], 小韻資料表[[#This Row],[下字表識別號]])</f>
        <v>虞開3</v>
      </c>
      <c r="P261" s="207" t="str" cm="1">
        <f t="array" ref="P261" xml:space="preserve"> INDEX(切語下字資料表[韻母拼音碼], 小韻資料表[[#This Row],[下字表識別號]])</f>
        <v>u</v>
      </c>
      <c r="Q261" s="210" t="str" cm="1">
        <f t="array" ref="Q261" xml:space="preserve"> INDEX(設定表!$C$19:$C$23, INT( LEFT(小韻資料表[[#This Row],[目次編碼]],1) ))</f>
        <v>平</v>
      </c>
      <c r="R261" s="210">
        <f xml:space="preserve">  INDEX(設定表!$C$8:$C$15, MATCH( (RIGHT(小韻資料表[[#This Row],[清濁]]) &amp; 小韻資料表[[#This Row],[調]]), 設定表!$B$8:$B$15, 0))</f>
        <v>1</v>
      </c>
      <c r="S261" s="205" t="s">
        <v>309</v>
      </c>
      <c r="T261" s="205" t="s">
        <v>309</v>
      </c>
      <c r="U261" s="226" t="s">
        <v>309</v>
      </c>
      <c r="V261" s="146" t="s">
        <v>309</v>
      </c>
      <c r="X261" s="135"/>
      <c r="Y261" s="135"/>
      <c r="AA261" s="135"/>
      <c r="AB261" s="134"/>
      <c r="AC261" s="135"/>
      <c r="AD261" s="135"/>
      <c r="AH261" s="135"/>
      <c r="AI261" s="135"/>
    </row>
    <row r="262" spans="1:35" ht="31.5">
      <c r="A262" s="205">
        <v>258</v>
      </c>
      <c r="B262" s="206" t="s">
        <v>2312</v>
      </c>
      <c r="C262" s="207" t="str">
        <f xml:space="preserve"> _xlfn.CONCAT(小韻資料表[[#This Row],[聲母拼音碼]],小韻資料表[[#This Row],[韻母拼音碼]],小韻資料表[[#This Row],[調號]])</f>
        <v>tu1</v>
      </c>
      <c r="D262" s="206" t="s">
        <v>2313</v>
      </c>
      <c r="E262" s="208" t="s">
        <v>432</v>
      </c>
      <c r="F262" s="205">
        <v>9</v>
      </c>
      <c r="G262" s="209" t="s">
        <v>2314</v>
      </c>
      <c r="H262" s="205">
        <f xml:space="preserve"> LEN(小韻資料表[[#This Row],[小韻字集]])</f>
        <v>12</v>
      </c>
      <c r="I262" s="205" cm="1">
        <f t="array" ref="I262" xml:space="preserve"> MATCH(TRUE, ISNUMBER( SEARCH( LEFT(小韻資料表[[#This Row],[切語]],1), 切語上字資料表[切語上字]) ), 0)</f>
        <v>9</v>
      </c>
      <c r="J262" s="210" t="str" cm="1">
        <f t="array" ref="J262" xml:space="preserve"> INDEX(切語上字資料表[聲母], 小韻資料表[[#This Row],[上字表識別號]])</f>
        <v>知</v>
      </c>
      <c r="K262" s="210" t="str" cm="1">
        <f t="array" ref="K262" xml:space="preserve"> INDEX(切語上字資料表[聲母拼音碼], 小韻資料表[[#This Row],[上字表識別號]])</f>
        <v>t</v>
      </c>
      <c r="L262" s="210" t="str" cm="1">
        <f t="array" ref="L262" xml:space="preserve"> INDEX(切語上字資料表[清濁], 小韻資料表[[#This Row],[上字表識別號]])</f>
        <v>全清</v>
      </c>
      <c r="M262" s="223" t="str" cm="1">
        <f t="array" ref="M262" xml:space="preserve"> INDEX(切語上字資料表[發送收], 小韻資料表[[#This Row],[上字表識別號]])</f>
        <v>發聲</v>
      </c>
      <c r="N262" s="205" cm="1">
        <f t="array" ref="N262" xml:space="preserve"> MATCH(TRUE, ISNUMBER( SEARCH( RIGHT(小韻資料表[[#This Row],[切語]],1), 切語下字資料表[切語下字]) ), 0)</f>
        <v>53</v>
      </c>
      <c r="O262" s="207" t="str" cm="1">
        <f t="array" ref="O262" xml:space="preserve"> INDEX(切語下字資料表[韻母], 小韻資料表[[#This Row],[下字表識別號]])</f>
        <v>虞開3</v>
      </c>
      <c r="P262" s="207" t="str" cm="1">
        <f t="array" ref="P262" xml:space="preserve"> INDEX(切語下字資料表[韻母拼音碼], 小韻資料表[[#This Row],[下字表識別號]])</f>
        <v>u</v>
      </c>
      <c r="Q262" s="210" t="str" cm="1">
        <f t="array" ref="Q262" xml:space="preserve"> INDEX(設定表!$C$19:$C$23, INT( LEFT(小韻資料表[[#This Row],[目次編碼]],1) ))</f>
        <v>平</v>
      </c>
      <c r="R262" s="210">
        <f xml:space="preserve">  INDEX(設定表!$C$8:$C$15, MATCH( (RIGHT(小韻資料表[[#This Row],[清濁]]) &amp; 小韻資料表[[#This Row],[調]]), 設定表!$B$8:$B$15, 0))</f>
        <v>1</v>
      </c>
      <c r="S262" s="205" t="s">
        <v>309</v>
      </c>
      <c r="T262" s="205" t="s">
        <v>309</v>
      </c>
      <c r="U262" s="226" t="s">
        <v>309</v>
      </c>
      <c r="V262" s="147" t="s">
        <v>309</v>
      </c>
      <c r="X262" s="135"/>
      <c r="Y262" s="135"/>
      <c r="AA262" s="135"/>
      <c r="AB262" s="134"/>
      <c r="AC262" s="135"/>
      <c r="AD262" s="135"/>
      <c r="AH262" s="135"/>
      <c r="AI262" s="135"/>
    </row>
    <row r="263" spans="1:35" ht="31.5">
      <c r="A263" s="205">
        <v>259</v>
      </c>
      <c r="B263" s="206" t="s">
        <v>2315</v>
      </c>
      <c r="C263" s="207" t="str">
        <f xml:space="preserve"> _xlfn.CONCAT(小韻資料表[[#This Row],[聲母拼音碼]],小韻資料表[[#This Row],[韻母拼音碼]],小韻資料表[[#This Row],[調號]])</f>
        <v>thu1</v>
      </c>
      <c r="D263" s="206" t="s">
        <v>2316</v>
      </c>
      <c r="E263" s="208" t="s">
        <v>432</v>
      </c>
      <c r="F263" s="205">
        <v>10</v>
      </c>
      <c r="G263" s="209" t="s">
        <v>2317</v>
      </c>
      <c r="H263" s="205">
        <f xml:space="preserve"> LEN(小韻資料表[[#This Row],[小韻字集]])</f>
        <v>3</v>
      </c>
      <c r="I263" s="205" cm="1">
        <f t="array" ref="I263" xml:space="preserve"> MATCH(TRUE, ISNUMBER( SEARCH( LEFT(小韻資料表[[#This Row],[切語]],1), 切語上字資料表[切語上字]) ), 0)</f>
        <v>10</v>
      </c>
      <c r="J263" s="210" t="str" cm="1">
        <f t="array" ref="J263" xml:space="preserve"> INDEX(切語上字資料表[聲母], 小韻資料表[[#This Row],[上字表識別號]])</f>
        <v>徹</v>
      </c>
      <c r="K263" s="210" t="str" cm="1">
        <f t="array" ref="K263" xml:space="preserve"> INDEX(切語上字資料表[聲母拼音碼], 小韻資料表[[#This Row],[上字表識別號]])</f>
        <v>th</v>
      </c>
      <c r="L263" s="210" t="str" cm="1">
        <f t="array" ref="L263" xml:space="preserve"> INDEX(切語上字資料表[清濁], 小韻資料表[[#This Row],[上字表識別號]])</f>
        <v>次清</v>
      </c>
      <c r="M263" s="223" t="str" cm="1">
        <f t="array" ref="M263" xml:space="preserve"> INDEX(切語上字資料表[發送收], 小韻資料表[[#This Row],[上字表識別號]])</f>
        <v>送氣</v>
      </c>
      <c r="N263" s="205" cm="1">
        <f t="array" ref="N263" xml:space="preserve"> MATCH(TRUE, ISNUMBER( SEARCH( RIGHT(小韻資料表[[#This Row],[切語]],1), 切語下字資料表[切語下字]) ), 0)</f>
        <v>53</v>
      </c>
      <c r="O263" s="207" t="str" cm="1">
        <f t="array" ref="O263" xml:space="preserve"> INDEX(切語下字資料表[韻母], 小韻資料表[[#This Row],[下字表識別號]])</f>
        <v>虞開3</v>
      </c>
      <c r="P263" s="207" t="str" cm="1">
        <f t="array" ref="P263" xml:space="preserve"> INDEX(切語下字資料表[韻母拼音碼], 小韻資料表[[#This Row],[下字表識別號]])</f>
        <v>u</v>
      </c>
      <c r="Q263" s="210" t="str" cm="1">
        <f t="array" ref="Q263" xml:space="preserve"> INDEX(設定表!$C$19:$C$23, INT( LEFT(小韻資料表[[#This Row],[目次編碼]],1) ))</f>
        <v>平</v>
      </c>
      <c r="R263" s="210">
        <f xml:space="preserve">  INDEX(設定表!$C$8:$C$15, MATCH( (RIGHT(小韻資料表[[#This Row],[清濁]]) &amp; 小韻資料表[[#This Row],[調]]), 設定表!$B$8:$B$15, 0))</f>
        <v>1</v>
      </c>
      <c r="S263" s="205" t="s">
        <v>309</v>
      </c>
      <c r="T263" s="205" t="s">
        <v>309</v>
      </c>
      <c r="U263" s="226" t="s">
        <v>309</v>
      </c>
      <c r="V263" s="146" t="s">
        <v>309</v>
      </c>
      <c r="X263" s="135"/>
      <c r="Y263" s="135"/>
      <c r="AA263" s="135"/>
      <c r="AB263" s="134"/>
      <c r="AC263" s="135"/>
      <c r="AD263" s="135"/>
      <c r="AH263" s="135"/>
      <c r="AI263" s="135"/>
    </row>
    <row r="264" spans="1:35" ht="31.5">
      <c r="A264" s="205">
        <v>260</v>
      </c>
      <c r="B264" s="206" t="s">
        <v>2318</v>
      </c>
      <c r="C264" s="207" t="str">
        <f xml:space="preserve"> _xlfn.CONCAT(小韻資料表[[#This Row],[聲母拼音碼]],小韻資料表[[#This Row],[韻母拼音碼]],小韻資料表[[#This Row],[調號]])</f>
        <v>su5</v>
      </c>
      <c r="D264" s="206" t="s">
        <v>2319</v>
      </c>
      <c r="E264" s="208" t="s">
        <v>432</v>
      </c>
      <c r="F264" s="205">
        <v>11</v>
      </c>
      <c r="G264" s="209" t="s">
        <v>2320</v>
      </c>
      <c r="H264" s="205">
        <f xml:space="preserve"> LEN(小韻資料表[[#This Row],[小韻字集]])</f>
        <v>14</v>
      </c>
      <c r="I264" s="205" cm="1">
        <f t="array" ref="I264" xml:space="preserve"> MATCH(TRUE, ISNUMBER( SEARCH( LEFT(小韻資料表[[#This Row],[切語]],1), 切語上字資料表[切語上字]) ), 0)</f>
        <v>34</v>
      </c>
      <c r="J264" s="210" t="str" cm="1">
        <f t="array" ref="J264" xml:space="preserve"> INDEX(切語上字資料表[聲母], 小韻資料表[[#This Row],[上字表識別號]])</f>
        <v>禪</v>
      </c>
      <c r="K264" s="210" t="str" cm="1">
        <f t="array" ref="K264" xml:space="preserve"> INDEX(切語上字資料表[聲母拼音碼], 小韻資料表[[#This Row],[上字表識別號]])</f>
        <v>s</v>
      </c>
      <c r="L264" s="210" t="str" cm="1">
        <f t="array" ref="L264" xml:space="preserve"> INDEX(切語上字資料表[清濁], 小韻資料表[[#This Row],[上字表識別號]])</f>
        <v>全濁</v>
      </c>
      <c r="M264" s="223" cm="1">
        <f t="array" ref="M264" xml:space="preserve"> INDEX(切語上字資料表[發送收], 小韻資料表[[#This Row],[上字表識別號]])</f>
        <v>0</v>
      </c>
      <c r="N264" s="205" cm="1">
        <f t="array" ref="N264" xml:space="preserve"> MATCH(TRUE, ISNUMBER( SEARCH( RIGHT(小韻資料表[[#This Row],[切語]],1), 切語下字資料表[切語下字]) ), 0)</f>
        <v>53</v>
      </c>
      <c r="O264" s="207" t="str" cm="1">
        <f t="array" ref="O264" xml:space="preserve"> INDEX(切語下字資料表[韻母], 小韻資料表[[#This Row],[下字表識別號]])</f>
        <v>虞開3</v>
      </c>
      <c r="P264" s="207" t="str" cm="1">
        <f t="array" ref="P264" xml:space="preserve"> INDEX(切語下字資料表[韻母拼音碼], 小韻資料表[[#This Row],[下字表識別號]])</f>
        <v>u</v>
      </c>
      <c r="Q264" s="210" t="str" cm="1">
        <f t="array" ref="Q264" xml:space="preserve"> INDEX(設定表!$C$19:$C$23, INT( LEFT(小韻資料表[[#This Row],[目次編碼]],1) ))</f>
        <v>平</v>
      </c>
      <c r="R264" s="210">
        <f xml:space="preserve">  INDEX(設定表!$C$8:$C$15, MATCH( (RIGHT(小韻資料表[[#This Row],[清濁]]) &amp; 小韻資料表[[#This Row],[調]]), 設定表!$B$8:$B$15, 0))</f>
        <v>5</v>
      </c>
      <c r="S264" s="205" t="s">
        <v>309</v>
      </c>
      <c r="T264" s="205" t="s">
        <v>309</v>
      </c>
      <c r="U264" s="226" t="s">
        <v>309</v>
      </c>
      <c r="V264" s="147" t="s">
        <v>309</v>
      </c>
      <c r="X264" s="135"/>
      <c r="Y264" s="135"/>
      <c r="AA264" s="135"/>
      <c r="AB264" s="134"/>
      <c r="AC264" s="135"/>
      <c r="AD264" s="135"/>
      <c r="AH264" s="135"/>
      <c r="AI264" s="135"/>
    </row>
    <row r="265" spans="1:35" ht="94.5">
      <c r="A265" s="205">
        <v>261</v>
      </c>
      <c r="B265" s="206" t="s">
        <v>2321</v>
      </c>
      <c r="C265" s="207" t="str">
        <f xml:space="preserve"> _xlfn.CONCAT(小韻資料表[[#This Row],[聲母拼音碼]],小韻資料表[[#This Row],[韻母拼音碼]],小韻資料表[[#This Row],[調號]])</f>
        <v>Øu5</v>
      </c>
      <c r="D265" s="206" t="s">
        <v>2322</v>
      </c>
      <c r="E265" s="208" t="s">
        <v>432</v>
      </c>
      <c r="F265" s="205">
        <v>12</v>
      </c>
      <c r="G265" s="209" t="s">
        <v>2323</v>
      </c>
      <c r="H265" s="205">
        <f xml:space="preserve"> LEN(小韻資料表[[#This Row],[小韻字集]])</f>
        <v>54</v>
      </c>
      <c r="I265" s="205" cm="1">
        <f t="array" ref="I265" xml:space="preserve"> MATCH(TRUE, ISNUMBER( SEARCH( LEFT(小韻資料表[[#This Row],[切語]],1), 切語上字資料表[切語上字]) ), 0)</f>
        <v>39</v>
      </c>
      <c r="J265" s="210" t="str" cm="1">
        <f t="array" ref="J265" xml:space="preserve"> INDEX(切語上字資料表[聲母], 小韻資料表[[#This Row],[上字表識別號]])</f>
        <v>喻</v>
      </c>
      <c r="K265" s="210" t="str" cm="1">
        <f t="array" ref="K265" xml:space="preserve"> INDEX(切語上字資料表[聲母拼音碼], 小韻資料表[[#This Row],[上字表識別號]])</f>
        <v>Ø</v>
      </c>
      <c r="L265" s="210" t="str" cm="1">
        <f t="array" ref="L265" xml:space="preserve"> INDEX(切語上字資料表[清濁], 小韻資料表[[#This Row],[上字表識別號]])</f>
        <v>次濁</v>
      </c>
      <c r="M265" s="223" t="str" cm="1">
        <f t="array" ref="M265" xml:space="preserve"> INDEX(切語上字資料表[發送收], 小韻資料表[[#This Row],[上字表識別號]])</f>
        <v>發聲</v>
      </c>
      <c r="N265" s="205" cm="1">
        <f t="array" ref="N265" xml:space="preserve"> MATCH(TRUE, ISNUMBER( SEARCH( RIGHT(小韻資料表[[#This Row],[切語]],1), 切語下字資料表[切語下字]) ), 0)</f>
        <v>53</v>
      </c>
      <c r="O265" s="207" t="str" cm="1">
        <f t="array" ref="O265" xml:space="preserve"> INDEX(切語下字資料表[韻母], 小韻資料表[[#This Row],[下字表識別號]])</f>
        <v>虞開3</v>
      </c>
      <c r="P265" s="207" t="str" cm="1">
        <f t="array" ref="P265" xml:space="preserve"> INDEX(切語下字資料表[韻母拼音碼], 小韻資料表[[#This Row],[下字表識別號]])</f>
        <v>u</v>
      </c>
      <c r="Q265" s="210" t="str" cm="1">
        <f t="array" ref="Q265" xml:space="preserve"> INDEX(設定表!$C$19:$C$23, INT( LEFT(小韻資料表[[#This Row],[目次編碼]],1) ))</f>
        <v>平</v>
      </c>
      <c r="R265" s="210">
        <f xml:space="preserve">  INDEX(設定表!$C$8:$C$15, MATCH( (RIGHT(小韻資料表[[#This Row],[清濁]]) &amp; 小韻資料表[[#This Row],[調]]), 設定表!$B$8:$B$15, 0))</f>
        <v>5</v>
      </c>
      <c r="S265" s="205" t="s">
        <v>309</v>
      </c>
      <c r="T265" s="205" t="s">
        <v>309</v>
      </c>
      <c r="U265" s="226" t="s">
        <v>2324</v>
      </c>
      <c r="V265" s="146" t="s">
        <v>309</v>
      </c>
      <c r="X265" s="135"/>
      <c r="Y265" s="135"/>
      <c r="AA265" s="135"/>
      <c r="AB265" s="134"/>
      <c r="AC265" s="135"/>
      <c r="AD265" s="135"/>
      <c r="AH265" s="135"/>
      <c r="AI265" s="135"/>
    </row>
    <row r="266" spans="1:35" ht="31.5">
      <c r="A266" s="205">
        <v>262</v>
      </c>
      <c r="B266" s="206" t="s">
        <v>2325</v>
      </c>
      <c r="C266" s="207" t="str">
        <f xml:space="preserve"> _xlfn.CONCAT(小韻資料表[[#This Row],[聲母拼音碼]],小韻資料表[[#This Row],[韻母拼音碼]],小韻資料表[[#This Row],[調號]])</f>
        <v>khu1</v>
      </c>
      <c r="D266" s="206" t="s">
        <v>2326</v>
      </c>
      <c r="E266" s="208" t="s">
        <v>432</v>
      </c>
      <c r="F266" s="205">
        <v>13</v>
      </c>
      <c r="G266" s="209" t="s">
        <v>2327</v>
      </c>
      <c r="H266" s="205">
        <f xml:space="preserve"> LEN(小韻資料表[[#This Row],[小韻字集]])</f>
        <v>8</v>
      </c>
      <c r="I266" s="205" cm="1">
        <f t="array" ref="I266" xml:space="preserve"> MATCH(TRUE, ISNUMBER( SEARCH( LEFT(小韻資料表[[#This Row],[切語]],1), 切語上字資料表[切語上字]) ), 0)</f>
        <v>2</v>
      </c>
      <c r="J266" s="210" t="str" cm="1">
        <f t="array" ref="J266" xml:space="preserve"> INDEX(切語上字資料表[聲母], 小韻資料表[[#This Row],[上字表識別號]])</f>
        <v>溪</v>
      </c>
      <c r="K266" s="210" t="str" cm="1">
        <f t="array" ref="K266" xml:space="preserve"> INDEX(切語上字資料表[聲母拼音碼], 小韻資料表[[#This Row],[上字表識別號]])</f>
        <v>kh</v>
      </c>
      <c r="L266" s="210" t="str" cm="1">
        <f t="array" ref="L266" xml:space="preserve"> INDEX(切語上字資料表[清濁], 小韻資料表[[#This Row],[上字表識別號]])</f>
        <v>次清</v>
      </c>
      <c r="M266" s="223" t="str" cm="1">
        <f t="array" ref="M266" xml:space="preserve"> INDEX(切語上字資料表[發送收], 小韻資料表[[#This Row],[上字表識別號]])</f>
        <v>送氣</v>
      </c>
      <c r="N266" s="205" cm="1">
        <f t="array" ref="N266" xml:space="preserve"> MATCH(TRUE, ISNUMBER( SEARCH( RIGHT(小韻資料表[[#This Row],[切語]],1), 切語下字資料表[切語下字]) ), 0)</f>
        <v>53</v>
      </c>
      <c r="O266" s="207" t="str" cm="1">
        <f t="array" ref="O266" xml:space="preserve"> INDEX(切語下字資料表[韻母], 小韻資料表[[#This Row],[下字表識別號]])</f>
        <v>虞開3</v>
      </c>
      <c r="P266" s="207" t="str" cm="1">
        <f t="array" ref="P266" xml:space="preserve"> INDEX(切語下字資料表[韻母拼音碼], 小韻資料表[[#This Row],[下字表識別號]])</f>
        <v>u</v>
      </c>
      <c r="Q266" s="210" t="str" cm="1">
        <f t="array" ref="Q266" xml:space="preserve"> INDEX(設定表!$C$19:$C$23, INT( LEFT(小韻資料表[[#This Row],[目次編碼]],1) ))</f>
        <v>平</v>
      </c>
      <c r="R266" s="210">
        <f xml:space="preserve">  INDEX(設定表!$C$8:$C$15, MATCH( (RIGHT(小韻資料表[[#This Row],[清濁]]) &amp; 小韻資料表[[#This Row],[調]]), 設定表!$B$8:$B$15, 0))</f>
        <v>1</v>
      </c>
      <c r="S266" s="205" t="s">
        <v>309</v>
      </c>
      <c r="T266" s="205" t="s">
        <v>309</v>
      </c>
      <c r="U266" s="226" t="s">
        <v>309</v>
      </c>
      <c r="V266" s="147" t="s">
        <v>309</v>
      </c>
      <c r="X266" s="135"/>
      <c r="Y266" s="135"/>
      <c r="AA266" s="135"/>
      <c r="AB266" s="134"/>
      <c r="AC266" s="135"/>
      <c r="AD266" s="135"/>
      <c r="AH266" s="135"/>
      <c r="AI266" s="135"/>
    </row>
    <row r="267" spans="1:35" ht="31.5">
      <c r="A267" s="205">
        <v>263</v>
      </c>
      <c r="B267" s="206" t="s">
        <v>2328</v>
      </c>
      <c r="C267" s="207" t="str">
        <f xml:space="preserve"> _xlfn.CONCAT(小韻資料表[[#This Row],[聲母拼音碼]],小韻資料表[[#This Row],[韻母拼音碼]],小韻資料表[[#This Row],[調號]])</f>
        <v>cu1</v>
      </c>
      <c r="D267" s="206" t="s">
        <v>2329</v>
      </c>
      <c r="E267" s="208" t="s">
        <v>432</v>
      </c>
      <c r="F267" s="205">
        <v>14</v>
      </c>
      <c r="G267" s="209" t="s">
        <v>2330</v>
      </c>
      <c r="H267" s="205">
        <f xml:space="preserve"> LEN(小韻資料表[[#This Row],[小韻字集]])</f>
        <v>11</v>
      </c>
      <c r="I267" s="205" cm="1">
        <f t="array" ref="I267" xml:space="preserve"> MATCH(TRUE, ISNUMBER( SEARCH( LEFT(小韻資料表[[#This Row],[切語]],1), 切語上字資料表[切語上字]) ), 0)</f>
        <v>30</v>
      </c>
      <c r="J267" s="210" t="str" cm="1">
        <f t="array" ref="J267" xml:space="preserve"> INDEX(切語上字資料表[聲母], 小韻資料表[[#This Row],[上字表識別號]])</f>
        <v>照</v>
      </c>
      <c r="K267" s="210" t="str" cm="1">
        <f t="array" ref="K267" xml:space="preserve"> INDEX(切語上字資料表[聲母拼音碼], 小韻資料表[[#This Row],[上字表識別號]])</f>
        <v>c</v>
      </c>
      <c r="L267" s="210" t="str" cm="1">
        <f t="array" ref="L267" xml:space="preserve"> INDEX(切語上字資料表[清濁], 小韻資料表[[#This Row],[上字表識別號]])</f>
        <v>全清</v>
      </c>
      <c r="M267" s="223" t="str" cm="1">
        <f t="array" ref="M267" xml:space="preserve"> INDEX(切語上字資料表[發送收], 小韻資料表[[#This Row],[上字表識別號]])</f>
        <v>發聲</v>
      </c>
      <c r="N267" s="205" cm="1">
        <f t="array" ref="N267" xml:space="preserve"> MATCH(TRUE, ISNUMBER( SEARCH( RIGHT(小韻資料表[[#This Row],[切語]],1), 切語下字資料表[切語下字]) ), 0)</f>
        <v>53</v>
      </c>
      <c r="O267" s="207" t="str" cm="1">
        <f t="array" ref="O267" xml:space="preserve"> INDEX(切語下字資料表[韻母], 小韻資料表[[#This Row],[下字表識別號]])</f>
        <v>虞開3</v>
      </c>
      <c r="P267" s="207" t="str" cm="1">
        <f t="array" ref="P267" xml:space="preserve"> INDEX(切語下字資料表[韻母拼音碼], 小韻資料表[[#This Row],[下字表識別號]])</f>
        <v>u</v>
      </c>
      <c r="Q267" s="210" t="str" cm="1">
        <f t="array" ref="Q267" xml:space="preserve"> INDEX(設定表!$C$19:$C$23, INT( LEFT(小韻資料表[[#This Row],[目次編碼]],1) ))</f>
        <v>平</v>
      </c>
      <c r="R267" s="210">
        <f xml:space="preserve">  INDEX(設定表!$C$8:$C$15, MATCH( (RIGHT(小韻資料表[[#This Row],[清濁]]) &amp; 小韻資料表[[#This Row],[調]]), 設定表!$B$8:$B$15, 0))</f>
        <v>1</v>
      </c>
      <c r="S267" s="205" t="s">
        <v>309</v>
      </c>
      <c r="T267" s="205" t="s">
        <v>309</v>
      </c>
      <c r="U267" s="226" t="s">
        <v>309</v>
      </c>
      <c r="V267" s="146" t="s">
        <v>309</v>
      </c>
      <c r="X267" s="135"/>
      <c r="Y267" s="135"/>
      <c r="AA267" s="135"/>
      <c r="AB267" s="134"/>
      <c r="AC267" s="135"/>
      <c r="AD267" s="135"/>
      <c r="AH267" s="135"/>
      <c r="AI267" s="135"/>
    </row>
    <row r="268" spans="1:35" ht="31.5">
      <c r="A268" s="205">
        <v>264</v>
      </c>
      <c r="B268" s="206" t="s">
        <v>2331</v>
      </c>
      <c r="C268" s="207" t="str">
        <f xml:space="preserve"> _xlfn.CONCAT(小韻資料表[[#This Row],[聲母拼音碼]],小韻資料表[[#This Row],[韻母拼音碼]],小韻資料表[[#This Row],[調號]])</f>
        <v>chu1</v>
      </c>
      <c r="D268" s="206" t="s">
        <v>2332</v>
      </c>
      <c r="E268" s="208" t="s">
        <v>432</v>
      </c>
      <c r="F268" s="205">
        <v>15</v>
      </c>
      <c r="G268" s="209" t="s">
        <v>2333</v>
      </c>
      <c r="H268" s="205">
        <f xml:space="preserve"> LEN(小韻資料表[[#This Row],[小韻字集]])</f>
        <v>3</v>
      </c>
      <c r="I268" s="205" cm="1">
        <f t="array" ref="I268" xml:space="preserve"> MATCH(TRUE, ISNUMBER( SEARCH( LEFT(小韻資料表[[#This Row],[切語]],1), 切語上字資料表[切語上字]) ), 0)</f>
        <v>22</v>
      </c>
      <c r="J268" s="210" t="str" cm="1">
        <f t="array" ref="J268" xml:space="preserve"> INDEX(切語上字資料表[聲母], 小韻資料表[[#This Row],[上字表識別號]])</f>
        <v>清</v>
      </c>
      <c r="K268" s="210" t="str" cm="1">
        <f t="array" ref="K268" xml:space="preserve"> INDEX(切語上字資料表[聲母拼音碼], 小韻資料表[[#This Row],[上字表識別號]])</f>
        <v>ch</v>
      </c>
      <c r="L268" s="210" t="str" cm="1">
        <f t="array" ref="L268" xml:space="preserve"> INDEX(切語上字資料表[清濁], 小韻資料表[[#This Row],[上字表識別號]])</f>
        <v>次清</v>
      </c>
      <c r="M268" s="223" t="str" cm="1">
        <f t="array" ref="M268" xml:space="preserve"> INDEX(切語上字資料表[發送收], 小韻資料表[[#This Row],[上字表識別號]])</f>
        <v>送氣</v>
      </c>
      <c r="N268" s="205" cm="1">
        <f t="array" ref="N268" xml:space="preserve"> MATCH(TRUE, ISNUMBER( SEARCH( RIGHT(小韻資料表[[#This Row],[切語]],1), 切語下字資料表[切語下字]) ), 0)</f>
        <v>53</v>
      </c>
      <c r="O268" s="207" t="str" cm="1">
        <f t="array" ref="O268" xml:space="preserve"> INDEX(切語下字資料表[韻母], 小韻資料表[[#This Row],[下字表識別號]])</f>
        <v>虞開3</v>
      </c>
      <c r="P268" s="207" t="str" cm="1">
        <f t="array" ref="P268" xml:space="preserve"> INDEX(切語下字資料表[韻母拼音碼], 小韻資料表[[#This Row],[下字表識別號]])</f>
        <v>u</v>
      </c>
      <c r="Q268" s="210" t="str" cm="1">
        <f t="array" ref="Q268" xml:space="preserve"> INDEX(設定表!$C$19:$C$23, INT( LEFT(小韻資料表[[#This Row],[目次編碼]],1) ))</f>
        <v>平</v>
      </c>
      <c r="R268" s="210">
        <f xml:space="preserve">  INDEX(設定表!$C$8:$C$15, MATCH( (RIGHT(小韻資料表[[#This Row],[清濁]]) &amp; 小韻資料表[[#This Row],[調]]), 設定表!$B$8:$B$15, 0))</f>
        <v>1</v>
      </c>
      <c r="S268" s="205" t="s">
        <v>309</v>
      </c>
      <c r="T268" s="205" t="s">
        <v>309</v>
      </c>
      <c r="U268" s="226" t="s">
        <v>309</v>
      </c>
      <c r="V268" s="147" t="s">
        <v>309</v>
      </c>
      <c r="X268" s="135"/>
      <c r="Y268" s="135"/>
      <c r="AA268" s="135"/>
      <c r="AB268" s="134"/>
      <c r="AC268" s="135"/>
      <c r="AD268" s="135"/>
      <c r="AH268" s="135"/>
      <c r="AI268" s="135"/>
    </row>
    <row r="269" spans="1:35" ht="31.5">
      <c r="A269" s="205">
        <v>265</v>
      </c>
      <c r="B269" s="206" t="s">
        <v>2334</v>
      </c>
      <c r="C269" s="207" t="str">
        <f xml:space="preserve"> _xlfn.CONCAT(小韻資料表[[#This Row],[聲母拼音碼]],小韻資料表[[#This Row],[韻母拼音碼]],小韻資料表[[#This Row],[調號]])</f>
        <v>lu5</v>
      </c>
      <c r="D269" s="206" t="s">
        <v>2335</v>
      </c>
      <c r="E269" s="208" t="s">
        <v>432</v>
      </c>
      <c r="F269" s="205">
        <v>16</v>
      </c>
      <c r="G269" s="209" t="s">
        <v>2336</v>
      </c>
      <c r="H269" s="205">
        <f xml:space="preserve"> LEN(小韻資料表[[#This Row],[小韻字集]])</f>
        <v>17</v>
      </c>
      <c r="I269" s="205" cm="1">
        <f t="array" ref="I269" xml:space="preserve"> MATCH(TRUE, ISNUMBER( SEARCH( LEFT(小韻資料表[[#This Row],[切語]],1), 切語上字資料表[切語上字]) ), 0)</f>
        <v>40</v>
      </c>
      <c r="J269" s="210" t="str" cm="1">
        <f t="array" ref="J269" xml:space="preserve"> INDEX(切語上字資料表[聲母], 小韻資料表[[#This Row],[上字表識別號]])</f>
        <v>來</v>
      </c>
      <c r="K269" s="210" t="str" cm="1">
        <f t="array" ref="K269" xml:space="preserve"> INDEX(切語上字資料表[聲母拼音碼], 小韻資料表[[#This Row],[上字表識別號]])</f>
        <v>l</v>
      </c>
      <c r="L269" s="210" t="str" cm="1">
        <f t="array" ref="L269" xml:space="preserve"> INDEX(切語上字資料表[清濁], 小韻資料表[[#This Row],[上字表識別號]])</f>
        <v>次濁</v>
      </c>
      <c r="M269" s="223" t="str" cm="1">
        <f t="array" ref="M269" xml:space="preserve"> INDEX(切語上字資料表[發送收], 小韻資料表[[#This Row],[上字表識別號]])</f>
        <v>收聲</v>
      </c>
      <c r="N269" s="205" cm="1">
        <f t="array" ref="N269" xml:space="preserve"> MATCH(TRUE, ISNUMBER( SEARCH( RIGHT(小韻資料表[[#This Row],[切語]],1), 切語下字資料表[切語下字]) ), 0)</f>
        <v>53</v>
      </c>
      <c r="O269" s="207" t="str" cm="1">
        <f t="array" ref="O269" xml:space="preserve"> INDEX(切語下字資料表[韻母], 小韻資料表[[#This Row],[下字表識別號]])</f>
        <v>虞開3</v>
      </c>
      <c r="P269" s="207" t="str" cm="1">
        <f t="array" ref="P269" xml:space="preserve"> INDEX(切語下字資料表[韻母拼音碼], 小韻資料表[[#This Row],[下字表識別號]])</f>
        <v>u</v>
      </c>
      <c r="Q269" s="210" t="str" cm="1">
        <f t="array" ref="Q269" xml:space="preserve"> INDEX(設定表!$C$19:$C$23, INT( LEFT(小韻資料表[[#This Row],[目次編碼]],1) ))</f>
        <v>平</v>
      </c>
      <c r="R269" s="210">
        <f xml:space="preserve">  INDEX(設定表!$C$8:$C$15, MATCH( (RIGHT(小韻資料表[[#This Row],[清濁]]) &amp; 小韻資料表[[#This Row],[調]]), 設定表!$B$8:$B$15, 0))</f>
        <v>5</v>
      </c>
      <c r="S269" s="205" t="s">
        <v>309</v>
      </c>
      <c r="T269" s="205" t="s">
        <v>309</v>
      </c>
      <c r="U269" s="226" t="s">
        <v>309</v>
      </c>
      <c r="V269" s="146" t="s">
        <v>309</v>
      </c>
      <c r="X269" s="135"/>
      <c r="Y269" s="135"/>
      <c r="AA269" s="135"/>
      <c r="AB269" s="134"/>
      <c r="AC269" s="135"/>
      <c r="AD269" s="135"/>
      <c r="AH269" s="135"/>
      <c r="AI269" s="135"/>
    </row>
    <row r="270" spans="1:35" ht="63">
      <c r="A270" s="205">
        <v>266</v>
      </c>
      <c r="B270" s="206" t="s">
        <v>2337</v>
      </c>
      <c r="C270" s="207" t="str">
        <f xml:space="preserve"> _xlfn.CONCAT(小韻資料表[[#This Row],[聲母拼音碼]],小韻資料表[[#This Row],[韻母拼音碼]],小韻資料表[[#This Row],[調號]])</f>
        <v>hu5</v>
      </c>
      <c r="D270" s="206" t="s">
        <v>2338</v>
      </c>
      <c r="E270" s="208" t="s">
        <v>432</v>
      </c>
      <c r="F270" s="205">
        <v>17</v>
      </c>
      <c r="G270" s="209" t="s">
        <v>2339</v>
      </c>
      <c r="H270" s="205">
        <f xml:space="preserve"> LEN(小韻資料表[[#This Row],[小韻字集]])</f>
        <v>37</v>
      </c>
      <c r="I270" s="205" cm="1">
        <f t="array" ref="I270" xml:space="preserve"> MATCH(TRUE, ISNUMBER( SEARCH( LEFT(小韻資料表[[#This Row],[切語]],1), 切語上字資料表[切語上字]) ), 0)</f>
        <v>19</v>
      </c>
      <c r="J270" s="210" t="str" cm="1">
        <f t="array" ref="J270" xml:space="preserve"> INDEX(切語上字資料表[聲母], 小韻資料表[[#This Row],[上字表識別號]])</f>
        <v>奉</v>
      </c>
      <c r="K270" s="210" t="str" cm="1">
        <f t="array" ref="K270" xml:space="preserve"> INDEX(切語上字資料表[聲母拼音碼], 小韻資料表[[#This Row],[上字表識別號]])</f>
        <v>h</v>
      </c>
      <c r="L270" s="210" t="str" cm="1">
        <f t="array" ref="L270" xml:space="preserve"> INDEX(切語上字資料表[清濁], 小韻資料表[[#This Row],[上字表識別號]])</f>
        <v>全濁</v>
      </c>
      <c r="M270" s="223" cm="1">
        <f t="array" ref="M270" xml:space="preserve"> INDEX(切語上字資料表[發送收], 小韻資料表[[#This Row],[上字表識別號]])</f>
        <v>0</v>
      </c>
      <c r="N270" s="205" cm="1">
        <f t="array" ref="N270" xml:space="preserve"> MATCH(TRUE, ISNUMBER( SEARCH( RIGHT(小韻資料表[[#This Row],[切語]],1), 切語下字資料表[切語下字]) ), 0)</f>
        <v>53</v>
      </c>
      <c r="O270" s="207" t="str" cm="1">
        <f t="array" ref="O270" xml:space="preserve"> INDEX(切語下字資料表[韻母], 小韻資料表[[#This Row],[下字表識別號]])</f>
        <v>虞開3</v>
      </c>
      <c r="P270" s="207" t="str" cm="1">
        <f t="array" ref="P270" xml:space="preserve"> INDEX(切語下字資料表[韻母拼音碼], 小韻資料表[[#This Row],[下字表識別號]])</f>
        <v>u</v>
      </c>
      <c r="Q270" s="210" t="str" cm="1">
        <f t="array" ref="Q270" xml:space="preserve"> INDEX(設定表!$C$19:$C$23, INT( LEFT(小韻資料表[[#This Row],[目次編碼]],1) ))</f>
        <v>平</v>
      </c>
      <c r="R270" s="210">
        <f xml:space="preserve">  INDEX(設定表!$C$8:$C$15, MATCH( (RIGHT(小韻資料表[[#This Row],[清濁]]) &amp; 小韻資料表[[#This Row],[調]]), 設定表!$B$8:$B$15, 0))</f>
        <v>5</v>
      </c>
      <c r="S270" s="205" t="s">
        <v>2340</v>
      </c>
      <c r="T270" s="205" t="s">
        <v>309</v>
      </c>
      <c r="U270" s="226" t="s">
        <v>309</v>
      </c>
      <c r="V270" s="147" t="s">
        <v>309</v>
      </c>
      <c r="X270" s="135"/>
      <c r="Y270" s="135"/>
      <c r="AA270" s="135"/>
      <c r="AB270" s="134"/>
      <c r="AC270" s="135"/>
      <c r="AD270" s="135"/>
      <c r="AH270" s="135"/>
      <c r="AI270" s="135"/>
    </row>
    <row r="271" spans="1:35" ht="31.5">
      <c r="A271" s="205">
        <v>267</v>
      </c>
      <c r="B271" s="206" t="s">
        <v>2341</v>
      </c>
      <c r="C271" s="207" t="str">
        <f xml:space="preserve"> _xlfn.CONCAT(小韻資料表[[#This Row],[聲母拼音碼]],小韻資料表[[#This Row],[韻母拼音碼]],小韻資料表[[#This Row],[調號]])</f>
        <v>cu5</v>
      </c>
      <c r="D271" s="206" t="s">
        <v>2342</v>
      </c>
      <c r="E271" s="208" t="s">
        <v>432</v>
      </c>
      <c r="F271" s="205">
        <v>18</v>
      </c>
      <c r="G271" s="209" t="s">
        <v>2343</v>
      </c>
      <c r="H271" s="205">
        <f xml:space="preserve"> LEN(小韻資料表[[#This Row],[小韻字集]])</f>
        <v>4</v>
      </c>
      <c r="I271" s="205" cm="1">
        <f t="array" ref="I271" xml:space="preserve"> MATCH(TRUE, ISNUMBER( SEARCH( LEFT(小韻資料表[[#This Row],[切語]],1), 切語上字資料表[切語上字]) ), 0)</f>
        <v>28</v>
      </c>
      <c r="J271" s="210" t="str" cm="1">
        <f t="array" ref="J271" xml:space="preserve"> INDEX(切語上字資料表[聲母], 小韻資料表[[#This Row],[上字表識別號]])</f>
        <v>床</v>
      </c>
      <c r="K271" s="210" t="str" cm="1">
        <f t="array" ref="K271" xml:space="preserve"> INDEX(切語上字資料表[聲母拼音碼], 小韻資料表[[#This Row],[上字表識別號]])</f>
        <v>c</v>
      </c>
      <c r="L271" s="210" t="str" cm="1">
        <f t="array" ref="L271" xml:space="preserve"> INDEX(切語上字資料表[清濁], 小韻資料表[[#This Row],[上字表識別號]])</f>
        <v>全濁</v>
      </c>
      <c r="M271" s="223" cm="1">
        <f t="array" ref="M271" xml:space="preserve"> INDEX(切語上字資料表[發送收], 小韻資料表[[#This Row],[上字表識別號]])</f>
        <v>0</v>
      </c>
      <c r="N271" s="205" cm="1">
        <f t="array" ref="N271" xml:space="preserve"> MATCH(TRUE, ISNUMBER( SEARCH( RIGHT(小韻資料表[[#This Row],[切語]],1), 切語下字資料表[切語下字]) ), 0)</f>
        <v>53</v>
      </c>
      <c r="O271" s="207" t="str" cm="1">
        <f t="array" ref="O271" xml:space="preserve"> INDEX(切語下字資料表[韻母], 小韻資料表[[#This Row],[下字表識別號]])</f>
        <v>虞開3</v>
      </c>
      <c r="P271" s="207" t="str" cm="1">
        <f t="array" ref="P271" xml:space="preserve"> INDEX(切語下字資料表[韻母拼音碼], 小韻資料表[[#This Row],[下字表識別號]])</f>
        <v>u</v>
      </c>
      <c r="Q271" s="210" t="str" cm="1">
        <f t="array" ref="Q271" xml:space="preserve"> INDEX(設定表!$C$19:$C$23, INT( LEFT(小韻資料表[[#This Row],[目次編碼]],1) ))</f>
        <v>平</v>
      </c>
      <c r="R271" s="210">
        <f xml:space="preserve">  INDEX(設定表!$C$8:$C$15, MATCH( (RIGHT(小韻資料表[[#This Row],[清濁]]) &amp; 小韻資料表[[#This Row],[調]]), 設定表!$B$8:$B$15, 0))</f>
        <v>5</v>
      </c>
      <c r="S271" s="205" t="s">
        <v>309</v>
      </c>
      <c r="T271" s="205" t="s">
        <v>309</v>
      </c>
      <c r="U271" s="226" t="s">
        <v>309</v>
      </c>
      <c r="V271" s="146" t="s">
        <v>309</v>
      </c>
      <c r="X271" s="135"/>
      <c r="Y271" s="135"/>
      <c r="AA271" s="135"/>
      <c r="AB271" s="134"/>
      <c r="AC271" s="135"/>
      <c r="AD271" s="135"/>
      <c r="AH271" s="135"/>
      <c r="AI271" s="135"/>
    </row>
    <row r="272" spans="1:35" ht="31.5">
      <c r="A272" s="205">
        <v>268</v>
      </c>
      <c r="B272" s="206" t="s">
        <v>2344</v>
      </c>
      <c r="C272" s="207" t="str">
        <f xml:space="preserve"> _xlfn.CONCAT(小韻資料表[[#This Row],[聲母拼音碼]],小韻資料表[[#This Row],[韻母拼音碼]],小韻資料表[[#This Row],[調號]])</f>
        <v>cu1</v>
      </c>
      <c r="D272" s="206" t="s">
        <v>2345</v>
      </c>
      <c r="E272" s="208" t="s">
        <v>432</v>
      </c>
      <c r="F272" s="205">
        <v>19</v>
      </c>
      <c r="G272" s="209" t="s">
        <v>2346</v>
      </c>
      <c r="H272" s="205">
        <f xml:space="preserve"> LEN(小韻資料表[[#This Row],[小韻字集]])</f>
        <v>2</v>
      </c>
      <c r="I272" s="205" cm="1">
        <f t="array" ref="I272" xml:space="preserve"> MATCH(TRUE, ISNUMBER( SEARCH( LEFT(小韻資料表[[#This Row],[切語]],1), 切語上字資料表[切語上字]) ), 0)</f>
        <v>26</v>
      </c>
      <c r="J272" s="210" t="str" cm="1">
        <f t="array" ref="J272" xml:space="preserve"> INDEX(切語上字資料表[聲母], 小韻資料表[[#This Row],[上字表識別號]])</f>
        <v>莊</v>
      </c>
      <c r="K272" s="210" t="str" cm="1">
        <f t="array" ref="K272" xml:space="preserve"> INDEX(切語上字資料表[聲母拼音碼], 小韻資料表[[#This Row],[上字表識別號]])</f>
        <v>c</v>
      </c>
      <c r="L272" s="210" t="str" cm="1">
        <f t="array" ref="L272" xml:space="preserve"> INDEX(切語上字資料表[清濁], 小韻資料表[[#This Row],[上字表識別號]])</f>
        <v>全清</v>
      </c>
      <c r="M272" s="223" t="str" cm="1">
        <f t="array" ref="M272" xml:space="preserve"> INDEX(切語上字資料表[發送收], 小韻資料表[[#This Row],[上字表識別號]])</f>
        <v>發聲</v>
      </c>
      <c r="N272" s="205" cm="1">
        <f t="array" ref="N272" xml:space="preserve"> MATCH(TRUE, ISNUMBER( SEARCH( RIGHT(小韻資料表[[#This Row],[切語]],1), 切語下字資料表[切語下字]) ), 0)</f>
        <v>53</v>
      </c>
      <c r="O272" s="207" t="str" cm="1">
        <f t="array" ref="O272" xml:space="preserve"> INDEX(切語下字資料表[韻母], 小韻資料表[[#This Row],[下字表識別號]])</f>
        <v>虞開3</v>
      </c>
      <c r="P272" s="207" t="str" cm="1">
        <f t="array" ref="P272" xml:space="preserve"> INDEX(切語下字資料表[韻母拼音碼], 小韻資料表[[#This Row],[下字表識別號]])</f>
        <v>u</v>
      </c>
      <c r="Q272" s="210" t="str" cm="1">
        <f t="array" ref="Q272" xml:space="preserve"> INDEX(設定表!$C$19:$C$23, INT( LEFT(小韻資料表[[#This Row],[目次編碼]],1) ))</f>
        <v>平</v>
      </c>
      <c r="R272" s="210">
        <f xml:space="preserve">  INDEX(設定表!$C$8:$C$15, MATCH( (RIGHT(小韻資料表[[#This Row],[清濁]]) &amp; 小韻資料表[[#This Row],[調]]), 設定表!$B$8:$B$15, 0))</f>
        <v>1</v>
      </c>
      <c r="S272" s="205" t="s">
        <v>309</v>
      </c>
      <c r="T272" s="205" t="s">
        <v>309</v>
      </c>
      <c r="U272" s="226" t="s">
        <v>309</v>
      </c>
      <c r="V272" s="147" t="s">
        <v>309</v>
      </c>
      <c r="X272" s="135"/>
      <c r="Y272" s="135"/>
      <c r="AA272" s="135"/>
      <c r="AB272" s="134"/>
      <c r="AC272" s="135"/>
      <c r="AD272" s="135"/>
      <c r="AH272" s="135"/>
      <c r="AI272" s="135"/>
    </row>
    <row r="273" spans="1:35" ht="94.5">
      <c r="A273" s="205">
        <v>269</v>
      </c>
      <c r="B273" s="206" t="s">
        <v>2347</v>
      </c>
      <c r="C273" s="207" t="str">
        <f xml:space="preserve"> _xlfn.CONCAT(小韻資料表[[#This Row],[聲母拼音碼]],小韻資料表[[#This Row],[韻母拼音碼]],小韻資料表[[#This Row],[調號]])</f>
        <v>hu1</v>
      </c>
      <c r="D273" s="206" t="s">
        <v>1422</v>
      </c>
      <c r="E273" s="208" t="s">
        <v>432</v>
      </c>
      <c r="F273" s="205">
        <v>20</v>
      </c>
      <c r="G273" s="209" t="s">
        <v>2348</v>
      </c>
      <c r="H273" s="205">
        <f xml:space="preserve"> LEN(小韻資料表[[#This Row],[小韻字集]])</f>
        <v>39</v>
      </c>
      <c r="I273" s="205" cm="1">
        <f t="array" ref="I273" xml:space="preserve"> MATCH(TRUE, ISNUMBER( SEARCH( LEFT(小韻資料表[[#This Row],[切語]],1), 切語上字資料表[切語上字]) ), 0)</f>
        <v>18</v>
      </c>
      <c r="J273" s="210" t="str" cm="1">
        <f t="array" ref="J273" xml:space="preserve"> INDEX(切語上字資料表[聲母], 小韻資料表[[#This Row],[上字表識別號]])</f>
        <v>敷</v>
      </c>
      <c r="K273" s="210" t="str" cm="1">
        <f t="array" ref="K273" xml:space="preserve"> INDEX(切語上字資料表[聲母拼音碼], 小韻資料表[[#This Row],[上字表識別號]])</f>
        <v>h</v>
      </c>
      <c r="L273" s="210" t="str" cm="1">
        <f t="array" ref="L273" xml:space="preserve"> INDEX(切語上字資料表[清濁], 小韻資料表[[#This Row],[上字表識別號]])</f>
        <v>次清</v>
      </c>
      <c r="M273" s="223" t="str" cm="1">
        <f t="array" ref="M273" xml:space="preserve"> INDEX(切語上字資料表[發送收], 小韻資料表[[#This Row],[上字表識別號]])</f>
        <v>送氣</v>
      </c>
      <c r="N273" s="205" cm="1">
        <f t="array" ref="N273" xml:space="preserve"> MATCH(TRUE, ISNUMBER( SEARCH( RIGHT(小韻資料表[[#This Row],[切語]],1), 切語下字資料表[切語下字]) ), 0)</f>
        <v>53</v>
      </c>
      <c r="O273" s="207" t="str" cm="1">
        <f t="array" ref="O273" xml:space="preserve"> INDEX(切語下字資料表[韻母], 小韻資料表[[#This Row],[下字表識別號]])</f>
        <v>虞開3</v>
      </c>
      <c r="P273" s="207" t="str" cm="1">
        <f t="array" ref="P273" xml:space="preserve"> INDEX(切語下字資料表[韻母拼音碼], 小韻資料表[[#This Row],[下字表識別號]])</f>
        <v>u</v>
      </c>
      <c r="Q273" s="210" t="str" cm="1">
        <f t="array" ref="Q273" xml:space="preserve"> INDEX(設定表!$C$19:$C$23, INT( LEFT(小韻資料表[[#This Row],[目次編碼]],1) ))</f>
        <v>平</v>
      </c>
      <c r="R273" s="210">
        <f xml:space="preserve">  INDEX(設定表!$C$8:$C$15, MATCH( (RIGHT(小韻資料表[[#This Row],[清濁]]) &amp; 小韻資料表[[#This Row],[調]]), 設定表!$B$8:$B$15, 0))</f>
        <v>1</v>
      </c>
      <c r="S273" s="205" t="s">
        <v>309</v>
      </c>
      <c r="T273" s="205" t="s">
        <v>309</v>
      </c>
      <c r="U273" s="226" t="s">
        <v>309</v>
      </c>
      <c r="V273" s="146" t="s">
        <v>309</v>
      </c>
      <c r="X273" s="135"/>
      <c r="Y273" s="135"/>
      <c r="AA273" s="135"/>
      <c r="AB273" s="134"/>
      <c r="AC273" s="135"/>
      <c r="AD273" s="135"/>
      <c r="AH273" s="135"/>
      <c r="AI273" s="135"/>
    </row>
    <row r="274" spans="1:35" ht="31.5">
      <c r="A274" s="205">
        <v>270</v>
      </c>
      <c r="B274" s="206" t="s">
        <v>2349</v>
      </c>
      <c r="C274" s="207" t="str">
        <f xml:space="preserve"> _xlfn.CONCAT(小韻資料表[[#This Row],[聲母拼音碼]],小韻資料表[[#This Row],[韻母拼音碼]],小韻資料表[[#This Row],[調號]])</f>
        <v>cu1</v>
      </c>
      <c r="D274" s="206" t="s">
        <v>2350</v>
      </c>
      <c r="E274" s="208" t="s">
        <v>432</v>
      </c>
      <c r="F274" s="205">
        <v>21</v>
      </c>
      <c r="G274" s="209" t="s">
        <v>2351</v>
      </c>
      <c r="H274" s="205">
        <f xml:space="preserve"> LEN(小韻資料表[[#This Row],[小韻字集]])</f>
        <v>8</v>
      </c>
      <c r="I274" s="205" cm="1">
        <f t="array" ref="I274" xml:space="preserve"> MATCH(TRUE, ISNUMBER( SEARCH( LEFT(小韻資料表[[#This Row],[切語]],1), 切語上字資料表[切語上字]) ), 0)</f>
        <v>21</v>
      </c>
      <c r="J274" s="210" t="str" cm="1">
        <f t="array" ref="J274" xml:space="preserve"> INDEX(切語上字資料表[聲母], 小韻資料表[[#This Row],[上字表識別號]])</f>
        <v>精</v>
      </c>
      <c r="K274" s="210" t="str" cm="1">
        <f t="array" ref="K274" xml:space="preserve"> INDEX(切語上字資料表[聲母拼音碼], 小韻資料表[[#This Row],[上字表識別號]])</f>
        <v>c</v>
      </c>
      <c r="L274" s="210" t="str" cm="1">
        <f t="array" ref="L274" xml:space="preserve"> INDEX(切語上字資料表[清濁], 小韻資料表[[#This Row],[上字表識別號]])</f>
        <v>全清</v>
      </c>
      <c r="M274" s="223" t="str" cm="1">
        <f t="array" ref="M274" xml:space="preserve"> INDEX(切語上字資料表[發送收], 小韻資料表[[#This Row],[上字表識別號]])</f>
        <v>發聲</v>
      </c>
      <c r="N274" s="205" cm="1">
        <f t="array" ref="N274" xml:space="preserve"> MATCH(TRUE, ISNUMBER( SEARCH( RIGHT(小韻資料表[[#This Row],[切語]],1), 切語下字資料表[切語下字]) ), 0)</f>
        <v>53</v>
      </c>
      <c r="O274" s="207" t="str" cm="1">
        <f t="array" ref="O274" xml:space="preserve"> INDEX(切語下字資料表[韻母], 小韻資料表[[#This Row],[下字表識別號]])</f>
        <v>虞開3</v>
      </c>
      <c r="P274" s="207" t="str" cm="1">
        <f t="array" ref="P274" xml:space="preserve"> INDEX(切語下字資料表[韻母拼音碼], 小韻資料表[[#This Row],[下字表識別號]])</f>
        <v>u</v>
      </c>
      <c r="Q274" s="210" t="str" cm="1">
        <f t="array" ref="Q274" xml:space="preserve"> INDEX(設定表!$C$19:$C$23, INT( LEFT(小韻資料表[[#This Row],[目次編碼]],1) ))</f>
        <v>平</v>
      </c>
      <c r="R274" s="210">
        <f xml:space="preserve">  INDEX(設定表!$C$8:$C$15, MATCH( (RIGHT(小韻資料表[[#This Row],[清濁]]) &amp; 小韻資料表[[#This Row],[調]]), 設定表!$B$8:$B$15, 0))</f>
        <v>1</v>
      </c>
      <c r="S274" s="205" t="s">
        <v>309</v>
      </c>
      <c r="T274" s="205" t="s">
        <v>309</v>
      </c>
      <c r="U274" s="226" t="s">
        <v>309</v>
      </c>
      <c r="V274" s="147" t="s">
        <v>309</v>
      </c>
      <c r="X274" s="135"/>
      <c r="Y274" s="135"/>
      <c r="AA274" s="135"/>
      <c r="AB274" s="134"/>
      <c r="AC274" s="135"/>
      <c r="AD274" s="135"/>
      <c r="AH274" s="135"/>
      <c r="AI274" s="135"/>
    </row>
    <row r="275" spans="1:35" ht="63">
      <c r="A275" s="205">
        <v>271</v>
      </c>
      <c r="B275" s="206" t="s">
        <v>2352</v>
      </c>
      <c r="C275" s="207" t="str">
        <f xml:space="preserve"> _xlfn.CONCAT(小韻資料表[[#This Row],[聲母拼音碼]],小韻資料表[[#This Row],[韻母拼音碼]],小韻資料表[[#This Row],[調號]])</f>
        <v>hu1</v>
      </c>
      <c r="D275" s="206" t="s">
        <v>2353</v>
      </c>
      <c r="E275" s="208" t="s">
        <v>432</v>
      </c>
      <c r="F275" s="205">
        <v>22</v>
      </c>
      <c r="G275" s="209" t="s">
        <v>2354</v>
      </c>
      <c r="H275" s="205">
        <f xml:space="preserve"> LEN(小韻資料表[[#This Row],[小韻字集]])</f>
        <v>25</v>
      </c>
      <c r="I275" s="205" cm="1">
        <f t="array" ref="I275" xml:space="preserve"> MATCH(TRUE, ISNUMBER( SEARCH( LEFT(小韻資料表[[#This Row],[切語]],1), 切語上字資料表[切語上字]) ), 0)</f>
        <v>17</v>
      </c>
      <c r="J275" s="210" t="str" cm="1">
        <f t="array" ref="J275" xml:space="preserve"> INDEX(切語上字資料表[聲母], 小韻資料表[[#This Row],[上字表識別號]])</f>
        <v>非</v>
      </c>
      <c r="K275" s="210" t="str" cm="1">
        <f t="array" ref="K275" xml:space="preserve"> INDEX(切語上字資料表[聲母拼音碼], 小韻資料表[[#This Row],[上字表識別號]])</f>
        <v>h</v>
      </c>
      <c r="L275" s="210" t="str" cm="1">
        <f t="array" ref="L275" xml:space="preserve"> INDEX(切語上字資料表[清濁], 小韻資料表[[#This Row],[上字表識別號]])</f>
        <v>全清</v>
      </c>
      <c r="M275" s="223" t="str" cm="1">
        <f t="array" ref="M275" xml:space="preserve"> INDEX(切語上字資料表[發送收], 小韻資料表[[#This Row],[上字表識別號]])</f>
        <v>發聲</v>
      </c>
      <c r="N275" s="205" cm="1">
        <f t="array" ref="N275" xml:space="preserve"> MATCH(TRUE, ISNUMBER( SEARCH( RIGHT(小韻資料表[[#This Row],[切語]],1), 切語下字資料表[切語下字]) ), 0)</f>
        <v>53</v>
      </c>
      <c r="O275" s="207" t="str" cm="1">
        <f t="array" ref="O275" xml:space="preserve"> INDEX(切語下字資料表[韻母], 小韻資料表[[#This Row],[下字表識別號]])</f>
        <v>虞開3</v>
      </c>
      <c r="P275" s="207" t="str" cm="1">
        <f t="array" ref="P275" xml:space="preserve"> INDEX(切語下字資料表[韻母拼音碼], 小韻資料表[[#This Row],[下字表識別號]])</f>
        <v>u</v>
      </c>
      <c r="Q275" s="210" t="str" cm="1">
        <f t="array" ref="Q275" xml:space="preserve"> INDEX(設定表!$C$19:$C$23, INT( LEFT(小韻資料表[[#This Row],[目次編碼]],1) ))</f>
        <v>平</v>
      </c>
      <c r="R275" s="210">
        <f xml:space="preserve">  INDEX(設定表!$C$8:$C$15, MATCH( (RIGHT(小韻資料表[[#This Row],[清濁]]) &amp; 小韻資料表[[#This Row],[調]]), 設定表!$B$8:$B$15, 0))</f>
        <v>1</v>
      </c>
      <c r="S275" s="205" t="s">
        <v>309</v>
      </c>
      <c r="T275" s="205" t="s">
        <v>309</v>
      </c>
      <c r="U275" s="226" t="s">
        <v>2355</v>
      </c>
      <c r="V275" s="146" t="s">
        <v>309</v>
      </c>
      <c r="X275" s="135"/>
      <c r="Y275" s="135"/>
      <c r="AA275" s="135"/>
      <c r="AB275" s="134"/>
      <c r="AC275" s="135"/>
      <c r="AD275" s="135"/>
      <c r="AH275" s="135"/>
      <c r="AI275" s="135"/>
    </row>
    <row r="276" spans="1:35" ht="31.5">
      <c r="A276" s="205">
        <v>272</v>
      </c>
      <c r="B276" s="206" t="s">
        <v>2356</v>
      </c>
      <c r="C276" s="207" t="str">
        <f xml:space="preserve"> _xlfn.CONCAT(小韻資料表[[#This Row],[聲母拼音碼]],小韻資料表[[#This Row],[韻母拼音碼]],小韻資料表[[#This Row],[調號]])</f>
        <v>Øu1</v>
      </c>
      <c r="D276" s="206" t="s">
        <v>2357</v>
      </c>
      <c r="E276" s="208" t="s">
        <v>432</v>
      </c>
      <c r="F276" s="205">
        <v>23</v>
      </c>
      <c r="G276" s="209" t="s">
        <v>2358</v>
      </c>
      <c r="H276" s="205">
        <f xml:space="preserve"> LEN(小韻資料表[[#This Row],[小韻字集]])</f>
        <v>12</v>
      </c>
      <c r="I276" s="205" cm="1">
        <f t="array" ref="I276" xml:space="preserve"> MATCH(TRUE, ISNUMBER( SEARCH( LEFT(小韻資料表[[#This Row],[切語]],1), 切語上字資料表[切語上字]) ), 0)</f>
        <v>35</v>
      </c>
      <c r="J276" s="210" t="str" cm="1">
        <f t="array" ref="J276" xml:space="preserve"> INDEX(切語上字資料表[聲母], 小韻資料表[[#This Row],[上字表識別號]])</f>
        <v>影</v>
      </c>
      <c r="K276" s="210" t="str" cm="1">
        <f t="array" ref="K276" xml:space="preserve"> INDEX(切語上字資料表[聲母拼音碼], 小韻資料表[[#This Row],[上字表識別號]])</f>
        <v>Ø</v>
      </c>
      <c r="L276" s="210" t="str" cm="1">
        <f t="array" ref="L276" xml:space="preserve"> INDEX(切語上字資料表[清濁], 小韻資料表[[#This Row],[上字表識別號]])</f>
        <v>全清</v>
      </c>
      <c r="M276" s="223" t="str" cm="1">
        <f t="array" ref="M276" xml:space="preserve"> INDEX(切語上字資料表[發送收], 小韻資料表[[#This Row],[上字表識別號]])</f>
        <v>發聲</v>
      </c>
      <c r="N276" s="205" cm="1">
        <f t="array" ref="N276" xml:space="preserve"> MATCH(TRUE, ISNUMBER( SEARCH( RIGHT(小韻資料表[[#This Row],[切語]],1), 切語下字資料表[切語下字]) ), 0)</f>
        <v>53</v>
      </c>
      <c r="O276" s="207" t="str" cm="1">
        <f t="array" ref="O276" xml:space="preserve"> INDEX(切語下字資料表[韻母], 小韻資料表[[#This Row],[下字表識別號]])</f>
        <v>虞開3</v>
      </c>
      <c r="P276" s="207" t="str" cm="1">
        <f t="array" ref="P276" xml:space="preserve"> INDEX(切語下字資料表[韻母拼音碼], 小韻資料表[[#This Row],[下字表識別號]])</f>
        <v>u</v>
      </c>
      <c r="Q276" s="210" t="str" cm="1">
        <f t="array" ref="Q276" xml:space="preserve"> INDEX(設定表!$C$19:$C$23, INT( LEFT(小韻資料表[[#This Row],[目次編碼]],1) ))</f>
        <v>平</v>
      </c>
      <c r="R276" s="210">
        <f xml:space="preserve">  INDEX(設定表!$C$8:$C$15, MATCH( (RIGHT(小韻資料表[[#This Row],[清濁]]) &amp; 小韻資料表[[#This Row],[調]]), 設定表!$B$8:$B$15, 0))</f>
        <v>1</v>
      </c>
      <c r="S276" s="205" t="s">
        <v>309</v>
      </c>
      <c r="T276" s="205" t="s">
        <v>309</v>
      </c>
      <c r="U276" s="226" t="s">
        <v>309</v>
      </c>
      <c r="V276" s="147" t="s">
        <v>309</v>
      </c>
      <c r="X276" s="135"/>
      <c r="Y276" s="135"/>
      <c r="AA276" s="135"/>
      <c r="AB276" s="134"/>
      <c r="AC276" s="135"/>
      <c r="AD276" s="135"/>
      <c r="AH276" s="135"/>
      <c r="AI276" s="135"/>
    </row>
    <row r="277" spans="1:35" ht="31.5">
      <c r="A277" s="205">
        <v>273</v>
      </c>
      <c r="B277" s="206" t="s">
        <v>2359</v>
      </c>
      <c r="C277" s="207" t="str">
        <f xml:space="preserve"> _xlfn.CONCAT(小韻資料表[[#This Row],[聲母拼音碼]],小韻資料表[[#This Row],[韻母拼音碼]],小韻資料表[[#This Row],[調號]])</f>
        <v>su1</v>
      </c>
      <c r="D277" s="206" t="s">
        <v>2360</v>
      </c>
      <c r="E277" s="208" t="s">
        <v>432</v>
      </c>
      <c r="F277" s="205">
        <v>24</v>
      </c>
      <c r="G277" s="209" t="s">
        <v>2361</v>
      </c>
      <c r="H277" s="205">
        <f xml:space="preserve"> LEN(小韻資料表[[#This Row],[小韻字集]])</f>
        <v>3</v>
      </c>
      <c r="I277" s="205" cm="1">
        <f t="array" ref="I277" xml:space="preserve"> MATCH(TRUE, ISNUMBER( SEARCH( LEFT(小韻資料表[[#This Row],[切語]],1), 切語上字資料表[切語上字]) ), 0)</f>
        <v>33</v>
      </c>
      <c r="J277" s="210" t="str" cm="1">
        <f t="array" ref="J277" xml:space="preserve"> INDEX(切語上字資料表[聲母], 小韻資料表[[#This Row],[上字表識別號]])</f>
        <v>審</v>
      </c>
      <c r="K277" s="210" t="str" cm="1">
        <f t="array" ref="K277" xml:space="preserve"> INDEX(切語上字資料表[聲母拼音碼], 小韻資料表[[#This Row],[上字表識別號]])</f>
        <v>s</v>
      </c>
      <c r="L277" s="210" t="str" cm="1">
        <f t="array" ref="L277" xml:space="preserve"> INDEX(切語上字資料表[清濁], 小韻資料表[[#This Row],[上字表識別號]])</f>
        <v>全清</v>
      </c>
      <c r="M277" s="223" t="str" cm="1">
        <f t="array" ref="M277" xml:space="preserve"> INDEX(切語上字資料表[發送收], 小韻資料表[[#This Row],[上字表識別號]])</f>
        <v>送氣</v>
      </c>
      <c r="N277" s="205" cm="1">
        <f t="array" ref="N277" xml:space="preserve"> MATCH(TRUE, ISNUMBER( SEARCH( RIGHT(小韻資料表[[#This Row],[切語]],1), 切語下字資料表[切語下字]) ), 0)</f>
        <v>53</v>
      </c>
      <c r="O277" s="207" t="str" cm="1">
        <f t="array" ref="O277" xml:space="preserve"> INDEX(切語下字資料表[韻母], 小韻資料表[[#This Row],[下字表識別號]])</f>
        <v>虞開3</v>
      </c>
      <c r="P277" s="207" t="str" cm="1">
        <f t="array" ref="P277" xml:space="preserve"> INDEX(切語下字資料表[韻母拼音碼], 小韻資料表[[#This Row],[下字表識別號]])</f>
        <v>u</v>
      </c>
      <c r="Q277" s="210" t="str" cm="1">
        <f t="array" ref="Q277" xml:space="preserve"> INDEX(設定表!$C$19:$C$23, INT( LEFT(小韻資料表[[#This Row],[目次編碼]],1) ))</f>
        <v>平</v>
      </c>
      <c r="R277" s="210">
        <f xml:space="preserve">  INDEX(設定表!$C$8:$C$15, MATCH( (RIGHT(小韻資料表[[#This Row],[清濁]]) &amp; 小韻資料表[[#This Row],[調]]), 設定表!$B$8:$B$15, 0))</f>
        <v>1</v>
      </c>
      <c r="S277" s="205" t="s">
        <v>309</v>
      </c>
      <c r="T277" s="205" t="s">
        <v>309</v>
      </c>
      <c r="U277" s="226" t="s">
        <v>309</v>
      </c>
      <c r="V277" s="146" t="s">
        <v>309</v>
      </c>
      <c r="X277" s="135"/>
      <c r="Y277" s="135"/>
      <c r="AA277" s="135"/>
      <c r="AB277" s="134"/>
      <c r="AC277" s="135"/>
      <c r="AD277" s="135"/>
      <c r="AH277" s="135"/>
      <c r="AI277" s="135"/>
    </row>
    <row r="278" spans="1:35" ht="31.5">
      <c r="A278" s="205">
        <v>274</v>
      </c>
      <c r="B278" s="206" t="s">
        <v>2362</v>
      </c>
      <c r="C278" s="207" t="str">
        <f xml:space="preserve"> _xlfn.CONCAT(小韻資料表[[#This Row],[聲母拼音碼]],小韻資料表[[#This Row],[韻母拼音碼]],小韻資料表[[#This Row],[調號]])</f>
        <v>chu1</v>
      </c>
      <c r="D278" s="206" t="s">
        <v>2363</v>
      </c>
      <c r="E278" s="208" t="s">
        <v>432</v>
      </c>
      <c r="F278" s="205">
        <v>25</v>
      </c>
      <c r="G278" s="209" t="s">
        <v>2364</v>
      </c>
      <c r="H278" s="205">
        <f xml:space="preserve"> LEN(小韻資料表[[#This Row],[小韻字集]])</f>
        <v>6</v>
      </c>
      <c r="I278" s="205" cm="1">
        <f t="array" ref="I278" xml:space="preserve"> MATCH(TRUE, ISNUMBER( SEARCH( LEFT(小韻資料表[[#This Row],[切語]],1), 切語上字資料表[切語上字]) ), 0)</f>
        <v>31</v>
      </c>
      <c r="J278" s="210" t="str" cm="1">
        <f t="array" ref="J278" xml:space="preserve"> INDEX(切語上字資料表[聲母], 小韻資料表[[#This Row],[上字表識別號]])</f>
        <v>穿</v>
      </c>
      <c r="K278" s="210" t="str" cm="1">
        <f t="array" ref="K278" xml:space="preserve"> INDEX(切語上字資料表[聲母拼音碼], 小韻資料表[[#This Row],[上字表識別號]])</f>
        <v>ch</v>
      </c>
      <c r="L278" s="210" t="str" cm="1">
        <f t="array" ref="L278" xml:space="preserve"> INDEX(切語上字資料表[清濁], 小韻資料表[[#This Row],[上字表識別號]])</f>
        <v>次清</v>
      </c>
      <c r="M278" s="223" t="str" cm="1">
        <f t="array" ref="M278" xml:space="preserve"> INDEX(切語上字資料表[發送收], 小韻資料表[[#This Row],[上字表識別號]])</f>
        <v>送氣</v>
      </c>
      <c r="N278" s="205" cm="1">
        <f t="array" ref="N278" xml:space="preserve"> MATCH(TRUE, ISNUMBER( SEARCH( RIGHT(小韻資料表[[#This Row],[切語]],1), 切語下字資料表[切語下字]) ), 0)</f>
        <v>53</v>
      </c>
      <c r="O278" s="207" t="str" cm="1">
        <f t="array" ref="O278" xml:space="preserve"> INDEX(切語下字資料表[韻母], 小韻資料表[[#This Row],[下字表識別號]])</f>
        <v>虞開3</v>
      </c>
      <c r="P278" s="207" t="str" cm="1">
        <f t="array" ref="P278" xml:space="preserve"> INDEX(切語下字資料表[韻母拼音碼], 小韻資料表[[#This Row],[下字表識別號]])</f>
        <v>u</v>
      </c>
      <c r="Q278" s="210" t="str" cm="1">
        <f t="array" ref="Q278" xml:space="preserve"> INDEX(設定表!$C$19:$C$23, INT( LEFT(小韻資料表[[#This Row],[目次編碼]],1) ))</f>
        <v>平</v>
      </c>
      <c r="R278" s="210">
        <f xml:space="preserve">  INDEX(設定表!$C$8:$C$15, MATCH( (RIGHT(小韻資料表[[#This Row],[清濁]]) &amp; 小韻資料表[[#This Row],[調]]), 設定表!$B$8:$B$15, 0))</f>
        <v>1</v>
      </c>
      <c r="S278" s="205" t="s">
        <v>309</v>
      </c>
      <c r="T278" s="205" t="s">
        <v>309</v>
      </c>
      <c r="U278" s="226" t="s">
        <v>309</v>
      </c>
      <c r="V278" s="147" t="s">
        <v>309</v>
      </c>
      <c r="X278" s="135"/>
      <c r="Y278" s="135"/>
      <c r="AA278" s="135"/>
      <c r="AB278" s="134"/>
      <c r="AC278" s="135"/>
      <c r="AD278" s="135"/>
      <c r="AH278" s="135"/>
      <c r="AI278" s="135"/>
    </row>
    <row r="279" spans="1:35" ht="31.5">
      <c r="A279" s="205">
        <v>275</v>
      </c>
      <c r="B279" s="206" t="s">
        <v>2365</v>
      </c>
      <c r="C279" s="207" t="str">
        <f xml:space="preserve"> _xlfn.CONCAT(小韻資料表[[#This Row],[聲母拼音碼]],小韻資料表[[#This Row],[韻母拼音碼]],小韻資料表[[#This Row],[調號]])</f>
        <v>tu5</v>
      </c>
      <c r="D279" s="206" t="s">
        <v>2366</v>
      </c>
      <c r="E279" s="208" t="s">
        <v>432</v>
      </c>
      <c r="F279" s="205">
        <v>26</v>
      </c>
      <c r="G279" s="209" t="s">
        <v>2367</v>
      </c>
      <c r="H279" s="205">
        <f xml:space="preserve"> LEN(小韻資料表[[#This Row],[小韻字集]])</f>
        <v>5</v>
      </c>
      <c r="I279" s="205" cm="1">
        <f t="array" ref="I279" xml:space="preserve"> MATCH(TRUE, ISNUMBER( SEARCH( LEFT(小韻資料表[[#This Row],[切語]],1), 切語上字資料表[切語上字]) ), 0)</f>
        <v>11</v>
      </c>
      <c r="J279" s="210" t="str" cm="1">
        <f t="array" ref="J279" xml:space="preserve"> INDEX(切語上字資料表[聲母], 小韻資料表[[#This Row],[上字表識別號]])</f>
        <v>澄</v>
      </c>
      <c r="K279" s="210" t="str" cm="1">
        <f t="array" ref="K279" xml:space="preserve"> INDEX(切語上字資料表[聲母拼音碼], 小韻資料表[[#This Row],[上字表識別號]])</f>
        <v>t</v>
      </c>
      <c r="L279" s="210" t="str" cm="1">
        <f t="array" ref="L279" xml:space="preserve"> INDEX(切語上字資料表[清濁], 小韻資料表[[#This Row],[上字表識別號]])</f>
        <v>全濁</v>
      </c>
      <c r="M279" s="223" cm="1">
        <f t="array" ref="M279" xml:space="preserve"> INDEX(切語上字資料表[發送收], 小韻資料表[[#This Row],[上字表識別號]])</f>
        <v>0</v>
      </c>
      <c r="N279" s="205" cm="1">
        <f t="array" ref="N279" xml:space="preserve"> MATCH(TRUE, ISNUMBER( SEARCH( RIGHT(小韻資料表[[#This Row],[切語]],1), 切語下字資料表[切語下字]) ), 0)</f>
        <v>53</v>
      </c>
      <c r="O279" s="207" t="str" cm="1">
        <f t="array" ref="O279" xml:space="preserve"> INDEX(切語下字資料表[韻母], 小韻資料表[[#This Row],[下字表識別號]])</f>
        <v>虞開3</v>
      </c>
      <c r="P279" s="207" t="str" cm="1">
        <f t="array" ref="P279" xml:space="preserve"> INDEX(切語下字資料表[韻母拼音碼], 小韻資料表[[#This Row],[下字表識別號]])</f>
        <v>u</v>
      </c>
      <c r="Q279" s="210" t="str" cm="1">
        <f t="array" ref="Q279" xml:space="preserve"> INDEX(設定表!$C$19:$C$23, INT( LEFT(小韻資料表[[#This Row],[目次編碼]],1) ))</f>
        <v>平</v>
      </c>
      <c r="R279" s="210">
        <f xml:space="preserve">  INDEX(設定表!$C$8:$C$15, MATCH( (RIGHT(小韻資料表[[#This Row],[清濁]]) &amp; 小韻資料表[[#This Row],[調]]), 設定表!$B$8:$B$15, 0))</f>
        <v>5</v>
      </c>
      <c r="S279" s="205" t="s">
        <v>309</v>
      </c>
      <c r="T279" s="205" t="s">
        <v>309</v>
      </c>
      <c r="U279" s="226" t="s">
        <v>2368</v>
      </c>
      <c r="V279" s="146" t="s">
        <v>309</v>
      </c>
      <c r="X279" s="135"/>
      <c r="Y279" s="135"/>
      <c r="AA279" s="135"/>
      <c r="AB279" s="134"/>
      <c r="AC279" s="135"/>
      <c r="AD279" s="135"/>
      <c r="AH279" s="135"/>
      <c r="AI279" s="135"/>
    </row>
    <row r="280" spans="1:35" ht="31.5">
      <c r="A280" s="205">
        <v>276</v>
      </c>
      <c r="B280" s="206" t="s">
        <v>2369</v>
      </c>
      <c r="C280" s="207" t="str">
        <f xml:space="preserve"> _xlfn.CONCAT(小韻資料表[[#This Row],[聲母拼音碼]],小韻資料表[[#This Row],[韻母拼音碼]],小韻資料表[[#This Row],[調號]])</f>
        <v>ku1</v>
      </c>
      <c r="D280" s="206" t="s">
        <v>2370</v>
      </c>
      <c r="E280" s="208" t="s">
        <v>432</v>
      </c>
      <c r="F280" s="205">
        <v>27</v>
      </c>
      <c r="G280" s="209" t="s">
        <v>2371</v>
      </c>
      <c r="H280" s="205">
        <f xml:space="preserve"> LEN(小韻資料表[[#This Row],[小韻字集]])</f>
        <v>17</v>
      </c>
      <c r="I280" s="205" cm="1">
        <f t="array" ref="I280" xml:space="preserve"> MATCH(TRUE, ISNUMBER( SEARCH( LEFT(小韻資料表[[#This Row],[切語]],1), 切語上字資料表[切語上字]) ), 0)</f>
        <v>1</v>
      </c>
      <c r="J280" s="210" t="str" cm="1">
        <f t="array" ref="J280" xml:space="preserve"> INDEX(切語上字資料表[聲母], 小韻資料表[[#This Row],[上字表識別號]])</f>
        <v>見</v>
      </c>
      <c r="K280" s="210" t="str" cm="1">
        <f t="array" ref="K280" xml:space="preserve"> INDEX(切語上字資料表[聲母拼音碼], 小韻資料表[[#This Row],[上字表識別號]])</f>
        <v>k</v>
      </c>
      <c r="L280" s="210" t="str" cm="1">
        <f t="array" ref="L280" xml:space="preserve"> INDEX(切語上字資料表[清濁], 小韻資料表[[#This Row],[上字表識別號]])</f>
        <v>全清</v>
      </c>
      <c r="M280" s="223" t="str" cm="1">
        <f t="array" ref="M280" xml:space="preserve"> INDEX(切語上字資料表[發送收], 小韻資料表[[#This Row],[上字表識別號]])</f>
        <v>發聲</v>
      </c>
      <c r="N280" s="205" cm="1">
        <f t="array" ref="N280" xml:space="preserve"> MATCH(TRUE, ISNUMBER( SEARCH( RIGHT(小韻資料表[[#This Row],[切語]],1), 切語下字資料表[切語下字]) ), 0)</f>
        <v>53</v>
      </c>
      <c r="O280" s="207" t="str" cm="1">
        <f t="array" ref="O280" xml:space="preserve"> INDEX(切語下字資料表[韻母], 小韻資料表[[#This Row],[下字表識別號]])</f>
        <v>虞開3</v>
      </c>
      <c r="P280" s="207" t="str" cm="1">
        <f t="array" ref="P280" xml:space="preserve"> INDEX(切語下字資料表[韻母拼音碼], 小韻資料表[[#This Row],[下字表識別號]])</f>
        <v>u</v>
      </c>
      <c r="Q280" s="210" t="str" cm="1">
        <f t="array" ref="Q280" xml:space="preserve"> INDEX(設定表!$C$19:$C$23, INT( LEFT(小韻資料表[[#This Row],[目次編碼]],1) ))</f>
        <v>平</v>
      </c>
      <c r="R280" s="210">
        <f xml:space="preserve">  INDEX(設定表!$C$8:$C$15, MATCH( (RIGHT(小韻資料表[[#This Row],[清濁]]) &amp; 小韻資料表[[#This Row],[調]]), 設定表!$B$8:$B$15, 0))</f>
        <v>1</v>
      </c>
      <c r="S280" s="205" t="s">
        <v>309</v>
      </c>
      <c r="T280" s="205" t="s">
        <v>309</v>
      </c>
      <c r="U280" s="226" t="s">
        <v>309</v>
      </c>
      <c r="V280" s="147" t="s">
        <v>309</v>
      </c>
      <c r="X280" s="135"/>
      <c r="Y280" s="135"/>
      <c r="AA280" s="135"/>
      <c r="AB280" s="134"/>
      <c r="AC280" s="135"/>
      <c r="AD280" s="135"/>
      <c r="AH280" s="135"/>
      <c r="AI280" s="135"/>
    </row>
    <row r="281" spans="1:35" ht="31.5">
      <c r="A281" s="205">
        <v>277</v>
      </c>
      <c r="B281" s="206" t="s">
        <v>2372</v>
      </c>
      <c r="C281" s="207" t="str">
        <f xml:space="preserve"> _xlfn.CONCAT(小韻資料表[[#This Row],[聲母拼音碼]],小韻資料表[[#This Row],[韻母拼音碼]],小韻資料表[[#This Row],[調號]])</f>
        <v>su1</v>
      </c>
      <c r="D281" s="206" t="s">
        <v>2373</v>
      </c>
      <c r="E281" s="208" t="s">
        <v>432</v>
      </c>
      <c r="F281" s="205">
        <v>28</v>
      </c>
      <c r="G281" s="209" t="s">
        <v>2374</v>
      </c>
      <c r="H281" s="205">
        <f xml:space="preserve"> LEN(小韻資料表[[#This Row],[小韻字集]])</f>
        <v>4</v>
      </c>
      <c r="I281" s="205" cm="1">
        <f t="array" ref="I281" xml:space="preserve"> MATCH(TRUE, ISNUMBER( SEARCH( LEFT(小韻資料表[[#This Row],[切語]],1), 切語上字資料表[切語上字]) ), 0)</f>
        <v>29</v>
      </c>
      <c r="J281" s="210" t="str" cm="1">
        <f t="array" ref="J281" xml:space="preserve"> INDEX(切語上字資料表[聲母], 小韻資料表[[#This Row],[上字表識別號]])</f>
        <v>疏</v>
      </c>
      <c r="K281" s="210" t="str" cm="1">
        <f t="array" ref="K281" xml:space="preserve"> INDEX(切語上字資料表[聲母拼音碼], 小韻資料表[[#This Row],[上字表識別號]])</f>
        <v>s</v>
      </c>
      <c r="L281" s="210" t="str" cm="1">
        <f t="array" ref="L281" xml:space="preserve"> INDEX(切語上字資料表[清濁], 小韻資料表[[#This Row],[上字表識別號]])</f>
        <v>全清</v>
      </c>
      <c r="M281" s="223" t="str" cm="1">
        <f t="array" ref="M281" xml:space="preserve"> INDEX(切語上字資料表[發送收], 小韻資料表[[#This Row],[上字表識別號]])</f>
        <v>發聲</v>
      </c>
      <c r="N281" s="205" cm="1">
        <f t="array" ref="N281" xml:space="preserve"> MATCH(TRUE, ISNUMBER( SEARCH( RIGHT(小韻資料表[[#This Row],[切語]],1), 切語下字資料表[切語下字]) ), 0)</f>
        <v>53</v>
      </c>
      <c r="O281" s="207" t="str" cm="1">
        <f t="array" ref="O281" xml:space="preserve"> INDEX(切語下字資料表[韻母], 小韻資料表[[#This Row],[下字表識別號]])</f>
        <v>虞開3</v>
      </c>
      <c r="P281" s="207" t="str" cm="1">
        <f t="array" ref="P281" xml:space="preserve"> INDEX(切語下字資料表[韻母拼音碼], 小韻資料表[[#This Row],[下字表識別號]])</f>
        <v>u</v>
      </c>
      <c r="Q281" s="210" t="str" cm="1">
        <f t="array" ref="Q281" xml:space="preserve"> INDEX(設定表!$C$19:$C$23, INT( LEFT(小韻資料表[[#This Row],[目次編碼]],1) ))</f>
        <v>平</v>
      </c>
      <c r="R281" s="210">
        <f xml:space="preserve">  INDEX(設定表!$C$8:$C$15, MATCH( (RIGHT(小韻資料表[[#This Row],[清濁]]) &amp; 小韻資料表[[#This Row],[調]]), 設定表!$B$8:$B$15, 0))</f>
        <v>1</v>
      </c>
      <c r="S281" s="205" t="s">
        <v>309</v>
      </c>
      <c r="T281" s="205" t="s">
        <v>309</v>
      </c>
      <c r="U281" s="226" t="s">
        <v>309</v>
      </c>
      <c r="V281" s="146" t="s">
        <v>309</v>
      </c>
      <c r="X281" s="135"/>
      <c r="Y281" s="135"/>
      <c r="AA281" s="135"/>
      <c r="AB281" s="134"/>
      <c r="AC281" s="135"/>
      <c r="AD281" s="135"/>
      <c r="AH281" s="135"/>
      <c r="AI281" s="135"/>
    </row>
    <row r="282" spans="1:35" ht="31.5">
      <c r="A282" s="205">
        <v>278</v>
      </c>
      <c r="B282" s="206" t="s">
        <v>2375</v>
      </c>
      <c r="C282" s="207" t="str">
        <f xml:space="preserve"> _xlfn.CONCAT(小韻資料表[[#This Row],[聲母拼音碼]],小韻資料表[[#This Row],[韻母拼音碼]],小韻資料表[[#This Row],[調號]])</f>
        <v>moo5</v>
      </c>
      <c r="D282" s="206" t="s">
        <v>446</v>
      </c>
      <c r="E282" s="208" t="s">
        <v>445</v>
      </c>
      <c r="F282" s="205">
        <v>1</v>
      </c>
      <c r="G282" s="209" t="s">
        <v>2376</v>
      </c>
      <c r="H282" s="205">
        <f xml:space="preserve"> LEN(小韻資料表[[#This Row],[小韻字集]])</f>
        <v>14</v>
      </c>
      <c r="I282" s="205" cm="1">
        <f t="array" ref="I282" xml:space="preserve"> MATCH(TRUE, ISNUMBER( SEARCH( LEFT(小韻資料表[[#This Row],[切語]],1), 切語上字資料表[切語上字]) ), 0)</f>
        <v>16</v>
      </c>
      <c r="J282" s="210" t="str" cm="1">
        <f t="array" ref="J282" xml:space="preserve"> INDEX(切語上字資料表[聲母], 小韻資料表[[#This Row],[上字表識別號]])</f>
        <v>明</v>
      </c>
      <c r="K282" s="210" t="str" cm="1">
        <f t="array" ref="K282" xml:space="preserve"> INDEX(切語上字資料表[聲母拼音碼], 小韻資料表[[#This Row],[上字表識別號]])</f>
        <v>m</v>
      </c>
      <c r="L282" s="210" t="str" cm="1">
        <f t="array" ref="L282" xml:space="preserve"> INDEX(切語上字資料表[清濁], 小韻資料表[[#This Row],[上字表識別號]])</f>
        <v>次濁</v>
      </c>
      <c r="M282" s="223" t="str" cm="1">
        <f t="array" ref="M282" xml:space="preserve"> INDEX(切語上字資料表[發送收], 小韻資料表[[#This Row],[上字表識別號]])</f>
        <v>收聲</v>
      </c>
      <c r="N282" s="205" cm="1">
        <f t="array" ref="N282" xml:space="preserve"> MATCH(TRUE, ISNUMBER( SEARCH( RIGHT(小韻資料表[[#This Row],[切語]],1), 切語下字資料表[切語下字]) ), 0)</f>
        <v>57</v>
      </c>
      <c r="O282" s="207" t="str" cm="1">
        <f t="array" ref="O282" xml:space="preserve"> INDEX(切語下字資料表[韻母], 小韻資料表[[#This Row],[下字表識別號]])</f>
        <v>模開1</v>
      </c>
      <c r="P282" s="207" t="str" cm="1">
        <f t="array" ref="P282" xml:space="preserve"> INDEX(切語下字資料表[韻母拼音碼], 小韻資料表[[#This Row],[下字表識別號]])</f>
        <v>oo</v>
      </c>
      <c r="Q282" s="210" t="str" cm="1">
        <f t="array" ref="Q282" xml:space="preserve"> INDEX(設定表!$C$19:$C$23, INT( LEFT(小韻資料表[[#This Row],[目次編碼]],1) ))</f>
        <v>平</v>
      </c>
      <c r="R282" s="210">
        <f xml:space="preserve">  INDEX(設定表!$C$8:$C$15, MATCH( (RIGHT(小韻資料表[[#This Row],[清濁]]) &amp; 小韻資料表[[#This Row],[調]]), 設定表!$B$8:$B$15, 0))</f>
        <v>5</v>
      </c>
      <c r="S282" s="205" t="s">
        <v>309</v>
      </c>
      <c r="T282" s="205" t="s">
        <v>309</v>
      </c>
      <c r="U282" s="226" t="s">
        <v>2377</v>
      </c>
      <c r="V282" s="147" t="s">
        <v>309</v>
      </c>
      <c r="X282" s="135"/>
      <c r="Y282" s="135"/>
      <c r="AA282" s="135"/>
      <c r="AB282" s="134"/>
      <c r="AC282" s="135"/>
      <c r="AD282" s="135"/>
      <c r="AH282" s="135"/>
      <c r="AI282" s="135"/>
    </row>
    <row r="283" spans="1:35" ht="31.5">
      <c r="A283" s="205">
        <v>279</v>
      </c>
      <c r="B283" s="206" t="s">
        <v>2378</v>
      </c>
      <c r="C283" s="207" t="str">
        <f xml:space="preserve"> _xlfn.CONCAT(小韻資料表[[#This Row],[聲母拼音碼]],小韻資料表[[#This Row],[韻母拼音碼]],小韻資料表[[#This Row],[調號]])</f>
        <v>poo5</v>
      </c>
      <c r="D283" s="206" t="s">
        <v>2379</v>
      </c>
      <c r="E283" s="208" t="s">
        <v>445</v>
      </c>
      <c r="F283" s="205">
        <v>2</v>
      </c>
      <c r="G283" s="209" t="s">
        <v>2380</v>
      </c>
      <c r="H283" s="205">
        <f xml:space="preserve"> LEN(小韻資料表[[#This Row],[小韻字集]])</f>
        <v>10</v>
      </c>
      <c r="I283" s="205" cm="1">
        <f t="array" ref="I283" xml:space="preserve"> MATCH(TRUE, ISNUMBER( SEARCH( LEFT(小韻資料表[[#This Row],[切語]],1), 切語上字資料表[切語上字]) ), 0)</f>
        <v>15</v>
      </c>
      <c r="J283" s="210" t="str" cm="1">
        <f t="array" ref="J283" xml:space="preserve"> INDEX(切語上字資料表[聲母], 小韻資料表[[#This Row],[上字表識別號]])</f>
        <v>並</v>
      </c>
      <c r="K283" s="210" t="str" cm="1">
        <f t="array" ref="K283" xml:space="preserve"> INDEX(切語上字資料表[聲母拼音碼], 小韻資料表[[#This Row],[上字表識別號]])</f>
        <v>p</v>
      </c>
      <c r="L283" s="210" t="str" cm="1">
        <f t="array" ref="L283" xml:space="preserve"> INDEX(切語上字資料表[清濁], 小韻資料表[[#This Row],[上字表識別號]])</f>
        <v>全濁</v>
      </c>
      <c r="M283" s="223" cm="1">
        <f t="array" ref="M283" xml:space="preserve"> INDEX(切語上字資料表[發送收], 小韻資料表[[#This Row],[上字表識別號]])</f>
        <v>0</v>
      </c>
      <c r="N283" s="205" cm="1">
        <f t="array" ref="N283" xml:space="preserve"> MATCH(TRUE, ISNUMBER( SEARCH( RIGHT(小韻資料表[[#This Row],[切語]],1), 切語下字資料表[切語下字]) ), 0)</f>
        <v>57</v>
      </c>
      <c r="O283" s="207" t="str" cm="1">
        <f t="array" ref="O283" xml:space="preserve"> INDEX(切語下字資料表[韻母], 小韻資料表[[#This Row],[下字表識別號]])</f>
        <v>模開1</v>
      </c>
      <c r="P283" s="207" t="str" cm="1">
        <f t="array" ref="P283" xml:space="preserve"> INDEX(切語下字資料表[韻母拼音碼], 小韻資料表[[#This Row],[下字表識別號]])</f>
        <v>oo</v>
      </c>
      <c r="Q283" s="210" t="str" cm="1">
        <f t="array" ref="Q283" xml:space="preserve"> INDEX(設定表!$C$19:$C$23, INT( LEFT(小韻資料表[[#This Row],[目次編碼]],1) ))</f>
        <v>平</v>
      </c>
      <c r="R283" s="210">
        <f xml:space="preserve">  INDEX(設定表!$C$8:$C$15, MATCH( (RIGHT(小韻資料表[[#This Row],[清濁]]) &amp; 小韻資料表[[#This Row],[調]]), 設定表!$B$8:$B$15, 0))</f>
        <v>5</v>
      </c>
      <c r="S283" s="205" t="s">
        <v>309</v>
      </c>
      <c r="T283" s="205" t="s">
        <v>309</v>
      </c>
      <c r="U283" s="226" t="s">
        <v>2381</v>
      </c>
      <c r="V283" s="146" t="s">
        <v>309</v>
      </c>
      <c r="X283" s="135"/>
      <c r="Y283" s="135"/>
      <c r="AA283" s="135"/>
      <c r="AB283" s="134"/>
      <c r="AC283" s="135"/>
      <c r="AD283" s="135"/>
      <c r="AH283" s="135"/>
      <c r="AI283" s="135"/>
    </row>
    <row r="284" spans="1:35" ht="63">
      <c r="A284" s="205">
        <v>280</v>
      </c>
      <c r="B284" s="206" t="s">
        <v>2382</v>
      </c>
      <c r="C284" s="207" t="str">
        <f xml:space="preserve"> _xlfn.CONCAT(小韻資料表[[#This Row],[聲母拼音碼]],小韻資料表[[#This Row],[韻母拼音碼]],小韻資料表[[#This Row],[調號]])</f>
        <v>hoo5</v>
      </c>
      <c r="D284" s="206" t="s">
        <v>2383</v>
      </c>
      <c r="E284" s="208" t="s">
        <v>445</v>
      </c>
      <c r="F284" s="205">
        <v>3</v>
      </c>
      <c r="G284" s="209" t="s">
        <v>2384</v>
      </c>
      <c r="H284" s="205">
        <f xml:space="preserve"> LEN(小韻資料表[[#This Row],[小韻字集]])</f>
        <v>38</v>
      </c>
      <c r="I284" s="205" cm="1">
        <f t="array" ref="I284" xml:space="preserve"> MATCH(TRUE, ISNUMBER( SEARCH( LEFT(小韻資料表[[#This Row],[切語]],1), 切語上字資料表[切語上字]) ), 0)</f>
        <v>37</v>
      </c>
      <c r="J284" s="210" t="str" cm="1">
        <f t="array" ref="J284" xml:space="preserve"> INDEX(切語上字資料表[聲母], 小韻資料表[[#This Row],[上字表識別號]])</f>
        <v>匣</v>
      </c>
      <c r="K284" s="210" t="str" cm="1">
        <f t="array" ref="K284" xml:space="preserve"> INDEX(切語上字資料表[聲母拼音碼], 小韻資料表[[#This Row],[上字表識別號]])</f>
        <v>h</v>
      </c>
      <c r="L284" s="210" t="str" cm="1">
        <f t="array" ref="L284" xml:space="preserve"> INDEX(切語上字資料表[清濁], 小韻資料表[[#This Row],[上字表識別號]])</f>
        <v>全濁</v>
      </c>
      <c r="M284" s="223" t="str" cm="1">
        <f t="array" ref="M284" xml:space="preserve"> INDEX(切語上字資料表[發送收], 小韻資料表[[#This Row],[上字表識別號]])</f>
        <v>送氣</v>
      </c>
      <c r="N284" s="205" cm="1">
        <f t="array" ref="N284" xml:space="preserve"> MATCH(TRUE, ISNUMBER( SEARCH( RIGHT(小韻資料表[[#This Row],[切語]],1), 切語下字資料表[切語下字]) ), 0)</f>
        <v>57</v>
      </c>
      <c r="O284" s="207" t="str" cm="1">
        <f t="array" ref="O284" xml:space="preserve"> INDEX(切語下字資料表[韻母], 小韻資料表[[#This Row],[下字表識別號]])</f>
        <v>模開1</v>
      </c>
      <c r="P284" s="207" t="str" cm="1">
        <f t="array" ref="P284" xml:space="preserve"> INDEX(切語下字資料表[韻母拼音碼], 小韻資料表[[#This Row],[下字表識別號]])</f>
        <v>oo</v>
      </c>
      <c r="Q284" s="210" t="str" cm="1">
        <f t="array" ref="Q284" xml:space="preserve"> INDEX(設定表!$C$19:$C$23, INT( LEFT(小韻資料表[[#This Row],[目次編碼]],1) ))</f>
        <v>平</v>
      </c>
      <c r="R284" s="210">
        <f xml:space="preserve">  INDEX(設定表!$C$8:$C$15, MATCH( (RIGHT(小韻資料表[[#This Row],[清濁]]) &amp; 小韻資料表[[#This Row],[調]]), 設定表!$B$8:$B$15, 0))</f>
        <v>5</v>
      </c>
      <c r="S284" s="205" t="s">
        <v>309</v>
      </c>
      <c r="T284" s="205" t="s">
        <v>309</v>
      </c>
      <c r="U284" s="226" t="s">
        <v>2385</v>
      </c>
      <c r="V284" s="147" t="s">
        <v>309</v>
      </c>
      <c r="X284" s="135"/>
      <c r="Y284" s="135"/>
      <c r="AA284" s="135"/>
      <c r="AB284" s="134"/>
      <c r="AC284" s="135"/>
      <c r="AD284" s="135"/>
      <c r="AH284" s="135"/>
      <c r="AI284" s="135"/>
    </row>
    <row r="285" spans="1:35" ht="63">
      <c r="A285" s="205">
        <v>281</v>
      </c>
      <c r="B285" s="206" t="s">
        <v>2386</v>
      </c>
      <c r="C285" s="207" t="str">
        <f xml:space="preserve"> _xlfn.CONCAT(小韻資料表[[#This Row],[聲母拼音碼]],小韻資料表[[#This Row],[韻母拼音碼]],小韻資料表[[#This Row],[調號]])</f>
        <v>koo1</v>
      </c>
      <c r="D285" s="206" t="s">
        <v>2387</v>
      </c>
      <c r="E285" s="208" t="s">
        <v>445</v>
      </c>
      <c r="F285" s="205">
        <v>4</v>
      </c>
      <c r="G285" s="209" t="s">
        <v>2388</v>
      </c>
      <c r="H285" s="205">
        <f xml:space="preserve"> LEN(小韻資料表[[#This Row],[小韻字集]])</f>
        <v>32</v>
      </c>
      <c r="I285" s="205" cm="1">
        <f t="array" ref="I285" xml:space="preserve"> MATCH(TRUE, ISNUMBER( SEARCH( LEFT(小韻資料表[[#This Row],[切語]],1), 切語上字資料表[切語上字]) ), 0)</f>
        <v>1</v>
      </c>
      <c r="J285" s="210" t="str" cm="1">
        <f t="array" ref="J285" xml:space="preserve"> INDEX(切語上字資料表[聲母], 小韻資料表[[#This Row],[上字表識別號]])</f>
        <v>見</v>
      </c>
      <c r="K285" s="210" t="str" cm="1">
        <f t="array" ref="K285" xml:space="preserve"> INDEX(切語上字資料表[聲母拼音碼], 小韻資料表[[#This Row],[上字表識別號]])</f>
        <v>k</v>
      </c>
      <c r="L285" s="210" t="str" cm="1">
        <f t="array" ref="L285" xml:space="preserve"> INDEX(切語上字資料表[清濁], 小韻資料表[[#This Row],[上字表識別號]])</f>
        <v>全清</v>
      </c>
      <c r="M285" s="223" t="str" cm="1">
        <f t="array" ref="M285" xml:space="preserve"> INDEX(切語上字資料表[發送收], 小韻資料表[[#This Row],[上字表識別號]])</f>
        <v>發聲</v>
      </c>
      <c r="N285" s="205" cm="1">
        <f t="array" ref="N285" xml:space="preserve"> MATCH(TRUE, ISNUMBER( SEARCH( RIGHT(小韻資料表[[#This Row],[切語]],1), 切語下字資料表[切語下字]) ), 0)</f>
        <v>57</v>
      </c>
      <c r="O285" s="207" t="str" cm="1">
        <f t="array" ref="O285" xml:space="preserve"> INDEX(切語下字資料表[韻母], 小韻資料表[[#This Row],[下字表識別號]])</f>
        <v>模開1</v>
      </c>
      <c r="P285" s="207" t="str" cm="1">
        <f t="array" ref="P285" xml:space="preserve"> INDEX(切語下字資料表[韻母拼音碼], 小韻資料表[[#This Row],[下字表識別號]])</f>
        <v>oo</v>
      </c>
      <c r="Q285" s="210" t="str" cm="1">
        <f t="array" ref="Q285" xml:space="preserve"> INDEX(設定表!$C$19:$C$23, INT( LEFT(小韻資料表[[#This Row],[目次編碼]],1) ))</f>
        <v>平</v>
      </c>
      <c r="R285" s="210">
        <f xml:space="preserve">  INDEX(設定表!$C$8:$C$15, MATCH( (RIGHT(小韻資料表[[#This Row],[清濁]]) &amp; 小韻資料表[[#This Row],[調]]), 設定表!$B$8:$B$15, 0))</f>
        <v>1</v>
      </c>
      <c r="S285" s="205" t="s">
        <v>309</v>
      </c>
      <c r="T285" s="205" t="s">
        <v>309</v>
      </c>
      <c r="U285" s="226" t="s">
        <v>2389</v>
      </c>
      <c r="V285" s="146" t="s">
        <v>309</v>
      </c>
      <c r="X285" s="135"/>
      <c r="Y285" s="135"/>
      <c r="AA285" s="135"/>
      <c r="AB285" s="134"/>
      <c r="AC285" s="135"/>
      <c r="AD285" s="135"/>
      <c r="AH285" s="135"/>
      <c r="AI285" s="135"/>
    </row>
    <row r="286" spans="1:35" ht="63">
      <c r="A286" s="205">
        <v>282</v>
      </c>
      <c r="B286" s="206" t="s">
        <v>2390</v>
      </c>
      <c r="C286" s="207" t="str">
        <f xml:space="preserve"> _xlfn.CONCAT(小韻資料表[[#This Row],[聲母拼音碼]],小韻資料表[[#This Row],[韻母拼音碼]],小韻資料表[[#This Row],[調號]])</f>
        <v>too5</v>
      </c>
      <c r="D286" s="206" t="s">
        <v>2391</v>
      </c>
      <c r="E286" s="208" t="s">
        <v>445</v>
      </c>
      <c r="F286" s="205">
        <v>5</v>
      </c>
      <c r="G286" s="209" t="s">
        <v>2392</v>
      </c>
      <c r="H286" s="205">
        <f xml:space="preserve"> LEN(小韻資料表[[#This Row],[小韻字集]])</f>
        <v>35</v>
      </c>
      <c r="I286" s="205" cm="1">
        <f t="array" ref="I286" xml:space="preserve"> MATCH(TRUE, ISNUMBER( SEARCH( LEFT(小韻資料表[[#This Row],[切語]],1), 切語上字資料表[切語上字]) ), 0)</f>
        <v>7</v>
      </c>
      <c r="J286" s="210" t="str" cm="1">
        <f t="array" ref="J286" xml:space="preserve"> INDEX(切語上字資料表[聲母], 小韻資料表[[#This Row],[上字表識別號]])</f>
        <v>定</v>
      </c>
      <c r="K286" s="210" t="str" cm="1">
        <f t="array" ref="K286" xml:space="preserve"> INDEX(切語上字資料表[聲母拼音碼], 小韻資料表[[#This Row],[上字表識別號]])</f>
        <v>t</v>
      </c>
      <c r="L286" s="210" t="str" cm="1">
        <f t="array" ref="L286" xml:space="preserve"> INDEX(切語上字資料表[清濁], 小韻資料表[[#This Row],[上字表識別號]])</f>
        <v>全濁</v>
      </c>
      <c r="M286" s="223" cm="1">
        <f t="array" ref="M286" xml:space="preserve"> INDEX(切語上字資料表[發送收], 小韻資料表[[#This Row],[上字表識別號]])</f>
        <v>0</v>
      </c>
      <c r="N286" s="205" cm="1">
        <f t="array" ref="N286" xml:space="preserve"> MATCH(TRUE, ISNUMBER( SEARCH( RIGHT(小韻資料表[[#This Row],[切語]],1), 切語下字資料表[切語下字]) ), 0)</f>
        <v>57</v>
      </c>
      <c r="O286" s="207" t="str" cm="1">
        <f t="array" ref="O286" xml:space="preserve"> INDEX(切語下字資料表[韻母], 小韻資料表[[#This Row],[下字表識別號]])</f>
        <v>模開1</v>
      </c>
      <c r="P286" s="207" t="str" cm="1">
        <f t="array" ref="P286" xml:space="preserve"> INDEX(切語下字資料表[韻母拼音碼], 小韻資料表[[#This Row],[下字表識別號]])</f>
        <v>oo</v>
      </c>
      <c r="Q286" s="210" t="str" cm="1">
        <f t="array" ref="Q286" xml:space="preserve"> INDEX(設定表!$C$19:$C$23, INT( LEFT(小韻資料表[[#This Row],[目次編碼]],1) ))</f>
        <v>平</v>
      </c>
      <c r="R286" s="210">
        <f xml:space="preserve">  INDEX(設定表!$C$8:$C$15, MATCH( (RIGHT(小韻資料表[[#This Row],[清濁]]) &amp; 小韻資料表[[#This Row],[調]]), 設定表!$B$8:$B$15, 0))</f>
        <v>5</v>
      </c>
      <c r="S286" s="205" t="s">
        <v>2393</v>
      </c>
      <c r="T286" s="205" t="s">
        <v>309</v>
      </c>
      <c r="U286" s="226" t="s">
        <v>309</v>
      </c>
      <c r="V286" s="147" t="s">
        <v>309</v>
      </c>
      <c r="X286" s="135"/>
      <c r="Y286" s="135"/>
      <c r="AA286" s="135"/>
      <c r="AB286" s="134"/>
      <c r="AC286" s="135"/>
      <c r="AD286" s="135"/>
      <c r="AH286" s="135"/>
      <c r="AI286" s="135"/>
    </row>
    <row r="287" spans="1:35" ht="31.5">
      <c r="A287" s="205">
        <v>283</v>
      </c>
      <c r="B287" s="206" t="s">
        <v>2394</v>
      </c>
      <c r="C287" s="207" t="str">
        <f xml:space="preserve"> _xlfn.CONCAT(小韻資料表[[#This Row],[聲母拼音碼]],小韻資料表[[#This Row],[韻母拼音碼]],小韻資料表[[#This Row],[調號]])</f>
        <v>noo5</v>
      </c>
      <c r="D287" s="206" t="s">
        <v>2395</v>
      </c>
      <c r="E287" s="208" t="s">
        <v>445</v>
      </c>
      <c r="F287" s="205">
        <v>6</v>
      </c>
      <c r="G287" s="209" t="s">
        <v>2396</v>
      </c>
      <c r="H287" s="205">
        <f xml:space="preserve"> LEN(小韻資料表[[#This Row],[小韻字集]])</f>
        <v>7</v>
      </c>
      <c r="I287" s="205" cm="1">
        <f t="array" ref="I287" xml:space="preserve"> MATCH(TRUE, ISNUMBER( SEARCH( LEFT(小韻資料表[[#This Row],[切語]],1), 切語上字資料表[切語上字]) ), 0)</f>
        <v>8</v>
      </c>
      <c r="J287" s="210" t="str" cm="1">
        <f t="array" ref="J287" xml:space="preserve"> INDEX(切語上字資料表[聲母], 小韻資料表[[#This Row],[上字表識別號]])</f>
        <v>泥</v>
      </c>
      <c r="K287" s="210" t="str" cm="1">
        <f t="array" ref="K287" xml:space="preserve"> INDEX(切語上字資料表[聲母拼音碼], 小韻資料表[[#This Row],[上字表識別號]])</f>
        <v>n</v>
      </c>
      <c r="L287" s="210" t="str" cm="1">
        <f t="array" ref="L287" xml:space="preserve"> INDEX(切語上字資料表[清濁], 小韻資料表[[#This Row],[上字表識別號]])</f>
        <v>次濁</v>
      </c>
      <c r="M287" s="223" t="str" cm="1">
        <f t="array" ref="M287" xml:space="preserve"> INDEX(切語上字資料表[發送收], 小韻資料表[[#This Row],[上字表識別號]])</f>
        <v>收聲</v>
      </c>
      <c r="N287" s="205" cm="1">
        <f t="array" ref="N287" xml:space="preserve"> MATCH(TRUE, ISNUMBER( SEARCH( RIGHT(小韻資料表[[#This Row],[切語]],1), 切語下字資料表[切語下字]) ), 0)</f>
        <v>57</v>
      </c>
      <c r="O287" s="207" t="str" cm="1">
        <f t="array" ref="O287" xml:space="preserve"> INDEX(切語下字資料表[韻母], 小韻資料表[[#This Row],[下字表識別號]])</f>
        <v>模開1</v>
      </c>
      <c r="P287" s="207" t="str" cm="1">
        <f t="array" ref="P287" xml:space="preserve"> INDEX(切語下字資料表[韻母拼音碼], 小韻資料表[[#This Row],[下字表識別號]])</f>
        <v>oo</v>
      </c>
      <c r="Q287" s="210" t="str" cm="1">
        <f t="array" ref="Q287" xml:space="preserve"> INDEX(設定表!$C$19:$C$23, INT( LEFT(小韻資料表[[#This Row],[目次編碼]],1) ))</f>
        <v>平</v>
      </c>
      <c r="R287" s="210">
        <f xml:space="preserve">  INDEX(設定表!$C$8:$C$15, MATCH( (RIGHT(小韻資料表[[#This Row],[清濁]]) &amp; 小韻資料表[[#This Row],[調]]), 設定表!$B$8:$B$15, 0))</f>
        <v>5</v>
      </c>
      <c r="S287" s="205" t="s">
        <v>309</v>
      </c>
      <c r="T287" s="205" t="s">
        <v>309</v>
      </c>
      <c r="U287" s="226" t="s">
        <v>309</v>
      </c>
      <c r="V287" s="146" t="s">
        <v>309</v>
      </c>
      <c r="X287" s="135"/>
      <c r="Y287" s="135"/>
      <c r="AA287" s="135"/>
      <c r="AB287" s="134"/>
      <c r="AC287" s="135"/>
      <c r="AD287" s="135"/>
      <c r="AH287" s="135"/>
      <c r="AI287" s="135"/>
    </row>
    <row r="288" spans="1:35" ht="31.5">
      <c r="A288" s="205">
        <v>284</v>
      </c>
      <c r="B288" s="206" t="s">
        <v>2397</v>
      </c>
      <c r="C288" s="207" t="str">
        <f xml:space="preserve"> _xlfn.CONCAT(小韻資料表[[#This Row],[聲母拼音碼]],小韻資料表[[#This Row],[韻母拼音碼]],小韻資料表[[#This Row],[調號]])</f>
        <v>hoo1</v>
      </c>
      <c r="D288" s="206" t="s">
        <v>10</v>
      </c>
      <c r="E288" s="208" t="s">
        <v>445</v>
      </c>
      <c r="F288" s="205">
        <v>7</v>
      </c>
      <c r="G288" s="209" t="s">
        <v>2398</v>
      </c>
      <c r="H288" s="205">
        <f xml:space="preserve"> LEN(小韻資料表[[#This Row],[小韻字集]])</f>
        <v>18</v>
      </c>
      <c r="I288" s="205" cm="1">
        <f t="array" ref="I288" xml:space="preserve"> MATCH(TRUE, ISNUMBER( SEARCH( LEFT(小韻資料表[[#This Row],[切語]],1), 切語上字資料表[切語上字]) ), 0)</f>
        <v>36</v>
      </c>
      <c r="J288" s="210" t="str" cm="1">
        <f t="array" ref="J288" xml:space="preserve"> INDEX(切語上字資料表[聲母], 小韻資料表[[#This Row],[上字表識別號]])</f>
        <v>曉</v>
      </c>
      <c r="K288" s="210" t="str" cm="1">
        <f t="array" ref="K288" xml:space="preserve"> INDEX(切語上字資料表[聲母拼音碼], 小韻資料表[[#This Row],[上字表識別號]])</f>
        <v>h</v>
      </c>
      <c r="L288" s="210" t="str" cm="1">
        <f t="array" ref="L288" xml:space="preserve"> INDEX(切語上字資料表[清濁], 小韻資料表[[#This Row],[上字表識別號]])</f>
        <v>次清</v>
      </c>
      <c r="M288" s="223" t="str" cm="1">
        <f t="array" ref="M288" xml:space="preserve"> INDEX(切語上字資料表[發送收], 小韻資料表[[#This Row],[上字表識別號]])</f>
        <v>送氣</v>
      </c>
      <c r="N288" s="205" cm="1">
        <f t="array" ref="N288" xml:space="preserve"> MATCH(TRUE, ISNUMBER( SEARCH( RIGHT(小韻資料表[[#This Row],[切語]],1), 切語下字資料表[切語下字]) ), 0)</f>
        <v>57</v>
      </c>
      <c r="O288" s="207" t="str" cm="1">
        <f t="array" ref="O288" xml:space="preserve"> INDEX(切語下字資料表[韻母], 小韻資料表[[#This Row],[下字表識別號]])</f>
        <v>模開1</v>
      </c>
      <c r="P288" s="207" t="str" cm="1">
        <f t="array" ref="P288" xml:space="preserve"> INDEX(切語下字資料表[韻母拼音碼], 小韻資料表[[#This Row],[下字表識別號]])</f>
        <v>oo</v>
      </c>
      <c r="Q288" s="210" t="str" cm="1">
        <f t="array" ref="Q288" xml:space="preserve"> INDEX(設定表!$C$19:$C$23, INT( LEFT(小韻資料表[[#This Row],[目次編碼]],1) ))</f>
        <v>平</v>
      </c>
      <c r="R288" s="210">
        <f xml:space="preserve">  INDEX(設定表!$C$8:$C$15, MATCH( (RIGHT(小韻資料表[[#This Row],[清濁]]) &amp; 小韻資料表[[#This Row],[調]]), 設定表!$B$8:$B$15, 0))</f>
        <v>1</v>
      </c>
      <c r="S288" s="205" t="s">
        <v>309</v>
      </c>
      <c r="T288" s="205" t="s">
        <v>309</v>
      </c>
      <c r="U288" s="226" t="s">
        <v>309</v>
      </c>
      <c r="V288" s="147" t="s">
        <v>309</v>
      </c>
      <c r="X288" s="135"/>
      <c r="Y288" s="135"/>
      <c r="AA288" s="135"/>
      <c r="AB288" s="134"/>
      <c r="AC288" s="135"/>
      <c r="AD288" s="135"/>
      <c r="AH288" s="135"/>
      <c r="AI288" s="135"/>
    </row>
    <row r="289" spans="1:35" ht="63">
      <c r="A289" s="205">
        <v>285</v>
      </c>
      <c r="B289" s="206" t="s">
        <v>2399</v>
      </c>
      <c r="C289" s="207" t="str">
        <f xml:space="preserve"> _xlfn.CONCAT(小韻資料表[[#This Row],[聲母拼音碼]],小韻資料表[[#This Row],[韻母拼音碼]],小韻資料表[[#This Row],[調號]])</f>
        <v>goo5</v>
      </c>
      <c r="D289" s="206" t="s">
        <v>2400</v>
      </c>
      <c r="E289" s="208" t="s">
        <v>445</v>
      </c>
      <c r="F289" s="205">
        <v>8</v>
      </c>
      <c r="G289" s="209" t="s">
        <v>2401</v>
      </c>
      <c r="H289" s="205">
        <f xml:space="preserve"> LEN(小韻資料表[[#This Row],[小韻字集]])</f>
        <v>24</v>
      </c>
      <c r="I289" s="205" cm="1">
        <f t="array" ref="I289" xml:space="preserve"> MATCH(TRUE, ISNUMBER( SEARCH( LEFT(小韻資料表[[#This Row],[切語]],1), 切語上字資料表[切語上字]) ), 0)</f>
        <v>4</v>
      </c>
      <c r="J289" s="210" t="str" cm="1">
        <f t="array" ref="J289" xml:space="preserve"> INDEX(切語上字資料表[聲母], 小韻資料表[[#This Row],[上字表識別號]])</f>
        <v>疑</v>
      </c>
      <c r="K289" s="210" t="str" cm="1">
        <f t="array" ref="K289" xml:space="preserve"> INDEX(切語上字資料表[聲母拼音碼], 小韻資料表[[#This Row],[上字表識別號]])</f>
        <v>g</v>
      </c>
      <c r="L289" s="210" t="str" cm="1">
        <f t="array" ref="L289" xml:space="preserve"> INDEX(切語上字資料表[清濁], 小韻資料表[[#This Row],[上字表識別號]])</f>
        <v>次濁</v>
      </c>
      <c r="M289" s="223" t="str" cm="1">
        <f t="array" ref="M289" xml:space="preserve"> INDEX(切語上字資料表[發送收], 小韻資料表[[#This Row],[上字表識別號]])</f>
        <v>收聲</v>
      </c>
      <c r="N289" s="205" cm="1">
        <f t="array" ref="N289" xml:space="preserve"> MATCH(TRUE, ISNUMBER( SEARCH( RIGHT(小韻資料表[[#This Row],[切語]],1), 切語下字資料表[切語下字]) ), 0)</f>
        <v>57</v>
      </c>
      <c r="O289" s="207" t="str" cm="1">
        <f t="array" ref="O289" xml:space="preserve"> INDEX(切語下字資料表[韻母], 小韻資料表[[#This Row],[下字表識別號]])</f>
        <v>模開1</v>
      </c>
      <c r="P289" s="207" t="str" cm="1">
        <f t="array" ref="P289" xml:space="preserve"> INDEX(切語下字資料表[韻母拼音碼], 小韻資料表[[#This Row],[下字表識別號]])</f>
        <v>oo</v>
      </c>
      <c r="Q289" s="210" t="str" cm="1">
        <f t="array" ref="Q289" xml:space="preserve"> INDEX(設定表!$C$19:$C$23, INT( LEFT(小韻資料表[[#This Row],[目次編碼]],1) ))</f>
        <v>平</v>
      </c>
      <c r="R289" s="210">
        <f xml:space="preserve">  INDEX(設定表!$C$8:$C$15, MATCH( (RIGHT(小韻資料表[[#This Row],[清濁]]) &amp; 小韻資料表[[#This Row],[調]]), 設定表!$B$8:$B$15, 0))</f>
        <v>5</v>
      </c>
      <c r="S289" s="205" t="s">
        <v>309</v>
      </c>
      <c r="T289" s="205" t="s">
        <v>309</v>
      </c>
      <c r="U289" s="226" t="s">
        <v>2402</v>
      </c>
      <c r="V289" s="146" t="s">
        <v>309</v>
      </c>
      <c r="X289" s="135"/>
      <c r="Y289" s="135"/>
      <c r="AA289" s="135"/>
      <c r="AB289" s="134"/>
      <c r="AC289" s="135"/>
      <c r="AD289" s="135"/>
      <c r="AH289" s="135"/>
      <c r="AI289" s="135"/>
    </row>
    <row r="290" spans="1:35" ht="31.5">
      <c r="A290" s="205">
        <v>286</v>
      </c>
      <c r="B290" s="206" t="s">
        <v>2403</v>
      </c>
      <c r="C290" s="207" t="str">
        <f xml:space="preserve"> _xlfn.CONCAT(小韻資料表[[#This Row],[聲母拼音碼]],小韻資料表[[#This Row],[韻母拼音碼]],小韻資料表[[#This Row],[調號]])</f>
        <v>coo1</v>
      </c>
      <c r="D290" s="206" t="s">
        <v>2404</v>
      </c>
      <c r="E290" s="208" t="s">
        <v>445</v>
      </c>
      <c r="F290" s="205">
        <v>9</v>
      </c>
      <c r="G290" s="209" t="s">
        <v>2405</v>
      </c>
      <c r="H290" s="205">
        <f xml:space="preserve"> LEN(小韻資料表[[#This Row],[小韻字集]])</f>
        <v>2</v>
      </c>
      <c r="I290" s="205" cm="1">
        <f t="array" ref="I290" xml:space="preserve"> MATCH(TRUE, ISNUMBER( SEARCH( LEFT(小韻資料表[[#This Row],[切語]],1), 切語上字資料表[切語上字]) ), 0)</f>
        <v>21</v>
      </c>
      <c r="J290" s="210" t="str" cm="1">
        <f t="array" ref="J290" xml:space="preserve"> INDEX(切語上字資料表[聲母], 小韻資料表[[#This Row],[上字表識別號]])</f>
        <v>精</v>
      </c>
      <c r="K290" s="210" t="str" cm="1">
        <f t="array" ref="K290" xml:space="preserve"> INDEX(切語上字資料表[聲母拼音碼], 小韻資料表[[#This Row],[上字表識別號]])</f>
        <v>c</v>
      </c>
      <c r="L290" s="210" t="str" cm="1">
        <f t="array" ref="L290" xml:space="preserve"> INDEX(切語上字資料表[清濁], 小韻資料表[[#This Row],[上字表識別號]])</f>
        <v>全清</v>
      </c>
      <c r="M290" s="223" t="str" cm="1">
        <f t="array" ref="M290" xml:space="preserve"> INDEX(切語上字資料表[發送收], 小韻資料表[[#This Row],[上字表識別號]])</f>
        <v>發聲</v>
      </c>
      <c r="N290" s="205" cm="1">
        <f t="array" ref="N290" xml:space="preserve"> MATCH(TRUE, ISNUMBER( SEARCH( RIGHT(小韻資料表[[#This Row],[切語]],1), 切語下字資料表[切語下字]) ), 0)</f>
        <v>57</v>
      </c>
      <c r="O290" s="207" t="str" cm="1">
        <f t="array" ref="O290" xml:space="preserve"> INDEX(切語下字資料表[韻母], 小韻資料表[[#This Row],[下字表識別號]])</f>
        <v>模開1</v>
      </c>
      <c r="P290" s="207" t="str" cm="1">
        <f t="array" ref="P290" xml:space="preserve"> INDEX(切語下字資料表[韻母拼音碼], 小韻資料表[[#This Row],[下字表識別號]])</f>
        <v>oo</v>
      </c>
      <c r="Q290" s="210" t="str" cm="1">
        <f t="array" ref="Q290" xml:space="preserve"> INDEX(設定表!$C$19:$C$23, INT( LEFT(小韻資料表[[#This Row],[目次編碼]],1) ))</f>
        <v>平</v>
      </c>
      <c r="R290" s="210">
        <f xml:space="preserve">  INDEX(設定表!$C$8:$C$15, MATCH( (RIGHT(小韻資料表[[#This Row],[清濁]]) &amp; 小韻資料表[[#This Row],[調]]), 設定表!$B$8:$B$15, 0))</f>
        <v>1</v>
      </c>
      <c r="S290" s="205" t="s">
        <v>309</v>
      </c>
      <c r="T290" s="205" t="s">
        <v>309</v>
      </c>
      <c r="U290" s="226" t="s">
        <v>309</v>
      </c>
      <c r="V290" s="147" t="s">
        <v>309</v>
      </c>
      <c r="X290" s="135"/>
      <c r="Y290" s="135"/>
      <c r="AA290" s="135"/>
      <c r="AB290" s="134"/>
      <c r="AC290" s="135"/>
      <c r="AD290" s="135"/>
      <c r="AH290" s="135"/>
      <c r="AI290" s="135"/>
    </row>
    <row r="291" spans="1:35" ht="63">
      <c r="A291" s="205">
        <v>287</v>
      </c>
      <c r="B291" s="206" t="s">
        <v>2406</v>
      </c>
      <c r="C291" s="207" t="str">
        <f xml:space="preserve"> _xlfn.CONCAT(小韻資料表[[#This Row],[聲母拼音碼]],小韻資料表[[#This Row],[韻母拼音碼]],小韻資料表[[#This Row],[調號]])</f>
        <v>loo5</v>
      </c>
      <c r="D291" s="206" t="s">
        <v>2407</v>
      </c>
      <c r="E291" s="208" t="s">
        <v>445</v>
      </c>
      <c r="F291" s="205">
        <v>10</v>
      </c>
      <c r="G291" s="209" t="s">
        <v>2408</v>
      </c>
      <c r="H291" s="205">
        <f xml:space="preserve"> LEN(小韻資料表[[#This Row],[小韻字集]])</f>
        <v>39</v>
      </c>
      <c r="I291" s="205" cm="1">
        <f t="array" ref="I291" xml:space="preserve"> MATCH(TRUE, ISNUMBER( SEARCH( LEFT(小韻資料表[[#This Row],[切語]],1), 切語上字資料表[切語上字]) ), 0)</f>
        <v>40</v>
      </c>
      <c r="J291" s="210" t="str" cm="1">
        <f t="array" ref="J291" xml:space="preserve"> INDEX(切語上字資料表[聲母], 小韻資料表[[#This Row],[上字表識別號]])</f>
        <v>來</v>
      </c>
      <c r="K291" s="210" t="str" cm="1">
        <f t="array" ref="K291" xml:space="preserve"> INDEX(切語上字資料表[聲母拼音碼], 小韻資料表[[#This Row],[上字表識別號]])</f>
        <v>l</v>
      </c>
      <c r="L291" s="210" t="str" cm="1">
        <f t="array" ref="L291" xml:space="preserve"> INDEX(切語上字資料表[清濁], 小韻資料表[[#This Row],[上字表識別號]])</f>
        <v>次濁</v>
      </c>
      <c r="M291" s="223" t="str" cm="1">
        <f t="array" ref="M291" xml:space="preserve"> INDEX(切語上字資料表[發送收], 小韻資料表[[#This Row],[上字表識別號]])</f>
        <v>收聲</v>
      </c>
      <c r="N291" s="205" cm="1">
        <f t="array" ref="N291" xml:space="preserve"> MATCH(TRUE, ISNUMBER( SEARCH( RIGHT(小韻資料表[[#This Row],[切語]],1), 切語下字資料表[切語下字]) ), 0)</f>
        <v>57</v>
      </c>
      <c r="O291" s="207" t="str" cm="1">
        <f t="array" ref="O291" xml:space="preserve"> INDEX(切語下字資料表[韻母], 小韻資料表[[#This Row],[下字表識別號]])</f>
        <v>模開1</v>
      </c>
      <c r="P291" s="207" t="str" cm="1">
        <f t="array" ref="P291" xml:space="preserve"> INDEX(切語下字資料表[韻母拼音碼], 小韻資料表[[#This Row],[下字表識別號]])</f>
        <v>oo</v>
      </c>
      <c r="Q291" s="210" t="str" cm="1">
        <f t="array" ref="Q291" xml:space="preserve"> INDEX(設定表!$C$19:$C$23, INT( LEFT(小韻資料表[[#This Row],[目次編碼]],1) ))</f>
        <v>平</v>
      </c>
      <c r="R291" s="210">
        <f xml:space="preserve">  INDEX(設定表!$C$8:$C$15, MATCH( (RIGHT(小韻資料表[[#This Row],[清濁]]) &amp; 小韻資料表[[#This Row],[調]]), 設定表!$B$8:$B$15, 0))</f>
        <v>5</v>
      </c>
      <c r="S291" s="205" t="s">
        <v>309</v>
      </c>
      <c r="T291" s="205" t="s">
        <v>309</v>
      </c>
      <c r="U291" s="226" t="s">
        <v>309</v>
      </c>
      <c r="V291" s="146" t="s">
        <v>309</v>
      </c>
      <c r="X291" s="135"/>
      <c r="Y291" s="135"/>
      <c r="AA291" s="135"/>
      <c r="AB291" s="134"/>
      <c r="AC291" s="135"/>
      <c r="AD291" s="135"/>
      <c r="AH291" s="135"/>
      <c r="AI291" s="135"/>
    </row>
    <row r="292" spans="1:35" ht="31.5">
      <c r="A292" s="205">
        <v>288</v>
      </c>
      <c r="B292" s="206" t="s">
        <v>2409</v>
      </c>
      <c r="C292" s="207" t="str">
        <f xml:space="preserve"> _xlfn.CONCAT(小韻資料表[[#This Row],[聲母拼音碼]],小韻資料表[[#This Row],[韻母拼音碼]],小韻資料表[[#This Row],[調號]])</f>
        <v>soo1</v>
      </c>
      <c r="D292" s="206" t="s">
        <v>2410</v>
      </c>
      <c r="E292" s="208" t="s">
        <v>445</v>
      </c>
      <c r="F292" s="205">
        <v>11</v>
      </c>
      <c r="G292" s="209" t="s">
        <v>2411</v>
      </c>
      <c r="H292" s="205">
        <f xml:space="preserve"> LEN(小韻資料表[[#This Row],[小韻字集]])</f>
        <v>4</v>
      </c>
      <c r="I292" s="205" cm="1">
        <f t="array" ref="I292" xml:space="preserve"> MATCH(TRUE, ISNUMBER( SEARCH( LEFT(小韻資料表[[#This Row],[切語]],1), 切語上字資料表[切語上字]) ), 0)</f>
        <v>24</v>
      </c>
      <c r="J292" s="210" t="str" cm="1">
        <f t="array" ref="J292" xml:space="preserve"> INDEX(切語上字資料表[聲母], 小韻資料表[[#This Row],[上字表識別號]])</f>
        <v>心</v>
      </c>
      <c r="K292" s="210" t="str" cm="1">
        <f t="array" ref="K292" xml:space="preserve"> INDEX(切語上字資料表[聲母拼音碼], 小韻資料表[[#This Row],[上字表識別號]])</f>
        <v>s</v>
      </c>
      <c r="L292" s="210" t="str" cm="1">
        <f t="array" ref="L292" xml:space="preserve"> INDEX(切語上字資料表[清濁], 小韻資料表[[#This Row],[上字表識別號]])</f>
        <v>全清</v>
      </c>
      <c r="M292" s="223" t="str" cm="1">
        <f t="array" ref="M292" xml:space="preserve"> INDEX(切語上字資料表[發送收], 小韻資料表[[#This Row],[上字表識別號]])</f>
        <v>送氣</v>
      </c>
      <c r="N292" s="205" cm="1">
        <f t="array" ref="N292" xml:space="preserve"> MATCH(TRUE, ISNUMBER( SEARCH( RIGHT(小韻資料表[[#This Row],[切語]],1), 切語下字資料表[切語下字]) ), 0)</f>
        <v>57</v>
      </c>
      <c r="O292" s="207" t="str" cm="1">
        <f t="array" ref="O292" xml:space="preserve"> INDEX(切語下字資料表[韻母], 小韻資料表[[#This Row],[下字表識別號]])</f>
        <v>模開1</v>
      </c>
      <c r="P292" s="207" t="str" cm="1">
        <f t="array" ref="P292" xml:space="preserve"> INDEX(切語下字資料表[韻母拼音碼], 小韻資料表[[#This Row],[下字表識別號]])</f>
        <v>oo</v>
      </c>
      <c r="Q292" s="210" t="str" cm="1">
        <f t="array" ref="Q292" xml:space="preserve"> INDEX(設定表!$C$19:$C$23, INT( LEFT(小韻資料表[[#This Row],[目次編碼]],1) ))</f>
        <v>平</v>
      </c>
      <c r="R292" s="210">
        <f xml:space="preserve">  INDEX(設定表!$C$8:$C$15, MATCH( (RIGHT(小韻資料表[[#This Row],[清濁]]) &amp; 小韻資料表[[#This Row],[調]]), 設定表!$B$8:$B$15, 0))</f>
        <v>1</v>
      </c>
      <c r="S292" s="205" t="s">
        <v>309</v>
      </c>
      <c r="T292" s="205" t="s">
        <v>309</v>
      </c>
      <c r="U292" s="226" t="s">
        <v>309</v>
      </c>
      <c r="V292" s="147" t="s">
        <v>309</v>
      </c>
      <c r="X292" s="135"/>
      <c r="Y292" s="135"/>
      <c r="AA292" s="135"/>
      <c r="AB292" s="134"/>
      <c r="AC292" s="135"/>
      <c r="AD292" s="135"/>
      <c r="AH292" s="135"/>
      <c r="AI292" s="135"/>
    </row>
    <row r="293" spans="1:35" ht="31.5">
      <c r="A293" s="205">
        <v>289</v>
      </c>
      <c r="B293" s="206" t="s">
        <v>2412</v>
      </c>
      <c r="C293" s="207" t="str">
        <f xml:space="preserve"> _xlfn.CONCAT(小韻資料表[[#This Row],[聲母拼音碼]],小韻資料表[[#This Row],[韻母拼音碼]],小韻資料表[[#This Row],[調號]])</f>
        <v>coo5</v>
      </c>
      <c r="D293" s="206" t="s">
        <v>2413</v>
      </c>
      <c r="E293" s="208" t="s">
        <v>445</v>
      </c>
      <c r="F293" s="205">
        <v>12</v>
      </c>
      <c r="G293" s="209" t="s">
        <v>2414</v>
      </c>
      <c r="H293" s="205">
        <f xml:space="preserve"> LEN(小韻資料表[[#This Row],[小韻字集]])</f>
        <v>5</v>
      </c>
      <c r="I293" s="205" cm="1">
        <f t="array" ref="I293" xml:space="preserve"> MATCH(TRUE, ISNUMBER( SEARCH( LEFT(小韻資料表[[#This Row],[切語]],1), 切語上字資料表[切語上字]) ), 0)</f>
        <v>23</v>
      </c>
      <c r="J293" s="210" t="str" cm="1">
        <f t="array" ref="J293" xml:space="preserve"> INDEX(切語上字資料表[聲母], 小韻資料表[[#This Row],[上字表識別號]])</f>
        <v>從</v>
      </c>
      <c r="K293" s="210" t="str" cm="1">
        <f t="array" ref="K293" xml:space="preserve"> INDEX(切語上字資料表[聲母拼音碼], 小韻資料表[[#This Row],[上字表識別號]])</f>
        <v>c</v>
      </c>
      <c r="L293" s="210" t="str" cm="1">
        <f t="array" ref="L293" xml:space="preserve"> INDEX(切語上字資料表[清濁], 小韻資料表[[#This Row],[上字表識別號]])</f>
        <v>全濁</v>
      </c>
      <c r="M293" s="223" cm="1">
        <f t="array" ref="M293" xml:space="preserve"> INDEX(切語上字資料表[發送收], 小韻資料表[[#This Row],[上字表識別號]])</f>
        <v>0</v>
      </c>
      <c r="N293" s="205" cm="1">
        <f t="array" ref="N293" xml:space="preserve"> MATCH(TRUE, ISNUMBER( SEARCH( RIGHT(小韻資料表[[#This Row],[切語]],1), 切語下字資料表[切語下字]) ), 0)</f>
        <v>57</v>
      </c>
      <c r="O293" s="207" t="str" cm="1">
        <f t="array" ref="O293" xml:space="preserve"> INDEX(切語下字資料表[韻母], 小韻資料表[[#This Row],[下字表識別號]])</f>
        <v>模開1</v>
      </c>
      <c r="P293" s="207" t="str" cm="1">
        <f t="array" ref="P293" xml:space="preserve"> INDEX(切語下字資料表[韻母拼音碼], 小韻資料表[[#This Row],[下字表識別號]])</f>
        <v>oo</v>
      </c>
      <c r="Q293" s="210" t="str" cm="1">
        <f t="array" ref="Q293" xml:space="preserve"> INDEX(設定表!$C$19:$C$23, INT( LEFT(小韻資料表[[#This Row],[目次編碼]],1) ))</f>
        <v>平</v>
      </c>
      <c r="R293" s="210">
        <f xml:space="preserve">  INDEX(設定表!$C$8:$C$15, MATCH( (RIGHT(小韻資料表[[#This Row],[清濁]]) &amp; 小韻資料表[[#This Row],[調]]), 設定表!$B$8:$B$15, 0))</f>
        <v>5</v>
      </c>
      <c r="S293" s="205" t="s">
        <v>309</v>
      </c>
      <c r="T293" s="205" t="s">
        <v>309</v>
      </c>
      <c r="U293" s="226" t="s">
        <v>309</v>
      </c>
      <c r="V293" s="146" t="s">
        <v>309</v>
      </c>
      <c r="X293" s="135"/>
      <c r="Y293" s="135"/>
      <c r="AA293" s="135"/>
      <c r="AB293" s="134"/>
      <c r="AC293" s="135"/>
      <c r="AD293" s="135"/>
      <c r="AH293" s="135"/>
      <c r="AI293" s="135"/>
    </row>
    <row r="294" spans="1:35" ht="63">
      <c r="A294" s="205">
        <v>290</v>
      </c>
      <c r="B294" s="206" t="s">
        <v>2415</v>
      </c>
      <c r="C294" s="207" t="str">
        <f xml:space="preserve"> _xlfn.CONCAT(小韻資料表[[#This Row],[聲母拼音碼]],小韻資料表[[#This Row],[韻母拼音碼]],小韻資料表[[#This Row],[調號]])</f>
        <v>Øoo1</v>
      </c>
      <c r="D294" s="206" t="s">
        <v>2416</v>
      </c>
      <c r="E294" s="208" t="s">
        <v>445</v>
      </c>
      <c r="F294" s="205">
        <v>13</v>
      </c>
      <c r="G294" s="209" t="s">
        <v>2417</v>
      </c>
      <c r="H294" s="205">
        <f xml:space="preserve"> LEN(小韻資料表[[#This Row],[小韻字集]])</f>
        <v>22</v>
      </c>
      <c r="I294" s="205" cm="1">
        <f t="array" ref="I294" xml:space="preserve"> MATCH(TRUE, ISNUMBER( SEARCH( LEFT(小韻資料表[[#This Row],[切語]],1), 切語上字資料表[切語上字]) ), 0)</f>
        <v>35</v>
      </c>
      <c r="J294" s="210" t="str" cm="1">
        <f t="array" ref="J294" xml:space="preserve"> INDEX(切語上字資料表[聲母], 小韻資料表[[#This Row],[上字表識別號]])</f>
        <v>影</v>
      </c>
      <c r="K294" s="210" t="str" cm="1">
        <f t="array" ref="K294" xml:space="preserve"> INDEX(切語上字資料表[聲母拼音碼], 小韻資料表[[#This Row],[上字表識別號]])</f>
        <v>Ø</v>
      </c>
      <c r="L294" s="210" t="str" cm="1">
        <f t="array" ref="L294" xml:space="preserve"> INDEX(切語上字資料表[清濁], 小韻資料表[[#This Row],[上字表識別號]])</f>
        <v>全清</v>
      </c>
      <c r="M294" s="223" t="str" cm="1">
        <f t="array" ref="M294" xml:space="preserve"> INDEX(切語上字資料表[發送收], 小韻資料表[[#This Row],[上字表識別號]])</f>
        <v>發聲</v>
      </c>
      <c r="N294" s="205" cm="1">
        <f t="array" ref="N294" xml:space="preserve"> MATCH(TRUE, ISNUMBER( SEARCH( RIGHT(小韻資料表[[#This Row],[切語]],1), 切語下字資料表[切語下字]) ), 0)</f>
        <v>57</v>
      </c>
      <c r="O294" s="207" t="str" cm="1">
        <f t="array" ref="O294" xml:space="preserve"> INDEX(切語下字資料表[韻母], 小韻資料表[[#This Row],[下字表識別號]])</f>
        <v>模開1</v>
      </c>
      <c r="P294" s="207" t="str" cm="1">
        <f t="array" ref="P294" xml:space="preserve"> INDEX(切語下字資料表[韻母拼音碼], 小韻資料表[[#This Row],[下字表識別號]])</f>
        <v>oo</v>
      </c>
      <c r="Q294" s="210" t="str" cm="1">
        <f t="array" ref="Q294" xml:space="preserve"> INDEX(設定表!$C$19:$C$23, INT( LEFT(小韻資料表[[#This Row],[目次編碼]],1) ))</f>
        <v>平</v>
      </c>
      <c r="R294" s="210">
        <f xml:space="preserve">  INDEX(設定表!$C$8:$C$15, MATCH( (RIGHT(小韻資料表[[#This Row],[清濁]]) &amp; 小韻資料表[[#This Row],[調]]), 設定表!$B$8:$B$15, 0))</f>
        <v>1</v>
      </c>
      <c r="S294" s="205" t="s">
        <v>309</v>
      </c>
      <c r="T294" s="205" t="s">
        <v>309</v>
      </c>
      <c r="U294" s="226" t="s">
        <v>2418</v>
      </c>
      <c r="V294" s="147" t="s">
        <v>309</v>
      </c>
      <c r="X294" s="135"/>
      <c r="Y294" s="135"/>
      <c r="AA294" s="135"/>
      <c r="AB294" s="134"/>
      <c r="AC294" s="135"/>
      <c r="AD294" s="135"/>
      <c r="AH294" s="135"/>
      <c r="AI294" s="135"/>
    </row>
    <row r="295" spans="1:35" ht="31.5">
      <c r="A295" s="205">
        <v>291</v>
      </c>
      <c r="B295" s="206" t="s">
        <v>2419</v>
      </c>
      <c r="C295" s="207" t="str">
        <f xml:space="preserve"> _xlfn.CONCAT(小韻資料表[[#This Row],[聲母拼音碼]],小韻資料表[[#This Row],[韻母拼音碼]],小韻資料表[[#This Row],[調號]])</f>
        <v>poo1</v>
      </c>
      <c r="D295" s="206" t="s">
        <v>2420</v>
      </c>
      <c r="E295" s="208" t="s">
        <v>445</v>
      </c>
      <c r="F295" s="205">
        <v>14</v>
      </c>
      <c r="G295" s="209" t="s">
        <v>2421</v>
      </c>
      <c r="H295" s="205">
        <f xml:space="preserve"> LEN(小韻資料表[[#This Row],[小韻字集]])</f>
        <v>15</v>
      </c>
      <c r="I295" s="205" cm="1">
        <f t="array" ref="I295" xml:space="preserve"> MATCH(TRUE, ISNUMBER( SEARCH( LEFT(小韻資料表[[#This Row],[切語]],1), 切語上字資料表[切語上字]) ), 0)</f>
        <v>13</v>
      </c>
      <c r="J295" s="210" t="str" cm="1">
        <f t="array" ref="J295" xml:space="preserve"> INDEX(切語上字資料表[聲母], 小韻資料表[[#This Row],[上字表識別號]])</f>
        <v>幫</v>
      </c>
      <c r="K295" s="210" t="str" cm="1">
        <f t="array" ref="K295" xml:space="preserve"> INDEX(切語上字資料表[聲母拼音碼], 小韻資料表[[#This Row],[上字表識別號]])</f>
        <v>p</v>
      </c>
      <c r="L295" s="210" t="str" cm="1">
        <f t="array" ref="L295" xml:space="preserve"> INDEX(切語上字資料表[清濁], 小韻資料表[[#This Row],[上字表識別號]])</f>
        <v>全清</v>
      </c>
      <c r="M295" s="223" t="str" cm="1">
        <f t="array" ref="M295" xml:space="preserve"> INDEX(切語上字資料表[發送收], 小韻資料表[[#This Row],[上字表識別號]])</f>
        <v>發聲</v>
      </c>
      <c r="N295" s="205" cm="1">
        <f t="array" ref="N295" xml:space="preserve"> MATCH(TRUE, ISNUMBER( SEARCH( RIGHT(小韻資料表[[#This Row],[切語]],1), 切語下字資料表[切語下字]) ), 0)</f>
        <v>57</v>
      </c>
      <c r="O295" s="207" t="str" cm="1">
        <f t="array" ref="O295" xml:space="preserve"> INDEX(切語下字資料表[韻母], 小韻資料表[[#This Row],[下字表識別號]])</f>
        <v>模開1</v>
      </c>
      <c r="P295" s="207" t="str" cm="1">
        <f t="array" ref="P295" xml:space="preserve"> INDEX(切語下字資料表[韻母拼音碼], 小韻資料表[[#This Row],[下字表識別號]])</f>
        <v>oo</v>
      </c>
      <c r="Q295" s="210" t="str" cm="1">
        <f t="array" ref="Q295" xml:space="preserve"> INDEX(設定表!$C$19:$C$23, INT( LEFT(小韻資料表[[#This Row],[目次編碼]],1) ))</f>
        <v>平</v>
      </c>
      <c r="R295" s="210">
        <f xml:space="preserve">  INDEX(設定表!$C$8:$C$15, MATCH( (RIGHT(小韻資料表[[#This Row],[清濁]]) &amp; 小韻資料表[[#This Row],[調]]), 設定表!$B$8:$B$15, 0))</f>
        <v>1</v>
      </c>
      <c r="S295" s="205" t="s">
        <v>309</v>
      </c>
      <c r="T295" s="205" t="s">
        <v>309</v>
      </c>
      <c r="U295" s="226" t="s">
        <v>2422</v>
      </c>
      <c r="V295" s="146" t="s">
        <v>309</v>
      </c>
      <c r="X295" s="135"/>
      <c r="Y295" s="135"/>
      <c r="AA295" s="135"/>
      <c r="AB295" s="134"/>
      <c r="AC295" s="135"/>
      <c r="AD295" s="135"/>
      <c r="AH295" s="135"/>
      <c r="AI295" s="135"/>
    </row>
    <row r="296" spans="1:35" ht="31.5">
      <c r="A296" s="205">
        <v>292</v>
      </c>
      <c r="B296" s="206" t="s">
        <v>2423</v>
      </c>
      <c r="C296" s="207" t="str">
        <f xml:space="preserve"> _xlfn.CONCAT(小韻資料表[[#This Row],[聲母拼音碼]],小韻資料表[[#This Row],[韻母拼音碼]],小韻資料表[[#This Row],[調號]])</f>
        <v>khoo1</v>
      </c>
      <c r="D296" s="206" t="s">
        <v>2424</v>
      </c>
      <c r="E296" s="208" t="s">
        <v>445</v>
      </c>
      <c r="F296" s="205">
        <v>15</v>
      </c>
      <c r="G296" s="209" t="s">
        <v>2425</v>
      </c>
      <c r="H296" s="205">
        <f xml:space="preserve"> LEN(小韻資料表[[#This Row],[小韻字集]])</f>
        <v>11</v>
      </c>
      <c r="I296" s="205" cm="1">
        <f t="array" ref="I296" xml:space="preserve"> MATCH(TRUE, ISNUMBER( SEARCH( LEFT(小韻資料表[[#This Row],[切語]],1), 切語上字資料表[切語上字]) ), 0)</f>
        <v>2</v>
      </c>
      <c r="J296" s="210" t="str" cm="1">
        <f t="array" ref="J296" xml:space="preserve"> INDEX(切語上字資料表[聲母], 小韻資料表[[#This Row],[上字表識別號]])</f>
        <v>溪</v>
      </c>
      <c r="K296" s="210" t="str" cm="1">
        <f t="array" ref="K296" xml:space="preserve"> INDEX(切語上字資料表[聲母拼音碼], 小韻資料表[[#This Row],[上字表識別號]])</f>
        <v>kh</v>
      </c>
      <c r="L296" s="210" t="str" cm="1">
        <f t="array" ref="L296" xml:space="preserve"> INDEX(切語上字資料表[清濁], 小韻資料表[[#This Row],[上字表識別號]])</f>
        <v>次清</v>
      </c>
      <c r="M296" s="223" t="str" cm="1">
        <f t="array" ref="M296" xml:space="preserve"> INDEX(切語上字資料表[發送收], 小韻資料表[[#This Row],[上字表識別號]])</f>
        <v>送氣</v>
      </c>
      <c r="N296" s="205" cm="1">
        <f t="array" ref="N296" xml:space="preserve"> MATCH(TRUE, ISNUMBER( SEARCH( RIGHT(小韻資料表[[#This Row],[切語]],1), 切語下字資料表[切語下字]) ), 0)</f>
        <v>57</v>
      </c>
      <c r="O296" s="207" t="str" cm="1">
        <f t="array" ref="O296" xml:space="preserve"> INDEX(切語下字資料表[韻母], 小韻資料表[[#This Row],[下字表識別號]])</f>
        <v>模開1</v>
      </c>
      <c r="P296" s="207" t="str" cm="1">
        <f t="array" ref="P296" xml:space="preserve"> INDEX(切語下字資料表[韻母拼音碼], 小韻資料表[[#This Row],[下字表識別號]])</f>
        <v>oo</v>
      </c>
      <c r="Q296" s="210" t="str" cm="1">
        <f t="array" ref="Q296" xml:space="preserve"> INDEX(設定表!$C$19:$C$23, INT( LEFT(小韻資料表[[#This Row],[目次編碼]],1) ))</f>
        <v>平</v>
      </c>
      <c r="R296" s="210">
        <f xml:space="preserve">  INDEX(設定表!$C$8:$C$15, MATCH( (RIGHT(小韻資料表[[#This Row],[清濁]]) &amp; 小韻資料表[[#This Row],[調]]), 設定表!$B$8:$B$15, 0))</f>
        <v>1</v>
      </c>
      <c r="S296" s="205" t="s">
        <v>309</v>
      </c>
      <c r="T296" s="205" t="s">
        <v>309</v>
      </c>
      <c r="U296" s="226" t="s">
        <v>2426</v>
      </c>
      <c r="V296" s="147" t="s">
        <v>309</v>
      </c>
      <c r="X296" s="135"/>
      <c r="Y296" s="135"/>
      <c r="AA296" s="135"/>
      <c r="AB296" s="134"/>
      <c r="AC296" s="135"/>
      <c r="AD296" s="135"/>
      <c r="AH296" s="135"/>
      <c r="AI296" s="135"/>
    </row>
    <row r="297" spans="1:35" ht="31.5">
      <c r="A297" s="205">
        <v>293</v>
      </c>
      <c r="B297" s="206" t="s">
        <v>2427</v>
      </c>
      <c r="C297" s="207" t="str">
        <f xml:space="preserve"> _xlfn.CONCAT(小韻資料表[[#This Row],[聲母拼音碼]],小韻資料表[[#This Row],[韻母拼音碼]],小韻資料表[[#This Row],[調號]])</f>
        <v>choo1</v>
      </c>
      <c r="D297" s="206" t="s">
        <v>2428</v>
      </c>
      <c r="E297" s="208" t="s">
        <v>445</v>
      </c>
      <c r="F297" s="205">
        <v>16</v>
      </c>
      <c r="G297" s="209" t="s">
        <v>2429</v>
      </c>
      <c r="H297" s="205">
        <f xml:space="preserve"> LEN(小韻資料表[[#This Row],[小韻字集]])</f>
        <v>9</v>
      </c>
      <c r="I297" s="205" cm="1">
        <f t="array" ref="I297" xml:space="preserve"> MATCH(TRUE, ISNUMBER( SEARCH( LEFT(小韻資料表[[#This Row],[切語]],1), 切語上字資料表[切語上字]) ), 0)</f>
        <v>22</v>
      </c>
      <c r="J297" s="210" t="str" cm="1">
        <f t="array" ref="J297" xml:space="preserve"> INDEX(切語上字資料表[聲母], 小韻資料表[[#This Row],[上字表識別號]])</f>
        <v>清</v>
      </c>
      <c r="K297" s="210" t="str" cm="1">
        <f t="array" ref="K297" xml:space="preserve"> INDEX(切語上字資料表[聲母拼音碼], 小韻資料表[[#This Row],[上字表識別號]])</f>
        <v>ch</v>
      </c>
      <c r="L297" s="210" t="str" cm="1">
        <f t="array" ref="L297" xml:space="preserve"> INDEX(切語上字資料表[清濁], 小韻資料表[[#This Row],[上字表識別號]])</f>
        <v>次清</v>
      </c>
      <c r="M297" s="223" t="str" cm="1">
        <f t="array" ref="M297" xml:space="preserve"> INDEX(切語上字資料表[發送收], 小韻資料表[[#This Row],[上字表識別號]])</f>
        <v>送氣</v>
      </c>
      <c r="N297" s="205" cm="1">
        <f t="array" ref="N297" xml:space="preserve"> MATCH(TRUE, ISNUMBER( SEARCH( RIGHT(小韻資料表[[#This Row],[切語]],1), 切語下字資料表[切語下字]) ), 0)</f>
        <v>57</v>
      </c>
      <c r="O297" s="207" t="str" cm="1">
        <f t="array" ref="O297" xml:space="preserve"> INDEX(切語下字資料表[韻母], 小韻資料表[[#This Row],[下字表識別號]])</f>
        <v>模開1</v>
      </c>
      <c r="P297" s="207" t="str" cm="1">
        <f t="array" ref="P297" xml:space="preserve"> INDEX(切語下字資料表[韻母拼音碼], 小韻資料表[[#This Row],[下字表識別號]])</f>
        <v>oo</v>
      </c>
      <c r="Q297" s="210" t="str" cm="1">
        <f t="array" ref="Q297" xml:space="preserve"> INDEX(設定表!$C$19:$C$23, INT( LEFT(小韻資料表[[#This Row],[目次編碼]],1) ))</f>
        <v>平</v>
      </c>
      <c r="R297" s="210">
        <f xml:space="preserve">  INDEX(設定表!$C$8:$C$15, MATCH( (RIGHT(小韻資料表[[#This Row],[清濁]]) &amp; 小韻資料表[[#This Row],[調]]), 設定表!$B$8:$B$15, 0))</f>
        <v>1</v>
      </c>
      <c r="S297" s="205" t="s">
        <v>309</v>
      </c>
      <c r="T297" s="205" t="s">
        <v>309</v>
      </c>
      <c r="U297" s="226" t="s">
        <v>309</v>
      </c>
      <c r="V297" s="146" t="s">
        <v>309</v>
      </c>
      <c r="X297" s="135"/>
      <c r="Y297" s="135"/>
      <c r="AA297" s="135"/>
      <c r="AB297" s="134"/>
      <c r="AC297" s="135"/>
      <c r="AD297" s="135"/>
      <c r="AH297" s="135"/>
      <c r="AI297" s="135"/>
    </row>
    <row r="298" spans="1:35" ht="31.5">
      <c r="A298" s="205">
        <v>294</v>
      </c>
      <c r="B298" s="206" t="s">
        <v>2430</v>
      </c>
      <c r="C298" s="207" t="str">
        <f xml:space="preserve"> _xlfn.CONCAT(小韻資料表[[#This Row],[聲母拼音碼]],小韻資料表[[#This Row],[韻母拼音碼]],小韻資料表[[#This Row],[調號]])</f>
        <v>thoo1</v>
      </c>
      <c r="D298" s="206" t="s">
        <v>2431</v>
      </c>
      <c r="E298" s="208" t="s">
        <v>445</v>
      </c>
      <c r="F298" s="205">
        <v>17</v>
      </c>
      <c r="G298" s="209" t="s">
        <v>2432</v>
      </c>
      <c r="H298" s="205">
        <f xml:space="preserve"> LEN(小韻資料表[[#This Row],[小韻字集]])</f>
        <v>13</v>
      </c>
      <c r="I298" s="205" cm="1">
        <f t="array" ref="I298" xml:space="preserve"> MATCH(TRUE, ISNUMBER( SEARCH( LEFT(小韻資料表[[#This Row],[切語]],1), 切語上字資料表[切語上字]) ), 0)</f>
        <v>6</v>
      </c>
      <c r="J298" s="210" t="str" cm="1">
        <f t="array" ref="J298" xml:space="preserve"> INDEX(切語上字資料表[聲母], 小韻資料表[[#This Row],[上字表識別號]])</f>
        <v>透</v>
      </c>
      <c r="K298" s="210" t="str" cm="1">
        <f t="array" ref="K298" xml:space="preserve"> INDEX(切語上字資料表[聲母拼音碼], 小韻資料表[[#This Row],[上字表識別號]])</f>
        <v>th</v>
      </c>
      <c r="L298" s="210" t="str" cm="1">
        <f t="array" ref="L298" xml:space="preserve"> INDEX(切語上字資料表[清濁], 小韻資料表[[#This Row],[上字表識別號]])</f>
        <v>次清</v>
      </c>
      <c r="M298" s="223" t="str" cm="1">
        <f t="array" ref="M298" xml:space="preserve"> INDEX(切語上字資料表[發送收], 小韻資料表[[#This Row],[上字表識別號]])</f>
        <v>送氣</v>
      </c>
      <c r="N298" s="205" cm="1">
        <f t="array" ref="N298" xml:space="preserve"> MATCH(TRUE, ISNUMBER( SEARCH( RIGHT(小韻資料表[[#This Row],[切語]],1), 切語下字資料表[切語下字]) ), 0)</f>
        <v>57</v>
      </c>
      <c r="O298" s="207" t="str" cm="1">
        <f t="array" ref="O298" xml:space="preserve"> INDEX(切語下字資料表[韻母], 小韻資料表[[#This Row],[下字表識別號]])</f>
        <v>模開1</v>
      </c>
      <c r="P298" s="207" t="str" cm="1">
        <f t="array" ref="P298" xml:space="preserve"> INDEX(切語下字資料表[韻母拼音碼], 小韻資料表[[#This Row],[下字表識別號]])</f>
        <v>oo</v>
      </c>
      <c r="Q298" s="210" t="str" cm="1">
        <f t="array" ref="Q298" xml:space="preserve"> INDEX(設定表!$C$19:$C$23, INT( LEFT(小韻資料表[[#This Row],[目次編碼]],1) ))</f>
        <v>平</v>
      </c>
      <c r="R298" s="210">
        <f xml:space="preserve">  INDEX(設定表!$C$8:$C$15, MATCH( (RIGHT(小韻資料表[[#This Row],[清濁]]) &amp; 小韻資料表[[#This Row],[調]]), 設定表!$B$8:$B$15, 0))</f>
        <v>1</v>
      </c>
      <c r="S298" s="205" t="s">
        <v>309</v>
      </c>
      <c r="T298" s="205" t="s">
        <v>309</v>
      </c>
      <c r="U298" s="226" t="s">
        <v>309</v>
      </c>
      <c r="V298" s="147" t="s">
        <v>309</v>
      </c>
      <c r="X298" s="135"/>
      <c r="Y298" s="135"/>
      <c r="AA298" s="135"/>
      <c r="AB298" s="134"/>
      <c r="AC298" s="135"/>
      <c r="AD298" s="135"/>
      <c r="AH298" s="135"/>
      <c r="AI298" s="135"/>
    </row>
    <row r="299" spans="1:35" ht="31.5">
      <c r="A299" s="205">
        <v>295</v>
      </c>
      <c r="B299" s="206" t="s">
        <v>2433</v>
      </c>
      <c r="C299" s="207" t="str">
        <f xml:space="preserve"> _xlfn.CONCAT(小韻資料表[[#This Row],[聲母拼音碼]],小韻資料表[[#This Row],[韻母拼音碼]],小韻資料表[[#This Row],[調號]])</f>
        <v>too1</v>
      </c>
      <c r="D299" s="206" t="s">
        <v>2434</v>
      </c>
      <c r="E299" s="208" t="s">
        <v>445</v>
      </c>
      <c r="F299" s="205">
        <v>18</v>
      </c>
      <c r="G299" s="209" t="s">
        <v>2435</v>
      </c>
      <c r="H299" s="205">
        <f xml:space="preserve"> LEN(小韻資料表[[#This Row],[小韻字集]])</f>
        <v>10</v>
      </c>
      <c r="I299" s="205" cm="1">
        <f t="array" ref="I299" xml:space="preserve"> MATCH(TRUE, ISNUMBER( SEARCH( LEFT(小韻資料表[[#This Row],[切語]],1), 切語上字資料表[切語上字]) ), 0)</f>
        <v>5</v>
      </c>
      <c r="J299" s="210" t="str" cm="1">
        <f t="array" ref="J299" xml:space="preserve"> INDEX(切語上字資料表[聲母], 小韻資料表[[#This Row],[上字表識別號]])</f>
        <v>端</v>
      </c>
      <c r="K299" s="210" t="str" cm="1">
        <f t="array" ref="K299" xml:space="preserve"> INDEX(切語上字資料表[聲母拼音碼], 小韻資料表[[#This Row],[上字表識別號]])</f>
        <v>t</v>
      </c>
      <c r="L299" s="210" t="str" cm="1">
        <f t="array" ref="L299" xml:space="preserve"> INDEX(切語上字資料表[清濁], 小韻資料表[[#This Row],[上字表識別號]])</f>
        <v>全清</v>
      </c>
      <c r="M299" s="223" t="str" cm="1">
        <f t="array" ref="M299" xml:space="preserve"> INDEX(切語上字資料表[發送收], 小韻資料表[[#This Row],[上字表識別號]])</f>
        <v>發聲</v>
      </c>
      <c r="N299" s="205" cm="1">
        <f t="array" ref="N299" xml:space="preserve"> MATCH(TRUE, ISNUMBER( SEARCH( RIGHT(小韻資料表[[#This Row],[切語]],1), 切語下字資料表[切語下字]) ), 0)</f>
        <v>57</v>
      </c>
      <c r="O299" s="207" t="str" cm="1">
        <f t="array" ref="O299" xml:space="preserve"> INDEX(切語下字資料表[韻母], 小韻資料表[[#This Row],[下字表識別號]])</f>
        <v>模開1</v>
      </c>
      <c r="P299" s="207" t="str" cm="1">
        <f t="array" ref="P299" xml:space="preserve"> INDEX(切語下字資料表[韻母拼音碼], 小韻資料表[[#This Row],[下字表識別號]])</f>
        <v>oo</v>
      </c>
      <c r="Q299" s="210" t="str" cm="1">
        <f t="array" ref="Q299" xml:space="preserve"> INDEX(設定表!$C$19:$C$23, INT( LEFT(小韻資料表[[#This Row],[目次編碼]],1) ))</f>
        <v>平</v>
      </c>
      <c r="R299" s="210">
        <f xml:space="preserve">  INDEX(設定表!$C$8:$C$15, MATCH( (RIGHT(小韻資料表[[#This Row],[清濁]]) &amp; 小韻資料表[[#This Row],[調]]), 設定表!$B$8:$B$15, 0))</f>
        <v>1</v>
      </c>
      <c r="S299" s="205" t="s">
        <v>309</v>
      </c>
      <c r="T299" s="205" t="s">
        <v>309</v>
      </c>
      <c r="U299" s="226" t="s">
        <v>309</v>
      </c>
      <c r="V299" s="146" t="s">
        <v>309</v>
      </c>
      <c r="X299" s="135"/>
      <c r="Y299" s="135"/>
      <c r="AA299" s="135"/>
      <c r="AB299" s="134"/>
      <c r="AC299" s="135"/>
      <c r="AD299" s="135"/>
      <c r="AH299" s="135"/>
      <c r="AI299" s="135"/>
    </row>
    <row r="300" spans="1:35" ht="31.5">
      <c r="A300" s="205">
        <v>296</v>
      </c>
      <c r="B300" s="206" t="s">
        <v>2436</v>
      </c>
      <c r="C300" s="207" t="str">
        <f xml:space="preserve"> _xlfn.CONCAT(小韻資料表[[#This Row],[聲母拼音碼]],小韻資料表[[#This Row],[韻母拼音碼]],小韻資料表[[#This Row],[調號]])</f>
        <v>phoo1</v>
      </c>
      <c r="D300" s="206" t="s">
        <v>2437</v>
      </c>
      <c r="E300" s="208" t="s">
        <v>445</v>
      </c>
      <c r="F300" s="205">
        <v>19</v>
      </c>
      <c r="G300" s="209" t="s">
        <v>2438</v>
      </c>
      <c r="H300" s="205">
        <f xml:space="preserve"> LEN(小韻資料表[[#This Row],[小韻字集]])</f>
        <v>16</v>
      </c>
      <c r="I300" s="205" cm="1">
        <f t="array" ref="I300" xml:space="preserve"> MATCH(TRUE, ISNUMBER( SEARCH( LEFT(小韻資料表[[#This Row],[切語]],1), 切語上字資料表[切語上字]) ), 0)</f>
        <v>14</v>
      </c>
      <c r="J300" s="210" t="str" cm="1">
        <f t="array" ref="J300" xml:space="preserve"> INDEX(切語上字資料表[聲母], 小韻資料表[[#This Row],[上字表識別號]])</f>
        <v>滂</v>
      </c>
      <c r="K300" s="210" t="str" cm="1">
        <f t="array" ref="K300" xml:space="preserve"> INDEX(切語上字資料表[聲母拼音碼], 小韻資料表[[#This Row],[上字表識別號]])</f>
        <v>ph</v>
      </c>
      <c r="L300" s="210" t="str" cm="1">
        <f t="array" ref="L300" xml:space="preserve"> INDEX(切語上字資料表[清濁], 小韻資料表[[#This Row],[上字表識別號]])</f>
        <v>次清</v>
      </c>
      <c r="M300" s="223" t="str" cm="1">
        <f t="array" ref="M300" xml:space="preserve"> INDEX(切語上字資料表[發送收], 小韻資料表[[#This Row],[上字表識別號]])</f>
        <v>送氣</v>
      </c>
      <c r="N300" s="205" cm="1">
        <f t="array" ref="N300" xml:space="preserve"> MATCH(TRUE, ISNUMBER( SEARCH( RIGHT(小韻資料表[[#This Row],[切語]],1), 切語下字資料表[切語下字]) ), 0)</f>
        <v>57</v>
      </c>
      <c r="O300" s="207" t="str" cm="1">
        <f t="array" ref="O300" xml:space="preserve"> INDEX(切語下字資料表[韻母], 小韻資料表[[#This Row],[下字表識別號]])</f>
        <v>模開1</v>
      </c>
      <c r="P300" s="207" t="str" cm="1">
        <f t="array" ref="P300" xml:space="preserve"> INDEX(切語下字資料表[韻母拼音碼], 小韻資料表[[#This Row],[下字表識別號]])</f>
        <v>oo</v>
      </c>
      <c r="Q300" s="210" t="str" cm="1">
        <f t="array" ref="Q300" xml:space="preserve"> INDEX(設定表!$C$19:$C$23, INT( LEFT(小韻資料表[[#This Row],[目次編碼]],1) ))</f>
        <v>平</v>
      </c>
      <c r="R300" s="210">
        <f xml:space="preserve">  INDEX(設定表!$C$8:$C$15, MATCH( (RIGHT(小韻資料表[[#This Row],[清濁]]) &amp; 小韻資料表[[#This Row],[調]]), 設定表!$B$8:$B$15, 0))</f>
        <v>1</v>
      </c>
      <c r="S300" s="205" t="s">
        <v>309</v>
      </c>
      <c r="T300" s="205" t="s">
        <v>309</v>
      </c>
      <c r="U300" s="226" t="s">
        <v>309</v>
      </c>
      <c r="V300" s="147" t="s">
        <v>309</v>
      </c>
      <c r="X300" s="135"/>
      <c r="Y300" s="135"/>
      <c r="AA300" s="135"/>
      <c r="AB300" s="134"/>
      <c r="AC300" s="135"/>
      <c r="AD300" s="135"/>
      <c r="AH300" s="135"/>
      <c r="AI300" s="135"/>
    </row>
    <row r="301" spans="1:35" ht="31.5">
      <c r="A301" s="205">
        <v>297</v>
      </c>
      <c r="B301" s="206" t="s">
        <v>2439</v>
      </c>
      <c r="C301" s="207" t="str">
        <f xml:space="preserve"> _xlfn.CONCAT(小韻資料表[[#This Row],[聲母拼音碼]],小韻資料表[[#This Row],[韻母拼音碼]],小韻資料表[[#This Row],[調號]])</f>
        <v>ce5</v>
      </c>
      <c r="D301" s="206" t="s">
        <v>461</v>
      </c>
      <c r="E301" s="208" t="s">
        <v>459</v>
      </c>
      <c r="F301" s="205">
        <v>1</v>
      </c>
      <c r="G301" s="209" t="s">
        <v>2440</v>
      </c>
      <c r="H301" s="205">
        <f xml:space="preserve"> LEN(小韻資料表[[#This Row],[小韻字集]])</f>
        <v>11</v>
      </c>
      <c r="I301" s="205" cm="1">
        <f t="array" ref="I301" xml:space="preserve"> MATCH(TRUE, ISNUMBER( SEARCH( LEFT(小韻資料表[[#This Row],[切語]],1), 切語上字資料表[切語上字]) ), 0)</f>
        <v>23</v>
      </c>
      <c r="J301" s="210" t="str" cm="1">
        <f t="array" ref="J301" xml:space="preserve"> INDEX(切語上字資料表[聲母], 小韻資料表[[#This Row],[上字表識別號]])</f>
        <v>從</v>
      </c>
      <c r="K301" s="210" t="str" cm="1">
        <f t="array" ref="K301" xml:space="preserve"> INDEX(切語上字資料表[聲母拼音碼], 小韻資料表[[#This Row],[上字表識別號]])</f>
        <v>c</v>
      </c>
      <c r="L301" s="210" t="str" cm="1">
        <f t="array" ref="L301" xml:space="preserve"> INDEX(切語上字資料表[清濁], 小韻資料表[[#This Row],[上字表識別號]])</f>
        <v>全濁</v>
      </c>
      <c r="M301" s="223" cm="1">
        <f t="array" ref="M301" xml:space="preserve"> INDEX(切語上字資料表[發送收], 小韻資料表[[#This Row],[上字表識別號]])</f>
        <v>0</v>
      </c>
      <c r="N301" s="205" cm="1">
        <f t="array" ref="N301" xml:space="preserve"> MATCH(TRUE, ISNUMBER( SEARCH( RIGHT(小韻資料表[[#This Row],[切語]],1), 切語下字資料表[切語下字]) ), 0)</f>
        <v>61</v>
      </c>
      <c r="O301" s="207" t="str" cm="1">
        <f t="array" ref="O301" xml:space="preserve"> INDEX(切語下字資料表[韻母], 小韻資料表[[#This Row],[下字表識別號]])</f>
        <v>齊開4</v>
      </c>
      <c r="P301" s="207" t="str" cm="1">
        <f t="array" ref="P301" xml:space="preserve"> INDEX(切語下字資料表[韻母拼音碼], 小韻資料表[[#This Row],[下字表識別號]])</f>
        <v>e</v>
      </c>
      <c r="Q301" s="210" t="str" cm="1">
        <f t="array" ref="Q301" xml:space="preserve"> INDEX(設定表!$C$19:$C$23, INT( LEFT(小韻資料表[[#This Row],[目次編碼]],1) ))</f>
        <v>平</v>
      </c>
      <c r="R301" s="210">
        <f xml:space="preserve">  INDEX(設定表!$C$8:$C$15, MATCH( (RIGHT(小韻資料表[[#This Row],[清濁]]) &amp; 小韻資料表[[#This Row],[調]]), 設定表!$B$8:$B$15, 0))</f>
        <v>5</v>
      </c>
      <c r="S301" s="205" t="s">
        <v>309</v>
      </c>
      <c r="T301" s="205" t="s">
        <v>309</v>
      </c>
      <c r="U301" s="226" t="s">
        <v>309</v>
      </c>
      <c r="V301" s="146" t="s">
        <v>309</v>
      </c>
      <c r="X301" s="135"/>
      <c r="Y301" s="135"/>
      <c r="AA301" s="135"/>
      <c r="AB301" s="134"/>
      <c r="AC301" s="135"/>
      <c r="AD301" s="135"/>
      <c r="AH301" s="135"/>
      <c r="AI301" s="135"/>
    </row>
    <row r="302" spans="1:35" ht="63">
      <c r="A302" s="205">
        <v>298</v>
      </c>
      <c r="B302" s="206" t="s">
        <v>2441</v>
      </c>
      <c r="C302" s="207" t="str">
        <f xml:space="preserve"> _xlfn.CONCAT(小韻資料表[[#This Row],[聲母拼音碼]],小韻資料表[[#This Row],[韻母拼音碼]],小韻資料表[[#This Row],[調號]])</f>
        <v>le5</v>
      </c>
      <c r="D302" s="206" t="s">
        <v>2442</v>
      </c>
      <c r="E302" s="208" t="s">
        <v>459</v>
      </c>
      <c r="F302" s="205">
        <v>2</v>
      </c>
      <c r="G302" s="209" t="s">
        <v>2443</v>
      </c>
      <c r="H302" s="205">
        <f xml:space="preserve"> LEN(小韻資料表[[#This Row],[小韻字集]])</f>
        <v>27</v>
      </c>
      <c r="I302" s="205" cm="1">
        <f t="array" ref="I302" xml:space="preserve"> MATCH(TRUE, ISNUMBER( SEARCH( LEFT(小韻資料表[[#This Row],[切語]],1), 切語上字資料表[切語上字]) ), 0)</f>
        <v>40</v>
      </c>
      <c r="J302" s="210" t="str" cm="1">
        <f t="array" ref="J302" xml:space="preserve"> INDEX(切語上字資料表[聲母], 小韻資料表[[#This Row],[上字表識別號]])</f>
        <v>來</v>
      </c>
      <c r="K302" s="210" t="str" cm="1">
        <f t="array" ref="K302" xml:space="preserve"> INDEX(切語上字資料表[聲母拼音碼], 小韻資料表[[#This Row],[上字表識別號]])</f>
        <v>l</v>
      </c>
      <c r="L302" s="210" t="str" cm="1">
        <f t="array" ref="L302" xml:space="preserve"> INDEX(切語上字資料表[清濁], 小韻資料表[[#This Row],[上字表識別號]])</f>
        <v>次濁</v>
      </c>
      <c r="M302" s="223" t="str" cm="1">
        <f t="array" ref="M302" xml:space="preserve"> INDEX(切語上字資料表[發送收], 小韻資料表[[#This Row],[上字表識別號]])</f>
        <v>收聲</v>
      </c>
      <c r="N302" s="205" cm="1">
        <f t="array" ref="N302" xml:space="preserve"> MATCH(TRUE, ISNUMBER( SEARCH( RIGHT(小韻資料表[[#This Row],[切語]],1), 切語下字資料表[切語下字]) ), 0)</f>
        <v>61</v>
      </c>
      <c r="O302" s="207" t="str" cm="1">
        <f t="array" ref="O302" xml:space="preserve"> INDEX(切語下字資料表[韻母], 小韻資料表[[#This Row],[下字表識別號]])</f>
        <v>齊開4</v>
      </c>
      <c r="P302" s="207" t="str" cm="1">
        <f t="array" ref="P302" xml:space="preserve"> INDEX(切語下字資料表[韻母拼音碼], 小韻資料表[[#This Row],[下字表識別號]])</f>
        <v>e</v>
      </c>
      <c r="Q302" s="210" t="str" cm="1">
        <f t="array" ref="Q302" xml:space="preserve"> INDEX(設定表!$C$19:$C$23, INT( LEFT(小韻資料表[[#This Row],[目次編碼]],1) ))</f>
        <v>平</v>
      </c>
      <c r="R302" s="210">
        <f xml:space="preserve">  INDEX(設定表!$C$8:$C$15, MATCH( (RIGHT(小韻資料表[[#This Row],[清濁]]) &amp; 小韻資料表[[#This Row],[調]]), 設定表!$B$8:$B$15, 0))</f>
        <v>5</v>
      </c>
      <c r="S302" s="205" t="s">
        <v>309</v>
      </c>
      <c r="T302" s="205" t="s">
        <v>309</v>
      </c>
      <c r="U302" s="226" t="s">
        <v>309</v>
      </c>
      <c r="V302" s="147" t="s">
        <v>309</v>
      </c>
      <c r="X302" s="135"/>
      <c r="Y302" s="135"/>
      <c r="AA302" s="135"/>
      <c r="AB302" s="134"/>
      <c r="AC302" s="135"/>
      <c r="AD302" s="135"/>
      <c r="AH302" s="135"/>
      <c r="AI302" s="135"/>
    </row>
    <row r="303" spans="1:35" ht="31.5">
      <c r="A303" s="205">
        <v>299</v>
      </c>
      <c r="B303" s="206" t="s">
        <v>2444</v>
      </c>
      <c r="C303" s="207" t="str">
        <f xml:space="preserve"> _xlfn.CONCAT(小韻資料表[[#This Row],[聲母拼音碼]],小韻資料表[[#This Row],[韻母拼音碼]],小韻資料表[[#This Row],[調號]])</f>
        <v>che1</v>
      </c>
      <c r="D303" s="206" t="s">
        <v>2445</v>
      </c>
      <c r="E303" s="208" t="s">
        <v>459</v>
      </c>
      <c r="F303" s="205">
        <v>3</v>
      </c>
      <c r="G303" s="209" t="s">
        <v>2446</v>
      </c>
      <c r="H303" s="205">
        <f xml:space="preserve"> LEN(小韻資料表[[#This Row],[小韻字集]])</f>
        <v>10</v>
      </c>
      <c r="I303" s="205" cm="1">
        <f t="array" ref="I303" xml:space="preserve"> MATCH(TRUE, ISNUMBER( SEARCH( LEFT(小韻資料表[[#This Row],[切語]],1), 切語上字資料表[切語上字]) ), 0)</f>
        <v>22</v>
      </c>
      <c r="J303" s="210" t="str" cm="1">
        <f t="array" ref="J303" xml:space="preserve"> INDEX(切語上字資料表[聲母], 小韻資料表[[#This Row],[上字表識別號]])</f>
        <v>清</v>
      </c>
      <c r="K303" s="210" t="str" cm="1">
        <f t="array" ref="K303" xml:space="preserve"> INDEX(切語上字資料表[聲母拼音碼], 小韻資料表[[#This Row],[上字表識別號]])</f>
        <v>ch</v>
      </c>
      <c r="L303" s="210" t="str" cm="1">
        <f t="array" ref="L303" xml:space="preserve"> INDEX(切語上字資料表[清濁], 小韻資料表[[#This Row],[上字表識別號]])</f>
        <v>次清</v>
      </c>
      <c r="M303" s="223" t="str" cm="1">
        <f t="array" ref="M303" xml:space="preserve"> INDEX(切語上字資料表[發送收], 小韻資料表[[#This Row],[上字表識別號]])</f>
        <v>送氣</v>
      </c>
      <c r="N303" s="205" cm="1">
        <f t="array" ref="N303" xml:space="preserve"> MATCH(TRUE, ISNUMBER( SEARCH( RIGHT(小韻資料表[[#This Row],[切語]],1), 切語下字資料表[切語下字]) ), 0)</f>
        <v>61</v>
      </c>
      <c r="O303" s="207" t="str" cm="1">
        <f t="array" ref="O303" xml:space="preserve"> INDEX(切語下字資料表[韻母], 小韻資料表[[#This Row],[下字表識別號]])</f>
        <v>齊開4</v>
      </c>
      <c r="P303" s="207" t="str" cm="1">
        <f t="array" ref="P303" xml:space="preserve"> INDEX(切語下字資料表[韻母拼音碼], 小韻資料表[[#This Row],[下字表識別號]])</f>
        <v>e</v>
      </c>
      <c r="Q303" s="210" t="str" cm="1">
        <f t="array" ref="Q303" xml:space="preserve"> INDEX(設定表!$C$19:$C$23, INT( LEFT(小韻資料表[[#This Row],[目次編碼]],1) ))</f>
        <v>平</v>
      </c>
      <c r="R303" s="210">
        <f xml:space="preserve">  INDEX(設定表!$C$8:$C$15, MATCH( (RIGHT(小韻資料表[[#This Row],[清濁]]) &amp; 小韻資料表[[#This Row],[調]]), 設定表!$B$8:$B$15, 0))</f>
        <v>1</v>
      </c>
      <c r="S303" s="205" t="s">
        <v>309</v>
      </c>
      <c r="T303" s="205" t="s">
        <v>309</v>
      </c>
      <c r="U303" s="226" t="s">
        <v>309</v>
      </c>
      <c r="V303" s="146" t="s">
        <v>309</v>
      </c>
      <c r="X303" s="135"/>
      <c r="Y303" s="135"/>
      <c r="AA303" s="135"/>
      <c r="AB303" s="134"/>
      <c r="AC303" s="135"/>
      <c r="AD303" s="135"/>
      <c r="AH303" s="135"/>
      <c r="AI303" s="135"/>
    </row>
    <row r="304" spans="1:35" ht="63">
      <c r="A304" s="205">
        <v>300</v>
      </c>
      <c r="B304" s="206" t="s">
        <v>2447</v>
      </c>
      <c r="C304" s="207" t="str">
        <f xml:space="preserve"> _xlfn.CONCAT(小韻資料表[[#This Row],[聲母拼音碼]],小韻資料表[[#This Row],[韻母拼音碼]],小韻資料表[[#This Row],[調號]])</f>
        <v>te1</v>
      </c>
      <c r="D304" s="206" t="s">
        <v>2448</v>
      </c>
      <c r="E304" s="208" t="s">
        <v>459</v>
      </c>
      <c r="F304" s="205">
        <v>4</v>
      </c>
      <c r="G304" s="209" t="s">
        <v>2449</v>
      </c>
      <c r="H304" s="205">
        <f xml:space="preserve"> LEN(小韻資料表[[#This Row],[小韻字集]])</f>
        <v>25</v>
      </c>
      <c r="I304" s="205" cm="1">
        <f t="array" ref="I304" xml:space="preserve"> MATCH(TRUE, ISNUMBER( SEARCH( LEFT(小韻資料表[[#This Row],[切語]],1), 切語上字資料表[切語上字]) ), 0)</f>
        <v>5</v>
      </c>
      <c r="J304" s="210" t="str" cm="1">
        <f t="array" ref="J304" xml:space="preserve"> INDEX(切語上字資料表[聲母], 小韻資料表[[#This Row],[上字表識別號]])</f>
        <v>端</v>
      </c>
      <c r="K304" s="210" t="str" cm="1">
        <f t="array" ref="K304" xml:space="preserve"> INDEX(切語上字資料表[聲母拼音碼], 小韻資料表[[#This Row],[上字表識別號]])</f>
        <v>t</v>
      </c>
      <c r="L304" s="210" t="str" cm="1">
        <f t="array" ref="L304" xml:space="preserve"> INDEX(切語上字資料表[清濁], 小韻資料表[[#This Row],[上字表識別號]])</f>
        <v>全清</v>
      </c>
      <c r="M304" s="223" t="str" cm="1">
        <f t="array" ref="M304" xml:space="preserve"> INDEX(切語上字資料表[發送收], 小韻資料表[[#This Row],[上字表識別號]])</f>
        <v>發聲</v>
      </c>
      <c r="N304" s="205" cm="1">
        <f t="array" ref="N304" xml:space="preserve"> MATCH(TRUE, ISNUMBER( SEARCH( RIGHT(小韻資料表[[#This Row],[切語]],1), 切語下字資料表[切語下字]) ), 0)</f>
        <v>61</v>
      </c>
      <c r="O304" s="207" t="str" cm="1">
        <f t="array" ref="O304" xml:space="preserve"> INDEX(切語下字資料表[韻母], 小韻資料表[[#This Row],[下字表識別號]])</f>
        <v>齊開4</v>
      </c>
      <c r="P304" s="207" t="str" cm="1">
        <f t="array" ref="P304" xml:space="preserve"> INDEX(切語下字資料表[韻母拼音碼], 小韻資料表[[#This Row],[下字表識別號]])</f>
        <v>e</v>
      </c>
      <c r="Q304" s="210" t="str" cm="1">
        <f t="array" ref="Q304" xml:space="preserve"> INDEX(設定表!$C$19:$C$23, INT( LEFT(小韻資料表[[#This Row],[目次編碼]],1) ))</f>
        <v>平</v>
      </c>
      <c r="R304" s="210">
        <f xml:space="preserve">  INDEX(設定表!$C$8:$C$15, MATCH( (RIGHT(小韻資料表[[#This Row],[清濁]]) &amp; 小韻資料表[[#This Row],[調]]), 設定表!$B$8:$B$15, 0))</f>
        <v>1</v>
      </c>
      <c r="S304" s="205" t="s">
        <v>2450</v>
      </c>
      <c r="T304" s="205" t="s">
        <v>309</v>
      </c>
      <c r="U304" s="226" t="s">
        <v>309</v>
      </c>
      <c r="V304" s="147" t="s">
        <v>309</v>
      </c>
      <c r="X304" s="135"/>
      <c r="Y304" s="135"/>
      <c r="AA304" s="135"/>
      <c r="AB304" s="134"/>
      <c r="AC304" s="135"/>
      <c r="AD304" s="135"/>
      <c r="AH304" s="135"/>
      <c r="AI304" s="135"/>
    </row>
    <row r="305" spans="1:35" ht="126">
      <c r="A305" s="205">
        <v>301</v>
      </c>
      <c r="B305" s="206" t="s">
        <v>2451</v>
      </c>
      <c r="C305" s="207" t="str">
        <f xml:space="preserve"> _xlfn.CONCAT(小韻資料表[[#This Row],[聲母拼音碼]],小韻資料表[[#This Row],[韻母拼音碼]],小韻資料表[[#This Row],[調號]])</f>
        <v>te5</v>
      </c>
      <c r="D305" s="206" t="s">
        <v>2452</v>
      </c>
      <c r="E305" s="208" t="s">
        <v>459</v>
      </c>
      <c r="F305" s="205">
        <v>5</v>
      </c>
      <c r="G305" s="209" t="s">
        <v>2453</v>
      </c>
      <c r="H305" s="205">
        <f xml:space="preserve"> LEN(小韻資料表[[#This Row],[小韻字集]])</f>
        <v>72</v>
      </c>
      <c r="I305" s="205" cm="1">
        <f t="array" ref="I305" xml:space="preserve"> MATCH(TRUE, ISNUMBER( SEARCH( LEFT(小韻資料表[[#This Row],[切語]],1), 切語上字資料表[切語上字]) ), 0)</f>
        <v>7</v>
      </c>
      <c r="J305" s="210" t="str" cm="1">
        <f t="array" ref="J305" xml:space="preserve"> INDEX(切語上字資料表[聲母], 小韻資料表[[#This Row],[上字表識別號]])</f>
        <v>定</v>
      </c>
      <c r="K305" s="210" t="str" cm="1">
        <f t="array" ref="K305" xml:space="preserve"> INDEX(切語上字資料表[聲母拼音碼], 小韻資料表[[#This Row],[上字表識別號]])</f>
        <v>t</v>
      </c>
      <c r="L305" s="210" t="str" cm="1">
        <f t="array" ref="L305" xml:space="preserve"> INDEX(切語上字資料表[清濁], 小韻資料表[[#This Row],[上字表識別號]])</f>
        <v>全濁</v>
      </c>
      <c r="M305" s="223" cm="1">
        <f t="array" ref="M305" xml:space="preserve"> INDEX(切語上字資料表[發送收], 小韻資料表[[#This Row],[上字表識別號]])</f>
        <v>0</v>
      </c>
      <c r="N305" s="205" cm="1">
        <f t="array" ref="N305" xml:space="preserve"> MATCH(TRUE, ISNUMBER( SEARCH( RIGHT(小韻資料表[[#This Row],[切語]],1), 切語下字資料表[切語下字]) ), 0)</f>
        <v>61</v>
      </c>
      <c r="O305" s="207" t="str" cm="1">
        <f t="array" ref="O305" xml:space="preserve"> INDEX(切語下字資料表[韻母], 小韻資料表[[#This Row],[下字表識別號]])</f>
        <v>齊開4</v>
      </c>
      <c r="P305" s="207" t="str" cm="1">
        <f t="array" ref="P305" xml:space="preserve"> INDEX(切語下字資料表[韻母拼音碼], 小韻資料表[[#This Row],[下字表識別號]])</f>
        <v>e</v>
      </c>
      <c r="Q305" s="210" t="str" cm="1">
        <f t="array" ref="Q305" xml:space="preserve"> INDEX(設定表!$C$19:$C$23, INT( LEFT(小韻資料表[[#This Row],[目次編碼]],1) ))</f>
        <v>平</v>
      </c>
      <c r="R305" s="210">
        <f xml:space="preserve">  INDEX(設定表!$C$8:$C$15, MATCH( (RIGHT(小韻資料表[[#This Row],[清濁]]) &amp; 小韻資料表[[#This Row],[調]]), 設定表!$B$8:$B$15, 0))</f>
        <v>5</v>
      </c>
      <c r="S305" s="205" t="s">
        <v>2454</v>
      </c>
      <c r="T305" s="205" t="s">
        <v>2455</v>
      </c>
      <c r="U305" s="226" t="s">
        <v>309</v>
      </c>
      <c r="V305" s="146" t="s">
        <v>309</v>
      </c>
      <c r="X305" s="135"/>
      <c r="Y305" s="135"/>
      <c r="AA305" s="135"/>
      <c r="AB305" s="134"/>
      <c r="AC305" s="135"/>
      <c r="AD305" s="135"/>
      <c r="AH305" s="135"/>
      <c r="AI305" s="135"/>
    </row>
    <row r="306" spans="1:35" ht="31.5">
      <c r="A306" s="205">
        <v>302</v>
      </c>
      <c r="B306" s="206" t="s">
        <v>2456</v>
      </c>
      <c r="C306" s="207" t="str">
        <f xml:space="preserve"> _xlfn.CONCAT(小韻資料表[[#This Row],[聲母拼音碼]],小韻資料表[[#This Row],[韻母拼音碼]],小韻資料表[[#This Row],[調號]])</f>
        <v>pe1</v>
      </c>
      <c r="D306" s="206" t="s">
        <v>2457</v>
      </c>
      <c r="E306" s="208" t="s">
        <v>459</v>
      </c>
      <c r="F306" s="205">
        <v>6</v>
      </c>
      <c r="G306" s="209" t="s">
        <v>2458</v>
      </c>
      <c r="H306" s="205">
        <f xml:space="preserve"> LEN(小韻資料表[[#This Row],[小韻字集]])</f>
        <v>20</v>
      </c>
      <c r="I306" s="205" cm="1">
        <f t="array" ref="I306" xml:space="preserve"> MATCH(TRUE, ISNUMBER( SEARCH( LEFT(小韻資料表[[#This Row],[切語]],1), 切語上字資料表[切語上字]) ), 0)</f>
        <v>13</v>
      </c>
      <c r="J306" s="210" t="str" cm="1">
        <f t="array" ref="J306" xml:space="preserve"> INDEX(切語上字資料表[聲母], 小韻資料表[[#This Row],[上字表識別號]])</f>
        <v>幫</v>
      </c>
      <c r="K306" s="210" t="str" cm="1">
        <f t="array" ref="K306" xml:space="preserve"> INDEX(切語上字資料表[聲母拼音碼], 小韻資料表[[#This Row],[上字表識別號]])</f>
        <v>p</v>
      </c>
      <c r="L306" s="210" t="str" cm="1">
        <f t="array" ref="L306" xml:space="preserve"> INDEX(切語上字資料表[清濁], 小韻資料表[[#This Row],[上字表識別號]])</f>
        <v>全清</v>
      </c>
      <c r="M306" s="223" t="str" cm="1">
        <f t="array" ref="M306" xml:space="preserve"> INDEX(切語上字資料表[發送收], 小韻資料表[[#This Row],[上字表識別號]])</f>
        <v>發聲</v>
      </c>
      <c r="N306" s="205" cm="1">
        <f t="array" ref="N306" xml:space="preserve"> MATCH(TRUE, ISNUMBER( SEARCH( RIGHT(小韻資料表[[#This Row],[切語]],1), 切語下字資料表[切語下字]) ), 0)</f>
        <v>61</v>
      </c>
      <c r="O306" s="207" t="str" cm="1">
        <f t="array" ref="O306" xml:space="preserve"> INDEX(切語下字資料表[韻母], 小韻資料表[[#This Row],[下字表識別號]])</f>
        <v>齊開4</v>
      </c>
      <c r="P306" s="207" t="str" cm="1">
        <f t="array" ref="P306" xml:space="preserve"> INDEX(切語下字資料表[韻母拼音碼], 小韻資料表[[#This Row],[下字表識別號]])</f>
        <v>e</v>
      </c>
      <c r="Q306" s="210" t="str" cm="1">
        <f t="array" ref="Q306" xml:space="preserve"> INDEX(設定表!$C$19:$C$23, INT( LEFT(小韻資料表[[#This Row],[目次編碼]],1) ))</f>
        <v>平</v>
      </c>
      <c r="R306" s="210">
        <f xml:space="preserve">  INDEX(設定表!$C$8:$C$15, MATCH( (RIGHT(小韻資料表[[#This Row],[清濁]]) &amp; 小韻資料表[[#This Row],[調]]), 設定表!$B$8:$B$15, 0))</f>
        <v>1</v>
      </c>
      <c r="S306" s="205" t="s">
        <v>309</v>
      </c>
      <c r="T306" s="205" t="s">
        <v>309</v>
      </c>
      <c r="U306" s="226" t="s">
        <v>309</v>
      </c>
      <c r="V306" s="147" t="s">
        <v>309</v>
      </c>
      <c r="X306" s="135"/>
      <c r="Y306" s="135"/>
      <c r="AA306" s="135"/>
      <c r="AB306" s="134"/>
      <c r="AC306" s="135"/>
      <c r="AD306" s="135"/>
      <c r="AH306" s="135"/>
      <c r="AI306" s="135"/>
    </row>
    <row r="307" spans="1:35" ht="31.5">
      <c r="A307" s="205">
        <v>303</v>
      </c>
      <c r="B307" s="206" t="s">
        <v>2459</v>
      </c>
      <c r="C307" s="207" t="str">
        <f xml:space="preserve"> _xlfn.CONCAT(小韻資料表[[#This Row],[聲母拼音碼]],小韻資料表[[#This Row],[韻母拼音碼]],小韻資料表[[#This Row],[調號]])</f>
        <v>ke1</v>
      </c>
      <c r="D307" s="206" t="s">
        <v>2460</v>
      </c>
      <c r="E307" s="208" t="s">
        <v>459</v>
      </c>
      <c r="F307" s="205">
        <v>7</v>
      </c>
      <c r="G307" s="209" t="s">
        <v>2461</v>
      </c>
      <c r="H307" s="205">
        <f xml:space="preserve"> LEN(小韻資料表[[#This Row],[小韻字集]])</f>
        <v>12</v>
      </c>
      <c r="I307" s="205" cm="1">
        <f t="array" ref="I307" xml:space="preserve"> MATCH(TRUE, ISNUMBER( SEARCH( LEFT(小韻資料表[[#This Row],[切語]],1), 切語上字資料表[切語上字]) ), 0)</f>
        <v>1</v>
      </c>
      <c r="J307" s="210" t="str" cm="1">
        <f t="array" ref="J307" xml:space="preserve"> INDEX(切語上字資料表[聲母], 小韻資料表[[#This Row],[上字表識別號]])</f>
        <v>見</v>
      </c>
      <c r="K307" s="210" t="str" cm="1">
        <f t="array" ref="K307" xml:space="preserve"> INDEX(切語上字資料表[聲母拼音碼], 小韻資料表[[#This Row],[上字表識別號]])</f>
        <v>k</v>
      </c>
      <c r="L307" s="210" t="str" cm="1">
        <f t="array" ref="L307" xml:space="preserve"> INDEX(切語上字資料表[清濁], 小韻資料表[[#This Row],[上字表識別號]])</f>
        <v>全清</v>
      </c>
      <c r="M307" s="223" t="str" cm="1">
        <f t="array" ref="M307" xml:space="preserve"> INDEX(切語上字資料表[發送收], 小韻資料表[[#This Row],[上字表識別號]])</f>
        <v>發聲</v>
      </c>
      <c r="N307" s="205" cm="1">
        <f t="array" ref="N307" xml:space="preserve"> MATCH(TRUE, ISNUMBER( SEARCH( RIGHT(小韻資料表[[#This Row],[切語]],1), 切語下字資料表[切語下字]) ), 0)</f>
        <v>61</v>
      </c>
      <c r="O307" s="207" t="str" cm="1">
        <f t="array" ref="O307" xml:space="preserve"> INDEX(切語下字資料表[韻母], 小韻資料表[[#This Row],[下字表識別號]])</f>
        <v>齊開4</v>
      </c>
      <c r="P307" s="207" t="str" cm="1">
        <f t="array" ref="P307" xml:space="preserve"> INDEX(切語下字資料表[韻母拼音碼], 小韻資料表[[#This Row],[下字表識別號]])</f>
        <v>e</v>
      </c>
      <c r="Q307" s="210" t="str" cm="1">
        <f t="array" ref="Q307" xml:space="preserve"> INDEX(設定表!$C$19:$C$23, INT( LEFT(小韻資料表[[#This Row],[目次編碼]],1) ))</f>
        <v>平</v>
      </c>
      <c r="R307" s="210">
        <f xml:space="preserve">  INDEX(設定表!$C$8:$C$15, MATCH( (RIGHT(小韻資料表[[#This Row],[清濁]]) &amp; 小韻資料表[[#This Row],[調]]), 設定表!$B$8:$B$15, 0))</f>
        <v>1</v>
      </c>
      <c r="S307" s="205" t="s">
        <v>309</v>
      </c>
      <c r="T307" s="205" t="s">
        <v>309</v>
      </c>
      <c r="U307" s="226" t="s">
        <v>2462</v>
      </c>
      <c r="V307" s="146" t="s">
        <v>309</v>
      </c>
      <c r="X307" s="135"/>
      <c r="Y307" s="135"/>
      <c r="AA307" s="135"/>
      <c r="AB307" s="134"/>
      <c r="AC307" s="135"/>
      <c r="AD307" s="135"/>
      <c r="AH307" s="135"/>
      <c r="AI307" s="135"/>
    </row>
    <row r="308" spans="1:35" ht="63">
      <c r="A308" s="205">
        <v>304</v>
      </c>
      <c r="B308" s="206" t="s">
        <v>2463</v>
      </c>
      <c r="C308" s="207" t="str">
        <f xml:space="preserve"> _xlfn.CONCAT(小韻資料表[[#This Row],[聲母拼音碼]],小韻資料表[[#This Row],[韻母拼音碼]],小韻資料表[[#This Row],[調號]])</f>
        <v>he5</v>
      </c>
      <c r="D308" s="206" t="s">
        <v>2464</v>
      </c>
      <c r="E308" s="208" t="s">
        <v>459</v>
      </c>
      <c r="F308" s="205">
        <v>8</v>
      </c>
      <c r="G308" s="209" t="s">
        <v>2465</v>
      </c>
      <c r="H308" s="205">
        <f xml:space="preserve"> LEN(小韻資料表[[#This Row],[小韻字集]])</f>
        <v>20</v>
      </c>
      <c r="I308" s="205" cm="1">
        <f t="array" ref="I308" xml:space="preserve"> MATCH(TRUE, ISNUMBER( SEARCH( LEFT(小韻資料表[[#This Row],[切語]],1), 切語上字資料表[切語上字]) ), 0)</f>
        <v>37</v>
      </c>
      <c r="J308" s="210" t="str" cm="1">
        <f t="array" ref="J308" xml:space="preserve"> INDEX(切語上字資料表[聲母], 小韻資料表[[#This Row],[上字表識別號]])</f>
        <v>匣</v>
      </c>
      <c r="K308" s="210" t="str" cm="1">
        <f t="array" ref="K308" xml:space="preserve"> INDEX(切語上字資料表[聲母拼音碼], 小韻資料表[[#This Row],[上字表識別號]])</f>
        <v>h</v>
      </c>
      <c r="L308" s="210" t="str" cm="1">
        <f t="array" ref="L308" xml:space="preserve"> INDEX(切語上字資料表[清濁], 小韻資料表[[#This Row],[上字表識別號]])</f>
        <v>全濁</v>
      </c>
      <c r="M308" s="223" t="str" cm="1">
        <f t="array" ref="M308" xml:space="preserve"> INDEX(切語上字資料表[發送收], 小韻資料表[[#This Row],[上字表識別號]])</f>
        <v>送氣</v>
      </c>
      <c r="N308" s="205" cm="1">
        <f t="array" ref="N308" xml:space="preserve"> MATCH(TRUE, ISNUMBER( SEARCH( RIGHT(小韻資料表[[#This Row],[切語]],1), 切語下字資料表[切語下字]) ), 0)</f>
        <v>61</v>
      </c>
      <c r="O308" s="207" t="str" cm="1">
        <f t="array" ref="O308" xml:space="preserve"> INDEX(切語下字資料表[韻母], 小韻資料表[[#This Row],[下字表識別號]])</f>
        <v>齊開4</v>
      </c>
      <c r="P308" s="207" t="str" cm="1">
        <f t="array" ref="P308" xml:space="preserve"> INDEX(切語下字資料表[韻母拼音碼], 小韻資料表[[#This Row],[下字表識別號]])</f>
        <v>e</v>
      </c>
      <c r="Q308" s="210" t="str" cm="1">
        <f t="array" ref="Q308" xml:space="preserve"> INDEX(設定表!$C$19:$C$23, INT( LEFT(小韻資料表[[#This Row],[目次編碼]],1) ))</f>
        <v>平</v>
      </c>
      <c r="R308" s="210">
        <f xml:space="preserve">  INDEX(設定表!$C$8:$C$15, MATCH( (RIGHT(小韻資料表[[#This Row],[清濁]]) &amp; 小韻資料表[[#This Row],[調]]), 設定表!$B$8:$B$15, 0))</f>
        <v>5</v>
      </c>
      <c r="S308" s="205" t="s">
        <v>309</v>
      </c>
      <c r="T308" s="205" t="s">
        <v>309</v>
      </c>
      <c r="U308" s="226" t="s">
        <v>309</v>
      </c>
      <c r="V308" s="147" t="s">
        <v>309</v>
      </c>
      <c r="X308" s="135"/>
      <c r="Y308" s="135"/>
      <c r="AA308" s="135"/>
      <c r="AB308" s="134"/>
      <c r="AC308" s="135"/>
      <c r="AD308" s="135"/>
      <c r="AH308" s="135"/>
      <c r="AI308" s="135"/>
    </row>
    <row r="309" spans="1:35" ht="31.5">
      <c r="A309" s="205">
        <v>305</v>
      </c>
      <c r="B309" s="206" t="s">
        <v>2466</v>
      </c>
      <c r="C309" s="207" t="str">
        <f xml:space="preserve"> _xlfn.CONCAT(小韻資料表[[#This Row],[聲母拼音碼]],小韻資料表[[#This Row],[韻母拼音碼]],小韻資料表[[#This Row],[調號]])</f>
        <v>Øe1</v>
      </c>
      <c r="D309" s="206" t="s">
        <v>2467</v>
      </c>
      <c r="E309" s="208" t="s">
        <v>459</v>
      </c>
      <c r="F309" s="205">
        <v>9</v>
      </c>
      <c r="G309" s="209" t="s">
        <v>2468</v>
      </c>
      <c r="H309" s="205">
        <f xml:space="preserve"> LEN(小韻資料表[[#This Row],[小韻字集]])</f>
        <v>15</v>
      </c>
      <c r="I309" s="205" cm="1">
        <f t="array" ref="I309" xml:space="preserve"> MATCH(TRUE, ISNUMBER( SEARCH( LEFT(小韻資料表[[#This Row],[切語]],1), 切語上字資料表[切語上字]) ), 0)</f>
        <v>35</v>
      </c>
      <c r="J309" s="210" t="str" cm="1">
        <f t="array" ref="J309" xml:space="preserve"> INDEX(切語上字資料表[聲母], 小韻資料表[[#This Row],[上字表識別號]])</f>
        <v>影</v>
      </c>
      <c r="K309" s="210" t="str" cm="1">
        <f t="array" ref="K309" xml:space="preserve"> INDEX(切語上字資料表[聲母拼音碼], 小韻資料表[[#This Row],[上字表識別號]])</f>
        <v>Ø</v>
      </c>
      <c r="L309" s="210" t="str" cm="1">
        <f t="array" ref="L309" xml:space="preserve"> INDEX(切語上字資料表[清濁], 小韻資料表[[#This Row],[上字表識別號]])</f>
        <v>全清</v>
      </c>
      <c r="M309" s="223" t="str" cm="1">
        <f t="array" ref="M309" xml:space="preserve"> INDEX(切語上字資料表[發送收], 小韻資料表[[#This Row],[上字表識別號]])</f>
        <v>發聲</v>
      </c>
      <c r="N309" s="205" cm="1">
        <f t="array" ref="N309" xml:space="preserve"> MATCH(TRUE, ISNUMBER( SEARCH( RIGHT(小韻資料表[[#This Row],[切語]],1), 切語下字資料表[切語下字]) ), 0)</f>
        <v>61</v>
      </c>
      <c r="O309" s="207" t="str" cm="1">
        <f t="array" ref="O309" xml:space="preserve"> INDEX(切語下字資料表[韻母], 小韻資料表[[#This Row],[下字表識別號]])</f>
        <v>齊開4</v>
      </c>
      <c r="P309" s="207" t="str" cm="1">
        <f t="array" ref="P309" xml:space="preserve"> INDEX(切語下字資料表[韻母拼音碼], 小韻資料表[[#This Row],[下字表識別號]])</f>
        <v>e</v>
      </c>
      <c r="Q309" s="210" t="str" cm="1">
        <f t="array" ref="Q309" xml:space="preserve"> INDEX(設定表!$C$19:$C$23, INT( LEFT(小韻資料表[[#This Row],[目次編碼]],1) ))</f>
        <v>平</v>
      </c>
      <c r="R309" s="210">
        <f xml:space="preserve">  INDEX(設定表!$C$8:$C$15, MATCH( (RIGHT(小韻資料表[[#This Row],[清濁]]) &amp; 小韻資料表[[#This Row],[調]]), 設定表!$B$8:$B$15, 0))</f>
        <v>1</v>
      </c>
      <c r="S309" s="205" t="s">
        <v>309</v>
      </c>
      <c r="T309" s="205" t="s">
        <v>309</v>
      </c>
      <c r="U309" s="226" t="s">
        <v>309</v>
      </c>
      <c r="V309" s="146" t="s">
        <v>309</v>
      </c>
      <c r="X309" s="135"/>
      <c r="Y309" s="135"/>
      <c r="AA309" s="135"/>
      <c r="AB309" s="134"/>
      <c r="AC309" s="135"/>
      <c r="AD309" s="135"/>
      <c r="AH309" s="135"/>
      <c r="AI309" s="135"/>
    </row>
    <row r="310" spans="1:35" ht="63">
      <c r="A310" s="205">
        <v>306</v>
      </c>
      <c r="B310" s="206" t="s">
        <v>2469</v>
      </c>
      <c r="C310" s="207" t="str">
        <f xml:space="preserve"> _xlfn.CONCAT(小韻資料表[[#This Row],[聲母拼音碼]],小韻資料表[[#This Row],[韻母拼音碼]],小韻資料表[[#This Row],[調號]])</f>
        <v>ge5</v>
      </c>
      <c r="D310" s="206" t="s">
        <v>2470</v>
      </c>
      <c r="E310" s="208" t="s">
        <v>459</v>
      </c>
      <c r="F310" s="205">
        <v>10</v>
      </c>
      <c r="G310" s="209" t="s">
        <v>2471</v>
      </c>
      <c r="H310" s="205">
        <f xml:space="preserve"> LEN(小韻資料表[[#This Row],[小韻字集]])</f>
        <v>20</v>
      </c>
      <c r="I310" s="205" cm="1">
        <f t="array" ref="I310" xml:space="preserve"> MATCH(TRUE, ISNUMBER( SEARCH( LEFT(小韻資料表[[#This Row],[切語]],1), 切語上字資料表[切語上字]) ), 0)</f>
        <v>4</v>
      </c>
      <c r="J310" s="210" t="str" cm="1">
        <f t="array" ref="J310" xml:space="preserve"> INDEX(切語上字資料表[聲母], 小韻資料表[[#This Row],[上字表識別號]])</f>
        <v>疑</v>
      </c>
      <c r="K310" s="210" t="str" cm="1">
        <f t="array" ref="K310" xml:space="preserve"> INDEX(切語上字資料表[聲母拼音碼], 小韻資料表[[#This Row],[上字表識別號]])</f>
        <v>g</v>
      </c>
      <c r="L310" s="210" t="str" cm="1">
        <f t="array" ref="L310" xml:space="preserve"> INDEX(切語上字資料表[清濁], 小韻資料表[[#This Row],[上字表識別號]])</f>
        <v>次濁</v>
      </c>
      <c r="M310" s="223" t="str" cm="1">
        <f t="array" ref="M310" xml:space="preserve"> INDEX(切語上字資料表[發送收], 小韻資料表[[#This Row],[上字表識別號]])</f>
        <v>收聲</v>
      </c>
      <c r="N310" s="205" cm="1">
        <f t="array" ref="N310" xml:space="preserve"> MATCH(TRUE, ISNUMBER( SEARCH( RIGHT(小韻資料表[[#This Row],[切語]],1), 切語下字資料表[切語下字]) ), 0)</f>
        <v>61</v>
      </c>
      <c r="O310" s="207" t="str" cm="1">
        <f t="array" ref="O310" xml:space="preserve"> INDEX(切語下字資料表[韻母], 小韻資料表[[#This Row],[下字表識別號]])</f>
        <v>齊開4</v>
      </c>
      <c r="P310" s="207" t="str" cm="1">
        <f t="array" ref="P310" xml:space="preserve"> INDEX(切語下字資料表[韻母拼音碼], 小韻資料表[[#This Row],[下字表識別號]])</f>
        <v>e</v>
      </c>
      <c r="Q310" s="210" t="str" cm="1">
        <f t="array" ref="Q310" xml:space="preserve"> INDEX(設定表!$C$19:$C$23, INT( LEFT(小韻資料表[[#This Row],[目次編碼]],1) ))</f>
        <v>平</v>
      </c>
      <c r="R310" s="210">
        <f xml:space="preserve">  INDEX(設定表!$C$8:$C$15, MATCH( (RIGHT(小韻資料表[[#This Row],[清濁]]) &amp; 小韻資料表[[#This Row],[調]]), 設定表!$B$8:$B$15, 0))</f>
        <v>5</v>
      </c>
      <c r="S310" s="205" t="s">
        <v>309</v>
      </c>
      <c r="T310" s="205" t="s">
        <v>309</v>
      </c>
      <c r="U310" s="226" t="s">
        <v>309</v>
      </c>
      <c r="V310" s="147" t="s">
        <v>309</v>
      </c>
      <c r="X310" s="135"/>
      <c r="Y310" s="135"/>
      <c r="AA310" s="135"/>
      <c r="AB310" s="134"/>
      <c r="AC310" s="135"/>
      <c r="AD310" s="135"/>
      <c r="AH310" s="135"/>
      <c r="AI310" s="135"/>
    </row>
    <row r="311" spans="1:35" ht="31.5">
      <c r="A311" s="205">
        <v>307</v>
      </c>
      <c r="B311" s="206" t="s">
        <v>2472</v>
      </c>
      <c r="C311" s="207" t="str">
        <f xml:space="preserve"> _xlfn.CONCAT(小韻資料表[[#This Row],[聲母拼音碼]],小韻資料表[[#This Row],[韻母拼音碼]],小韻資料表[[#This Row],[調號]])</f>
        <v>he1</v>
      </c>
      <c r="D311" s="206" t="s">
        <v>2473</v>
      </c>
      <c r="E311" s="208" t="s">
        <v>459</v>
      </c>
      <c r="F311" s="205">
        <v>11</v>
      </c>
      <c r="G311" s="209" t="s">
        <v>2474</v>
      </c>
      <c r="H311" s="205">
        <f xml:space="preserve"> LEN(小韻資料表[[#This Row],[小韻字集]])</f>
        <v>7</v>
      </c>
      <c r="I311" s="205" cm="1">
        <f t="array" ref="I311" xml:space="preserve"> MATCH(TRUE, ISNUMBER( SEARCH( LEFT(小韻資料表[[#This Row],[切語]],1), 切語上字資料表[切語上字]) ), 0)</f>
        <v>36</v>
      </c>
      <c r="J311" s="210" t="str" cm="1">
        <f t="array" ref="J311" xml:space="preserve"> INDEX(切語上字資料表[聲母], 小韻資料表[[#This Row],[上字表識別號]])</f>
        <v>曉</v>
      </c>
      <c r="K311" s="210" t="str" cm="1">
        <f t="array" ref="K311" xml:space="preserve"> INDEX(切語上字資料表[聲母拼音碼], 小韻資料表[[#This Row],[上字表識別號]])</f>
        <v>h</v>
      </c>
      <c r="L311" s="210" t="str" cm="1">
        <f t="array" ref="L311" xml:space="preserve"> INDEX(切語上字資料表[清濁], 小韻資料表[[#This Row],[上字表識別號]])</f>
        <v>次清</v>
      </c>
      <c r="M311" s="223" t="str" cm="1">
        <f t="array" ref="M311" xml:space="preserve"> INDEX(切語上字資料表[發送收], 小韻資料表[[#This Row],[上字表識別號]])</f>
        <v>送氣</v>
      </c>
      <c r="N311" s="205" cm="1">
        <f t="array" ref="N311" xml:space="preserve"> MATCH(TRUE, ISNUMBER( SEARCH( RIGHT(小韻資料表[[#This Row],[切語]],1), 切語下字資料表[切語下字]) ), 0)</f>
        <v>61</v>
      </c>
      <c r="O311" s="207" t="str" cm="1">
        <f t="array" ref="O311" xml:space="preserve"> INDEX(切語下字資料表[韻母], 小韻資料表[[#This Row],[下字表識別號]])</f>
        <v>齊開4</v>
      </c>
      <c r="P311" s="207" t="str" cm="1">
        <f t="array" ref="P311" xml:space="preserve"> INDEX(切語下字資料表[韻母拼音碼], 小韻資料表[[#This Row],[下字表識別號]])</f>
        <v>e</v>
      </c>
      <c r="Q311" s="210" t="str" cm="1">
        <f t="array" ref="Q311" xml:space="preserve"> INDEX(設定表!$C$19:$C$23, INT( LEFT(小韻資料表[[#This Row],[目次編碼]],1) ))</f>
        <v>平</v>
      </c>
      <c r="R311" s="210">
        <f xml:space="preserve">  INDEX(設定表!$C$8:$C$15, MATCH( (RIGHT(小韻資料表[[#This Row],[清濁]]) &amp; 小韻資料表[[#This Row],[調]]), 設定表!$B$8:$B$15, 0))</f>
        <v>1</v>
      </c>
      <c r="S311" s="205" t="s">
        <v>309</v>
      </c>
      <c r="T311" s="205" t="s">
        <v>309</v>
      </c>
      <c r="U311" s="226" t="s">
        <v>309</v>
      </c>
      <c r="V311" s="146" t="s">
        <v>309</v>
      </c>
      <c r="X311" s="135"/>
      <c r="Y311" s="135"/>
      <c r="AA311" s="135"/>
      <c r="AB311" s="134"/>
      <c r="AC311" s="135"/>
      <c r="AD311" s="135"/>
      <c r="AH311" s="135"/>
      <c r="AI311" s="135"/>
    </row>
    <row r="312" spans="1:35" ht="31.5">
      <c r="A312" s="205">
        <v>308</v>
      </c>
      <c r="B312" s="206" t="s">
        <v>2475</v>
      </c>
      <c r="C312" s="207" t="str">
        <f xml:space="preserve"> _xlfn.CONCAT(小韻資料表[[#This Row],[聲母拼音碼]],小韻資料表[[#This Row],[韻母拼音碼]],小韻資料表[[#This Row],[調號]])</f>
        <v>se1</v>
      </c>
      <c r="D312" s="206" t="s">
        <v>2476</v>
      </c>
      <c r="E312" s="208" t="s">
        <v>459</v>
      </c>
      <c r="F312" s="205">
        <v>12</v>
      </c>
      <c r="G312" s="209" t="s">
        <v>2477</v>
      </c>
      <c r="H312" s="205">
        <f xml:space="preserve"> LEN(小韻資料表[[#This Row],[小韻字集]])</f>
        <v>20</v>
      </c>
      <c r="I312" s="205" cm="1">
        <f t="array" ref="I312" xml:space="preserve"> MATCH(TRUE, ISNUMBER( SEARCH( LEFT(小韻資料表[[#This Row],[切語]],1), 切語上字資料表[切語上字]) ), 0)</f>
        <v>24</v>
      </c>
      <c r="J312" s="210" t="str" cm="1">
        <f t="array" ref="J312" xml:space="preserve"> INDEX(切語上字資料表[聲母], 小韻資料表[[#This Row],[上字表識別號]])</f>
        <v>心</v>
      </c>
      <c r="K312" s="210" t="str" cm="1">
        <f t="array" ref="K312" xml:space="preserve"> INDEX(切語上字資料表[聲母拼音碼], 小韻資料表[[#This Row],[上字表識別號]])</f>
        <v>s</v>
      </c>
      <c r="L312" s="210" t="str" cm="1">
        <f t="array" ref="L312" xml:space="preserve"> INDEX(切語上字資料表[清濁], 小韻資料表[[#This Row],[上字表識別號]])</f>
        <v>全清</v>
      </c>
      <c r="M312" s="223" t="str" cm="1">
        <f t="array" ref="M312" xml:space="preserve"> INDEX(切語上字資料表[發送收], 小韻資料表[[#This Row],[上字表識別號]])</f>
        <v>送氣</v>
      </c>
      <c r="N312" s="205" cm="1">
        <f t="array" ref="N312" xml:space="preserve"> MATCH(TRUE, ISNUMBER( SEARCH( RIGHT(小韻資料表[[#This Row],[切語]],1), 切語下字資料表[切語下字]) ), 0)</f>
        <v>61</v>
      </c>
      <c r="O312" s="207" t="str" cm="1">
        <f t="array" ref="O312" xml:space="preserve"> INDEX(切語下字資料表[韻母], 小韻資料表[[#This Row],[下字表識別號]])</f>
        <v>齊開4</v>
      </c>
      <c r="P312" s="207" t="str" cm="1">
        <f t="array" ref="P312" xml:space="preserve"> INDEX(切語下字資料表[韻母拼音碼], 小韻資料表[[#This Row],[下字表識別號]])</f>
        <v>e</v>
      </c>
      <c r="Q312" s="210" t="str" cm="1">
        <f t="array" ref="Q312" xml:space="preserve"> INDEX(設定表!$C$19:$C$23, INT( LEFT(小韻資料表[[#This Row],[目次編碼]],1) ))</f>
        <v>平</v>
      </c>
      <c r="R312" s="210">
        <f xml:space="preserve">  INDEX(設定表!$C$8:$C$15, MATCH( (RIGHT(小韻資料表[[#This Row],[清濁]]) &amp; 小韻資料表[[#This Row],[調]]), 設定表!$B$8:$B$15, 0))</f>
        <v>1</v>
      </c>
      <c r="S312" s="205" t="s">
        <v>2478</v>
      </c>
      <c r="T312" s="205" t="s">
        <v>309</v>
      </c>
      <c r="U312" s="226" t="s">
        <v>2479</v>
      </c>
      <c r="V312" s="147" t="s">
        <v>309</v>
      </c>
      <c r="X312" s="135"/>
      <c r="Y312" s="135"/>
      <c r="AA312" s="135"/>
      <c r="AB312" s="134"/>
      <c r="AC312" s="135"/>
      <c r="AD312" s="135"/>
      <c r="AH312" s="135"/>
      <c r="AI312" s="135"/>
    </row>
    <row r="313" spans="1:35" ht="31.5">
      <c r="A313" s="205">
        <v>309</v>
      </c>
      <c r="B313" s="206" t="s">
        <v>2480</v>
      </c>
      <c r="C313" s="207" t="str">
        <f xml:space="preserve"> _xlfn.CONCAT(小韻資料表[[#This Row],[聲母拼音碼]],小韻資料表[[#This Row],[韻母拼音碼]],小韻資料表[[#This Row],[調號]])</f>
        <v>the1</v>
      </c>
      <c r="D313" s="206" t="s">
        <v>2481</v>
      </c>
      <c r="E313" s="208" t="s">
        <v>459</v>
      </c>
      <c r="F313" s="205">
        <v>13</v>
      </c>
      <c r="G313" s="209" t="s">
        <v>2482</v>
      </c>
      <c r="H313" s="205">
        <f xml:space="preserve"> LEN(小韻資料表[[#This Row],[小韻字集]])</f>
        <v>12</v>
      </c>
      <c r="I313" s="205" cm="1">
        <f t="array" ref="I313" xml:space="preserve"> MATCH(TRUE, ISNUMBER( SEARCH( LEFT(小韻資料表[[#This Row],[切語]],1), 切語上字資料表[切語上字]) ), 0)</f>
        <v>6</v>
      </c>
      <c r="J313" s="210" t="str" cm="1">
        <f t="array" ref="J313" xml:space="preserve"> INDEX(切語上字資料表[聲母], 小韻資料表[[#This Row],[上字表識別號]])</f>
        <v>透</v>
      </c>
      <c r="K313" s="210" t="str" cm="1">
        <f t="array" ref="K313" xml:space="preserve"> INDEX(切語上字資料表[聲母拼音碼], 小韻資料表[[#This Row],[上字表識別號]])</f>
        <v>th</v>
      </c>
      <c r="L313" s="210" t="str" cm="1">
        <f t="array" ref="L313" xml:space="preserve"> INDEX(切語上字資料表[清濁], 小韻資料表[[#This Row],[上字表識別號]])</f>
        <v>次清</v>
      </c>
      <c r="M313" s="223" t="str" cm="1">
        <f t="array" ref="M313" xml:space="preserve"> INDEX(切語上字資料表[發送收], 小韻資料表[[#This Row],[上字表識別號]])</f>
        <v>送氣</v>
      </c>
      <c r="N313" s="205" cm="1">
        <f t="array" ref="N313" xml:space="preserve"> MATCH(TRUE, ISNUMBER( SEARCH( RIGHT(小韻資料表[[#This Row],[切語]],1), 切語下字資料表[切語下字]) ), 0)</f>
        <v>61</v>
      </c>
      <c r="O313" s="207" t="str" cm="1">
        <f t="array" ref="O313" xml:space="preserve"> INDEX(切語下字資料表[韻母], 小韻資料表[[#This Row],[下字表識別號]])</f>
        <v>齊開4</v>
      </c>
      <c r="P313" s="207" t="str" cm="1">
        <f t="array" ref="P313" xml:space="preserve"> INDEX(切語下字資料表[韻母拼音碼], 小韻資料表[[#This Row],[下字表識別號]])</f>
        <v>e</v>
      </c>
      <c r="Q313" s="210" t="str" cm="1">
        <f t="array" ref="Q313" xml:space="preserve"> INDEX(設定表!$C$19:$C$23, INT( LEFT(小韻資料表[[#This Row],[目次編碼]],1) ))</f>
        <v>平</v>
      </c>
      <c r="R313" s="210">
        <f xml:space="preserve">  INDEX(設定表!$C$8:$C$15, MATCH( (RIGHT(小韻資料表[[#This Row],[清濁]]) &amp; 小韻資料表[[#This Row],[調]]), 設定表!$B$8:$B$15, 0))</f>
        <v>1</v>
      </c>
      <c r="S313" s="205" t="s">
        <v>309</v>
      </c>
      <c r="T313" s="205" t="s">
        <v>309</v>
      </c>
      <c r="U313" s="226" t="s">
        <v>309</v>
      </c>
      <c r="V313" s="146" t="s">
        <v>309</v>
      </c>
      <c r="X313" s="135"/>
      <c r="Y313" s="135"/>
      <c r="AA313" s="135"/>
      <c r="AB313" s="134"/>
      <c r="AC313" s="135"/>
      <c r="AD313" s="135"/>
      <c r="AH313" s="135"/>
      <c r="AI313" s="135"/>
    </row>
    <row r="314" spans="1:35" ht="31.5">
      <c r="A314" s="205">
        <v>310</v>
      </c>
      <c r="B314" s="206" t="s">
        <v>2483</v>
      </c>
      <c r="C314" s="207" t="str">
        <f xml:space="preserve"> _xlfn.CONCAT(小韻資料表[[#This Row],[聲母拼音碼]],小韻資料表[[#This Row],[韻母拼音碼]],小韻資料表[[#This Row],[調號]])</f>
        <v>pe5</v>
      </c>
      <c r="D314" s="206" t="s">
        <v>2484</v>
      </c>
      <c r="E314" s="208" t="s">
        <v>459</v>
      </c>
      <c r="F314" s="205">
        <v>14</v>
      </c>
      <c r="G314" s="209" t="s">
        <v>2485</v>
      </c>
      <c r="H314" s="205">
        <f xml:space="preserve"> LEN(小韻資料表[[#This Row],[小韻字集]])</f>
        <v>7</v>
      </c>
      <c r="I314" s="205" cm="1">
        <f t="array" ref="I314" xml:space="preserve"> MATCH(TRUE, ISNUMBER( SEARCH( LEFT(小韻資料表[[#This Row],[切語]],1), 切語上字資料表[切語上字]) ), 0)</f>
        <v>15</v>
      </c>
      <c r="J314" s="210" t="str" cm="1">
        <f t="array" ref="J314" xml:space="preserve"> INDEX(切語上字資料表[聲母], 小韻資料表[[#This Row],[上字表識別號]])</f>
        <v>並</v>
      </c>
      <c r="K314" s="210" t="str" cm="1">
        <f t="array" ref="K314" xml:space="preserve"> INDEX(切語上字資料表[聲母拼音碼], 小韻資料表[[#This Row],[上字表識別號]])</f>
        <v>p</v>
      </c>
      <c r="L314" s="210" t="str" cm="1">
        <f t="array" ref="L314" xml:space="preserve"> INDEX(切語上字資料表[清濁], 小韻資料表[[#This Row],[上字表識別號]])</f>
        <v>全濁</v>
      </c>
      <c r="M314" s="223" cm="1">
        <f t="array" ref="M314" xml:space="preserve"> INDEX(切語上字資料表[發送收], 小韻資料表[[#This Row],[上字表識別號]])</f>
        <v>0</v>
      </c>
      <c r="N314" s="205" cm="1">
        <f t="array" ref="N314" xml:space="preserve"> MATCH(TRUE, ISNUMBER( SEARCH( RIGHT(小韻資料表[[#This Row],[切語]],1), 切語下字資料表[切語下字]) ), 0)</f>
        <v>61</v>
      </c>
      <c r="O314" s="207" t="str" cm="1">
        <f t="array" ref="O314" xml:space="preserve"> INDEX(切語下字資料表[韻母], 小韻資料表[[#This Row],[下字表識別號]])</f>
        <v>齊開4</v>
      </c>
      <c r="P314" s="207" t="str" cm="1">
        <f t="array" ref="P314" xml:space="preserve"> INDEX(切語下字資料表[韻母拼音碼], 小韻資料表[[#This Row],[下字表識別號]])</f>
        <v>e</v>
      </c>
      <c r="Q314" s="210" t="str" cm="1">
        <f t="array" ref="Q314" xml:space="preserve"> INDEX(設定表!$C$19:$C$23, INT( LEFT(小韻資料表[[#This Row],[目次編碼]],1) ))</f>
        <v>平</v>
      </c>
      <c r="R314" s="210">
        <f xml:space="preserve">  INDEX(設定表!$C$8:$C$15, MATCH( (RIGHT(小韻資料表[[#This Row],[清濁]]) &amp; 小韻資料表[[#This Row],[調]]), 設定表!$B$8:$B$15, 0))</f>
        <v>5</v>
      </c>
      <c r="S314" s="205" t="s">
        <v>309</v>
      </c>
      <c r="T314" s="205" t="s">
        <v>309</v>
      </c>
      <c r="U314" s="226" t="s">
        <v>309</v>
      </c>
      <c r="V314" s="147" t="s">
        <v>309</v>
      </c>
      <c r="X314" s="135"/>
      <c r="Y314" s="135"/>
      <c r="AA314" s="135"/>
      <c r="AB314" s="134"/>
      <c r="AC314" s="135"/>
      <c r="AD314" s="135"/>
      <c r="AH314" s="135"/>
      <c r="AI314" s="135"/>
    </row>
    <row r="315" spans="1:35" ht="31.5">
      <c r="A315" s="205">
        <v>311</v>
      </c>
      <c r="B315" s="206" t="s">
        <v>2486</v>
      </c>
      <c r="C315" s="207" t="str">
        <f xml:space="preserve"> _xlfn.CONCAT(小韻資料表[[#This Row],[聲母拼音碼]],小韻資料表[[#This Row],[韻母拼音碼]],小韻資料表[[#This Row],[調號]])</f>
        <v>phe1</v>
      </c>
      <c r="D315" s="206" t="s">
        <v>2487</v>
      </c>
      <c r="E315" s="208" t="s">
        <v>459</v>
      </c>
      <c r="F315" s="205">
        <v>15</v>
      </c>
      <c r="G315" s="209" t="s">
        <v>2488</v>
      </c>
      <c r="H315" s="205">
        <f xml:space="preserve"> LEN(小韻資料表[[#This Row],[小韻字集]])</f>
        <v>10</v>
      </c>
      <c r="I315" s="205" cm="1">
        <f t="array" ref="I315" xml:space="preserve"> MATCH(TRUE, ISNUMBER( SEARCH( LEFT(小韻資料表[[#This Row],[切語]],1), 切語上字資料表[切語上字]) ), 0)</f>
        <v>14</v>
      </c>
      <c r="J315" s="210" t="str" cm="1">
        <f t="array" ref="J315" xml:space="preserve"> INDEX(切語上字資料表[聲母], 小韻資料表[[#This Row],[上字表識別號]])</f>
        <v>滂</v>
      </c>
      <c r="K315" s="210" t="str" cm="1">
        <f t="array" ref="K315" xml:space="preserve"> INDEX(切語上字資料表[聲母拼音碼], 小韻資料表[[#This Row],[上字表識別號]])</f>
        <v>ph</v>
      </c>
      <c r="L315" s="210" t="str" cm="1">
        <f t="array" ref="L315" xml:space="preserve"> INDEX(切語上字資料表[清濁], 小韻資料表[[#This Row],[上字表識別號]])</f>
        <v>次清</v>
      </c>
      <c r="M315" s="223" t="str" cm="1">
        <f t="array" ref="M315" xml:space="preserve"> INDEX(切語上字資料表[發送收], 小韻資料表[[#This Row],[上字表識別號]])</f>
        <v>送氣</v>
      </c>
      <c r="N315" s="205" cm="1">
        <f t="array" ref="N315" xml:space="preserve"> MATCH(TRUE, ISNUMBER( SEARCH( RIGHT(小韻資料表[[#This Row],[切語]],1), 切語下字資料表[切語下字]) ), 0)</f>
        <v>61</v>
      </c>
      <c r="O315" s="207" t="str" cm="1">
        <f t="array" ref="O315" xml:space="preserve"> INDEX(切語下字資料表[韻母], 小韻資料表[[#This Row],[下字表識別號]])</f>
        <v>齊開4</v>
      </c>
      <c r="P315" s="207" t="str" cm="1">
        <f t="array" ref="P315" xml:space="preserve"> INDEX(切語下字資料表[韻母拼音碼], 小韻資料表[[#This Row],[下字表識別號]])</f>
        <v>e</v>
      </c>
      <c r="Q315" s="210" t="str" cm="1">
        <f t="array" ref="Q315" xml:space="preserve"> INDEX(設定表!$C$19:$C$23, INT( LEFT(小韻資料表[[#This Row],[目次編碼]],1) ))</f>
        <v>平</v>
      </c>
      <c r="R315" s="210">
        <f xml:space="preserve">  INDEX(設定表!$C$8:$C$15, MATCH( (RIGHT(小韻資料表[[#This Row],[清濁]]) &amp; 小韻資料表[[#This Row],[調]]), 設定表!$B$8:$B$15, 0))</f>
        <v>1</v>
      </c>
      <c r="S315" s="205" t="s">
        <v>309</v>
      </c>
      <c r="T315" s="205" t="s">
        <v>309</v>
      </c>
      <c r="U315" s="226" t="s">
        <v>2489</v>
      </c>
      <c r="V315" s="146" t="s">
        <v>309</v>
      </c>
      <c r="X315" s="135"/>
      <c r="Y315" s="135"/>
      <c r="AA315" s="135"/>
      <c r="AB315" s="134"/>
      <c r="AC315" s="135"/>
      <c r="AD315" s="135"/>
      <c r="AH315" s="135"/>
      <c r="AI315" s="135"/>
    </row>
    <row r="316" spans="1:35" ht="31.5">
      <c r="A316" s="205">
        <v>312</v>
      </c>
      <c r="B316" s="206" t="s">
        <v>2490</v>
      </c>
      <c r="C316" s="207" t="str">
        <f xml:space="preserve"> _xlfn.CONCAT(小韻資料表[[#This Row],[聲母拼音碼]],小韻資料表[[#This Row],[韻母拼音碼]],小韻資料表[[#This Row],[調號]])</f>
        <v>ce1</v>
      </c>
      <c r="D316" s="206" t="s">
        <v>2491</v>
      </c>
      <c r="E316" s="208" t="s">
        <v>459</v>
      </c>
      <c r="F316" s="205">
        <v>16</v>
      </c>
      <c r="G316" s="209" t="s">
        <v>2492</v>
      </c>
      <c r="H316" s="205">
        <f xml:space="preserve"> LEN(小韻資料表[[#This Row],[小韻字集]])</f>
        <v>19</v>
      </c>
      <c r="I316" s="205" cm="1">
        <f t="array" ref="I316" xml:space="preserve"> MATCH(TRUE, ISNUMBER( SEARCH( LEFT(小韻資料表[[#This Row],[切語]],1), 切語上字資料表[切語上字]) ), 0)</f>
        <v>21</v>
      </c>
      <c r="J316" s="210" t="str" cm="1">
        <f t="array" ref="J316" xml:space="preserve"> INDEX(切語上字資料表[聲母], 小韻資料表[[#This Row],[上字表識別號]])</f>
        <v>精</v>
      </c>
      <c r="K316" s="210" t="str" cm="1">
        <f t="array" ref="K316" xml:space="preserve"> INDEX(切語上字資料表[聲母拼音碼], 小韻資料表[[#This Row],[上字表識別號]])</f>
        <v>c</v>
      </c>
      <c r="L316" s="210" t="str" cm="1">
        <f t="array" ref="L316" xml:space="preserve"> INDEX(切語上字資料表[清濁], 小韻資料表[[#This Row],[上字表識別號]])</f>
        <v>全清</v>
      </c>
      <c r="M316" s="223" t="str" cm="1">
        <f t="array" ref="M316" xml:space="preserve"> INDEX(切語上字資料表[發送收], 小韻資料表[[#This Row],[上字表識別號]])</f>
        <v>發聲</v>
      </c>
      <c r="N316" s="205" cm="1">
        <f t="array" ref="N316" xml:space="preserve"> MATCH(TRUE, ISNUMBER( SEARCH( RIGHT(小韻資料表[[#This Row],[切語]],1), 切語下字資料表[切語下字]) ), 0)</f>
        <v>61</v>
      </c>
      <c r="O316" s="207" t="str" cm="1">
        <f t="array" ref="O316" xml:space="preserve"> INDEX(切語下字資料表[韻母], 小韻資料表[[#This Row],[下字表識別號]])</f>
        <v>齊開4</v>
      </c>
      <c r="P316" s="207" t="str" cm="1">
        <f t="array" ref="P316" xml:space="preserve"> INDEX(切語下字資料表[韻母拼音碼], 小韻資料表[[#This Row],[下字表識別號]])</f>
        <v>e</v>
      </c>
      <c r="Q316" s="210" t="str" cm="1">
        <f t="array" ref="Q316" xml:space="preserve"> INDEX(設定表!$C$19:$C$23, INT( LEFT(小韻資料表[[#This Row],[目次編碼]],1) ))</f>
        <v>平</v>
      </c>
      <c r="R316" s="210">
        <f xml:space="preserve">  INDEX(設定表!$C$8:$C$15, MATCH( (RIGHT(小韻資料表[[#This Row],[清濁]]) &amp; 小韻資料表[[#This Row],[調]]), 設定表!$B$8:$B$15, 0))</f>
        <v>1</v>
      </c>
      <c r="S316" s="205" t="s">
        <v>2493</v>
      </c>
      <c r="T316" s="205" t="s">
        <v>309</v>
      </c>
      <c r="U316" s="226" t="s">
        <v>309</v>
      </c>
      <c r="V316" s="147" t="s">
        <v>309</v>
      </c>
      <c r="X316" s="135"/>
      <c r="Y316" s="135"/>
      <c r="AA316" s="135"/>
      <c r="AB316" s="134"/>
      <c r="AC316" s="135"/>
      <c r="AD316" s="135"/>
      <c r="AH316" s="135"/>
      <c r="AI316" s="135"/>
    </row>
    <row r="317" spans="1:35" ht="31.5">
      <c r="A317" s="205">
        <v>313</v>
      </c>
      <c r="B317" s="206" t="s">
        <v>2494</v>
      </c>
      <c r="C317" s="207" t="str">
        <f xml:space="preserve"> _xlfn.CONCAT(小韻資料表[[#This Row],[聲母拼音碼]],小韻資料表[[#This Row],[韻母拼音碼]],小韻資料表[[#This Row],[調號]])</f>
        <v>me5</v>
      </c>
      <c r="D317" s="206" t="s">
        <v>2495</v>
      </c>
      <c r="E317" s="208" t="s">
        <v>459</v>
      </c>
      <c r="F317" s="205">
        <v>17</v>
      </c>
      <c r="G317" s="209" t="s">
        <v>2496</v>
      </c>
      <c r="H317" s="205">
        <f xml:space="preserve"> LEN(小韻資料表[[#This Row],[小韻字集]])</f>
        <v>9</v>
      </c>
      <c r="I317" s="205" cm="1">
        <f t="array" ref="I317" xml:space="preserve"> MATCH(TRUE, ISNUMBER( SEARCH( LEFT(小韻資料表[[#This Row],[切語]],1), 切語上字資料表[切語上字]) ), 0)</f>
        <v>16</v>
      </c>
      <c r="J317" s="210" t="str" cm="1">
        <f t="array" ref="J317" xml:space="preserve"> INDEX(切語上字資料表[聲母], 小韻資料表[[#This Row],[上字表識別號]])</f>
        <v>明</v>
      </c>
      <c r="K317" s="210" t="str" cm="1">
        <f t="array" ref="K317" xml:space="preserve"> INDEX(切語上字資料表[聲母拼音碼], 小韻資料表[[#This Row],[上字表識別號]])</f>
        <v>m</v>
      </c>
      <c r="L317" s="210" t="str" cm="1">
        <f t="array" ref="L317" xml:space="preserve"> INDEX(切語上字資料表[清濁], 小韻資料表[[#This Row],[上字表識別號]])</f>
        <v>次濁</v>
      </c>
      <c r="M317" s="223" t="str" cm="1">
        <f t="array" ref="M317" xml:space="preserve"> INDEX(切語上字資料表[發送收], 小韻資料表[[#This Row],[上字表識別號]])</f>
        <v>收聲</v>
      </c>
      <c r="N317" s="205" cm="1">
        <f t="array" ref="N317" xml:space="preserve"> MATCH(TRUE, ISNUMBER( SEARCH( RIGHT(小韻資料表[[#This Row],[切語]],1), 切語下字資料表[切語下字]) ), 0)</f>
        <v>61</v>
      </c>
      <c r="O317" s="207" t="str" cm="1">
        <f t="array" ref="O317" xml:space="preserve"> INDEX(切語下字資料表[韻母], 小韻資料表[[#This Row],[下字表識別號]])</f>
        <v>齊開4</v>
      </c>
      <c r="P317" s="207" t="str" cm="1">
        <f t="array" ref="P317" xml:space="preserve"> INDEX(切語下字資料表[韻母拼音碼], 小韻資料表[[#This Row],[下字表識別號]])</f>
        <v>e</v>
      </c>
      <c r="Q317" s="210" t="str" cm="1">
        <f t="array" ref="Q317" xml:space="preserve"> INDEX(設定表!$C$19:$C$23, INT( LEFT(小韻資料表[[#This Row],[目次編碼]],1) ))</f>
        <v>平</v>
      </c>
      <c r="R317" s="210">
        <f xml:space="preserve">  INDEX(設定表!$C$8:$C$15, MATCH( (RIGHT(小韻資料表[[#This Row],[清濁]]) &amp; 小韻資料表[[#This Row],[調]]), 設定表!$B$8:$B$15, 0))</f>
        <v>5</v>
      </c>
      <c r="S317" s="205" t="s">
        <v>309</v>
      </c>
      <c r="T317" s="205" t="s">
        <v>309</v>
      </c>
      <c r="U317" s="226" t="s">
        <v>309</v>
      </c>
      <c r="V317" s="146" t="s">
        <v>309</v>
      </c>
      <c r="X317" s="135"/>
      <c r="Y317" s="135"/>
      <c r="AA317" s="135"/>
      <c r="AB317" s="134"/>
      <c r="AC317" s="135"/>
      <c r="AD317" s="135"/>
      <c r="AH317" s="135"/>
      <c r="AI317" s="135"/>
    </row>
    <row r="318" spans="1:35" ht="31.5">
      <c r="A318" s="205">
        <v>314</v>
      </c>
      <c r="B318" s="206" t="s">
        <v>2497</v>
      </c>
      <c r="C318" s="207" t="str">
        <f xml:space="preserve"> _xlfn.CONCAT(小韻資料表[[#This Row],[聲母拼音碼]],小韻資料表[[#This Row],[韻母拼音碼]],小韻資料表[[#This Row],[調號]])</f>
        <v>ne5</v>
      </c>
      <c r="D318" s="206" t="s">
        <v>1393</v>
      </c>
      <c r="E318" s="208" t="s">
        <v>459</v>
      </c>
      <c r="F318" s="205">
        <v>18</v>
      </c>
      <c r="G318" s="209" t="s">
        <v>2498</v>
      </c>
      <c r="H318" s="205">
        <f xml:space="preserve"> LEN(小韻資料表[[#This Row],[小韻字集]])</f>
        <v>4</v>
      </c>
      <c r="I318" s="205" cm="1">
        <f t="array" ref="I318" xml:space="preserve"> MATCH(TRUE, ISNUMBER( SEARCH( LEFT(小韻資料表[[#This Row],[切語]],1), 切語上字資料表[切語上字]) ), 0)</f>
        <v>8</v>
      </c>
      <c r="J318" s="210" t="str" cm="1">
        <f t="array" ref="J318" xml:space="preserve"> INDEX(切語上字資料表[聲母], 小韻資料表[[#This Row],[上字表識別號]])</f>
        <v>泥</v>
      </c>
      <c r="K318" s="210" t="str" cm="1">
        <f t="array" ref="K318" xml:space="preserve"> INDEX(切語上字資料表[聲母拼音碼], 小韻資料表[[#This Row],[上字表識別號]])</f>
        <v>n</v>
      </c>
      <c r="L318" s="210" t="str" cm="1">
        <f t="array" ref="L318" xml:space="preserve"> INDEX(切語上字資料表[清濁], 小韻資料表[[#This Row],[上字表識別號]])</f>
        <v>次濁</v>
      </c>
      <c r="M318" s="223" t="str" cm="1">
        <f t="array" ref="M318" xml:space="preserve"> INDEX(切語上字資料表[發送收], 小韻資料表[[#This Row],[上字表識別號]])</f>
        <v>收聲</v>
      </c>
      <c r="N318" s="205" cm="1">
        <f t="array" ref="N318" xml:space="preserve"> MATCH(TRUE, ISNUMBER( SEARCH( RIGHT(小韻資料表[[#This Row],[切語]],1), 切語下字資料表[切語下字]) ), 0)</f>
        <v>61</v>
      </c>
      <c r="O318" s="207" t="str" cm="1">
        <f t="array" ref="O318" xml:space="preserve"> INDEX(切語下字資料表[韻母], 小韻資料表[[#This Row],[下字表識別號]])</f>
        <v>齊開4</v>
      </c>
      <c r="P318" s="207" t="str" cm="1">
        <f t="array" ref="P318" xml:space="preserve"> INDEX(切語下字資料表[韻母拼音碼], 小韻資料表[[#This Row],[下字表識別號]])</f>
        <v>e</v>
      </c>
      <c r="Q318" s="210" t="str" cm="1">
        <f t="array" ref="Q318" xml:space="preserve"> INDEX(設定表!$C$19:$C$23, INT( LEFT(小韻資料表[[#This Row],[目次編碼]],1) ))</f>
        <v>平</v>
      </c>
      <c r="R318" s="210">
        <f xml:space="preserve">  INDEX(設定表!$C$8:$C$15, MATCH( (RIGHT(小韻資料表[[#This Row],[清濁]]) &amp; 小韻資料表[[#This Row],[調]]), 設定表!$B$8:$B$15, 0))</f>
        <v>5</v>
      </c>
      <c r="S318" s="205" t="s">
        <v>309</v>
      </c>
      <c r="T318" s="205" t="s">
        <v>309</v>
      </c>
      <c r="U318" s="226" t="s">
        <v>309</v>
      </c>
      <c r="V318" s="147" t="s">
        <v>309</v>
      </c>
      <c r="X318" s="135"/>
      <c r="Y318" s="135"/>
      <c r="AA318" s="135"/>
      <c r="AB318" s="134"/>
      <c r="AC318" s="135"/>
      <c r="AD318" s="135"/>
      <c r="AH318" s="135"/>
      <c r="AI318" s="135"/>
    </row>
    <row r="319" spans="1:35" ht="31.5">
      <c r="A319" s="205">
        <v>315</v>
      </c>
      <c r="B319" s="206" t="s">
        <v>2499</v>
      </c>
      <c r="C319" s="207" t="str">
        <f xml:space="preserve"> _xlfn.CONCAT(小韻資料表[[#This Row],[聲母拼音碼]],小韻資料表[[#This Row],[韻母拼音碼]],小韻資料表[[#This Row],[調號]])</f>
        <v>khe1</v>
      </c>
      <c r="D319" s="206" t="s">
        <v>2500</v>
      </c>
      <c r="E319" s="208" t="s">
        <v>459</v>
      </c>
      <c r="F319" s="205">
        <v>19</v>
      </c>
      <c r="G319" s="209" t="s">
        <v>2501</v>
      </c>
      <c r="H319" s="205">
        <f xml:space="preserve"> LEN(小韻資料表[[#This Row],[小韻字集]])</f>
        <v>9</v>
      </c>
      <c r="I319" s="205" cm="1">
        <f t="array" ref="I319" xml:space="preserve"> MATCH(TRUE, ISNUMBER( SEARCH( LEFT(小韻資料表[[#This Row],[切語]],1), 切語上字資料表[切語上字]) ), 0)</f>
        <v>2</v>
      </c>
      <c r="J319" s="210" t="str" cm="1">
        <f t="array" ref="J319" xml:space="preserve"> INDEX(切語上字資料表[聲母], 小韻資料表[[#This Row],[上字表識別號]])</f>
        <v>溪</v>
      </c>
      <c r="K319" s="210" t="str" cm="1">
        <f t="array" ref="K319" xml:space="preserve"> INDEX(切語上字資料表[聲母拼音碼], 小韻資料表[[#This Row],[上字表識別號]])</f>
        <v>kh</v>
      </c>
      <c r="L319" s="210" t="str" cm="1">
        <f t="array" ref="L319" xml:space="preserve"> INDEX(切語上字資料表[清濁], 小韻資料表[[#This Row],[上字表識別號]])</f>
        <v>次清</v>
      </c>
      <c r="M319" s="223" t="str" cm="1">
        <f t="array" ref="M319" xml:space="preserve"> INDEX(切語上字資料表[發送收], 小韻資料表[[#This Row],[上字表識別號]])</f>
        <v>送氣</v>
      </c>
      <c r="N319" s="205" cm="1">
        <f t="array" ref="N319" xml:space="preserve"> MATCH(TRUE, ISNUMBER( SEARCH( RIGHT(小韻資料表[[#This Row],[切語]],1), 切語下字資料表[切語下字]) ), 0)</f>
        <v>61</v>
      </c>
      <c r="O319" s="207" t="str" cm="1">
        <f t="array" ref="O319" xml:space="preserve"> INDEX(切語下字資料表[韻母], 小韻資料表[[#This Row],[下字表識別號]])</f>
        <v>齊開4</v>
      </c>
      <c r="P319" s="207" t="str" cm="1">
        <f t="array" ref="P319" xml:space="preserve"> INDEX(切語下字資料表[韻母拼音碼], 小韻資料表[[#This Row],[下字表識別號]])</f>
        <v>e</v>
      </c>
      <c r="Q319" s="210" t="str" cm="1">
        <f t="array" ref="Q319" xml:space="preserve"> INDEX(設定表!$C$19:$C$23, INT( LEFT(小韻資料表[[#This Row],[目次編碼]],1) ))</f>
        <v>平</v>
      </c>
      <c r="R319" s="210">
        <f xml:space="preserve">  INDEX(設定表!$C$8:$C$15, MATCH( (RIGHT(小韻資料表[[#This Row],[清濁]]) &amp; 小韻資料表[[#This Row],[調]]), 設定表!$B$8:$B$15, 0))</f>
        <v>1</v>
      </c>
      <c r="S319" s="205" t="s">
        <v>309</v>
      </c>
      <c r="T319" s="205" t="s">
        <v>309</v>
      </c>
      <c r="U319" s="226" t="s">
        <v>309</v>
      </c>
      <c r="V319" s="146" t="s">
        <v>309</v>
      </c>
      <c r="X319" s="135"/>
      <c r="Y319" s="135"/>
      <c r="AA319" s="135"/>
      <c r="AB319" s="134"/>
      <c r="AC319" s="135"/>
      <c r="AD319" s="135"/>
      <c r="AH319" s="135"/>
      <c r="AI319" s="135"/>
    </row>
    <row r="320" spans="1:35" ht="31.5">
      <c r="A320" s="205">
        <v>316</v>
      </c>
      <c r="B320" s="206" t="s">
        <v>2502</v>
      </c>
      <c r="C320" s="207" t="str">
        <f xml:space="preserve"> _xlfn.CONCAT(小韻資料表[[#This Row],[聲母拼音碼]],小韻資料表[[#This Row],[韻母拼音碼]],小韻資料表[[#This Row],[調號]])</f>
        <v>kue1</v>
      </c>
      <c r="D320" s="206" t="s">
        <v>2503</v>
      </c>
      <c r="E320" s="208" t="s">
        <v>459</v>
      </c>
      <c r="F320" s="205">
        <v>20</v>
      </c>
      <c r="G320" s="209" t="s">
        <v>2504</v>
      </c>
      <c r="H320" s="205">
        <f xml:space="preserve"> LEN(小韻資料表[[#This Row],[小韻字集]])</f>
        <v>19</v>
      </c>
      <c r="I320" s="205" cm="1">
        <f t="array" ref="I320" xml:space="preserve"> MATCH(TRUE, ISNUMBER( SEARCH( LEFT(小韻資料表[[#This Row],[切語]],1), 切語上字資料表[切語上字]) ), 0)</f>
        <v>1</v>
      </c>
      <c r="J320" s="210" t="str" cm="1">
        <f t="array" ref="J320" xml:space="preserve"> INDEX(切語上字資料表[聲母], 小韻資料表[[#This Row],[上字表識別號]])</f>
        <v>見</v>
      </c>
      <c r="K320" s="210" t="str" cm="1">
        <f t="array" ref="K320" xml:space="preserve"> INDEX(切語上字資料表[聲母拼音碼], 小韻資料表[[#This Row],[上字表識別號]])</f>
        <v>k</v>
      </c>
      <c r="L320" s="210" t="str" cm="1">
        <f t="array" ref="L320" xml:space="preserve"> INDEX(切語上字資料表[清濁], 小韻資料表[[#This Row],[上字表識別號]])</f>
        <v>全清</v>
      </c>
      <c r="M320" s="223" t="str" cm="1">
        <f t="array" ref="M320" xml:space="preserve"> INDEX(切語上字資料表[發送收], 小韻資料表[[#This Row],[上字表識別號]])</f>
        <v>發聲</v>
      </c>
      <c r="N320" s="205" cm="1">
        <f t="array" ref="N320" xml:space="preserve"> MATCH(TRUE, ISNUMBER( SEARCH( RIGHT(小韻資料表[[#This Row],[切語]],1), 切語下字資料表[切語下字]) ), 0)</f>
        <v>65</v>
      </c>
      <c r="O320" s="207" t="str" cm="1">
        <f t="array" ref="O320" xml:space="preserve"> INDEX(切語下字資料表[韻母], 小韻資料表[[#This Row],[下字表識別號]])</f>
        <v>齊合4</v>
      </c>
      <c r="P320" s="207" t="str" cm="1">
        <f t="array" ref="P320" xml:space="preserve"> INDEX(切語下字資料表[韻母拼音碼], 小韻資料表[[#This Row],[下字表識別號]])</f>
        <v>ue</v>
      </c>
      <c r="Q320" s="210" t="str" cm="1">
        <f t="array" ref="Q320" xml:space="preserve"> INDEX(設定表!$C$19:$C$23, INT( LEFT(小韻資料表[[#This Row],[目次編碼]],1) ))</f>
        <v>平</v>
      </c>
      <c r="R320" s="210">
        <f xml:space="preserve">  INDEX(設定表!$C$8:$C$15, MATCH( (RIGHT(小韻資料表[[#This Row],[清濁]]) &amp; 小韻資料表[[#This Row],[調]]), 設定表!$B$8:$B$15, 0))</f>
        <v>1</v>
      </c>
      <c r="S320" s="205" t="s">
        <v>309</v>
      </c>
      <c r="T320" s="205" t="s">
        <v>309</v>
      </c>
      <c r="U320" s="226" t="s">
        <v>309</v>
      </c>
      <c r="V320" s="147" t="s">
        <v>309</v>
      </c>
      <c r="X320" s="135"/>
      <c r="Y320" s="135"/>
      <c r="AA320" s="135"/>
      <c r="AB320" s="134"/>
      <c r="AC320" s="135"/>
      <c r="AD320" s="135"/>
      <c r="AH320" s="135"/>
      <c r="AI320" s="135"/>
    </row>
    <row r="321" spans="1:35" ht="31.5">
      <c r="A321" s="205">
        <v>317</v>
      </c>
      <c r="B321" s="206" t="s">
        <v>2505</v>
      </c>
      <c r="C321" s="207" t="str">
        <f xml:space="preserve"> _xlfn.CONCAT(小韻資料表[[#This Row],[聲母拼音碼]],小韻資料表[[#This Row],[韻母拼音碼]],小韻資料表[[#This Row],[調號]])</f>
        <v>khue1</v>
      </c>
      <c r="D321" s="206" t="s">
        <v>2506</v>
      </c>
      <c r="E321" s="208" t="s">
        <v>459</v>
      </c>
      <c r="F321" s="205">
        <v>21</v>
      </c>
      <c r="G321" s="209" t="s">
        <v>2507</v>
      </c>
      <c r="H321" s="205">
        <f xml:space="preserve"> LEN(小韻資料表[[#This Row],[小韻字集]])</f>
        <v>17</v>
      </c>
      <c r="I321" s="205" cm="1">
        <f t="array" ref="I321" xml:space="preserve"> MATCH(TRUE, ISNUMBER( SEARCH( LEFT(小韻資料表[[#This Row],[切語]],1), 切語上字資料表[切語上字]) ), 0)</f>
        <v>2</v>
      </c>
      <c r="J321" s="210" t="str" cm="1">
        <f t="array" ref="J321" xml:space="preserve"> INDEX(切語上字資料表[聲母], 小韻資料表[[#This Row],[上字表識別號]])</f>
        <v>溪</v>
      </c>
      <c r="K321" s="210" t="str" cm="1">
        <f t="array" ref="K321" xml:space="preserve"> INDEX(切語上字資料表[聲母拼音碼], 小韻資料表[[#This Row],[上字表識別號]])</f>
        <v>kh</v>
      </c>
      <c r="L321" s="210" t="str" cm="1">
        <f t="array" ref="L321" xml:space="preserve"> INDEX(切語上字資料表[清濁], 小韻資料表[[#This Row],[上字表識別號]])</f>
        <v>次清</v>
      </c>
      <c r="M321" s="223" t="str" cm="1">
        <f t="array" ref="M321" xml:space="preserve"> INDEX(切語上字資料表[發送收], 小韻資料表[[#This Row],[上字表識別號]])</f>
        <v>送氣</v>
      </c>
      <c r="N321" s="205" cm="1">
        <f t="array" ref="N321" xml:space="preserve"> MATCH(TRUE, ISNUMBER( SEARCH( RIGHT(小韻資料表[[#This Row],[切語]],1), 切語下字資料表[切語下字]) ), 0)</f>
        <v>65</v>
      </c>
      <c r="O321" s="207" t="str" cm="1">
        <f t="array" ref="O321" xml:space="preserve"> INDEX(切語下字資料表[韻母], 小韻資料表[[#This Row],[下字表識別號]])</f>
        <v>齊合4</v>
      </c>
      <c r="P321" s="207" t="str" cm="1">
        <f t="array" ref="P321" xml:space="preserve"> INDEX(切語下字資料表[韻母拼音碼], 小韻資料表[[#This Row],[下字表識別號]])</f>
        <v>ue</v>
      </c>
      <c r="Q321" s="210" t="str" cm="1">
        <f t="array" ref="Q321" xml:space="preserve"> INDEX(設定表!$C$19:$C$23, INT( LEFT(小韻資料表[[#This Row],[目次編碼]],1) ))</f>
        <v>平</v>
      </c>
      <c r="R321" s="210">
        <f xml:space="preserve">  INDEX(設定表!$C$8:$C$15, MATCH( (RIGHT(小韻資料表[[#This Row],[清濁]]) &amp; 小韻資料表[[#This Row],[調]]), 設定表!$B$8:$B$15, 0))</f>
        <v>1</v>
      </c>
      <c r="S321" s="205" t="s">
        <v>309</v>
      </c>
      <c r="T321" s="205" t="s">
        <v>309</v>
      </c>
      <c r="U321" s="226" t="s">
        <v>2508</v>
      </c>
      <c r="V321" s="146" t="s">
        <v>309</v>
      </c>
      <c r="X321" s="135"/>
      <c r="Y321" s="135"/>
      <c r="AA321" s="135"/>
      <c r="AB321" s="134"/>
      <c r="AC321" s="135"/>
      <c r="AD321" s="135"/>
      <c r="AH321" s="135"/>
      <c r="AI321" s="135"/>
    </row>
    <row r="322" spans="1:35" ht="63">
      <c r="A322" s="205">
        <v>318</v>
      </c>
      <c r="B322" s="206" t="s">
        <v>2509</v>
      </c>
      <c r="C322" s="207" t="str">
        <f xml:space="preserve"> _xlfn.CONCAT(小韻資料表[[#This Row],[聲母拼音碼]],小韻資料表[[#This Row],[韻母拼音碼]],小韻資料表[[#This Row],[調號]])</f>
        <v>hue5</v>
      </c>
      <c r="D322" s="206" t="s">
        <v>2510</v>
      </c>
      <c r="E322" s="208" t="s">
        <v>459</v>
      </c>
      <c r="F322" s="205">
        <v>22</v>
      </c>
      <c r="G322" s="209" t="s">
        <v>2511</v>
      </c>
      <c r="H322" s="205">
        <f xml:space="preserve"> LEN(小韻資料表[[#This Row],[小韻字集]])</f>
        <v>29</v>
      </c>
      <c r="I322" s="205" cm="1">
        <f t="array" ref="I322" xml:space="preserve"> MATCH(TRUE, ISNUMBER( SEARCH( LEFT(小韻資料表[[#This Row],[切語]],1), 切語上字資料表[切語上字]) ), 0)</f>
        <v>37</v>
      </c>
      <c r="J322" s="210" t="str" cm="1">
        <f t="array" ref="J322" xml:space="preserve"> INDEX(切語上字資料表[聲母], 小韻資料表[[#This Row],[上字表識別號]])</f>
        <v>匣</v>
      </c>
      <c r="K322" s="210" t="str" cm="1">
        <f t="array" ref="K322" xml:space="preserve"> INDEX(切語上字資料表[聲母拼音碼], 小韻資料表[[#This Row],[上字表識別號]])</f>
        <v>h</v>
      </c>
      <c r="L322" s="210" t="str" cm="1">
        <f t="array" ref="L322" xml:space="preserve"> INDEX(切語上字資料表[清濁], 小韻資料表[[#This Row],[上字表識別號]])</f>
        <v>全濁</v>
      </c>
      <c r="M322" s="223" t="str" cm="1">
        <f t="array" ref="M322" xml:space="preserve"> INDEX(切語上字資料表[發送收], 小韻資料表[[#This Row],[上字表識別號]])</f>
        <v>送氣</v>
      </c>
      <c r="N322" s="205" cm="1">
        <f t="array" ref="N322" xml:space="preserve"> MATCH(TRUE, ISNUMBER( SEARCH( RIGHT(小韻資料表[[#This Row],[切語]],1), 切語下字資料表[切語下字]) ), 0)</f>
        <v>65</v>
      </c>
      <c r="O322" s="207" t="str" cm="1">
        <f t="array" ref="O322" xml:space="preserve"> INDEX(切語下字資料表[韻母], 小韻資料表[[#This Row],[下字表識別號]])</f>
        <v>齊合4</v>
      </c>
      <c r="P322" s="207" t="str" cm="1">
        <f t="array" ref="P322" xml:space="preserve"> INDEX(切語下字資料表[韻母拼音碼], 小韻資料表[[#This Row],[下字表識別號]])</f>
        <v>ue</v>
      </c>
      <c r="Q322" s="210" t="str" cm="1">
        <f t="array" ref="Q322" xml:space="preserve"> INDEX(設定表!$C$19:$C$23, INT( LEFT(小韻資料表[[#This Row],[目次編碼]],1) ))</f>
        <v>平</v>
      </c>
      <c r="R322" s="210">
        <f xml:space="preserve">  INDEX(設定表!$C$8:$C$15, MATCH( (RIGHT(小韻資料表[[#This Row],[清濁]]) &amp; 小韻資料表[[#This Row],[調]]), 設定表!$B$8:$B$15, 0))</f>
        <v>5</v>
      </c>
      <c r="S322" s="205" t="s">
        <v>2512</v>
      </c>
      <c r="T322" s="205" t="s">
        <v>309</v>
      </c>
      <c r="U322" s="226" t="s">
        <v>2513</v>
      </c>
      <c r="V322" s="147" t="s">
        <v>309</v>
      </c>
      <c r="X322" s="135"/>
      <c r="Y322" s="135"/>
      <c r="AA322" s="135"/>
      <c r="AB322" s="134"/>
      <c r="AC322" s="135"/>
      <c r="AD322" s="135"/>
      <c r="AH322" s="135"/>
      <c r="AI322" s="135"/>
    </row>
    <row r="323" spans="1:35" ht="31.5">
      <c r="A323" s="205">
        <v>319</v>
      </c>
      <c r="B323" s="206" t="s">
        <v>2514</v>
      </c>
      <c r="C323" s="207" t="str">
        <f xml:space="preserve"> _xlfn.CONCAT(小韻資料表[[#This Row],[聲母拼音碼]],小韻資料表[[#This Row],[韻母拼音碼]],小韻資料表[[#This Row],[調號]])</f>
        <v>je5</v>
      </c>
      <c r="D323" s="206" t="s">
        <v>2515</v>
      </c>
      <c r="E323" s="208" t="s">
        <v>459</v>
      </c>
      <c r="F323" s="205">
        <v>23</v>
      </c>
      <c r="G323" s="209" t="s">
        <v>2515</v>
      </c>
      <c r="H323" s="205">
        <f xml:space="preserve"> LEN(小韻資料表[[#This Row],[小韻字集]])</f>
        <v>1</v>
      </c>
      <c r="I323" s="205" cm="1">
        <f t="array" ref="I323" xml:space="preserve"> MATCH(TRUE, ISNUMBER( SEARCH( LEFT(小韻資料表[[#This Row],[切語]],1), 切語上字資料表[切語上字]) ), 0)</f>
        <v>41</v>
      </c>
      <c r="J323" s="210" t="str" cm="1">
        <f t="array" ref="J323" xml:space="preserve"> INDEX(切語上字資料表[聲母], 小韻資料表[[#This Row],[上字表識別號]])</f>
        <v>日</v>
      </c>
      <c r="K323" s="210" t="str" cm="1">
        <f t="array" ref="K323" xml:space="preserve"> INDEX(切語上字資料表[聲母拼音碼], 小韻資料表[[#This Row],[上字表識別號]])</f>
        <v>j</v>
      </c>
      <c r="L323" s="210" t="str" cm="1">
        <f t="array" ref="L323" xml:space="preserve"> INDEX(切語上字資料表[清濁], 小韻資料表[[#This Row],[上字表識別號]])</f>
        <v>次濁</v>
      </c>
      <c r="M323" s="223" t="str" cm="1">
        <f t="array" ref="M323" xml:space="preserve"> INDEX(切語上字資料表[發送收], 小韻資料表[[#This Row],[上字表識別號]])</f>
        <v>收聲</v>
      </c>
      <c r="N323" s="205" cm="1">
        <f t="array" ref="N323" xml:space="preserve"> MATCH(TRUE, ISNUMBER( SEARCH( RIGHT(小韻資料表[[#This Row],[切語]],1), 切語下字資料表[切語下字]) ), 0)</f>
        <v>61</v>
      </c>
      <c r="O323" s="207" t="str" cm="1">
        <f t="array" ref="O323" xml:space="preserve"> INDEX(切語下字資料表[韻母], 小韻資料表[[#This Row],[下字表識別號]])</f>
        <v>齊開4</v>
      </c>
      <c r="P323" s="207" t="str" cm="1">
        <f t="array" ref="P323" xml:space="preserve"> INDEX(切語下字資料表[韻母拼音碼], 小韻資料表[[#This Row],[下字表識別號]])</f>
        <v>e</v>
      </c>
      <c r="Q323" s="210" t="str" cm="1">
        <f t="array" ref="Q323" xml:space="preserve"> INDEX(設定表!$C$19:$C$23, INT( LEFT(小韻資料表[[#This Row],[目次編碼]],1) ))</f>
        <v>平</v>
      </c>
      <c r="R323" s="210">
        <f xml:space="preserve">  INDEX(設定表!$C$8:$C$15, MATCH( (RIGHT(小韻資料表[[#This Row],[清濁]]) &amp; 小韻資料表[[#This Row],[調]]), 設定表!$B$8:$B$15, 0))</f>
        <v>5</v>
      </c>
      <c r="S323" s="205" t="s">
        <v>309</v>
      </c>
      <c r="T323" s="205" t="s">
        <v>309</v>
      </c>
      <c r="U323" s="226" t="s">
        <v>309</v>
      </c>
      <c r="V323" s="146" t="s">
        <v>309</v>
      </c>
      <c r="X323" s="135"/>
      <c r="Y323" s="135"/>
      <c r="AA323" s="135"/>
      <c r="AB323" s="134"/>
      <c r="AC323" s="135"/>
      <c r="AD323" s="135"/>
      <c r="AH323" s="135"/>
      <c r="AI323" s="135"/>
    </row>
    <row r="324" spans="1:35" ht="31.5">
      <c r="A324" s="205">
        <v>320</v>
      </c>
      <c r="B324" s="206" t="s">
        <v>2516</v>
      </c>
      <c r="C324" s="207" t="str">
        <f xml:space="preserve"> _xlfn.CONCAT(小韻資料表[[#This Row],[聲母拼音碼]],小韻資料表[[#This Row],[韻母拼音碼]],小韻資料表[[#This Row],[調號]])</f>
        <v>se5</v>
      </c>
      <c r="D324" s="206" t="s">
        <v>2517</v>
      </c>
      <c r="E324" s="208" t="s">
        <v>459</v>
      </c>
      <c r="F324" s="205">
        <v>24</v>
      </c>
      <c r="G324" s="209" t="s">
        <v>2518</v>
      </c>
      <c r="H324" s="205">
        <f xml:space="preserve"> LEN(小韻資料表[[#This Row],[小韻字集]])</f>
        <v>1</v>
      </c>
      <c r="I324" s="205" cm="1">
        <f t="array" ref="I324" xml:space="preserve"> MATCH(TRUE, ISNUMBER( SEARCH( LEFT(小韻資料表[[#This Row],[切語]],1), 切語上字資料表[切語上字]) ), 0)</f>
        <v>34</v>
      </c>
      <c r="J324" s="210" t="str" cm="1">
        <f t="array" ref="J324" xml:space="preserve"> INDEX(切語上字資料表[聲母], 小韻資料表[[#This Row],[上字表識別號]])</f>
        <v>禪</v>
      </c>
      <c r="K324" s="210" t="str" cm="1">
        <f t="array" ref="K324" xml:space="preserve"> INDEX(切語上字資料表[聲母拼音碼], 小韻資料表[[#This Row],[上字表識別號]])</f>
        <v>s</v>
      </c>
      <c r="L324" s="210" t="str" cm="1">
        <f t="array" ref="L324" xml:space="preserve"> INDEX(切語上字資料表[清濁], 小韻資料表[[#This Row],[上字表識別號]])</f>
        <v>全濁</v>
      </c>
      <c r="M324" s="223" cm="1">
        <f t="array" ref="M324" xml:space="preserve"> INDEX(切語上字資料表[發送收], 小韻資料表[[#This Row],[上字表識別號]])</f>
        <v>0</v>
      </c>
      <c r="N324" s="205" cm="1">
        <f t="array" ref="N324" xml:space="preserve"> MATCH(TRUE, ISNUMBER( SEARCH( RIGHT(小韻資料表[[#This Row],[切語]],1), 切語下字資料表[切語下字]) ), 0)</f>
        <v>61</v>
      </c>
      <c r="O324" s="207" t="str" cm="1">
        <f t="array" ref="O324" xml:space="preserve"> INDEX(切語下字資料表[韻母], 小韻資料表[[#This Row],[下字表識別號]])</f>
        <v>齊開4</v>
      </c>
      <c r="P324" s="207" t="str" cm="1">
        <f t="array" ref="P324" xml:space="preserve"> INDEX(切語下字資料表[韻母拼音碼], 小韻資料表[[#This Row],[下字表識別號]])</f>
        <v>e</v>
      </c>
      <c r="Q324" s="210" t="str" cm="1">
        <f t="array" ref="Q324" xml:space="preserve"> INDEX(設定表!$C$19:$C$23, INT( LEFT(小韻資料表[[#This Row],[目次編碼]],1) ))</f>
        <v>平</v>
      </c>
      <c r="R324" s="210">
        <f xml:space="preserve">  INDEX(設定表!$C$8:$C$15, MATCH( (RIGHT(小韻資料表[[#This Row],[清濁]]) &amp; 小韻資料表[[#This Row],[調]]), 設定表!$B$8:$B$15, 0))</f>
        <v>5</v>
      </c>
      <c r="S324" s="205" t="s">
        <v>309</v>
      </c>
      <c r="T324" s="205" t="s">
        <v>309</v>
      </c>
      <c r="U324" s="226" t="s">
        <v>309</v>
      </c>
      <c r="V324" s="147" t="s">
        <v>309</v>
      </c>
      <c r="X324" s="135"/>
      <c r="Y324" s="135"/>
      <c r="AA324" s="135"/>
      <c r="AB324" s="134"/>
      <c r="AC324" s="135"/>
      <c r="AD324" s="135"/>
      <c r="AH324" s="135"/>
      <c r="AI324" s="135"/>
    </row>
    <row r="325" spans="1:35" ht="31.5">
      <c r="A325" s="205">
        <v>321</v>
      </c>
      <c r="B325" s="206" t="s">
        <v>2519</v>
      </c>
      <c r="C325" s="207" t="str">
        <f xml:space="preserve"> _xlfn.CONCAT(小韻資料表[[#This Row],[聲母拼音碼]],小韻資料表[[#This Row],[韻母拼音碼]],小韻資料表[[#This Row],[調號]])</f>
        <v>Øue1</v>
      </c>
      <c r="D325" s="206" t="s">
        <v>2520</v>
      </c>
      <c r="E325" s="208" t="s">
        <v>459</v>
      </c>
      <c r="F325" s="205">
        <v>25</v>
      </c>
      <c r="G325" s="209" t="s">
        <v>2521</v>
      </c>
      <c r="H325" s="205">
        <f xml:space="preserve"> LEN(小韻資料表[[#This Row],[小韻字集]])</f>
        <v>5</v>
      </c>
      <c r="I325" s="205" cm="1">
        <f t="array" ref="I325" xml:space="preserve"> MATCH(TRUE, ISNUMBER( SEARCH( LEFT(小韻資料表[[#This Row],[切語]],1), 切語上字資料表[切語上字]) ), 0)</f>
        <v>35</v>
      </c>
      <c r="J325" s="210" t="str" cm="1">
        <f t="array" ref="J325" xml:space="preserve"> INDEX(切語上字資料表[聲母], 小韻資料表[[#This Row],[上字表識別號]])</f>
        <v>影</v>
      </c>
      <c r="K325" s="210" t="str" cm="1">
        <f t="array" ref="K325" xml:space="preserve"> INDEX(切語上字資料表[聲母拼音碼], 小韻資料表[[#This Row],[上字表識別號]])</f>
        <v>Ø</v>
      </c>
      <c r="L325" s="210" t="str" cm="1">
        <f t="array" ref="L325" xml:space="preserve"> INDEX(切語上字資料表[清濁], 小韻資料表[[#This Row],[上字表識別號]])</f>
        <v>全清</v>
      </c>
      <c r="M325" s="223" t="str" cm="1">
        <f t="array" ref="M325" xml:space="preserve"> INDEX(切語上字資料表[發送收], 小韻資料表[[#This Row],[上字表識別號]])</f>
        <v>發聲</v>
      </c>
      <c r="N325" s="205" cm="1">
        <f t="array" ref="N325" xml:space="preserve"> MATCH(TRUE, ISNUMBER( SEARCH( RIGHT(小韻資料表[[#This Row],[切語]],1), 切語下字資料表[切語下字]) ), 0)</f>
        <v>65</v>
      </c>
      <c r="O325" s="207" t="str" cm="1">
        <f t="array" ref="O325" xml:space="preserve"> INDEX(切語下字資料表[韻母], 小韻資料表[[#This Row],[下字表識別號]])</f>
        <v>齊合4</v>
      </c>
      <c r="P325" s="207" t="str" cm="1">
        <f t="array" ref="P325" xml:space="preserve"> INDEX(切語下字資料表[韻母拼音碼], 小韻資料表[[#This Row],[下字表識別號]])</f>
        <v>ue</v>
      </c>
      <c r="Q325" s="210" t="str" cm="1">
        <f t="array" ref="Q325" xml:space="preserve"> INDEX(設定表!$C$19:$C$23, INT( LEFT(小韻資料表[[#This Row],[目次編碼]],1) ))</f>
        <v>平</v>
      </c>
      <c r="R325" s="210">
        <f xml:space="preserve">  INDEX(設定表!$C$8:$C$15, MATCH( (RIGHT(小韻資料表[[#This Row],[清濁]]) &amp; 小韻資料表[[#This Row],[調]]), 設定表!$B$8:$B$15, 0))</f>
        <v>1</v>
      </c>
      <c r="S325" s="205" t="s">
        <v>309</v>
      </c>
      <c r="T325" s="205" t="s">
        <v>309</v>
      </c>
      <c r="U325" s="226" t="s">
        <v>309</v>
      </c>
      <c r="V325" s="146" t="s">
        <v>309</v>
      </c>
      <c r="X325" s="135"/>
      <c r="Y325" s="135"/>
      <c r="AA325" s="135"/>
      <c r="AB325" s="134"/>
      <c r="AC325" s="135"/>
      <c r="AD325" s="135"/>
      <c r="AH325" s="135"/>
      <c r="AI325" s="135"/>
    </row>
    <row r="326" spans="1:35" ht="31.5">
      <c r="A326" s="205">
        <v>322</v>
      </c>
      <c r="B326" s="206" t="s">
        <v>2522</v>
      </c>
      <c r="C326" s="207" t="str">
        <f xml:space="preserve"> _xlfn.CONCAT(小韻資料表[[#This Row],[聲母拼音碼]],小韻資料表[[#This Row],[韻母拼音碼]],小韻資料表[[#This Row],[調號]])</f>
        <v>hue1</v>
      </c>
      <c r="D326" s="206" t="s">
        <v>2523</v>
      </c>
      <c r="E326" s="208" t="s">
        <v>459</v>
      </c>
      <c r="F326" s="205">
        <v>26</v>
      </c>
      <c r="G326" s="209" t="s">
        <v>2523</v>
      </c>
      <c r="H326" s="205">
        <f xml:space="preserve"> LEN(小韻資料表[[#This Row],[小韻字集]])</f>
        <v>1</v>
      </c>
      <c r="I326" s="205" cm="1">
        <f t="array" ref="I326" xml:space="preserve"> MATCH(TRUE, ISNUMBER( SEARCH( LEFT(小韻資料表[[#This Row],[切語]],1), 切語上字資料表[切語上字]) ), 0)</f>
        <v>36</v>
      </c>
      <c r="J326" s="210" t="str" cm="1">
        <f t="array" ref="J326" xml:space="preserve"> INDEX(切語上字資料表[聲母], 小韻資料表[[#This Row],[上字表識別號]])</f>
        <v>曉</v>
      </c>
      <c r="K326" s="210" t="str" cm="1">
        <f t="array" ref="K326" xml:space="preserve"> INDEX(切語上字資料表[聲母拼音碼], 小韻資料表[[#This Row],[上字表識別號]])</f>
        <v>h</v>
      </c>
      <c r="L326" s="210" t="str" cm="1">
        <f t="array" ref="L326" xml:space="preserve"> INDEX(切語上字資料表[清濁], 小韻資料表[[#This Row],[上字表識別號]])</f>
        <v>次清</v>
      </c>
      <c r="M326" s="223" t="str" cm="1">
        <f t="array" ref="M326" xml:space="preserve"> INDEX(切語上字資料表[發送收], 小韻資料表[[#This Row],[上字表識別號]])</f>
        <v>送氣</v>
      </c>
      <c r="N326" s="205" cm="1">
        <f t="array" ref="N326" xml:space="preserve"> MATCH(TRUE, ISNUMBER( SEARCH( RIGHT(小韻資料表[[#This Row],[切語]],1), 切語下字資料表[切語下字]) ), 0)</f>
        <v>65</v>
      </c>
      <c r="O326" s="207" t="str" cm="1">
        <f t="array" ref="O326" xml:space="preserve"> INDEX(切語下字資料表[韻母], 小韻資料表[[#This Row],[下字表識別號]])</f>
        <v>齊合4</v>
      </c>
      <c r="P326" s="207" t="str" cm="1">
        <f t="array" ref="P326" xml:space="preserve"> INDEX(切語下字資料表[韻母拼音碼], 小韻資料表[[#This Row],[下字表識別號]])</f>
        <v>ue</v>
      </c>
      <c r="Q326" s="210" t="str" cm="1">
        <f t="array" ref="Q326" xml:space="preserve"> INDEX(設定表!$C$19:$C$23, INT( LEFT(小韻資料表[[#This Row],[目次編碼]],1) ))</f>
        <v>平</v>
      </c>
      <c r="R326" s="210">
        <f xml:space="preserve">  INDEX(設定表!$C$8:$C$15, MATCH( (RIGHT(小韻資料表[[#This Row],[清濁]]) &amp; 小韻資料表[[#This Row],[調]]), 設定表!$B$8:$B$15, 0))</f>
        <v>1</v>
      </c>
      <c r="S326" s="205" t="s">
        <v>309</v>
      </c>
      <c r="T326" s="205" t="s">
        <v>309</v>
      </c>
      <c r="U326" s="226" t="s">
        <v>309</v>
      </c>
      <c r="V326" s="147" t="s">
        <v>309</v>
      </c>
      <c r="X326" s="135"/>
      <c r="Y326" s="135"/>
      <c r="AA326" s="135"/>
      <c r="AB326" s="134"/>
      <c r="AC326" s="135"/>
      <c r="AD326" s="135"/>
      <c r="AH326" s="135"/>
      <c r="AI326" s="135"/>
    </row>
    <row r="327" spans="1:35" ht="31.5">
      <c r="A327" s="205">
        <v>323</v>
      </c>
      <c r="B327" s="206" t="s">
        <v>2524</v>
      </c>
      <c r="C327" s="207" t="str">
        <f xml:space="preserve"> _xlfn.CONCAT(小韻資料表[[#This Row],[聲母拼音碼]],小韻資料表[[#This Row],[韻母拼音碼]],小韻資料表[[#This Row],[調號]])</f>
        <v>kai1</v>
      </c>
      <c r="D327" s="206" t="s">
        <v>495</v>
      </c>
      <c r="E327" s="208" t="s">
        <v>494</v>
      </c>
      <c r="F327" s="205">
        <v>1</v>
      </c>
      <c r="G327" s="209" t="s">
        <v>2525</v>
      </c>
      <c r="H327" s="205">
        <f xml:space="preserve"> LEN(小韻資料表[[#This Row],[小韻字集]])</f>
        <v>2</v>
      </c>
      <c r="I327" s="205" cm="1">
        <f t="array" ref="I327" xml:space="preserve"> MATCH(TRUE, ISNUMBER( SEARCH( LEFT(小韻資料表[[#This Row],[切語]],1), 切語上字資料表[切語上字]) ), 0)</f>
        <v>1</v>
      </c>
      <c r="J327" s="210" t="str" cm="1">
        <f t="array" ref="J327" xml:space="preserve"> INDEX(切語上字資料表[聲母], 小韻資料表[[#This Row],[上字表識別號]])</f>
        <v>見</v>
      </c>
      <c r="K327" s="210" t="str" cm="1">
        <f t="array" ref="K327" xml:space="preserve"> INDEX(切語上字資料表[聲母拼音碼], 小韻資料表[[#This Row],[上字表識別號]])</f>
        <v>k</v>
      </c>
      <c r="L327" s="210" t="str" cm="1">
        <f t="array" ref="L327" xml:space="preserve"> INDEX(切語上字資料表[清濁], 小韻資料表[[#This Row],[上字表識別號]])</f>
        <v>全清</v>
      </c>
      <c r="M327" s="223" t="str" cm="1">
        <f t="array" ref="M327" xml:space="preserve"> INDEX(切語上字資料表[發送收], 小韻資料表[[#This Row],[上字表識別號]])</f>
        <v>發聲</v>
      </c>
      <c r="N327" s="205" cm="1">
        <f t="array" ref="N327" xml:space="preserve"> MATCH(TRUE, ISNUMBER( SEARCH( RIGHT(小韻資料表[[#This Row],[切語]],1), 切語下字資料表[切語下字]) ), 0)</f>
        <v>85</v>
      </c>
      <c r="O327" s="207" t="str" cm="1">
        <f t="array" ref="O327" xml:space="preserve"> INDEX(切語下字資料表[韻母], 小韻資料表[[#This Row],[下字表識別號]])</f>
        <v>佳開2</v>
      </c>
      <c r="P327" s="207" t="str" cm="1">
        <f t="array" ref="P327" xml:space="preserve"> INDEX(切語下字資料表[韻母拼音碼], 小韻資料表[[#This Row],[下字表識別號]])</f>
        <v>ai</v>
      </c>
      <c r="Q327" s="210" t="str" cm="1">
        <f t="array" ref="Q327" xml:space="preserve"> INDEX(設定表!$C$19:$C$23, INT( LEFT(小韻資料表[[#This Row],[目次編碼]],1) ))</f>
        <v>平</v>
      </c>
      <c r="R327" s="210">
        <f xml:space="preserve">  INDEX(設定表!$C$8:$C$15, MATCH( (RIGHT(小韻資料表[[#This Row],[清濁]]) &amp; 小韻資料表[[#This Row],[調]]), 設定表!$B$8:$B$15, 0))</f>
        <v>1</v>
      </c>
      <c r="S327" s="205" t="s">
        <v>309</v>
      </c>
      <c r="T327" s="205" t="s">
        <v>309</v>
      </c>
      <c r="U327" s="226" t="s">
        <v>309</v>
      </c>
      <c r="V327" s="146" t="s">
        <v>309</v>
      </c>
      <c r="X327" s="135"/>
      <c r="Y327" s="135"/>
      <c r="AA327" s="135"/>
      <c r="AB327" s="134"/>
      <c r="AC327" s="135"/>
      <c r="AD327" s="135"/>
      <c r="AH327" s="135"/>
      <c r="AI327" s="135"/>
    </row>
    <row r="328" spans="1:35" ht="31.5">
      <c r="A328" s="205">
        <v>324</v>
      </c>
      <c r="B328" s="206" t="s">
        <v>2526</v>
      </c>
      <c r="C328" s="207" t="str">
        <f xml:space="preserve"> _xlfn.CONCAT(小韻資料表[[#This Row],[聲母拼音碼]],小韻資料表[[#This Row],[韻母拼音碼]],小韻資料表[[#This Row],[調號]])</f>
        <v>hui5</v>
      </c>
      <c r="D328" s="206" t="s">
        <v>2527</v>
      </c>
      <c r="E328" s="208" t="s">
        <v>494</v>
      </c>
      <c r="F328" s="205">
        <v>2</v>
      </c>
      <c r="G328" s="209" t="s">
        <v>2528</v>
      </c>
      <c r="H328" s="205">
        <f xml:space="preserve"> LEN(小韻資料表[[#This Row],[小韻字集]])</f>
        <v>8</v>
      </c>
      <c r="I328" s="205" cm="1">
        <f t="array" ref="I328" xml:space="preserve"> MATCH(TRUE, ISNUMBER( SEARCH( LEFT(小韻資料表[[#This Row],[切語]],1), 切語上字資料表[切語上字]) ), 0)</f>
        <v>37</v>
      </c>
      <c r="J328" s="210" t="str" cm="1">
        <f t="array" ref="J328" xml:space="preserve"> INDEX(切語上字資料表[聲母], 小韻資料表[[#This Row],[上字表識別號]])</f>
        <v>匣</v>
      </c>
      <c r="K328" s="210" t="str" cm="1">
        <f t="array" ref="K328" xml:space="preserve"> INDEX(切語上字資料表[聲母拼音碼], 小韻資料表[[#This Row],[上字表識別號]])</f>
        <v>h</v>
      </c>
      <c r="L328" s="210" t="str" cm="1">
        <f t="array" ref="L328" xml:space="preserve"> INDEX(切語上字資料表[清濁], 小韻資料表[[#This Row],[上字表識別號]])</f>
        <v>全濁</v>
      </c>
      <c r="M328" s="223" t="str" cm="1">
        <f t="array" ref="M328" xml:space="preserve"> INDEX(切語上字資料表[發送收], 小韻資料表[[#This Row],[上字表識別號]])</f>
        <v>送氣</v>
      </c>
      <c r="N328" s="205" cm="1">
        <f t="array" ref="N328" xml:space="preserve"> MATCH(TRUE, ISNUMBER( SEARCH( RIGHT(小韻資料表[[#This Row],[切語]],1), 切語下字資料表[切語下字]) ), 0)</f>
        <v>33</v>
      </c>
      <c r="O328" s="207" t="str" cm="1">
        <f t="array" ref="O328" xml:space="preserve"> INDEX(切語下字資料表[韻母], 小韻資料表[[#This Row],[下字表識別號]])</f>
        <v>脂合3</v>
      </c>
      <c r="P328" s="207" t="str" cm="1">
        <f t="array" ref="P328" xml:space="preserve"> INDEX(切語下字資料表[韻母拼音碼], 小韻資料表[[#This Row],[下字表識別號]])</f>
        <v>ui</v>
      </c>
      <c r="Q328" s="210" t="str" cm="1">
        <f t="array" ref="Q328" xml:space="preserve"> INDEX(設定表!$C$19:$C$23, INT( LEFT(小韻資料表[[#This Row],[目次編碼]],1) ))</f>
        <v>平</v>
      </c>
      <c r="R328" s="210">
        <f xml:space="preserve">  INDEX(設定表!$C$8:$C$15, MATCH( (RIGHT(小韻資料表[[#This Row],[清濁]]) &amp; 小韻資料表[[#This Row],[調]]), 設定表!$B$8:$B$15, 0))</f>
        <v>5</v>
      </c>
      <c r="S328" s="205" t="s">
        <v>309</v>
      </c>
      <c r="T328" s="205" t="s">
        <v>309</v>
      </c>
      <c r="U328" s="226" t="s">
        <v>2529</v>
      </c>
      <c r="V328" s="147" t="s">
        <v>309</v>
      </c>
      <c r="X328" s="135"/>
      <c r="Y328" s="135"/>
      <c r="AA328" s="135"/>
      <c r="AB328" s="134"/>
      <c r="AC328" s="135"/>
      <c r="AD328" s="135"/>
      <c r="AH328" s="135"/>
      <c r="AI328" s="135"/>
    </row>
    <row r="329" spans="1:35" ht="31.5">
      <c r="A329" s="205">
        <v>325</v>
      </c>
      <c r="B329" s="206" t="s">
        <v>2530</v>
      </c>
      <c r="C329" s="207" t="str">
        <f xml:space="preserve"> _xlfn.CONCAT(小韻資料表[[#This Row],[聲母拼音碼]],小韻資料表[[#This Row],[韻母拼音碼]],小韻資料表[[#This Row],[調號]])</f>
        <v>pui5</v>
      </c>
      <c r="D329" s="206" t="s">
        <v>2531</v>
      </c>
      <c r="E329" s="208" t="s">
        <v>494</v>
      </c>
      <c r="F329" s="205">
        <v>3</v>
      </c>
      <c r="G329" s="209" t="s">
        <v>2532</v>
      </c>
      <c r="H329" s="205">
        <f xml:space="preserve"> LEN(小韻資料表[[#This Row],[小韻字集]])</f>
        <v>8</v>
      </c>
      <c r="I329" s="205" cm="1">
        <f t="array" ref="I329" xml:space="preserve"> MATCH(TRUE, ISNUMBER( SEARCH( LEFT(小韻資料表[[#This Row],[切語]],1), 切語上字資料表[切語上字]) ), 0)</f>
        <v>15</v>
      </c>
      <c r="J329" s="210" t="str" cm="1">
        <f t="array" ref="J329" xml:space="preserve"> INDEX(切語上字資料表[聲母], 小韻資料表[[#This Row],[上字表識別號]])</f>
        <v>並</v>
      </c>
      <c r="K329" s="210" t="str" cm="1">
        <f t="array" ref="K329" xml:space="preserve"> INDEX(切語上字資料表[聲母拼音碼], 小韻資料表[[#This Row],[上字表識別號]])</f>
        <v>p</v>
      </c>
      <c r="L329" s="210" t="str" cm="1">
        <f t="array" ref="L329" xml:space="preserve"> INDEX(切語上字資料表[清濁], 小韻資料表[[#This Row],[上字表識別號]])</f>
        <v>全濁</v>
      </c>
      <c r="M329" s="223" cm="1">
        <f t="array" ref="M329" xml:space="preserve"> INDEX(切語上字資料表[發送收], 小韻資料表[[#This Row],[上字表識別號]])</f>
        <v>0</v>
      </c>
      <c r="N329" s="205" cm="1">
        <f t="array" ref="N329" xml:space="preserve"> MATCH(TRUE, ISNUMBER( SEARCH( RIGHT(小韻資料表[[#This Row],[切語]],1), 切語下字資料表[切語下字]) ), 0)</f>
        <v>33</v>
      </c>
      <c r="O329" s="207" t="str" cm="1">
        <f t="array" ref="O329" xml:space="preserve"> INDEX(切語下字資料表[韻母], 小韻資料表[[#This Row],[下字表識別號]])</f>
        <v>脂合3</v>
      </c>
      <c r="P329" s="207" t="str" cm="1">
        <f t="array" ref="P329" xml:space="preserve"> INDEX(切語下字資料表[韻母拼音碼], 小韻資料表[[#This Row],[下字表識別號]])</f>
        <v>ui</v>
      </c>
      <c r="Q329" s="210" t="str" cm="1">
        <f t="array" ref="Q329" xml:space="preserve"> INDEX(設定表!$C$19:$C$23, INT( LEFT(小韻資料表[[#This Row],[目次編碼]],1) ))</f>
        <v>平</v>
      </c>
      <c r="R329" s="210">
        <f xml:space="preserve">  INDEX(設定表!$C$8:$C$15, MATCH( (RIGHT(小韻資料表[[#This Row],[清濁]]) &amp; 小韻資料表[[#This Row],[調]]), 設定表!$B$8:$B$15, 0))</f>
        <v>5</v>
      </c>
      <c r="S329" s="205" t="s">
        <v>309</v>
      </c>
      <c r="T329" s="205" t="s">
        <v>309</v>
      </c>
      <c r="U329" s="226" t="s">
        <v>309</v>
      </c>
      <c r="V329" s="146" t="s">
        <v>309</v>
      </c>
      <c r="X329" s="135"/>
      <c r="Y329" s="135"/>
      <c r="AA329" s="135"/>
      <c r="AB329" s="134"/>
      <c r="AC329" s="135"/>
      <c r="AD329" s="135"/>
      <c r="AH329" s="135"/>
      <c r="AI329" s="135"/>
    </row>
    <row r="330" spans="1:35" ht="31.5">
      <c r="A330" s="205">
        <v>326</v>
      </c>
      <c r="B330" s="206" t="s">
        <v>2533</v>
      </c>
      <c r="C330" s="207" t="str">
        <f xml:space="preserve"> _xlfn.CONCAT(小韻資料表[[#This Row],[聲母拼音碼]],小韻資料表[[#This Row],[韻母拼音碼]],小韻資料表[[#This Row],[調號]])</f>
        <v>kua1</v>
      </c>
      <c r="D330" s="206" t="s">
        <v>2534</v>
      </c>
      <c r="E330" s="208" t="s">
        <v>494</v>
      </c>
      <c r="F330" s="205">
        <v>4</v>
      </c>
      <c r="G330" s="209" t="s">
        <v>2535</v>
      </c>
      <c r="H330" s="205">
        <f xml:space="preserve"> LEN(小韻資料表[[#This Row],[小韻字集]])</f>
        <v>8</v>
      </c>
      <c r="I330" s="205" cm="1">
        <f t="array" ref="I330" xml:space="preserve"> MATCH(TRUE, ISNUMBER( SEARCH( LEFT(小韻資料表[[#This Row],[切語]],1), 切語上字資料表[切語上字]) ), 0)</f>
        <v>1</v>
      </c>
      <c r="J330" s="210" t="str" cm="1">
        <f t="array" ref="J330" xml:space="preserve"> INDEX(切語上字資料表[聲母], 小韻資料表[[#This Row],[上字表識別號]])</f>
        <v>見</v>
      </c>
      <c r="K330" s="210" t="str" cm="1">
        <f t="array" ref="K330" xml:space="preserve"> INDEX(切語上字資料表[聲母拼音碼], 小韻資料表[[#This Row],[上字表識別號]])</f>
        <v>k</v>
      </c>
      <c r="L330" s="210" t="str" cm="1">
        <f t="array" ref="L330" xml:space="preserve"> INDEX(切語上字資料表[清濁], 小韻資料表[[#This Row],[上字表識別號]])</f>
        <v>全清</v>
      </c>
      <c r="M330" s="223" t="str" cm="1">
        <f t="array" ref="M330" xml:space="preserve"> INDEX(切語上字資料表[發送收], 小韻資料表[[#This Row],[上字表識別號]])</f>
        <v>發聲</v>
      </c>
      <c r="N330" s="205" cm="1">
        <f t="array" ref="N330" xml:space="preserve"> MATCH(TRUE, ISNUMBER( SEARCH( RIGHT(小韻資料表[[#This Row],[切語]],1), 切語下字資料表[切語下字]) ), 0)</f>
        <v>89</v>
      </c>
      <c r="O330" s="207" t="str" cm="1">
        <f t="array" ref="O330" xml:space="preserve"> INDEX(切語下字資料表[韻母], 小韻資料表[[#This Row],[下字表識別號]])</f>
        <v>佳合2</v>
      </c>
      <c r="P330" s="207" t="str" cm="1">
        <f t="array" ref="P330" xml:space="preserve"> INDEX(切語下字資料表[韻母拼音碼], 小韻資料表[[#This Row],[下字表識別號]])</f>
        <v>ua</v>
      </c>
      <c r="Q330" s="210" t="str" cm="1">
        <f t="array" ref="Q330" xml:space="preserve"> INDEX(設定表!$C$19:$C$23, INT( LEFT(小韻資料表[[#This Row],[目次編碼]],1) ))</f>
        <v>平</v>
      </c>
      <c r="R330" s="210">
        <f xml:space="preserve">  INDEX(設定表!$C$8:$C$15, MATCH( (RIGHT(小韻資料表[[#This Row],[清濁]]) &amp; 小韻資料表[[#This Row],[調]]), 設定表!$B$8:$B$15, 0))</f>
        <v>1</v>
      </c>
      <c r="S330" s="205" t="s">
        <v>309</v>
      </c>
      <c r="T330" s="205" t="s">
        <v>309</v>
      </c>
      <c r="U330" s="226" t="s">
        <v>309</v>
      </c>
      <c r="V330" s="147" t="s">
        <v>309</v>
      </c>
      <c r="X330" s="135"/>
      <c r="Y330" s="135"/>
      <c r="AA330" s="135"/>
      <c r="AB330" s="134"/>
      <c r="AC330" s="135"/>
      <c r="AD330" s="135"/>
      <c r="AH330" s="135"/>
      <c r="AI330" s="135"/>
    </row>
    <row r="331" spans="1:35" ht="31.5">
      <c r="A331" s="205">
        <v>327</v>
      </c>
      <c r="B331" s="206" t="s">
        <v>2536</v>
      </c>
      <c r="C331" s="207" t="str">
        <f xml:space="preserve"> _xlfn.CONCAT(小韻資料表[[#This Row],[聲母拼音碼]],小韻資料表[[#This Row],[韻母拼音碼]],小韻資料表[[#This Row],[調號]])</f>
        <v>Øua1</v>
      </c>
      <c r="D331" s="206" t="s">
        <v>2537</v>
      </c>
      <c r="E331" s="208" t="s">
        <v>494</v>
      </c>
      <c r="F331" s="205">
        <v>5</v>
      </c>
      <c r="G331" s="209" t="s">
        <v>2538</v>
      </c>
      <c r="H331" s="205">
        <f xml:space="preserve"> LEN(小韻資料表[[#This Row],[小韻字集]])</f>
        <v>2</v>
      </c>
      <c r="I331" s="205" cm="1">
        <f t="array" ref="I331" xml:space="preserve"> MATCH(TRUE, ISNUMBER( SEARCH( LEFT(小韻資料表[[#This Row],[切語]],1), 切語上字資料表[切語上字]) ), 0)</f>
        <v>35</v>
      </c>
      <c r="J331" s="210" t="str" cm="1">
        <f t="array" ref="J331" xml:space="preserve"> INDEX(切語上字資料表[聲母], 小韻資料表[[#This Row],[上字表識別號]])</f>
        <v>影</v>
      </c>
      <c r="K331" s="210" t="str" cm="1">
        <f t="array" ref="K331" xml:space="preserve"> INDEX(切語上字資料表[聲母拼音碼], 小韻資料表[[#This Row],[上字表識別號]])</f>
        <v>Ø</v>
      </c>
      <c r="L331" s="210" t="str" cm="1">
        <f t="array" ref="L331" xml:space="preserve"> INDEX(切語上字資料表[清濁], 小韻資料表[[#This Row],[上字表識別號]])</f>
        <v>全清</v>
      </c>
      <c r="M331" s="223" t="str" cm="1">
        <f t="array" ref="M331" xml:space="preserve"> INDEX(切語上字資料表[發送收], 小韻資料表[[#This Row],[上字表識別號]])</f>
        <v>發聲</v>
      </c>
      <c r="N331" s="205" cm="1">
        <f t="array" ref="N331" xml:space="preserve"> MATCH(TRUE, ISNUMBER( SEARCH( RIGHT(小韻資料表[[#This Row],[切語]],1), 切語下字資料表[切語下字]) ), 0)</f>
        <v>89</v>
      </c>
      <c r="O331" s="207" t="str" cm="1">
        <f t="array" ref="O331" xml:space="preserve"> INDEX(切語下字資料表[韻母], 小韻資料表[[#This Row],[下字表識別號]])</f>
        <v>佳合2</v>
      </c>
      <c r="P331" s="207" t="str" cm="1">
        <f t="array" ref="P331" xml:space="preserve"> INDEX(切語下字資料表[韻母拼音碼], 小韻資料表[[#This Row],[下字表識別號]])</f>
        <v>ua</v>
      </c>
      <c r="Q331" s="210" t="str" cm="1">
        <f t="array" ref="Q331" xml:space="preserve"> INDEX(設定表!$C$19:$C$23, INT( LEFT(小韻資料表[[#This Row],[目次編碼]],1) ))</f>
        <v>平</v>
      </c>
      <c r="R331" s="210">
        <f xml:space="preserve">  INDEX(設定表!$C$8:$C$15, MATCH( (RIGHT(小韻資料表[[#This Row],[清濁]]) &amp; 小韻資料表[[#This Row],[調]]), 設定表!$B$8:$B$15, 0))</f>
        <v>1</v>
      </c>
      <c r="S331" s="205" t="s">
        <v>309</v>
      </c>
      <c r="T331" s="205" t="s">
        <v>309</v>
      </c>
      <c r="U331" s="226" t="s">
        <v>309</v>
      </c>
      <c r="V331" s="146" t="s">
        <v>309</v>
      </c>
      <c r="X331" s="135"/>
      <c r="Y331" s="135"/>
      <c r="AA331" s="135"/>
      <c r="AB331" s="134"/>
      <c r="AC331" s="135"/>
      <c r="AD331" s="135"/>
      <c r="AH331" s="135"/>
      <c r="AI331" s="135"/>
    </row>
    <row r="332" spans="1:35" ht="31.5">
      <c r="A332" s="205">
        <v>328</v>
      </c>
      <c r="B332" s="206" t="s">
        <v>2539</v>
      </c>
      <c r="C332" s="207" t="str">
        <f xml:space="preserve"> _xlfn.CONCAT(小韻資料表[[#This Row],[聲母拼音碼]],小韻資料表[[#This Row],[韻母拼音碼]],小韻資料表[[#This Row],[調號]])</f>
        <v>khua1</v>
      </c>
      <c r="D332" s="206" t="s">
        <v>2540</v>
      </c>
      <c r="E332" s="208" t="s">
        <v>494</v>
      </c>
      <c r="F332" s="205">
        <v>6</v>
      </c>
      <c r="G332" s="209" t="s">
        <v>2541</v>
      </c>
      <c r="H332" s="205">
        <f xml:space="preserve"> LEN(小韻資料表[[#This Row],[小韻字集]])</f>
        <v>7</v>
      </c>
      <c r="I332" s="205" cm="1">
        <f t="array" ref="I332" xml:space="preserve"> MATCH(TRUE, ISNUMBER( SEARCH( LEFT(小韻資料表[[#This Row],[切語]],1), 切語上字資料表[切語上字]) ), 0)</f>
        <v>2</v>
      </c>
      <c r="J332" s="210" t="str" cm="1">
        <f t="array" ref="J332" xml:space="preserve"> INDEX(切語上字資料表[聲母], 小韻資料表[[#This Row],[上字表識別號]])</f>
        <v>溪</v>
      </c>
      <c r="K332" s="210" t="str" cm="1">
        <f t="array" ref="K332" xml:space="preserve"> INDEX(切語上字資料表[聲母拼音碼], 小韻資料表[[#This Row],[上字表識別號]])</f>
        <v>kh</v>
      </c>
      <c r="L332" s="210" t="str" cm="1">
        <f t="array" ref="L332" xml:space="preserve"> INDEX(切語上字資料表[清濁], 小韻資料表[[#This Row],[上字表識別號]])</f>
        <v>次清</v>
      </c>
      <c r="M332" s="223" t="str" cm="1">
        <f t="array" ref="M332" xml:space="preserve"> INDEX(切語上字資料表[發送收], 小韻資料表[[#This Row],[上字表識別號]])</f>
        <v>送氣</v>
      </c>
      <c r="N332" s="205" cm="1">
        <f t="array" ref="N332" xml:space="preserve"> MATCH(TRUE, ISNUMBER( SEARCH( RIGHT(小韻資料表[[#This Row],[切語]],1), 切語下字資料表[切語下字]) ), 0)</f>
        <v>89</v>
      </c>
      <c r="O332" s="207" t="str" cm="1">
        <f t="array" ref="O332" xml:space="preserve"> INDEX(切語下字資料表[韻母], 小韻資料表[[#This Row],[下字表識別號]])</f>
        <v>佳合2</v>
      </c>
      <c r="P332" s="207" t="str" cm="1">
        <f t="array" ref="P332" xml:space="preserve"> INDEX(切語下字資料表[韻母拼音碼], 小韻資料表[[#This Row],[下字表識別號]])</f>
        <v>ua</v>
      </c>
      <c r="Q332" s="210" t="str" cm="1">
        <f t="array" ref="Q332" xml:space="preserve"> INDEX(設定表!$C$19:$C$23, INT( LEFT(小韻資料表[[#This Row],[目次編碼]],1) ))</f>
        <v>平</v>
      </c>
      <c r="R332" s="210">
        <f xml:space="preserve">  INDEX(設定表!$C$8:$C$15, MATCH( (RIGHT(小韻資料表[[#This Row],[清濁]]) &amp; 小韻資料表[[#This Row],[調]]), 設定表!$B$8:$B$15, 0))</f>
        <v>1</v>
      </c>
      <c r="S332" s="205" t="s">
        <v>309</v>
      </c>
      <c r="T332" s="205" t="s">
        <v>309</v>
      </c>
      <c r="U332" s="226" t="s">
        <v>309</v>
      </c>
      <c r="V332" s="147" t="s">
        <v>309</v>
      </c>
      <c r="X332" s="135"/>
      <c r="Y332" s="135"/>
      <c r="AA332" s="135"/>
      <c r="AB332" s="134"/>
      <c r="AC332" s="135"/>
      <c r="AD332" s="135"/>
      <c r="AH332" s="135"/>
      <c r="AI332" s="135"/>
    </row>
    <row r="333" spans="1:35" ht="31.5">
      <c r="A333" s="205">
        <v>329</v>
      </c>
      <c r="B333" s="206" t="s">
        <v>2542</v>
      </c>
      <c r="C333" s="207" t="str">
        <f xml:space="preserve"> _xlfn.CONCAT(小韻資料表[[#This Row],[聲母拼音碼]],小韻資料表[[#This Row],[韻母拼音碼]],小韻資料表[[#This Row],[調號]])</f>
        <v>cui5</v>
      </c>
      <c r="D333" s="206" t="s">
        <v>2543</v>
      </c>
      <c r="E333" s="208" t="s">
        <v>494</v>
      </c>
      <c r="F333" s="205">
        <v>7</v>
      </c>
      <c r="G333" s="209" t="s">
        <v>2544</v>
      </c>
      <c r="H333" s="205">
        <f xml:space="preserve"> LEN(小韻資料表[[#This Row],[小韻字集]])</f>
        <v>10</v>
      </c>
      <c r="I333" s="205" cm="1">
        <f t="array" ref="I333" xml:space="preserve"> MATCH(TRUE, ISNUMBER( SEARCH( LEFT(小韻資料表[[#This Row],[切語]],1), 切語上字資料表[切語上字]) ), 0)</f>
        <v>28</v>
      </c>
      <c r="J333" s="210" t="str" cm="1">
        <f t="array" ref="J333" xml:space="preserve"> INDEX(切語上字資料表[聲母], 小韻資料表[[#This Row],[上字表識別號]])</f>
        <v>床</v>
      </c>
      <c r="K333" s="210" t="str" cm="1">
        <f t="array" ref="K333" xml:space="preserve"> INDEX(切語上字資料表[聲母拼音碼], 小韻資料表[[#This Row],[上字表識別號]])</f>
        <v>c</v>
      </c>
      <c r="L333" s="210" t="str" cm="1">
        <f t="array" ref="L333" xml:space="preserve"> INDEX(切語上字資料表[清濁], 小韻資料表[[#This Row],[上字表識別號]])</f>
        <v>全濁</v>
      </c>
      <c r="M333" s="223" cm="1">
        <f t="array" ref="M333" xml:space="preserve"> INDEX(切語上字資料表[發送收], 小韻資料表[[#This Row],[上字表識別號]])</f>
        <v>0</v>
      </c>
      <c r="N333" s="205" cm="1">
        <f t="array" ref="N333" xml:space="preserve"> MATCH(TRUE, ISNUMBER( SEARCH( RIGHT(小韻資料表[[#This Row],[切語]],1), 切語下字資料表[切語下字]) ), 0)</f>
        <v>33</v>
      </c>
      <c r="O333" s="207" t="str" cm="1">
        <f t="array" ref="O333" xml:space="preserve"> INDEX(切語下字資料表[韻母], 小韻資料表[[#This Row],[下字表識別號]])</f>
        <v>脂合3</v>
      </c>
      <c r="P333" s="207" t="str" cm="1">
        <f t="array" ref="P333" xml:space="preserve"> INDEX(切語下字資料表[韻母拼音碼], 小韻資料表[[#This Row],[下字表識別號]])</f>
        <v>ui</v>
      </c>
      <c r="Q333" s="210" t="str" cm="1">
        <f t="array" ref="Q333" xml:space="preserve"> INDEX(設定表!$C$19:$C$23, INT( LEFT(小韻資料表[[#This Row],[目次編碼]],1) ))</f>
        <v>平</v>
      </c>
      <c r="R333" s="210">
        <f xml:space="preserve">  INDEX(設定表!$C$8:$C$15, MATCH( (RIGHT(小韻資料表[[#This Row],[清濁]]) &amp; 小韻資料表[[#This Row],[調]]), 設定表!$B$8:$B$15, 0))</f>
        <v>5</v>
      </c>
      <c r="S333" s="205" t="s">
        <v>309</v>
      </c>
      <c r="T333" s="205" t="s">
        <v>309</v>
      </c>
      <c r="U333" s="226" t="s">
        <v>309</v>
      </c>
      <c r="V333" s="146" t="s">
        <v>309</v>
      </c>
      <c r="X333" s="135"/>
      <c r="Y333" s="135"/>
      <c r="AA333" s="135"/>
      <c r="AB333" s="134"/>
      <c r="AC333" s="135"/>
      <c r="AD333" s="135"/>
      <c r="AH333" s="135"/>
      <c r="AI333" s="135"/>
    </row>
    <row r="334" spans="1:35" ht="31.5">
      <c r="A334" s="205">
        <v>330</v>
      </c>
      <c r="B334" s="206" t="s">
        <v>2545</v>
      </c>
      <c r="C334" s="207" t="str">
        <f xml:space="preserve"> _xlfn.CONCAT(小韻資料表[[#This Row],[聲母拼音碼]],小韻資料表[[#This Row],[韻母拼音碼]],小韻資料表[[#This Row],[調號]])</f>
        <v>chui1</v>
      </c>
      <c r="D334" s="206" t="s">
        <v>2546</v>
      </c>
      <c r="E334" s="208" t="s">
        <v>494</v>
      </c>
      <c r="F334" s="205">
        <v>8</v>
      </c>
      <c r="G334" s="209" t="s">
        <v>2547</v>
      </c>
      <c r="H334" s="205">
        <f xml:space="preserve"> LEN(小韻資料表[[#This Row],[小韻字集]])</f>
        <v>11</v>
      </c>
      <c r="I334" s="205" cm="1">
        <f t="array" ref="I334" xml:space="preserve"> MATCH(TRUE, ISNUMBER( SEARCH( LEFT(小韻資料表[[#This Row],[切語]],1), 切語上字資料表[切語上字]) ), 0)</f>
        <v>27</v>
      </c>
      <c r="J334" s="210" t="str" cm="1">
        <f t="array" ref="J334" xml:space="preserve"> INDEX(切語上字資料表[聲母], 小韻資料表[[#This Row],[上字表識別號]])</f>
        <v>初</v>
      </c>
      <c r="K334" s="210" t="str" cm="1">
        <f t="array" ref="K334" xml:space="preserve"> INDEX(切語上字資料表[聲母拼音碼], 小韻資料表[[#This Row],[上字表識別號]])</f>
        <v>ch</v>
      </c>
      <c r="L334" s="210" t="str" cm="1">
        <f t="array" ref="L334" xml:space="preserve"> INDEX(切語上字資料表[清濁], 小韻資料表[[#This Row],[上字表識別號]])</f>
        <v>次清</v>
      </c>
      <c r="M334" s="223" t="str" cm="1">
        <f t="array" ref="M334" xml:space="preserve"> INDEX(切語上字資料表[發送收], 小韻資料表[[#This Row],[上字表識別號]])</f>
        <v>送氣</v>
      </c>
      <c r="N334" s="205" cm="1">
        <f t="array" ref="N334" xml:space="preserve"> MATCH(TRUE, ISNUMBER( SEARCH( RIGHT(小韻資料表[[#This Row],[切語]],1), 切語下字資料表[切語下字]) ), 0)</f>
        <v>33</v>
      </c>
      <c r="O334" s="207" t="str" cm="1">
        <f t="array" ref="O334" xml:space="preserve"> INDEX(切語下字資料表[韻母], 小韻資料表[[#This Row],[下字表識別號]])</f>
        <v>脂合3</v>
      </c>
      <c r="P334" s="207" t="str" cm="1">
        <f t="array" ref="P334" xml:space="preserve"> INDEX(切語下字資料表[韻母拼音碼], 小韻資料表[[#This Row],[下字表識別號]])</f>
        <v>ui</v>
      </c>
      <c r="Q334" s="210" t="str" cm="1">
        <f t="array" ref="Q334" xml:space="preserve"> INDEX(設定表!$C$19:$C$23, INT( LEFT(小韻資料表[[#This Row],[目次編碼]],1) ))</f>
        <v>平</v>
      </c>
      <c r="R334" s="210">
        <f xml:space="preserve">  INDEX(設定表!$C$8:$C$15, MATCH( (RIGHT(小韻資料表[[#This Row],[清濁]]) &amp; 小韻資料表[[#This Row],[調]]), 設定表!$B$8:$B$15, 0))</f>
        <v>1</v>
      </c>
      <c r="S334" s="205" t="s">
        <v>309</v>
      </c>
      <c r="T334" s="205" t="s">
        <v>2548</v>
      </c>
      <c r="U334" s="226" t="s">
        <v>309</v>
      </c>
      <c r="V334" s="147" t="s">
        <v>309</v>
      </c>
      <c r="X334" s="135"/>
      <c r="Y334" s="135"/>
      <c r="AA334" s="135"/>
      <c r="AB334" s="134"/>
      <c r="AC334" s="135"/>
      <c r="AD334" s="135"/>
      <c r="AH334" s="135"/>
      <c r="AI334" s="135"/>
    </row>
    <row r="335" spans="1:35" ht="31.5">
      <c r="A335" s="205">
        <v>331</v>
      </c>
      <c r="B335" s="206" t="s">
        <v>2549</v>
      </c>
      <c r="C335" s="207" t="str">
        <f xml:space="preserve"> _xlfn.CONCAT(小韻資料表[[#This Row],[聲母拼音碼]],小韻資料表[[#This Row],[韻母拼音碼]],小韻資料表[[#This Row],[調號]])</f>
        <v>hua1</v>
      </c>
      <c r="D335" s="206" t="s">
        <v>2550</v>
      </c>
      <c r="E335" s="208" t="s">
        <v>494</v>
      </c>
      <c r="F335" s="205">
        <v>9</v>
      </c>
      <c r="G335" s="209" t="s">
        <v>2551</v>
      </c>
      <c r="H335" s="205">
        <f xml:space="preserve"> LEN(小韻資料表[[#This Row],[小韻字集]])</f>
        <v>7</v>
      </c>
      <c r="I335" s="205" cm="1">
        <f t="array" ref="I335" xml:space="preserve"> MATCH(TRUE, ISNUMBER( SEARCH( LEFT(小韻資料表[[#This Row],[切語]],1), 切語上字資料表[切語上字]) ), 0)</f>
        <v>36</v>
      </c>
      <c r="J335" s="210" t="str" cm="1">
        <f t="array" ref="J335" xml:space="preserve"> INDEX(切語上字資料表[聲母], 小韻資料表[[#This Row],[上字表識別號]])</f>
        <v>曉</v>
      </c>
      <c r="K335" s="210" t="str" cm="1">
        <f t="array" ref="K335" xml:space="preserve"> INDEX(切語上字資料表[聲母拼音碼], 小韻資料表[[#This Row],[上字表識別號]])</f>
        <v>h</v>
      </c>
      <c r="L335" s="210" t="str" cm="1">
        <f t="array" ref="L335" xml:space="preserve"> INDEX(切語上字資料表[清濁], 小韻資料表[[#This Row],[上字表識別號]])</f>
        <v>次清</v>
      </c>
      <c r="M335" s="223" t="str" cm="1">
        <f t="array" ref="M335" xml:space="preserve"> INDEX(切語上字資料表[發送收], 小韻資料表[[#This Row],[上字表識別號]])</f>
        <v>送氣</v>
      </c>
      <c r="N335" s="205" cm="1">
        <f t="array" ref="N335" xml:space="preserve"> MATCH(TRUE, ISNUMBER( SEARCH( RIGHT(小韻資料表[[#This Row],[切語]],1), 切語下字資料表[切語下字]) ), 0)</f>
        <v>89</v>
      </c>
      <c r="O335" s="207" t="str" cm="1">
        <f t="array" ref="O335" xml:space="preserve"> INDEX(切語下字資料表[韻母], 小韻資料表[[#This Row],[下字表識別號]])</f>
        <v>佳合2</v>
      </c>
      <c r="P335" s="207" t="str" cm="1">
        <f t="array" ref="P335" xml:space="preserve"> INDEX(切語下字資料表[韻母拼音碼], 小韻資料表[[#This Row],[下字表識別號]])</f>
        <v>ua</v>
      </c>
      <c r="Q335" s="210" t="str" cm="1">
        <f t="array" ref="Q335" xml:space="preserve"> INDEX(設定表!$C$19:$C$23, INT( LEFT(小韻資料表[[#This Row],[目次編碼]],1) ))</f>
        <v>平</v>
      </c>
      <c r="R335" s="210">
        <f xml:space="preserve">  INDEX(設定表!$C$8:$C$15, MATCH( (RIGHT(小韻資料表[[#This Row],[清濁]]) &amp; 小韻資料表[[#This Row],[調]]), 設定表!$B$8:$B$15, 0))</f>
        <v>1</v>
      </c>
      <c r="S335" s="205" t="s">
        <v>309</v>
      </c>
      <c r="T335" s="205" t="s">
        <v>309</v>
      </c>
      <c r="U335" s="226" t="s">
        <v>2552</v>
      </c>
      <c r="V335" s="146" t="s">
        <v>309</v>
      </c>
      <c r="X335" s="135"/>
      <c r="Y335" s="135"/>
      <c r="AA335" s="135"/>
      <c r="AB335" s="134"/>
      <c r="AC335" s="135"/>
      <c r="AD335" s="135"/>
      <c r="AH335" s="135"/>
      <c r="AI335" s="135"/>
    </row>
    <row r="336" spans="1:35" ht="31.5">
      <c r="A336" s="205">
        <v>332</v>
      </c>
      <c r="B336" s="206" t="s">
        <v>2553</v>
      </c>
      <c r="C336" s="207" t="str">
        <f xml:space="preserve"> _xlfn.CONCAT(小韻資料表[[#This Row],[聲母拼音碼]],小韻資料表[[#This Row],[韻母拼音碼]],小韻資料表[[#This Row],[調號]])</f>
        <v>nui5</v>
      </c>
      <c r="D336" s="206" t="s">
        <v>2554</v>
      </c>
      <c r="E336" s="208" t="s">
        <v>494</v>
      </c>
      <c r="F336" s="205">
        <v>10</v>
      </c>
      <c r="G336" s="209" t="s">
        <v>2555</v>
      </c>
      <c r="H336" s="205">
        <f xml:space="preserve"> LEN(小韻資料表[[#This Row],[小韻字集]])</f>
        <v>3</v>
      </c>
      <c r="I336" s="205" cm="1">
        <f t="array" ref="I336" xml:space="preserve"> MATCH(TRUE, ISNUMBER( SEARCH( LEFT(小韻資料表[[#This Row],[切語]],1), 切語上字資料表[切語上字]) ), 0)</f>
        <v>8</v>
      </c>
      <c r="J336" s="210" t="str" cm="1">
        <f t="array" ref="J336" xml:space="preserve"> INDEX(切語上字資料表[聲母], 小韻資料表[[#This Row],[上字表識別號]])</f>
        <v>泥</v>
      </c>
      <c r="K336" s="210" t="str" cm="1">
        <f t="array" ref="K336" xml:space="preserve"> INDEX(切語上字資料表[聲母拼音碼], 小韻資料表[[#This Row],[上字表識別號]])</f>
        <v>n</v>
      </c>
      <c r="L336" s="210" t="str" cm="1">
        <f t="array" ref="L336" xml:space="preserve"> INDEX(切語上字資料表[清濁], 小韻資料表[[#This Row],[上字表識別號]])</f>
        <v>次濁</v>
      </c>
      <c r="M336" s="223" t="str" cm="1">
        <f t="array" ref="M336" xml:space="preserve"> INDEX(切語上字資料表[發送收], 小韻資料表[[#This Row],[上字表識別號]])</f>
        <v>收聲</v>
      </c>
      <c r="N336" s="205" cm="1">
        <f t="array" ref="N336" xml:space="preserve"> MATCH(TRUE, ISNUMBER( SEARCH( RIGHT(小韻資料表[[#This Row],[切語]],1), 切語下字資料表[切語下字]) ), 0)</f>
        <v>33</v>
      </c>
      <c r="O336" s="207" t="str" cm="1">
        <f t="array" ref="O336" xml:space="preserve"> INDEX(切語下字資料表[韻母], 小韻資料表[[#This Row],[下字表識別號]])</f>
        <v>脂合3</v>
      </c>
      <c r="P336" s="207" t="str" cm="1">
        <f t="array" ref="P336" xml:space="preserve"> INDEX(切語下字資料表[韻母拼音碼], 小韻資料表[[#This Row],[下字表識別號]])</f>
        <v>ui</v>
      </c>
      <c r="Q336" s="210" t="str" cm="1">
        <f t="array" ref="Q336" xml:space="preserve"> INDEX(設定表!$C$19:$C$23, INT( LEFT(小韻資料表[[#This Row],[目次編碼]],1) ))</f>
        <v>平</v>
      </c>
      <c r="R336" s="210">
        <f xml:space="preserve">  INDEX(設定表!$C$8:$C$15, MATCH( (RIGHT(小韻資料表[[#This Row],[清濁]]) &amp; 小韻資料表[[#This Row],[調]]), 設定表!$B$8:$B$15, 0))</f>
        <v>5</v>
      </c>
      <c r="S336" s="205" t="s">
        <v>309</v>
      </c>
      <c r="T336" s="205" t="s">
        <v>309</v>
      </c>
      <c r="U336" s="226" t="s">
        <v>309</v>
      </c>
      <c r="V336" s="147" t="s">
        <v>309</v>
      </c>
      <c r="X336" s="135"/>
      <c r="Y336" s="135"/>
      <c r="AA336" s="135"/>
      <c r="AB336" s="134"/>
      <c r="AC336" s="135"/>
      <c r="AD336" s="135"/>
      <c r="AH336" s="135"/>
      <c r="AI336" s="135"/>
    </row>
    <row r="337" spans="1:35" ht="31.5">
      <c r="A337" s="205">
        <v>333</v>
      </c>
      <c r="B337" s="206" t="s">
        <v>2556</v>
      </c>
      <c r="C337" s="207" t="str">
        <f xml:space="preserve"> _xlfn.CONCAT(小韻資料表[[#This Row],[聲母拼音碼]],小韻資料表[[#This Row],[韻母拼音碼]],小韻資料表[[#This Row],[調號]])</f>
        <v>gui5</v>
      </c>
      <c r="D337" s="206" t="s">
        <v>2557</v>
      </c>
      <c r="E337" s="208" t="s">
        <v>494</v>
      </c>
      <c r="F337" s="205">
        <v>11</v>
      </c>
      <c r="G337" s="209" t="s">
        <v>2558</v>
      </c>
      <c r="H337" s="205">
        <f xml:space="preserve"> LEN(小韻資料表[[#This Row],[小韻字集]])</f>
        <v>9</v>
      </c>
      <c r="I337" s="205" cm="1">
        <f t="array" ref="I337" xml:space="preserve"> MATCH(TRUE, ISNUMBER( SEARCH( LEFT(小韻資料表[[#This Row],[切語]],1), 切語上字資料表[切語上字]) ), 0)</f>
        <v>4</v>
      </c>
      <c r="J337" s="210" t="str" cm="1">
        <f t="array" ref="J337" xml:space="preserve"> INDEX(切語上字資料表[聲母], 小韻資料表[[#This Row],[上字表識別號]])</f>
        <v>疑</v>
      </c>
      <c r="K337" s="210" t="str" cm="1">
        <f t="array" ref="K337" xml:space="preserve"> INDEX(切語上字資料表[聲母拼音碼], 小韻資料表[[#This Row],[上字表識別號]])</f>
        <v>g</v>
      </c>
      <c r="L337" s="210" t="str" cm="1">
        <f t="array" ref="L337" xml:space="preserve"> INDEX(切語上字資料表[清濁], 小韻資料表[[#This Row],[上字表識別號]])</f>
        <v>次濁</v>
      </c>
      <c r="M337" s="223" t="str" cm="1">
        <f t="array" ref="M337" xml:space="preserve"> INDEX(切語上字資料表[發送收], 小韻資料表[[#This Row],[上字表識別號]])</f>
        <v>收聲</v>
      </c>
      <c r="N337" s="205" cm="1">
        <f t="array" ref="N337" xml:space="preserve"> MATCH(TRUE, ISNUMBER( SEARCH( RIGHT(小韻資料表[[#This Row],[切語]],1), 切語下字資料表[切語下字]) ), 0)</f>
        <v>33</v>
      </c>
      <c r="O337" s="207" t="str" cm="1">
        <f t="array" ref="O337" xml:space="preserve"> INDEX(切語下字資料表[韻母], 小韻資料表[[#This Row],[下字表識別號]])</f>
        <v>脂合3</v>
      </c>
      <c r="P337" s="207" t="str" cm="1">
        <f t="array" ref="P337" xml:space="preserve"> INDEX(切語下字資料表[韻母拼音碼], 小韻資料表[[#This Row],[下字表識別號]])</f>
        <v>ui</v>
      </c>
      <c r="Q337" s="210" t="str" cm="1">
        <f t="array" ref="Q337" xml:space="preserve"> INDEX(設定表!$C$19:$C$23, INT( LEFT(小韻資料表[[#This Row],[目次編碼]],1) ))</f>
        <v>平</v>
      </c>
      <c r="R337" s="210">
        <f xml:space="preserve">  INDEX(設定表!$C$8:$C$15, MATCH( (RIGHT(小韻資料表[[#This Row],[清濁]]) &amp; 小韻資料表[[#This Row],[調]]), 設定表!$B$8:$B$15, 0))</f>
        <v>5</v>
      </c>
      <c r="S337" s="205" t="s">
        <v>309</v>
      </c>
      <c r="T337" s="205" t="s">
        <v>309</v>
      </c>
      <c r="U337" s="226" t="s">
        <v>2559</v>
      </c>
      <c r="V337" s="146" t="s">
        <v>309</v>
      </c>
      <c r="X337" s="135"/>
      <c r="Y337" s="135"/>
      <c r="AA337" s="135"/>
      <c r="AB337" s="134"/>
      <c r="AC337" s="135"/>
      <c r="AD337" s="135"/>
      <c r="AH337" s="135"/>
      <c r="AI337" s="135"/>
    </row>
    <row r="338" spans="1:35" ht="31.5">
      <c r="A338" s="205">
        <v>334</v>
      </c>
      <c r="B338" s="206" t="s">
        <v>2560</v>
      </c>
      <c r="C338" s="207" t="str">
        <f xml:space="preserve"> _xlfn.CONCAT(小韻資料表[[#This Row],[聲母拼音碼]],小韻資料表[[#This Row],[韻母拼音碼]],小韻資料表[[#This Row],[調號]])</f>
        <v>Øui1</v>
      </c>
      <c r="D338" s="206" t="s">
        <v>2561</v>
      </c>
      <c r="E338" s="208" t="s">
        <v>494</v>
      </c>
      <c r="F338" s="205">
        <v>12</v>
      </c>
      <c r="G338" s="209" t="s">
        <v>2562</v>
      </c>
      <c r="H338" s="205">
        <f xml:space="preserve"> LEN(小韻資料表[[#This Row],[小韻字集]])</f>
        <v>6</v>
      </c>
      <c r="I338" s="205" cm="1">
        <f t="array" ref="I338" xml:space="preserve"> MATCH(TRUE, ISNUMBER( SEARCH( LEFT(小韻資料表[[#This Row],[切語]],1), 切語上字資料表[切語上字]) ), 0)</f>
        <v>35</v>
      </c>
      <c r="J338" s="210" t="str" cm="1">
        <f t="array" ref="J338" xml:space="preserve"> INDEX(切語上字資料表[聲母], 小韻資料表[[#This Row],[上字表識別號]])</f>
        <v>影</v>
      </c>
      <c r="K338" s="210" t="str" cm="1">
        <f t="array" ref="K338" xml:space="preserve"> INDEX(切語上字資料表[聲母拼音碼], 小韻資料表[[#This Row],[上字表識別號]])</f>
        <v>Ø</v>
      </c>
      <c r="L338" s="210" t="str" cm="1">
        <f t="array" ref="L338" xml:space="preserve"> INDEX(切語上字資料表[清濁], 小韻資料表[[#This Row],[上字表識別號]])</f>
        <v>全清</v>
      </c>
      <c r="M338" s="223" t="str" cm="1">
        <f t="array" ref="M338" xml:space="preserve"> INDEX(切語上字資料表[發送收], 小韻資料表[[#This Row],[上字表識別號]])</f>
        <v>發聲</v>
      </c>
      <c r="N338" s="205" cm="1">
        <f t="array" ref="N338" xml:space="preserve"> MATCH(TRUE, ISNUMBER( SEARCH( RIGHT(小韻資料表[[#This Row],[切語]],1), 切語下字資料表[切語下字]) ), 0)</f>
        <v>33</v>
      </c>
      <c r="O338" s="207" t="str" cm="1">
        <f t="array" ref="O338" xml:space="preserve"> INDEX(切語下字資料表[韻母], 小韻資料表[[#This Row],[下字表識別號]])</f>
        <v>脂合3</v>
      </c>
      <c r="P338" s="207" t="str" cm="1">
        <f t="array" ref="P338" xml:space="preserve"> INDEX(切語下字資料表[韻母拼音碼], 小韻資料表[[#This Row],[下字表識別號]])</f>
        <v>ui</v>
      </c>
      <c r="Q338" s="210" t="str" cm="1">
        <f t="array" ref="Q338" xml:space="preserve"> INDEX(設定表!$C$19:$C$23, INT( LEFT(小韻資料表[[#This Row],[目次編碼]],1) ))</f>
        <v>平</v>
      </c>
      <c r="R338" s="210">
        <f xml:space="preserve">  INDEX(設定表!$C$8:$C$15, MATCH( (RIGHT(小韻資料表[[#This Row],[清濁]]) &amp; 小韻資料表[[#This Row],[調]]), 設定表!$B$8:$B$15, 0))</f>
        <v>1</v>
      </c>
      <c r="S338" s="205" t="s">
        <v>309</v>
      </c>
      <c r="T338" s="205" t="s">
        <v>309</v>
      </c>
      <c r="U338" s="226" t="s">
        <v>309</v>
      </c>
      <c r="V338" s="147" t="s">
        <v>309</v>
      </c>
      <c r="X338" s="135"/>
      <c r="Y338" s="135"/>
      <c r="AA338" s="135"/>
      <c r="AB338" s="134"/>
      <c r="AC338" s="135"/>
      <c r="AD338" s="135"/>
      <c r="AH338" s="135"/>
      <c r="AI338" s="135"/>
    </row>
    <row r="339" spans="1:35" ht="31.5">
      <c r="A339" s="205">
        <v>335</v>
      </c>
      <c r="B339" s="206" t="s">
        <v>2563</v>
      </c>
      <c r="C339" s="207" t="str">
        <f xml:space="preserve"> _xlfn.CONCAT(小韻資料表[[#This Row],[聲母拼音碼]],小韻資料表[[#This Row],[韻母拼音碼]],小韻資料表[[#This Row],[調號]])</f>
        <v>sui1</v>
      </c>
      <c r="D339" s="206" t="s">
        <v>2564</v>
      </c>
      <c r="E339" s="208" t="s">
        <v>494</v>
      </c>
      <c r="F339" s="205">
        <v>13</v>
      </c>
      <c r="G339" s="209" t="s">
        <v>2565</v>
      </c>
      <c r="H339" s="205">
        <f xml:space="preserve"> LEN(小韻資料表[[#This Row],[小韻字集]])</f>
        <v>3</v>
      </c>
      <c r="I339" s="205" cm="1">
        <f t="array" ref="I339" xml:space="preserve"> MATCH(TRUE, ISNUMBER( SEARCH( LEFT(小韻資料表[[#This Row],[切語]],1), 切語上字資料表[切語上字]) ), 0)</f>
        <v>29</v>
      </c>
      <c r="J339" s="210" t="str" cm="1">
        <f t="array" ref="J339" xml:space="preserve"> INDEX(切語上字資料表[聲母], 小韻資料表[[#This Row],[上字表識別號]])</f>
        <v>疏</v>
      </c>
      <c r="K339" s="210" t="str" cm="1">
        <f t="array" ref="K339" xml:space="preserve"> INDEX(切語上字資料表[聲母拼音碼], 小韻資料表[[#This Row],[上字表識別號]])</f>
        <v>s</v>
      </c>
      <c r="L339" s="210" t="str" cm="1">
        <f t="array" ref="L339" xml:space="preserve"> INDEX(切語上字資料表[清濁], 小韻資料表[[#This Row],[上字表識別號]])</f>
        <v>全清</v>
      </c>
      <c r="M339" s="223" t="str" cm="1">
        <f t="array" ref="M339" xml:space="preserve"> INDEX(切語上字資料表[發送收], 小韻資料表[[#This Row],[上字表識別號]])</f>
        <v>發聲</v>
      </c>
      <c r="N339" s="205" cm="1">
        <f t="array" ref="N339" xml:space="preserve"> MATCH(TRUE, ISNUMBER( SEARCH( RIGHT(小韻資料表[[#This Row],[切語]],1), 切語下字資料表[切語下字]) ), 0)</f>
        <v>33</v>
      </c>
      <c r="O339" s="207" t="str" cm="1">
        <f t="array" ref="O339" xml:space="preserve"> INDEX(切語下字資料表[韻母], 小韻資料表[[#This Row],[下字表識別號]])</f>
        <v>脂合3</v>
      </c>
      <c r="P339" s="207" t="str" cm="1">
        <f t="array" ref="P339" xml:space="preserve"> INDEX(切語下字資料表[韻母拼音碼], 小韻資料表[[#This Row],[下字表識別號]])</f>
        <v>ui</v>
      </c>
      <c r="Q339" s="210" t="str" cm="1">
        <f t="array" ref="Q339" xml:space="preserve"> INDEX(設定表!$C$19:$C$23, INT( LEFT(小韻資料表[[#This Row],[目次編碼]],1) ))</f>
        <v>平</v>
      </c>
      <c r="R339" s="210">
        <f xml:space="preserve">  INDEX(設定表!$C$8:$C$15, MATCH( (RIGHT(小韻資料表[[#This Row],[清濁]]) &amp; 小韻資料表[[#This Row],[調]]), 設定表!$B$8:$B$15, 0))</f>
        <v>1</v>
      </c>
      <c r="S339" s="205" t="s">
        <v>309</v>
      </c>
      <c r="T339" s="205" t="s">
        <v>309</v>
      </c>
      <c r="U339" s="226" t="s">
        <v>2566</v>
      </c>
      <c r="V339" s="146" t="s">
        <v>309</v>
      </c>
      <c r="X339" s="135"/>
      <c r="Y339" s="135"/>
      <c r="AA339" s="135"/>
      <c r="AB339" s="134"/>
      <c r="AC339" s="135"/>
      <c r="AD339" s="135"/>
      <c r="AH339" s="135"/>
      <c r="AI339" s="135"/>
    </row>
    <row r="340" spans="1:35" ht="31.5">
      <c r="A340" s="205">
        <v>336</v>
      </c>
      <c r="B340" s="206" t="s">
        <v>2567</v>
      </c>
      <c r="C340" s="207" t="str">
        <f xml:space="preserve"> _xlfn.CONCAT(小韻資料表[[#This Row],[聲母拼音碼]],小韻資料表[[#This Row],[韻母拼音碼]],小韻資料表[[#This Row],[調號]])</f>
        <v>hui1</v>
      </c>
      <c r="D340" s="206" t="s">
        <v>2568</v>
      </c>
      <c r="E340" s="208" t="s">
        <v>494</v>
      </c>
      <c r="F340" s="205">
        <v>14</v>
      </c>
      <c r="G340" s="209" t="s">
        <v>2569</v>
      </c>
      <c r="H340" s="205">
        <f xml:space="preserve"> LEN(小韻資料表[[#This Row],[小韻字集]])</f>
        <v>2</v>
      </c>
      <c r="I340" s="205" cm="1">
        <f t="array" ref="I340" xml:space="preserve"> MATCH(TRUE, ISNUMBER( SEARCH( LEFT(小韻資料表[[#This Row],[切語]],1), 切語上字資料表[切語上字]) ), 0)</f>
        <v>36</v>
      </c>
      <c r="J340" s="210" t="str" cm="1">
        <f t="array" ref="J340" xml:space="preserve"> INDEX(切語上字資料表[聲母], 小韻資料表[[#This Row],[上字表識別號]])</f>
        <v>曉</v>
      </c>
      <c r="K340" s="210" t="str" cm="1">
        <f t="array" ref="K340" xml:space="preserve"> INDEX(切語上字資料表[聲母拼音碼], 小韻資料表[[#This Row],[上字表識別號]])</f>
        <v>h</v>
      </c>
      <c r="L340" s="210" t="str" cm="1">
        <f t="array" ref="L340" xml:space="preserve"> INDEX(切語上字資料表[清濁], 小韻資料表[[#This Row],[上字表識別號]])</f>
        <v>次清</v>
      </c>
      <c r="M340" s="223" t="str" cm="1">
        <f t="array" ref="M340" xml:space="preserve"> INDEX(切語上字資料表[發送收], 小韻資料表[[#This Row],[上字表識別號]])</f>
        <v>送氣</v>
      </c>
      <c r="N340" s="205" cm="1">
        <f t="array" ref="N340" xml:space="preserve"> MATCH(TRUE, ISNUMBER( SEARCH( RIGHT(小韻資料表[[#This Row],[切語]],1), 切語下字資料表[切語下字]) ), 0)</f>
        <v>33</v>
      </c>
      <c r="O340" s="207" t="str" cm="1">
        <f t="array" ref="O340" xml:space="preserve"> INDEX(切語下字資料表[韻母], 小韻資料表[[#This Row],[下字表識別號]])</f>
        <v>脂合3</v>
      </c>
      <c r="P340" s="207" t="str" cm="1">
        <f t="array" ref="P340" xml:space="preserve"> INDEX(切語下字資料表[韻母拼音碼], 小韻資料表[[#This Row],[下字表識別號]])</f>
        <v>ui</v>
      </c>
      <c r="Q340" s="210" t="str" cm="1">
        <f t="array" ref="Q340" xml:space="preserve"> INDEX(設定表!$C$19:$C$23, INT( LEFT(小韻資料表[[#This Row],[目次編碼]],1) ))</f>
        <v>平</v>
      </c>
      <c r="R340" s="210">
        <f xml:space="preserve">  INDEX(設定表!$C$8:$C$15, MATCH( (RIGHT(小韻資料表[[#This Row],[清濁]]) &amp; 小韻資料表[[#This Row],[調]]), 設定表!$B$8:$B$15, 0))</f>
        <v>1</v>
      </c>
      <c r="S340" s="205" t="s">
        <v>309</v>
      </c>
      <c r="T340" s="205" t="s">
        <v>309</v>
      </c>
      <c r="U340" s="226" t="s">
        <v>309</v>
      </c>
      <c r="V340" s="147" t="s">
        <v>309</v>
      </c>
      <c r="X340" s="135"/>
      <c r="Y340" s="135"/>
      <c r="AA340" s="135"/>
      <c r="AB340" s="134"/>
      <c r="AC340" s="135"/>
      <c r="AD340" s="135"/>
      <c r="AH340" s="135"/>
      <c r="AI340" s="135"/>
    </row>
    <row r="341" spans="1:35" ht="31.5">
      <c r="A341" s="205">
        <v>337</v>
      </c>
      <c r="B341" s="206" t="s">
        <v>2570</v>
      </c>
      <c r="C341" s="207" t="str">
        <f xml:space="preserve"> _xlfn.CONCAT(小韻資料表[[#This Row],[聲母拼音碼]],小韻資料表[[#This Row],[韻母拼音碼]],小韻資料表[[#This Row],[調號]])</f>
        <v>thui1</v>
      </c>
      <c r="D341" s="206" t="s">
        <v>2571</v>
      </c>
      <c r="E341" s="208" t="s">
        <v>494</v>
      </c>
      <c r="F341" s="205">
        <v>15</v>
      </c>
      <c r="G341" s="209" t="s">
        <v>2571</v>
      </c>
      <c r="H341" s="205">
        <f xml:space="preserve"> LEN(小韻資料表[[#This Row],[小韻字集]])</f>
        <v>1</v>
      </c>
      <c r="I341" s="205" cm="1">
        <f t="array" ref="I341" xml:space="preserve"> MATCH(TRUE, ISNUMBER( SEARCH( LEFT(小韻資料表[[#This Row],[切語]],1), 切語上字資料表[切語上字]) ), 0)</f>
        <v>10</v>
      </c>
      <c r="J341" s="210" t="str" cm="1">
        <f t="array" ref="J341" xml:space="preserve"> INDEX(切語上字資料表[聲母], 小韻資料表[[#This Row],[上字表識別號]])</f>
        <v>徹</v>
      </c>
      <c r="K341" s="210" t="str" cm="1">
        <f t="array" ref="K341" xml:space="preserve"> INDEX(切語上字資料表[聲母拼音碼], 小韻資料表[[#This Row],[上字表識別號]])</f>
        <v>th</v>
      </c>
      <c r="L341" s="210" t="str" cm="1">
        <f t="array" ref="L341" xml:space="preserve"> INDEX(切語上字資料表[清濁], 小韻資料表[[#This Row],[上字表識別號]])</f>
        <v>次清</v>
      </c>
      <c r="M341" s="223" t="str" cm="1">
        <f t="array" ref="M341" xml:space="preserve"> INDEX(切語上字資料表[發送收], 小韻資料表[[#This Row],[上字表識別號]])</f>
        <v>送氣</v>
      </c>
      <c r="N341" s="205" cm="1">
        <f t="array" ref="N341" xml:space="preserve"> MATCH(TRUE, ISNUMBER( SEARCH( RIGHT(小韻資料表[[#This Row],[切語]],1), 切語下字資料表[切語下字]) ), 0)</f>
        <v>33</v>
      </c>
      <c r="O341" s="207" t="str" cm="1">
        <f t="array" ref="O341" xml:space="preserve"> INDEX(切語下字資料表[韻母], 小韻資料表[[#This Row],[下字表識別號]])</f>
        <v>脂合3</v>
      </c>
      <c r="P341" s="207" t="str" cm="1">
        <f t="array" ref="P341" xml:space="preserve"> INDEX(切語下字資料表[韻母拼音碼], 小韻資料表[[#This Row],[下字表識別號]])</f>
        <v>ui</v>
      </c>
      <c r="Q341" s="210" t="str" cm="1">
        <f t="array" ref="Q341" xml:space="preserve"> INDEX(設定表!$C$19:$C$23, INT( LEFT(小韻資料表[[#This Row],[目次編碼]],1) ))</f>
        <v>平</v>
      </c>
      <c r="R341" s="210">
        <f xml:space="preserve">  INDEX(設定表!$C$8:$C$15, MATCH( (RIGHT(小韻資料表[[#This Row],[清濁]]) &amp; 小韻資料表[[#This Row],[調]]), 設定表!$B$8:$B$15, 0))</f>
        <v>1</v>
      </c>
      <c r="S341" s="205" t="s">
        <v>309</v>
      </c>
      <c r="T341" s="205" t="s">
        <v>309</v>
      </c>
      <c r="U341" s="226" t="s">
        <v>309</v>
      </c>
      <c r="V341" s="146" t="s">
        <v>309</v>
      </c>
      <c r="X341" s="135"/>
      <c r="Y341" s="135"/>
      <c r="AA341" s="135"/>
      <c r="AB341" s="134"/>
      <c r="AC341" s="135"/>
      <c r="AD341" s="135"/>
      <c r="AH341" s="135"/>
      <c r="AI341" s="135"/>
    </row>
    <row r="342" spans="1:35" ht="31.5">
      <c r="A342" s="205">
        <v>338</v>
      </c>
      <c r="B342" s="206" t="s">
        <v>2572</v>
      </c>
      <c r="C342" s="207" t="str">
        <f xml:space="preserve"> _xlfn.CONCAT(小韻資料表[[#This Row],[聲母拼音碼]],小韻資料表[[#This Row],[韻母拼音碼]],小韻資料表[[#This Row],[調號]])</f>
        <v>mui5</v>
      </c>
      <c r="D342" s="206" t="s">
        <v>2573</v>
      </c>
      <c r="E342" s="208" t="s">
        <v>494</v>
      </c>
      <c r="F342" s="205">
        <v>16</v>
      </c>
      <c r="G342" s="209" t="s">
        <v>2574</v>
      </c>
      <c r="H342" s="205">
        <f xml:space="preserve"> LEN(小韻資料表[[#This Row],[小韻字集]])</f>
        <v>3</v>
      </c>
      <c r="I342" s="205" cm="1">
        <f t="array" ref="I342" xml:space="preserve"> MATCH(TRUE, ISNUMBER( SEARCH( LEFT(小韻資料表[[#This Row],[切語]],1), 切語上字資料表[切語上字]) ), 0)</f>
        <v>16</v>
      </c>
      <c r="J342" s="210" t="str" cm="1">
        <f t="array" ref="J342" xml:space="preserve"> INDEX(切語上字資料表[聲母], 小韻資料表[[#This Row],[上字表識別號]])</f>
        <v>明</v>
      </c>
      <c r="K342" s="210" t="str" cm="1">
        <f t="array" ref="K342" xml:space="preserve"> INDEX(切語上字資料表[聲母拼音碼], 小韻資料表[[#This Row],[上字表識別號]])</f>
        <v>m</v>
      </c>
      <c r="L342" s="210" t="str" cm="1">
        <f t="array" ref="L342" xml:space="preserve"> INDEX(切語上字資料表[清濁], 小韻資料表[[#This Row],[上字表識別號]])</f>
        <v>次濁</v>
      </c>
      <c r="M342" s="223" t="str" cm="1">
        <f t="array" ref="M342" xml:space="preserve"> INDEX(切語上字資料表[發送收], 小韻資料表[[#This Row],[上字表識別號]])</f>
        <v>收聲</v>
      </c>
      <c r="N342" s="205" cm="1">
        <f t="array" ref="N342" xml:space="preserve"> MATCH(TRUE, ISNUMBER( SEARCH( RIGHT(小韻資料表[[#This Row],[切語]],1), 切語下字資料表[切語下字]) ), 0)</f>
        <v>33</v>
      </c>
      <c r="O342" s="207" t="str" cm="1">
        <f t="array" ref="O342" xml:space="preserve"> INDEX(切語下字資料表[韻母], 小韻資料表[[#This Row],[下字表識別號]])</f>
        <v>脂合3</v>
      </c>
      <c r="P342" s="207" t="str" cm="1">
        <f t="array" ref="P342" xml:space="preserve"> INDEX(切語下字資料表[韻母拼音碼], 小韻資料表[[#This Row],[下字表識別號]])</f>
        <v>ui</v>
      </c>
      <c r="Q342" s="210" t="str" cm="1">
        <f t="array" ref="Q342" xml:space="preserve"> INDEX(設定表!$C$19:$C$23, INT( LEFT(小韻資料表[[#This Row],[目次編碼]],1) ))</f>
        <v>平</v>
      </c>
      <c r="R342" s="210">
        <f xml:space="preserve">  INDEX(設定表!$C$8:$C$15, MATCH( (RIGHT(小韻資料表[[#This Row],[清濁]]) &amp; 小韻資料表[[#This Row],[調]]), 設定表!$B$8:$B$15, 0))</f>
        <v>5</v>
      </c>
      <c r="S342" s="205" t="s">
        <v>309</v>
      </c>
      <c r="T342" s="205" t="s">
        <v>309</v>
      </c>
      <c r="U342" s="226" t="s">
        <v>309</v>
      </c>
      <c r="V342" s="147" t="s">
        <v>309</v>
      </c>
      <c r="X342" s="135"/>
      <c r="Y342" s="135"/>
      <c r="AA342" s="135"/>
      <c r="AB342" s="134"/>
      <c r="AC342" s="135"/>
      <c r="AD342" s="135"/>
      <c r="AH342" s="135"/>
      <c r="AI342" s="135"/>
    </row>
    <row r="343" spans="1:35" ht="31.5">
      <c r="A343" s="205">
        <v>339</v>
      </c>
      <c r="B343" s="206" t="s">
        <v>2575</v>
      </c>
      <c r="C343" s="207" t="str">
        <f xml:space="preserve"> _xlfn.CONCAT(小韻資料表[[#This Row],[聲母拼音碼]],小韻資料表[[#This Row],[韻母拼音碼]],小韻資料表[[#This Row],[調號]])</f>
        <v>hua5</v>
      </c>
      <c r="D343" s="206" t="s">
        <v>2576</v>
      </c>
      <c r="E343" s="208" t="s">
        <v>494</v>
      </c>
      <c r="F343" s="205">
        <v>17</v>
      </c>
      <c r="G343" s="209" t="s">
        <v>2576</v>
      </c>
      <c r="H343" s="205">
        <f xml:space="preserve"> LEN(小韻資料表[[#This Row],[小韻字集]])</f>
        <v>1</v>
      </c>
      <c r="I343" s="205" cm="1">
        <f t="array" ref="I343" xml:space="preserve"> MATCH(TRUE, ISNUMBER( SEARCH( LEFT(小韻資料表[[#This Row],[切語]],1), 切語上字資料表[切語上字]) ), 0)</f>
        <v>37</v>
      </c>
      <c r="J343" s="210" t="str" cm="1">
        <f t="array" ref="J343" xml:space="preserve"> INDEX(切語上字資料表[聲母], 小韻資料表[[#This Row],[上字表識別號]])</f>
        <v>匣</v>
      </c>
      <c r="K343" s="210" t="str" cm="1">
        <f t="array" ref="K343" xml:space="preserve"> INDEX(切語上字資料表[聲母拼音碼], 小韻資料表[[#This Row],[上字表識別號]])</f>
        <v>h</v>
      </c>
      <c r="L343" s="210" t="str" cm="1">
        <f t="array" ref="L343" xml:space="preserve"> INDEX(切語上字資料表[清濁], 小韻資料表[[#This Row],[上字表識別號]])</f>
        <v>全濁</v>
      </c>
      <c r="M343" s="223" t="str" cm="1">
        <f t="array" ref="M343" xml:space="preserve"> INDEX(切語上字資料表[發送收], 小韻資料表[[#This Row],[上字表識別號]])</f>
        <v>送氣</v>
      </c>
      <c r="N343" s="205" cm="1">
        <f t="array" ref="N343" xml:space="preserve"> MATCH(TRUE, ISNUMBER( SEARCH( RIGHT(小韻資料表[[#This Row],[切語]],1), 切語下字資料表[切語下字]) ), 0)</f>
        <v>89</v>
      </c>
      <c r="O343" s="207" t="str" cm="1">
        <f t="array" ref="O343" xml:space="preserve"> INDEX(切語下字資料表[韻母], 小韻資料表[[#This Row],[下字表識別號]])</f>
        <v>佳合2</v>
      </c>
      <c r="P343" s="207" t="str" cm="1">
        <f t="array" ref="P343" xml:space="preserve"> INDEX(切語下字資料表[韻母拼音碼], 小韻資料表[[#This Row],[下字表識別號]])</f>
        <v>ua</v>
      </c>
      <c r="Q343" s="210" t="str" cm="1">
        <f t="array" ref="Q343" xml:space="preserve"> INDEX(設定表!$C$19:$C$23, INT( LEFT(小韻資料表[[#This Row],[目次編碼]],1) ))</f>
        <v>平</v>
      </c>
      <c r="R343" s="210">
        <f xml:space="preserve">  INDEX(設定表!$C$8:$C$15, MATCH( (RIGHT(小韻資料表[[#This Row],[清濁]]) &amp; 小韻資料表[[#This Row],[調]]), 設定表!$B$8:$B$15, 0))</f>
        <v>5</v>
      </c>
      <c r="S343" s="205" t="s">
        <v>309</v>
      </c>
      <c r="T343" s="205" t="s">
        <v>309</v>
      </c>
      <c r="U343" s="226" t="s">
        <v>309</v>
      </c>
      <c r="V343" s="147" t="s">
        <v>309</v>
      </c>
      <c r="X343" s="135"/>
      <c r="Y343" s="135"/>
      <c r="AA343" s="135"/>
      <c r="AB343" s="134"/>
      <c r="AC343" s="135"/>
      <c r="AD343" s="135"/>
      <c r="AH343" s="135"/>
      <c r="AI343" s="135"/>
    </row>
    <row r="344" spans="1:35" ht="63">
      <c r="A344" s="205">
        <v>340</v>
      </c>
      <c r="B344" s="206" t="s">
        <v>2577</v>
      </c>
      <c r="C344" s="207" t="str">
        <f xml:space="preserve"> _xlfn.CONCAT(小韻資料表[[#This Row],[聲母拼音碼]],小韻資料表[[#This Row],[韻母拼音碼]],小韻資料表[[#This Row],[調號]])</f>
        <v>kai1</v>
      </c>
      <c r="D344" s="206" t="s">
        <v>514</v>
      </c>
      <c r="E344" s="208" t="s">
        <v>513</v>
      </c>
      <c r="F344" s="205">
        <v>1</v>
      </c>
      <c r="G344" s="209" t="s">
        <v>2578</v>
      </c>
      <c r="H344" s="205">
        <f xml:space="preserve"> LEN(小韻資料表[[#This Row],[小韻字集]])</f>
        <v>22</v>
      </c>
      <c r="I344" s="205" cm="1">
        <f t="array" ref="I344" xml:space="preserve"> MATCH(TRUE, ISNUMBER( SEARCH( LEFT(小韻資料表[[#This Row],[切語]],1), 切語上字資料表[切語上字]) ), 0)</f>
        <v>1</v>
      </c>
      <c r="J344" s="210" t="str" cm="1">
        <f t="array" ref="J344" xml:space="preserve"> INDEX(切語上字資料表[聲母], 小韻資料表[[#This Row],[上字表識別號]])</f>
        <v>見</v>
      </c>
      <c r="K344" s="210" t="str" cm="1">
        <f t="array" ref="K344" xml:space="preserve"> INDEX(切語上字資料表[聲母拼音碼], 小韻資料表[[#This Row],[上字表識別號]])</f>
        <v>k</v>
      </c>
      <c r="L344" s="210" t="str" cm="1">
        <f t="array" ref="L344" xml:space="preserve"> INDEX(切語上字資料表[清濁], 小韻資料表[[#This Row],[上字表識別號]])</f>
        <v>全清</v>
      </c>
      <c r="M344" s="223" t="str" cm="1">
        <f t="array" ref="M344" xml:space="preserve"> INDEX(切語上字資料表[發送收], 小韻資料表[[#This Row],[上字表識別號]])</f>
        <v>發聲</v>
      </c>
      <c r="N344" s="205" cm="1">
        <f t="array" ref="N344" xml:space="preserve"> MATCH(TRUE, ISNUMBER( SEARCH( RIGHT(小韻資料表[[#This Row],[切語]],1), 切語下字資料表[切語下字]) ), 0)</f>
        <v>93</v>
      </c>
      <c r="O344" s="207" t="str" cm="1">
        <f t="array" ref="O344" xml:space="preserve"> INDEX(切語下字資料表[韻母], 小韻資料表[[#This Row],[下字表識別號]])</f>
        <v>皆開2</v>
      </c>
      <c r="P344" s="207" t="str" cm="1">
        <f t="array" ref="P344" xml:space="preserve"> INDEX(切語下字資料表[韻母拼音碼], 小韻資料表[[#This Row],[下字表識別號]])</f>
        <v>ai</v>
      </c>
      <c r="Q344" s="210" t="str" cm="1">
        <f t="array" ref="Q344" xml:space="preserve"> INDEX(設定表!$C$19:$C$23, INT( LEFT(小韻資料表[[#This Row],[目次編碼]],1) ))</f>
        <v>平</v>
      </c>
      <c r="R344" s="210">
        <f xml:space="preserve">  INDEX(設定表!$C$8:$C$15, MATCH( (RIGHT(小韻資料表[[#This Row],[清濁]]) &amp; 小韻資料表[[#This Row],[調]]), 設定表!$B$8:$B$15, 0))</f>
        <v>1</v>
      </c>
      <c r="S344" s="205" t="s">
        <v>309</v>
      </c>
      <c r="T344" s="205" t="s">
        <v>309</v>
      </c>
      <c r="U344" s="226" t="s">
        <v>309</v>
      </c>
      <c r="V344" s="147" t="s">
        <v>309</v>
      </c>
      <c r="X344" s="135"/>
      <c r="Y344" s="135"/>
      <c r="AA344" s="135"/>
      <c r="AB344" s="134"/>
      <c r="AC344" s="135"/>
      <c r="AD344" s="135"/>
      <c r="AH344" s="135"/>
      <c r="AI344" s="135"/>
    </row>
    <row r="345" spans="1:35" ht="31.5">
      <c r="A345" s="205">
        <v>341</v>
      </c>
      <c r="B345" s="206" t="s">
        <v>2579</v>
      </c>
      <c r="C345" s="207" t="str">
        <f xml:space="preserve"> _xlfn.CONCAT(小韻資料表[[#This Row],[聲母拼音碼]],小韻資料表[[#This Row],[韻母拼音碼]],小韻資料表[[#This Row],[調號]])</f>
        <v>Øai1</v>
      </c>
      <c r="D345" s="206" t="s">
        <v>2580</v>
      </c>
      <c r="E345" s="208" t="s">
        <v>513</v>
      </c>
      <c r="F345" s="205">
        <v>2</v>
      </c>
      <c r="G345" s="209" t="s">
        <v>2580</v>
      </c>
      <c r="H345" s="205">
        <f xml:space="preserve"> LEN(小韻資料表[[#This Row],[小韻字集]])</f>
        <v>2</v>
      </c>
      <c r="I345" s="205" cm="1">
        <f t="array" ref="I345" xml:space="preserve"> MATCH(TRUE, ISNUMBER( SEARCH( LEFT(小韻資料表[[#This Row],[切語]],1), 切語上字資料表[切語上字]) ), 0)</f>
        <v>35</v>
      </c>
      <c r="J345" s="210" t="str" cm="1">
        <f t="array" ref="J345" xml:space="preserve"> INDEX(切語上字資料表[聲母], 小韻資料表[[#This Row],[上字表識別號]])</f>
        <v>影</v>
      </c>
      <c r="K345" s="210" t="str" cm="1">
        <f t="array" ref="K345" xml:space="preserve"> INDEX(切語上字資料表[聲母拼音碼], 小韻資料表[[#This Row],[上字表識別號]])</f>
        <v>Ø</v>
      </c>
      <c r="L345" s="210" t="str" cm="1">
        <f t="array" ref="L345" xml:space="preserve"> INDEX(切語上字資料表[清濁], 小韻資料表[[#This Row],[上字表識別號]])</f>
        <v>全清</v>
      </c>
      <c r="M345" s="223" t="str" cm="1">
        <f t="array" ref="M345" xml:space="preserve"> INDEX(切語上字資料表[發送收], 小韻資料表[[#This Row],[上字表識別號]])</f>
        <v>發聲</v>
      </c>
      <c r="N345" s="205" cm="1">
        <f t="array" ref="N345" xml:space="preserve"> MATCH(TRUE, ISNUMBER( SEARCH( RIGHT(小韻資料表[[#This Row],[切語]],1), 切語下字資料表[切語下字]) ), 0)</f>
        <v>93</v>
      </c>
      <c r="O345" s="207" t="str" cm="1">
        <f t="array" ref="O345" xml:space="preserve"> INDEX(切語下字資料表[韻母], 小韻資料表[[#This Row],[下字表識別號]])</f>
        <v>皆開2</v>
      </c>
      <c r="P345" s="207" t="str" cm="1">
        <f t="array" ref="P345" xml:space="preserve"> INDEX(切語下字資料表[韻母拼音碼], 小韻資料表[[#This Row],[下字表識別號]])</f>
        <v>ai</v>
      </c>
      <c r="Q345" s="210" t="str" cm="1">
        <f t="array" ref="Q345" xml:space="preserve"> INDEX(設定表!$C$19:$C$23, INT( LEFT(小韻資料表[[#This Row],[目次編碼]],1) ))</f>
        <v>平</v>
      </c>
      <c r="R345" s="210">
        <f xml:space="preserve">  INDEX(設定表!$C$8:$C$15, MATCH( (RIGHT(小韻資料表[[#This Row],[清濁]]) &amp; 小韻資料表[[#This Row],[調]]), 設定表!$B$8:$B$15, 0))</f>
        <v>1</v>
      </c>
      <c r="S345" s="205" t="s">
        <v>309</v>
      </c>
      <c r="T345" s="205" t="s">
        <v>309</v>
      </c>
      <c r="U345" s="226" t="s">
        <v>309</v>
      </c>
      <c r="V345" s="146" t="s">
        <v>309</v>
      </c>
      <c r="X345" s="135"/>
      <c r="Y345" s="135"/>
      <c r="AA345" s="135"/>
      <c r="AB345" s="134"/>
      <c r="AC345" s="135"/>
      <c r="AD345" s="135"/>
      <c r="AH345" s="135"/>
      <c r="AI345" s="135"/>
    </row>
    <row r="346" spans="1:35" ht="31.5">
      <c r="A346" s="205">
        <v>342</v>
      </c>
      <c r="B346" s="206" t="s">
        <v>2581</v>
      </c>
      <c r="C346" s="207" t="str">
        <f xml:space="preserve"> _xlfn.CONCAT(小韻資料表[[#This Row],[聲母拼音碼]],小韻資料表[[#This Row],[韻母拼音碼]],小韻資料表[[#This Row],[調號]])</f>
        <v>hai5</v>
      </c>
      <c r="D346" s="206" t="s">
        <v>2582</v>
      </c>
      <c r="E346" s="208" t="s">
        <v>513</v>
      </c>
      <c r="F346" s="205">
        <v>3</v>
      </c>
      <c r="G346" s="209" t="s">
        <v>2583</v>
      </c>
      <c r="H346" s="205">
        <f xml:space="preserve"> LEN(小韻資料表[[#This Row],[小韻字集]])</f>
        <v>10</v>
      </c>
      <c r="I346" s="205" cm="1">
        <f t="array" ref="I346" xml:space="preserve"> MATCH(TRUE, ISNUMBER( SEARCH( LEFT(小韻資料表[[#This Row],[切語]],1), 切語上字資料表[切語上字]) ), 0)</f>
        <v>37</v>
      </c>
      <c r="J346" s="210" t="str" cm="1">
        <f t="array" ref="J346" xml:space="preserve"> INDEX(切語上字資料表[聲母], 小韻資料表[[#This Row],[上字表識別號]])</f>
        <v>匣</v>
      </c>
      <c r="K346" s="210" t="str" cm="1">
        <f t="array" ref="K346" xml:space="preserve"> INDEX(切語上字資料表[聲母拼音碼], 小韻資料表[[#This Row],[上字表識別號]])</f>
        <v>h</v>
      </c>
      <c r="L346" s="210" t="str" cm="1">
        <f t="array" ref="L346" xml:space="preserve"> INDEX(切語上字資料表[清濁], 小韻資料表[[#This Row],[上字表識別號]])</f>
        <v>全濁</v>
      </c>
      <c r="M346" s="223" t="str" cm="1">
        <f t="array" ref="M346" xml:space="preserve"> INDEX(切語上字資料表[發送收], 小韻資料表[[#This Row],[上字表識別號]])</f>
        <v>送氣</v>
      </c>
      <c r="N346" s="205" cm="1">
        <f t="array" ref="N346" xml:space="preserve"> MATCH(TRUE, ISNUMBER( SEARCH( RIGHT(小韻資料表[[#This Row],[切語]],1), 切語下字資料表[切語下字]) ), 0)</f>
        <v>93</v>
      </c>
      <c r="O346" s="207" t="str" cm="1">
        <f t="array" ref="O346" xml:space="preserve"> INDEX(切語下字資料表[韻母], 小韻資料表[[#This Row],[下字表識別號]])</f>
        <v>皆開2</v>
      </c>
      <c r="P346" s="207" t="str" cm="1">
        <f t="array" ref="P346" xml:space="preserve"> INDEX(切語下字資料表[韻母拼音碼], 小韻資料表[[#This Row],[下字表識別號]])</f>
        <v>ai</v>
      </c>
      <c r="Q346" s="210" t="str" cm="1">
        <f t="array" ref="Q346" xml:space="preserve"> INDEX(設定表!$C$19:$C$23, INT( LEFT(小韻資料表[[#This Row],[目次編碼]],1) ))</f>
        <v>平</v>
      </c>
      <c r="R346" s="210">
        <f xml:space="preserve">  INDEX(設定表!$C$8:$C$15, MATCH( (RIGHT(小韻資料表[[#This Row],[清濁]]) &amp; 小韻資料表[[#This Row],[調]]), 設定表!$B$8:$B$15, 0))</f>
        <v>5</v>
      </c>
      <c r="S346" s="205" t="s">
        <v>309</v>
      </c>
      <c r="T346" s="205" t="s">
        <v>309</v>
      </c>
      <c r="U346" s="226" t="s">
        <v>2584</v>
      </c>
      <c r="V346" s="147" t="s">
        <v>309</v>
      </c>
      <c r="X346" s="135"/>
      <c r="Y346" s="135"/>
      <c r="AA346" s="135"/>
      <c r="AB346" s="134"/>
      <c r="AC346" s="135"/>
      <c r="AD346" s="135"/>
      <c r="AH346" s="135"/>
      <c r="AI346" s="135"/>
    </row>
    <row r="347" spans="1:35" ht="31.5">
      <c r="A347" s="205">
        <v>343</v>
      </c>
      <c r="B347" s="206" t="s">
        <v>2585</v>
      </c>
      <c r="C347" s="207" t="str">
        <f xml:space="preserve"> _xlfn.CONCAT(小韻資料表[[#This Row],[聲母拼音碼]],小韻資料表[[#This Row],[韻母拼音碼]],小韻資料表[[#This Row],[調號]])</f>
        <v>pai5</v>
      </c>
      <c r="D347" s="206" t="s">
        <v>2586</v>
      </c>
      <c r="E347" s="208" t="s">
        <v>513</v>
      </c>
      <c r="F347" s="205">
        <v>4</v>
      </c>
      <c r="G347" s="209" t="s">
        <v>2587</v>
      </c>
      <c r="H347" s="205">
        <f xml:space="preserve"> LEN(小韻資料表[[#This Row],[小韻字集]])</f>
        <v>7</v>
      </c>
      <c r="I347" s="205" cm="1">
        <f t="array" ref="I347" xml:space="preserve"> MATCH(TRUE, ISNUMBER( SEARCH( LEFT(小韻資料表[[#This Row],[切語]],1), 切語上字資料表[切語上字]) ), 0)</f>
        <v>15</v>
      </c>
      <c r="J347" s="210" t="str" cm="1">
        <f t="array" ref="J347" xml:space="preserve"> INDEX(切語上字資料表[聲母], 小韻資料表[[#This Row],[上字表識別號]])</f>
        <v>並</v>
      </c>
      <c r="K347" s="210" t="str" cm="1">
        <f t="array" ref="K347" xml:space="preserve"> INDEX(切語上字資料表[聲母拼音碼], 小韻資料表[[#This Row],[上字表識別號]])</f>
        <v>p</v>
      </c>
      <c r="L347" s="210" t="str" cm="1">
        <f t="array" ref="L347" xml:space="preserve"> INDEX(切語上字資料表[清濁], 小韻資料表[[#This Row],[上字表識別號]])</f>
        <v>全濁</v>
      </c>
      <c r="M347" s="223" cm="1">
        <f t="array" ref="M347" xml:space="preserve"> INDEX(切語上字資料表[發送收], 小韻資料表[[#This Row],[上字表識別號]])</f>
        <v>0</v>
      </c>
      <c r="N347" s="205" cm="1">
        <f t="array" ref="N347" xml:space="preserve"> MATCH(TRUE, ISNUMBER( SEARCH( RIGHT(小韻資料表[[#This Row],[切語]],1), 切語下字資料表[切語下字]) ), 0)</f>
        <v>93</v>
      </c>
      <c r="O347" s="207" t="str" cm="1">
        <f t="array" ref="O347" xml:space="preserve"> INDEX(切語下字資料表[韻母], 小韻資料表[[#This Row],[下字表識別號]])</f>
        <v>皆開2</v>
      </c>
      <c r="P347" s="207" t="str" cm="1">
        <f t="array" ref="P347" xml:space="preserve"> INDEX(切語下字資料表[韻母拼音碼], 小韻資料表[[#This Row],[下字表識別號]])</f>
        <v>ai</v>
      </c>
      <c r="Q347" s="210" t="str" cm="1">
        <f t="array" ref="Q347" xml:space="preserve"> INDEX(設定表!$C$19:$C$23, INT( LEFT(小韻資料表[[#This Row],[目次編碼]],1) ))</f>
        <v>平</v>
      </c>
      <c r="R347" s="210">
        <f xml:space="preserve">  INDEX(設定表!$C$8:$C$15, MATCH( (RIGHT(小韻資料表[[#This Row],[清濁]]) &amp; 小韻資料表[[#This Row],[調]]), 設定表!$B$8:$B$15, 0))</f>
        <v>5</v>
      </c>
      <c r="S347" s="205" t="s">
        <v>309</v>
      </c>
      <c r="T347" s="205" t="s">
        <v>309</v>
      </c>
      <c r="U347" s="226" t="s">
        <v>309</v>
      </c>
      <c r="V347" s="146" t="s">
        <v>309</v>
      </c>
      <c r="X347" s="135"/>
      <c r="Y347" s="135"/>
      <c r="AA347" s="135"/>
      <c r="AB347" s="134"/>
      <c r="AC347" s="135"/>
      <c r="AD347" s="135"/>
      <c r="AH347" s="135"/>
      <c r="AI347" s="135"/>
    </row>
    <row r="348" spans="1:35" ht="31.5">
      <c r="A348" s="205">
        <v>344</v>
      </c>
      <c r="B348" s="206" t="s">
        <v>2588</v>
      </c>
      <c r="C348" s="207" t="str">
        <f xml:space="preserve"> _xlfn.CONCAT(小韻資料表[[#This Row],[聲母拼音碼]],小韻資料表[[#This Row],[韻母拼音碼]],小韻資料表[[#This Row],[調號]])</f>
        <v>kuai1</v>
      </c>
      <c r="D348" s="206" t="s">
        <v>2589</v>
      </c>
      <c r="E348" s="208" t="s">
        <v>513</v>
      </c>
      <c r="F348" s="205">
        <v>5</v>
      </c>
      <c r="G348" s="209" t="s">
        <v>2590</v>
      </c>
      <c r="H348" s="205">
        <f xml:space="preserve"> LEN(小韻資料表[[#This Row],[小韻字集]])</f>
        <v>6</v>
      </c>
      <c r="I348" s="205" cm="1">
        <f t="array" ref="I348" xml:space="preserve"> MATCH(TRUE, ISNUMBER( SEARCH( LEFT(小韻資料表[[#This Row],[切語]],1), 切語上字資料表[切語上字]) ), 0)</f>
        <v>1</v>
      </c>
      <c r="J348" s="210" t="str" cm="1">
        <f t="array" ref="J348" xml:space="preserve"> INDEX(切語上字資料表[聲母], 小韻資料表[[#This Row],[上字表識別號]])</f>
        <v>見</v>
      </c>
      <c r="K348" s="210" t="str" cm="1">
        <f t="array" ref="K348" xml:space="preserve"> INDEX(切語上字資料表[聲母拼音碼], 小韻資料表[[#This Row],[上字表識別號]])</f>
        <v>k</v>
      </c>
      <c r="L348" s="210" t="str" cm="1">
        <f t="array" ref="L348" xml:space="preserve"> INDEX(切語上字資料表[清濁], 小韻資料表[[#This Row],[上字表識別號]])</f>
        <v>全清</v>
      </c>
      <c r="M348" s="223" t="str" cm="1">
        <f t="array" ref="M348" xml:space="preserve"> INDEX(切語上字資料表[發送收], 小韻資料表[[#This Row],[上字表識別號]])</f>
        <v>發聲</v>
      </c>
      <c r="N348" s="205" cm="1">
        <f t="array" ref="N348" xml:space="preserve"> MATCH(TRUE, ISNUMBER( SEARCH( RIGHT(小韻資料表[[#This Row],[切語]],1), 切語下字資料表[切語下字]) ), 0)</f>
        <v>97</v>
      </c>
      <c r="O348" s="207" t="str" cm="1">
        <f t="array" ref="O348" xml:space="preserve"> INDEX(切語下字資料表[韻母], 小韻資料表[[#This Row],[下字表識別號]])</f>
        <v>皆合2</v>
      </c>
      <c r="P348" s="207" t="str" cm="1">
        <f t="array" ref="P348" xml:space="preserve"> INDEX(切語下字資料表[韻母拼音碼], 小韻資料表[[#This Row],[下字表識別號]])</f>
        <v>uai</v>
      </c>
      <c r="Q348" s="210" t="str" cm="1">
        <f t="array" ref="Q348" xml:space="preserve"> INDEX(設定表!$C$19:$C$23, INT( LEFT(小韻資料表[[#This Row],[目次編碼]],1) ))</f>
        <v>平</v>
      </c>
      <c r="R348" s="210">
        <f xml:space="preserve">  INDEX(設定表!$C$8:$C$15, MATCH( (RIGHT(小韻資料表[[#This Row],[清濁]]) &amp; 小韻資料表[[#This Row],[調]]), 設定表!$B$8:$B$15, 0))</f>
        <v>1</v>
      </c>
      <c r="S348" s="205" t="s">
        <v>309</v>
      </c>
      <c r="T348" s="205" t="s">
        <v>309</v>
      </c>
      <c r="U348" s="226" t="s">
        <v>2591</v>
      </c>
      <c r="V348" s="147" t="s">
        <v>309</v>
      </c>
      <c r="X348" s="135"/>
      <c r="Y348" s="135"/>
      <c r="AA348" s="135"/>
      <c r="AB348" s="134"/>
      <c r="AC348" s="135"/>
      <c r="AD348" s="135"/>
      <c r="AH348" s="135"/>
      <c r="AI348" s="135"/>
    </row>
    <row r="349" spans="1:35" ht="31.5">
      <c r="A349" s="205">
        <v>345</v>
      </c>
      <c r="B349" s="206" t="s">
        <v>2592</v>
      </c>
      <c r="C349" s="207" t="str">
        <f xml:space="preserve"> _xlfn.CONCAT(小韻資料表[[#This Row],[聲母拼音碼]],小韻資料表[[#This Row],[韻母拼音碼]],小韻資料表[[#This Row],[調號]])</f>
        <v>huai5</v>
      </c>
      <c r="D349" s="206" t="s">
        <v>2593</v>
      </c>
      <c r="E349" s="208" t="s">
        <v>513</v>
      </c>
      <c r="F349" s="205">
        <v>6</v>
      </c>
      <c r="G349" s="209" t="s">
        <v>2594</v>
      </c>
      <c r="H349" s="205">
        <f xml:space="preserve"> LEN(小韻資料表[[#This Row],[小韻字集]])</f>
        <v>15</v>
      </c>
      <c r="I349" s="205" cm="1">
        <f t="array" ref="I349" xml:space="preserve"> MATCH(TRUE, ISNUMBER( SEARCH( LEFT(小韻資料表[[#This Row],[切語]],1), 切語上字資料表[切語上字]) ), 0)</f>
        <v>37</v>
      </c>
      <c r="J349" s="210" t="str" cm="1">
        <f t="array" ref="J349" xml:space="preserve"> INDEX(切語上字資料表[聲母], 小韻資料表[[#This Row],[上字表識別號]])</f>
        <v>匣</v>
      </c>
      <c r="K349" s="210" t="str" cm="1">
        <f t="array" ref="K349" xml:space="preserve"> INDEX(切語上字資料表[聲母拼音碼], 小韻資料表[[#This Row],[上字表識別號]])</f>
        <v>h</v>
      </c>
      <c r="L349" s="210" t="str" cm="1">
        <f t="array" ref="L349" xml:space="preserve"> INDEX(切語上字資料表[清濁], 小韻資料表[[#This Row],[上字表識別號]])</f>
        <v>全濁</v>
      </c>
      <c r="M349" s="223" t="str" cm="1">
        <f t="array" ref="M349" xml:space="preserve"> INDEX(切語上字資料表[發送收], 小韻資料表[[#This Row],[上字表識別號]])</f>
        <v>送氣</v>
      </c>
      <c r="N349" s="205" cm="1">
        <f t="array" ref="N349" xml:space="preserve"> MATCH(TRUE, ISNUMBER( SEARCH( RIGHT(小韻資料表[[#This Row],[切語]],1), 切語下字資料表[切語下字]) ), 0)</f>
        <v>97</v>
      </c>
      <c r="O349" s="207" t="str" cm="1">
        <f t="array" ref="O349" xml:space="preserve"> INDEX(切語下字資料表[韻母], 小韻資料表[[#This Row],[下字表識別號]])</f>
        <v>皆合2</v>
      </c>
      <c r="P349" s="207" t="str" cm="1">
        <f t="array" ref="P349" xml:space="preserve"> INDEX(切語下字資料表[韻母拼音碼], 小韻資料表[[#This Row],[下字表識別號]])</f>
        <v>uai</v>
      </c>
      <c r="Q349" s="210" t="str" cm="1">
        <f t="array" ref="Q349" xml:space="preserve"> INDEX(設定表!$C$19:$C$23, INT( LEFT(小韻資料表[[#This Row],[目次編碼]],1) ))</f>
        <v>平</v>
      </c>
      <c r="R349" s="210">
        <f xml:space="preserve">  INDEX(設定表!$C$8:$C$15, MATCH( (RIGHT(小韻資料表[[#This Row],[清濁]]) &amp; 小韻資料表[[#This Row],[調]]), 設定表!$B$8:$B$15, 0))</f>
        <v>5</v>
      </c>
      <c r="S349" s="205" t="s">
        <v>309</v>
      </c>
      <c r="T349" s="205" t="s">
        <v>309</v>
      </c>
      <c r="U349" s="226" t="s">
        <v>309</v>
      </c>
      <c r="V349" s="147" t="s">
        <v>309</v>
      </c>
      <c r="X349" s="135"/>
      <c r="Y349" s="135"/>
      <c r="AA349" s="135"/>
      <c r="AB349" s="134"/>
      <c r="AC349" s="135"/>
      <c r="AD349" s="135"/>
      <c r="AH349" s="135"/>
      <c r="AI349" s="135"/>
    </row>
    <row r="350" spans="1:35" ht="31.5">
      <c r="A350" s="205">
        <v>346</v>
      </c>
      <c r="B350" s="206" t="s">
        <v>2595</v>
      </c>
      <c r="C350" s="207" t="str">
        <f xml:space="preserve"> _xlfn.CONCAT(小韻資料表[[#This Row],[聲母拼音碼]],小韻資料表[[#This Row],[韻母拼音碼]],小韻資料表[[#This Row],[調號]])</f>
        <v>khuai1</v>
      </c>
      <c r="D350" s="206" t="s">
        <v>2596</v>
      </c>
      <c r="E350" s="208" t="s">
        <v>513</v>
      </c>
      <c r="F350" s="205">
        <v>7</v>
      </c>
      <c r="G350" s="209" t="s">
        <v>2597</v>
      </c>
      <c r="H350" s="205">
        <f xml:space="preserve"> LEN(小韻資料表[[#This Row],[小韻字集]])</f>
        <v>3</v>
      </c>
      <c r="I350" s="205" cm="1">
        <f t="array" ref="I350" xml:space="preserve"> MATCH(TRUE, ISNUMBER( SEARCH( LEFT(小韻資料表[[#This Row],[切語]],1), 切語上字資料表[切語上字]) ), 0)</f>
        <v>2</v>
      </c>
      <c r="J350" s="210" t="str" cm="1">
        <f t="array" ref="J350" xml:space="preserve"> INDEX(切語上字資料表[聲母], 小韻資料表[[#This Row],[上字表識別號]])</f>
        <v>溪</v>
      </c>
      <c r="K350" s="210" t="str" cm="1">
        <f t="array" ref="K350" xml:space="preserve"> INDEX(切語上字資料表[聲母拼音碼], 小韻資料表[[#This Row],[上字表識別號]])</f>
        <v>kh</v>
      </c>
      <c r="L350" s="210" t="str" cm="1">
        <f t="array" ref="L350" xml:space="preserve"> INDEX(切語上字資料表[清濁], 小韻資料表[[#This Row],[上字表識別號]])</f>
        <v>次清</v>
      </c>
      <c r="M350" s="223" t="str" cm="1">
        <f t="array" ref="M350" xml:space="preserve"> INDEX(切語上字資料表[發送收], 小韻資料表[[#This Row],[上字表識別號]])</f>
        <v>送氣</v>
      </c>
      <c r="N350" s="205" cm="1">
        <f t="array" ref="N350" xml:space="preserve"> MATCH(TRUE, ISNUMBER( SEARCH( RIGHT(小韻資料表[[#This Row],[切語]],1), 切語下字資料表[切語下字]) ), 0)</f>
        <v>97</v>
      </c>
      <c r="O350" s="207" t="str" cm="1">
        <f t="array" ref="O350" xml:space="preserve"> INDEX(切語下字資料表[韻母], 小韻資料表[[#This Row],[下字表識別號]])</f>
        <v>皆合2</v>
      </c>
      <c r="P350" s="207" t="str" cm="1">
        <f t="array" ref="P350" xml:space="preserve"> INDEX(切語下字資料表[韻母拼音碼], 小韻資料表[[#This Row],[下字表識別號]])</f>
        <v>uai</v>
      </c>
      <c r="Q350" s="210" t="str" cm="1">
        <f t="array" ref="Q350" xml:space="preserve"> INDEX(設定表!$C$19:$C$23, INT( LEFT(小韻資料表[[#This Row],[目次編碼]],1) ))</f>
        <v>平</v>
      </c>
      <c r="R350" s="210">
        <f xml:space="preserve">  INDEX(設定表!$C$8:$C$15, MATCH( (RIGHT(小韻資料表[[#This Row],[清濁]]) &amp; 小韻資料表[[#This Row],[調]]), 設定表!$B$8:$B$15, 0))</f>
        <v>1</v>
      </c>
      <c r="S350" s="205" t="s">
        <v>309</v>
      </c>
      <c r="T350" s="205" t="s">
        <v>309</v>
      </c>
      <c r="U350" s="226" t="s">
        <v>309</v>
      </c>
      <c r="V350" s="147" t="s">
        <v>309</v>
      </c>
      <c r="X350" s="135"/>
      <c r="Y350" s="135"/>
      <c r="AA350" s="135"/>
      <c r="AB350" s="134"/>
      <c r="AC350" s="135"/>
      <c r="AD350" s="135"/>
      <c r="AH350" s="135"/>
      <c r="AI350" s="135"/>
    </row>
    <row r="351" spans="1:35" ht="31.5">
      <c r="A351" s="205">
        <v>347</v>
      </c>
      <c r="B351" s="206" t="s">
        <v>2598</v>
      </c>
      <c r="C351" s="207" t="str">
        <f xml:space="preserve"> _xlfn.CONCAT(小韻資料表[[#This Row],[聲母拼音碼]],小韻資料表[[#This Row],[韻母拼音碼]],小韻資料表[[#This Row],[調號]])</f>
        <v>cai5</v>
      </c>
      <c r="D351" s="206" t="s">
        <v>2599</v>
      </c>
      <c r="E351" s="208" t="s">
        <v>513</v>
      </c>
      <c r="F351" s="205">
        <v>8</v>
      </c>
      <c r="G351" s="209" t="s">
        <v>2600</v>
      </c>
      <c r="H351" s="205">
        <f xml:space="preserve"> LEN(小韻資料表[[#This Row],[小韻字集]])</f>
        <v>5</v>
      </c>
      <c r="I351" s="205" cm="1">
        <f t="array" ref="I351" xml:space="preserve"> MATCH(TRUE, ISNUMBER( SEARCH( LEFT(小韻資料表[[#This Row],[切語]],1), 切語上字資料表[切語上字]) ), 0)</f>
        <v>28</v>
      </c>
      <c r="J351" s="210" t="str" cm="1">
        <f t="array" ref="J351" xml:space="preserve"> INDEX(切語上字資料表[聲母], 小韻資料表[[#This Row],[上字表識別號]])</f>
        <v>床</v>
      </c>
      <c r="K351" s="210" t="str" cm="1">
        <f t="array" ref="K351" xml:space="preserve"> INDEX(切語上字資料表[聲母拼音碼], 小韻資料表[[#This Row],[上字表識別號]])</f>
        <v>c</v>
      </c>
      <c r="L351" s="210" t="str" cm="1">
        <f t="array" ref="L351" xml:space="preserve"> INDEX(切語上字資料表[清濁], 小韻資料表[[#This Row],[上字表識別號]])</f>
        <v>全濁</v>
      </c>
      <c r="M351" s="223" cm="1">
        <f t="array" ref="M351" xml:space="preserve"> INDEX(切語上字資料表[發送收], 小韻資料表[[#This Row],[上字表識別號]])</f>
        <v>0</v>
      </c>
      <c r="N351" s="205" cm="1">
        <f t="array" ref="N351" xml:space="preserve"> MATCH(TRUE, ISNUMBER( SEARCH( RIGHT(小韻資料表[[#This Row],[切語]],1), 切語下字資料表[切語下字]) ), 0)</f>
        <v>93</v>
      </c>
      <c r="O351" s="207" t="str" cm="1">
        <f t="array" ref="O351" xml:space="preserve"> INDEX(切語下字資料表[韻母], 小韻資料表[[#This Row],[下字表識別號]])</f>
        <v>皆開2</v>
      </c>
      <c r="P351" s="207" t="str" cm="1">
        <f t="array" ref="P351" xml:space="preserve"> INDEX(切語下字資料表[韻母拼音碼], 小韻資料表[[#This Row],[下字表識別號]])</f>
        <v>ai</v>
      </c>
      <c r="Q351" s="210" t="str" cm="1">
        <f t="array" ref="Q351" xml:space="preserve"> INDEX(設定表!$C$19:$C$23, INT( LEFT(小韻資料表[[#This Row],[目次編碼]],1) ))</f>
        <v>平</v>
      </c>
      <c r="R351" s="210">
        <f xml:space="preserve">  INDEX(設定表!$C$8:$C$15, MATCH( (RIGHT(小韻資料表[[#This Row],[清濁]]) &amp; 小韻資料表[[#This Row],[調]]), 設定表!$B$8:$B$15, 0))</f>
        <v>5</v>
      </c>
      <c r="S351" s="205" t="s">
        <v>309</v>
      </c>
      <c r="T351" s="205" t="s">
        <v>309</v>
      </c>
      <c r="U351" s="226" t="s">
        <v>309</v>
      </c>
      <c r="V351" s="146" t="s">
        <v>309</v>
      </c>
      <c r="X351" s="135"/>
      <c r="Y351" s="135"/>
      <c r="AA351" s="135"/>
      <c r="AB351" s="134"/>
      <c r="AC351" s="135"/>
      <c r="AD351" s="135"/>
      <c r="AH351" s="135"/>
      <c r="AI351" s="135"/>
    </row>
    <row r="352" spans="1:35" ht="31.5">
      <c r="A352" s="205">
        <v>348</v>
      </c>
      <c r="B352" s="206" t="s">
        <v>2601</v>
      </c>
      <c r="C352" s="207" t="str">
        <f xml:space="preserve"> _xlfn.CONCAT(小韻資料表[[#This Row],[聲母拼音碼]],小韻資料表[[#This Row],[韻母拼音碼]],小韻資料表[[#This Row],[調號]])</f>
        <v>chai1</v>
      </c>
      <c r="D352" s="206" t="s">
        <v>1878</v>
      </c>
      <c r="E352" s="208" t="s">
        <v>513</v>
      </c>
      <c r="F352" s="205">
        <v>9</v>
      </c>
      <c r="G352" s="209" t="s">
        <v>2602</v>
      </c>
      <c r="H352" s="205">
        <f xml:space="preserve"> LEN(小韻資料表[[#This Row],[小韻字集]])</f>
        <v>2</v>
      </c>
      <c r="I352" s="205" cm="1">
        <f t="array" ref="I352" xml:space="preserve"> MATCH(TRUE, ISNUMBER( SEARCH( LEFT(小韻資料表[[#This Row],[切語]],1), 切語上字資料表[切語上字]) ), 0)</f>
        <v>27</v>
      </c>
      <c r="J352" s="210" t="str" cm="1">
        <f t="array" ref="J352" xml:space="preserve"> INDEX(切語上字資料表[聲母], 小韻資料表[[#This Row],[上字表識別號]])</f>
        <v>初</v>
      </c>
      <c r="K352" s="210" t="str" cm="1">
        <f t="array" ref="K352" xml:space="preserve"> INDEX(切語上字資料表[聲母拼音碼], 小韻資料表[[#This Row],[上字表識別號]])</f>
        <v>ch</v>
      </c>
      <c r="L352" s="210" t="str" cm="1">
        <f t="array" ref="L352" xml:space="preserve"> INDEX(切語上字資料表[清濁], 小韻資料表[[#This Row],[上字表識別號]])</f>
        <v>次清</v>
      </c>
      <c r="M352" s="223" t="str" cm="1">
        <f t="array" ref="M352" xml:space="preserve"> INDEX(切語上字資料表[發送收], 小韻資料表[[#This Row],[上字表識別號]])</f>
        <v>送氣</v>
      </c>
      <c r="N352" s="205" cm="1">
        <f t="array" ref="N352" xml:space="preserve"> MATCH(TRUE, ISNUMBER( SEARCH( RIGHT(小韻資料表[[#This Row],[切語]],1), 切語下字資料表[切語下字]) ), 0)</f>
        <v>93</v>
      </c>
      <c r="O352" s="207" t="str" cm="1">
        <f t="array" ref="O352" xml:space="preserve"> INDEX(切語下字資料表[韻母], 小韻資料表[[#This Row],[下字表識別號]])</f>
        <v>皆開2</v>
      </c>
      <c r="P352" s="207" t="str" cm="1">
        <f t="array" ref="P352" xml:space="preserve"> INDEX(切語下字資料表[韻母拼音碼], 小韻資料表[[#This Row],[下字表識別號]])</f>
        <v>ai</v>
      </c>
      <c r="Q352" s="210" t="str" cm="1">
        <f t="array" ref="Q352" xml:space="preserve"> INDEX(設定表!$C$19:$C$23, INT( LEFT(小韻資料表[[#This Row],[目次編碼]],1) ))</f>
        <v>平</v>
      </c>
      <c r="R352" s="210">
        <f xml:space="preserve">  INDEX(設定表!$C$8:$C$15, MATCH( (RIGHT(小韻資料表[[#This Row],[清濁]]) &amp; 小韻資料表[[#This Row],[調]]), 設定表!$B$8:$B$15, 0))</f>
        <v>1</v>
      </c>
      <c r="S352" s="205" t="s">
        <v>309</v>
      </c>
      <c r="T352" s="205" t="s">
        <v>309</v>
      </c>
      <c r="U352" s="226" t="s">
        <v>309</v>
      </c>
      <c r="V352" s="147" t="s">
        <v>309</v>
      </c>
      <c r="X352" s="135"/>
      <c r="Y352" s="135"/>
      <c r="AA352" s="135"/>
      <c r="AB352" s="134"/>
      <c r="AC352" s="135"/>
      <c r="AD352" s="135"/>
      <c r="AH352" s="135"/>
      <c r="AI352" s="135"/>
    </row>
    <row r="353" spans="1:35" ht="31.5">
      <c r="A353" s="205">
        <v>349</v>
      </c>
      <c r="B353" s="206" t="s">
        <v>2603</v>
      </c>
      <c r="C353" s="207" t="str">
        <f xml:space="preserve"> _xlfn.CONCAT(小韻資料表[[#This Row],[聲母拼音碼]],小韻資料表[[#This Row],[韻母拼音碼]],小韻資料表[[#This Row],[調號]])</f>
        <v>huai1</v>
      </c>
      <c r="D353" s="206" t="s">
        <v>2604</v>
      </c>
      <c r="E353" s="208" t="s">
        <v>513</v>
      </c>
      <c r="F353" s="205">
        <v>10</v>
      </c>
      <c r="G353" s="209" t="s">
        <v>2604</v>
      </c>
      <c r="H353" s="205">
        <f xml:space="preserve"> LEN(小韻資料表[[#This Row],[小韻字集]])</f>
        <v>1</v>
      </c>
      <c r="I353" s="205" cm="1">
        <f t="array" ref="I353" xml:space="preserve"> MATCH(TRUE, ISNUMBER( SEARCH( LEFT(小韻資料表[[#This Row],[切語]],1), 切語上字資料表[切語上字]) ), 0)</f>
        <v>36</v>
      </c>
      <c r="J353" s="210" t="str" cm="1">
        <f t="array" ref="J353" xml:space="preserve"> INDEX(切語上字資料表[聲母], 小韻資料表[[#This Row],[上字表識別號]])</f>
        <v>曉</v>
      </c>
      <c r="K353" s="210" t="str" cm="1">
        <f t="array" ref="K353" xml:space="preserve"> INDEX(切語上字資料表[聲母拼音碼], 小韻資料表[[#This Row],[上字表識別號]])</f>
        <v>h</v>
      </c>
      <c r="L353" s="210" t="str" cm="1">
        <f t="array" ref="L353" xml:space="preserve"> INDEX(切語上字資料表[清濁], 小韻資料表[[#This Row],[上字表識別號]])</f>
        <v>次清</v>
      </c>
      <c r="M353" s="223" t="str" cm="1">
        <f t="array" ref="M353" xml:space="preserve"> INDEX(切語上字資料表[發送收], 小韻資料表[[#This Row],[上字表識別號]])</f>
        <v>送氣</v>
      </c>
      <c r="N353" s="205" cm="1">
        <f t="array" ref="N353" xml:space="preserve"> MATCH(TRUE, ISNUMBER( SEARCH( RIGHT(小韻資料表[[#This Row],[切語]],1), 切語下字資料表[切語下字]) ), 0)</f>
        <v>97</v>
      </c>
      <c r="O353" s="207" t="str" cm="1">
        <f t="array" ref="O353" xml:space="preserve"> INDEX(切語下字資料表[韻母], 小韻資料表[[#This Row],[下字表識別號]])</f>
        <v>皆合2</v>
      </c>
      <c r="P353" s="207" t="str" cm="1">
        <f t="array" ref="P353" xml:space="preserve"> INDEX(切語下字資料表[韻母拼音碼], 小韻資料表[[#This Row],[下字表識別號]])</f>
        <v>uai</v>
      </c>
      <c r="Q353" s="210" t="str" cm="1">
        <f t="array" ref="Q353" xml:space="preserve"> INDEX(設定表!$C$19:$C$23, INT( LEFT(小韻資料表[[#This Row],[目次編碼]],1) ))</f>
        <v>平</v>
      </c>
      <c r="R353" s="210">
        <f xml:space="preserve">  INDEX(設定表!$C$8:$C$15, MATCH( (RIGHT(小韻資料表[[#This Row],[清濁]]) &amp; 小韻資料表[[#This Row],[調]]), 設定表!$B$8:$B$15, 0))</f>
        <v>1</v>
      </c>
      <c r="S353" s="205" t="s">
        <v>309</v>
      </c>
      <c r="T353" s="205" t="s">
        <v>309</v>
      </c>
      <c r="U353" s="226" t="s">
        <v>309</v>
      </c>
      <c r="V353" s="146" t="s">
        <v>309</v>
      </c>
      <c r="X353" s="135"/>
      <c r="Y353" s="135"/>
      <c r="AA353" s="135"/>
      <c r="AB353" s="134"/>
      <c r="AC353" s="135"/>
      <c r="AD353" s="135"/>
      <c r="AH353" s="135"/>
      <c r="AI353" s="135"/>
    </row>
    <row r="354" spans="1:35" ht="31.5">
      <c r="A354" s="205">
        <v>350</v>
      </c>
      <c r="B354" s="206" t="s">
        <v>2605</v>
      </c>
      <c r="C354" s="207" t="str">
        <f xml:space="preserve"> _xlfn.CONCAT(小韻資料表[[#This Row],[聲母拼音碼]],小韻資料表[[#This Row],[韻母拼音碼]],小韻資料表[[#This Row],[調號]])</f>
        <v>tuai5</v>
      </c>
      <c r="D354" s="206" t="s">
        <v>2606</v>
      </c>
      <c r="E354" s="208" t="s">
        <v>513</v>
      </c>
      <c r="F354" s="205">
        <v>11</v>
      </c>
      <c r="G354" s="209" t="s">
        <v>2607</v>
      </c>
      <c r="H354" s="205">
        <f xml:space="preserve"> LEN(小韻資料表[[#This Row],[小韻字集]])</f>
        <v>3</v>
      </c>
      <c r="I354" s="205" cm="1">
        <f t="array" ref="I354" xml:space="preserve"> MATCH(TRUE, ISNUMBER( SEARCH( LEFT(小韻資料表[[#This Row],[切語]],1), 切語上字資料表[切語上字]) ), 0)</f>
        <v>11</v>
      </c>
      <c r="J354" s="210" t="str" cm="1">
        <f t="array" ref="J354" xml:space="preserve"> INDEX(切語上字資料表[聲母], 小韻資料表[[#This Row],[上字表識別號]])</f>
        <v>澄</v>
      </c>
      <c r="K354" s="210" t="str" cm="1">
        <f t="array" ref="K354" xml:space="preserve"> INDEX(切語上字資料表[聲母拼音碼], 小韻資料表[[#This Row],[上字表識別號]])</f>
        <v>t</v>
      </c>
      <c r="L354" s="210" t="str" cm="1">
        <f t="array" ref="L354" xml:space="preserve"> INDEX(切語上字資料表[清濁], 小韻資料表[[#This Row],[上字表識別號]])</f>
        <v>全濁</v>
      </c>
      <c r="M354" s="223" cm="1">
        <f t="array" ref="M354" xml:space="preserve"> INDEX(切語上字資料表[發送收], 小韻資料表[[#This Row],[上字表識別號]])</f>
        <v>0</v>
      </c>
      <c r="N354" s="205" cm="1">
        <f t="array" ref="N354" xml:space="preserve"> MATCH(TRUE, ISNUMBER( SEARCH( RIGHT(小韻資料表[[#This Row],[切語]],1), 切語下字資料表[切語下字]) ), 0)</f>
        <v>97</v>
      </c>
      <c r="O354" s="207" t="str" cm="1">
        <f t="array" ref="O354" xml:space="preserve"> INDEX(切語下字資料表[韻母], 小韻資料表[[#This Row],[下字表識別號]])</f>
        <v>皆合2</v>
      </c>
      <c r="P354" s="207" t="str" cm="1">
        <f t="array" ref="P354" xml:space="preserve"> INDEX(切語下字資料表[韻母拼音碼], 小韻資料表[[#This Row],[下字表識別號]])</f>
        <v>uai</v>
      </c>
      <c r="Q354" s="210" t="str" cm="1">
        <f t="array" ref="Q354" xml:space="preserve"> INDEX(設定表!$C$19:$C$23, INT( LEFT(小韻資料表[[#This Row],[目次編碼]],1) ))</f>
        <v>平</v>
      </c>
      <c r="R354" s="210">
        <f xml:space="preserve">  INDEX(設定表!$C$8:$C$15, MATCH( (RIGHT(小韻資料表[[#This Row],[清濁]]) &amp; 小韻資料表[[#This Row],[調]]), 設定表!$B$8:$B$15, 0))</f>
        <v>5</v>
      </c>
      <c r="S354" s="205" t="s">
        <v>309</v>
      </c>
      <c r="T354" s="205" t="s">
        <v>309</v>
      </c>
      <c r="U354" s="226" t="s">
        <v>309</v>
      </c>
      <c r="V354" s="147" t="s">
        <v>309</v>
      </c>
      <c r="X354" s="135"/>
      <c r="Y354" s="135"/>
      <c r="AA354" s="135"/>
      <c r="AB354" s="134"/>
      <c r="AC354" s="135"/>
      <c r="AD354" s="135"/>
      <c r="AH354" s="135"/>
      <c r="AI354" s="135"/>
    </row>
    <row r="355" spans="1:35" ht="31.5">
      <c r="A355" s="205">
        <v>351</v>
      </c>
      <c r="B355" s="206" t="s">
        <v>2608</v>
      </c>
      <c r="C355" s="207" t="str">
        <f xml:space="preserve"> _xlfn.CONCAT(小韻資料表[[#This Row],[聲母拼音碼]],小韻資料表[[#This Row],[韻母拼音碼]],小韻資料表[[#This Row],[調號]])</f>
        <v>mai5</v>
      </c>
      <c r="D355" s="206" t="s">
        <v>2609</v>
      </c>
      <c r="E355" s="208" t="s">
        <v>513</v>
      </c>
      <c r="F355" s="205">
        <v>12</v>
      </c>
      <c r="G355" s="209" t="s">
        <v>2610</v>
      </c>
      <c r="H355" s="205">
        <f xml:space="preserve"> LEN(小韻資料表[[#This Row],[小韻字集]])</f>
        <v>4</v>
      </c>
      <c r="I355" s="205" cm="1">
        <f t="array" ref="I355" xml:space="preserve"> MATCH(TRUE, ISNUMBER( SEARCH( LEFT(小韻資料表[[#This Row],[切語]],1), 切語上字資料表[切語上字]) ), 0)</f>
        <v>16</v>
      </c>
      <c r="J355" s="210" t="str" cm="1">
        <f t="array" ref="J355" xml:space="preserve"> INDEX(切語上字資料表[聲母], 小韻資料表[[#This Row],[上字表識別號]])</f>
        <v>明</v>
      </c>
      <c r="K355" s="210" t="str" cm="1">
        <f t="array" ref="K355" xml:space="preserve"> INDEX(切語上字資料表[聲母拼音碼], 小韻資料表[[#This Row],[上字表識別號]])</f>
        <v>m</v>
      </c>
      <c r="L355" s="210" t="str" cm="1">
        <f t="array" ref="L355" xml:space="preserve"> INDEX(切語上字資料表[清濁], 小韻資料表[[#This Row],[上字表識別號]])</f>
        <v>次濁</v>
      </c>
      <c r="M355" s="223" t="str" cm="1">
        <f t="array" ref="M355" xml:space="preserve"> INDEX(切語上字資料表[發送收], 小韻資料表[[#This Row],[上字表識別號]])</f>
        <v>收聲</v>
      </c>
      <c r="N355" s="205" cm="1">
        <f t="array" ref="N355" xml:space="preserve"> MATCH(TRUE, ISNUMBER( SEARCH( RIGHT(小韻資料表[[#This Row],[切語]],1), 切語下字資料表[切語下字]) ), 0)</f>
        <v>93</v>
      </c>
      <c r="O355" s="207" t="str" cm="1">
        <f t="array" ref="O355" xml:space="preserve"> INDEX(切語下字資料表[韻母], 小韻資料表[[#This Row],[下字表識別號]])</f>
        <v>皆開2</v>
      </c>
      <c r="P355" s="207" t="str" cm="1">
        <f t="array" ref="P355" xml:space="preserve"> INDEX(切語下字資料表[韻母拼音碼], 小韻資料表[[#This Row],[下字表識別號]])</f>
        <v>ai</v>
      </c>
      <c r="Q355" s="210" t="str" cm="1">
        <f t="array" ref="Q355" xml:space="preserve"> INDEX(設定表!$C$19:$C$23, INT( LEFT(小韻資料表[[#This Row],[目次編碼]],1) ))</f>
        <v>平</v>
      </c>
      <c r="R355" s="210">
        <f xml:space="preserve">  INDEX(設定表!$C$8:$C$15, MATCH( (RIGHT(小韻資料表[[#This Row],[清濁]]) &amp; 小韻資料表[[#This Row],[調]]), 設定表!$B$8:$B$15, 0))</f>
        <v>5</v>
      </c>
      <c r="S355" s="205" t="s">
        <v>309</v>
      </c>
      <c r="T355" s="205" t="s">
        <v>309</v>
      </c>
      <c r="U355" s="226" t="s">
        <v>309</v>
      </c>
      <c r="V355" s="146" t="s">
        <v>309</v>
      </c>
      <c r="X355" s="135"/>
      <c r="Y355" s="135"/>
      <c r="AA355" s="135"/>
      <c r="AB355" s="134"/>
      <c r="AC355" s="135"/>
      <c r="AD355" s="135"/>
      <c r="AH355" s="135"/>
      <c r="AI355" s="135"/>
    </row>
    <row r="356" spans="1:35" ht="31.5">
      <c r="A356" s="205">
        <v>352</v>
      </c>
      <c r="B356" s="206" t="s">
        <v>2611</v>
      </c>
      <c r="C356" s="207" t="str">
        <f xml:space="preserve"> _xlfn.CONCAT(小韻資料表[[#This Row],[聲母拼音碼]],小韻資料表[[#This Row],[韻母拼音碼]],小韻資料表[[#This Row],[調號]])</f>
        <v>cai1</v>
      </c>
      <c r="D356" s="206" t="s">
        <v>2612</v>
      </c>
      <c r="E356" s="208" t="s">
        <v>513</v>
      </c>
      <c r="F356" s="205">
        <v>13</v>
      </c>
      <c r="G356" s="209" t="s">
        <v>2612</v>
      </c>
      <c r="H356" s="205">
        <f xml:space="preserve"> LEN(小韻資料表[[#This Row],[小韻字集]])</f>
        <v>1</v>
      </c>
      <c r="I356" s="205" cm="1">
        <f t="array" ref="I356" xml:space="preserve"> MATCH(TRUE, ISNUMBER( SEARCH( LEFT(小韻資料表[[#This Row],[切語]],1), 切語上字資料表[切語上字]) ), 0)</f>
        <v>26</v>
      </c>
      <c r="J356" s="210" t="str" cm="1">
        <f t="array" ref="J356" xml:space="preserve"> INDEX(切語上字資料表[聲母], 小韻資料表[[#This Row],[上字表識別號]])</f>
        <v>莊</v>
      </c>
      <c r="K356" s="210" t="str" cm="1">
        <f t="array" ref="K356" xml:space="preserve"> INDEX(切語上字資料表[聲母拼音碼], 小韻資料表[[#This Row],[上字表識別號]])</f>
        <v>c</v>
      </c>
      <c r="L356" s="210" t="str" cm="1">
        <f t="array" ref="L356" xml:space="preserve"> INDEX(切語上字資料表[清濁], 小韻資料表[[#This Row],[上字表識別號]])</f>
        <v>全清</v>
      </c>
      <c r="M356" s="223" t="str" cm="1">
        <f t="array" ref="M356" xml:space="preserve"> INDEX(切語上字資料表[發送收], 小韻資料表[[#This Row],[上字表識別號]])</f>
        <v>發聲</v>
      </c>
      <c r="N356" s="205" cm="1">
        <f t="array" ref="N356" xml:space="preserve"> MATCH(TRUE, ISNUMBER( SEARCH( RIGHT(小韻資料表[[#This Row],[切語]],1), 切語下字資料表[切語下字]) ), 0)</f>
        <v>93</v>
      </c>
      <c r="O356" s="207" t="str" cm="1">
        <f t="array" ref="O356" xml:space="preserve"> INDEX(切語下字資料表[韻母], 小韻資料表[[#This Row],[下字表識別號]])</f>
        <v>皆開2</v>
      </c>
      <c r="P356" s="207" t="str" cm="1">
        <f t="array" ref="P356" xml:space="preserve"> INDEX(切語下字資料表[韻母拼音碼], 小韻資料表[[#This Row],[下字表識別號]])</f>
        <v>ai</v>
      </c>
      <c r="Q356" s="210" t="str" cm="1">
        <f t="array" ref="Q356" xml:space="preserve"> INDEX(設定表!$C$19:$C$23, INT( LEFT(小韻資料表[[#This Row],[目次編碼]],1) ))</f>
        <v>平</v>
      </c>
      <c r="R356" s="210">
        <f xml:space="preserve">  INDEX(設定表!$C$8:$C$15, MATCH( (RIGHT(小韻資料表[[#This Row],[清濁]]) &amp; 小韻資料表[[#This Row],[調]]), 設定表!$B$8:$B$15, 0))</f>
        <v>1</v>
      </c>
      <c r="S356" s="205" t="s">
        <v>309</v>
      </c>
      <c r="T356" s="205" t="s">
        <v>309</v>
      </c>
      <c r="U356" s="226" t="s">
        <v>309</v>
      </c>
      <c r="V356" s="147" t="s">
        <v>309</v>
      </c>
      <c r="X356" s="135"/>
      <c r="Y356" s="135"/>
      <c r="AA356" s="135"/>
      <c r="AB356" s="134"/>
      <c r="AC356" s="135"/>
      <c r="AD356" s="135"/>
      <c r="AH356" s="135"/>
      <c r="AI356" s="135"/>
    </row>
    <row r="357" spans="1:35" ht="31.5">
      <c r="A357" s="205">
        <v>353</v>
      </c>
      <c r="B357" s="206" t="s">
        <v>2613</v>
      </c>
      <c r="C357" s="207" t="str">
        <f xml:space="preserve"> _xlfn.CONCAT(小韻資料表[[#This Row],[聲母拼音碼]],小韻資料表[[#This Row],[韻母拼音碼]],小韻資料表[[#This Row],[調號]])</f>
        <v>Øai1</v>
      </c>
      <c r="D357" s="206" t="s">
        <v>2614</v>
      </c>
      <c r="E357" s="208" t="s">
        <v>513</v>
      </c>
      <c r="F357" s="205">
        <v>14</v>
      </c>
      <c r="G357" s="209" t="s">
        <v>2615</v>
      </c>
      <c r="H357" s="205">
        <f xml:space="preserve"> LEN(小韻資料表[[#This Row],[小韻字集]])</f>
        <v>4</v>
      </c>
      <c r="I357" s="205" cm="1">
        <f t="array" ref="I357" xml:space="preserve"> MATCH(TRUE, ISNUMBER( SEARCH( LEFT(小韻資料表[[#This Row],[切語]],1), 切語上字資料表[切語上字]) ), 0)</f>
        <v>35</v>
      </c>
      <c r="J357" s="210" t="str" cm="1">
        <f t="array" ref="J357" xml:space="preserve"> INDEX(切語上字資料表[聲母], 小韻資料表[[#This Row],[上字表識別號]])</f>
        <v>影</v>
      </c>
      <c r="K357" s="210" t="str" cm="1">
        <f t="array" ref="K357" xml:space="preserve"> INDEX(切語上字資料表[聲母拼音碼], 小韻資料表[[#This Row],[上字表識別號]])</f>
        <v>Ø</v>
      </c>
      <c r="L357" s="210" t="str" cm="1">
        <f t="array" ref="L357" xml:space="preserve"> INDEX(切語上字資料表[清濁], 小韻資料表[[#This Row],[上字表識別號]])</f>
        <v>全清</v>
      </c>
      <c r="M357" s="223" t="str" cm="1">
        <f t="array" ref="M357" xml:space="preserve"> INDEX(切語上字資料表[發送收], 小韻資料表[[#This Row],[上字表識別號]])</f>
        <v>發聲</v>
      </c>
      <c r="N357" s="205" cm="1">
        <f t="array" ref="N357" xml:space="preserve"> MATCH(TRUE, ISNUMBER( SEARCH( RIGHT(小韻資料表[[#This Row],[切語]],1), 切語下字資料表[切語下字]) ), 0)</f>
        <v>93</v>
      </c>
      <c r="O357" s="207" t="str" cm="1">
        <f t="array" ref="O357" xml:space="preserve"> INDEX(切語下字資料表[韻母], 小韻資料表[[#This Row],[下字表識別號]])</f>
        <v>皆開2</v>
      </c>
      <c r="P357" s="207" t="str" cm="1">
        <f t="array" ref="P357" xml:space="preserve"> INDEX(切語下字資料表[韻母拼音碼], 小韻資料表[[#This Row],[下字表識別號]])</f>
        <v>ai</v>
      </c>
      <c r="Q357" s="210" t="str" cm="1">
        <f t="array" ref="Q357" xml:space="preserve"> INDEX(設定表!$C$19:$C$23, INT( LEFT(小韻資料表[[#This Row],[目次編碼]],1) ))</f>
        <v>平</v>
      </c>
      <c r="R357" s="210">
        <f xml:space="preserve">  INDEX(設定表!$C$8:$C$15, MATCH( (RIGHT(小韻資料表[[#This Row],[清濁]]) &amp; 小韻資料表[[#This Row],[調]]), 設定表!$B$8:$B$15, 0))</f>
        <v>1</v>
      </c>
      <c r="S357" s="205" t="s">
        <v>309</v>
      </c>
      <c r="T357" s="205" t="s">
        <v>309</v>
      </c>
      <c r="U357" s="226" t="s">
        <v>2616</v>
      </c>
      <c r="V357" s="146" t="s">
        <v>309</v>
      </c>
      <c r="X357" s="135"/>
      <c r="Y357" s="135"/>
      <c r="AA357" s="135"/>
      <c r="AB357" s="134"/>
      <c r="AC357" s="135"/>
      <c r="AD357" s="135"/>
      <c r="AH357" s="135"/>
      <c r="AI357" s="135"/>
    </row>
    <row r="358" spans="1:35" ht="31.5">
      <c r="A358" s="205">
        <v>354</v>
      </c>
      <c r="B358" s="206" t="s">
        <v>2617</v>
      </c>
      <c r="C358" s="207" t="str">
        <f xml:space="preserve"> _xlfn.CONCAT(小韻資料表[[#This Row],[聲母拼音碼]],小韻資料表[[#This Row],[韻母拼音碼]],小韻資料表[[#This Row],[調號]])</f>
        <v>tai1</v>
      </c>
      <c r="D358" s="206" t="s">
        <v>2618</v>
      </c>
      <c r="E358" s="208" t="s">
        <v>513</v>
      </c>
      <c r="F358" s="205">
        <v>15</v>
      </c>
      <c r="G358" s="209" t="s">
        <v>2619</v>
      </c>
      <c r="H358" s="205">
        <f xml:space="preserve"> LEN(小韻資料表[[#This Row],[小韻字集]])</f>
        <v>3</v>
      </c>
      <c r="I358" s="205" cm="1">
        <f t="array" ref="I358" xml:space="preserve"> MATCH(TRUE, ISNUMBER( SEARCH( LEFT(小韻資料表[[#This Row],[切語]],1), 切語上字資料表[切語上字]) ), 0)</f>
        <v>9</v>
      </c>
      <c r="J358" s="210" t="str" cm="1">
        <f t="array" ref="J358" xml:space="preserve"> INDEX(切語上字資料表[聲母], 小韻資料表[[#This Row],[上字表識別號]])</f>
        <v>知</v>
      </c>
      <c r="K358" s="210" t="str" cm="1">
        <f t="array" ref="K358" xml:space="preserve"> INDEX(切語上字資料表[聲母拼音碼], 小韻資料表[[#This Row],[上字表識別號]])</f>
        <v>t</v>
      </c>
      <c r="L358" s="210" t="str" cm="1">
        <f t="array" ref="L358" xml:space="preserve"> INDEX(切語上字資料表[清濁], 小韻資料表[[#This Row],[上字表識別號]])</f>
        <v>全清</v>
      </c>
      <c r="M358" s="223" t="str" cm="1">
        <f t="array" ref="M358" xml:space="preserve"> INDEX(切語上字資料表[發送收], 小韻資料表[[#This Row],[上字表識別號]])</f>
        <v>發聲</v>
      </c>
      <c r="N358" s="205" cm="1">
        <f t="array" ref="N358" xml:space="preserve"> MATCH(TRUE, ISNUMBER( SEARCH( RIGHT(小韻資料表[[#This Row],[切語]],1), 切語下字資料表[切語下字]) ), 0)</f>
        <v>93</v>
      </c>
      <c r="O358" s="207" t="str" cm="1">
        <f t="array" ref="O358" xml:space="preserve"> INDEX(切語下字資料表[韻母], 小韻資料表[[#This Row],[下字表識別號]])</f>
        <v>皆開2</v>
      </c>
      <c r="P358" s="207" t="str" cm="1">
        <f t="array" ref="P358" xml:space="preserve"> INDEX(切語下字資料表[韻母拼音碼], 小韻資料表[[#This Row],[下字表識別號]])</f>
        <v>ai</v>
      </c>
      <c r="Q358" s="210" t="str" cm="1">
        <f t="array" ref="Q358" xml:space="preserve"> INDEX(設定表!$C$19:$C$23, INT( LEFT(小韻資料表[[#This Row],[目次編碼]],1) ))</f>
        <v>平</v>
      </c>
      <c r="R358" s="210">
        <f xml:space="preserve">  INDEX(設定表!$C$8:$C$15, MATCH( (RIGHT(小韻資料表[[#This Row],[清濁]]) &amp; 小韻資料表[[#This Row],[調]]), 設定表!$B$8:$B$15, 0))</f>
        <v>1</v>
      </c>
      <c r="S358" s="205" t="s">
        <v>309</v>
      </c>
      <c r="T358" s="205" t="s">
        <v>309</v>
      </c>
      <c r="U358" s="226" t="s">
        <v>309</v>
      </c>
      <c r="V358" s="147" t="s">
        <v>309</v>
      </c>
      <c r="X358" s="135"/>
      <c r="Y358" s="135"/>
      <c r="AA358" s="135"/>
      <c r="AB358" s="134"/>
      <c r="AC358" s="135"/>
      <c r="AD358" s="135"/>
      <c r="AH358" s="135"/>
      <c r="AI358" s="135"/>
    </row>
    <row r="359" spans="1:35" ht="31.5">
      <c r="A359" s="205">
        <v>355</v>
      </c>
      <c r="B359" s="206" t="s">
        <v>2620</v>
      </c>
      <c r="C359" s="207" t="str">
        <f xml:space="preserve"> _xlfn.CONCAT(小韻資料表[[#This Row],[聲母拼音碼]],小韻資料表[[#This Row],[韻母拼音碼]],小韻資料表[[#This Row],[調號]])</f>
        <v>lai5</v>
      </c>
      <c r="D359" s="206" t="s">
        <v>2621</v>
      </c>
      <c r="E359" s="208" t="s">
        <v>513</v>
      </c>
      <c r="F359" s="205">
        <v>16</v>
      </c>
      <c r="G359" s="209" t="s">
        <v>2621</v>
      </c>
      <c r="H359" s="205">
        <f xml:space="preserve"> LEN(小韻資料表[[#This Row],[小韻字集]])</f>
        <v>1</v>
      </c>
      <c r="I359" s="205" cm="1">
        <f t="array" ref="I359" xml:space="preserve"> MATCH(TRUE, ISNUMBER( SEARCH( LEFT(小韻資料表[[#This Row],[切語]],1), 切語上字資料表[切語上字]) ), 0)</f>
        <v>40</v>
      </c>
      <c r="J359" s="210" t="str" cm="1">
        <f t="array" ref="J359" xml:space="preserve"> INDEX(切語上字資料表[聲母], 小韻資料表[[#This Row],[上字表識別號]])</f>
        <v>來</v>
      </c>
      <c r="K359" s="210" t="str" cm="1">
        <f t="array" ref="K359" xml:space="preserve"> INDEX(切語上字資料表[聲母拼音碼], 小韻資料表[[#This Row],[上字表識別號]])</f>
        <v>l</v>
      </c>
      <c r="L359" s="210" t="str" cm="1">
        <f t="array" ref="L359" xml:space="preserve"> INDEX(切語上字資料表[清濁], 小韻資料表[[#This Row],[上字表識別號]])</f>
        <v>次濁</v>
      </c>
      <c r="M359" s="223" t="str" cm="1">
        <f t="array" ref="M359" xml:space="preserve"> INDEX(切語上字資料表[發送收], 小韻資料表[[#This Row],[上字表識別號]])</f>
        <v>收聲</v>
      </c>
      <c r="N359" s="205" cm="1">
        <f t="array" ref="N359" xml:space="preserve"> MATCH(TRUE, ISNUMBER( SEARCH( RIGHT(小韻資料表[[#This Row],[切語]],1), 切語下字資料表[切語下字]) ), 0)</f>
        <v>93</v>
      </c>
      <c r="O359" s="207" t="str" cm="1">
        <f t="array" ref="O359" xml:space="preserve"> INDEX(切語下字資料表[韻母], 小韻資料表[[#This Row],[下字表識別號]])</f>
        <v>皆開2</v>
      </c>
      <c r="P359" s="207" t="str" cm="1">
        <f t="array" ref="P359" xml:space="preserve"> INDEX(切語下字資料表[韻母拼音碼], 小韻資料表[[#This Row],[下字表識別號]])</f>
        <v>ai</v>
      </c>
      <c r="Q359" s="210" t="str" cm="1">
        <f t="array" ref="Q359" xml:space="preserve"> INDEX(設定表!$C$19:$C$23, INT( LEFT(小韻資料表[[#This Row],[目次編碼]],1) ))</f>
        <v>平</v>
      </c>
      <c r="R359" s="210">
        <f xml:space="preserve">  INDEX(設定表!$C$8:$C$15, MATCH( (RIGHT(小韻資料表[[#This Row],[清濁]]) &amp; 小韻資料表[[#This Row],[調]]), 設定表!$B$8:$B$15, 0))</f>
        <v>5</v>
      </c>
      <c r="S359" s="205" t="s">
        <v>2622</v>
      </c>
      <c r="T359" s="205" t="s">
        <v>309</v>
      </c>
      <c r="U359" s="226" t="s">
        <v>309</v>
      </c>
      <c r="V359" s="146" t="s">
        <v>309</v>
      </c>
      <c r="X359" s="135"/>
      <c r="Y359" s="135"/>
      <c r="AA359" s="135"/>
      <c r="AB359" s="134"/>
      <c r="AC359" s="135"/>
      <c r="AD359" s="135"/>
      <c r="AH359" s="135"/>
      <c r="AI359" s="135"/>
    </row>
    <row r="360" spans="1:35" ht="31.5">
      <c r="A360" s="205">
        <v>356</v>
      </c>
      <c r="B360" s="206" t="s">
        <v>2623</v>
      </c>
      <c r="C360" s="207" t="str">
        <f xml:space="preserve"> _xlfn.CONCAT(小韻資料表[[#This Row],[聲母拼音碼]],小韻資料表[[#This Row],[韻母拼音碼]],小韻資料表[[#This Row],[調號]])</f>
        <v>khai1</v>
      </c>
      <c r="D360" s="206" t="s">
        <v>2624</v>
      </c>
      <c r="E360" s="208" t="s">
        <v>513</v>
      </c>
      <c r="F360" s="205">
        <v>17</v>
      </c>
      <c r="G360" s="209" t="s">
        <v>2625</v>
      </c>
      <c r="H360" s="205">
        <f xml:space="preserve"> LEN(小韻資料表[[#This Row],[小韻字集]])</f>
        <v>7</v>
      </c>
      <c r="I360" s="205" cm="1">
        <f t="array" ref="I360" xml:space="preserve"> MATCH(TRUE, ISNUMBER( SEARCH( LEFT(小韻資料表[[#This Row],[切語]],1), 切語上字資料表[切語上字]) ), 0)</f>
        <v>2</v>
      </c>
      <c r="J360" s="210" t="str" cm="1">
        <f t="array" ref="J360" xml:space="preserve"> INDEX(切語上字資料表[聲母], 小韻資料表[[#This Row],[上字表識別號]])</f>
        <v>溪</v>
      </c>
      <c r="K360" s="210" t="str" cm="1">
        <f t="array" ref="K360" xml:space="preserve"> INDEX(切語上字資料表[聲母拼音碼], 小韻資料表[[#This Row],[上字表識別號]])</f>
        <v>kh</v>
      </c>
      <c r="L360" s="210" t="str" cm="1">
        <f t="array" ref="L360" xml:space="preserve"> INDEX(切語上字資料表[清濁], 小韻資料表[[#This Row],[上字表識別號]])</f>
        <v>次清</v>
      </c>
      <c r="M360" s="223" t="str" cm="1">
        <f t="array" ref="M360" xml:space="preserve"> INDEX(切語上字資料表[發送收], 小韻資料表[[#This Row],[上字表識別號]])</f>
        <v>送氣</v>
      </c>
      <c r="N360" s="205" cm="1">
        <f t="array" ref="N360" xml:space="preserve"> MATCH(TRUE, ISNUMBER( SEARCH( RIGHT(小韻資料表[[#This Row],[切語]],1), 切語下字資料表[切語下字]) ), 0)</f>
        <v>93</v>
      </c>
      <c r="O360" s="207" t="str" cm="1">
        <f t="array" ref="O360" xml:space="preserve"> INDEX(切語下字資料表[韻母], 小韻資料表[[#This Row],[下字表識別號]])</f>
        <v>皆開2</v>
      </c>
      <c r="P360" s="207" t="str" cm="1">
        <f t="array" ref="P360" xml:space="preserve"> INDEX(切語下字資料表[韻母拼音碼], 小韻資料表[[#This Row],[下字表識別號]])</f>
        <v>ai</v>
      </c>
      <c r="Q360" s="210" t="str" cm="1">
        <f t="array" ref="Q360" xml:space="preserve"> INDEX(設定表!$C$19:$C$23, INT( LEFT(小韻資料表[[#This Row],[目次編碼]],1) ))</f>
        <v>平</v>
      </c>
      <c r="R360" s="210">
        <f xml:space="preserve">  INDEX(設定表!$C$8:$C$15, MATCH( (RIGHT(小韻資料表[[#This Row],[清濁]]) &amp; 小韻資料表[[#This Row],[調]]), 設定表!$B$8:$B$15, 0))</f>
        <v>1</v>
      </c>
      <c r="S360" s="205" t="s">
        <v>309</v>
      </c>
      <c r="T360" s="205" t="s">
        <v>309</v>
      </c>
      <c r="U360" s="226" t="s">
        <v>309</v>
      </c>
      <c r="V360" s="147" t="s">
        <v>309</v>
      </c>
      <c r="X360" s="135"/>
      <c r="Y360" s="135"/>
      <c r="AA360" s="135"/>
      <c r="AB360" s="134"/>
      <c r="AC360" s="135"/>
      <c r="AD360" s="135"/>
      <c r="AH360" s="135"/>
      <c r="AI360" s="135"/>
    </row>
    <row r="361" spans="1:35" ht="31.5">
      <c r="A361" s="205">
        <v>357</v>
      </c>
      <c r="B361" s="206" t="s">
        <v>2626</v>
      </c>
      <c r="C361" s="207" t="str">
        <f xml:space="preserve"> _xlfn.CONCAT(小韻資料表[[#This Row],[聲母拼音碼]],小韻資料表[[#This Row],[韻母拼音碼]],小韻資料表[[#This Row],[調號]])</f>
        <v>nai5</v>
      </c>
      <c r="D361" s="206" t="s">
        <v>2627</v>
      </c>
      <c r="E361" s="208" t="s">
        <v>513</v>
      </c>
      <c r="F361" s="205">
        <v>18</v>
      </c>
      <c r="G361" s="209" t="s">
        <v>2627</v>
      </c>
      <c r="H361" s="205">
        <f xml:space="preserve"> LEN(小韻資料表[[#This Row],[小韻字集]])</f>
        <v>1</v>
      </c>
      <c r="I361" s="205" cm="1">
        <f t="array" ref="I361" xml:space="preserve"> MATCH(TRUE, ISNUMBER( SEARCH( LEFT(小韻資料表[[#This Row],[切語]],1), 切語上字資料表[切語上字]) ), 0)</f>
        <v>8</v>
      </c>
      <c r="J361" s="210" t="str" cm="1">
        <f t="array" ref="J361" xml:space="preserve"> INDEX(切語上字資料表[聲母], 小韻資料表[[#This Row],[上字表識別號]])</f>
        <v>泥</v>
      </c>
      <c r="K361" s="210" t="str" cm="1">
        <f t="array" ref="K361" xml:space="preserve"> INDEX(切語上字資料表[聲母拼音碼], 小韻資料表[[#This Row],[上字表識別號]])</f>
        <v>n</v>
      </c>
      <c r="L361" s="210" t="str" cm="1">
        <f t="array" ref="L361" xml:space="preserve"> INDEX(切語上字資料表[清濁], 小韻資料表[[#This Row],[上字表識別號]])</f>
        <v>次濁</v>
      </c>
      <c r="M361" s="223" t="str" cm="1">
        <f t="array" ref="M361" xml:space="preserve"> INDEX(切語上字資料表[發送收], 小韻資料表[[#This Row],[上字表識別號]])</f>
        <v>收聲</v>
      </c>
      <c r="N361" s="205" cm="1">
        <f t="array" ref="N361" xml:space="preserve"> MATCH(TRUE, ISNUMBER( SEARCH( RIGHT(小韻資料表[[#This Row],[切語]],1), 切語下字資料表[切語下字]) ), 0)</f>
        <v>93</v>
      </c>
      <c r="O361" s="207" t="str" cm="1">
        <f t="array" ref="O361" xml:space="preserve"> INDEX(切語下字資料表[韻母], 小韻資料表[[#This Row],[下字表識別號]])</f>
        <v>皆開2</v>
      </c>
      <c r="P361" s="207" t="str" cm="1">
        <f t="array" ref="P361" xml:space="preserve"> INDEX(切語下字資料表[韻母拼音碼], 小韻資料表[[#This Row],[下字表識別號]])</f>
        <v>ai</v>
      </c>
      <c r="Q361" s="210" t="str" cm="1">
        <f t="array" ref="Q361" xml:space="preserve"> INDEX(設定表!$C$19:$C$23, INT( LEFT(小韻資料表[[#This Row],[目次編碼]],1) ))</f>
        <v>平</v>
      </c>
      <c r="R361" s="210">
        <f xml:space="preserve">  INDEX(設定表!$C$8:$C$15, MATCH( (RIGHT(小韻資料表[[#This Row],[清濁]]) &amp; 小韻資料表[[#This Row],[調]]), 設定表!$B$8:$B$15, 0))</f>
        <v>5</v>
      </c>
      <c r="S361" s="205" t="s">
        <v>309</v>
      </c>
      <c r="T361" s="205" t="s">
        <v>309</v>
      </c>
      <c r="U361" s="226" t="s">
        <v>309</v>
      </c>
      <c r="V361" s="146" t="s">
        <v>309</v>
      </c>
      <c r="X361" s="135"/>
      <c r="Y361" s="135"/>
      <c r="AA361" s="135"/>
      <c r="AB361" s="134"/>
      <c r="AC361" s="135"/>
      <c r="AD361" s="135"/>
      <c r="AH361" s="135"/>
      <c r="AI361" s="135"/>
    </row>
    <row r="362" spans="1:35" ht="31.5">
      <c r="A362" s="205">
        <v>358</v>
      </c>
      <c r="B362" s="206" t="s">
        <v>2628</v>
      </c>
      <c r="C362" s="207" t="str">
        <f xml:space="preserve"> _xlfn.CONCAT(小韻資料表[[#This Row],[聲母拼音碼]],小韻資料表[[#This Row],[韻母拼音碼]],小韻資料表[[#This Row],[調號]])</f>
        <v>sai1</v>
      </c>
      <c r="D362" s="206" t="s">
        <v>2564</v>
      </c>
      <c r="E362" s="208" t="s">
        <v>513</v>
      </c>
      <c r="F362" s="205">
        <v>19</v>
      </c>
      <c r="G362" s="209" t="s">
        <v>2629</v>
      </c>
      <c r="H362" s="205">
        <f xml:space="preserve"> LEN(小韻資料表[[#This Row],[小韻字集]])</f>
        <v>3</v>
      </c>
      <c r="I362" s="205" cm="1">
        <f t="array" ref="I362" xml:space="preserve"> MATCH(TRUE, ISNUMBER( SEARCH( LEFT(小韻資料表[[#This Row],[切語]],1), 切語上字資料表[切語上字]) ), 0)</f>
        <v>29</v>
      </c>
      <c r="J362" s="210" t="str" cm="1">
        <f t="array" ref="J362" xml:space="preserve"> INDEX(切語上字資料表[聲母], 小韻資料表[[#This Row],[上字表識別號]])</f>
        <v>疏</v>
      </c>
      <c r="K362" s="210" t="str" cm="1">
        <f t="array" ref="K362" xml:space="preserve"> INDEX(切語上字資料表[聲母拼音碼], 小韻資料表[[#This Row],[上字表識別號]])</f>
        <v>s</v>
      </c>
      <c r="L362" s="210" t="str" cm="1">
        <f t="array" ref="L362" xml:space="preserve"> INDEX(切語上字資料表[清濁], 小韻資料表[[#This Row],[上字表識別號]])</f>
        <v>全清</v>
      </c>
      <c r="M362" s="223" t="str" cm="1">
        <f t="array" ref="M362" xml:space="preserve"> INDEX(切語上字資料表[發送收], 小韻資料表[[#This Row],[上字表識別號]])</f>
        <v>發聲</v>
      </c>
      <c r="N362" s="205" cm="1">
        <f t="array" ref="N362" xml:space="preserve"> MATCH(TRUE, ISNUMBER( SEARCH( RIGHT(小韻資料表[[#This Row],[切語]],1), 切語下字資料表[切語下字]) ), 0)</f>
        <v>93</v>
      </c>
      <c r="O362" s="207" t="str" cm="1">
        <f t="array" ref="O362" xml:space="preserve"> INDEX(切語下字資料表[韻母], 小韻資料表[[#This Row],[下字表識別號]])</f>
        <v>皆開2</v>
      </c>
      <c r="P362" s="207" t="str" cm="1">
        <f t="array" ref="P362" xml:space="preserve"> INDEX(切語下字資料表[韻母拼音碼], 小韻資料表[[#This Row],[下字表識別號]])</f>
        <v>ai</v>
      </c>
      <c r="Q362" s="210" t="str" cm="1">
        <f t="array" ref="Q362" xml:space="preserve"> INDEX(設定表!$C$19:$C$23, INT( LEFT(小韻資料表[[#This Row],[目次編碼]],1) ))</f>
        <v>平</v>
      </c>
      <c r="R362" s="210">
        <f xml:space="preserve">  INDEX(設定表!$C$8:$C$15, MATCH( (RIGHT(小韻資料表[[#This Row],[清濁]]) &amp; 小韻資料表[[#This Row],[調]]), 設定表!$B$8:$B$15, 0))</f>
        <v>1</v>
      </c>
      <c r="S362" s="205" t="s">
        <v>309</v>
      </c>
      <c r="T362" s="205" t="s">
        <v>309</v>
      </c>
      <c r="U362" s="226" t="s">
        <v>309</v>
      </c>
      <c r="V362" s="147" t="s">
        <v>309</v>
      </c>
      <c r="X362" s="135"/>
      <c r="Y362" s="135"/>
      <c r="AA362" s="135"/>
      <c r="AB362" s="134"/>
      <c r="AC362" s="135"/>
      <c r="AD362" s="135"/>
      <c r="AH362" s="135"/>
      <c r="AI362" s="135"/>
    </row>
    <row r="363" spans="1:35" ht="31.5">
      <c r="A363" s="205">
        <v>359</v>
      </c>
      <c r="B363" s="206" t="s">
        <v>2630</v>
      </c>
      <c r="C363" s="207" t="str">
        <f xml:space="preserve"> _xlfn.CONCAT(小韻資料表[[#This Row],[聲母拼音碼]],小韻資料表[[#This Row],[韻母拼音碼]],小韻資料表[[#This Row],[調號]])</f>
        <v>gai5</v>
      </c>
      <c r="D363" s="206" t="s">
        <v>2631</v>
      </c>
      <c r="E363" s="208" t="s">
        <v>513</v>
      </c>
      <c r="F363" s="205">
        <v>20</v>
      </c>
      <c r="G363" s="209" t="s">
        <v>2632</v>
      </c>
      <c r="H363" s="205">
        <f xml:space="preserve"> LEN(小韻資料表[[#This Row],[小韻字集]])</f>
        <v>3</v>
      </c>
      <c r="I363" s="205" cm="1">
        <f t="array" ref="I363" xml:space="preserve"> MATCH(TRUE, ISNUMBER( SEARCH( LEFT(小韻資料表[[#This Row],[切語]],1), 切語上字資料表[切語上字]) ), 0)</f>
        <v>4</v>
      </c>
      <c r="J363" s="210" t="str" cm="1">
        <f t="array" ref="J363" xml:space="preserve"> INDEX(切語上字資料表[聲母], 小韻資料表[[#This Row],[上字表識別號]])</f>
        <v>疑</v>
      </c>
      <c r="K363" s="210" t="str" cm="1">
        <f t="array" ref="K363" xml:space="preserve"> INDEX(切語上字資料表[聲母拼音碼], 小韻資料表[[#This Row],[上字表識別號]])</f>
        <v>g</v>
      </c>
      <c r="L363" s="210" t="str" cm="1">
        <f t="array" ref="L363" xml:space="preserve"> INDEX(切語上字資料表[清濁], 小韻資料表[[#This Row],[上字表識別號]])</f>
        <v>次濁</v>
      </c>
      <c r="M363" s="223" t="str" cm="1">
        <f t="array" ref="M363" xml:space="preserve"> INDEX(切語上字資料表[發送收], 小韻資料表[[#This Row],[上字表識別號]])</f>
        <v>收聲</v>
      </c>
      <c r="N363" s="205" cm="1">
        <f t="array" ref="N363" xml:space="preserve"> MATCH(TRUE, ISNUMBER( SEARCH( RIGHT(小韻資料表[[#This Row],[切語]],1), 切語下字資料表[切語下字]) ), 0)</f>
        <v>93</v>
      </c>
      <c r="O363" s="207" t="str" cm="1">
        <f t="array" ref="O363" xml:space="preserve"> INDEX(切語下字資料表[韻母], 小韻資料表[[#This Row],[下字表識別號]])</f>
        <v>皆開2</v>
      </c>
      <c r="P363" s="207" t="str" cm="1">
        <f t="array" ref="P363" xml:space="preserve"> INDEX(切語下字資料表[韻母拼音碼], 小韻資料表[[#This Row],[下字表識別號]])</f>
        <v>ai</v>
      </c>
      <c r="Q363" s="210" t="str" cm="1">
        <f t="array" ref="Q363" xml:space="preserve"> INDEX(設定表!$C$19:$C$23, INT( LEFT(小韻資料表[[#This Row],[目次編碼]],1) ))</f>
        <v>平</v>
      </c>
      <c r="R363" s="210">
        <f xml:space="preserve">  INDEX(設定表!$C$8:$C$15, MATCH( (RIGHT(小韻資料表[[#This Row],[清濁]]) &amp; 小韻資料表[[#This Row],[調]]), 設定表!$B$8:$B$15, 0))</f>
        <v>5</v>
      </c>
      <c r="S363" s="205" t="s">
        <v>309</v>
      </c>
      <c r="T363" s="205" t="s">
        <v>309</v>
      </c>
      <c r="U363" s="226" t="s">
        <v>309</v>
      </c>
      <c r="V363" s="146" t="s">
        <v>309</v>
      </c>
      <c r="X363" s="135"/>
      <c r="Y363" s="135"/>
      <c r="AA363" s="135"/>
      <c r="AB363" s="134"/>
      <c r="AC363" s="135"/>
      <c r="AD363" s="135"/>
      <c r="AH363" s="135"/>
      <c r="AI363" s="135"/>
    </row>
    <row r="364" spans="1:35" ht="31.5">
      <c r="A364" s="205">
        <v>360</v>
      </c>
      <c r="B364" s="206" t="s">
        <v>2633</v>
      </c>
      <c r="C364" s="207" t="str">
        <f xml:space="preserve"> _xlfn.CONCAT(小韻資料表[[#This Row],[聲母拼音碼]],小韻資料表[[#This Row],[韻母拼音碼]],小韻資料表[[#This Row],[調號]])</f>
        <v>thai1</v>
      </c>
      <c r="D364" s="206" t="s">
        <v>2634</v>
      </c>
      <c r="E364" s="208" t="s">
        <v>513</v>
      </c>
      <c r="F364" s="205">
        <v>21</v>
      </c>
      <c r="G364" s="209" t="s">
        <v>2634</v>
      </c>
      <c r="H364" s="205">
        <f xml:space="preserve"> LEN(小韻資料表[[#This Row],[小韻字集]])</f>
        <v>1</v>
      </c>
      <c r="I364" s="205" cm="1">
        <f t="array" ref="I364" xml:space="preserve"> MATCH(TRUE, ISNUMBER( SEARCH( LEFT(小韻資料表[[#This Row],[切語]],1), 切語上字資料表[切語上字]) ), 0)</f>
        <v>10</v>
      </c>
      <c r="J364" s="210" t="str" cm="1">
        <f t="array" ref="J364" xml:space="preserve"> INDEX(切語上字資料表[聲母], 小韻資料表[[#This Row],[上字表識別號]])</f>
        <v>徹</v>
      </c>
      <c r="K364" s="210" t="str" cm="1">
        <f t="array" ref="K364" xml:space="preserve"> INDEX(切語上字資料表[聲母拼音碼], 小韻資料表[[#This Row],[上字表識別號]])</f>
        <v>th</v>
      </c>
      <c r="L364" s="210" t="str" cm="1">
        <f t="array" ref="L364" xml:space="preserve"> INDEX(切語上字資料表[清濁], 小韻資料表[[#This Row],[上字表識別號]])</f>
        <v>次清</v>
      </c>
      <c r="M364" s="223" t="str" cm="1">
        <f t="array" ref="M364" xml:space="preserve"> INDEX(切語上字資料表[發送收], 小韻資料表[[#This Row],[上字表識別號]])</f>
        <v>送氣</v>
      </c>
      <c r="N364" s="205" cm="1">
        <f t="array" ref="N364" xml:space="preserve"> MATCH(TRUE, ISNUMBER( SEARCH( RIGHT(小韻資料表[[#This Row],[切語]],1), 切語下字資料表[切語下字]) ), 0)</f>
        <v>93</v>
      </c>
      <c r="O364" s="207" t="str" cm="1">
        <f t="array" ref="O364" xml:space="preserve"> INDEX(切語下字資料表[韻母], 小韻資料表[[#This Row],[下字表識別號]])</f>
        <v>皆開2</v>
      </c>
      <c r="P364" s="207" t="str" cm="1">
        <f t="array" ref="P364" xml:space="preserve"> INDEX(切語下字資料表[韻母拼音碼], 小韻資料表[[#This Row],[下字表識別號]])</f>
        <v>ai</v>
      </c>
      <c r="Q364" s="210" t="str" cm="1">
        <f t="array" ref="Q364" xml:space="preserve"> INDEX(設定表!$C$19:$C$23, INT( LEFT(小韻資料表[[#This Row],[目次編碼]],1) ))</f>
        <v>平</v>
      </c>
      <c r="R364" s="210">
        <f xml:space="preserve">  INDEX(設定表!$C$8:$C$15, MATCH( (RIGHT(小韻資料表[[#This Row],[清濁]]) &amp; 小韻資料表[[#This Row],[調]]), 設定表!$B$8:$B$15, 0))</f>
        <v>1</v>
      </c>
      <c r="S364" s="205" t="s">
        <v>309</v>
      </c>
      <c r="T364" s="205" t="s">
        <v>309</v>
      </c>
      <c r="U364" s="226" t="s">
        <v>309</v>
      </c>
      <c r="V364" s="147" t="s">
        <v>309</v>
      </c>
      <c r="X364" s="135"/>
      <c r="Y364" s="135"/>
      <c r="AA364" s="135"/>
      <c r="AB364" s="134"/>
      <c r="AC364" s="135"/>
      <c r="AD364" s="135"/>
      <c r="AH364" s="135"/>
      <c r="AI364" s="135"/>
    </row>
    <row r="365" spans="1:35" ht="31.5">
      <c r="A365" s="205">
        <v>361</v>
      </c>
      <c r="B365" s="206" t="s">
        <v>2635</v>
      </c>
      <c r="C365" s="207" t="str">
        <f xml:space="preserve"> _xlfn.CONCAT(小韻資料表[[#This Row],[聲母拼音碼]],小韻資料表[[#This Row],[韻母拼音碼]],小韻資料表[[#This Row],[調號]])</f>
        <v>hai1</v>
      </c>
      <c r="D365" s="206" t="s">
        <v>2636</v>
      </c>
      <c r="E365" s="208" t="s">
        <v>513</v>
      </c>
      <c r="F365" s="205">
        <v>22</v>
      </c>
      <c r="G365" s="209" t="s">
        <v>2636</v>
      </c>
      <c r="H365" s="205">
        <f xml:space="preserve"> LEN(小韻資料表[[#This Row],[小韻字集]])</f>
        <v>2</v>
      </c>
      <c r="I365" s="205" cm="1">
        <f t="array" ref="I365" xml:space="preserve"> MATCH(TRUE, ISNUMBER( SEARCH( LEFT(小韻資料表[[#This Row],[切語]],1), 切語上字資料表[切語上字]) ), 0)</f>
        <v>36</v>
      </c>
      <c r="J365" s="210" t="str" cm="1">
        <f t="array" ref="J365" xml:space="preserve"> INDEX(切語上字資料表[聲母], 小韻資料表[[#This Row],[上字表識別號]])</f>
        <v>曉</v>
      </c>
      <c r="K365" s="210" t="str" cm="1">
        <f t="array" ref="K365" xml:space="preserve"> INDEX(切語上字資料表[聲母拼音碼], 小韻資料表[[#This Row],[上字表識別號]])</f>
        <v>h</v>
      </c>
      <c r="L365" s="210" t="str" cm="1">
        <f t="array" ref="L365" xml:space="preserve"> INDEX(切語上字資料表[清濁], 小韻資料表[[#This Row],[上字表識別號]])</f>
        <v>次清</v>
      </c>
      <c r="M365" s="223" t="str" cm="1">
        <f t="array" ref="M365" xml:space="preserve"> INDEX(切語上字資料表[發送收], 小韻資料表[[#This Row],[上字表識別號]])</f>
        <v>送氣</v>
      </c>
      <c r="N365" s="205" cm="1">
        <f t="array" ref="N365" xml:space="preserve"> MATCH(TRUE, ISNUMBER( SEARCH( RIGHT(小韻資料表[[#This Row],[切語]],1), 切語下字資料表[切語下字]) ), 0)</f>
        <v>93</v>
      </c>
      <c r="O365" s="207" t="str" cm="1">
        <f t="array" ref="O365" xml:space="preserve"> INDEX(切語下字資料表[韻母], 小韻資料表[[#This Row],[下字表識別號]])</f>
        <v>皆開2</v>
      </c>
      <c r="P365" s="207" t="str" cm="1">
        <f t="array" ref="P365" xml:space="preserve"> INDEX(切語下字資料表[韻母拼音碼], 小韻資料表[[#This Row],[下字表識別號]])</f>
        <v>ai</v>
      </c>
      <c r="Q365" s="210" t="str" cm="1">
        <f t="array" ref="Q365" xml:space="preserve"> INDEX(設定表!$C$19:$C$23, INT( LEFT(小韻資料表[[#This Row],[目次編碼]],1) ))</f>
        <v>平</v>
      </c>
      <c r="R365" s="210">
        <f xml:space="preserve">  INDEX(設定表!$C$8:$C$15, MATCH( (RIGHT(小韻資料表[[#This Row],[清濁]]) &amp; 小韻資料表[[#This Row],[調]]), 設定表!$B$8:$B$15, 0))</f>
        <v>1</v>
      </c>
      <c r="S365" s="205" t="s">
        <v>309</v>
      </c>
      <c r="T365" s="205" t="s">
        <v>309</v>
      </c>
      <c r="U365" s="226" t="s">
        <v>309</v>
      </c>
      <c r="V365" s="146" t="s">
        <v>309</v>
      </c>
      <c r="X365" s="135"/>
      <c r="Y365" s="135"/>
      <c r="AA365" s="135"/>
      <c r="AB365" s="134"/>
      <c r="AC365" s="135"/>
      <c r="AD365" s="135"/>
      <c r="AH365" s="135"/>
      <c r="AI365" s="135"/>
    </row>
    <row r="366" spans="1:35" ht="31.5">
      <c r="A366" s="205">
        <v>362</v>
      </c>
      <c r="B366" s="206" t="s">
        <v>2637</v>
      </c>
      <c r="C366" s="207" t="str">
        <f xml:space="preserve"> _xlfn.CONCAT(小韻資料表[[#This Row],[聲母拼音碼]],小韻資料表[[#This Row],[韻母拼音碼]],小韻資料表[[#This Row],[調號]])</f>
        <v>luai5</v>
      </c>
      <c r="D366" s="206" t="s">
        <v>2638</v>
      </c>
      <c r="E366" s="208" t="s">
        <v>513</v>
      </c>
      <c r="F366" s="205">
        <v>23</v>
      </c>
      <c r="G366" s="209" t="s">
        <v>2638</v>
      </c>
      <c r="H366" s="205">
        <f xml:space="preserve"> LEN(小韻資料表[[#This Row],[小韻字集]])</f>
        <v>1</v>
      </c>
      <c r="I366" s="205" cm="1">
        <f t="array" ref="I366" xml:space="preserve"> MATCH(TRUE, ISNUMBER( SEARCH( LEFT(小韻資料表[[#This Row],[切語]],1), 切語上字資料表[切語上字]) ), 0)</f>
        <v>40</v>
      </c>
      <c r="J366" s="210" t="str" cm="1">
        <f t="array" ref="J366" xml:space="preserve"> INDEX(切語上字資料表[聲母], 小韻資料表[[#This Row],[上字表識別號]])</f>
        <v>來</v>
      </c>
      <c r="K366" s="210" t="str" cm="1">
        <f t="array" ref="K366" xml:space="preserve"> INDEX(切語上字資料表[聲母拼音碼], 小韻資料表[[#This Row],[上字表識別號]])</f>
        <v>l</v>
      </c>
      <c r="L366" s="210" t="str" cm="1">
        <f t="array" ref="L366" xml:space="preserve"> INDEX(切語上字資料表[清濁], 小韻資料表[[#This Row],[上字表識別號]])</f>
        <v>次濁</v>
      </c>
      <c r="M366" s="223" t="str" cm="1">
        <f t="array" ref="M366" xml:space="preserve"> INDEX(切語上字資料表[發送收], 小韻資料表[[#This Row],[上字表識別號]])</f>
        <v>收聲</v>
      </c>
      <c r="N366" s="205" cm="1">
        <f t="array" ref="N366" xml:space="preserve"> MATCH(TRUE, ISNUMBER( SEARCH( RIGHT(小韻資料表[[#This Row],[切語]],1), 切語下字資料表[切語下字]) ), 0)</f>
        <v>97</v>
      </c>
      <c r="O366" s="207" t="str" cm="1">
        <f t="array" ref="O366" xml:space="preserve"> INDEX(切語下字資料表[韻母], 小韻資料表[[#This Row],[下字表識別號]])</f>
        <v>皆合2</v>
      </c>
      <c r="P366" s="207" t="str" cm="1">
        <f t="array" ref="P366" xml:space="preserve"> INDEX(切語下字資料表[韻母拼音碼], 小韻資料表[[#This Row],[下字表識別號]])</f>
        <v>uai</v>
      </c>
      <c r="Q366" s="210" t="str" cm="1">
        <f t="array" ref="Q366" xml:space="preserve"> INDEX(設定表!$C$19:$C$23, INT( LEFT(小韻資料表[[#This Row],[目次編碼]],1) ))</f>
        <v>平</v>
      </c>
      <c r="R366" s="210">
        <f xml:space="preserve">  INDEX(設定表!$C$8:$C$15, MATCH( (RIGHT(小韻資料表[[#This Row],[清濁]]) &amp; 小韻資料表[[#This Row],[調]]), 設定表!$B$8:$B$15, 0))</f>
        <v>5</v>
      </c>
      <c r="S366" s="205" t="s">
        <v>309</v>
      </c>
      <c r="T366" s="205" t="s">
        <v>309</v>
      </c>
      <c r="U366" s="226" t="s">
        <v>309</v>
      </c>
      <c r="V366" s="147" t="s">
        <v>309</v>
      </c>
      <c r="X366" s="135"/>
      <c r="Y366" s="135"/>
      <c r="AA366" s="135"/>
      <c r="AB366" s="134"/>
      <c r="AC366" s="135"/>
      <c r="AD366" s="135"/>
      <c r="AH366" s="135"/>
      <c r="AI366" s="135"/>
    </row>
    <row r="367" spans="1:35" ht="31.5">
      <c r="A367" s="205">
        <v>363</v>
      </c>
      <c r="B367" s="206" t="s">
        <v>2639</v>
      </c>
      <c r="C367" s="207" t="str">
        <f xml:space="preserve"> _xlfn.CONCAT(小韻資料表[[#This Row],[聲母拼音碼]],小韻資料表[[#This Row],[韻母拼音碼]],小韻資料表[[#This Row],[調號]])</f>
        <v>cuai5</v>
      </c>
      <c r="D367" s="206" t="s">
        <v>2640</v>
      </c>
      <c r="E367" s="208" t="s">
        <v>513</v>
      </c>
      <c r="F367" s="205">
        <v>24</v>
      </c>
      <c r="G367" s="209" t="s">
        <v>2641</v>
      </c>
      <c r="H367" s="205">
        <f xml:space="preserve"> LEN(小韻資料表[[#This Row],[小韻字集]])</f>
        <v>3</v>
      </c>
      <c r="I367" s="205" cm="1">
        <f t="array" ref="I367" xml:space="preserve"> MATCH(TRUE, ISNUMBER( SEARCH( LEFT(小韻資料表[[#This Row],[切語]],1), 切語上字資料表[切語上字]) ), 0)</f>
        <v>28</v>
      </c>
      <c r="J367" s="210" t="str" cm="1">
        <f t="array" ref="J367" xml:space="preserve"> INDEX(切語上字資料表[聲母], 小韻資料表[[#This Row],[上字表識別號]])</f>
        <v>床</v>
      </c>
      <c r="K367" s="210" t="str" cm="1">
        <f t="array" ref="K367" xml:space="preserve"> INDEX(切語上字資料表[聲母拼音碼], 小韻資料表[[#This Row],[上字表識別號]])</f>
        <v>c</v>
      </c>
      <c r="L367" s="210" t="str" cm="1">
        <f t="array" ref="L367" xml:space="preserve"> INDEX(切語上字資料表[清濁], 小韻資料表[[#This Row],[上字表識別號]])</f>
        <v>全濁</v>
      </c>
      <c r="M367" s="223" cm="1">
        <f t="array" ref="M367" xml:space="preserve"> INDEX(切語上字資料表[發送收], 小韻資料表[[#This Row],[上字表識別號]])</f>
        <v>0</v>
      </c>
      <c r="N367" s="205" cm="1">
        <f t="array" ref="N367" xml:space="preserve"> MATCH(TRUE, ISNUMBER( SEARCH( RIGHT(小韻資料表[[#This Row],[切語]],1), 切語下字資料表[切語下字]) ), 0)</f>
        <v>97</v>
      </c>
      <c r="O367" s="207" t="str" cm="1">
        <f t="array" ref="O367" xml:space="preserve"> INDEX(切語下字資料表[韻母], 小韻資料表[[#This Row],[下字表識別號]])</f>
        <v>皆合2</v>
      </c>
      <c r="P367" s="207" t="str" cm="1">
        <f t="array" ref="P367" xml:space="preserve"> INDEX(切語下字資料表[韻母拼音碼], 小韻資料表[[#This Row],[下字表識別號]])</f>
        <v>uai</v>
      </c>
      <c r="Q367" s="210" t="str" cm="1">
        <f t="array" ref="Q367" xml:space="preserve"> INDEX(設定表!$C$19:$C$23, INT( LEFT(小韻資料表[[#This Row],[目次編碼]],1) ))</f>
        <v>平</v>
      </c>
      <c r="R367" s="210">
        <f xml:space="preserve">  INDEX(設定表!$C$8:$C$15, MATCH( (RIGHT(小韻資料表[[#This Row],[清濁]]) &amp; 小韻資料表[[#This Row],[調]]), 設定表!$B$8:$B$15, 0))</f>
        <v>5</v>
      </c>
      <c r="S367" s="205" t="s">
        <v>309</v>
      </c>
      <c r="T367" s="205" t="s">
        <v>309</v>
      </c>
      <c r="U367" s="226" t="s">
        <v>309</v>
      </c>
      <c r="V367" s="146" t="s">
        <v>309</v>
      </c>
      <c r="X367" s="135"/>
      <c r="Y367" s="135"/>
      <c r="AA367" s="135"/>
      <c r="AB367" s="134"/>
      <c r="AC367" s="135"/>
      <c r="AD367" s="135"/>
      <c r="AH367" s="135"/>
      <c r="AI367" s="135"/>
    </row>
    <row r="368" spans="1:35" ht="31.5">
      <c r="A368" s="205">
        <v>364</v>
      </c>
      <c r="B368" s="206" t="s">
        <v>2642</v>
      </c>
      <c r="C368" s="207" t="str">
        <f xml:space="preserve"> _xlfn.CONCAT(小韻資料表[[#This Row],[聲母拼音碼]],小韻資料表[[#This Row],[韻母拼音碼]],小韻資料表[[#This Row],[調號]])</f>
        <v>hue1</v>
      </c>
      <c r="D368" s="206" t="s">
        <v>539</v>
      </c>
      <c r="E368" s="208" t="s">
        <v>538</v>
      </c>
      <c r="F368" s="205">
        <v>1</v>
      </c>
      <c r="G368" s="209" t="s">
        <v>2643</v>
      </c>
      <c r="H368" s="205">
        <f xml:space="preserve"> LEN(小韻資料表[[#This Row],[小韻字集]])</f>
        <v>6</v>
      </c>
      <c r="I368" s="205" cm="1">
        <f t="array" ref="I368" xml:space="preserve"> MATCH(TRUE, ISNUMBER( SEARCH( LEFT(小韻資料表[[#This Row],[切語]],1), 切語上字資料表[切語上字]) ), 0)</f>
        <v>36</v>
      </c>
      <c r="J368" s="210" t="str" cm="1">
        <f t="array" ref="J368" xml:space="preserve"> INDEX(切語上字資料表[聲母], 小韻資料表[[#This Row],[上字表識別號]])</f>
        <v>曉</v>
      </c>
      <c r="K368" s="210" t="str" cm="1">
        <f t="array" ref="K368" xml:space="preserve"> INDEX(切語上字資料表[聲母拼音碼], 小韻資料表[[#This Row],[上字表識別號]])</f>
        <v>h</v>
      </c>
      <c r="L368" s="210" t="str" cm="1">
        <f t="array" ref="L368" xml:space="preserve"> INDEX(切語上字資料表[清濁], 小韻資料表[[#This Row],[上字表識別號]])</f>
        <v>次清</v>
      </c>
      <c r="M368" s="223" t="str" cm="1">
        <f t="array" ref="M368" xml:space="preserve"> INDEX(切語上字資料表[發送收], 小韻資料表[[#This Row],[上字表識別號]])</f>
        <v>送氣</v>
      </c>
      <c r="N368" s="205" cm="1">
        <f t="array" ref="N368" xml:space="preserve"> MATCH(TRUE, ISNUMBER( SEARCH( RIGHT(小韻資料表[[#This Row],[切語]],1), 切語下字資料表[切語下字]) ), 0)</f>
        <v>109</v>
      </c>
      <c r="O368" s="207" t="str" cm="1">
        <f t="array" ref="O368" xml:space="preserve"> INDEX(切語下字資料表[韻母], 小韻資料表[[#This Row],[下字表識別號]])</f>
        <v>灰合1</v>
      </c>
      <c r="P368" s="207" t="str" cm="1">
        <f t="array" ref="P368" xml:space="preserve"> INDEX(切語下字資料表[韻母拼音碼], 小韻資料表[[#This Row],[下字表識別號]])</f>
        <v>ue</v>
      </c>
      <c r="Q368" s="210" t="str" cm="1">
        <f t="array" ref="Q368" xml:space="preserve"> INDEX(設定表!$C$19:$C$23, INT( LEFT(小韻資料表[[#This Row],[目次編碼]],1) ))</f>
        <v>平</v>
      </c>
      <c r="R368" s="210">
        <f xml:space="preserve">  INDEX(設定表!$C$8:$C$15, MATCH( (RIGHT(小韻資料表[[#This Row],[清濁]]) &amp; 小韻資料表[[#This Row],[調]]), 設定表!$B$8:$B$15, 0))</f>
        <v>1</v>
      </c>
      <c r="S368" s="205" t="s">
        <v>2644</v>
      </c>
      <c r="T368" s="205" t="s">
        <v>309</v>
      </c>
      <c r="U368" s="226" t="s">
        <v>309</v>
      </c>
      <c r="V368" s="147" t="s">
        <v>309</v>
      </c>
      <c r="X368" s="135"/>
      <c r="Y368" s="135"/>
      <c r="AA368" s="135"/>
      <c r="AB368" s="134"/>
      <c r="AC368" s="135"/>
      <c r="AD368" s="135"/>
      <c r="AH368" s="135"/>
      <c r="AI368" s="135"/>
    </row>
    <row r="369" spans="1:35" ht="31.5">
      <c r="A369" s="205">
        <v>365</v>
      </c>
      <c r="B369" s="206" t="s">
        <v>2645</v>
      </c>
      <c r="C369" s="207" t="str">
        <f xml:space="preserve"> _xlfn.CONCAT(小韻資料表[[#This Row],[聲母拼音碼]],小韻資料表[[#This Row],[韻母拼音碼]],小韻資料表[[#This Row],[調號]])</f>
        <v>khue1</v>
      </c>
      <c r="D369" s="206" t="s">
        <v>2646</v>
      </c>
      <c r="E369" s="208" t="s">
        <v>538</v>
      </c>
      <c r="F369" s="205">
        <v>2</v>
      </c>
      <c r="G369" s="209" t="s">
        <v>2647</v>
      </c>
      <c r="H369" s="205">
        <f xml:space="preserve"> LEN(小韻資料表[[#This Row],[小韻字集]])</f>
        <v>9</v>
      </c>
      <c r="I369" s="205" cm="1">
        <f t="array" ref="I369" xml:space="preserve"> MATCH(TRUE, ISNUMBER( SEARCH( LEFT(小韻資料表[[#This Row],[切語]],1), 切語上字資料表[切語上字]) ), 0)</f>
        <v>2</v>
      </c>
      <c r="J369" s="210" t="str" cm="1">
        <f t="array" ref="J369" xml:space="preserve"> INDEX(切語上字資料表[聲母], 小韻資料表[[#This Row],[上字表識別號]])</f>
        <v>溪</v>
      </c>
      <c r="K369" s="210" t="str" cm="1">
        <f t="array" ref="K369" xml:space="preserve"> INDEX(切語上字資料表[聲母拼音碼], 小韻資料表[[#This Row],[上字表識別號]])</f>
        <v>kh</v>
      </c>
      <c r="L369" s="210" t="str" cm="1">
        <f t="array" ref="L369" xml:space="preserve"> INDEX(切語上字資料表[清濁], 小韻資料表[[#This Row],[上字表識別號]])</f>
        <v>次清</v>
      </c>
      <c r="M369" s="223" t="str" cm="1">
        <f t="array" ref="M369" xml:space="preserve"> INDEX(切語上字資料表[發送收], 小韻資料表[[#This Row],[上字表識別號]])</f>
        <v>送氣</v>
      </c>
      <c r="N369" s="205" cm="1">
        <f t="array" ref="N369" xml:space="preserve"> MATCH(TRUE, ISNUMBER( SEARCH( RIGHT(小韻資料表[[#This Row],[切語]],1), 切語下字資料表[切語下字]) ), 0)</f>
        <v>109</v>
      </c>
      <c r="O369" s="207" t="str" cm="1">
        <f t="array" ref="O369" xml:space="preserve"> INDEX(切語下字資料表[韻母], 小韻資料表[[#This Row],[下字表識別號]])</f>
        <v>灰合1</v>
      </c>
      <c r="P369" s="207" t="str" cm="1">
        <f t="array" ref="P369" xml:space="preserve"> INDEX(切語下字資料表[韻母拼音碼], 小韻資料表[[#This Row],[下字表識別號]])</f>
        <v>ue</v>
      </c>
      <c r="Q369" s="210" t="str" cm="1">
        <f t="array" ref="Q369" xml:space="preserve"> INDEX(設定表!$C$19:$C$23, INT( LEFT(小韻資料表[[#This Row],[目次編碼]],1) ))</f>
        <v>平</v>
      </c>
      <c r="R369" s="210">
        <f xml:space="preserve">  INDEX(設定表!$C$8:$C$15, MATCH( (RIGHT(小韻資料表[[#This Row],[清濁]]) &amp; 小韻資料表[[#This Row],[調]]), 設定表!$B$8:$B$15, 0))</f>
        <v>1</v>
      </c>
      <c r="S369" s="205" t="s">
        <v>309</v>
      </c>
      <c r="T369" s="205" t="s">
        <v>309</v>
      </c>
      <c r="U369" s="226" t="s">
        <v>309</v>
      </c>
      <c r="V369" s="146" t="s">
        <v>309</v>
      </c>
      <c r="X369" s="135"/>
      <c r="Y369" s="135"/>
      <c r="AA369" s="135"/>
      <c r="AB369" s="134"/>
      <c r="AC369" s="135"/>
      <c r="AD369" s="135"/>
      <c r="AH369" s="135"/>
      <c r="AI369" s="135"/>
    </row>
    <row r="370" spans="1:35" ht="31.5">
      <c r="A370" s="205">
        <v>366</v>
      </c>
      <c r="B370" s="206" t="s">
        <v>2648</v>
      </c>
      <c r="C370" s="207" t="str">
        <f xml:space="preserve"> _xlfn.CONCAT(小韻資料表[[#This Row],[聲母拼音碼]],小韻資料表[[#This Row],[韻母拼音碼]],小韻資料表[[#This Row],[調號]])</f>
        <v>Øue1</v>
      </c>
      <c r="D370" s="206" t="s">
        <v>2649</v>
      </c>
      <c r="E370" s="208" t="s">
        <v>538</v>
      </c>
      <c r="F370" s="205">
        <v>3</v>
      </c>
      <c r="G370" s="209" t="s">
        <v>2650</v>
      </c>
      <c r="H370" s="205">
        <f xml:space="preserve"> LEN(小韻資料表[[#This Row],[小韻字集]])</f>
        <v>13</v>
      </c>
      <c r="I370" s="205" cm="1">
        <f t="array" ref="I370" xml:space="preserve"> MATCH(TRUE, ISNUMBER( SEARCH( LEFT(小韻資料表[[#This Row],[切語]],1), 切語上字資料表[切語上字]) ), 0)</f>
        <v>35</v>
      </c>
      <c r="J370" s="210" t="str" cm="1">
        <f t="array" ref="J370" xml:space="preserve"> INDEX(切語上字資料表[聲母], 小韻資料表[[#This Row],[上字表識別號]])</f>
        <v>影</v>
      </c>
      <c r="K370" s="210" t="str" cm="1">
        <f t="array" ref="K370" xml:space="preserve"> INDEX(切語上字資料表[聲母拼音碼], 小韻資料表[[#This Row],[上字表識別號]])</f>
        <v>Ø</v>
      </c>
      <c r="L370" s="210" t="str" cm="1">
        <f t="array" ref="L370" xml:space="preserve"> INDEX(切語上字資料表[清濁], 小韻資料表[[#This Row],[上字表識別號]])</f>
        <v>全清</v>
      </c>
      <c r="M370" s="223" t="str" cm="1">
        <f t="array" ref="M370" xml:space="preserve"> INDEX(切語上字資料表[發送收], 小韻資料表[[#This Row],[上字表識別號]])</f>
        <v>發聲</v>
      </c>
      <c r="N370" s="205" cm="1">
        <f t="array" ref="N370" xml:space="preserve"> MATCH(TRUE, ISNUMBER( SEARCH( RIGHT(小韻資料表[[#This Row],[切語]],1), 切語下字資料表[切語下字]) ), 0)</f>
        <v>109</v>
      </c>
      <c r="O370" s="207" t="str" cm="1">
        <f t="array" ref="O370" xml:space="preserve"> INDEX(切語下字資料表[韻母], 小韻資料表[[#This Row],[下字表識別號]])</f>
        <v>灰合1</v>
      </c>
      <c r="P370" s="207" t="str" cm="1">
        <f t="array" ref="P370" xml:space="preserve"> INDEX(切語下字資料表[韻母拼音碼], 小韻資料表[[#This Row],[下字表識別號]])</f>
        <v>ue</v>
      </c>
      <c r="Q370" s="210" t="str" cm="1">
        <f t="array" ref="Q370" xml:space="preserve"> INDEX(設定表!$C$19:$C$23, INT( LEFT(小韻資料表[[#This Row],[目次編碼]],1) ))</f>
        <v>平</v>
      </c>
      <c r="R370" s="210">
        <f xml:space="preserve">  INDEX(設定表!$C$8:$C$15, MATCH( (RIGHT(小韻資料表[[#This Row],[清濁]]) &amp; 小韻資料表[[#This Row],[調]]), 設定表!$B$8:$B$15, 0))</f>
        <v>1</v>
      </c>
      <c r="S370" s="205" t="s">
        <v>309</v>
      </c>
      <c r="T370" s="205" t="s">
        <v>309</v>
      </c>
      <c r="U370" s="226" t="s">
        <v>309</v>
      </c>
      <c r="V370" s="147" t="s">
        <v>309</v>
      </c>
      <c r="X370" s="135"/>
      <c r="Y370" s="135"/>
      <c r="AA370" s="135"/>
      <c r="AB370" s="134"/>
      <c r="AC370" s="135"/>
      <c r="AD370" s="135"/>
      <c r="AH370" s="135"/>
      <c r="AI370" s="135"/>
    </row>
    <row r="371" spans="1:35" ht="31.5">
      <c r="A371" s="205">
        <v>367</v>
      </c>
      <c r="B371" s="206" t="s">
        <v>2651</v>
      </c>
      <c r="C371" s="207" t="str">
        <f xml:space="preserve"> _xlfn.CONCAT(小韻資料表[[#This Row],[聲母拼音碼]],小韻資料表[[#This Row],[韻母拼音碼]],小韻資料表[[#This Row],[調號]])</f>
        <v>hue5</v>
      </c>
      <c r="D371" s="206" t="s">
        <v>2652</v>
      </c>
      <c r="E371" s="208" t="s">
        <v>538</v>
      </c>
      <c r="F371" s="205">
        <v>4</v>
      </c>
      <c r="G371" s="209" t="s">
        <v>2653</v>
      </c>
      <c r="H371" s="205">
        <f xml:space="preserve"> LEN(小韻資料表[[#This Row],[小韻字集]])</f>
        <v>15</v>
      </c>
      <c r="I371" s="205" cm="1">
        <f t="array" ref="I371" xml:space="preserve"> MATCH(TRUE, ISNUMBER( SEARCH( LEFT(小韻資料表[[#This Row],[切語]],1), 切語上字資料表[切語上字]) ), 0)</f>
        <v>37</v>
      </c>
      <c r="J371" s="210" t="str" cm="1">
        <f t="array" ref="J371" xml:space="preserve"> INDEX(切語上字資料表[聲母], 小韻資料表[[#This Row],[上字表識別號]])</f>
        <v>匣</v>
      </c>
      <c r="K371" s="210" t="str" cm="1">
        <f t="array" ref="K371" xml:space="preserve"> INDEX(切語上字資料表[聲母拼音碼], 小韻資料表[[#This Row],[上字表識別號]])</f>
        <v>h</v>
      </c>
      <c r="L371" s="210" t="str" cm="1">
        <f t="array" ref="L371" xml:space="preserve"> INDEX(切語上字資料表[清濁], 小韻資料表[[#This Row],[上字表識別號]])</f>
        <v>全濁</v>
      </c>
      <c r="M371" s="223" t="str" cm="1">
        <f t="array" ref="M371" xml:space="preserve"> INDEX(切語上字資料表[發送收], 小韻資料表[[#This Row],[上字表識別號]])</f>
        <v>送氣</v>
      </c>
      <c r="N371" s="205" cm="1">
        <f t="array" ref="N371" xml:space="preserve"> MATCH(TRUE, ISNUMBER( SEARCH( RIGHT(小韻資料表[[#This Row],[切語]],1), 切語下字資料表[切語下字]) ), 0)</f>
        <v>109</v>
      </c>
      <c r="O371" s="207" t="str" cm="1">
        <f t="array" ref="O371" xml:space="preserve"> INDEX(切語下字資料表[韻母], 小韻資料表[[#This Row],[下字表識別號]])</f>
        <v>灰合1</v>
      </c>
      <c r="P371" s="207" t="str" cm="1">
        <f t="array" ref="P371" xml:space="preserve"> INDEX(切語下字資料表[韻母拼音碼], 小韻資料表[[#This Row],[下字表識別號]])</f>
        <v>ue</v>
      </c>
      <c r="Q371" s="210" t="str" cm="1">
        <f t="array" ref="Q371" xml:space="preserve"> INDEX(設定表!$C$19:$C$23, INT( LEFT(小韻資料表[[#This Row],[目次編碼]],1) ))</f>
        <v>平</v>
      </c>
      <c r="R371" s="210">
        <f xml:space="preserve">  INDEX(設定表!$C$8:$C$15, MATCH( (RIGHT(小韻資料表[[#This Row],[清濁]]) &amp; 小韻資料表[[#This Row],[調]]), 設定表!$B$8:$B$15, 0))</f>
        <v>5</v>
      </c>
      <c r="S371" s="205" t="s">
        <v>309</v>
      </c>
      <c r="T371" s="205" t="s">
        <v>309</v>
      </c>
      <c r="U371" s="226" t="s">
        <v>2654</v>
      </c>
      <c r="V371" s="147" t="s">
        <v>309</v>
      </c>
      <c r="X371" s="135"/>
      <c r="Y371" s="135"/>
      <c r="AA371" s="135"/>
      <c r="AB371" s="134"/>
      <c r="AC371" s="135"/>
      <c r="AD371" s="135"/>
      <c r="AH371" s="135"/>
      <c r="AI371" s="135"/>
    </row>
    <row r="372" spans="1:35" ht="31.5">
      <c r="A372" s="205">
        <v>368</v>
      </c>
      <c r="B372" s="206" t="s">
        <v>2655</v>
      </c>
      <c r="C372" s="207" t="str">
        <f xml:space="preserve"> _xlfn.CONCAT(小韻資料表[[#This Row],[聲母拼音碼]],小韻資料表[[#This Row],[韻母拼音碼]],小韻資料表[[#This Row],[調號]])</f>
        <v>mue5</v>
      </c>
      <c r="D372" s="206" t="s">
        <v>2656</v>
      </c>
      <c r="E372" s="208" t="s">
        <v>538</v>
      </c>
      <c r="F372" s="205">
        <v>5</v>
      </c>
      <c r="G372" s="209" t="s">
        <v>2657</v>
      </c>
      <c r="H372" s="205">
        <f xml:space="preserve"> LEN(小韻資料表[[#This Row],[小韻字集]])</f>
        <v>15</v>
      </c>
      <c r="I372" s="205" cm="1">
        <f t="array" ref="I372" xml:space="preserve"> MATCH(TRUE, ISNUMBER( SEARCH( LEFT(小韻資料表[[#This Row],[切語]],1), 切語上字資料表[切語上字]) ), 0)</f>
        <v>16</v>
      </c>
      <c r="J372" s="210" t="str" cm="1">
        <f t="array" ref="J372" xml:space="preserve"> INDEX(切語上字資料表[聲母], 小韻資料表[[#This Row],[上字表識別號]])</f>
        <v>明</v>
      </c>
      <c r="K372" s="210" t="str" cm="1">
        <f t="array" ref="K372" xml:space="preserve"> INDEX(切語上字資料表[聲母拼音碼], 小韻資料表[[#This Row],[上字表識別號]])</f>
        <v>m</v>
      </c>
      <c r="L372" s="210" t="str" cm="1">
        <f t="array" ref="L372" xml:space="preserve"> INDEX(切語上字資料表[清濁], 小韻資料表[[#This Row],[上字表識別號]])</f>
        <v>次濁</v>
      </c>
      <c r="M372" s="223" t="str" cm="1">
        <f t="array" ref="M372" xml:space="preserve"> INDEX(切語上字資料表[發送收], 小韻資料表[[#This Row],[上字表識別號]])</f>
        <v>收聲</v>
      </c>
      <c r="N372" s="205" cm="1">
        <f t="array" ref="N372" xml:space="preserve"> MATCH(TRUE, ISNUMBER( SEARCH( RIGHT(小韻資料表[[#This Row],[切語]],1), 切語下字資料表[切語下字]) ), 0)</f>
        <v>109</v>
      </c>
      <c r="O372" s="207" t="str" cm="1">
        <f t="array" ref="O372" xml:space="preserve"> INDEX(切語下字資料表[韻母], 小韻資料表[[#This Row],[下字表識別號]])</f>
        <v>灰合1</v>
      </c>
      <c r="P372" s="207" t="str" cm="1">
        <f t="array" ref="P372" xml:space="preserve"> INDEX(切語下字資料表[韻母拼音碼], 小韻資料表[[#This Row],[下字表識別號]])</f>
        <v>ue</v>
      </c>
      <c r="Q372" s="210" t="str" cm="1">
        <f t="array" ref="Q372" xml:space="preserve"> INDEX(設定表!$C$19:$C$23, INT( LEFT(小韻資料表[[#This Row],[目次編碼]],1) ))</f>
        <v>平</v>
      </c>
      <c r="R372" s="210">
        <f xml:space="preserve">  INDEX(設定表!$C$8:$C$15, MATCH( (RIGHT(小韻資料表[[#This Row],[清濁]]) &amp; 小韻資料表[[#This Row],[調]]), 設定表!$B$8:$B$15, 0))</f>
        <v>5</v>
      </c>
      <c r="S372" s="205" t="s">
        <v>309</v>
      </c>
      <c r="T372" s="205" t="s">
        <v>309</v>
      </c>
      <c r="U372" s="226" t="s">
        <v>309</v>
      </c>
      <c r="V372" s="147" t="s">
        <v>309</v>
      </c>
      <c r="X372" s="135"/>
      <c r="Y372" s="135"/>
      <c r="AA372" s="135"/>
      <c r="AB372" s="134"/>
      <c r="AC372" s="135"/>
      <c r="AD372" s="135"/>
      <c r="AH372" s="135"/>
      <c r="AI372" s="135"/>
    </row>
    <row r="373" spans="1:35" ht="31.5">
      <c r="A373" s="205">
        <v>369</v>
      </c>
      <c r="B373" s="206" t="s">
        <v>2658</v>
      </c>
      <c r="C373" s="207" t="str">
        <f xml:space="preserve"> _xlfn.CONCAT(小韻資料表[[#This Row],[聲母拼音碼]],小韻資料表[[#This Row],[韻母拼音碼]],小韻資料表[[#This Row],[調號]])</f>
        <v>kue1</v>
      </c>
      <c r="D373" s="206" t="s">
        <v>2659</v>
      </c>
      <c r="E373" s="208" t="s">
        <v>538</v>
      </c>
      <c r="F373" s="205">
        <v>6</v>
      </c>
      <c r="G373" s="209" t="s">
        <v>2660</v>
      </c>
      <c r="H373" s="205">
        <f xml:space="preserve"> LEN(小韻資料表[[#This Row],[小韻字集]])</f>
        <v>12</v>
      </c>
      <c r="I373" s="205" cm="1">
        <f t="array" ref="I373" xml:space="preserve"> MATCH(TRUE, ISNUMBER( SEARCH( LEFT(小韻資料表[[#This Row],[切語]],1), 切語上字資料表[切語上字]) ), 0)</f>
        <v>1</v>
      </c>
      <c r="J373" s="210" t="str" cm="1">
        <f t="array" ref="J373" xml:space="preserve"> INDEX(切語上字資料表[聲母], 小韻資料表[[#This Row],[上字表識別號]])</f>
        <v>見</v>
      </c>
      <c r="K373" s="210" t="str" cm="1">
        <f t="array" ref="K373" xml:space="preserve"> INDEX(切語上字資料表[聲母拼音碼], 小韻資料表[[#This Row],[上字表識別號]])</f>
        <v>k</v>
      </c>
      <c r="L373" s="210" t="str" cm="1">
        <f t="array" ref="L373" xml:space="preserve"> INDEX(切語上字資料表[清濁], 小韻資料表[[#This Row],[上字表識別號]])</f>
        <v>全清</v>
      </c>
      <c r="M373" s="223" t="str" cm="1">
        <f t="array" ref="M373" xml:space="preserve"> INDEX(切語上字資料表[發送收], 小韻資料表[[#This Row],[上字表識別號]])</f>
        <v>發聲</v>
      </c>
      <c r="N373" s="205" cm="1">
        <f t="array" ref="N373" xml:space="preserve"> MATCH(TRUE, ISNUMBER( SEARCH( RIGHT(小韻資料表[[#This Row],[切語]],1), 切語下字資料表[切語下字]) ), 0)</f>
        <v>109</v>
      </c>
      <c r="O373" s="207" t="str" cm="1">
        <f t="array" ref="O373" xml:space="preserve"> INDEX(切語下字資料表[韻母], 小韻資料表[[#This Row],[下字表識別號]])</f>
        <v>灰合1</v>
      </c>
      <c r="P373" s="207" t="str" cm="1">
        <f t="array" ref="P373" xml:space="preserve"> INDEX(切語下字資料表[韻母拼音碼], 小韻資料表[[#This Row],[下字表識別號]])</f>
        <v>ue</v>
      </c>
      <c r="Q373" s="210" t="str" cm="1">
        <f t="array" ref="Q373" xml:space="preserve"> INDEX(設定表!$C$19:$C$23, INT( LEFT(小韻資料表[[#This Row],[目次編碼]],1) ))</f>
        <v>平</v>
      </c>
      <c r="R373" s="210">
        <f xml:space="preserve">  INDEX(設定表!$C$8:$C$15, MATCH( (RIGHT(小韻資料表[[#This Row],[清濁]]) &amp; 小韻資料表[[#This Row],[調]]), 設定表!$B$8:$B$15, 0))</f>
        <v>1</v>
      </c>
      <c r="S373" s="205" t="s">
        <v>309</v>
      </c>
      <c r="T373" s="205" t="s">
        <v>309</v>
      </c>
      <c r="U373" s="226" t="s">
        <v>309</v>
      </c>
      <c r="V373" s="146" t="s">
        <v>309</v>
      </c>
      <c r="X373" s="135"/>
      <c r="Y373" s="135"/>
      <c r="AA373" s="135"/>
      <c r="AB373" s="134"/>
      <c r="AC373" s="135"/>
      <c r="AD373" s="135"/>
      <c r="AH373" s="135"/>
      <c r="AI373" s="135"/>
    </row>
    <row r="374" spans="1:35" ht="31.5">
      <c r="A374" s="205">
        <v>370</v>
      </c>
      <c r="B374" s="206" t="s">
        <v>2661</v>
      </c>
      <c r="C374" s="207" t="str">
        <f xml:space="preserve"> _xlfn.CONCAT(小韻資料表[[#This Row],[聲母拼音碼]],小韻資料表[[#This Row],[韻母拼音碼]],小韻資料表[[#This Row],[調號]])</f>
        <v>lue5</v>
      </c>
      <c r="D374" s="206" t="s">
        <v>2662</v>
      </c>
      <c r="E374" s="208" t="s">
        <v>538</v>
      </c>
      <c r="F374" s="205">
        <v>7</v>
      </c>
      <c r="G374" s="209" t="s">
        <v>2663</v>
      </c>
      <c r="H374" s="205">
        <f xml:space="preserve"> LEN(小韻資料表[[#This Row],[小韻字集]])</f>
        <v>16</v>
      </c>
      <c r="I374" s="205" cm="1">
        <f t="array" ref="I374" xml:space="preserve"> MATCH(TRUE, ISNUMBER( SEARCH( LEFT(小韻資料表[[#This Row],[切語]],1), 切語上字資料表[切語上字]) ), 0)</f>
        <v>40</v>
      </c>
      <c r="J374" s="210" t="str" cm="1">
        <f t="array" ref="J374" xml:space="preserve"> INDEX(切語上字資料表[聲母], 小韻資料表[[#This Row],[上字表識別號]])</f>
        <v>來</v>
      </c>
      <c r="K374" s="210" t="str" cm="1">
        <f t="array" ref="K374" xml:space="preserve"> INDEX(切語上字資料表[聲母拼音碼], 小韻資料表[[#This Row],[上字表識別號]])</f>
        <v>l</v>
      </c>
      <c r="L374" s="210" t="str" cm="1">
        <f t="array" ref="L374" xml:space="preserve"> INDEX(切語上字資料表[清濁], 小韻資料表[[#This Row],[上字表識別號]])</f>
        <v>次濁</v>
      </c>
      <c r="M374" s="223" t="str" cm="1">
        <f t="array" ref="M374" xml:space="preserve"> INDEX(切語上字資料表[發送收], 小韻資料表[[#This Row],[上字表識別號]])</f>
        <v>收聲</v>
      </c>
      <c r="N374" s="205" cm="1">
        <f t="array" ref="N374" xml:space="preserve"> MATCH(TRUE, ISNUMBER( SEARCH( RIGHT(小韻資料表[[#This Row],[切語]],1), 切語下字資料表[切語下字]) ), 0)</f>
        <v>109</v>
      </c>
      <c r="O374" s="207" t="str" cm="1">
        <f t="array" ref="O374" xml:space="preserve"> INDEX(切語下字資料表[韻母], 小韻資料表[[#This Row],[下字表識別號]])</f>
        <v>灰合1</v>
      </c>
      <c r="P374" s="207" t="str" cm="1">
        <f t="array" ref="P374" xml:space="preserve"> INDEX(切語下字資料表[韻母拼音碼], 小韻資料表[[#This Row],[下字表識別號]])</f>
        <v>ue</v>
      </c>
      <c r="Q374" s="210" t="str" cm="1">
        <f t="array" ref="Q374" xml:space="preserve"> INDEX(設定表!$C$19:$C$23, INT( LEFT(小韻資料表[[#This Row],[目次編碼]],1) ))</f>
        <v>平</v>
      </c>
      <c r="R374" s="210">
        <f xml:space="preserve">  INDEX(設定表!$C$8:$C$15, MATCH( (RIGHT(小韻資料表[[#This Row],[清濁]]) &amp; 小韻資料表[[#This Row],[調]]), 設定表!$B$8:$B$15, 0))</f>
        <v>5</v>
      </c>
      <c r="S374" s="205" t="s">
        <v>309</v>
      </c>
      <c r="T374" s="205" t="s">
        <v>309</v>
      </c>
      <c r="U374" s="226" t="s">
        <v>2664</v>
      </c>
      <c r="V374" s="147" t="s">
        <v>309</v>
      </c>
      <c r="X374" s="135"/>
      <c r="Y374" s="135"/>
      <c r="AA374" s="135"/>
      <c r="AB374" s="134"/>
      <c r="AC374" s="135"/>
      <c r="AD374" s="135"/>
      <c r="AH374" s="135"/>
      <c r="AI374" s="135"/>
    </row>
    <row r="375" spans="1:35" ht="31.5">
      <c r="A375" s="205">
        <v>371</v>
      </c>
      <c r="B375" s="206" t="s">
        <v>2665</v>
      </c>
      <c r="C375" s="207" t="str">
        <f xml:space="preserve"> _xlfn.CONCAT(小韻資料表[[#This Row],[聲母拼音碼]],小韻資料表[[#This Row],[韻母拼音碼]],小韻資料表[[#This Row],[調號]])</f>
        <v>tue5</v>
      </c>
      <c r="D375" s="206" t="s">
        <v>2666</v>
      </c>
      <c r="E375" s="208" t="s">
        <v>538</v>
      </c>
      <c r="F375" s="205">
        <v>8</v>
      </c>
      <c r="G375" s="209" t="s">
        <v>2667</v>
      </c>
      <c r="H375" s="205">
        <f xml:space="preserve"> LEN(小韻資料表[[#This Row],[小韻字集]])</f>
        <v>16</v>
      </c>
      <c r="I375" s="205" cm="1">
        <f t="array" ref="I375" xml:space="preserve"> MATCH(TRUE, ISNUMBER( SEARCH( LEFT(小韻資料表[[#This Row],[切語]],1), 切語上字資料表[切語上字]) ), 0)</f>
        <v>7</v>
      </c>
      <c r="J375" s="210" t="str" cm="1">
        <f t="array" ref="J375" xml:space="preserve"> INDEX(切語上字資料表[聲母], 小韻資料表[[#This Row],[上字表識別號]])</f>
        <v>定</v>
      </c>
      <c r="K375" s="210" t="str" cm="1">
        <f t="array" ref="K375" xml:space="preserve"> INDEX(切語上字資料表[聲母拼音碼], 小韻資料表[[#This Row],[上字表識別號]])</f>
        <v>t</v>
      </c>
      <c r="L375" s="210" t="str" cm="1">
        <f t="array" ref="L375" xml:space="preserve"> INDEX(切語上字資料表[清濁], 小韻資料表[[#This Row],[上字表識別號]])</f>
        <v>全濁</v>
      </c>
      <c r="M375" s="223" cm="1">
        <f t="array" ref="M375" xml:space="preserve"> INDEX(切語上字資料表[發送收], 小韻資料表[[#This Row],[上字表識別號]])</f>
        <v>0</v>
      </c>
      <c r="N375" s="205" cm="1">
        <f t="array" ref="N375" xml:space="preserve"> MATCH(TRUE, ISNUMBER( SEARCH( RIGHT(小韻資料表[[#This Row],[切語]],1), 切語下字資料表[切語下字]) ), 0)</f>
        <v>109</v>
      </c>
      <c r="O375" s="207" t="str" cm="1">
        <f t="array" ref="O375" xml:space="preserve"> INDEX(切語下字資料表[韻母], 小韻資料表[[#This Row],[下字表識別號]])</f>
        <v>灰合1</v>
      </c>
      <c r="P375" s="207" t="str" cm="1">
        <f t="array" ref="P375" xml:space="preserve"> INDEX(切語下字資料表[韻母拼音碼], 小韻資料表[[#This Row],[下字表識別號]])</f>
        <v>ue</v>
      </c>
      <c r="Q375" s="210" t="str" cm="1">
        <f t="array" ref="Q375" xml:space="preserve"> INDEX(設定表!$C$19:$C$23, INT( LEFT(小韻資料表[[#This Row],[目次編碼]],1) ))</f>
        <v>平</v>
      </c>
      <c r="R375" s="210">
        <f xml:space="preserve">  INDEX(設定表!$C$8:$C$15, MATCH( (RIGHT(小韻資料表[[#This Row],[清濁]]) &amp; 小韻資料表[[#This Row],[調]]), 設定表!$B$8:$B$15, 0))</f>
        <v>5</v>
      </c>
      <c r="S375" s="205" t="s">
        <v>309</v>
      </c>
      <c r="T375" s="205" t="s">
        <v>309</v>
      </c>
      <c r="U375" s="226" t="s">
        <v>2668</v>
      </c>
      <c r="V375" s="146" t="s">
        <v>309</v>
      </c>
      <c r="X375" s="135"/>
      <c r="Y375" s="135"/>
      <c r="AA375" s="135"/>
      <c r="AB375" s="134"/>
      <c r="AC375" s="135"/>
      <c r="AD375" s="135"/>
      <c r="AH375" s="135"/>
      <c r="AI375" s="135"/>
    </row>
    <row r="376" spans="1:35" ht="31.5">
      <c r="A376" s="205">
        <v>372</v>
      </c>
      <c r="B376" s="206" t="s">
        <v>2669</v>
      </c>
      <c r="C376" s="207" t="str">
        <f xml:space="preserve"> _xlfn.CONCAT(小韻資料表[[#This Row],[聲母拼音碼]],小韻資料表[[#This Row],[韻母拼音碼]],小韻資料表[[#This Row],[調號]])</f>
        <v>chue1</v>
      </c>
      <c r="D376" s="206" t="s">
        <v>2670</v>
      </c>
      <c r="E376" s="208" t="s">
        <v>538</v>
      </c>
      <c r="F376" s="205">
        <v>9</v>
      </c>
      <c r="G376" s="209" t="s">
        <v>2671</v>
      </c>
      <c r="H376" s="205">
        <f xml:space="preserve"> LEN(小韻資料表[[#This Row],[小韻字集]])</f>
        <v>9</v>
      </c>
      <c r="I376" s="205" cm="1">
        <f t="array" ref="I376" xml:space="preserve"> MATCH(TRUE, ISNUMBER( SEARCH( LEFT(小韻資料表[[#This Row],[切語]],1), 切語上字資料表[切語上字]) ), 0)</f>
        <v>22</v>
      </c>
      <c r="J376" s="210" t="str" cm="1">
        <f t="array" ref="J376" xml:space="preserve"> INDEX(切語上字資料表[聲母], 小韻資料表[[#This Row],[上字表識別號]])</f>
        <v>清</v>
      </c>
      <c r="K376" s="210" t="str" cm="1">
        <f t="array" ref="K376" xml:space="preserve"> INDEX(切語上字資料表[聲母拼音碼], 小韻資料表[[#This Row],[上字表識別號]])</f>
        <v>ch</v>
      </c>
      <c r="L376" s="210" t="str" cm="1">
        <f t="array" ref="L376" xml:space="preserve"> INDEX(切語上字資料表[清濁], 小韻資料表[[#This Row],[上字表識別號]])</f>
        <v>次清</v>
      </c>
      <c r="M376" s="223" t="str" cm="1">
        <f t="array" ref="M376" xml:space="preserve"> INDEX(切語上字資料表[發送收], 小韻資料表[[#This Row],[上字表識別號]])</f>
        <v>送氣</v>
      </c>
      <c r="N376" s="205" cm="1">
        <f t="array" ref="N376" xml:space="preserve"> MATCH(TRUE, ISNUMBER( SEARCH( RIGHT(小韻資料表[[#This Row],[切語]],1), 切語下字資料表[切語下字]) ), 0)</f>
        <v>109</v>
      </c>
      <c r="O376" s="207" t="str" cm="1">
        <f t="array" ref="O376" xml:space="preserve"> INDEX(切語下字資料表[韻母], 小韻資料表[[#This Row],[下字表識別號]])</f>
        <v>灰合1</v>
      </c>
      <c r="P376" s="207" t="str" cm="1">
        <f t="array" ref="P376" xml:space="preserve"> INDEX(切語下字資料表[韻母拼音碼], 小韻資料表[[#This Row],[下字表識別號]])</f>
        <v>ue</v>
      </c>
      <c r="Q376" s="210" t="str" cm="1">
        <f t="array" ref="Q376" xml:space="preserve"> INDEX(設定表!$C$19:$C$23, INT( LEFT(小韻資料表[[#This Row],[目次編碼]],1) ))</f>
        <v>平</v>
      </c>
      <c r="R376" s="210">
        <f xml:space="preserve">  INDEX(設定表!$C$8:$C$15, MATCH( (RIGHT(小韻資料表[[#This Row],[清濁]]) &amp; 小韻資料表[[#This Row],[調]]), 設定表!$B$8:$B$15, 0))</f>
        <v>1</v>
      </c>
      <c r="S376" s="205" t="s">
        <v>309</v>
      </c>
      <c r="T376" s="205" t="s">
        <v>309</v>
      </c>
      <c r="U376" s="226" t="s">
        <v>309</v>
      </c>
      <c r="V376" s="147" t="s">
        <v>309</v>
      </c>
      <c r="X376" s="135"/>
      <c r="Y376" s="135"/>
      <c r="AA376" s="135"/>
      <c r="AB376" s="134"/>
      <c r="AC376" s="135"/>
      <c r="AD376" s="135"/>
      <c r="AH376" s="135"/>
      <c r="AI376" s="135"/>
    </row>
    <row r="377" spans="1:35" ht="31.5">
      <c r="A377" s="205">
        <v>373</v>
      </c>
      <c r="B377" s="206" t="s">
        <v>2672</v>
      </c>
      <c r="C377" s="207" t="str">
        <f xml:space="preserve"> _xlfn.CONCAT(小韻資料表[[#This Row],[聲母拼音碼]],小韻資料表[[#This Row],[韻母拼音碼]],小韻資料表[[#This Row],[調號]])</f>
        <v>tue1</v>
      </c>
      <c r="D377" s="206" t="s">
        <v>2673</v>
      </c>
      <c r="E377" s="208" t="s">
        <v>538</v>
      </c>
      <c r="F377" s="205">
        <v>10</v>
      </c>
      <c r="G377" s="209" t="s">
        <v>2674</v>
      </c>
      <c r="H377" s="205">
        <f xml:space="preserve"> LEN(小韻資料表[[#This Row],[小韻字集]])</f>
        <v>19</v>
      </c>
      <c r="I377" s="205" cm="1">
        <f t="array" ref="I377" xml:space="preserve"> MATCH(TRUE, ISNUMBER( SEARCH( LEFT(小韻資料表[[#This Row],[切語]],1), 切語上字資料表[切語上字]) ), 0)</f>
        <v>5</v>
      </c>
      <c r="J377" s="210" t="str" cm="1">
        <f t="array" ref="J377" xml:space="preserve"> INDEX(切語上字資料表[聲母], 小韻資料表[[#This Row],[上字表識別號]])</f>
        <v>端</v>
      </c>
      <c r="K377" s="210" t="str" cm="1">
        <f t="array" ref="K377" xml:space="preserve"> INDEX(切語上字資料表[聲母拼音碼], 小韻資料表[[#This Row],[上字表識別號]])</f>
        <v>t</v>
      </c>
      <c r="L377" s="210" t="str" cm="1">
        <f t="array" ref="L377" xml:space="preserve"> INDEX(切語上字資料表[清濁], 小韻資料表[[#This Row],[上字表識別號]])</f>
        <v>全清</v>
      </c>
      <c r="M377" s="223" t="str" cm="1">
        <f t="array" ref="M377" xml:space="preserve"> INDEX(切語上字資料表[發送收], 小韻資料表[[#This Row],[上字表識別號]])</f>
        <v>發聲</v>
      </c>
      <c r="N377" s="205" cm="1">
        <f t="array" ref="N377" xml:space="preserve"> MATCH(TRUE, ISNUMBER( SEARCH( RIGHT(小韻資料表[[#This Row],[切語]],1), 切語下字資料表[切語下字]) ), 0)</f>
        <v>109</v>
      </c>
      <c r="O377" s="207" t="str" cm="1">
        <f t="array" ref="O377" xml:space="preserve"> INDEX(切語下字資料表[韻母], 小韻資料表[[#This Row],[下字表識別號]])</f>
        <v>灰合1</v>
      </c>
      <c r="P377" s="207" t="str" cm="1">
        <f t="array" ref="P377" xml:space="preserve"> INDEX(切語下字資料表[韻母拼音碼], 小韻資料表[[#This Row],[下字表識別號]])</f>
        <v>ue</v>
      </c>
      <c r="Q377" s="210" t="str" cm="1">
        <f t="array" ref="Q377" xml:space="preserve"> INDEX(設定表!$C$19:$C$23, INT( LEFT(小韻資料表[[#This Row],[目次編碼]],1) ))</f>
        <v>平</v>
      </c>
      <c r="R377" s="210">
        <f xml:space="preserve">  INDEX(設定表!$C$8:$C$15, MATCH( (RIGHT(小韻資料表[[#This Row],[清濁]]) &amp; 小韻資料表[[#This Row],[調]]), 設定表!$B$8:$B$15, 0))</f>
        <v>1</v>
      </c>
      <c r="S377" s="205" t="s">
        <v>309</v>
      </c>
      <c r="T377" s="205" t="s">
        <v>309</v>
      </c>
      <c r="U377" s="226" t="s">
        <v>309</v>
      </c>
      <c r="V377" s="146" t="s">
        <v>309</v>
      </c>
      <c r="X377" s="135"/>
      <c r="Y377" s="135"/>
      <c r="AA377" s="135"/>
      <c r="AB377" s="134"/>
      <c r="AC377" s="135"/>
      <c r="AD377" s="135"/>
      <c r="AH377" s="135"/>
      <c r="AI377" s="135"/>
    </row>
    <row r="378" spans="1:35" ht="31.5">
      <c r="A378" s="205">
        <v>374</v>
      </c>
      <c r="B378" s="206" t="s">
        <v>2675</v>
      </c>
      <c r="C378" s="207" t="str">
        <f xml:space="preserve"> _xlfn.CONCAT(小韻資料表[[#This Row],[聲母拼音碼]],小韻資料表[[#This Row],[韻母拼音碼]],小韻資料表[[#This Row],[調號]])</f>
        <v>sue1</v>
      </c>
      <c r="D378" s="206" t="s">
        <v>2676</v>
      </c>
      <c r="E378" s="208" t="s">
        <v>538</v>
      </c>
      <c r="F378" s="205">
        <v>11</v>
      </c>
      <c r="G378" s="209" t="s">
        <v>2677</v>
      </c>
      <c r="H378" s="205">
        <f xml:space="preserve"> LEN(小韻資料表[[#This Row],[小韻字集]])</f>
        <v>7</v>
      </c>
      <c r="I378" s="205" cm="1">
        <f t="array" ref="I378" xml:space="preserve"> MATCH(TRUE, ISNUMBER( SEARCH( LEFT(小韻資料表[[#This Row],[切語]],1), 切語上字資料表[切語上字]) ), 0)</f>
        <v>24</v>
      </c>
      <c r="J378" s="210" t="str" cm="1">
        <f t="array" ref="J378" xml:space="preserve"> INDEX(切語上字資料表[聲母], 小韻資料表[[#This Row],[上字表識別號]])</f>
        <v>心</v>
      </c>
      <c r="K378" s="210" t="str" cm="1">
        <f t="array" ref="K378" xml:space="preserve"> INDEX(切語上字資料表[聲母拼音碼], 小韻資料表[[#This Row],[上字表識別號]])</f>
        <v>s</v>
      </c>
      <c r="L378" s="210" t="str" cm="1">
        <f t="array" ref="L378" xml:space="preserve"> INDEX(切語上字資料表[清濁], 小韻資料表[[#This Row],[上字表識別號]])</f>
        <v>全清</v>
      </c>
      <c r="M378" s="223" t="str" cm="1">
        <f t="array" ref="M378" xml:space="preserve"> INDEX(切語上字資料表[發送收], 小韻資料表[[#This Row],[上字表識別號]])</f>
        <v>送氣</v>
      </c>
      <c r="N378" s="205" cm="1">
        <f t="array" ref="N378" xml:space="preserve"> MATCH(TRUE, ISNUMBER( SEARCH( RIGHT(小韻資料表[[#This Row],[切語]],1), 切語下字資料表[切語下字]) ), 0)</f>
        <v>109</v>
      </c>
      <c r="O378" s="207" t="str" cm="1">
        <f t="array" ref="O378" xml:space="preserve"> INDEX(切語下字資料表[韻母], 小韻資料表[[#This Row],[下字表識別號]])</f>
        <v>灰合1</v>
      </c>
      <c r="P378" s="207" t="str" cm="1">
        <f t="array" ref="P378" xml:space="preserve"> INDEX(切語下字資料表[韻母拼音碼], 小韻資料表[[#This Row],[下字表識別號]])</f>
        <v>ue</v>
      </c>
      <c r="Q378" s="210" t="str" cm="1">
        <f t="array" ref="Q378" xml:space="preserve"> INDEX(設定表!$C$19:$C$23, INT( LEFT(小韻資料表[[#This Row],[目次編碼]],1) ))</f>
        <v>平</v>
      </c>
      <c r="R378" s="210">
        <f xml:space="preserve">  INDEX(設定表!$C$8:$C$15, MATCH( (RIGHT(小韻資料表[[#This Row],[清濁]]) &amp; 小韻資料表[[#This Row],[調]]), 設定表!$B$8:$B$15, 0))</f>
        <v>1</v>
      </c>
      <c r="S378" s="205" t="s">
        <v>309</v>
      </c>
      <c r="T378" s="205" t="s">
        <v>309</v>
      </c>
      <c r="U378" s="226" t="s">
        <v>309</v>
      </c>
      <c r="V378" s="147" t="s">
        <v>309</v>
      </c>
      <c r="X378" s="135"/>
      <c r="Y378" s="135"/>
      <c r="AA378" s="135"/>
      <c r="AB378" s="134"/>
      <c r="AC378" s="135"/>
      <c r="AD378" s="135"/>
      <c r="AH378" s="135"/>
      <c r="AI378" s="135"/>
    </row>
    <row r="379" spans="1:35" ht="31.5">
      <c r="A379" s="205">
        <v>375</v>
      </c>
      <c r="B379" s="206" t="s">
        <v>2678</v>
      </c>
      <c r="C379" s="207" t="str">
        <f xml:space="preserve"> _xlfn.CONCAT(小韻資料表[[#This Row],[聲母拼音碼]],小韻資料表[[#This Row],[韻母拼音碼]],小韻資料表[[#This Row],[調號]])</f>
        <v>cue5</v>
      </c>
      <c r="D379" s="206" t="s">
        <v>2679</v>
      </c>
      <c r="E379" s="208" t="s">
        <v>538</v>
      </c>
      <c r="F379" s="205">
        <v>12</v>
      </c>
      <c r="G379" s="209" t="s">
        <v>2680</v>
      </c>
      <c r="H379" s="205">
        <f xml:space="preserve"> LEN(小韻資料表[[#This Row],[小韻字集]])</f>
        <v>5</v>
      </c>
      <c r="I379" s="205" cm="1">
        <f t="array" ref="I379" xml:space="preserve"> MATCH(TRUE, ISNUMBER( SEARCH( LEFT(小韻資料表[[#This Row],[切語]],1), 切語上字資料表[切語上字]) ), 0)</f>
        <v>23</v>
      </c>
      <c r="J379" s="210" t="str" cm="1">
        <f t="array" ref="J379" xml:space="preserve"> INDEX(切語上字資料表[聲母], 小韻資料表[[#This Row],[上字表識別號]])</f>
        <v>從</v>
      </c>
      <c r="K379" s="210" t="str" cm="1">
        <f t="array" ref="K379" xml:space="preserve"> INDEX(切語上字資料表[聲母拼音碼], 小韻資料表[[#This Row],[上字表識別號]])</f>
        <v>c</v>
      </c>
      <c r="L379" s="210" t="str" cm="1">
        <f t="array" ref="L379" xml:space="preserve"> INDEX(切語上字資料表[清濁], 小韻資料表[[#This Row],[上字表識別號]])</f>
        <v>全濁</v>
      </c>
      <c r="M379" s="223" cm="1">
        <f t="array" ref="M379" xml:space="preserve"> INDEX(切語上字資料表[發送收], 小韻資料表[[#This Row],[上字表識別號]])</f>
        <v>0</v>
      </c>
      <c r="N379" s="205" cm="1">
        <f t="array" ref="N379" xml:space="preserve"> MATCH(TRUE, ISNUMBER( SEARCH( RIGHT(小韻資料表[[#This Row],[切語]],1), 切語下字資料表[切語下字]) ), 0)</f>
        <v>109</v>
      </c>
      <c r="O379" s="207" t="str" cm="1">
        <f t="array" ref="O379" xml:space="preserve"> INDEX(切語下字資料表[韻母], 小韻資料表[[#This Row],[下字表識別號]])</f>
        <v>灰合1</v>
      </c>
      <c r="P379" s="207" t="str" cm="1">
        <f t="array" ref="P379" xml:space="preserve"> INDEX(切語下字資料表[韻母拼音碼], 小韻資料表[[#This Row],[下字表識別號]])</f>
        <v>ue</v>
      </c>
      <c r="Q379" s="210" t="str" cm="1">
        <f t="array" ref="Q379" xml:space="preserve"> INDEX(設定表!$C$19:$C$23, INT( LEFT(小韻資料表[[#This Row],[目次編碼]],1) ))</f>
        <v>平</v>
      </c>
      <c r="R379" s="210">
        <f xml:space="preserve">  INDEX(設定表!$C$8:$C$15, MATCH( (RIGHT(小韻資料表[[#This Row],[清濁]]) &amp; 小韻資料表[[#This Row],[調]]), 設定表!$B$8:$B$15, 0))</f>
        <v>5</v>
      </c>
      <c r="S379" s="205" t="s">
        <v>309</v>
      </c>
      <c r="T379" s="205" t="s">
        <v>309</v>
      </c>
      <c r="U379" s="226" t="s">
        <v>309</v>
      </c>
      <c r="V379" s="146" t="s">
        <v>309</v>
      </c>
      <c r="X379" s="135"/>
      <c r="Y379" s="135"/>
      <c r="AA379" s="135"/>
      <c r="AB379" s="134"/>
      <c r="AC379" s="135"/>
      <c r="AD379" s="135"/>
      <c r="AH379" s="135"/>
      <c r="AI379" s="135"/>
    </row>
    <row r="380" spans="1:35" ht="31.5">
      <c r="A380" s="205">
        <v>376</v>
      </c>
      <c r="B380" s="206" t="s">
        <v>2681</v>
      </c>
      <c r="C380" s="207" t="str">
        <f xml:space="preserve"> _xlfn.CONCAT(小韻資料表[[#This Row],[聲母拼音碼]],小韻資料表[[#This Row],[韻母拼音碼]],小韻資料表[[#This Row],[調號]])</f>
        <v>pue5</v>
      </c>
      <c r="D380" s="206" t="s">
        <v>2682</v>
      </c>
      <c r="E380" s="208" t="s">
        <v>538</v>
      </c>
      <c r="F380" s="205">
        <v>13</v>
      </c>
      <c r="G380" s="209" t="s">
        <v>2683</v>
      </c>
      <c r="H380" s="205">
        <f xml:space="preserve"> LEN(小韻資料表[[#This Row],[小韻字集]])</f>
        <v>15</v>
      </c>
      <c r="I380" s="205" cm="1">
        <f t="array" ref="I380" xml:space="preserve"> MATCH(TRUE, ISNUMBER( SEARCH( LEFT(小韻資料表[[#This Row],[切語]],1), 切語上字資料表[切語上字]) ), 0)</f>
        <v>15</v>
      </c>
      <c r="J380" s="210" t="str" cm="1">
        <f t="array" ref="J380" xml:space="preserve"> INDEX(切語上字資料表[聲母], 小韻資料表[[#This Row],[上字表識別號]])</f>
        <v>並</v>
      </c>
      <c r="K380" s="210" t="str" cm="1">
        <f t="array" ref="K380" xml:space="preserve"> INDEX(切語上字資料表[聲母拼音碼], 小韻資料表[[#This Row],[上字表識別號]])</f>
        <v>p</v>
      </c>
      <c r="L380" s="210" t="str" cm="1">
        <f t="array" ref="L380" xml:space="preserve"> INDEX(切語上字資料表[清濁], 小韻資料表[[#This Row],[上字表識別號]])</f>
        <v>全濁</v>
      </c>
      <c r="M380" s="223" cm="1">
        <f t="array" ref="M380" xml:space="preserve"> INDEX(切語上字資料表[發送收], 小韻資料表[[#This Row],[上字表識別號]])</f>
        <v>0</v>
      </c>
      <c r="N380" s="205" cm="1">
        <f t="array" ref="N380" xml:space="preserve"> MATCH(TRUE, ISNUMBER( SEARCH( RIGHT(小韻資料表[[#This Row],[切語]],1), 切語下字資料表[切語下字]) ), 0)</f>
        <v>109</v>
      </c>
      <c r="O380" s="207" t="str" cm="1">
        <f t="array" ref="O380" xml:space="preserve"> INDEX(切語下字資料表[韻母], 小韻資料表[[#This Row],[下字表識別號]])</f>
        <v>灰合1</v>
      </c>
      <c r="P380" s="207" t="str" cm="1">
        <f t="array" ref="P380" xml:space="preserve"> INDEX(切語下字資料表[韻母拼音碼], 小韻資料表[[#This Row],[下字表識別號]])</f>
        <v>ue</v>
      </c>
      <c r="Q380" s="210" t="str" cm="1">
        <f t="array" ref="Q380" xml:space="preserve"> INDEX(設定表!$C$19:$C$23, INT( LEFT(小韻資料表[[#This Row],[目次編碼]],1) ))</f>
        <v>平</v>
      </c>
      <c r="R380" s="210">
        <f xml:space="preserve">  INDEX(設定表!$C$8:$C$15, MATCH( (RIGHT(小韻資料表[[#This Row],[清濁]]) &amp; 小韻資料表[[#This Row],[調]]), 設定表!$B$8:$B$15, 0))</f>
        <v>5</v>
      </c>
      <c r="S380" s="205" t="s">
        <v>309</v>
      </c>
      <c r="T380" s="205" t="s">
        <v>309</v>
      </c>
      <c r="U380" s="226" t="s">
        <v>2684</v>
      </c>
      <c r="V380" s="147" t="s">
        <v>309</v>
      </c>
      <c r="X380" s="135"/>
      <c r="Y380" s="135"/>
      <c r="AA380" s="135"/>
      <c r="AB380" s="134"/>
      <c r="AC380" s="135"/>
      <c r="AD380" s="135"/>
      <c r="AH380" s="135"/>
      <c r="AI380" s="135"/>
    </row>
    <row r="381" spans="1:35" ht="31.5">
      <c r="A381" s="205">
        <v>377</v>
      </c>
      <c r="B381" s="206" t="s">
        <v>2685</v>
      </c>
      <c r="C381" s="207" t="str">
        <f xml:space="preserve"> _xlfn.CONCAT(小韻資料表[[#This Row],[聲母拼音碼]],小韻資料表[[#This Row],[韻母拼音碼]],小韻資料表[[#This Row],[調號]])</f>
        <v>pue1</v>
      </c>
      <c r="D381" s="206" t="s">
        <v>2686</v>
      </c>
      <c r="E381" s="208" t="s">
        <v>538</v>
      </c>
      <c r="F381" s="205">
        <v>14</v>
      </c>
      <c r="G381" s="209" t="s">
        <v>2687</v>
      </c>
      <c r="H381" s="205">
        <f xml:space="preserve"> LEN(小韻資料表[[#This Row],[小韻字集]])</f>
        <v>3</v>
      </c>
      <c r="I381" s="205" cm="1">
        <f t="array" ref="I381" xml:space="preserve"> MATCH(TRUE, ISNUMBER( SEARCH( LEFT(小韻資料表[[#This Row],[切語]],1), 切語上字資料表[切語上字]) ), 0)</f>
        <v>13</v>
      </c>
      <c r="J381" s="210" t="str" cm="1">
        <f t="array" ref="J381" xml:space="preserve"> INDEX(切語上字資料表[聲母], 小韻資料表[[#This Row],[上字表識別號]])</f>
        <v>幫</v>
      </c>
      <c r="K381" s="210" t="str" cm="1">
        <f t="array" ref="K381" xml:space="preserve"> INDEX(切語上字資料表[聲母拼音碼], 小韻資料表[[#This Row],[上字表識別號]])</f>
        <v>p</v>
      </c>
      <c r="L381" s="210" t="str" cm="1">
        <f t="array" ref="L381" xml:space="preserve"> INDEX(切語上字資料表[清濁], 小韻資料表[[#This Row],[上字表識別號]])</f>
        <v>全清</v>
      </c>
      <c r="M381" s="223" t="str" cm="1">
        <f t="array" ref="M381" xml:space="preserve"> INDEX(切語上字資料表[發送收], 小韻資料表[[#This Row],[上字表識別號]])</f>
        <v>發聲</v>
      </c>
      <c r="N381" s="205" cm="1">
        <f t="array" ref="N381" xml:space="preserve"> MATCH(TRUE, ISNUMBER( SEARCH( RIGHT(小韻資料表[[#This Row],[切語]],1), 切語下字資料表[切語下字]) ), 0)</f>
        <v>109</v>
      </c>
      <c r="O381" s="207" t="str" cm="1">
        <f t="array" ref="O381" xml:space="preserve"> INDEX(切語下字資料表[韻母], 小韻資料表[[#This Row],[下字表識別號]])</f>
        <v>灰合1</v>
      </c>
      <c r="P381" s="207" t="str" cm="1">
        <f t="array" ref="P381" xml:space="preserve"> INDEX(切語下字資料表[韻母拼音碼], 小韻資料表[[#This Row],[下字表識別號]])</f>
        <v>ue</v>
      </c>
      <c r="Q381" s="210" t="str" cm="1">
        <f t="array" ref="Q381" xml:space="preserve"> INDEX(設定表!$C$19:$C$23, INT( LEFT(小韻資料表[[#This Row],[目次編碼]],1) ))</f>
        <v>平</v>
      </c>
      <c r="R381" s="210">
        <f xml:space="preserve">  INDEX(設定表!$C$8:$C$15, MATCH( (RIGHT(小韻資料表[[#This Row],[清濁]]) &amp; 小韻資料表[[#This Row],[調]]), 設定表!$B$8:$B$15, 0))</f>
        <v>1</v>
      </c>
      <c r="S381" s="205" t="s">
        <v>309</v>
      </c>
      <c r="T381" s="205" t="s">
        <v>309</v>
      </c>
      <c r="U381" s="226" t="s">
        <v>309</v>
      </c>
      <c r="V381" s="146" t="s">
        <v>309</v>
      </c>
      <c r="X381" s="135"/>
      <c r="Y381" s="135"/>
      <c r="AA381" s="135"/>
      <c r="AB381" s="134"/>
      <c r="AC381" s="135"/>
      <c r="AD381" s="135"/>
      <c r="AH381" s="135"/>
      <c r="AI381" s="135"/>
    </row>
    <row r="382" spans="1:35" ht="31.5">
      <c r="A382" s="205">
        <v>378</v>
      </c>
      <c r="B382" s="206" t="s">
        <v>2688</v>
      </c>
      <c r="C382" s="207" t="str">
        <f xml:space="preserve"> _xlfn.CONCAT(小韻資料表[[#This Row],[聲母拼音碼]],小韻資料表[[#This Row],[韻母拼音碼]],小韻資料表[[#This Row],[調號]])</f>
        <v>hue1</v>
      </c>
      <c r="D382" s="206" t="s">
        <v>2689</v>
      </c>
      <c r="E382" s="208" t="s">
        <v>538</v>
      </c>
      <c r="F382" s="205">
        <v>15</v>
      </c>
      <c r="G382" s="209" t="s">
        <v>2690</v>
      </c>
      <c r="H382" s="205">
        <f xml:space="preserve"> LEN(小韻資料表[[#This Row],[小韻字集]])</f>
        <v>10</v>
      </c>
      <c r="I382" s="205" cm="1">
        <f t="array" ref="I382" xml:space="preserve"> MATCH(TRUE, ISNUMBER( SEARCH( LEFT(小韻資料表[[#This Row],[切語]],1), 切語上字資料表[切語上字]) ), 0)</f>
        <v>18</v>
      </c>
      <c r="J382" s="210" t="str" cm="1">
        <f t="array" ref="J382" xml:space="preserve"> INDEX(切語上字資料表[聲母], 小韻資料表[[#This Row],[上字表識別號]])</f>
        <v>敷</v>
      </c>
      <c r="K382" s="210" t="str" cm="1">
        <f t="array" ref="K382" xml:space="preserve"> INDEX(切語上字資料表[聲母拼音碼], 小韻資料表[[#This Row],[上字表識別號]])</f>
        <v>h</v>
      </c>
      <c r="L382" s="210" t="str" cm="1">
        <f t="array" ref="L382" xml:space="preserve"> INDEX(切語上字資料表[清濁], 小韻資料表[[#This Row],[上字表識別號]])</f>
        <v>次清</v>
      </c>
      <c r="M382" s="223" t="str" cm="1">
        <f t="array" ref="M382" xml:space="preserve"> INDEX(切語上字資料表[發送收], 小韻資料表[[#This Row],[上字表識別號]])</f>
        <v>送氣</v>
      </c>
      <c r="N382" s="205" cm="1">
        <f t="array" ref="N382" xml:space="preserve"> MATCH(TRUE, ISNUMBER( SEARCH( RIGHT(小韻資料表[[#This Row],[切語]],1), 切語下字資料表[切語下字]) ), 0)</f>
        <v>109</v>
      </c>
      <c r="O382" s="207" t="str" cm="1">
        <f t="array" ref="O382" xml:space="preserve"> INDEX(切語下字資料表[韻母], 小韻資料表[[#This Row],[下字表識別號]])</f>
        <v>灰合1</v>
      </c>
      <c r="P382" s="207" t="str" cm="1">
        <f t="array" ref="P382" xml:space="preserve"> INDEX(切語下字資料表[韻母拼音碼], 小韻資料表[[#This Row],[下字表識別號]])</f>
        <v>ue</v>
      </c>
      <c r="Q382" s="210" t="str" cm="1">
        <f t="array" ref="Q382" xml:space="preserve"> INDEX(設定表!$C$19:$C$23, INT( LEFT(小韻資料表[[#This Row],[目次編碼]],1) ))</f>
        <v>平</v>
      </c>
      <c r="R382" s="210">
        <f xml:space="preserve">  INDEX(設定表!$C$8:$C$15, MATCH( (RIGHT(小韻資料表[[#This Row],[清濁]]) &amp; 小韻資料表[[#This Row],[調]]), 設定表!$B$8:$B$15, 0))</f>
        <v>1</v>
      </c>
      <c r="S382" s="205" t="s">
        <v>309</v>
      </c>
      <c r="T382" s="205" t="s">
        <v>309</v>
      </c>
      <c r="U382" s="226" t="s">
        <v>2691</v>
      </c>
      <c r="V382" s="147" t="s">
        <v>309</v>
      </c>
      <c r="X382" s="135"/>
      <c r="Y382" s="135"/>
      <c r="AA382" s="135"/>
      <c r="AB382" s="134"/>
      <c r="AC382" s="135"/>
      <c r="AD382" s="135"/>
      <c r="AH382" s="135"/>
      <c r="AI382" s="135"/>
    </row>
    <row r="383" spans="1:35" ht="31.5">
      <c r="A383" s="205">
        <v>379</v>
      </c>
      <c r="B383" s="206" t="s">
        <v>2692</v>
      </c>
      <c r="C383" s="207" t="e">
        <f xml:space="preserve"> _xlfn.CONCAT(小韻資料表[[#This Row],[聲母拼音碼]],小韻資料表[[#This Row],[韻母拼音碼]],小韻資料表[[#This Row],[調號]])</f>
        <v>#N/A</v>
      </c>
      <c r="D383" s="206" t="s">
        <v>2693</v>
      </c>
      <c r="E383" s="208" t="s">
        <v>538</v>
      </c>
      <c r="F383" s="205">
        <v>16</v>
      </c>
      <c r="G383" s="209" t="s">
        <v>2694</v>
      </c>
      <c r="H383" s="205">
        <f xml:space="preserve"> LEN(小韻資料表[[#This Row],[小韻字集]])</f>
        <v>5</v>
      </c>
      <c r="I383" s="205" cm="1">
        <f t="array" ref="I383" xml:space="preserve"> MATCH(TRUE, ISNUMBER( SEARCH( LEFT(小韻資料表[[#This Row],[切語]],1), 切語上字資料表[切語上字]) ), 0)</f>
        <v>4</v>
      </c>
      <c r="J383" s="210" t="str" cm="1">
        <f t="array" ref="J383" xml:space="preserve"> INDEX(切語上字資料表[聲母], 小韻資料表[[#This Row],[上字表識別號]])</f>
        <v>疑</v>
      </c>
      <c r="K383" s="210" t="str" cm="1">
        <f t="array" ref="K383" xml:space="preserve"> INDEX(切語上字資料表[聲母拼音碼], 小韻資料表[[#This Row],[上字表識別號]])</f>
        <v>g</v>
      </c>
      <c r="L383" s="210" t="str" cm="1">
        <f t="array" ref="L383" xml:space="preserve"> INDEX(切語上字資料表[清濁], 小韻資料表[[#This Row],[上字表識別號]])</f>
        <v>次濁</v>
      </c>
      <c r="M383" s="223" t="str" cm="1">
        <f t="array" ref="M383" xml:space="preserve"> INDEX(切語上字資料表[發送收], 小韻資料表[[#This Row],[上字表識別號]])</f>
        <v>收聲</v>
      </c>
      <c r="N383" s="205" t="e" cm="1">
        <f t="array" ref="N383" xml:space="preserve"> MATCH(TRUE, ISNUMBER( SEARCH( RIGHT(小韻資料表[[#This Row],[切語]],1), 切語下字資料表[切語下字]) ), 0)</f>
        <v>#N/A</v>
      </c>
      <c r="O383" s="207" t="e" cm="1">
        <f t="array" ref="O383" xml:space="preserve"> INDEX(切語下字資料表[韻母], 小韻資料表[[#This Row],[下字表識別號]])</f>
        <v>#N/A</v>
      </c>
      <c r="P383" s="207" t="e" cm="1">
        <f t="array" ref="P383" xml:space="preserve"> INDEX(切語下字資料表[韻母拼音碼], 小韻資料表[[#This Row],[下字表識別號]])</f>
        <v>#N/A</v>
      </c>
      <c r="Q383" s="210" t="str" cm="1">
        <f t="array" ref="Q383" xml:space="preserve"> INDEX(設定表!$C$19:$C$23, INT( LEFT(小韻資料表[[#This Row],[目次編碼]],1) ))</f>
        <v>平</v>
      </c>
      <c r="R383" s="210">
        <f xml:space="preserve">  INDEX(設定表!$C$8:$C$15, MATCH( (RIGHT(小韻資料表[[#This Row],[清濁]]) &amp; 小韻資料表[[#This Row],[調]]), 設定表!$B$8:$B$15, 0))</f>
        <v>5</v>
      </c>
      <c r="S383" s="205" t="s">
        <v>309</v>
      </c>
      <c r="T383" s="205" t="s">
        <v>309</v>
      </c>
      <c r="U383" s="226" t="s">
        <v>2695</v>
      </c>
      <c r="V383" s="146" t="s">
        <v>309</v>
      </c>
      <c r="X383" s="135"/>
      <c r="Y383" s="135"/>
      <c r="AA383" s="135"/>
      <c r="AB383" s="134"/>
      <c r="AC383" s="135"/>
      <c r="AD383" s="135"/>
      <c r="AH383" s="135"/>
      <c r="AI383" s="135"/>
    </row>
    <row r="384" spans="1:35" ht="31.5">
      <c r="A384" s="205">
        <v>380</v>
      </c>
      <c r="B384" s="206" t="s">
        <v>2696</v>
      </c>
      <c r="C384" s="207" t="str">
        <f xml:space="preserve"> _xlfn.CONCAT(小韻資料表[[#This Row],[聲母拼音碼]],小韻資料表[[#This Row],[韻母拼音碼]],小韻資料表[[#This Row],[調號]])</f>
        <v>thue1</v>
      </c>
      <c r="D384" s="206" t="s">
        <v>2697</v>
      </c>
      <c r="E384" s="208" t="s">
        <v>538</v>
      </c>
      <c r="F384" s="205">
        <v>17</v>
      </c>
      <c r="G384" s="209" t="s">
        <v>2698</v>
      </c>
      <c r="H384" s="205">
        <f xml:space="preserve"> LEN(小韻資料表[[#This Row],[小韻字集]])</f>
        <v>9</v>
      </c>
      <c r="I384" s="205" cm="1">
        <f t="array" ref="I384" xml:space="preserve"> MATCH(TRUE, ISNUMBER( SEARCH( LEFT(小韻資料表[[#This Row],[切語]],1), 切語上字資料表[切語上字]) ), 0)</f>
        <v>6</v>
      </c>
      <c r="J384" s="210" t="str" cm="1">
        <f t="array" ref="J384" xml:space="preserve"> INDEX(切語上字資料表[聲母], 小韻資料表[[#This Row],[上字表識別號]])</f>
        <v>透</v>
      </c>
      <c r="K384" s="210" t="str" cm="1">
        <f t="array" ref="K384" xml:space="preserve"> INDEX(切語上字資料表[聲母拼音碼], 小韻資料表[[#This Row],[上字表識別號]])</f>
        <v>th</v>
      </c>
      <c r="L384" s="210" t="str" cm="1">
        <f t="array" ref="L384" xml:space="preserve"> INDEX(切語上字資料表[清濁], 小韻資料表[[#This Row],[上字表識別號]])</f>
        <v>次清</v>
      </c>
      <c r="M384" s="223" t="str" cm="1">
        <f t="array" ref="M384" xml:space="preserve"> INDEX(切語上字資料表[發送收], 小韻資料表[[#This Row],[上字表識別號]])</f>
        <v>送氣</v>
      </c>
      <c r="N384" s="205" cm="1">
        <f t="array" ref="N384" xml:space="preserve"> MATCH(TRUE, ISNUMBER( SEARCH( RIGHT(小韻資料表[[#This Row],[切語]],1), 切語下字資料表[切語下字]) ), 0)</f>
        <v>109</v>
      </c>
      <c r="O384" s="207" t="str" cm="1">
        <f t="array" ref="O384" xml:space="preserve"> INDEX(切語下字資料表[韻母], 小韻資料表[[#This Row],[下字表識別號]])</f>
        <v>灰合1</v>
      </c>
      <c r="P384" s="207" t="str" cm="1">
        <f t="array" ref="P384" xml:space="preserve"> INDEX(切語下字資料表[韻母拼音碼], 小韻資料表[[#This Row],[下字表識別號]])</f>
        <v>ue</v>
      </c>
      <c r="Q384" s="210" t="str" cm="1">
        <f t="array" ref="Q384" xml:space="preserve"> INDEX(設定表!$C$19:$C$23, INT( LEFT(小韻資料表[[#This Row],[目次編碼]],1) ))</f>
        <v>平</v>
      </c>
      <c r="R384" s="210">
        <f xml:space="preserve">  INDEX(設定表!$C$8:$C$15, MATCH( (RIGHT(小韻資料表[[#This Row],[清濁]]) &amp; 小韻資料表[[#This Row],[調]]), 設定表!$B$8:$B$15, 0))</f>
        <v>1</v>
      </c>
      <c r="S384" s="205" t="s">
        <v>309</v>
      </c>
      <c r="T384" s="205" t="s">
        <v>309</v>
      </c>
      <c r="U384" s="226" t="s">
        <v>309</v>
      </c>
      <c r="V384" s="147" t="s">
        <v>309</v>
      </c>
      <c r="X384" s="135"/>
      <c r="Y384" s="135"/>
      <c r="AA384" s="135"/>
      <c r="AB384" s="134"/>
      <c r="AC384" s="135"/>
      <c r="AD384" s="135"/>
      <c r="AH384" s="135"/>
      <c r="AI384" s="135"/>
    </row>
    <row r="385" spans="1:35" ht="31.5">
      <c r="A385" s="205">
        <v>381</v>
      </c>
      <c r="B385" s="206" t="s">
        <v>2699</v>
      </c>
      <c r="C385" s="207" t="str">
        <f xml:space="preserve"> _xlfn.CONCAT(小韻資料表[[#This Row],[聲母拼音碼]],小韻資料表[[#This Row],[韻母拼音碼]],小韻資料表[[#This Row],[調號]])</f>
        <v>nue5</v>
      </c>
      <c r="D385" s="206" t="s">
        <v>2700</v>
      </c>
      <c r="E385" s="208" t="s">
        <v>538</v>
      </c>
      <c r="F385" s="205">
        <v>18</v>
      </c>
      <c r="G385" s="209" t="s">
        <v>2701</v>
      </c>
      <c r="H385" s="205">
        <f xml:space="preserve"> LEN(小韻資料表[[#This Row],[小韻字集]])</f>
        <v>5</v>
      </c>
      <c r="I385" s="205" cm="1">
        <f t="array" ref="I385" xml:space="preserve"> MATCH(TRUE, ISNUMBER( SEARCH( LEFT(小韻資料表[[#This Row],[切語]],1), 切語上字資料表[切語上字]) ), 0)</f>
        <v>8</v>
      </c>
      <c r="J385" s="210" t="str" cm="1">
        <f t="array" ref="J385" xml:space="preserve"> INDEX(切語上字資料表[聲母], 小韻資料表[[#This Row],[上字表識別號]])</f>
        <v>泥</v>
      </c>
      <c r="K385" s="210" t="str" cm="1">
        <f t="array" ref="K385" xml:space="preserve"> INDEX(切語上字資料表[聲母拼音碼], 小韻資料表[[#This Row],[上字表識別號]])</f>
        <v>n</v>
      </c>
      <c r="L385" s="210" t="str" cm="1">
        <f t="array" ref="L385" xml:space="preserve"> INDEX(切語上字資料表[清濁], 小韻資料表[[#This Row],[上字表識別號]])</f>
        <v>次濁</v>
      </c>
      <c r="M385" s="223" t="str" cm="1">
        <f t="array" ref="M385" xml:space="preserve"> INDEX(切語上字資料表[發送收], 小韻資料表[[#This Row],[上字表識別號]])</f>
        <v>收聲</v>
      </c>
      <c r="N385" s="205" cm="1">
        <f t="array" ref="N385" xml:space="preserve"> MATCH(TRUE, ISNUMBER( SEARCH( RIGHT(小韻資料表[[#This Row],[切語]],1), 切語下字資料表[切語下字]) ), 0)</f>
        <v>109</v>
      </c>
      <c r="O385" s="207" t="str" cm="1">
        <f t="array" ref="O385" xml:space="preserve"> INDEX(切語下字資料表[韻母], 小韻資料表[[#This Row],[下字表識別號]])</f>
        <v>灰合1</v>
      </c>
      <c r="P385" s="207" t="str" cm="1">
        <f t="array" ref="P385" xml:space="preserve"> INDEX(切語下字資料表[韻母拼音碼], 小韻資料表[[#This Row],[下字表識別號]])</f>
        <v>ue</v>
      </c>
      <c r="Q385" s="210" t="str" cm="1">
        <f t="array" ref="Q385" xml:space="preserve"> INDEX(設定表!$C$19:$C$23, INT( LEFT(小韻資料表[[#This Row],[目次編碼]],1) ))</f>
        <v>平</v>
      </c>
      <c r="R385" s="210">
        <f xml:space="preserve">  INDEX(設定表!$C$8:$C$15, MATCH( (RIGHT(小韻資料表[[#This Row],[清濁]]) &amp; 小韻資料表[[#This Row],[調]]), 設定表!$B$8:$B$15, 0))</f>
        <v>5</v>
      </c>
      <c r="S385" s="205" t="s">
        <v>309</v>
      </c>
      <c r="T385" s="205" t="s">
        <v>309</v>
      </c>
      <c r="U385" s="226" t="s">
        <v>309</v>
      </c>
      <c r="V385" s="146" t="s">
        <v>309</v>
      </c>
      <c r="X385" s="135"/>
      <c r="Y385" s="135"/>
      <c r="AA385" s="135"/>
      <c r="AB385" s="134"/>
      <c r="AC385" s="135"/>
      <c r="AD385" s="135"/>
      <c r="AH385" s="135"/>
      <c r="AI385" s="135"/>
    </row>
    <row r="386" spans="1:35" ht="31.5">
      <c r="A386" s="205">
        <v>382</v>
      </c>
      <c r="B386" s="206" t="s">
        <v>2702</v>
      </c>
      <c r="C386" s="207" t="str">
        <f xml:space="preserve"> _xlfn.CONCAT(小韻資料表[[#This Row],[聲母拼音碼]],小韻資料表[[#This Row],[韻母拼音碼]],小韻資料表[[#This Row],[調號]])</f>
        <v>cue1</v>
      </c>
      <c r="D386" s="206" t="s">
        <v>2703</v>
      </c>
      <c r="E386" s="208" t="s">
        <v>538</v>
      </c>
      <c r="F386" s="205">
        <v>19</v>
      </c>
      <c r="G386" s="209" t="s">
        <v>2704</v>
      </c>
      <c r="H386" s="205">
        <f xml:space="preserve"> LEN(小韻資料表[[#This Row],[小韻字集]])</f>
        <v>5</v>
      </c>
      <c r="I386" s="205" cm="1">
        <f t="array" ref="I386" xml:space="preserve"> MATCH(TRUE, ISNUMBER( SEARCH( LEFT(小韻資料表[[#This Row],[切語]],1), 切語上字資料表[切語上字]) ), 0)</f>
        <v>21</v>
      </c>
      <c r="J386" s="210" t="str" cm="1">
        <f t="array" ref="J386" xml:space="preserve"> INDEX(切語上字資料表[聲母], 小韻資料表[[#This Row],[上字表識別號]])</f>
        <v>精</v>
      </c>
      <c r="K386" s="210" t="str" cm="1">
        <f t="array" ref="K386" xml:space="preserve"> INDEX(切語上字資料表[聲母拼音碼], 小韻資料表[[#This Row],[上字表識別號]])</f>
        <v>c</v>
      </c>
      <c r="L386" s="210" t="str" cm="1">
        <f t="array" ref="L386" xml:space="preserve"> INDEX(切語上字資料表[清濁], 小韻資料表[[#This Row],[上字表識別號]])</f>
        <v>全清</v>
      </c>
      <c r="M386" s="223" t="str" cm="1">
        <f t="array" ref="M386" xml:space="preserve"> INDEX(切語上字資料表[發送收], 小韻資料表[[#This Row],[上字表識別號]])</f>
        <v>發聲</v>
      </c>
      <c r="N386" s="205" cm="1">
        <f t="array" ref="N386" xml:space="preserve"> MATCH(TRUE, ISNUMBER( SEARCH( RIGHT(小韻資料表[[#This Row],[切語]],1), 切語下字資料表[切語下字]) ), 0)</f>
        <v>109</v>
      </c>
      <c r="O386" s="207" t="str" cm="1">
        <f t="array" ref="O386" xml:space="preserve"> INDEX(切語下字資料表[韻母], 小韻資料表[[#This Row],[下字表識別號]])</f>
        <v>灰合1</v>
      </c>
      <c r="P386" s="207" t="str" cm="1">
        <f t="array" ref="P386" xml:space="preserve"> INDEX(切語下字資料表[韻母拼音碼], 小韻資料表[[#This Row],[下字表識別號]])</f>
        <v>ue</v>
      </c>
      <c r="Q386" s="210" t="str" cm="1">
        <f t="array" ref="Q386" xml:space="preserve"> INDEX(設定表!$C$19:$C$23, INT( LEFT(小韻資料表[[#This Row],[目次編碼]],1) ))</f>
        <v>平</v>
      </c>
      <c r="R386" s="210">
        <f xml:space="preserve">  INDEX(設定表!$C$8:$C$15, MATCH( (RIGHT(小韻資料表[[#This Row],[清濁]]) &amp; 小韻資料表[[#This Row],[調]]), 設定表!$B$8:$B$15, 0))</f>
        <v>1</v>
      </c>
      <c r="S386" s="205" t="s">
        <v>309</v>
      </c>
      <c r="T386" s="205" t="s">
        <v>309</v>
      </c>
      <c r="U386" s="226" t="s">
        <v>309</v>
      </c>
      <c r="V386" s="147" t="s">
        <v>309</v>
      </c>
      <c r="X386" s="135"/>
      <c r="Y386" s="135"/>
      <c r="AA386" s="135"/>
      <c r="AB386" s="134"/>
      <c r="AC386" s="135"/>
      <c r="AD386" s="135"/>
      <c r="AH386" s="135"/>
      <c r="AI386" s="135"/>
    </row>
    <row r="387" spans="1:35" ht="31.5">
      <c r="A387" s="205">
        <v>383</v>
      </c>
      <c r="B387" s="206" t="s">
        <v>2705</v>
      </c>
      <c r="C387" s="207" t="str">
        <f xml:space="preserve"> _xlfn.CONCAT(小韻資料表[[#This Row],[聲母拼音碼]],小韻資料表[[#This Row],[韻母拼音碼]],小韻資料表[[#This Row],[調號]])</f>
        <v>hue1</v>
      </c>
      <c r="D387" s="206" t="s">
        <v>552</v>
      </c>
      <c r="E387" s="208" t="s">
        <v>551</v>
      </c>
      <c r="F387" s="205">
        <v>1</v>
      </c>
      <c r="G387" s="209" t="s">
        <v>2706</v>
      </c>
      <c r="H387" s="205">
        <f xml:space="preserve"> LEN(小韻資料表[[#This Row],[小韻字集]])</f>
        <v>4</v>
      </c>
      <c r="I387" s="205" cm="1">
        <f t="array" ref="I387" xml:space="preserve"> MATCH(TRUE, ISNUMBER( SEARCH( LEFT(小韻資料表[[#This Row],[切語]],1), 切語上字資料表[切語上字]) ), 0)</f>
        <v>36</v>
      </c>
      <c r="J387" s="210" t="str" cm="1">
        <f t="array" ref="J387" xml:space="preserve"> INDEX(切語上字資料表[聲母], 小韻資料表[[#This Row],[上字表識別號]])</f>
        <v>曉</v>
      </c>
      <c r="K387" s="210" t="str" cm="1">
        <f t="array" ref="K387" xml:space="preserve"> INDEX(切語上字資料表[聲母拼音碼], 小韻資料表[[#This Row],[上字表識別號]])</f>
        <v>h</v>
      </c>
      <c r="L387" s="210" t="str" cm="1">
        <f t="array" ref="L387" xml:space="preserve"> INDEX(切語上字資料表[清濁], 小韻資料表[[#This Row],[上字表識別號]])</f>
        <v>次清</v>
      </c>
      <c r="M387" s="223" t="str" cm="1">
        <f t="array" ref="M387" xml:space="preserve"> INDEX(切語上字資料表[發送收], 小韻資料表[[#This Row],[上字表識別號]])</f>
        <v>送氣</v>
      </c>
      <c r="N387" s="205" cm="1">
        <f t="array" ref="N387" xml:space="preserve"> MATCH(TRUE, ISNUMBER( SEARCH( RIGHT(小韻資料表[[#This Row],[切語]],1), 切語下字資料表[切語下字]) ), 0)</f>
        <v>113</v>
      </c>
      <c r="O387" s="207" t="str" cm="1">
        <f t="array" ref="O387" xml:space="preserve"> INDEX(切語下字資料表[韻母], 小韻資料表[[#This Row],[下字表識別號]])</f>
        <v>咍開1</v>
      </c>
      <c r="P387" s="207" t="str" cm="1">
        <f t="array" ref="P387" xml:space="preserve"> INDEX(切語下字資料表[韻母拼音碼], 小韻資料表[[#This Row],[下字表識別號]])</f>
        <v>ue</v>
      </c>
      <c r="Q387" s="210" t="str" cm="1">
        <f t="array" ref="Q387" xml:space="preserve"> INDEX(設定表!$C$19:$C$23, INT( LEFT(小韻資料表[[#This Row],[目次編碼]],1) ))</f>
        <v>平</v>
      </c>
      <c r="R387" s="210">
        <f xml:space="preserve">  INDEX(設定表!$C$8:$C$15, MATCH( (RIGHT(小韻資料表[[#This Row],[清濁]]) &amp; 小韻資料表[[#This Row],[調]]), 設定表!$B$8:$B$15, 0))</f>
        <v>1</v>
      </c>
      <c r="S387" s="205" t="s">
        <v>309</v>
      </c>
      <c r="T387" s="205" t="s">
        <v>309</v>
      </c>
      <c r="U387" s="226" t="s">
        <v>309</v>
      </c>
      <c r="V387" s="146" t="s">
        <v>309</v>
      </c>
      <c r="X387" s="135"/>
      <c r="Y387" s="135"/>
      <c r="AA387" s="135"/>
      <c r="AB387" s="134"/>
      <c r="AC387" s="135"/>
      <c r="AD387" s="135"/>
      <c r="AH387" s="135"/>
      <c r="AI387" s="135"/>
    </row>
    <row r="388" spans="1:35" ht="31.5">
      <c r="A388" s="205">
        <v>384</v>
      </c>
      <c r="B388" s="206" t="s">
        <v>2707</v>
      </c>
      <c r="C388" s="207" t="str">
        <f xml:space="preserve"> _xlfn.CONCAT(小韻資料表[[#This Row],[聲母拼音碼]],小韻資料表[[#This Row],[韻母拼音碼]],小韻資料表[[#This Row],[調號]])</f>
        <v>khue1</v>
      </c>
      <c r="D388" s="206" t="s">
        <v>2708</v>
      </c>
      <c r="E388" s="208" t="s">
        <v>551</v>
      </c>
      <c r="F388" s="205">
        <v>2</v>
      </c>
      <c r="G388" s="209" t="s">
        <v>2709</v>
      </c>
      <c r="H388" s="205">
        <f xml:space="preserve"> LEN(小韻資料表[[#This Row],[小韻字集]])</f>
        <v>5</v>
      </c>
      <c r="I388" s="205" cm="1">
        <f t="array" ref="I388" xml:space="preserve"> MATCH(TRUE, ISNUMBER( SEARCH( LEFT(小韻資料表[[#This Row],[切語]],1), 切語上字資料表[切語上字]) ), 0)</f>
        <v>2</v>
      </c>
      <c r="J388" s="210" t="str" cm="1">
        <f t="array" ref="J388" xml:space="preserve"> INDEX(切語上字資料表[聲母], 小韻資料表[[#This Row],[上字表識別號]])</f>
        <v>溪</v>
      </c>
      <c r="K388" s="210" t="str" cm="1">
        <f t="array" ref="K388" xml:space="preserve"> INDEX(切語上字資料表[聲母拼音碼], 小韻資料表[[#This Row],[上字表識別號]])</f>
        <v>kh</v>
      </c>
      <c r="L388" s="210" t="str" cm="1">
        <f t="array" ref="L388" xml:space="preserve"> INDEX(切語上字資料表[清濁], 小韻資料表[[#This Row],[上字表識別號]])</f>
        <v>次清</v>
      </c>
      <c r="M388" s="223" t="str" cm="1">
        <f t="array" ref="M388" xml:space="preserve"> INDEX(切語上字資料表[發送收], 小韻資料表[[#This Row],[上字表識別號]])</f>
        <v>送氣</v>
      </c>
      <c r="N388" s="205" cm="1">
        <f t="array" ref="N388" xml:space="preserve"> MATCH(TRUE, ISNUMBER( SEARCH( RIGHT(小韻資料表[[#This Row],[切語]],1), 切語下字資料表[切語下字]) ), 0)</f>
        <v>113</v>
      </c>
      <c r="O388" s="207" t="str" cm="1">
        <f t="array" ref="O388" xml:space="preserve"> INDEX(切語下字資料表[韻母], 小韻資料表[[#This Row],[下字表識別號]])</f>
        <v>咍開1</v>
      </c>
      <c r="P388" s="207" t="str" cm="1">
        <f t="array" ref="P388" xml:space="preserve"> INDEX(切語下字資料表[韻母拼音碼], 小韻資料表[[#This Row],[下字表識別號]])</f>
        <v>ue</v>
      </c>
      <c r="Q388" s="210" t="str" cm="1">
        <f t="array" ref="Q388" xml:space="preserve"> INDEX(設定表!$C$19:$C$23, INT( LEFT(小韻資料表[[#This Row],[目次編碼]],1) ))</f>
        <v>平</v>
      </c>
      <c r="R388" s="210">
        <f xml:space="preserve">  INDEX(設定表!$C$8:$C$15, MATCH( (RIGHT(小韻資料表[[#This Row],[清濁]]) &amp; 小韻資料表[[#This Row],[調]]), 設定表!$B$8:$B$15, 0))</f>
        <v>1</v>
      </c>
      <c r="S388" s="205" t="s">
        <v>309</v>
      </c>
      <c r="T388" s="205" t="s">
        <v>309</v>
      </c>
      <c r="U388" s="226" t="s">
        <v>309</v>
      </c>
      <c r="V388" s="147" t="s">
        <v>309</v>
      </c>
      <c r="X388" s="135"/>
      <c r="Y388" s="135"/>
      <c r="AA388" s="135"/>
      <c r="AB388" s="134"/>
      <c r="AC388" s="135"/>
      <c r="AD388" s="135"/>
      <c r="AH388" s="135"/>
      <c r="AI388" s="135"/>
    </row>
    <row r="389" spans="1:35" ht="31.5">
      <c r="A389" s="205">
        <v>385</v>
      </c>
      <c r="B389" s="206" t="s">
        <v>2710</v>
      </c>
      <c r="C389" s="207" t="str">
        <f xml:space="preserve"> _xlfn.CONCAT(小韻資料表[[#This Row],[聲母拼音碼]],小韻資料表[[#This Row],[韻母拼音碼]],小韻資料表[[#This Row],[調號]])</f>
        <v>Øue1</v>
      </c>
      <c r="D389" s="206" t="s">
        <v>2711</v>
      </c>
      <c r="E389" s="208" t="s">
        <v>551</v>
      </c>
      <c r="F389" s="205">
        <v>3</v>
      </c>
      <c r="G389" s="209" t="s">
        <v>2712</v>
      </c>
      <c r="H389" s="205">
        <f xml:space="preserve"> LEN(小韻資料表[[#This Row],[小韻字集]])</f>
        <v>6</v>
      </c>
      <c r="I389" s="205" cm="1">
        <f t="array" ref="I389" xml:space="preserve"> MATCH(TRUE, ISNUMBER( SEARCH( LEFT(小韻資料表[[#This Row],[切語]],1), 切語上字資料表[切語上字]) ), 0)</f>
        <v>35</v>
      </c>
      <c r="J389" s="210" t="str" cm="1">
        <f t="array" ref="J389" xml:space="preserve"> INDEX(切語上字資料表[聲母], 小韻資料表[[#This Row],[上字表識別號]])</f>
        <v>影</v>
      </c>
      <c r="K389" s="210" t="str" cm="1">
        <f t="array" ref="K389" xml:space="preserve"> INDEX(切語上字資料表[聲母拼音碼], 小韻資料表[[#This Row],[上字表識別號]])</f>
        <v>Ø</v>
      </c>
      <c r="L389" s="210" t="str" cm="1">
        <f t="array" ref="L389" xml:space="preserve"> INDEX(切語上字資料表[清濁], 小韻資料表[[#This Row],[上字表識別號]])</f>
        <v>全清</v>
      </c>
      <c r="M389" s="223" t="str" cm="1">
        <f t="array" ref="M389" xml:space="preserve"> INDEX(切語上字資料表[發送收], 小韻資料表[[#This Row],[上字表識別號]])</f>
        <v>發聲</v>
      </c>
      <c r="N389" s="205" cm="1">
        <f t="array" ref="N389" xml:space="preserve"> MATCH(TRUE, ISNUMBER( SEARCH( RIGHT(小韻資料表[[#This Row],[切語]],1), 切語下字資料表[切語下字]) ), 0)</f>
        <v>113</v>
      </c>
      <c r="O389" s="207" t="str" cm="1">
        <f t="array" ref="O389" xml:space="preserve"> INDEX(切語下字資料表[韻母], 小韻資料表[[#This Row],[下字表識別號]])</f>
        <v>咍開1</v>
      </c>
      <c r="P389" s="207" t="str" cm="1">
        <f t="array" ref="P389" xml:space="preserve"> INDEX(切語下字資料表[韻母拼音碼], 小韻資料表[[#This Row],[下字表識別號]])</f>
        <v>ue</v>
      </c>
      <c r="Q389" s="210" t="str" cm="1">
        <f t="array" ref="Q389" xml:space="preserve"> INDEX(設定表!$C$19:$C$23, INT( LEFT(小韻資料表[[#This Row],[目次編碼]],1) ))</f>
        <v>平</v>
      </c>
      <c r="R389" s="210">
        <f xml:space="preserve">  INDEX(設定表!$C$8:$C$15, MATCH( (RIGHT(小韻資料表[[#This Row],[清濁]]) &amp; 小韻資料表[[#This Row],[調]]), 設定表!$B$8:$B$15, 0))</f>
        <v>1</v>
      </c>
      <c r="S389" s="205" t="s">
        <v>309</v>
      </c>
      <c r="T389" s="205" t="s">
        <v>309</v>
      </c>
      <c r="U389" s="226" t="s">
        <v>309</v>
      </c>
      <c r="V389" s="146" t="s">
        <v>309</v>
      </c>
      <c r="X389" s="135"/>
      <c r="Y389" s="135"/>
      <c r="AA389" s="135"/>
      <c r="AB389" s="134"/>
      <c r="AC389" s="135"/>
      <c r="AD389" s="135"/>
      <c r="AH389" s="135"/>
      <c r="AI389" s="135"/>
    </row>
    <row r="390" spans="1:35" ht="31.5">
      <c r="A390" s="205">
        <v>386</v>
      </c>
      <c r="B390" s="206" t="s">
        <v>2713</v>
      </c>
      <c r="C390" s="207" t="str">
        <f xml:space="preserve"> _xlfn.CONCAT(小韻資料表[[#This Row],[聲母拼音碼]],小韻資料表[[#This Row],[韻母拼音碼]],小韻資料表[[#This Row],[調號]])</f>
        <v>tue5</v>
      </c>
      <c r="D390" s="206" t="s">
        <v>2714</v>
      </c>
      <c r="E390" s="208" t="s">
        <v>551</v>
      </c>
      <c r="F390" s="205">
        <v>4</v>
      </c>
      <c r="G390" s="209" t="s">
        <v>2715</v>
      </c>
      <c r="H390" s="205">
        <f xml:space="preserve"> LEN(小韻資料表[[#This Row],[小韻字集]])</f>
        <v>17</v>
      </c>
      <c r="I390" s="205" cm="1">
        <f t="array" ref="I390" xml:space="preserve"> MATCH(TRUE, ISNUMBER( SEARCH( LEFT(小韻資料表[[#This Row],[切語]],1), 切語上字資料表[切語上字]) ), 0)</f>
        <v>7</v>
      </c>
      <c r="J390" s="210" t="str" cm="1">
        <f t="array" ref="J390" xml:space="preserve"> INDEX(切語上字資料表[聲母], 小韻資料表[[#This Row],[上字表識別號]])</f>
        <v>定</v>
      </c>
      <c r="K390" s="210" t="str" cm="1">
        <f t="array" ref="K390" xml:space="preserve"> INDEX(切語上字資料表[聲母拼音碼], 小韻資料表[[#This Row],[上字表識別號]])</f>
        <v>t</v>
      </c>
      <c r="L390" s="210" t="str" cm="1">
        <f t="array" ref="L390" xml:space="preserve"> INDEX(切語上字資料表[清濁], 小韻資料表[[#This Row],[上字表識別號]])</f>
        <v>全濁</v>
      </c>
      <c r="M390" s="223" cm="1">
        <f t="array" ref="M390" xml:space="preserve"> INDEX(切語上字資料表[發送收], 小韻資料表[[#This Row],[上字表識別號]])</f>
        <v>0</v>
      </c>
      <c r="N390" s="205" cm="1">
        <f t="array" ref="N390" xml:space="preserve"> MATCH(TRUE, ISNUMBER( SEARCH( RIGHT(小韻資料表[[#This Row],[切語]],1), 切語下字資料表[切語下字]) ), 0)</f>
        <v>113</v>
      </c>
      <c r="O390" s="207" t="str" cm="1">
        <f t="array" ref="O390" xml:space="preserve"> INDEX(切語下字資料表[韻母], 小韻資料表[[#This Row],[下字表識別號]])</f>
        <v>咍開1</v>
      </c>
      <c r="P390" s="207" t="str" cm="1">
        <f t="array" ref="P390" xml:space="preserve"> INDEX(切語下字資料表[韻母拼音碼], 小韻資料表[[#This Row],[下字表識別號]])</f>
        <v>ue</v>
      </c>
      <c r="Q390" s="210" t="str" cm="1">
        <f t="array" ref="Q390" xml:space="preserve"> INDEX(設定表!$C$19:$C$23, INT( LEFT(小韻資料表[[#This Row],[目次編碼]],1) ))</f>
        <v>平</v>
      </c>
      <c r="R390" s="210">
        <f xml:space="preserve">  INDEX(設定表!$C$8:$C$15, MATCH( (RIGHT(小韻資料表[[#This Row],[清濁]]) &amp; 小韻資料表[[#This Row],[調]]), 設定表!$B$8:$B$15, 0))</f>
        <v>5</v>
      </c>
      <c r="S390" s="205" t="s">
        <v>309</v>
      </c>
      <c r="T390" s="205" t="s">
        <v>309</v>
      </c>
      <c r="U390" s="226" t="s">
        <v>2716</v>
      </c>
      <c r="V390" s="147" t="s">
        <v>309</v>
      </c>
      <c r="X390" s="135"/>
      <c r="Y390" s="135"/>
      <c r="AA390" s="135"/>
      <c r="AB390" s="134"/>
      <c r="AC390" s="135"/>
      <c r="AD390" s="135"/>
      <c r="AH390" s="135"/>
      <c r="AI390" s="135"/>
    </row>
    <row r="391" spans="1:35" ht="63">
      <c r="A391" s="205">
        <v>387</v>
      </c>
      <c r="B391" s="206" t="s">
        <v>2717</v>
      </c>
      <c r="C391" s="207" t="str">
        <f xml:space="preserve"> _xlfn.CONCAT(小韻資料表[[#This Row],[聲母拼音碼]],小韻資料表[[#This Row],[韻母拼音碼]],小韻資料表[[#This Row],[調號]])</f>
        <v>kue1</v>
      </c>
      <c r="D391" s="206" t="s">
        <v>2718</v>
      </c>
      <c r="E391" s="208" t="s">
        <v>551</v>
      </c>
      <c r="F391" s="205">
        <v>5</v>
      </c>
      <c r="G391" s="209" t="s">
        <v>2719</v>
      </c>
      <c r="H391" s="205">
        <f xml:space="preserve"> LEN(小韻資料表[[#This Row],[小韻字集]])</f>
        <v>20</v>
      </c>
      <c r="I391" s="205" cm="1">
        <f t="array" ref="I391" xml:space="preserve"> MATCH(TRUE, ISNUMBER( SEARCH( LEFT(小韻資料表[[#This Row],[切語]],1), 切語上字資料表[切語上字]) ), 0)</f>
        <v>1</v>
      </c>
      <c r="J391" s="210" t="str" cm="1">
        <f t="array" ref="J391" xml:space="preserve"> INDEX(切語上字資料表[聲母], 小韻資料表[[#This Row],[上字表識別號]])</f>
        <v>見</v>
      </c>
      <c r="K391" s="210" t="str" cm="1">
        <f t="array" ref="K391" xml:space="preserve"> INDEX(切語上字資料表[聲母拼音碼], 小韻資料表[[#This Row],[上字表識別號]])</f>
        <v>k</v>
      </c>
      <c r="L391" s="210" t="str" cm="1">
        <f t="array" ref="L391" xml:space="preserve"> INDEX(切語上字資料表[清濁], 小韻資料表[[#This Row],[上字表識別號]])</f>
        <v>全清</v>
      </c>
      <c r="M391" s="223" t="str" cm="1">
        <f t="array" ref="M391" xml:space="preserve"> INDEX(切語上字資料表[發送收], 小韻資料表[[#This Row],[上字表識別號]])</f>
        <v>發聲</v>
      </c>
      <c r="N391" s="205" cm="1">
        <f t="array" ref="N391" xml:space="preserve"> MATCH(TRUE, ISNUMBER( SEARCH( RIGHT(小韻資料表[[#This Row],[切語]],1), 切語下字資料表[切語下字]) ), 0)</f>
        <v>113</v>
      </c>
      <c r="O391" s="207" t="str" cm="1">
        <f t="array" ref="O391" xml:space="preserve"> INDEX(切語下字資料表[韻母], 小韻資料表[[#This Row],[下字表識別號]])</f>
        <v>咍開1</v>
      </c>
      <c r="P391" s="207" t="str" cm="1">
        <f t="array" ref="P391" xml:space="preserve"> INDEX(切語下字資料表[韻母拼音碼], 小韻資料表[[#This Row],[下字表識別號]])</f>
        <v>ue</v>
      </c>
      <c r="Q391" s="210" t="str" cm="1">
        <f t="array" ref="Q391" xml:space="preserve"> INDEX(設定表!$C$19:$C$23, INT( LEFT(小韻資料表[[#This Row],[目次編碼]],1) ))</f>
        <v>平</v>
      </c>
      <c r="R391" s="210">
        <f xml:space="preserve">  INDEX(設定表!$C$8:$C$15, MATCH( (RIGHT(小韻資料表[[#This Row],[清濁]]) &amp; 小韻資料表[[#This Row],[調]]), 設定表!$B$8:$B$15, 0))</f>
        <v>1</v>
      </c>
      <c r="S391" s="205" t="s">
        <v>309</v>
      </c>
      <c r="T391" s="205" t="s">
        <v>309</v>
      </c>
      <c r="U391" s="226" t="s">
        <v>309</v>
      </c>
      <c r="V391" s="146" t="s">
        <v>309</v>
      </c>
      <c r="X391" s="135"/>
      <c r="Y391" s="135"/>
      <c r="AA391" s="135"/>
      <c r="AB391" s="134"/>
      <c r="AC391" s="135"/>
      <c r="AD391" s="135"/>
      <c r="AH391" s="135"/>
      <c r="AI391" s="135"/>
    </row>
    <row r="392" spans="1:35" ht="31.5">
      <c r="A392" s="205">
        <v>388</v>
      </c>
      <c r="B392" s="206" t="s">
        <v>2720</v>
      </c>
      <c r="C392" s="207" t="str">
        <f xml:space="preserve"> _xlfn.CONCAT(小韻資料表[[#This Row],[聲母拼音碼]],小韻資料表[[#This Row],[韻母拼音碼]],小韻資料表[[#This Row],[調號]])</f>
        <v>cue5</v>
      </c>
      <c r="D392" s="206" t="s">
        <v>2721</v>
      </c>
      <c r="E392" s="208" t="s">
        <v>551</v>
      </c>
      <c r="F392" s="205">
        <v>6</v>
      </c>
      <c r="G392" s="209" t="s">
        <v>2722</v>
      </c>
      <c r="H392" s="205">
        <f xml:space="preserve"> LEN(小韻資料表[[#This Row],[小韻字集]])</f>
        <v>10</v>
      </c>
      <c r="I392" s="205" cm="1">
        <f t="array" ref="I392" xml:space="preserve"> MATCH(TRUE, ISNUMBER( SEARCH( LEFT(小韻資料表[[#This Row],[切語]],1), 切語上字資料表[切語上字]) ), 0)</f>
        <v>23</v>
      </c>
      <c r="J392" s="210" t="str" cm="1">
        <f t="array" ref="J392" xml:space="preserve"> INDEX(切語上字資料表[聲母], 小韻資料表[[#This Row],[上字表識別號]])</f>
        <v>從</v>
      </c>
      <c r="K392" s="210" t="str" cm="1">
        <f t="array" ref="K392" xml:space="preserve"> INDEX(切語上字資料表[聲母拼音碼], 小韻資料表[[#This Row],[上字表識別號]])</f>
        <v>c</v>
      </c>
      <c r="L392" s="210" t="str" cm="1">
        <f t="array" ref="L392" xml:space="preserve"> INDEX(切語上字資料表[清濁], 小韻資料表[[#This Row],[上字表識別號]])</f>
        <v>全濁</v>
      </c>
      <c r="M392" s="223" cm="1">
        <f t="array" ref="M392" xml:space="preserve"> INDEX(切語上字資料表[發送收], 小韻資料表[[#This Row],[上字表識別號]])</f>
        <v>0</v>
      </c>
      <c r="N392" s="205" cm="1">
        <f t="array" ref="N392" xml:space="preserve"> MATCH(TRUE, ISNUMBER( SEARCH( RIGHT(小韻資料表[[#This Row],[切語]],1), 切語下字資料表[切語下字]) ), 0)</f>
        <v>113</v>
      </c>
      <c r="O392" s="207" t="str" cm="1">
        <f t="array" ref="O392" xml:space="preserve"> INDEX(切語下字資料表[韻母], 小韻資料表[[#This Row],[下字表識別號]])</f>
        <v>咍開1</v>
      </c>
      <c r="P392" s="207" t="str" cm="1">
        <f t="array" ref="P392" xml:space="preserve"> INDEX(切語下字資料表[韻母拼音碼], 小韻資料表[[#This Row],[下字表識別號]])</f>
        <v>ue</v>
      </c>
      <c r="Q392" s="210" t="str" cm="1">
        <f t="array" ref="Q392" xml:space="preserve"> INDEX(設定表!$C$19:$C$23, INT( LEFT(小韻資料表[[#This Row],[目次編碼]],1) ))</f>
        <v>平</v>
      </c>
      <c r="R392" s="210">
        <f xml:space="preserve">  INDEX(設定表!$C$8:$C$15, MATCH( (RIGHT(小韻資料表[[#This Row],[清濁]]) &amp; 小韻資料表[[#This Row],[調]]), 設定表!$B$8:$B$15, 0))</f>
        <v>5</v>
      </c>
      <c r="S392" s="205" t="s">
        <v>309</v>
      </c>
      <c r="T392" s="205" t="s">
        <v>309</v>
      </c>
      <c r="U392" s="226" t="s">
        <v>309</v>
      </c>
      <c r="V392" s="147" t="s">
        <v>309</v>
      </c>
      <c r="X392" s="135"/>
      <c r="Y392" s="135"/>
      <c r="AA392" s="135"/>
      <c r="AB392" s="134"/>
      <c r="AC392" s="135"/>
      <c r="AD392" s="135"/>
      <c r="AH392" s="135"/>
      <c r="AI392" s="135"/>
    </row>
    <row r="393" spans="1:35" ht="63">
      <c r="A393" s="205">
        <v>389</v>
      </c>
      <c r="B393" s="206" t="s">
        <v>2723</v>
      </c>
      <c r="C393" s="207" t="str">
        <f xml:space="preserve"> _xlfn.CONCAT(小韻資料表[[#This Row],[聲母拼音碼]],小韻資料表[[#This Row],[韻母拼音碼]],小韻資料表[[#This Row],[調號]])</f>
        <v>lue5</v>
      </c>
      <c r="D393" s="206" t="s">
        <v>1473</v>
      </c>
      <c r="E393" s="208" t="s">
        <v>551</v>
      </c>
      <c r="F393" s="205">
        <v>7</v>
      </c>
      <c r="G393" s="209" t="s">
        <v>2724</v>
      </c>
      <c r="H393" s="205">
        <f xml:space="preserve"> LEN(小韻資料表[[#This Row],[小韻字集]])</f>
        <v>31</v>
      </c>
      <c r="I393" s="205" cm="1">
        <f t="array" ref="I393" xml:space="preserve"> MATCH(TRUE, ISNUMBER( SEARCH( LEFT(小韻資料表[[#This Row],[切語]],1), 切語上字資料表[切語上字]) ), 0)</f>
        <v>40</v>
      </c>
      <c r="J393" s="210" t="str" cm="1">
        <f t="array" ref="J393" xml:space="preserve"> INDEX(切語上字資料表[聲母], 小韻資料表[[#This Row],[上字表識別號]])</f>
        <v>來</v>
      </c>
      <c r="K393" s="210" t="str" cm="1">
        <f t="array" ref="K393" xml:space="preserve"> INDEX(切語上字資料表[聲母拼音碼], 小韻資料表[[#This Row],[上字表識別號]])</f>
        <v>l</v>
      </c>
      <c r="L393" s="210" t="str" cm="1">
        <f t="array" ref="L393" xml:space="preserve"> INDEX(切語上字資料表[清濁], 小韻資料表[[#This Row],[上字表識別號]])</f>
        <v>次濁</v>
      </c>
      <c r="M393" s="223" t="str" cm="1">
        <f t="array" ref="M393" xml:space="preserve"> INDEX(切語上字資料表[發送收], 小韻資料表[[#This Row],[上字表識別號]])</f>
        <v>收聲</v>
      </c>
      <c r="N393" s="205" cm="1">
        <f t="array" ref="N393" xml:space="preserve"> MATCH(TRUE, ISNUMBER( SEARCH( RIGHT(小韻資料表[[#This Row],[切語]],1), 切語下字資料表[切語下字]) ), 0)</f>
        <v>113</v>
      </c>
      <c r="O393" s="207" t="str" cm="1">
        <f t="array" ref="O393" xml:space="preserve"> INDEX(切語下字資料表[韻母], 小韻資料表[[#This Row],[下字表識別號]])</f>
        <v>咍開1</v>
      </c>
      <c r="P393" s="207" t="str" cm="1">
        <f t="array" ref="P393" xml:space="preserve"> INDEX(切語下字資料表[韻母拼音碼], 小韻資料表[[#This Row],[下字表識別號]])</f>
        <v>ue</v>
      </c>
      <c r="Q393" s="210" t="str" cm="1">
        <f t="array" ref="Q393" xml:space="preserve"> INDEX(設定表!$C$19:$C$23, INT( LEFT(小韻資料表[[#This Row],[目次編碼]],1) ))</f>
        <v>平</v>
      </c>
      <c r="R393" s="210">
        <f xml:space="preserve">  INDEX(設定表!$C$8:$C$15, MATCH( (RIGHT(小韻資料表[[#This Row],[清濁]]) &amp; 小韻資料表[[#This Row],[調]]), 設定表!$B$8:$B$15, 0))</f>
        <v>5</v>
      </c>
      <c r="S393" s="205" t="s">
        <v>309</v>
      </c>
      <c r="T393" s="205" t="s">
        <v>309</v>
      </c>
      <c r="U393" s="226" t="s">
        <v>309</v>
      </c>
      <c r="V393" s="146" t="s">
        <v>309</v>
      </c>
      <c r="X393" s="135"/>
      <c r="Y393" s="135"/>
      <c r="AA393" s="135"/>
      <c r="AB393" s="134"/>
      <c r="AC393" s="135"/>
      <c r="AD393" s="135"/>
      <c r="AH393" s="135"/>
      <c r="AI393" s="135"/>
    </row>
    <row r="394" spans="1:35" ht="31.5">
      <c r="A394" s="205">
        <v>390</v>
      </c>
      <c r="B394" s="206" t="s">
        <v>2725</v>
      </c>
      <c r="C394" s="207" t="str">
        <f xml:space="preserve"> _xlfn.CONCAT(小韻資料表[[#This Row],[聲母拼音碼]],小韻資料表[[#This Row],[韻母拼音碼]],小韻資料表[[#This Row],[調號]])</f>
        <v>cue1</v>
      </c>
      <c r="D394" s="206" t="s">
        <v>2726</v>
      </c>
      <c r="E394" s="208" t="s">
        <v>551</v>
      </c>
      <c r="F394" s="205">
        <v>8</v>
      </c>
      <c r="G394" s="209" t="s">
        <v>2727</v>
      </c>
      <c r="H394" s="205">
        <f xml:space="preserve"> LEN(小韻資料表[[#This Row],[小韻字集]])</f>
        <v>17</v>
      </c>
      <c r="I394" s="205" cm="1">
        <f t="array" ref="I394" xml:space="preserve"> MATCH(TRUE, ISNUMBER( SEARCH( LEFT(小韻資料表[[#This Row],[切語]],1), 切語上字資料表[切語上字]) ), 0)</f>
        <v>21</v>
      </c>
      <c r="J394" s="210" t="str" cm="1">
        <f t="array" ref="J394" xml:space="preserve"> INDEX(切語上字資料表[聲母], 小韻資料表[[#This Row],[上字表識別號]])</f>
        <v>精</v>
      </c>
      <c r="K394" s="210" t="str" cm="1">
        <f t="array" ref="K394" xml:space="preserve"> INDEX(切語上字資料表[聲母拼音碼], 小韻資料表[[#This Row],[上字表識別號]])</f>
        <v>c</v>
      </c>
      <c r="L394" s="210" t="str" cm="1">
        <f t="array" ref="L394" xml:space="preserve"> INDEX(切語上字資料表[清濁], 小韻資料表[[#This Row],[上字表識別號]])</f>
        <v>全清</v>
      </c>
      <c r="M394" s="223" t="str" cm="1">
        <f t="array" ref="M394" xml:space="preserve"> INDEX(切語上字資料表[發送收], 小韻資料表[[#This Row],[上字表識別號]])</f>
        <v>發聲</v>
      </c>
      <c r="N394" s="205" cm="1">
        <f t="array" ref="N394" xml:space="preserve"> MATCH(TRUE, ISNUMBER( SEARCH( RIGHT(小韻資料表[[#This Row],[切語]],1), 切語下字資料表[切語下字]) ), 0)</f>
        <v>113</v>
      </c>
      <c r="O394" s="207" t="str" cm="1">
        <f t="array" ref="O394" xml:space="preserve"> INDEX(切語下字資料表[韻母], 小韻資料表[[#This Row],[下字表識別號]])</f>
        <v>咍開1</v>
      </c>
      <c r="P394" s="207" t="str" cm="1">
        <f t="array" ref="P394" xml:space="preserve"> INDEX(切語下字資料表[韻母拼音碼], 小韻資料表[[#This Row],[下字表識別號]])</f>
        <v>ue</v>
      </c>
      <c r="Q394" s="210" t="str" cm="1">
        <f t="array" ref="Q394" xml:space="preserve"> INDEX(設定表!$C$19:$C$23, INT( LEFT(小韻資料表[[#This Row],[目次編碼]],1) ))</f>
        <v>平</v>
      </c>
      <c r="R394" s="210">
        <f xml:space="preserve">  INDEX(設定表!$C$8:$C$15, MATCH( (RIGHT(小韻資料表[[#This Row],[清濁]]) &amp; 小韻資料表[[#This Row],[調]]), 設定表!$B$8:$B$15, 0))</f>
        <v>1</v>
      </c>
      <c r="S394" s="205" t="s">
        <v>309</v>
      </c>
      <c r="T394" s="205" t="s">
        <v>309</v>
      </c>
      <c r="U394" s="226" t="s">
        <v>2728</v>
      </c>
      <c r="V394" s="147" t="s">
        <v>309</v>
      </c>
      <c r="X394" s="135"/>
      <c r="Y394" s="135"/>
      <c r="AA394" s="135"/>
      <c r="AB394" s="134"/>
      <c r="AC394" s="135"/>
      <c r="AD394" s="135"/>
      <c r="AH394" s="135"/>
      <c r="AI394" s="135"/>
    </row>
    <row r="395" spans="1:35" ht="31.5">
      <c r="A395" s="205">
        <v>391</v>
      </c>
      <c r="B395" s="206" t="s">
        <v>2729</v>
      </c>
      <c r="C395" s="207" t="str">
        <f xml:space="preserve"> _xlfn.CONCAT(小韻資料表[[#This Row],[聲母拼音碼]],小韻資料表[[#This Row],[韻母拼音碼]],小韻資料表[[#This Row],[調號]])</f>
        <v>chue1</v>
      </c>
      <c r="D395" s="206" t="s">
        <v>2730</v>
      </c>
      <c r="E395" s="208" t="s">
        <v>551</v>
      </c>
      <c r="F395" s="205">
        <v>9</v>
      </c>
      <c r="G395" s="209" t="s">
        <v>2731</v>
      </c>
      <c r="H395" s="205">
        <f xml:space="preserve"> LEN(小韻資料表[[#This Row],[小韻字集]])</f>
        <v>4</v>
      </c>
      <c r="I395" s="205" cm="1">
        <f t="array" ref="I395" xml:space="preserve"> MATCH(TRUE, ISNUMBER( SEARCH( LEFT(小韻資料表[[#This Row],[切語]],1), 切語上字資料表[切語上字]) ), 0)</f>
        <v>22</v>
      </c>
      <c r="J395" s="210" t="str" cm="1">
        <f t="array" ref="J395" xml:space="preserve"> INDEX(切語上字資料表[聲母], 小韻資料表[[#This Row],[上字表識別號]])</f>
        <v>清</v>
      </c>
      <c r="K395" s="210" t="str" cm="1">
        <f t="array" ref="K395" xml:space="preserve"> INDEX(切語上字資料表[聲母拼音碼], 小韻資料表[[#This Row],[上字表識別號]])</f>
        <v>ch</v>
      </c>
      <c r="L395" s="210" t="str" cm="1">
        <f t="array" ref="L395" xml:space="preserve"> INDEX(切語上字資料表[清濁], 小韻資料表[[#This Row],[上字表識別號]])</f>
        <v>次清</v>
      </c>
      <c r="M395" s="223" t="str" cm="1">
        <f t="array" ref="M395" xml:space="preserve"> INDEX(切語上字資料表[發送收], 小韻資料表[[#This Row],[上字表識別號]])</f>
        <v>送氣</v>
      </c>
      <c r="N395" s="205" cm="1">
        <f t="array" ref="N395" xml:space="preserve"> MATCH(TRUE, ISNUMBER( SEARCH( RIGHT(小韻資料表[[#This Row],[切語]],1), 切語下字資料表[切語下字]) ), 0)</f>
        <v>113</v>
      </c>
      <c r="O395" s="207" t="str" cm="1">
        <f t="array" ref="O395" xml:space="preserve"> INDEX(切語下字資料表[韻母], 小韻資料表[[#This Row],[下字表識別號]])</f>
        <v>咍開1</v>
      </c>
      <c r="P395" s="207" t="str" cm="1">
        <f t="array" ref="P395" xml:space="preserve"> INDEX(切語下字資料表[韻母拼音碼], 小韻資料表[[#This Row],[下字表識別號]])</f>
        <v>ue</v>
      </c>
      <c r="Q395" s="210" t="str" cm="1">
        <f t="array" ref="Q395" xml:space="preserve"> INDEX(設定表!$C$19:$C$23, INT( LEFT(小韻資料表[[#This Row],[目次編碼]],1) ))</f>
        <v>平</v>
      </c>
      <c r="R395" s="210">
        <f xml:space="preserve">  INDEX(設定表!$C$8:$C$15, MATCH( (RIGHT(小韻資料表[[#This Row],[清濁]]) &amp; 小韻資料表[[#This Row],[調]]), 設定表!$B$8:$B$15, 0))</f>
        <v>1</v>
      </c>
      <c r="S395" s="205" t="s">
        <v>309</v>
      </c>
      <c r="T395" s="205" t="s">
        <v>309</v>
      </c>
      <c r="U395" s="226" t="s">
        <v>309</v>
      </c>
      <c r="V395" s="146" t="s">
        <v>309</v>
      </c>
      <c r="X395" s="135"/>
      <c r="Y395" s="135"/>
      <c r="AA395" s="135"/>
      <c r="AB395" s="134"/>
      <c r="AC395" s="135"/>
      <c r="AD395" s="135"/>
      <c r="AH395" s="135"/>
      <c r="AI395" s="135"/>
    </row>
    <row r="396" spans="1:35" ht="31.5">
      <c r="A396" s="205">
        <v>392</v>
      </c>
      <c r="B396" s="206" t="s">
        <v>2732</v>
      </c>
      <c r="C396" s="207" t="str">
        <f xml:space="preserve"> _xlfn.CONCAT(小韻資料表[[#This Row],[聲母拼音碼]],小韻資料表[[#This Row],[韻母拼音碼]],小韻資料表[[#This Row],[調號]])</f>
        <v>hue5</v>
      </c>
      <c r="D396" s="206" t="s">
        <v>2733</v>
      </c>
      <c r="E396" s="208" t="s">
        <v>551</v>
      </c>
      <c r="F396" s="205">
        <v>10</v>
      </c>
      <c r="G396" s="209" t="s">
        <v>2734</v>
      </c>
      <c r="H396" s="205">
        <f xml:space="preserve"> LEN(小韻資料表[[#This Row],[小韻字集]])</f>
        <v>3</v>
      </c>
      <c r="I396" s="205" cm="1">
        <f t="array" ref="I396" xml:space="preserve"> MATCH(TRUE, ISNUMBER( SEARCH( LEFT(小韻資料表[[#This Row],[切語]],1), 切語上字資料表[切語上字]) ), 0)</f>
        <v>19</v>
      </c>
      <c r="J396" s="210" t="str" cm="1">
        <f t="array" ref="J396" xml:space="preserve"> INDEX(切語上字資料表[聲母], 小韻資料表[[#This Row],[上字表識別號]])</f>
        <v>奉</v>
      </c>
      <c r="K396" s="210" t="str" cm="1">
        <f t="array" ref="K396" xml:space="preserve"> INDEX(切語上字資料表[聲母拼音碼], 小韻資料表[[#This Row],[上字表識別號]])</f>
        <v>h</v>
      </c>
      <c r="L396" s="210" t="str" cm="1">
        <f t="array" ref="L396" xml:space="preserve"> INDEX(切語上字資料表[清濁], 小韻資料表[[#This Row],[上字表識別號]])</f>
        <v>全濁</v>
      </c>
      <c r="M396" s="223" cm="1">
        <f t="array" ref="M396" xml:space="preserve"> INDEX(切語上字資料表[發送收], 小韻資料表[[#This Row],[上字表識別號]])</f>
        <v>0</v>
      </c>
      <c r="N396" s="205" cm="1">
        <f t="array" ref="N396" xml:space="preserve"> MATCH(TRUE, ISNUMBER( SEARCH( RIGHT(小韻資料表[[#This Row],[切語]],1), 切語下字資料表[切語下字]) ), 0)</f>
        <v>113</v>
      </c>
      <c r="O396" s="207" t="str" cm="1">
        <f t="array" ref="O396" xml:space="preserve"> INDEX(切語下字資料表[韻母], 小韻資料表[[#This Row],[下字表識別號]])</f>
        <v>咍開1</v>
      </c>
      <c r="P396" s="207" t="str" cm="1">
        <f t="array" ref="P396" xml:space="preserve"> INDEX(切語下字資料表[韻母拼音碼], 小韻資料表[[#This Row],[下字表識別號]])</f>
        <v>ue</v>
      </c>
      <c r="Q396" s="210" t="str" cm="1">
        <f t="array" ref="Q396" xml:space="preserve"> INDEX(設定表!$C$19:$C$23, INT( LEFT(小韻資料表[[#This Row],[目次編碼]],1) ))</f>
        <v>平</v>
      </c>
      <c r="R396" s="210">
        <f xml:space="preserve">  INDEX(設定表!$C$8:$C$15, MATCH( (RIGHT(小韻資料表[[#This Row],[清濁]]) &amp; 小韻資料表[[#This Row],[調]]), 設定表!$B$8:$B$15, 0))</f>
        <v>5</v>
      </c>
      <c r="S396" s="205" t="s">
        <v>309</v>
      </c>
      <c r="T396" s="205" t="s">
        <v>309</v>
      </c>
      <c r="U396" s="226" t="s">
        <v>309</v>
      </c>
      <c r="V396" s="147" t="s">
        <v>309</v>
      </c>
      <c r="X396" s="135"/>
      <c r="Y396" s="135"/>
      <c r="AA396" s="135"/>
      <c r="AB396" s="134"/>
      <c r="AC396" s="135"/>
      <c r="AD396" s="135"/>
      <c r="AH396" s="135"/>
      <c r="AI396" s="135"/>
    </row>
    <row r="397" spans="1:35" ht="31.5">
      <c r="A397" s="205">
        <v>393</v>
      </c>
      <c r="B397" s="206" t="s">
        <v>2735</v>
      </c>
      <c r="C397" s="207" t="str">
        <f xml:space="preserve"> _xlfn.CONCAT(小韻資料表[[#This Row],[聲母拼音碼]],小韻資料表[[#This Row],[韻母拼音碼]],小韻資料表[[#This Row],[調號]])</f>
        <v>thue1</v>
      </c>
      <c r="D397" s="206" t="s">
        <v>2736</v>
      </c>
      <c r="E397" s="208" t="s">
        <v>551</v>
      </c>
      <c r="F397" s="205">
        <v>11</v>
      </c>
      <c r="G397" s="209" t="s">
        <v>2737</v>
      </c>
      <c r="H397" s="205">
        <f xml:space="preserve"> LEN(小韻資料表[[#This Row],[小韻字集]])</f>
        <v>9</v>
      </c>
      <c r="I397" s="205" cm="1">
        <f t="array" ref="I397" xml:space="preserve"> MATCH(TRUE, ISNUMBER( SEARCH( LEFT(小韻資料表[[#This Row],[切語]],1), 切語上字資料表[切語上字]) ), 0)</f>
        <v>6</v>
      </c>
      <c r="J397" s="210" t="str" cm="1">
        <f t="array" ref="J397" xml:space="preserve"> INDEX(切語上字資料表[聲母], 小韻資料表[[#This Row],[上字表識別號]])</f>
        <v>透</v>
      </c>
      <c r="K397" s="210" t="str" cm="1">
        <f t="array" ref="K397" xml:space="preserve"> INDEX(切語上字資料表[聲母拼音碼], 小韻資料表[[#This Row],[上字表識別號]])</f>
        <v>th</v>
      </c>
      <c r="L397" s="210" t="str" cm="1">
        <f t="array" ref="L397" xml:space="preserve"> INDEX(切語上字資料表[清濁], 小韻資料表[[#This Row],[上字表識別號]])</f>
        <v>次清</v>
      </c>
      <c r="M397" s="223" t="str" cm="1">
        <f t="array" ref="M397" xml:space="preserve"> INDEX(切語上字資料表[發送收], 小韻資料表[[#This Row],[上字表識別號]])</f>
        <v>送氣</v>
      </c>
      <c r="N397" s="205" cm="1">
        <f t="array" ref="N397" xml:space="preserve"> MATCH(TRUE, ISNUMBER( SEARCH( RIGHT(小韻資料表[[#This Row],[切語]],1), 切語下字資料表[切語下字]) ), 0)</f>
        <v>113</v>
      </c>
      <c r="O397" s="207" t="str" cm="1">
        <f t="array" ref="O397" xml:space="preserve"> INDEX(切語下字資料表[韻母], 小韻資料表[[#This Row],[下字表識別號]])</f>
        <v>咍開1</v>
      </c>
      <c r="P397" s="207" t="str" cm="1">
        <f t="array" ref="P397" xml:space="preserve"> INDEX(切語下字資料表[韻母拼音碼], 小韻資料表[[#This Row],[下字表識別號]])</f>
        <v>ue</v>
      </c>
      <c r="Q397" s="210" t="str" cm="1">
        <f t="array" ref="Q397" xml:space="preserve"> INDEX(設定表!$C$19:$C$23, INT( LEFT(小韻資料表[[#This Row],[目次編碼]],1) ))</f>
        <v>平</v>
      </c>
      <c r="R397" s="210">
        <f xml:space="preserve">  INDEX(設定表!$C$8:$C$15, MATCH( (RIGHT(小韻資料表[[#This Row],[清濁]]) &amp; 小韻資料表[[#This Row],[調]]), 設定表!$B$8:$B$15, 0))</f>
        <v>1</v>
      </c>
      <c r="S397" s="205" t="s">
        <v>309</v>
      </c>
      <c r="T397" s="205" t="s">
        <v>309</v>
      </c>
      <c r="U397" s="226" t="s">
        <v>309</v>
      </c>
      <c r="V397" s="146" t="s">
        <v>309</v>
      </c>
      <c r="X397" s="135"/>
      <c r="Y397" s="135"/>
      <c r="AA397" s="135"/>
      <c r="AB397" s="134"/>
      <c r="AC397" s="135"/>
      <c r="AD397" s="135"/>
      <c r="AH397" s="135"/>
      <c r="AI397" s="135"/>
    </row>
    <row r="398" spans="1:35" ht="31.5">
      <c r="A398" s="205">
        <v>394</v>
      </c>
      <c r="B398" s="206" t="s">
        <v>2738</v>
      </c>
      <c r="C398" s="207" t="str">
        <f xml:space="preserve"> _xlfn.CONCAT(小韻資料表[[#This Row],[聲母拼音碼]],小韻資料表[[#This Row],[韻母拼音碼]],小韻資料表[[#This Row],[調號]])</f>
        <v>hue5</v>
      </c>
      <c r="D398" s="206" t="s">
        <v>2739</v>
      </c>
      <c r="E398" s="208" t="s">
        <v>551</v>
      </c>
      <c r="F398" s="205">
        <v>12</v>
      </c>
      <c r="G398" s="209" t="s">
        <v>2740</v>
      </c>
      <c r="H398" s="205">
        <f xml:space="preserve"> LEN(小韻資料表[[#This Row],[小韻字集]])</f>
        <v>9</v>
      </c>
      <c r="I398" s="205" cm="1">
        <f t="array" ref="I398" xml:space="preserve"> MATCH(TRUE, ISNUMBER( SEARCH( LEFT(小韻資料表[[#This Row],[切語]],1), 切語上字資料表[切語上字]) ), 0)</f>
        <v>37</v>
      </c>
      <c r="J398" s="210" t="str" cm="1">
        <f t="array" ref="J398" xml:space="preserve"> INDEX(切語上字資料表[聲母], 小韻資料表[[#This Row],[上字表識別號]])</f>
        <v>匣</v>
      </c>
      <c r="K398" s="210" t="str" cm="1">
        <f t="array" ref="K398" xml:space="preserve"> INDEX(切語上字資料表[聲母拼音碼], 小韻資料表[[#This Row],[上字表識別號]])</f>
        <v>h</v>
      </c>
      <c r="L398" s="210" t="str" cm="1">
        <f t="array" ref="L398" xml:space="preserve"> INDEX(切語上字資料表[清濁], 小韻資料表[[#This Row],[上字表識別號]])</f>
        <v>全濁</v>
      </c>
      <c r="M398" s="223" t="str" cm="1">
        <f t="array" ref="M398" xml:space="preserve"> INDEX(切語上字資料表[發送收], 小韻資料表[[#This Row],[上字表識別號]])</f>
        <v>送氣</v>
      </c>
      <c r="N398" s="205" cm="1">
        <f t="array" ref="N398" xml:space="preserve"> MATCH(TRUE, ISNUMBER( SEARCH( RIGHT(小韻資料表[[#This Row],[切語]],1), 切語下字資料表[切語下字]) ), 0)</f>
        <v>113</v>
      </c>
      <c r="O398" s="207" t="str" cm="1">
        <f t="array" ref="O398" xml:space="preserve"> INDEX(切語下字資料表[韻母], 小韻資料表[[#This Row],[下字表識別號]])</f>
        <v>咍開1</v>
      </c>
      <c r="P398" s="207" t="str" cm="1">
        <f t="array" ref="P398" xml:space="preserve"> INDEX(切語下字資料表[韻母拼音碼], 小韻資料表[[#This Row],[下字表識別號]])</f>
        <v>ue</v>
      </c>
      <c r="Q398" s="210" t="str" cm="1">
        <f t="array" ref="Q398" xml:space="preserve"> INDEX(設定表!$C$19:$C$23, INT( LEFT(小韻資料表[[#This Row],[目次編碼]],1) ))</f>
        <v>平</v>
      </c>
      <c r="R398" s="210">
        <f xml:space="preserve">  INDEX(設定表!$C$8:$C$15, MATCH( (RIGHT(小韻資料表[[#This Row],[清濁]]) &amp; 小韻資料表[[#This Row],[調]]), 設定表!$B$8:$B$15, 0))</f>
        <v>5</v>
      </c>
      <c r="S398" s="205" t="s">
        <v>309</v>
      </c>
      <c r="T398" s="205" t="s">
        <v>309</v>
      </c>
      <c r="U398" s="226" t="s">
        <v>309</v>
      </c>
      <c r="V398" s="147" t="s">
        <v>309</v>
      </c>
      <c r="X398" s="135"/>
      <c r="Y398" s="135"/>
      <c r="AA398" s="135"/>
      <c r="AB398" s="134"/>
      <c r="AC398" s="135"/>
      <c r="AD398" s="135"/>
      <c r="AH398" s="135"/>
      <c r="AI398" s="135"/>
    </row>
    <row r="399" spans="1:35" ht="31.5">
      <c r="A399" s="205">
        <v>395</v>
      </c>
      <c r="B399" s="206" t="s">
        <v>2741</v>
      </c>
      <c r="C399" s="207" t="str">
        <f xml:space="preserve"> _xlfn.CONCAT(小韻資料表[[#This Row],[聲母拼音碼]],小韻資料表[[#This Row],[韻母拼音碼]],小韻資料表[[#This Row],[調號]])</f>
        <v>sue1</v>
      </c>
      <c r="D399" s="206" t="s">
        <v>2742</v>
      </c>
      <c r="E399" s="208" t="s">
        <v>551</v>
      </c>
      <c r="F399" s="205">
        <v>13</v>
      </c>
      <c r="G399" s="209" t="s">
        <v>2743</v>
      </c>
      <c r="H399" s="205">
        <f xml:space="preserve"> LEN(小韻資料表[[#This Row],[小韻字集]])</f>
        <v>9</v>
      </c>
      <c r="I399" s="205" cm="1">
        <f t="array" ref="I399" xml:space="preserve"> MATCH(TRUE, ISNUMBER( SEARCH( LEFT(小韻資料表[[#This Row],[切語]],1), 切語上字資料表[切語上字]) ), 0)</f>
        <v>24</v>
      </c>
      <c r="J399" s="210" t="str" cm="1">
        <f t="array" ref="J399" xml:space="preserve"> INDEX(切語上字資料表[聲母], 小韻資料表[[#This Row],[上字表識別號]])</f>
        <v>心</v>
      </c>
      <c r="K399" s="210" t="str" cm="1">
        <f t="array" ref="K399" xml:space="preserve"> INDEX(切語上字資料表[聲母拼音碼], 小韻資料表[[#This Row],[上字表識別號]])</f>
        <v>s</v>
      </c>
      <c r="L399" s="210" t="str" cm="1">
        <f t="array" ref="L399" xml:space="preserve"> INDEX(切語上字資料表[清濁], 小韻資料表[[#This Row],[上字表識別號]])</f>
        <v>全清</v>
      </c>
      <c r="M399" s="223" t="str" cm="1">
        <f t="array" ref="M399" xml:space="preserve"> INDEX(切語上字資料表[發送收], 小韻資料表[[#This Row],[上字表識別號]])</f>
        <v>送氣</v>
      </c>
      <c r="N399" s="205" cm="1">
        <f t="array" ref="N399" xml:space="preserve"> MATCH(TRUE, ISNUMBER( SEARCH( RIGHT(小韻資料表[[#This Row],[切語]],1), 切語下字資料表[切語下字]) ), 0)</f>
        <v>113</v>
      </c>
      <c r="O399" s="207" t="str" cm="1">
        <f t="array" ref="O399" xml:space="preserve"> INDEX(切語下字資料表[韻母], 小韻資料表[[#This Row],[下字表識別號]])</f>
        <v>咍開1</v>
      </c>
      <c r="P399" s="207" t="str" cm="1">
        <f t="array" ref="P399" xml:space="preserve"> INDEX(切語下字資料表[韻母拼音碼], 小韻資料表[[#This Row],[下字表識別號]])</f>
        <v>ue</v>
      </c>
      <c r="Q399" s="210" t="str" cm="1">
        <f t="array" ref="Q399" xml:space="preserve"> INDEX(設定表!$C$19:$C$23, INT( LEFT(小韻資料表[[#This Row],[目次編碼]],1) ))</f>
        <v>平</v>
      </c>
      <c r="R399" s="210">
        <f xml:space="preserve">  INDEX(設定表!$C$8:$C$15, MATCH( (RIGHT(小韻資料表[[#This Row],[清濁]]) &amp; 小韻資料表[[#This Row],[調]]), 設定表!$B$8:$B$15, 0))</f>
        <v>1</v>
      </c>
      <c r="S399" s="205" t="s">
        <v>309</v>
      </c>
      <c r="T399" s="205" t="s">
        <v>309</v>
      </c>
      <c r="U399" s="226" t="s">
        <v>2744</v>
      </c>
      <c r="V399" s="146" t="s">
        <v>309</v>
      </c>
      <c r="X399" s="135"/>
      <c r="Y399" s="135"/>
      <c r="AA399" s="135"/>
      <c r="AB399" s="134"/>
      <c r="AC399" s="135"/>
      <c r="AD399" s="135"/>
      <c r="AH399" s="135"/>
      <c r="AI399" s="135"/>
    </row>
    <row r="400" spans="1:35" ht="31.5">
      <c r="A400" s="205">
        <v>396</v>
      </c>
      <c r="B400" s="206" t="s">
        <v>2745</v>
      </c>
      <c r="C400" s="207" t="str">
        <f xml:space="preserve"> _xlfn.CONCAT(小韻資料表[[#This Row],[聲母拼音碼]],小韻資料表[[#This Row],[韻母拼音碼]],小韻資料表[[#This Row],[調號]])</f>
        <v>gue5</v>
      </c>
      <c r="D400" s="206" t="s">
        <v>2746</v>
      </c>
      <c r="E400" s="208" t="s">
        <v>551</v>
      </c>
      <c r="F400" s="205">
        <v>14</v>
      </c>
      <c r="G400" s="209" t="s">
        <v>2747</v>
      </c>
      <c r="H400" s="205">
        <f xml:space="preserve"> LEN(小韻資料表[[#This Row],[小韻字集]])</f>
        <v>7</v>
      </c>
      <c r="I400" s="205" cm="1">
        <f t="array" ref="I400" xml:space="preserve"> MATCH(TRUE, ISNUMBER( SEARCH( LEFT(小韻資料表[[#This Row],[切語]],1), 切語上字資料表[切語上字]) ), 0)</f>
        <v>4</v>
      </c>
      <c r="J400" s="210" t="str" cm="1">
        <f t="array" ref="J400" xml:space="preserve"> INDEX(切語上字資料表[聲母], 小韻資料表[[#This Row],[上字表識別號]])</f>
        <v>疑</v>
      </c>
      <c r="K400" s="210" t="str" cm="1">
        <f t="array" ref="K400" xml:space="preserve"> INDEX(切語上字資料表[聲母拼音碼], 小韻資料表[[#This Row],[上字表識別號]])</f>
        <v>g</v>
      </c>
      <c r="L400" s="210" t="str" cm="1">
        <f t="array" ref="L400" xml:space="preserve"> INDEX(切語上字資料表[清濁], 小韻資料表[[#This Row],[上字表識別號]])</f>
        <v>次濁</v>
      </c>
      <c r="M400" s="223" t="str" cm="1">
        <f t="array" ref="M400" xml:space="preserve"> INDEX(切語上字資料表[發送收], 小韻資料表[[#This Row],[上字表識別號]])</f>
        <v>收聲</v>
      </c>
      <c r="N400" s="205" cm="1">
        <f t="array" ref="N400" xml:space="preserve"> MATCH(TRUE, ISNUMBER( SEARCH( RIGHT(小韻資料表[[#This Row],[切語]],1), 切語下字資料表[切語下字]) ), 0)</f>
        <v>113</v>
      </c>
      <c r="O400" s="207" t="str" cm="1">
        <f t="array" ref="O400" xml:space="preserve"> INDEX(切語下字資料表[韻母], 小韻資料表[[#This Row],[下字表識別號]])</f>
        <v>咍開1</v>
      </c>
      <c r="P400" s="207" t="str" cm="1">
        <f t="array" ref="P400" xml:space="preserve"> INDEX(切語下字資料表[韻母拼音碼], 小韻資料表[[#This Row],[下字表識別號]])</f>
        <v>ue</v>
      </c>
      <c r="Q400" s="210" t="str" cm="1">
        <f t="array" ref="Q400" xml:space="preserve"> INDEX(設定表!$C$19:$C$23, INT( LEFT(小韻資料表[[#This Row],[目次編碼]],1) ))</f>
        <v>平</v>
      </c>
      <c r="R400" s="210">
        <f xml:space="preserve">  INDEX(設定表!$C$8:$C$15, MATCH( (RIGHT(小韻資料表[[#This Row],[清濁]]) &amp; 小韻資料表[[#This Row],[調]]), 設定表!$B$8:$B$15, 0))</f>
        <v>5</v>
      </c>
      <c r="S400" s="205" t="s">
        <v>309</v>
      </c>
      <c r="T400" s="205" t="s">
        <v>309</v>
      </c>
      <c r="U400" s="226" t="s">
        <v>2748</v>
      </c>
      <c r="V400" s="147" t="s">
        <v>309</v>
      </c>
      <c r="X400" s="135"/>
      <c r="Y400" s="135"/>
      <c r="AA400" s="135"/>
      <c r="AB400" s="134"/>
      <c r="AC400" s="135"/>
      <c r="AD400" s="135"/>
      <c r="AH400" s="135"/>
      <c r="AI400" s="135"/>
    </row>
    <row r="401" spans="1:35" ht="31.5">
      <c r="A401" s="205">
        <v>397</v>
      </c>
      <c r="B401" s="206" t="s">
        <v>2749</v>
      </c>
      <c r="C401" s="207" t="str">
        <f xml:space="preserve"> _xlfn.CONCAT(小韻資料表[[#This Row],[聲母拼音碼]],小韻資料表[[#This Row],[韻母拼音碼]],小韻資料表[[#This Row],[調號]])</f>
        <v>nue5</v>
      </c>
      <c r="D401" s="206" t="s">
        <v>2750</v>
      </c>
      <c r="E401" s="208" t="s">
        <v>551</v>
      </c>
      <c r="F401" s="205">
        <v>15</v>
      </c>
      <c r="G401" s="209" t="s">
        <v>2751</v>
      </c>
      <c r="H401" s="205">
        <f xml:space="preserve"> LEN(小韻資料表[[#This Row],[小韻字集]])</f>
        <v>2</v>
      </c>
      <c r="I401" s="205" cm="1">
        <f t="array" ref="I401" xml:space="preserve"> MATCH(TRUE, ISNUMBER( SEARCH( LEFT(小韻資料表[[#This Row],[切語]],1), 切語上字資料表[切語上字]) ), 0)</f>
        <v>8</v>
      </c>
      <c r="J401" s="210" t="str" cm="1">
        <f t="array" ref="J401" xml:space="preserve"> INDEX(切語上字資料表[聲母], 小韻資料表[[#This Row],[上字表識別號]])</f>
        <v>泥</v>
      </c>
      <c r="K401" s="210" t="str" cm="1">
        <f t="array" ref="K401" xml:space="preserve"> INDEX(切語上字資料表[聲母拼音碼], 小韻資料表[[#This Row],[上字表識別號]])</f>
        <v>n</v>
      </c>
      <c r="L401" s="210" t="str" cm="1">
        <f t="array" ref="L401" xml:space="preserve"> INDEX(切語上字資料表[清濁], 小韻資料表[[#This Row],[上字表識別號]])</f>
        <v>次濁</v>
      </c>
      <c r="M401" s="223" t="str" cm="1">
        <f t="array" ref="M401" xml:space="preserve"> INDEX(切語上字資料表[發送收], 小韻資料表[[#This Row],[上字表識別號]])</f>
        <v>收聲</v>
      </c>
      <c r="N401" s="205" cm="1">
        <f t="array" ref="N401" xml:space="preserve"> MATCH(TRUE, ISNUMBER( SEARCH( RIGHT(小韻資料表[[#This Row],[切語]],1), 切語下字資料表[切語下字]) ), 0)</f>
        <v>113</v>
      </c>
      <c r="O401" s="207" t="str" cm="1">
        <f t="array" ref="O401" xml:space="preserve"> INDEX(切語下字資料表[韻母], 小韻資料表[[#This Row],[下字表識別號]])</f>
        <v>咍開1</v>
      </c>
      <c r="P401" s="207" t="str" cm="1">
        <f t="array" ref="P401" xml:space="preserve"> INDEX(切語下字資料表[韻母拼音碼], 小韻資料表[[#This Row],[下字表識別號]])</f>
        <v>ue</v>
      </c>
      <c r="Q401" s="210" t="str" cm="1">
        <f t="array" ref="Q401" xml:space="preserve"> INDEX(設定表!$C$19:$C$23, INT( LEFT(小韻資料表[[#This Row],[目次編碼]],1) ))</f>
        <v>平</v>
      </c>
      <c r="R401" s="210">
        <f xml:space="preserve">  INDEX(設定表!$C$8:$C$15, MATCH( (RIGHT(小韻資料表[[#This Row],[清濁]]) &amp; 小韻資料表[[#This Row],[調]]), 設定表!$B$8:$B$15, 0))</f>
        <v>5</v>
      </c>
      <c r="S401" s="205" t="s">
        <v>309</v>
      </c>
      <c r="T401" s="205" t="s">
        <v>309</v>
      </c>
      <c r="U401" s="226" t="s">
        <v>309</v>
      </c>
      <c r="V401" s="146" t="s">
        <v>309</v>
      </c>
      <c r="X401" s="135"/>
      <c r="Y401" s="135"/>
      <c r="AA401" s="135"/>
      <c r="AB401" s="134"/>
      <c r="AC401" s="135"/>
      <c r="AD401" s="135"/>
      <c r="AH401" s="135"/>
      <c r="AI401" s="135"/>
    </row>
    <row r="402" spans="1:35" ht="31.5">
      <c r="A402" s="205">
        <v>398</v>
      </c>
      <c r="B402" s="206" t="s">
        <v>2752</v>
      </c>
      <c r="C402" s="207" t="str">
        <f xml:space="preserve"> _xlfn.CONCAT(小韻資料表[[#This Row],[聲母拼音碼]],小韻資料表[[#This Row],[韻母拼音碼]],小韻資料表[[#This Row],[調號]])</f>
        <v>tue1</v>
      </c>
      <c r="D402" s="206" t="s">
        <v>2753</v>
      </c>
      <c r="E402" s="208" t="s">
        <v>551</v>
      </c>
      <c r="F402" s="205">
        <v>16</v>
      </c>
      <c r="G402" s="209" t="s">
        <v>2754</v>
      </c>
      <c r="H402" s="205">
        <f xml:space="preserve"> LEN(小韻資料表[[#This Row],[小韻字集]])</f>
        <v>3</v>
      </c>
      <c r="I402" s="205" cm="1">
        <f t="array" ref="I402" xml:space="preserve"> MATCH(TRUE, ISNUMBER( SEARCH( LEFT(小韻資料表[[#This Row],[切語]],1), 切語上字資料表[切語上字]) ), 0)</f>
        <v>5</v>
      </c>
      <c r="J402" s="210" t="str" cm="1">
        <f t="array" ref="J402" xml:space="preserve"> INDEX(切語上字資料表[聲母], 小韻資料表[[#This Row],[上字表識別號]])</f>
        <v>端</v>
      </c>
      <c r="K402" s="210" t="str" cm="1">
        <f t="array" ref="K402" xml:space="preserve"> INDEX(切語上字資料表[聲母拼音碼], 小韻資料表[[#This Row],[上字表識別號]])</f>
        <v>t</v>
      </c>
      <c r="L402" s="210" t="str" cm="1">
        <f t="array" ref="L402" xml:space="preserve"> INDEX(切語上字資料表[清濁], 小韻資料表[[#This Row],[上字表識別號]])</f>
        <v>全清</v>
      </c>
      <c r="M402" s="223" t="str" cm="1">
        <f t="array" ref="M402" xml:space="preserve"> INDEX(切語上字資料表[發送收], 小韻資料表[[#This Row],[上字表識別號]])</f>
        <v>發聲</v>
      </c>
      <c r="N402" s="205" cm="1">
        <f t="array" ref="N402" xml:space="preserve"> MATCH(TRUE, ISNUMBER( SEARCH( RIGHT(小韻資料表[[#This Row],[切語]],1), 切語下字資料表[切語下字]) ), 0)</f>
        <v>113</v>
      </c>
      <c r="O402" s="207" t="str" cm="1">
        <f t="array" ref="O402" xml:space="preserve"> INDEX(切語下字資料表[韻母], 小韻資料表[[#This Row],[下字表識別號]])</f>
        <v>咍開1</v>
      </c>
      <c r="P402" s="207" t="str" cm="1">
        <f t="array" ref="P402" xml:space="preserve"> INDEX(切語下字資料表[韻母拼音碼], 小韻資料表[[#This Row],[下字表識別號]])</f>
        <v>ue</v>
      </c>
      <c r="Q402" s="210" t="str" cm="1">
        <f t="array" ref="Q402" xml:space="preserve"> INDEX(設定表!$C$19:$C$23, INT( LEFT(小韻資料表[[#This Row],[目次編碼]],1) ))</f>
        <v>平</v>
      </c>
      <c r="R402" s="210">
        <f xml:space="preserve">  INDEX(設定表!$C$8:$C$15, MATCH( (RIGHT(小韻資料表[[#This Row],[清濁]]) &amp; 小韻資料表[[#This Row],[調]]), 設定表!$B$8:$B$15, 0))</f>
        <v>1</v>
      </c>
      <c r="S402" s="205" t="s">
        <v>309</v>
      </c>
      <c r="T402" s="205" t="s">
        <v>309</v>
      </c>
      <c r="U402" s="226" t="s">
        <v>2755</v>
      </c>
      <c r="V402" s="147" t="s">
        <v>309</v>
      </c>
      <c r="X402" s="135"/>
      <c r="Y402" s="135"/>
      <c r="AA402" s="135"/>
      <c r="AB402" s="134"/>
      <c r="AC402" s="135"/>
      <c r="AD402" s="135"/>
      <c r="AH402" s="135"/>
      <c r="AI402" s="135"/>
    </row>
    <row r="403" spans="1:35" ht="31.5">
      <c r="A403" s="205">
        <v>399</v>
      </c>
      <c r="B403" s="206" t="s">
        <v>2756</v>
      </c>
      <c r="C403" s="207" t="str">
        <f xml:space="preserve"> _xlfn.CONCAT(小韻資料表[[#This Row],[聲母拼音碼]],小韻資料表[[#This Row],[韻母拼音碼]],小韻資料表[[#This Row],[調號]])</f>
        <v>chue1</v>
      </c>
      <c r="D403" s="206" t="s">
        <v>2757</v>
      </c>
      <c r="E403" s="208" t="s">
        <v>551</v>
      </c>
      <c r="F403" s="205">
        <v>17</v>
      </c>
      <c r="G403" s="209" t="s">
        <v>2757</v>
      </c>
      <c r="H403" s="205">
        <f xml:space="preserve"> LEN(小韻資料表[[#This Row],[小韻字集]])</f>
        <v>1</v>
      </c>
      <c r="I403" s="205" cm="1">
        <f t="array" ref="I403" xml:space="preserve"> MATCH(TRUE, ISNUMBER( SEARCH( LEFT(小韻資料表[[#This Row],[切語]],1), 切語上字資料表[切語上字]) ), 0)</f>
        <v>31</v>
      </c>
      <c r="J403" s="210" t="str" cm="1">
        <f t="array" ref="J403" xml:space="preserve"> INDEX(切語上字資料表[聲母], 小韻資料表[[#This Row],[上字表識別號]])</f>
        <v>穿</v>
      </c>
      <c r="K403" s="210" t="str" cm="1">
        <f t="array" ref="K403" xml:space="preserve"> INDEX(切語上字資料表[聲母拼音碼], 小韻資料表[[#This Row],[上字表識別號]])</f>
        <v>ch</v>
      </c>
      <c r="L403" s="210" t="str" cm="1">
        <f t="array" ref="L403" xml:space="preserve"> INDEX(切語上字資料表[清濁], 小韻資料表[[#This Row],[上字表識別號]])</f>
        <v>次清</v>
      </c>
      <c r="M403" s="223" t="str" cm="1">
        <f t="array" ref="M403" xml:space="preserve"> INDEX(切語上字資料表[發送收], 小韻資料表[[#This Row],[上字表識別號]])</f>
        <v>送氣</v>
      </c>
      <c r="N403" s="205" cm="1">
        <f t="array" ref="N403" xml:space="preserve"> MATCH(TRUE, ISNUMBER( SEARCH( RIGHT(小韻資料表[[#This Row],[切語]],1), 切語下字資料表[切語下字]) ), 0)</f>
        <v>113</v>
      </c>
      <c r="O403" s="207" t="str" cm="1">
        <f t="array" ref="O403" xml:space="preserve"> INDEX(切語下字資料表[韻母], 小韻資料表[[#This Row],[下字表識別號]])</f>
        <v>咍開1</v>
      </c>
      <c r="P403" s="207" t="str" cm="1">
        <f t="array" ref="P403" xml:space="preserve"> INDEX(切語下字資料表[韻母拼音碼], 小韻資料表[[#This Row],[下字表識別號]])</f>
        <v>ue</v>
      </c>
      <c r="Q403" s="210" t="str" cm="1">
        <f t="array" ref="Q403" xml:space="preserve"> INDEX(設定表!$C$19:$C$23, INT( LEFT(小韻資料表[[#This Row],[目次編碼]],1) ))</f>
        <v>平</v>
      </c>
      <c r="R403" s="210">
        <f xml:space="preserve">  INDEX(設定表!$C$8:$C$15, MATCH( (RIGHT(小韻資料表[[#This Row],[清濁]]) &amp; 小韻資料表[[#This Row],[調]]), 設定表!$B$8:$B$15, 0))</f>
        <v>1</v>
      </c>
      <c r="S403" s="205" t="s">
        <v>309</v>
      </c>
      <c r="T403" s="205" t="s">
        <v>309</v>
      </c>
      <c r="U403" s="226" t="s">
        <v>309</v>
      </c>
      <c r="V403" s="146" t="s">
        <v>309</v>
      </c>
      <c r="X403" s="135"/>
      <c r="Y403" s="135"/>
      <c r="AA403" s="135"/>
      <c r="AB403" s="134"/>
      <c r="AC403" s="135"/>
      <c r="AD403" s="135"/>
      <c r="AH403" s="135"/>
      <c r="AI403" s="135"/>
    </row>
    <row r="404" spans="1:35" ht="31.5">
      <c r="A404" s="205">
        <v>400</v>
      </c>
      <c r="B404" s="206" t="s">
        <v>2758</v>
      </c>
      <c r="C404" s="207" t="str">
        <f xml:space="preserve"> _xlfn.CONCAT(小韻資料表[[#This Row],[聲母拼音碼]],小韻資料表[[#This Row],[韻母拼音碼]],小韻資料表[[#This Row],[調號]])</f>
        <v>phue1</v>
      </c>
      <c r="D404" s="206" t="s">
        <v>2759</v>
      </c>
      <c r="E404" s="208" t="s">
        <v>551</v>
      </c>
      <c r="F404" s="205">
        <v>18</v>
      </c>
      <c r="G404" s="209" t="s">
        <v>2759</v>
      </c>
      <c r="H404" s="205">
        <f xml:space="preserve"> LEN(小韻資料表[[#This Row],[小韻字集]])</f>
        <v>2</v>
      </c>
      <c r="I404" s="205" cm="1">
        <f t="array" ref="I404" xml:space="preserve"> MATCH(TRUE, ISNUMBER( SEARCH( LEFT(小韻資料表[[#This Row],[切語]],1), 切語上字資料表[切語上字]) ), 0)</f>
        <v>14</v>
      </c>
      <c r="J404" s="210" t="str" cm="1">
        <f t="array" ref="J404" xml:space="preserve"> INDEX(切語上字資料表[聲母], 小韻資料表[[#This Row],[上字表識別號]])</f>
        <v>滂</v>
      </c>
      <c r="K404" s="210" t="str" cm="1">
        <f t="array" ref="K404" xml:space="preserve"> INDEX(切語上字資料表[聲母拼音碼], 小韻資料表[[#This Row],[上字表識別號]])</f>
        <v>ph</v>
      </c>
      <c r="L404" s="210" t="str" cm="1">
        <f t="array" ref="L404" xml:space="preserve"> INDEX(切語上字資料表[清濁], 小韻資料表[[#This Row],[上字表識別號]])</f>
        <v>次清</v>
      </c>
      <c r="M404" s="223" t="str" cm="1">
        <f t="array" ref="M404" xml:space="preserve"> INDEX(切語上字資料表[發送收], 小韻資料表[[#This Row],[上字表識別號]])</f>
        <v>送氣</v>
      </c>
      <c r="N404" s="205" cm="1">
        <f t="array" ref="N404" xml:space="preserve"> MATCH(TRUE, ISNUMBER( SEARCH( RIGHT(小韻資料表[[#This Row],[切語]],1), 切語下字資料表[切語下字]) ), 0)</f>
        <v>113</v>
      </c>
      <c r="O404" s="207" t="str" cm="1">
        <f t="array" ref="O404" xml:space="preserve"> INDEX(切語下字資料表[韻母], 小韻資料表[[#This Row],[下字表識別號]])</f>
        <v>咍開1</v>
      </c>
      <c r="P404" s="207" t="str" cm="1">
        <f t="array" ref="P404" xml:space="preserve"> INDEX(切語下字資料表[韻母拼音碼], 小韻資料表[[#This Row],[下字表識別號]])</f>
        <v>ue</v>
      </c>
      <c r="Q404" s="210" t="str" cm="1">
        <f t="array" ref="Q404" xml:space="preserve"> INDEX(設定表!$C$19:$C$23, INT( LEFT(小韻資料表[[#This Row],[目次編碼]],1) ))</f>
        <v>平</v>
      </c>
      <c r="R404" s="210">
        <f xml:space="preserve">  INDEX(設定表!$C$8:$C$15, MATCH( (RIGHT(小韻資料表[[#This Row],[清濁]]) &amp; 小韻資料表[[#This Row],[調]]), 設定表!$B$8:$B$15, 0))</f>
        <v>1</v>
      </c>
      <c r="S404" s="205" t="s">
        <v>309</v>
      </c>
      <c r="T404" s="205" t="s">
        <v>309</v>
      </c>
      <c r="U404" s="226" t="s">
        <v>309</v>
      </c>
      <c r="V404" s="147" t="s">
        <v>309</v>
      </c>
      <c r="X404" s="135"/>
      <c r="Y404" s="135"/>
      <c r="AA404" s="135"/>
      <c r="AB404" s="134"/>
      <c r="AC404" s="135"/>
      <c r="AD404" s="135"/>
      <c r="AH404" s="135"/>
      <c r="AI404" s="135"/>
    </row>
    <row r="405" spans="1:35" ht="31.5">
      <c r="A405" s="205">
        <v>401</v>
      </c>
      <c r="B405" s="206" t="s">
        <v>2760</v>
      </c>
      <c r="C405" s="207" t="str">
        <f xml:space="preserve"> _xlfn.CONCAT(小韻資料表[[#This Row],[聲母拼音碼]],小韻資料表[[#This Row],[韻母拼音碼]],小韻資料表[[#This Row],[調號]])</f>
        <v>cin1</v>
      </c>
      <c r="D405" s="206" t="s">
        <v>573</v>
      </c>
      <c r="E405" s="208" t="s">
        <v>571</v>
      </c>
      <c r="F405" s="205">
        <v>1</v>
      </c>
      <c r="G405" s="209" t="s">
        <v>2761</v>
      </c>
      <c r="H405" s="205">
        <f xml:space="preserve"> LEN(小韻資料表[[#This Row],[小韻字集]])</f>
        <v>16</v>
      </c>
      <c r="I405" s="205" cm="1">
        <f t="array" ref="I405" xml:space="preserve"> MATCH(TRUE, ISNUMBER( SEARCH( LEFT(小韻資料表[[#This Row],[切語]],1), 切語上字資料表[切語上字]) ), 0)</f>
        <v>26</v>
      </c>
      <c r="J405" s="210" t="str" cm="1">
        <f t="array" ref="J405" xml:space="preserve"> INDEX(切語上字資料表[聲母], 小韻資料表[[#This Row],[上字表識別號]])</f>
        <v>莊</v>
      </c>
      <c r="K405" s="210" t="str" cm="1">
        <f t="array" ref="K405" xml:space="preserve"> INDEX(切語上字資料表[聲母拼音碼], 小韻資料表[[#This Row],[上字表識別號]])</f>
        <v>c</v>
      </c>
      <c r="L405" s="210" t="str" cm="1">
        <f t="array" ref="L405" xml:space="preserve"> INDEX(切語上字資料表[清濁], 小韻資料表[[#This Row],[上字表識別號]])</f>
        <v>全清</v>
      </c>
      <c r="M405" s="223" t="str" cm="1">
        <f t="array" ref="M405" xml:space="preserve"> INDEX(切語上字資料表[發送收], 小韻資料表[[#This Row],[上字表識別號]])</f>
        <v>發聲</v>
      </c>
      <c r="N405" s="205" cm="1">
        <f t="array" ref="N405" xml:space="preserve"> MATCH(TRUE, ISNUMBER( SEARCH( RIGHT(小韻資料表[[#This Row],[切語]],1), 切語下字資料表[切語下字]) ), 0)</f>
        <v>121</v>
      </c>
      <c r="O405" s="207" t="str" cm="1">
        <f t="array" ref="O405" xml:space="preserve"> INDEX(切語下字資料表[韻母], 小韻資料表[[#This Row],[下字表識別號]])</f>
        <v>眞開3</v>
      </c>
      <c r="P405" s="207" t="str" cm="1">
        <f t="array" ref="P405" xml:space="preserve"> INDEX(切語下字資料表[韻母拼音碼], 小韻資料表[[#This Row],[下字表識別號]])</f>
        <v>in</v>
      </c>
      <c r="Q405" s="210" t="str" cm="1">
        <f t="array" ref="Q405" xml:space="preserve"> INDEX(設定表!$C$19:$C$23, INT( LEFT(小韻資料表[[#This Row],[目次編碼]],1) ))</f>
        <v>平</v>
      </c>
      <c r="R405" s="210">
        <f xml:space="preserve">  INDEX(設定表!$C$8:$C$15, MATCH( (RIGHT(小韻資料表[[#This Row],[清濁]]) &amp; 小韻資料表[[#This Row],[調]]), 設定表!$B$8:$B$15, 0))</f>
        <v>1</v>
      </c>
      <c r="S405" s="205" t="s">
        <v>309</v>
      </c>
      <c r="T405" s="205" t="s">
        <v>309</v>
      </c>
      <c r="U405" s="226" t="s">
        <v>2762</v>
      </c>
      <c r="V405" s="146" t="s">
        <v>309</v>
      </c>
      <c r="X405" s="135"/>
      <c r="Y405" s="135"/>
      <c r="AA405" s="135"/>
      <c r="AB405" s="134"/>
      <c r="AC405" s="135"/>
      <c r="AD405" s="135"/>
      <c r="AH405" s="135"/>
      <c r="AI405" s="135"/>
    </row>
    <row r="406" spans="1:35" ht="31.5">
      <c r="A406" s="205">
        <v>402</v>
      </c>
      <c r="B406" s="206" t="s">
        <v>2763</v>
      </c>
      <c r="C406" s="207" t="str">
        <f xml:space="preserve"> _xlfn.CONCAT(小韻資料表[[#This Row],[聲母拼音碼]],小韻資料表[[#This Row],[韻母拼音碼]],小韻資料表[[#This Row],[調號]])</f>
        <v>thin1</v>
      </c>
      <c r="D406" s="206" t="s">
        <v>2764</v>
      </c>
      <c r="E406" s="208" t="s">
        <v>571</v>
      </c>
      <c r="F406" s="205">
        <v>2</v>
      </c>
      <c r="G406" s="209" t="s">
        <v>2765</v>
      </c>
      <c r="H406" s="205">
        <f xml:space="preserve"> LEN(小韻資料表[[#This Row],[小韻字集]])</f>
        <v>4</v>
      </c>
      <c r="I406" s="205" cm="1">
        <f t="array" ref="I406" xml:space="preserve"> MATCH(TRUE, ISNUMBER( SEARCH( LEFT(小韻資料表[[#This Row],[切語]],1), 切語上字資料表[切語上字]) ), 0)</f>
        <v>10</v>
      </c>
      <c r="J406" s="210" t="str" cm="1">
        <f t="array" ref="J406" xml:space="preserve"> INDEX(切語上字資料表[聲母], 小韻資料表[[#This Row],[上字表識別號]])</f>
        <v>徹</v>
      </c>
      <c r="K406" s="210" t="str" cm="1">
        <f t="array" ref="K406" xml:space="preserve"> INDEX(切語上字資料表[聲母拼音碼], 小韻資料表[[#This Row],[上字表識別號]])</f>
        <v>th</v>
      </c>
      <c r="L406" s="210" t="str" cm="1">
        <f t="array" ref="L406" xml:space="preserve"> INDEX(切語上字資料表[清濁], 小韻資料表[[#This Row],[上字表識別號]])</f>
        <v>次清</v>
      </c>
      <c r="M406" s="223" t="str" cm="1">
        <f t="array" ref="M406" xml:space="preserve"> INDEX(切語上字資料表[發送收], 小韻資料表[[#This Row],[上字表識別號]])</f>
        <v>送氣</v>
      </c>
      <c r="N406" s="205" cm="1">
        <f t="array" ref="N406" xml:space="preserve"> MATCH(TRUE, ISNUMBER( SEARCH( RIGHT(小韻資料表[[#This Row],[切語]],1), 切語下字資料表[切語下字]) ), 0)</f>
        <v>121</v>
      </c>
      <c r="O406" s="207" t="str" cm="1">
        <f t="array" ref="O406" xml:space="preserve"> INDEX(切語下字資料表[韻母], 小韻資料表[[#This Row],[下字表識別號]])</f>
        <v>眞開3</v>
      </c>
      <c r="P406" s="207" t="str" cm="1">
        <f t="array" ref="P406" xml:space="preserve"> INDEX(切語下字資料表[韻母拼音碼], 小韻資料表[[#This Row],[下字表識別號]])</f>
        <v>in</v>
      </c>
      <c r="Q406" s="210" t="str" cm="1">
        <f t="array" ref="Q406" xml:space="preserve"> INDEX(設定表!$C$19:$C$23, INT( LEFT(小韻資料表[[#This Row],[目次編碼]],1) ))</f>
        <v>平</v>
      </c>
      <c r="R406" s="210">
        <f xml:space="preserve">  INDEX(設定表!$C$8:$C$15, MATCH( (RIGHT(小韻資料表[[#This Row],[清濁]]) &amp; 小韻資料表[[#This Row],[調]]), 設定表!$B$8:$B$15, 0))</f>
        <v>1</v>
      </c>
      <c r="S406" s="205" t="s">
        <v>309</v>
      </c>
      <c r="T406" s="205" t="s">
        <v>309</v>
      </c>
      <c r="U406" s="226" t="s">
        <v>309</v>
      </c>
      <c r="V406" s="147" t="s">
        <v>309</v>
      </c>
      <c r="X406" s="135"/>
      <c r="Y406" s="135"/>
      <c r="AA406" s="135"/>
      <c r="AB406" s="134"/>
      <c r="AC406" s="135"/>
      <c r="AD406" s="135"/>
      <c r="AH406" s="135"/>
      <c r="AI406" s="135"/>
    </row>
    <row r="407" spans="1:35" ht="63">
      <c r="A407" s="205">
        <v>403</v>
      </c>
      <c r="B407" s="206" t="s">
        <v>2766</v>
      </c>
      <c r="C407" s="207" t="str">
        <f xml:space="preserve"> _xlfn.CONCAT(小韻資料表[[#This Row],[聲母拼音碼]],小韻資料表[[#This Row],[韻母拼音碼]],小韻資料表[[#This Row],[調號]])</f>
        <v>Øin1</v>
      </c>
      <c r="D407" s="206" t="s">
        <v>2767</v>
      </c>
      <c r="E407" s="208" t="s">
        <v>571</v>
      </c>
      <c r="F407" s="205">
        <v>3</v>
      </c>
      <c r="G407" s="209" t="s">
        <v>2768</v>
      </c>
      <c r="H407" s="205">
        <f xml:space="preserve"> LEN(小韻資料表[[#This Row],[小韻字集]])</f>
        <v>24</v>
      </c>
      <c r="I407" s="205" cm="1">
        <f t="array" ref="I407" xml:space="preserve"> MATCH(TRUE, ISNUMBER( SEARCH( LEFT(小韻資料表[[#This Row],[切語]],1), 切語上字資料表[切語上字]) ), 0)</f>
        <v>35</v>
      </c>
      <c r="J407" s="210" t="str" cm="1">
        <f t="array" ref="J407" xml:space="preserve"> INDEX(切語上字資料表[聲母], 小韻資料表[[#This Row],[上字表識別號]])</f>
        <v>影</v>
      </c>
      <c r="K407" s="210" t="str" cm="1">
        <f t="array" ref="K407" xml:space="preserve"> INDEX(切語上字資料表[聲母拼音碼], 小韻資料表[[#This Row],[上字表識別號]])</f>
        <v>Ø</v>
      </c>
      <c r="L407" s="210" t="str" cm="1">
        <f t="array" ref="L407" xml:space="preserve"> INDEX(切語上字資料表[清濁], 小韻資料表[[#This Row],[上字表識別號]])</f>
        <v>全清</v>
      </c>
      <c r="M407" s="223" t="str" cm="1">
        <f t="array" ref="M407" xml:space="preserve"> INDEX(切語上字資料表[發送收], 小韻資料表[[#This Row],[上字表識別號]])</f>
        <v>發聲</v>
      </c>
      <c r="N407" s="205" cm="1">
        <f t="array" ref="N407" xml:space="preserve"> MATCH(TRUE, ISNUMBER( SEARCH( RIGHT(小韻資料表[[#This Row],[切語]],1), 切語下字資料表[切語下字]) ), 0)</f>
        <v>121</v>
      </c>
      <c r="O407" s="207" t="str" cm="1">
        <f t="array" ref="O407" xml:space="preserve"> INDEX(切語下字資料表[韻母], 小韻資料表[[#This Row],[下字表識別號]])</f>
        <v>眞開3</v>
      </c>
      <c r="P407" s="207" t="str" cm="1">
        <f t="array" ref="P407" xml:space="preserve"> INDEX(切語下字資料表[韻母拼音碼], 小韻資料表[[#This Row],[下字表識別號]])</f>
        <v>in</v>
      </c>
      <c r="Q407" s="210" t="str" cm="1">
        <f t="array" ref="Q407" xml:space="preserve"> INDEX(設定表!$C$19:$C$23, INT( LEFT(小韻資料表[[#This Row],[目次編碼]],1) ))</f>
        <v>平</v>
      </c>
      <c r="R407" s="210">
        <f xml:space="preserve">  INDEX(設定表!$C$8:$C$15, MATCH( (RIGHT(小韻資料表[[#This Row],[清濁]]) &amp; 小韻資料表[[#This Row],[調]]), 設定表!$B$8:$B$15, 0))</f>
        <v>1</v>
      </c>
      <c r="S407" s="205" t="s">
        <v>309</v>
      </c>
      <c r="T407" s="205" t="s">
        <v>2769</v>
      </c>
      <c r="U407" s="226" t="s">
        <v>309</v>
      </c>
      <c r="V407" s="146" t="s">
        <v>2770</v>
      </c>
      <c r="X407" s="135"/>
      <c r="Y407" s="135"/>
      <c r="AA407" s="135"/>
      <c r="AB407" s="134"/>
      <c r="AC407" s="135"/>
      <c r="AD407" s="135"/>
      <c r="AH407" s="135"/>
      <c r="AI407" s="135"/>
    </row>
    <row r="408" spans="1:35" ht="31.5">
      <c r="A408" s="205">
        <v>404</v>
      </c>
      <c r="B408" s="206" t="s">
        <v>2771</v>
      </c>
      <c r="C408" s="207" t="str">
        <f xml:space="preserve"> _xlfn.CONCAT(小韻資料表[[#This Row],[聲母拼音碼]],小韻資料表[[#This Row],[韻母拼音碼]],小韻資料表[[#This Row],[調號]])</f>
        <v>sin1</v>
      </c>
      <c r="D408" s="206" t="s">
        <v>2772</v>
      </c>
      <c r="E408" s="208" t="s">
        <v>571</v>
      </c>
      <c r="F408" s="205">
        <v>4</v>
      </c>
      <c r="G408" s="209" t="s">
        <v>2773</v>
      </c>
      <c r="H408" s="205">
        <f xml:space="preserve"> LEN(小韻資料表[[#This Row],[小韻字集]])</f>
        <v>3</v>
      </c>
      <c r="I408" s="205" cm="1">
        <f t="array" ref="I408" xml:space="preserve"> MATCH(TRUE, ISNUMBER( SEARCH( LEFT(小韻資料表[[#This Row],[切語]],1), 切語上字資料表[切語上字]) ), 0)</f>
        <v>24</v>
      </c>
      <c r="J408" s="210" t="str" cm="1">
        <f t="array" ref="J408" xml:space="preserve"> INDEX(切語上字資料表[聲母], 小韻資料表[[#This Row],[上字表識別號]])</f>
        <v>心</v>
      </c>
      <c r="K408" s="210" t="str" cm="1">
        <f t="array" ref="K408" xml:space="preserve"> INDEX(切語上字資料表[聲母拼音碼], 小韻資料表[[#This Row],[上字表識別號]])</f>
        <v>s</v>
      </c>
      <c r="L408" s="210" t="str" cm="1">
        <f t="array" ref="L408" xml:space="preserve"> INDEX(切語上字資料表[清濁], 小韻資料表[[#This Row],[上字表識別號]])</f>
        <v>全清</v>
      </c>
      <c r="M408" s="223" t="str" cm="1">
        <f t="array" ref="M408" xml:space="preserve"> INDEX(切語上字資料表[發送收], 小韻資料表[[#This Row],[上字表識別號]])</f>
        <v>送氣</v>
      </c>
      <c r="N408" s="205" cm="1">
        <f t="array" ref="N408" xml:space="preserve"> MATCH(TRUE, ISNUMBER( SEARCH( RIGHT(小韻資料表[[#This Row],[切語]],1), 切語下字資料表[切語下字]) ), 0)</f>
        <v>121</v>
      </c>
      <c r="O408" s="207" t="str" cm="1">
        <f t="array" ref="O408" xml:space="preserve"> INDEX(切語下字資料表[韻母], 小韻資料表[[#This Row],[下字表識別號]])</f>
        <v>眞開3</v>
      </c>
      <c r="P408" s="207" t="str" cm="1">
        <f t="array" ref="P408" xml:space="preserve"> INDEX(切語下字資料表[韻母拼音碼], 小韻資料表[[#This Row],[下字表識別號]])</f>
        <v>in</v>
      </c>
      <c r="Q408" s="210" t="str" cm="1">
        <f t="array" ref="Q408" xml:space="preserve"> INDEX(設定表!$C$19:$C$23, INT( LEFT(小韻資料表[[#This Row],[目次編碼]],1) ))</f>
        <v>平</v>
      </c>
      <c r="R408" s="210">
        <f xml:space="preserve">  INDEX(設定表!$C$8:$C$15, MATCH( (RIGHT(小韻資料表[[#This Row],[清濁]]) &amp; 小韻資料表[[#This Row],[調]]), 設定表!$B$8:$B$15, 0))</f>
        <v>1</v>
      </c>
      <c r="S408" s="205" t="s">
        <v>309</v>
      </c>
      <c r="T408" s="205" t="s">
        <v>309</v>
      </c>
      <c r="U408" s="226" t="s">
        <v>309</v>
      </c>
      <c r="V408" s="147" t="s">
        <v>309</v>
      </c>
      <c r="X408" s="135"/>
      <c r="Y408" s="135"/>
      <c r="AA408" s="135"/>
      <c r="AB408" s="134"/>
      <c r="AC408" s="135"/>
      <c r="AD408" s="135"/>
      <c r="AH408" s="135"/>
      <c r="AI408" s="135"/>
    </row>
    <row r="409" spans="1:35" ht="31.5">
      <c r="A409" s="205">
        <v>405</v>
      </c>
      <c r="B409" s="206" t="s">
        <v>2774</v>
      </c>
      <c r="C409" s="207" t="str">
        <f xml:space="preserve"> _xlfn.CONCAT(小韻資料表[[#This Row],[聲母拼音碼]],小韻資料表[[#This Row],[韻母拼音碼]],小韻資料表[[#This Row],[調號]])</f>
        <v>sin5</v>
      </c>
      <c r="D409" s="206" t="s">
        <v>2775</v>
      </c>
      <c r="E409" s="208" t="s">
        <v>571</v>
      </c>
      <c r="F409" s="205">
        <v>5</v>
      </c>
      <c r="G409" s="209" t="s">
        <v>2776</v>
      </c>
      <c r="H409" s="205">
        <f xml:space="preserve"> LEN(小韻資料表[[#This Row],[小韻字集]])</f>
        <v>13</v>
      </c>
      <c r="I409" s="205" cm="1">
        <f t="array" ref="I409" xml:space="preserve"> MATCH(TRUE, ISNUMBER( SEARCH( LEFT(小韻資料表[[#This Row],[切語]],1), 切語上字資料表[切語上字]) ), 0)</f>
        <v>34</v>
      </c>
      <c r="J409" s="210" t="str" cm="1">
        <f t="array" ref="J409" xml:space="preserve"> INDEX(切語上字資料表[聲母], 小韻資料表[[#This Row],[上字表識別號]])</f>
        <v>禪</v>
      </c>
      <c r="K409" s="210" t="str" cm="1">
        <f t="array" ref="K409" xml:space="preserve"> INDEX(切語上字資料表[聲母拼音碼], 小韻資料表[[#This Row],[上字表識別號]])</f>
        <v>s</v>
      </c>
      <c r="L409" s="210" t="str" cm="1">
        <f t="array" ref="L409" xml:space="preserve"> INDEX(切語上字資料表[清濁], 小韻資料表[[#This Row],[上字表識別號]])</f>
        <v>全濁</v>
      </c>
      <c r="M409" s="223" cm="1">
        <f t="array" ref="M409" xml:space="preserve"> INDEX(切語上字資料表[發送收], 小韻資料表[[#This Row],[上字表識別號]])</f>
        <v>0</v>
      </c>
      <c r="N409" s="205" cm="1">
        <f t="array" ref="N409" xml:space="preserve"> MATCH(TRUE, ISNUMBER( SEARCH( RIGHT(小韻資料表[[#This Row],[切語]],1), 切語下字資料表[切語下字]) ), 0)</f>
        <v>121</v>
      </c>
      <c r="O409" s="207" t="str" cm="1">
        <f t="array" ref="O409" xml:space="preserve"> INDEX(切語下字資料表[韻母], 小韻資料表[[#This Row],[下字表識別號]])</f>
        <v>眞開3</v>
      </c>
      <c r="P409" s="207" t="str" cm="1">
        <f t="array" ref="P409" xml:space="preserve"> INDEX(切語下字資料表[韻母拼音碼], 小韻資料表[[#This Row],[下字表識別號]])</f>
        <v>in</v>
      </c>
      <c r="Q409" s="210" t="str" cm="1">
        <f t="array" ref="Q409" xml:space="preserve"> INDEX(設定表!$C$19:$C$23, INT( LEFT(小韻資料表[[#This Row],[目次編碼]],1) ))</f>
        <v>平</v>
      </c>
      <c r="R409" s="210">
        <f xml:space="preserve">  INDEX(設定表!$C$8:$C$15, MATCH( (RIGHT(小韻資料表[[#This Row],[清濁]]) &amp; 小韻資料表[[#This Row],[調]]), 設定表!$B$8:$B$15, 0))</f>
        <v>5</v>
      </c>
      <c r="S409" s="205" t="s">
        <v>309</v>
      </c>
      <c r="T409" s="205" t="s">
        <v>309</v>
      </c>
      <c r="U409" s="226" t="s">
        <v>309</v>
      </c>
      <c r="V409" s="146" t="s">
        <v>309</v>
      </c>
      <c r="X409" s="135"/>
      <c r="Y409" s="135"/>
      <c r="AA409" s="135"/>
      <c r="AB409" s="134"/>
      <c r="AC409" s="135"/>
      <c r="AD409" s="135"/>
      <c r="AH409" s="135"/>
      <c r="AI409" s="135"/>
    </row>
    <row r="410" spans="1:35" ht="31.5">
      <c r="A410" s="205">
        <v>406</v>
      </c>
      <c r="B410" s="206" t="s">
        <v>2777</v>
      </c>
      <c r="C410" s="207" t="str">
        <f xml:space="preserve"> _xlfn.CONCAT(小韻資料表[[#This Row],[聲母拼音碼]],小韻資料表[[#This Row],[韻母拼音碼]],小韻資料表[[#This Row],[調號]])</f>
        <v>jin5</v>
      </c>
      <c r="D410" s="206" t="s">
        <v>2778</v>
      </c>
      <c r="E410" s="208" t="s">
        <v>571</v>
      </c>
      <c r="F410" s="205">
        <v>6</v>
      </c>
      <c r="G410" s="209" t="s">
        <v>2779</v>
      </c>
      <c r="H410" s="205">
        <f xml:space="preserve"> LEN(小韻資料表[[#This Row],[小韻字集]])</f>
        <v>3</v>
      </c>
      <c r="I410" s="205" cm="1">
        <f t="array" ref="I410" xml:space="preserve"> MATCH(TRUE, ISNUMBER( SEARCH( LEFT(小韻資料表[[#This Row],[切語]],1), 切語上字資料表[切語上字]) ), 0)</f>
        <v>41</v>
      </c>
      <c r="J410" s="210" t="str" cm="1">
        <f t="array" ref="J410" xml:space="preserve"> INDEX(切語上字資料表[聲母], 小韻資料表[[#This Row],[上字表識別號]])</f>
        <v>日</v>
      </c>
      <c r="K410" s="210" t="str" cm="1">
        <f t="array" ref="K410" xml:space="preserve"> INDEX(切語上字資料表[聲母拼音碼], 小韻資料表[[#This Row],[上字表識別號]])</f>
        <v>j</v>
      </c>
      <c r="L410" s="210" t="str" cm="1">
        <f t="array" ref="L410" xml:space="preserve"> INDEX(切語上字資料表[清濁], 小韻資料表[[#This Row],[上字表識別號]])</f>
        <v>次濁</v>
      </c>
      <c r="M410" s="223" t="str" cm="1">
        <f t="array" ref="M410" xml:space="preserve"> INDEX(切語上字資料表[發送收], 小韻資料表[[#This Row],[上字表識別號]])</f>
        <v>收聲</v>
      </c>
      <c r="N410" s="205" cm="1">
        <f t="array" ref="N410" xml:space="preserve"> MATCH(TRUE, ISNUMBER( SEARCH( RIGHT(小韻資料表[[#This Row],[切語]],1), 切語下字資料表[切語下字]) ), 0)</f>
        <v>121</v>
      </c>
      <c r="O410" s="207" t="str" cm="1">
        <f t="array" ref="O410" xml:space="preserve"> INDEX(切語下字資料表[韻母], 小韻資料表[[#This Row],[下字表識別號]])</f>
        <v>眞開3</v>
      </c>
      <c r="P410" s="207" t="str" cm="1">
        <f t="array" ref="P410" xml:space="preserve"> INDEX(切語下字資料表[韻母拼音碼], 小韻資料表[[#This Row],[下字表識別號]])</f>
        <v>in</v>
      </c>
      <c r="Q410" s="210" t="str" cm="1">
        <f t="array" ref="Q410" xml:space="preserve"> INDEX(設定表!$C$19:$C$23, INT( LEFT(小韻資料表[[#This Row],[目次編碼]],1) ))</f>
        <v>平</v>
      </c>
      <c r="R410" s="210">
        <f xml:space="preserve">  INDEX(設定表!$C$8:$C$15, MATCH( (RIGHT(小韻資料表[[#This Row],[清濁]]) &amp; 小韻資料表[[#This Row],[調]]), 設定表!$B$8:$B$15, 0))</f>
        <v>5</v>
      </c>
      <c r="S410" s="205" t="s">
        <v>309</v>
      </c>
      <c r="T410" s="205" t="s">
        <v>309</v>
      </c>
      <c r="U410" s="226" t="s">
        <v>2780</v>
      </c>
      <c r="V410" s="147" t="s">
        <v>309</v>
      </c>
      <c r="X410" s="135"/>
      <c r="Y410" s="135"/>
      <c r="AA410" s="135"/>
      <c r="AB410" s="134"/>
      <c r="AC410" s="135"/>
      <c r="AD410" s="135"/>
      <c r="AH410" s="135"/>
      <c r="AI410" s="135"/>
    </row>
    <row r="411" spans="1:35" ht="31.5">
      <c r="A411" s="205">
        <v>407</v>
      </c>
      <c r="B411" s="206" t="s">
        <v>2781</v>
      </c>
      <c r="C411" s="207" t="str">
        <f xml:space="preserve"> _xlfn.CONCAT(小韻資料表[[#This Row],[聲母拼音碼]],小韻資料表[[#This Row],[韻母拼音碼]],小韻資料表[[#This Row],[調號]])</f>
        <v>sin5</v>
      </c>
      <c r="D411" s="206" t="s">
        <v>1454</v>
      </c>
      <c r="E411" s="208" t="s">
        <v>571</v>
      </c>
      <c r="F411" s="205">
        <v>7</v>
      </c>
      <c r="G411" s="209" t="s">
        <v>2782</v>
      </c>
      <c r="H411" s="205">
        <f xml:space="preserve"> LEN(小韻資料表[[#This Row],[小韻字集]])</f>
        <v>2</v>
      </c>
      <c r="I411" s="205" cm="1">
        <f t="array" ref="I411" xml:space="preserve"> MATCH(TRUE, ISNUMBER( SEARCH( LEFT(小韻資料表[[#This Row],[切語]],1), 切語上字資料表[切語上字]) ), 0)</f>
        <v>32</v>
      </c>
      <c r="J411" s="210" t="str" cm="1">
        <f t="array" ref="J411" xml:space="preserve"> INDEX(切語上字資料表[聲母], 小韻資料表[[#This Row],[上字表識別號]])</f>
        <v>神</v>
      </c>
      <c r="K411" s="210" t="str" cm="1">
        <f t="array" ref="K411" xml:space="preserve"> INDEX(切語上字資料表[聲母拼音碼], 小韻資料表[[#This Row],[上字表識別號]])</f>
        <v>s</v>
      </c>
      <c r="L411" s="210" t="str" cm="1">
        <f t="array" ref="L411" xml:space="preserve"> INDEX(切語上字資料表[清濁], 小韻資料表[[#This Row],[上字表識別號]])</f>
        <v>全濁</v>
      </c>
      <c r="M411" s="223" t="str" cm="1">
        <f t="array" ref="M411" xml:space="preserve"> INDEX(切語上字資料表[發送收], 小韻資料表[[#This Row],[上字表識別號]])</f>
        <v>發聲</v>
      </c>
      <c r="N411" s="205" cm="1">
        <f t="array" ref="N411" xml:space="preserve"> MATCH(TRUE, ISNUMBER( SEARCH( RIGHT(小韻資料表[[#This Row],[切語]],1), 切語下字資料表[切語下字]) ), 0)</f>
        <v>121</v>
      </c>
      <c r="O411" s="207" t="str" cm="1">
        <f t="array" ref="O411" xml:space="preserve"> INDEX(切語下字資料表[韻母], 小韻資料表[[#This Row],[下字表識別號]])</f>
        <v>眞開3</v>
      </c>
      <c r="P411" s="207" t="str" cm="1">
        <f t="array" ref="P411" xml:space="preserve"> INDEX(切語下字資料表[韻母拼音碼], 小韻資料表[[#This Row],[下字表識別號]])</f>
        <v>in</v>
      </c>
      <c r="Q411" s="210" t="str" cm="1">
        <f t="array" ref="Q411" xml:space="preserve"> INDEX(設定表!$C$19:$C$23, INT( LEFT(小韻資料表[[#This Row],[目次編碼]],1) ))</f>
        <v>平</v>
      </c>
      <c r="R411" s="210">
        <f xml:space="preserve">  INDEX(設定表!$C$8:$C$15, MATCH( (RIGHT(小韻資料表[[#This Row],[清濁]]) &amp; 小韻資料表[[#This Row],[調]]), 設定表!$B$8:$B$15, 0))</f>
        <v>5</v>
      </c>
      <c r="S411" s="205" t="s">
        <v>309</v>
      </c>
      <c r="T411" s="205" t="s">
        <v>309</v>
      </c>
      <c r="U411" s="226" t="s">
        <v>309</v>
      </c>
      <c r="V411" s="146" t="s">
        <v>309</v>
      </c>
      <c r="X411" s="135"/>
      <c r="Y411" s="135"/>
      <c r="AA411" s="135"/>
      <c r="AB411" s="134"/>
      <c r="AC411" s="135"/>
      <c r="AD411" s="135"/>
      <c r="AH411" s="135"/>
      <c r="AI411" s="135"/>
    </row>
    <row r="412" spans="1:35" ht="31.5">
      <c r="A412" s="205">
        <v>408</v>
      </c>
      <c r="B412" s="206" t="s">
        <v>2783</v>
      </c>
      <c r="C412" s="207" t="str">
        <f xml:space="preserve"> _xlfn.CONCAT(小韻資料表[[#This Row],[聲母拼音碼]],小韻資料表[[#This Row],[韻母拼音碼]],小韻資料表[[#This Row],[調號]])</f>
        <v>chin1</v>
      </c>
      <c r="D412" s="206" t="s">
        <v>2784</v>
      </c>
      <c r="E412" s="208" t="s">
        <v>571</v>
      </c>
      <c r="F412" s="205">
        <v>8</v>
      </c>
      <c r="G412" s="209" t="s">
        <v>2785</v>
      </c>
      <c r="H412" s="205">
        <f xml:space="preserve"> LEN(小韻資料表[[#This Row],[小韻字集]])</f>
        <v>4</v>
      </c>
      <c r="I412" s="205" cm="1">
        <f t="array" ref="I412" xml:space="preserve"> MATCH(TRUE, ISNUMBER( SEARCH( LEFT(小韻資料表[[#This Row],[切語]],1), 切語上字資料表[切語上字]) ), 0)</f>
        <v>22</v>
      </c>
      <c r="J412" s="210" t="str" cm="1">
        <f t="array" ref="J412" xml:space="preserve"> INDEX(切語上字資料表[聲母], 小韻資料表[[#This Row],[上字表識別號]])</f>
        <v>清</v>
      </c>
      <c r="K412" s="210" t="str" cm="1">
        <f t="array" ref="K412" xml:space="preserve"> INDEX(切語上字資料表[聲母拼音碼], 小韻資料表[[#This Row],[上字表識別號]])</f>
        <v>ch</v>
      </c>
      <c r="L412" s="210" t="str" cm="1">
        <f t="array" ref="L412" xml:space="preserve"> INDEX(切語上字資料表[清濁], 小韻資料表[[#This Row],[上字表識別號]])</f>
        <v>次清</v>
      </c>
      <c r="M412" s="223" t="str" cm="1">
        <f t="array" ref="M412" xml:space="preserve"> INDEX(切語上字資料表[發送收], 小韻資料表[[#This Row],[上字表識別號]])</f>
        <v>送氣</v>
      </c>
      <c r="N412" s="205" cm="1">
        <f t="array" ref="N412" xml:space="preserve"> MATCH(TRUE, ISNUMBER( SEARCH( RIGHT(小韻資料表[[#This Row],[切語]],1), 切語下字資料表[切語下字]) ), 0)</f>
        <v>121</v>
      </c>
      <c r="O412" s="207" t="str" cm="1">
        <f t="array" ref="O412" xml:space="preserve"> INDEX(切語下字資料表[韻母], 小韻資料表[[#This Row],[下字表識別號]])</f>
        <v>眞開3</v>
      </c>
      <c r="P412" s="207" t="str" cm="1">
        <f t="array" ref="P412" xml:space="preserve"> INDEX(切語下字資料表[韻母拼音碼], 小韻資料表[[#This Row],[下字表識別號]])</f>
        <v>in</v>
      </c>
      <c r="Q412" s="210" t="str" cm="1">
        <f t="array" ref="Q412" xml:space="preserve"> INDEX(設定表!$C$19:$C$23, INT( LEFT(小韻資料表[[#This Row],[目次編碼]],1) ))</f>
        <v>平</v>
      </c>
      <c r="R412" s="210">
        <f xml:space="preserve">  INDEX(設定表!$C$8:$C$15, MATCH( (RIGHT(小韻資料表[[#This Row],[清濁]]) &amp; 小韻資料表[[#This Row],[調]]), 設定表!$B$8:$B$15, 0))</f>
        <v>1</v>
      </c>
      <c r="S412" s="205" t="s">
        <v>309</v>
      </c>
      <c r="T412" s="205" t="s">
        <v>309</v>
      </c>
      <c r="U412" s="226" t="s">
        <v>309</v>
      </c>
      <c r="V412" s="147" t="s">
        <v>309</v>
      </c>
      <c r="X412" s="135"/>
      <c r="Y412" s="135"/>
      <c r="AA412" s="135"/>
      <c r="AB412" s="134"/>
      <c r="AC412" s="135"/>
      <c r="AD412" s="135"/>
      <c r="AH412" s="135"/>
      <c r="AI412" s="135"/>
    </row>
    <row r="413" spans="1:35" ht="31.5">
      <c r="A413" s="205">
        <v>409</v>
      </c>
      <c r="B413" s="206" t="s">
        <v>2786</v>
      </c>
      <c r="C413" s="207" t="str">
        <f xml:space="preserve"> _xlfn.CONCAT(小韻資料表[[#This Row],[聲母拼音碼]],小韻資料表[[#This Row],[韻母拼音碼]],小韻資料表[[#This Row],[調號]])</f>
        <v>hin5</v>
      </c>
      <c r="D413" s="206" t="s">
        <v>2787</v>
      </c>
      <c r="E413" s="208" t="s">
        <v>571</v>
      </c>
      <c r="F413" s="205">
        <v>9</v>
      </c>
      <c r="G413" s="209" t="s">
        <v>2788</v>
      </c>
      <c r="H413" s="205">
        <f xml:space="preserve"> LEN(小韻資料表[[#This Row],[小韻字集]])</f>
        <v>4</v>
      </c>
      <c r="I413" s="205" cm="1">
        <f t="array" ref="I413" xml:space="preserve"> MATCH(TRUE, ISNUMBER( SEARCH( LEFT(小韻資料表[[#This Row],[切語]],1), 切語上字資料表[切語上字]) ), 0)</f>
        <v>37</v>
      </c>
      <c r="J413" s="210" t="str" cm="1">
        <f t="array" ref="J413" xml:space="preserve"> INDEX(切語上字資料表[聲母], 小韻資料表[[#This Row],[上字表識別號]])</f>
        <v>匣</v>
      </c>
      <c r="K413" s="210" t="str" cm="1">
        <f t="array" ref="K413" xml:space="preserve"> INDEX(切語上字資料表[聲母拼音碼], 小韻資料表[[#This Row],[上字表識別號]])</f>
        <v>h</v>
      </c>
      <c r="L413" s="210" t="str" cm="1">
        <f t="array" ref="L413" xml:space="preserve"> INDEX(切語上字資料表[清濁], 小韻資料表[[#This Row],[上字表識別號]])</f>
        <v>全濁</v>
      </c>
      <c r="M413" s="223" t="str" cm="1">
        <f t="array" ref="M413" xml:space="preserve"> INDEX(切語上字資料表[發送收], 小韻資料表[[#This Row],[上字表識別號]])</f>
        <v>送氣</v>
      </c>
      <c r="N413" s="205" cm="1">
        <f t="array" ref="N413" xml:space="preserve"> MATCH(TRUE, ISNUMBER( SEARCH( RIGHT(小韻資料表[[#This Row],[切語]],1), 切語下字資料表[切語下字]) ), 0)</f>
        <v>121</v>
      </c>
      <c r="O413" s="207" t="str" cm="1">
        <f t="array" ref="O413" xml:space="preserve"> INDEX(切語下字資料表[韻母], 小韻資料表[[#This Row],[下字表識別號]])</f>
        <v>眞開3</v>
      </c>
      <c r="P413" s="207" t="str" cm="1">
        <f t="array" ref="P413" xml:space="preserve"> INDEX(切語下字資料表[韻母拼音碼], 小韻資料表[[#This Row],[下字表識別號]])</f>
        <v>in</v>
      </c>
      <c r="Q413" s="210" t="str" cm="1">
        <f t="array" ref="Q413" xml:space="preserve"> INDEX(設定表!$C$19:$C$23, INT( LEFT(小韻資料表[[#This Row],[目次編碼]],1) ))</f>
        <v>平</v>
      </c>
      <c r="R413" s="210">
        <f xml:space="preserve">  INDEX(設定表!$C$8:$C$15, MATCH( (RIGHT(小韻資料表[[#This Row],[清濁]]) &amp; 小韻資料表[[#This Row],[調]]), 設定表!$B$8:$B$15, 0))</f>
        <v>5</v>
      </c>
      <c r="S413" s="205" t="s">
        <v>309</v>
      </c>
      <c r="T413" s="205" t="s">
        <v>309</v>
      </c>
      <c r="U413" s="226" t="s">
        <v>309</v>
      </c>
      <c r="V413" s="146" t="s">
        <v>309</v>
      </c>
      <c r="X413" s="135"/>
      <c r="Y413" s="135"/>
      <c r="AA413" s="135"/>
      <c r="AB413" s="134"/>
      <c r="AC413" s="135"/>
      <c r="AD413" s="135"/>
      <c r="AH413" s="135"/>
      <c r="AI413" s="135"/>
    </row>
    <row r="414" spans="1:35" ht="31.5">
      <c r="A414" s="205">
        <v>410</v>
      </c>
      <c r="B414" s="206" t="s">
        <v>2789</v>
      </c>
      <c r="C414" s="207" t="str">
        <f xml:space="preserve"> _xlfn.CONCAT(小韻資料表[[#This Row],[聲母拼音碼]],小韻資料表[[#This Row],[韻母拼音碼]],小韻資料表[[#This Row],[調號]])</f>
        <v>sin1</v>
      </c>
      <c r="D414" s="206" t="s">
        <v>2790</v>
      </c>
      <c r="E414" s="208" t="s">
        <v>571</v>
      </c>
      <c r="F414" s="205">
        <v>10</v>
      </c>
      <c r="G414" s="209" t="s">
        <v>2791</v>
      </c>
      <c r="H414" s="205">
        <f xml:space="preserve"> LEN(小韻資料表[[#This Row],[小韻字集]])</f>
        <v>20</v>
      </c>
      <c r="I414" s="205" cm="1">
        <f t="array" ref="I414" xml:space="preserve"> MATCH(TRUE, ISNUMBER( SEARCH( LEFT(小韻資料表[[#This Row],[切語]],1), 切語上字資料表[切語上字]) ), 0)</f>
        <v>33</v>
      </c>
      <c r="J414" s="210" t="str" cm="1">
        <f t="array" ref="J414" xml:space="preserve"> INDEX(切語上字資料表[聲母], 小韻資料表[[#This Row],[上字表識別號]])</f>
        <v>審</v>
      </c>
      <c r="K414" s="210" t="str" cm="1">
        <f t="array" ref="K414" xml:space="preserve"> INDEX(切語上字資料表[聲母拼音碼], 小韻資料表[[#This Row],[上字表識別號]])</f>
        <v>s</v>
      </c>
      <c r="L414" s="210" t="str" cm="1">
        <f t="array" ref="L414" xml:space="preserve"> INDEX(切語上字資料表[清濁], 小韻資料表[[#This Row],[上字表識別號]])</f>
        <v>全清</v>
      </c>
      <c r="M414" s="223" t="str" cm="1">
        <f t="array" ref="M414" xml:space="preserve"> INDEX(切語上字資料表[發送收], 小韻資料表[[#This Row],[上字表識別號]])</f>
        <v>送氣</v>
      </c>
      <c r="N414" s="205" cm="1">
        <f t="array" ref="N414" xml:space="preserve"> MATCH(TRUE, ISNUMBER( SEARCH( RIGHT(小韻資料表[[#This Row],[切語]],1), 切語下字資料表[切語下字]) ), 0)</f>
        <v>121</v>
      </c>
      <c r="O414" s="207" t="str" cm="1">
        <f t="array" ref="O414" xml:space="preserve"> INDEX(切語下字資料表[韻母], 小韻資料表[[#This Row],[下字表識別號]])</f>
        <v>眞開3</v>
      </c>
      <c r="P414" s="207" t="str" cm="1">
        <f t="array" ref="P414" xml:space="preserve"> INDEX(切語下字資料表[韻母拼音碼], 小韻資料表[[#This Row],[下字表識別號]])</f>
        <v>in</v>
      </c>
      <c r="Q414" s="210" t="str" cm="1">
        <f t="array" ref="Q414" xml:space="preserve"> INDEX(設定表!$C$19:$C$23, INT( LEFT(小韻資料表[[#This Row],[目次編碼]],1) ))</f>
        <v>平</v>
      </c>
      <c r="R414" s="210">
        <f xml:space="preserve">  INDEX(設定表!$C$8:$C$15, MATCH( (RIGHT(小韻資料表[[#This Row],[清濁]]) &amp; 小韻資料表[[#This Row],[調]]), 設定表!$B$8:$B$15, 0))</f>
        <v>1</v>
      </c>
      <c r="S414" s="205" t="s">
        <v>309</v>
      </c>
      <c r="T414" s="205" t="s">
        <v>309</v>
      </c>
      <c r="U414" s="226" t="s">
        <v>309</v>
      </c>
      <c r="V414" s="147" t="s">
        <v>309</v>
      </c>
      <c r="X414" s="135"/>
      <c r="Y414" s="135"/>
      <c r="AA414" s="135"/>
      <c r="AB414" s="134"/>
      <c r="AC414" s="135"/>
      <c r="AD414" s="135"/>
      <c r="AH414" s="135"/>
      <c r="AI414" s="135"/>
    </row>
    <row r="415" spans="1:35" ht="51">
      <c r="A415" s="205">
        <v>411</v>
      </c>
      <c r="B415" s="206" t="s">
        <v>2792</v>
      </c>
      <c r="C415" s="207" t="str">
        <f xml:space="preserve"> _xlfn.CONCAT(小韻資料表[[#This Row],[聲母拼音碼]],小韻資料表[[#This Row],[韻母拼音碼]],小韻資料表[[#This Row],[調號]])</f>
        <v>pin1</v>
      </c>
      <c r="D415" s="206" t="s">
        <v>2793</v>
      </c>
      <c r="E415" s="208" t="s">
        <v>571</v>
      </c>
      <c r="F415" s="205">
        <v>11</v>
      </c>
      <c r="G415" s="209" t="s">
        <v>2794</v>
      </c>
      <c r="H415" s="205">
        <f xml:space="preserve"> LEN(小韻資料表[[#This Row],[小韻字集]])</f>
        <v>12</v>
      </c>
      <c r="I415" s="205" cm="1">
        <f t="array" ref="I415" xml:space="preserve"> MATCH(TRUE, ISNUMBER( SEARCH( LEFT(小韻資料表[[#This Row],[切語]],1), 切語上字資料表[切語上字]) ), 0)</f>
        <v>13</v>
      </c>
      <c r="J415" s="210" t="str" cm="1">
        <f t="array" ref="J415" xml:space="preserve"> INDEX(切語上字資料表[聲母], 小韻資料表[[#This Row],[上字表識別號]])</f>
        <v>幫</v>
      </c>
      <c r="K415" s="210" t="str" cm="1">
        <f t="array" ref="K415" xml:space="preserve"> INDEX(切語上字資料表[聲母拼音碼], 小韻資料表[[#This Row],[上字表識別號]])</f>
        <v>p</v>
      </c>
      <c r="L415" s="210" t="str" cm="1">
        <f t="array" ref="L415" xml:space="preserve"> INDEX(切語上字資料表[清濁], 小韻資料表[[#This Row],[上字表識別號]])</f>
        <v>全清</v>
      </c>
      <c r="M415" s="223" t="str" cm="1">
        <f t="array" ref="M415" xml:space="preserve"> INDEX(切語上字資料表[發送收], 小韻資料表[[#This Row],[上字表識別號]])</f>
        <v>發聲</v>
      </c>
      <c r="N415" s="205" cm="1">
        <f t="array" ref="N415" xml:space="preserve"> MATCH(TRUE, ISNUMBER( SEARCH( RIGHT(小韻資料表[[#This Row],[切語]],1), 切語下字資料表[切語下字]) ), 0)</f>
        <v>121</v>
      </c>
      <c r="O415" s="207" t="str" cm="1">
        <f t="array" ref="O415" xml:space="preserve"> INDEX(切語下字資料表[韻母], 小韻資料表[[#This Row],[下字表識別號]])</f>
        <v>眞開3</v>
      </c>
      <c r="P415" s="207" t="str" cm="1">
        <f t="array" ref="P415" xml:space="preserve"> INDEX(切語下字資料表[韻母拼音碼], 小韻資料表[[#This Row],[下字表識別號]])</f>
        <v>in</v>
      </c>
      <c r="Q415" s="210" t="str" cm="1">
        <f t="array" ref="Q415" xml:space="preserve"> INDEX(設定表!$C$19:$C$23, INT( LEFT(小韻資料表[[#This Row],[目次編碼]],1) ))</f>
        <v>平</v>
      </c>
      <c r="R415" s="210">
        <f xml:space="preserve">  INDEX(設定表!$C$8:$C$15, MATCH( (RIGHT(小韻資料表[[#This Row],[清濁]]) &amp; 小韻資料表[[#This Row],[調]]), 設定表!$B$8:$B$15, 0))</f>
        <v>1</v>
      </c>
      <c r="S415" s="205" t="s">
        <v>2795</v>
      </c>
      <c r="T415" s="205" t="s">
        <v>309</v>
      </c>
      <c r="U415" s="226" t="s">
        <v>2796</v>
      </c>
      <c r="V415" s="146" t="s">
        <v>309</v>
      </c>
      <c r="X415" s="135"/>
      <c r="Y415" s="135"/>
      <c r="AA415" s="135"/>
      <c r="AB415" s="134"/>
      <c r="AC415" s="135"/>
      <c r="AD415" s="135"/>
      <c r="AH415" s="135"/>
      <c r="AI415" s="135"/>
    </row>
    <row r="416" spans="1:35" ht="63">
      <c r="A416" s="205">
        <v>412</v>
      </c>
      <c r="B416" s="206" t="s">
        <v>2797</v>
      </c>
      <c r="C416" s="207" t="str">
        <f xml:space="preserve"> _xlfn.CONCAT(小韻資料表[[#This Row],[聲母拼音碼]],小韻資料表[[#This Row],[韻母拼音碼]],小韻資料表[[#This Row],[調號]])</f>
        <v>lin5</v>
      </c>
      <c r="D416" s="206" t="s">
        <v>2798</v>
      </c>
      <c r="E416" s="208" t="s">
        <v>571</v>
      </c>
      <c r="F416" s="205">
        <v>12</v>
      </c>
      <c r="G416" s="209" t="s">
        <v>2799</v>
      </c>
      <c r="H416" s="205">
        <f xml:space="preserve"> LEN(小韻資料表[[#This Row],[小韻字集]])</f>
        <v>25</v>
      </c>
      <c r="I416" s="205" cm="1">
        <f t="array" ref="I416" xml:space="preserve"> MATCH(TRUE, ISNUMBER( SEARCH( LEFT(小韻資料表[[#This Row],[切語]],1), 切語上字資料表[切語上字]) ), 0)</f>
        <v>40</v>
      </c>
      <c r="J416" s="210" t="str" cm="1">
        <f t="array" ref="J416" xml:space="preserve"> INDEX(切語上字資料表[聲母], 小韻資料表[[#This Row],[上字表識別號]])</f>
        <v>來</v>
      </c>
      <c r="K416" s="210" t="str" cm="1">
        <f t="array" ref="K416" xml:space="preserve"> INDEX(切語上字資料表[聲母拼音碼], 小韻資料表[[#This Row],[上字表識別號]])</f>
        <v>l</v>
      </c>
      <c r="L416" s="210" t="str" cm="1">
        <f t="array" ref="L416" xml:space="preserve"> INDEX(切語上字資料表[清濁], 小韻資料表[[#This Row],[上字表識別號]])</f>
        <v>次濁</v>
      </c>
      <c r="M416" s="223" t="str" cm="1">
        <f t="array" ref="M416" xml:space="preserve"> INDEX(切語上字資料表[發送收], 小韻資料表[[#This Row],[上字表識別號]])</f>
        <v>收聲</v>
      </c>
      <c r="N416" s="205" cm="1">
        <f t="array" ref="N416" xml:space="preserve"> MATCH(TRUE, ISNUMBER( SEARCH( RIGHT(小韻資料表[[#This Row],[切語]],1), 切語下字資料表[切語下字]) ), 0)</f>
        <v>121</v>
      </c>
      <c r="O416" s="207" t="str" cm="1">
        <f t="array" ref="O416" xml:space="preserve"> INDEX(切語下字資料表[韻母], 小韻資料表[[#This Row],[下字表識別號]])</f>
        <v>眞開3</v>
      </c>
      <c r="P416" s="207" t="str" cm="1">
        <f t="array" ref="P416" xml:space="preserve"> INDEX(切語下字資料表[韻母拼音碼], 小韻資料表[[#This Row],[下字表識別號]])</f>
        <v>in</v>
      </c>
      <c r="Q416" s="210" t="str" cm="1">
        <f t="array" ref="Q416" xml:space="preserve"> INDEX(設定表!$C$19:$C$23, INT( LEFT(小韻資料表[[#This Row],[目次編碼]],1) ))</f>
        <v>平</v>
      </c>
      <c r="R416" s="210">
        <f xml:space="preserve">  INDEX(設定表!$C$8:$C$15, MATCH( (RIGHT(小韻資料表[[#This Row],[清濁]]) &amp; 小韻資料表[[#This Row],[調]]), 設定表!$B$8:$B$15, 0))</f>
        <v>5</v>
      </c>
      <c r="S416" s="205" t="s">
        <v>309</v>
      </c>
      <c r="T416" s="205" t="s">
        <v>309</v>
      </c>
      <c r="U416" s="226" t="s">
        <v>2800</v>
      </c>
      <c r="V416" s="147" t="s">
        <v>309</v>
      </c>
      <c r="X416" s="135"/>
      <c r="Y416" s="135"/>
      <c r="AA416" s="135"/>
      <c r="AB416" s="134"/>
      <c r="AC416" s="135"/>
      <c r="AD416" s="135"/>
      <c r="AH416" s="135"/>
      <c r="AI416" s="135"/>
    </row>
    <row r="417" spans="1:35" ht="31.5">
      <c r="A417" s="205">
        <v>413</v>
      </c>
      <c r="B417" s="206" t="s">
        <v>2801</v>
      </c>
      <c r="C417" s="207" t="str">
        <f xml:space="preserve"> _xlfn.CONCAT(小韻資料表[[#This Row],[聲母拼音碼]],小韻資料表[[#This Row],[韻母拼音碼]],小韻資料表[[#This Row],[調號]])</f>
        <v>khin5</v>
      </c>
      <c r="D417" s="206" t="s">
        <v>2802</v>
      </c>
      <c r="E417" s="208" t="s">
        <v>571</v>
      </c>
      <c r="F417" s="205">
        <v>13</v>
      </c>
      <c r="G417" s="209" t="s">
        <v>2803</v>
      </c>
      <c r="H417" s="205">
        <f xml:space="preserve"> LEN(小韻資料表[[#This Row],[小韻字集]])</f>
        <v>6</v>
      </c>
      <c r="I417" s="205" cm="1">
        <f t="array" ref="I417" xml:space="preserve"> MATCH(TRUE, ISNUMBER( SEARCH( LEFT(小韻資料表[[#This Row],[切語]],1), 切語上字資料表[切語上字]) ), 0)</f>
        <v>3</v>
      </c>
      <c r="J417" s="210" t="str" cm="1">
        <f t="array" ref="J417" xml:space="preserve"> INDEX(切語上字資料表[聲母], 小韻資料表[[#This Row],[上字表識別號]])</f>
        <v>群</v>
      </c>
      <c r="K417" s="210" t="str" cm="1">
        <f t="array" ref="K417" xml:space="preserve"> INDEX(切語上字資料表[聲母拼音碼], 小韻資料表[[#This Row],[上字表識別號]])</f>
        <v>kh</v>
      </c>
      <c r="L417" s="210" t="str" cm="1">
        <f t="array" ref="L417" xml:space="preserve"> INDEX(切語上字資料表[清濁], 小韻資料表[[#This Row],[上字表識別號]])</f>
        <v>全濁</v>
      </c>
      <c r="M417" s="223" cm="1">
        <f t="array" ref="M417" xml:space="preserve"> INDEX(切語上字資料表[發送收], 小韻資料表[[#This Row],[上字表識別號]])</f>
        <v>0</v>
      </c>
      <c r="N417" s="205" cm="1">
        <f t="array" ref="N417" xml:space="preserve"> MATCH(TRUE, ISNUMBER( SEARCH( RIGHT(小韻資料表[[#This Row],[切語]],1), 切語下字資料表[切語下字]) ), 0)</f>
        <v>121</v>
      </c>
      <c r="O417" s="207" t="str" cm="1">
        <f t="array" ref="O417" xml:space="preserve"> INDEX(切語下字資料表[韻母], 小韻資料表[[#This Row],[下字表識別號]])</f>
        <v>眞開3</v>
      </c>
      <c r="P417" s="207" t="str" cm="1">
        <f t="array" ref="P417" xml:space="preserve"> INDEX(切語下字資料表[韻母拼音碼], 小韻資料表[[#This Row],[下字表識別號]])</f>
        <v>in</v>
      </c>
      <c r="Q417" s="210" t="str" cm="1">
        <f t="array" ref="Q417" xml:space="preserve"> INDEX(設定表!$C$19:$C$23, INT( LEFT(小韻資料表[[#This Row],[目次編碼]],1) ))</f>
        <v>平</v>
      </c>
      <c r="R417" s="210">
        <f xml:space="preserve">  INDEX(設定表!$C$8:$C$15, MATCH( (RIGHT(小韻資料表[[#This Row],[清濁]]) &amp; 小韻資料表[[#This Row],[調]]), 設定表!$B$8:$B$15, 0))</f>
        <v>5</v>
      </c>
      <c r="S417" s="205" t="s">
        <v>309</v>
      </c>
      <c r="T417" s="205" t="s">
        <v>309</v>
      </c>
      <c r="U417" s="226" t="s">
        <v>309</v>
      </c>
      <c r="V417" s="146" t="s">
        <v>309</v>
      </c>
      <c r="X417" s="135"/>
      <c r="Y417" s="135"/>
      <c r="AA417" s="135"/>
      <c r="AB417" s="134"/>
      <c r="AC417" s="135"/>
      <c r="AD417" s="135"/>
      <c r="AH417" s="135"/>
      <c r="AI417" s="135"/>
    </row>
    <row r="418" spans="1:35" ht="31.5">
      <c r="A418" s="205">
        <v>414</v>
      </c>
      <c r="B418" s="206" t="s">
        <v>2804</v>
      </c>
      <c r="C418" s="207" t="str">
        <f xml:space="preserve"> _xlfn.CONCAT(小韻資料表[[#This Row],[聲母拼音碼]],小韻資料表[[#This Row],[韻母拼音碼]],小韻資料表[[#This Row],[調號]])</f>
        <v>tin1</v>
      </c>
      <c r="D418" s="206" t="s">
        <v>2805</v>
      </c>
      <c r="E418" s="208" t="s">
        <v>571</v>
      </c>
      <c r="F418" s="205">
        <v>14</v>
      </c>
      <c r="G418" s="209" t="s">
        <v>2806</v>
      </c>
      <c r="H418" s="205">
        <f xml:space="preserve"> LEN(小韻資料表[[#This Row],[小韻字集]])</f>
        <v>3</v>
      </c>
      <c r="I418" s="205" cm="1">
        <f t="array" ref="I418" xml:space="preserve"> MATCH(TRUE, ISNUMBER( SEARCH( LEFT(小韻資料表[[#This Row],[切語]],1), 切語上字資料表[切語上字]) ), 0)</f>
        <v>9</v>
      </c>
      <c r="J418" s="210" t="str" cm="1">
        <f t="array" ref="J418" xml:space="preserve"> INDEX(切語上字資料表[聲母], 小韻資料表[[#This Row],[上字表識別號]])</f>
        <v>知</v>
      </c>
      <c r="K418" s="210" t="str" cm="1">
        <f t="array" ref="K418" xml:space="preserve"> INDEX(切語上字資料表[聲母拼音碼], 小韻資料表[[#This Row],[上字表識別號]])</f>
        <v>t</v>
      </c>
      <c r="L418" s="210" t="str" cm="1">
        <f t="array" ref="L418" xml:space="preserve"> INDEX(切語上字資料表[清濁], 小韻資料表[[#This Row],[上字表識別號]])</f>
        <v>全清</v>
      </c>
      <c r="M418" s="223" t="str" cm="1">
        <f t="array" ref="M418" xml:space="preserve"> INDEX(切語上字資料表[發送收], 小韻資料表[[#This Row],[上字表識別號]])</f>
        <v>發聲</v>
      </c>
      <c r="N418" s="205" cm="1">
        <f t="array" ref="N418" xml:space="preserve"> MATCH(TRUE, ISNUMBER( SEARCH( RIGHT(小韻資料表[[#This Row],[切語]],1), 切語下字資料表[切語下字]) ), 0)</f>
        <v>121</v>
      </c>
      <c r="O418" s="207" t="str" cm="1">
        <f t="array" ref="O418" xml:space="preserve"> INDEX(切語下字資料表[韻母], 小韻資料表[[#This Row],[下字表識別號]])</f>
        <v>眞開3</v>
      </c>
      <c r="P418" s="207" t="str" cm="1">
        <f t="array" ref="P418" xml:space="preserve"> INDEX(切語下字資料表[韻母拼音碼], 小韻資料表[[#This Row],[下字表識別號]])</f>
        <v>in</v>
      </c>
      <c r="Q418" s="210" t="str" cm="1">
        <f t="array" ref="Q418" xml:space="preserve"> INDEX(設定表!$C$19:$C$23, INT( LEFT(小韻資料表[[#This Row],[目次編碼]],1) ))</f>
        <v>平</v>
      </c>
      <c r="R418" s="210">
        <f xml:space="preserve">  INDEX(設定表!$C$8:$C$15, MATCH( (RIGHT(小韻資料表[[#This Row],[清濁]]) &amp; 小韻資料表[[#This Row],[調]]), 設定表!$B$8:$B$15, 0))</f>
        <v>1</v>
      </c>
      <c r="S418" s="205" t="s">
        <v>309</v>
      </c>
      <c r="T418" s="205" t="s">
        <v>309</v>
      </c>
      <c r="U418" s="226" t="s">
        <v>309</v>
      </c>
      <c r="V418" s="147" t="s">
        <v>309</v>
      </c>
      <c r="X418" s="135"/>
      <c r="Y418" s="135"/>
      <c r="AA418" s="135"/>
      <c r="AB418" s="134"/>
      <c r="AC418" s="135"/>
      <c r="AD418" s="135"/>
      <c r="AH418" s="135"/>
      <c r="AI418" s="135"/>
    </row>
    <row r="419" spans="1:35" ht="31.5">
      <c r="A419" s="205">
        <v>415</v>
      </c>
      <c r="B419" s="206" t="s">
        <v>2807</v>
      </c>
      <c r="C419" s="207" t="str">
        <f xml:space="preserve"> _xlfn.CONCAT(小韻資料表[[#This Row],[聲母拼音碼]],小韻資料表[[#This Row],[韻母拼音碼]],小韻資料表[[#This Row],[調號]])</f>
        <v>tin5</v>
      </c>
      <c r="D419" s="206" t="s">
        <v>2808</v>
      </c>
      <c r="E419" s="208" t="s">
        <v>571</v>
      </c>
      <c r="F419" s="205">
        <v>15</v>
      </c>
      <c r="G419" s="209" t="s">
        <v>2809</v>
      </c>
      <c r="H419" s="205">
        <f xml:space="preserve"> LEN(小韻資料表[[#This Row],[小韻字集]])</f>
        <v>5</v>
      </c>
      <c r="I419" s="205" cm="1">
        <f t="array" ref="I419" xml:space="preserve"> MATCH(TRUE, ISNUMBER( SEARCH( LEFT(小韻資料表[[#This Row],[切語]],1), 切語上字資料表[切語上字]) ), 0)</f>
        <v>11</v>
      </c>
      <c r="J419" s="210" t="str" cm="1">
        <f t="array" ref="J419" xml:space="preserve"> INDEX(切語上字資料表[聲母], 小韻資料表[[#This Row],[上字表識別號]])</f>
        <v>澄</v>
      </c>
      <c r="K419" s="210" t="str" cm="1">
        <f t="array" ref="K419" xml:space="preserve"> INDEX(切語上字資料表[聲母拼音碼], 小韻資料表[[#This Row],[上字表識別號]])</f>
        <v>t</v>
      </c>
      <c r="L419" s="210" t="str" cm="1">
        <f t="array" ref="L419" xml:space="preserve"> INDEX(切語上字資料表[清濁], 小韻資料表[[#This Row],[上字表識別號]])</f>
        <v>全濁</v>
      </c>
      <c r="M419" s="223" cm="1">
        <f t="array" ref="M419" xml:space="preserve"> INDEX(切語上字資料表[發送收], 小韻資料表[[#This Row],[上字表識別號]])</f>
        <v>0</v>
      </c>
      <c r="N419" s="205" cm="1">
        <f t="array" ref="N419" xml:space="preserve"> MATCH(TRUE, ISNUMBER( SEARCH( RIGHT(小韻資料表[[#This Row],[切語]],1), 切語下字資料表[切語下字]) ), 0)</f>
        <v>121</v>
      </c>
      <c r="O419" s="207" t="str" cm="1">
        <f t="array" ref="O419" xml:space="preserve"> INDEX(切語下字資料表[韻母], 小韻資料表[[#This Row],[下字表識別號]])</f>
        <v>眞開3</v>
      </c>
      <c r="P419" s="207" t="str" cm="1">
        <f t="array" ref="P419" xml:space="preserve"> INDEX(切語下字資料表[韻母拼音碼], 小韻資料表[[#This Row],[下字表識別號]])</f>
        <v>in</v>
      </c>
      <c r="Q419" s="210" t="str" cm="1">
        <f t="array" ref="Q419" xml:space="preserve"> INDEX(設定表!$C$19:$C$23, INT( LEFT(小韻資料表[[#This Row],[目次編碼]],1) ))</f>
        <v>平</v>
      </c>
      <c r="R419" s="210">
        <f xml:space="preserve">  INDEX(設定表!$C$8:$C$15, MATCH( (RIGHT(小韻資料表[[#This Row],[清濁]]) &amp; 小韻資料表[[#This Row],[調]]), 設定表!$B$8:$B$15, 0))</f>
        <v>5</v>
      </c>
      <c r="S419" s="205" t="s">
        <v>309</v>
      </c>
      <c r="T419" s="205" t="s">
        <v>309</v>
      </c>
      <c r="U419" s="226" t="s">
        <v>309</v>
      </c>
      <c r="V419" s="146" t="s">
        <v>309</v>
      </c>
      <c r="X419" s="135"/>
      <c r="Y419" s="135"/>
      <c r="AA419" s="135"/>
      <c r="AB419" s="134"/>
      <c r="AC419" s="135"/>
      <c r="AD419" s="135"/>
      <c r="AH419" s="135"/>
      <c r="AI419" s="135"/>
    </row>
    <row r="420" spans="1:35" ht="31.5">
      <c r="A420" s="205">
        <v>416</v>
      </c>
      <c r="B420" s="206" t="s">
        <v>2810</v>
      </c>
      <c r="C420" s="207" t="str">
        <f xml:space="preserve"> _xlfn.CONCAT(小韻資料表[[#This Row],[聲母拼音碼]],小韻資料表[[#This Row],[韻母拼音碼]],小韻資料表[[#This Row],[調號]])</f>
        <v>cin1</v>
      </c>
      <c r="D420" s="206" t="s">
        <v>2811</v>
      </c>
      <c r="E420" s="208" t="s">
        <v>571</v>
      </c>
      <c r="F420" s="205">
        <v>16</v>
      </c>
      <c r="G420" s="209" t="s">
        <v>2812</v>
      </c>
      <c r="H420" s="205">
        <f xml:space="preserve"> LEN(小韻資料表[[#This Row],[小韻字集]])</f>
        <v>7</v>
      </c>
      <c r="I420" s="205" cm="1">
        <f t="array" ref="I420" xml:space="preserve"> MATCH(TRUE, ISNUMBER( SEARCH( LEFT(小韻資料表[[#This Row],[切語]],1), 切語上字資料表[切語上字]) ), 0)</f>
        <v>21</v>
      </c>
      <c r="J420" s="210" t="str" cm="1">
        <f t="array" ref="J420" xml:space="preserve"> INDEX(切語上字資料表[聲母], 小韻資料表[[#This Row],[上字表識別號]])</f>
        <v>精</v>
      </c>
      <c r="K420" s="210" t="str" cm="1">
        <f t="array" ref="K420" xml:space="preserve"> INDEX(切語上字資料表[聲母拼音碼], 小韻資料表[[#This Row],[上字表識別號]])</f>
        <v>c</v>
      </c>
      <c r="L420" s="210" t="str" cm="1">
        <f t="array" ref="L420" xml:space="preserve"> INDEX(切語上字資料表[清濁], 小韻資料表[[#This Row],[上字表識別號]])</f>
        <v>全清</v>
      </c>
      <c r="M420" s="223" t="str" cm="1">
        <f t="array" ref="M420" xml:space="preserve"> INDEX(切語上字資料表[發送收], 小韻資料表[[#This Row],[上字表識別號]])</f>
        <v>發聲</v>
      </c>
      <c r="N420" s="205" cm="1">
        <f t="array" ref="N420" xml:space="preserve"> MATCH(TRUE, ISNUMBER( SEARCH( RIGHT(小韻資料表[[#This Row],[切語]],1), 切語下字資料表[切語下字]) ), 0)</f>
        <v>121</v>
      </c>
      <c r="O420" s="207" t="str" cm="1">
        <f t="array" ref="O420" xml:space="preserve"> INDEX(切語下字資料表[韻母], 小韻資料表[[#This Row],[下字表識別號]])</f>
        <v>眞開3</v>
      </c>
      <c r="P420" s="207" t="str" cm="1">
        <f t="array" ref="P420" xml:space="preserve"> INDEX(切語下字資料表[韻母拼音碼], 小韻資料表[[#This Row],[下字表識別號]])</f>
        <v>in</v>
      </c>
      <c r="Q420" s="210" t="str" cm="1">
        <f t="array" ref="Q420" xml:space="preserve"> INDEX(設定表!$C$19:$C$23, INT( LEFT(小韻資料表[[#This Row],[目次編碼]],1) ))</f>
        <v>平</v>
      </c>
      <c r="R420" s="210">
        <f xml:space="preserve">  INDEX(設定表!$C$8:$C$15, MATCH( (RIGHT(小韻資料表[[#This Row],[清濁]]) &amp; 小韻資料表[[#This Row],[調]]), 設定表!$B$8:$B$15, 0))</f>
        <v>1</v>
      </c>
      <c r="S420" s="205" t="s">
        <v>2813</v>
      </c>
      <c r="T420" s="205" t="s">
        <v>309</v>
      </c>
      <c r="U420" s="226" t="s">
        <v>309</v>
      </c>
      <c r="V420" s="147" t="s">
        <v>309</v>
      </c>
      <c r="X420" s="135"/>
      <c r="Y420" s="135"/>
      <c r="AA420" s="135"/>
      <c r="AB420" s="134"/>
      <c r="AC420" s="135"/>
      <c r="AD420" s="135"/>
      <c r="AH420" s="135"/>
      <c r="AI420" s="135"/>
    </row>
    <row r="421" spans="1:35" ht="31.5">
      <c r="A421" s="205">
        <v>417</v>
      </c>
      <c r="B421" s="206" t="s">
        <v>13115</v>
      </c>
      <c r="C421" s="207" t="str">
        <f xml:space="preserve"> _xlfn.CONCAT(小韻資料表[[#This Row],[聲母拼音碼]],小韻資料表[[#This Row],[韻母拼音碼]],小韻資料表[[#This Row],[調號]])</f>
        <v>chin1</v>
      </c>
      <c r="D421" s="206" t="s">
        <v>2814</v>
      </c>
      <c r="E421" s="208" t="s">
        <v>571</v>
      </c>
      <c r="F421" s="205">
        <v>17</v>
      </c>
      <c r="G421" s="209" t="s">
        <v>2815</v>
      </c>
      <c r="H421" s="205">
        <f xml:space="preserve"> LEN(小韻資料表[[#This Row],[小韻字集]])</f>
        <v>7</v>
      </c>
      <c r="I421" s="205" cm="1">
        <f t="array" ref="I421" xml:space="preserve"> MATCH(TRUE, ISNUMBER( SEARCH( LEFT(小韻資料表[[#This Row],[切語]],1), 切語上字資料表[切語上字]) ), 0)</f>
        <v>31</v>
      </c>
      <c r="J421" s="210" t="str" cm="1">
        <f t="array" ref="J421" xml:space="preserve"> INDEX(切語上字資料表[聲母], 小韻資料表[[#This Row],[上字表識別號]])</f>
        <v>穿</v>
      </c>
      <c r="K421" s="210" t="str" cm="1">
        <f t="array" ref="K421" xml:space="preserve"> INDEX(切語上字資料表[聲母拼音碼], 小韻資料表[[#This Row],[上字表識別號]])</f>
        <v>ch</v>
      </c>
      <c r="L421" s="210" t="str" cm="1">
        <f t="array" ref="L421" xml:space="preserve"> INDEX(切語上字資料表[清濁], 小韻資料表[[#This Row],[上字表識別號]])</f>
        <v>次清</v>
      </c>
      <c r="M421" s="223" t="str" cm="1">
        <f t="array" ref="M421" xml:space="preserve"> INDEX(切語上字資料表[發送收], 小韻資料表[[#This Row],[上字表識別號]])</f>
        <v>送氣</v>
      </c>
      <c r="N421" s="205" cm="1">
        <f t="array" ref="N421" xml:space="preserve"> MATCH(TRUE, ISNUMBER( SEARCH( RIGHT(小韻資料表[[#This Row],[切語]],1), 切語下字資料表[切語下字]) ), 0)</f>
        <v>121</v>
      </c>
      <c r="O421" s="207" t="str" cm="1">
        <f t="array" ref="O421" xml:space="preserve"> INDEX(切語下字資料表[韻母], 小韻資料表[[#This Row],[下字表識別號]])</f>
        <v>眞開3</v>
      </c>
      <c r="P421" s="207" t="str" cm="1">
        <f t="array" ref="P421" xml:space="preserve"> INDEX(切語下字資料表[韻母拼音碼], 小韻資料表[[#This Row],[下字表識別號]])</f>
        <v>in</v>
      </c>
      <c r="Q421" s="210" t="str" cm="1">
        <f t="array" ref="Q421" xml:space="preserve"> INDEX(設定表!$C$19:$C$23, INT( LEFT(小韻資料表[[#This Row],[目次編碼]],1) ))</f>
        <v>平</v>
      </c>
      <c r="R421" s="210">
        <f xml:space="preserve">  INDEX(設定表!$C$8:$C$15, MATCH( (RIGHT(小韻資料表[[#This Row],[清濁]]) &amp; 小韻資料表[[#This Row],[調]]), 設定表!$B$8:$B$15, 0))</f>
        <v>1</v>
      </c>
      <c r="S421" s="205" t="s">
        <v>309</v>
      </c>
      <c r="T421" s="205" t="s">
        <v>309</v>
      </c>
      <c r="U421" s="226" t="s">
        <v>309</v>
      </c>
      <c r="V421" s="146" t="s">
        <v>309</v>
      </c>
      <c r="X421" s="135"/>
      <c r="Y421" s="135"/>
      <c r="AA421" s="135"/>
      <c r="AB421" s="134"/>
      <c r="AC421" s="135"/>
      <c r="AD421" s="135"/>
      <c r="AH421" s="135"/>
      <c r="AI421" s="135"/>
    </row>
    <row r="422" spans="1:35" ht="31.5">
      <c r="A422" s="205">
        <v>418</v>
      </c>
      <c r="B422" s="206" t="s">
        <v>2816</v>
      </c>
      <c r="C422" s="207" t="str">
        <f xml:space="preserve"> _xlfn.CONCAT(小韻資料表[[#This Row],[聲母拼音碼]],小韻資料表[[#This Row],[韻母拼音碼]],小韻資料表[[#This Row],[調號]])</f>
        <v>cin5</v>
      </c>
      <c r="D422" s="206" t="s">
        <v>2817</v>
      </c>
      <c r="E422" s="208" t="s">
        <v>571</v>
      </c>
      <c r="F422" s="205">
        <v>18</v>
      </c>
      <c r="G422" s="209" t="s">
        <v>2818</v>
      </c>
      <c r="H422" s="205">
        <f xml:space="preserve"> LEN(小韻資料表[[#This Row],[小韻字集]])</f>
        <v>4</v>
      </c>
      <c r="I422" s="205" cm="1">
        <f t="array" ref="I422" xml:space="preserve"> MATCH(TRUE, ISNUMBER( SEARCH( LEFT(小韻資料表[[#This Row],[切語]],1), 切語上字資料表[切語上字]) ), 0)</f>
        <v>23</v>
      </c>
      <c r="J422" s="210" t="str" cm="1">
        <f t="array" ref="J422" xml:space="preserve"> INDEX(切語上字資料表[聲母], 小韻資料表[[#This Row],[上字表識別號]])</f>
        <v>從</v>
      </c>
      <c r="K422" s="210" t="str" cm="1">
        <f t="array" ref="K422" xml:space="preserve"> INDEX(切語上字資料表[聲母拼音碼], 小韻資料表[[#This Row],[上字表識別號]])</f>
        <v>c</v>
      </c>
      <c r="L422" s="210" t="str" cm="1">
        <f t="array" ref="L422" xml:space="preserve"> INDEX(切語上字資料表[清濁], 小韻資料表[[#This Row],[上字表識別號]])</f>
        <v>全濁</v>
      </c>
      <c r="M422" s="223" cm="1">
        <f t="array" ref="M422" xml:space="preserve"> INDEX(切語上字資料表[發送收], 小韻資料表[[#This Row],[上字表識別號]])</f>
        <v>0</v>
      </c>
      <c r="N422" s="205" cm="1">
        <f t="array" ref="N422" xml:space="preserve"> MATCH(TRUE, ISNUMBER( SEARCH( RIGHT(小韻資料表[[#This Row],[切語]],1), 切語下字資料表[切語下字]) ), 0)</f>
        <v>121</v>
      </c>
      <c r="O422" s="207" t="str" cm="1">
        <f t="array" ref="O422" xml:space="preserve"> INDEX(切語下字資料表[韻母], 小韻資料表[[#This Row],[下字表識別號]])</f>
        <v>眞開3</v>
      </c>
      <c r="P422" s="207" t="str" cm="1">
        <f t="array" ref="P422" xml:space="preserve"> INDEX(切語下字資料表[韻母拼音碼], 小韻資料表[[#This Row],[下字表識別號]])</f>
        <v>in</v>
      </c>
      <c r="Q422" s="210" t="str" cm="1">
        <f t="array" ref="Q422" xml:space="preserve"> INDEX(設定表!$C$19:$C$23, INT( LEFT(小韻資料表[[#This Row],[目次編碼]],1) ))</f>
        <v>平</v>
      </c>
      <c r="R422" s="210">
        <f xml:space="preserve">  INDEX(設定表!$C$8:$C$15, MATCH( (RIGHT(小韻資料表[[#This Row],[清濁]]) &amp; 小韻資料表[[#This Row],[調]]), 設定表!$B$8:$B$15, 0))</f>
        <v>5</v>
      </c>
      <c r="S422" s="205" t="s">
        <v>309</v>
      </c>
      <c r="T422" s="205" t="s">
        <v>309</v>
      </c>
      <c r="U422" s="226" t="s">
        <v>309</v>
      </c>
      <c r="V422" s="147" t="s">
        <v>309</v>
      </c>
      <c r="X422" s="135"/>
      <c r="Y422" s="135"/>
      <c r="AA422" s="135"/>
      <c r="AB422" s="134"/>
      <c r="AC422" s="135"/>
      <c r="AD422" s="135"/>
      <c r="AH422" s="135"/>
      <c r="AI422" s="135"/>
    </row>
    <row r="423" spans="1:35" ht="31.5">
      <c r="A423" s="205">
        <v>419</v>
      </c>
      <c r="B423" s="206" t="s">
        <v>2819</v>
      </c>
      <c r="C423" s="207" t="str">
        <f xml:space="preserve"> _xlfn.CONCAT(小韻資料表[[#This Row],[聲母拼音碼]],小韻資料表[[#This Row],[韻母拼音碼]],小韻資料表[[#This Row],[調號]])</f>
        <v>Øin5</v>
      </c>
      <c r="D423" s="206" t="s">
        <v>2820</v>
      </c>
      <c r="E423" s="208" t="s">
        <v>571</v>
      </c>
      <c r="F423" s="205">
        <v>19</v>
      </c>
      <c r="G423" s="209" t="s">
        <v>2821</v>
      </c>
      <c r="H423" s="205">
        <f xml:space="preserve"> LEN(小韻資料表[[#This Row],[小韻字集]])</f>
        <v>8</v>
      </c>
      <c r="I423" s="205" cm="1">
        <f t="array" ref="I423" xml:space="preserve"> MATCH(TRUE, ISNUMBER( SEARCH( LEFT(小韻資料表[[#This Row],[切語]],1), 切語上字資料表[切語上字]) ), 0)</f>
        <v>39</v>
      </c>
      <c r="J423" s="210" t="str" cm="1">
        <f t="array" ref="J423" xml:space="preserve"> INDEX(切語上字資料表[聲母], 小韻資料表[[#This Row],[上字表識別號]])</f>
        <v>喻</v>
      </c>
      <c r="K423" s="210" t="str" cm="1">
        <f t="array" ref="K423" xml:space="preserve"> INDEX(切語上字資料表[聲母拼音碼], 小韻資料表[[#This Row],[上字表識別號]])</f>
        <v>Ø</v>
      </c>
      <c r="L423" s="210" t="str" cm="1">
        <f t="array" ref="L423" xml:space="preserve"> INDEX(切語上字資料表[清濁], 小韻資料表[[#This Row],[上字表識別號]])</f>
        <v>次濁</v>
      </c>
      <c r="M423" s="223" t="str" cm="1">
        <f t="array" ref="M423" xml:space="preserve"> INDEX(切語上字資料表[發送收], 小韻資料表[[#This Row],[上字表識別號]])</f>
        <v>發聲</v>
      </c>
      <c r="N423" s="205" cm="1">
        <f t="array" ref="N423" xml:space="preserve"> MATCH(TRUE, ISNUMBER( SEARCH( RIGHT(小韻資料表[[#This Row],[切語]],1), 切語下字資料表[切語下字]) ), 0)</f>
        <v>121</v>
      </c>
      <c r="O423" s="207" t="str" cm="1">
        <f t="array" ref="O423" xml:space="preserve"> INDEX(切語下字資料表[韻母], 小韻資料表[[#This Row],[下字表識別號]])</f>
        <v>眞開3</v>
      </c>
      <c r="P423" s="207" t="str" cm="1">
        <f t="array" ref="P423" xml:space="preserve"> INDEX(切語下字資料表[韻母拼音碼], 小韻資料表[[#This Row],[下字表識別號]])</f>
        <v>in</v>
      </c>
      <c r="Q423" s="210" t="str" cm="1">
        <f t="array" ref="Q423" xml:space="preserve"> INDEX(設定表!$C$19:$C$23, INT( LEFT(小韻資料表[[#This Row],[目次編碼]],1) ))</f>
        <v>平</v>
      </c>
      <c r="R423" s="210">
        <f xml:space="preserve">  INDEX(設定表!$C$8:$C$15, MATCH( (RIGHT(小韻資料表[[#This Row],[清濁]]) &amp; 小韻資料表[[#This Row],[調]]), 設定表!$B$8:$B$15, 0))</f>
        <v>5</v>
      </c>
      <c r="S423" s="205" t="s">
        <v>309</v>
      </c>
      <c r="T423" s="205" t="s">
        <v>309</v>
      </c>
      <c r="U423" s="226" t="s">
        <v>309</v>
      </c>
      <c r="V423" s="146" t="s">
        <v>309</v>
      </c>
      <c r="X423" s="135"/>
      <c r="Y423" s="135"/>
      <c r="AA423" s="135"/>
      <c r="AB423" s="134"/>
      <c r="AC423" s="135"/>
      <c r="AD423" s="135"/>
      <c r="AH423" s="135"/>
      <c r="AI423" s="135"/>
    </row>
    <row r="424" spans="1:35" ht="31.5">
      <c r="A424" s="205">
        <v>420</v>
      </c>
      <c r="B424" s="206" t="s">
        <v>2822</v>
      </c>
      <c r="C424" s="207" t="str">
        <f xml:space="preserve"> _xlfn.CONCAT(小韻資料表[[#This Row],[聲母拼音碼]],小韻資料表[[#This Row],[韻母拼音碼]],小韻資料表[[#This Row],[調號]])</f>
        <v>nin5</v>
      </c>
      <c r="D424" s="206" t="s">
        <v>2823</v>
      </c>
      <c r="E424" s="208" t="s">
        <v>571</v>
      </c>
      <c r="F424" s="205">
        <v>20</v>
      </c>
      <c r="G424" s="209" t="s">
        <v>2823</v>
      </c>
      <c r="H424" s="205">
        <f xml:space="preserve"> LEN(小韻資料表[[#This Row],[小韻字集]])</f>
        <v>1</v>
      </c>
      <c r="I424" s="205" cm="1">
        <f t="array" ref="I424" xml:space="preserve"> MATCH(TRUE, ISNUMBER( SEARCH( LEFT(小韻資料表[[#This Row],[切語]],1), 切語上字資料表[切語上字]) ), 0)</f>
        <v>12</v>
      </c>
      <c r="J424" s="210" t="str" cm="1">
        <f t="array" ref="J424" xml:space="preserve"> INDEX(切語上字資料表[聲母], 小韻資料表[[#This Row],[上字表識別號]])</f>
        <v>娘</v>
      </c>
      <c r="K424" s="210" t="str" cm="1">
        <f t="array" ref="K424" xml:space="preserve"> INDEX(切語上字資料表[聲母拼音碼], 小韻資料表[[#This Row],[上字表識別號]])</f>
        <v>n</v>
      </c>
      <c r="L424" s="210" t="str" cm="1">
        <f t="array" ref="L424" xml:space="preserve"> INDEX(切語上字資料表[清濁], 小韻資料表[[#This Row],[上字表識別號]])</f>
        <v>次濁</v>
      </c>
      <c r="M424" s="223" t="str" cm="1">
        <f t="array" ref="M424" xml:space="preserve"> INDEX(切語上字資料表[發送收], 小韻資料表[[#This Row],[上字表識別號]])</f>
        <v>收聲</v>
      </c>
      <c r="N424" s="205" cm="1">
        <f t="array" ref="N424" xml:space="preserve"> MATCH(TRUE, ISNUMBER( SEARCH( RIGHT(小韻資料表[[#This Row],[切語]],1), 切語下字資料表[切語下字]) ), 0)</f>
        <v>121</v>
      </c>
      <c r="O424" s="207" t="str" cm="1">
        <f t="array" ref="O424" xml:space="preserve"> INDEX(切語下字資料表[韻母], 小韻資料表[[#This Row],[下字表識別號]])</f>
        <v>眞開3</v>
      </c>
      <c r="P424" s="207" t="str" cm="1">
        <f t="array" ref="P424" xml:space="preserve"> INDEX(切語下字資料表[韻母拼音碼], 小韻資料表[[#This Row],[下字表識別號]])</f>
        <v>in</v>
      </c>
      <c r="Q424" s="210" t="str" cm="1">
        <f t="array" ref="Q424" xml:space="preserve"> INDEX(設定表!$C$19:$C$23, INT( LEFT(小韻資料表[[#This Row],[目次編碼]],1) ))</f>
        <v>平</v>
      </c>
      <c r="R424" s="210">
        <f xml:space="preserve">  INDEX(設定表!$C$8:$C$15, MATCH( (RIGHT(小韻資料表[[#This Row],[清濁]]) &amp; 小韻資料表[[#This Row],[調]]), 設定表!$B$8:$B$15, 0))</f>
        <v>5</v>
      </c>
      <c r="S424" s="205" t="s">
        <v>309</v>
      </c>
      <c r="T424" s="205" t="s">
        <v>309</v>
      </c>
      <c r="U424" s="226" t="s">
        <v>309</v>
      </c>
      <c r="V424" s="147" t="s">
        <v>309</v>
      </c>
      <c r="X424" s="135"/>
      <c r="Y424" s="135"/>
      <c r="AA424" s="135"/>
      <c r="AB424" s="134"/>
      <c r="AC424" s="135"/>
      <c r="AD424" s="135"/>
      <c r="AH424" s="135"/>
      <c r="AI424" s="135"/>
    </row>
    <row r="425" spans="1:35" ht="31.5">
      <c r="A425" s="205">
        <v>421</v>
      </c>
      <c r="B425" s="206" t="s">
        <v>2824</v>
      </c>
      <c r="C425" s="207" t="str">
        <f xml:space="preserve"> _xlfn.CONCAT(小韻資料表[[#This Row],[聲母拼音碼]],小韻資料表[[#This Row],[韻母拼音碼]],小韻資料表[[#This Row],[調號]])</f>
        <v>phin1</v>
      </c>
      <c r="D425" s="206" t="s">
        <v>2825</v>
      </c>
      <c r="E425" s="208" t="s">
        <v>571</v>
      </c>
      <c r="F425" s="205">
        <v>21</v>
      </c>
      <c r="G425" s="209" t="s">
        <v>2826</v>
      </c>
      <c r="H425" s="205">
        <f xml:space="preserve"> LEN(小韻資料表[[#This Row],[小韻字集]])</f>
        <v>8</v>
      </c>
      <c r="I425" s="205" cm="1">
        <f t="array" ref="I425" xml:space="preserve"> MATCH(TRUE, ISNUMBER( SEARCH( LEFT(小韻資料表[[#This Row],[切語]],1), 切語上字資料表[切語上字]) ), 0)</f>
        <v>14</v>
      </c>
      <c r="J425" s="210" t="str" cm="1">
        <f t="array" ref="J425" xml:space="preserve"> INDEX(切語上字資料表[聲母], 小韻資料表[[#This Row],[上字表識別號]])</f>
        <v>滂</v>
      </c>
      <c r="K425" s="210" t="str" cm="1">
        <f t="array" ref="K425" xml:space="preserve"> INDEX(切語上字資料表[聲母拼音碼], 小韻資料表[[#This Row],[上字表識別號]])</f>
        <v>ph</v>
      </c>
      <c r="L425" s="210" t="str" cm="1">
        <f t="array" ref="L425" xml:space="preserve"> INDEX(切語上字資料表[清濁], 小韻資料表[[#This Row],[上字表識別號]])</f>
        <v>次清</v>
      </c>
      <c r="M425" s="223" t="str" cm="1">
        <f t="array" ref="M425" xml:space="preserve"> INDEX(切語上字資料表[發送收], 小韻資料表[[#This Row],[上字表識別號]])</f>
        <v>送氣</v>
      </c>
      <c r="N425" s="205" cm="1">
        <f t="array" ref="N425" xml:space="preserve"> MATCH(TRUE, ISNUMBER( SEARCH( RIGHT(小韻資料表[[#This Row],[切語]],1), 切語下字資料表[切語下字]) ), 0)</f>
        <v>121</v>
      </c>
      <c r="O425" s="207" t="str" cm="1">
        <f t="array" ref="O425" xml:space="preserve"> INDEX(切語下字資料表[韻母], 小韻資料表[[#This Row],[下字表識別號]])</f>
        <v>眞開3</v>
      </c>
      <c r="P425" s="207" t="str" cm="1">
        <f t="array" ref="P425" xml:space="preserve"> INDEX(切語下字資料表[韻母拼音碼], 小韻資料表[[#This Row],[下字表識別號]])</f>
        <v>in</v>
      </c>
      <c r="Q425" s="210" t="str" cm="1">
        <f t="array" ref="Q425" xml:space="preserve"> INDEX(設定表!$C$19:$C$23, INT( LEFT(小韻資料表[[#This Row],[目次編碼]],1) ))</f>
        <v>平</v>
      </c>
      <c r="R425" s="210">
        <f xml:space="preserve">  INDEX(設定表!$C$8:$C$15, MATCH( (RIGHT(小韻資料表[[#This Row],[清濁]]) &amp; 小韻資料表[[#This Row],[調]]), 設定表!$B$8:$B$15, 0))</f>
        <v>1</v>
      </c>
      <c r="S425" s="205" t="s">
        <v>309</v>
      </c>
      <c r="T425" s="205" t="s">
        <v>309</v>
      </c>
      <c r="U425" s="226" t="s">
        <v>309</v>
      </c>
      <c r="V425" s="146" t="s">
        <v>309</v>
      </c>
      <c r="X425" s="135"/>
      <c r="Y425" s="135"/>
      <c r="AA425" s="135"/>
      <c r="AB425" s="134"/>
      <c r="AC425" s="135"/>
      <c r="AD425" s="135"/>
      <c r="AH425" s="135"/>
      <c r="AI425" s="135"/>
    </row>
    <row r="426" spans="1:35" ht="31.5">
      <c r="A426" s="205">
        <v>422</v>
      </c>
      <c r="B426" s="206" t="s">
        <v>2827</v>
      </c>
      <c r="C426" s="207" t="str">
        <f xml:space="preserve"> _xlfn.CONCAT(小韻資料表[[#This Row],[聲母拼音碼]],小韻資料表[[#This Row],[韻母拼音碼]],小韻資料表[[#This Row],[調號]])</f>
        <v>hin5</v>
      </c>
      <c r="D426" s="206" t="s">
        <v>2828</v>
      </c>
      <c r="E426" s="208" t="s">
        <v>571</v>
      </c>
      <c r="F426" s="205">
        <v>22</v>
      </c>
      <c r="G426" s="209" t="s">
        <v>2829</v>
      </c>
      <c r="H426" s="205">
        <f xml:space="preserve"> LEN(小韻資料表[[#This Row],[小韻字集]])</f>
        <v>18</v>
      </c>
      <c r="I426" s="205" cm="1">
        <f t="array" ref="I426" xml:space="preserve"> MATCH(TRUE, ISNUMBER( SEARCH( LEFT(小韻資料表[[#This Row],[切語]],1), 切語上字資料表[切語上字]) ), 0)</f>
        <v>19</v>
      </c>
      <c r="J426" s="210" t="str" cm="1">
        <f t="array" ref="J426" xml:space="preserve"> INDEX(切語上字資料表[聲母], 小韻資料表[[#This Row],[上字表識別號]])</f>
        <v>奉</v>
      </c>
      <c r="K426" s="210" t="str" cm="1">
        <f t="array" ref="K426" xml:space="preserve"> INDEX(切語上字資料表[聲母拼音碼], 小韻資料表[[#This Row],[上字表識別號]])</f>
        <v>h</v>
      </c>
      <c r="L426" s="210" t="str" cm="1">
        <f t="array" ref="L426" xml:space="preserve"> INDEX(切語上字資料表[清濁], 小韻資料表[[#This Row],[上字表識別號]])</f>
        <v>全濁</v>
      </c>
      <c r="M426" s="223" cm="1">
        <f t="array" ref="M426" xml:space="preserve"> INDEX(切語上字資料表[發送收], 小韻資料表[[#This Row],[上字表識別號]])</f>
        <v>0</v>
      </c>
      <c r="N426" s="205" cm="1">
        <f t="array" ref="N426" xml:space="preserve"> MATCH(TRUE, ISNUMBER( SEARCH( RIGHT(小韻資料表[[#This Row],[切語]],1), 切語下字資料表[切語下字]) ), 0)</f>
        <v>121</v>
      </c>
      <c r="O426" s="207" t="str" cm="1">
        <f t="array" ref="O426" xml:space="preserve"> INDEX(切語下字資料表[韻母], 小韻資料表[[#This Row],[下字表識別號]])</f>
        <v>眞開3</v>
      </c>
      <c r="P426" s="207" t="str" cm="1">
        <f t="array" ref="P426" xml:space="preserve"> INDEX(切語下字資料表[韻母拼音碼], 小韻資料表[[#This Row],[下字表識別號]])</f>
        <v>in</v>
      </c>
      <c r="Q426" s="210" t="str" cm="1">
        <f t="array" ref="Q426" xml:space="preserve"> INDEX(設定表!$C$19:$C$23, INT( LEFT(小韻資料表[[#This Row],[目次編碼]],1) ))</f>
        <v>平</v>
      </c>
      <c r="R426" s="210">
        <f xml:space="preserve">  INDEX(設定表!$C$8:$C$15, MATCH( (RIGHT(小韻資料表[[#This Row],[清濁]]) &amp; 小韻資料表[[#This Row],[調]]), 設定表!$B$8:$B$15, 0))</f>
        <v>5</v>
      </c>
      <c r="S426" s="205" t="s">
        <v>309</v>
      </c>
      <c r="T426" s="205" t="s">
        <v>309</v>
      </c>
      <c r="U426" s="226" t="s">
        <v>309</v>
      </c>
      <c r="V426" s="147" t="s">
        <v>309</v>
      </c>
      <c r="X426" s="135"/>
      <c r="Y426" s="135"/>
      <c r="AA426" s="135"/>
      <c r="AB426" s="134"/>
      <c r="AC426" s="135"/>
      <c r="AD426" s="135"/>
      <c r="AH426" s="135"/>
      <c r="AI426" s="135"/>
    </row>
    <row r="427" spans="1:35" ht="31.5">
      <c r="A427" s="205">
        <v>423</v>
      </c>
      <c r="B427" s="206" t="s">
        <v>2830</v>
      </c>
      <c r="C427" s="207" t="str">
        <f xml:space="preserve"> _xlfn.CONCAT(小韻資料表[[#This Row],[聲母拼音碼]],小韻資料表[[#This Row],[韻母拼音碼]],小韻資料表[[#This Row],[調號]])</f>
        <v>gin5</v>
      </c>
      <c r="D427" s="206" t="s">
        <v>2831</v>
      </c>
      <c r="E427" s="208" t="s">
        <v>571</v>
      </c>
      <c r="F427" s="205">
        <v>23</v>
      </c>
      <c r="G427" s="209" t="s">
        <v>2832</v>
      </c>
      <c r="H427" s="205">
        <f xml:space="preserve"> LEN(小韻資料表[[#This Row],[小韻字集]])</f>
        <v>17</v>
      </c>
      <c r="I427" s="205" cm="1">
        <f t="array" ref="I427" xml:space="preserve"> MATCH(TRUE, ISNUMBER( SEARCH( LEFT(小韻資料表[[#This Row],[切語]],1), 切語上字資料表[切語上字]) ), 0)</f>
        <v>4</v>
      </c>
      <c r="J427" s="210" t="str" cm="1">
        <f t="array" ref="J427" xml:space="preserve"> INDEX(切語上字資料表[聲母], 小韻資料表[[#This Row],[上字表識別號]])</f>
        <v>疑</v>
      </c>
      <c r="K427" s="210" t="str" cm="1">
        <f t="array" ref="K427" xml:space="preserve"> INDEX(切語上字資料表[聲母拼音碼], 小韻資料表[[#This Row],[上字表識別號]])</f>
        <v>g</v>
      </c>
      <c r="L427" s="210" t="str" cm="1">
        <f t="array" ref="L427" xml:space="preserve"> INDEX(切語上字資料表[清濁], 小韻資料表[[#This Row],[上字表識別號]])</f>
        <v>次濁</v>
      </c>
      <c r="M427" s="223" t="str" cm="1">
        <f t="array" ref="M427" xml:space="preserve"> INDEX(切語上字資料表[發送收], 小韻資料表[[#This Row],[上字表識別號]])</f>
        <v>收聲</v>
      </c>
      <c r="N427" s="205" cm="1">
        <f t="array" ref="N427" xml:space="preserve"> MATCH(TRUE, ISNUMBER( SEARCH( RIGHT(小韻資料表[[#This Row],[切語]],1), 切語下字資料表[切語下字]) ), 0)</f>
        <v>121</v>
      </c>
      <c r="O427" s="207" t="str" cm="1">
        <f t="array" ref="O427" xml:space="preserve"> INDEX(切語下字資料表[韻母], 小韻資料表[[#This Row],[下字表識別號]])</f>
        <v>眞開3</v>
      </c>
      <c r="P427" s="207" t="str" cm="1">
        <f t="array" ref="P427" xml:space="preserve"> INDEX(切語下字資料表[韻母拼音碼], 小韻資料表[[#This Row],[下字表識別號]])</f>
        <v>in</v>
      </c>
      <c r="Q427" s="210" t="str" cm="1">
        <f t="array" ref="Q427" xml:space="preserve"> INDEX(設定表!$C$19:$C$23, INT( LEFT(小韻資料表[[#This Row],[目次編碼]],1) ))</f>
        <v>平</v>
      </c>
      <c r="R427" s="210">
        <f xml:space="preserve">  INDEX(設定表!$C$8:$C$15, MATCH( (RIGHT(小韻資料表[[#This Row],[清濁]]) &amp; 小韻資料表[[#This Row],[調]]), 設定表!$B$8:$B$15, 0))</f>
        <v>5</v>
      </c>
      <c r="S427" s="205" t="s">
        <v>309</v>
      </c>
      <c r="T427" s="205" t="s">
        <v>309</v>
      </c>
      <c r="U427" s="226" t="s">
        <v>309</v>
      </c>
      <c r="V427" s="146" t="s">
        <v>309</v>
      </c>
      <c r="X427" s="135"/>
      <c r="Y427" s="135"/>
      <c r="AA427" s="135"/>
      <c r="AB427" s="134"/>
      <c r="AC427" s="135"/>
      <c r="AD427" s="135"/>
      <c r="AH427" s="135"/>
      <c r="AI427" s="135"/>
    </row>
    <row r="428" spans="1:35" ht="31.5">
      <c r="A428" s="205">
        <v>424</v>
      </c>
      <c r="B428" s="206" t="s">
        <v>2833</v>
      </c>
      <c r="C428" s="207" t="str">
        <f xml:space="preserve"> _xlfn.CONCAT(小韻資料表[[#This Row],[聲母拼音碼]],小韻資料表[[#This Row],[韻母拼音碼]],小韻資料表[[#This Row],[調號]])</f>
        <v>kin1</v>
      </c>
      <c r="D428" s="206" t="s">
        <v>2834</v>
      </c>
      <c r="E428" s="208" t="s">
        <v>571</v>
      </c>
      <c r="F428" s="205">
        <v>24</v>
      </c>
      <c r="G428" s="209" t="s">
        <v>2834</v>
      </c>
      <c r="H428" s="205">
        <f xml:space="preserve"> LEN(小韻資料表[[#This Row],[小韻字集]])</f>
        <v>1</v>
      </c>
      <c r="I428" s="205" cm="1">
        <f t="array" ref="I428" xml:space="preserve"> MATCH(TRUE, ISNUMBER( SEARCH( LEFT(小韻資料表[[#This Row],[切語]],1), 切語上字資料表[切語上字]) ), 0)</f>
        <v>1</v>
      </c>
      <c r="J428" s="210" t="str" cm="1">
        <f t="array" ref="J428" xml:space="preserve"> INDEX(切語上字資料表[聲母], 小韻資料表[[#This Row],[上字表識別號]])</f>
        <v>見</v>
      </c>
      <c r="K428" s="210" t="str" cm="1">
        <f t="array" ref="K428" xml:space="preserve"> INDEX(切語上字資料表[聲母拼音碼], 小韻資料表[[#This Row],[上字表識別號]])</f>
        <v>k</v>
      </c>
      <c r="L428" s="210" t="str" cm="1">
        <f t="array" ref="L428" xml:space="preserve"> INDEX(切語上字資料表[清濁], 小韻資料表[[#This Row],[上字表識別號]])</f>
        <v>全清</v>
      </c>
      <c r="M428" s="223" t="str" cm="1">
        <f t="array" ref="M428" xml:space="preserve"> INDEX(切語上字資料表[發送收], 小韻資料表[[#This Row],[上字表識別號]])</f>
        <v>發聲</v>
      </c>
      <c r="N428" s="205" cm="1">
        <f t="array" ref="N428" xml:space="preserve"> MATCH(TRUE, ISNUMBER( SEARCH( RIGHT(小韻資料表[[#This Row],[切語]],1), 切語下字資料表[切語下字]) ), 0)</f>
        <v>121</v>
      </c>
      <c r="O428" s="207" t="str" cm="1">
        <f t="array" ref="O428" xml:space="preserve"> INDEX(切語下字資料表[韻母], 小韻資料表[[#This Row],[下字表識別號]])</f>
        <v>眞開3</v>
      </c>
      <c r="P428" s="207" t="str" cm="1">
        <f t="array" ref="P428" xml:space="preserve"> INDEX(切語下字資料表[韻母拼音碼], 小韻資料表[[#This Row],[下字表識別號]])</f>
        <v>in</v>
      </c>
      <c r="Q428" s="210" t="str" cm="1">
        <f t="array" ref="Q428" xml:space="preserve"> INDEX(設定表!$C$19:$C$23, INT( LEFT(小韻資料表[[#This Row],[目次編碼]],1) ))</f>
        <v>平</v>
      </c>
      <c r="R428" s="210">
        <f xml:space="preserve">  INDEX(設定表!$C$8:$C$15, MATCH( (RIGHT(小韻資料表[[#This Row],[清濁]]) &amp; 小韻資料表[[#This Row],[調]]), 設定表!$B$8:$B$15, 0))</f>
        <v>1</v>
      </c>
      <c r="S428" s="205" t="s">
        <v>309</v>
      </c>
      <c r="T428" s="205" t="s">
        <v>309</v>
      </c>
      <c r="U428" s="226" t="s">
        <v>309</v>
      </c>
      <c r="V428" s="147" t="s">
        <v>309</v>
      </c>
      <c r="X428" s="135"/>
      <c r="Y428" s="135"/>
      <c r="AA428" s="135"/>
      <c r="AB428" s="134"/>
      <c r="AC428" s="135"/>
      <c r="AD428" s="135"/>
      <c r="AH428" s="135"/>
      <c r="AI428" s="135"/>
    </row>
    <row r="429" spans="1:35" ht="31.5">
      <c r="A429" s="205">
        <v>425</v>
      </c>
      <c r="B429" s="206" t="s">
        <v>2835</v>
      </c>
      <c r="C429" s="207" t="str">
        <f xml:space="preserve"> _xlfn.CONCAT(小韻資料表[[#This Row],[聲母拼音碼]],小韻資料表[[#This Row],[韻母拼音碼]],小韻資料表[[#This Row],[調號]])</f>
        <v>kun1</v>
      </c>
      <c r="D429" s="206" t="s">
        <v>2836</v>
      </c>
      <c r="E429" s="208" t="s">
        <v>571</v>
      </c>
      <c r="F429" s="205">
        <v>25</v>
      </c>
      <c r="G429" s="209" t="s">
        <v>2837</v>
      </c>
      <c r="H429" s="205">
        <f xml:space="preserve"> LEN(小韻資料表[[#This Row],[小韻字集]])</f>
        <v>6</v>
      </c>
      <c r="I429" s="205" cm="1">
        <f t="array" ref="I429" xml:space="preserve"> MATCH(TRUE, ISNUMBER( SEARCH( LEFT(小韻資料表[[#This Row],[切語]],1), 切語上字資料表[切語上字]) ), 0)</f>
        <v>1</v>
      </c>
      <c r="J429" s="210" t="str" cm="1">
        <f t="array" ref="J429" xml:space="preserve"> INDEX(切語上字資料表[聲母], 小韻資料表[[#This Row],[上字表識別號]])</f>
        <v>見</v>
      </c>
      <c r="K429" s="210" t="str" cm="1">
        <f t="array" ref="K429" xml:space="preserve"> INDEX(切語上字資料表[聲母拼音碼], 小韻資料表[[#This Row],[上字表識別號]])</f>
        <v>k</v>
      </c>
      <c r="L429" s="210" t="str" cm="1">
        <f t="array" ref="L429" xml:space="preserve"> INDEX(切語上字資料表[清濁], 小韻資料表[[#This Row],[上字表識別號]])</f>
        <v>全清</v>
      </c>
      <c r="M429" s="223" t="str" cm="1">
        <f t="array" ref="M429" xml:space="preserve"> INDEX(切語上字資料表[發送收], 小韻資料表[[#This Row],[上字表識別號]])</f>
        <v>發聲</v>
      </c>
      <c r="N429" s="205" cm="1">
        <f t="array" ref="N429" xml:space="preserve"> MATCH(TRUE, ISNUMBER( SEARCH( RIGHT(小韻資料表[[#This Row],[切語]],1), 切語下字資料表[切語下字]) ), 0)</f>
        <v>125</v>
      </c>
      <c r="O429" s="207" t="str" cm="1">
        <f t="array" ref="O429" xml:space="preserve"> INDEX(切語下字資料表[韻母], 小韻資料表[[#This Row],[下字表識別號]])</f>
        <v>諄合3</v>
      </c>
      <c r="P429" s="207" t="str" cm="1">
        <f t="array" ref="P429" xml:space="preserve"> INDEX(切語下字資料表[韻母拼音碼], 小韻資料表[[#This Row],[下字表識別號]])</f>
        <v>un</v>
      </c>
      <c r="Q429" s="210" t="str" cm="1">
        <f t="array" ref="Q429" xml:space="preserve"> INDEX(設定表!$C$19:$C$23, INT( LEFT(小韻資料表[[#This Row],[目次編碼]],1) ))</f>
        <v>平</v>
      </c>
      <c r="R429" s="210">
        <f xml:space="preserve">  INDEX(設定表!$C$8:$C$15, MATCH( (RIGHT(小韻資料表[[#This Row],[清濁]]) &amp; 小韻資料表[[#This Row],[調]]), 設定表!$B$8:$B$15, 0))</f>
        <v>1</v>
      </c>
      <c r="S429" s="205" t="s">
        <v>309</v>
      </c>
      <c r="T429" s="205" t="s">
        <v>309</v>
      </c>
      <c r="U429" s="226" t="s">
        <v>309</v>
      </c>
      <c r="V429" s="146" t="s">
        <v>309</v>
      </c>
      <c r="X429" s="135"/>
      <c r="Y429" s="135"/>
      <c r="AA429" s="135"/>
      <c r="AB429" s="134"/>
      <c r="AC429" s="135"/>
      <c r="AD429" s="135"/>
      <c r="AH429" s="135"/>
      <c r="AI429" s="135"/>
    </row>
    <row r="430" spans="1:35" ht="31.5">
      <c r="A430" s="205">
        <v>426</v>
      </c>
      <c r="B430" s="206" t="s">
        <v>2838</v>
      </c>
      <c r="C430" s="207" t="str">
        <f xml:space="preserve"> _xlfn.CONCAT(小韻資料表[[#This Row],[聲母拼音碼]],小韻資料表[[#This Row],[韻母拼音碼]],小韻資料表[[#This Row],[調號]])</f>
        <v>Øun5</v>
      </c>
      <c r="D430" s="206" t="s">
        <v>2839</v>
      </c>
      <c r="E430" s="208" t="s">
        <v>571</v>
      </c>
      <c r="F430" s="205">
        <v>26</v>
      </c>
      <c r="G430" s="209" t="s">
        <v>2840</v>
      </c>
      <c r="H430" s="205">
        <f xml:space="preserve"> LEN(小韻資料表[[#This Row],[小韻字集]])</f>
        <v>4</v>
      </c>
      <c r="I430" s="205" cm="1">
        <f t="array" ref="I430" xml:space="preserve"> MATCH(TRUE, ISNUMBER( SEARCH( LEFT(小韻資料表[[#This Row],[切語]],1), 切語上字資料表[切語上字]) ), 0)</f>
        <v>38</v>
      </c>
      <c r="J430" s="210" t="str" cm="1">
        <f t="array" ref="J430" xml:space="preserve"> INDEX(切語上字資料表[聲母], 小韻資料表[[#This Row],[上字表識別號]])</f>
        <v>為</v>
      </c>
      <c r="K430" s="210" t="str" cm="1">
        <f t="array" ref="K430" xml:space="preserve"> INDEX(切語上字資料表[聲母拼音碼], 小韻資料表[[#This Row],[上字表識別號]])</f>
        <v>Ø</v>
      </c>
      <c r="L430" s="210" t="str" cm="1">
        <f t="array" ref="L430" xml:space="preserve"> INDEX(切語上字資料表[清濁], 小韻資料表[[#This Row],[上字表識別號]])</f>
        <v>次濁</v>
      </c>
      <c r="M430" s="223" t="str" cm="1">
        <f t="array" ref="M430" xml:space="preserve"> INDEX(切語上字資料表[發送收], 小韻資料表[[#This Row],[上字表識別號]])</f>
        <v>發聲</v>
      </c>
      <c r="N430" s="205" cm="1">
        <f t="array" ref="N430" xml:space="preserve"> MATCH(TRUE, ISNUMBER( SEARCH( RIGHT(小韻資料表[[#This Row],[切語]],1), 切語下字資料表[切語下字]) ), 0)</f>
        <v>125</v>
      </c>
      <c r="O430" s="207" t="str" cm="1">
        <f t="array" ref="O430" xml:space="preserve"> INDEX(切語下字資料表[韻母], 小韻資料表[[#This Row],[下字表識別號]])</f>
        <v>諄合3</v>
      </c>
      <c r="P430" s="207" t="str" cm="1">
        <f t="array" ref="P430" xml:space="preserve"> INDEX(切語下字資料表[韻母拼音碼], 小韻資料表[[#This Row],[下字表識別號]])</f>
        <v>un</v>
      </c>
      <c r="Q430" s="210" t="str" cm="1">
        <f t="array" ref="Q430" xml:space="preserve"> INDEX(設定表!$C$19:$C$23, INT( LEFT(小韻資料表[[#This Row],[目次編碼]],1) ))</f>
        <v>平</v>
      </c>
      <c r="R430" s="210">
        <f xml:space="preserve">  INDEX(設定表!$C$8:$C$15, MATCH( (RIGHT(小韻資料表[[#This Row],[清濁]]) &amp; 小韻資料表[[#This Row],[調]]), 設定表!$B$8:$B$15, 0))</f>
        <v>5</v>
      </c>
      <c r="S430" s="205" t="s">
        <v>309</v>
      </c>
      <c r="T430" s="205" t="s">
        <v>309</v>
      </c>
      <c r="U430" s="226" t="s">
        <v>309</v>
      </c>
      <c r="V430" s="147" t="s">
        <v>309</v>
      </c>
      <c r="X430" s="135"/>
      <c r="Y430" s="135"/>
      <c r="AA430" s="135"/>
      <c r="AB430" s="134"/>
      <c r="AC430" s="135"/>
      <c r="AD430" s="135"/>
      <c r="AH430" s="135"/>
      <c r="AI430" s="135"/>
    </row>
    <row r="431" spans="1:35" ht="31.5">
      <c r="A431" s="205">
        <v>427</v>
      </c>
      <c r="B431" s="206" t="s">
        <v>2841</v>
      </c>
      <c r="C431" s="207" t="str">
        <f xml:space="preserve"> _xlfn.CONCAT(小韻資料表[[#This Row],[聲母拼音碼]],小韻資料表[[#This Row],[韻母拼音碼]],小韻資料表[[#This Row],[調號]])</f>
        <v>khun1</v>
      </c>
      <c r="D431" s="206" t="s">
        <v>2842</v>
      </c>
      <c r="E431" s="208" t="s">
        <v>571</v>
      </c>
      <c r="F431" s="205">
        <v>27</v>
      </c>
      <c r="G431" s="209" t="s">
        <v>2843</v>
      </c>
      <c r="H431" s="205">
        <f xml:space="preserve"> LEN(小韻資料表[[#This Row],[小韻字集]])</f>
        <v>9</v>
      </c>
      <c r="I431" s="205" cm="1">
        <f t="array" ref="I431" xml:space="preserve"> MATCH(TRUE, ISNUMBER( SEARCH( LEFT(小韻資料表[[#This Row],[切語]],1), 切語上字資料表[切語上字]) ), 0)</f>
        <v>2</v>
      </c>
      <c r="J431" s="210" t="str" cm="1">
        <f t="array" ref="J431" xml:space="preserve"> INDEX(切語上字資料表[聲母], 小韻資料表[[#This Row],[上字表識別號]])</f>
        <v>溪</v>
      </c>
      <c r="K431" s="210" t="str" cm="1">
        <f t="array" ref="K431" xml:space="preserve"> INDEX(切語上字資料表[聲母拼音碼], 小韻資料表[[#This Row],[上字表識別號]])</f>
        <v>kh</v>
      </c>
      <c r="L431" s="210" t="str" cm="1">
        <f t="array" ref="L431" xml:space="preserve"> INDEX(切語上字資料表[清濁], 小韻資料表[[#This Row],[上字表識別號]])</f>
        <v>次清</v>
      </c>
      <c r="M431" s="223" t="str" cm="1">
        <f t="array" ref="M431" xml:space="preserve"> INDEX(切語上字資料表[發送收], 小韻資料表[[#This Row],[上字表識別號]])</f>
        <v>送氣</v>
      </c>
      <c r="N431" s="205" cm="1">
        <f t="array" ref="N431" xml:space="preserve"> MATCH(TRUE, ISNUMBER( SEARCH( RIGHT(小韻資料表[[#This Row],[切語]],1), 切語下字資料表[切語下字]) ), 0)</f>
        <v>125</v>
      </c>
      <c r="O431" s="207" t="str" cm="1">
        <f t="array" ref="O431" xml:space="preserve"> INDEX(切語下字資料表[韻母], 小韻資料表[[#This Row],[下字表識別號]])</f>
        <v>諄合3</v>
      </c>
      <c r="P431" s="207" t="str" cm="1">
        <f t="array" ref="P431" xml:space="preserve"> INDEX(切語下字資料表[韻母拼音碼], 小韻資料表[[#This Row],[下字表識別號]])</f>
        <v>un</v>
      </c>
      <c r="Q431" s="210" t="str" cm="1">
        <f t="array" ref="Q431" xml:space="preserve"> INDEX(設定表!$C$19:$C$23, INT( LEFT(小韻資料表[[#This Row],[目次編碼]],1) ))</f>
        <v>平</v>
      </c>
      <c r="R431" s="210">
        <f xml:space="preserve">  INDEX(設定表!$C$8:$C$15, MATCH( (RIGHT(小韻資料表[[#This Row],[清濁]]) &amp; 小韻資料表[[#This Row],[調]]), 設定表!$B$8:$B$15, 0))</f>
        <v>1</v>
      </c>
      <c r="S431" s="205" t="s">
        <v>309</v>
      </c>
      <c r="T431" s="205" t="s">
        <v>309</v>
      </c>
      <c r="U431" s="226" t="s">
        <v>309</v>
      </c>
      <c r="V431" s="146" t="s">
        <v>309</v>
      </c>
      <c r="X431" s="135"/>
      <c r="Y431" s="135"/>
      <c r="AA431" s="135"/>
      <c r="AB431" s="134"/>
      <c r="AC431" s="135"/>
      <c r="AD431" s="135"/>
      <c r="AH431" s="135"/>
      <c r="AI431" s="135"/>
    </row>
    <row r="432" spans="1:35" ht="63">
      <c r="A432" s="205">
        <v>428</v>
      </c>
      <c r="B432" s="206" t="s">
        <v>2844</v>
      </c>
      <c r="C432" s="207" t="str">
        <f xml:space="preserve"> _xlfn.CONCAT(小韻資料表[[#This Row],[聲母拼音碼]],小韻資料表[[#This Row],[韻母拼音碼]],小韻資料表[[#This Row],[調號]])</f>
        <v>bin5</v>
      </c>
      <c r="D432" s="206" t="s">
        <v>2845</v>
      </c>
      <c r="E432" s="208" t="s">
        <v>571</v>
      </c>
      <c r="F432" s="205">
        <v>28</v>
      </c>
      <c r="G432" s="209" t="s">
        <v>2846</v>
      </c>
      <c r="H432" s="205">
        <f xml:space="preserve"> LEN(小韻資料表[[#This Row],[小韻字集]])</f>
        <v>21</v>
      </c>
      <c r="I432" s="205" cm="1">
        <f t="array" ref="I432" xml:space="preserve"> MATCH(TRUE, ISNUMBER( SEARCH( LEFT(小韻資料表[[#This Row],[切語]],1), 切語上字資料表[切語上字]) ), 0)</f>
        <v>20</v>
      </c>
      <c r="J432" s="210" t="str" cm="1">
        <f t="array" ref="J432" xml:space="preserve"> INDEX(切語上字資料表[聲母], 小韻資料表[[#This Row],[上字表識別號]])</f>
        <v>微</v>
      </c>
      <c r="K432" s="210" t="str" cm="1">
        <f t="array" ref="K432" xml:space="preserve"> INDEX(切語上字資料表[聲母拼音碼], 小韻資料表[[#This Row],[上字表識別號]])</f>
        <v>b</v>
      </c>
      <c r="L432" s="210" t="str" cm="1">
        <f t="array" ref="L432" xml:space="preserve"> INDEX(切語上字資料表[清濁], 小韻資料表[[#This Row],[上字表識別號]])</f>
        <v>次濁</v>
      </c>
      <c r="M432" s="223" t="str" cm="1">
        <f t="array" ref="M432" xml:space="preserve"> INDEX(切語上字資料表[發送收], 小韻資料表[[#This Row],[上字表識別號]])</f>
        <v>收聲</v>
      </c>
      <c r="N432" s="205" cm="1">
        <f t="array" ref="N432" xml:space="preserve"> MATCH(TRUE, ISNUMBER( SEARCH( RIGHT(小韻資料表[[#This Row],[切語]],1), 切語下字資料表[切語下字]) ), 0)</f>
        <v>121</v>
      </c>
      <c r="O432" s="207" t="str" cm="1">
        <f t="array" ref="O432" xml:space="preserve"> INDEX(切語下字資料表[韻母], 小韻資料表[[#This Row],[下字表識別號]])</f>
        <v>眞開3</v>
      </c>
      <c r="P432" s="207" t="str" cm="1">
        <f t="array" ref="P432" xml:space="preserve"> INDEX(切語下字資料表[韻母拼音碼], 小韻資料表[[#This Row],[下字表識別號]])</f>
        <v>in</v>
      </c>
      <c r="Q432" s="210" t="str" cm="1">
        <f t="array" ref="Q432" xml:space="preserve"> INDEX(設定表!$C$19:$C$23, INT( LEFT(小韻資料表[[#This Row],[目次編碼]],1) ))</f>
        <v>平</v>
      </c>
      <c r="R432" s="210">
        <f xml:space="preserve">  INDEX(設定表!$C$8:$C$15, MATCH( (RIGHT(小韻資料表[[#This Row],[清濁]]) &amp; 小韻資料表[[#This Row],[調]]), 設定表!$B$8:$B$15, 0))</f>
        <v>5</v>
      </c>
      <c r="S432" s="205" t="s">
        <v>309</v>
      </c>
      <c r="T432" s="205" t="s">
        <v>309</v>
      </c>
      <c r="U432" s="226" t="s">
        <v>2847</v>
      </c>
      <c r="V432" s="147" t="s">
        <v>309</v>
      </c>
      <c r="X432" s="135"/>
      <c r="Y432" s="135"/>
      <c r="AA432" s="135"/>
      <c r="AB432" s="134"/>
      <c r="AC432" s="135"/>
      <c r="AD432" s="135"/>
      <c r="AH432" s="135"/>
      <c r="AI432" s="135"/>
    </row>
    <row r="433" spans="1:35" ht="31.5">
      <c r="A433" s="205">
        <v>429</v>
      </c>
      <c r="B433" s="206" t="s">
        <v>2848</v>
      </c>
      <c r="C433" s="207" t="str">
        <f xml:space="preserve"> _xlfn.CONCAT(小韻資料表[[#This Row],[聲母拼音碼]],小韻資料表[[#This Row],[韻母拼音碼]],小韻資料表[[#This Row],[調號]])</f>
        <v>hin5</v>
      </c>
      <c r="D433" s="206" t="s">
        <v>2849</v>
      </c>
      <c r="E433" s="208" t="s">
        <v>571</v>
      </c>
      <c r="F433" s="205">
        <v>29</v>
      </c>
      <c r="G433" s="209" t="s">
        <v>2850</v>
      </c>
      <c r="H433" s="205">
        <f xml:space="preserve"> LEN(小韻資料表[[#This Row],[小韻字集]])</f>
        <v>3</v>
      </c>
      <c r="I433" s="205" cm="1">
        <f t="array" ref="I433" xml:space="preserve"> MATCH(TRUE, ISNUMBER( SEARCH( LEFT(小韻資料表[[#This Row],[切語]],1), 切語上字資料表[切語上字]) ), 0)</f>
        <v>19</v>
      </c>
      <c r="J433" s="210" t="str" cm="1">
        <f t="array" ref="J433" xml:space="preserve"> INDEX(切語上字資料表[聲母], 小韻資料表[[#This Row],[上字表識別號]])</f>
        <v>奉</v>
      </c>
      <c r="K433" s="210" t="str" cm="1">
        <f t="array" ref="K433" xml:space="preserve"> INDEX(切語上字資料表[聲母拼音碼], 小韻資料表[[#This Row],[上字表識別號]])</f>
        <v>h</v>
      </c>
      <c r="L433" s="210" t="str" cm="1">
        <f t="array" ref="L433" xml:space="preserve"> INDEX(切語上字資料表[清濁], 小韻資料表[[#This Row],[上字表識別號]])</f>
        <v>全濁</v>
      </c>
      <c r="M433" s="223" cm="1">
        <f t="array" ref="M433" xml:space="preserve"> INDEX(切語上字資料表[發送收], 小韻資料表[[#This Row],[上字表識別號]])</f>
        <v>0</v>
      </c>
      <c r="N433" s="205" cm="1">
        <f t="array" ref="N433" xml:space="preserve"> MATCH(TRUE, ISNUMBER( SEARCH( RIGHT(小韻資料表[[#This Row],[切語]],1), 切語下字資料表[切語下字]) ), 0)</f>
        <v>121</v>
      </c>
      <c r="O433" s="207" t="str" cm="1">
        <f t="array" ref="O433" xml:space="preserve"> INDEX(切語下字資料表[韻母], 小韻資料表[[#This Row],[下字表識別號]])</f>
        <v>眞開3</v>
      </c>
      <c r="P433" s="207" t="str" cm="1">
        <f t="array" ref="P433" xml:space="preserve"> INDEX(切語下字資料表[韻母拼音碼], 小韻資料表[[#This Row],[下字表識別號]])</f>
        <v>in</v>
      </c>
      <c r="Q433" s="210" t="str" cm="1">
        <f t="array" ref="Q433" xml:space="preserve"> INDEX(設定表!$C$19:$C$23, INT( LEFT(小韻資料表[[#This Row],[目次編碼]],1) ))</f>
        <v>平</v>
      </c>
      <c r="R433" s="210">
        <f xml:space="preserve">  INDEX(設定表!$C$8:$C$15, MATCH( (RIGHT(小韻資料表[[#This Row],[清濁]]) &amp; 小韻資料表[[#This Row],[調]]), 設定表!$B$8:$B$15, 0))</f>
        <v>5</v>
      </c>
      <c r="S433" s="205" t="s">
        <v>309</v>
      </c>
      <c r="T433" s="205" t="s">
        <v>309</v>
      </c>
      <c r="U433" s="226" t="s">
        <v>309</v>
      </c>
      <c r="V433" s="146" t="s">
        <v>309</v>
      </c>
      <c r="X433" s="135"/>
      <c r="Y433" s="135"/>
      <c r="AA433" s="135"/>
      <c r="AB433" s="134"/>
      <c r="AC433" s="135"/>
      <c r="AD433" s="135"/>
      <c r="AH433" s="135"/>
      <c r="AI433" s="135"/>
    </row>
    <row r="434" spans="1:35" ht="31.5">
      <c r="A434" s="205">
        <v>430</v>
      </c>
      <c r="B434" s="206" t="s">
        <v>2851</v>
      </c>
      <c r="C434" s="207" t="str">
        <f xml:space="preserve"> _xlfn.CONCAT(小韻資料表[[#This Row],[聲母拼音碼]],小韻資料表[[#This Row],[韻母拼音碼]],小韻資料表[[#This Row],[調號]])</f>
        <v>Øin1</v>
      </c>
      <c r="D434" s="206" t="s">
        <v>2852</v>
      </c>
      <c r="E434" s="208" t="s">
        <v>571</v>
      </c>
      <c r="F434" s="205">
        <v>30</v>
      </c>
      <c r="G434" s="209" t="s">
        <v>2853</v>
      </c>
      <c r="H434" s="205">
        <f xml:space="preserve"> LEN(小韻資料表[[#This Row],[小韻字集]])</f>
        <v>4</v>
      </c>
      <c r="I434" s="205" cm="1">
        <f t="array" ref="I434" xml:space="preserve"> MATCH(TRUE, ISNUMBER( SEARCH( LEFT(小韻資料表[[#This Row],[切語]],1), 切語上字資料表[切語上字]) ), 0)</f>
        <v>35</v>
      </c>
      <c r="J434" s="210" t="str" cm="1">
        <f t="array" ref="J434" xml:space="preserve"> INDEX(切語上字資料表[聲母], 小韻資料表[[#This Row],[上字表識別號]])</f>
        <v>影</v>
      </c>
      <c r="K434" s="210" t="str" cm="1">
        <f t="array" ref="K434" xml:space="preserve"> INDEX(切語上字資料表[聲母拼音碼], 小韻資料表[[#This Row],[上字表識別號]])</f>
        <v>Ø</v>
      </c>
      <c r="L434" s="210" t="str" cm="1">
        <f t="array" ref="L434" xml:space="preserve"> INDEX(切語上字資料表[清濁], 小韻資料表[[#This Row],[上字表識別號]])</f>
        <v>全清</v>
      </c>
      <c r="M434" s="223" t="str" cm="1">
        <f t="array" ref="M434" xml:space="preserve"> INDEX(切語上字資料表[發送收], 小韻資料表[[#This Row],[上字表識別號]])</f>
        <v>發聲</v>
      </c>
      <c r="N434" s="205" cm="1">
        <f t="array" ref="N434" xml:space="preserve"> MATCH(TRUE, ISNUMBER( SEARCH( RIGHT(小韻資料表[[#This Row],[切語]],1), 切語下字資料表[切語下字]) ), 0)</f>
        <v>121</v>
      </c>
      <c r="O434" s="207" t="str" cm="1">
        <f t="array" ref="O434" xml:space="preserve"> INDEX(切語下字資料表[韻母], 小韻資料表[[#This Row],[下字表識別號]])</f>
        <v>眞開3</v>
      </c>
      <c r="P434" s="207" t="str" cm="1">
        <f t="array" ref="P434" xml:space="preserve"> INDEX(切語下字資料表[韻母拼音碼], 小韻資料表[[#This Row],[下字表識別號]])</f>
        <v>in</v>
      </c>
      <c r="Q434" s="210" t="str" cm="1">
        <f t="array" ref="Q434" xml:space="preserve"> INDEX(設定表!$C$19:$C$23, INT( LEFT(小韻資料表[[#This Row],[目次編碼]],1) ))</f>
        <v>平</v>
      </c>
      <c r="R434" s="210">
        <f xml:space="preserve">  INDEX(設定表!$C$8:$C$15, MATCH( (RIGHT(小韻資料表[[#This Row],[清濁]]) &amp; 小韻資料表[[#This Row],[調]]), 設定表!$B$8:$B$15, 0))</f>
        <v>1</v>
      </c>
      <c r="S434" s="205" t="s">
        <v>309</v>
      </c>
      <c r="T434" s="205" t="s">
        <v>309</v>
      </c>
      <c r="U434" s="226" t="s">
        <v>309</v>
      </c>
      <c r="V434" s="147" t="s">
        <v>309</v>
      </c>
      <c r="X434" s="135"/>
      <c r="Y434" s="135"/>
      <c r="AA434" s="135"/>
      <c r="AB434" s="134"/>
      <c r="AC434" s="135"/>
      <c r="AD434" s="135"/>
      <c r="AH434" s="135"/>
      <c r="AI434" s="135"/>
    </row>
    <row r="435" spans="1:35" ht="31.5">
      <c r="A435" s="205">
        <v>431</v>
      </c>
      <c r="B435" s="206" t="s">
        <v>2854</v>
      </c>
      <c r="C435" s="207" t="str">
        <f xml:space="preserve"> _xlfn.CONCAT(小韻資料表[[#This Row],[聲母拼音碼]],小韻資料表[[#This Row],[韻母拼音碼]],小韻資料表[[#This Row],[調號]])</f>
        <v>Øun1</v>
      </c>
      <c r="D435" s="206" t="s">
        <v>2855</v>
      </c>
      <c r="E435" s="208" t="s">
        <v>571</v>
      </c>
      <c r="F435" s="205">
        <v>31</v>
      </c>
      <c r="G435" s="209" t="s">
        <v>2856</v>
      </c>
      <c r="H435" s="205">
        <f xml:space="preserve"> LEN(小韻資料表[[#This Row],[小韻字集]])</f>
        <v>4</v>
      </c>
      <c r="I435" s="205" cm="1">
        <f t="array" ref="I435" xml:space="preserve"> MATCH(TRUE, ISNUMBER( SEARCH( LEFT(小韻資料表[[#This Row],[切語]],1), 切語上字資料表[切語上字]) ), 0)</f>
        <v>35</v>
      </c>
      <c r="J435" s="210" t="str" cm="1">
        <f t="array" ref="J435" xml:space="preserve"> INDEX(切語上字資料表[聲母], 小韻資料表[[#This Row],[上字表識別號]])</f>
        <v>影</v>
      </c>
      <c r="K435" s="210" t="str" cm="1">
        <f t="array" ref="K435" xml:space="preserve"> INDEX(切語上字資料表[聲母拼音碼], 小韻資料表[[#This Row],[上字表識別號]])</f>
        <v>Ø</v>
      </c>
      <c r="L435" s="210" t="str" cm="1">
        <f t="array" ref="L435" xml:space="preserve"> INDEX(切語上字資料表[清濁], 小韻資料表[[#This Row],[上字表識別號]])</f>
        <v>全清</v>
      </c>
      <c r="M435" s="223" t="str" cm="1">
        <f t="array" ref="M435" xml:space="preserve"> INDEX(切語上字資料表[發送收], 小韻資料表[[#This Row],[上字表識別號]])</f>
        <v>發聲</v>
      </c>
      <c r="N435" s="205" cm="1">
        <f t="array" ref="N435" xml:space="preserve"> MATCH(TRUE, ISNUMBER( SEARCH( RIGHT(小韻資料表[[#This Row],[切語]],1), 切語下字資料表[切語下字]) ), 0)</f>
        <v>125</v>
      </c>
      <c r="O435" s="207" t="str" cm="1">
        <f t="array" ref="O435" xml:space="preserve"> INDEX(切語下字資料表[韻母], 小韻資料表[[#This Row],[下字表識別號]])</f>
        <v>諄合3</v>
      </c>
      <c r="P435" s="207" t="str" cm="1">
        <f t="array" ref="P435" xml:space="preserve"> INDEX(切語下字資料表[韻母拼音碼], 小韻資料表[[#This Row],[下字表識別號]])</f>
        <v>un</v>
      </c>
      <c r="Q435" s="210" t="str" cm="1">
        <f t="array" ref="Q435" xml:space="preserve"> INDEX(設定表!$C$19:$C$23, INT( LEFT(小韻資料表[[#This Row],[目次編碼]],1) ))</f>
        <v>平</v>
      </c>
      <c r="R435" s="210">
        <f xml:space="preserve">  INDEX(設定表!$C$8:$C$15, MATCH( (RIGHT(小韻資料表[[#This Row],[清濁]]) &amp; 小韻資料表[[#This Row],[調]]), 設定表!$B$8:$B$15, 0))</f>
        <v>1</v>
      </c>
      <c r="S435" s="205" t="s">
        <v>309</v>
      </c>
      <c r="T435" s="205" t="s">
        <v>309</v>
      </c>
      <c r="U435" s="226" t="s">
        <v>309</v>
      </c>
      <c r="V435" s="146" t="s">
        <v>309</v>
      </c>
      <c r="X435" s="135"/>
      <c r="Y435" s="135"/>
      <c r="AA435" s="135"/>
      <c r="AB435" s="134"/>
      <c r="AC435" s="135"/>
      <c r="AD435" s="135"/>
      <c r="AH435" s="135"/>
      <c r="AI435" s="135"/>
    </row>
    <row r="436" spans="1:35" ht="31.5">
      <c r="A436" s="205">
        <v>432</v>
      </c>
      <c r="B436" s="206" t="s">
        <v>2857</v>
      </c>
      <c r="C436" s="207" t="str">
        <f xml:space="preserve"> _xlfn.CONCAT(小韻資料表[[#This Row],[聲母拼音碼]],小韻資料表[[#This Row],[韻母拼音碼]],小韻資料表[[#This Row],[調號]])</f>
        <v>hin1</v>
      </c>
      <c r="D436" s="206" t="s">
        <v>2858</v>
      </c>
      <c r="E436" s="208" t="s">
        <v>571</v>
      </c>
      <c r="F436" s="205">
        <v>32</v>
      </c>
      <c r="G436" s="209" t="s">
        <v>2859</v>
      </c>
      <c r="H436" s="205">
        <f xml:space="preserve"> LEN(小韻資料表[[#This Row],[小韻字集]])</f>
        <v>14</v>
      </c>
      <c r="I436" s="205" cm="1">
        <f t="array" ref="I436" xml:space="preserve"> MATCH(TRUE, ISNUMBER( SEARCH( LEFT(小韻資料表[[#This Row],[切語]],1), 切語上字資料表[切語上字]) ), 0)</f>
        <v>17</v>
      </c>
      <c r="J436" s="210" t="str" cm="1">
        <f t="array" ref="J436" xml:space="preserve"> INDEX(切語上字資料表[聲母], 小韻資料表[[#This Row],[上字表識別號]])</f>
        <v>非</v>
      </c>
      <c r="K436" s="210" t="str" cm="1">
        <f t="array" ref="K436" xml:space="preserve"> INDEX(切語上字資料表[聲母拼音碼], 小韻資料表[[#This Row],[上字表識別號]])</f>
        <v>h</v>
      </c>
      <c r="L436" s="210" t="str" cm="1">
        <f t="array" ref="L436" xml:space="preserve"> INDEX(切語上字資料表[清濁], 小韻資料表[[#This Row],[上字表識別號]])</f>
        <v>全清</v>
      </c>
      <c r="M436" s="223" t="str" cm="1">
        <f t="array" ref="M436" xml:space="preserve"> INDEX(切語上字資料表[發送收], 小韻資料表[[#This Row],[上字表識別號]])</f>
        <v>發聲</v>
      </c>
      <c r="N436" s="205" cm="1">
        <f t="array" ref="N436" xml:space="preserve"> MATCH(TRUE, ISNUMBER( SEARCH( RIGHT(小韻資料表[[#This Row],[切語]],1), 切語下字資料表[切語下字]) ), 0)</f>
        <v>121</v>
      </c>
      <c r="O436" s="207" t="str" cm="1">
        <f t="array" ref="O436" xml:space="preserve"> INDEX(切語下字資料表[韻母], 小韻資料表[[#This Row],[下字表識別號]])</f>
        <v>眞開3</v>
      </c>
      <c r="P436" s="207" t="str" cm="1">
        <f t="array" ref="P436" xml:space="preserve"> INDEX(切語下字資料表[韻母拼音碼], 小韻資料表[[#This Row],[下字表識別號]])</f>
        <v>in</v>
      </c>
      <c r="Q436" s="210" t="str" cm="1">
        <f t="array" ref="Q436" xml:space="preserve"> INDEX(設定表!$C$19:$C$23, INT( LEFT(小韻資料表[[#This Row],[目次編碼]],1) ))</f>
        <v>平</v>
      </c>
      <c r="R436" s="210">
        <f xml:space="preserve">  INDEX(設定表!$C$8:$C$15, MATCH( (RIGHT(小韻資料表[[#This Row],[清濁]]) &amp; 小韻資料表[[#This Row],[調]]), 設定表!$B$8:$B$15, 0))</f>
        <v>1</v>
      </c>
      <c r="S436" s="205" t="s">
        <v>309</v>
      </c>
      <c r="T436" s="205" t="s">
        <v>309</v>
      </c>
      <c r="U436" s="226" t="s">
        <v>309</v>
      </c>
      <c r="V436" s="147" t="s">
        <v>309</v>
      </c>
      <c r="X436" s="135"/>
      <c r="Y436" s="135"/>
      <c r="AA436" s="135"/>
      <c r="AB436" s="134"/>
      <c r="AC436" s="135"/>
      <c r="AD436" s="135"/>
      <c r="AH436" s="135"/>
      <c r="AI436" s="135"/>
    </row>
    <row r="437" spans="1:35" ht="31.5">
      <c r="A437" s="205">
        <v>433</v>
      </c>
      <c r="B437" s="206" t="s">
        <v>2860</v>
      </c>
      <c r="C437" s="207" t="str">
        <f xml:space="preserve"> _xlfn.CONCAT(小韻資料表[[#This Row],[聲母拼音碼]],小韻資料表[[#This Row],[韻母拼音碼]],小韻資料表[[#This Row],[調號]])</f>
        <v>min5</v>
      </c>
      <c r="D437" s="206" t="s">
        <v>2861</v>
      </c>
      <c r="E437" s="208" t="s">
        <v>571</v>
      </c>
      <c r="F437" s="205">
        <v>33</v>
      </c>
      <c r="G437" s="209" t="s">
        <v>2862</v>
      </c>
      <c r="H437" s="205">
        <f xml:space="preserve"> LEN(小韻資料表[[#This Row],[小韻字集]])</f>
        <v>5</v>
      </c>
      <c r="I437" s="205" cm="1">
        <f t="array" ref="I437" xml:space="preserve"> MATCH(TRUE, ISNUMBER( SEARCH( LEFT(小韻資料表[[#This Row],[切語]],1), 切語上字資料表[切語上字]) ), 0)</f>
        <v>16</v>
      </c>
      <c r="J437" s="210" t="str" cm="1">
        <f t="array" ref="J437" xml:space="preserve"> INDEX(切語上字資料表[聲母], 小韻資料表[[#This Row],[上字表識別號]])</f>
        <v>明</v>
      </c>
      <c r="K437" s="210" t="str" cm="1">
        <f t="array" ref="K437" xml:space="preserve"> INDEX(切語上字資料表[聲母拼音碼], 小韻資料表[[#This Row],[上字表識別號]])</f>
        <v>m</v>
      </c>
      <c r="L437" s="210" t="str" cm="1">
        <f t="array" ref="L437" xml:space="preserve"> INDEX(切語上字資料表[清濁], 小韻資料表[[#This Row],[上字表識別號]])</f>
        <v>次濁</v>
      </c>
      <c r="M437" s="223" t="str" cm="1">
        <f t="array" ref="M437" xml:space="preserve"> INDEX(切語上字資料表[發送收], 小韻資料表[[#This Row],[上字表識別號]])</f>
        <v>收聲</v>
      </c>
      <c r="N437" s="205" cm="1">
        <f t="array" ref="N437" xml:space="preserve"> MATCH(TRUE, ISNUMBER( SEARCH( RIGHT(小韻資料表[[#This Row],[切語]],1), 切語下字資料表[切語下字]) ), 0)</f>
        <v>121</v>
      </c>
      <c r="O437" s="207" t="str" cm="1">
        <f t="array" ref="O437" xml:space="preserve"> INDEX(切語下字資料表[韻母], 小韻資料表[[#This Row],[下字表識別號]])</f>
        <v>眞開3</v>
      </c>
      <c r="P437" s="207" t="str" cm="1">
        <f t="array" ref="P437" xml:space="preserve"> INDEX(切語下字資料表[韻母拼音碼], 小韻資料表[[#This Row],[下字表識別號]])</f>
        <v>in</v>
      </c>
      <c r="Q437" s="210" t="str" cm="1">
        <f t="array" ref="Q437" xml:space="preserve"> INDEX(設定表!$C$19:$C$23, INT( LEFT(小韻資料表[[#This Row],[目次編碼]],1) ))</f>
        <v>平</v>
      </c>
      <c r="R437" s="210">
        <f xml:space="preserve">  INDEX(設定表!$C$8:$C$15, MATCH( (RIGHT(小韻資料表[[#This Row],[清濁]]) &amp; 小韻資料表[[#This Row],[調]]), 設定表!$B$8:$B$15, 0))</f>
        <v>5</v>
      </c>
      <c r="S437" s="205" t="s">
        <v>309</v>
      </c>
      <c r="T437" s="205" t="s">
        <v>309</v>
      </c>
      <c r="U437" s="226" t="s">
        <v>309</v>
      </c>
      <c r="V437" s="146" t="s">
        <v>309</v>
      </c>
      <c r="X437" s="135"/>
      <c r="Y437" s="135"/>
      <c r="AA437" s="135"/>
      <c r="AB437" s="134"/>
      <c r="AC437" s="135"/>
      <c r="AD437" s="135"/>
      <c r="AH437" s="135"/>
      <c r="AI437" s="135"/>
    </row>
    <row r="438" spans="1:35" ht="31.5">
      <c r="A438" s="205">
        <v>434</v>
      </c>
      <c r="B438" s="206" t="s">
        <v>2863</v>
      </c>
      <c r="C438" s="207" t="str">
        <f xml:space="preserve"> _xlfn.CONCAT(小韻資料表[[#This Row],[聲母拼音碼]],小韻資料表[[#This Row],[韻母拼音碼]],小韻資料表[[#This Row],[調號]])</f>
        <v>cun1</v>
      </c>
      <c r="D438" s="206" t="s">
        <v>590</v>
      </c>
      <c r="E438" s="208" t="s">
        <v>589</v>
      </c>
      <c r="F438" s="205">
        <v>1</v>
      </c>
      <c r="G438" s="209" t="s">
        <v>2864</v>
      </c>
      <c r="H438" s="205">
        <f xml:space="preserve"> LEN(小韻資料表[[#This Row],[小韻字集]])</f>
        <v>6</v>
      </c>
      <c r="I438" s="205" cm="1">
        <f t="array" ref="I438" xml:space="preserve"> MATCH(TRUE, ISNUMBER( SEARCH( LEFT(小韻資料表[[#This Row],[切語]],1), 切語上字資料表[切語上字]) ), 0)</f>
        <v>30</v>
      </c>
      <c r="J438" s="210" t="str" cm="1">
        <f t="array" ref="J438" xml:space="preserve"> INDEX(切語上字資料表[聲母], 小韻資料表[[#This Row],[上字表識別號]])</f>
        <v>照</v>
      </c>
      <c r="K438" s="210" t="str" cm="1">
        <f t="array" ref="K438" xml:space="preserve"> INDEX(切語上字資料表[聲母拼音碼], 小韻資料表[[#This Row],[上字表識別號]])</f>
        <v>c</v>
      </c>
      <c r="L438" s="210" t="str" cm="1">
        <f t="array" ref="L438" xml:space="preserve"> INDEX(切語上字資料表[清濁], 小韻資料表[[#This Row],[上字表識別號]])</f>
        <v>全清</v>
      </c>
      <c r="M438" s="223" t="str" cm="1">
        <f t="array" ref="M438" xml:space="preserve"> INDEX(切語上字資料表[發送收], 小韻資料表[[#This Row],[上字表識別號]])</f>
        <v>發聲</v>
      </c>
      <c r="N438" s="205" cm="1">
        <f t="array" ref="N438" xml:space="preserve"> MATCH(TRUE, ISNUMBER( SEARCH( RIGHT(小韻資料表[[#This Row],[切語]],1), 切語下字資料表[切語下字]) ), 0)</f>
        <v>125</v>
      </c>
      <c r="O438" s="207" t="str" cm="1">
        <f t="array" ref="O438" xml:space="preserve"> INDEX(切語下字資料表[韻母], 小韻資料表[[#This Row],[下字表識別號]])</f>
        <v>諄合3</v>
      </c>
      <c r="P438" s="207" t="str" cm="1">
        <f t="array" ref="P438" xml:space="preserve"> INDEX(切語下字資料表[韻母拼音碼], 小韻資料表[[#This Row],[下字表識別號]])</f>
        <v>un</v>
      </c>
      <c r="Q438" s="210" t="str" cm="1">
        <f t="array" ref="Q438" xml:space="preserve"> INDEX(設定表!$C$19:$C$23, INT( LEFT(小韻資料表[[#This Row],[目次編碼]],1) ))</f>
        <v>平</v>
      </c>
      <c r="R438" s="210">
        <f xml:space="preserve">  INDEX(設定表!$C$8:$C$15, MATCH( (RIGHT(小韻資料表[[#This Row],[清濁]]) &amp; 小韻資料表[[#This Row],[調]]), 設定表!$B$8:$B$15, 0))</f>
        <v>1</v>
      </c>
      <c r="S438" s="205" t="s">
        <v>309</v>
      </c>
      <c r="T438" s="205" t="s">
        <v>309</v>
      </c>
      <c r="U438" s="226" t="s">
        <v>309</v>
      </c>
      <c r="V438" s="147" t="s">
        <v>309</v>
      </c>
      <c r="X438" s="135"/>
      <c r="Y438" s="135"/>
      <c r="AA438" s="135"/>
      <c r="AB438" s="134"/>
      <c r="AC438" s="135"/>
      <c r="AD438" s="135"/>
      <c r="AH438" s="135"/>
      <c r="AI438" s="135"/>
    </row>
    <row r="439" spans="1:35" ht="31.5">
      <c r="A439" s="205">
        <v>435</v>
      </c>
      <c r="B439" s="206" t="s">
        <v>2865</v>
      </c>
      <c r="C439" s="207" t="str">
        <f xml:space="preserve"> _xlfn.CONCAT(小韻資料表[[#This Row],[聲母拼音碼]],小韻資料表[[#This Row],[韻母拼音碼]],小韻資料表[[#This Row],[調號]])</f>
        <v>thun1</v>
      </c>
      <c r="D439" s="206" t="s">
        <v>2866</v>
      </c>
      <c r="E439" s="208" t="s">
        <v>589</v>
      </c>
      <c r="F439" s="205">
        <v>2</v>
      </c>
      <c r="G439" s="209" t="s">
        <v>2867</v>
      </c>
      <c r="H439" s="205">
        <f xml:space="preserve"> LEN(小韻資料表[[#This Row],[小韻字集]])</f>
        <v>8</v>
      </c>
      <c r="I439" s="205" cm="1">
        <f t="array" ref="I439" xml:space="preserve"> MATCH(TRUE, ISNUMBER( SEARCH( LEFT(小韻資料表[[#This Row],[切語]],1), 切語上字資料表[切語上字]) ), 0)</f>
        <v>10</v>
      </c>
      <c r="J439" s="210" t="str" cm="1">
        <f t="array" ref="J439" xml:space="preserve"> INDEX(切語上字資料表[聲母], 小韻資料表[[#This Row],[上字表識別號]])</f>
        <v>徹</v>
      </c>
      <c r="K439" s="210" t="str" cm="1">
        <f t="array" ref="K439" xml:space="preserve"> INDEX(切語上字資料表[聲母拼音碼], 小韻資料表[[#This Row],[上字表識別號]])</f>
        <v>th</v>
      </c>
      <c r="L439" s="210" t="str" cm="1">
        <f t="array" ref="L439" xml:space="preserve"> INDEX(切語上字資料表[清濁], 小韻資料表[[#This Row],[上字表識別號]])</f>
        <v>次清</v>
      </c>
      <c r="M439" s="223" t="str" cm="1">
        <f t="array" ref="M439" xml:space="preserve"> INDEX(切語上字資料表[發送收], 小韻資料表[[#This Row],[上字表識別號]])</f>
        <v>送氣</v>
      </c>
      <c r="N439" s="205" cm="1">
        <f t="array" ref="N439" xml:space="preserve"> MATCH(TRUE, ISNUMBER( SEARCH( RIGHT(小韻資料表[[#This Row],[切語]],1), 切語下字資料表[切語下字]) ), 0)</f>
        <v>125</v>
      </c>
      <c r="O439" s="207" t="str" cm="1">
        <f t="array" ref="O439" xml:space="preserve"> INDEX(切語下字資料表[韻母], 小韻資料表[[#This Row],[下字表識別號]])</f>
        <v>諄合3</v>
      </c>
      <c r="P439" s="207" t="str" cm="1">
        <f t="array" ref="P439" xml:space="preserve"> INDEX(切語下字資料表[韻母拼音碼], 小韻資料表[[#This Row],[下字表識別號]])</f>
        <v>un</v>
      </c>
      <c r="Q439" s="210" t="str" cm="1">
        <f t="array" ref="Q439" xml:space="preserve"> INDEX(設定表!$C$19:$C$23, INT( LEFT(小韻資料表[[#This Row],[目次編碼]],1) ))</f>
        <v>平</v>
      </c>
      <c r="R439" s="210">
        <f xml:space="preserve">  INDEX(設定表!$C$8:$C$15, MATCH( (RIGHT(小韻資料表[[#This Row],[清濁]]) &amp; 小韻資料表[[#This Row],[調]]), 設定表!$B$8:$B$15, 0))</f>
        <v>1</v>
      </c>
      <c r="S439" s="205" t="s">
        <v>309</v>
      </c>
      <c r="T439" s="205" t="s">
        <v>309</v>
      </c>
      <c r="U439" s="226" t="s">
        <v>309</v>
      </c>
      <c r="V439" s="146" t="s">
        <v>309</v>
      </c>
      <c r="X439" s="135"/>
      <c r="Y439" s="135"/>
      <c r="AA439" s="135"/>
      <c r="AB439" s="134"/>
      <c r="AC439" s="135"/>
      <c r="AD439" s="135"/>
      <c r="AH439" s="135"/>
      <c r="AI439" s="135"/>
    </row>
    <row r="440" spans="1:35" ht="31.5">
      <c r="A440" s="205">
        <v>436</v>
      </c>
      <c r="B440" s="206" t="s">
        <v>2868</v>
      </c>
      <c r="C440" s="207" t="str">
        <f xml:space="preserve"> _xlfn.CONCAT(小韻資料表[[#This Row],[聲母拼音碼]],小韻資料表[[#This Row],[韻母拼音碼]],小韻資料表[[#This Row],[調號]])</f>
        <v>tun5</v>
      </c>
      <c r="D440" s="206" t="s">
        <v>2869</v>
      </c>
      <c r="E440" s="208" t="s">
        <v>589</v>
      </c>
      <c r="F440" s="205">
        <v>3</v>
      </c>
      <c r="G440" s="209" t="s">
        <v>2870</v>
      </c>
      <c r="H440" s="205">
        <f xml:space="preserve"> LEN(小韻資料表[[#This Row],[小韻字集]])</f>
        <v>2</v>
      </c>
      <c r="I440" s="205" cm="1">
        <f t="array" ref="I440" xml:space="preserve"> MATCH(TRUE, ISNUMBER( SEARCH( LEFT(小韻資料表[[#This Row],[切語]],1), 切語上字資料表[切語上字]) ), 0)</f>
        <v>11</v>
      </c>
      <c r="J440" s="210" t="str" cm="1">
        <f t="array" ref="J440" xml:space="preserve"> INDEX(切語上字資料表[聲母], 小韻資料表[[#This Row],[上字表識別號]])</f>
        <v>澄</v>
      </c>
      <c r="K440" s="210" t="str" cm="1">
        <f t="array" ref="K440" xml:space="preserve"> INDEX(切語上字資料表[聲母拼音碼], 小韻資料表[[#This Row],[上字表識別號]])</f>
        <v>t</v>
      </c>
      <c r="L440" s="210" t="str" cm="1">
        <f t="array" ref="L440" xml:space="preserve"> INDEX(切語上字資料表[清濁], 小韻資料表[[#This Row],[上字表識別號]])</f>
        <v>全濁</v>
      </c>
      <c r="M440" s="223" cm="1">
        <f t="array" ref="M440" xml:space="preserve"> INDEX(切語上字資料表[發送收], 小韻資料表[[#This Row],[上字表識別號]])</f>
        <v>0</v>
      </c>
      <c r="N440" s="205" cm="1">
        <f t="array" ref="N440" xml:space="preserve"> MATCH(TRUE, ISNUMBER( SEARCH( RIGHT(小韻資料表[[#This Row],[切語]],1), 切語下字資料表[切語下字]) ), 0)</f>
        <v>125</v>
      </c>
      <c r="O440" s="207" t="str" cm="1">
        <f t="array" ref="O440" xml:space="preserve"> INDEX(切語下字資料表[韻母], 小韻資料表[[#This Row],[下字表識別號]])</f>
        <v>諄合3</v>
      </c>
      <c r="P440" s="207" t="str" cm="1">
        <f t="array" ref="P440" xml:space="preserve"> INDEX(切語下字資料表[韻母拼音碼], 小韻資料表[[#This Row],[下字表識別號]])</f>
        <v>un</v>
      </c>
      <c r="Q440" s="210" t="str" cm="1">
        <f t="array" ref="Q440" xml:space="preserve"> INDEX(設定表!$C$19:$C$23, INT( LEFT(小韻資料表[[#This Row],[目次編碼]],1) ))</f>
        <v>平</v>
      </c>
      <c r="R440" s="210">
        <f xml:space="preserve">  INDEX(設定表!$C$8:$C$15, MATCH( (RIGHT(小韻資料表[[#This Row],[清濁]]) &amp; 小韻資料表[[#This Row],[調]]), 設定表!$B$8:$B$15, 0))</f>
        <v>5</v>
      </c>
      <c r="S440" s="205" t="s">
        <v>309</v>
      </c>
      <c r="T440" s="205" t="s">
        <v>309</v>
      </c>
      <c r="U440" s="226" t="s">
        <v>309</v>
      </c>
      <c r="V440" s="147" t="s">
        <v>309</v>
      </c>
      <c r="X440" s="135"/>
      <c r="Y440" s="135"/>
      <c r="AA440" s="135"/>
      <c r="AB440" s="134"/>
      <c r="AC440" s="135"/>
      <c r="AD440" s="135"/>
      <c r="AH440" s="135"/>
      <c r="AI440" s="135"/>
    </row>
    <row r="441" spans="1:35" ht="31.5">
      <c r="A441" s="205">
        <v>437</v>
      </c>
      <c r="B441" s="206" t="s">
        <v>2871</v>
      </c>
      <c r="C441" s="207" t="str">
        <f xml:space="preserve"> _xlfn.CONCAT(小韻資料表[[#This Row],[聲母拼音碼]],小韻資料表[[#This Row],[韻母拼音碼]],小韻資料表[[#This Row],[調號]])</f>
        <v>sun1</v>
      </c>
      <c r="D441" s="206" t="s">
        <v>2872</v>
      </c>
      <c r="E441" s="208" t="s">
        <v>589</v>
      </c>
      <c r="F441" s="205">
        <v>4</v>
      </c>
      <c r="G441" s="209" t="s">
        <v>2873</v>
      </c>
      <c r="H441" s="205">
        <f xml:space="preserve"> LEN(小韻資料表[[#This Row],[小韻字集]])</f>
        <v>15</v>
      </c>
      <c r="I441" s="205" cm="1">
        <f t="array" ref="I441" xml:space="preserve"> MATCH(TRUE, ISNUMBER( SEARCH( LEFT(小韻資料表[[#This Row],[切語]],1), 切語上字資料表[切語上字]) ), 0)</f>
        <v>24</v>
      </c>
      <c r="J441" s="210" t="str" cm="1">
        <f t="array" ref="J441" xml:space="preserve"> INDEX(切語上字資料表[聲母], 小韻資料表[[#This Row],[上字表識別號]])</f>
        <v>心</v>
      </c>
      <c r="K441" s="210" t="str" cm="1">
        <f t="array" ref="K441" xml:space="preserve"> INDEX(切語上字資料表[聲母拼音碼], 小韻資料表[[#This Row],[上字表識別號]])</f>
        <v>s</v>
      </c>
      <c r="L441" s="210" t="str" cm="1">
        <f t="array" ref="L441" xml:space="preserve"> INDEX(切語上字資料表[清濁], 小韻資料表[[#This Row],[上字表識別號]])</f>
        <v>全清</v>
      </c>
      <c r="M441" s="223" t="str" cm="1">
        <f t="array" ref="M441" xml:space="preserve"> INDEX(切語上字資料表[發送收], 小韻資料表[[#This Row],[上字表識別號]])</f>
        <v>送氣</v>
      </c>
      <c r="N441" s="205" cm="1">
        <f t="array" ref="N441" xml:space="preserve"> MATCH(TRUE, ISNUMBER( SEARCH( RIGHT(小韻資料表[[#This Row],[切語]],1), 切語下字資料表[切語下字]) ), 0)</f>
        <v>125</v>
      </c>
      <c r="O441" s="207" t="str" cm="1">
        <f t="array" ref="O441" xml:space="preserve"> INDEX(切語下字資料表[韻母], 小韻資料表[[#This Row],[下字表識別號]])</f>
        <v>諄合3</v>
      </c>
      <c r="P441" s="207" t="str" cm="1">
        <f t="array" ref="P441" xml:space="preserve"> INDEX(切語下字資料表[韻母拼音碼], 小韻資料表[[#This Row],[下字表識別號]])</f>
        <v>un</v>
      </c>
      <c r="Q441" s="210" t="str" cm="1">
        <f t="array" ref="Q441" xml:space="preserve"> INDEX(設定表!$C$19:$C$23, INT( LEFT(小韻資料表[[#This Row],[目次編碼]],1) ))</f>
        <v>平</v>
      </c>
      <c r="R441" s="210">
        <f xml:space="preserve">  INDEX(設定表!$C$8:$C$15, MATCH( (RIGHT(小韻資料表[[#This Row],[清濁]]) &amp; 小韻資料表[[#This Row],[調]]), 設定表!$B$8:$B$15, 0))</f>
        <v>1</v>
      </c>
      <c r="S441" s="205" t="s">
        <v>309</v>
      </c>
      <c r="T441" s="205" t="s">
        <v>309</v>
      </c>
      <c r="U441" s="226" t="s">
        <v>309</v>
      </c>
      <c r="V441" s="146" t="s">
        <v>309</v>
      </c>
      <c r="X441" s="135"/>
      <c r="Y441" s="135"/>
      <c r="AA441" s="135"/>
      <c r="AB441" s="134"/>
      <c r="AC441" s="135"/>
      <c r="AD441" s="135"/>
      <c r="AH441" s="135"/>
      <c r="AI441" s="135"/>
    </row>
    <row r="442" spans="1:35" ht="31.5">
      <c r="A442" s="205">
        <v>438</v>
      </c>
      <c r="B442" s="206" t="s">
        <v>2874</v>
      </c>
      <c r="C442" s="207" t="str">
        <f xml:space="preserve"> _xlfn.CONCAT(小韻資料表[[#This Row],[聲母拼音碼]],小韻資料表[[#This Row],[韻母拼音碼]],小韻資料表[[#This Row],[調號]])</f>
        <v>sun5</v>
      </c>
      <c r="D442" s="206" t="s">
        <v>2875</v>
      </c>
      <c r="E442" s="208" t="s">
        <v>589</v>
      </c>
      <c r="F442" s="205">
        <v>5</v>
      </c>
      <c r="G442" s="209" t="s">
        <v>2876</v>
      </c>
      <c r="H442" s="205">
        <f xml:space="preserve"> LEN(小韻資料表[[#This Row],[小韻字集]])</f>
        <v>16</v>
      </c>
      <c r="I442" s="205" cm="1">
        <f t="array" ref="I442" xml:space="preserve"> MATCH(TRUE, ISNUMBER( SEARCH( LEFT(小韻資料表[[#This Row],[切語]],1), 切語上字資料表[切語上字]) ), 0)</f>
        <v>34</v>
      </c>
      <c r="J442" s="210" t="str" cm="1">
        <f t="array" ref="J442" xml:space="preserve"> INDEX(切語上字資料表[聲母], 小韻資料表[[#This Row],[上字表識別號]])</f>
        <v>禪</v>
      </c>
      <c r="K442" s="210" t="str" cm="1">
        <f t="array" ref="K442" xml:space="preserve"> INDEX(切語上字資料表[聲母拼音碼], 小韻資料表[[#This Row],[上字表識別號]])</f>
        <v>s</v>
      </c>
      <c r="L442" s="210" t="str" cm="1">
        <f t="array" ref="L442" xml:space="preserve"> INDEX(切語上字資料表[清濁], 小韻資料表[[#This Row],[上字表識別號]])</f>
        <v>全濁</v>
      </c>
      <c r="M442" s="223" cm="1">
        <f t="array" ref="M442" xml:space="preserve"> INDEX(切語上字資料表[發送收], 小韻資料表[[#This Row],[上字表識別號]])</f>
        <v>0</v>
      </c>
      <c r="N442" s="205" cm="1">
        <f t="array" ref="N442" xml:space="preserve"> MATCH(TRUE, ISNUMBER( SEARCH( RIGHT(小韻資料表[[#This Row],[切語]],1), 切語下字資料表[切語下字]) ), 0)</f>
        <v>125</v>
      </c>
      <c r="O442" s="207" t="str" cm="1">
        <f t="array" ref="O442" xml:space="preserve"> INDEX(切語下字資料表[韻母], 小韻資料表[[#This Row],[下字表識別號]])</f>
        <v>諄合3</v>
      </c>
      <c r="P442" s="207" t="str" cm="1">
        <f t="array" ref="P442" xml:space="preserve"> INDEX(切語下字資料表[韻母拼音碼], 小韻資料表[[#This Row],[下字表識別號]])</f>
        <v>un</v>
      </c>
      <c r="Q442" s="210" t="str" cm="1">
        <f t="array" ref="Q442" xml:space="preserve"> INDEX(設定表!$C$19:$C$23, INT( LEFT(小韻資料表[[#This Row],[目次編碼]],1) ))</f>
        <v>平</v>
      </c>
      <c r="R442" s="210">
        <f xml:space="preserve">  INDEX(設定表!$C$8:$C$15, MATCH( (RIGHT(小韻資料表[[#This Row],[清濁]]) &amp; 小韻資料表[[#This Row],[調]]), 設定表!$B$8:$B$15, 0))</f>
        <v>5</v>
      </c>
      <c r="S442" s="205" t="s">
        <v>309</v>
      </c>
      <c r="T442" s="205" t="s">
        <v>309</v>
      </c>
      <c r="U442" s="226" t="s">
        <v>309</v>
      </c>
      <c r="V442" s="147" t="s">
        <v>309</v>
      </c>
      <c r="X442" s="135"/>
      <c r="Y442" s="135"/>
      <c r="AA442" s="135"/>
      <c r="AB442" s="134"/>
      <c r="AC442" s="135"/>
      <c r="AD442" s="135"/>
      <c r="AH442" s="135"/>
      <c r="AI442" s="135"/>
    </row>
    <row r="443" spans="1:35" ht="31.5">
      <c r="A443" s="205">
        <v>439</v>
      </c>
      <c r="B443" s="206" t="s">
        <v>2877</v>
      </c>
      <c r="C443" s="207" t="str">
        <f xml:space="preserve"> _xlfn.CONCAT(小韻資料表[[#This Row],[聲母拼音碼]],小韻資料表[[#This Row],[韻母拼音碼]],小韻資料表[[#This Row],[調號]])</f>
        <v>jun5</v>
      </c>
      <c r="D443" s="206" t="s">
        <v>2878</v>
      </c>
      <c r="E443" s="208" t="s">
        <v>589</v>
      </c>
      <c r="F443" s="205">
        <v>6</v>
      </c>
      <c r="G443" s="209" t="s">
        <v>2879</v>
      </c>
      <c r="H443" s="205">
        <f xml:space="preserve"> LEN(小韻資料表[[#This Row],[小韻字集]])</f>
        <v>5</v>
      </c>
      <c r="I443" s="205" cm="1">
        <f t="array" ref="I443" xml:space="preserve"> MATCH(TRUE, ISNUMBER( SEARCH( LEFT(小韻資料表[[#This Row],[切語]],1), 切語上字資料表[切語上字]) ), 0)</f>
        <v>41</v>
      </c>
      <c r="J443" s="210" t="str" cm="1">
        <f t="array" ref="J443" xml:space="preserve"> INDEX(切語上字資料表[聲母], 小韻資料表[[#This Row],[上字表識別號]])</f>
        <v>日</v>
      </c>
      <c r="K443" s="210" t="str" cm="1">
        <f t="array" ref="K443" xml:space="preserve"> INDEX(切語上字資料表[聲母拼音碼], 小韻資料表[[#This Row],[上字表識別號]])</f>
        <v>j</v>
      </c>
      <c r="L443" s="210" t="str" cm="1">
        <f t="array" ref="L443" xml:space="preserve"> INDEX(切語上字資料表[清濁], 小韻資料表[[#This Row],[上字表識別號]])</f>
        <v>次濁</v>
      </c>
      <c r="M443" s="223" t="str" cm="1">
        <f t="array" ref="M443" xml:space="preserve"> INDEX(切語上字資料表[發送收], 小韻資料表[[#This Row],[上字表識別號]])</f>
        <v>收聲</v>
      </c>
      <c r="N443" s="205" cm="1">
        <f t="array" ref="N443" xml:space="preserve"> MATCH(TRUE, ISNUMBER( SEARCH( RIGHT(小韻資料表[[#This Row],[切語]],1), 切語下字資料表[切語下字]) ), 0)</f>
        <v>125</v>
      </c>
      <c r="O443" s="207" t="str" cm="1">
        <f t="array" ref="O443" xml:space="preserve"> INDEX(切語下字資料表[韻母], 小韻資料表[[#This Row],[下字表識別號]])</f>
        <v>諄合3</v>
      </c>
      <c r="P443" s="207" t="str" cm="1">
        <f t="array" ref="P443" xml:space="preserve"> INDEX(切語下字資料表[韻母拼音碼], 小韻資料表[[#This Row],[下字表識別號]])</f>
        <v>un</v>
      </c>
      <c r="Q443" s="210" t="str" cm="1">
        <f t="array" ref="Q443" xml:space="preserve"> INDEX(設定表!$C$19:$C$23, INT( LEFT(小韻資料表[[#This Row],[目次編碼]],1) ))</f>
        <v>平</v>
      </c>
      <c r="R443" s="210">
        <f xml:space="preserve">  INDEX(設定表!$C$8:$C$15, MATCH( (RIGHT(小韻資料表[[#This Row],[清濁]]) &amp; 小韻資料表[[#This Row],[調]]), 設定表!$B$8:$B$15, 0))</f>
        <v>5</v>
      </c>
      <c r="S443" s="205" t="s">
        <v>309</v>
      </c>
      <c r="T443" s="205" t="s">
        <v>309</v>
      </c>
      <c r="U443" s="226" t="s">
        <v>309</v>
      </c>
      <c r="V443" s="146" t="s">
        <v>309</v>
      </c>
      <c r="X443" s="135"/>
      <c r="Y443" s="135"/>
      <c r="AA443" s="135"/>
      <c r="AB443" s="134"/>
      <c r="AC443" s="135"/>
      <c r="AD443" s="135"/>
      <c r="AH443" s="135"/>
      <c r="AI443" s="135"/>
    </row>
    <row r="444" spans="1:35" ht="31.5">
      <c r="A444" s="205">
        <v>440</v>
      </c>
      <c r="B444" s="206" t="s">
        <v>2880</v>
      </c>
      <c r="C444" s="207" t="str">
        <f xml:space="preserve"> _xlfn.CONCAT(小韻資料表[[#This Row],[聲母拼音碼]],小韻資料表[[#This Row],[韻母拼音碼]],小韻資料表[[#This Row],[調號]])</f>
        <v>sun5</v>
      </c>
      <c r="D444" s="206" t="s">
        <v>2881</v>
      </c>
      <c r="E444" s="208" t="s">
        <v>589</v>
      </c>
      <c r="F444" s="205">
        <v>7</v>
      </c>
      <c r="G444" s="209" t="s">
        <v>2882</v>
      </c>
      <c r="H444" s="205">
        <f xml:space="preserve"> LEN(小韻資料表[[#This Row],[小韻字集]])</f>
        <v>5</v>
      </c>
      <c r="I444" s="205" cm="1">
        <f t="array" ref="I444" xml:space="preserve"> MATCH(TRUE, ISNUMBER( SEARCH( LEFT(小韻資料表[[#This Row],[切語]],1), 切語上字資料表[切語上字]) ), 0)</f>
        <v>32</v>
      </c>
      <c r="J444" s="210" t="str" cm="1">
        <f t="array" ref="J444" xml:space="preserve"> INDEX(切語上字資料表[聲母], 小韻資料表[[#This Row],[上字表識別號]])</f>
        <v>神</v>
      </c>
      <c r="K444" s="210" t="str" cm="1">
        <f t="array" ref="K444" xml:space="preserve"> INDEX(切語上字資料表[聲母拼音碼], 小韻資料表[[#This Row],[上字表識別號]])</f>
        <v>s</v>
      </c>
      <c r="L444" s="210" t="str" cm="1">
        <f t="array" ref="L444" xml:space="preserve"> INDEX(切語上字資料表[清濁], 小韻資料表[[#This Row],[上字表識別號]])</f>
        <v>全濁</v>
      </c>
      <c r="M444" s="223" t="str" cm="1">
        <f t="array" ref="M444" xml:space="preserve"> INDEX(切語上字資料表[發送收], 小韻資料表[[#This Row],[上字表識別號]])</f>
        <v>發聲</v>
      </c>
      <c r="N444" s="205" cm="1">
        <f t="array" ref="N444" xml:space="preserve"> MATCH(TRUE, ISNUMBER( SEARCH( RIGHT(小韻資料表[[#This Row],[切語]],1), 切語下字資料表[切語下字]) ), 0)</f>
        <v>125</v>
      </c>
      <c r="O444" s="207" t="str" cm="1">
        <f t="array" ref="O444" xml:space="preserve"> INDEX(切語下字資料表[韻母], 小韻資料表[[#This Row],[下字表識別號]])</f>
        <v>諄合3</v>
      </c>
      <c r="P444" s="207" t="str" cm="1">
        <f t="array" ref="P444" xml:space="preserve"> INDEX(切語下字資料表[韻母拼音碼], 小韻資料表[[#This Row],[下字表識別號]])</f>
        <v>un</v>
      </c>
      <c r="Q444" s="210" t="str" cm="1">
        <f t="array" ref="Q444" xml:space="preserve"> INDEX(設定表!$C$19:$C$23, INT( LEFT(小韻資料表[[#This Row],[目次編碼]],1) ))</f>
        <v>平</v>
      </c>
      <c r="R444" s="210">
        <f xml:space="preserve">  INDEX(設定表!$C$8:$C$15, MATCH( (RIGHT(小韻資料表[[#This Row],[清濁]]) &amp; 小韻資料表[[#This Row],[調]]), 設定表!$B$8:$B$15, 0))</f>
        <v>5</v>
      </c>
      <c r="S444" s="205" t="s">
        <v>309</v>
      </c>
      <c r="T444" s="205" t="s">
        <v>309</v>
      </c>
      <c r="U444" s="226" t="s">
        <v>2883</v>
      </c>
      <c r="V444" s="147" t="s">
        <v>309</v>
      </c>
      <c r="X444" s="135"/>
      <c r="Y444" s="135"/>
      <c r="AA444" s="135"/>
      <c r="AB444" s="134"/>
      <c r="AC444" s="135"/>
      <c r="AD444" s="135"/>
      <c r="AH444" s="135"/>
      <c r="AI444" s="135"/>
    </row>
    <row r="445" spans="1:35" ht="31.5">
      <c r="A445" s="205">
        <v>441</v>
      </c>
      <c r="B445" s="206" t="s">
        <v>2884</v>
      </c>
      <c r="C445" s="207" t="str">
        <f xml:space="preserve"> _xlfn.CONCAT(小韻資料表[[#This Row],[聲母拼音碼]],小韻資料表[[#This Row],[韻母拼音碼]],小韻資料表[[#This Row],[調號]])</f>
        <v>lun5</v>
      </c>
      <c r="D445" s="206" t="s">
        <v>2885</v>
      </c>
      <c r="E445" s="208" t="s">
        <v>589</v>
      </c>
      <c r="F445" s="205">
        <v>8</v>
      </c>
      <c r="G445" s="209" t="s">
        <v>2886</v>
      </c>
      <c r="H445" s="205">
        <f xml:space="preserve"> LEN(小韻資料表[[#This Row],[小韻字集]])</f>
        <v>15</v>
      </c>
      <c r="I445" s="205" cm="1">
        <f t="array" ref="I445" xml:space="preserve"> MATCH(TRUE, ISNUMBER( SEARCH( LEFT(小韻資料表[[#This Row],[切語]],1), 切語上字資料表[切語上字]) ), 0)</f>
        <v>40</v>
      </c>
      <c r="J445" s="210" t="str" cm="1">
        <f t="array" ref="J445" xml:space="preserve"> INDEX(切語上字資料表[聲母], 小韻資料表[[#This Row],[上字表識別號]])</f>
        <v>來</v>
      </c>
      <c r="K445" s="210" t="str" cm="1">
        <f t="array" ref="K445" xml:space="preserve"> INDEX(切語上字資料表[聲母拼音碼], 小韻資料表[[#This Row],[上字表識別號]])</f>
        <v>l</v>
      </c>
      <c r="L445" s="210" t="str" cm="1">
        <f t="array" ref="L445" xml:space="preserve"> INDEX(切語上字資料表[清濁], 小韻資料表[[#This Row],[上字表識別號]])</f>
        <v>次濁</v>
      </c>
      <c r="M445" s="223" t="str" cm="1">
        <f t="array" ref="M445" xml:space="preserve"> INDEX(切語上字資料表[發送收], 小韻資料表[[#This Row],[上字表識別號]])</f>
        <v>收聲</v>
      </c>
      <c r="N445" s="205" cm="1">
        <f t="array" ref="N445" xml:space="preserve"> MATCH(TRUE, ISNUMBER( SEARCH( RIGHT(小韻資料表[[#This Row],[切語]],1), 切語下字資料表[切語下字]) ), 0)</f>
        <v>125</v>
      </c>
      <c r="O445" s="207" t="str" cm="1">
        <f t="array" ref="O445" xml:space="preserve"> INDEX(切語下字資料表[韻母], 小韻資料表[[#This Row],[下字表識別號]])</f>
        <v>諄合3</v>
      </c>
      <c r="P445" s="207" t="str" cm="1">
        <f t="array" ref="P445" xml:space="preserve"> INDEX(切語下字資料表[韻母拼音碼], 小韻資料表[[#This Row],[下字表識別號]])</f>
        <v>un</v>
      </c>
      <c r="Q445" s="210" t="str" cm="1">
        <f t="array" ref="Q445" xml:space="preserve"> INDEX(設定表!$C$19:$C$23, INT( LEFT(小韻資料表[[#This Row],[目次編碼]],1) ))</f>
        <v>平</v>
      </c>
      <c r="R445" s="210">
        <f xml:space="preserve">  INDEX(設定表!$C$8:$C$15, MATCH( (RIGHT(小韻資料表[[#This Row],[清濁]]) &amp; 小韻資料表[[#This Row],[調]]), 設定表!$B$8:$B$15, 0))</f>
        <v>5</v>
      </c>
      <c r="S445" s="205" t="s">
        <v>309</v>
      </c>
      <c r="T445" s="205" t="s">
        <v>309</v>
      </c>
      <c r="U445" s="226" t="s">
        <v>2887</v>
      </c>
      <c r="V445" s="146" t="s">
        <v>309</v>
      </c>
      <c r="X445" s="135"/>
      <c r="Y445" s="135"/>
      <c r="AA445" s="135"/>
      <c r="AB445" s="134"/>
      <c r="AC445" s="135"/>
      <c r="AD445" s="135"/>
      <c r="AH445" s="135"/>
      <c r="AI445" s="135"/>
    </row>
    <row r="446" spans="1:35" ht="31.5">
      <c r="A446" s="205">
        <v>442</v>
      </c>
      <c r="B446" s="206" t="s">
        <v>2888</v>
      </c>
      <c r="C446" s="207" t="str">
        <f xml:space="preserve"> _xlfn.CONCAT(小韻資料表[[#This Row],[聲母拼音碼]],小韻資料表[[#This Row],[韻母拼音碼]],小韻資料表[[#This Row],[調號]])</f>
        <v>tun1</v>
      </c>
      <c r="D446" s="206" t="s">
        <v>2889</v>
      </c>
      <c r="E446" s="208" t="s">
        <v>589</v>
      </c>
      <c r="F446" s="205">
        <v>9</v>
      </c>
      <c r="G446" s="209" t="s">
        <v>2890</v>
      </c>
      <c r="H446" s="205">
        <f xml:space="preserve"> LEN(小韻資料表[[#This Row],[小韻字集]])</f>
        <v>4</v>
      </c>
      <c r="I446" s="205" cm="1">
        <f t="array" ref="I446" xml:space="preserve"> MATCH(TRUE, ISNUMBER( SEARCH( LEFT(小韻資料表[[#This Row],[切語]],1), 切語上字資料表[切語上字]) ), 0)</f>
        <v>9</v>
      </c>
      <c r="J446" s="210" t="str" cm="1">
        <f t="array" ref="J446" xml:space="preserve"> INDEX(切語上字資料表[聲母], 小韻資料表[[#This Row],[上字表識別號]])</f>
        <v>知</v>
      </c>
      <c r="K446" s="210" t="str" cm="1">
        <f t="array" ref="K446" xml:space="preserve"> INDEX(切語上字資料表[聲母拼音碼], 小韻資料表[[#This Row],[上字表識別號]])</f>
        <v>t</v>
      </c>
      <c r="L446" s="210" t="str" cm="1">
        <f t="array" ref="L446" xml:space="preserve"> INDEX(切語上字資料表[清濁], 小韻資料表[[#This Row],[上字表識別號]])</f>
        <v>全清</v>
      </c>
      <c r="M446" s="223" t="str" cm="1">
        <f t="array" ref="M446" xml:space="preserve"> INDEX(切語上字資料表[發送收], 小韻資料表[[#This Row],[上字表識別號]])</f>
        <v>發聲</v>
      </c>
      <c r="N446" s="205" cm="1">
        <f t="array" ref="N446" xml:space="preserve"> MATCH(TRUE, ISNUMBER( SEARCH( RIGHT(小韻資料表[[#This Row],[切語]],1), 切語下字資料表[切語下字]) ), 0)</f>
        <v>125</v>
      </c>
      <c r="O446" s="207" t="str" cm="1">
        <f t="array" ref="O446" xml:space="preserve"> INDEX(切語下字資料表[韻母], 小韻資料表[[#This Row],[下字表識別號]])</f>
        <v>諄合3</v>
      </c>
      <c r="P446" s="207" t="str" cm="1">
        <f t="array" ref="P446" xml:space="preserve"> INDEX(切語下字資料表[韻母拼音碼], 小韻資料表[[#This Row],[下字表識別號]])</f>
        <v>un</v>
      </c>
      <c r="Q446" s="210" t="str" cm="1">
        <f t="array" ref="Q446" xml:space="preserve"> INDEX(設定表!$C$19:$C$23, INT( LEFT(小韻資料表[[#This Row],[目次編碼]],1) ))</f>
        <v>平</v>
      </c>
      <c r="R446" s="210">
        <f xml:space="preserve">  INDEX(設定表!$C$8:$C$15, MATCH( (RIGHT(小韻資料表[[#This Row],[清濁]]) &amp; 小韻資料表[[#This Row],[調]]), 設定表!$B$8:$B$15, 0))</f>
        <v>1</v>
      </c>
      <c r="S446" s="205" t="s">
        <v>309</v>
      </c>
      <c r="T446" s="205" t="s">
        <v>309</v>
      </c>
      <c r="U446" s="226" t="s">
        <v>309</v>
      </c>
      <c r="V446" s="147" t="s">
        <v>309</v>
      </c>
      <c r="X446" s="135"/>
      <c r="Y446" s="135"/>
      <c r="AA446" s="135"/>
      <c r="AB446" s="134"/>
      <c r="AC446" s="135"/>
      <c r="AD446" s="135"/>
      <c r="AH446" s="135"/>
      <c r="AI446" s="135"/>
    </row>
    <row r="447" spans="1:35" ht="31.5">
      <c r="A447" s="205">
        <v>443</v>
      </c>
      <c r="B447" s="206" t="s">
        <v>2891</v>
      </c>
      <c r="C447" s="207" t="str">
        <f xml:space="preserve"> _xlfn.CONCAT(小韻資料表[[#This Row],[聲母拼音碼]],小韻資料表[[#This Row],[韻母拼音碼]],小韻資料表[[#This Row],[調號]])</f>
        <v>chun1</v>
      </c>
      <c r="D447" s="206" t="s">
        <v>2892</v>
      </c>
      <c r="E447" s="208" t="s">
        <v>589</v>
      </c>
      <c r="F447" s="205">
        <v>10</v>
      </c>
      <c r="G447" s="209" t="s">
        <v>2893</v>
      </c>
      <c r="H447" s="205">
        <f xml:space="preserve"> LEN(小韻資料表[[#This Row],[小韻字集]])</f>
        <v>11</v>
      </c>
      <c r="I447" s="205" cm="1">
        <f t="array" ref="I447" xml:space="preserve"> MATCH(TRUE, ISNUMBER( SEARCH( LEFT(小韻資料表[[#This Row],[切語]],1), 切語上字資料表[切語上字]) ), 0)</f>
        <v>22</v>
      </c>
      <c r="J447" s="210" t="str" cm="1">
        <f t="array" ref="J447" xml:space="preserve"> INDEX(切語上字資料表[聲母], 小韻資料表[[#This Row],[上字表識別號]])</f>
        <v>清</v>
      </c>
      <c r="K447" s="210" t="str" cm="1">
        <f t="array" ref="K447" xml:space="preserve"> INDEX(切語上字資料表[聲母拼音碼], 小韻資料表[[#This Row],[上字表識別號]])</f>
        <v>ch</v>
      </c>
      <c r="L447" s="210" t="str" cm="1">
        <f t="array" ref="L447" xml:space="preserve"> INDEX(切語上字資料表[清濁], 小韻資料表[[#This Row],[上字表識別號]])</f>
        <v>次清</v>
      </c>
      <c r="M447" s="223" t="str" cm="1">
        <f t="array" ref="M447" xml:space="preserve"> INDEX(切語上字資料表[發送收], 小韻資料表[[#This Row],[上字表識別號]])</f>
        <v>送氣</v>
      </c>
      <c r="N447" s="205" cm="1">
        <f t="array" ref="N447" xml:space="preserve"> MATCH(TRUE, ISNUMBER( SEARCH( RIGHT(小韻資料表[[#This Row],[切語]],1), 切語下字資料表[切語下字]) ), 0)</f>
        <v>125</v>
      </c>
      <c r="O447" s="207" t="str" cm="1">
        <f t="array" ref="O447" xml:space="preserve"> INDEX(切語下字資料表[韻母], 小韻資料表[[#This Row],[下字表識別號]])</f>
        <v>諄合3</v>
      </c>
      <c r="P447" s="207" t="str" cm="1">
        <f t="array" ref="P447" xml:space="preserve"> INDEX(切語下字資料表[韻母拼音碼], 小韻資料表[[#This Row],[下字表識別號]])</f>
        <v>un</v>
      </c>
      <c r="Q447" s="210" t="str" cm="1">
        <f t="array" ref="Q447" xml:space="preserve"> INDEX(設定表!$C$19:$C$23, INT( LEFT(小韻資料表[[#This Row],[目次編碼]],1) ))</f>
        <v>平</v>
      </c>
      <c r="R447" s="210">
        <f xml:space="preserve">  INDEX(設定表!$C$8:$C$15, MATCH( (RIGHT(小韻資料表[[#This Row],[清濁]]) &amp; 小韻資料表[[#This Row],[調]]), 設定表!$B$8:$B$15, 0))</f>
        <v>1</v>
      </c>
      <c r="S447" s="205" t="s">
        <v>309</v>
      </c>
      <c r="T447" s="205" t="s">
        <v>309</v>
      </c>
      <c r="U447" s="226" t="s">
        <v>309</v>
      </c>
      <c r="V447" s="146" t="s">
        <v>309</v>
      </c>
      <c r="X447" s="135"/>
      <c r="Y447" s="135"/>
      <c r="AA447" s="135"/>
      <c r="AB447" s="134"/>
      <c r="AC447" s="135"/>
      <c r="AD447" s="135"/>
      <c r="AH447" s="135"/>
      <c r="AI447" s="135"/>
    </row>
    <row r="448" spans="1:35" ht="31.5">
      <c r="A448" s="205">
        <v>444</v>
      </c>
      <c r="B448" s="206" t="s">
        <v>2894</v>
      </c>
      <c r="C448" s="207" t="str">
        <f xml:space="preserve"> _xlfn.CONCAT(小韻資料表[[#This Row],[聲母拼音碼]],小韻資料表[[#This Row],[韻母拼音碼]],小韻資料表[[#This Row],[調號]])</f>
        <v>cun1</v>
      </c>
      <c r="D448" s="206" t="s">
        <v>2895</v>
      </c>
      <c r="E448" s="208" t="s">
        <v>589</v>
      </c>
      <c r="F448" s="205">
        <v>11</v>
      </c>
      <c r="G448" s="209" t="s">
        <v>2896</v>
      </c>
      <c r="H448" s="205">
        <f xml:space="preserve"> LEN(小韻資料表[[#This Row],[小韻字集]])</f>
        <v>5</v>
      </c>
      <c r="I448" s="205" cm="1">
        <f t="array" ref="I448" xml:space="preserve"> MATCH(TRUE, ISNUMBER( SEARCH( LEFT(小韻資料表[[#This Row],[切語]],1), 切語上字資料表[切語上字]) ), 0)</f>
        <v>21</v>
      </c>
      <c r="J448" s="210" t="str" cm="1">
        <f t="array" ref="J448" xml:space="preserve"> INDEX(切語上字資料表[聲母], 小韻資料表[[#This Row],[上字表識別號]])</f>
        <v>精</v>
      </c>
      <c r="K448" s="210" t="str" cm="1">
        <f t="array" ref="K448" xml:space="preserve"> INDEX(切語上字資料表[聲母拼音碼], 小韻資料表[[#This Row],[上字表識別號]])</f>
        <v>c</v>
      </c>
      <c r="L448" s="210" t="str" cm="1">
        <f t="array" ref="L448" xml:space="preserve"> INDEX(切語上字資料表[清濁], 小韻資料表[[#This Row],[上字表識別號]])</f>
        <v>全清</v>
      </c>
      <c r="M448" s="223" t="str" cm="1">
        <f t="array" ref="M448" xml:space="preserve"> INDEX(切語上字資料表[發送收], 小韻資料表[[#This Row],[上字表識別號]])</f>
        <v>發聲</v>
      </c>
      <c r="N448" s="205" cm="1">
        <f t="array" ref="N448" xml:space="preserve"> MATCH(TRUE, ISNUMBER( SEARCH( RIGHT(小韻資料表[[#This Row],[切語]],1), 切語下字資料表[切語下字]) ), 0)</f>
        <v>125</v>
      </c>
      <c r="O448" s="207" t="str" cm="1">
        <f t="array" ref="O448" xml:space="preserve"> INDEX(切語下字資料表[韻母], 小韻資料表[[#This Row],[下字表識別號]])</f>
        <v>諄合3</v>
      </c>
      <c r="P448" s="207" t="str" cm="1">
        <f t="array" ref="P448" xml:space="preserve"> INDEX(切語下字資料表[韻母拼音碼], 小韻資料表[[#This Row],[下字表識別號]])</f>
        <v>un</v>
      </c>
      <c r="Q448" s="210" t="str" cm="1">
        <f t="array" ref="Q448" xml:space="preserve"> INDEX(設定表!$C$19:$C$23, INT( LEFT(小韻資料表[[#This Row],[目次編碼]],1) ))</f>
        <v>平</v>
      </c>
      <c r="R448" s="210">
        <f xml:space="preserve">  INDEX(設定表!$C$8:$C$15, MATCH( (RIGHT(小韻資料表[[#This Row],[清濁]]) &amp; 小韻資料表[[#This Row],[調]]), 設定表!$B$8:$B$15, 0))</f>
        <v>1</v>
      </c>
      <c r="S448" s="205" t="s">
        <v>309</v>
      </c>
      <c r="T448" s="205" t="s">
        <v>309</v>
      </c>
      <c r="U448" s="226" t="s">
        <v>309</v>
      </c>
      <c r="V448" s="147" t="s">
        <v>309</v>
      </c>
      <c r="X448" s="135"/>
      <c r="Y448" s="135"/>
      <c r="AA448" s="135"/>
      <c r="AB448" s="134"/>
      <c r="AC448" s="135"/>
      <c r="AD448" s="135"/>
      <c r="AH448" s="135"/>
      <c r="AI448" s="135"/>
    </row>
    <row r="449" spans="1:35" ht="31.5">
      <c r="A449" s="205">
        <v>445</v>
      </c>
      <c r="B449" s="206" t="s">
        <v>2897</v>
      </c>
      <c r="C449" s="207" t="str">
        <f xml:space="preserve"> _xlfn.CONCAT(小韻資料表[[#This Row],[聲母拼音碼]],小韻資料表[[#This Row],[韻母拼音碼]],小韻資料表[[#This Row],[調號]])</f>
        <v>chun1</v>
      </c>
      <c r="D449" s="206" t="s">
        <v>2898</v>
      </c>
      <c r="E449" s="208" t="s">
        <v>589</v>
      </c>
      <c r="F449" s="205">
        <v>12</v>
      </c>
      <c r="G449" s="209" t="s">
        <v>2898</v>
      </c>
      <c r="H449" s="205">
        <f xml:space="preserve"> LEN(小韻資料表[[#This Row],[小韻字集]])</f>
        <v>1</v>
      </c>
      <c r="I449" s="205" cm="1">
        <f t="array" ref="I449" xml:space="preserve"> MATCH(TRUE, ISNUMBER( SEARCH( LEFT(小韻資料表[[#This Row],[切語]],1), 切語上字資料表[切語上字]) ), 0)</f>
        <v>31</v>
      </c>
      <c r="J449" s="210" t="str" cm="1">
        <f t="array" ref="J449" xml:space="preserve"> INDEX(切語上字資料表[聲母], 小韻資料表[[#This Row],[上字表識別號]])</f>
        <v>穿</v>
      </c>
      <c r="K449" s="210" t="str" cm="1">
        <f t="array" ref="K449" xml:space="preserve"> INDEX(切語上字資料表[聲母拼音碼], 小韻資料表[[#This Row],[上字表識別號]])</f>
        <v>ch</v>
      </c>
      <c r="L449" s="210" t="str" cm="1">
        <f t="array" ref="L449" xml:space="preserve"> INDEX(切語上字資料表[清濁], 小韻資料表[[#This Row],[上字表識別號]])</f>
        <v>次清</v>
      </c>
      <c r="M449" s="223" t="str" cm="1">
        <f t="array" ref="M449" xml:space="preserve"> INDEX(切語上字資料表[發送收], 小韻資料表[[#This Row],[上字表識別號]])</f>
        <v>送氣</v>
      </c>
      <c r="N449" s="205" cm="1">
        <f t="array" ref="N449" xml:space="preserve"> MATCH(TRUE, ISNUMBER( SEARCH( RIGHT(小韻資料表[[#This Row],[切語]],1), 切語下字資料表[切語下字]) ), 0)</f>
        <v>125</v>
      </c>
      <c r="O449" s="207" t="str" cm="1">
        <f t="array" ref="O449" xml:space="preserve"> INDEX(切語下字資料表[韻母], 小韻資料表[[#This Row],[下字表識別號]])</f>
        <v>諄合3</v>
      </c>
      <c r="P449" s="207" t="str" cm="1">
        <f t="array" ref="P449" xml:space="preserve"> INDEX(切語下字資料表[韻母拼音碼], 小韻資料表[[#This Row],[下字表識別號]])</f>
        <v>un</v>
      </c>
      <c r="Q449" s="210" t="str" cm="1">
        <f t="array" ref="Q449" xml:space="preserve"> INDEX(設定表!$C$19:$C$23, INT( LEFT(小韻資料表[[#This Row],[目次編碼]],1) ))</f>
        <v>平</v>
      </c>
      <c r="R449" s="210">
        <f xml:space="preserve">  INDEX(設定表!$C$8:$C$15, MATCH( (RIGHT(小韻資料表[[#This Row],[清濁]]) &amp; 小韻資料表[[#This Row],[調]]), 設定表!$B$8:$B$15, 0))</f>
        <v>1</v>
      </c>
      <c r="S449" s="205" t="s">
        <v>309</v>
      </c>
      <c r="T449" s="205" t="s">
        <v>309</v>
      </c>
      <c r="U449" s="226" t="s">
        <v>309</v>
      </c>
      <c r="V449" s="146" t="s">
        <v>309</v>
      </c>
      <c r="X449" s="135"/>
      <c r="Y449" s="135"/>
      <c r="AA449" s="135"/>
      <c r="AB449" s="134"/>
      <c r="AC449" s="135"/>
      <c r="AD449" s="135"/>
      <c r="AH449" s="135"/>
      <c r="AI449" s="135"/>
    </row>
    <row r="450" spans="1:35" ht="31.5">
      <c r="A450" s="205">
        <v>446</v>
      </c>
      <c r="B450" s="206" t="s">
        <v>2899</v>
      </c>
      <c r="C450" s="207" t="str">
        <f xml:space="preserve"> _xlfn.CONCAT(小韻資料表[[#This Row],[聲母拼音碼]],小韻資料表[[#This Row],[韻母拼音碼]],小韻資料表[[#This Row],[調號]])</f>
        <v>cun5</v>
      </c>
      <c r="D450" s="206" t="s">
        <v>2900</v>
      </c>
      <c r="E450" s="208" t="s">
        <v>589</v>
      </c>
      <c r="F450" s="205">
        <v>13</v>
      </c>
      <c r="G450" s="209" t="s">
        <v>2900</v>
      </c>
      <c r="H450" s="205">
        <f xml:space="preserve"> LEN(小韻資料表[[#This Row],[小韻字集]])</f>
        <v>1</v>
      </c>
      <c r="I450" s="205" cm="1">
        <f t="array" ref="I450" xml:space="preserve"> MATCH(TRUE, ISNUMBER( SEARCH( LEFT(小韻資料表[[#This Row],[切語]],1), 切語上字資料表[切語上字]) ), 0)</f>
        <v>23</v>
      </c>
      <c r="J450" s="210" t="str" cm="1">
        <f t="array" ref="J450" xml:space="preserve"> INDEX(切語上字資料表[聲母], 小韻資料表[[#This Row],[上字表識別號]])</f>
        <v>從</v>
      </c>
      <c r="K450" s="210" t="str" cm="1">
        <f t="array" ref="K450" xml:space="preserve"> INDEX(切語上字資料表[聲母拼音碼], 小韻資料表[[#This Row],[上字表識別號]])</f>
        <v>c</v>
      </c>
      <c r="L450" s="210" t="str" cm="1">
        <f t="array" ref="L450" xml:space="preserve"> INDEX(切語上字資料表[清濁], 小韻資料表[[#This Row],[上字表識別號]])</f>
        <v>全濁</v>
      </c>
      <c r="M450" s="223" cm="1">
        <f t="array" ref="M450" xml:space="preserve"> INDEX(切語上字資料表[發送收], 小韻資料表[[#This Row],[上字表識別號]])</f>
        <v>0</v>
      </c>
      <c r="N450" s="205" cm="1">
        <f t="array" ref="N450" xml:space="preserve"> MATCH(TRUE, ISNUMBER( SEARCH( RIGHT(小韻資料表[[#This Row],[切語]],1), 切語下字資料表[切語下字]) ), 0)</f>
        <v>125</v>
      </c>
      <c r="O450" s="207" t="str" cm="1">
        <f t="array" ref="O450" xml:space="preserve"> INDEX(切語下字資料表[韻母], 小韻資料表[[#This Row],[下字表識別號]])</f>
        <v>諄合3</v>
      </c>
      <c r="P450" s="207" t="str" cm="1">
        <f t="array" ref="P450" xml:space="preserve"> INDEX(切語下字資料表[韻母拼音碼], 小韻資料表[[#This Row],[下字表識別號]])</f>
        <v>un</v>
      </c>
      <c r="Q450" s="210" t="str" cm="1">
        <f t="array" ref="Q450" xml:space="preserve"> INDEX(設定表!$C$19:$C$23, INT( LEFT(小韻資料表[[#This Row],[目次編碼]],1) ))</f>
        <v>平</v>
      </c>
      <c r="R450" s="210">
        <f xml:space="preserve">  INDEX(設定表!$C$8:$C$15, MATCH( (RIGHT(小韻資料表[[#This Row],[清濁]]) &amp; 小韻資料表[[#This Row],[調]]), 設定表!$B$8:$B$15, 0))</f>
        <v>5</v>
      </c>
      <c r="S450" s="205" t="s">
        <v>309</v>
      </c>
      <c r="T450" s="205" t="s">
        <v>309</v>
      </c>
      <c r="U450" s="226" t="s">
        <v>309</v>
      </c>
      <c r="V450" s="147" t="s">
        <v>309</v>
      </c>
      <c r="X450" s="135"/>
      <c r="Y450" s="135"/>
      <c r="AA450" s="135"/>
      <c r="AB450" s="134"/>
      <c r="AC450" s="135"/>
      <c r="AD450" s="135"/>
      <c r="AH450" s="135"/>
      <c r="AI450" s="135"/>
    </row>
    <row r="451" spans="1:35" ht="31.5">
      <c r="A451" s="205">
        <v>447</v>
      </c>
      <c r="B451" s="206" t="s">
        <v>2901</v>
      </c>
      <c r="C451" s="207" t="str">
        <f xml:space="preserve"> _xlfn.CONCAT(小韻資料表[[#This Row],[聲母拼音碼]],小韻資料表[[#This Row],[韻母拼音碼]],小韻資料表[[#This Row],[調號]])</f>
        <v>Øun5</v>
      </c>
      <c r="D451" s="206" t="s">
        <v>2902</v>
      </c>
      <c r="E451" s="208" t="s">
        <v>589</v>
      </c>
      <c r="F451" s="205">
        <v>14</v>
      </c>
      <c r="G451" s="209" t="s">
        <v>2903</v>
      </c>
      <c r="H451" s="205">
        <f xml:space="preserve"> LEN(小韻資料表[[#This Row],[小韻字集]])</f>
        <v>2</v>
      </c>
      <c r="I451" s="205" cm="1">
        <f t="array" ref="I451" xml:space="preserve"> MATCH(TRUE, ISNUMBER( SEARCH( LEFT(小韻資料表[[#This Row],[切語]],1), 切語上字資料表[切語上字]) ), 0)</f>
        <v>39</v>
      </c>
      <c r="J451" s="210" t="str" cm="1">
        <f t="array" ref="J451" xml:space="preserve"> INDEX(切語上字資料表[聲母], 小韻資料表[[#This Row],[上字表識別號]])</f>
        <v>喻</v>
      </c>
      <c r="K451" s="210" t="str" cm="1">
        <f t="array" ref="K451" xml:space="preserve"> INDEX(切語上字資料表[聲母拼音碼], 小韻資料表[[#This Row],[上字表識別號]])</f>
        <v>Ø</v>
      </c>
      <c r="L451" s="210" t="str" cm="1">
        <f t="array" ref="L451" xml:space="preserve"> INDEX(切語上字資料表[清濁], 小韻資料表[[#This Row],[上字表識別號]])</f>
        <v>次濁</v>
      </c>
      <c r="M451" s="223" t="str" cm="1">
        <f t="array" ref="M451" xml:space="preserve"> INDEX(切語上字資料表[發送收], 小韻資料表[[#This Row],[上字表識別號]])</f>
        <v>發聲</v>
      </c>
      <c r="N451" s="205" cm="1">
        <f t="array" ref="N451" xml:space="preserve"> MATCH(TRUE, ISNUMBER( SEARCH( RIGHT(小韻資料表[[#This Row],[切語]],1), 切語下字資料表[切語下字]) ), 0)</f>
        <v>125</v>
      </c>
      <c r="O451" s="207" t="str" cm="1">
        <f t="array" ref="O451" xml:space="preserve"> INDEX(切語下字資料表[韻母], 小韻資料表[[#This Row],[下字表識別號]])</f>
        <v>諄合3</v>
      </c>
      <c r="P451" s="207" t="str" cm="1">
        <f t="array" ref="P451" xml:space="preserve"> INDEX(切語下字資料表[韻母拼音碼], 小韻資料表[[#This Row],[下字表識別號]])</f>
        <v>un</v>
      </c>
      <c r="Q451" s="210" t="str" cm="1">
        <f t="array" ref="Q451" xml:space="preserve"> INDEX(設定表!$C$19:$C$23, INT( LEFT(小韻資料表[[#This Row],[目次編碼]],1) ))</f>
        <v>平</v>
      </c>
      <c r="R451" s="210">
        <f xml:space="preserve">  INDEX(設定表!$C$8:$C$15, MATCH( (RIGHT(小韻資料表[[#This Row],[清濁]]) &amp; 小韻資料表[[#This Row],[調]]), 設定表!$B$8:$B$15, 0))</f>
        <v>5</v>
      </c>
      <c r="S451" s="205" t="s">
        <v>309</v>
      </c>
      <c r="T451" s="205" t="s">
        <v>309</v>
      </c>
      <c r="U451" s="226" t="s">
        <v>2904</v>
      </c>
      <c r="V451" s="146" t="s">
        <v>309</v>
      </c>
      <c r="X451" s="135"/>
      <c r="Y451" s="135"/>
      <c r="AA451" s="135"/>
      <c r="AB451" s="134"/>
      <c r="AC451" s="135"/>
      <c r="AD451" s="135"/>
      <c r="AH451" s="135"/>
      <c r="AI451" s="135"/>
    </row>
    <row r="452" spans="1:35" ht="31.5">
      <c r="A452" s="205">
        <v>448</v>
      </c>
      <c r="B452" s="206" t="s">
        <v>2905</v>
      </c>
      <c r="C452" s="207" t="str">
        <f xml:space="preserve"> _xlfn.CONCAT(小韻資料表[[#This Row],[聲母拼音碼]],小韻資料表[[#This Row],[韻母拼音碼]],小韻資料表[[#This Row],[調號]])</f>
        <v>sun5</v>
      </c>
      <c r="D452" s="206" t="s">
        <v>2906</v>
      </c>
      <c r="E452" s="208" t="s">
        <v>589</v>
      </c>
      <c r="F452" s="205">
        <v>15</v>
      </c>
      <c r="G452" s="209" t="s">
        <v>2907</v>
      </c>
      <c r="H452" s="205">
        <f xml:space="preserve"> LEN(小韻資料表[[#This Row],[小韻字集]])</f>
        <v>20</v>
      </c>
      <c r="I452" s="205" cm="1">
        <f t="array" ref="I452" xml:space="preserve"> MATCH(TRUE, ISNUMBER( SEARCH( LEFT(小韻資料表[[#This Row],[切語]],1), 切語上字資料表[切語上字]) ), 0)</f>
        <v>25</v>
      </c>
      <c r="J452" s="210" t="str" cm="1">
        <f t="array" ref="J452" xml:space="preserve"> INDEX(切語上字資料表[聲母], 小韻資料表[[#This Row],[上字表識別號]])</f>
        <v>邪</v>
      </c>
      <c r="K452" s="210" t="str" cm="1">
        <f t="array" ref="K452" xml:space="preserve"> INDEX(切語上字資料表[聲母拼音碼], 小韻資料表[[#This Row],[上字表識別號]])</f>
        <v>s</v>
      </c>
      <c r="L452" s="210" t="str" cm="1">
        <f t="array" ref="L452" xml:space="preserve"> INDEX(切語上字資料表[清濁], 小韻資料表[[#This Row],[上字表識別號]])</f>
        <v>全濁</v>
      </c>
      <c r="M452" s="223" t="str" cm="1">
        <f t="array" ref="M452" xml:space="preserve"> INDEX(切語上字資料表[發送收], 小韻資料表[[#This Row],[上字表識別號]])</f>
        <v>送氣</v>
      </c>
      <c r="N452" s="205" cm="1">
        <f t="array" ref="N452" xml:space="preserve"> MATCH(TRUE, ISNUMBER( SEARCH( RIGHT(小韻資料表[[#This Row],[切語]],1), 切語下字資料表[切語下字]) ), 0)</f>
        <v>125</v>
      </c>
      <c r="O452" s="207" t="str" cm="1">
        <f t="array" ref="O452" xml:space="preserve"> INDEX(切語下字資料表[韻母], 小韻資料表[[#This Row],[下字表識別號]])</f>
        <v>諄合3</v>
      </c>
      <c r="P452" s="207" t="str" cm="1">
        <f t="array" ref="P452" xml:space="preserve"> INDEX(切語下字資料表[韻母拼音碼], 小韻資料表[[#This Row],[下字表識別號]])</f>
        <v>un</v>
      </c>
      <c r="Q452" s="210" t="str" cm="1">
        <f t="array" ref="Q452" xml:space="preserve"> INDEX(設定表!$C$19:$C$23, INT( LEFT(小韻資料表[[#This Row],[目次編碼]],1) ))</f>
        <v>平</v>
      </c>
      <c r="R452" s="210">
        <f xml:space="preserve">  INDEX(設定表!$C$8:$C$15, MATCH( (RIGHT(小韻資料表[[#This Row],[清濁]]) &amp; 小韻資料表[[#This Row],[調]]), 設定表!$B$8:$B$15, 0))</f>
        <v>5</v>
      </c>
      <c r="S452" s="205" t="s">
        <v>309</v>
      </c>
      <c r="T452" s="205" t="s">
        <v>309</v>
      </c>
      <c r="U452" s="226" t="s">
        <v>309</v>
      </c>
      <c r="V452" s="147" t="s">
        <v>309</v>
      </c>
      <c r="X452" s="135"/>
      <c r="Y452" s="135"/>
      <c r="AA452" s="135"/>
      <c r="AB452" s="134"/>
      <c r="AC452" s="135"/>
      <c r="AD452" s="135"/>
      <c r="AH452" s="135"/>
      <c r="AI452" s="135"/>
    </row>
    <row r="453" spans="1:35" ht="31.5">
      <c r="A453" s="205">
        <v>449</v>
      </c>
      <c r="B453" s="206" t="s">
        <v>2908</v>
      </c>
      <c r="C453" s="207" t="str">
        <f xml:space="preserve"> _xlfn.CONCAT(小韻資料表[[#This Row],[聲母拼音碼]],小韻資料表[[#This Row],[韻母拼音碼]],小韻資料表[[#This Row],[調號]])</f>
        <v>kun1</v>
      </c>
      <c r="D453" s="206" t="s">
        <v>2909</v>
      </c>
      <c r="E453" s="208" t="s">
        <v>589</v>
      </c>
      <c r="F453" s="205">
        <v>16</v>
      </c>
      <c r="G453" s="209" t="s">
        <v>2910</v>
      </c>
      <c r="H453" s="205">
        <f xml:space="preserve"> LEN(小韻資料表[[#This Row],[小韻字集]])</f>
        <v>4</v>
      </c>
      <c r="I453" s="205" cm="1">
        <f t="array" ref="I453" xml:space="preserve"> MATCH(TRUE, ISNUMBER( SEARCH( LEFT(小韻資料表[[#This Row],[切語]],1), 切語上字資料表[切語上字]) ), 0)</f>
        <v>1</v>
      </c>
      <c r="J453" s="210" t="str" cm="1">
        <f t="array" ref="J453" xml:space="preserve"> INDEX(切語上字資料表[聲母], 小韻資料表[[#This Row],[上字表識別號]])</f>
        <v>見</v>
      </c>
      <c r="K453" s="210" t="str" cm="1">
        <f t="array" ref="K453" xml:space="preserve"> INDEX(切語上字資料表[聲母拼音碼], 小韻資料表[[#This Row],[上字表識別號]])</f>
        <v>k</v>
      </c>
      <c r="L453" s="210" t="str" cm="1">
        <f t="array" ref="L453" xml:space="preserve"> INDEX(切語上字資料表[清濁], 小韻資料表[[#This Row],[上字表識別號]])</f>
        <v>全清</v>
      </c>
      <c r="M453" s="223" t="str" cm="1">
        <f t="array" ref="M453" xml:space="preserve"> INDEX(切語上字資料表[發送收], 小韻資料表[[#This Row],[上字表識別號]])</f>
        <v>發聲</v>
      </c>
      <c r="N453" s="205" cm="1">
        <f t="array" ref="N453" xml:space="preserve"> MATCH(TRUE, ISNUMBER( SEARCH( RIGHT(小韻資料表[[#This Row],[切語]],1), 切語下字資料表[切語下字]) ), 0)</f>
        <v>125</v>
      </c>
      <c r="O453" s="207" t="str" cm="1">
        <f t="array" ref="O453" xml:space="preserve"> INDEX(切語下字資料表[韻母], 小韻資料表[[#This Row],[下字表識別號]])</f>
        <v>諄合3</v>
      </c>
      <c r="P453" s="207" t="str" cm="1">
        <f t="array" ref="P453" xml:space="preserve"> INDEX(切語下字資料表[韻母拼音碼], 小韻資料表[[#This Row],[下字表識別號]])</f>
        <v>un</v>
      </c>
      <c r="Q453" s="210" t="str" cm="1">
        <f t="array" ref="Q453" xml:space="preserve"> INDEX(設定表!$C$19:$C$23, INT( LEFT(小韻資料表[[#This Row],[目次編碼]],1) ))</f>
        <v>平</v>
      </c>
      <c r="R453" s="210">
        <f xml:space="preserve">  INDEX(設定表!$C$8:$C$15, MATCH( (RIGHT(小韻資料表[[#This Row],[清濁]]) &amp; 小韻資料表[[#This Row],[調]]), 設定表!$B$8:$B$15, 0))</f>
        <v>1</v>
      </c>
      <c r="S453" s="205" t="s">
        <v>309</v>
      </c>
      <c r="T453" s="205" t="s">
        <v>309</v>
      </c>
      <c r="U453" s="226" t="s">
        <v>309</v>
      </c>
      <c r="V453" s="146" t="s">
        <v>309</v>
      </c>
      <c r="X453" s="135"/>
      <c r="Y453" s="135"/>
      <c r="AA453" s="135"/>
      <c r="AB453" s="134"/>
      <c r="AC453" s="135"/>
      <c r="AD453" s="135"/>
      <c r="AH453" s="135"/>
      <c r="AI453" s="135"/>
    </row>
    <row r="454" spans="1:35" ht="31.5">
      <c r="A454" s="205">
        <v>450</v>
      </c>
      <c r="B454" s="206" t="s">
        <v>2911</v>
      </c>
      <c r="C454" s="207" t="str">
        <f xml:space="preserve"> _xlfn.CONCAT(小韻資料表[[#This Row],[聲母拼音碼]],小韻資料表[[#This Row],[韻母拼音碼]],小韻資料表[[#This Row],[調號]])</f>
        <v>khin5</v>
      </c>
      <c r="D454" s="206" t="s">
        <v>2912</v>
      </c>
      <c r="E454" s="208" t="s">
        <v>589</v>
      </c>
      <c r="F454" s="205">
        <v>17</v>
      </c>
      <c r="G454" s="209" t="s">
        <v>2912</v>
      </c>
      <c r="H454" s="205">
        <f xml:space="preserve"> LEN(小韻資料表[[#This Row],[小韻字集]])</f>
        <v>2</v>
      </c>
      <c r="I454" s="205" cm="1">
        <f t="array" ref="I454" xml:space="preserve"> MATCH(TRUE, ISNUMBER( SEARCH( LEFT(小韻資料表[[#This Row],[切語]],1), 切語上字資料表[切語上字]) ), 0)</f>
        <v>3</v>
      </c>
      <c r="J454" s="210" t="str" cm="1">
        <f t="array" ref="J454" xml:space="preserve"> INDEX(切語上字資料表[聲母], 小韻資料表[[#This Row],[上字表識別號]])</f>
        <v>群</v>
      </c>
      <c r="K454" s="210" t="str" cm="1">
        <f t="array" ref="K454" xml:space="preserve"> INDEX(切語上字資料表[聲母拼音碼], 小韻資料表[[#This Row],[上字表識別號]])</f>
        <v>kh</v>
      </c>
      <c r="L454" s="210" t="str" cm="1">
        <f t="array" ref="L454" xml:space="preserve"> INDEX(切語上字資料表[清濁], 小韻資料表[[#This Row],[上字表識別號]])</f>
        <v>全濁</v>
      </c>
      <c r="M454" s="223" cm="1">
        <f t="array" ref="M454" xml:space="preserve"> INDEX(切語上字資料表[發送收], 小韻資料表[[#This Row],[上字表識別號]])</f>
        <v>0</v>
      </c>
      <c r="N454" s="205" cm="1">
        <f t="array" ref="N454" xml:space="preserve"> MATCH(TRUE, ISNUMBER( SEARCH( RIGHT(小韻資料表[[#This Row],[切語]],1), 切語下字資料表[切語下字]) ), 0)</f>
        <v>121</v>
      </c>
      <c r="O454" s="207" t="str" cm="1">
        <f t="array" ref="O454" xml:space="preserve"> INDEX(切語下字資料表[韻母], 小韻資料表[[#This Row],[下字表識別號]])</f>
        <v>眞開3</v>
      </c>
      <c r="P454" s="207" t="str" cm="1">
        <f t="array" ref="P454" xml:space="preserve"> INDEX(切語下字資料表[韻母拼音碼], 小韻資料表[[#This Row],[下字表識別號]])</f>
        <v>in</v>
      </c>
      <c r="Q454" s="210" t="str" cm="1">
        <f t="array" ref="Q454" xml:space="preserve"> INDEX(設定表!$C$19:$C$23, INT( LEFT(小韻資料表[[#This Row],[目次編碼]],1) ))</f>
        <v>平</v>
      </c>
      <c r="R454" s="210">
        <f xml:space="preserve">  INDEX(設定表!$C$8:$C$15, MATCH( (RIGHT(小韻資料表[[#This Row],[清濁]]) &amp; 小韻資料表[[#This Row],[調]]), 設定表!$B$8:$B$15, 0))</f>
        <v>5</v>
      </c>
      <c r="S454" s="205" t="s">
        <v>2913</v>
      </c>
      <c r="T454" s="205" t="s">
        <v>309</v>
      </c>
      <c r="U454" s="226" t="s">
        <v>309</v>
      </c>
      <c r="V454" s="147" t="s">
        <v>309</v>
      </c>
      <c r="X454" s="135"/>
      <c r="Y454" s="135"/>
      <c r="AA454" s="135"/>
      <c r="AB454" s="134"/>
      <c r="AC454" s="135"/>
      <c r="AD454" s="135"/>
      <c r="AH454" s="135"/>
      <c r="AI454" s="135"/>
    </row>
    <row r="455" spans="1:35" ht="31.5">
      <c r="A455" s="205">
        <v>451</v>
      </c>
      <c r="B455" s="206" t="s">
        <v>2914</v>
      </c>
      <c r="C455" s="207" t="str">
        <f xml:space="preserve"> _xlfn.CONCAT(小韻資料表[[#This Row],[聲母拼音碼]],小韻資料表[[#This Row],[韻母拼音碼]],小韻資料表[[#This Row],[調號]])</f>
        <v>phin1</v>
      </c>
      <c r="D455" s="206" t="s">
        <v>2915</v>
      </c>
      <c r="E455" s="208" t="s">
        <v>589</v>
      </c>
      <c r="F455" s="205">
        <v>18</v>
      </c>
      <c r="G455" s="209" t="s">
        <v>2916</v>
      </c>
      <c r="H455" s="205">
        <f xml:space="preserve"> LEN(小韻資料表[[#This Row],[小韻字集]])</f>
        <v>2</v>
      </c>
      <c r="I455" s="205" cm="1">
        <f t="array" ref="I455" xml:space="preserve"> MATCH(TRUE, ISNUMBER( SEARCH( LEFT(小韻資料表[[#This Row],[切語]],1), 切語上字資料表[切語上字]) ), 0)</f>
        <v>14</v>
      </c>
      <c r="J455" s="210" t="str" cm="1">
        <f t="array" ref="J455" xml:space="preserve"> INDEX(切語上字資料表[聲母], 小韻資料表[[#This Row],[上字表識別號]])</f>
        <v>滂</v>
      </c>
      <c r="K455" s="210" t="str" cm="1">
        <f t="array" ref="K455" xml:space="preserve"> INDEX(切語上字資料表[聲母拼音碼], 小韻資料表[[#This Row],[上字表識別號]])</f>
        <v>ph</v>
      </c>
      <c r="L455" s="210" t="str" cm="1">
        <f t="array" ref="L455" xml:space="preserve"> INDEX(切語上字資料表[清濁], 小韻資料表[[#This Row],[上字表識別號]])</f>
        <v>次清</v>
      </c>
      <c r="M455" s="223" t="str" cm="1">
        <f t="array" ref="M455" xml:space="preserve"> INDEX(切語上字資料表[發送收], 小韻資料表[[#This Row],[上字表識別號]])</f>
        <v>送氣</v>
      </c>
      <c r="N455" s="205" cm="1">
        <f t="array" ref="N455" xml:space="preserve"> MATCH(TRUE, ISNUMBER( SEARCH( RIGHT(小韻資料表[[#This Row],[切語]],1), 切語下字資料表[切語下字]) ), 0)</f>
        <v>121</v>
      </c>
      <c r="O455" s="207" t="str" cm="1">
        <f t="array" ref="O455" xml:space="preserve"> INDEX(切語下字資料表[韻母], 小韻資料表[[#This Row],[下字表識別號]])</f>
        <v>眞開3</v>
      </c>
      <c r="P455" s="207" t="str" cm="1">
        <f t="array" ref="P455" xml:space="preserve"> INDEX(切語下字資料表[韻母拼音碼], 小韻資料表[[#This Row],[下字表識別號]])</f>
        <v>in</v>
      </c>
      <c r="Q455" s="210" t="str" cm="1">
        <f t="array" ref="Q455" xml:space="preserve"> INDEX(設定表!$C$19:$C$23, INT( LEFT(小韻資料表[[#This Row],[目次編碼]],1) ))</f>
        <v>平</v>
      </c>
      <c r="R455" s="210">
        <f xml:space="preserve">  INDEX(設定表!$C$8:$C$15, MATCH( (RIGHT(小韻資料表[[#This Row],[清濁]]) &amp; 小韻資料表[[#This Row],[調]]), 設定表!$B$8:$B$15, 0))</f>
        <v>1</v>
      </c>
      <c r="S455" s="205" t="s">
        <v>309</v>
      </c>
      <c r="T455" s="205" t="s">
        <v>309</v>
      </c>
      <c r="U455" s="226" t="s">
        <v>309</v>
      </c>
      <c r="V455" s="146" t="s">
        <v>309</v>
      </c>
      <c r="X455" s="135"/>
      <c r="Y455" s="135"/>
      <c r="AA455" s="135"/>
      <c r="AB455" s="134"/>
      <c r="AC455" s="135"/>
      <c r="AD455" s="135"/>
      <c r="AH455" s="135"/>
      <c r="AI455" s="135"/>
    </row>
    <row r="456" spans="1:35" ht="31.5">
      <c r="A456" s="205">
        <v>452</v>
      </c>
      <c r="B456" s="206" t="s">
        <v>2917</v>
      </c>
      <c r="C456" s="207" t="str">
        <f xml:space="preserve"> _xlfn.CONCAT(小韻資料表[[#This Row],[聲母拼音碼]],小韻資料表[[#This Row],[韻母拼音碼]],小韻資料表[[#This Row],[調號]])</f>
        <v>cen1</v>
      </c>
      <c r="D456" s="206" t="s">
        <v>572</v>
      </c>
      <c r="E456" s="208" t="s">
        <v>606</v>
      </c>
      <c r="F456" s="205">
        <v>1</v>
      </c>
      <c r="G456" s="209" t="s">
        <v>2918</v>
      </c>
      <c r="H456" s="205">
        <f xml:space="preserve"> LEN(小韻資料表[[#This Row],[小韻字集]])</f>
        <v>13</v>
      </c>
      <c r="I456" s="205" cm="1">
        <f t="array" ref="I456" xml:space="preserve"> MATCH(TRUE, ISNUMBER( SEARCH( LEFT(小韻資料表[[#This Row],[切語]],1), 切語上字資料表[切語上字]) ), 0)</f>
        <v>26</v>
      </c>
      <c r="J456" s="210" t="str" cm="1">
        <f t="array" ref="J456" xml:space="preserve"> INDEX(切語上字資料表[聲母], 小韻資料表[[#This Row],[上字表識別號]])</f>
        <v>莊</v>
      </c>
      <c r="K456" s="210" t="str" cm="1">
        <f t="array" ref="K456" xml:space="preserve"> INDEX(切語上字資料表[聲母拼音碼], 小韻資料表[[#This Row],[上字表識別號]])</f>
        <v>c</v>
      </c>
      <c r="L456" s="210" t="str" cm="1">
        <f t="array" ref="L456" xml:space="preserve"> INDEX(切語上字資料表[清濁], 小韻資料表[[#This Row],[上字表識別號]])</f>
        <v>全清</v>
      </c>
      <c r="M456" s="223" t="str" cm="1">
        <f t="array" ref="M456" xml:space="preserve"> INDEX(切語上字資料表[發送收], 小韻資料表[[#This Row],[上字表識別號]])</f>
        <v>發聲</v>
      </c>
      <c r="N456" s="205" cm="1">
        <f t="array" ref="N456" xml:space="preserve"> MATCH(TRUE, ISNUMBER( SEARCH( RIGHT(小韻資料表[[#This Row],[切語]],1), 切語下字資料表[切語下字]) ), 0)</f>
        <v>129</v>
      </c>
      <c r="O456" s="207" t="str" cm="1">
        <f t="array" ref="O456" xml:space="preserve"> INDEX(切語下字資料表[韻母], 小韻資料表[[#This Row],[下字表識別號]])</f>
        <v>臻開2</v>
      </c>
      <c r="P456" s="207" t="str" cm="1">
        <f t="array" ref="P456" xml:space="preserve"> INDEX(切語下字資料表[韻母拼音碼], 小韻資料表[[#This Row],[下字表識別號]])</f>
        <v>en</v>
      </c>
      <c r="Q456" s="210" t="str" cm="1">
        <f t="array" ref="Q456" xml:space="preserve"> INDEX(設定表!$C$19:$C$23, INT( LEFT(小韻資料表[[#This Row],[目次編碼]],1) ))</f>
        <v>平</v>
      </c>
      <c r="R456" s="210">
        <f xml:space="preserve">  INDEX(設定表!$C$8:$C$15, MATCH( (RIGHT(小韻資料表[[#This Row],[清濁]]) &amp; 小韻資料表[[#This Row],[調]]), 設定表!$B$8:$B$15, 0))</f>
        <v>1</v>
      </c>
      <c r="S456" s="205" t="s">
        <v>309</v>
      </c>
      <c r="T456" s="205" t="s">
        <v>309</v>
      </c>
      <c r="U456" s="226" t="s">
        <v>309</v>
      </c>
      <c r="V456" s="147" t="s">
        <v>309</v>
      </c>
      <c r="X456" s="135"/>
      <c r="Y456" s="135"/>
      <c r="AA456" s="135"/>
      <c r="AB456" s="134"/>
      <c r="AC456" s="135"/>
      <c r="AD456" s="135"/>
      <c r="AH456" s="135"/>
      <c r="AI456" s="135"/>
    </row>
    <row r="457" spans="1:35" ht="63">
      <c r="A457" s="205">
        <v>453</v>
      </c>
      <c r="B457" s="206" t="s">
        <v>2919</v>
      </c>
      <c r="C457" s="207" t="str">
        <f xml:space="preserve"> _xlfn.CONCAT(小韻資料表[[#This Row],[聲母拼音碼]],小韻資料表[[#This Row],[韻母拼音碼]],小韻資料表[[#This Row],[調號]])</f>
        <v>sen1</v>
      </c>
      <c r="D457" s="206" t="s">
        <v>2920</v>
      </c>
      <c r="E457" s="208" t="s">
        <v>606</v>
      </c>
      <c r="F457" s="205">
        <v>2</v>
      </c>
      <c r="G457" s="209" t="s">
        <v>2921</v>
      </c>
      <c r="H457" s="205">
        <f xml:space="preserve"> LEN(小韻資料表[[#This Row],[小韻字集]])</f>
        <v>24</v>
      </c>
      <c r="I457" s="205" cm="1">
        <f t="array" ref="I457" xml:space="preserve"> MATCH(TRUE, ISNUMBER( SEARCH( LEFT(小韻資料表[[#This Row],[切語]],1), 切語上字資料表[切語上字]) ), 0)</f>
        <v>29</v>
      </c>
      <c r="J457" s="210" t="str" cm="1">
        <f t="array" ref="J457" xml:space="preserve"> INDEX(切語上字資料表[聲母], 小韻資料表[[#This Row],[上字表識別號]])</f>
        <v>疏</v>
      </c>
      <c r="K457" s="210" t="str" cm="1">
        <f t="array" ref="K457" xml:space="preserve"> INDEX(切語上字資料表[聲母拼音碼], 小韻資料表[[#This Row],[上字表識別號]])</f>
        <v>s</v>
      </c>
      <c r="L457" s="210" t="str" cm="1">
        <f t="array" ref="L457" xml:space="preserve"> INDEX(切語上字資料表[清濁], 小韻資料表[[#This Row],[上字表識別號]])</f>
        <v>全清</v>
      </c>
      <c r="M457" s="223" t="str" cm="1">
        <f t="array" ref="M457" xml:space="preserve"> INDEX(切語上字資料表[發送收], 小韻資料表[[#This Row],[上字表識別號]])</f>
        <v>發聲</v>
      </c>
      <c r="N457" s="205" cm="1">
        <f t="array" ref="N457" xml:space="preserve"> MATCH(TRUE, ISNUMBER( SEARCH( RIGHT(小韻資料表[[#This Row],[切語]],1), 切語下字資料表[切語下字]) ), 0)</f>
        <v>129</v>
      </c>
      <c r="O457" s="207" t="str" cm="1">
        <f t="array" ref="O457" xml:space="preserve"> INDEX(切語下字資料表[韻母], 小韻資料表[[#This Row],[下字表識別號]])</f>
        <v>臻開2</v>
      </c>
      <c r="P457" s="207" t="str" cm="1">
        <f t="array" ref="P457" xml:space="preserve"> INDEX(切語下字資料表[韻母拼音碼], 小韻資料表[[#This Row],[下字表識別號]])</f>
        <v>en</v>
      </c>
      <c r="Q457" s="210" t="str" cm="1">
        <f t="array" ref="Q457" xml:space="preserve"> INDEX(設定表!$C$19:$C$23, INT( LEFT(小韻資料表[[#This Row],[目次編碼]],1) ))</f>
        <v>平</v>
      </c>
      <c r="R457" s="210">
        <f xml:space="preserve">  INDEX(設定表!$C$8:$C$15, MATCH( (RIGHT(小韻資料表[[#This Row],[清濁]]) &amp; 小韻資料表[[#This Row],[調]]), 設定表!$B$8:$B$15, 0))</f>
        <v>1</v>
      </c>
      <c r="S457" s="205" t="s">
        <v>309</v>
      </c>
      <c r="T457" s="205" t="s">
        <v>309</v>
      </c>
      <c r="U457" s="226" t="s">
        <v>309</v>
      </c>
      <c r="V457" s="146" t="s">
        <v>309</v>
      </c>
      <c r="X457" s="135"/>
      <c r="Y457" s="135"/>
      <c r="AA457" s="135"/>
      <c r="AB457" s="134"/>
      <c r="AC457" s="135"/>
      <c r="AD457" s="135"/>
      <c r="AH457" s="135"/>
      <c r="AI457" s="135"/>
    </row>
    <row r="458" spans="1:35" ht="31.5">
      <c r="A458" s="205">
        <v>454</v>
      </c>
      <c r="B458" s="206" t="s">
        <v>2922</v>
      </c>
      <c r="C458" s="207" t="str">
        <f xml:space="preserve"> _xlfn.CONCAT(小韻資料表[[#This Row],[聲母拼音碼]],小韻資料表[[#This Row],[韻母拼音碼]],小韻資料表[[#This Row],[調號]])</f>
        <v>cen5</v>
      </c>
      <c r="D458" s="206" t="s">
        <v>2923</v>
      </c>
      <c r="E458" s="208" t="s">
        <v>606</v>
      </c>
      <c r="F458" s="205">
        <v>3</v>
      </c>
      <c r="G458" s="209" t="s">
        <v>2924</v>
      </c>
      <c r="H458" s="205">
        <f xml:space="preserve"> LEN(小韻資料表[[#This Row],[小韻字集]])</f>
        <v>4</v>
      </c>
      <c r="I458" s="205" cm="1">
        <f t="array" ref="I458" xml:space="preserve"> MATCH(TRUE, ISNUMBER( SEARCH( LEFT(小韻資料表[[#This Row],[切語]],1), 切語上字資料表[切語上字]) ), 0)</f>
        <v>28</v>
      </c>
      <c r="J458" s="210" t="str" cm="1">
        <f t="array" ref="J458" xml:space="preserve"> INDEX(切語上字資料表[聲母], 小韻資料表[[#This Row],[上字表識別號]])</f>
        <v>床</v>
      </c>
      <c r="K458" s="210" t="str" cm="1">
        <f t="array" ref="K458" xml:space="preserve"> INDEX(切語上字資料表[聲母拼音碼], 小韻資料表[[#This Row],[上字表識別號]])</f>
        <v>c</v>
      </c>
      <c r="L458" s="210" t="str" cm="1">
        <f t="array" ref="L458" xml:space="preserve"> INDEX(切語上字資料表[清濁], 小韻資料表[[#This Row],[上字表識別號]])</f>
        <v>全濁</v>
      </c>
      <c r="M458" s="223" cm="1">
        <f t="array" ref="M458" xml:space="preserve"> INDEX(切語上字資料表[發送收], 小韻資料表[[#This Row],[上字表識別號]])</f>
        <v>0</v>
      </c>
      <c r="N458" s="205" cm="1">
        <f t="array" ref="N458" xml:space="preserve"> MATCH(TRUE, ISNUMBER( SEARCH( RIGHT(小韻資料表[[#This Row],[切語]],1), 切語下字資料表[切語下字]) ), 0)</f>
        <v>129</v>
      </c>
      <c r="O458" s="207" t="str" cm="1">
        <f t="array" ref="O458" xml:space="preserve"> INDEX(切語下字資料表[韻母], 小韻資料表[[#This Row],[下字表識別號]])</f>
        <v>臻開2</v>
      </c>
      <c r="P458" s="207" t="str" cm="1">
        <f t="array" ref="P458" xml:space="preserve"> INDEX(切語下字資料表[韻母拼音碼], 小韻資料表[[#This Row],[下字表識別號]])</f>
        <v>en</v>
      </c>
      <c r="Q458" s="210" t="str" cm="1">
        <f t="array" ref="Q458" xml:space="preserve"> INDEX(設定表!$C$19:$C$23, INT( LEFT(小韻資料表[[#This Row],[目次編碼]],1) ))</f>
        <v>平</v>
      </c>
      <c r="R458" s="210">
        <f xml:space="preserve">  INDEX(設定表!$C$8:$C$15, MATCH( (RIGHT(小韻資料表[[#This Row],[清濁]]) &amp; 小韻資料表[[#This Row],[調]]), 設定表!$B$8:$B$15, 0))</f>
        <v>5</v>
      </c>
      <c r="S458" s="205" t="s">
        <v>309</v>
      </c>
      <c r="T458" s="205" t="s">
        <v>309</v>
      </c>
      <c r="U458" s="226" t="s">
        <v>309</v>
      </c>
      <c r="V458" s="147" t="s">
        <v>309</v>
      </c>
      <c r="X458" s="135"/>
      <c r="Y458" s="135"/>
      <c r="AA458" s="135"/>
      <c r="AB458" s="134"/>
      <c r="AC458" s="135"/>
      <c r="AD458" s="135"/>
      <c r="AH458" s="135"/>
      <c r="AI458" s="135"/>
    </row>
    <row r="459" spans="1:35" ht="31.5">
      <c r="A459" s="205">
        <v>455</v>
      </c>
      <c r="B459" s="206" t="s">
        <v>2925</v>
      </c>
      <c r="C459" s="207" t="str">
        <f xml:space="preserve"> _xlfn.CONCAT(小韻資料表[[#This Row],[聲母拼音碼]],小韻資料表[[#This Row],[韻母拼音碼]],小韻資料表[[#This Row],[調號]])</f>
        <v>bun5</v>
      </c>
      <c r="D459" s="206" t="s">
        <v>623</v>
      </c>
      <c r="E459" s="208" t="s">
        <v>622</v>
      </c>
      <c r="F459" s="205">
        <v>1</v>
      </c>
      <c r="G459" s="209" t="s">
        <v>2926</v>
      </c>
      <c r="H459" s="205">
        <f xml:space="preserve"> LEN(小韻資料表[[#This Row],[小韻字集]])</f>
        <v>17</v>
      </c>
      <c r="I459" s="205" cm="1">
        <f t="array" ref="I459" xml:space="preserve"> MATCH(TRUE, ISNUMBER( SEARCH( LEFT(小韻資料表[[#This Row],[切語]],1), 切語上字資料表[切語上字]) ), 0)</f>
        <v>20</v>
      </c>
      <c r="J459" s="210" t="str" cm="1">
        <f t="array" ref="J459" xml:space="preserve"> INDEX(切語上字資料表[聲母], 小韻資料表[[#This Row],[上字表識別號]])</f>
        <v>微</v>
      </c>
      <c r="K459" s="210" t="str" cm="1">
        <f t="array" ref="K459" xml:space="preserve"> INDEX(切語上字資料表[聲母拼音碼], 小韻資料表[[#This Row],[上字表識別號]])</f>
        <v>b</v>
      </c>
      <c r="L459" s="210" t="str" cm="1">
        <f t="array" ref="L459" xml:space="preserve"> INDEX(切語上字資料表[清濁], 小韻資料表[[#This Row],[上字表識別號]])</f>
        <v>次濁</v>
      </c>
      <c r="M459" s="223" t="str" cm="1">
        <f t="array" ref="M459" xml:space="preserve"> INDEX(切語上字資料表[發送收], 小韻資料表[[#This Row],[上字表識別號]])</f>
        <v>收聲</v>
      </c>
      <c r="N459" s="205" cm="1">
        <f t="array" ref="N459" xml:space="preserve"> MATCH(TRUE, ISNUMBER( SEARCH( RIGHT(小韻資料表[[#This Row],[切語]],1), 切語下字資料表[切語下字]) ), 0)</f>
        <v>133</v>
      </c>
      <c r="O459" s="207" t="str" cm="1">
        <f t="array" ref="O459" xml:space="preserve"> INDEX(切語下字資料表[韻母], 小韻資料表[[#This Row],[下字表識別號]])</f>
        <v>文合3</v>
      </c>
      <c r="P459" s="207" t="str" cm="1">
        <f t="array" ref="P459" xml:space="preserve"> INDEX(切語下字資料表[韻母拼音碼], 小韻資料表[[#This Row],[下字表識別號]])</f>
        <v>un</v>
      </c>
      <c r="Q459" s="210" t="str" cm="1">
        <f t="array" ref="Q459" xml:space="preserve"> INDEX(設定表!$C$19:$C$23, INT( LEFT(小韻資料表[[#This Row],[目次編碼]],1) ))</f>
        <v>平</v>
      </c>
      <c r="R459" s="210">
        <f xml:space="preserve">  INDEX(設定表!$C$8:$C$15, MATCH( (RIGHT(小韻資料表[[#This Row],[清濁]]) &amp; 小韻資料表[[#This Row],[調]]), 設定表!$B$8:$B$15, 0))</f>
        <v>5</v>
      </c>
      <c r="S459" s="205" t="s">
        <v>309</v>
      </c>
      <c r="T459" s="205" t="s">
        <v>309</v>
      </c>
      <c r="U459" s="226" t="s">
        <v>2927</v>
      </c>
      <c r="V459" s="146" t="s">
        <v>309</v>
      </c>
      <c r="X459" s="135"/>
      <c r="Y459" s="135"/>
      <c r="AA459" s="135"/>
      <c r="AB459" s="134"/>
      <c r="AC459" s="135"/>
      <c r="AD459" s="135"/>
      <c r="AH459" s="135"/>
      <c r="AI459" s="135"/>
    </row>
    <row r="460" spans="1:35" ht="63">
      <c r="A460" s="205">
        <v>456</v>
      </c>
      <c r="B460" s="206" t="s">
        <v>2928</v>
      </c>
      <c r="C460" s="207" t="str">
        <f xml:space="preserve"> _xlfn.CONCAT(小韻資料表[[#This Row],[聲母拼音碼]],小韻資料表[[#This Row],[韻母拼音碼]],小韻資料表[[#This Row],[調號]])</f>
        <v>Øun5</v>
      </c>
      <c r="D460" s="206" t="s">
        <v>2929</v>
      </c>
      <c r="E460" s="208" t="s">
        <v>622</v>
      </c>
      <c r="F460" s="205">
        <v>2</v>
      </c>
      <c r="G460" s="209" t="s">
        <v>2930</v>
      </c>
      <c r="H460" s="205">
        <f xml:space="preserve"> LEN(小韻資料表[[#This Row],[小韻字集]])</f>
        <v>26</v>
      </c>
      <c r="I460" s="205" cm="1">
        <f t="array" ref="I460" xml:space="preserve"> MATCH(TRUE, ISNUMBER( SEARCH( LEFT(小韻資料表[[#This Row],[切語]],1), 切語上字資料表[切語上字]) ), 0)</f>
        <v>38</v>
      </c>
      <c r="J460" s="210" t="str" cm="1">
        <f t="array" ref="J460" xml:space="preserve"> INDEX(切語上字資料表[聲母], 小韻資料表[[#This Row],[上字表識別號]])</f>
        <v>為</v>
      </c>
      <c r="K460" s="210" t="str" cm="1">
        <f t="array" ref="K460" xml:space="preserve"> INDEX(切語上字資料表[聲母拼音碼], 小韻資料表[[#This Row],[上字表識別號]])</f>
        <v>Ø</v>
      </c>
      <c r="L460" s="210" t="str" cm="1">
        <f t="array" ref="L460" xml:space="preserve"> INDEX(切語上字資料表[清濁], 小韻資料表[[#This Row],[上字表識別號]])</f>
        <v>次濁</v>
      </c>
      <c r="M460" s="223" t="str" cm="1">
        <f t="array" ref="M460" xml:space="preserve"> INDEX(切語上字資料表[發送收], 小韻資料表[[#This Row],[上字表識別號]])</f>
        <v>發聲</v>
      </c>
      <c r="N460" s="205" cm="1">
        <f t="array" ref="N460" xml:space="preserve"> MATCH(TRUE, ISNUMBER( SEARCH( RIGHT(小韻資料表[[#This Row],[切語]],1), 切語下字資料表[切語下字]) ), 0)</f>
        <v>133</v>
      </c>
      <c r="O460" s="207" t="str" cm="1">
        <f t="array" ref="O460" xml:space="preserve"> INDEX(切語下字資料表[韻母], 小韻資料表[[#This Row],[下字表識別號]])</f>
        <v>文合3</v>
      </c>
      <c r="P460" s="207" t="str" cm="1">
        <f t="array" ref="P460" xml:space="preserve"> INDEX(切語下字資料表[韻母拼音碼], 小韻資料表[[#This Row],[下字表識別號]])</f>
        <v>un</v>
      </c>
      <c r="Q460" s="210" t="str" cm="1">
        <f t="array" ref="Q460" xml:space="preserve"> INDEX(設定表!$C$19:$C$23, INT( LEFT(小韻資料表[[#This Row],[目次編碼]],1) ))</f>
        <v>平</v>
      </c>
      <c r="R460" s="210">
        <f xml:space="preserve">  INDEX(設定表!$C$8:$C$15, MATCH( (RIGHT(小韻資料表[[#This Row],[清濁]]) &amp; 小韻資料表[[#This Row],[調]]), 設定表!$B$8:$B$15, 0))</f>
        <v>5</v>
      </c>
      <c r="S460" s="205" t="s">
        <v>309</v>
      </c>
      <c r="T460" s="205" t="s">
        <v>309</v>
      </c>
      <c r="U460" s="226" t="s">
        <v>309</v>
      </c>
      <c r="V460" s="147" t="s">
        <v>309</v>
      </c>
      <c r="X460" s="135"/>
      <c r="Y460" s="135"/>
      <c r="AA460" s="135"/>
      <c r="AB460" s="134"/>
      <c r="AC460" s="135"/>
      <c r="AD460" s="135"/>
      <c r="AH460" s="135"/>
      <c r="AI460" s="135"/>
    </row>
    <row r="461" spans="1:35" ht="31.5">
      <c r="A461" s="205">
        <v>457</v>
      </c>
      <c r="B461" s="206" t="s">
        <v>2931</v>
      </c>
      <c r="C461" s="207" t="str">
        <f xml:space="preserve"> _xlfn.CONCAT(小韻資料表[[#This Row],[聲母拼音碼]],小韻資料表[[#This Row],[韻母拼音碼]],小韻資料表[[#This Row],[調號]])</f>
        <v>Øun1</v>
      </c>
      <c r="D461" s="206" t="s">
        <v>2932</v>
      </c>
      <c r="E461" s="208" t="s">
        <v>622</v>
      </c>
      <c r="F461" s="205">
        <v>3</v>
      </c>
      <c r="G461" s="209" t="s">
        <v>2933</v>
      </c>
      <c r="H461" s="205">
        <f xml:space="preserve"> LEN(小韻資料表[[#This Row],[小韻字集]])</f>
        <v>11</v>
      </c>
      <c r="I461" s="205" cm="1">
        <f t="array" ref="I461" xml:space="preserve"> MATCH(TRUE, ISNUMBER( SEARCH( LEFT(小韻資料表[[#This Row],[切語]],1), 切語上字資料表[切語上字]) ), 0)</f>
        <v>35</v>
      </c>
      <c r="J461" s="210" t="str" cm="1">
        <f t="array" ref="J461" xml:space="preserve"> INDEX(切語上字資料表[聲母], 小韻資料表[[#This Row],[上字表識別號]])</f>
        <v>影</v>
      </c>
      <c r="K461" s="210" t="str" cm="1">
        <f t="array" ref="K461" xml:space="preserve"> INDEX(切語上字資料表[聲母拼音碼], 小韻資料表[[#This Row],[上字表識別號]])</f>
        <v>Ø</v>
      </c>
      <c r="L461" s="210" t="str" cm="1">
        <f t="array" ref="L461" xml:space="preserve"> INDEX(切語上字資料表[清濁], 小韻資料表[[#This Row],[上字表識別號]])</f>
        <v>全清</v>
      </c>
      <c r="M461" s="223" t="str" cm="1">
        <f t="array" ref="M461" xml:space="preserve"> INDEX(切語上字資料表[發送收], 小韻資料表[[#This Row],[上字表識別號]])</f>
        <v>發聲</v>
      </c>
      <c r="N461" s="205" cm="1">
        <f t="array" ref="N461" xml:space="preserve"> MATCH(TRUE, ISNUMBER( SEARCH( RIGHT(小韻資料表[[#This Row],[切語]],1), 切語下字資料表[切語下字]) ), 0)</f>
        <v>133</v>
      </c>
      <c r="O461" s="207" t="str" cm="1">
        <f t="array" ref="O461" xml:space="preserve"> INDEX(切語下字資料表[韻母], 小韻資料表[[#This Row],[下字表識別號]])</f>
        <v>文合3</v>
      </c>
      <c r="P461" s="207" t="str" cm="1">
        <f t="array" ref="P461" xml:space="preserve"> INDEX(切語下字資料表[韻母拼音碼], 小韻資料表[[#This Row],[下字表識別號]])</f>
        <v>un</v>
      </c>
      <c r="Q461" s="210" t="str" cm="1">
        <f t="array" ref="Q461" xml:space="preserve"> INDEX(設定表!$C$19:$C$23, INT( LEFT(小韻資料表[[#This Row],[目次編碼]],1) ))</f>
        <v>平</v>
      </c>
      <c r="R461" s="210">
        <f xml:space="preserve">  INDEX(設定表!$C$8:$C$15, MATCH( (RIGHT(小韻資料表[[#This Row],[清濁]]) &amp; 小韻資料表[[#This Row],[調]]), 設定表!$B$8:$B$15, 0))</f>
        <v>1</v>
      </c>
      <c r="S461" s="205" t="s">
        <v>309</v>
      </c>
      <c r="T461" s="205" t="s">
        <v>309</v>
      </c>
      <c r="U461" s="226" t="s">
        <v>309</v>
      </c>
      <c r="V461" s="146" t="s">
        <v>309</v>
      </c>
      <c r="X461" s="135"/>
      <c r="Y461" s="135"/>
      <c r="AA461" s="135"/>
      <c r="AB461" s="134"/>
      <c r="AC461" s="135"/>
      <c r="AD461" s="135"/>
      <c r="AH461" s="135"/>
      <c r="AI461" s="135"/>
    </row>
    <row r="462" spans="1:35" ht="94.5">
      <c r="A462" s="205">
        <v>458</v>
      </c>
      <c r="B462" s="206" t="s">
        <v>2934</v>
      </c>
      <c r="C462" s="207" t="str">
        <f xml:space="preserve"> _xlfn.CONCAT(小韻資料表[[#This Row],[聲母拼音碼]],小韻資料表[[#This Row],[韻母拼音碼]],小韻資料表[[#This Row],[調號]])</f>
        <v>hun5</v>
      </c>
      <c r="D462" s="206" t="s">
        <v>2935</v>
      </c>
      <c r="E462" s="208" t="s">
        <v>622</v>
      </c>
      <c r="F462" s="205">
        <v>4</v>
      </c>
      <c r="G462" s="209" t="s">
        <v>2936</v>
      </c>
      <c r="H462" s="205">
        <f xml:space="preserve"> LEN(小韻資料表[[#This Row],[小韻字集]])</f>
        <v>41</v>
      </c>
      <c r="I462" s="205" cm="1">
        <f t="array" ref="I462" xml:space="preserve"> MATCH(TRUE, ISNUMBER( SEARCH( LEFT(小韻資料表[[#This Row],[切語]],1), 切語上字資料表[切語上字]) ), 0)</f>
        <v>19</v>
      </c>
      <c r="J462" s="210" t="str" cm="1">
        <f t="array" ref="J462" xml:space="preserve"> INDEX(切語上字資料表[聲母], 小韻資料表[[#This Row],[上字表識別號]])</f>
        <v>奉</v>
      </c>
      <c r="K462" s="210" t="str" cm="1">
        <f t="array" ref="K462" xml:space="preserve"> INDEX(切語上字資料表[聲母拼音碼], 小韻資料表[[#This Row],[上字表識別號]])</f>
        <v>h</v>
      </c>
      <c r="L462" s="210" t="str" cm="1">
        <f t="array" ref="L462" xml:space="preserve"> INDEX(切語上字資料表[清濁], 小韻資料表[[#This Row],[上字表識別號]])</f>
        <v>全濁</v>
      </c>
      <c r="M462" s="223" cm="1">
        <f t="array" ref="M462" xml:space="preserve"> INDEX(切語上字資料表[發送收], 小韻資料表[[#This Row],[上字表識別號]])</f>
        <v>0</v>
      </c>
      <c r="N462" s="205" cm="1">
        <f t="array" ref="N462" xml:space="preserve"> MATCH(TRUE, ISNUMBER( SEARCH( RIGHT(小韻資料表[[#This Row],[切語]],1), 切語下字資料表[切語下字]) ), 0)</f>
        <v>133</v>
      </c>
      <c r="O462" s="207" t="str" cm="1">
        <f t="array" ref="O462" xml:space="preserve"> INDEX(切語下字資料表[韻母], 小韻資料表[[#This Row],[下字表識別號]])</f>
        <v>文合3</v>
      </c>
      <c r="P462" s="207" t="str" cm="1">
        <f t="array" ref="P462" xml:space="preserve"> INDEX(切語下字資料表[韻母拼音碼], 小韻資料表[[#This Row],[下字表識別號]])</f>
        <v>un</v>
      </c>
      <c r="Q462" s="210" t="str" cm="1">
        <f t="array" ref="Q462" xml:space="preserve"> INDEX(設定表!$C$19:$C$23, INT( LEFT(小韻資料表[[#This Row],[目次編碼]],1) ))</f>
        <v>平</v>
      </c>
      <c r="R462" s="210">
        <f xml:space="preserve">  INDEX(設定表!$C$8:$C$15, MATCH( (RIGHT(小韻資料表[[#This Row],[清濁]]) &amp; 小韻資料表[[#This Row],[調]]), 設定表!$B$8:$B$15, 0))</f>
        <v>5</v>
      </c>
      <c r="S462" s="205" t="s">
        <v>309</v>
      </c>
      <c r="T462" s="205" t="s">
        <v>309</v>
      </c>
      <c r="U462" s="226" t="s">
        <v>309</v>
      </c>
      <c r="V462" s="147" t="s">
        <v>309</v>
      </c>
      <c r="X462" s="135"/>
      <c r="Y462" s="135"/>
      <c r="AA462" s="135"/>
      <c r="AB462" s="134"/>
      <c r="AC462" s="135"/>
      <c r="AD462" s="135"/>
      <c r="AH462" s="135"/>
      <c r="AI462" s="135"/>
    </row>
    <row r="463" spans="1:35" ht="31.5">
      <c r="A463" s="205">
        <v>459</v>
      </c>
      <c r="B463" s="206" t="s">
        <v>2937</v>
      </c>
      <c r="C463" s="207" t="str">
        <f xml:space="preserve"> _xlfn.CONCAT(小韻資料表[[#This Row],[聲母拼音碼]],小韻資料表[[#This Row],[韻母拼音碼]],小韻資料表[[#This Row],[調號]])</f>
        <v>hun1</v>
      </c>
      <c r="D463" s="206" t="s">
        <v>2938</v>
      </c>
      <c r="E463" s="208" t="s">
        <v>622</v>
      </c>
      <c r="F463" s="205">
        <v>5</v>
      </c>
      <c r="G463" s="209" t="s">
        <v>2939</v>
      </c>
      <c r="H463" s="205">
        <f xml:space="preserve"> LEN(小韻資料表[[#This Row],[小韻字集]])</f>
        <v>8</v>
      </c>
      <c r="I463" s="205" cm="1">
        <f t="array" ref="I463" xml:space="preserve"> MATCH(TRUE, ISNUMBER( SEARCH( LEFT(小韻資料表[[#This Row],[切語]],1), 切語上字資料表[切語上字]) ), 0)</f>
        <v>17</v>
      </c>
      <c r="J463" s="210" t="str" cm="1">
        <f t="array" ref="J463" xml:space="preserve"> INDEX(切語上字資料表[聲母], 小韻資料表[[#This Row],[上字表識別號]])</f>
        <v>非</v>
      </c>
      <c r="K463" s="210" t="str" cm="1">
        <f t="array" ref="K463" xml:space="preserve"> INDEX(切語上字資料表[聲母拼音碼], 小韻資料表[[#This Row],[上字表識別號]])</f>
        <v>h</v>
      </c>
      <c r="L463" s="210" t="str" cm="1">
        <f t="array" ref="L463" xml:space="preserve"> INDEX(切語上字資料表[清濁], 小韻資料表[[#This Row],[上字表識別號]])</f>
        <v>全清</v>
      </c>
      <c r="M463" s="223" t="str" cm="1">
        <f t="array" ref="M463" xml:space="preserve"> INDEX(切語上字資料表[發送收], 小韻資料表[[#This Row],[上字表識別號]])</f>
        <v>發聲</v>
      </c>
      <c r="N463" s="205" cm="1">
        <f t="array" ref="N463" xml:space="preserve"> MATCH(TRUE, ISNUMBER( SEARCH( RIGHT(小韻資料表[[#This Row],[切語]],1), 切語下字資料表[切語下字]) ), 0)</f>
        <v>133</v>
      </c>
      <c r="O463" s="207" t="str" cm="1">
        <f t="array" ref="O463" xml:space="preserve"> INDEX(切語下字資料表[韻母], 小韻資料表[[#This Row],[下字表識別號]])</f>
        <v>文合3</v>
      </c>
      <c r="P463" s="207" t="str" cm="1">
        <f t="array" ref="P463" xml:space="preserve"> INDEX(切語下字資料表[韻母拼音碼], 小韻資料表[[#This Row],[下字表識別號]])</f>
        <v>un</v>
      </c>
      <c r="Q463" s="210" t="str" cm="1">
        <f t="array" ref="Q463" xml:space="preserve"> INDEX(設定表!$C$19:$C$23, INT( LEFT(小韻資料表[[#This Row],[目次編碼]],1) ))</f>
        <v>平</v>
      </c>
      <c r="R463" s="210">
        <f xml:space="preserve">  INDEX(設定表!$C$8:$C$15, MATCH( (RIGHT(小韻資料表[[#This Row],[清濁]]) &amp; 小韻資料表[[#This Row],[調]]), 設定表!$B$8:$B$15, 0))</f>
        <v>1</v>
      </c>
      <c r="S463" s="205" t="s">
        <v>309</v>
      </c>
      <c r="T463" s="205" t="s">
        <v>309</v>
      </c>
      <c r="U463" s="226" t="s">
        <v>2940</v>
      </c>
      <c r="V463" s="146" t="s">
        <v>309</v>
      </c>
      <c r="X463" s="135"/>
      <c r="Y463" s="135"/>
      <c r="AA463" s="135"/>
      <c r="AB463" s="134"/>
      <c r="AC463" s="135"/>
      <c r="AD463" s="135"/>
      <c r="AH463" s="135"/>
      <c r="AI463" s="135"/>
    </row>
    <row r="464" spans="1:35" ht="31.5">
      <c r="A464" s="205">
        <v>460</v>
      </c>
      <c r="B464" s="206" t="s">
        <v>2941</v>
      </c>
      <c r="C464" s="207" t="str">
        <f xml:space="preserve"> _xlfn.CONCAT(小韻資料表[[#This Row],[聲母拼音碼]],小韻資料表[[#This Row],[韻母拼音碼]],小韻資料表[[#This Row],[調號]])</f>
        <v>khun5</v>
      </c>
      <c r="D464" s="206" t="s">
        <v>2942</v>
      </c>
      <c r="E464" s="208" t="s">
        <v>622</v>
      </c>
      <c r="F464" s="205">
        <v>6</v>
      </c>
      <c r="G464" s="209" t="s">
        <v>2943</v>
      </c>
      <c r="H464" s="205">
        <f xml:space="preserve"> LEN(小韻資料表[[#This Row],[小韻字集]])</f>
        <v>6</v>
      </c>
      <c r="I464" s="205" cm="1">
        <f t="array" ref="I464" xml:space="preserve"> MATCH(TRUE, ISNUMBER( SEARCH( LEFT(小韻資料表[[#This Row],[切語]],1), 切語上字資料表[切語上字]) ), 0)</f>
        <v>3</v>
      </c>
      <c r="J464" s="210" t="str" cm="1">
        <f t="array" ref="J464" xml:space="preserve"> INDEX(切語上字資料表[聲母], 小韻資料表[[#This Row],[上字表識別號]])</f>
        <v>群</v>
      </c>
      <c r="K464" s="210" t="str" cm="1">
        <f t="array" ref="K464" xml:space="preserve"> INDEX(切語上字資料表[聲母拼音碼], 小韻資料表[[#This Row],[上字表識別號]])</f>
        <v>kh</v>
      </c>
      <c r="L464" s="210" t="str" cm="1">
        <f t="array" ref="L464" xml:space="preserve"> INDEX(切語上字資料表[清濁], 小韻資料表[[#This Row],[上字表識別號]])</f>
        <v>全濁</v>
      </c>
      <c r="M464" s="223" cm="1">
        <f t="array" ref="M464" xml:space="preserve"> INDEX(切語上字資料表[發送收], 小韻資料表[[#This Row],[上字表識別號]])</f>
        <v>0</v>
      </c>
      <c r="N464" s="205" cm="1">
        <f t="array" ref="N464" xml:space="preserve"> MATCH(TRUE, ISNUMBER( SEARCH( RIGHT(小韻資料表[[#This Row],[切語]],1), 切語下字資料表[切語下字]) ), 0)</f>
        <v>133</v>
      </c>
      <c r="O464" s="207" t="str" cm="1">
        <f t="array" ref="O464" xml:space="preserve"> INDEX(切語下字資料表[韻母], 小韻資料表[[#This Row],[下字表識別號]])</f>
        <v>文合3</v>
      </c>
      <c r="P464" s="207" t="str" cm="1">
        <f t="array" ref="P464" xml:space="preserve"> INDEX(切語下字資料表[韻母拼音碼], 小韻資料表[[#This Row],[下字表識別號]])</f>
        <v>un</v>
      </c>
      <c r="Q464" s="210" t="str" cm="1">
        <f t="array" ref="Q464" xml:space="preserve"> INDEX(設定表!$C$19:$C$23, INT( LEFT(小韻資料表[[#This Row],[目次編碼]],1) ))</f>
        <v>平</v>
      </c>
      <c r="R464" s="210">
        <f xml:space="preserve">  INDEX(設定表!$C$8:$C$15, MATCH( (RIGHT(小韻資料表[[#This Row],[清濁]]) &amp; 小韻資料表[[#This Row],[調]]), 設定表!$B$8:$B$15, 0))</f>
        <v>5</v>
      </c>
      <c r="S464" s="205" t="s">
        <v>309</v>
      </c>
      <c r="T464" s="205" t="s">
        <v>309</v>
      </c>
      <c r="U464" s="226" t="s">
        <v>2944</v>
      </c>
      <c r="V464" s="147" t="s">
        <v>309</v>
      </c>
      <c r="X464" s="135"/>
      <c r="Y464" s="135"/>
      <c r="AA464" s="135"/>
      <c r="AB464" s="134"/>
      <c r="AC464" s="135"/>
      <c r="AD464" s="135"/>
      <c r="AH464" s="135"/>
      <c r="AI464" s="135"/>
    </row>
    <row r="465" spans="1:35" ht="31.5">
      <c r="A465" s="205">
        <v>461</v>
      </c>
      <c r="B465" s="206" t="s">
        <v>2945</v>
      </c>
      <c r="C465" s="207" t="str">
        <f xml:space="preserve"> _xlfn.CONCAT(小韻資料表[[#This Row],[聲母拼音碼]],小韻資料表[[#This Row],[韻母拼音碼]],小韻資料表[[#This Row],[調號]])</f>
        <v>hun1</v>
      </c>
      <c r="D465" s="206" t="s">
        <v>2946</v>
      </c>
      <c r="E465" s="208" t="s">
        <v>622</v>
      </c>
      <c r="F465" s="205">
        <v>7</v>
      </c>
      <c r="G465" s="209" t="s">
        <v>2947</v>
      </c>
      <c r="H465" s="205">
        <f xml:space="preserve"> LEN(小韻資料表[[#This Row],[小韻字集]])</f>
        <v>12</v>
      </c>
      <c r="I465" s="205" cm="1">
        <f t="array" ref="I465" xml:space="preserve"> MATCH(TRUE, ISNUMBER( SEARCH( LEFT(小韻資料表[[#This Row],[切語]],1), 切語上字資料表[切語上字]) ), 0)</f>
        <v>36</v>
      </c>
      <c r="J465" s="210" t="str" cm="1">
        <f t="array" ref="J465" xml:space="preserve"> INDEX(切語上字資料表[聲母], 小韻資料表[[#This Row],[上字表識別號]])</f>
        <v>曉</v>
      </c>
      <c r="K465" s="210" t="str" cm="1">
        <f t="array" ref="K465" xml:space="preserve"> INDEX(切語上字資料表[聲母拼音碼], 小韻資料表[[#This Row],[上字表識別號]])</f>
        <v>h</v>
      </c>
      <c r="L465" s="210" t="str" cm="1">
        <f t="array" ref="L465" xml:space="preserve"> INDEX(切語上字資料表[清濁], 小韻資料表[[#This Row],[上字表識別號]])</f>
        <v>次清</v>
      </c>
      <c r="M465" s="223" t="str" cm="1">
        <f t="array" ref="M465" xml:space="preserve"> INDEX(切語上字資料表[發送收], 小韻資料表[[#This Row],[上字表識別號]])</f>
        <v>送氣</v>
      </c>
      <c r="N465" s="205" cm="1">
        <f t="array" ref="N465" xml:space="preserve"> MATCH(TRUE, ISNUMBER( SEARCH( RIGHT(小韻資料表[[#This Row],[切語]],1), 切語下字資料表[切語下字]) ), 0)</f>
        <v>133</v>
      </c>
      <c r="O465" s="207" t="str" cm="1">
        <f t="array" ref="O465" xml:space="preserve"> INDEX(切語下字資料表[韻母], 小韻資料表[[#This Row],[下字表識別號]])</f>
        <v>文合3</v>
      </c>
      <c r="P465" s="207" t="str" cm="1">
        <f t="array" ref="P465" xml:space="preserve"> INDEX(切語下字資料表[韻母拼音碼], 小韻資料表[[#This Row],[下字表識別號]])</f>
        <v>un</v>
      </c>
      <c r="Q465" s="210" t="str" cm="1">
        <f t="array" ref="Q465" xml:space="preserve"> INDEX(設定表!$C$19:$C$23, INT( LEFT(小韻資料表[[#This Row],[目次編碼]],1) ))</f>
        <v>平</v>
      </c>
      <c r="R465" s="210">
        <f xml:space="preserve">  INDEX(設定表!$C$8:$C$15, MATCH( (RIGHT(小韻資料表[[#This Row],[清濁]]) &amp; 小韻資料表[[#This Row],[調]]), 設定表!$B$8:$B$15, 0))</f>
        <v>1</v>
      </c>
      <c r="S465" s="205" t="s">
        <v>309</v>
      </c>
      <c r="T465" s="205" t="s">
        <v>309</v>
      </c>
      <c r="U465" s="226" t="s">
        <v>2948</v>
      </c>
      <c r="V465" s="146" t="s">
        <v>309</v>
      </c>
      <c r="X465" s="135"/>
      <c r="Y465" s="135"/>
      <c r="AA465" s="135"/>
      <c r="AB465" s="134"/>
      <c r="AC465" s="135"/>
      <c r="AD465" s="135"/>
      <c r="AH465" s="135"/>
      <c r="AI465" s="135"/>
    </row>
    <row r="466" spans="1:35" ht="31.5">
      <c r="A466" s="205">
        <v>462</v>
      </c>
      <c r="B466" s="206" t="s">
        <v>2949</v>
      </c>
      <c r="C466" s="207" t="str">
        <f xml:space="preserve"> _xlfn.CONCAT(小韻資料表[[#This Row],[聲母拼音碼]],小韻資料表[[#This Row],[韻母拼音碼]],小韻資料表[[#This Row],[調號]])</f>
        <v>kun1</v>
      </c>
      <c r="D466" s="206" t="s">
        <v>2950</v>
      </c>
      <c r="E466" s="208" t="s">
        <v>622</v>
      </c>
      <c r="F466" s="205">
        <v>8</v>
      </c>
      <c r="G466" s="209" t="s">
        <v>2951</v>
      </c>
      <c r="H466" s="205">
        <f xml:space="preserve"> LEN(小韻資料表[[#This Row],[小韻字集]])</f>
        <v>8</v>
      </c>
      <c r="I466" s="205" cm="1">
        <f t="array" ref="I466" xml:space="preserve"> MATCH(TRUE, ISNUMBER( SEARCH( LEFT(小韻資料表[[#This Row],[切語]],1), 切語上字資料表[切語上字]) ), 0)</f>
        <v>1</v>
      </c>
      <c r="J466" s="210" t="str" cm="1">
        <f t="array" ref="J466" xml:space="preserve"> INDEX(切語上字資料表[聲母], 小韻資料表[[#This Row],[上字表識別號]])</f>
        <v>見</v>
      </c>
      <c r="K466" s="210" t="str" cm="1">
        <f t="array" ref="K466" xml:space="preserve"> INDEX(切語上字資料表[聲母拼音碼], 小韻資料表[[#This Row],[上字表識別號]])</f>
        <v>k</v>
      </c>
      <c r="L466" s="210" t="str" cm="1">
        <f t="array" ref="L466" xml:space="preserve"> INDEX(切語上字資料表[清濁], 小韻資料表[[#This Row],[上字表識別號]])</f>
        <v>全清</v>
      </c>
      <c r="M466" s="223" t="str" cm="1">
        <f t="array" ref="M466" xml:space="preserve"> INDEX(切語上字資料表[發送收], 小韻資料表[[#This Row],[上字表識別號]])</f>
        <v>發聲</v>
      </c>
      <c r="N466" s="205" cm="1">
        <f t="array" ref="N466" xml:space="preserve"> MATCH(TRUE, ISNUMBER( SEARCH( RIGHT(小韻資料表[[#This Row],[切語]],1), 切語下字資料表[切語下字]) ), 0)</f>
        <v>133</v>
      </c>
      <c r="O466" s="207" t="str" cm="1">
        <f t="array" ref="O466" xml:space="preserve"> INDEX(切語下字資料表[韻母], 小韻資料表[[#This Row],[下字表識別號]])</f>
        <v>文合3</v>
      </c>
      <c r="P466" s="207" t="str" cm="1">
        <f t="array" ref="P466" xml:space="preserve"> INDEX(切語下字資料表[韻母拼音碼], 小韻資料表[[#This Row],[下字表識別號]])</f>
        <v>un</v>
      </c>
      <c r="Q466" s="210" t="str" cm="1">
        <f t="array" ref="Q466" xml:space="preserve"> INDEX(設定表!$C$19:$C$23, INT( LEFT(小韻資料表[[#This Row],[目次編碼]],1) ))</f>
        <v>平</v>
      </c>
      <c r="R466" s="210">
        <f xml:space="preserve">  INDEX(設定表!$C$8:$C$15, MATCH( (RIGHT(小韻資料表[[#This Row],[清濁]]) &amp; 小韻資料表[[#This Row],[調]]), 設定表!$B$8:$B$15, 0))</f>
        <v>1</v>
      </c>
      <c r="S466" s="205" t="s">
        <v>309</v>
      </c>
      <c r="T466" s="205" t="s">
        <v>309</v>
      </c>
      <c r="U466" s="226" t="s">
        <v>309</v>
      </c>
      <c r="V466" s="147" t="s">
        <v>309</v>
      </c>
      <c r="X466" s="135"/>
      <c r="Y466" s="135"/>
      <c r="AA466" s="135"/>
      <c r="AB466" s="134"/>
      <c r="AC466" s="135"/>
      <c r="AD466" s="135"/>
      <c r="AH466" s="135"/>
      <c r="AI466" s="135"/>
    </row>
    <row r="467" spans="1:35" ht="31.5">
      <c r="A467" s="205">
        <v>463</v>
      </c>
      <c r="B467" s="206" t="s">
        <v>2952</v>
      </c>
      <c r="C467" s="207" t="str">
        <f xml:space="preserve"> _xlfn.CONCAT(小韻資料表[[#This Row],[聲母拼音碼]],小韻資料表[[#This Row],[韻母拼音碼]],小韻資料表[[#This Row],[調號]])</f>
        <v>hun1</v>
      </c>
      <c r="D467" s="206" t="s">
        <v>2953</v>
      </c>
      <c r="E467" s="208" t="s">
        <v>622</v>
      </c>
      <c r="F467" s="205">
        <v>9</v>
      </c>
      <c r="G467" s="209" t="s">
        <v>2954</v>
      </c>
      <c r="H467" s="205">
        <f xml:space="preserve"> LEN(小韻資料表[[#This Row],[小韻字集]])</f>
        <v>17</v>
      </c>
      <c r="I467" s="205" cm="1">
        <f t="array" ref="I467" xml:space="preserve"> MATCH(TRUE, ISNUMBER( SEARCH( LEFT(小韻資料表[[#This Row],[切語]],1), 切語上字資料表[切語上字]) ), 0)</f>
        <v>18</v>
      </c>
      <c r="J467" s="210" t="str" cm="1">
        <f t="array" ref="J467" xml:space="preserve"> INDEX(切語上字資料表[聲母], 小韻資料表[[#This Row],[上字表識別號]])</f>
        <v>敷</v>
      </c>
      <c r="K467" s="210" t="str" cm="1">
        <f t="array" ref="K467" xml:space="preserve"> INDEX(切語上字資料表[聲母拼音碼], 小韻資料表[[#This Row],[上字表識別號]])</f>
        <v>h</v>
      </c>
      <c r="L467" s="210" t="str" cm="1">
        <f t="array" ref="L467" xml:space="preserve"> INDEX(切語上字資料表[清濁], 小韻資料表[[#This Row],[上字表識別號]])</f>
        <v>次清</v>
      </c>
      <c r="M467" s="223" t="str" cm="1">
        <f t="array" ref="M467" xml:space="preserve"> INDEX(切語上字資料表[發送收], 小韻資料表[[#This Row],[上字表識別號]])</f>
        <v>送氣</v>
      </c>
      <c r="N467" s="205" cm="1">
        <f t="array" ref="N467" xml:space="preserve"> MATCH(TRUE, ISNUMBER( SEARCH( RIGHT(小韻資料表[[#This Row],[切語]],1), 切語下字資料表[切語下字]) ), 0)</f>
        <v>133</v>
      </c>
      <c r="O467" s="207" t="str" cm="1">
        <f t="array" ref="O467" xml:space="preserve"> INDEX(切語下字資料表[韻母], 小韻資料表[[#This Row],[下字表識別號]])</f>
        <v>文合3</v>
      </c>
      <c r="P467" s="207" t="str" cm="1">
        <f t="array" ref="P467" xml:space="preserve"> INDEX(切語下字資料表[韻母拼音碼], 小韻資料表[[#This Row],[下字表識別號]])</f>
        <v>un</v>
      </c>
      <c r="Q467" s="210" t="str" cm="1">
        <f t="array" ref="Q467" xml:space="preserve"> INDEX(設定表!$C$19:$C$23, INT( LEFT(小韻資料表[[#This Row],[目次編碼]],1) ))</f>
        <v>平</v>
      </c>
      <c r="R467" s="210">
        <f xml:space="preserve">  INDEX(設定表!$C$8:$C$15, MATCH( (RIGHT(小韻資料表[[#This Row],[清濁]]) &amp; 小韻資料表[[#This Row],[調]]), 設定表!$B$8:$B$15, 0))</f>
        <v>1</v>
      </c>
      <c r="S467" s="205" t="s">
        <v>309</v>
      </c>
      <c r="T467" s="205" t="s">
        <v>309</v>
      </c>
      <c r="U467" s="226" t="s">
        <v>309</v>
      </c>
      <c r="V467" s="146" t="s">
        <v>309</v>
      </c>
      <c r="X467" s="135"/>
      <c r="Y467" s="135"/>
      <c r="AA467" s="135"/>
      <c r="AB467" s="134"/>
      <c r="AC467" s="135"/>
      <c r="AD467" s="135"/>
      <c r="AH467" s="135"/>
      <c r="AI467" s="135"/>
    </row>
    <row r="468" spans="1:35" ht="31.5">
      <c r="A468" s="205">
        <v>464</v>
      </c>
      <c r="B468" s="206" t="s">
        <v>2955</v>
      </c>
      <c r="C468" s="207" t="str">
        <f xml:space="preserve"> _xlfn.CONCAT(小韻資料表[[#This Row],[聲母拼音碼]],小韻資料表[[#This Row],[韻母拼音碼]],小韻資料表[[#This Row],[調號]])</f>
        <v>hin1</v>
      </c>
      <c r="D468" s="206" t="s">
        <v>639</v>
      </c>
      <c r="E468" s="208" t="s">
        <v>638</v>
      </c>
      <c r="F468" s="205">
        <v>1</v>
      </c>
      <c r="G468" s="209" t="s">
        <v>2956</v>
      </c>
      <c r="H468" s="205">
        <f xml:space="preserve"> LEN(小韻資料表[[#This Row],[小韻字集]])</f>
        <v>6</v>
      </c>
      <c r="I468" s="205" cm="1">
        <f t="array" ref="I468" xml:space="preserve"> MATCH(TRUE, ISNUMBER( SEARCH( LEFT(小韻資料表[[#This Row],[切語]],1), 切語上字資料表[切語上字]) ), 0)</f>
        <v>36</v>
      </c>
      <c r="J468" s="210" t="str" cm="1">
        <f t="array" ref="J468" xml:space="preserve"> INDEX(切語上字資料表[聲母], 小韻資料表[[#This Row],[上字表識別號]])</f>
        <v>曉</v>
      </c>
      <c r="K468" s="210" t="str" cm="1">
        <f t="array" ref="K468" xml:space="preserve"> INDEX(切語上字資料表[聲母拼音碼], 小韻資料表[[#This Row],[上字表識別號]])</f>
        <v>h</v>
      </c>
      <c r="L468" s="210" t="str" cm="1">
        <f t="array" ref="L468" xml:space="preserve"> INDEX(切語上字資料表[清濁], 小韻資料表[[#This Row],[上字表識別號]])</f>
        <v>次清</v>
      </c>
      <c r="M468" s="223" t="str" cm="1">
        <f t="array" ref="M468" xml:space="preserve"> INDEX(切語上字資料表[發送收], 小韻資料表[[#This Row],[上字表識別號]])</f>
        <v>送氣</v>
      </c>
      <c r="N468" s="205" cm="1">
        <f t="array" ref="N468" xml:space="preserve"> MATCH(TRUE, ISNUMBER( SEARCH( RIGHT(小韻資料表[[#This Row],[切語]],1), 切語下字資料表[切語下字]) ), 0)</f>
        <v>137</v>
      </c>
      <c r="O468" s="207" t="str" cm="1">
        <f t="array" ref="O468" xml:space="preserve"> INDEX(切語下字資料表[韻母], 小韻資料表[[#This Row],[下字表識別號]])</f>
        <v>欣開3</v>
      </c>
      <c r="P468" s="207" t="str" cm="1">
        <f t="array" ref="P468" xml:space="preserve"> INDEX(切語下字資料表[韻母拼音碼], 小韻資料表[[#This Row],[下字表識別號]])</f>
        <v>in</v>
      </c>
      <c r="Q468" s="210" t="str" cm="1">
        <f t="array" ref="Q468" xml:space="preserve"> INDEX(設定表!$C$19:$C$23, INT( LEFT(小韻資料表[[#This Row],[目次編碼]],1) ))</f>
        <v>平</v>
      </c>
      <c r="R468" s="210">
        <f xml:space="preserve">  INDEX(設定表!$C$8:$C$15, MATCH( (RIGHT(小韻資料表[[#This Row],[清濁]]) &amp; 小韻資料表[[#This Row],[調]]), 設定表!$B$8:$B$15, 0))</f>
        <v>1</v>
      </c>
      <c r="S468" s="205" t="s">
        <v>309</v>
      </c>
      <c r="T468" s="205" t="s">
        <v>309</v>
      </c>
      <c r="U468" s="226" t="s">
        <v>309</v>
      </c>
      <c r="V468" s="147" t="s">
        <v>309</v>
      </c>
      <c r="X468" s="135"/>
      <c r="Y468" s="135"/>
      <c r="AA468" s="135"/>
      <c r="AB468" s="134"/>
      <c r="AC468" s="135"/>
      <c r="AD468" s="135"/>
      <c r="AH468" s="135"/>
      <c r="AI468" s="135"/>
    </row>
    <row r="469" spans="1:35" ht="31.5">
      <c r="A469" s="205">
        <v>465</v>
      </c>
      <c r="B469" s="206" t="s">
        <v>2957</v>
      </c>
      <c r="C469" s="207" t="str">
        <f xml:space="preserve"> _xlfn.CONCAT(小韻資料表[[#This Row],[聲母拼音碼]],小韻資料表[[#This Row],[韻母拼音碼]],小韻資料表[[#This Row],[調號]])</f>
        <v>Øin1</v>
      </c>
      <c r="D469" s="206" t="s">
        <v>2958</v>
      </c>
      <c r="E469" s="208" t="s">
        <v>638</v>
      </c>
      <c r="F469" s="205">
        <v>2</v>
      </c>
      <c r="G469" s="209" t="s">
        <v>2959</v>
      </c>
      <c r="H469" s="205">
        <f xml:space="preserve"> LEN(小韻資料表[[#This Row],[小韻字集]])</f>
        <v>4</v>
      </c>
      <c r="I469" s="205" cm="1">
        <f t="array" ref="I469" xml:space="preserve"> MATCH(TRUE, ISNUMBER( SEARCH( LEFT(小韻資料表[[#This Row],[切語]],1), 切語上字資料表[切語上字]) ), 0)</f>
        <v>35</v>
      </c>
      <c r="J469" s="210" t="str" cm="1">
        <f t="array" ref="J469" xml:space="preserve"> INDEX(切語上字資料表[聲母], 小韻資料表[[#This Row],[上字表識別號]])</f>
        <v>影</v>
      </c>
      <c r="K469" s="210" t="str" cm="1">
        <f t="array" ref="K469" xml:space="preserve"> INDEX(切語上字資料表[聲母拼音碼], 小韻資料表[[#This Row],[上字表識別號]])</f>
        <v>Ø</v>
      </c>
      <c r="L469" s="210" t="str" cm="1">
        <f t="array" ref="L469" xml:space="preserve"> INDEX(切語上字資料表[清濁], 小韻資料表[[#This Row],[上字表識別號]])</f>
        <v>全清</v>
      </c>
      <c r="M469" s="223" t="str" cm="1">
        <f t="array" ref="M469" xml:space="preserve"> INDEX(切語上字資料表[發送收], 小韻資料表[[#This Row],[上字表識別號]])</f>
        <v>發聲</v>
      </c>
      <c r="N469" s="205" cm="1">
        <f t="array" ref="N469" xml:space="preserve"> MATCH(TRUE, ISNUMBER( SEARCH( RIGHT(小韻資料表[[#This Row],[切語]],1), 切語下字資料表[切語下字]) ), 0)</f>
        <v>137</v>
      </c>
      <c r="O469" s="207" t="str" cm="1">
        <f t="array" ref="O469" xml:space="preserve"> INDEX(切語下字資料表[韻母], 小韻資料表[[#This Row],[下字表識別號]])</f>
        <v>欣開3</v>
      </c>
      <c r="P469" s="207" t="str" cm="1">
        <f t="array" ref="P469" xml:space="preserve"> INDEX(切語下字資料表[韻母拼音碼], 小韻資料表[[#This Row],[下字表識別號]])</f>
        <v>in</v>
      </c>
      <c r="Q469" s="210" t="str" cm="1">
        <f t="array" ref="Q469" xml:space="preserve"> INDEX(設定表!$C$19:$C$23, INT( LEFT(小韻資料表[[#This Row],[目次編碼]],1) ))</f>
        <v>平</v>
      </c>
      <c r="R469" s="210">
        <f xml:space="preserve">  INDEX(設定表!$C$8:$C$15, MATCH( (RIGHT(小韻資料表[[#This Row],[清濁]]) &amp; 小韻資料表[[#This Row],[調]]), 設定表!$B$8:$B$15, 0))</f>
        <v>1</v>
      </c>
      <c r="S469" s="205" t="s">
        <v>309</v>
      </c>
      <c r="T469" s="205" t="s">
        <v>309</v>
      </c>
      <c r="U469" s="226" t="s">
        <v>309</v>
      </c>
      <c r="V469" s="146" t="s">
        <v>309</v>
      </c>
      <c r="X469" s="135"/>
      <c r="Y469" s="135"/>
      <c r="AA469" s="135"/>
      <c r="AB469" s="134"/>
      <c r="AC469" s="135"/>
      <c r="AD469" s="135"/>
      <c r="AH469" s="135"/>
      <c r="AI469" s="135"/>
    </row>
    <row r="470" spans="1:35" ht="31.5">
      <c r="A470" s="205">
        <v>466</v>
      </c>
      <c r="B470" s="206" t="s">
        <v>2960</v>
      </c>
      <c r="C470" s="207" t="str">
        <f xml:space="preserve"> _xlfn.CONCAT(小韻資料表[[#This Row],[聲母拼音碼]],小韻資料表[[#This Row],[韻母拼音碼]],小韻資料表[[#This Row],[調號]])</f>
        <v>khin5</v>
      </c>
      <c r="D470" s="206" t="s">
        <v>2961</v>
      </c>
      <c r="E470" s="208" t="s">
        <v>638</v>
      </c>
      <c r="F470" s="205">
        <v>3</v>
      </c>
      <c r="G470" s="209" t="s">
        <v>2962</v>
      </c>
      <c r="H470" s="205">
        <f xml:space="preserve"> LEN(小韻資料表[[#This Row],[小韻字集]])</f>
        <v>9</v>
      </c>
      <c r="I470" s="205" cm="1">
        <f t="array" ref="I470" xml:space="preserve"> MATCH(TRUE, ISNUMBER( SEARCH( LEFT(小韻資料表[[#This Row],[切語]],1), 切語上字資料表[切語上字]) ), 0)</f>
        <v>3</v>
      </c>
      <c r="J470" s="210" t="str" cm="1">
        <f t="array" ref="J470" xml:space="preserve"> INDEX(切語上字資料表[聲母], 小韻資料表[[#This Row],[上字表識別號]])</f>
        <v>群</v>
      </c>
      <c r="K470" s="210" t="str" cm="1">
        <f t="array" ref="K470" xml:space="preserve"> INDEX(切語上字資料表[聲母拼音碼], 小韻資料表[[#This Row],[上字表識別號]])</f>
        <v>kh</v>
      </c>
      <c r="L470" s="210" t="str" cm="1">
        <f t="array" ref="L470" xml:space="preserve"> INDEX(切語上字資料表[清濁], 小韻資料表[[#This Row],[上字表識別號]])</f>
        <v>全濁</v>
      </c>
      <c r="M470" s="223" cm="1">
        <f t="array" ref="M470" xml:space="preserve"> INDEX(切語上字資料表[發送收], 小韻資料表[[#This Row],[上字表識別號]])</f>
        <v>0</v>
      </c>
      <c r="N470" s="205" cm="1">
        <f t="array" ref="N470" xml:space="preserve"> MATCH(TRUE, ISNUMBER( SEARCH( RIGHT(小韻資料表[[#This Row],[切語]],1), 切語下字資料表[切語下字]) ), 0)</f>
        <v>137</v>
      </c>
      <c r="O470" s="207" t="str" cm="1">
        <f t="array" ref="O470" xml:space="preserve"> INDEX(切語下字資料表[韻母], 小韻資料表[[#This Row],[下字表識別號]])</f>
        <v>欣開3</v>
      </c>
      <c r="P470" s="207" t="str" cm="1">
        <f t="array" ref="P470" xml:space="preserve"> INDEX(切語下字資料表[韻母拼音碼], 小韻資料表[[#This Row],[下字表識別號]])</f>
        <v>in</v>
      </c>
      <c r="Q470" s="210" t="str" cm="1">
        <f t="array" ref="Q470" xml:space="preserve"> INDEX(設定表!$C$19:$C$23, INT( LEFT(小韻資料表[[#This Row],[目次編碼]],1) ))</f>
        <v>平</v>
      </c>
      <c r="R470" s="210">
        <f xml:space="preserve">  INDEX(設定表!$C$8:$C$15, MATCH( (RIGHT(小韻資料表[[#This Row],[清濁]]) &amp; 小韻資料表[[#This Row],[調]]), 設定表!$B$8:$B$15, 0))</f>
        <v>5</v>
      </c>
      <c r="S470" s="205" t="s">
        <v>309</v>
      </c>
      <c r="T470" s="205" t="s">
        <v>309</v>
      </c>
      <c r="U470" s="226" t="s">
        <v>309</v>
      </c>
      <c r="V470" s="147" t="s">
        <v>309</v>
      </c>
      <c r="X470" s="135"/>
      <c r="Y470" s="135"/>
      <c r="AA470" s="135"/>
      <c r="AB470" s="134"/>
      <c r="AC470" s="135"/>
      <c r="AD470" s="135"/>
      <c r="AH470" s="135"/>
      <c r="AI470" s="135"/>
    </row>
    <row r="471" spans="1:35" ht="31.5">
      <c r="A471" s="205">
        <v>467</v>
      </c>
      <c r="B471" s="206" t="s">
        <v>2963</v>
      </c>
      <c r="C471" s="207" t="str">
        <f xml:space="preserve"> _xlfn.CONCAT(小韻資料表[[#This Row],[聲母拼音碼]],小韻資料表[[#This Row],[韻母拼音碼]],小韻資料表[[#This Row],[調號]])</f>
        <v>kin1</v>
      </c>
      <c r="D471" s="206" t="s">
        <v>2964</v>
      </c>
      <c r="E471" s="208" t="s">
        <v>638</v>
      </c>
      <c r="F471" s="205">
        <v>4</v>
      </c>
      <c r="G471" s="209" t="s">
        <v>2965</v>
      </c>
      <c r="H471" s="205">
        <f xml:space="preserve"> LEN(小韻資料表[[#This Row],[小韻字集]])</f>
        <v>4</v>
      </c>
      <c r="I471" s="205" cm="1">
        <f t="array" ref="I471" xml:space="preserve"> MATCH(TRUE, ISNUMBER( SEARCH( LEFT(小韻資料表[[#This Row],[切語]],1), 切語上字資料表[切語上字]) ), 0)</f>
        <v>1</v>
      </c>
      <c r="J471" s="210" t="str" cm="1">
        <f t="array" ref="J471" xml:space="preserve"> INDEX(切語上字資料表[聲母], 小韻資料表[[#This Row],[上字表識別號]])</f>
        <v>見</v>
      </c>
      <c r="K471" s="210" t="str" cm="1">
        <f t="array" ref="K471" xml:space="preserve"> INDEX(切語上字資料表[聲母拼音碼], 小韻資料表[[#This Row],[上字表識別號]])</f>
        <v>k</v>
      </c>
      <c r="L471" s="210" t="str" cm="1">
        <f t="array" ref="L471" xml:space="preserve"> INDEX(切語上字資料表[清濁], 小韻資料表[[#This Row],[上字表識別號]])</f>
        <v>全清</v>
      </c>
      <c r="M471" s="223" t="str" cm="1">
        <f t="array" ref="M471" xml:space="preserve"> INDEX(切語上字資料表[發送收], 小韻資料表[[#This Row],[上字表識別號]])</f>
        <v>發聲</v>
      </c>
      <c r="N471" s="205" cm="1">
        <f t="array" ref="N471" xml:space="preserve"> MATCH(TRUE, ISNUMBER( SEARCH( RIGHT(小韻資料表[[#This Row],[切語]],1), 切語下字資料表[切語下字]) ), 0)</f>
        <v>137</v>
      </c>
      <c r="O471" s="207" t="str" cm="1">
        <f t="array" ref="O471" xml:space="preserve"> INDEX(切語下字資料表[韻母], 小韻資料表[[#This Row],[下字表識別號]])</f>
        <v>欣開3</v>
      </c>
      <c r="P471" s="207" t="str" cm="1">
        <f t="array" ref="P471" xml:space="preserve"> INDEX(切語下字資料表[韻母拼音碼], 小韻資料表[[#This Row],[下字表識別號]])</f>
        <v>in</v>
      </c>
      <c r="Q471" s="210" t="str" cm="1">
        <f t="array" ref="Q471" xml:space="preserve"> INDEX(設定表!$C$19:$C$23, INT( LEFT(小韻資料表[[#This Row],[目次編碼]],1) ))</f>
        <v>平</v>
      </c>
      <c r="R471" s="210">
        <f xml:space="preserve">  INDEX(設定表!$C$8:$C$15, MATCH( (RIGHT(小韻資料表[[#This Row],[清濁]]) &amp; 小韻資料表[[#This Row],[調]]), 設定表!$B$8:$B$15, 0))</f>
        <v>1</v>
      </c>
      <c r="S471" s="205" t="s">
        <v>309</v>
      </c>
      <c r="T471" s="205" t="s">
        <v>309</v>
      </c>
      <c r="U471" s="226" t="s">
        <v>309</v>
      </c>
      <c r="V471" s="146" t="s">
        <v>309</v>
      </c>
      <c r="X471" s="135"/>
      <c r="Y471" s="135"/>
      <c r="AA471" s="135"/>
      <c r="AB471" s="134"/>
      <c r="AC471" s="135"/>
      <c r="AD471" s="135"/>
      <c r="AH471" s="135"/>
      <c r="AI471" s="135"/>
    </row>
    <row r="472" spans="1:35" ht="31.5">
      <c r="A472" s="205">
        <v>468</v>
      </c>
      <c r="B472" s="206" t="s">
        <v>2966</v>
      </c>
      <c r="C472" s="207" t="str">
        <f xml:space="preserve"> _xlfn.CONCAT(小韻資料表[[#This Row],[聲母拼音碼]],小韻資料表[[#This Row],[韻母拼音碼]],小韻資料表[[#This Row],[調號]])</f>
        <v>gin5</v>
      </c>
      <c r="D472" s="206" t="s">
        <v>2967</v>
      </c>
      <c r="E472" s="208" t="s">
        <v>638</v>
      </c>
      <c r="F472" s="205">
        <v>5</v>
      </c>
      <c r="G472" s="209" t="s">
        <v>2968</v>
      </c>
      <c r="H472" s="205">
        <f xml:space="preserve"> LEN(小韻資料表[[#This Row],[小韻字集]])</f>
        <v>13</v>
      </c>
      <c r="I472" s="205" cm="1">
        <f t="array" ref="I472" xml:space="preserve"> MATCH(TRUE, ISNUMBER( SEARCH( LEFT(小韻資料表[[#This Row],[切語]],1), 切語上字資料表[切語上字]) ), 0)</f>
        <v>4</v>
      </c>
      <c r="J472" s="210" t="str" cm="1">
        <f t="array" ref="J472" xml:space="preserve"> INDEX(切語上字資料表[聲母], 小韻資料表[[#This Row],[上字表識別號]])</f>
        <v>疑</v>
      </c>
      <c r="K472" s="210" t="str" cm="1">
        <f t="array" ref="K472" xml:space="preserve"> INDEX(切語上字資料表[聲母拼音碼], 小韻資料表[[#This Row],[上字表識別號]])</f>
        <v>g</v>
      </c>
      <c r="L472" s="210" t="str" cm="1">
        <f t="array" ref="L472" xml:space="preserve"> INDEX(切語上字資料表[清濁], 小韻資料表[[#This Row],[上字表識別號]])</f>
        <v>次濁</v>
      </c>
      <c r="M472" s="223" t="str" cm="1">
        <f t="array" ref="M472" xml:space="preserve"> INDEX(切語上字資料表[發送收], 小韻資料表[[#This Row],[上字表識別號]])</f>
        <v>收聲</v>
      </c>
      <c r="N472" s="205" cm="1">
        <f t="array" ref="N472" xml:space="preserve"> MATCH(TRUE, ISNUMBER( SEARCH( RIGHT(小韻資料表[[#This Row],[切語]],1), 切語下字資料表[切語下字]) ), 0)</f>
        <v>137</v>
      </c>
      <c r="O472" s="207" t="str" cm="1">
        <f t="array" ref="O472" xml:space="preserve"> INDEX(切語下字資料表[韻母], 小韻資料表[[#This Row],[下字表識別號]])</f>
        <v>欣開3</v>
      </c>
      <c r="P472" s="207" t="str" cm="1">
        <f t="array" ref="P472" xml:space="preserve"> INDEX(切語下字資料表[韻母拼音碼], 小韻資料表[[#This Row],[下字表識別號]])</f>
        <v>in</v>
      </c>
      <c r="Q472" s="210" t="str" cm="1">
        <f t="array" ref="Q472" xml:space="preserve"> INDEX(設定表!$C$19:$C$23, INT( LEFT(小韻資料表[[#This Row],[目次編碼]],1) ))</f>
        <v>平</v>
      </c>
      <c r="R472" s="210">
        <f xml:space="preserve">  INDEX(設定表!$C$8:$C$15, MATCH( (RIGHT(小韻資料表[[#This Row],[清濁]]) &amp; 小韻資料表[[#This Row],[調]]), 設定表!$B$8:$B$15, 0))</f>
        <v>5</v>
      </c>
      <c r="S472" s="205" t="s">
        <v>2969</v>
      </c>
      <c r="T472" s="205" t="s">
        <v>309</v>
      </c>
      <c r="U472" s="226" t="s">
        <v>309</v>
      </c>
      <c r="V472" s="147" t="s">
        <v>309</v>
      </c>
      <c r="X472" s="135"/>
      <c r="Y472" s="135"/>
      <c r="AA472" s="135"/>
      <c r="AB472" s="134"/>
      <c r="AC472" s="135"/>
      <c r="AD472" s="135"/>
      <c r="AH472" s="135"/>
      <c r="AI472" s="135"/>
    </row>
    <row r="473" spans="1:35" ht="63">
      <c r="A473" s="205">
        <v>469</v>
      </c>
      <c r="B473" s="206" t="s">
        <v>2970</v>
      </c>
      <c r="C473" s="207" t="str">
        <f xml:space="preserve"> _xlfn.CONCAT(小韻資料表[[#This Row],[聲母拼音碼]],小韻資料表[[#This Row],[韻母拼音碼]],小韻資料表[[#This Row],[調號]])</f>
        <v>guan5</v>
      </c>
      <c r="D473" s="206" t="s">
        <v>13117</v>
      </c>
      <c r="E473" s="208" t="s">
        <v>654</v>
      </c>
      <c r="F473" s="205">
        <v>1</v>
      </c>
      <c r="G473" s="209" t="s">
        <v>2971</v>
      </c>
      <c r="H473" s="205">
        <f xml:space="preserve"> LEN(小韻資料表[[#This Row],[小韻字集]])</f>
        <v>24</v>
      </c>
      <c r="I473" s="205" cm="1">
        <f t="array" ref="I473" xml:space="preserve"> MATCH(TRUE, ISNUMBER( SEARCH( LEFT(小韻資料表[[#This Row],[切語]],1), 切語上字資料表[切語上字]) ), 0)</f>
        <v>4</v>
      </c>
      <c r="J473" s="210" t="str" cm="1">
        <f t="array" ref="J473" xml:space="preserve"> INDEX(切語上字資料表[聲母], 小韻資料表[[#This Row],[上字表識別號]])</f>
        <v>疑</v>
      </c>
      <c r="K473" s="210" t="str" cm="1">
        <f t="array" ref="K473" xml:space="preserve"> INDEX(切語上字資料表[聲母拼音碼], 小韻資料表[[#This Row],[上字表識別號]])</f>
        <v>g</v>
      </c>
      <c r="L473" s="210" t="str" cm="1">
        <f t="array" ref="L473" xml:space="preserve"> INDEX(切語上字資料表[清濁], 小韻資料表[[#This Row],[上字表識別號]])</f>
        <v>次濁</v>
      </c>
      <c r="M473" s="223" t="str" cm="1">
        <f t="array" ref="M473" xml:space="preserve"> INDEX(切語上字資料表[發送收], 小韻資料表[[#This Row],[上字表識別號]])</f>
        <v>收聲</v>
      </c>
      <c r="N473" s="205" cm="1">
        <f t="array" ref="N473" xml:space="preserve"> MATCH(TRUE, ISNUMBER( SEARCH( RIGHT(小韻資料表[[#This Row],[切語]],1), 切語下字資料表[切語下字]) ), 0)</f>
        <v>145</v>
      </c>
      <c r="O473" s="207" t="str" cm="1">
        <f t="array" ref="O473" xml:space="preserve"> INDEX(切語下字資料表[韻母], 小韻資料表[[#This Row],[下字表識別號]])</f>
        <v>元合3</v>
      </c>
      <c r="P473" s="207" t="str" cm="1">
        <f t="array" ref="P473" xml:space="preserve"> INDEX(切語下字資料表[韻母拼音碼], 小韻資料表[[#This Row],[下字表識別號]])</f>
        <v>uan</v>
      </c>
      <c r="Q473" s="210" t="str" cm="1">
        <f t="array" ref="Q473" xml:space="preserve"> INDEX(設定表!$C$19:$C$23, INT( LEFT(小韻資料表[[#This Row],[目次編碼]],1) ))</f>
        <v>平</v>
      </c>
      <c r="R473" s="210">
        <f xml:space="preserve">  INDEX(設定表!$C$8:$C$15, MATCH( (RIGHT(小韻資料表[[#This Row],[清濁]]) &amp; 小韻資料表[[#This Row],[調]]), 設定表!$B$8:$B$15, 0))</f>
        <v>5</v>
      </c>
      <c r="S473" s="205" t="s">
        <v>2972</v>
      </c>
      <c r="T473" s="205" t="s">
        <v>309</v>
      </c>
      <c r="U473" s="226" t="s">
        <v>2973</v>
      </c>
      <c r="V473" s="146" t="s">
        <v>309</v>
      </c>
      <c r="X473" s="135"/>
      <c r="Y473" s="135"/>
      <c r="AA473" s="135"/>
      <c r="AB473" s="134"/>
      <c r="AC473" s="135"/>
      <c r="AD473" s="135"/>
      <c r="AH473" s="135"/>
      <c r="AI473" s="135"/>
    </row>
    <row r="474" spans="1:35" ht="31.5">
      <c r="A474" s="205">
        <v>470</v>
      </c>
      <c r="B474" s="206" t="s">
        <v>2974</v>
      </c>
      <c r="C474" s="207" t="str">
        <f xml:space="preserve"> _xlfn.CONCAT(小韻資料表[[#This Row],[聲母拼音碼]],小韻資料表[[#This Row],[韻母拼音碼]],小韻資料表[[#This Row],[調號]])</f>
        <v>Øuan5</v>
      </c>
      <c r="D474" s="206" t="s">
        <v>2975</v>
      </c>
      <c r="E474" s="208" t="s">
        <v>654</v>
      </c>
      <c r="F474" s="205">
        <v>2</v>
      </c>
      <c r="G474" s="209" t="s">
        <v>2976</v>
      </c>
      <c r="H474" s="205">
        <f xml:space="preserve"> LEN(小韻資料表[[#This Row],[小韻字集]])</f>
        <v>18</v>
      </c>
      <c r="I474" s="205" cm="1">
        <f t="array" ref="I474" xml:space="preserve"> MATCH(TRUE, ISNUMBER( SEARCH( LEFT(小韻資料表[[#This Row],[切語]],1), 切語上字資料表[切語上字]) ), 0)</f>
        <v>38</v>
      </c>
      <c r="J474" s="210" t="str" cm="1">
        <f t="array" ref="J474" xml:space="preserve"> INDEX(切語上字資料表[聲母], 小韻資料表[[#This Row],[上字表識別號]])</f>
        <v>為</v>
      </c>
      <c r="K474" s="210" t="str" cm="1">
        <f t="array" ref="K474" xml:space="preserve"> INDEX(切語上字資料表[聲母拼音碼], 小韻資料表[[#This Row],[上字表識別號]])</f>
        <v>Ø</v>
      </c>
      <c r="L474" s="210" t="str" cm="1">
        <f t="array" ref="L474" xml:space="preserve"> INDEX(切語上字資料表[清濁], 小韻資料表[[#This Row],[上字表識別號]])</f>
        <v>次濁</v>
      </c>
      <c r="M474" s="223" t="str" cm="1">
        <f t="array" ref="M474" xml:space="preserve"> INDEX(切語上字資料表[發送收], 小韻資料表[[#This Row],[上字表識別號]])</f>
        <v>發聲</v>
      </c>
      <c r="N474" s="205" cm="1">
        <f t="array" ref="N474" xml:space="preserve"> MATCH(TRUE, ISNUMBER( SEARCH( RIGHT(小韻資料表[[#This Row],[切語]],1), 切語下字資料表[切語下字]) ), 0)</f>
        <v>145</v>
      </c>
      <c r="O474" s="207" t="str" cm="1">
        <f t="array" ref="O474" xml:space="preserve"> INDEX(切語下字資料表[韻母], 小韻資料表[[#This Row],[下字表識別號]])</f>
        <v>元合3</v>
      </c>
      <c r="P474" s="207" t="str" cm="1">
        <f t="array" ref="P474" xml:space="preserve"> INDEX(切語下字資料表[韻母拼音碼], 小韻資料表[[#This Row],[下字表識別號]])</f>
        <v>uan</v>
      </c>
      <c r="Q474" s="210" t="str" cm="1">
        <f t="array" ref="Q474" xml:space="preserve"> INDEX(設定表!$C$19:$C$23, INT( LEFT(小韻資料表[[#This Row],[目次編碼]],1) ))</f>
        <v>平</v>
      </c>
      <c r="R474" s="210">
        <f xml:space="preserve">  INDEX(設定表!$C$8:$C$15, MATCH( (RIGHT(小韻資料表[[#This Row],[清濁]]) &amp; 小韻資料表[[#This Row],[調]]), 設定表!$B$8:$B$15, 0))</f>
        <v>5</v>
      </c>
      <c r="S474" s="205" t="s">
        <v>309</v>
      </c>
      <c r="T474" s="205" t="s">
        <v>309</v>
      </c>
      <c r="U474" s="226" t="s">
        <v>309</v>
      </c>
      <c r="V474" s="147" t="s">
        <v>309</v>
      </c>
      <c r="X474" s="135"/>
      <c r="Y474" s="135"/>
      <c r="AA474" s="135"/>
      <c r="AB474" s="134"/>
      <c r="AC474" s="135"/>
      <c r="AD474" s="135"/>
      <c r="AH474" s="135"/>
      <c r="AI474" s="135"/>
    </row>
    <row r="475" spans="1:35" ht="94.5">
      <c r="A475" s="205">
        <v>471</v>
      </c>
      <c r="B475" s="206" t="s">
        <v>2977</v>
      </c>
      <c r="C475" s="207" t="str">
        <f xml:space="preserve"> _xlfn.CONCAT(小韻資料表[[#This Row],[聲母拼音碼]],小韻資料表[[#This Row],[韻母拼音碼]],小韻資料表[[#This Row],[調號]])</f>
        <v>huan5</v>
      </c>
      <c r="D475" s="206" t="s">
        <v>2978</v>
      </c>
      <c r="E475" s="208" t="s">
        <v>654</v>
      </c>
      <c r="F475" s="205">
        <v>3</v>
      </c>
      <c r="G475" s="209" t="s">
        <v>2979</v>
      </c>
      <c r="H475" s="205">
        <f xml:space="preserve"> LEN(小韻資料表[[#This Row],[小韻字集]])</f>
        <v>46</v>
      </c>
      <c r="I475" s="205" cm="1">
        <f t="array" ref="I475" xml:space="preserve"> MATCH(TRUE, ISNUMBER( SEARCH( LEFT(小韻資料表[[#This Row],[切語]],1), 切語上字資料表[切語上字]) ), 0)</f>
        <v>19</v>
      </c>
      <c r="J475" s="210" t="str" cm="1">
        <f t="array" ref="J475" xml:space="preserve"> INDEX(切語上字資料表[聲母], 小韻資料表[[#This Row],[上字表識別號]])</f>
        <v>奉</v>
      </c>
      <c r="K475" s="210" t="str" cm="1">
        <f t="array" ref="K475" xml:space="preserve"> INDEX(切語上字資料表[聲母拼音碼], 小韻資料表[[#This Row],[上字表識別號]])</f>
        <v>h</v>
      </c>
      <c r="L475" s="210" t="str" cm="1">
        <f t="array" ref="L475" xml:space="preserve"> INDEX(切語上字資料表[清濁], 小韻資料表[[#This Row],[上字表識別號]])</f>
        <v>全濁</v>
      </c>
      <c r="M475" s="223" cm="1">
        <f t="array" ref="M475" xml:space="preserve"> INDEX(切語上字資料表[發送收], 小韻資料表[[#This Row],[上字表識別號]])</f>
        <v>0</v>
      </c>
      <c r="N475" s="205" cm="1">
        <f t="array" ref="N475" xml:space="preserve"> MATCH(TRUE, ISNUMBER( SEARCH( RIGHT(小韻資料表[[#This Row],[切語]],1), 切語下字資料表[切語下字]) ), 0)</f>
        <v>145</v>
      </c>
      <c r="O475" s="207" t="str" cm="1">
        <f t="array" ref="O475" xml:space="preserve"> INDEX(切語下字資料表[韻母], 小韻資料表[[#This Row],[下字表識別號]])</f>
        <v>元合3</v>
      </c>
      <c r="P475" s="207" t="str" cm="1">
        <f t="array" ref="P475" xml:space="preserve"> INDEX(切語下字資料表[韻母拼音碼], 小韻資料表[[#This Row],[下字表識別號]])</f>
        <v>uan</v>
      </c>
      <c r="Q475" s="210" t="str" cm="1">
        <f t="array" ref="Q475" xml:space="preserve"> INDEX(設定表!$C$19:$C$23, INT( LEFT(小韻資料表[[#This Row],[目次編碼]],1) ))</f>
        <v>平</v>
      </c>
      <c r="R475" s="210">
        <f xml:space="preserve">  INDEX(設定表!$C$8:$C$15, MATCH( (RIGHT(小韻資料表[[#This Row],[清濁]]) &amp; 小韻資料表[[#This Row],[調]]), 設定表!$B$8:$B$15, 0))</f>
        <v>5</v>
      </c>
      <c r="S475" s="205" t="s">
        <v>2980</v>
      </c>
      <c r="T475" s="205" t="s">
        <v>2981</v>
      </c>
      <c r="U475" s="226" t="s">
        <v>309</v>
      </c>
      <c r="V475" s="146" t="s">
        <v>309</v>
      </c>
      <c r="X475" s="135"/>
      <c r="Y475" s="135"/>
      <c r="AA475" s="135"/>
      <c r="AB475" s="134"/>
      <c r="AC475" s="135"/>
      <c r="AD475" s="135"/>
      <c r="AH475" s="135"/>
      <c r="AI475" s="135"/>
    </row>
    <row r="476" spans="1:35" ht="31.5">
      <c r="A476" s="205">
        <v>472</v>
      </c>
      <c r="B476" s="206" t="s">
        <v>2982</v>
      </c>
      <c r="C476" s="207" t="str">
        <f xml:space="preserve"> _xlfn.CONCAT(小韻資料表[[#This Row],[聲母拼音碼]],小韻資料表[[#This Row],[韻母拼音碼]],小韻資料表[[#This Row],[調號]])</f>
        <v>huan1</v>
      </c>
      <c r="D476" s="206" t="s">
        <v>2983</v>
      </c>
      <c r="E476" s="208" t="s">
        <v>654</v>
      </c>
      <c r="F476" s="205">
        <v>4</v>
      </c>
      <c r="G476" s="209" t="s">
        <v>2984</v>
      </c>
      <c r="H476" s="205">
        <f xml:space="preserve"> LEN(小韻資料表[[#This Row],[小韻字集]])</f>
        <v>12</v>
      </c>
      <c r="I476" s="205" cm="1">
        <f t="array" ref="I476" xml:space="preserve"> MATCH(TRUE, ISNUMBER( SEARCH( LEFT(小韻資料表[[#This Row],[切語]],1), 切語上字資料表[切語上字]) ), 0)</f>
        <v>18</v>
      </c>
      <c r="J476" s="210" t="str" cm="1">
        <f t="array" ref="J476" xml:space="preserve"> INDEX(切語上字資料表[聲母], 小韻資料表[[#This Row],[上字表識別號]])</f>
        <v>敷</v>
      </c>
      <c r="K476" s="210" t="str" cm="1">
        <f t="array" ref="K476" xml:space="preserve"> INDEX(切語上字資料表[聲母拼音碼], 小韻資料表[[#This Row],[上字表識別號]])</f>
        <v>h</v>
      </c>
      <c r="L476" s="210" t="str" cm="1">
        <f t="array" ref="L476" xml:space="preserve"> INDEX(切語上字資料表[清濁], 小韻資料表[[#This Row],[上字表識別號]])</f>
        <v>次清</v>
      </c>
      <c r="M476" s="223" t="str" cm="1">
        <f t="array" ref="M476" xml:space="preserve"> INDEX(切語上字資料表[發送收], 小韻資料表[[#This Row],[上字表識別號]])</f>
        <v>送氣</v>
      </c>
      <c r="N476" s="205" cm="1">
        <f t="array" ref="N476" xml:space="preserve"> MATCH(TRUE, ISNUMBER( SEARCH( RIGHT(小韻資料表[[#This Row],[切語]],1), 切語下字資料表[切語下字]) ), 0)</f>
        <v>145</v>
      </c>
      <c r="O476" s="207" t="str" cm="1">
        <f t="array" ref="O476" xml:space="preserve"> INDEX(切語下字資料表[韻母], 小韻資料表[[#This Row],[下字表識別號]])</f>
        <v>元合3</v>
      </c>
      <c r="P476" s="207" t="str" cm="1">
        <f t="array" ref="P476" xml:space="preserve"> INDEX(切語下字資料表[韻母拼音碼], 小韻資料表[[#This Row],[下字表識別號]])</f>
        <v>uan</v>
      </c>
      <c r="Q476" s="210" t="str" cm="1">
        <f t="array" ref="Q476" xml:space="preserve"> INDEX(設定表!$C$19:$C$23, INT( LEFT(小韻資料表[[#This Row],[目次編碼]],1) ))</f>
        <v>平</v>
      </c>
      <c r="R476" s="210">
        <f xml:space="preserve">  INDEX(設定表!$C$8:$C$15, MATCH( (RIGHT(小韻資料表[[#This Row],[清濁]]) &amp; 小韻資料表[[#This Row],[調]]), 設定表!$B$8:$B$15, 0))</f>
        <v>1</v>
      </c>
      <c r="S476" s="205" t="s">
        <v>309</v>
      </c>
      <c r="T476" s="205" t="s">
        <v>309</v>
      </c>
      <c r="U476" s="226" t="s">
        <v>309</v>
      </c>
      <c r="V476" s="147" t="s">
        <v>309</v>
      </c>
      <c r="X476" s="135"/>
      <c r="Y476" s="135"/>
      <c r="AA476" s="135"/>
      <c r="AB476" s="134"/>
      <c r="AC476" s="135"/>
      <c r="AD476" s="135"/>
      <c r="AH476" s="135"/>
      <c r="AI476" s="135"/>
    </row>
    <row r="477" spans="1:35" ht="63">
      <c r="A477" s="205">
        <v>473</v>
      </c>
      <c r="B477" s="206" t="s">
        <v>2985</v>
      </c>
      <c r="C477" s="207" t="str">
        <f xml:space="preserve"> _xlfn.CONCAT(小韻資料表[[#This Row],[聲母拼音碼]],小韻資料表[[#This Row],[韻母拼音碼]],小韻資料表[[#This Row],[調號]])</f>
        <v>huan1</v>
      </c>
      <c r="D477" s="206" t="s">
        <v>2986</v>
      </c>
      <c r="E477" s="208" t="s">
        <v>654</v>
      </c>
      <c r="F477" s="205">
        <v>5</v>
      </c>
      <c r="G477" s="209" t="s">
        <v>2987</v>
      </c>
      <c r="H477" s="205">
        <f xml:space="preserve"> LEN(小韻資料表[[#This Row],[小韻字集]])</f>
        <v>19</v>
      </c>
      <c r="I477" s="205" cm="1">
        <f t="array" ref="I477" xml:space="preserve"> MATCH(TRUE, ISNUMBER( SEARCH( LEFT(小韻資料表[[#This Row],[切語]],1), 切語上字資料表[切語上字]) ), 0)</f>
        <v>36</v>
      </c>
      <c r="J477" s="210" t="str" cm="1">
        <f t="array" ref="J477" xml:space="preserve"> INDEX(切語上字資料表[聲母], 小韻資料表[[#This Row],[上字表識別號]])</f>
        <v>曉</v>
      </c>
      <c r="K477" s="210" t="str" cm="1">
        <f t="array" ref="K477" xml:space="preserve"> INDEX(切語上字資料表[聲母拼音碼], 小韻資料表[[#This Row],[上字表識別號]])</f>
        <v>h</v>
      </c>
      <c r="L477" s="210" t="str" cm="1">
        <f t="array" ref="L477" xml:space="preserve"> INDEX(切語上字資料表[清濁], 小韻資料表[[#This Row],[上字表識別號]])</f>
        <v>次清</v>
      </c>
      <c r="M477" s="223" t="str" cm="1">
        <f t="array" ref="M477" xml:space="preserve"> INDEX(切語上字資料表[發送收], 小韻資料表[[#This Row],[上字表識別號]])</f>
        <v>送氣</v>
      </c>
      <c r="N477" s="205" cm="1">
        <f t="array" ref="N477" xml:space="preserve"> MATCH(TRUE, ISNUMBER( SEARCH( RIGHT(小韻資料表[[#This Row],[切語]],1), 切語下字資料表[切語下字]) ), 0)</f>
        <v>145</v>
      </c>
      <c r="O477" s="207" t="str" cm="1">
        <f t="array" ref="O477" xml:space="preserve"> INDEX(切語下字資料表[韻母], 小韻資料表[[#This Row],[下字表識別號]])</f>
        <v>元合3</v>
      </c>
      <c r="P477" s="207" t="str" cm="1">
        <f t="array" ref="P477" xml:space="preserve"> INDEX(切語下字資料表[韻母拼音碼], 小韻資料表[[#This Row],[下字表識別號]])</f>
        <v>uan</v>
      </c>
      <c r="Q477" s="210" t="str" cm="1">
        <f t="array" ref="Q477" xml:space="preserve"> INDEX(設定表!$C$19:$C$23, INT( LEFT(小韻資料表[[#This Row],[目次編碼]],1) ))</f>
        <v>平</v>
      </c>
      <c r="R477" s="210">
        <f xml:space="preserve">  INDEX(設定表!$C$8:$C$15, MATCH( (RIGHT(小韻資料表[[#This Row],[清濁]]) &amp; 小韻資料表[[#This Row],[調]]), 設定表!$B$8:$B$15, 0))</f>
        <v>1</v>
      </c>
      <c r="S477" s="205" t="s">
        <v>309</v>
      </c>
      <c r="T477" s="205" t="s">
        <v>309</v>
      </c>
      <c r="U477" s="226" t="s">
        <v>2988</v>
      </c>
      <c r="V477" s="146" t="s">
        <v>309</v>
      </c>
      <c r="X477" s="135"/>
      <c r="Y477" s="135"/>
      <c r="AA477" s="135"/>
      <c r="AB477" s="134"/>
      <c r="AC477" s="135"/>
      <c r="AD477" s="135"/>
      <c r="AH477" s="135"/>
      <c r="AI477" s="135"/>
    </row>
    <row r="478" spans="1:35" ht="63">
      <c r="A478" s="205">
        <v>474</v>
      </c>
      <c r="B478" s="206" t="s">
        <v>2989</v>
      </c>
      <c r="C478" s="207" t="str">
        <f xml:space="preserve"> _xlfn.CONCAT(小韻資料表[[#This Row],[聲母拼音碼]],小韻資料表[[#This Row],[韻母拼音碼]],小韻資料表[[#This Row],[調號]])</f>
        <v>Øuan1</v>
      </c>
      <c r="D478" s="206" t="s">
        <v>2990</v>
      </c>
      <c r="E478" s="208" t="s">
        <v>654</v>
      </c>
      <c r="F478" s="205">
        <v>6</v>
      </c>
      <c r="G478" s="209" t="s">
        <v>2991</v>
      </c>
      <c r="H478" s="205">
        <f xml:space="preserve"> LEN(小韻資料表[[#This Row],[小韻字集]])</f>
        <v>21</v>
      </c>
      <c r="I478" s="205" cm="1">
        <f t="array" ref="I478" xml:space="preserve"> MATCH(TRUE, ISNUMBER( SEARCH( LEFT(小韻資料表[[#This Row],[切語]],1), 切語上字資料表[切語上字]) ), 0)</f>
        <v>35</v>
      </c>
      <c r="J478" s="210" t="str" cm="1">
        <f t="array" ref="J478" xml:space="preserve"> INDEX(切語上字資料表[聲母], 小韻資料表[[#This Row],[上字表識別號]])</f>
        <v>影</v>
      </c>
      <c r="K478" s="210" t="str" cm="1">
        <f t="array" ref="K478" xml:space="preserve"> INDEX(切語上字資料表[聲母拼音碼], 小韻資料表[[#This Row],[上字表識別號]])</f>
        <v>Ø</v>
      </c>
      <c r="L478" s="210" t="str" cm="1">
        <f t="array" ref="L478" xml:space="preserve"> INDEX(切語上字資料表[清濁], 小韻資料表[[#This Row],[上字表識別號]])</f>
        <v>全清</v>
      </c>
      <c r="M478" s="223" t="str" cm="1">
        <f t="array" ref="M478" xml:space="preserve"> INDEX(切語上字資料表[發送收], 小韻資料表[[#This Row],[上字表識別號]])</f>
        <v>發聲</v>
      </c>
      <c r="N478" s="205" cm="1">
        <f t="array" ref="N478" xml:space="preserve"> MATCH(TRUE, ISNUMBER( SEARCH( RIGHT(小韻資料表[[#This Row],[切語]],1), 切語下字資料表[切語下字]) ), 0)</f>
        <v>145</v>
      </c>
      <c r="O478" s="207" t="str" cm="1">
        <f t="array" ref="O478" xml:space="preserve"> INDEX(切語下字資料表[韻母], 小韻資料表[[#This Row],[下字表識別號]])</f>
        <v>元合3</v>
      </c>
      <c r="P478" s="207" t="str" cm="1">
        <f t="array" ref="P478" xml:space="preserve"> INDEX(切語下字資料表[韻母拼音碼], 小韻資料表[[#This Row],[下字表識別號]])</f>
        <v>uan</v>
      </c>
      <c r="Q478" s="210" t="str" cm="1">
        <f t="array" ref="Q478" xml:space="preserve"> INDEX(設定表!$C$19:$C$23, INT( LEFT(小韻資料表[[#This Row],[目次編碼]],1) ))</f>
        <v>平</v>
      </c>
      <c r="R478" s="210">
        <f xml:space="preserve">  INDEX(設定表!$C$8:$C$15, MATCH( (RIGHT(小韻資料表[[#This Row],[清濁]]) &amp; 小韻資料表[[#This Row],[調]]), 設定表!$B$8:$B$15, 0))</f>
        <v>1</v>
      </c>
      <c r="S478" s="205" t="s">
        <v>309</v>
      </c>
      <c r="T478" s="205" t="s">
        <v>309</v>
      </c>
      <c r="U478" s="226" t="s">
        <v>309</v>
      </c>
      <c r="V478" s="147" t="s">
        <v>309</v>
      </c>
      <c r="X478" s="135"/>
      <c r="Y478" s="135"/>
      <c r="AA478" s="135"/>
      <c r="AB478" s="134"/>
      <c r="AC478" s="135"/>
      <c r="AD478" s="135"/>
      <c r="AH478" s="135"/>
      <c r="AI478" s="135"/>
    </row>
    <row r="479" spans="1:35" ht="31.5">
      <c r="A479" s="205">
        <v>475</v>
      </c>
      <c r="B479" s="206" t="s">
        <v>2992</v>
      </c>
      <c r="C479" s="207" t="str">
        <f xml:space="preserve"> _xlfn.CONCAT(小韻資料表[[#This Row],[聲母拼音碼]],小韻資料表[[#This Row],[韻母拼音碼]],小韻資料表[[#This Row],[調號]])</f>
        <v>gian5</v>
      </c>
      <c r="D479" s="206" t="s">
        <v>2993</v>
      </c>
      <c r="E479" s="208" t="s">
        <v>654</v>
      </c>
      <c r="F479" s="205">
        <v>7</v>
      </c>
      <c r="G479" s="209" t="s">
        <v>2994</v>
      </c>
      <c r="H479" s="205">
        <f xml:space="preserve"> LEN(小韻資料表[[#This Row],[小韻字集]])</f>
        <v>5</v>
      </c>
      <c r="I479" s="205" cm="1">
        <f t="array" ref="I479" xml:space="preserve"> MATCH(TRUE, ISNUMBER( SEARCH( LEFT(小韻資料表[[#This Row],[切語]],1), 切語上字資料表[切語上字]) ), 0)</f>
        <v>4</v>
      </c>
      <c r="J479" s="210" t="str" cm="1">
        <f t="array" ref="J479" xml:space="preserve"> INDEX(切語上字資料表[聲母], 小韻資料表[[#This Row],[上字表識別號]])</f>
        <v>疑</v>
      </c>
      <c r="K479" s="210" t="str" cm="1">
        <f t="array" ref="K479" xml:space="preserve"> INDEX(切語上字資料表[聲母拼音碼], 小韻資料表[[#This Row],[上字表識別號]])</f>
        <v>g</v>
      </c>
      <c r="L479" s="210" t="str" cm="1">
        <f t="array" ref="L479" xml:space="preserve"> INDEX(切語上字資料表[清濁], 小韻資料表[[#This Row],[上字表識別號]])</f>
        <v>次濁</v>
      </c>
      <c r="M479" s="223" t="str" cm="1">
        <f t="array" ref="M479" xml:space="preserve"> INDEX(切語上字資料表[發送收], 小韻資料表[[#This Row],[上字表識別號]])</f>
        <v>收聲</v>
      </c>
      <c r="N479" s="205" cm="1">
        <f t="array" ref="N479" xml:space="preserve"> MATCH(TRUE, ISNUMBER( SEARCH( RIGHT(小韻資料表[[#This Row],[切語]],1), 切語下字資料表[切語下字]) ), 0)</f>
        <v>141</v>
      </c>
      <c r="O479" s="207" t="str" cm="1">
        <f t="array" ref="O479" xml:space="preserve"> INDEX(切語下字資料表[韻母], 小韻資料表[[#This Row],[下字表識別號]])</f>
        <v>元開3</v>
      </c>
      <c r="P479" s="207" t="str" cm="1">
        <f t="array" ref="P479" xml:space="preserve"> INDEX(切語下字資料表[韻母拼音碼], 小韻資料表[[#This Row],[下字表識別號]])</f>
        <v>ian</v>
      </c>
      <c r="Q479" s="210" t="str" cm="1">
        <f t="array" ref="Q479" xml:space="preserve"> INDEX(設定表!$C$19:$C$23, INT( LEFT(小韻資料表[[#This Row],[目次編碼]],1) ))</f>
        <v>平</v>
      </c>
      <c r="R479" s="210">
        <f xml:space="preserve">  INDEX(設定表!$C$8:$C$15, MATCH( (RIGHT(小韻資料表[[#This Row],[清濁]]) &amp; 小韻資料表[[#This Row],[調]]), 設定表!$B$8:$B$15, 0))</f>
        <v>5</v>
      </c>
      <c r="S479" s="205" t="s">
        <v>309</v>
      </c>
      <c r="T479" s="205" t="s">
        <v>309</v>
      </c>
      <c r="U479" s="226" t="s">
        <v>309</v>
      </c>
      <c r="V479" s="146" t="s">
        <v>309</v>
      </c>
      <c r="X479" s="135"/>
      <c r="Y479" s="135"/>
      <c r="AA479" s="135"/>
      <c r="AB479" s="134"/>
      <c r="AC479" s="135"/>
      <c r="AD479" s="135"/>
      <c r="AH479" s="135"/>
      <c r="AI479" s="135"/>
    </row>
    <row r="480" spans="1:35" ht="31.5">
      <c r="A480" s="205">
        <v>476</v>
      </c>
      <c r="B480" s="206" t="s">
        <v>2995</v>
      </c>
      <c r="C480" s="207" t="str">
        <f xml:space="preserve"> _xlfn.CONCAT(小韻資料表[[#This Row],[聲母拼音碼]],小韻資料表[[#This Row],[韻母拼音碼]],小韻資料表[[#This Row],[調號]])</f>
        <v>khian1</v>
      </c>
      <c r="D480" s="206" t="s">
        <v>2996</v>
      </c>
      <c r="E480" s="208" t="s">
        <v>654</v>
      </c>
      <c r="F480" s="205">
        <v>8</v>
      </c>
      <c r="G480" s="209" t="s">
        <v>2997</v>
      </c>
      <c r="H480" s="205">
        <f xml:space="preserve"> LEN(小韻資料表[[#This Row],[小韻字集]])</f>
        <v>2</v>
      </c>
      <c r="I480" s="205" cm="1">
        <f t="array" ref="I480" xml:space="preserve"> MATCH(TRUE, ISNUMBER( SEARCH( LEFT(小韻資料表[[#This Row],[切語]],1), 切語上字資料表[切語上字]) ), 0)</f>
        <v>2</v>
      </c>
      <c r="J480" s="210" t="str" cm="1">
        <f t="array" ref="J480" xml:space="preserve"> INDEX(切語上字資料表[聲母], 小韻資料表[[#This Row],[上字表識別號]])</f>
        <v>溪</v>
      </c>
      <c r="K480" s="210" t="str" cm="1">
        <f t="array" ref="K480" xml:space="preserve"> INDEX(切語上字資料表[聲母拼音碼], 小韻資料表[[#This Row],[上字表識別號]])</f>
        <v>kh</v>
      </c>
      <c r="L480" s="210" t="str" cm="1">
        <f t="array" ref="L480" xml:space="preserve"> INDEX(切語上字資料表[清濁], 小韻資料表[[#This Row],[上字表識別號]])</f>
        <v>次清</v>
      </c>
      <c r="M480" s="223" t="str" cm="1">
        <f t="array" ref="M480" xml:space="preserve"> INDEX(切語上字資料表[發送收], 小韻資料表[[#This Row],[上字表識別號]])</f>
        <v>送氣</v>
      </c>
      <c r="N480" s="205" cm="1">
        <f t="array" ref="N480" xml:space="preserve"> MATCH(TRUE, ISNUMBER( SEARCH( RIGHT(小韻資料表[[#This Row],[切語]],1), 切語下字資料表[切語下字]) ), 0)</f>
        <v>141</v>
      </c>
      <c r="O480" s="207" t="str" cm="1">
        <f t="array" ref="O480" xml:space="preserve"> INDEX(切語下字資料表[韻母], 小韻資料表[[#This Row],[下字表識別號]])</f>
        <v>元開3</v>
      </c>
      <c r="P480" s="207" t="str" cm="1">
        <f t="array" ref="P480" xml:space="preserve"> INDEX(切語下字資料表[韻母拼音碼], 小韻資料表[[#This Row],[下字表識別號]])</f>
        <v>ian</v>
      </c>
      <c r="Q480" s="210" t="str" cm="1">
        <f t="array" ref="Q480" xml:space="preserve"> INDEX(設定表!$C$19:$C$23, INT( LEFT(小韻資料表[[#This Row],[目次編碼]],1) ))</f>
        <v>平</v>
      </c>
      <c r="R480" s="210">
        <f xml:space="preserve">  INDEX(設定表!$C$8:$C$15, MATCH( (RIGHT(小韻資料表[[#This Row],[清濁]]) &amp; 小韻資料表[[#This Row],[調]]), 設定表!$B$8:$B$15, 0))</f>
        <v>1</v>
      </c>
      <c r="S480" s="205" t="s">
        <v>309</v>
      </c>
      <c r="T480" s="205" t="s">
        <v>309</v>
      </c>
      <c r="U480" s="226" t="s">
        <v>309</v>
      </c>
      <c r="V480" s="147" t="s">
        <v>309</v>
      </c>
      <c r="X480" s="135"/>
      <c r="Y480" s="135"/>
      <c r="AA480" s="135"/>
      <c r="AB480" s="134"/>
      <c r="AC480" s="135"/>
      <c r="AD480" s="135"/>
      <c r="AH480" s="135"/>
      <c r="AI480" s="135"/>
    </row>
    <row r="481" spans="1:35" ht="31.5">
      <c r="A481" s="205">
        <v>477</v>
      </c>
      <c r="B481" s="206" t="s">
        <v>2998</v>
      </c>
      <c r="C481" s="207" t="str">
        <f xml:space="preserve"> _xlfn.CONCAT(小韻資料表[[#This Row],[聲母拼音碼]],小韻資料表[[#This Row],[韻母拼音碼]],小韻資料表[[#This Row],[調號]])</f>
        <v>hian1</v>
      </c>
      <c r="D481" s="206" t="s">
        <v>2999</v>
      </c>
      <c r="E481" s="208" t="s">
        <v>654</v>
      </c>
      <c r="F481" s="205">
        <v>9</v>
      </c>
      <c r="G481" s="209" t="s">
        <v>3000</v>
      </c>
      <c r="H481" s="205">
        <f xml:space="preserve"> LEN(小韻資料表[[#This Row],[小韻字集]])</f>
        <v>6</v>
      </c>
      <c r="I481" s="205" cm="1">
        <f t="array" ref="I481" xml:space="preserve"> MATCH(TRUE, ISNUMBER( SEARCH( LEFT(小韻資料表[[#This Row],[切語]],1), 切語上字資料表[切語上字]) ), 0)</f>
        <v>36</v>
      </c>
      <c r="J481" s="210" t="str" cm="1">
        <f t="array" ref="J481" xml:space="preserve"> INDEX(切語上字資料表[聲母], 小韻資料表[[#This Row],[上字表識別號]])</f>
        <v>曉</v>
      </c>
      <c r="K481" s="210" t="str" cm="1">
        <f t="array" ref="K481" xml:space="preserve"> INDEX(切語上字資料表[聲母拼音碼], 小韻資料表[[#This Row],[上字表識別號]])</f>
        <v>h</v>
      </c>
      <c r="L481" s="210" t="str" cm="1">
        <f t="array" ref="L481" xml:space="preserve"> INDEX(切語上字資料表[清濁], 小韻資料表[[#This Row],[上字表識別號]])</f>
        <v>次清</v>
      </c>
      <c r="M481" s="223" t="str" cm="1">
        <f t="array" ref="M481" xml:space="preserve"> INDEX(切語上字資料表[發送收], 小韻資料表[[#This Row],[上字表識別號]])</f>
        <v>送氣</v>
      </c>
      <c r="N481" s="205" cm="1">
        <f t="array" ref="N481" xml:space="preserve"> MATCH(TRUE, ISNUMBER( SEARCH( RIGHT(小韻資料表[[#This Row],[切語]],1), 切語下字資料表[切語下字]) ), 0)</f>
        <v>141</v>
      </c>
      <c r="O481" s="207" t="str" cm="1">
        <f t="array" ref="O481" xml:space="preserve"> INDEX(切語下字資料表[韻母], 小韻資料表[[#This Row],[下字表識別號]])</f>
        <v>元開3</v>
      </c>
      <c r="P481" s="207" t="str" cm="1">
        <f t="array" ref="P481" xml:space="preserve"> INDEX(切語下字資料表[韻母拼音碼], 小韻資料表[[#This Row],[下字表識別號]])</f>
        <v>ian</v>
      </c>
      <c r="Q481" s="210" t="str" cm="1">
        <f t="array" ref="Q481" xml:space="preserve"> INDEX(設定表!$C$19:$C$23, INT( LEFT(小韻資料表[[#This Row],[目次編碼]],1) ))</f>
        <v>平</v>
      </c>
      <c r="R481" s="210">
        <f xml:space="preserve">  INDEX(設定表!$C$8:$C$15, MATCH( (RIGHT(小韻資料表[[#This Row],[清濁]]) &amp; 小韻資料表[[#This Row],[調]]), 設定表!$B$8:$B$15, 0))</f>
        <v>1</v>
      </c>
      <c r="S481" s="205" t="s">
        <v>309</v>
      </c>
      <c r="T481" s="205" t="s">
        <v>309</v>
      </c>
      <c r="U481" s="226" t="s">
        <v>309</v>
      </c>
      <c r="V481" s="146" t="s">
        <v>309</v>
      </c>
      <c r="X481" s="135"/>
      <c r="Y481" s="135"/>
      <c r="AA481" s="135"/>
      <c r="AB481" s="134"/>
      <c r="AC481" s="135"/>
      <c r="AD481" s="135"/>
      <c r="AH481" s="135"/>
      <c r="AI481" s="135"/>
    </row>
    <row r="482" spans="1:35" ht="31.5">
      <c r="A482" s="205">
        <v>478</v>
      </c>
      <c r="B482" s="206" t="s">
        <v>3001</v>
      </c>
      <c r="C482" s="207" t="str">
        <f xml:space="preserve"> _xlfn.CONCAT(小韻資料表[[#This Row],[聲母拼音碼]],小韻資料表[[#This Row],[韻母拼音碼]],小韻資料表[[#This Row],[調號]])</f>
        <v>kian1</v>
      </c>
      <c r="D482" s="206" t="s">
        <v>3002</v>
      </c>
      <c r="E482" s="208" t="s">
        <v>654</v>
      </c>
      <c r="F482" s="205">
        <v>10</v>
      </c>
      <c r="G482" s="209" t="s">
        <v>3003</v>
      </c>
      <c r="H482" s="205">
        <f xml:space="preserve"> LEN(小韻資料表[[#This Row],[小韻字集]])</f>
        <v>17</v>
      </c>
      <c r="I482" s="205" cm="1">
        <f t="array" ref="I482" xml:space="preserve"> MATCH(TRUE, ISNUMBER( SEARCH( LEFT(小韻資料表[[#This Row],[切語]],1), 切語上字資料表[切語上字]) ), 0)</f>
        <v>1</v>
      </c>
      <c r="J482" s="210" t="str" cm="1">
        <f t="array" ref="J482" xml:space="preserve"> INDEX(切語上字資料表[聲母], 小韻資料表[[#This Row],[上字表識別號]])</f>
        <v>見</v>
      </c>
      <c r="K482" s="210" t="str" cm="1">
        <f t="array" ref="K482" xml:space="preserve"> INDEX(切語上字資料表[聲母拼音碼], 小韻資料表[[#This Row],[上字表識別號]])</f>
        <v>k</v>
      </c>
      <c r="L482" s="210" t="str" cm="1">
        <f t="array" ref="L482" xml:space="preserve"> INDEX(切語上字資料表[清濁], 小韻資料表[[#This Row],[上字表識別號]])</f>
        <v>全清</v>
      </c>
      <c r="M482" s="223" t="str" cm="1">
        <f t="array" ref="M482" xml:space="preserve"> INDEX(切語上字資料表[發送收], 小韻資料表[[#This Row],[上字表識別號]])</f>
        <v>發聲</v>
      </c>
      <c r="N482" s="205" cm="1">
        <f t="array" ref="N482" xml:space="preserve"> MATCH(TRUE, ISNUMBER( SEARCH( RIGHT(小韻資料表[[#This Row],[切語]],1), 切語下字資料表[切語下字]) ), 0)</f>
        <v>141</v>
      </c>
      <c r="O482" s="207" t="str" cm="1">
        <f t="array" ref="O482" xml:space="preserve"> INDEX(切語下字資料表[韻母], 小韻資料表[[#This Row],[下字表識別號]])</f>
        <v>元開3</v>
      </c>
      <c r="P482" s="207" t="str" cm="1">
        <f t="array" ref="P482" xml:space="preserve"> INDEX(切語下字資料表[韻母拼音碼], 小韻資料表[[#This Row],[下字表識別號]])</f>
        <v>ian</v>
      </c>
      <c r="Q482" s="210" t="str" cm="1">
        <f t="array" ref="Q482" xml:space="preserve"> INDEX(設定表!$C$19:$C$23, INT( LEFT(小韻資料表[[#This Row],[目次編碼]],1) ))</f>
        <v>平</v>
      </c>
      <c r="R482" s="210">
        <f xml:space="preserve">  INDEX(設定表!$C$8:$C$15, MATCH( (RIGHT(小韻資料表[[#This Row],[清濁]]) &amp; 小韻資料表[[#This Row],[調]]), 設定表!$B$8:$B$15, 0))</f>
        <v>1</v>
      </c>
      <c r="S482" s="205" t="s">
        <v>309</v>
      </c>
      <c r="T482" s="205" t="s">
        <v>309</v>
      </c>
      <c r="U482" s="226" t="s">
        <v>309</v>
      </c>
      <c r="V482" s="147" t="s">
        <v>309</v>
      </c>
      <c r="X482" s="135"/>
      <c r="Y482" s="135"/>
      <c r="AA482" s="135"/>
      <c r="AB482" s="134"/>
      <c r="AC482" s="135"/>
      <c r="AD482" s="135"/>
      <c r="AH482" s="135"/>
      <c r="AI482" s="135"/>
    </row>
    <row r="483" spans="1:35" ht="31.5">
      <c r="A483" s="205">
        <v>479</v>
      </c>
      <c r="B483" s="206" t="s">
        <v>3004</v>
      </c>
      <c r="C483" s="207" t="str">
        <f xml:space="preserve"> _xlfn.CONCAT(小韻資料表[[#This Row],[聲母拼音碼]],小韻資料表[[#This Row],[韻母拼音碼]],小韻資料表[[#This Row],[調號]])</f>
        <v>Øian1</v>
      </c>
      <c r="D483" s="206" t="s">
        <v>3005</v>
      </c>
      <c r="E483" s="208" t="s">
        <v>654</v>
      </c>
      <c r="F483" s="205">
        <v>11</v>
      </c>
      <c r="G483" s="209" t="s">
        <v>3006</v>
      </c>
      <c r="H483" s="205">
        <f xml:space="preserve"> LEN(小韻資料表[[#This Row],[小韻字集]])</f>
        <v>2</v>
      </c>
      <c r="I483" s="205" cm="1">
        <f t="array" ref="I483" xml:space="preserve"> MATCH(TRUE, ISNUMBER( SEARCH( LEFT(小韻資料表[[#This Row],[切語]],1), 切語上字資料表[切語上字]) ), 0)</f>
        <v>35</v>
      </c>
      <c r="J483" s="210" t="str" cm="1">
        <f t="array" ref="J483" xml:space="preserve"> INDEX(切語上字資料表[聲母], 小韻資料表[[#This Row],[上字表識別號]])</f>
        <v>影</v>
      </c>
      <c r="K483" s="210" t="str" cm="1">
        <f t="array" ref="K483" xml:space="preserve"> INDEX(切語上字資料表[聲母拼音碼], 小韻資料表[[#This Row],[上字表識別號]])</f>
        <v>Ø</v>
      </c>
      <c r="L483" s="210" t="str" cm="1">
        <f t="array" ref="L483" xml:space="preserve"> INDEX(切語上字資料表[清濁], 小韻資料表[[#This Row],[上字表識別號]])</f>
        <v>全清</v>
      </c>
      <c r="M483" s="223" t="str" cm="1">
        <f t="array" ref="M483" xml:space="preserve"> INDEX(切語上字資料表[發送收], 小韻資料表[[#This Row],[上字表識別號]])</f>
        <v>發聲</v>
      </c>
      <c r="N483" s="205" cm="1">
        <f t="array" ref="N483" xml:space="preserve"> MATCH(TRUE, ISNUMBER( SEARCH( RIGHT(小韻資料表[[#This Row],[切語]],1), 切語下字資料表[切語下字]) ), 0)</f>
        <v>141</v>
      </c>
      <c r="O483" s="207" t="str" cm="1">
        <f t="array" ref="O483" xml:space="preserve"> INDEX(切語下字資料表[韻母], 小韻資料表[[#This Row],[下字表識別號]])</f>
        <v>元開3</v>
      </c>
      <c r="P483" s="207" t="str" cm="1">
        <f t="array" ref="P483" xml:space="preserve"> INDEX(切語下字資料表[韻母拼音碼], 小韻資料表[[#This Row],[下字表識別號]])</f>
        <v>ian</v>
      </c>
      <c r="Q483" s="210" t="str" cm="1">
        <f t="array" ref="Q483" xml:space="preserve"> INDEX(設定表!$C$19:$C$23, INT( LEFT(小韻資料表[[#This Row],[目次編碼]],1) ))</f>
        <v>平</v>
      </c>
      <c r="R483" s="210">
        <f xml:space="preserve">  INDEX(設定表!$C$8:$C$15, MATCH( (RIGHT(小韻資料表[[#This Row],[清濁]]) &amp; 小韻資料表[[#This Row],[調]]), 設定表!$B$8:$B$15, 0))</f>
        <v>1</v>
      </c>
      <c r="S483" s="205" t="s">
        <v>309</v>
      </c>
      <c r="T483" s="205" t="s">
        <v>309</v>
      </c>
      <c r="U483" s="226" t="s">
        <v>309</v>
      </c>
      <c r="V483" s="146" t="s">
        <v>309</v>
      </c>
      <c r="X483" s="135"/>
      <c r="Y483" s="135"/>
      <c r="AA483" s="135"/>
      <c r="AB483" s="134"/>
      <c r="AC483" s="135"/>
      <c r="AD483" s="135"/>
      <c r="AH483" s="135"/>
      <c r="AI483" s="135"/>
    </row>
    <row r="484" spans="1:35" ht="31.5">
      <c r="A484" s="205">
        <v>480</v>
      </c>
      <c r="B484" s="206" t="s">
        <v>3007</v>
      </c>
      <c r="C484" s="207" t="str">
        <f xml:space="preserve"> _xlfn.CONCAT(小韻資料表[[#This Row],[聲母拼音碼]],小韻資料表[[#This Row],[韻母拼音碼]],小韻資料表[[#This Row],[調號]])</f>
        <v>huan1</v>
      </c>
      <c r="D484" s="206" t="s">
        <v>13118</v>
      </c>
      <c r="E484" s="208" t="s">
        <v>654</v>
      </c>
      <c r="F484" s="205">
        <v>12</v>
      </c>
      <c r="G484" s="209" t="s">
        <v>3008</v>
      </c>
      <c r="H484" s="205">
        <f xml:space="preserve"> LEN(小韻資料表[[#This Row],[小韻字集]])</f>
        <v>6</v>
      </c>
      <c r="I484" s="205" cm="1">
        <f t="array" ref="I484" xml:space="preserve"> MATCH(TRUE, ISNUMBER( SEARCH( LEFT(小韻資料表[[#This Row],[切語]],1), 切語上字資料表[切語上字]) ), 0)</f>
        <v>17</v>
      </c>
      <c r="J484" s="210" t="str" cm="1">
        <f t="array" ref="J484" xml:space="preserve"> INDEX(切語上字資料表[聲母], 小韻資料表[[#This Row],[上字表識別號]])</f>
        <v>非</v>
      </c>
      <c r="K484" s="210" t="str" cm="1">
        <f t="array" ref="K484" xml:space="preserve"> INDEX(切語上字資料表[聲母拼音碼], 小韻資料表[[#This Row],[上字表識別號]])</f>
        <v>h</v>
      </c>
      <c r="L484" s="210" t="str" cm="1">
        <f t="array" ref="L484" xml:space="preserve"> INDEX(切語上字資料表[清濁], 小韻資料表[[#This Row],[上字表識別號]])</f>
        <v>全清</v>
      </c>
      <c r="M484" s="223" t="str" cm="1">
        <f t="array" ref="M484" xml:space="preserve"> INDEX(切語上字資料表[發送收], 小韻資料表[[#This Row],[上字表識別號]])</f>
        <v>發聲</v>
      </c>
      <c r="N484" s="205" cm="1">
        <f t="array" ref="N484" xml:space="preserve"> MATCH(TRUE, ISNUMBER( SEARCH( RIGHT(小韻資料表[[#This Row],[切語]],1), 切語下字資料表[切語下字]) ), 0)</f>
        <v>145</v>
      </c>
      <c r="O484" s="207" t="str" cm="1">
        <f t="array" ref="O484" xml:space="preserve"> INDEX(切語下字資料表[韻母], 小韻資料表[[#This Row],[下字表識別號]])</f>
        <v>元合3</v>
      </c>
      <c r="P484" s="207" t="str" cm="1">
        <f t="array" ref="P484" xml:space="preserve"> INDEX(切語下字資料表[韻母拼音碼], 小韻資料表[[#This Row],[下字表識別號]])</f>
        <v>uan</v>
      </c>
      <c r="Q484" s="210" t="str" cm="1">
        <f t="array" ref="Q484" xml:space="preserve"> INDEX(設定表!$C$19:$C$23, INT( LEFT(小韻資料表[[#This Row],[目次編碼]],1) ))</f>
        <v>平</v>
      </c>
      <c r="R484" s="210">
        <f xml:space="preserve">  INDEX(設定表!$C$8:$C$15, MATCH( (RIGHT(小韻資料表[[#This Row],[清濁]]) &amp; 小韻資料表[[#This Row],[調]]), 設定表!$B$8:$B$15, 0))</f>
        <v>1</v>
      </c>
      <c r="S484" s="205" t="s">
        <v>309</v>
      </c>
      <c r="T484" s="205" t="s">
        <v>309</v>
      </c>
      <c r="U484" s="226" t="s">
        <v>309</v>
      </c>
      <c r="V484" s="147" t="s">
        <v>309</v>
      </c>
      <c r="X484" s="135"/>
      <c r="Y484" s="135"/>
      <c r="AA484" s="135"/>
      <c r="AB484" s="134"/>
      <c r="AC484" s="135"/>
      <c r="AD484" s="135"/>
      <c r="AH484" s="135"/>
      <c r="AI484" s="135"/>
    </row>
    <row r="485" spans="1:35" ht="31.5">
      <c r="A485" s="205">
        <v>481</v>
      </c>
      <c r="B485" s="206" t="s">
        <v>3009</v>
      </c>
      <c r="C485" s="207" t="str">
        <f xml:space="preserve"> _xlfn.CONCAT(小韻資料表[[#This Row],[聲母拼音碼]],小韻資料表[[#This Row],[韻母拼音碼]],小韻資料表[[#This Row],[調號]])</f>
        <v>khian5</v>
      </c>
      <c r="D485" s="206" t="s">
        <v>3010</v>
      </c>
      <c r="E485" s="208" t="s">
        <v>654</v>
      </c>
      <c r="F485" s="205">
        <v>13</v>
      </c>
      <c r="G485" s="209" t="s">
        <v>3011</v>
      </c>
      <c r="H485" s="205">
        <f xml:space="preserve"> LEN(小韻資料表[[#This Row],[小韻字集]])</f>
        <v>3</v>
      </c>
      <c r="I485" s="205" cm="1">
        <f t="array" ref="I485" xml:space="preserve"> MATCH(TRUE, ISNUMBER( SEARCH( LEFT(小韻資料表[[#This Row],[切語]],1), 切語上字資料表[切語上字]) ), 0)</f>
        <v>3</v>
      </c>
      <c r="J485" s="210" t="str" cm="1">
        <f t="array" ref="J485" xml:space="preserve"> INDEX(切語上字資料表[聲母], 小韻資料表[[#This Row],[上字表識別號]])</f>
        <v>群</v>
      </c>
      <c r="K485" s="210" t="str" cm="1">
        <f t="array" ref="K485" xml:space="preserve"> INDEX(切語上字資料表[聲母拼音碼], 小韻資料表[[#This Row],[上字表識別號]])</f>
        <v>kh</v>
      </c>
      <c r="L485" s="210" t="str" cm="1">
        <f t="array" ref="L485" xml:space="preserve"> INDEX(切語上字資料表[清濁], 小韻資料表[[#This Row],[上字表識別號]])</f>
        <v>全濁</v>
      </c>
      <c r="M485" s="223" cm="1">
        <f t="array" ref="M485" xml:space="preserve"> INDEX(切語上字資料表[發送收], 小韻資料表[[#This Row],[上字表識別號]])</f>
        <v>0</v>
      </c>
      <c r="N485" s="205" cm="1">
        <f t="array" ref="N485" xml:space="preserve"> MATCH(TRUE, ISNUMBER( SEARCH( RIGHT(小韻資料表[[#This Row],[切語]],1), 切語下字資料表[切語下字]) ), 0)</f>
        <v>141</v>
      </c>
      <c r="O485" s="207" t="str" cm="1">
        <f t="array" ref="O485" xml:space="preserve"> INDEX(切語下字資料表[韻母], 小韻資料表[[#This Row],[下字表識別號]])</f>
        <v>元開3</v>
      </c>
      <c r="P485" s="207" t="str" cm="1">
        <f t="array" ref="P485" xml:space="preserve"> INDEX(切語下字資料表[韻母拼音碼], 小韻資料表[[#This Row],[下字表識別號]])</f>
        <v>ian</v>
      </c>
      <c r="Q485" s="210" t="str" cm="1">
        <f t="array" ref="Q485" xml:space="preserve"> INDEX(設定表!$C$19:$C$23, INT( LEFT(小韻資料表[[#This Row],[目次編碼]],1) ))</f>
        <v>平</v>
      </c>
      <c r="R485" s="210">
        <f xml:space="preserve">  INDEX(設定表!$C$8:$C$15, MATCH( (RIGHT(小韻資料表[[#This Row],[清濁]]) &amp; 小韻資料表[[#This Row],[調]]), 設定表!$B$8:$B$15, 0))</f>
        <v>5</v>
      </c>
      <c r="S485" s="205" t="s">
        <v>309</v>
      </c>
      <c r="T485" s="205" t="s">
        <v>309</v>
      </c>
      <c r="U485" s="226" t="s">
        <v>309</v>
      </c>
      <c r="V485" s="146" t="s">
        <v>309</v>
      </c>
      <c r="X485" s="135"/>
      <c r="Y485" s="135"/>
      <c r="AA485" s="135"/>
      <c r="AB485" s="134"/>
      <c r="AC485" s="135"/>
      <c r="AD485" s="135"/>
      <c r="AH485" s="135"/>
      <c r="AI485" s="135"/>
    </row>
    <row r="486" spans="1:35" ht="31.5">
      <c r="A486" s="205">
        <v>482</v>
      </c>
      <c r="B486" s="206" t="s">
        <v>3012</v>
      </c>
      <c r="C486" s="207" t="str">
        <f xml:space="preserve"> _xlfn.CONCAT(小韻資料表[[#This Row],[聲母拼音碼]],小韻資料表[[#This Row],[韻母拼音碼]],小韻資料表[[#This Row],[調號]])</f>
        <v>buan5</v>
      </c>
      <c r="D486" s="206" t="s">
        <v>3013</v>
      </c>
      <c r="E486" s="208" t="s">
        <v>654</v>
      </c>
      <c r="F486" s="205">
        <v>14</v>
      </c>
      <c r="G486" s="209" t="s">
        <v>3013</v>
      </c>
      <c r="H486" s="205">
        <f xml:space="preserve"> LEN(小韻資料表[[#This Row],[小韻字集]])</f>
        <v>1</v>
      </c>
      <c r="I486" s="205" cm="1">
        <f t="array" ref="I486" xml:space="preserve"> MATCH(TRUE, ISNUMBER( SEARCH( LEFT(小韻資料表[[#This Row],[切語]],1), 切語上字資料表[切語上字]) ), 0)</f>
        <v>20</v>
      </c>
      <c r="J486" s="210" t="str" cm="1">
        <f t="array" ref="J486" xml:space="preserve"> INDEX(切語上字資料表[聲母], 小韻資料表[[#This Row],[上字表識別號]])</f>
        <v>微</v>
      </c>
      <c r="K486" s="210" t="str" cm="1">
        <f t="array" ref="K486" xml:space="preserve"> INDEX(切語上字資料表[聲母拼音碼], 小韻資料表[[#This Row],[上字表識別號]])</f>
        <v>b</v>
      </c>
      <c r="L486" s="210" t="str" cm="1">
        <f t="array" ref="L486" xml:space="preserve"> INDEX(切語上字資料表[清濁], 小韻資料表[[#This Row],[上字表識別號]])</f>
        <v>次濁</v>
      </c>
      <c r="M486" s="223" t="str" cm="1">
        <f t="array" ref="M486" xml:space="preserve"> INDEX(切語上字資料表[發送收], 小韻資料表[[#This Row],[上字表識別號]])</f>
        <v>收聲</v>
      </c>
      <c r="N486" s="205" cm="1">
        <f t="array" ref="N486" xml:space="preserve"> MATCH(TRUE, ISNUMBER( SEARCH( RIGHT(小韻資料表[[#This Row],[切語]],1), 切語下字資料表[切語下字]) ), 0)</f>
        <v>145</v>
      </c>
      <c r="O486" s="207" t="str" cm="1">
        <f t="array" ref="O486" xml:space="preserve"> INDEX(切語下字資料表[韻母], 小韻資料表[[#This Row],[下字表識別號]])</f>
        <v>元合3</v>
      </c>
      <c r="P486" s="207" t="str" cm="1">
        <f t="array" ref="P486" xml:space="preserve"> INDEX(切語下字資料表[韻母拼音碼], 小韻資料表[[#This Row],[下字表識別號]])</f>
        <v>uan</v>
      </c>
      <c r="Q486" s="210" t="str" cm="1">
        <f t="array" ref="Q486" xml:space="preserve"> INDEX(設定表!$C$19:$C$23, INT( LEFT(小韻資料表[[#This Row],[目次編碼]],1) ))</f>
        <v>平</v>
      </c>
      <c r="R486" s="210">
        <f xml:space="preserve">  INDEX(設定表!$C$8:$C$15, MATCH( (RIGHT(小韻資料表[[#This Row],[清濁]]) &amp; 小韻資料表[[#This Row],[調]]), 設定表!$B$8:$B$15, 0))</f>
        <v>5</v>
      </c>
      <c r="S486" s="205" t="s">
        <v>309</v>
      </c>
      <c r="T486" s="205" t="s">
        <v>309</v>
      </c>
      <c r="U486" s="226" t="s">
        <v>309</v>
      </c>
      <c r="V486" s="147" t="s">
        <v>309</v>
      </c>
      <c r="X486" s="135"/>
      <c r="Y486" s="135"/>
      <c r="AA486" s="135"/>
      <c r="AB486" s="134"/>
      <c r="AC486" s="135"/>
      <c r="AD486" s="135"/>
      <c r="AH486" s="135"/>
      <c r="AI486" s="135"/>
    </row>
    <row r="487" spans="1:35" ht="63">
      <c r="A487" s="205">
        <v>483</v>
      </c>
      <c r="B487" s="206" t="s">
        <v>3014</v>
      </c>
      <c r="C487" s="207" t="str">
        <f xml:space="preserve"> _xlfn.CONCAT(小韻資料表[[#This Row],[聲母拼音碼]],小韻資料表[[#This Row],[韻母拼音碼]],小韻資料表[[#This Row],[調號]])</f>
        <v>hun5</v>
      </c>
      <c r="D487" s="206" t="s">
        <v>3015</v>
      </c>
      <c r="E487" s="208" t="s">
        <v>671</v>
      </c>
      <c r="F487" s="205">
        <v>1</v>
      </c>
      <c r="G487" s="209" t="s">
        <v>3016</v>
      </c>
      <c r="H487" s="205">
        <f xml:space="preserve"> LEN(小韻資料表[[#This Row],[小韻字集]])</f>
        <v>29</v>
      </c>
      <c r="I487" s="205" cm="1">
        <f t="array" ref="I487" xml:space="preserve"> MATCH(TRUE, ISNUMBER( SEARCH( LEFT(小韻資料表[[#This Row],[切語]],1), 切語上字資料表[切語上字]) ), 0)</f>
        <v>37</v>
      </c>
      <c r="J487" s="210" t="str" cm="1">
        <f t="array" ref="J487" xml:space="preserve"> INDEX(切語上字資料表[聲母], 小韻資料表[[#This Row],[上字表識別號]])</f>
        <v>匣</v>
      </c>
      <c r="K487" s="210" t="str" cm="1">
        <f t="array" ref="K487" xml:space="preserve"> INDEX(切語上字資料表[聲母拼音碼], 小韻資料表[[#This Row],[上字表識別號]])</f>
        <v>h</v>
      </c>
      <c r="L487" s="210" t="str" cm="1">
        <f t="array" ref="L487" xml:space="preserve"> INDEX(切語上字資料表[清濁], 小韻資料表[[#This Row],[上字表識別號]])</f>
        <v>全濁</v>
      </c>
      <c r="M487" s="223" t="str" cm="1">
        <f t="array" ref="M487" xml:space="preserve"> INDEX(切語上字資料表[發送收], 小韻資料表[[#This Row],[上字表識別號]])</f>
        <v>送氣</v>
      </c>
      <c r="N487" s="205" cm="1">
        <f t="array" ref="N487" xml:space="preserve"> MATCH(TRUE, ISNUMBER( SEARCH( RIGHT(小韻資料表[[#This Row],[切語]],1), 切語下字資料表[切語下字]) ), 0)</f>
        <v>149</v>
      </c>
      <c r="O487" s="207" t="str" cm="1">
        <f t="array" ref="O487" xml:space="preserve"> INDEX(切語下字資料表[韻母], 小韻資料表[[#This Row],[下字表識別號]])</f>
        <v>魂合3</v>
      </c>
      <c r="P487" s="207" t="str" cm="1">
        <f t="array" ref="P487" xml:space="preserve"> INDEX(切語下字資料表[韻母拼音碼], 小韻資料表[[#This Row],[下字表識別號]])</f>
        <v>un</v>
      </c>
      <c r="Q487" s="210" t="str" cm="1">
        <f t="array" ref="Q487" xml:space="preserve"> INDEX(設定表!$C$19:$C$23, INT( LEFT(小韻資料表[[#This Row],[目次編碼]],1) ))</f>
        <v>平</v>
      </c>
      <c r="R487" s="210">
        <f xml:space="preserve">  INDEX(設定表!$C$8:$C$15, MATCH( (RIGHT(小韻資料表[[#This Row],[清濁]]) &amp; 小韻資料表[[#This Row],[調]]), 設定表!$B$8:$B$15, 0))</f>
        <v>5</v>
      </c>
      <c r="S487" s="205" t="s">
        <v>309</v>
      </c>
      <c r="T487" s="205" t="s">
        <v>309</v>
      </c>
      <c r="U487" s="226" t="s">
        <v>672</v>
      </c>
      <c r="V487" s="147" t="s">
        <v>309</v>
      </c>
      <c r="X487" s="135"/>
      <c r="Y487" s="135"/>
      <c r="AA487" s="135"/>
      <c r="AB487" s="134"/>
      <c r="AC487" s="135"/>
      <c r="AD487" s="135"/>
      <c r="AH487" s="135"/>
      <c r="AI487" s="135"/>
    </row>
    <row r="488" spans="1:35" ht="63">
      <c r="A488" s="205">
        <v>484</v>
      </c>
      <c r="B488" s="206" t="s">
        <v>3017</v>
      </c>
      <c r="C488" s="207" t="str">
        <f xml:space="preserve"> _xlfn.CONCAT(小韻資料表[[#This Row],[聲母拼音碼]],小韻資料表[[#This Row],[韻母拼音碼]],小韻資料表[[#This Row],[調號]])</f>
        <v>kun1</v>
      </c>
      <c r="D488" s="206" t="s">
        <v>3018</v>
      </c>
      <c r="E488" s="208" t="s">
        <v>671</v>
      </c>
      <c r="F488" s="205">
        <v>2</v>
      </c>
      <c r="G488" s="209" t="s">
        <v>3019</v>
      </c>
      <c r="H488" s="205">
        <f xml:space="preserve"> LEN(小韻資料表[[#This Row],[小韻字集]])</f>
        <v>22</v>
      </c>
      <c r="I488" s="205" cm="1">
        <f t="array" ref="I488" xml:space="preserve"> MATCH(TRUE, ISNUMBER( SEARCH( LEFT(小韻資料表[[#This Row],[切語]],1), 切語上字資料表[切語上字]) ), 0)</f>
        <v>1</v>
      </c>
      <c r="J488" s="210" t="str" cm="1">
        <f t="array" ref="J488" xml:space="preserve"> INDEX(切語上字資料表[聲母], 小韻資料表[[#This Row],[上字表識別號]])</f>
        <v>見</v>
      </c>
      <c r="K488" s="210" t="str" cm="1">
        <f t="array" ref="K488" xml:space="preserve"> INDEX(切語上字資料表[聲母拼音碼], 小韻資料表[[#This Row],[上字表識別號]])</f>
        <v>k</v>
      </c>
      <c r="L488" s="210" t="str" cm="1">
        <f t="array" ref="L488" xml:space="preserve"> INDEX(切語上字資料表[清濁], 小韻資料表[[#This Row],[上字表識別號]])</f>
        <v>全清</v>
      </c>
      <c r="M488" s="223" t="str" cm="1">
        <f t="array" ref="M488" xml:space="preserve"> INDEX(切語上字資料表[發送收], 小韻資料表[[#This Row],[上字表識別號]])</f>
        <v>發聲</v>
      </c>
      <c r="N488" s="205" cm="1">
        <f t="array" ref="N488" xml:space="preserve"> MATCH(TRUE, ISNUMBER( SEARCH( RIGHT(小韻資料表[[#This Row],[切語]],1), 切語下字資料表[切語下字]) ), 0)</f>
        <v>149</v>
      </c>
      <c r="O488" s="207" t="str" cm="1">
        <f t="array" ref="O488" xml:space="preserve"> INDEX(切語下字資料表[韻母], 小韻資料表[[#This Row],[下字表識別號]])</f>
        <v>魂合3</v>
      </c>
      <c r="P488" s="207" t="str" cm="1">
        <f t="array" ref="P488" xml:space="preserve"> INDEX(切語下字資料表[韻母拼音碼], 小韻資料表[[#This Row],[下字表識別號]])</f>
        <v>un</v>
      </c>
      <c r="Q488" s="210" t="str" cm="1">
        <f t="array" ref="Q488" xml:space="preserve"> INDEX(設定表!$C$19:$C$23, INT( LEFT(小韻資料表[[#This Row],[目次編碼]],1) ))</f>
        <v>平</v>
      </c>
      <c r="R488" s="210">
        <f xml:space="preserve">  INDEX(設定表!$C$8:$C$15, MATCH( (RIGHT(小韻資料表[[#This Row],[清濁]]) &amp; 小韻資料表[[#This Row],[調]]), 設定表!$B$8:$B$15, 0))</f>
        <v>1</v>
      </c>
      <c r="S488" s="205" t="s">
        <v>3020</v>
      </c>
      <c r="T488" s="205" t="s">
        <v>309</v>
      </c>
      <c r="U488" s="226" t="s">
        <v>3021</v>
      </c>
      <c r="V488" s="147" t="s">
        <v>309</v>
      </c>
      <c r="X488" s="135"/>
      <c r="Y488" s="135"/>
      <c r="AA488" s="135"/>
      <c r="AB488" s="134"/>
      <c r="AC488" s="135"/>
      <c r="AD488" s="135"/>
      <c r="AH488" s="135"/>
      <c r="AI488" s="135"/>
    </row>
    <row r="489" spans="1:35" ht="31.5">
      <c r="A489" s="205">
        <v>485</v>
      </c>
      <c r="B489" s="206" t="s">
        <v>3022</v>
      </c>
      <c r="C489" s="207" t="str">
        <f xml:space="preserve"> _xlfn.CONCAT(小韻資料表[[#This Row],[聲母拼音碼]],小韻資料表[[#This Row],[韻母拼音碼]],小韻資料表[[#This Row],[調號]])</f>
        <v>Øun1</v>
      </c>
      <c r="D489" s="206" t="s">
        <v>3023</v>
      </c>
      <c r="E489" s="208" t="s">
        <v>671</v>
      </c>
      <c r="F489" s="205">
        <v>3</v>
      </c>
      <c r="G489" s="209" t="s">
        <v>3024</v>
      </c>
      <c r="H489" s="205">
        <f xml:space="preserve"> LEN(小韻資料表[[#This Row],[小韻字集]])</f>
        <v>17</v>
      </c>
      <c r="I489" s="205" cm="1">
        <f t="array" ref="I489" xml:space="preserve"> MATCH(TRUE, ISNUMBER( SEARCH( LEFT(小韻資料表[[#This Row],[切語]],1), 切語上字資料表[切語上字]) ), 0)</f>
        <v>35</v>
      </c>
      <c r="J489" s="210" t="str" cm="1">
        <f t="array" ref="J489" xml:space="preserve"> INDEX(切語上字資料表[聲母], 小韻資料表[[#This Row],[上字表識別號]])</f>
        <v>影</v>
      </c>
      <c r="K489" s="210" t="str" cm="1">
        <f t="array" ref="K489" xml:space="preserve"> INDEX(切語上字資料表[聲母拼音碼], 小韻資料表[[#This Row],[上字表識別號]])</f>
        <v>Ø</v>
      </c>
      <c r="L489" s="210" t="str" cm="1">
        <f t="array" ref="L489" xml:space="preserve"> INDEX(切語上字資料表[清濁], 小韻資料表[[#This Row],[上字表識別號]])</f>
        <v>全清</v>
      </c>
      <c r="M489" s="223" t="str" cm="1">
        <f t="array" ref="M489" xml:space="preserve"> INDEX(切語上字資料表[發送收], 小韻資料表[[#This Row],[上字表識別號]])</f>
        <v>發聲</v>
      </c>
      <c r="N489" s="205" cm="1">
        <f t="array" ref="N489" xml:space="preserve"> MATCH(TRUE, ISNUMBER( SEARCH( RIGHT(小韻資料表[[#This Row],[切語]],1), 切語下字資料表[切語下字]) ), 0)</f>
        <v>149</v>
      </c>
      <c r="O489" s="207" t="str" cm="1">
        <f t="array" ref="O489" xml:space="preserve"> INDEX(切語下字資料表[韻母], 小韻資料表[[#This Row],[下字表識別號]])</f>
        <v>魂合3</v>
      </c>
      <c r="P489" s="207" t="str" cm="1">
        <f t="array" ref="P489" xml:space="preserve"> INDEX(切語下字資料表[韻母拼音碼], 小韻資料表[[#This Row],[下字表識別號]])</f>
        <v>un</v>
      </c>
      <c r="Q489" s="210" t="str" cm="1">
        <f t="array" ref="Q489" xml:space="preserve"> INDEX(設定表!$C$19:$C$23, INT( LEFT(小韻資料表[[#This Row],[目次編碼]],1) ))</f>
        <v>平</v>
      </c>
      <c r="R489" s="210">
        <f xml:space="preserve">  INDEX(設定表!$C$8:$C$15, MATCH( (RIGHT(小韻資料表[[#This Row],[清濁]]) &amp; 小韻資料表[[#This Row],[調]]), 設定表!$B$8:$B$15, 0))</f>
        <v>1</v>
      </c>
      <c r="S489" s="205" t="s">
        <v>309</v>
      </c>
      <c r="T489" s="205" t="s">
        <v>309</v>
      </c>
      <c r="U489" s="226" t="s">
        <v>3025</v>
      </c>
      <c r="V489" s="146" t="s">
        <v>309</v>
      </c>
      <c r="X489" s="135"/>
      <c r="Y489" s="135"/>
      <c r="AA489" s="135"/>
      <c r="AB489" s="134"/>
      <c r="AC489" s="135"/>
      <c r="AD489" s="135"/>
      <c r="AH489" s="135"/>
      <c r="AI489" s="135"/>
    </row>
    <row r="490" spans="1:35" ht="31.5">
      <c r="A490" s="205">
        <v>486</v>
      </c>
      <c r="B490" s="206" t="s">
        <v>3026</v>
      </c>
      <c r="C490" s="207" t="str">
        <f xml:space="preserve"> _xlfn.CONCAT(小韻資料表[[#This Row],[聲母拼音碼]],小韻資料表[[#This Row],[韻母拼音碼]],小韻資料表[[#This Row],[調號]])</f>
        <v>mun5</v>
      </c>
      <c r="D490" s="206" t="s">
        <v>3027</v>
      </c>
      <c r="E490" s="208" t="s">
        <v>671</v>
      </c>
      <c r="F490" s="205">
        <v>4</v>
      </c>
      <c r="G490" s="209" t="s">
        <v>3028</v>
      </c>
      <c r="H490" s="205">
        <f xml:space="preserve"> LEN(小韻資料表[[#This Row],[小韻字集]])</f>
        <v>16</v>
      </c>
      <c r="I490" s="205" cm="1">
        <f t="array" ref="I490" xml:space="preserve"> MATCH(TRUE, ISNUMBER( SEARCH( LEFT(小韻資料表[[#This Row],[切語]],1), 切語上字資料表[切語上字]) ), 0)</f>
        <v>16</v>
      </c>
      <c r="J490" s="210" t="str" cm="1">
        <f t="array" ref="J490" xml:space="preserve"> INDEX(切語上字資料表[聲母], 小韻資料表[[#This Row],[上字表識別號]])</f>
        <v>明</v>
      </c>
      <c r="K490" s="210" t="str" cm="1">
        <f t="array" ref="K490" xml:space="preserve"> INDEX(切語上字資料表[聲母拼音碼], 小韻資料表[[#This Row],[上字表識別號]])</f>
        <v>m</v>
      </c>
      <c r="L490" s="210" t="str" cm="1">
        <f t="array" ref="L490" xml:space="preserve"> INDEX(切語上字資料表[清濁], 小韻資料表[[#This Row],[上字表識別號]])</f>
        <v>次濁</v>
      </c>
      <c r="M490" s="223" t="str" cm="1">
        <f t="array" ref="M490" xml:space="preserve"> INDEX(切語上字資料表[發送收], 小韻資料表[[#This Row],[上字表識別號]])</f>
        <v>收聲</v>
      </c>
      <c r="N490" s="205" cm="1">
        <f t="array" ref="N490" xml:space="preserve"> MATCH(TRUE, ISNUMBER( SEARCH( RIGHT(小韻資料表[[#This Row],[切語]],1), 切語下字資料表[切語下字]) ), 0)</f>
        <v>149</v>
      </c>
      <c r="O490" s="207" t="str" cm="1">
        <f t="array" ref="O490" xml:space="preserve"> INDEX(切語下字資料表[韻母], 小韻資料表[[#This Row],[下字表識別號]])</f>
        <v>魂合3</v>
      </c>
      <c r="P490" s="207" t="str" cm="1">
        <f t="array" ref="P490" xml:space="preserve"> INDEX(切語下字資料表[韻母拼音碼], 小韻資料表[[#This Row],[下字表識別號]])</f>
        <v>un</v>
      </c>
      <c r="Q490" s="210" t="str" cm="1">
        <f t="array" ref="Q490" xml:space="preserve"> INDEX(設定表!$C$19:$C$23, INT( LEFT(小韻資料表[[#This Row],[目次編碼]],1) ))</f>
        <v>平</v>
      </c>
      <c r="R490" s="210">
        <f xml:space="preserve">  INDEX(設定表!$C$8:$C$15, MATCH( (RIGHT(小韻資料表[[#This Row],[清濁]]) &amp; 小韻資料表[[#This Row],[調]]), 設定表!$B$8:$B$15, 0))</f>
        <v>5</v>
      </c>
      <c r="S490" s="205" t="s">
        <v>309</v>
      </c>
      <c r="T490" s="205" t="s">
        <v>309</v>
      </c>
      <c r="U490" s="226" t="s">
        <v>309</v>
      </c>
      <c r="V490" s="147" t="s">
        <v>309</v>
      </c>
      <c r="X490" s="135"/>
      <c r="Y490" s="135"/>
      <c r="AA490" s="135"/>
      <c r="AB490" s="134"/>
      <c r="AC490" s="135"/>
      <c r="AD490" s="135"/>
      <c r="AH490" s="135"/>
      <c r="AI490" s="135"/>
    </row>
    <row r="491" spans="1:35" ht="31.5">
      <c r="A491" s="205">
        <v>487</v>
      </c>
      <c r="B491" s="206" t="s">
        <v>3029</v>
      </c>
      <c r="C491" s="207" t="str">
        <f xml:space="preserve"> _xlfn.CONCAT(小韻資料表[[#This Row],[聲母拼音碼]],小韻資料表[[#This Row],[韻母拼音碼]],小韻資料表[[#This Row],[調號]])</f>
        <v>sun1</v>
      </c>
      <c r="D491" s="206" t="s">
        <v>3030</v>
      </c>
      <c r="E491" s="208" t="s">
        <v>671</v>
      </c>
      <c r="F491" s="205">
        <v>5</v>
      </c>
      <c r="G491" s="209" t="s">
        <v>3031</v>
      </c>
      <c r="H491" s="205">
        <f xml:space="preserve"> LEN(小韻資料表[[#This Row],[小韻字集]])</f>
        <v>6</v>
      </c>
      <c r="I491" s="205" cm="1">
        <f t="array" ref="I491" xml:space="preserve"> MATCH(TRUE, ISNUMBER( SEARCH( LEFT(小韻資料表[[#This Row],[切語]],1), 切語上字資料表[切語上字]) ), 0)</f>
        <v>24</v>
      </c>
      <c r="J491" s="210" t="str" cm="1">
        <f t="array" ref="J491" xml:space="preserve"> INDEX(切語上字資料表[聲母], 小韻資料表[[#This Row],[上字表識別號]])</f>
        <v>心</v>
      </c>
      <c r="K491" s="210" t="str" cm="1">
        <f t="array" ref="K491" xml:space="preserve"> INDEX(切語上字資料表[聲母拼音碼], 小韻資料表[[#This Row],[上字表識別號]])</f>
        <v>s</v>
      </c>
      <c r="L491" s="210" t="str" cm="1">
        <f t="array" ref="L491" xml:space="preserve"> INDEX(切語上字資料表[清濁], 小韻資料表[[#This Row],[上字表識別號]])</f>
        <v>全清</v>
      </c>
      <c r="M491" s="223" t="str" cm="1">
        <f t="array" ref="M491" xml:space="preserve"> INDEX(切語上字資料表[發送收], 小韻資料表[[#This Row],[上字表識別號]])</f>
        <v>送氣</v>
      </c>
      <c r="N491" s="205" cm="1">
        <f t="array" ref="N491" xml:space="preserve"> MATCH(TRUE, ISNUMBER( SEARCH( RIGHT(小韻資料表[[#This Row],[切語]],1), 切語下字資料表[切語下字]) ), 0)</f>
        <v>149</v>
      </c>
      <c r="O491" s="207" t="str" cm="1">
        <f t="array" ref="O491" xml:space="preserve"> INDEX(切語下字資料表[韻母], 小韻資料表[[#This Row],[下字表識別號]])</f>
        <v>魂合3</v>
      </c>
      <c r="P491" s="207" t="str" cm="1">
        <f t="array" ref="P491" xml:space="preserve"> INDEX(切語下字資料表[韻母拼音碼], 小韻資料表[[#This Row],[下字表識別號]])</f>
        <v>un</v>
      </c>
      <c r="Q491" s="210" t="str" cm="1">
        <f t="array" ref="Q491" xml:space="preserve"> INDEX(設定表!$C$19:$C$23, INT( LEFT(小韻資料表[[#This Row],[目次編碼]],1) ))</f>
        <v>平</v>
      </c>
      <c r="R491" s="210">
        <f xml:space="preserve">  INDEX(設定表!$C$8:$C$15, MATCH( (RIGHT(小韻資料表[[#This Row],[清濁]]) &amp; 小韻資料表[[#This Row],[調]]), 設定表!$B$8:$B$15, 0))</f>
        <v>1</v>
      </c>
      <c r="S491" s="205" t="s">
        <v>309</v>
      </c>
      <c r="T491" s="205" t="s">
        <v>309</v>
      </c>
      <c r="U491" s="226" t="s">
        <v>309</v>
      </c>
      <c r="V491" s="146" t="s">
        <v>309</v>
      </c>
      <c r="X491" s="135"/>
      <c r="Y491" s="135"/>
      <c r="AA491" s="135"/>
      <c r="AB491" s="134"/>
      <c r="AC491" s="135"/>
      <c r="AD491" s="135"/>
      <c r="AH491" s="135"/>
      <c r="AI491" s="135"/>
    </row>
    <row r="492" spans="1:35" ht="31.5">
      <c r="A492" s="205">
        <v>488</v>
      </c>
      <c r="B492" s="206" t="s">
        <v>3032</v>
      </c>
      <c r="C492" s="207" t="str">
        <f xml:space="preserve"> _xlfn.CONCAT(小韻資料表[[#This Row],[聲母拼音碼]],小韻資料表[[#This Row],[韻母拼音碼]],小韻資料表[[#This Row],[調號]])</f>
        <v>cun1</v>
      </c>
      <c r="D492" s="206" t="s">
        <v>3033</v>
      </c>
      <c r="E492" s="208" t="s">
        <v>671</v>
      </c>
      <c r="F492" s="205">
        <v>6</v>
      </c>
      <c r="G492" s="209" t="s">
        <v>3034</v>
      </c>
      <c r="H492" s="205">
        <f xml:space="preserve"> LEN(小韻資料表[[#This Row],[小韻字集]])</f>
        <v>5</v>
      </c>
      <c r="I492" s="205" cm="1">
        <f t="array" ref="I492" xml:space="preserve"> MATCH(TRUE, ISNUMBER( SEARCH( LEFT(小韻資料表[[#This Row],[切語]],1), 切語上字資料表[切語上字]) ), 0)</f>
        <v>21</v>
      </c>
      <c r="J492" s="210" t="str" cm="1">
        <f t="array" ref="J492" xml:space="preserve"> INDEX(切語上字資料表[聲母], 小韻資料表[[#This Row],[上字表識別號]])</f>
        <v>精</v>
      </c>
      <c r="K492" s="210" t="str" cm="1">
        <f t="array" ref="K492" xml:space="preserve"> INDEX(切語上字資料表[聲母拼音碼], 小韻資料表[[#This Row],[上字表識別號]])</f>
        <v>c</v>
      </c>
      <c r="L492" s="210" t="str" cm="1">
        <f t="array" ref="L492" xml:space="preserve"> INDEX(切語上字資料表[清濁], 小韻資料表[[#This Row],[上字表識別號]])</f>
        <v>全清</v>
      </c>
      <c r="M492" s="223" t="str" cm="1">
        <f t="array" ref="M492" xml:space="preserve"> INDEX(切語上字資料表[發送收], 小韻資料表[[#This Row],[上字表識別號]])</f>
        <v>發聲</v>
      </c>
      <c r="N492" s="205" cm="1">
        <f t="array" ref="N492" xml:space="preserve"> MATCH(TRUE, ISNUMBER( SEARCH( RIGHT(小韻資料表[[#This Row],[切語]],1), 切語下字資料表[切語下字]) ), 0)</f>
        <v>149</v>
      </c>
      <c r="O492" s="207" t="str" cm="1">
        <f t="array" ref="O492" xml:space="preserve"> INDEX(切語下字資料表[韻母], 小韻資料表[[#This Row],[下字表識別號]])</f>
        <v>魂合3</v>
      </c>
      <c r="P492" s="207" t="str" cm="1">
        <f t="array" ref="P492" xml:space="preserve"> INDEX(切語下字資料表[韻母拼音碼], 小韻資料表[[#This Row],[下字表識別號]])</f>
        <v>un</v>
      </c>
      <c r="Q492" s="210" t="str" cm="1">
        <f t="array" ref="Q492" xml:space="preserve"> INDEX(設定表!$C$19:$C$23, INT( LEFT(小韻資料表[[#This Row],[目次編碼]],1) ))</f>
        <v>平</v>
      </c>
      <c r="R492" s="210">
        <f xml:space="preserve">  INDEX(設定表!$C$8:$C$15, MATCH( (RIGHT(小韻資料表[[#This Row],[清濁]]) &amp; 小韻資料表[[#This Row],[調]]), 設定表!$B$8:$B$15, 0))</f>
        <v>1</v>
      </c>
      <c r="S492" s="205" t="s">
        <v>309</v>
      </c>
      <c r="T492" s="205" t="s">
        <v>309</v>
      </c>
      <c r="U492" s="226" t="s">
        <v>309</v>
      </c>
      <c r="V492" s="147" t="s">
        <v>309</v>
      </c>
      <c r="X492" s="135"/>
      <c r="Y492" s="135"/>
      <c r="AA492" s="135"/>
      <c r="AB492" s="134"/>
      <c r="AC492" s="135"/>
      <c r="AD492" s="135"/>
      <c r="AH492" s="135"/>
      <c r="AI492" s="135"/>
    </row>
    <row r="493" spans="1:35" ht="31.5">
      <c r="A493" s="205">
        <v>489</v>
      </c>
      <c r="B493" s="206" t="s">
        <v>3035</v>
      </c>
      <c r="C493" s="207" t="str">
        <f xml:space="preserve"> _xlfn.CONCAT(小韻資料表[[#This Row],[聲母拼音碼]],小韻資料表[[#This Row],[韻母拼音碼]],小韻資料表[[#This Row],[調號]])</f>
        <v>cun5</v>
      </c>
      <c r="D493" s="206" t="s">
        <v>3036</v>
      </c>
      <c r="E493" s="208" t="s">
        <v>671</v>
      </c>
      <c r="F493" s="205">
        <v>7</v>
      </c>
      <c r="G493" s="209" t="s">
        <v>3037</v>
      </c>
      <c r="H493" s="205">
        <f xml:space="preserve"> LEN(小韻資料表[[#This Row],[小韻字集]])</f>
        <v>6</v>
      </c>
      <c r="I493" s="205" cm="1">
        <f t="array" ref="I493" xml:space="preserve"> MATCH(TRUE, ISNUMBER( SEARCH( LEFT(小韻資料表[[#This Row],[切語]],1), 切語上字資料表[切語上字]) ), 0)</f>
        <v>23</v>
      </c>
      <c r="J493" s="210" t="str" cm="1">
        <f t="array" ref="J493" xml:space="preserve"> INDEX(切語上字資料表[聲母], 小韻資料表[[#This Row],[上字表識別號]])</f>
        <v>從</v>
      </c>
      <c r="K493" s="210" t="str" cm="1">
        <f t="array" ref="K493" xml:space="preserve"> INDEX(切語上字資料表[聲母拼音碼], 小韻資料表[[#This Row],[上字表識別號]])</f>
        <v>c</v>
      </c>
      <c r="L493" s="210" t="str" cm="1">
        <f t="array" ref="L493" xml:space="preserve"> INDEX(切語上字資料表[清濁], 小韻資料表[[#This Row],[上字表識別號]])</f>
        <v>全濁</v>
      </c>
      <c r="M493" s="223" cm="1">
        <f t="array" ref="M493" xml:space="preserve"> INDEX(切語上字資料表[發送收], 小韻資料表[[#This Row],[上字表識別號]])</f>
        <v>0</v>
      </c>
      <c r="N493" s="205" cm="1">
        <f t="array" ref="N493" xml:space="preserve"> MATCH(TRUE, ISNUMBER( SEARCH( RIGHT(小韻資料表[[#This Row],[切語]],1), 切語下字資料表[切語下字]) ), 0)</f>
        <v>149</v>
      </c>
      <c r="O493" s="207" t="str" cm="1">
        <f t="array" ref="O493" xml:space="preserve"> INDEX(切語下字資料表[韻母], 小韻資料表[[#This Row],[下字表識別號]])</f>
        <v>魂合3</v>
      </c>
      <c r="P493" s="207" t="str" cm="1">
        <f t="array" ref="P493" xml:space="preserve"> INDEX(切語下字資料表[韻母拼音碼], 小韻資料表[[#This Row],[下字表識別號]])</f>
        <v>un</v>
      </c>
      <c r="Q493" s="210" t="str" cm="1">
        <f t="array" ref="Q493" xml:space="preserve"> INDEX(設定表!$C$19:$C$23, INT( LEFT(小韻資料表[[#This Row],[目次編碼]],1) ))</f>
        <v>平</v>
      </c>
      <c r="R493" s="210">
        <f xml:space="preserve">  INDEX(設定表!$C$8:$C$15, MATCH( (RIGHT(小韻資料表[[#This Row],[清濁]]) &amp; 小韻資料表[[#This Row],[調]]), 設定表!$B$8:$B$15, 0))</f>
        <v>5</v>
      </c>
      <c r="S493" s="205" t="s">
        <v>309</v>
      </c>
      <c r="T493" s="205" t="s">
        <v>309</v>
      </c>
      <c r="U493" s="226" t="s">
        <v>309</v>
      </c>
      <c r="V493" s="146" t="s">
        <v>309</v>
      </c>
      <c r="X493" s="135"/>
      <c r="Y493" s="135"/>
      <c r="AA493" s="135"/>
      <c r="AB493" s="134"/>
      <c r="AC493" s="135"/>
      <c r="AD493" s="135"/>
      <c r="AH493" s="135"/>
      <c r="AI493" s="135"/>
    </row>
    <row r="494" spans="1:35" ht="31.5">
      <c r="A494" s="205">
        <v>490</v>
      </c>
      <c r="B494" s="206" t="s">
        <v>3038</v>
      </c>
      <c r="C494" s="207" t="str">
        <f xml:space="preserve"> _xlfn.CONCAT(小韻資料表[[#This Row],[聲母拼音碼]],小韻資料表[[#This Row],[韻母拼音碼]],小韻資料表[[#This Row],[調號]])</f>
        <v>tun1</v>
      </c>
      <c r="D494" s="206" t="s">
        <v>3039</v>
      </c>
      <c r="E494" s="208" t="s">
        <v>671</v>
      </c>
      <c r="F494" s="205">
        <v>8</v>
      </c>
      <c r="G494" s="209" t="s">
        <v>3040</v>
      </c>
      <c r="H494" s="205">
        <f xml:space="preserve"> LEN(小韻資料表[[#This Row],[小韻字集]])</f>
        <v>8</v>
      </c>
      <c r="I494" s="205" cm="1">
        <f t="array" ref="I494" xml:space="preserve"> MATCH(TRUE, ISNUMBER( SEARCH( LEFT(小韻資料表[[#This Row],[切語]],1), 切語上字資料表[切語上字]) ), 0)</f>
        <v>5</v>
      </c>
      <c r="J494" s="210" t="str" cm="1">
        <f t="array" ref="J494" xml:space="preserve"> INDEX(切語上字資料表[聲母], 小韻資料表[[#This Row],[上字表識別號]])</f>
        <v>端</v>
      </c>
      <c r="K494" s="210" t="str" cm="1">
        <f t="array" ref="K494" xml:space="preserve"> INDEX(切語上字資料表[聲母拼音碼], 小韻資料表[[#This Row],[上字表識別號]])</f>
        <v>t</v>
      </c>
      <c r="L494" s="210" t="str" cm="1">
        <f t="array" ref="L494" xml:space="preserve"> INDEX(切語上字資料表[清濁], 小韻資料表[[#This Row],[上字表識別號]])</f>
        <v>全清</v>
      </c>
      <c r="M494" s="223" t="str" cm="1">
        <f t="array" ref="M494" xml:space="preserve"> INDEX(切語上字資料表[發送收], 小韻資料表[[#This Row],[上字表識別號]])</f>
        <v>發聲</v>
      </c>
      <c r="N494" s="205" cm="1">
        <f t="array" ref="N494" xml:space="preserve"> MATCH(TRUE, ISNUMBER( SEARCH( RIGHT(小韻資料表[[#This Row],[切語]],1), 切語下字資料表[切語下字]) ), 0)</f>
        <v>149</v>
      </c>
      <c r="O494" s="207" t="str" cm="1">
        <f t="array" ref="O494" xml:space="preserve"> INDEX(切語下字資料表[韻母], 小韻資料表[[#This Row],[下字表識別號]])</f>
        <v>魂合3</v>
      </c>
      <c r="P494" s="207" t="str" cm="1">
        <f t="array" ref="P494" xml:space="preserve"> INDEX(切語下字資料表[韻母拼音碼], 小韻資料表[[#This Row],[下字表識別號]])</f>
        <v>un</v>
      </c>
      <c r="Q494" s="210" t="str" cm="1">
        <f t="array" ref="Q494" xml:space="preserve"> INDEX(設定表!$C$19:$C$23, INT( LEFT(小韻資料表[[#This Row],[目次編碼]],1) ))</f>
        <v>平</v>
      </c>
      <c r="R494" s="210">
        <f xml:space="preserve">  INDEX(設定表!$C$8:$C$15, MATCH( (RIGHT(小韻資料表[[#This Row],[清濁]]) &amp; 小韻資料表[[#This Row],[調]]), 設定表!$B$8:$B$15, 0))</f>
        <v>1</v>
      </c>
      <c r="S494" s="205" t="s">
        <v>309</v>
      </c>
      <c r="T494" s="205" t="s">
        <v>309</v>
      </c>
      <c r="U494" s="226" t="s">
        <v>3041</v>
      </c>
      <c r="V494" s="147" t="s">
        <v>309</v>
      </c>
      <c r="X494" s="135"/>
      <c r="Y494" s="135"/>
      <c r="AA494" s="135"/>
      <c r="AB494" s="134"/>
      <c r="AC494" s="135"/>
      <c r="AD494" s="135"/>
      <c r="AH494" s="135"/>
      <c r="AI494" s="135"/>
    </row>
    <row r="495" spans="1:35" ht="31.5">
      <c r="A495" s="205">
        <v>491</v>
      </c>
      <c r="B495" s="206" t="s">
        <v>3042</v>
      </c>
      <c r="C495" s="207" t="str">
        <f xml:space="preserve"> _xlfn.CONCAT(小韻資料表[[#This Row],[聲母拼音碼]],小韻資料表[[#This Row],[韻母拼音碼]],小韻資料表[[#This Row],[調號]])</f>
        <v>thun1</v>
      </c>
      <c r="D495" s="206" t="s">
        <v>3043</v>
      </c>
      <c r="E495" s="208" t="s">
        <v>671</v>
      </c>
      <c r="F495" s="205">
        <v>9</v>
      </c>
      <c r="G495" s="209" t="s">
        <v>3044</v>
      </c>
      <c r="H495" s="205">
        <f xml:space="preserve"> LEN(小韻資料表[[#This Row],[小韻字集]])</f>
        <v>9</v>
      </c>
      <c r="I495" s="205" cm="1">
        <f t="array" ref="I495" xml:space="preserve"> MATCH(TRUE, ISNUMBER( SEARCH( LEFT(小韻資料表[[#This Row],[切語]],1), 切語上字資料表[切語上字]) ), 0)</f>
        <v>6</v>
      </c>
      <c r="J495" s="210" t="str" cm="1">
        <f t="array" ref="J495" xml:space="preserve"> INDEX(切語上字資料表[聲母], 小韻資料表[[#This Row],[上字表識別號]])</f>
        <v>透</v>
      </c>
      <c r="K495" s="210" t="str" cm="1">
        <f t="array" ref="K495" xml:space="preserve"> INDEX(切語上字資料表[聲母拼音碼], 小韻資料表[[#This Row],[上字表識別號]])</f>
        <v>th</v>
      </c>
      <c r="L495" s="210" t="str" cm="1">
        <f t="array" ref="L495" xml:space="preserve"> INDEX(切語上字資料表[清濁], 小韻資料表[[#This Row],[上字表識別號]])</f>
        <v>次清</v>
      </c>
      <c r="M495" s="223" t="str" cm="1">
        <f t="array" ref="M495" xml:space="preserve"> INDEX(切語上字資料表[發送收], 小韻資料表[[#This Row],[上字表識別號]])</f>
        <v>送氣</v>
      </c>
      <c r="N495" s="205" cm="1">
        <f t="array" ref="N495" xml:space="preserve"> MATCH(TRUE, ISNUMBER( SEARCH( RIGHT(小韻資料表[[#This Row],[切語]],1), 切語下字資料表[切語下字]) ), 0)</f>
        <v>149</v>
      </c>
      <c r="O495" s="207" t="str" cm="1">
        <f t="array" ref="O495" xml:space="preserve"> INDEX(切語下字資料表[韻母], 小韻資料表[[#This Row],[下字表識別號]])</f>
        <v>魂合3</v>
      </c>
      <c r="P495" s="207" t="str" cm="1">
        <f t="array" ref="P495" xml:space="preserve"> INDEX(切語下字資料表[韻母拼音碼], 小韻資料表[[#This Row],[下字表識別號]])</f>
        <v>un</v>
      </c>
      <c r="Q495" s="210" t="str" cm="1">
        <f t="array" ref="Q495" xml:space="preserve"> INDEX(設定表!$C$19:$C$23, INT( LEFT(小韻資料表[[#This Row],[目次編碼]],1) ))</f>
        <v>平</v>
      </c>
      <c r="R495" s="210">
        <f xml:space="preserve">  INDEX(設定表!$C$8:$C$15, MATCH( (RIGHT(小韻資料表[[#This Row],[清濁]]) &amp; 小韻資料表[[#This Row],[調]]), 設定表!$B$8:$B$15, 0))</f>
        <v>1</v>
      </c>
      <c r="S495" s="205" t="s">
        <v>309</v>
      </c>
      <c r="T495" s="205" t="s">
        <v>309</v>
      </c>
      <c r="U495" s="226" t="s">
        <v>309</v>
      </c>
      <c r="V495" s="146" t="s">
        <v>309</v>
      </c>
      <c r="X495" s="135"/>
      <c r="Y495" s="135"/>
      <c r="AA495" s="135"/>
      <c r="AB495" s="134"/>
      <c r="AC495" s="135"/>
      <c r="AD495" s="135"/>
      <c r="AH495" s="135"/>
      <c r="AI495" s="135"/>
    </row>
    <row r="496" spans="1:35" ht="63">
      <c r="A496" s="205">
        <v>492</v>
      </c>
      <c r="B496" s="206" t="s">
        <v>3045</v>
      </c>
      <c r="C496" s="207" t="str">
        <f xml:space="preserve"> _xlfn.CONCAT(小韻資料表[[#This Row],[聲母拼音碼]],小韻資料表[[#This Row],[韻母拼音碼]],小韻資料表[[#This Row],[調號]])</f>
        <v>tun5</v>
      </c>
      <c r="D496" s="206" t="s">
        <v>2889</v>
      </c>
      <c r="E496" s="208" t="s">
        <v>671</v>
      </c>
      <c r="F496" s="205">
        <v>10</v>
      </c>
      <c r="G496" s="209" t="s">
        <v>3046</v>
      </c>
      <c r="H496" s="205">
        <f xml:space="preserve"> LEN(小韻資料表[[#This Row],[小韻字集]])</f>
        <v>28</v>
      </c>
      <c r="I496" s="205" cm="1">
        <f t="array" ref="I496" xml:space="preserve"> MATCH(TRUE, ISNUMBER( SEARCH( LEFT(小韻資料表[[#This Row],[切語]],1), 切語上字資料表[切語上字]) ), 0)</f>
        <v>7</v>
      </c>
      <c r="J496" s="210" t="str" cm="1">
        <f t="array" ref="J496" xml:space="preserve"> INDEX(切語上字資料表[聲母], 小韻資料表[[#This Row],[上字表識別號]])</f>
        <v>定</v>
      </c>
      <c r="K496" s="210" t="str" cm="1">
        <f t="array" ref="K496" xml:space="preserve"> INDEX(切語上字資料表[聲母拼音碼], 小韻資料表[[#This Row],[上字表識別號]])</f>
        <v>t</v>
      </c>
      <c r="L496" s="210" t="str" cm="1">
        <f t="array" ref="L496" xml:space="preserve"> INDEX(切語上字資料表[清濁], 小韻資料表[[#This Row],[上字表識別號]])</f>
        <v>全濁</v>
      </c>
      <c r="M496" s="223" cm="1">
        <f t="array" ref="M496" xml:space="preserve"> INDEX(切語上字資料表[發送收], 小韻資料表[[#This Row],[上字表識別號]])</f>
        <v>0</v>
      </c>
      <c r="N496" s="205" cm="1">
        <f t="array" ref="N496" xml:space="preserve"> MATCH(TRUE, ISNUMBER( SEARCH( RIGHT(小韻資料表[[#This Row],[切語]],1), 切語下字資料表[切語下字]) ), 0)</f>
        <v>149</v>
      </c>
      <c r="O496" s="207" t="str" cm="1">
        <f t="array" ref="O496" xml:space="preserve"> INDEX(切語下字資料表[韻母], 小韻資料表[[#This Row],[下字表識別號]])</f>
        <v>魂合3</v>
      </c>
      <c r="P496" s="207" t="str" cm="1">
        <f t="array" ref="P496" xml:space="preserve"> INDEX(切語下字資料表[韻母拼音碼], 小韻資料表[[#This Row],[下字表識別號]])</f>
        <v>un</v>
      </c>
      <c r="Q496" s="210" t="str" cm="1">
        <f t="array" ref="Q496" xml:space="preserve"> INDEX(設定表!$C$19:$C$23, INT( LEFT(小韻資料表[[#This Row],[目次編碼]],1) ))</f>
        <v>平</v>
      </c>
      <c r="R496" s="210">
        <f xml:space="preserve">  INDEX(設定表!$C$8:$C$15, MATCH( (RIGHT(小韻資料表[[#This Row],[清濁]]) &amp; 小韻資料表[[#This Row],[調]]), 設定表!$B$8:$B$15, 0))</f>
        <v>5</v>
      </c>
      <c r="S496" s="205" t="s">
        <v>309</v>
      </c>
      <c r="T496" s="205" t="s">
        <v>309</v>
      </c>
      <c r="U496" s="226" t="s">
        <v>309</v>
      </c>
      <c r="V496" s="147" t="s">
        <v>309</v>
      </c>
      <c r="X496" s="135"/>
      <c r="Y496" s="135"/>
      <c r="AA496" s="135"/>
      <c r="AB496" s="134"/>
      <c r="AC496" s="135"/>
      <c r="AD496" s="135"/>
      <c r="AH496" s="135"/>
      <c r="AI496" s="135"/>
    </row>
    <row r="497" spans="1:35" ht="31.5">
      <c r="A497" s="205">
        <v>493</v>
      </c>
      <c r="B497" s="206" t="s">
        <v>3047</v>
      </c>
      <c r="C497" s="207" t="str">
        <f xml:space="preserve"> _xlfn.CONCAT(小韻資料表[[#This Row],[聲母拼音碼]],小韻資料表[[#This Row],[韻母拼音碼]],小韻資料表[[#This Row],[調號]])</f>
        <v>chun1</v>
      </c>
      <c r="D497" s="206" t="s">
        <v>3048</v>
      </c>
      <c r="E497" s="208" t="s">
        <v>671</v>
      </c>
      <c r="F497" s="205">
        <v>11</v>
      </c>
      <c r="G497" s="209" t="s">
        <v>3048</v>
      </c>
      <c r="H497" s="205">
        <f xml:space="preserve"> LEN(小韻資料表[[#This Row],[小韻字集]])</f>
        <v>1</v>
      </c>
      <c r="I497" s="205" cm="1">
        <f t="array" ref="I497" xml:space="preserve"> MATCH(TRUE, ISNUMBER( SEARCH( LEFT(小韻資料表[[#This Row],[切語]],1), 切語上字資料表[切語上字]) ), 0)</f>
        <v>22</v>
      </c>
      <c r="J497" s="210" t="str" cm="1">
        <f t="array" ref="J497" xml:space="preserve"> INDEX(切語上字資料表[聲母], 小韻資料表[[#This Row],[上字表識別號]])</f>
        <v>清</v>
      </c>
      <c r="K497" s="210" t="str" cm="1">
        <f t="array" ref="K497" xml:space="preserve"> INDEX(切語上字資料表[聲母拼音碼], 小韻資料表[[#This Row],[上字表識別號]])</f>
        <v>ch</v>
      </c>
      <c r="L497" s="210" t="str" cm="1">
        <f t="array" ref="L497" xml:space="preserve"> INDEX(切語上字資料表[清濁], 小韻資料表[[#This Row],[上字表識別號]])</f>
        <v>次清</v>
      </c>
      <c r="M497" s="223" t="str" cm="1">
        <f t="array" ref="M497" xml:space="preserve"> INDEX(切語上字資料表[發送收], 小韻資料表[[#This Row],[上字表識別號]])</f>
        <v>送氣</v>
      </c>
      <c r="N497" s="205" cm="1">
        <f t="array" ref="N497" xml:space="preserve"> MATCH(TRUE, ISNUMBER( SEARCH( RIGHT(小韻資料表[[#This Row],[切語]],1), 切語下字資料表[切語下字]) ), 0)</f>
        <v>149</v>
      </c>
      <c r="O497" s="207" t="str" cm="1">
        <f t="array" ref="O497" xml:space="preserve"> INDEX(切語下字資料表[韻母], 小韻資料表[[#This Row],[下字表識別號]])</f>
        <v>魂合3</v>
      </c>
      <c r="P497" s="207" t="str" cm="1">
        <f t="array" ref="P497" xml:space="preserve"> INDEX(切語下字資料表[韻母拼音碼], 小韻資料表[[#This Row],[下字表識別號]])</f>
        <v>un</v>
      </c>
      <c r="Q497" s="210" t="str" cm="1">
        <f t="array" ref="Q497" xml:space="preserve"> INDEX(設定表!$C$19:$C$23, INT( LEFT(小韻資料表[[#This Row],[目次編碼]],1) ))</f>
        <v>平</v>
      </c>
      <c r="R497" s="210">
        <f xml:space="preserve">  INDEX(設定表!$C$8:$C$15, MATCH( (RIGHT(小韻資料表[[#This Row],[清濁]]) &amp; 小韻資料表[[#This Row],[調]]), 設定表!$B$8:$B$15, 0))</f>
        <v>1</v>
      </c>
      <c r="S497" s="205" t="s">
        <v>309</v>
      </c>
      <c r="T497" s="205" t="s">
        <v>309</v>
      </c>
      <c r="U497" s="226" t="s">
        <v>309</v>
      </c>
      <c r="V497" s="146" t="s">
        <v>309</v>
      </c>
      <c r="X497" s="135"/>
      <c r="Y497" s="135"/>
      <c r="AA497" s="135"/>
      <c r="AB497" s="134"/>
      <c r="AC497" s="135"/>
      <c r="AD497" s="135"/>
      <c r="AH497" s="135"/>
      <c r="AI497" s="135"/>
    </row>
    <row r="498" spans="1:35" ht="31.5">
      <c r="A498" s="205">
        <v>494</v>
      </c>
      <c r="B498" s="206" t="s">
        <v>3049</v>
      </c>
      <c r="C498" s="207" t="str">
        <f xml:space="preserve"> _xlfn.CONCAT(小韻資料表[[#This Row],[聲母拼音碼]],小韻資料表[[#This Row],[韻母拼音碼]],小韻資料表[[#This Row],[調號]])</f>
        <v>gun5</v>
      </c>
      <c r="D498" s="206" t="s">
        <v>3050</v>
      </c>
      <c r="E498" s="208" t="s">
        <v>671</v>
      </c>
      <c r="F498" s="205">
        <v>12</v>
      </c>
      <c r="G498" s="209" t="s">
        <v>3051</v>
      </c>
      <c r="H498" s="205">
        <f xml:space="preserve"> LEN(小韻資料表[[#This Row],[小韻字集]])</f>
        <v>4</v>
      </c>
      <c r="I498" s="205" cm="1">
        <f t="array" ref="I498" xml:space="preserve"> MATCH(TRUE, ISNUMBER( SEARCH( LEFT(小韻資料表[[#This Row],[切語]],1), 切語上字資料表[切語上字]) ), 0)</f>
        <v>4</v>
      </c>
      <c r="J498" s="210" t="str" cm="1">
        <f t="array" ref="J498" xml:space="preserve"> INDEX(切語上字資料表[聲母], 小韻資料表[[#This Row],[上字表識別號]])</f>
        <v>疑</v>
      </c>
      <c r="K498" s="210" t="str" cm="1">
        <f t="array" ref="K498" xml:space="preserve"> INDEX(切語上字資料表[聲母拼音碼], 小韻資料表[[#This Row],[上字表識別號]])</f>
        <v>g</v>
      </c>
      <c r="L498" s="210" t="str" cm="1">
        <f t="array" ref="L498" xml:space="preserve"> INDEX(切語上字資料表[清濁], 小韻資料表[[#This Row],[上字表識別號]])</f>
        <v>次濁</v>
      </c>
      <c r="M498" s="223" t="str" cm="1">
        <f t="array" ref="M498" xml:space="preserve"> INDEX(切語上字資料表[發送收], 小韻資料表[[#This Row],[上字表識別號]])</f>
        <v>收聲</v>
      </c>
      <c r="N498" s="205" cm="1">
        <f t="array" ref="N498" xml:space="preserve"> MATCH(TRUE, ISNUMBER( SEARCH( RIGHT(小韻資料表[[#This Row],[切語]],1), 切語下字資料表[切語下字]) ), 0)</f>
        <v>149</v>
      </c>
      <c r="O498" s="207" t="str" cm="1">
        <f t="array" ref="O498" xml:space="preserve"> INDEX(切語下字資料表[韻母], 小韻資料表[[#This Row],[下字表識別號]])</f>
        <v>魂合3</v>
      </c>
      <c r="P498" s="207" t="str" cm="1">
        <f t="array" ref="P498" xml:space="preserve"> INDEX(切語下字資料表[韻母拼音碼], 小韻資料表[[#This Row],[下字表識別號]])</f>
        <v>un</v>
      </c>
      <c r="Q498" s="210" t="str" cm="1">
        <f t="array" ref="Q498" xml:space="preserve"> INDEX(設定表!$C$19:$C$23, INT( LEFT(小韻資料表[[#This Row],[目次編碼]],1) ))</f>
        <v>平</v>
      </c>
      <c r="R498" s="210">
        <f xml:space="preserve">  INDEX(設定表!$C$8:$C$15, MATCH( (RIGHT(小韻資料表[[#This Row],[清濁]]) &amp; 小韻資料表[[#This Row],[調]]), 設定表!$B$8:$B$15, 0))</f>
        <v>5</v>
      </c>
      <c r="S498" s="205" t="s">
        <v>309</v>
      </c>
      <c r="T498" s="205" t="s">
        <v>309</v>
      </c>
      <c r="U498" s="226" t="s">
        <v>309</v>
      </c>
      <c r="V498" s="147" t="s">
        <v>309</v>
      </c>
      <c r="X498" s="135"/>
      <c r="Y498" s="135"/>
      <c r="AA498" s="135"/>
      <c r="AB498" s="134"/>
      <c r="AC498" s="135"/>
      <c r="AD498" s="135"/>
      <c r="AH498" s="135"/>
      <c r="AI498" s="135"/>
    </row>
    <row r="499" spans="1:35" ht="31.5">
      <c r="A499" s="205">
        <v>495</v>
      </c>
      <c r="B499" s="206" t="s">
        <v>3052</v>
      </c>
      <c r="C499" s="207" t="str">
        <f xml:space="preserve"> _xlfn.CONCAT(小韻資料表[[#This Row],[聲母拼音碼]],小韻資料表[[#This Row],[韻母拼音碼]],小韻資料表[[#This Row],[調號]])</f>
        <v>pun5</v>
      </c>
      <c r="D499" s="206" t="s">
        <v>3053</v>
      </c>
      <c r="E499" s="208" t="s">
        <v>671</v>
      </c>
      <c r="F499" s="205">
        <v>13</v>
      </c>
      <c r="G499" s="209" t="s">
        <v>3054</v>
      </c>
      <c r="H499" s="205">
        <f xml:space="preserve"> LEN(小韻資料表[[#This Row],[小韻字集]])</f>
        <v>5</v>
      </c>
      <c r="I499" s="205" cm="1">
        <f t="array" ref="I499" xml:space="preserve"> MATCH(TRUE, ISNUMBER( SEARCH( LEFT(小韻資料表[[#This Row],[切語]],1), 切語上字資料表[切語上字]) ), 0)</f>
        <v>15</v>
      </c>
      <c r="J499" s="210" t="str" cm="1">
        <f t="array" ref="J499" xml:space="preserve"> INDEX(切語上字資料表[聲母], 小韻資料表[[#This Row],[上字表識別號]])</f>
        <v>並</v>
      </c>
      <c r="K499" s="210" t="str" cm="1">
        <f t="array" ref="K499" xml:space="preserve"> INDEX(切語上字資料表[聲母拼音碼], 小韻資料表[[#This Row],[上字表識別號]])</f>
        <v>p</v>
      </c>
      <c r="L499" s="210" t="str" cm="1">
        <f t="array" ref="L499" xml:space="preserve"> INDEX(切語上字資料表[清濁], 小韻資料表[[#This Row],[上字表識別號]])</f>
        <v>全濁</v>
      </c>
      <c r="M499" s="223" cm="1">
        <f t="array" ref="M499" xml:space="preserve"> INDEX(切語上字資料表[發送收], 小韻資料表[[#This Row],[上字表識別號]])</f>
        <v>0</v>
      </c>
      <c r="N499" s="205" cm="1">
        <f t="array" ref="N499" xml:space="preserve"> MATCH(TRUE, ISNUMBER( SEARCH( RIGHT(小韻資料表[[#This Row],[切語]],1), 切語下字資料表[切語下字]) ), 0)</f>
        <v>149</v>
      </c>
      <c r="O499" s="207" t="str" cm="1">
        <f t="array" ref="O499" xml:space="preserve"> INDEX(切語下字資料表[韻母], 小韻資料表[[#This Row],[下字表識別號]])</f>
        <v>魂合3</v>
      </c>
      <c r="P499" s="207" t="str" cm="1">
        <f t="array" ref="P499" xml:space="preserve"> INDEX(切語下字資料表[韻母拼音碼], 小韻資料表[[#This Row],[下字表識別號]])</f>
        <v>un</v>
      </c>
      <c r="Q499" s="210" t="str" cm="1">
        <f t="array" ref="Q499" xml:space="preserve"> INDEX(設定表!$C$19:$C$23, INT( LEFT(小韻資料表[[#This Row],[目次編碼]],1) ))</f>
        <v>平</v>
      </c>
      <c r="R499" s="210">
        <f xml:space="preserve">  INDEX(設定表!$C$8:$C$15, MATCH( (RIGHT(小韻資料表[[#This Row],[清濁]]) &amp; 小韻資料表[[#This Row],[調]]), 設定表!$B$8:$B$15, 0))</f>
        <v>5</v>
      </c>
      <c r="S499" s="205" t="s">
        <v>309</v>
      </c>
      <c r="T499" s="205" t="s">
        <v>309</v>
      </c>
      <c r="U499" s="226" t="s">
        <v>309</v>
      </c>
      <c r="V499" s="146" t="s">
        <v>309</v>
      </c>
      <c r="X499" s="135"/>
      <c r="Y499" s="135"/>
      <c r="AA499" s="135"/>
      <c r="AB499" s="134"/>
      <c r="AC499" s="135"/>
      <c r="AD499" s="135"/>
      <c r="AH499" s="135"/>
      <c r="AI499" s="135"/>
    </row>
    <row r="500" spans="1:35" ht="31.5">
      <c r="A500" s="205">
        <v>496</v>
      </c>
      <c r="B500" s="206" t="s">
        <v>3055</v>
      </c>
      <c r="C500" s="207" t="str">
        <f xml:space="preserve"> _xlfn.CONCAT(小韻資料表[[#This Row],[聲母拼音碼]],小韻資料表[[#This Row],[韻母拼音碼]],小韻資料表[[#This Row],[調號]])</f>
        <v>pun1</v>
      </c>
      <c r="D500" s="206" t="s">
        <v>3056</v>
      </c>
      <c r="E500" s="208" t="s">
        <v>671</v>
      </c>
      <c r="F500" s="205">
        <v>14</v>
      </c>
      <c r="G500" s="209" t="s">
        <v>3057</v>
      </c>
      <c r="H500" s="205">
        <f xml:space="preserve"> LEN(小韻資料表[[#This Row],[小韻字集]])</f>
        <v>4</v>
      </c>
      <c r="I500" s="205" cm="1">
        <f t="array" ref="I500" xml:space="preserve"> MATCH(TRUE, ISNUMBER( SEARCH( LEFT(小韻資料表[[#This Row],[切語]],1), 切語上字資料表[切語上字]) ), 0)</f>
        <v>13</v>
      </c>
      <c r="J500" s="210" t="str" cm="1">
        <f t="array" ref="J500" xml:space="preserve"> INDEX(切語上字資料表[聲母], 小韻資料表[[#This Row],[上字表識別號]])</f>
        <v>幫</v>
      </c>
      <c r="K500" s="210" t="str" cm="1">
        <f t="array" ref="K500" xml:space="preserve"> INDEX(切語上字資料表[聲母拼音碼], 小韻資料表[[#This Row],[上字表識別號]])</f>
        <v>p</v>
      </c>
      <c r="L500" s="210" t="str" cm="1">
        <f t="array" ref="L500" xml:space="preserve"> INDEX(切語上字資料表[清濁], 小韻資料表[[#This Row],[上字表識別號]])</f>
        <v>全清</v>
      </c>
      <c r="M500" s="223" t="str" cm="1">
        <f t="array" ref="M500" xml:space="preserve"> INDEX(切語上字資料表[發送收], 小韻資料表[[#This Row],[上字表識別號]])</f>
        <v>發聲</v>
      </c>
      <c r="N500" s="205" cm="1">
        <f t="array" ref="N500" xml:space="preserve"> MATCH(TRUE, ISNUMBER( SEARCH( RIGHT(小韻資料表[[#This Row],[切語]],1), 切語下字資料表[切語下字]) ), 0)</f>
        <v>149</v>
      </c>
      <c r="O500" s="207" t="str" cm="1">
        <f t="array" ref="O500" xml:space="preserve"> INDEX(切語下字資料表[韻母], 小韻資料表[[#This Row],[下字表識別號]])</f>
        <v>魂合3</v>
      </c>
      <c r="P500" s="207" t="str" cm="1">
        <f t="array" ref="P500" xml:space="preserve"> INDEX(切語下字資料表[韻母拼音碼], 小韻資料表[[#This Row],[下字表識別號]])</f>
        <v>un</v>
      </c>
      <c r="Q500" s="210" t="str" cm="1">
        <f t="array" ref="Q500" xml:space="preserve"> INDEX(設定表!$C$19:$C$23, INT( LEFT(小韻資料表[[#This Row],[目次編碼]],1) ))</f>
        <v>平</v>
      </c>
      <c r="R500" s="210">
        <f xml:space="preserve">  INDEX(設定表!$C$8:$C$15, MATCH( (RIGHT(小韻資料表[[#This Row],[清濁]]) &amp; 小韻資料表[[#This Row],[調]]), 設定表!$B$8:$B$15, 0))</f>
        <v>1</v>
      </c>
      <c r="S500" s="205" t="s">
        <v>309</v>
      </c>
      <c r="T500" s="205" t="s">
        <v>309</v>
      </c>
      <c r="U500" s="226" t="s">
        <v>3058</v>
      </c>
      <c r="V500" s="147" t="s">
        <v>309</v>
      </c>
      <c r="X500" s="135"/>
      <c r="Y500" s="135"/>
      <c r="AA500" s="135"/>
      <c r="AB500" s="134"/>
      <c r="AC500" s="135"/>
      <c r="AD500" s="135"/>
      <c r="AH500" s="135"/>
      <c r="AI500" s="135"/>
    </row>
    <row r="501" spans="1:35" ht="31.5">
      <c r="A501" s="205">
        <v>497</v>
      </c>
      <c r="B501" s="206" t="s">
        <v>3059</v>
      </c>
      <c r="C501" s="207" t="str">
        <f xml:space="preserve"> _xlfn.CONCAT(小韻資料表[[#This Row],[聲母拼音碼]],小韻資料表[[#This Row],[韻母拼音碼]],小韻資料表[[#This Row],[調號]])</f>
        <v>lun5</v>
      </c>
      <c r="D501" s="206" t="s">
        <v>3060</v>
      </c>
      <c r="E501" s="208" t="s">
        <v>671</v>
      </c>
      <c r="F501" s="205">
        <v>15</v>
      </c>
      <c r="G501" s="209" t="s">
        <v>3061</v>
      </c>
      <c r="H501" s="205">
        <f xml:space="preserve"> LEN(小韻資料表[[#This Row],[小韻字集]])</f>
        <v>4</v>
      </c>
      <c r="I501" s="205" cm="1">
        <f t="array" ref="I501" xml:space="preserve"> MATCH(TRUE, ISNUMBER( SEARCH( LEFT(小韻資料表[[#This Row],[切語]],1), 切語上字資料表[切語上字]) ), 0)</f>
        <v>40</v>
      </c>
      <c r="J501" s="210" t="str" cm="1">
        <f t="array" ref="J501" xml:space="preserve"> INDEX(切語上字資料表[聲母], 小韻資料表[[#This Row],[上字表識別號]])</f>
        <v>來</v>
      </c>
      <c r="K501" s="210" t="str" cm="1">
        <f t="array" ref="K501" xml:space="preserve"> INDEX(切語上字資料表[聲母拼音碼], 小韻資料表[[#This Row],[上字表識別號]])</f>
        <v>l</v>
      </c>
      <c r="L501" s="210" t="str" cm="1">
        <f t="array" ref="L501" xml:space="preserve"> INDEX(切語上字資料表[清濁], 小韻資料表[[#This Row],[上字表識別號]])</f>
        <v>次濁</v>
      </c>
      <c r="M501" s="223" t="str" cm="1">
        <f t="array" ref="M501" xml:space="preserve"> INDEX(切語上字資料表[發送收], 小韻資料表[[#This Row],[上字表識別號]])</f>
        <v>收聲</v>
      </c>
      <c r="N501" s="205" cm="1">
        <f t="array" ref="N501" xml:space="preserve"> MATCH(TRUE, ISNUMBER( SEARCH( RIGHT(小韻資料表[[#This Row],[切語]],1), 切語下字資料表[切語下字]) ), 0)</f>
        <v>149</v>
      </c>
      <c r="O501" s="207" t="str" cm="1">
        <f t="array" ref="O501" xml:space="preserve"> INDEX(切語下字資料表[韻母], 小韻資料表[[#This Row],[下字表識別號]])</f>
        <v>魂合3</v>
      </c>
      <c r="P501" s="207" t="str" cm="1">
        <f t="array" ref="P501" xml:space="preserve"> INDEX(切語下字資料表[韻母拼音碼], 小韻資料表[[#This Row],[下字表識別號]])</f>
        <v>un</v>
      </c>
      <c r="Q501" s="210" t="str" cm="1">
        <f t="array" ref="Q501" xml:space="preserve"> INDEX(設定表!$C$19:$C$23, INT( LEFT(小韻資料表[[#This Row],[目次編碼]],1) ))</f>
        <v>平</v>
      </c>
      <c r="R501" s="210">
        <f xml:space="preserve">  INDEX(設定表!$C$8:$C$15, MATCH( (RIGHT(小韻資料表[[#This Row],[清濁]]) &amp; 小韻資料表[[#This Row],[調]]), 設定表!$B$8:$B$15, 0))</f>
        <v>5</v>
      </c>
      <c r="S501" s="205" t="s">
        <v>309</v>
      </c>
      <c r="T501" s="205" t="s">
        <v>309</v>
      </c>
      <c r="U501" s="226" t="s">
        <v>309</v>
      </c>
      <c r="V501" s="146" t="s">
        <v>309</v>
      </c>
      <c r="X501" s="135"/>
      <c r="Y501" s="135"/>
      <c r="AA501" s="135"/>
      <c r="AB501" s="134"/>
      <c r="AC501" s="135"/>
      <c r="AD501" s="135"/>
      <c r="AH501" s="135"/>
      <c r="AI501" s="135"/>
    </row>
    <row r="502" spans="1:35" ht="31.5">
      <c r="A502" s="205">
        <v>498</v>
      </c>
      <c r="B502" s="206" t="s">
        <v>3062</v>
      </c>
      <c r="C502" s="207" t="str">
        <f xml:space="preserve"> _xlfn.CONCAT(小韻資料表[[#This Row],[聲母拼音碼]],小韻資料表[[#This Row],[韻母拼音碼]],小韻資料表[[#This Row],[調號]])</f>
        <v>khun1</v>
      </c>
      <c r="D502" s="206" t="s">
        <v>3063</v>
      </c>
      <c r="E502" s="208" t="s">
        <v>671</v>
      </c>
      <c r="F502" s="205">
        <v>16</v>
      </c>
      <c r="G502" s="209" t="s">
        <v>3064</v>
      </c>
      <c r="H502" s="205">
        <f xml:space="preserve"> LEN(小韻資料表[[#This Row],[小韻字集]])</f>
        <v>8</v>
      </c>
      <c r="I502" s="205" cm="1">
        <f t="array" ref="I502" xml:space="preserve"> MATCH(TRUE, ISNUMBER( SEARCH( LEFT(小韻資料表[[#This Row],[切語]],1), 切語上字資料表[切語上字]) ), 0)</f>
        <v>2</v>
      </c>
      <c r="J502" s="210" t="str" cm="1">
        <f t="array" ref="J502" xml:space="preserve"> INDEX(切語上字資料表[聲母], 小韻資料表[[#This Row],[上字表識別號]])</f>
        <v>溪</v>
      </c>
      <c r="K502" s="210" t="str" cm="1">
        <f t="array" ref="K502" xml:space="preserve"> INDEX(切語上字資料表[聲母拼音碼], 小韻資料表[[#This Row],[上字表識別號]])</f>
        <v>kh</v>
      </c>
      <c r="L502" s="210" t="str" cm="1">
        <f t="array" ref="L502" xml:space="preserve"> INDEX(切語上字資料表[清濁], 小韻資料表[[#This Row],[上字表識別號]])</f>
        <v>次清</v>
      </c>
      <c r="M502" s="223" t="str" cm="1">
        <f t="array" ref="M502" xml:space="preserve"> INDEX(切語上字資料表[發送收], 小韻資料表[[#This Row],[上字表識別號]])</f>
        <v>送氣</v>
      </c>
      <c r="N502" s="205" cm="1">
        <f t="array" ref="N502" xml:space="preserve"> MATCH(TRUE, ISNUMBER( SEARCH( RIGHT(小韻資料表[[#This Row],[切語]],1), 切語下字資料表[切語下字]) ), 0)</f>
        <v>149</v>
      </c>
      <c r="O502" s="207" t="str" cm="1">
        <f t="array" ref="O502" xml:space="preserve"> INDEX(切語下字資料表[韻母], 小韻資料表[[#This Row],[下字表識別號]])</f>
        <v>魂合3</v>
      </c>
      <c r="P502" s="207" t="str" cm="1">
        <f t="array" ref="P502" xml:space="preserve"> INDEX(切語下字資料表[韻母拼音碼], 小韻資料表[[#This Row],[下字表識別號]])</f>
        <v>un</v>
      </c>
      <c r="Q502" s="210" t="str" cm="1">
        <f t="array" ref="Q502" xml:space="preserve"> INDEX(設定表!$C$19:$C$23, INT( LEFT(小韻資料表[[#This Row],[目次編碼]],1) ))</f>
        <v>平</v>
      </c>
      <c r="R502" s="210">
        <f xml:space="preserve">  INDEX(設定表!$C$8:$C$15, MATCH( (RIGHT(小韻資料表[[#This Row],[清濁]]) &amp; 小韻資料表[[#This Row],[調]]), 設定表!$B$8:$B$15, 0))</f>
        <v>1</v>
      </c>
      <c r="S502" s="205" t="s">
        <v>309</v>
      </c>
      <c r="T502" s="205" t="s">
        <v>309</v>
      </c>
      <c r="U502" s="226" t="s">
        <v>309</v>
      </c>
      <c r="V502" s="147" t="s">
        <v>309</v>
      </c>
      <c r="X502" s="135"/>
      <c r="Y502" s="135"/>
      <c r="AA502" s="135"/>
      <c r="AB502" s="134"/>
      <c r="AC502" s="135"/>
      <c r="AD502" s="135"/>
      <c r="AH502" s="135"/>
      <c r="AI502" s="135"/>
    </row>
    <row r="503" spans="1:35" ht="31.5">
      <c r="A503" s="205">
        <v>499</v>
      </c>
      <c r="B503" s="206" t="s">
        <v>3065</v>
      </c>
      <c r="C503" s="207" t="str">
        <f xml:space="preserve"> _xlfn.CONCAT(小韻資料表[[#This Row],[聲母拼音碼]],小韻資料表[[#This Row],[韻母拼音碼]],小韻資料表[[#This Row],[調號]])</f>
        <v>hun1</v>
      </c>
      <c r="D503" s="206" t="s">
        <v>3066</v>
      </c>
      <c r="E503" s="208" t="s">
        <v>671</v>
      </c>
      <c r="F503" s="205">
        <v>17</v>
      </c>
      <c r="G503" s="209" t="s">
        <v>3067</v>
      </c>
      <c r="H503" s="205">
        <f xml:space="preserve"> LEN(小韻資料表[[#This Row],[小韻字集]])</f>
        <v>8</v>
      </c>
      <c r="I503" s="205" cm="1">
        <f t="array" ref="I503" xml:space="preserve"> MATCH(TRUE, ISNUMBER( SEARCH( LEFT(小韻資料表[[#This Row],[切語]],1), 切語上字資料表[切語上字]) ), 0)</f>
        <v>36</v>
      </c>
      <c r="J503" s="210" t="str" cm="1">
        <f t="array" ref="J503" xml:space="preserve"> INDEX(切語上字資料表[聲母], 小韻資料表[[#This Row],[上字表識別號]])</f>
        <v>曉</v>
      </c>
      <c r="K503" s="210" t="str" cm="1">
        <f t="array" ref="K503" xml:space="preserve"> INDEX(切語上字資料表[聲母拼音碼], 小韻資料表[[#This Row],[上字表識別號]])</f>
        <v>h</v>
      </c>
      <c r="L503" s="210" t="str" cm="1">
        <f t="array" ref="L503" xml:space="preserve"> INDEX(切語上字資料表[清濁], 小韻資料表[[#This Row],[上字表識別號]])</f>
        <v>次清</v>
      </c>
      <c r="M503" s="223" t="str" cm="1">
        <f t="array" ref="M503" xml:space="preserve"> INDEX(切語上字資料表[發送收], 小韻資料表[[#This Row],[上字表識別號]])</f>
        <v>送氣</v>
      </c>
      <c r="N503" s="205" cm="1">
        <f t="array" ref="N503" xml:space="preserve"> MATCH(TRUE, ISNUMBER( SEARCH( RIGHT(小韻資料表[[#This Row],[切語]],1), 切語下字資料表[切語下字]) ), 0)</f>
        <v>149</v>
      </c>
      <c r="O503" s="207" t="str" cm="1">
        <f t="array" ref="O503" xml:space="preserve"> INDEX(切語下字資料表[韻母], 小韻資料表[[#This Row],[下字表識別號]])</f>
        <v>魂合3</v>
      </c>
      <c r="P503" s="207" t="str" cm="1">
        <f t="array" ref="P503" xml:space="preserve"> INDEX(切語下字資料表[韻母拼音碼], 小韻資料表[[#This Row],[下字表識別號]])</f>
        <v>un</v>
      </c>
      <c r="Q503" s="210" t="str" cm="1">
        <f t="array" ref="Q503" xml:space="preserve"> INDEX(設定表!$C$19:$C$23, INT( LEFT(小韻資料表[[#This Row],[目次編碼]],1) ))</f>
        <v>平</v>
      </c>
      <c r="R503" s="210">
        <f xml:space="preserve">  INDEX(設定表!$C$8:$C$15, MATCH( (RIGHT(小韻資料表[[#This Row],[清濁]]) &amp; 小韻資料表[[#This Row],[調]]), 設定表!$B$8:$B$15, 0))</f>
        <v>1</v>
      </c>
      <c r="S503" s="205" t="s">
        <v>309</v>
      </c>
      <c r="T503" s="205" t="s">
        <v>309</v>
      </c>
      <c r="U503" s="226" t="s">
        <v>309</v>
      </c>
      <c r="V503" s="146" t="s">
        <v>309</v>
      </c>
      <c r="X503" s="135"/>
      <c r="Y503" s="135"/>
      <c r="AA503" s="135"/>
      <c r="AB503" s="134"/>
      <c r="AC503" s="135"/>
      <c r="AD503" s="135"/>
      <c r="AH503" s="135"/>
      <c r="AI503" s="135"/>
    </row>
    <row r="504" spans="1:35" ht="31.5">
      <c r="A504" s="205">
        <v>500</v>
      </c>
      <c r="B504" s="206" t="s">
        <v>3068</v>
      </c>
      <c r="C504" s="207" t="str">
        <f xml:space="preserve"> _xlfn.CONCAT(小韻資料表[[#This Row],[聲母拼音碼]],小韻資料表[[#This Row],[韻母拼音碼]],小韻資料表[[#This Row],[調號]])</f>
        <v>phun1</v>
      </c>
      <c r="D504" s="206" t="s">
        <v>3069</v>
      </c>
      <c r="E504" s="208" t="s">
        <v>671</v>
      </c>
      <c r="F504" s="205">
        <v>18</v>
      </c>
      <c r="G504" s="209" t="s">
        <v>3070</v>
      </c>
      <c r="H504" s="205">
        <f xml:space="preserve"> LEN(小韻資料表[[#This Row],[小韻字集]])</f>
        <v>3</v>
      </c>
      <c r="I504" s="205" cm="1">
        <f t="array" ref="I504" xml:space="preserve"> MATCH(TRUE, ISNUMBER( SEARCH( LEFT(小韻資料表[[#This Row],[切語]],1), 切語上字資料表[切語上字]) ), 0)</f>
        <v>14</v>
      </c>
      <c r="J504" s="210" t="str" cm="1">
        <f t="array" ref="J504" xml:space="preserve"> INDEX(切語上字資料表[聲母], 小韻資料表[[#This Row],[上字表識別號]])</f>
        <v>滂</v>
      </c>
      <c r="K504" s="210" t="str" cm="1">
        <f t="array" ref="K504" xml:space="preserve"> INDEX(切語上字資料表[聲母拼音碼], 小韻資料表[[#This Row],[上字表識別號]])</f>
        <v>ph</v>
      </c>
      <c r="L504" s="210" t="str" cm="1">
        <f t="array" ref="L504" xml:space="preserve"> INDEX(切語上字資料表[清濁], 小韻資料表[[#This Row],[上字表識別號]])</f>
        <v>次清</v>
      </c>
      <c r="M504" s="223" t="str" cm="1">
        <f t="array" ref="M504" xml:space="preserve"> INDEX(切語上字資料表[發送收], 小韻資料表[[#This Row],[上字表識別號]])</f>
        <v>送氣</v>
      </c>
      <c r="N504" s="205" cm="1">
        <f t="array" ref="N504" xml:space="preserve"> MATCH(TRUE, ISNUMBER( SEARCH( RIGHT(小韻資料表[[#This Row],[切語]],1), 切語下字資料表[切語下字]) ), 0)</f>
        <v>149</v>
      </c>
      <c r="O504" s="207" t="str" cm="1">
        <f t="array" ref="O504" xml:space="preserve"> INDEX(切語下字資料表[韻母], 小韻資料表[[#This Row],[下字表識別號]])</f>
        <v>魂合3</v>
      </c>
      <c r="P504" s="207" t="str" cm="1">
        <f t="array" ref="P504" xml:space="preserve"> INDEX(切語下字資料表[韻母拼音碼], 小韻資料表[[#This Row],[下字表識別號]])</f>
        <v>un</v>
      </c>
      <c r="Q504" s="210" t="str" cm="1">
        <f t="array" ref="Q504" xml:space="preserve"> INDEX(設定表!$C$19:$C$23, INT( LEFT(小韻資料表[[#This Row],[目次編碼]],1) ))</f>
        <v>平</v>
      </c>
      <c r="R504" s="210">
        <f xml:space="preserve">  INDEX(設定表!$C$8:$C$15, MATCH( (RIGHT(小韻資料表[[#This Row],[清濁]]) &amp; 小韻資料表[[#This Row],[調]]), 設定表!$B$8:$B$15, 0))</f>
        <v>1</v>
      </c>
      <c r="S504" s="205" t="s">
        <v>309</v>
      </c>
      <c r="T504" s="205" t="s">
        <v>309</v>
      </c>
      <c r="U504" s="226" t="s">
        <v>309</v>
      </c>
      <c r="V504" s="147" t="s">
        <v>309</v>
      </c>
      <c r="X504" s="135"/>
      <c r="Y504" s="135"/>
      <c r="AA504" s="135"/>
      <c r="AB504" s="134"/>
      <c r="AC504" s="135"/>
      <c r="AD504" s="135"/>
      <c r="AH504" s="135"/>
      <c r="AI504" s="135"/>
    </row>
    <row r="505" spans="1:35" ht="31.5">
      <c r="A505" s="205">
        <v>501</v>
      </c>
      <c r="B505" s="206" t="s">
        <v>3071</v>
      </c>
      <c r="C505" s="207" t="str">
        <f xml:space="preserve"> _xlfn.CONCAT(小韻資料表[[#This Row],[聲母拼音碼]],小韻資料表[[#This Row],[韻母拼音碼]],小韻資料表[[#This Row],[調號]])</f>
        <v>nun5</v>
      </c>
      <c r="D505" s="206" t="s">
        <v>3072</v>
      </c>
      <c r="E505" s="208" t="s">
        <v>671</v>
      </c>
      <c r="F505" s="205">
        <v>19</v>
      </c>
      <c r="G505" s="209" t="s">
        <v>3072</v>
      </c>
      <c r="H505" s="205">
        <f xml:space="preserve"> LEN(小韻資料表[[#This Row],[小韻字集]])</f>
        <v>1</v>
      </c>
      <c r="I505" s="205" cm="1">
        <f t="array" ref="I505" xml:space="preserve"> MATCH(TRUE, ISNUMBER( SEARCH( LEFT(小韻資料表[[#This Row],[切語]],1), 切語上字資料表[切語上字]) ), 0)</f>
        <v>8</v>
      </c>
      <c r="J505" s="210" t="str" cm="1">
        <f t="array" ref="J505" xml:space="preserve"> INDEX(切語上字資料表[聲母], 小韻資料表[[#This Row],[上字表識別號]])</f>
        <v>泥</v>
      </c>
      <c r="K505" s="210" t="str" cm="1">
        <f t="array" ref="K505" xml:space="preserve"> INDEX(切語上字資料表[聲母拼音碼], 小韻資料表[[#This Row],[上字表識別號]])</f>
        <v>n</v>
      </c>
      <c r="L505" s="210" t="str" cm="1">
        <f t="array" ref="L505" xml:space="preserve"> INDEX(切語上字資料表[清濁], 小韻資料表[[#This Row],[上字表識別號]])</f>
        <v>次濁</v>
      </c>
      <c r="M505" s="223" t="str" cm="1">
        <f t="array" ref="M505" xml:space="preserve"> INDEX(切語上字資料表[發送收], 小韻資料表[[#This Row],[上字表識別號]])</f>
        <v>收聲</v>
      </c>
      <c r="N505" s="205" cm="1">
        <f t="array" ref="N505" xml:space="preserve"> MATCH(TRUE, ISNUMBER( SEARCH( RIGHT(小韻資料表[[#This Row],[切語]],1), 切語下字資料表[切語下字]) ), 0)</f>
        <v>149</v>
      </c>
      <c r="O505" s="207" t="str" cm="1">
        <f t="array" ref="O505" xml:space="preserve"> INDEX(切語下字資料表[韻母], 小韻資料表[[#This Row],[下字表識別號]])</f>
        <v>魂合3</v>
      </c>
      <c r="P505" s="207" t="str" cm="1">
        <f t="array" ref="P505" xml:space="preserve"> INDEX(切語下字資料表[韻母拼音碼], 小韻資料表[[#This Row],[下字表識別號]])</f>
        <v>un</v>
      </c>
      <c r="Q505" s="210" t="str" cm="1">
        <f t="array" ref="Q505" xml:space="preserve"> INDEX(設定表!$C$19:$C$23, INT( LEFT(小韻資料表[[#This Row],[目次編碼]],1) ))</f>
        <v>平</v>
      </c>
      <c r="R505" s="210">
        <f xml:space="preserve">  INDEX(設定表!$C$8:$C$15, MATCH( (RIGHT(小韻資料表[[#This Row],[清濁]]) &amp; 小韻資料表[[#This Row],[調]]), 設定表!$B$8:$B$15, 0))</f>
        <v>5</v>
      </c>
      <c r="S505" s="205" t="s">
        <v>309</v>
      </c>
      <c r="T505" s="205" t="s">
        <v>309</v>
      </c>
      <c r="U505" s="226" t="s">
        <v>309</v>
      </c>
      <c r="V505" s="146" t="s">
        <v>309</v>
      </c>
      <c r="X505" s="135"/>
      <c r="Y505" s="135"/>
      <c r="AA505" s="135"/>
      <c r="AB505" s="134"/>
      <c r="AC505" s="135"/>
      <c r="AD505" s="135"/>
      <c r="AH505" s="135"/>
      <c r="AI505" s="135"/>
    </row>
    <row r="506" spans="1:35" ht="31.5">
      <c r="A506" s="205">
        <v>502</v>
      </c>
      <c r="B506" s="206" t="s">
        <v>3073</v>
      </c>
      <c r="C506" s="207" t="str">
        <f xml:space="preserve"> _xlfn.CONCAT(小韻資料表[[#This Row],[聲母拼音碼]],小韻資料表[[#This Row],[韻母拼音碼]],小韻資料表[[#This Row],[調號]])</f>
        <v>hirn5</v>
      </c>
      <c r="D506" s="206" t="s">
        <v>688</v>
      </c>
      <c r="E506" s="208" t="s">
        <v>687</v>
      </c>
      <c r="F506" s="205">
        <v>1</v>
      </c>
      <c r="G506" s="209" t="s">
        <v>3074</v>
      </c>
      <c r="H506" s="205">
        <f xml:space="preserve"> LEN(小韻資料表[[#This Row],[小韻字集]])</f>
        <v>4</v>
      </c>
      <c r="I506" s="205" cm="1">
        <f t="array" ref="I506" xml:space="preserve"> MATCH(TRUE, ISNUMBER( SEARCH( LEFT(小韻資料表[[#This Row],[切語]],1), 切語上字資料表[切語上字]) ), 0)</f>
        <v>37</v>
      </c>
      <c r="J506" s="210" t="str" cm="1">
        <f t="array" ref="J506" xml:space="preserve"> INDEX(切語上字資料表[聲母], 小韻資料表[[#This Row],[上字表識別號]])</f>
        <v>匣</v>
      </c>
      <c r="K506" s="210" t="str" cm="1">
        <f t="array" ref="K506" xml:space="preserve"> INDEX(切語上字資料表[聲母拼音碼], 小韻資料表[[#This Row],[上字表識別號]])</f>
        <v>h</v>
      </c>
      <c r="L506" s="210" t="str" cm="1">
        <f t="array" ref="L506" xml:space="preserve"> INDEX(切語上字資料表[清濁], 小韻資料表[[#This Row],[上字表識別號]])</f>
        <v>全濁</v>
      </c>
      <c r="M506" s="223" t="str" cm="1">
        <f t="array" ref="M506" xml:space="preserve"> INDEX(切語上字資料表[發送收], 小韻資料表[[#This Row],[上字表識別號]])</f>
        <v>送氣</v>
      </c>
      <c r="N506" s="205" cm="1">
        <f t="array" ref="N506" xml:space="preserve"> MATCH(TRUE, ISNUMBER( SEARCH( RIGHT(小韻資料表[[#This Row],[切語]],1), 切語下字資料表[切語下字]) ), 0)</f>
        <v>153</v>
      </c>
      <c r="O506" s="207" t="str" cm="1">
        <f t="array" ref="O506" xml:space="preserve"> INDEX(切語下字資料表[韻母], 小韻資料表[[#This Row],[下字表識別號]])</f>
        <v>痕開1</v>
      </c>
      <c r="P506" s="207" t="str" cm="1">
        <f t="array" ref="P506" xml:space="preserve"> INDEX(切語下字資料表[韻母拼音碼], 小韻資料表[[#This Row],[下字表識別號]])</f>
        <v>irn</v>
      </c>
      <c r="Q506" s="210" t="str" cm="1">
        <f t="array" ref="Q506" xml:space="preserve"> INDEX(設定表!$C$19:$C$23, INT( LEFT(小韻資料表[[#This Row],[目次編碼]],1) ))</f>
        <v>平</v>
      </c>
      <c r="R506" s="210">
        <f xml:space="preserve">  INDEX(設定表!$C$8:$C$15, MATCH( (RIGHT(小韻資料表[[#This Row],[清濁]]) &amp; 小韻資料表[[#This Row],[調]]), 設定表!$B$8:$B$15, 0))</f>
        <v>5</v>
      </c>
      <c r="S506" s="205" t="s">
        <v>309</v>
      </c>
      <c r="T506" s="205" t="s">
        <v>309</v>
      </c>
      <c r="U506" s="226" t="s">
        <v>309</v>
      </c>
      <c r="V506" s="147" t="s">
        <v>309</v>
      </c>
      <c r="X506" s="135"/>
      <c r="Y506" s="135"/>
      <c r="AA506" s="135"/>
      <c r="AB506" s="134"/>
      <c r="AC506" s="135"/>
      <c r="AD506" s="135"/>
      <c r="AH506" s="135"/>
      <c r="AI506" s="135"/>
    </row>
    <row r="507" spans="1:35" ht="31.5">
      <c r="A507" s="205">
        <v>503</v>
      </c>
      <c r="B507" s="206" t="s">
        <v>3075</v>
      </c>
      <c r="C507" s="207" t="str">
        <f xml:space="preserve"> _xlfn.CONCAT(小韻資料表[[#This Row],[聲母拼音碼]],小韻資料表[[#This Row],[韻母拼音碼]],小韻資料表[[#This Row],[調號]])</f>
        <v>kirn1</v>
      </c>
      <c r="D507" s="206" t="s">
        <v>3076</v>
      </c>
      <c r="E507" s="208" t="s">
        <v>687</v>
      </c>
      <c r="F507" s="205">
        <v>2</v>
      </c>
      <c r="G507" s="209" t="s">
        <v>3077</v>
      </c>
      <c r="H507" s="205">
        <f xml:space="preserve"> LEN(小韻資料表[[#This Row],[小韻字集]])</f>
        <v>5</v>
      </c>
      <c r="I507" s="205" cm="1">
        <f t="array" ref="I507" xml:space="preserve"> MATCH(TRUE, ISNUMBER( SEARCH( LEFT(小韻資料表[[#This Row],[切語]],1), 切語上字資料表[切語上字]) ), 0)</f>
        <v>1</v>
      </c>
      <c r="J507" s="210" t="str" cm="1">
        <f t="array" ref="J507" xml:space="preserve"> INDEX(切語上字資料表[聲母], 小韻資料表[[#This Row],[上字表識別號]])</f>
        <v>見</v>
      </c>
      <c r="K507" s="210" t="str" cm="1">
        <f t="array" ref="K507" xml:space="preserve"> INDEX(切語上字資料表[聲母拼音碼], 小韻資料表[[#This Row],[上字表識別號]])</f>
        <v>k</v>
      </c>
      <c r="L507" s="210" t="str" cm="1">
        <f t="array" ref="L507" xml:space="preserve"> INDEX(切語上字資料表[清濁], 小韻資料表[[#This Row],[上字表識別號]])</f>
        <v>全清</v>
      </c>
      <c r="M507" s="223" t="str" cm="1">
        <f t="array" ref="M507" xml:space="preserve"> INDEX(切語上字資料表[發送收], 小韻資料表[[#This Row],[上字表識別號]])</f>
        <v>發聲</v>
      </c>
      <c r="N507" s="205" cm="1">
        <f t="array" ref="N507" xml:space="preserve"> MATCH(TRUE, ISNUMBER( SEARCH( RIGHT(小韻資料表[[#This Row],[切語]],1), 切語下字資料表[切語下字]) ), 0)</f>
        <v>153</v>
      </c>
      <c r="O507" s="207" t="str" cm="1">
        <f t="array" ref="O507" xml:space="preserve"> INDEX(切語下字資料表[韻母], 小韻資料表[[#This Row],[下字表識別號]])</f>
        <v>痕開1</v>
      </c>
      <c r="P507" s="207" t="str" cm="1">
        <f t="array" ref="P507" xml:space="preserve"> INDEX(切語下字資料表[韻母拼音碼], 小韻資料表[[#This Row],[下字表識別號]])</f>
        <v>irn</v>
      </c>
      <c r="Q507" s="210" t="str" cm="1">
        <f t="array" ref="Q507" xml:space="preserve"> INDEX(設定表!$C$19:$C$23, INT( LEFT(小韻資料表[[#This Row],[目次編碼]],1) ))</f>
        <v>平</v>
      </c>
      <c r="R507" s="210">
        <f xml:space="preserve">  INDEX(設定表!$C$8:$C$15, MATCH( (RIGHT(小韻資料表[[#This Row],[清濁]]) &amp; 小韻資料表[[#This Row],[調]]), 設定表!$B$8:$B$15, 0))</f>
        <v>1</v>
      </c>
      <c r="S507" s="205" t="s">
        <v>309</v>
      </c>
      <c r="T507" s="205" t="s">
        <v>309</v>
      </c>
      <c r="U507" s="226" t="s">
        <v>309</v>
      </c>
      <c r="V507" s="146" t="s">
        <v>309</v>
      </c>
      <c r="X507" s="135"/>
      <c r="Y507" s="135"/>
      <c r="AA507" s="135"/>
      <c r="AB507" s="134"/>
      <c r="AC507" s="135"/>
      <c r="AD507" s="135"/>
      <c r="AH507" s="135"/>
      <c r="AI507" s="135"/>
    </row>
    <row r="508" spans="1:35" ht="31.5">
      <c r="A508" s="205">
        <v>504</v>
      </c>
      <c r="B508" s="206" t="s">
        <v>3078</v>
      </c>
      <c r="C508" s="207" t="str">
        <f xml:space="preserve"> _xlfn.CONCAT(小韻資料表[[#This Row],[聲母拼音碼]],小韻資料表[[#This Row],[韻母拼音碼]],小韻資料表[[#This Row],[調號]])</f>
        <v>Øirn1</v>
      </c>
      <c r="D508" s="206" t="s">
        <v>3079</v>
      </c>
      <c r="E508" s="208" t="s">
        <v>687</v>
      </c>
      <c r="F508" s="205">
        <v>3</v>
      </c>
      <c r="G508" s="209" t="s">
        <v>3080</v>
      </c>
      <c r="H508" s="205">
        <f xml:space="preserve"> LEN(小韻資料表[[#This Row],[小韻字集]])</f>
        <v>4</v>
      </c>
      <c r="I508" s="205" cm="1">
        <f t="array" ref="I508" xml:space="preserve"> MATCH(TRUE, ISNUMBER( SEARCH( LEFT(小韻資料表[[#This Row],[切語]],1), 切語上字資料表[切語上字]) ), 0)</f>
        <v>35</v>
      </c>
      <c r="J508" s="210" t="str" cm="1">
        <f t="array" ref="J508" xml:space="preserve"> INDEX(切語上字資料表[聲母], 小韻資料表[[#This Row],[上字表識別號]])</f>
        <v>影</v>
      </c>
      <c r="K508" s="210" t="str" cm="1">
        <f t="array" ref="K508" xml:space="preserve"> INDEX(切語上字資料表[聲母拼音碼], 小韻資料表[[#This Row],[上字表識別號]])</f>
        <v>Ø</v>
      </c>
      <c r="L508" s="210" t="str" cm="1">
        <f t="array" ref="L508" xml:space="preserve"> INDEX(切語上字資料表[清濁], 小韻資料表[[#This Row],[上字表識別號]])</f>
        <v>全清</v>
      </c>
      <c r="M508" s="223" t="str" cm="1">
        <f t="array" ref="M508" xml:space="preserve"> INDEX(切語上字資料表[發送收], 小韻資料表[[#This Row],[上字表識別號]])</f>
        <v>發聲</v>
      </c>
      <c r="N508" s="205" cm="1">
        <f t="array" ref="N508" xml:space="preserve"> MATCH(TRUE, ISNUMBER( SEARCH( RIGHT(小韻資料表[[#This Row],[切語]],1), 切語下字資料表[切語下字]) ), 0)</f>
        <v>153</v>
      </c>
      <c r="O508" s="207" t="str" cm="1">
        <f t="array" ref="O508" xml:space="preserve"> INDEX(切語下字資料表[韻母], 小韻資料表[[#This Row],[下字表識別號]])</f>
        <v>痕開1</v>
      </c>
      <c r="P508" s="207" t="str" cm="1">
        <f t="array" ref="P508" xml:space="preserve"> INDEX(切語下字資料表[韻母拼音碼], 小韻資料表[[#This Row],[下字表識別號]])</f>
        <v>irn</v>
      </c>
      <c r="Q508" s="210" t="str" cm="1">
        <f t="array" ref="Q508" xml:space="preserve"> INDEX(設定表!$C$19:$C$23, INT( LEFT(小韻資料表[[#This Row],[目次編碼]],1) ))</f>
        <v>平</v>
      </c>
      <c r="R508" s="210">
        <f xml:space="preserve">  INDEX(設定表!$C$8:$C$15, MATCH( (RIGHT(小韻資料表[[#This Row],[清濁]]) &amp; 小韻資料表[[#This Row],[調]]), 設定表!$B$8:$B$15, 0))</f>
        <v>1</v>
      </c>
      <c r="S508" s="205" t="s">
        <v>309</v>
      </c>
      <c r="T508" s="205" t="s">
        <v>309</v>
      </c>
      <c r="U508" s="226" t="s">
        <v>309</v>
      </c>
      <c r="V508" s="147" t="s">
        <v>309</v>
      </c>
      <c r="X508" s="135"/>
      <c r="Y508" s="135"/>
      <c r="AA508" s="135"/>
      <c r="AB508" s="134"/>
      <c r="AC508" s="135"/>
      <c r="AD508" s="135"/>
      <c r="AH508" s="135"/>
      <c r="AI508" s="135"/>
    </row>
    <row r="509" spans="1:35" ht="31.5">
      <c r="A509" s="205">
        <v>505</v>
      </c>
      <c r="B509" s="206" t="s">
        <v>3081</v>
      </c>
      <c r="C509" s="207" t="str">
        <f xml:space="preserve"> _xlfn.CONCAT(小韻資料表[[#This Row],[聲母拼音碼]],小韻資料表[[#This Row],[韻母拼音碼]],小韻資料表[[#This Row],[調號]])</f>
        <v>thirn1</v>
      </c>
      <c r="D509" s="206" t="s">
        <v>3082</v>
      </c>
      <c r="E509" s="208" t="s">
        <v>687</v>
      </c>
      <c r="F509" s="205">
        <v>4</v>
      </c>
      <c r="G509" s="209" t="s">
        <v>3082</v>
      </c>
      <c r="H509" s="205">
        <f xml:space="preserve"> LEN(小韻資料表[[#This Row],[小韻字集]])</f>
        <v>1</v>
      </c>
      <c r="I509" s="205" cm="1">
        <f t="array" ref="I509" xml:space="preserve"> MATCH(TRUE, ISNUMBER( SEARCH( LEFT(小韻資料表[[#This Row],[切語]],1), 切語上字資料表[切語上字]) ), 0)</f>
        <v>6</v>
      </c>
      <c r="J509" s="210" t="str" cm="1">
        <f t="array" ref="J509" xml:space="preserve"> INDEX(切語上字資料表[聲母], 小韻資料表[[#This Row],[上字表識別號]])</f>
        <v>透</v>
      </c>
      <c r="K509" s="210" t="str" cm="1">
        <f t="array" ref="K509" xml:space="preserve"> INDEX(切語上字資料表[聲母拼音碼], 小韻資料表[[#This Row],[上字表識別號]])</f>
        <v>th</v>
      </c>
      <c r="L509" s="210" t="str" cm="1">
        <f t="array" ref="L509" xml:space="preserve"> INDEX(切語上字資料表[清濁], 小韻資料表[[#This Row],[上字表識別號]])</f>
        <v>次清</v>
      </c>
      <c r="M509" s="223" t="str" cm="1">
        <f t="array" ref="M509" xml:space="preserve"> INDEX(切語上字資料表[發送收], 小韻資料表[[#This Row],[上字表識別號]])</f>
        <v>送氣</v>
      </c>
      <c r="N509" s="205" cm="1">
        <f t="array" ref="N509" xml:space="preserve"> MATCH(TRUE, ISNUMBER( SEARCH( RIGHT(小韻資料表[[#This Row],[切語]],1), 切語下字資料表[切語下字]) ), 0)</f>
        <v>153</v>
      </c>
      <c r="O509" s="207" t="str" cm="1">
        <f t="array" ref="O509" xml:space="preserve"> INDEX(切語下字資料表[韻母], 小韻資料表[[#This Row],[下字表識別號]])</f>
        <v>痕開1</v>
      </c>
      <c r="P509" s="207" t="str" cm="1">
        <f t="array" ref="P509" xml:space="preserve"> INDEX(切語下字資料表[韻母拼音碼], 小韻資料表[[#This Row],[下字表識別號]])</f>
        <v>irn</v>
      </c>
      <c r="Q509" s="210" t="str" cm="1">
        <f t="array" ref="Q509" xml:space="preserve"> INDEX(設定表!$C$19:$C$23, INT( LEFT(小韻資料表[[#This Row],[目次編碼]],1) ))</f>
        <v>平</v>
      </c>
      <c r="R509" s="210">
        <f xml:space="preserve">  INDEX(設定表!$C$8:$C$15, MATCH( (RIGHT(小韻資料表[[#This Row],[清濁]]) &amp; 小韻資料表[[#This Row],[調]]), 設定表!$B$8:$B$15, 0))</f>
        <v>1</v>
      </c>
      <c r="S509" s="205" t="s">
        <v>309</v>
      </c>
      <c r="T509" s="205" t="s">
        <v>309</v>
      </c>
      <c r="U509" s="226" t="s">
        <v>309</v>
      </c>
      <c r="V509" s="146" t="s">
        <v>309</v>
      </c>
      <c r="X509" s="135"/>
      <c r="Y509" s="135"/>
      <c r="AA509" s="135"/>
      <c r="AB509" s="134"/>
      <c r="AC509" s="135"/>
      <c r="AD509" s="135"/>
      <c r="AH509" s="135"/>
      <c r="AI509" s="135"/>
    </row>
    <row r="510" spans="1:35" ht="31.5">
      <c r="A510" s="205">
        <v>506</v>
      </c>
      <c r="B510" s="206" t="s">
        <v>3083</v>
      </c>
      <c r="C510" s="207" t="str">
        <f xml:space="preserve"> _xlfn.CONCAT(小韻資料表[[#This Row],[聲母拼音碼]],小韻資料表[[#This Row],[韻母拼音碼]],小韻資料表[[#This Row],[調號]])</f>
        <v>girn5</v>
      </c>
      <c r="D510" s="206" t="s">
        <v>3084</v>
      </c>
      <c r="E510" s="208" t="s">
        <v>687</v>
      </c>
      <c r="F510" s="205">
        <v>5</v>
      </c>
      <c r="G510" s="209" t="s">
        <v>3085</v>
      </c>
      <c r="H510" s="205">
        <f xml:space="preserve"> LEN(小韻資料表[[#This Row],[小韻字集]])</f>
        <v>3</v>
      </c>
      <c r="I510" s="205" cm="1">
        <f t="array" ref="I510" xml:space="preserve"> MATCH(TRUE, ISNUMBER( SEARCH( LEFT(小韻資料表[[#This Row],[切語]],1), 切語上字資料表[切語上字]) ), 0)</f>
        <v>4</v>
      </c>
      <c r="J510" s="210" t="str" cm="1">
        <f t="array" ref="J510" xml:space="preserve"> INDEX(切語上字資料表[聲母], 小韻資料表[[#This Row],[上字表識別號]])</f>
        <v>疑</v>
      </c>
      <c r="K510" s="210" t="str" cm="1">
        <f t="array" ref="K510" xml:space="preserve"> INDEX(切語上字資料表[聲母拼音碼], 小韻資料表[[#This Row],[上字表識別號]])</f>
        <v>g</v>
      </c>
      <c r="L510" s="210" t="str" cm="1">
        <f t="array" ref="L510" xml:space="preserve"> INDEX(切語上字資料表[清濁], 小韻資料表[[#This Row],[上字表識別號]])</f>
        <v>次濁</v>
      </c>
      <c r="M510" s="223" t="str" cm="1">
        <f t="array" ref="M510" xml:space="preserve"> INDEX(切語上字資料表[發送收], 小韻資料表[[#This Row],[上字表識別號]])</f>
        <v>收聲</v>
      </c>
      <c r="N510" s="205" cm="1">
        <f t="array" ref="N510" xml:space="preserve"> MATCH(TRUE, ISNUMBER( SEARCH( RIGHT(小韻資料表[[#This Row],[切語]],1), 切語下字資料表[切語下字]) ), 0)</f>
        <v>153</v>
      </c>
      <c r="O510" s="207" t="str" cm="1">
        <f t="array" ref="O510" xml:space="preserve"> INDEX(切語下字資料表[韻母], 小韻資料表[[#This Row],[下字表識別號]])</f>
        <v>痕開1</v>
      </c>
      <c r="P510" s="207" t="str" cm="1">
        <f t="array" ref="P510" xml:space="preserve"> INDEX(切語下字資料表[韻母拼音碼], 小韻資料表[[#This Row],[下字表識別號]])</f>
        <v>irn</v>
      </c>
      <c r="Q510" s="210" t="str" cm="1">
        <f t="array" ref="Q510" xml:space="preserve"> INDEX(設定表!$C$19:$C$23, INT( LEFT(小韻資料表[[#This Row],[目次編碼]],1) ))</f>
        <v>平</v>
      </c>
      <c r="R510" s="210">
        <f xml:space="preserve">  INDEX(設定表!$C$8:$C$15, MATCH( (RIGHT(小韻資料表[[#This Row],[清濁]]) &amp; 小韻資料表[[#This Row],[調]]), 設定表!$B$8:$B$15, 0))</f>
        <v>5</v>
      </c>
      <c r="S510" s="205" t="s">
        <v>309</v>
      </c>
      <c r="T510" s="205" t="s">
        <v>309</v>
      </c>
      <c r="U510" s="226" t="s">
        <v>309</v>
      </c>
      <c r="V510" s="147" t="s">
        <v>309</v>
      </c>
      <c r="X510" s="135"/>
      <c r="Y510" s="135"/>
      <c r="AA510" s="135"/>
      <c r="AB510" s="134"/>
      <c r="AC510" s="135"/>
      <c r="AD510" s="135"/>
      <c r="AH510" s="135"/>
      <c r="AI510" s="135"/>
    </row>
    <row r="511" spans="1:35" ht="31.5">
      <c r="A511" s="205">
        <v>507</v>
      </c>
      <c r="B511" s="206" t="s">
        <v>3086</v>
      </c>
      <c r="C511" s="207" t="str">
        <f xml:space="preserve"> _xlfn.CONCAT(小韻資料表[[#This Row],[聲母拼音碼]],小韻資料表[[#This Row],[韻母拼音碼]],小韻資料表[[#This Row],[調號]])</f>
        <v>han5</v>
      </c>
      <c r="D511" s="206" t="s">
        <v>706</v>
      </c>
      <c r="E511" s="208" t="s">
        <v>704</v>
      </c>
      <c r="F511" s="205">
        <v>1</v>
      </c>
      <c r="G511" s="209" t="s">
        <v>3087</v>
      </c>
      <c r="H511" s="205">
        <f xml:space="preserve"> LEN(小韻資料表[[#This Row],[小韻字集]])</f>
        <v>15</v>
      </c>
      <c r="I511" s="205" cm="1">
        <f t="array" ref="I511" xml:space="preserve"> MATCH(TRUE, ISNUMBER( SEARCH( LEFT(小韻資料表[[#This Row],[切語]],1), 切語上字資料表[切語上字]) ), 0)</f>
        <v>37</v>
      </c>
      <c r="J511" s="210" t="str" cm="1">
        <f t="array" ref="J511" xml:space="preserve"> INDEX(切語上字資料表[聲母], 小韻資料表[[#This Row],[上字表識別號]])</f>
        <v>匣</v>
      </c>
      <c r="K511" s="210" t="str" cm="1">
        <f t="array" ref="K511" xml:space="preserve"> INDEX(切語上字資料表[聲母拼音碼], 小韻資料表[[#This Row],[上字表識別號]])</f>
        <v>h</v>
      </c>
      <c r="L511" s="210" t="str" cm="1">
        <f t="array" ref="L511" xml:space="preserve"> INDEX(切語上字資料表[清濁], 小韻資料表[[#This Row],[上字表識別號]])</f>
        <v>全濁</v>
      </c>
      <c r="M511" s="223" t="str" cm="1">
        <f t="array" ref="M511" xml:space="preserve"> INDEX(切語上字資料表[發送收], 小韻資料表[[#This Row],[上字表識別號]])</f>
        <v>送氣</v>
      </c>
      <c r="N511" s="205" cm="1">
        <f t="array" ref="N511" xml:space="preserve"> MATCH(TRUE, ISNUMBER( SEARCH( RIGHT(小韻資料表[[#This Row],[切語]],1), 切語下字資料表[切語下字]) ), 0)</f>
        <v>157</v>
      </c>
      <c r="O511" s="207" t="str" cm="1">
        <f t="array" ref="O511" xml:space="preserve"> INDEX(切語下字資料表[韻母], 小韻資料表[[#This Row],[下字表識別號]])</f>
        <v>寒開1</v>
      </c>
      <c r="P511" s="207" t="str" cm="1">
        <f t="array" ref="P511" xml:space="preserve"> INDEX(切語下字資料表[韻母拼音碼], 小韻資料表[[#This Row],[下字表識別號]])</f>
        <v>an</v>
      </c>
      <c r="Q511" s="210" t="str" cm="1">
        <f t="array" ref="Q511" xml:space="preserve"> INDEX(設定表!$C$19:$C$23, INT( LEFT(小韻資料表[[#This Row],[目次編碼]],1) ))</f>
        <v>平</v>
      </c>
      <c r="R511" s="210">
        <f xml:space="preserve">  INDEX(設定表!$C$8:$C$15, MATCH( (RIGHT(小韻資料表[[#This Row],[清濁]]) &amp; 小韻資料表[[#This Row],[調]]), 設定表!$B$8:$B$15, 0))</f>
        <v>5</v>
      </c>
      <c r="S511" s="205" t="s">
        <v>309</v>
      </c>
      <c r="T511" s="205" t="s">
        <v>309</v>
      </c>
      <c r="U511" s="226" t="s">
        <v>309</v>
      </c>
      <c r="V511" s="146" t="s">
        <v>309</v>
      </c>
      <c r="X511" s="135"/>
      <c r="Y511" s="135"/>
      <c r="AA511" s="135"/>
      <c r="AB511" s="134"/>
      <c r="AC511" s="135"/>
      <c r="AD511" s="135"/>
      <c r="AH511" s="135"/>
      <c r="AI511" s="135"/>
    </row>
    <row r="512" spans="1:35" ht="31.5">
      <c r="A512" s="205">
        <v>508</v>
      </c>
      <c r="B512" s="206" t="s">
        <v>3088</v>
      </c>
      <c r="C512" s="207" t="str">
        <f xml:space="preserve"> _xlfn.CONCAT(小韻資料表[[#This Row],[聲母拼音碼]],小韻資料表[[#This Row],[韻母拼音碼]],小韻資料表[[#This Row],[調號]])</f>
        <v>gan5</v>
      </c>
      <c r="D512" s="206" t="s">
        <v>3089</v>
      </c>
      <c r="E512" s="208" t="s">
        <v>704</v>
      </c>
      <c r="F512" s="205">
        <v>2</v>
      </c>
      <c r="G512" s="209" t="s">
        <v>3090</v>
      </c>
      <c r="H512" s="205">
        <f xml:space="preserve"> LEN(小韻資料表[[#This Row],[小韻字集]])</f>
        <v>5</v>
      </c>
      <c r="I512" s="205" cm="1">
        <f t="array" ref="I512" xml:space="preserve"> MATCH(TRUE, ISNUMBER( SEARCH( LEFT(小韻資料表[[#This Row],[切語]],1), 切語上字資料表[切語上字]) ), 0)</f>
        <v>4</v>
      </c>
      <c r="J512" s="210" t="str" cm="1">
        <f t="array" ref="J512" xml:space="preserve"> INDEX(切語上字資料表[聲母], 小韻資料表[[#This Row],[上字表識別號]])</f>
        <v>疑</v>
      </c>
      <c r="K512" s="210" t="str" cm="1">
        <f t="array" ref="K512" xml:space="preserve"> INDEX(切語上字資料表[聲母拼音碼], 小韻資料表[[#This Row],[上字表識別號]])</f>
        <v>g</v>
      </c>
      <c r="L512" s="210" t="str" cm="1">
        <f t="array" ref="L512" xml:space="preserve"> INDEX(切語上字資料表[清濁], 小韻資料表[[#This Row],[上字表識別號]])</f>
        <v>次濁</v>
      </c>
      <c r="M512" s="223" t="str" cm="1">
        <f t="array" ref="M512" xml:space="preserve"> INDEX(切語上字資料表[發送收], 小韻資料表[[#This Row],[上字表識別號]])</f>
        <v>收聲</v>
      </c>
      <c r="N512" s="205" cm="1">
        <f t="array" ref="N512" xml:space="preserve"> MATCH(TRUE, ISNUMBER( SEARCH( RIGHT(小韻資料表[[#This Row],[切語]],1), 切語下字資料表[切語下字]) ), 0)</f>
        <v>157</v>
      </c>
      <c r="O512" s="207" t="str" cm="1">
        <f t="array" ref="O512" xml:space="preserve"> INDEX(切語下字資料表[韻母], 小韻資料表[[#This Row],[下字表識別號]])</f>
        <v>寒開1</v>
      </c>
      <c r="P512" s="207" t="str" cm="1">
        <f t="array" ref="P512" xml:space="preserve"> INDEX(切語下字資料表[韻母拼音碼], 小韻資料表[[#This Row],[下字表識別號]])</f>
        <v>an</v>
      </c>
      <c r="Q512" s="210" t="str" cm="1">
        <f t="array" ref="Q512" xml:space="preserve"> INDEX(設定表!$C$19:$C$23, INT( LEFT(小韻資料表[[#This Row],[目次編碼]],1) ))</f>
        <v>平</v>
      </c>
      <c r="R512" s="210">
        <f xml:space="preserve">  INDEX(設定表!$C$8:$C$15, MATCH( (RIGHT(小韻資料表[[#This Row],[清濁]]) &amp; 小韻資料表[[#This Row],[調]]), 設定表!$B$8:$B$15, 0))</f>
        <v>5</v>
      </c>
      <c r="S512" s="205" t="s">
        <v>309</v>
      </c>
      <c r="T512" s="205" t="s">
        <v>309</v>
      </c>
      <c r="U512" s="226" t="s">
        <v>309</v>
      </c>
      <c r="V512" s="147" t="s">
        <v>309</v>
      </c>
      <c r="X512" s="135"/>
      <c r="Y512" s="135"/>
      <c r="AA512" s="135"/>
      <c r="AB512" s="134"/>
      <c r="AC512" s="135"/>
      <c r="AD512" s="135"/>
      <c r="AH512" s="135"/>
      <c r="AI512" s="135"/>
    </row>
    <row r="513" spans="1:35" ht="31.5">
      <c r="A513" s="205">
        <v>509</v>
      </c>
      <c r="B513" s="206" t="s">
        <v>3091</v>
      </c>
      <c r="C513" s="207" t="str">
        <f xml:space="preserve"> _xlfn.CONCAT(小韻資料表[[#This Row],[聲母拼音碼]],小韻資料表[[#This Row],[韻母拼音碼]],小韻資料表[[#This Row],[調號]])</f>
        <v>tan1</v>
      </c>
      <c r="D513" s="206" t="s">
        <v>3092</v>
      </c>
      <c r="E513" s="208" t="s">
        <v>704</v>
      </c>
      <c r="F513" s="205">
        <v>3</v>
      </c>
      <c r="G513" s="209" t="s">
        <v>3093</v>
      </c>
      <c r="H513" s="205">
        <f xml:space="preserve"> LEN(小韻資料表[[#This Row],[小韻字集]])</f>
        <v>10</v>
      </c>
      <c r="I513" s="205" cm="1">
        <f t="array" ref="I513" xml:space="preserve"> MATCH(TRUE, ISNUMBER( SEARCH( LEFT(小韻資料表[[#This Row],[切語]],1), 切語上字資料表[切語上字]) ), 0)</f>
        <v>5</v>
      </c>
      <c r="J513" s="210" t="str" cm="1">
        <f t="array" ref="J513" xml:space="preserve"> INDEX(切語上字資料表[聲母], 小韻資料表[[#This Row],[上字表識別號]])</f>
        <v>端</v>
      </c>
      <c r="K513" s="210" t="str" cm="1">
        <f t="array" ref="K513" xml:space="preserve"> INDEX(切語上字資料表[聲母拼音碼], 小韻資料表[[#This Row],[上字表識別號]])</f>
        <v>t</v>
      </c>
      <c r="L513" s="210" t="str" cm="1">
        <f t="array" ref="L513" xml:space="preserve"> INDEX(切語上字資料表[清濁], 小韻資料表[[#This Row],[上字表識別號]])</f>
        <v>全清</v>
      </c>
      <c r="M513" s="223" t="str" cm="1">
        <f t="array" ref="M513" xml:space="preserve"> INDEX(切語上字資料表[發送收], 小韻資料表[[#This Row],[上字表識別號]])</f>
        <v>發聲</v>
      </c>
      <c r="N513" s="205" cm="1">
        <f t="array" ref="N513" xml:space="preserve"> MATCH(TRUE, ISNUMBER( SEARCH( RIGHT(小韻資料表[[#This Row],[切語]],1), 切語下字資料表[切語下字]) ), 0)</f>
        <v>157</v>
      </c>
      <c r="O513" s="207" t="str" cm="1">
        <f t="array" ref="O513" xml:space="preserve"> INDEX(切語下字資料表[韻母], 小韻資料表[[#This Row],[下字表識別號]])</f>
        <v>寒開1</v>
      </c>
      <c r="P513" s="207" t="str" cm="1">
        <f t="array" ref="P513" xml:space="preserve"> INDEX(切語下字資料表[韻母拼音碼], 小韻資料表[[#This Row],[下字表識別號]])</f>
        <v>an</v>
      </c>
      <c r="Q513" s="210" t="str" cm="1">
        <f t="array" ref="Q513" xml:space="preserve"> INDEX(設定表!$C$19:$C$23, INT( LEFT(小韻資料表[[#This Row],[目次編碼]],1) ))</f>
        <v>平</v>
      </c>
      <c r="R513" s="210">
        <f xml:space="preserve">  INDEX(設定表!$C$8:$C$15, MATCH( (RIGHT(小韻資料表[[#This Row],[清濁]]) &amp; 小韻資料表[[#This Row],[調]]), 設定表!$B$8:$B$15, 0))</f>
        <v>1</v>
      </c>
      <c r="S513" s="205" t="s">
        <v>309</v>
      </c>
      <c r="T513" s="205" t="s">
        <v>309</v>
      </c>
      <c r="U513" s="226" t="s">
        <v>309</v>
      </c>
      <c r="V513" s="146" t="s">
        <v>309</v>
      </c>
      <c r="X513" s="135"/>
      <c r="Y513" s="135"/>
      <c r="AA513" s="135"/>
      <c r="AB513" s="134"/>
      <c r="AC513" s="135"/>
      <c r="AD513" s="135"/>
      <c r="AH513" s="135"/>
      <c r="AI513" s="135"/>
    </row>
    <row r="514" spans="1:35" ht="31.5">
      <c r="A514" s="205">
        <v>510</v>
      </c>
      <c r="B514" s="206" t="s">
        <v>3094</v>
      </c>
      <c r="C514" s="207" t="str">
        <f xml:space="preserve"> _xlfn.CONCAT(小韻資料表[[#This Row],[聲母拼音碼]],小韻資料表[[#This Row],[韻母拼音碼]],小韻資料表[[#This Row],[調號]])</f>
        <v>Øan1</v>
      </c>
      <c r="D514" s="206" t="s">
        <v>3095</v>
      </c>
      <c r="E514" s="208" t="s">
        <v>704</v>
      </c>
      <c r="F514" s="205">
        <v>4</v>
      </c>
      <c r="G514" s="209" t="s">
        <v>3096</v>
      </c>
      <c r="H514" s="205">
        <f xml:space="preserve"> LEN(小韻資料表[[#This Row],[小韻字集]])</f>
        <v>5</v>
      </c>
      <c r="I514" s="205" cm="1">
        <f t="array" ref="I514" xml:space="preserve"> MATCH(TRUE, ISNUMBER( SEARCH( LEFT(小韻資料表[[#This Row],[切語]],1), 切語上字資料表[切語上字]) ), 0)</f>
        <v>35</v>
      </c>
      <c r="J514" s="210" t="str" cm="1">
        <f t="array" ref="J514" xml:space="preserve"> INDEX(切語上字資料表[聲母], 小韻資料表[[#This Row],[上字表識別號]])</f>
        <v>影</v>
      </c>
      <c r="K514" s="210" t="str" cm="1">
        <f t="array" ref="K514" xml:space="preserve"> INDEX(切語上字資料表[聲母拼音碼], 小韻資料表[[#This Row],[上字表識別號]])</f>
        <v>Ø</v>
      </c>
      <c r="L514" s="210" t="str" cm="1">
        <f t="array" ref="L514" xml:space="preserve"> INDEX(切語上字資料表[清濁], 小韻資料表[[#This Row],[上字表識別號]])</f>
        <v>全清</v>
      </c>
      <c r="M514" s="223" t="str" cm="1">
        <f t="array" ref="M514" xml:space="preserve"> INDEX(切語上字資料表[發送收], 小韻資料表[[#This Row],[上字表識別號]])</f>
        <v>發聲</v>
      </c>
      <c r="N514" s="205" cm="1">
        <f t="array" ref="N514" xml:space="preserve"> MATCH(TRUE, ISNUMBER( SEARCH( RIGHT(小韻資料表[[#This Row],[切語]],1), 切語下字資料表[切語下字]) ), 0)</f>
        <v>157</v>
      </c>
      <c r="O514" s="207" t="str" cm="1">
        <f t="array" ref="O514" xml:space="preserve"> INDEX(切語下字資料表[韻母], 小韻資料表[[#This Row],[下字表識別號]])</f>
        <v>寒開1</v>
      </c>
      <c r="P514" s="207" t="str" cm="1">
        <f t="array" ref="P514" xml:space="preserve"> INDEX(切語下字資料表[韻母拼音碼], 小韻資料表[[#This Row],[下字表識別號]])</f>
        <v>an</v>
      </c>
      <c r="Q514" s="210" t="str" cm="1">
        <f t="array" ref="Q514" xml:space="preserve"> INDEX(設定表!$C$19:$C$23, INT( LEFT(小韻資料表[[#This Row],[目次編碼]],1) ))</f>
        <v>平</v>
      </c>
      <c r="R514" s="210">
        <f xml:space="preserve">  INDEX(設定表!$C$8:$C$15, MATCH( (RIGHT(小韻資料表[[#This Row],[清濁]]) &amp; 小韻資料表[[#This Row],[調]]), 設定表!$B$8:$B$15, 0))</f>
        <v>1</v>
      </c>
      <c r="S514" s="205" t="s">
        <v>309</v>
      </c>
      <c r="T514" s="205" t="s">
        <v>309</v>
      </c>
      <c r="U514" s="226" t="s">
        <v>3097</v>
      </c>
      <c r="V514" s="147" t="s">
        <v>309</v>
      </c>
      <c r="X514" s="135"/>
      <c r="Y514" s="135"/>
      <c r="AA514" s="135"/>
      <c r="AB514" s="134"/>
      <c r="AC514" s="135"/>
      <c r="AD514" s="135"/>
      <c r="AH514" s="135"/>
      <c r="AI514" s="135"/>
    </row>
    <row r="515" spans="1:35" ht="31.5">
      <c r="A515" s="205">
        <v>511</v>
      </c>
      <c r="B515" s="206" t="s">
        <v>3098</v>
      </c>
      <c r="C515" s="207" t="str">
        <f xml:space="preserve"> _xlfn.CONCAT(小韻資料表[[#This Row],[聲母拼音碼]],小韻資料表[[#This Row],[韻母拼音碼]],小韻資料表[[#This Row],[調號]])</f>
        <v>nan5</v>
      </c>
      <c r="D515" s="206" t="s">
        <v>3099</v>
      </c>
      <c r="E515" s="208" t="s">
        <v>704</v>
      </c>
      <c r="F515" s="205">
        <v>5</v>
      </c>
      <c r="G515" s="209" t="s">
        <v>3100</v>
      </c>
      <c r="H515" s="205">
        <f xml:space="preserve"> LEN(小韻資料表[[#This Row],[小韻字集]])</f>
        <v>7</v>
      </c>
      <c r="I515" s="205" cm="1">
        <f t="array" ref="I515" xml:space="preserve"> MATCH(TRUE, ISNUMBER( SEARCH( LEFT(小韻資料表[[#This Row],[切語]],1), 切語上字資料表[切語上字]) ), 0)</f>
        <v>8</v>
      </c>
      <c r="J515" s="210" t="str" cm="1">
        <f t="array" ref="J515" xml:space="preserve"> INDEX(切語上字資料表[聲母], 小韻資料表[[#This Row],[上字表識別號]])</f>
        <v>泥</v>
      </c>
      <c r="K515" s="210" t="str" cm="1">
        <f t="array" ref="K515" xml:space="preserve"> INDEX(切語上字資料表[聲母拼音碼], 小韻資料表[[#This Row],[上字表識別號]])</f>
        <v>n</v>
      </c>
      <c r="L515" s="210" t="str" cm="1">
        <f t="array" ref="L515" xml:space="preserve"> INDEX(切語上字資料表[清濁], 小韻資料表[[#This Row],[上字表識別號]])</f>
        <v>次濁</v>
      </c>
      <c r="M515" s="223" t="str" cm="1">
        <f t="array" ref="M515" xml:space="preserve"> INDEX(切語上字資料表[發送收], 小韻資料表[[#This Row],[上字表識別號]])</f>
        <v>收聲</v>
      </c>
      <c r="N515" s="205" cm="1">
        <f t="array" ref="N515" xml:space="preserve"> MATCH(TRUE, ISNUMBER( SEARCH( RIGHT(小韻資料表[[#This Row],[切語]],1), 切語下字資料表[切語下字]) ), 0)</f>
        <v>157</v>
      </c>
      <c r="O515" s="207" t="str" cm="1">
        <f t="array" ref="O515" xml:space="preserve"> INDEX(切語下字資料表[韻母], 小韻資料表[[#This Row],[下字表識別號]])</f>
        <v>寒開1</v>
      </c>
      <c r="P515" s="207" t="str" cm="1">
        <f t="array" ref="P515" xml:space="preserve"> INDEX(切語下字資料表[韻母拼音碼], 小韻資料表[[#This Row],[下字表識別號]])</f>
        <v>an</v>
      </c>
      <c r="Q515" s="210" t="str" cm="1">
        <f t="array" ref="Q515" xml:space="preserve"> INDEX(設定表!$C$19:$C$23, INT( LEFT(小韻資料表[[#This Row],[目次編碼]],1) ))</f>
        <v>平</v>
      </c>
      <c r="R515" s="210">
        <f xml:space="preserve">  INDEX(設定表!$C$8:$C$15, MATCH( (RIGHT(小韻資料表[[#This Row],[清濁]]) &amp; 小韻資料表[[#This Row],[調]]), 設定表!$B$8:$B$15, 0))</f>
        <v>5</v>
      </c>
      <c r="S515" s="205" t="s">
        <v>309</v>
      </c>
      <c r="T515" s="205" t="s">
        <v>309</v>
      </c>
      <c r="U515" s="226" t="s">
        <v>3101</v>
      </c>
      <c r="V515" s="146" t="s">
        <v>309</v>
      </c>
      <c r="X515" s="135"/>
      <c r="Y515" s="135"/>
      <c r="AA515" s="135"/>
      <c r="AB515" s="134"/>
      <c r="AC515" s="135"/>
      <c r="AD515" s="135"/>
      <c r="AH515" s="135"/>
      <c r="AI515" s="135"/>
    </row>
    <row r="516" spans="1:35" ht="31.5">
      <c r="A516" s="205">
        <v>512</v>
      </c>
      <c r="B516" s="206" t="s">
        <v>3102</v>
      </c>
      <c r="C516" s="207" t="str">
        <f xml:space="preserve"> _xlfn.CONCAT(小韻資料表[[#This Row],[聲母拼音碼]],小韻資料表[[#This Row],[韻母拼音碼]],小韻資料表[[#This Row],[調號]])</f>
        <v>chan1</v>
      </c>
      <c r="D516" s="206" t="s">
        <v>3103</v>
      </c>
      <c r="E516" s="208" t="s">
        <v>704</v>
      </c>
      <c r="F516" s="205">
        <v>6</v>
      </c>
      <c r="G516" s="209" t="s">
        <v>3104</v>
      </c>
      <c r="H516" s="205">
        <f xml:space="preserve"> LEN(小韻資料表[[#This Row],[小韻字集]])</f>
        <v>3</v>
      </c>
      <c r="I516" s="205" cm="1">
        <f t="array" ref="I516" xml:space="preserve"> MATCH(TRUE, ISNUMBER( SEARCH( LEFT(小韻資料表[[#This Row],[切語]],1), 切語上字資料表[切語上字]) ), 0)</f>
        <v>22</v>
      </c>
      <c r="J516" s="210" t="str" cm="1">
        <f t="array" ref="J516" xml:space="preserve"> INDEX(切語上字資料表[聲母], 小韻資料表[[#This Row],[上字表識別號]])</f>
        <v>清</v>
      </c>
      <c r="K516" s="210" t="str" cm="1">
        <f t="array" ref="K516" xml:space="preserve"> INDEX(切語上字資料表[聲母拼音碼], 小韻資料表[[#This Row],[上字表識別號]])</f>
        <v>ch</v>
      </c>
      <c r="L516" s="210" t="str" cm="1">
        <f t="array" ref="L516" xml:space="preserve"> INDEX(切語上字資料表[清濁], 小韻資料表[[#This Row],[上字表識別號]])</f>
        <v>次清</v>
      </c>
      <c r="M516" s="223" t="str" cm="1">
        <f t="array" ref="M516" xml:space="preserve"> INDEX(切語上字資料表[發送收], 小韻資料表[[#This Row],[上字表識別號]])</f>
        <v>送氣</v>
      </c>
      <c r="N516" s="205" cm="1">
        <f t="array" ref="N516" xml:space="preserve"> MATCH(TRUE, ISNUMBER( SEARCH( RIGHT(小韻資料表[[#This Row],[切語]],1), 切語下字資料表[切語下字]) ), 0)</f>
        <v>157</v>
      </c>
      <c r="O516" s="207" t="str" cm="1">
        <f t="array" ref="O516" xml:space="preserve"> INDEX(切語下字資料表[韻母], 小韻資料表[[#This Row],[下字表識別號]])</f>
        <v>寒開1</v>
      </c>
      <c r="P516" s="207" t="str" cm="1">
        <f t="array" ref="P516" xml:space="preserve"> INDEX(切語下字資料表[韻母拼音碼], 小韻資料表[[#This Row],[下字表識別號]])</f>
        <v>an</v>
      </c>
      <c r="Q516" s="210" t="str" cm="1">
        <f t="array" ref="Q516" xml:space="preserve"> INDEX(設定表!$C$19:$C$23, INT( LEFT(小韻資料表[[#This Row],[目次編碼]],1) ))</f>
        <v>平</v>
      </c>
      <c r="R516" s="210">
        <f xml:space="preserve">  INDEX(設定表!$C$8:$C$15, MATCH( (RIGHT(小韻資料表[[#This Row],[清濁]]) &amp; 小韻資料表[[#This Row],[調]]), 設定表!$B$8:$B$15, 0))</f>
        <v>1</v>
      </c>
      <c r="S516" s="205" t="s">
        <v>309</v>
      </c>
      <c r="T516" s="205" t="s">
        <v>309</v>
      </c>
      <c r="U516" s="226" t="s">
        <v>3105</v>
      </c>
      <c r="V516" s="147" t="s">
        <v>309</v>
      </c>
      <c r="X516" s="135"/>
      <c r="Y516" s="135"/>
      <c r="AA516" s="135"/>
      <c r="AB516" s="134"/>
      <c r="AC516" s="135"/>
      <c r="AD516" s="135"/>
      <c r="AH516" s="135"/>
      <c r="AI516" s="135"/>
    </row>
    <row r="517" spans="1:35" ht="31.5">
      <c r="A517" s="205">
        <v>513</v>
      </c>
      <c r="B517" s="206" t="s">
        <v>3106</v>
      </c>
      <c r="C517" s="207" t="str">
        <f xml:space="preserve"> _xlfn.CONCAT(小韻資料表[[#This Row],[聲母拼音碼]],小韻資料表[[#This Row],[韻母拼音碼]],小韻資料表[[#This Row],[調號]])</f>
        <v>than1</v>
      </c>
      <c r="D517" s="206" t="s">
        <v>3107</v>
      </c>
      <c r="E517" s="208" t="s">
        <v>704</v>
      </c>
      <c r="F517" s="205">
        <v>7</v>
      </c>
      <c r="G517" s="209" t="s">
        <v>3108</v>
      </c>
      <c r="H517" s="205">
        <f xml:space="preserve"> LEN(小韻資料表[[#This Row],[小韻字集]])</f>
        <v>11</v>
      </c>
      <c r="I517" s="205" cm="1">
        <f t="array" ref="I517" xml:space="preserve"> MATCH(TRUE, ISNUMBER( SEARCH( LEFT(小韻資料表[[#This Row],[切語]],1), 切語上字資料表[切語上字]) ), 0)</f>
        <v>6</v>
      </c>
      <c r="J517" s="210" t="str" cm="1">
        <f t="array" ref="J517" xml:space="preserve"> INDEX(切語上字資料表[聲母], 小韻資料表[[#This Row],[上字表識別號]])</f>
        <v>透</v>
      </c>
      <c r="K517" s="210" t="str" cm="1">
        <f t="array" ref="K517" xml:space="preserve"> INDEX(切語上字資料表[聲母拼音碼], 小韻資料表[[#This Row],[上字表識別號]])</f>
        <v>th</v>
      </c>
      <c r="L517" s="210" t="str" cm="1">
        <f t="array" ref="L517" xml:space="preserve"> INDEX(切語上字資料表[清濁], 小韻資料表[[#This Row],[上字表識別號]])</f>
        <v>次清</v>
      </c>
      <c r="M517" s="223" t="str" cm="1">
        <f t="array" ref="M517" xml:space="preserve"> INDEX(切語上字資料表[發送收], 小韻資料表[[#This Row],[上字表識別號]])</f>
        <v>送氣</v>
      </c>
      <c r="N517" s="205" cm="1">
        <f t="array" ref="N517" xml:space="preserve"> MATCH(TRUE, ISNUMBER( SEARCH( RIGHT(小韻資料表[[#This Row],[切語]],1), 切語下字資料表[切語下字]) ), 0)</f>
        <v>157</v>
      </c>
      <c r="O517" s="207" t="str" cm="1">
        <f t="array" ref="O517" xml:space="preserve"> INDEX(切語下字資料表[韻母], 小韻資料表[[#This Row],[下字表識別號]])</f>
        <v>寒開1</v>
      </c>
      <c r="P517" s="207" t="str" cm="1">
        <f t="array" ref="P517" xml:space="preserve"> INDEX(切語下字資料表[韻母拼音碼], 小韻資料表[[#This Row],[下字表識別號]])</f>
        <v>an</v>
      </c>
      <c r="Q517" s="210" t="str" cm="1">
        <f t="array" ref="Q517" xml:space="preserve"> INDEX(設定表!$C$19:$C$23, INT( LEFT(小韻資料表[[#This Row],[目次編碼]],1) ))</f>
        <v>平</v>
      </c>
      <c r="R517" s="210">
        <f xml:space="preserve">  INDEX(設定表!$C$8:$C$15, MATCH( (RIGHT(小韻資料表[[#This Row],[清濁]]) &amp; 小韻資料表[[#This Row],[調]]), 設定表!$B$8:$B$15, 0))</f>
        <v>1</v>
      </c>
      <c r="S517" s="205" t="s">
        <v>309</v>
      </c>
      <c r="T517" s="205" t="s">
        <v>309</v>
      </c>
      <c r="U517" s="226" t="s">
        <v>3109</v>
      </c>
      <c r="V517" s="146" t="s">
        <v>309</v>
      </c>
      <c r="X517" s="135"/>
      <c r="Y517" s="135"/>
      <c r="AA517" s="135"/>
      <c r="AB517" s="134"/>
      <c r="AC517" s="135"/>
      <c r="AD517" s="135"/>
      <c r="AH517" s="135"/>
      <c r="AI517" s="135"/>
    </row>
    <row r="518" spans="1:35" ht="31.5">
      <c r="A518" s="205">
        <v>514</v>
      </c>
      <c r="B518" s="206" t="s">
        <v>3110</v>
      </c>
      <c r="C518" s="207" t="str">
        <f xml:space="preserve"> _xlfn.CONCAT(小韻資料表[[#This Row],[聲母拼音碼]],小韻資料表[[#This Row],[韻母拼音碼]],小韻資料表[[#This Row],[調號]])</f>
        <v>san1</v>
      </c>
      <c r="D518" s="206" t="s">
        <v>3111</v>
      </c>
      <c r="E518" s="208" t="s">
        <v>704</v>
      </c>
      <c r="F518" s="205">
        <v>8</v>
      </c>
      <c r="G518" s="209" t="s">
        <v>3112</v>
      </c>
      <c r="H518" s="205">
        <f xml:space="preserve"> LEN(小韻資料表[[#This Row],[小韻字集]])</f>
        <v>6</v>
      </c>
      <c r="I518" s="205" cm="1">
        <f t="array" ref="I518" xml:space="preserve"> MATCH(TRUE, ISNUMBER( SEARCH( LEFT(小韻資料表[[#This Row],[切語]],1), 切語上字資料表[切語上字]) ), 0)</f>
        <v>24</v>
      </c>
      <c r="J518" s="210" t="str" cm="1">
        <f t="array" ref="J518" xml:space="preserve"> INDEX(切語上字資料表[聲母], 小韻資料表[[#This Row],[上字表識別號]])</f>
        <v>心</v>
      </c>
      <c r="K518" s="210" t="str" cm="1">
        <f t="array" ref="K518" xml:space="preserve"> INDEX(切語上字資料表[聲母拼音碼], 小韻資料表[[#This Row],[上字表識別號]])</f>
        <v>s</v>
      </c>
      <c r="L518" s="210" t="str" cm="1">
        <f t="array" ref="L518" xml:space="preserve"> INDEX(切語上字資料表[清濁], 小韻資料表[[#This Row],[上字表識別號]])</f>
        <v>全清</v>
      </c>
      <c r="M518" s="223" t="str" cm="1">
        <f t="array" ref="M518" xml:space="preserve"> INDEX(切語上字資料表[發送收], 小韻資料表[[#This Row],[上字表識別號]])</f>
        <v>送氣</v>
      </c>
      <c r="N518" s="205" cm="1">
        <f t="array" ref="N518" xml:space="preserve"> MATCH(TRUE, ISNUMBER( SEARCH( RIGHT(小韻資料表[[#This Row],[切語]],1), 切語下字資料表[切語下字]) ), 0)</f>
        <v>157</v>
      </c>
      <c r="O518" s="207" t="str" cm="1">
        <f t="array" ref="O518" xml:space="preserve"> INDEX(切語下字資料表[韻母], 小韻資料表[[#This Row],[下字表識別號]])</f>
        <v>寒開1</v>
      </c>
      <c r="P518" s="207" t="str" cm="1">
        <f t="array" ref="P518" xml:space="preserve"> INDEX(切語下字資料表[韻母拼音碼], 小韻資料表[[#This Row],[下字表識別號]])</f>
        <v>an</v>
      </c>
      <c r="Q518" s="210" t="str" cm="1">
        <f t="array" ref="Q518" xml:space="preserve"> INDEX(設定表!$C$19:$C$23, INT( LEFT(小韻資料表[[#This Row],[目次編碼]],1) ))</f>
        <v>平</v>
      </c>
      <c r="R518" s="210">
        <f xml:space="preserve">  INDEX(設定表!$C$8:$C$15, MATCH( (RIGHT(小韻資料表[[#This Row],[清濁]]) &amp; 小韻資料表[[#This Row],[調]]), 設定表!$B$8:$B$15, 0))</f>
        <v>1</v>
      </c>
      <c r="S518" s="205" t="s">
        <v>309</v>
      </c>
      <c r="T518" s="205" t="s">
        <v>309</v>
      </c>
      <c r="U518" s="226" t="s">
        <v>3113</v>
      </c>
      <c r="V518" s="147" t="s">
        <v>309</v>
      </c>
      <c r="X518" s="135"/>
      <c r="Y518" s="135"/>
      <c r="AA518" s="135"/>
      <c r="AB518" s="134"/>
      <c r="AC518" s="135"/>
      <c r="AD518" s="135"/>
      <c r="AH518" s="135"/>
      <c r="AI518" s="135"/>
    </row>
    <row r="519" spans="1:35" ht="31.5">
      <c r="A519" s="205">
        <v>515</v>
      </c>
      <c r="B519" s="206" t="s">
        <v>3114</v>
      </c>
      <c r="C519" s="207" t="str">
        <f xml:space="preserve"> _xlfn.CONCAT(小韻資料表[[#This Row],[聲母拼音碼]],小韻資料表[[#This Row],[韻母拼音碼]],小韻資料表[[#This Row],[調號]])</f>
        <v>tan5</v>
      </c>
      <c r="D519" s="206" t="s">
        <v>3115</v>
      </c>
      <c r="E519" s="208" t="s">
        <v>704</v>
      </c>
      <c r="F519" s="205">
        <v>9</v>
      </c>
      <c r="G519" s="209" t="s">
        <v>3116</v>
      </c>
      <c r="H519" s="205">
        <f xml:space="preserve"> LEN(小韻資料表[[#This Row],[小韻字集]])</f>
        <v>15</v>
      </c>
      <c r="I519" s="205" cm="1">
        <f t="array" ref="I519" xml:space="preserve"> MATCH(TRUE, ISNUMBER( SEARCH( LEFT(小韻資料表[[#This Row],[切語]],1), 切語上字資料表[切語上字]) ), 0)</f>
        <v>7</v>
      </c>
      <c r="J519" s="210" t="str" cm="1">
        <f t="array" ref="J519" xml:space="preserve"> INDEX(切語上字資料表[聲母], 小韻資料表[[#This Row],[上字表識別號]])</f>
        <v>定</v>
      </c>
      <c r="K519" s="210" t="str" cm="1">
        <f t="array" ref="K519" xml:space="preserve"> INDEX(切語上字資料表[聲母拼音碼], 小韻資料表[[#This Row],[上字表識別號]])</f>
        <v>t</v>
      </c>
      <c r="L519" s="210" t="str" cm="1">
        <f t="array" ref="L519" xml:space="preserve"> INDEX(切語上字資料表[清濁], 小韻資料表[[#This Row],[上字表識別號]])</f>
        <v>全濁</v>
      </c>
      <c r="M519" s="223" cm="1">
        <f t="array" ref="M519" xml:space="preserve"> INDEX(切語上字資料表[發送收], 小韻資料表[[#This Row],[上字表識別號]])</f>
        <v>0</v>
      </c>
      <c r="N519" s="205" cm="1">
        <f t="array" ref="N519" xml:space="preserve"> MATCH(TRUE, ISNUMBER( SEARCH( RIGHT(小韻資料表[[#This Row],[切語]],1), 切語下字資料表[切語下字]) ), 0)</f>
        <v>157</v>
      </c>
      <c r="O519" s="207" t="str" cm="1">
        <f t="array" ref="O519" xml:space="preserve"> INDEX(切語下字資料表[韻母], 小韻資料表[[#This Row],[下字表識別號]])</f>
        <v>寒開1</v>
      </c>
      <c r="P519" s="207" t="str" cm="1">
        <f t="array" ref="P519" xml:space="preserve"> INDEX(切語下字資料表[韻母拼音碼], 小韻資料表[[#This Row],[下字表識別號]])</f>
        <v>an</v>
      </c>
      <c r="Q519" s="210" t="str" cm="1">
        <f t="array" ref="Q519" xml:space="preserve"> INDEX(設定表!$C$19:$C$23, INT( LEFT(小韻資料表[[#This Row],[目次編碼]],1) ))</f>
        <v>平</v>
      </c>
      <c r="R519" s="210">
        <f xml:space="preserve">  INDEX(設定表!$C$8:$C$15, MATCH( (RIGHT(小韻資料表[[#This Row],[清濁]]) &amp; 小韻資料表[[#This Row],[調]]), 設定表!$B$8:$B$15, 0))</f>
        <v>5</v>
      </c>
      <c r="S519" s="205" t="s">
        <v>309</v>
      </c>
      <c r="T519" s="205" t="s">
        <v>309</v>
      </c>
      <c r="U519" s="226" t="s">
        <v>309</v>
      </c>
      <c r="V519" s="146" t="s">
        <v>309</v>
      </c>
      <c r="X519" s="135"/>
      <c r="Y519" s="135"/>
      <c r="AA519" s="135"/>
      <c r="AB519" s="134"/>
      <c r="AC519" s="135"/>
      <c r="AD519" s="135"/>
      <c r="AH519" s="135"/>
      <c r="AI519" s="135"/>
    </row>
    <row r="520" spans="1:35" ht="31.5">
      <c r="A520" s="205">
        <v>516</v>
      </c>
      <c r="B520" s="206" t="s">
        <v>3117</v>
      </c>
      <c r="C520" s="207" t="str">
        <f xml:space="preserve"> _xlfn.CONCAT(小韻資料表[[#This Row],[聲母拼音碼]],小韻資料表[[#This Row],[韻母拼音碼]],小韻資料表[[#This Row],[調號]])</f>
        <v>can5</v>
      </c>
      <c r="D520" s="206" t="s">
        <v>3118</v>
      </c>
      <c r="E520" s="208" t="s">
        <v>704</v>
      </c>
      <c r="F520" s="205">
        <v>10</v>
      </c>
      <c r="G520" s="209" t="s">
        <v>3119</v>
      </c>
      <c r="H520" s="205">
        <f xml:space="preserve"> LEN(小韻資料表[[#This Row],[小韻字集]])</f>
        <v>9</v>
      </c>
      <c r="I520" s="205" cm="1">
        <f t="array" ref="I520" xml:space="preserve"> MATCH(TRUE, ISNUMBER( SEARCH( LEFT(小韻資料表[[#This Row],[切語]],1), 切語上字資料表[切語上字]) ), 0)</f>
        <v>23</v>
      </c>
      <c r="J520" s="210" t="str" cm="1">
        <f t="array" ref="J520" xml:space="preserve"> INDEX(切語上字資料表[聲母], 小韻資料表[[#This Row],[上字表識別號]])</f>
        <v>從</v>
      </c>
      <c r="K520" s="210" t="str" cm="1">
        <f t="array" ref="K520" xml:space="preserve"> INDEX(切語上字資料表[聲母拼音碼], 小韻資料表[[#This Row],[上字表識別號]])</f>
        <v>c</v>
      </c>
      <c r="L520" s="210" t="str" cm="1">
        <f t="array" ref="L520" xml:space="preserve"> INDEX(切語上字資料表[清濁], 小韻資料表[[#This Row],[上字表識別號]])</f>
        <v>全濁</v>
      </c>
      <c r="M520" s="223" cm="1">
        <f t="array" ref="M520" xml:space="preserve"> INDEX(切語上字資料表[發送收], 小韻資料表[[#This Row],[上字表識別號]])</f>
        <v>0</v>
      </c>
      <c r="N520" s="205" cm="1">
        <f t="array" ref="N520" xml:space="preserve"> MATCH(TRUE, ISNUMBER( SEARCH( RIGHT(小韻資料表[[#This Row],[切語]],1), 切語下字資料表[切語下字]) ), 0)</f>
        <v>157</v>
      </c>
      <c r="O520" s="207" t="str" cm="1">
        <f t="array" ref="O520" xml:space="preserve"> INDEX(切語下字資料表[韻母], 小韻資料表[[#This Row],[下字表識別號]])</f>
        <v>寒開1</v>
      </c>
      <c r="P520" s="207" t="str" cm="1">
        <f t="array" ref="P520" xml:space="preserve"> INDEX(切語下字資料表[韻母拼音碼], 小韻資料表[[#This Row],[下字表識別號]])</f>
        <v>an</v>
      </c>
      <c r="Q520" s="210" t="str" cm="1">
        <f t="array" ref="Q520" xml:space="preserve"> INDEX(設定表!$C$19:$C$23, INT( LEFT(小韻資料表[[#This Row],[目次編碼]],1) ))</f>
        <v>平</v>
      </c>
      <c r="R520" s="210">
        <f xml:space="preserve">  INDEX(設定表!$C$8:$C$15, MATCH( (RIGHT(小韻資料表[[#This Row],[清濁]]) &amp; 小韻資料表[[#This Row],[調]]), 設定表!$B$8:$B$15, 0))</f>
        <v>5</v>
      </c>
      <c r="S520" s="205" t="s">
        <v>309</v>
      </c>
      <c r="T520" s="205" t="s">
        <v>309</v>
      </c>
      <c r="U520" s="226" t="s">
        <v>3120</v>
      </c>
      <c r="V520" s="147" t="s">
        <v>309</v>
      </c>
      <c r="X520" s="135"/>
      <c r="Y520" s="135"/>
      <c r="AA520" s="135"/>
      <c r="AB520" s="134"/>
      <c r="AC520" s="135"/>
      <c r="AD520" s="135"/>
      <c r="AH520" s="135"/>
      <c r="AI520" s="135"/>
    </row>
    <row r="521" spans="1:35" ht="31.5">
      <c r="A521" s="205">
        <v>517</v>
      </c>
      <c r="B521" s="206" t="s">
        <v>3121</v>
      </c>
      <c r="C521" s="207" t="str">
        <f xml:space="preserve"> _xlfn.CONCAT(小韻資料表[[#This Row],[聲母拼音碼]],小韻資料表[[#This Row],[韻母拼音碼]],小韻資料表[[#This Row],[調號]])</f>
        <v>kan1</v>
      </c>
      <c r="D521" s="206" t="s">
        <v>3122</v>
      </c>
      <c r="E521" s="208" t="s">
        <v>704</v>
      </c>
      <c r="F521" s="205">
        <v>11</v>
      </c>
      <c r="G521" s="209" t="s">
        <v>3123</v>
      </c>
      <c r="H521" s="205">
        <f xml:space="preserve"> LEN(小韻資料表[[#This Row],[小韻字集]])</f>
        <v>19</v>
      </c>
      <c r="I521" s="205" cm="1">
        <f t="array" ref="I521" xml:space="preserve"> MATCH(TRUE, ISNUMBER( SEARCH( LEFT(小韻資料表[[#This Row],[切語]],1), 切語上字資料表[切語上字]) ), 0)</f>
        <v>1</v>
      </c>
      <c r="J521" s="210" t="str" cm="1">
        <f t="array" ref="J521" xml:space="preserve"> INDEX(切語上字資料表[聲母], 小韻資料表[[#This Row],[上字表識別號]])</f>
        <v>見</v>
      </c>
      <c r="K521" s="210" t="str" cm="1">
        <f t="array" ref="K521" xml:space="preserve"> INDEX(切語上字資料表[聲母拼音碼], 小韻資料表[[#This Row],[上字表識別號]])</f>
        <v>k</v>
      </c>
      <c r="L521" s="210" t="str" cm="1">
        <f t="array" ref="L521" xml:space="preserve"> INDEX(切語上字資料表[清濁], 小韻資料表[[#This Row],[上字表識別號]])</f>
        <v>全清</v>
      </c>
      <c r="M521" s="223" t="str" cm="1">
        <f t="array" ref="M521" xml:space="preserve"> INDEX(切語上字資料表[發送收], 小韻資料表[[#This Row],[上字表識別號]])</f>
        <v>發聲</v>
      </c>
      <c r="N521" s="205" cm="1">
        <f t="array" ref="N521" xml:space="preserve"> MATCH(TRUE, ISNUMBER( SEARCH( RIGHT(小韻資料表[[#This Row],[切語]],1), 切語下字資料表[切語下字]) ), 0)</f>
        <v>157</v>
      </c>
      <c r="O521" s="207" t="str" cm="1">
        <f t="array" ref="O521" xml:space="preserve"> INDEX(切語下字資料表[韻母], 小韻資料表[[#This Row],[下字表識別號]])</f>
        <v>寒開1</v>
      </c>
      <c r="P521" s="207" t="str" cm="1">
        <f t="array" ref="P521" xml:space="preserve"> INDEX(切語下字資料表[韻母拼音碼], 小韻資料表[[#This Row],[下字表識別號]])</f>
        <v>an</v>
      </c>
      <c r="Q521" s="210" t="str" cm="1">
        <f t="array" ref="Q521" xml:space="preserve"> INDEX(設定表!$C$19:$C$23, INT( LEFT(小韻資料表[[#This Row],[目次編碼]],1) ))</f>
        <v>平</v>
      </c>
      <c r="R521" s="210">
        <f xml:space="preserve">  INDEX(設定表!$C$8:$C$15, MATCH( (RIGHT(小韻資料表[[#This Row],[清濁]]) &amp; 小韻資料表[[#This Row],[調]]), 設定表!$B$8:$B$15, 0))</f>
        <v>1</v>
      </c>
      <c r="S521" s="205" t="s">
        <v>309</v>
      </c>
      <c r="T521" s="205" t="s">
        <v>309</v>
      </c>
      <c r="U521" s="226" t="s">
        <v>309</v>
      </c>
      <c r="V521" s="146" t="s">
        <v>309</v>
      </c>
      <c r="X521" s="135"/>
      <c r="Y521" s="135"/>
      <c r="AA521" s="135"/>
      <c r="AB521" s="134"/>
      <c r="AC521" s="135"/>
      <c r="AD521" s="135"/>
      <c r="AH521" s="135"/>
      <c r="AI521" s="135"/>
    </row>
    <row r="522" spans="1:35" ht="31.5">
      <c r="A522" s="205">
        <v>518</v>
      </c>
      <c r="B522" s="206" t="s">
        <v>3124</v>
      </c>
      <c r="C522" s="207" t="str">
        <f xml:space="preserve"> _xlfn.CONCAT(小韻資料表[[#This Row],[聲母拼音碼]],小韻資料表[[#This Row],[韻母拼音碼]],小韻資料表[[#This Row],[調號]])</f>
        <v>lan5</v>
      </c>
      <c r="D522" s="206" t="s">
        <v>3125</v>
      </c>
      <c r="E522" s="208" t="s">
        <v>704</v>
      </c>
      <c r="F522" s="205">
        <v>12</v>
      </c>
      <c r="G522" s="209" t="s">
        <v>3126</v>
      </c>
      <c r="H522" s="205">
        <f xml:space="preserve"> LEN(小韻資料表[[#This Row],[小韻字集]])</f>
        <v>13</v>
      </c>
      <c r="I522" s="205" cm="1">
        <f t="array" ref="I522" xml:space="preserve"> MATCH(TRUE, ISNUMBER( SEARCH( LEFT(小韻資料表[[#This Row],[切語]],1), 切語上字資料表[切語上字]) ), 0)</f>
        <v>40</v>
      </c>
      <c r="J522" s="210" t="str" cm="1">
        <f t="array" ref="J522" xml:space="preserve"> INDEX(切語上字資料表[聲母], 小韻資料表[[#This Row],[上字表識別號]])</f>
        <v>來</v>
      </c>
      <c r="K522" s="210" t="str" cm="1">
        <f t="array" ref="K522" xml:space="preserve"> INDEX(切語上字資料表[聲母拼音碼], 小韻資料表[[#This Row],[上字表識別號]])</f>
        <v>l</v>
      </c>
      <c r="L522" s="210" t="str" cm="1">
        <f t="array" ref="L522" xml:space="preserve"> INDEX(切語上字資料表[清濁], 小韻資料表[[#This Row],[上字表識別號]])</f>
        <v>次濁</v>
      </c>
      <c r="M522" s="223" t="str" cm="1">
        <f t="array" ref="M522" xml:space="preserve"> INDEX(切語上字資料表[發送收], 小韻資料表[[#This Row],[上字表識別號]])</f>
        <v>收聲</v>
      </c>
      <c r="N522" s="205" cm="1">
        <f t="array" ref="N522" xml:space="preserve"> MATCH(TRUE, ISNUMBER( SEARCH( RIGHT(小韻資料表[[#This Row],[切語]],1), 切語下字資料表[切語下字]) ), 0)</f>
        <v>157</v>
      </c>
      <c r="O522" s="207" t="str" cm="1">
        <f t="array" ref="O522" xml:space="preserve"> INDEX(切語下字資料表[韻母], 小韻資料表[[#This Row],[下字表識別號]])</f>
        <v>寒開1</v>
      </c>
      <c r="P522" s="207" t="str" cm="1">
        <f t="array" ref="P522" xml:space="preserve"> INDEX(切語下字資料表[韻母拼音碼], 小韻資料表[[#This Row],[下字表識別號]])</f>
        <v>an</v>
      </c>
      <c r="Q522" s="210" t="str" cm="1">
        <f t="array" ref="Q522" xml:space="preserve"> INDEX(設定表!$C$19:$C$23, INT( LEFT(小韻資料表[[#This Row],[目次編碼]],1) ))</f>
        <v>平</v>
      </c>
      <c r="R522" s="210">
        <f xml:space="preserve">  INDEX(設定表!$C$8:$C$15, MATCH( (RIGHT(小韻資料表[[#This Row],[清濁]]) &amp; 小韻資料表[[#This Row],[調]]), 設定表!$B$8:$B$15, 0))</f>
        <v>5</v>
      </c>
      <c r="S522" s="205" t="s">
        <v>309</v>
      </c>
      <c r="T522" s="205" t="s">
        <v>309</v>
      </c>
      <c r="U522" s="226" t="s">
        <v>3127</v>
      </c>
      <c r="V522" s="147" t="s">
        <v>309</v>
      </c>
      <c r="X522" s="135"/>
      <c r="Y522" s="135"/>
      <c r="AA522" s="135"/>
      <c r="AB522" s="134"/>
      <c r="AC522" s="135"/>
      <c r="AD522" s="135"/>
      <c r="AH522" s="135"/>
      <c r="AI522" s="135"/>
    </row>
    <row r="523" spans="1:35" ht="31.5">
      <c r="A523" s="205">
        <v>519</v>
      </c>
      <c r="B523" s="206" t="s">
        <v>3128</v>
      </c>
      <c r="C523" s="207" t="str">
        <f xml:space="preserve"> _xlfn.CONCAT(小韻資料表[[#This Row],[聲母拼音碼]],小韻資料表[[#This Row],[韻母拼音碼]],小韻資料表[[#This Row],[調號]])</f>
        <v>khan1</v>
      </c>
      <c r="D523" s="206" t="s">
        <v>3129</v>
      </c>
      <c r="E523" s="208" t="s">
        <v>704</v>
      </c>
      <c r="F523" s="205">
        <v>13</v>
      </c>
      <c r="G523" s="209" t="s">
        <v>3130</v>
      </c>
      <c r="H523" s="205">
        <f xml:space="preserve"> LEN(小韻資料表[[#This Row],[小韻字集]])</f>
        <v>7</v>
      </c>
      <c r="I523" s="205" cm="1">
        <f t="array" ref="I523" xml:space="preserve"> MATCH(TRUE, ISNUMBER( SEARCH( LEFT(小韻資料表[[#This Row],[切語]],1), 切語上字資料表[切語上字]) ), 0)</f>
        <v>2</v>
      </c>
      <c r="J523" s="210" t="str" cm="1">
        <f t="array" ref="J523" xml:space="preserve"> INDEX(切語上字資料表[聲母], 小韻資料表[[#This Row],[上字表識別號]])</f>
        <v>溪</v>
      </c>
      <c r="K523" s="210" t="str" cm="1">
        <f t="array" ref="K523" xml:space="preserve"> INDEX(切語上字資料表[聲母拼音碼], 小韻資料表[[#This Row],[上字表識別號]])</f>
        <v>kh</v>
      </c>
      <c r="L523" s="210" t="str" cm="1">
        <f t="array" ref="L523" xml:space="preserve"> INDEX(切語上字資料表[清濁], 小韻資料表[[#This Row],[上字表識別號]])</f>
        <v>次清</v>
      </c>
      <c r="M523" s="223" t="str" cm="1">
        <f t="array" ref="M523" xml:space="preserve"> INDEX(切語上字資料表[發送收], 小韻資料表[[#This Row],[上字表識別號]])</f>
        <v>送氣</v>
      </c>
      <c r="N523" s="205" cm="1">
        <f t="array" ref="N523" xml:space="preserve"> MATCH(TRUE, ISNUMBER( SEARCH( RIGHT(小韻資料表[[#This Row],[切語]],1), 切語下字資料表[切語下字]) ), 0)</f>
        <v>157</v>
      </c>
      <c r="O523" s="207" t="str" cm="1">
        <f t="array" ref="O523" xml:space="preserve"> INDEX(切語下字資料表[韻母], 小韻資料表[[#This Row],[下字表識別號]])</f>
        <v>寒開1</v>
      </c>
      <c r="P523" s="207" t="str" cm="1">
        <f t="array" ref="P523" xml:space="preserve"> INDEX(切語下字資料表[韻母拼音碼], 小韻資料表[[#This Row],[下字表識別號]])</f>
        <v>an</v>
      </c>
      <c r="Q523" s="210" t="str" cm="1">
        <f t="array" ref="Q523" xml:space="preserve"> INDEX(設定表!$C$19:$C$23, INT( LEFT(小韻資料表[[#This Row],[目次編碼]],1) ))</f>
        <v>平</v>
      </c>
      <c r="R523" s="210">
        <f xml:space="preserve">  INDEX(設定表!$C$8:$C$15, MATCH( (RIGHT(小韻資料表[[#This Row],[清濁]]) &amp; 小韻資料表[[#This Row],[調]]), 設定表!$B$8:$B$15, 0))</f>
        <v>1</v>
      </c>
      <c r="S523" s="205" t="s">
        <v>3131</v>
      </c>
      <c r="T523" s="205" t="s">
        <v>309</v>
      </c>
      <c r="U523" s="226" t="s">
        <v>309</v>
      </c>
      <c r="V523" s="146" t="s">
        <v>309</v>
      </c>
      <c r="X523" s="135"/>
      <c r="Y523" s="135"/>
      <c r="AA523" s="135"/>
      <c r="AB523" s="134"/>
      <c r="AC523" s="135"/>
      <c r="AD523" s="135"/>
      <c r="AH523" s="135"/>
      <c r="AI523" s="135"/>
    </row>
    <row r="524" spans="1:35" ht="31.5">
      <c r="A524" s="205">
        <v>520</v>
      </c>
      <c r="B524" s="206" t="s">
        <v>3132</v>
      </c>
      <c r="C524" s="207" t="str">
        <f xml:space="preserve"> _xlfn.CONCAT(小韻資料表[[#This Row],[聲母拼音碼]],小韻資料表[[#This Row],[韻母拼音碼]],小韻資料表[[#This Row],[調號]])</f>
        <v>han1</v>
      </c>
      <c r="D524" s="206" t="s">
        <v>3133</v>
      </c>
      <c r="E524" s="208" t="s">
        <v>704</v>
      </c>
      <c r="F524" s="205">
        <v>14</v>
      </c>
      <c r="G524" s="209" t="s">
        <v>3134</v>
      </c>
      <c r="H524" s="205">
        <f xml:space="preserve"> LEN(小韻資料表[[#This Row],[小韻字集]])</f>
        <v>2</v>
      </c>
      <c r="I524" s="205" cm="1">
        <f t="array" ref="I524" xml:space="preserve"> MATCH(TRUE, ISNUMBER( SEARCH( LEFT(小韻資料表[[#This Row],[切語]],1), 切語上字資料表[切語上字]) ), 0)</f>
        <v>36</v>
      </c>
      <c r="J524" s="210" t="str" cm="1">
        <f t="array" ref="J524" xml:space="preserve"> INDEX(切語上字資料表[聲母], 小韻資料表[[#This Row],[上字表識別號]])</f>
        <v>曉</v>
      </c>
      <c r="K524" s="210" t="str" cm="1">
        <f t="array" ref="K524" xml:space="preserve"> INDEX(切語上字資料表[聲母拼音碼], 小韻資料表[[#This Row],[上字表識別號]])</f>
        <v>h</v>
      </c>
      <c r="L524" s="210" t="str" cm="1">
        <f t="array" ref="L524" xml:space="preserve"> INDEX(切語上字資料表[清濁], 小韻資料表[[#This Row],[上字表識別號]])</f>
        <v>次清</v>
      </c>
      <c r="M524" s="223" t="str" cm="1">
        <f t="array" ref="M524" xml:space="preserve"> INDEX(切語上字資料表[發送收], 小韻資料表[[#This Row],[上字表識別號]])</f>
        <v>送氣</v>
      </c>
      <c r="N524" s="205" cm="1">
        <f t="array" ref="N524" xml:space="preserve"> MATCH(TRUE, ISNUMBER( SEARCH( RIGHT(小韻資料表[[#This Row],[切語]],1), 切語下字資料表[切語下字]) ), 0)</f>
        <v>157</v>
      </c>
      <c r="O524" s="207" t="str" cm="1">
        <f t="array" ref="O524" xml:space="preserve"> INDEX(切語下字資料表[韻母], 小韻資料表[[#This Row],[下字表識別號]])</f>
        <v>寒開1</v>
      </c>
      <c r="P524" s="207" t="str" cm="1">
        <f t="array" ref="P524" xml:space="preserve"> INDEX(切語下字資料表[韻母拼音碼], 小韻資料表[[#This Row],[下字表識別號]])</f>
        <v>an</v>
      </c>
      <c r="Q524" s="210" t="str" cm="1">
        <f t="array" ref="Q524" xml:space="preserve"> INDEX(設定表!$C$19:$C$23, INT( LEFT(小韻資料表[[#This Row],[目次編碼]],1) ))</f>
        <v>平</v>
      </c>
      <c r="R524" s="210">
        <f xml:space="preserve">  INDEX(設定表!$C$8:$C$15, MATCH( (RIGHT(小韻資料表[[#This Row],[清濁]]) &amp; 小韻資料表[[#This Row],[調]]), 設定表!$B$8:$B$15, 0))</f>
        <v>1</v>
      </c>
      <c r="S524" s="205" t="s">
        <v>309</v>
      </c>
      <c r="T524" s="205" t="s">
        <v>309</v>
      </c>
      <c r="U524" s="226" t="s">
        <v>309</v>
      </c>
      <c r="V524" s="147" t="s">
        <v>309</v>
      </c>
      <c r="X524" s="135"/>
      <c r="Y524" s="135"/>
      <c r="AA524" s="135"/>
      <c r="AB524" s="134"/>
      <c r="AC524" s="135"/>
      <c r="AD524" s="135"/>
      <c r="AH524" s="135"/>
      <c r="AI524" s="135"/>
    </row>
    <row r="525" spans="1:35" ht="31.5">
      <c r="A525" s="205">
        <v>521</v>
      </c>
      <c r="B525" s="206" t="s">
        <v>3135</v>
      </c>
      <c r="C525" s="207" t="str">
        <f xml:space="preserve"> _xlfn.CONCAT(小韻資料表[[#This Row],[聲母拼音碼]],小韻資料表[[#This Row],[韻母拼音碼]],小韻資料表[[#This Row],[調號]])</f>
        <v>nuan5</v>
      </c>
      <c r="D525" s="206" t="s">
        <v>3136</v>
      </c>
      <c r="E525" s="208" t="s">
        <v>722</v>
      </c>
      <c r="F525" s="205">
        <v>1</v>
      </c>
      <c r="G525" s="209" t="s">
        <v>3136</v>
      </c>
      <c r="H525" s="205">
        <f xml:space="preserve"> LEN(小韻資料表[[#This Row],[小韻字集]])</f>
        <v>1</v>
      </c>
      <c r="I525" s="205" cm="1">
        <f t="array" ref="I525" xml:space="preserve"> MATCH(TRUE, ISNUMBER( SEARCH( LEFT(小韻資料表[[#This Row],[切語]],1), 切語上字資料表[切語上字]) ), 0)</f>
        <v>8</v>
      </c>
      <c r="J525" s="210" t="str" cm="1">
        <f t="array" ref="J525" xml:space="preserve"> INDEX(切語上字資料表[聲母], 小韻資料表[[#This Row],[上字表識別號]])</f>
        <v>泥</v>
      </c>
      <c r="K525" s="210" t="str" cm="1">
        <f t="array" ref="K525" xml:space="preserve"> INDEX(切語上字資料表[聲母拼音碼], 小韻資料表[[#This Row],[上字表識別號]])</f>
        <v>n</v>
      </c>
      <c r="L525" s="210" t="str" cm="1">
        <f t="array" ref="L525" xml:space="preserve"> INDEX(切語上字資料表[清濁], 小韻資料表[[#This Row],[上字表識別號]])</f>
        <v>次濁</v>
      </c>
      <c r="M525" s="223" t="str" cm="1">
        <f t="array" ref="M525" xml:space="preserve"> INDEX(切語上字資料表[發送收], 小韻資料表[[#This Row],[上字表識別號]])</f>
        <v>收聲</v>
      </c>
      <c r="N525" s="205" cm="1">
        <f t="array" ref="N525" xml:space="preserve"> MATCH(TRUE, ISNUMBER( SEARCH( RIGHT(小韻資料表[[#This Row],[切語]],1), 切語下字資料表[切語下字]) ), 0)</f>
        <v>161</v>
      </c>
      <c r="O525" s="207" t="str" cm="1">
        <f t="array" ref="O525" xml:space="preserve"> INDEX(切語下字資料表[韻母], 小韻資料表[[#This Row],[下字表識別號]])</f>
        <v>桓合1</v>
      </c>
      <c r="P525" s="207" t="str" cm="1">
        <f t="array" ref="P525" xml:space="preserve"> INDEX(切語下字資料表[韻母拼音碼], 小韻資料表[[#This Row],[下字表識別號]])</f>
        <v>uan</v>
      </c>
      <c r="Q525" s="210" t="str" cm="1">
        <f t="array" ref="Q525" xml:space="preserve"> INDEX(設定表!$C$19:$C$23, INT( LEFT(小韻資料表[[#This Row],[目次編碼]],1) ))</f>
        <v>平</v>
      </c>
      <c r="R525" s="210">
        <f xml:space="preserve">  INDEX(設定表!$C$8:$C$15, MATCH( (RIGHT(小韻資料表[[#This Row],[清濁]]) &amp; 小韻資料表[[#This Row],[調]]), 設定表!$B$8:$B$15, 0))</f>
        <v>5</v>
      </c>
      <c r="S525" s="205" t="s">
        <v>309</v>
      </c>
      <c r="T525" s="205" t="s">
        <v>309</v>
      </c>
      <c r="U525" s="226" t="s">
        <v>309</v>
      </c>
      <c r="V525" s="146" t="s">
        <v>309</v>
      </c>
      <c r="X525" s="135"/>
      <c r="Y525" s="135"/>
      <c r="AA525" s="135"/>
      <c r="AB525" s="134"/>
      <c r="AC525" s="135"/>
      <c r="AD525" s="135"/>
      <c r="AH525" s="135"/>
      <c r="AI525" s="135"/>
    </row>
    <row r="526" spans="1:35" ht="63">
      <c r="A526" s="205">
        <v>522</v>
      </c>
      <c r="B526" s="206" t="s">
        <v>3137</v>
      </c>
      <c r="C526" s="207" t="str">
        <f xml:space="preserve"> _xlfn.CONCAT(小韻資料表[[#This Row],[聲母拼音碼]],小韻資料表[[#This Row],[韻母拼音碼]],小韻資料表[[#This Row],[調號]])</f>
        <v>huan5</v>
      </c>
      <c r="D526" s="206" t="s">
        <v>723</v>
      </c>
      <c r="E526" s="208" t="s">
        <v>722</v>
      </c>
      <c r="F526" s="205">
        <v>2</v>
      </c>
      <c r="G526" s="209" t="s">
        <v>3138</v>
      </c>
      <c r="H526" s="205">
        <f xml:space="preserve"> LEN(小韻資料表[[#This Row],[小韻字集]])</f>
        <v>32</v>
      </c>
      <c r="I526" s="205" cm="1">
        <f t="array" ref="I526" xml:space="preserve"> MATCH(TRUE, ISNUMBER( SEARCH( LEFT(小韻資料表[[#This Row],[切語]],1), 切語上字資料表[切語上字]) ), 0)</f>
        <v>37</v>
      </c>
      <c r="J526" s="210" t="str" cm="1">
        <f t="array" ref="J526" xml:space="preserve"> INDEX(切語上字資料表[聲母], 小韻資料表[[#This Row],[上字表識別號]])</f>
        <v>匣</v>
      </c>
      <c r="K526" s="210" t="str" cm="1">
        <f t="array" ref="K526" xml:space="preserve"> INDEX(切語上字資料表[聲母拼音碼], 小韻資料表[[#This Row],[上字表識別號]])</f>
        <v>h</v>
      </c>
      <c r="L526" s="210" t="str" cm="1">
        <f t="array" ref="L526" xml:space="preserve"> INDEX(切語上字資料表[清濁], 小韻資料表[[#This Row],[上字表識別號]])</f>
        <v>全濁</v>
      </c>
      <c r="M526" s="223" t="str" cm="1">
        <f t="array" ref="M526" xml:space="preserve"> INDEX(切語上字資料表[發送收], 小韻資料表[[#This Row],[上字表識別號]])</f>
        <v>送氣</v>
      </c>
      <c r="N526" s="205" cm="1">
        <f t="array" ref="N526" xml:space="preserve"> MATCH(TRUE, ISNUMBER( SEARCH( RIGHT(小韻資料表[[#This Row],[切語]],1), 切語下字資料表[切語下字]) ), 0)</f>
        <v>161</v>
      </c>
      <c r="O526" s="207" t="str" cm="1">
        <f t="array" ref="O526" xml:space="preserve"> INDEX(切語下字資料表[韻母], 小韻資料表[[#This Row],[下字表識別號]])</f>
        <v>桓合1</v>
      </c>
      <c r="P526" s="207" t="str" cm="1">
        <f t="array" ref="P526" xml:space="preserve"> INDEX(切語下字資料表[韻母拼音碼], 小韻資料表[[#This Row],[下字表識別號]])</f>
        <v>uan</v>
      </c>
      <c r="Q526" s="210" t="str" cm="1">
        <f t="array" ref="Q526" xml:space="preserve"> INDEX(設定表!$C$19:$C$23, INT( LEFT(小韻資料表[[#This Row],[目次編碼]],1) ))</f>
        <v>平</v>
      </c>
      <c r="R526" s="210">
        <f xml:space="preserve">  INDEX(設定表!$C$8:$C$15, MATCH( (RIGHT(小韻資料表[[#This Row],[清濁]]) &amp; 小韻資料表[[#This Row],[調]]), 設定表!$B$8:$B$15, 0))</f>
        <v>5</v>
      </c>
      <c r="S526" s="205" t="s">
        <v>3139</v>
      </c>
      <c r="T526" s="205" t="s">
        <v>309</v>
      </c>
      <c r="U526" s="226" t="s">
        <v>3140</v>
      </c>
      <c r="V526" s="147" t="s">
        <v>309</v>
      </c>
      <c r="X526" s="135"/>
      <c r="Y526" s="135"/>
      <c r="AA526" s="135"/>
      <c r="AB526" s="134"/>
      <c r="AC526" s="135"/>
      <c r="AD526" s="135"/>
      <c r="AH526" s="135"/>
      <c r="AI526" s="135"/>
    </row>
    <row r="527" spans="1:35" ht="31.5">
      <c r="A527" s="205">
        <v>523</v>
      </c>
      <c r="B527" s="206" t="s">
        <v>3141</v>
      </c>
      <c r="C527" s="207" t="str">
        <f xml:space="preserve"> _xlfn.CONCAT(小韻資料表[[#This Row],[聲母拼音碼]],小韻資料表[[#This Row],[韻母拼音碼]],小韻資料表[[#This Row],[調號]])</f>
        <v>guan5</v>
      </c>
      <c r="D527" s="206" t="s">
        <v>3142</v>
      </c>
      <c r="E527" s="208" t="s">
        <v>722</v>
      </c>
      <c r="F527" s="205">
        <v>3</v>
      </c>
      <c r="G527" s="209" t="s">
        <v>3143</v>
      </c>
      <c r="H527" s="205">
        <f xml:space="preserve"> LEN(小韻資料表[[#This Row],[小韻字集]])</f>
        <v>11</v>
      </c>
      <c r="I527" s="205" cm="1">
        <f t="array" ref="I527" xml:space="preserve"> MATCH(TRUE, ISNUMBER( SEARCH( LEFT(小韻資料表[[#This Row],[切語]],1), 切語上字資料表[切語上字]) ), 0)</f>
        <v>4</v>
      </c>
      <c r="J527" s="210" t="str" cm="1">
        <f t="array" ref="J527" xml:space="preserve"> INDEX(切語上字資料表[聲母], 小韻資料表[[#This Row],[上字表識別號]])</f>
        <v>疑</v>
      </c>
      <c r="K527" s="210" t="str" cm="1">
        <f t="array" ref="K527" xml:space="preserve"> INDEX(切語上字資料表[聲母拼音碼], 小韻資料表[[#This Row],[上字表識別號]])</f>
        <v>g</v>
      </c>
      <c r="L527" s="210" t="str" cm="1">
        <f t="array" ref="L527" xml:space="preserve"> INDEX(切語上字資料表[清濁], 小韻資料表[[#This Row],[上字表識別號]])</f>
        <v>次濁</v>
      </c>
      <c r="M527" s="223" t="str" cm="1">
        <f t="array" ref="M527" xml:space="preserve"> INDEX(切語上字資料表[發送收], 小韻資料表[[#This Row],[上字表識別號]])</f>
        <v>收聲</v>
      </c>
      <c r="N527" s="205" cm="1">
        <f t="array" ref="N527" xml:space="preserve"> MATCH(TRUE, ISNUMBER( SEARCH( RIGHT(小韻資料表[[#This Row],[切語]],1), 切語下字資料表[切語下字]) ), 0)</f>
        <v>161</v>
      </c>
      <c r="O527" s="207" t="str" cm="1">
        <f t="array" ref="O527" xml:space="preserve"> INDEX(切語下字資料表[韻母], 小韻資料表[[#This Row],[下字表識別號]])</f>
        <v>桓合1</v>
      </c>
      <c r="P527" s="207" t="str" cm="1">
        <f t="array" ref="P527" xml:space="preserve"> INDEX(切語下字資料表[韻母拼音碼], 小韻資料表[[#This Row],[下字表識別號]])</f>
        <v>uan</v>
      </c>
      <c r="Q527" s="210" t="str" cm="1">
        <f t="array" ref="Q527" xml:space="preserve"> INDEX(設定表!$C$19:$C$23, INT( LEFT(小韻資料表[[#This Row],[目次編碼]],1) ))</f>
        <v>平</v>
      </c>
      <c r="R527" s="210">
        <f xml:space="preserve">  INDEX(設定表!$C$8:$C$15, MATCH( (RIGHT(小韻資料表[[#This Row],[清濁]]) &amp; 小韻資料表[[#This Row],[調]]), 設定表!$B$8:$B$15, 0))</f>
        <v>5</v>
      </c>
      <c r="S527" s="205" t="s">
        <v>309</v>
      </c>
      <c r="T527" s="205" t="s">
        <v>309</v>
      </c>
      <c r="U527" s="226" t="s">
        <v>309</v>
      </c>
      <c r="V527" s="146" t="s">
        <v>309</v>
      </c>
      <c r="X527" s="135"/>
      <c r="Y527" s="135"/>
      <c r="AA527" s="135"/>
      <c r="AB527" s="134"/>
      <c r="AC527" s="135"/>
      <c r="AD527" s="135"/>
      <c r="AH527" s="135"/>
      <c r="AI527" s="135"/>
    </row>
    <row r="528" spans="1:35" ht="31.5">
      <c r="A528" s="205">
        <v>524</v>
      </c>
      <c r="B528" s="206" t="s">
        <v>3144</v>
      </c>
      <c r="C528" s="207" t="str">
        <f xml:space="preserve"> _xlfn.CONCAT(小韻資料表[[#This Row],[聲母拼音碼]],小韻資料表[[#This Row],[韻母拼音碼]],小韻資料表[[#This Row],[調號]])</f>
        <v>tuan1</v>
      </c>
      <c r="D528" s="206" t="s">
        <v>1384</v>
      </c>
      <c r="E528" s="208" t="s">
        <v>722</v>
      </c>
      <c r="F528" s="205">
        <v>4</v>
      </c>
      <c r="G528" s="209" t="s">
        <v>3145</v>
      </c>
      <c r="H528" s="205">
        <f xml:space="preserve"> LEN(小韻資料表[[#This Row],[小韻字集]])</f>
        <v>15</v>
      </c>
      <c r="I528" s="205" cm="1">
        <f t="array" ref="I528" xml:space="preserve"> MATCH(TRUE, ISNUMBER( SEARCH( LEFT(小韻資料表[[#This Row],[切語]],1), 切語上字資料表[切語上字]) ), 0)</f>
        <v>5</v>
      </c>
      <c r="J528" s="210" t="str" cm="1">
        <f t="array" ref="J528" xml:space="preserve"> INDEX(切語上字資料表[聲母], 小韻資料表[[#This Row],[上字表識別號]])</f>
        <v>端</v>
      </c>
      <c r="K528" s="210" t="str" cm="1">
        <f t="array" ref="K528" xml:space="preserve"> INDEX(切語上字資料表[聲母拼音碼], 小韻資料表[[#This Row],[上字表識別號]])</f>
        <v>t</v>
      </c>
      <c r="L528" s="210" t="str" cm="1">
        <f t="array" ref="L528" xml:space="preserve"> INDEX(切語上字資料表[清濁], 小韻資料表[[#This Row],[上字表識別號]])</f>
        <v>全清</v>
      </c>
      <c r="M528" s="223" t="str" cm="1">
        <f t="array" ref="M528" xml:space="preserve"> INDEX(切語上字資料表[發送收], 小韻資料表[[#This Row],[上字表識別號]])</f>
        <v>發聲</v>
      </c>
      <c r="N528" s="205" cm="1">
        <f t="array" ref="N528" xml:space="preserve"> MATCH(TRUE, ISNUMBER( SEARCH( RIGHT(小韻資料表[[#This Row],[切語]],1), 切語下字資料表[切語下字]) ), 0)</f>
        <v>161</v>
      </c>
      <c r="O528" s="207" t="str" cm="1">
        <f t="array" ref="O528" xml:space="preserve"> INDEX(切語下字資料表[韻母], 小韻資料表[[#This Row],[下字表識別號]])</f>
        <v>桓合1</v>
      </c>
      <c r="P528" s="207" t="str" cm="1">
        <f t="array" ref="P528" xml:space="preserve"> INDEX(切語下字資料表[韻母拼音碼], 小韻資料表[[#This Row],[下字表識別號]])</f>
        <v>uan</v>
      </c>
      <c r="Q528" s="210" t="str" cm="1">
        <f t="array" ref="Q528" xml:space="preserve"> INDEX(設定表!$C$19:$C$23, INT( LEFT(小韻資料表[[#This Row],[目次編碼]],1) ))</f>
        <v>平</v>
      </c>
      <c r="R528" s="210">
        <f xml:space="preserve">  INDEX(設定表!$C$8:$C$15, MATCH( (RIGHT(小韻資料表[[#This Row],[清濁]]) &amp; 小韻資料表[[#This Row],[調]]), 設定表!$B$8:$B$15, 0))</f>
        <v>1</v>
      </c>
      <c r="S528" s="205" t="s">
        <v>309</v>
      </c>
      <c r="T528" s="205" t="s">
        <v>309</v>
      </c>
      <c r="U528" s="226" t="s">
        <v>309</v>
      </c>
      <c r="V528" s="147" t="s">
        <v>309</v>
      </c>
      <c r="X528" s="135"/>
      <c r="Y528" s="135"/>
      <c r="AA528" s="135"/>
      <c r="AB528" s="134"/>
      <c r="AC528" s="135"/>
      <c r="AD528" s="135"/>
      <c r="AH528" s="135"/>
      <c r="AI528" s="135"/>
    </row>
    <row r="529" spans="1:35" ht="31.5">
      <c r="A529" s="205">
        <v>525</v>
      </c>
      <c r="B529" s="206" t="s">
        <v>3146</v>
      </c>
      <c r="C529" s="207" t="str">
        <f xml:space="preserve"> _xlfn.CONCAT(小韻資料表[[#This Row],[聲母拼音碼]],小韻資料表[[#This Row],[韻母拼音碼]],小韻資料表[[#This Row],[調號]])</f>
        <v>Øuan1</v>
      </c>
      <c r="D529" s="206" t="s">
        <v>3147</v>
      </c>
      <c r="E529" s="208" t="s">
        <v>722</v>
      </c>
      <c r="F529" s="205">
        <v>5</v>
      </c>
      <c r="G529" s="209" t="s">
        <v>3148</v>
      </c>
      <c r="H529" s="205">
        <f xml:space="preserve"> LEN(小韻資料表[[#This Row],[小韻字集]])</f>
        <v>6</v>
      </c>
      <c r="I529" s="205" cm="1">
        <f t="array" ref="I529" xml:space="preserve"> MATCH(TRUE, ISNUMBER( SEARCH( LEFT(小韻資料表[[#This Row],[切語]],1), 切語上字資料表[切語上字]) ), 0)</f>
        <v>35</v>
      </c>
      <c r="J529" s="210" t="str" cm="1">
        <f t="array" ref="J529" xml:space="preserve"> INDEX(切語上字資料表[聲母], 小韻資料表[[#This Row],[上字表識別號]])</f>
        <v>影</v>
      </c>
      <c r="K529" s="210" t="str" cm="1">
        <f t="array" ref="K529" xml:space="preserve"> INDEX(切語上字資料表[聲母拼音碼], 小韻資料表[[#This Row],[上字表識別號]])</f>
        <v>Ø</v>
      </c>
      <c r="L529" s="210" t="str" cm="1">
        <f t="array" ref="L529" xml:space="preserve"> INDEX(切語上字資料表[清濁], 小韻資料表[[#This Row],[上字表識別號]])</f>
        <v>全清</v>
      </c>
      <c r="M529" s="223" t="str" cm="1">
        <f t="array" ref="M529" xml:space="preserve"> INDEX(切語上字資料表[發送收], 小韻資料表[[#This Row],[上字表識別號]])</f>
        <v>發聲</v>
      </c>
      <c r="N529" s="205" cm="1">
        <f t="array" ref="N529" xml:space="preserve"> MATCH(TRUE, ISNUMBER( SEARCH( RIGHT(小韻資料表[[#This Row],[切語]],1), 切語下字資料表[切語下字]) ), 0)</f>
        <v>161</v>
      </c>
      <c r="O529" s="207" t="str" cm="1">
        <f t="array" ref="O529" xml:space="preserve"> INDEX(切語下字資料表[韻母], 小韻資料表[[#This Row],[下字表識別號]])</f>
        <v>桓合1</v>
      </c>
      <c r="P529" s="207" t="str" cm="1">
        <f t="array" ref="P529" xml:space="preserve"> INDEX(切語下字資料表[韻母拼音碼], 小韻資料表[[#This Row],[下字表識別號]])</f>
        <v>uan</v>
      </c>
      <c r="Q529" s="210" t="str" cm="1">
        <f t="array" ref="Q529" xml:space="preserve"> INDEX(設定表!$C$19:$C$23, INT( LEFT(小韻資料表[[#This Row],[目次編碼]],1) ))</f>
        <v>平</v>
      </c>
      <c r="R529" s="210">
        <f xml:space="preserve">  INDEX(設定表!$C$8:$C$15, MATCH( (RIGHT(小韻資料表[[#This Row],[清濁]]) &amp; 小韻資料表[[#This Row],[調]]), 設定表!$B$8:$B$15, 0))</f>
        <v>1</v>
      </c>
      <c r="S529" s="205" t="s">
        <v>309</v>
      </c>
      <c r="T529" s="205" t="s">
        <v>309</v>
      </c>
      <c r="U529" s="226" t="s">
        <v>309</v>
      </c>
      <c r="V529" s="146" t="s">
        <v>309</v>
      </c>
      <c r="X529" s="135"/>
      <c r="Y529" s="135"/>
      <c r="AA529" s="135"/>
      <c r="AB529" s="134"/>
      <c r="AC529" s="135"/>
      <c r="AD529" s="135"/>
      <c r="AH529" s="135"/>
      <c r="AI529" s="135"/>
    </row>
    <row r="530" spans="1:35" ht="31.5">
      <c r="A530" s="205">
        <v>526</v>
      </c>
      <c r="B530" s="206" t="s">
        <v>3149</v>
      </c>
      <c r="C530" s="207" t="str">
        <f xml:space="preserve"> _xlfn.CONCAT(小韻資料表[[#This Row],[聲母拼音碼]],小韻資料表[[#This Row],[韻母拼音碼]],小韻資料表[[#This Row],[調號]])</f>
        <v>thuan1</v>
      </c>
      <c r="D530" s="206" t="s">
        <v>3150</v>
      </c>
      <c r="E530" s="208" t="s">
        <v>722</v>
      </c>
      <c r="F530" s="205">
        <v>6</v>
      </c>
      <c r="G530" s="209" t="s">
        <v>3151</v>
      </c>
      <c r="H530" s="205">
        <f xml:space="preserve"> LEN(小韻資料表[[#This Row],[小韻字集]])</f>
        <v>7</v>
      </c>
      <c r="I530" s="205" cm="1">
        <f t="array" ref="I530" xml:space="preserve"> MATCH(TRUE, ISNUMBER( SEARCH( LEFT(小韻資料表[[#This Row],[切語]],1), 切語上字資料表[切語上字]) ), 0)</f>
        <v>6</v>
      </c>
      <c r="J530" s="210" t="str" cm="1">
        <f t="array" ref="J530" xml:space="preserve"> INDEX(切語上字資料表[聲母], 小韻資料表[[#This Row],[上字表識別號]])</f>
        <v>透</v>
      </c>
      <c r="K530" s="210" t="str" cm="1">
        <f t="array" ref="K530" xml:space="preserve"> INDEX(切語上字資料表[聲母拼音碼], 小韻資料表[[#This Row],[上字表識別號]])</f>
        <v>th</v>
      </c>
      <c r="L530" s="210" t="str" cm="1">
        <f t="array" ref="L530" xml:space="preserve"> INDEX(切語上字資料表[清濁], 小韻資料表[[#This Row],[上字表識別號]])</f>
        <v>次清</v>
      </c>
      <c r="M530" s="223" t="str" cm="1">
        <f t="array" ref="M530" xml:space="preserve"> INDEX(切語上字資料表[發送收], 小韻資料表[[#This Row],[上字表識別號]])</f>
        <v>送氣</v>
      </c>
      <c r="N530" s="205" cm="1">
        <f t="array" ref="N530" xml:space="preserve"> MATCH(TRUE, ISNUMBER( SEARCH( RIGHT(小韻資料表[[#This Row],[切語]],1), 切語下字資料表[切語下字]) ), 0)</f>
        <v>161</v>
      </c>
      <c r="O530" s="207" t="str" cm="1">
        <f t="array" ref="O530" xml:space="preserve"> INDEX(切語下字資料表[韻母], 小韻資料表[[#This Row],[下字表識別號]])</f>
        <v>桓合1</v>
      </c>
      <c r="P530" s="207" t="str" cm="1">
        <f t="array" ref="P530" xml:space="preserve"> INDEX(切語下字資料表[韻母拼音碼], 小韻資料表[[#This Row],[下字表識別號]])</f>
        <v>uan</v>
      </c>
      <c r="Q530" s="210" t="str" cm="1">
        <f t="array" ref="Q530" xml:space="preserve"> INDEX(設定表!$C$19:$C$23, INT( LEFT(小韻資料表[[#This Row],[目次編碼]],1) ))</f>
        <v>平</v>
      </c>
      <c r="R530" s="210">
        <f xml:space="preserve">  INDEX(設定表!$C$8:$C$15, MATCH( (RIGHT(小韻資料表[[#This Row],[清濁]]) &amp; 小韻資料表[[#This Row],[調]]), 設定表!$B$8:$B$15, 0))</f>
        <v>1</v>
      </c>
      <c r="S530" s="205" t="s">
        <v>309</v>
      </c>
      <c r="T530" s="205" t="s">
        <v>309</v>
      </c>
      <c r="U530" s="226" t="s">
        <v>309</v>
      </c>
      <c r="V530" s="147" t="s">
        <v>309</v>
      </c>
      <c r="X530" s="135"/>
      <c r="Y530" s="135"/>
      <c r="AA530" s="135"/>
      <c r="AB530" s="134"/>
      <c r="AC530" s="135"/>
      <c r="AD530" s="135"/>
      <c r="AH530" s="135"/>
      <c r="AI530" s="135"/>
    </row>
    <row r="531" spans="1:35" ht="31.5">
      <c r="A531" s="205">
        <v>527</v>
      </c>
      <c r="B531" s="206" t="s">
        <v>3152</v>
      </c>
      <c r="C531" s="207" t="str">
        <f xml:space="preserve"> _xlfn.CONCAT(小韻資料表[[#This Row],[聲母拼音碼]],小韻資料表[[#This Row],[韻母拼音碼]],小韻資料表[[#This Row],[調號]])</f>
        <v>suan1</v>
      </c>
      <c r="D531" s="206" t="s">
        <v>3153</v>
      </c>
      <c r="E531" s="208" t="s">
        <v>722</v>
      </c>
      <c r="F531" s="205">
        <v>7</v>
      </c>
      <c r="G531" s="209" t="s">
        <v>3154</v>
      </c>
      <c r="H531" s="205">
        <f xml:space="preserve"> LEN(小韻資料表[[#This Row],[小韻字集]])</f>
        <v>6</v>
      </c>
      <c r="I531" s="205" cm="1">
        <f t="array" ref="I531" xml:space="preserve"> MATCH(TRUE, ISNUMBER( SEARCH( LEFT(小韻資料表[[#This Row],[切語]],1), 切語上字資料表[切語上字]) ), 0)</f>
        <v>24</v>
      </c>
      <c r="J531" s="210" t="str" cm="1">
        <f t="array" ref="J531" xml:space="preserve"> INDEX(切語上字資料表[聲母], 小韻資料表[[#This Row],[上字表識別號]])</f>
        <v>心</v>
      </c>
      <c r="K531" s="210" t="str" cm="1">
        <f t="array" ref="K531" xml:space="preserve"> INDEX(切語上字資料表[聲母拼音碼], 小韻資料表[[#This Row],[上字表識別號]])</f>
        <v>s</v>
      </c>
      <c r="L531" s="210" t="str" cm="1">
        <f t="array" ref="L531" xml:space="preserve"> INDEX(切語上字資料表[清濁], 小韻資料表[[#This Row],[上字表識別號]])</f>
        <v>全清</v>
      </c>
      <c r="M531" s="223" t="str" cm="1">
        <f t="array" ref="M531" xml:space="preserve"> INDEX(切語上字資料表[發送收], 小韻資料表[[#This Row],[上字表識別號]])</f>
        <v>送氣</v>
      </c>
      <c r="N531" s="205" cm="1">
        <f t="array" ref="N531" xml:space="preserve"> MATCH(TRUE, ISNUMBER( SEARCH( RIGHT(小韻資料表[[#This Row],[切語]],1), 切語下字資料表[切語下字]) ), 0)</f>
        <v>161</v>
      </c>
      <c r="O531" s="207" t="str" cm="1">
        <f t="array" ref="O531" xml:space="preserve"> INDEX(切語下字資料表[韻母], 小韻資料表[[#This Row],[下字表識別號]])</f>
        <v>桓合1</v>
      </c>
      <c r="P531" s="207" t="str" cm="1">
        <f t="array" ref="P531" xml:space="preserve"> INDEX(切語下字資料表[韻母拼音碼], 小韻資料表[[#This Row],[下字表識別號]])</f>
        <v>uan</v>
      </c>
      <c r="Q531" s="210" t="str" cm="1">
        <f t="array" ref="Q531" xml:space="preserve"> INDEX(設定表!$C$19:$C$23, INT( LEFT(小韻資料表[[#This Row],[目次編碼]],1) ))</f>
        <v>平</v>
      </c>
      <c r="R531" s="210">
        <f xml:space="preserve">  INDEX(設定表!$C$8:$C$15, MATCH( (RIGHT(小韻資料表[[#This Row],[清濁]]) &amp; 小韻資料表[[#This Row],[調]]), 設定表!$B$8:$B$15, 0))</f>
        <v>1</v>
      </c>
      <c r="S531" s="205" t="s">
        <v>309</v>
      </c>
      <c r="T531" s="205" t="s">
        <v>309</v>
      </c>
      <c r="U531" s="226" t="s">
        <v>309</v>
      </c>
      <c r="V531" s="146" t="s">
        <v>309</v>
      </c>
      <c r="X531" s="135"/>
      <c r="Y531" s="135"/>
      <c r="AA531" s="135"/>
      <c r="AB531" s="134"/>
      <c r="AC531" s="135"/>
      <c r="AD531" s="135"/>
      <c r="AH531" s="135"/>
      <c r="AI531" s="135"/>
    </row>
    <row r="532" spans="1:35" ht="31.5">
      <c r="A532" s="205">
        <v>528</v>
      </c>
      <c r="B532" s="206" t="s">
        <v>3155</v>
      </c>
      <c r="C532" s="207" t="str">
        <f xml:space="preserve"> _xlfn.CONCAT(小韻資料表[[#This Row],[聲母拼音碼]],小韻資料表[[#This Row],[韻母拼音碼]],小韻資料表[[#This Row],[調號]])</f>
        <v>tuan5</v>
      </c>
      <c r="D532" s="206" t="s">
        <v>3156</v>
      </c>
      <c r="E532" s="208" t="s">
        <v>722</v>
      </c>
      <c r="F532" s="205">
        <v>8</v>
      </c>
      <c r="G532" s="209" t="s">
        <v>3157</v>
      </c>
      <c r="H532" s="205">
        <f xml:space="preserve"> LEN(小韻資料表[[#This Row],[小韻字集]])</f>
        <v>15</v>
      </c>
      <c r="I532" s="205" cm="1">
        <f t="array" ref="I532" xml:space="preserve"> MATCH(TRUE, ISNUMBER( SEARCH( LEFT(小韻資料表[[#This Row],[切語]],1), 切語上字資料表[切語上字]) ), 0)</f>
        <v>7</v>
      </c>
      <c r="J532" s="210" t="str" cm="1">
        <f t="array" ref="J532" xml:space="preserve"> INDEX(切語上字資料表[聲母], 小韻資料表[[#This Row],[上字表識別號]])</f>
        <v>定</v>
      </c>
      <c r="K532" s="210" t="str" cm="1">
        <f t="array" ref="K532" xml:space="preserve"> INDEX(切語上字資料表[聲母拼音碼], 小韻資料表[[#This Row],[上字表識別號]])</f>
        <v>t</v>
      </c>
      <c r="L532" s="210" t="str" cm="1">
        <f t="array" ref="L532" xml:space="preserve"> INDEX(切語上字資料表[清濁], 小韻資料表[[#This Row],[上字表識別號]])</f>
        <v>全濁</v>
      </c>
      <c r="M532" s="223" cm="1">
        <f t="array" ref="M532" xml:space="preserve"> INDEX(切語上字資料表[發送收], 小韻資料表[[#This Row],[上字表識別號]])</f>
        <v>0</v>
      </c>
      <c r="N532" s="205" cm="1">
        <f t="array" ref="N532" xml:space="preserve"> MATCH(TRUE, ISNUMBER( SEARCH( RIGHT(小韻資料表[[#This Row],[切語]],1), 切語下字資料表[切語下字]) ), 0)</f>
        <v>161</v>
      </c>
      <c r="O532" s="207" t="str" cm="1">
        <f t="array" ref="O532" xml:space="preserve"> INDEX(切語下字資料表[韻母], 小韻資料表[[#This Row],[下字表識別號]])</f>
        <v>桓合1</v>
      </c>
      <c r="P532" s="207" t="str" cm="1">
        <f t="array" ref="P532" xml:space="preserve"> INDEX(切語下字資料表[韻母拼音碼], 小韻資料表[[#This Row],[下字表識別號]])</f>
        <v>uan</v>
      </c>
      <c r="Q532" s="210" t="str" cm="1">
        <f t="array" ref="Q532" xml:space="preserve"> INDEX(設定表!$C$19:$C$23, INT( LEFT(小韻資料表[[#This Row],[目次編碼]],1) ))</f>
        <v>平</v>
      </c>
      <c r="R532" s="210">
        <f xml:space="preserve">  INDEX(設定表!$C$8:$C$15, MATCH( (RIGHT(小韻資料表[[#This Row],[清濁]]) &amp; 小韻資料表[[#This Row],[調]]), 設定表!$B$8:$B$15, 0))</f>
        <v>5</v>
      </c>
      <c r="S532" s="205" t="s">
        <v>309</v>
      </c>
      <c r="T532" s="205" t="s">
        <v>309</v>
      </c>
      <c r="U532" s="226" t="s">
        <v>309</v>
      </c>
      <c r="V532" s="147" t="s">
        <v>309</v>
      </c>
      <c r="X532" s="135"/>
      <c r="Y532" s="135"/>
      <c r="AA532" s="135"/>
      <c r="AB532" s="134"/>
      <c r="AC532" s="135"/>
      <c r="AD532" s="135"/>
      <c r="AH532" s="135"/>
      <c r="AI532" s="135"/>
    </row>
    <row r="533" spans="1:35" ht="31.5">
      <c r="A533" s="205">
        <v>529</v>
      </c>
      <c r="B533" s="206" t="s">
        <v>3158</v>
      </c>
      <c r="C533" s="207" t="str">
        <f xml:space="preserve"> _xlfn.CONCAT(小韻資料表[[#This Row],[聲母拼音碼]],小韻資料表[[#This Row],[韻母拼音碼]],小韻資料表[[#This Row],[調號]])</f>
        <v>cuan5</v>
      </c>
      <c r="D533" s="206" t="s">
        <v>3159</v>
      </c>
      <c r="E533" s="208" t="s">
        <v>722</v>
      </c>
      <c r="F533" s="205">
        <v>9</v>
      </c>
      <c r="G533" s="209" t="s">
        <v>3160</v>
      </c>
      <c r="H533" s="205">
        <f xml:space="preserve"> LEN(小韻資料表[[#This Row],[小韻字集]])</f>
        <v>11</v>
      </c>
      <c r="I533" s="205" cm="1">
        <f t="array" ref="I533" xml:space="preserve"> MATCH(TRUE, ISNUMBER( SEARCH( LEFT(小韻資料表[[#This Row],[切語]],1), 切語上字資料表[切語上字]) ), 0)</f>
        <v>23</v>
      </c>
      <c r="J533" s="210" t="str" cm="1">
        <f t="array" ref="J533" xml:space="preserve"> INDEX(切語上字資料表[聲母], 小韻資料表[[#This Row],[上字表識別號]])</f>
        <v>從</v>
      </c>
      <c r="K533" s="210" t="str" cm="1">
        <f t="array" ref="K533" xml:space="preserve"> INDEX(切語上字資料表[聲母拼音碼], 小韻資料表[[#This Row],[上字表識別號]])</f>
        <v>c</v>
      </c>
      <c r="L533" s="210" t="str" cm="1">
        <f t="array" ref="L533" xml:space="preserve"> INDEX(切語上字資料表[清濁], 小韻資料表[[#This Row],[上字表識別號]])</f>
        <v>全濁</v>
      </c>
      <c r="M533" s="223" cm="1">
        <f t="array" ref="M533" xml:space="preserve"> INDEX(切語上字資料表[發送收], 小韻資料表[[#This Row],[上字表識別號]])</f>
        <v>0</v>
      </c>
      <c r="N533" s="205" cm="1">
        <f t="array" ref="N533" xml:space="preserve"> MATCH(TRUE, ISNUMBER( SEARCH( RIGHT(小韻資料表[[#This Row],[切語]],1), 切語下字資料表[切語下字]) ), 0)</f>
        <v>161</v>
      </c>
      <c r="O533" s="207" t="str" cm="1">
        <f t="array" ref="O533" xml:space="preserve"> INDEX(切語下字資料表[韻母], 小韻資料表[[#This Row],[下字表識別號]])</f>
        <v>桓合1</v>
      </c>
      <c r="P533" s="207" t="str" cm="1">
        <f t="array" ref="P533" xml:space="preserve"> INDEX(切語下字資料表[韻母拼音碼], 小韻資料表[[#This Row],[下字表識別號]])</f>
        <v>uan</v>
      </c>
      <c r="Q533" s="210" t="str" cm="1">
        <f t="array" ref="Q533" xml:space="preserve"> INDEX(設定表!$C$19:$C$23, INT( LEFT(小韻資料表[[#This Row],[目次編碼]],1) ))</f>
        <v>平</v>
      </c>
      <c r="R533" s="210">
        <f xml:space="preserve">  INDEX(設定表!$C$8:$C$15, MATCH( (RIGHT(小韻資料表[[#This Row],[清濁]]) &amp; 小韻資料表[[#This Row],[調]]), 設定表!$B$8:$B$15, 0))</f>
        <v>5</v>
      </c>
      <c r="S533" s="205" t="s">
        <v>3161</v>
      </c>
      <c r="T533" s="205" t="s">
        <v>309</v>
      </c>
      <c r="U533" s="226" t="s">
        <v>3162</v>
      </c>
      <c r="V533" s="146" t="s">
        <v>309</v>
      </c>
      <c r="X533" s="135"/>
      <c r="Y533" s="135"/>
      <c r="AA533" s="135"/>
      <c r="AB533" s="134"/>
      <c r="AC533" s="135"/>
      <c r="AD533" s="135"/>
      <c r="AH533" s="135"/>
      <c r="AI533" s="135"/>
    </row>
    <row r="534" spans="1:35" ht="31.5">
      <c r="A534" s="205">
        <v>530</v>
      </c>
      <c r="B534" s="206" t="s">
        <v>3163</v>
      </c>
      <c r="C534" s="207" t="str">
        <f xml:space="preserve"> _xlfn.CONCAT(小韻資料表[[#This Row],[聲母拼音碼]],小韻資料表[[#This Row],[韻母拼音碼]],小韻資料表[[#This Row],[調號]])</f>
        <v>kuan1</v>
      </c>
      <c r="D534" s="206" t="s">
        <v>3164</v>
      </c>
      <c r="E534" s="208" t="s">
        <v>722</v>
      </c>
      <c r="F534" s="205">
        <v>10</v>
      </c>
      <c r="G534" s="209" t="s">
        <v>3165</v>
      </c>
      <c r="H534" s="205">
        <f xml:space="preserve"> LEN(小韻資料表[[#This Row],[小韻字集]])</f>
        <v>10</v>
      </c>
      <c r="I534" s="205" cm="1">
        <f t="array" ref="I534" xml:space="preserve"> MATCH(TRUE, ISNUMBER( SEARCH( LEFT(小韻資料表[[#This Row],[切語]],1), 切語上字資料表[切語上字]) ), 0)</f>
        <v>1</v>
      </c>
      <c r="J534" s="210" t="str" cm="1">
        <f t="array" ref="J534" xml:space="preserve"> INDEX(切語上字資料表[聲母], 小韻資料表[[#This Row],[上字表識別號]])</f>
        <v>見</v>
      </c>
      <c r="K534" s="210" t="str" cm="1">
        <f t="array" ref="K534" xml:space="preserve"> INDEX(切語上字資料表[聲母拼音碼], 小韻資料表[[#This Row],[上字表識別號]])</f>
        <v>k</v>
      </c>
      <c r="L534" s="210" t="str" cm="1">
        <f t="array" ref="L534" xml:space="preserve"> INDEX(切語上字資料表[清濁], 小韻資料表[[#This Row],[上字表識別號]])</f>
        <v>全清</v>
      </c>
      <c r="M534" s="223" t="str" cm="1">
        <f t="array" ref="M534" xml:space="preserve"> INDEX(切語上字資料表[發送收], 小韻資料表[[#This Row],[上字表識別號]])</f>
        <v>發聲</v>
      </c>
      <c r="N534" s="205" cm="1">
        <f t="array" ref="N534" xml:space="preserve"> MATCH(TRUE, ISNUMBER( SEARCH( RIGHT(小韻資料表[[#This Row],[切語]],1), 切語下字資料表[切語下字]) ), 0)</f>
        <v>161</v>
      </c>
      <c r="O534" s="207" t="str" cm="1">
        <f t="array" ref="O534" xml:space="preserve"> INDEX(切語下字資料表[韻母], 小韻資料表[[#This Row],[下字表識別號]])</f>
        <v>桓合1</v>
      </c>
      <c r="P534" s="207" t="str" cm="1">
        <f t="array" ref="P534" xml:space="preserve"> INDEX(切語下字資料表[韻母拼音碼], 小韻資料表[[#This Row],[下字表識別號]])</f>
        <v>uan</v>
      </c>
      <c r="Q534" s="210" t="str" cm="1">
        <f t="array" ref="Q534" xml:space="preserve"> INDEX(設定表!$C$19:$C$23, INT( LEFT(小韻資料表[[#This Row],[目次編碼]],1) ))</f>
        <v>平</v>
      </c>
      <c r="R534" s="210">
        <f xml:space="preserve">  INDEX(設定表!$C$8:$C$15, MATCH( (RIGHT(小韻資料表[[#This Row],[清濁]]) &amp; 小韻資料表[[#This Row],[調]]), 設定表!$B$8:$B$15, 0))</f>
        <v>1</v>
      </c>
      <c r="S534" s="205" t="s">
        <v>309</v>
      </c>
      <c r="T534" s="205" t="s">
        <v>309</v>
      </c>
      <c r="U534" s="226" t="s">
        <v>309</v>
      </c>
      <c r="V534" s="147" t="s">
        <v>309</v>
      </c>
      <c r="X534" s="135"/>
      <c r="Y534" s="135"/>
      <c r="AA534" s="135"/>
      <c r="AB534" s="134"/>
      <c r="AC534" s="135"/>
      <c r="AD534" s="135"/>
      <c r="AH534" s="135"/>
      <c r="AI534" s="135"/>
    </row>
    <row r="535" spans="1:35" ht="31.5">
      <c r="A535" s="205">
        <v>531</v>
      </c>
      <c r="B535" s="206" t="s">
        <v>3166</v>
      </c>
      <c r="C535" s="207" t="str">
        <f xml:space="preserve"> _xlfn.CONCAT(小韻資料表[[#This Row],[聲母拼音碼]],小韻資料表[[#This Row],[韻母拼音碼]],小韻資料表[[#This Row],[調號]])</f>
        <v>luan5</v>
      </c>
      <c r="D535" s="206" t="s">
        <v>3167</v>
      </c>
      <c r="E535" s="208" t="s">
        <v>722</v>
      </c>
      <c r="F535" s="205">
        <v>11</v>
      </c>
      <c r="G535" s="209" t="s">
        <v>3168</v>
      </c>
      <c r="H535" s="205">
        <f xml:space="preserve"> LEN(小韻資料表[[#This Row],[小韻字集]])</f>
        <v>16</v>
      </c>
      <c r="I535" s="205" cm="1">
        <f t="array" ref="I535" xml:space="preserve"> MATCH(TRUE, ISNUMBER( SEARCH( LEFT(小韻資料表[[#This Row],[切語]],1), 切語上字資料表[切語上字]) ), 0)</f>
        <v>40</v>
      </c>
      <c r="J535" s="210" t="str" cm="1">
        <f t="array" ref="J535" xml:space="preserve"> INDEX(切語上字資料表[聲母], 小韻資料表[[#This Row],[上字表識別號]])</f>
        <v>來</v>
      </c>
      <c r="K535" s="210" t="str" cm="1">
        <f t="array" ref="K535" xml:space="preserve"> INDEX(切語上字資料表[聲母拼音碼], 小韻資料表[[#This Row],[上字表識別號]])</f>
        <v>l</v>
      </c>
      <c r="L535" s="210" t="str" cm="1">
        <f t="array" ref="L535" xml:space="preserve"> INDEX(切語上字資料表[清濁], 小韻資料表[[#This Row],[上字表識別號]])</f>
        <v>次濁</v>
      </c>
      <c r="M535" s="223" t="str" cm="1">
        <f t="array" ref="M535" xml:space="preserve"> INDEX(切語上字資料表[發送收], 小韻資料表[[#This Row],[上字表識別號]])</f>
        <v>收聲</v>
      </c>
      <c r="N535" s="205" cm="1">
        <f t="array" ref="N535" xml:space="preserve"> MATCH(TRUE, ISNUMBER( SEARCH( RIGHT(小韻資料表[[#This Row],[切語]],1), 切語下字資料表[切語下字]) ), 0)</f>
        <v>161</v>
      </c>
      <c r="O535" s="207" t="str" cm="1">
        <f t="array" ref="O535" xml:space="preserve"> INDEX(切語下字資料表[韻母], 小韻資料表[[#This Row],[下字表識別號]])</f>
        <v>桓合1</v>
      </c>
      <c r="P535" s="207" t="str" cm="1">
        <f t="array" ref="P535" xml:space="preserve"> INDEX(切語下字資料表[韻母拼音碼], 小韻資料表[[#This Row],[下字表識別號]])</f>
        <v>uan</v>
      </c>
      <c r="Q535" s="210" t="str" cm="1">
        <f t="array" ref="Q535" xml:space="preserve"> INDEX(設定表!$C$19:$C$23, INT( LEFT(小韻資料表[[#This Row],[目次編碼]],1) ))</f>
        <v>平</v>
      </c>
      <c r="R535" s="210">
        <f xml:space="preserve">  INDEX(設定表!$C$8:$C$15, MATCH( (RIGHT(小韻資料表[[#This Row],[清濁]]) &amp; 小韻資料表[[#This Row],[調]]), 設定表!$B$8:$B$15, 0))</f>
        <v>5</v>
      </c>
      <c r="S535" s="205" t="s">
        <v>309</v>
      </c>
      <c r="T535" s="205" t="s">
        <v>309</v>
      </c>
      <c r="U535" s="226" t="s">
        <v>309</v>
      </c>
      <c r="V535" s="146" t="s">
        <v>309</v>
      </c>
      <c r="X535" s="135"/>
      <c r="Y535" s="135"/>
      <c r="AA535" s="135"/>
      <c r="AB535" s="134"/>
      <c r="AC535" s="135"/>
      <c r="AD535" s="135"/>
      <c r="AH535" s="135"/>
      <c r="AI535" s="135"/>
    </row>
    <row r="536" spans="1:35" ht="31.5">
      <c r="A536" s="205">
        <v>532</v>
      </c>
      <c r="B536" s="206" t="s">
        <v>3169</v>
      </c>
      <c r="C536" s="207" t="str">
        <f xml:space="preserve"> _xlfn.CONCAT(小韻資料表[[#This Row],[聲母拼音碼]],小韻資料表[[#This Row],[韻母拼音碼]],小韻資料表[[#This Row],[調號]])</f>
        <v>huan1</v>
      </c>
      <c r="D536" s="206" t="s">
        <v>3170</v>
      </c>
      <c r="E536" s="208" t="s">
        <v>722</v>
      </c>
      <c r="F536" s="205">
        <v>12</v>
      </c>
      <c r="G536" s="209" t="s">
        <v>3171</v>
      </c>
      <c r="H536" s="205">
        <f xml:space="preserve"> LEN(小韻資料表[[#This Row],[小韻字集]])</f>
        <v>16</v>
      </c>
      <c r="I536" s="205" cm="1">
        <f t="array" ref="I536" xml:space="preserve"> MATCH(TRUE, ISNUMBER( SEARCH( LEFT(小韻資料表[[#This Row],[切語]],1), 切語上字資料表[切語上字]) ), 0)</f>
        <v>36</v>
      </c>
      <c r="J536" s="210" t="str" cm="1">
        <f t="array" ref="J536" xml:space="preserve"> INDEX(切語上字資料表[聲母], 小韻資料表[[#This Row],[上字表識別號]])</f>
        <v>曉</v>
      </c>
      <c r="K536" s="210" t="str" cm="1">
        <f t="array" ref="K536" xml:space="preserve"> INDEX(切語上字資料表[聲母拼音碼], 小韻資料表[[#This Row],[上字表識別號]])</f>
        <v>h</v>
      </c>
      <c r="L536" s="210" t="str" cm="1">
        <f t="array" ref="L536" xml:space="preserve"> INDEX(切語上字資料表[清濁], 小韻資料表[[#This Row],[上字表識別號]])</f>
        <v>次清</v>
      </c>
      <c r="M536" s="223" t="str" cm="1">
        <f t="array" ref="M536" xml:space="preserve"> INDEX(切語上字資料表[發送收], 小韻資料表[[#This Row],[上字表識別號]])</f>
        <v>送氣</v>
      </c>
      <c r="N536" s="205" cm="1">
        <f t="array" ref="N536" xml:space="preserve"> MATCH(TRUE, ISNUMBER( SEARCH( RIGHT(小韻資料表[[#This Row],[切語]],1), 切語下字資料表[切語下字]) ), 0)</f>
        <v>161</v>
      </c>
      <c r="O536" s="207" t="str" cm="1">
        <f t="array" ref="O536" xml:space="preserve"> INDEX(切語下字資料表[韻母], 小韻資料表[[#This Row],[下字表識別號]])</f>
        <v>桓合1</v>
      </c>
      <c r="P536" s="207" t="str" cm="1">
        <f t="array" ref="P536" xml:space="preserve"> INDEX(切語下字資料表[韻母拼音碼], 小韻資料表[[#This Row],[下字表識別號]])</f>
        <v>uan</v>
      </c>
      <c r="Q536" s="210" t="str" cm="1">
        <f t="array" ref="Q536" xml:space="preserve"> INDEX(設定表!$C$19:$C$23, INT( LEFT(小韻資料表[[#This Row],[目次編碼]],1) ))</f>
        <v>平</v>
      </c>
      <c r="R536" s="210">
        <f xml:space="preserve">  INDEX(設定表!$C$8:$C$15, MATCH( (RIGHT(小韻資料表[[#This Row],[清濁]]) &amp; 小韻資料表[[#This Row],[調]]), 設定表!$B$8:$B$15, 0))</f>
        <v>1</v>
      </c>
      <c r="S536" s="205" t="s">
        <v>309</v>
      </c>
      <c r="T536" s="205" t="s">
        <v>309</v>
      </c>
      <c r="U536" s="226" t="s">
        <v>309</v>
      </c>
      <c r="V536" s="147" t="s">
        <v>309</v>
      </c>
      <c r="X536" s="135"/>
      <c r="Y536" s="135"/>
      <c r="AA536" s="135"/>
      <c r="AB536" s="134"/>
      <c r="AC536" s="135"/>
      <c r="AD536" s="135"/>
      <c r="AH536" s="135"/>
      <c r="AI536" s="135"/>
    </row>
    <row r="537" spans="1:35" ht="31.5">
      <c r="A537" s="205">
        <v>533</v>
      </c>
      <c r="B537" s="206" t="s">
        <v>3172</v>
      </c>
      <c r="C537" s="207" t="str">
        <f xml:space="preserve"> _xlfn.CONCAT(小韻資料表[[#This Row],[聲母拼音碼]],小韻資料表[[#This Row],[韻母拼音碼]],小韻資料表[[#This Row],[調號]])</f>
        <v>khuan1</v>
      </c>
      <c r="D537" s="206" t="s">
        <v>3173</v>
      </c>
      <c r="E537" s="208" t="s">
        <v>722</v>
      </c>
      <c r="F537" s="205">
        <v>13</v>
      </c>
      <c r="G537" s="209" t="s">
        <v>3174</v>
      </c>
      <c r="H537" s="205">
        <f xml:space="preserve"> LEN(小韻資料表[[#This Row],[小韻字集]])</f>
        <v>2</v>
      </c>
      <c r="I537" s="205" cm="1">
        <f t="array" ref="I537" xml:space="preserve"> MATCH(TRUE, ISNUMBER( SEARCH( LEFT(小韻資料表[[#This Row],[切語]],1), 切語上字資料表[切語上字]) ), 0)</f>
        <v>2</v>
      </c>
      <c r="J537" s="210" t="str" cm="1">
        <f t="array" ref="J537" xml:space="preserve"> INDEX(切語上字資料表[聲母], 小韻資料表[[#This Row],[上字表識別號]])</f>
        <v>溪</v>
      </c>
      <c r="K537" s="210" t="str" cm="1">
        <f t="array" ref="K537" xml:space="preserve"> INDEX(切語上字資料表[聲母拼音碼], 小韻資料表[[#This Row],[上字表識別號]])</f>
        <v>kh</v>
      </c>
      <c r="L537" s="210" t="str" cm="1">
        <f t="array" ref="L537" xml:space="preserve"> INDEX(切語上字資料表[清濁], 小韻資料表[[#This Row],[上字表識別號]])</f>
        <v>次清</v>
      </c>
      <c r="M537" s="223" t="str" cm="1">
        <f t="array" ref="M537" xml:space="preserve"> INDEX(切語上字資料表[發送收], 小韻資料表[[#This Row],[上字表識別號]])</f>
        <v>送氣</v>
      </c>
      <c r="N537" s="205" cm="1">
        <f t="array" ref="N537" xml:space="preserve"> MATCH(TRUE, ISNUMBER( SEARCH( RIGHT(小韻資料表[[#This Row],[切語]],1), 切語下字資料表[切語下字]) ), 0)</f>
        <v>161</v>
      </c>
      <c r="O537" s="207" t="str" cm="1">
        <f t="array" ref="O537" xml:space="preserve"> INDEX(切語下字資料表[韻母], 小韻資料表[[#This Row],[下字表識別號]])</f>
        <v>桓合1</v>
      </c>
      <c r="P537" s="207" t="str" cm="1">
        <f t="array" ref="P537" xml:space="preserve"> INDEX(切語下字資料表[韻母拼音碼], 小韻資料表[[#This Row],[下字表識別號]])</f>
        <v>uan</v>
      </c>
      <c r="Q537" s="210" t="str" cm="1">
        <f t="array" ref="Q537" xml:space="preserve"> INDEX(設定表!$C$19:$C$23, INT( LEFT(小韻資料表[[#This Row],[目次編碼]],1) ))</f>
        <v>平</v>
      </c>
      <c r="R537" s="210">
        <f xml:space="preserve">  INDEX(設定表!$C$8:$C$15, MATCH( (RIGHT(小韻資料表[[#This Row],[清濁]]) &amp; 小韻資料表[[#This Row],[調]]), 設定表!$B$8:$B$15, 0))</f>
        <v>1</v>
      </c>
      <c r="S537" s="205" t="s">
        <v>309</v>
      </c>
      <c r="T537" s="205" t="s">
        <v>309</v>
      </c>
      <c r="U537" s="226" t="s">
        <v>309</v>
      </c>
      <c r="V537" s="146" t="s">
        <v>309</v>
      </c>
      <c r="X537" s="135"/>
      <c r="Y537" s="135"/>
      <c r="AA537" s="135"/>
      <c r="AB537" s="134"/>
      <c r="AC537" s="135"/>
      <c r="AD537" s="135"/>
      <c r="AH537" s="135"/>
      <c r="AI537" s="135"/>
    </row>
    <row r="538" spans="1:35" ht="31.5">
      <c r="A538" s="205">
        <v>534</v>
      </c>
      <c r="B538" s="206" t="s">
        <v>3175</v>
      </c>
      <c r="C538" s="207" t="str">
        <f xml:space="preserve"> _xlfn.CONCAT(小韻資料表[[#This Row],[聲母拼音碼]],小韻資料表[[#This Row],[韻母拼音碼]],小韻資料表[[#This Row],[調號]])</f>
        <v>cuan1</v>
      </c>
      <c r="D538" s="206" t="s">
        <v>3176</v>
      </c>
      <c r="E538" s="208" t="s">
        <v>722</v>
      </c>
      <c r="F538" s="205">
        <v>14</v>
      </c>
      <c r="G538" s="209" t="s">
        <v>3177</v>
      </c>
      <c r="H538" s="205">
        <f xml:space="preserve"> LEN(小韻資料表[[#This Row],[小韻字集]])</f>
        <v>9</v>
      </c>
      <c r="I538" s="205" cm="1">
        <f t="array" ref="I538" xml:space="preserve"> MATCH(TRUE, ISNUMBER( SEARCH( LEFT(小韻資料表[[#This Row],[切語]],1), 切語上字資料表[切語上字]) ), 0)</f>
        <v>21</v>
      </c>
      <c r="J538" s="210" t="str" cm="1">
        <f t="array" ref="J538" xml:space="preserve"> INDEX(切語上字資料表[聲母], 小韻資料表[[#This Row],[上字表識別號]])</f>
        <v>精</v>
      </c>
      <c r="K538" s="210" t="str" cm="1">
        <f t="array" ref="K538" xml:space="preserve"> INDEX(切語上字資料表[聲母拼音碼], 小韻資料表[[#This Row],[上字表識別號]])</f>
        <v>c</v>
      </c>
      <c r="L538" s="210" t="str" cm="1">
        <f t="array" ref="L538" xml:space="preserve"> INDEX(切語上字資料表[清濁], 小韻資料表[[#This Row],[上字表識別號]])</f>
        <v>全清</v>
      </c>
      <c r="M538" s="223" t="str" cm="1">
        <f t="array" ref="M538" xml:space="preserve"> INDEX(切語上字資料表[發送收], 小韻資料表[[#This Row],[上字表識別號]])</f>
        <v>發聲</v>
      </c>
      <c r="N538" s="205" cm="1">
        <f t="array" ref="N538" xml:space="preserve"> MATCH(TRUE, ISNUMBER( SEARCH( RIGHT(小韻資料表[[#This Row],[切語]],1), 切語下字資料表[切語下字]) ), 0)</f>
        <v>161</v>
      </c>
      <c r="O538" s="207" t="str" cm="1">
        <f t="array" ref="O538" xml:space="preserve"> INDEX(切語下字資料表[韻母], 小韻資料表[[#This Row],[下字表識別號]])</f>
        <v>桓合1</v>
      </c>
      <c r="P538" s="207" t="str" cm="1">
        <f t="array" ref="P538" xml:space="preserve"> INDEX(切語下字資料表[韻母拼音碼], 小韻資料表[[#This Row],[下字表識別號]])</f>
        <v>uan</v>
      </c>
      <c r="Q538" s="210" t="str" cm="1">
        <f t="array" ref="Q538" xml:space="preserve"> INDEX(設定表!$C$19:$C$23, INT( LEFT(小韻資料表[[#This Row],[目次編碼]],1) ))</f>
        <v>平</v>
      </c>
      <c r="R538" s="210">
        <f xml:space="preserve">  INDEX(設定表!$C$8:$C$15, MATCH( (RIGHT(小韻資料表[[#This Row],[清濁]]) &amp; 小韻資料表[[#This Row],[調]]), 設定表!$B$8:$B$15, 0))</f>
        <v>1</v>
      </c>
      <c r="S538" s="205" t="s">
        <v>309</v>
      </c>
      <c r="T538" s="205" t="s">
        <v>309</v>
      </c>
      <c r="U538" s="226" t="s">
        <v>309</v>
      </c>
      <c r="V538" s="147" t="s">
        <v>309</v>
      </c>
      <c r="X538" s="135"/>
      <c r="Y538" s="135"/>
      <c r="AA538" s="135"/>
      <c r="AB538" s="134"/>
      <c r="AC538" s="135"/>
      <c r="AD538" s="135"/>
      <c r="AH538" s="135"/>
      <c r="AI538" s="135"/>
    </row>
    <row r="539" spans="1:35" ht="63">
      <c r="A539" s="205">
        <v>535</v>
      </c>
      <c r="B539" s="206" t="s">
        <v>3178</v>
      </c>
      <c r="C539" s="207" t="str">
        <f xml:space="preserve"> _xlfn.CONCAT(小韻資料表[[#This Row],[聲母拼音碼]],小韻資料表[[#This Row],[韻母拼音碼]],小韻資料表[[#This Row],[調號]])</f>
        <v>puan5</v>
      </c>
      <c r="D539" s="206" t="s">
        <v>3179</v>
      </c>
      <c r="E539" s="208" t="s">
        <v>722</v>
      </c>
      <c r="F539" s="205">
        <v>15</v>
      </c>
      <c r="G539" s="209" t="s">
        <v>3180</v>
      </c>
      <c r="H539" s="205">
        <f xml:space="preserve"> LEN(小韻資料表[[#This Row],[小韻字集]])</f>
        <v>26</v>
      </c>
      <c r="I539" s="205" cm="1">
        <f t="array" ref="I539" xml:space="preserve"> MATCH(TRUE, ISNUMBER( SEARCH( LEFT(小韻資料表[[#This Row],[切語]],1), 切語上字資料表[切語上字]) ), 0)</f>
        <v>15</v>
      </c>
      <c r="J539" s="210" t="str" cm="1">
        <f t="array" ref="J539" xml:space="preserve"> INDEX(切語上字資料表[聲母], 小韻資料表[[#This Row],[上字表識別號]])</f>
        <v>並</v>
      </c>
      <c r="K539" s="210" t="str" cm="1">
        <f t="array" ref="K539" xml:space="preserve"> INDEX(切語上字資料表[聲母拼音碼], 小韻資料表[[#This Row],[上字表識別號]])</f>
        <v>p</v>
      </c>
      <c r="L539" s="210" t="str" cm="1">
        <f t="array" ref="L539" xml:space="preserve"> INDEX(切語上字資料表[清濁], 小韻資料表[[#This Row],[上字表識別號]])</f>
        <v>全濁</v>
      </c>
      <c r="M539" s="223" cm="1">
        <f t="array" ref="M539" xml:space="preserve"> INDEX(切語上字資料表[發送收], 小韻資料表[[#This Row],[上字表識別號]])</f>
        <v>0</v>
      </c>
      <c r="N539" s="205" cm="1">
        <f t="array" ref="N539" xml:space="preserve"> MATCH(TRUE, ISNUMBER( SEARCH( RIGHT(小韻資料表[[#This Row],[切語]],1), 切語下字資料表[切語下字]) ), 0)</f>
        <v>161</v>
      </c>
      <c r="O539" s="207" t="str" cm="1">
        <f t="array" ref="O539" xml:space="preserve"> INDEX(切語下字資料表[韻母], 小韻資料表[[#This Row],[下字表識別號]])</f>
        <v>桓合1</v>
      </c>
      <c r="P539" s="207" t="str" cm="1">
        <f t="array" ref="P539" xml:space="preserve"> INDEX(切語下字資料表[韻母拼音碼], 小韻資料表[[#This Row],[下字表識別號]])</f>
        <v>uan</v>
      </c>
      <c r="Q539" s="210" t="str" cm="1">
        <f t="array" ref="Q539" xml:space="preserve"> INDEX(設定表!$C$19:$C$23, INT( LEFT(小韻資料表[[#This Row],[目次編碼]],1) ))</f>
        <v>平</v>
      </c>
      <c r="R539" s="210">
        <f xml:space="preserve">  INDEX(設定表!$C$8:$C$15, MATCH( (RIGHT(小韻資料表[[#This Row],[清濁]]) &amp; 小韻資料表[[#This Row],[調]]), 設定表!$B$8:$B$15, 0))</f>
        <v>5</v>
      </c>
      <c r="S539" s="205" t="s">
        <v>309</v>
      </c>
      <c r="T539" s="205" t="s">
        <v>309</v>
      </c>
      <c r="U539" s="226" t="s">
        <v>309</v>
      </c>
      <c r="V539" s="146" t="s">
        <v>309</v>
      </c>
      <c r="X539" s="135"/>
      <c r="Y539" s="135"/>
      <c r="AA539" s="135"/>
      <c r="AB539" s="134"/>
      <c r="AC539" s="135"/>
      <c r="AD539" s="135"/>
      <c r="AH539" s="135"/>
      <c r="AI539" s="135"/>
    </row>
    <row r="540" spans="1:35" ht="63">
      <c r="A540" s="205">
        <v>536</v>
      </c>
      <c r="B540" s="206" t="s">
        <v>3181</v>
      </c>
      <c r="C540" s="207" t="str">
        <f xml:space="preserve"> _xlfn.CONCAT(小韻資料表[[#This Row],[聲母拼音碼]],小韻資料表[[#This Row],[韻母拼音碼]],小韻資料表[[#This Row],[調號]])</f>
        <v>muan5</v>
      </c>
      <c r="D540" s="206" t="s">
        <v>3182</v>
      </c>
      <c r="E540" s="208" t="s">
        <v>722</v>
      </c>
      <c r="F540" s="205">
        <v>16</v>
      </c>
      <c r="G540" s="209" t="s">
        <v>3183</v>
      </c>
      <c r="H540" s="205">
        <f xml:space="preserve"> LEN(小韻資料表[[#This Row],[小韻字集]])</f>
        <v>26</v>
      </c>
      <c r="I540" s="205" cm="1">
        <f t="array" ref="I540" xml:space="preserve"> MATCH(TRUE, ISNUMBER( SEARCH( LEFT(小韻資料表[[#This Row],[切語]],1), 切語上字資料表[切語上字]) ), 0)</f>
        <v>16</v>
      </c>
      <c r="J540" s="210" t="str" cm="1">
        <f t="array" ref="J540" xml:space="preserve"> INDEX(切語上字資料表[聲母], 小韻資料表[[#This Row],[上字表識別號]])</f>
        <v>明</v>
      </c>
      <c r="K540" s="210" t="str" cm="1">
        <f t="array" ref="K540" xml:space="preserve"> INDEX(切語上字資料表[聲母拼音碼], 小韻資料表[[#This Row],[上字表識別號]])</f>
        <v>m</v>
      </c>
      <c r="L540" s="210" t="str" cm="1">
        <f t="array" ref="L540" xml:space="preserve"> INDEX(切語上字資料表[清濁], 小韻資料表[[#This Row],[上字表識別號]])</f>
        <v>次濁</v>
      </c>
      <c r="M540" s="223" t="str" cm="1">
        <f t="array" ref="M540" xml:space="preserve"> INDEX(切語上字資料表[發送收], 小韻資料表[[#This Row],[上字表識別號]])</f>
        <v>收聲</v>
      </c>
      <c r="N540" s="205" cm="1">
        <f t="array" ref="N540" xml:space="preserve"> MATCH(TRUE, ISNUMBER( SEARCH( RIGHT(小韻資料表[[#This Row],[切語]],1), 切語下字資料表[切語下字]) ), 0)</f>
        <v>161</v>
      </c>
      <c r="O540" s="207" t="str" cm="1">
        <f t="array" ref="O540" xml:space="preserve"> INDEX(切語下字資料表[韻母], 小韻資料表[[#This Row],[下字表識別號]])</f>
        <v>桓合1</v>
      </c>
      <c r="P540" s="207" t="str" cm="1">
        <f t="array" ref="P540" xml:space="preserve"> INDEX(切語下字資料表[韻母拼音碼], 小韻資料表[[#This Row],[下字表識別號]])</f>
        <v>uan</v>
      </c>
      <c r="Q540" s="210" t="str" cm="1">
        <f t="array" ref="Q540" xml:space="preserve"> INDEX(設定表!$C$19:$C$23, INT( LEFT(小韻資料表[[#This Row],[目次編碼]],1) ))</f>
        <v>平</v>
      </c>
      <c r="R540" s="210">
        <f xml:space="preserve">  INDEX(設定表!$C$8:$C$15, MATCH( (RIGHT(小韻資料表[[#This Row],[清濁]]) &amp; 小韻資料表[[#This Row],[調]]), 設定表!$B$8:$B$15, 0))</f>
        <v>5</v>
      </c>
      <c r="S540" s="205" t="s">
        <v>309</v>
      </c>
      <c r="T540" s="205" t="s">
        <v>309</v>
      </c>
      <c r="U540" s="226" t="s">
        <v>309</v>
      </c>
      <c r="V540" s="147" t="s">
        <v>309</v>
      </c>
      <c r="X540" s="135"/>
      <c r="Y540" s="135"/>
      <c r="AA540" s="135"/>
      <c r="AB540" s="134"/>
      <c r="AC540" s="135"/>
      <c r="AD540" s="135"/>
      <c r="AH540" s="135"/>
      <c r="AI540" s="135"/>
    </row>
    <row r="541" spans="1:35" ht="31.5">
      <c r="A541" s="205">
        <v>537</v>
      </c>
      <c r="B541" s="206" t="s">
        <v>3184</v>
      </c>
      <c r="C541" s="207" t="str">
        <f xml:space="preserve"> _xlfn.CONCAT(小韻資料表[[#This Row],[聲母拼音碼]],小韻資料表[[#This Row],[韻母拼音碼]],小韻資料表[[#This Row],[調號]])</f>
        <v>phuan1</v>
      </c>
      <c r="D541" s="206" t="s">
        <v>3185</v>
      </c>
      <c r="E541" s="208" t="s">
        <v>722</v>
      </c>
      <c r="F541" s="205">
        <v>17</v>
      </c>
      <c r="G541" s="209" t="s">
        <v>3186</v>
      </c>
      <c r="H541" s="205">
        <f xml:space="preserve"> LEN(小韻資料表[[#This Row],[小韻字集]])</f>
        <v>7</v>
      </c>
      <c r="I541" s="205" cm="1">
        <f t="array" ref="I541" xml:space="preserve"> MATCH(TRUE, ISNUMBER( SEARCH( LEFT(小韻資料表[[#This Row],[切語]],1), 切語上字資料表[切語上字]) ), 0)</f>
        <v>14</v>
      </c>
      <c r="J541" s="210" t="str" cm="1">
        <f t="array" ref="J541" xml:space="preserve"> INDEX(切語上字資料表[聲母], 小韻資料表[[#This Row],[上字表識別號]])</f>
        <v>滂</v>
      </c>
      <c r="K541" s="210" t="str" cm="1">
        <f t="array" ref="K541" xml:space="preserve"> INDEX(切語上字資料表[聲母拼音碼], 小韻資料表[[#This Row],[上字表識別號]])</f>
        <v>ph</v>
      </c>
      <c r="L541" s="210" t="str" cm="1">
        <f t="array" ref="L541" xml:space="preserve"> INDEX(切語上字資料表[清濁], 小韻資料表[[#This Row],[上字表識別號]])</f>
        <v>次清</v>
      </c>
      <c r="M541" s="223" t="str" cm="1">
        <f t="array" ref="M541" xml:space="preserve"> INDEX(切語上字資料表[發送收], 小韻資料表[[#This Row],[上字表識別號]])</f>
        <v>送氣</v>
      </c>
      <c r="N541" s="205" cm="1">
        <f t="array" ref="N541" xml:space="preserve"> MATCH(TRUE, ISNUMBER( SEARCH( RIGHT(小韻資料表[[#This Row],[切語]],1), 切語下字資料表[切語下字]) ), 0)</f>
        <v>161</v>
      </c>
      <c r="O541" s="207" t="str" cm="1">
        <f t="array" ref="O541" xml:space="preserve"> INDEX(切語下字資料表[韻母], 小韻資料表[[#This Row],[下字表識別號]])</f>
        <v>桓合1</v>
      </c>
      <c r="P541" s="207" t="str" cm="1">
        <f t="array" ref="P541" xml:space="preserve"> INDEX(切語下字資料表[韻母拼音碼], 小韻資料表[[#This Row],[下字表識別號]])</f>
        <v>uan</v>
      </c>
      <c r="Q541" s="210" t="str" cm="1">
        <f t="array" ref="Q541" xml:space="preserve"> INDEX(設定表!$C$19:$C$23, INT( LEFT(小韻資料表[[#This Row],[目次編碼]],1) ))</f>
        <v>平</v>
      </c>
      <c r="R541" s="210">
        <f xml:space="preserve">  INDEX(設定表!$C$8:$C$15, MATCH( (RIGHT(小韻資料表[[#This Row],[清濁]]) &amp; 小韻資料表[[#This Row],[調]]), 設定表!$B$8:$B$15, 0))</f>
        <v>1</v>
      </c>
      <c r="S541" s="205" t="s">
        <v>309</v>
      </c>
      <c r="T541" s="205" t="s">
        <v>309</v>
      </c>
      <c r="U541" s="226" t="s">
        <v>309</v>
      </c>
      <c r="V541" s="146" t="s">
        <v>309</v>
      </c>
      <c r="X541" s="135"/>
      <c r="Y541" s="135"/>
      <c r="AA541" s="135"/>
      <c r="AB541" s="134"/>
      <c r="AC541" s="135"/>
      <c r="AD541" s="135"/>
      <c r="AH541" s="135"/>
      <c r="AI541" s="135"/>
    </row>
    <row r="542" spans="1:35" ht="31.5">
      <c r="A542" s="205">
        <v>538</v>
      </c>
      <c r="B542" s="206" t="s">
        <v>3187</v>
      </c>
      <c r="C542" s="207" t="str">
        <f xml:space="preserve"> _xlfn.CONCAT(小韻資料表[[#This Row],[聲母拼音碼]],小韻資料表[[#This Row],[韻母拼音碼]],小韻資料表[[#This Row],[調號]])</f>
        <v>puan1</v>
      </c>
      <c r="D542" s="206" t="s">
        <v>3188</v>
      </c>
      <c r="E542" s="208" t="s">
        <v>722</v>
      </c>
      <c r="F542" s="205">
        <v>18</v>
      </c>
      <c r="G542" s="209" t="s">
        <v>3189</v>
      </c>
      <c r="H542" s="205">
        <f xml:space="preserve"> LEN(小韻資料表[[#This Row],[小韻字集]])</f>
        <v>6</v>
      </c>
      <c r="I542" s="205" cm="1">
        <f t="array" ref="I542" xml:space="preserve"> MATCH(TRUE, ISNUMBER( SEARCH( LEFT(小韻資料表[[#This Row],[切語]],1), 切語上字資料表[切語上字]) ), 0)</f>
        <v>13</v>
      </c>
      <c r="J542" s="210" t="str" cm="1">
        <f t="array" ref="J542" xml:space="preserve"> INDEX(切語上字資料表[聲母], 小韻資料表[[#This Row],[上字表識別號]])</f>
        <v>幫</v>
      </c>
      <c r="K542" s="210" t="str" cm="1">
        <f t="array" ref="K542" xml:space="preserve"> INDEX(切語上字資料表[聲母拼音碼], 小韻資料表[[#This Row],[上字表識別號]])</f>
        <v>p</v>
      </c>
      <c r="L542" s="210" t="str" cm="1">
        <f t="array" ref="L542" xml:space="preserve"> INDEX(切語上字資料表[清濁], 小韻資料表[[#This Row],[上字表識別號]])</f>
        <v>全清</v>
      </c>
      <c r="M542" s="223" t="str" cm="1">
        <f t="array" ref="M542" xml:space="preserve"> INDEX(切語上字資料表[發送收], 小韻資料表[[#This Row],[上字表識別號]])</f>
        <v>發聲</v>
      </c>
      <c r="N542" s="205" cm="1">
        <f t="array" ref="N542" xml:space="preserve"> MATCH(TRUE, ISNUMBER( SEARCH( RIGHT(小韻資料表[[#This Row],[切語]],1), 切語下字資料表[切語下字]) ), 0)</f>
        <v>161</v>
      </c>
      <c r="O542" s="207" t="str" cm="1">
        <f t="array" ref="O542" xml:space="preserve"> INDEX(切語下字資料表[韻母], 小韻資料表[[#This Row],[下字表識別號]])</f>
        <v>桓合1</v>
      </c>
      <c r="P542" s="207" t="str" cm="1">
        <f t="array" ref="P542" xml:space="preserve"> INDEX(切語下字資料表[韻母拼音碼], 小韻資料表[[#This Row],[下字表識別號]])</f>
        <v>uan</v>
      </c>
      <c r="Q542" s="210" t="str" cm="1">
        <f t="array" ref="Q542" xml:space="preserve"> INDEX(設定表!$C$19:$C$23, INT( LEFT(小韻資料表[[#This Row],[目次編碼]],1) ))</f>
        <v>平</v>
      </c>
      <c r="R542" s="210">
        <f xml:space="preserve">  INDEX(設定表!$C$8:$C$15, MATCH( (RIGHT(小韻資料表[[#This Row],[清濁]]) &amp; 小韻資料表[[#This Row],[調]]), 設定表!$B$8:$B$15, 0))</f>
        <v>1</v>
      </c>
      <c r="S542" s="205" t="s">
        <v>309</v>
      </c>
      <c r="T542" s="205" t="s">
        <v>309</v>
      </c>
      <c r="U542" s="226" t="s">
        <v>3190</v>
      </c>
      <c r="V542" s="147" t="s">
        <v>309</v>
      </c>
      <c r="X542" s="135"/>
      <c r="Y542" s="135"/>
      <c r="AA542" s="135"/>
      <c r="AB542" s="134"/>
      <c r="AC542" s="135"/>
      <c r="AD542" s="135"/>
      <c r="AH542" s="135"/>
      <c r="AI542" s="135"/>
    </row>
    <row r="543" spans="1:35" ht="31.5">
      <c r="A543" s="205">
        <v>539</v>
      </c>
      <c r="B543" s="206" t="s">
        <v>3191</v>
      </c>
      <c r="C543" s="207" t="str">
        <f xml:space="preserve"> _xlfn.CONCAT(小韻資料表[[#This Row],[聲母拼音碼]],小韻資料表[[#This Row],[韻母拼音碼]],小韻資料表[[#This Row],[調號]])</f>
        <v>san1</v>
      </c>
      <c r="D543" s="206" t="s">
        <v>740</v>
      </c>
      <c r="E543" s="208" t="s">
        <v>739</v>
      </c>
      <c r="F543" s="205">
        <v>1</v>
      </c>
      <c r="G543" s="209" t="s">
        <v>3192</v>
      </c>
      <c r="H543" s="205">
        <f xml:space="preserve"> LEN(小韻資料表[[#This Row],[小韻字集]])</f>
        <v>6</v>
      </c>
      <c r="I543" s="205" cm="1">
        <f t="array" ref="I543" xml:space="preserve"> MATCH(TRUE, ISNUMBER( SEARCH( LEFT(小韻資料表[[#This Row],[切語]],1), 切語上字資料表[切語上字]) ), 0)</f>
        <v>29</v>
      </c>
      <c r="J543" s="210" t="str" cm="1">
        <f t="array" ref="J543" xml:space="preserve"> INDEX(切語上字資料表[聲母], 小韻資料表[[#This Row],[上字表識別號]])</f>
        <v>疏</v>
      </c>
      <c r="K543" s="210" t="str" cm="1">
        <f t="array" ref="K543" xml:space="preserve"> INDEX(切語上字資料表[聲母拼音碼], 小韻資料表[[#This Row],[上字表識別號]])</f>
        <v>s</v>
      </c>
      <c r="L543" s="210" t="str" cm="1">
        <f t="array" ref="L543" xml:space="preserve"> INDEX(切語上字資料表[清濁], 小韻資料表[[#This Row],[上字表識別號]])</f>
        <v>全清</v>
      </c>
      <c r="M543" s="223" t="str" cm="1">
        <f t="array" ref="M543" xml:space="preserve"> INDEX(切語上字資料表[發送收], 小韻資料表[[#This Row],[上字表識別號]])</f>
        <v>發聲</v>
      </c>
      <c r="N543" s="205" cm="1">
        <f t="array" ref="N543" xml:space="preserve"> MATCH(TRUE, ISNUMBER( SEARCH( RIGHT(小韻資料表[[#This Row],[切語]],1), 切語下字資料表[切語下字]) ), 0)</f>
        <v>165</v>
      </c>
      <c r="O543" s="207" t="str" cm="1">
        <f t="array" ref="O543" xml:space="preserve"> INDEX(切語下字資料表[韻母], 小韻資料表[[#This Row],[下字表識別號]])</f>
        <v>刪開2</v>
      </c>
      <c r="P543" s="207" t="str" cm="1">
        <f t="array" ref="P543" xml:space="preserve"> INDEX(切語下字資料表[韻母拼音碼], 小韻資料表[[#This Row],[下字表識別號]])</f>
        <v>an</v>
      </c>
      <c r="Q543" s="210" t="str" cm="1">
        <f t="array" ref="Q543" xml:space="preserve"> INDEX(設定表!$C$19:$C$23, INT( LEFT(小韻資料表[[#This Row],[目次編碼]],1) ))</f>
        <v>平</v>
      </c>
      <c r="R543" s="210">
        <f xml:space="preserve">  INDEX(設定表!$C$8:$C$15, MATCH( (RIGHT(小韻資料表[[#This Row],[清濁]]) &amp; 小韻資料表[[#This Row],[調]]), 設定表!$B$8:$B$15, 0))</f>
        <v>1</v>
      </c>
      <c r="S543" s="205" t="s">
        <v>309</v>
      </c>
      <c r="T543" s="205" t="s">
        <v>309</v>
      </c>
      <c r="U543" s="226" t="s">
        <v>309</v>
      </c>
      <c r="V543" s="146" t="s">
        <v>309</v>
      </c>
      <c r="X543" s="135"/>
      <c r="Y543" s="135"/>
      <c r="AA543" s="135"/>
      <c r="AB543" s="134"/>
      <c r="AC543" s="135"/>
      <c r="AD543" s="135"/>
      <c r="AH543" s="135"/>
      <c r="AI543" s="135"/>
    </row>
    <row r="544" spans="1:35" ht="31.5">
      <c r="A544" s="205">
        <v>540</v>
      </c>
      <c r="B544" s="206" t="s">
        <v>3193</v>
      </c>
      <c r="C544" s="207" t="str">
        <f xml:space="preserve"> _xlfn.CONCAT(小韻資料表[[#This Row],[聲母拼音碼]],小韻資料表[[#This Row],[韻母拼音碼]],小韻資料表[[#This Row],[調號]])</f>
        <v>kuan1</v>
      </c>
      <c r="D544" s="206" t="s">
        <v>3194</v>
      </c>
      <c r="E544" s="208" t="s">
        <v>739</v>
      </c>
      <c r="F544" s="205">
        <v>2</v>
      </c>
      <c r="G544" s="209" t="s">
        <v>3195</v>
      </c>
      <c r="H544" s="205">
        <f xml:space="preserve"> LEN(小韻資料表[[#This Row],[小韻字集]])</f>
        <v>8</v>
      </c>
      <c r="I544" s="205" cm="1">
        <f t="array" ref="I544" xml:space="preserve"> MATCH(TRUE, ISNUMBER( SEARCH( LEFT(小韻資料表[[#This Row],[切語]],1), 切語上字資料表[切語上字]) ), 0)</f>
        <v>1</v>
      </c>
      <c r="J544" s="210" t="str" cm="1">
        <f t="array" ref="J544" xml:space="preserve"> INDEX(切語上字資料表[聲母], 小韻資料表[[#This Row],[上字表識別號]])</f>
        <v>見</v>
      </c>
      <c r="K544" s="210" t="str" cm="1">
        <f t="array" ref="K544" xml:space="preserve"> INDEX(切語上字資料表[聲母拼音碼], 小韻資料表[[#This Row],[上字表識別號]])</f>
        <v>k</v>
      </c>
      <c r="L544" s="210" t="str" cm="1">
        <f t="array" ref="L544" xml:space="preserve"> INDEX(切語上字資料表[清濁], 小韻資料表[[#This Row],[上字表識別號]])</f>
        <v>全清</v>
      </c>
      <c r="M544" s="223" t="str" cm="1">
        <f t="array" ref="M544" xml:space="preserve"> INDEX(切語上字資料表[發送收], 小韻資料表[[#This Row],[上字表識別號]])</f>
        <v>發聲</v>
      </c>
      <c r="N544" s="205" cm="1">
        <f t="array" ref="N544" xml:space="preserve"> MATCH(TRUE, ISNUMBER( SEARCH( RIGHT(小韻資料表[[#This Row],[切語]],1), 切語下字資料表[切語下字]) ), 0)</f>
        <v>169</v>
      </c>
      <c r="O544" s="207" t="str" cm="1">
        <f t="array" ref="O544" xml:space="preserve"> INDEX(切語下字資料表[韻母], 小韻資料表[[#This Row],[下字表識別號]])</f>
        <v>刪合2</v>
      </c>
      <c r="P544" s="207" t="str" cm="1">
        <f t="array" ref="P544" xml:space="preserve"> INDEX(切語下字資料表[韻母拼音碼], 小韻資料表[[#This Row],[下字表識別號]])</f>
        <v>uan</v>
      </c>
      <c r="Q544" s="210" t="str" cm="1">
        <f t="array" ref="Q544" xml:space="preserve"> INDEX(設定表!$C$19:$C$23, INT( LEFT(小韻資料表[[#This Row],[目次編碼]],1) ))</f>
        <v>平</v>
      </c>
      <c r="R544" s="210">
        <f xml:space="preserve">  INDEX(設定表!$C$8:$C$15, MATCH( (RIGHT(小韻資料表[[#This Row],[清濁]]) &amp; 小韻資料表[[#This Row],[調]]), 設定表!$B$8:$B$15, 0))</f>
        <v>1</v>
      </c>
      <c r="S544" s="205" t="s">
        <v>309</v>
      </c>
      <c r="T544" s="205" t="s">
        <v>309</v>
      </c>
      <c r="U544" s="226" t="s">
        <v>309</v>
      </c>
      <c r="V544" s="147" t="s">
        <v>309</v>
      </c>
      <c r="X544" s="135"/>
      <c r="Y544" s="135"/>
      <c r="AA544" s="135"/>
      <c r="AB544" s="134"/>
      <c r="AC544" s="135"/>
      <c r="AD544" s="135"/>
      <c r="AH544" s="135"/>
      <c r="AI544" s="135"/>
    </row>
    <row r="545" spans="1:35" ht="31.5">
      <c r="A545" s="205">
        <v>541</v>
      </c>
      <c r="B545" s="206" t="s">
        <v>3196</v>
      </c>
      <c r="C545" s="207" t="str">
        <f xml:space="preserve"> _xlfn.CONCAT(小韻資料表[[#This Row],[聲母拼音碼]],小韻資料表[[#This Row],[韻母拼音碼]],小韻資料表[[#This Row],[調號]])</f>
        <v>Øuan1</v>
      </c>
      <c r="D545" s="206" t="s">
        <v>3197</v>
      </c>
      <c r="E545" s="208" t="s">
        <v>739</v>
      </c>
      <c r="F545" s="205">
        <v>3</v>
      </c>
      <c r="G545" s="209" t="s">
        <v>3198</v>
      </c>
      <c r="H545" s="205">
        <f xml:space="preserve"> LEN(小韻資料表[[#This Row],[小韻字集]])</f>
        <v>6</v>
      </c>
      <c r="I545" s="205" cm="1">
        <f t="array" ref="I545" xml:space="preserve"> MATCH(TRUE, ISNUMBER( SEARCH( LEFT(小韻資料表[[#This Row],[切語]],1), 切語上字資料表[切語上字]) ), 0)</f>
        <v>35</v>
      </c>
      <c r="J545" s="210" t="str" cm="1">
        <f t="array" ref="J545" xml:space="preserve"> INDEX(切語上字資料表[聲母], 小韻資料表[[#This Row],[上字表識別號]])</f>
        <v>影</v>
      </c>
      <c r="K545" s="210" t="str" cm="1">
        <f t="array" ref="K545" xml:space="preserve"> INDEX(切語上字資料表[聲母拼音碼], 小韻資料表[[#This Row],[上字表識別號]])</f>
        <v>Ø</v>
      </c>
      <c r="L545" s="210" t="str" cm="1">
        <f t="array" ref="L545" xml:space="preserve"> INDEX(切語上字資料表[清濁], 小韻資料表[[#This Row],[上字表識別號]])</f>
        <v>全清</v>
      </c>
      <c r="M545" s="223" t="str" cm="1">
        <f t="array" ref="M545" xml:space="preserve"> INDEX(切語上字資料表[發送收], 小韻資料表[[#This Row],[上字表識別號]])</f>
        <v>發聲</v>
      </c>
      <c r="N545" s="205" cm="1">
        <f t="array" ref="N545" xml:space="preserve"> MATCH(TRUE, ISNUMBER( SEARCH( RIGHT(小韻資料表[[#This Row],[切語]],1), 切語下字資料表[切語下字]) ), 0)</f>
        <v>169</v>
      </c>
      <c r="O545" s="207" t="str" cm="1">
        <f t="array" ref="O545" xml:space="preserve"> INDEX(切語下字資料表[韻母], 小韻資料表[[#This Row],[下字表識別號]])</f>
        <v>刪合2</v>
      </c>
      <c r="P545" s="207" t="str" cm="1">
        <f t="array" ref="P545" xml:space="preserve"> INDEX(切語下字資料表[韻母拼音碼], 小韻資料表[[#This Row],[下字表識別號]])</f>
        <v>uan</v>
      </c>
      <c r="Q545" s="210" t="str" cm="1">
        <f t="array" ref="Q545" xml:space="preserve"> INDEX(設定表!$C$19:$C$23, INT( LEFT(小韻資料表[[#This Row],[目次編碼]],1) ))</f>
        <v>平</v>
      </c>
      <c r="R545" s="210">
        <f xml:space="preserve">  INDEX(設定表!$C$8:$C$15, MATCH( (RIGHT(小韻資料表[[#This Row],[清濁]]) &amp; 小韻資料表[[#This Row],[調]]), 設定表!$B$8:$B$15, 0))</f>
        <v>1</v>
      </c>
      <c r="S545" s="205" t="s">
        <v>309</v>
      </c>
      <c r="T545" s="205" t="s">
        <v>309</v>
      </c>
      <c r="U545" s="226" t="s">
        <v>309</v>
      </c>
      <c r="V545" s="146" t="s">
        <v>309</v>
      </c>
      <c r="X545" s="135"/>
      <c r="Y545" s="135"/>
      <c r="AA545" s="135"/>
      <c r="AB545" s="134"/>
      <c r="AC545" s="135"/>
      <c r="AD545" s="135"/>
      <c r="AH545" s="135"/>
      <c r="AI545" s="135"/>
    </row>
    <row r="546" spans="1:35" ht="31.5">
      <c r="A546" s="205">
        <v>542</v>
      </c>
      <c r="B546" s="206" t="s">
        <v>3199</v>
      </c>
      <c r="C546" s="207" t="str">
        <f xml:space="preserve"> _xlfn.CONCAT(小韻資料表[[#This Row],[聲母拼音碼]],小韻資料表[[#This Row],[韻母拼音碼]],小韻資料表[[#This Row],[調號]])</f>
        <v>suan1</v>
      </c>
      <c r="D546" s="206" t="s">
        <v>3200</v>
      </c>
      <c r="E546" s="208" t="s">
        <v>739</v>
      </c>
      <c r="F546" s="205">
        <v>4</v>
      </c>
      <c r="G546" s="209" t="s">
        <v>3200</v>
      </c>
      <c r="H546" s="205">
        <f xml:space="preserve"> LEN(小韻資料表[[#This Row],[小韻字集]])</f>
        <v>2</v>
      </c>
      <c r="I546" s="205" cm="1">
        <f t="array" ref="I546" xml:space="preserve"> MATCH(TRUE, ISNUMBER( SEARCH( LEFT(小韻資料表[[#This Row],[切語]],1), 切語上字資料表[切語上字]) ), 0)</f>
        <v>29</v>
      </c>
      <c r="J546" s="210" t="str" cm="1">
        <f t="array" ref="J546" xml:space="preserve"> INDEX(切語上字資料表[聲母], 小韻資料表[[#This Row],[上字表識別號]])</f>
        <v>疏</v>
      </c>
      <c r="K546" s="210" t="str" cm="1">
        <f t="array" ref="K546" xml:space="preserve"> INDEX(切語上字資料表[聲母拼音碼], 小韻資料表[[#This Row],[上字表識別號]])</f>
        <v>s</v>
      </c>
      <c r="L546" s="210" t="str" cm="1">
        <f t="array" ref="L546" xml:space="preserve"> INDEX(切語上字資料表[清濁], 小韻資料表[[#This Row],[上字表識別號]])</f>
        <v>全清</v>
      </c>
      <c r="M546" s="223" t="str" cm="1">
        <f t="array" ref="M546" xml:space="preserve"> INDEX(切語上字資料表[發送收], 小韻資料表[[#This Row],[上字表識別號]])</f>
        <v>發聲</v>
      </c>
      <c r="N546" s="205" cm="1">
        <f t="array" ref="N546" xml:space="preserve"> MATCH(TRUE, ISNUMBER( SEARCH( RIGHT(小韻資料表[[#This Row],[切語]],1), 切語下字資料表[切語下字]) ), 0)</f>
        <v>169</v>
      </c>
      <c r="O546" s="207" t="str" cm="1">
        <f t="array" ref="O546" xml:space="preserve"> INDEX(切語下字資料表[韻母], 小韻資料表[[#This Row],[下字表識別號]])</f>
        <v>刪合2</v>
      </c>
      <c r="P546" s="207" t="str" cm="1">
        <f t="array" ref="P546" xml:space="preserve"> INDEX(切語下字資料表[韻母拼音碼], 小韻資料表[[#This Row],[下字表識別號]])</f>
        <v>uan</v>
      </c>
      <c r="Q546" s="210" t="str" cm="1">
        <f t="array" ref="Q546" xml:space="preserve"> INDEX(設定表!$C$19:$C$23, INT( LEFT(小韻資料表[[#This Row],[目次編碼]],1) ))</f>
        <v>平</v>
      </c>
      <c r="R546" s="210">
        <f xml:space="preserve">  INDEX(設定表!$C$8:$C$15, MATCH( (RIGHT(小韻資料表[[#This Row],[清濁]]) &amp; 小韻資料表[[#This Row],[調]]), 設定表!$B$8:$B$15, 0))</f>
        <v>1</v>
      </c>
      <c r="S546" s="205" t="s">
        <v>309</v>
      </c>
      <c r="T546" s="205" t="s">
        <v>309</v>
      </c>
      <c r="U546" s="226" t="s">
        <v>3201</v>
      </c>
      <c r="V546" s="147" t="s">
        <v>309</v>
      </c>
      <c r="X546" s="135"/>
      <c r="Y546" s="135"/>
      <c r="AA546" s="135"/>
      <c r="AB546" s="134"/>
      <c r="AC546" s="135"/>
      <c r="AD546" s="135"/>
      <c r="AH546" s="135"/>
      <c r="AI546" s="135"/>
    </row>
    <row r="547" spans="1:35" ht="63">
      <c r="A547" s="205">
        <v>543</v>
      </c>
      <c r="B547" s="206" t="s">
        <v>3202</v>
      </c>
      <c r="C547" s="207" t="str">
        <f xml:space="preserve"> _xlfn.CONCAT(小韻資料表[[#This Row],[聲母拼音碼]],小韻資料表[[#This Row],[韻母拼音碼]],小韻資料表[[#This Row],[調號]])</f>
        <v>huan5</v>
      </c>
      <c r="D547" s="206" t="s">
        <v>3203</v>
      </c>
      <c r="E547" s="208" t="s">
        <v>739</v>
      </c>
      <c r="F547" s="205">
        <v>5</v>
      </c>
      <c r="G547" s="209" t="s">
        <v>3204</v>
      </c>
      <c r="H547" s="205">
        <f xml:space="preserve"> LEN(小韻資料表[[#This Row],[小韻字集]])</f>
        <v>25</v>
      </c>
      <c r="I547" s="205" cm="1">
        <f t="array" ref="I547" xml:space="preserve"> MATCH(TRUE, ISNUMBER( SEARCH( LEFT(小韻資料表[[#This Row],[切語]],1), 切語上字資料表[切語上字]) ), 0)</f>
        <v>37</v>
      </c>
      <c r="J547" s="210" t="str" cm="1">
        <f t="array" ref="J547" xml:space="preserve"> INDEX(切語上字資料表[聲母], 小韻資料表[[#This Row],[上字表識別號]])</f>
        <v>匣</v>
      </c>
      <c r="K547" s="210" t="str" cm="1">
        <f t="array" ref="K547" xml:space="preserve"> INDEX(切語上字資料表[聲母拼音碼], 小韻資料表[[#This Row],[上字表識別號]])</f>
        <v>h</v>
      </c>
      <c r="L547" s="210" t="str" cm="1">
        <f t="array" ref="L547" xml:space="preserve"> INDEX(切語上字資料表[清濁], 小韻資料表[[#This Row],[上字表識別號]])</f>
        <v>全濁</v>
      </c>
      <c r="M547" s="223" t="str" cm="1">
        <f t="array" ref="M547" xml:space="preserve"> INDEX(切語上字資料表[發送收], 小韻資料表[[#This Row],[上字表識別號]])</f>
        <v>送氣</v>
      </c>
      <c r="N547" s="205" cm="1">
        <f t="array" ref="N547" xml:space="preserve"> MATCH(TRUE, ISNUMBER( SEARCH( RIGHT(小韻資料表[[#This Row],[切語]],1), 切語下字資料表[切語下字]) ), 0)</f>
        <v>169</v>
      </c>
      <c r="O547" s="207" t="str" cm="1">
        <f t="array" ref="O547" xml:space="preserve"> INDEX(切語下字資料表[韻母], 小韻資料表[[#This Row],[下字表識別號]])</f>
        <v>刪合2</v>
      </c>
      <c r="P547" s="207" t="str" cm="1">
        <f t="array" ref="P547" xml:space="preserve"> INDEX(切語下字資料表[韻母拼音碼], 小韻資料表[[#This Row],[下字表識別號]])</f>
        <v>uan</v>
      </c>
      <c r="Q547" s="210" t="str" cm="1">
        <f t="array" ref="Q547" xml:space="preserve"> INDEX(設定表!$C$19:$C$23, INT( LEFT(小韻資料表[[#This Row],[目次編碼]],1) ))</f>
        <v>平</v>
      </c>
      <c r="R547" s="210">
        <f xml:space="preserve">  INDEX(設定表!$C$8:$C$15, MATCH( (RIGHT(小韻資料表[[#This Row],[清濁]]) &amp; 小韻資料表[[#This Row],[調]]), 設定表!$B$8:$B$15, 0))</f>
        <v>5</v>
      </c>
      <c r="S547" s="205" t="s">
        <v>309</v>
      </c>
      <c r="T547" s="205" t="s">
        <v>309</v>
      </c>
      <c r="U547" s="226" t="s">
        <v>309</v>
      </c>
      <c r="V547" s="147" t="s">
        <v>309</v>
      </c>
      <c r="X547" s="135"/>
      <c r="Y547" s="135"/>
      <c r="AA547" s="135"/>
      <c r="AB547" s="134"/>
      <c r="AC547" s="135"/>
      <c r="AD547" s="135"/>
      <c r="AH547" s="135"/>
      <c r="AI547" s="135"/>
    </row>
    <row r="548" spans="1:35" ht="31.5">
      <c r="A548" s="205">
        <v>544</v>
      </c>
      <c r="B548" s="206" t="s">
        <v>3205</v>
      </c>
      <c r="C548" s="207" t="str">
        <f xml:space="preserve"> _xlfn.CONCAT(小韻資料表[[#This Row],[聲母拼音碼]],小韻資料表[[#This Row],[韻母拼音碼]],小韻資料表[[#This Row],[調號]])</f>
        <v>puan1</v>
      </c>
      <c r="D548" s="206" t="s">
        <v>3206</v>
      </c>
      <c r="E548" s="208" t="s">
        <v>739</v>
      </c>
      <c r="F548" s="205">
        <v>6</v>
      </c>
      <c r="G548" s="209" t="s">
        <v>3207</v>
      </c>
      <c r="H548" s="205">
        <f xml:space="preserve"> LEN(小韻資料表[[#This Row],[小韻字集]])</f>
        <v>14</v>
      </c>
      <c r="I548" s="205" cm="1">
        <f t="array" ref="I548" xml:space="preserve"> MATCH(TRUE, ISNUMBER( SEARCH( LEFT(小韻資料表[[#This Row],[切語]],1), 切語上字資料表[切語上字]) ), 0)</f>
        <v>13</v>
      </c>
      <c r="J548" s="210" t="str" cm="1">
        <f t="array" ref="J548" xml:space="preserve"> INDEX(切語上字資料表[聲母], 小韻資料表[[#This Row],[上字表識別號]])</f>
        <v>幫</v>
      </c>
      <c r="K548" s="210" t="str" cm="1">
        <f t="array" ref="K548" xml:space="preserve"> INDEX(切語上字資料表[聲母拼音碼], 小韻資料表[[#This Row],[上字表識別號]])</f>
        <v>p</v>
      </c>
      <c r="L548" s="210" t="str" cm="1">
        <f t="array" ref="L548" xml:space="preserve"> INDEX(切語上字資料表[清濁], 小韻資料表[[#This Row],[上字表識別號]])</f>
        <v>全清</v>
      </c>
      <c r="M548" s="223" t="str" cm="1">
        <f t="array" ref="M548" xml:space="preserve"> INDEX(切語上字資料表[發送收], 小韻資料表[[#This Row],[上字表識別號]])</f>
        <v>發聲</v>
      </c>
      <c r="N548" s="205" cm="1">
        <f t="array" ref="N548" xml:space="preserve"> MATCH(TRUE, ISNUMBER( SEARCH( RIGHT(小韻資料表[[#This Row],[切語]],1), 切語下字資料表[切語下字]) ), 0)</f>
        <v>169</v>
      </c>
      <c r="O548" s="207" t="str" cm="1">
        <f t="array" ref="O548" xml:space="preserve"> INDEX(切語下字資料表[韻母], 小韻資料表[[#This Row],[下字表識別號]])</f>
        <v>刪合2</v>
      </c>
      <c r="P548" s="207" t="str" cm="1">
        <f t="array" ref="P548" xml:space="preserve"> INDEX(切語下字資料表[韻母拼音碼], 小韻資料表[[#This Row],[下字表識別號]])</f>
        <v>uan</v>
      </c>
      <c r="Q548" s="210" t="str" cm="1">
        <f t="array" ref="Q548" xml:space="preserve"> INDEX(設定表!$C$19:$C$23, INT( LEFT(小韻資料表[[#This Row],[目次編碼]],1) ))</f>
        <v>平</v>
      </c>
      <c r="R548" s="210">
        <f xml:space="preserve">  INDEX(設定表!$C$8:$C$15, MATCH( (RIGHT(小韻資料表[[#This Row],[清濁]]) &amp; 小韻資料表[[#This Row],[調]]), 設定表!$B$8:$B$15, 0))</f>
        <v>1</v>
      </c>
      <c r="S548" s="205" t="s">
        <v>309</v>
      </c>
      <c r="T548" s="205" t="s">
        <v>309</v>
      </c>
      <c r="U548" s="226" t="s">
        <v>3208</v>
      </c>
      <c r="V548" s="147" t="s">
        <v>309</v>
      </c>
      <c r="X548" s="135"/>
      <c r="Y548" s="135"/>
      <c r="AA548" s="135"/>
      <c r="AB548" s="134"/>
      <c r="AC548" s="135"/>
      <c r="AD548" s="135"/>
      <c r="AH548" s="135"/>
      <c r="AI548" s="135"/>
    </row>
    <row r="549" spans="1:35" ht="31.5">
      <c r="A549" s="205">
        <v>545</v>
      </c>
      <c r="B549" s="206" t="s">
        <v>3209</v>
      </c>
      <c r="C549" s="207" t="str">
        <f xml:space="preserve"> _xlfn.CONCAT(小韻資料表[[#This Row],[聲母拼音碼]],小韻資料表[[#This Row],[韻母拼音碼]],小韻資料表[[#This Row],[調號]])</f>
        <v>muan5</v>
      </c>
      <c r="D549" s="206" t="s">
        <v>3210</v>
      </c>
      <c r="E549" s="208" t="s">
        <v>739</v>
      </c>
      <c r="F549" s="205">
        <v>7</v>
      </c>
      <c r="G549" s="209" t="s">
        <v>3211</v>
      </c>
      <c r="H549" s="205">
        <f xml:space="preserve"> LEN(小韻資料表[[#This Row],[小韻字集]])</f>
        <v>9</v>
      </c>
      <c r="I549" s="205" cm="1">
        <f t="array" ref="I549" xml:space="preserve"> MATCH(TRUE, ISNUMBER( SEARCH( LEFT(小韻資料表[[#This Row],[切語]],1), 切語上字資料表[切語上字]) ), 0)</f>
        <v>16</v>
      </c>
      <c r="J549" s="210" t="str" cm="1">
        <f t="array" ref="J549" xml:space="preserve"> INDEX(切語上字資料表[聲母], 小韻資料表[[#This Row],[上字表識別號]])</f>
        <v>明</v>
      </c>
      <c r="K549" s="210" t="str" cm="1">
        <f t="array" ref="K549" xml:space="preserve"> INDEX(切語上字資料表[聲母拼音碼], 小韻資料表[[#This Row],[上字表識別號]])</f>
        <v>m</v>
      </c>
      <c r="L549" s="210" t="str" cm="1">
        <f t="array" ref="L549" xml:space="preserve"> INDEX(切語上字資料表[清濁], 小韻資料表[[#This Row],[上字表識別號]])</f>
        <v>次濁</v>
      </c>
      <c r="M549" s="223" t="str" cm="1">
        <f t="array" ref="M549" xml:space="preserve"> INDEX(切語上字資料表[發送收], 小韻資料表[[#This Row],[上字表識別號]])</f>
        <v>收聲</v>
      </c>
      <c r="N549" s="205" cm="1">
        <f t="array" ref="N549" xml:space="preserve"> MATCH(TRUE, ISNUMBER( SEARCH( RIGHT(小韻資料表[[#This Row],[切語]],1), 切語下字資料表[切語下字]) ), 0)</f>
        <v>169</v>
      </c>
      <c r="O549" s="207" t="str" cm="1">
        <f t="array" ref="O549" xml:space="preserve"> INDEX(切語下字資料表[韻母], 小韻資料表[[#This Row],[下字表識別號]])</f>
        <v>刪合2</v>
      </c>
      <c r="P549" s="207" t="str" cm="1">
        <f t="array" ref="P549" xml:space="preserve"> INDEX(切語下字資料表[韻母拼音碼], 小韻資料表[[#This Row],[下字表識別號]])</f>
        <v>uan</v>
      </c>
      <c r="Q549" s="210" t="str" cm="1">
        <f t="array" ref="Q549" xml:space="preserve"> INDEX(設定表!$C$19:$C$23, INT( LEFT(小韻資料表[[#This Row],[目次編碼]],1) ))</f>
        <v>平</v>
      </c>
      <c r="R549" s="210">
        <f xml:space="preserve">  INDEX(設定表!$C$8:$C$15, MATCH( (RIGHT(小韻資料表[[#This Row],[清濁]]) &amp; 小韻資料表[[#This Row],[調]]), 設定表!$B$8:$B$15, 0))</f>
        <v>5</v>
      </c>
      <c r="S549" s="205" t="s">
        <v>309</v>
      </c>
      <c r="T549" s="205" t="s">
        <v>309</v>
      </c>
      <c r="U549" s="226" t="s">
        <v>309</v>
      </c>
      <c r="V549" s="146" t="s">
        <v>309</v>
      </c>
      <c r="X549" s="135"/>
      <c r="Y549" s="135"/>
      <c r="AA549" s="135"/>
      <c r="AB549" s="134"/>
      <c r="AC549" s="135"/>
      <c r="AD549" s="135"/>
      <c r="AH549" s="135"/>
      <c r="AI549" s="135"/>
    </row>
    <row r="550" spans="1:35" ht="31.5">
      <c r="A550" s="205">
        <v>546</v>
      </c>
      <c r="B550" s="206" t="s">
        <v>3212</v>
      </c>
      <c r="C550" s="207" t="str">
        <f xml:space="preserve"> _xlfn.CONCAT(小韻資料表[[#This Row],[聲母拼音碼]],小韻資料表[[#This Row],[韻母拼音碼]],小韻資料表[[#This Row],[調號]])</f>
        <v>gan5</v>
      </c>
      <c r="D550" s="206" t="s">
        <v>3213</v>
      </c>
      <c r="E550" s="208" t="s">
        <v>739</v>
      </c>
      <c r="F550" s="205">
        <v>8</v>
      </c>
      <c r="G550" s="209" t="s">
        <v>3214</v>
      </c>
      <c r="H550" s="205">
        <f xml:space="preserve"> LEN(小韻資料表[[#This Row],[小韻字集]])</f>
        <v>2</v>
      </c>
      <c r="I550" s="205" cm="1">
        <f t="array" ref="I550" xml:space="preserve"> MATCH(TRUE, ISNUMBER( SEARCH( LEFT(小韻資料表[[#This Row],[切語]],1), 切語上字資料表[切語上字]) ), 0)</f>
        <v>4</v>
      </c>
      <c r="J550" s="210" t="str" cm="1">
        <f t="array" ref="J550" xml:space="preserve"> INDEX(切語上字資料表[聲母], 小韻資料表[[#This Row],[上字表識別號]])</f>
        <v>疑</v>
      </c>
      <c r="K550" s="210" t="str" cm="1">
        <f t="array" ref="K550" xml:space="preserve"> INDEX(切語上字資料表[聲母拼音碼], 小韻資料表[[#This Row],[上字表識別號]])</f>
        <v>g</v>
      </c>
      <c r="L550" s="210" t="str" cm="1">
        <f t="array" ref="L550" xml:space="preserve"> INDEX(切語上字資料表[清濁], 小韻資料表[[#This Row],[上字表識別號]])</f>
        <v>次濁</v>
      </c>
      <c r="M550" s="223" t="str" cm="1">
        <f t="array" ref="M550" xml:space="preserve"> INDEX(切語上字資料表[發送收], 小韻資料表[[#This Row],[上字表識別號]])</f>
        <v>收聲</v>
      </c>
      <c r="N550" s="205" cm="1">
        <f t="array" ref="N550" xml:space="preserve"> MATCH(TRUE, ISNUMBER( SEARCH( RIGHT(小韻資料表[[#This Row],[切語]],1), 切語下字資料表[切語下字]) ), 0)</f>
        <v>165</v>
      </c>
      <c r="O550" s="207" t="str" cm="1">
        <f t="array" ref="O550" xml:space="preserve"> INDEX(切語下字資料表[韻母], 小韻資料表[[#This Row],[下字表識別號]])</f>
        <v>刪開2</v>
      </c>
      <c r="P550" s="207" t="str" cm="1">
        <f t="array" ref="P550" xml:space="preserve"> INDEX(切語下字資料表[韻母拼音碼], 小韻資料表[[#This Row],[下字表識別號]])</f>
        <v>an</v>
      </c>
      <c r="Q550" s="210" t="str" cm="1">
        <f t="array" ref="Q550" xml:space="preserve"> INDEX(設定表!$C$19:$C$23, INT( LEFT(小韻資料表[[#This Row],[目次編碼]],1) ))</f>
        <v>平</v>
      </c>
      <c r="R550" s="210">
        <f xml:space="preserve">  INDEX(設定表!$C$8:$C$15, MATCH( (RIGHT(小韻資料表[[#This Row],[清濁]]) &amp; 小韻資料表[[#This Row],[調]]), 設定表!$B$8:$B$15, 0))</f>
        <v>5</v>
      </c>
      <c r="S550" s="205" t="s">
        <v>309</v>
      </c>
      <c r="T550" s="205" t="s">
        <v>309</v>
      </c>
      <c r="U550" s="226" t="s">
        <v>3215</v>
      </c>
      <c r="V550" s="147" t="s">
        <v>309</v>
      </c>
      <c r="X550" s="135"/>
      <c r="Y550" s="135"/>
      <c r="AA550" s="135"/>
      <c r="AB550" s="134"/>
      <c r="AC550" s="135"/>
      <c r="AD550" s="135"/>
      <c r="AH550" s="135"/>
      <c r="AI550" s="135"/>
    </row>
    <row r="551" spans="1:35" ht="31.5">
      <c r="A551" s="205">
        <v>547</v>
      </c>
      <c r="B551" s="206" t="s">
        <v>3216</v>
      </c>
      <c r="C551" s="207" t="str">
        <f xml:space="preserve"> _xlfn.CONCAT(小韻資料表[[#This Row],[聲母拼音碼]],小韻資料表[[#This Row],[韻母拼音碼]],小韻資料表[[#This Row],[調號]])</f>
        <v>kan1</v>
      </c>
      <c r="D551" s="206" t="s">
        <v>3217</v>
      </c>
      <c r="E551" s="208" t="s">
        <v>739</v>
      </c>
      <c r="F551" s="205">
        <v>9</v>
      </c>
      <c r="G551" s="209" t="s">
        <v>3218</v>
      </c>
      <c r="H551" s="205">
        <f xml:space="preserve"> LEN(小韻資料表[[#This Row],[小韻字集]])</f>
        <v>4</v>
      </c>
      <c r="I551" s="205" cm="1">
        <f t="array" ref="I551" xml:space="preserve"> MATCH(TRUE, ISNUMBER( SEARCH( LEFT(小韻資料表[[#This Row],[切語]],1), 切語上字資料表[切語上字]) ), 0)</f>
        <v>1</v>
      </c>
      <c r="J551" s="210" t="str" cm="1">
        <f t="array" ref="J551" xml:space="preserve"> INDEX(切語上字資料表[聲母], 小韻資料表[[#This Row],[上字表識別號]])</f>
        <v>見</v>
      </c>
      <c r="K551" s="210" t="str" cm="1">
        <f t="array" ref="K551" xml:space="preserve"> INDEX(切語上字資料表[聲母拼音碼], 小韻資料表[[#This Row],[上字表識別號]])</f>
        <v>k</v>
      </c>
      <c r="L551" s="210" t="str" cm="1">
        <f t="array" ref="L551" xml:space="preserve"> INDEX(切語上字資料表[清濁], 小韻資料表[[#This Row],[上字表識別號]])</f>
        <v>全清</v>
      </c>
      <c r="M551" s="223" t="str" cm="1">
        <f t="array" ref="M551" xml:space="preserve"> INDEX(切語上字資料表[發送收], 小韻資料表[[#This Row],[上字表識別號]])</f>
        <v>發聲</v>
      </c>
      <c r="N551" s="205" cm="1">
        <f t="array" ref="N551" xml:space="preserve"> MATCH(TRUE, ISNUMBER( SEARCH( RIGHT(小韻資料表[[#This Row],[切語]],1), 切語下字資料表[切語下字]) ), 0)</f>
        <v>165</v>
      </c>
      <c r="O551" s="207" t="str" cm="1">
        <f t="array" ref="O551" xml:space="preserve"> INDEX(切語下字資料表[韻母], 小韻資料表[[#This Row],[下字表識別號]])</f>
        <v>刪開2</v>
      </c>
      <c r="P551" s="207" t="str" cm="1">
        <f t="array" ref="P551" xml:space="preserve"> INDEX(切語下字資料表[韻母拼音碼], 小韻資料表[[#This Row],[下字表識別號]])</f>
        <v>an</v>
      </c>
      <c r="Q551" s="210" t="str" cm="1">
        <f t="array" ref="Q551" xml:space="preserve"> INDEX(設定表!$C$19:$C$23, INT( LEFT(小韻資料表[[#This Row],[目次編碼]],1) ))</f>
        <v>平</v>
      </c>
      <c r="R551" s="210">
        <f xml:space="preserve">  INDEX(設定表!$C$8:$C$15, MATCH( (RIGHT(小韻資料表[[#This Row],[清濁]]) &amp; 小韻資料表[[#This Row],[調]]), 設定表!$B$8:$B$15, 0))</f>
        <v>1</v>
      </c>
      <c r="S551" s="205" t="s">
        <v>309</v>
      </c>
      <c r="T551" s="205" t="s">
        <v>309</v>
      </c>
      <c r="U551" s="226" t="s">
        <v>3219</v>
      </c>
      <c r="V551" s="146" t="s">
        <v>309</v>
      </c>
      <c r="X551" s="135"/>
      <c r="Y551" s="135"/>
      <c r="AA551" s="135"/>
      <c r="AB551" s="134"/>
      <c r="AC551" s="135"/>
      <c r="AD551" s="135"/>
      <c r="AH551" s="135"/>
      <c r="AI551" s="135"/>
    </row>
    <row r="552" spans="1:35" ht="31.5">
      <c r="A552" s="205">
        <v>548</v>
      </c>
      <c r="B552" s="206" t="s">
        <v>3220</v>
      </c>
      <c r="C552" s="207" t="str">
        <f xml:space="preserve"> _xlfn.CONCAT(小韻資料表[[#This Row],[聲母拼音碼]],小韻資料表[[#This Row],[韻母拼音碼]],小韻資料表[[#This Row],[調號]])</f>
        <v>phuan1</v>
      </c>
      <c r="D552" s="206" t="s">
        <v>3221</v>
      </c>
      <c r="E552" s="208" t="s">
        <v>739</v>
      </c>
      <c r="F552" s="205">
        <v>10</v>
      </c>
      <c r="G552" s="209" t="s">
        <v>3222</v>
      </c>
      <c r="H552" s="205">
        <f xml:space="preserve"> LEN(小韻資料表[[#This Row],[小韻字集]])</f>
        <v>3</v>
      </c>
      <c r="I552" s="205" cm="1">
        <f t="array" ref="I552" xml:space="preserve"> MATCH(TRUE, ISNUMBER( SEARCH( LEFT(小韻資料表[[#This Row],[切語]],1), 切語上字資料表[切語上字]) ), 0)</f>
        <v>14</v>
      </c>
      <c r="J552" s="210" t="str" cm="1">
        <f t="array" ref="J552" xml:space="preserve"> INDEX(切語上字資料表[聲母], 小韻資料表[[#This Row],[上字表識別號]])</f>
        <v>滂</v>
      </c>
      <c r="K552" s="210" t="str" cm="1">
        <f t="array" ref="K552" xml:space="preserve"> INDEX(切語上字資料表[聲母拼音碼], 小韻資料表[[#This Row],[上字表識別號]])</f>
        <v>ph</v>
      </c>
      <c r="L552" s="210" t="str" cm="1">
        <f t="array" ref="L552" xml:space="preserve"> INDEX(切語上字資料表[清濁], 小韻資料表[[#This Row],[上字表識別號]])</f>
        <v>次清</v>
      </c>
      <c r="M552" s="223" t="str" cm="1">
        <f t="array" ref="M552" xml:space="preserve"> INDEX(切語上字資料表[發送收], 小韻資料表[[#This Row],[上字表識別號]])</f>
        <v>送氣</v>
      </c>
      <c r="N552" s="205" cm="1">
        <f t="array" ref="N552" xml:space="preserve"> MATCH(TRUE, ISNUMBER( SEARCH( RIGHT(小韻資料表[[#This Row],[切語]],1), 切語下字資料表[切語下字]) ), 0)</f>
        <v>169</v>
      </c>
      <c r="O552" s="207" t="str" cm="1">
        <f t="array" ref="O552" xml:space="preserve"> INDEX(切語下字資料表[韻母], 小韻資料表[[#This Row],[下字表識別號]])</f>
        <v>刪合2</v>
      </c>
      <c r="P552" s="207" t="str" cm="1">
        <f t="array" ref="P552" xml:space="preserve"> INDEX(切語下字資料表[韻母拼音碼], 小韻資料表[[#This Row],[下字表識別號]])</f>
        <v>uan</v>
      </c>
      <c r="Q552" s="210" t="str" cm="1">
        <f t="array" ref="Q552" xml:space="preserve"> INDEX(設定表!$C$19:$C$23, INT( LEFT(小韻資料表[[#This Row],[目次編碼]],1) ))</f>
        <v>平</v>
      </c>
      <c r="R552" s="210">
        <f xml:space="preserve">  INDEX(設定表!$C$8:$C$15, MATCH( (RIGHT(小韻資料表[[#This Row],[清濁]]) &amp; 小韻資料表[[#This Row],[調]]), 設定表!$B$8:$B$15, 0))</f>
        <v>1</v>
      </c>
      <c r="S552" s="205" t="s">
        <v>309</v>
      </c>
      <c r="T552" s="205" t="s">
        <v>309</v>
      </c>
      <c r="U552" s="226" t="s">
        <v>309</v>
      </c>
      <c r="V552" s="147" t="s">
        <v>309</v>
      </c>
      <c r="X552" s="135"/>
      <c r="Y552" s="135"/>
      <c r="AA552" s="135"/>
      <c r="AB552" s="134"/>
      <c r="AC552" s="135"/>
      <c r="AD552" s="135"/>
      <c r="AH552" s="135"/>
      <c r="AI552" s="135"/>
    </row>
    <row r="553" spans="1:35" ht="31.5">
      <c r="A553" s="205">
        <v>549</v>
      </c>
      <c r="B553" s="206" t="s">
        <v>3223</v>
      </c>
      <c r="C553" s="207" t="str">
        <f xml:space="preserve"> _xlfn.CONCAT(小韻資料表[[#This Row],[聲母拼音碼]],小韻資料表[[#This Row],[韻母拼音碼]],小韻資料表[[#This Row],[調號]])</f>
        <v>nuan5</v>
      </c>
      <c r="D553" s="206" t="s">
        <v>3224</v>
      </c>
      <c r="E553" s="208" t="s">
        <v>739</v>
      </c>
      <c r="F553" s="205">
        <v>11</v>
      </c>
      <c r="G553" s="209" t="s">
        <v>3224</v>
      </c>
      <c r="H553" s="205">
        <f xml:space="preserve"> LEN(小韻資料表[[#This Row],[小韻字集]])</f>
        <v>1</v>
      </c>
      <c r="I553" s="205" cm="1">
        <f t="array" ref="I553" xml:space="preserve"> MATCH(TRUE, ISNUMBER( SEARCH( LEFT(小韻資料表[[#This Row],[切語]],1), 切語上字資料表[切語上字]) ), 0)</f>
        <v>8</v>
      </c>
      <c r="J553" s="210" t="str" cm="1">
        <f t="array" ref="J553" xml:space="preserve"> INDEX(切語上字資料表[聲母], 小韻資料表[[#This Row],[上字表識別號]])</f>
        <v>泥</v>
      </c>
      <c r="K553" s="210" t="str" cm="1">
        <f t="array" ref="K553" xml:space="preserve"> INDEX(切語上字資料表[聲母拼音碼], 小韻資料表[[#This Row],[上字表識別號]])</f>
        <v>n</v>
      </c>
      <c r="L553" s="210" t="str" cm="1">
        <f t="array" ref="L553" xml:space="preserve"> INDEX(切語上字資料表[清濁], 小韻資料表[[#This Row],[上字表識別號]])</f>
        <v>次濁</v>
      </c>
      <c r="M553" s="223" t="str" cm="1">
        <f t="array" ref="M553" xml:space="preserve"> INDEX(切語上字資料表[發送收], 小韻資料表[[#This Row],[上字表識別號]])</f>
        <v>收聲</v>
      </c>
      <c r="N553" s="205" cm="1">
        <f t="array" ref="N553" xml:space="preserve"> MATCH(TRUE, ISNUMBER( SEARCH( RIGHT(小韻資料表[[#This Row],[切語]],1), 切語下字資料表[切語下字]) ), 0)</f>
        <v>169</v>
      </c>
      <c r="O553" s="207" t="str" cm="1">
        <f t="array" ref="O553" xml:space="preserve"> INDEX(切語下字資料表[韻母], 小韻資料表[[#This Row],[下字表識別號]])</f>
        <v>刪合2</v>
      </c>
      <c r="P553" s="207" t="str" cm="1">
        <f t="array" ref="P553" xml:space="preserve"> INDEX(切語下字資料表[韻母拼音碼], 小韻資料表[[#This Row],[下字表識別號]])</f>
        <v>uan</v>
      </c>
      <c r="Q553" s="210" t="str" cm="1">
        <f t="array" ref="Q553" xml:space="preserve"> INDEX(設定表!$C$19:$C$23, INT( LEFT(小韻資料表[[#This Row],[目次編碼]],1) ))</f>
        <v>平</v>
      </c>
      <c r="R553" s="210">
        <f xml:space="preserve">  INDEX(設定表!$C$8:$C$15, MATCH( (RIGHT(小韻資料表[[#This Row],[清濁]]) &amp; 小韻資料表[[#This Row],[調]]), 設定表!$B$8:$B$15, 0))</f>
        <v>5</v>
      </c>
      <c r="S553" s="205" t="s">
        <v>309</v>
      </c>
      <c r="T553" s="205" t="s">
        <v>309</v>
      </c>
      <c r="U553" s="226" t="s">
        <v>309</v>
      </c>
      <c r="V553" s="146" t="s">
        <v>309</v>
      </c>
      <c r="X553" s="135"/>
      <c r="Y553" s="135"/>
      <c r="AA553" s="135"/>
      <c r="AB553" s="134"/>
      <c r="AC553" s="135"/>
      <c r="AD553" s="135"/>
      <c r="AH553" s="135"/>
      <c r="AI553" s="135"/>
    </row>
    <row r="554" spans="1:35" ht="31.5">
      <c r="A554" s="205">
        <v>550</v>
      </c>
      <c r="B554" s="206" t="s">
        <v>3225</v>
      </c>
      <c r="C554" s="207" t="str">
        <f xml:space="preserve"> _xlfn.CONCAT(小韻資料表[[#This Row],[聲母拼音碼]],小韻資料表[[#This Row],[韻母拼音碼]],小韻資料表[[#This Row],[調號]])</f>
        <v>guan5</v>
      </c>
      <c r="D554" s="206" t="s">
        <v>3226</v>
      </c>
      <c r="E554" s="208" t="s">
        <v>739</v>
      </c>
      <c r="F554" s="205">
        <v>12</v>
      </c>
      <c r="G554" s="209" t="s">
        <v>3227</v>
      </c>
      <c r="H554" s="205">
        <f xml:space="preserve"> LEN(小韻資料表[[#This Row],[小韻字集]])</f>
        <v>3</v>
      </c>
      <c r="I554" s="205" cm="1">
        <f t="array" ref="I554" xml:space="preserve"> MATCH(TRUE, ISNUMBER( SEARCH( LEFT(小韻資料表[[#This Row],[切語]],1), 切語上字資料表[切語上字]) ), 0)</f>
        <v>4</v>
      </c>
      <c r="J554" s="210" t="str" cm="1">
        <f t="array" ref="J554" xml:space="preserve"> INDEX(切語上字資料表[聲母], 小韻資料表[[#This Row],[上字表識別號]])</f>
        <v>疑</v>
      </c>
      <c r="K554" s="210" t="str" cm="1">
        <f t="array" ref="K554" xml:space="preserve"> INDEX(切語上字資料表[聲母拼音碼], 小韻資料表[[#This Row],[上字表識別號]])</f>
        <v>g</v>
      </c>
      <c r="L554" s="210" t="str" cm="1">
        <f t="array" ref="L554" xml:space="preserve"> INDEX(切語上字資料表[清濁], 小韻資料表[[#This Row],[上字表識別號]])</f>
        <v>次濁</v>
      </c>
      <c r="M554" s="223" t="str" cm="1">
        <f t="array" ref="M554" xml:space="preserve"> INDEX(切語上字資料表[發送收], 小韻資料表[[#This Row],[上字表識別號]])</f>
        <v>收聲</v>
      </c>
      <c r="N554" s="205" cm="1">
        <f t="array" ref="N554" xml:space="preserve"> MATCH(TRUE, ISNUMBER( SEARCH( RIGHT(小韻資料表[[#This Row],[切語]],1), 切語下字資料表[切語下字]) ), 0)</f>
        <v>169</v>
      </c>
      <c r="O554" s="207" t="str" cm="1">
        <f t="array" ref="O554" xml:space="preserve"> INDEX(切語下字資料表[韻母], 小韻資料表[[#This Row],[下字表識別號]])</f>
        <v>刪合2</v>
      </c>
      <c r="P554" s="207" t="str" cm="1">
        <f t="array" ref="P554" xml:space="preserve"> INDEX(切語下字資料表[韻母拼音碼], 小韻資料表[[#This Row],[下字表識別號]])</f>
        <v>uan</v>
      </c>
      <c r="Q554" s="210" t="str" cm="1">
        <f t="array" ref="Q554" xml:space="preserve"> INDEX(設定表!$C$19:$C$23, INT( LEFT(小韻資料表[[#This Row],[目次編碼]],1) ))</f>
        <v>平</v>
      </c>
      <c r="R554" s="210">
        <f xml:space="preserve">  INDEX(設定表!$C$8:$C$15, MATCH( (RIGHT(小韻資料表[[#This Row],[清濁]]) &amp; 小韻資料表[[#This Row],[調]]), 設定表!$B$8:$B$15, 0))</f>
        <v>5</v>
      </c>
      <c r="S554" s="205" t="s">
        <v>309</v>
      </c>
      <c r="T554" s="205" t="s">
        <v>309</v>
      </c>
      <c r="U554" s="226" t="s">
        <v>309</v>
      </c>
      <c r="V554" s="147" t="s">
        <v>309</v>
      </c>
      <c r="X554" s="135"/>
      <c r="Y554" s="135"/>
      <c r="AA554" s="135"/>
      <c r="AB554" s="134"/>
      <c r="AC554" s="135"/>
      <c r="AD554" s="135"/>
      <c r="AH554" s="135"/>
      <c r="AI554" s="135"/>
    </row>
    <row r="555" spans="1:35" ht="31.5">
      <c r="A555" s="205">
        <v>551</v>
      </c>
      <c r="B555" s="206" t="s">
        <v>3228</v>
      </c>
      <c r="C555" s="207" t="str">
        <f xml:space="preserve"> _xlfn.CONCAT(小韻資料表[[#This Row],[聲母拼音碼]],小韻資料表[[#This Row],[韻母拼音碼]],小韻資料表[[#This Row],[調號]])</f>
        <v>khan1</v>
      </c>
      <c r="D555" s="206" t="s">
        <v>3229</v>
      </c>
      <c r="E555" s="208" t="s">
        <v>739</v>
      </c>
      <c r="F555" s="205">
        <v>13</v>
      </c>
      <c r="G555" s="209" t="s">
        <v>3229</v>
      </c>
      <c r="H555" s="205">
        <f xml:space="preserve"> LEN(小韻資料表[[#This Row],[小韻字集]])</f>
        <v>1</v>
      </c>
      <c r="I555" s="205" cm="1">
        <f t="array" ref="I555" xml:space="preserve"> MATCH(TRUE, ISNUMBER( SEARCH( LEFT(小韻資料表[[#This Row],[切語]],1), 切語上字資料表[切語上字]) ), 0)</f>
        <v>2</v>
      </c>
      <c r="J555" s="210" t="str" cm="1">
        <f t="array" ref="J555" xml:space="preserve"> INDEX(切語上字資料表[聲母], 小韻資料表[[#This Row],[上字表識別號]])</f>
        <v>溪</v>
      </c>
      <c r="K555" s="210" t="str" cm="1">
        <f t="array" ref="K555" xml:space="preserve"> INDEX(切語上字資料表[聲母拼音碼], 小韻資料表[[#This Row],[上字表識別號]])</f>
        <v>kh</v>
      </c>
      <c r="L555" s="210" t="str" cm="1">
        <f t="array" ref="L555" xml:space="preserve"> INDEX(切語上字資料表[清濁], 小韻資料表[[#This Row],[上字表識別號]])</f>
        <v>次清</v>
      </c>
      <c r="M555" s="223" t="str" cm="1">
        <f t="array" ref="M555" xml:space="preserve"> INDEX(切語上字資料表[發送收], 小韻資料表[[#This Row],[上字表識別號]])</f>
        <v>送氣</v>
      </c>
      <c r="N555" s="205" cm="1">
        <f t="array" ref="N555" xml:space="preserve"> MATCH(TRUE, ISNUMBER( SEARCH( RIGHT(小韻資料表[[#This Row],[切語]],1), 切語下字資料表[切語下字]) ), 0)</f>
        <v>165</v>
      </c>
      <c r="O555" s="207" t="str" cm="1">
        <f t="array" ref="O555" xml:space="preserve"> INDEX(切語下字資料表[韻母], 小韻資料表[[#This Row],[下字表識別號]])</f>
        <v>刪開2</v>
      </c>
      <c r="P555" s="207" t="str" cm="1">
        <f t="array" ref="P555" xml:space="preserve"> INDEX(切語下字資料表[韻母拼音碼], 小韻資料表[[#This Row],[下字表識別號]])</f>
        <v>an</v>
      </c>
      <c r="Q555" s="210" t="str" cm="1">
        <f t="array" ref="Q555" xml:space="preserve"> INDEX(設定表!$C$19:$C$23, INT( LEFT(小韻資料表[[#This Row],[目次編碼]],1) ))</f>
        <v>平</v>
      </c>
      <c r="R555" s="210">
        <f xml:space="preserve">  INDEX(設定表!$C$8:$C$15, MATCH( (RIGHT(小韻資料表[[#This Row],[清濁]]) &amp; 小韻資料表[[#This Row],[調]]), 設定表!$B$8:$B$15, 0))</f>
        <v>1</v>
      </c>
      <c r="S555" s="205" t="s">
        <v>309</v>
      </c>
      <c r="T555" s="205" t="s">
        <v>309</v>
      </c>
      <c r="U555" s="226" t="s">
        <v>309</v>
      </c>
      <c r="V555" s="146" t="s">
        <v>309</v>
      </c>
      <c r="X555" s="135"/>
      <c r="Y555" s="135"/>
      <c r="AA555" s="135"/>
      <c r="AB555" s="134"/>
      <c r="AC555" s="135"/>
      <c r="AD555" s="135"/>
      <c r="AH555" s="135"/>
      <c r="AI555" s="135"/>
    </row>
    <row r="556" spans="1:35" ht="31.5">
      <c r="A556" s="205">
        <v>552</v>
      </c>
      <c r="B556" s="206" t="s">
        <v>3230</v>
      </c>
      <c r="C556" s="207" t="str">
        <f xml:space="preserve"> _xlfn.CONCAT(小韻資料表[[#This Row],[聲母拼音碼]],小韻資料表[[#This Row],[韻母拼音碼]],小韻資料表[[#This Row],[調號]])</f>
        <v>khan1</v>
      </c>
      <c r="D556" s="206" t="s">
        <v>3089</v>
      </c>
      <c r="E556" s="208" t="s">
        <v>739</v>
      </c>
      <c r="F556" s="205">
        <v>14</v>
      </c>
      <c r="G556" s="209" t="s">
        <v>3231</v>
      </c>
      <c r="H556" s="205">
        <f xml:space="preserve"> LEN(小韻資料表[[#This Row],[小韻字集]])</f>
        <v>2</v>
      </c>
      <c r="I556" s="205" cm="1">
        <f t="array" ref="I556" xml:space="preserve"> MATCH(TRUE, ISNUMBER( SEARCH( LEFT(小韻資料表[[#This Row],[切語]],1), 切語上字資料表[切語上字]) ), 0)</f>
        <v>2</v>
      </c>
      <c r="J556" s="210" t="str" cm="1">
        <f t="array" ref="J556" xml:space="preserve"> INDEX(切語上字資料表[聲母], 小韻資料表[[#This Row],[上字表識別號]])</f>
        <v>溪</v>
      </c>
      <c r="K556" s="210" t="str" cm="1">
        <f t="array" ref="K556" xml:space="preserve"> INDEX(切語上字資料表[聲母拼音碼], 小韻資料表[[#This Row],[上字表識別號]])</f>
        <v>kh</v>
      </c>
      <c r="L556" s="210" t="str" cm="1">
        <f t="array" ref="L556" xml:space="preserve"> INDEX(切語上字資料表[清濁], 小韻資料表[[#This Row],[上字表識別號]])</f>
        <v>次清</v>
      </c>
      <c r="M556" s="223" t="str" cm="1">
        <f t="array" ref="M556" xml:space="preserve"> INDEX(切語上字資料表[發送收], 小韻資料表[[#This Row],[上字表識別號]])</f>
        <v>送氣</v>
      </c>
      <c r="N556" s="205" cm="1">
        <f t="array" ref="N556" xml:space="preserve"> MATCH(TRUE, ISNUMBER( SEARCH( RIGHT(小韻資料表[[#This Row],[切語]],1), 切語下字資料表[切語下字]) ), 0)</f>
        <v>165</v>
      </c>
      <c r="O556" s="207" t="str" cm="1">
        <f t="array" ref="O556" xml:space="preserve"> INDEX(切語下字資料表[韻母], 小韻資料表[[#This Row],[下字表識別號]])</f>
        <v>刪開2</v>
      </c>
      <c r="P556" s="207" t="str" cm="1">
        <f t="array" ref="P556" xml:space="preserve"> INDEX(切語下字資料表[韻母拼音碼], 小韻資料表[[#This Row],[下字表識別號]])</f>
        <v>an</v>
      </c>
      <c r="Q556" s="210" t="str" cm="1">
        <f t="array" ref="Q556" xml:space="preserve"> INDEX(設定表!$C$19:$C$23, INT( LEFT(小韻資料表[[#This Row],[目次編碼]],1) ))</f>
        <v>平</v>
      </c>
      <c r="R556" s="210">
        <f xml:space="preserve">  INDEX(設定表!$C$8:$C$15, MATCH( (RIGHT(小韻資料表[[#This Row],[清濁]]) &amp; 小韻資料表[[#This Row],[調]]), 設定表!$B$8:$B$15, 0))</f>
        <v>1</v>
      </c>
      <c r="S556" s="205" t="s">
        <v>309</v>
      </c>
      <c r="T556" s="205" t="s">
        <v>309</v>
      </c>
      <c r="U556" s="226" t="s">
        <v>309</v>
      </c>
      <c r="V556" s="147" t="s">
        <v>309</v>
      </c>
      <c r="X556" s="135"/>
      <c r="Y556" s="135"/>
      <c r="AA556" s="135"/>
      <c r="AB556" s="134"/>
      <c r="AC556" s="135"/>
      <c r="AD556" s="135"/>
      <c r="AH556" s="135"/>
      <c r="AI556" s="135"/>
    </row>
    <row r="557" spans="1:35" ht="31.5">
      <c r="A557" s="205">
        <v>553</v>
      </c>
      <c r="B557" s="206" t="s">
        <v>3232</v>
      </c>
      <c r="C557" s="207" t="str">
        <f xml:space="preserve"> _xlfn.CONCAT(小韻資料表[[#This Row],[聲母拼音碼]],小韻資料表[[#This Row],[韻母拼音碼]],小韻資料表[[#This Row],[調號]])</f>
        <v>cuan1</v>
      </c>
      <c r="D557" s="206" t="s">
        <v>3233</v>
      </c>
      <c r="E557" s="208" t="s">
        <v>739</v>
      </c>
      <c r="F557" s="205">
        <v>15</v>
      </c>
      <c r="G557" s="209" t="s">
        <v>3233</v>
      </c>
      <c r="H557" s="205">
        <f xml:space="preserve"> LEN(小韻資料表[[#This Row],[小韻字集]])</f>
        <v>1</v>
      </c>
      <c r="I557" s="205" cm="1">
        <f t="array" ref="I557" xml:space="preserve"> MATCH(TRUE, ISNUMBER( SEARCH( LEFT(小韻資料表[[#This Row],[切語]],1), 切語上字資料表[切語上字]) ), 0)</f>
        <v>26</v>
      </c>
      <c r="J557" s="210" t="str" cm="1">
        <f t="array" ref="J557" xml:space="preserve"> INDEX(切語上字資料表[聲母], 小韻資料表[[#This Row],[上字表識別號]])</f>
        <v>莊</v>
      </c>
      <c r="K557" s="210" t="str" cm="1">
        <f t="array" ref="K557" xml:space="preserve"> INDEX(切語上字資料表[聲母拼音碼], 小韻資料表[[#This Row],[上字表識別號]])</f>
        <v>c</v>
      </c>
      <c r="L557" s="210" t="str" cm="1">
        <f t="array" ref="L557" xml:space="preserve"> INDEX(切語上字資料表[清濁], 小韻資料表[[#This Row],[上字表識別號]])</f>
        <v>全清</v>
      </c>
      <c r="M557" s="223" t="str" cm="1">
        <f t="array" ref="M557" xml:space="preserve"> INDEX(切語上字資料表[發送收], 小韻資料表[[#This Row],[上字表識別號]])</f>
        <v>發聲</v>
      </c>
      <c r="N557" s="205" cm="1">
        <f t="array" ref="N557" xml:space="preserve"> MATCH(TRUE, ISNUMBER( SEARCH( RIGHT(小韻資料表[[#This Row],[切語]],1), 切語下字資料表[切語下字]) ), 0)</f>
        <v>177</v>
      </c>
      <c r="O557" s="207" t="str" cm="1">
        <f t="array" ref="O557" xml:space="preserve"> INDEX(切語下字資料表[韻母], 小韻資料表[[#This Row],[下字表識別號]])</f>
        <v>山合2</v>
      </c>
      <c r="P557" s="207" t="str" cm="1">
        <f t="array" ref="P557" xml:space="preserve"> INDEX(切語下字資料表[韻母拼音碼], 小韻資料表[[#This Row],[下字表識別號]])</f>
        <v>uan</v>
      </c>
      <c r="Q557" s="210" t="str" cm="1">
        <f t="array" ref="Q557" xml:space="preserve"> INDEX(設定表!$C$19:$C$23, INT( LEFT(小韻資料表[[#This Row],[目次編碼]],1) ))</f>
        <v>平</v>
      </c>
      <c r="R557" s="210">
        <f xml:space="preserve">  INDEX(設定表!$C$8:$C$15, MATCH( (RIGHT(小韻資料表[[#This Row],[清濁]]) &amp; 小韻資料表[[#This Row],[調]]), 設定表!$B$8:$B$15, 0))</f>
        <v>1</v>
      </c>
      <c r="S557" s="205" t="s">
        <v>309</v>
      </c>
      <c r="T557" s="205" t="s">
        <v>309</v>
      </c>
      <c r="U557" s="226" t="s">
        <v>309</v>
      </c>
      <c r="V557" s="146" t="s">
        <v>309</v>
      </c>
      <c r="X557" s="135"/>
      <c r="Y557" s="135"/>
      <c r="AA557" s="135"/>
      <c r="AB557" s="134"/>
      <c r="AC557" s="135"/>
      <c r="AD557" s="135"/>
      <c r="AH557" s="135"/>
      <c r="AI557" s="135"/>
    </row>
    <row r="558" spans="1:35" ht="31.5">
      <c r="A558" s="205">
        <v>554</v>
      </c>
      <c r="B558" s="206" t="s">
        <v>13120</v>
      </c>
      <c r="C558" s="207" t="str">
        <f xml:space="preserve"> _xlfn.CONCAT(小韻資料表[[#This Row],[聲母拼音碼]],小韻資料表[[#This Row],[韻母拼音碼]],小韻資料表[[#This Row],[調號]])</f>
        <v>san1</v>
      </c>
      <c r="D558" s="206" t="s">
        <v>705</v>
      </c>
      <c r="E558" s="208" t="s">
        <v>759</v>
      </c>
      <c r="F558" s="205">
        <v>1</v>
      </c>
      <c r="G558" s="209" t="s">
        <v>3234</v>
      </c>
      <c r="H558" s="205">
        <f xml:space="preserve"> LEN(小韻資料表[[#This Row],[小韻字集]])</f>
        <v>3</v>
      </c>
      <c r="I558" s="205" cm="1">
        <f t="array" ref="I558" xml:space="preserve"> MATCH(TRUE, ISNUMBER( SEARCH( LEFT(小韻資料表[[#This Row],[切語]],1), 切語上字資料表[切語上字]) ), 0)</f>
        <v>29</v>
      </c>
      <c r="J558" s="210" t="str" cm="1">
        <f t="array" ref="J558" xml:space="preserve"> INDEX(切語上字資料表[聲母], 小韻資料表[[#This Row],[上字表識別號]])</f>
        <v>疏</v>
      </c>
      <c r="K558" s="210" t="str" cm="1">
        <f t="array" ref="K558" xml:space="preserve"> INDEX(切語上字資料表[聲母拼音碼], 小韻資料表[[#This Row],[上字表識別號]])</f>
        <v>s</v>
      </c>
      <c r="L558" s="210" t="str" cm="1">
        <f t="array" ref="L558" xml:space="preserve"> INDEX(切語上字資料表[清濁], 小韻資料表[[#This Row],[上字表識別號]])</f>
        <v>全清</v>
      </c>
      <c r="M558" s="223" t="str" cm="1">
        <f t="array" ref="M558" xml:space="preserve"> INDEX(切語上字資料表[發送收], 小韻資料表[[#This Row],[上字表識別號]])</f>
        <v>發聲</v>
      </c>
      <c r="N558" s="205" cm="1">
        <f t="array" ref="N558" xml:space="preserve"> MATCH(TRUE, ISNUMBER( SEARCH( RIGHT(小韻資料表[[#This Row],[切語]],1), 切語下字資料表[切語下字]) ), 0)</f>
        <v>165</v>
      </c>
      <c r="O558" s="207" t="str" cm="1">
        <f t="array" ref="O558" xml:space="preserve"> INDEX(切語下字資料表[韻母], 小韻資料表[[#This Row],[下字表識別號]])</f>
        <v>刪開2</v>
      </c>
      <c r="P558" s="207" t="str" cm="1">
        <f t="array" ref="P558" xml:space="preserve"> INDEX(切語下字資料表[韻母拼音碼], 小韻資料表[[#This Row],[下字表識別號]])</f>
        <v>an</v>
      </c>
      <c r="Q558" s="210" t="str" cm="1">
        <f t="array" ref="Q558" xml:space="preserve"> INDEX(設定表!$C$19:$C$23, INT( LEFT(小韻資料表[[#This Row],[目次編碼]],1) ))</f>
        <v>平</v>
      </c>
      <c r="R558" s="210">
        <f xml:space="preserve">  INDEX(設定表!$C$8:$C$15, MATCH( (RIGHT(小韻資料表[[#This Row],[清濁]]) &amp; 小韻資料表[[#This Row],[調]]), 設定表!$B$8:$B$15, 0))</f>
        <v>1</v>
      </c>
      <c r="S558" s="205" t="s">
        <v>309</v>
      </c>
      <c r="T558" s="205" t="s">
        <v>309</v>
      </c>
      <c r="U558" s="226" t="s">
        <v>309</v>
      </c>
      <c r="V558" s="147" t="s">
        <v>309</v>
      </c>
      <c r="X558" s="135"/>
      <c r="Y558" s="135"/>
      <c r="AA558" s="135"/>
      <c r="AB558" s="134"/>
      <c r="AC558" s="135"/>
      <c r="AD558" s="135"/>
      <c r="AH558" s="135"/>
      <c r="AI558" s="135"/>
    </row>
    <row r="559" spans="1:35" ht="31.5">
      <c r="A559" s="205">
        <v>555</v>
      </c>
      <c r="B559" s="206" t="s">
        <v>3235</v>
      </c>
      <c r="C559" s="207" t="str">
        <f xml:space="preserve"> _xlfn.CONCAT(小韻資料表[[#This Row],[聲母拼音碼]],小韻資料表[[#This Row],[韻母拼音碼]],小韻資料表[[#This Row],[調號]])</f>
        <v>kuan1</v>
      </c>
      <c r="D559" s="206" t="s">
        <v>3236</v>
      </c>
      <c r="E559" s="208" t="s">
        <v>759</v>
      </c>
      <c r="F559" s="205">
        <v>2</v>
      </c>
      <c r="G559" s="209" t="s">
        <v>3237</v>
      </c>
      <c r="H559" s="205">
        <f xml:space="preserve"> LEN(小韻資料表[[#This Row],[小韻字集]])</f>
        <v>3</v>
      </c>
      <c r="I559" s="205" cm="1">
        <f t="array" ref="I559" xml:space="preserve"> MATCH(TRUE, ISNUMBER( SEARCH( LEFT(小韻資料表[[#This Row],[切語]],1), 切語上字資料表[切語上字]) ), 0)</f>
        <v>1</v>
      </c>
      <c r="J559" s="210" t="str" cm="1">
        <f t="array" ref="J559" xml:space="preserve"> INDEX(切語上字資料表[聲母], 小韻資料表[[#This Row],[上字表識別號]])</f>
        <v>見</v>
      </c>
      <c r="K559" s="210" t="str" cm="1">
        <f t="array" ref="K559" xml:space="preserve"> INDEX(切語上字資料表[聲母拼音碼], 小韻資料表[[#This Row],[上字表識別號]])</f>
        <v>k</v>
      </c>
      <c r="L559" s="210" t="str" cm="1">
        <f t="array" ref="L559" xml:space="preserve"> INDEX(切語上字資料表[清濁], 小韻資料表[[#This Row],[上字表識別號]])</f>
        <v>全清</v>
      </c>
      <c r="M559" s="223" t="str" cm="1">
        <f t="array" ref="M559" xml:space="preserve"> INDEX(切語上字資料表[發送收], 小韻資料表[[#This Row],[上字表識別號]])</f>
        <v>發聲</v>
      </c>
      <c r="N559" s="205" cm="1">
        <f t="array" ref="N559" xml:space="preserve"> MATCH(TRUE, ISNUMBER( SEARCH( RIGHT(小韻資料表[[#This Row],[切語]],1), 切語下字資料表[切語下字]) ), 0)</f>
        <v>177</v>
      </c>
      <c r="O559" s="207" t="str" cm="1">
        <f t="array" ref="O559" xml:space="preserve"> INDEX(切語下字資料表[韻母], 小韻資料表[[#This Row],[下字表識別號]])</f>
        <v>山合2</v>
      </c>
      <c r="P559" s="207" t="str" cm="1">
        <f t="array" ref="P559" xml:space="preserve"> INDEX(切語下字資料表[韻母拼音碼], 小韻資料表[[#This Row],[下字表識別號]])</f>
        <v>uan</v>
      </c>
      <c r="Q559" s="210" t="str" cm="1">
        <f t="array" ref="Q559" xml:space="preserve"> INDEX(設定表!$C$19:$C$23, INT( LEFT(小韻資料表[[#This Row],[目次編碼]],1) ))</f>
        <v>平</v>
      </c>
      <c r="R559" s="210">
        <f xml:space="preserve">  INDEX(設定表!$C$8:$C$15, MATCH( (RIGHT(小韻資料表[[#This Row],[清濁]]) &amp; 小韻資料表[[#This Row],[調]]), 設定表!$B$8:$B$15, 0))</f>
        <v>1</v>
      </c>
      <c r="S559" s="205" t="s">
        <v>309</v>
      </c>
      <c r="T559" s="205" t="s">
        <v>309</v>
      </c>
      <c r="U559" s="226" t="s">
        <v>309</v>
      </c>
      <c r="V559" s="146" t="s">
        <v>309</v>
      </c>
      <c r="X559" s="135"/>
      <c r="Y559" s="135"/>
      <c r="AA559" s="135"/>
      <c r="AB559" s="134"/>
      <c r="AC559" s="135"/>
      <c r="AD559" s="135"/>
      <c r="AH559" s="135"/>
      <c r="AI559" s="135"/>
    </row>
    <row r="560" spans="1:35" ht="31.5">
      <c r="A560" s="205">
        <v>556</v>
      </c>
      <c r="B560" s="206" t="s">
        <v>3238</v>
      </c>
      <c r="C560" s="207" t="str">
        <f xml:space="preserve"> _xlfn.CONCAT(小韻資料表[[#This Row],[聲母拼音碼]],小韻資料表[[#This Row],[韻母拼音碼]],小韻資料表[[#This Row],[調號]])</f>
        <v>kan1</v>
      </c>
      <c r="D560" s="206" t="s">
        <v>3239</v>
      </c>
      <c r="E560" s="208" t="s">
        <v>759</v>
      </c>
      <c r="F560" s="205">
        <v>3</v>
      </c>
      <c r="G560" s="209" t="s">
        <v>3240</v>
      </c>
      <c r="H560" s="205">
        <f xml:space="preserve"> LEN(小韻資料表[[#This Row],[小韻字集]])</f>
        <v>6</v>
      </c>
      <c r="I560" s="205" cm="1">
        <f t="array" ref="I560" xml:space="preserve"> MATCH(TRUE, ISNUMBER( SEARCH( LEFT(小韻資料表[[#This Row],[切語]],1), 切語上字資料表[切語上字]) ), 0)</f>
        <v>1</v>
      </c>
      <c r="J560" s="210" t="str" cm="1">
        <f t="array" ref="J560" xml:space="preserve"> INDEX(切語上字資料表[聲母], 小韻資料表[[#This Row],[上字表識別號]])</f>
        <v>見</v>
      </c>
      <c r="K560" s="210" t="str" cm="1">
        <f t="array" ref="K560" xml:space="preserve"> INDEX(切語上字資料表[聲母拼音碼], 小韻資料表[[#This Row],[上字表識別號]])</f>
        <v>k</v>
      </c>
      <c r="L560" s="210" t="str" cm="1">
        <f t="array" ref="L560" xml:space="preserve"> INDEX(切語上字資料表[清濁], 小韻資料表[[#This Row],[上字表識別號]])</f>
        <v>全清</v>
      </c>
      <c r="M560" s="223" t="str" cm="1">
        <f t="array" ref="M560" xml:space="preserve"> INDEX(切語上字資料表[發送收], 小韻資料表[[#This Row],[上字表識別號]])</f>
        <v>發聲</v>
      </c>
      <c r="N560" s="205" cm="1">
        <f t="array" ref="N560" xml:space="preserve"> MATCH(TRUE, ISNUMBER( SEARCH( RIGHT(小韻資料表[[#This Row],[切語]],1), 切語下字資料表[切語下字]) ), 0)</f>
        <v>173</v>
      </c>
      <c r="O560" s="207" t="str" cm="1">
        <f t="array" ref="O560" xml:space="preserve"> INDEX(切語下字資料表[韻母], 小韻資料表[[#This Row],[下字表識別號]])</f>
        <v>山開2</v>
      </c>
      <c r="P560" s="207" t="str" cm="1">
        <f t="array" ref="P560" xml:space="preserve"> INDEX(切語下字資料表[韻母拼音碼], 小韻資料表[[#This Row],[下字表識別號]])</f>
        <v>an</v>
      </c>
      <c r="Q560" s="210" t="str" cm="1">
        <f t="array" ref="Q560" xml:space="preserve"> INDEX(設定表!$C$19:$C$23, INT( LEFT(小韻資料表[[#This Row],[目次編碼]],1) ))</f>
        <v>平</v>
      </c>
      <c r="R560" s="210">
        <f xml:space="preserve">  INDEX(設定表!$C$8:$C$15, MATCH( (RIGHT(小韻資料表[[#This Row],[清濁]]) &amp; 小韻資料表[[#This Row],[調]]), 設定表!$B$8:$B$15, 0))</f>
        <v>1</v>
      </c>
      <c r="S560" s="205" t="s">
        <v>309</v>
      </c>
      <c r="T560" s="205" t="s">
        <v>309</v>
      </c>
      <c r="U560" s="226" t="s">
        <v>3241</v>
      </c>
      <c r="V560" s="147" t="s">
        <v>309</v>
      </c>
      <c r="X560" s="135"/>
      <c r="Y560" s="135"/>
      <c r="AA560" s="135"/>
      <c r="AB560" s="134"/>
      <c r="AC560" s="135"/>
      <c r="AD560" s="135"/>
      <c r="AH560" s="135"/>
      <c r="AI560" s="135"/>
    </row>
    <row r="561" spans="1:35" ht="31.5">
      <c r="A561" s="205">
        <v>557</v>
      </c>
      <c r="B561" s="206" t="s">
        <v>3242</v>
      </c>
      <c r="C561" s="207" t="str">
        <f xml:space="preserve"> _xlfn.CONCAT(小韻資料表[[#This Row],[聲母拼音碼]],小韻資料表[[#This Row],[韻母拼音碼]],小韻資料表[[#This Row],[調號]])</f>
        <v>han5</v>
      </c>
      <c r="D561" s="206" t="s">
        <v>3243</v>
      </c>
      <c r="E561" s="208" t="s">
        <v>759</v>
      </c>
      <c r="F561" s="205">
        <v>4</v>
      </c>
      <c r="G561" s="209" t="s">
        <v>3244</v>
      </c>
      <c r="H561" s="205">
        <f xml:space="preserve"> LEN(小韻資料表[[#This Row],[小韻字集]])</f>
        <v>10</v>
      </c>
      <c r="I561" s="205" cm="1">
        <f t="array" ref="I561" xml:space="preserve"> MATCH(TRUE, ISNUMBER( SEARCH( LEFT(小韻資料表[[#This Row],[切語]],1), 切語上字資料表[切語上字]) ), 0)</f>
        <v>37</v>
      </c>
      <c r="J561" s="210" t="str" cm="1">
        <f t="array" ref="J561" xml:space="preserve"> INDEX(切語上字資料表[聲母], 小韻資料表[[#This Row],[上字表識別號]])</f>
        <v>匣</v>
      </c>
      <c r="K561" s="210" t="str" cm="1">
        <f t="array" ref="K561" xml:space="preserve"> INDEX(切語上字資料表[聲母拼音碼], 小韻資料表[[#This Row],[上字表識別號]])</f>
        <v>h</v>
      </c>
      <c r="L561" s="210" t="str" cm="1">
        <f t="array" ref="L561" xml:space="preserve"> INDEX(切語上字資料表[清濁], 小韻資料表[[#This Row],[上字表識別號]])</f>
        <v>全濁</v>
      </c>
      <c r="M561" s="223" t="str" cm="1">
        <f t="array" ref="M561" xml:space="preserve"> INDEX(切語上字資料表[發送收], 小韻資料表[[#This Row],[上字表識別號]])</f>
        <v>送氣</v>
      </c>
      <c r="N561" s="205" cm="1">
        <f t="array" ref="N561" xml:space="preserve"> MATCH(TRUE, ISNUMBER( SEARCH( RIGHT(小韻資料表[[#This Row],[切語]],1), 切語下字資料表[切語下字]) ), 0)</f>
        <v>165</v>
      </c>
      <c r="O561" s="207" t="str" cm="1">
        <f t="array" ref="O561" xml:space="preserve"> INDEX(切語下字資料表[韻母], 小韻資料表[[#This Row],[下字表識別號]])</f>
        <v>刪開2</v>
      </c>
      <c r="P561" s="207" t="str" cm="1">
        <f t="array" ref="P561" xml:space="preserve"> INDEX(切語下字資料表[韻母拼音碼], 小韻資料表[[#This Row],[下字表識別號]])</f>
        <v>an</v>
      </c>
      <c r="Q561" s="210" t="str" cm="1">
        <f t="array" ref="Q561" xml:space="preserve"> INDEX(設定表!$C$19:$C$23, INT( LEFT(小韻資料表[[#This Row],[目次編碼]],1) ))</f>
        <v>平</v>
      </c>
      <c r="R561" s="210">
        <f xml:space="preserve">  INDEX(設定表!$C$8:$C$15, MATCH( (RIGHT(小韻資料表[[#This Row],[清濁]]) &amp; 小韻資料表[[#This Row],[調]]), 設定表!$B$8:$B$15, 0))</f>
        <v>5</v>
      </c>
      <c r="S561" s="205" t="s">
        <v>309</v>
      </c>
      <c r="T561" s="205" t="s">
        <v>309</v>
      </c>
      <c r="U561" s="226" t="s">
        <v>3245</v>
      </c>
      <c r="V561" s="147" t="s">
        <v>309</v>
      </c>
      <c r="X561" s="135"/>
      <c r="Y561" s="135"/>
      <c r="AA561" s="135"/>
      <c r="AB561" s="134"/>
      <c r="AC561" s="135"/>
      <c r="AD561" s="135"/>
      <c r="AH561" s="135"/>
      <c r="AI561" s="135"/>
    </row>
    <row r="562" spans="1:35" ht="31.5">
      <c r="A562" s="205">
        <v>558</v>
      </c>
      <c r="B562" s="206" t="s">
        <v>3246</v>
      </c>
      <c r="C562" s="207" t="str">
        <f xml:space="preserve"> _xlfn.CONCAT(小韻資料表[[#This Row],[聲母拼音碼]],小韻資料表[[#This Row],[韻母拼音碼]],小韻資料表[[#This Row],[調號]])</f>
        <v>khan1</v>
      </c>
      <c r="D562" s="206" t="s">
        <v>3247</v>
      </c>
      <c r="E562" s="208" t="s">
        <v>759</v>
      </c>
      <c r="F562" s="205">
        <v>5</v>
      </c>
      <c r="G562" s="209" t="s">
        <v>3248</v>
      </c>
      <c r="H562" s="205">
        <f xml:space="preserve"> LEN(小韻資料表[[#This Row],[小韻字集]])</f>
        <v>10</v>
      </c>
      <c r="I562" s="205" cm="1">
        <f t="array" ref="I562" xml:space="preserve"> MATCH(TRUE, ISNUMBER( SEARCH( LEFT(小韻資料表[[#This Row],[切語]],1), 切語上字資料表[切語上字]) ), 0)</f>
        <v>2</v>
      </c>
      <c r="J562" s="210" t="str" cm="1">
        <f t="array" ref="J562" xml:space="preserve"> INDEX(切語上字資料表[聲母], 小韻資料表[[#This Row],[上字表識別號]])</f>
        <v>溪</v>
      </c>
      <c r="K562" s="210" t="str" cm="1">
        <f t="array" ref="K562" xml:space="preserve"> INDEX(切語上字資料表[聲母拼音碼], 小韻資料表[[#This Row],[上字表識別號]])</f>
        <v>kh</v>
      </c>
      <c r="L562" s="210" t="str" cm="1">
        <f t="array" ref="L562" xml:space="preserve"> INDEX(切語上字資料表[清濁], 小韻資料表[[#This Row],[上字表識別號]])</f>
        <v>次清</v>
      </c>
      <c r="M562" s="223" t="str" cm="1">
        <f t="array" ref="M562" xml:space="preserve"> INDEX(切語上字資料表[發送收], 小韻資料表[[#This Row],[上字表識別號]])</f>
        <v>送氣</v>
      </c>
      <c r="N562" s="205" cm="1">
        <f t="array" ref="N562" xml:space="preserve"> MATCH(TRUE, ISNUMBER( SEARCH( RIGHT(小韻資料表[[#This Row],[切語]],1), 切語下字資料表[切語下字]) ), 0)</f>
        <v>173</v>
      </c>
      <c r="O562" s="207" t="str" cm="1">
        <f t="array" ref="O562" xml:space="preserve"> INDEX(切語下字資料表[韻母], 小韻資料表[[#This Row],[下字表識別號]])</f>
        <v>山開2</v>
      </c>
      <c r="P562" s="207" t="str" cm="1">
        <f t="array" ref="P562" xml:space="preserve"> INDEX(切語下字資料表[韻母拼音碼], 小韻資料表[[#This Row],[下字表識別號]])</f>
        <v>an</v>
      </c>
      <c r="Q562" s="210" t="str" cm="1">
        <f t="array" ref="Q562" xml:space="preserve"> INDEX(設定表!$C$19:$C$23, INT( LEFT(小韻資料表[[#This Row],[目次編碼]],1) ))</f>
        <v>平</v>
      </c>
      <c r="R562" s="210">
        <f xml:space="preserve">  INDEX(設定表!$C$8:$C$15, MATCH( (RIGHT(小韻資料表[[#This Row],[清濁]]) &amp; 小韻資料表[[#This Row],[調]]), 設定表!$B$8:$B$15, 0))</f>
        <v>1</v>
      </c>
      <c r="S562" s="205" t="s">
        <v>309</v>
      </c>
      <c r="T562" s="205" t="s">
        <v>309</v>
      </c>
      <c r="U562" s="226" t="s">
        <v>309</v>
      </c>
      <c r="V562" s="147" t="s">
        <v>309</v>
      </c>
      <c r="X562" s="135"/>
      <c r="Y562" s="135"/>
      <c r="AA562" s="135"/>
      <c r="AB562" s="134"/>
      <c r="AC562" s="135"/>
      <c r="AD562" s="135"/>
      <c r="AH562" s="135"/>
      <c r="AI562" s="135"/>
    </row>
    <row r="563" spans="1:35" ht="31.5">
      <c r="A563" s="205">
        <v>559</v>
      </c>
      <c r="B563" s="206" t="s">
        <v>3249</v>
      </c>
      <c r="C563" s="207" t="str">
        <f xml:space="preserve"> _xlfn.CONCAT(小韻資料表[[#This Row],[聲母拼音碼]],小韻資料表[[#This Row],[韻母拼音碼]],小韻資料表[[#This Row],[調號]])</f>
        <v>can5</v>
      </c>
      <c r="D563" s="206" t="s">
        <v>3250</v>
      </c>
      <c r="E563" s="208" t="s">
        <v>759</v>
      </c>
      <c r="F563" s="205">
        <v>6</v>
      </c>
      <c r="G563" s="209" t="s">
        <v>3251</v>
      </c>
      <c r="H563" s="205">
        <f xml:space="preserve"> LEN(小韻資料表[[#This Row],[小韻字集]])</f>
        <v>9</v>
      </c>
      <c r="I563" s="205" cm="1">
        <f t="array" ref="I563" xml:space="preserve"> MATCH(TRUE, ISNUMBER( SEARCH( LEFT(小韻資料表[[#This Row],[切語]],1), 切語上字資料表[切語上字]) ), 0)</f>
        <v>28</v>
      </c>
      <c r="J563" s="210" t="str" cm="1">
        <f t="array" ref="J563" xml:space="preserve"> INDEX(切語上字資料表[聲母], 小韻資料表[[#This Row],[上字表識別號]])</f>
        <v>床</v>
      </c>
      <c r="K563" s="210" t="str" cm="1">
        <f t="array" ref="K563" xml:space="preserve"> INDEX(切語上字資料表[聲母拼音碼], 小韻資料表[[#This Row],[上字表識別號]])</f>
        <v>c</v>
      </c>
      <c r="L563" s="210" t="str" cm="1">
        <f t="array" ref="L563" xml:space="preserve"> INDEX(切語上字資料表[清濁], 小韻資料表[[#This Row],[上字表識別號]])</f>
        <v>全濁</v>
      </c>
      <c r="M563" s="223" cm="1">
        <f t="array" ref="M563" xml:space="preserve"> INDEX(切語上字資料表[發送收], 小韻資料表[[#This Row],[上字表識別號]])</f>
        <v>0</v>
      </c>
      <c r="N563" s="205" cm="1">
        <f t="array" ref="N563" xml:space="preserve"> MATCH(TRUE, ISNUMBER( SEARCH( RIGHT(小韻資料表[[#This Row],[切語]],1), 切語下字資料表[切語下字]) ), 0)</f>
        <v>173</v>
      </c>
      <c r="O563" s="207" t="str" cm="1">
        <f t="array" ref="O563" xml:space="preserve"> INDEX(切語下字資料表[韻母], 小韻資料表[[#This Row],[下字表識別號]])</f>
        <v>山開2</v>
      </c>
      <c r="P563" s="207" t="str" cm="1">
        <f t="array" ref="P563" xml:space="preserve"> INDEX(切語下字資料表[韻母拼音碼], 小韻資料表[[#This Row],[下字表識別號]])</f>
        <v>an</v>
      </c>
      <c r="Q563" s="210" t="str" cm="1">
        <f t="array" ref="Q563" xml:space="preserve"> INDEX(設定表!$C$19:$C$23, INT( LEFT(小韻資料表[[#This Row],[目次編碼]],1) ))</f>
        <v>平</v>
      </c>
      <c r="R563" s="210">
        <f xml:space="preserve">  INDEX(設定表!$C$8:$C$15, MATCH( (RIGHT(小韻資料表[[#This Row],[清濁]]) &amp; 小韻資料表[[#This Row],[調]]), 設定表!$B$8:$B$15, 0))</f>
        <v>5</v>
      </c>
      <c r="S563" s="205" t="s">
        <v>309</v>
      </c>
      <c r="T563" s="205" t="s">
        <v>309</v>
      </c>
      <c r="U563" s="226" t="s">
        <v>309</v>
      </c>
      <c r="V563" s="146" t="s">
        <v>309</v>
      </c>
      <c r="X563" s="135"/>
      <c r="Y563" s="135"/>
      <c r="AA563" s="135"/>
      <c r="AB563" s="134"/>
      <c r="AC563" s="135"/>
      <c r="AD563" s="135"/>
      <c r="AH563" s="135"/>
      <c r="AI563" s="135"/>
    </row>
    <row r="564" spans="1:35" ht="31.5">
      <c r="A564" s="205">
        <v>560</v>
      </c>
      <c r="B564" s="206" t="s">
        <v>3252</v>
      </c>
      <c r="C564" s="207" t="str">
        <f xml:space="preserve"> _xlfn.CONCAT(小韻資料表[[#This Row],[聲母拼音碼]],小韻資料表[[#This Row],[韻母拼音碼]],小韻資料表[[#This Row],[調號]])</f>
        <v>han1</v>
      </c>
      <c r="D564" s="206" t="s">
        <v>3253</v>
      </c>
      <c r="E564" s="208" t="s">
        <v>759</v>
      </c>
      <c r="F564" s="205">
        <v>7</v>
      </c>
      <c r="G564" s="209" t="s">
        <v>3253</v>
      </c>
      <c r="H564" s="205">
        <f xml:space="preserve"> LEN(小韻資料表[[#This Row],[小韻字集]])</f>
        <v>1</v>
      </c>
      <c r="I564" s="205" cm="1">
        <f t="array" ref="I564" xml:space="preserve"> MATCH(TRUE, ISNUMBER( SEARCH( LEFT(小韻資料表[[#This Row],[切語]],1), 切語上字資料表[切語上字]) ), 0)</f>
        <v>36</v>
      </c>
      <c r="J564" s="210" t="str" cm="1">
        <f t="array" ref="J564" xml:space="preserve"> INDEX(切語上字資料表[聲母], 小韻資料表[[#This Row],[上字表識別號]])</f>
        <v>曉</v>
      </c>
      <c r="K564" s="210" t="str" cm="1">
        <f t="array" ref="K564" xml:space="preserve"> INDEX(切語上字資料表[聲母拼音碼], 小韻資料表[[#This Row],[上字表識別號]])</f>
        <v>h</v>
      </c>
      <c r="L564" s="210" t="str" cm="1">
        <f t="array" ref="L564" xml:space="preserve"> INDEX(切語上字資料表[清濁], 小韻資料表[[#This Row],[上字表識別號]])</f>
        <v>次清</v>
      </c>
      <c r="M564" s="223" t="str" cm="1">
        <f t="array" ref="M564" xml:space="preserve"> INDEX(切語上字資料表[發送收], 小韻資料表[[#This Row],[上字表識別號]])</f>
        <v>送氣</v>
      </c>
      <c r="N564" s="205" cm="1">
        <f t="array" ref="N564" xml:space="preserve"> MATCH(TRUE, ISNUMBER( SEARCH( RIGHT(小韻資料表[[#This Row],[切語]],1), 切語下字資料表[切語下字]) ), 0)</f>
        <v>165</v>
      </c>
      <c r="O564" s="207" t="str" cm="1">
        <f t="array" ref="O564" xml:space="preserve"> INDEX(切語下字資料表[韻母], 小韻資料表[[#This Row],[下字表識別號]])</f>
        <v>刪開2</v>
      </c>
      <c r="P564" s="207" t="str" cm="1">
        <f t="array" ref="P564" xml:space="preserve"> INDEX(切語下字資料表[韻母拼音碼], 小韻資料表[[#This Row],[下字表識別號]])</f>
        <v>an</v>
      </c>
      <c r="Q564" s="210" t="str" cm="1">
        <f t="array" ref="Q564" xml:space="preserve"> INDEX(設定表!$C$19:$C$23, INT( LEFT(小韻資料表[[#This Row],[目次編碼]],1) ))</f>
        <v>平</v>
      </c>
      <c r="R564" s="210">
        <f xml:space="preserve">  INDEX(設定表!$C$8:$C$15, MATCH( (RIGHT(小韻資料表[[#This Row],[清濁]]) &amp; 小韻資料表[[#This Row],[調]]), 設定表!$B$8:$B$15, 0))</f>
        <v>1</v>
      </c>
      <c r="S564" s="205" t="s">
        <v>309</v>
      </c>
      <c r="T564" s="205" t="s">
        <v>309</v>
      </c>
      <c r="U564" s="226" t="s">
        <v>309</v>
      </c>
      <c r="V564" s="147" t="s">
        <v>309</v>
      </c>
      <c r="X564" s="135"/>
      <c r="Y564" s="135"/>
      <c r="AA564" s="135"/>
      <c r="AB564" s="134"/>
      <c r="AC564" s="135"/>
      <c r="AD564" s="135"/>
      <c r="AH564" s="135"/>
      <c r="AI564" s="135"/>
    </row>
    <row r="565" spans="1:35" ht="31.5">
      <c r="A565" s="205">
        <v>561</v>
      </c>
      <c r="B565" s="206" t="s">
        <v>3254</v>
      </c>
      <c r="C565" s="207" t="str">
        <f xml:space="preserve"> _xlfn.CONCAT(小韻資料表[[#This Row],[聲母拼音碼]],小韻資料表[[#This Row],[韻母拼音碼]],小韻資料表[[#This Row],[調號]])</f>
        <v>gan5</v>
      </c>
      <c r="D565" s="206" t="s">
        <v>3255</v>
      </c>
      <c r="E565" s="208" t="s">
        <v>759</v>
      </c>
      <c r="F565" s="205">
        <v>8</v>
      </c>
      <c r="G565" s="209" t="s">
        <v>3256</v>
      </c>
      <c r="H565" s="205">
        <f xml:space="preserve"> LEN(小韻資料表[[#This Row],[小韻字集]])</f>
        <v>5</v>
      </c>
      <c r="I565" s="205" cm="1">
        <f t="array" ref="I565" xml:space="preserve"> MATCH(TRUE, ISNUMBER( SEARCH( LEFT(小韻資料表[[#This Row],[切語]],1), 切語上字資料表[切語上字]) ), 0)</f>
        <v>4</v>
      </c>
      <c r="J565" s="210" t="str" cm="1">
        <f t="array" ref="J565" xml:space="preserve"> INDEX(切語上字資料表[聲母], 小韻資料表[[#This Row],[上字表識別號]])</f>
        <v>疑</v>
      </c>
      <c r="K565" s="210" t="str" cm="1">
        <f t="array" ref="K565" xml:space="preserve"> INDEX(切語上字資料表[聲母拼音碼], 小韻資料表[[#This Row],[上字表識別號]])</f>
        <v>g</v>
      </c>
      <c r="L565" s="210" t="str" cm="1">
        <f t="array" ref="L565" xml:space="preserve"> INDEX(切語上字資料表[清濁], 小韻資料表[[#This Row],[上字表識別號]])</f>
        <v>次濁</v>
      </c>
      <c r="M565" s="223" t="str" cm="1">
        <f t="array" ref="M565" xml:space="preserve"> INDEX(切語上字資料表[發送收], 小韻資料表[[#This Row],[上字表識別號]])</f>
        <v>收聲</v>
      </c>
      <c r="N565" s="205" cm="1">
        <f t="array" ref="N565" xml:space="preserve"> MATCH(TRUE, ISNUMBER( SEARCH( RIGHT(小韻資料表[[#This Row],[切語]],1), 切語下字資料表[切語下字]) ), 0)</f>
        <v>173</v>
      </c>
      <c r="O565" s="207" t="str" cm="1">
        <f t="array" ref="O565" xml:space="preserve"> INDEX(切語下字資料表[韻母], 小韻資料表[[#This Row],[下字表識別號]])</f>
        <v>山開2</v>
      </c>
      <c r="P565" s="207" t="str" cm="1">
        <f t="array" ref="P565" xml:space="preserve"> INDEX(切語下字資料表[韻母拼音碼], 小韻資料表[[#This Row],[下字表識別號]])</f>
        <v>an</v>
      </c>
      <c r="Q565" s="210" t="str" cm="1">
        <f t="array" ref="Q565" xml:space="preserve"> INDEX(設定表!$C$19:$C$23, INT( LEFT(小韻資料表[[#This Row],[目次編碼]],1) ))</f>
        <v>平</v>
      </c>
      <c r="R565" s="210">
        <f xml:space="preserve">  INDEX(設定表!$C$8:$C$15, MATCH( (RIGHT(小韻資料表[[#This Row],[清濁]]) &amp; 小韻資料表[[#This Row],[調]]), 設定表!$B$8:$B$15, 0))</f>
        <v>5</v>
      </c>
      <c r="S565" s="205" t="s">
        <v>309</v>
      </c>
      <c r="T565" s="205" t="s">
        <v>309</v>
      </c>
      <c r="U565" s="226" t="s">
        <v>309</v>
      </c>
      <c r="V565" s="146" t="s">
        <v>309</v>
      </c>
      <c r="X565" s="135"/>
      <c r="Y565" s="135"/>
      <c r="AA565" s="135"/>
      <c r="AB565" s="134"/>
      <c r="AC565" s="135"/>
      <c r="AD565" s="135"/>
      <c r="AH565" s="135"/>
      <c r="AI565" s="135"/>
    </row>
    <row r="566" spans="1:35" ht="31.5">
      <c r="A566" s="205">
        <v>562</v>
      </c>
      <c r="B566" s="206" t="s">
        <v>3257</v>
      </c>
      <c r="C566" s="207" t="str">
        <f xml:space="preserve"> _xlfn.CONCAT(小韻資料表[[#This Row],[聲母拼音碼]],小韻資料表[[#This Row],[韻母拼音碼]],小韻資料表[[#This Row],[調號]])</f>
        <v>Øan1</v>
      </c>
      <c r="D566" s="206" t="s">
        <v>3258</v>
      </c>
      <c r="E566" s="208" t="s">
        <v>759</v>
      </c>
      <c r="F566" s="205">
        <v>9</v>
      </c>
      <c r="G566" s="209" t="s">
        <v>3259</v>
      </c>
      <c r="H566" s="205">
        <f xml:space="preserve"> LEN(小韻資料表[[#This Row],[小韻字集]])</f>
        <v>6</v>
      </c>
      <c r="I566" s="205" cm="1">
        <f t="array" ref="I566" xml:space="preserve"> MATCH(TRUE, ISNUMBER( SEARCH( LEFT(小韻資料表[[#This Row],[切語]],1), 切語上字資料表[切語上字]) ), 0)</f>
        <v>35</v>
      </c>
      <c r="J566" s="210" t="str" cm="1">
        <f t="array" ref="J566" xml:space="preserve"> INDEX(切語上字資料表[聲母], 小韻資料表[[#This Row],[上字表識別號]])</f>
        <v>影</v>
      </c>
      <c r="K566" s="210" t="str" cm="1">
        <f t="array" ref="K566" xml:space="preserve"> INDEX(切語上字資料表[聲母拼音碼], 小韻資料表[[#This Row],[上字表識別號]])</f>
        <v>Ø</v>
      </c>
      <c r="L566" s="210" t="str" cm="1">
        <f t="array" ref="L566" xml:space="preserve"> INDEX(切語上字資料表[清濁], 小韻資料表[[#This Row],[上字表識別號]])</f>
        <v>全清</v>
      </c>
      <c r="M566" s="223" t="str" cm="1">
        <f t="array" ref="M566" xml:space="preserve"> INDEX(切語上字資料表[發送收], 小韻資料表[[#This Row],[上字表識別號]])</f>
        <v>發聲</v>
      </c>
      <c r="N566" s="205" cm="1">
        <f t="array" ref="N566" xml:space="preserve"> MATCH(TRUE, ISNUMBER( SEARCH( RIGHT(小韻資料表[[#This Row],[切語]],1), 切語下字資料表[切語下字]) ), 0)</f>
        <v>173</v>
      </c>
      <c r="O566" s="207" t="str" cm="1">
        <f t="array" ref="O566" xml:space="preserve"> INDEX(切語下字資料表[韻母], 小韻資料表[[#This Row],[下字表識別號]])</f>
        <v>山開2</v>
      </c>
      <c r="P566" s="207" t="str" cm="1">
        <f t="array" ref="P566" xml:space="preserve"> INDEX(切語下字資料表[韻母拼音碼], 小韻資料表[[#This Row],[下字表識別號]])</f>
        <v>an</v>
      </c>
      <c r="Q566" s="210" t="str" cm="1">
        <f t="array" ref="Q566" xml:space="preserve"> INDEX(設定表!$C$19:$C$23, INT( LEFT(小韻資料表[[#This Row],[目次編碼]],1) ))</f>
        <v>平</v>
      </c>
      <c r="R566" s="210">
        <f xml:space="preserve">  INDEX(設定表!$C$8:$C$15, MATCH( (RIGHT(小韻資料表[[#This Row],[清濁]]) &amp; 小韻資料表[[#This Row],[調]]), 設定表!$B$8:$B$15, 0))</f>
        <v>1</v>
      </c>
      <c r="S566" s="205" t="s">
        <v>309</v>
      </c>
      <c r="T566" s="205" t="s">
        <v>309</v>
      </c>
      <c r="U566" s="226" t="s">
        <v>309</v>
      </c>
      <c r="V566" s="147" t="s">
        <v>309</v>
      </c>
      <c r="X566" s="135"/>
      <c r="Y566" s="135"/>
      <c r="AA566" s="135"/>
      <c r="AB566" s="134"/>
      <c r="AC566" s="135"/>
      <c r="AD566" s="135"/>
      <c r="AH566" s="135"/>
      <c r="AI566" s="135"/>
    </row>
    <row r="567" spans="1:35" ht="31.5">
      <c r="A567" s="205">
        <v>563</v>
      </c>
      <c r="B567" s="206" t="s">
        <v>3260</v>
      </c>
      <c r="C567" s="207" t="str">
        <f xml:space="preserve"> _xlfn.CONCAT(小韻資料表[[#This Row],[聲母拼音碼]],小韻資料表[[#This Row],[韻母拼音碼]],小韻資料表[[#This Row],[調號]])</f>
        <v>han1</v>
      </c>
      <c r="D567" s="206" t="s">
        <v>3261</v>
      </c>
      <c r="E567" s="208" t="s">
        <v>759</v>
      </c>
      <c r="F567" s="205">
        <v>10</v>
      </c>
      <c r="G567" s="209" t="s">
        <v>3262</v>
      </c>
      <c r="H567" s="205">
        <f xml:space="preserve"> LEN(小韻資料表[[#This Row],[小韻字集]])</f>
        <v>2</v>
      </c>
      <c r="I567" s="205" cm="1">
        <f t="array" ref="I567" xml:space="preserve"> MATCH(TRUE, ISNUMBER( SEARCH( LEFT(小韻資料表[[#This Row],[切語]],1), 切語上字資料表[切語上字]) ), 0)</f>
        <v>17</v>
      </c>
      <c r="J567" s="210" t="str" cm="1">
        <f t="array" ref="J567" xml:space="preserve"> INDEX(切語上字資料表[聲母], 小韻資料表[[#This Row],[上字表識別號]])</f>
        <v>非</v>
      </c>
      <c r="K567" s="210" t="str" cm="1">
        <f t="array" ref="K567" xml:space="preserve"> INDEX(切語上字資料表[聲母拼音碼], 小韻資料表[[#This Row],[上字表識別號]])</f>
        <v>h</v>
      </c>
      <c r="L567" s="210" t="str" cm="1">
        <f t="array" ref="L567" xml:space="preserve"> INDEX(切語上字資料表[清濁], 小韻資料表[[#This Row],[上字表識別號]])</f>
        <v>全清</v>
      </c>
      <c r="M567" s="223" t="str" cm="1">
        <f t="array" ref="M567" xml:space="preserve"> INDEX(切語上字資料表[發送收], 小韻資料表[[#This Row],[上字表識別號]])</f>
        <v>發聲</v>
      </c>
      <c r="N567" s="205" cm="1">
        <f t="array" ref="N567" xml:space="preserve"> MATCH(TRUE, ISNUMBER( SEARCH( RIGHT(小韻資料表[[#This Row],[切語]],1), 切語下字資料表[切語下字]) ), 0)</f>
        <v>173</v>
      </c>
      <c r="O567" s="207" t="str" cm="1">
        <f t="array" ref="O567" xml:space="preserve"> INDEX(切語下字資料表[韻母], 小韻資料表[[#This Row],[下字表識別號]])</f>
        <v>山開2</v>
      </c>
      <c r="P567" s="207" t="str" cm="1">
        <f t="array" ref="P567" xml:space="preserve"> INDEX(切語下字資料表[韻母拼音碼], 小韻資料表[[#This Row],[下字表識別號]])</f>
        <v>an</v>
      </c>
      <c r="Q567" s="210" t="str" cm="1">
        <f t="array" ref="Q567" xml:space="preserve"> INDEX(設定表!$C$19:$C$23, INT( LEFT(小韻資料表[[#This Row],[目次編碼]],1) ))</f>
        <v>平</v>
      </c>
      <c r="R567" s="210">
        <f xml:space="preserve">  INDEX(設定表!$C$8:$C$15, MATCH( (RIGHT(小韻資料表[[#This Row],[清濁]]) &amp; 小韻資料表[[#This Row],[調]]), 設定表!$B$8:$B$15, 0))</f>
        <v>1</v>
      </c>
      <c r="S567" s="205" t="s">
        <v>309</v>
      </c>
      <c r="T567" s="205" t="s">
        <v>309</v>
      </c>
      <c r="U567" s="226" t="s">
        <v>309</v>
      </c>
      <c r="V567" s="146" t="s">
        <v>309</v>
      </c>
      <c r="X567" s="135"/>
      <c r="Y567" s="135"/>
      <c r="AA567" s="135"/>
      <c r="AB567" s="134"/>
      <c r="AC567" s="135"/>
      <c r="AD567" s="135"/>
      <c r="AH567" s="135"/>
      <c r="AI567" s="135"/>
    </row>
    <row r="568" spans="1:35" ht="31.5">
      <c r="A568" s="205">
        <v>564</v>
      </c>
      <c r="B568" s="206" t="s">
        <v>3263</v>
      </c>
      <c r="C568" s="207" t="str">
        <f xml:space="preserve"> _xlfn.CONCAT(小韻資料表[[#This Row],[聲母拼音碼]],小韻資料表[[#This Row],[韻母拼音碼]],小韻資料表[[#This Row],[調號]])</f>
        <v>lan5</v>
      </c>
      <c r="D568" s="206" t="s">
        <v>3264</v>
      </c>
      <c r="E568" s="208" t="s">
        <v>759</v>
      </c>
      <c r="F568" s="205">
        <v>11</v>
      </c>
      <c r="G568" s="209" t="s">
        <v>3265</v>
      </c>
      <c r="H568" s="205">
        <f xml:space="preserve"> LEN(小韻資料表[[#This Row],[小韻字集]])</f>
        <v>6</v>
      </c>
      <c r="I568" s="205" cm="1">
        <f t="array" ref="I568" xml:space="preserve"> MATCH(TRUE, ISNUMBER( SEARCH( LEFT(小韻資料表[[#This Row],[切語]],1), 切語上字資料表[切語上字]) ), 0)</f>
        <v>40</v>
      </c>
      <c r="J568" s="210" t="str" cm="1">
        <f t="array" ref="J568" xml:space="preserve"> INDEX(切語上字資料表[聲母], 小韻資料表[[#This Row],[上字表識別號]])</f>
        <v>來</v>
      </c>
      <c r="K568" s="210" t="str" cm="1">
        <f t="array" ref="K568" xml:space="preserve"> INDEX(切語上字資料表[聲母拼音碼], 小韻資料表[[#This Row],[上字表識別號]])</f>
        <v>l</v>
      </c>
      <c r="L568" s="210" t="str" cm="1">
        <f t="array" ref="L568" xml:space="preserve"> INDEX(切語上字資料表[清濁], 小韻資料表[[#This Row],[上字表識別號]])</f>
        <v>次濁</v>
      </c>
      <c r="M568" s="223" t="str" cm="1">
        <f t="array" ref="M568" xml:space="preserve"> INDEX(切語上字資料表[發送收], 小韻資料表[[#This Row],[上字表識別號]])</f>
        <v>收聲</v>
      </c>
      <c r="N568" s="205" cm="1">
        <f t="array" ref="N568" xml:space="preserve"> MATCH(TRUE, ISNUMBER( SEARCH( RIGHT(小韻資料表[[#This Row],[切語]],1), 切語下字資料表[切語下字]) ), 0)</f>
        <v>173</v>
      </c>
      <c r="O568" s="207" t="str" cm="1">
        <f t="array" ref="O568" xml:space="preserve"> INDEX(切語下字資料表[韻母], 小韻資料表[[#This Row],[下字表識別號]])</f>
        <v>山開2</v>
      </c>
      <c r="P568" s="207" t="str" cm="1">
        <f t="array" ref="P568" xml:space="preserve"> INDEX(切語下字資料表[韻母拼音碼], 小韻資料表[[#This Row],[下字表識別號]])</f>
        <v>an</v>
      </c>
      <c r="Q568" s="210" t="str" cm="1">
        <f t="array" ref="Q568" xml:space="preserve"> INDEX(設定表!$C$19:$C$23, INT( LEFT(小韻資料表[[#This Row],[目次編碼]],1) ))</f>
        <v>平</v>
      </c>
      <c r="R568" s="210">
        <f xml:space="preserve">  INDEX(設定表!$C$8:$C$15, MATCH( (RIGHT(小韻資料表[[#This Row],[清濁]]) &amp; 小韻資料表[[#This Row],[調]]), 設定表!$B$8:$B$15, 0))</f>
        <v>5</v>
      </c>
      <c r="S568" s="205" t="s">
        <v>309</v>
      </c>
      <c r="T568" s="205" t="s">
        <v>309</v>
      </c>
      <c r="U568" s="226" t="s">
        <v>309</v>
      </c>
      <c r="V568" s="147" t="s">
        <v>309</v>
      </c>
      <c r="X568" s="135"/>
      <c r="Y568" s="135"/>
      <c r="AA568" s="135"/>
      <c r="AB568" s="134"/>
      <c r="AC568" s="135"/>
      <c r="AD568" s="135"/>
      <c r="AH568" s="135"/>
      <c r="AI568" s="135"/>
    </row>
    <row r="569" spans="1:35" ht="31.5">
      <c r="A569" s="205">
        <v>565</v>
      </c>
      <c r="B569" s="206" t="s">
        <v>3266</v>
      </c>
      <c r="C569" s="207" t="str">
        <f xml:space="preserve"> _xlfn.CONCAT(小韻資料表[[#This Row],[聲母拼音碼]],小韻資料表[[#This Row],[韻母拼音碼]],小韻資料表[[#This Row],[調號]])</f>
        <v>nan5</v>
      </c>
      <c r="D569" s="206" t="s">
        <v>3267</v>
      </c>
      <c r="E569" s="208" t="s">
        <v>759</v>
      </c>
      <c r="F569" s="205">
        <v>12</v>
      </c>
      <c r="G569" s="209" t="s">
        <v>3268</v>
      </c>
      <c r="H569" s="205">
        <f xml:space="preserve"> LEN(小韻資料表[[#This Row],[小韻字集]])</f>
        <v>2</v>
      </c>
      <c r="I569" s="205" cm="1">
        <f t="array" ref="I569" xml:space="preserve"> MATCH(TRUE, ISNUMBER( SEARCH( LEFT(小韻資料表[[#This Row],[切語]],1), 切語上字資料表[切語上字]) ), 0)</f>
        <v>12</v>
      </c>
      <c r="J569" s="210" t="str" cm="1">
        <f t="array" ref="J569" xml:space="preserve"> INDEX(切語上字資料表[聲母], 小韻資料表[[#This Row],[上字表識別號]])</f>
        <v>娘</v>
      </c>
      <c r="K569" s="210" t="str" cm="1">
        <f t="array" ref="K569" xml:space="preserve"> INDEX(切語上字資料表[聲母拼音碼], 小韻資料表[[#This Row],[上字表識別號]])</f>
        <v>n</v>
      </c>
      <c r="L569" s="210" t="str" cm="1">
        <f t="array" ref="L569" xml:space="preserve"> INDEX(切語上字資料表[清濁], 小韻資料表[[#This Row],[上字表識別號]])</f>
        <v>次濁</v>
      </c>
      <c r="M569" s="223" t="str" cm="1">
        <f t="array" ref="M569" xml:space="preserve"> INDEX(切語上字資料表[發送收], 小韻資料表[[#This Row],[上字表識別號]])</f>
        <v>收聲</v>
      </c>
      <c r="N569" s="205" cm="1">
        <f t="array" ref="N569" xml:space="preserve"> MATCH(TRUE, ISNUMBER( SEARCH( RIGHT(小韻資料表[[#This Row],[切語]],1), 切語下字資料表[切語下字]) ), 0)</f>
        <v>173</v>
      </c>
      <c r="O569" s="207" t="str" cm="1">
        <f t="array" ref="O569" xml:space="preserve"> INDEX(切語下字資料表[韻母], 小韻資料表[[#This Row],[下字表識別號]])</f>
        <v>山開2</v>
      </c>
      <c r="P569" s="207" t="str" cm="1">
        <f t="array" ref="P569" xml:space="preserve"> INDEX(切語下字資料表[韻母拼音碼], 小韻資料表[[#This Row],[下字表識別號]])</f>
        <v>an</v>
      </c>
      <c r="Q569" s="210" t="str" cm="1">
        <f t="array" ref="Q569" xml:space="preserve"> INDEX(設定表!$C$19:$C$23, INT( LEFT(小韻資料表[[#This Row],[目次編碼]],1) ))</f>
        <v>平</v>
      </c>
      <c r="R569" s="210">
        <f xml:space="preserve">  INDEX(設定表!$C$8:$C$15, MATCH( (RIGHT(小韻資料表[[#This Row],[清濁]]) &amp; 小韻資料表[[#This Row],[調]]), 設定表!$B$8:$B$15, 0))</f>
        <v>5</v>
      </c>
      <c r="S569" s="205" t="s">
        <v>309</v>
      </c>
      <c r="T569" s="205" t="s">
        <v>309</v>
      </c>
      <c r="U569" s="226" t="s">
        <v>309</v>
      </c>
      <c r="V569" s="146" t="s">
        <v>309</v>
      </c>
      <c r="X569" s="135"/>
      <c r="Y569" s="135"/>
      <c r="AA569" s="135"/>
      <c r="AB569" s="134"/>
      <c r="AC569" s="135"/>
      <c r="AD569" s="135"/>
      <c r="AH569" s="135"/>
      <c r="AI569" s="135"/>
    </row>
    <row r="570" spans="1:35" ht="31.5">
      <c r="A570" s="205">
        <v>566</v>
      </c>
      <c r="B570" s="206" t="s">
        <v>3269</v>
      </c>
      <c r="C570" s="207" t="str">
        <f xml:space="preserve"> _xlfn.CONCAT(小韻資料表[[#This Row],[聲母拼音碼]],小韻資料表[[#This Row],[韻母拼音碼]],小韻資料表[[#This Row],[調號]])</f>
        <v>chan1</v>
      </c>
      <c r="D570" s="206" t="s">
        <v>3270</v>
      </c>
      <c r="E570" s="208" t="s">
        <v>759</v>
      </c>
      <c r="F570" s="205">
        <v>13</v>
      </c>
      <c r="G570" s="209" t="s">
        <v>3270</v>
      </c>
      <c r="H570" s="205">
        <f xml:space="preserve"> LEN(小韻資料表[[#This Row],[小韻字集]])</f>
        <v>1</v>
      </c>
      <c r="I570" s="205" cm="1">
        <f t="array" ref="I570" xml:space="preserve"> MATCH(TRUE, ISNUMBER( SEARCH( LEFT(小韻資料表[[#This Row],[切語]],1), 切語上字資料表[切語上字]) ), 0)</f>
        <v>31</v>
      </c>
      <c r="J570" s="210" t="str" cm="1">
        <f t="array" ref="J570" xml:space="preserve"> INDEX(切語上字資料表[聲母], 小韻資料表[[#This Row],[上字表識別號]])</f>
        <v>穿</v>
      </c>
      <c r="K570" s="210" t="str" cm="1">
        <f t="array" ref="K570" xml:space="preserve"> INDEX(切語上字資料表[聲母拼音碼], 小韻資料表[[#This Row],[上字表識別號]])</f>
        <v>ch</v>
      </c>
      <c r="L570" s="210" t="str" cm="1">
        <f t="array" ref="L570" xml:space="preserve"> INDEX(切語上字資料表[清濁], 小韻資料表[[#This Row],[上字表識別號]])</f>
        <v>次清</v>
      </c>
      <c r="M570" s="223" t="str" cm="1">
        <f t="array" ref="M570" xml:space="preserve"> INDEX(切語上字資料表[發送收], 小韻資料表[[#This Row],[上字表識別號]])</f>
        <v>送氣</v>
      </c>
      <c r="N570" s="205" cm="1">
        <f t="array" ref="N570" xml:space="preserve"> MATCH(TRUE, ISNUMBER( SEARCH( RIGHT(小韻資料表[[#This Row],[切語]],1), 切語下字資料表[切語下字]) ), 0)</f>
        <v>173</v>
      </c>
      <c r="O570" s="207" t="str" cm="1">
        <f t="array" ref="O570" xml:space="preserve"> INDEX(切語下字資料表[韻母], 小韻資料表[[#This Row],[下字表識別號]])</f>
        <v>山開2</v>
      </c>
      <c r="P570" s="207" t="str" cm="1">
        <f t="array" ref="P570" xml:space="preserve"> INDEX(切語下字資料表[韻母拼音碼], 小韻資料表[[#This Row],[下字表識別號]])</f>
        <v>an</v>
      </c>
      <c r="Q570" s="210" t="str" cm="1">
        <f t="array" ref="Q570" xml:space="preserve"> INDEX(設定表!$C$19:$C$23, INT( LEFT(小韻資料表[[#This Row],[目次編碼]],1) ))</f>
        <v>平</v>
      </c>
      <c r="R570" s="210">
        <f xml:space="preserve">  INDEX(設定表!$C$8:$C$15, MATCH( (RIGHT(小韻資料表[[#This Row],[清濁]]) &amp; 小韻資料表[[#This Row],[調]]), 設定表!$B$8:$B$15, 0))</f>
        <v>1</v>
      </c>
      <c r="S570" s="205" t="s">
        <v>309</v>
      </c>
      <c r="T570" s="205" t="s">
        <v>309</v>
      </c>
      <c r="U570" s="226" t="s">
        <v>309</v>
      </c>
      <c r="V570" s="147" t="s">
        <v>309</v>
      </c>
      <c r="X570" s="135"/>
      <c r="Y570" s="135"/>
      <c r="AA570" s="135"/>
      <c r="AB570" s="134"/>
      <c r="AC570" s="135"/>
      <c r="AD570" s="135"/>
      <c r="AH570" s="135"/>
      <c r="AI570" s="135"/>
    </row>
    <row r="571" spans="1:35" ht="31.5">
      <c r="A571" s="205">
        <v>567</v>
      </c>
      <c r="B571" s="206" t="s">
        <v>3271</v>
      </c>
      <c r="C571" s="207" t="str">
        <f xml:space="preserve"> _xlfn.CONCAT(小韻資料表[[#This Row],[聲母拼音碼]],小韻資料表[[#This Row],[韻母拼音碼]],小韻資料表[[#This Row],[調號]])</f>
        <v>Øuan1</v>
      </c>
      <c r="D571" s="206" t="s">
        <v>3272</v>
      </c>
      <c r="E571" s="208" t="s">
        <v>759</v>
      </c>
      <c r="F571" s="205">
        <v>14</v>
      </c>
      <c r="G571" s="209" t="s">
        <v>3272</v>
      </c>
      <c r="H571" s="205">
        <f xml:space="preserve"> LEN(小韻資料表[[#This Row],[小韻字集]])</f>
        <v>1</v>
      </c>
      <c r="I571" s="205" cm="1">
        <f t="array" ref="I571" xml:space="preserve"> MATCH(TRUE, ISNUMBER( SEARCH( LEFT(小韻資料表[[#This Row],[切語]],1), 切語上字資料表[切語上字]) ), 0)</f>
        <v>35</v>
      </c>
      <c r="J571" s="210" t="str" cm="1">
        <f t="array" ref="J571" xml:space="preserve"> INDEX(切語上字資料表[聲母], 小韻資料表[[#This Row],[上字表識別號]])</f>
        <v>影</v>
      </c>
      <c r="K571" s="210" t="str" cm="1">
        <f t="array" ref="K571" xml:space="preserve"> INDEX(切語上字資料表[聲母拼音碼], 小韻資料表[[#This Row],[上字表識別號]])</f>
        <v>Ø</v>
      </c>
      <c r="L571" s="210" t="str" cm="1">
        <f t="array" ref="L571" xml:space="preserve"> INDEX(切語上字資料表[清濁], 小韻資料表[[#This Row],[上字表識別號]])</f>
        <v>全清</v>
      </c>
      <c r="M571" s="223" t="str" cm="1">
        <f t="array" ref="M571" xml:space="preserve"> INDEX(切語上字資料表[發送收], 小韻資料表[[#This Row],[上字表識別號]])</f>
        <v>發聲</v>
      </c>
      <c r="N571" s="205" cm="1">
        <f t="array" ref="N571" xml:space="preserve"> MATCH(TRUE, ISNUMBER( SEARCH( RIGHT(小韻資料表[[#This Row],[切語]],1), 切語下字資料表[切語下字]) ), 0)</f>
        <v>177</v>
      </c>
      <c r="O571" s="207" t="str" cm="1">
        <f t="array" ref="O571" xml:space="preserve"> INDEX(切語下字資料表[韻母], 小韻資料表[[#This Row],[下字表識別號]])</f>
        <v>山合2</v>
      </c>
      <c r="P571" s="207" t="str" cm="1">
        <f t="array" ref="P571" xml:space="preserve"> INDEX(切語下字資料表[韻母拼音碼], 小韻資料表[[#This Row],[下字表識別號]])</f>
        <v>uan</v>
      </c>
      <c r="Q571" s="210" t="str" cm="1">
        <f t="array" ref="Q571" xml:space="preserve"> INDEX(設定表!$C$19:$C$23, INT( LEFT(小韻資料表[[#This Row],[目次編碼]],1) ))</f>
        <v>平</v>
      </c>
      <c r="R571" s="210">
        <f xml:space="preserve">  INDEX(設定表!$C$8:$C$15, MATCH( (RIGHT(小韻資料表[[#This Row],[清濁]]) &amp; 小韻資料表[[#This Row],[調]]), 設定表!$B$8:$B$15, 0))</f>
        <v>1</v>
      </c>
      <c r="S571" s="205" t="s">
        <v>309</v>
      </c>
      <c r="T571" s="205" t="s">
        <v>309</v>
      </c>
      <c r="U571" s="226" t="s">
        <v>309</v>
      </c>
      <c r="V571" s="146" t="s">
        <v>309</v>
      </c>
      <c r="X571" s="135"/>
      <c r="Y571" s="135"/>
      <c r="AA571" s="135"/>
      <c r="AB571" s="134"/>
      <c r="AC571" s="135"/>
      <c r="AD571" s="135"/>
      <c r="AH571" s="135"/>
      <c r="AI571" s="135"/>
    </row>
    <row r="572" spans="1:35" ht="31.5">
      <c r="A572" s="205">
        <v>568</v>
      </c>
      <c r="B572" s="206" t="s">
        <v>3273</v>
      </c>
      <c r="C572" s="207" t="str">
        <f xml:space="preserve"> _xlfn.CONCAT(小韻資料表[[#This Row],[聲母拼音碼]],小韻資料表[[#This Row],[韻母拼音碼]],小韻資料表[[#This Row],[調號]])</f>
        <v>tuan5</v>
      </c>
      <c r="D572" s="206" t="s">
        <v>3274</v>
      </c>
      <c r="E572" s="208" t="s">
        <v>759</v>
      </c>
      <c r="F572" s="205">
        <v>15</v>
      </c>
      <c r="G572" s="209" t="s">
        <v>3274</v>
      </c>
      <c r="H572" s="205">
        <f xml:space="preserve"> LEN(小韻資料表[[#This Row],[小韻字集]])</f>
        <v>1</v>
      </c>
      <c r="I572" s="205" cm="1">
        <f t="array" ref="I572" xml:space="preserve"> MATCH(TRUE, ISNUMBER( SEARCH( LEFT(小韻資料表[[#This Row],[切語]],1), 切語上字資料表[切語上字]) ), 0)</f>
        <v>11</v>
      </c>
      <c r="J572" s="210" t="str" cm="1">
        <f t="array" ref="J572" xml:space="preserve"> INDEX(切語上字資料表[聲母], 小韻資料表[[#This Row],[上字表識別號]])</f>
        <v>澄</v>
      </c>
      <c r="K572" s="210" t="str" cm="1">
        <f t="array" ref="K572" xml:space="preserve"> INDEX(切語上字資料表[聲母拼音碼], 小韻資料表[[#This Row],[上字表識別號]])</f>
        <v>t</v>
      </c>
      <c r="L572" s="210" t="str" cm="1">
        <f t="array" ref="L572" xml:space="preserve"> INDEX(切語上字資料表[清濁], 小韻資料表[[#This Row],[上字表識別號]])</f>
        <v>全濁</v>
      </c>
      <c r="M572" s="223" cm="1">
        <f t="array" ref="M572" xml:space="preserve"> INDEX(切語上字資料表[發送收], 小韻資料表[[#This Row],[上字表識別號]])</f>
        <v>0</v>
      </c>
      <c r="N572" s="205" cm="1">
        <f t="array" ref="N572" xml:space="preserve"> MATCH(TRUE, ISNUMBER( SEARCH( RIGHT(小韻資料表[[#This Row],[切語]],1), 切語下字資料表[切語下字]) ), 0)</f>
        <v>177</v>
      </c>
      <c r="O572" s="207" t="str" cm="1">
        <f t="array" ref="O572" xml:space="preserve"> INDEX(切語下字資料表[韻母], 小韻資料表[[#This Row],[下字表識別號]])</f>
        <v>山合2</v>
      </c>
      <c r="P572" s="207" t="str" cm="1">
        <f t="array" ref="P572" xml:space="preserve"> INDEX(切語下字資料表[韻母拼音碼], 小韻資料表[[#This Row],[下字表識別號]])</f>
        <v>uan</v>
      </c>
      <c r="Q572" s="210" t="str" cm="1">
        <f t="array" ref="Q572" xml:space="preserve"> INDEX(設定表!$C$19:$C$23, INT( LEFT(小韻資料表[[#This Row],[目次編碼]],1) ))</f>
        <v>平</v>
      </c>
      <c r="R572" s="210">
        <f xml:space="preserve">  INDEX(設定表!$C$8:$C$15, MATCH( (RIGHT(小韻資料表[[#This Row],[清濁]]) &amp; 小韻資料表[[#This Row],[調]]), 設定表!$B$8:$B$15, 0))</f>
        <v>5</v>
      </c>
      <c r="S572" s="205" t="s">
        <v>309</v>
      </c>
      <c r="T572" s="205" t="s">
        <v>309</v>
      </c>
      <c r="U572" s="226" t="s">
        <v>309</v>
      </c>
      <c r="V572" s="147" t="s">
        <v>309</v>
      </c>
      <c r="X572" s="135"/>
      <c r="Y572" s="135"/>
      <c r="AA572" s="135"/>
      <c r="AB572" s="134"/>
      <c r="AC572" s="135"/>
      <c r="AD572" s="135"/>
      <c r="AH572" s="135"/>
      <c r="AI572" s="135"/>
    </row>
    <row r="573" spans="1:35" ht="31.5">
      <c r="A573" s="205">
        <v>569</v>
      </c>
      <c r="B573" s="206" t="s">
        <v>3275</v>
      </c>
      <c r="C573" s="207" t="str">
        <f xml:space="preserve"> _xlfn.CONCAT(小韻資料表[[#This Row],[聲母拼音碼]],小韻資料表[[#This Row],[韻母拼音碼]],小韻資料表[[#This Row],[調號]])</f>
        <v>luan5</v>
      </c>
      <c r="D573" s="206" t="s">
        <v>3276</v>
      </c>
      <c r="E573" s="208" t="s">
        <v>759</v>
      </c>
      <c r="F573" s="205">
        <v>16</v>
      </c>
      <c r="G573" s="209" t="s">
        <v>3276</v>
      </c>
      <c r="H573" s="205">
        <f xml:space="preserve"> LEN(小韻資料表[[#This Row],[小韻字集]])</f>
        <v>2</v>
      </c>
      <c r="I573" s="205" cm="1">
        <f t="array" ref="I573" xml:space="preserve"> MATCH(TRUE, ISNUMBER( SEARCH( LEFT(小韻資料表[[#This Row],[切語]],1), 切語上字資料表[切語上字]) ), 0)</f>
        <v>40</v>
      </c>
      <c r="J573" s="210" t="str" cm="1">
        <f t="array" ref="J573" xml:space="preserve"> INDEX(切語上字資料表[聲母], 小韻資料表[[#This Row],[上字表識別號]])</f>
        <v>來</v>
      </c>
      <c r="K573" s="210" t="str" cm="1">
        <f t="array" ref="K573" xml:space="preserve"> INDEX(切語上字資料表[聲母拼音碼], 小韻資料表[[#This Row],[上字表識別號]])</f>
        <v>l</v>
      </c>
      <c r="L573" s="210" t="str" cm="1">
        <f t="array" ref="L573" xml:space="preserve"> INDEX(切語上字資料表[清濁], 小韻資料表[[#This Row],[上字表識別號]])</f>
        <v>次濁</v>
      </c>
      <c r="M573" s="223" t="str" cm="1">
        <f t="array" ref="M573" xml:space="preserve"> INDEX(切語上字資料表[發送收], 小韻資料表[[#This Row],[上字表識別號]])</f>
        <v>收聲</v>
      </c>
      <c r="N573" s="205" cm="1">
        <f t="array" ref="N573" xml:space="preserve"> MATCH(TRUE, ISNUMBER( SEARCH( RIGHT(小韻資料表[[#This Row],[切語]],1), 切語下字資料表[切語下字]) ), 0)</f>
        <v>177</v>
      </c>
      <c r="O573" s="207" t="str" cm="1">
        <f t="array" ref="O573" xml:space="preserve"> INDEX(切語下字資料表[韻母], 小韻資料表[[#This Row],[下字表識別號]])</f>
        <v>山合2</v>
      </c>
      <c r="P573" s="207" t="str" cm="1">
        <f t="array" ref="P573" xml:space="preserve"> INDEX(切語下字資料表[韻母拼音碼], 小韻資料表[[#This Row],[下字表識別號]])</f>
        <v>uan</v>
      </c>
      <c r="Q573" s="210" t="str" cm="1">
        <f t="array" ref="Q573" xml:space="preserve"> INDEX(設定表!$C$19:$C$23, INT( LEFT(小韻資料表[[#This Row],[目次編碼]],1) ))</f>
        <v>平</v>
      </c>
      <c r="R573" s="210">
        <f xml:space="preserve">  INDEX(設定表!$C$8:$C$15, MATCH( (RIGHT(小韻資料表[[#This Row],[清濁]]) &amp; 小韻資料表[[#This Row],[調]]), 設定表!$B$8:$B$15, 0))</f>
        <v>5</v>
      </c>
      <c r="S573" s="205" t="s">
        <v>309</v>
      </c>
      <c r="T573" s="205" t="s">
        <v>309</v>
      </c>
      <c r="U573" s="226" t="s">
        <v>309</v>
      </c>
      <c r="V573" s="146" t="s">
        <v>309</v>
      </c>
      <c r="X573" s="135"/>
      <c r="Y573" s="135"/>
      <c r="AA573" s="135"/>
      <c r="AB573" s="134"/>
      <c r="AC573" s="135"/>
      <c r="AD573" s="135"/>
      <c r="AH573" s="135"/>
      <c r="AI573" s="135"/>
    </row>
    <row r="574" spans="1:35" ht="31.5">
      <c r="A574" s="205">
        <v>570</v>
      </c>
      <c r="B574" s="206" t="s">
        <v>3277</v>
      </c>
      <c r="C574" s="207" t="str">
        <f xml:space="preserve"> _xlfn.CONCAT(小韻資料表[[#This Row],[聲母拼音碼]],小韻資料表[[#This Row],[韻母拼音碼]],小韻資料表[[#This Row],[調號]])</f>
        <v>khuan5</v>
      </c>
      <c r="D574" s="206" t="s">
        <v>3278</v>
      </c>
      <c r="E574" s="208" t="s">
        <v>759</v>
      </c>
      <c r="F574" s="205">
        <v>17</v>
      </c>
      <c r="G574" s="209" t="s">
        <v>3278</v>
      </c>
      <c r="H574" s="205">
        <f xml:space="preserve"> LEN(小韻資料表[[#This Row],[小韻字集]])</f>
        <v>2</v>
      </c>
      <c r="I574" s="205" cm="1">
        <f t="array" ref="I574" xml:space="preserve"> MATCH(TRUE, ISNUMBER( SEARCH( LEFT(小韻資料表[[#This Row],[切語]],1), 切語上字資料表[切語上字]) ), 0)</f>
        <v>3</v>
      </c>
      <c r="J574" s="210" t="str" cm="1">
        <f t="array" ref="J574" xml:space="preserve"> INDEX(切語上字資料表[聲母], 小韻資料表[[#This Row],[上字表識別號]])</f>
        <v>群</v>
      </c>
      <c r="K574" s="210" t="str" cm="1">
        <f t="array" ref="K574" xml:space="preserve"> INDEX(切語上字資料表[聲母拼音碼], 小韻資料表[[#This Row],[上字表識別號]])</f>
        <v>kh</v>
      </c>
      <c r="L574" s="210" t="str" cm="1">
        <f t="array" ref="L574" xml:space="preserve"> INDEX(切語上字資料表[清濁], 小韻資料表[[#This Row],[上字表識別號]])</f>
        <v>全濁</v>
      </c>
      <c r="M574" s="223" cm="1">
        <f t="array" ref="M574" xml:space="preserve"> INDEX(切語上字資料表[發送收], 小韻資料表[[#This Row],[上字表識別號]])</f>
        <v>0</v>
      </c>
      <c r="N574" s="205" cm="1">
        <f t="array" ref="N574" xml:space="preserve"> MATCH(TRUE, ISNUMBER( SEARCH( RIGHT(小韻資料表[[#This Row],[切語]],1), 切語下字資料表[切語下字]) ), 0)</f>
        <v>177</v>
      </c>
      <c r="O574" s="207" t="str" cm="1">
        <f t="array" ref="O574" xml:space="preserve"> INDEX(切語下字資料表[韻母], 小韻資料表[[#This Row],[下字表識別號]])</f>
        <v>山合2</v>
      </c>
      <c r="P574" s="207" t="str" cm="1">
        <f t="array" ref="P574" xml:space="preserve"> INDEX(切語下字資料表[韻母拼音碼], 小韻資料表[[#This Row],[下字表識別號]])</f>
        <v>uan</v>
      </c>
      <c r="Q574" s="210" t="str" cm="1">
        <f t="array" ref="Q574" xml:space="preserve"> INDEX(設定表!$C$19:$C$23, INT( LEFT(小韻資料表[[#This Row],[目次編碼]],1) ))</f>
        <v>平</v>
      </c>
      <c r="R574" s="210">
        <f xml:space="preserve">  INDEX(設定表!$C$8:$C$15, MATCH( (RIGHT(小韻資料表[[#This Row],[清濁]]) &amp; 小韻資料表[[#This Row],[調]]), 設定表!$B$8:$B$15, 0))</f>
        <v>5</v>
      </c>
      <c r="S574" s="205" t="s">
        <v>309</v>
      </c>
      <c r="T574" s="205" t="s">
        <v>309</v>
      </c>
      <c r="U574" s="226" t="s">
        <v>309</v>
      </c>
      <c r="V574" s="147" t="s">
        <v>309</v>
      </c>
      <c r="X574" s="135"/>
      <c r="Y574" s="135"/>
      <c r="AA574" s="135"/>
      <c r="AB574" s="134"/>
      <c r="AC574" s="135"/>
      <c r="AD574" s="135"/>
      <c r="AH574" s="135"/>
      <c r="AI574" s="135"/>
    </row>
    <row r="575" spans="1:35" ht="31.5">
      <c r="A575" s="205">
        <v>571</v>
      </c>
      <c r="B575" s="206" t="s">
        <v>3279</v>
      </c>
      <c r="C575" s="207" t="str">
        <f xml:space="preserve"> _xlfn.CONCAT(小韻資料表[[#This Row],[聲母拼音碼]],小韻資料表[[#This Row],[韻母拼音碼]],小韻資料表[[#This Row],[調號]])</f>
        <v>tan1</v>
      </c>
      <c r="D575" s="206" t="s">
        <v>3280</v>
      </c>
      <c r="E575" s="208" t="s">
        <v>759</v>
      </c>
      <c r="F575" s="205">
        <v>18</v>
      </c>
      <c r="G575" s="209" t="s">
        <v>3281</v>
      </c>
      <c r="H575" s="205">
        <f xml:space="preserve"> LEN(小韻資料表[[#This Row],[小韻字集]])</f>
        <v>2</v>
      </c>
      <c r="I575" s="205" cm="1">
        <f t="array" ref="I575" xml:space="preserve"> MATCH(TRUE, ISNUMBER( SEARCH( LEFT(小韻資料表[[#This Row],[切語]],1), 切語上字資料表[切語上字]) ), 0)</f>
        <v>9</v>
      </c>
      <c r="J575" s="210" t="str" cm="1">
        <f t="array" ref="J575" xml:space="preserve"> INDEX(切語上字資料表[聲母], 小韻資料表[[#This Row],[上字表識別號]])</f>
        <v>知</v>
      </c>
      <c r="K575" s="210" t="str" cm="1">
        <f t="array" ref="K575" xml:space="preserve"> INDEX(切語上字資料表[聲母拼音碼], 小韻資料表[[#This Row],[上字表識別號]])</f>
        <v>t</v>
      </c>
      <c r="L575" s="210" t="str" cm="1">
        <f t="array" ref="L575" xml:space="preserve"> INDEX(切語上字資料表[清濁], 小韻資料表[[#This Row],[上字表識別號]])</f>
        <v>全清</v>
      </c>
      <c r="M575" s="223" t="str" cm="1">
        <f t="array" ref="M575" xml:space="preserve"> INDEX(切語上字資料表[發送收], 小韻資料表[[#This Row],[上字表識別號]])</f>
        <v>發聲</v>
      </c>
      <c r="N575" s="205" cm="1">
        <f t="array" ref="N575" xml:space="preserve"> MATCH(TRUE, ISNUMBER( SEARCH( RIGHT(小韻資料表[[#This Row],[切語]],1), 切語下字資料表[切語下字]) ), 0)</f>
        <v>173</v>
      </c>
      <c r="O575" s="207" t="str" cm="1">
        <f t="array" ref="O575" xml:space="preserve"> INDEX(切語下字資料表[韻母], 小韻資料表[[#This Row],[下字表識別號]])</f>
        <v>山開2</v>
      </c>
      <c r="P575" s="207" t="str" cm="1">
        <f t="array" ref="P575" xml:space="preserve"> INDEX(切語下字資料表[韻母拼音碼], 小韻資料表[[#This Row],[下字表識別號]])</f>
        <v>an</v>
      </c>
      <c r="Q575" s="210" t="str" cm="1">
        <f t="array" ref="Q575" xml:space="preserve"> INDEX(設定表!$C$19:$C$23, INT( LEFT(小韻資料表[[#This Row],[目次編碼]],1) ))</f>
        <v>平</v>
      </c>
      <c r="R575" s="210">
        <f xml:space="preserve">  INDEX(設定表!$C$8:$C$15, MATCH( (RIGHT(小韻資料表[[#This Row],[清濁]]) &amp; 小韻資料表[[#This Row],[調]]), 設定表!$B$8:$B$15, 0))</f>
        <v>1</v>
      </c>
      <c r="S575" s="205" t="s">
        <v>309</v>
      </c>
      <c r="T575" s="205" t="s">
        <v>309</v>
      </c>
      <c r="U575" s="226" t="s">
        <v>309</v>
      </c>
      <c r="V575" s="146" t="s">
        <v>309</v>
      </c>
      <c r="X575" s="135"/>
      <c r="Y575" s="135"/>
      <c r="AA575" s="135"/>
      <c r="AB575" s="134"/>
      <c r="AC575" s="135"/>
      <c r="AD575" s="135"/>
      <c r="AH575" s="135"/>
      <c r="AI575" s="135"/>
    </row>
    <row r="576" spans="1:35" ht="31.5">
      <c r="A576" s="205">
        <v>572</v>
      </c>
      <c r="B576" s="206" t="s">
        <v>3282</v>
      </c>
      <c r="C576" s="207" t="str">
        <f xml:space="preserve"> _xlfn.CONCAT(小韻資料表[[#This Row],[聲母拼音碼]],小韻資料表[[#This Row],[韻母拼音碼]],小韻資料表[[#This Row],[調號]])</f>
        <v>tan5</v>
      </c>
      <c r="D576" s="206" t="s">
        <v>2764</v>
      </c>
      <c r="E576" s="208" t="s">
        <v>759</v>
      </c>
      <c r="F576" s="205">
        <v>19</v>
      </c>
      <c r="G576" s="209" t="s">
        <v>2764</v>
      </c>
      <c r="H576" s="205">
        <f xml:space="preserve"> LEN(小韻資料表[[#This Row],[小韻字集]])</f>
        <v>2</v>
      </c>
      <c r="I576" s="205" cm="1">
        <f t="array" ref="I576" xml:space="preserve"> MATCH(TRUE, ISNUMBER( SEARCH( LEFT(小韻資料表[[#This Row],[切語]],1), 切語上字資料表[切語上字]) ), 0)</f>
        <v>11</v>
      </c>
      <c r="J576" s="210" t="str" cm="1">
        <f t="array" ref="J576" xml:space="preserve"> INDEX(切語上字資料表[聲母], 小韻資料表[[#This Row],[上字表識別號]])</f>
        <v>澄</v>
      </c>
      <c r="K576" s="210" t="str" cm="1">
        <f t="array" ref="K576" xml:space="preserve"> INDEX(切語上字資料表[聲母拼音碼], 小韻資料表[[#This Row],[上字表識別號]])</f>
        <v>t</v>
      </c>
      <c r="L576" s="210" t="str" cm="1">
        <f t="array" ref="L576" xml:space="preserve"> INDEX(切語上字資料表[清濁], 小韻資料表[[#This Row],[上字表識別號]])</f>
        <v>全濁</v>
      </c>
      <c r="M576" s="223" cm="1">
        <f t="array" ref="M576" xml:space="preserve"> INDEX(切語上字資料表[發送收], 小韻資料表[[#This Row],[上字表識別號]])</f>
        <v>0</v>
      </c>
      <c r="N576" s="205" cm="1">
        <f t="array" ref="N576" xml:space="preserve"> MATCH(TRUE, ISNUMBER( SEARCH( RIGHT(小韻資料表[[#This Row],[切語]],1), 切語下字資料表[切語下字]) ), 0)</f>
        <v>173</v>
      </c>
      <c r="O576" s="207" t="str" cm="1">
        <f t="array" ref="O576" xml:space="preserve"> INDEX(切語下字資料表[韻母], 小韻資料表[[#This Row],[下字表識別號]])</f>
        <v>山開2</v>
      </c>
      <c r="P576" s="207" t="str" cm="1">
        <f t="array" ref="P576" xml:space="preserve"> INDEX(切語下字資料表[韻母拼音碼], 小韻資料表[[#This Row],[下字表識別號]])</f>
        <v>an</v>
      </c>
      <c r="Q576" s="210" t="str" cm="1">
        <f t="array" ref="Q576" xml:space="preserve"> INDEX(設定表!$C$19:$C$23, INT( LEFT(小韻資料表[[#This Row],[目次編碼]],1) ))</f>
        <v>平</v>
      </c>
      <c r="R576" s="210">
        <f xml:space="preserve">  INDEX(設定表!$C$8:$C$15, MATCH( (RIGHT(小韻資料表[[#This Row],[清濁]]) &amp; 小韻資料表[[#This Row],[調]]), 設定表!$B$8:$B$15, 0))</f>
        <v>5</v>
      </c>
      <c r="S576" s="205" t="s">
        <v>309</v>
      </c>
      <c r="T576" s="205" t="s">
        <v>309</v>
      </c>
      <c r="U576" s="226" t="s">
        <v>309</v>
      </c>
      <c r="V576" s="147" t="s">
        <v>309</v>
      </c>
      <c r="X576" s="135"/>
      <c r="Y576" s="135"/>
      <c r="AA576" s="135"/>
      <c r="AB576" s="134"/>
      <c r="AC576" s="135"/>
      <c r="AD576" s="135"/>
      <c r="AH576" s="135"/>
      <c r="AI576" s="135"/>
    </row>
    <row r="577" spans="1:35" ht="31.5">
      <c r="A577" s="205">
        <v>573</v>
      </c>
      <c r="B577" s="206" t="s">
        <v>3283</v>
      </c>
      <c r="C577" s="207" t="str">
        <f xml:space="preserve"> _xlfn.CONCAT(小韻資料表[[#This Row],[聲母拼音碼]],小韻資料表[[#This Row],[韻母拼音碼]],小韻資料表[[#This Row],[調號]])</f>
        <v>huan5</v>
      </c>
      <c r="D577" s="206" t="s">
        <v>3284</v>
      </c>
      <c r="E577" s="208" t="s">
        <v>759</v>
      </c>
      <c r="F577" s="205">
        <v>20</v>
      </c>
      <c r="G577" s="209" t="s">
        <v>3284</v>
      </c>
      <c r="H577" s="205">
        <f xml:space="preserve"> LEN(小韻資料表[[#This Row],[小韻字集]])</f>
        <v>1</v>
      </c>
      <c r="I577" s="205" cm="1">
        <f t="array" ref="I577" xml:space="preserve"> MATCH(TRUE, ISNUMBER( SEARCH( LEFT(小韻資料表[[#This Row],[切語]],1), 切語上字資料表[切語上字]) ), 0)</f>
        <v>37</v>
      </c>
      <c r="J577" s="210" t="str" cm="1">
        <f t="array" ref="J577" xml:space="preserve"> INDEX(切語上字資料表[聲母], 小韻資料表[[#This Row],[上字表識別號]])</f>
        <v>匣</v>
      </c>
      <c r="K577" s="210" t="str" cm="1">
        <f t="array" ref="K577" xml:space="preserve"> INDEX(切語上字資料表[聲母拼音碼], 小韻資料表[[#This Row],[上字表識別號]])</f>
        <v>h</v>
      </c>
      <c r="L577" s="210" t="str" cm="1">
        <f t="array" ref="L577" xml:space="preserve"> INDEX(切語上字資料表[清濁], 小韻資料表[[#This Row],[上字表識別號]])</f>
        <v>全濁</v>
      </c>
      <c r="M577" s="223" t="str" cm="1">
        <f t="array" ref="M577" xml:space="preserve"> INDEX(切語上字資料表[發送收], 小韻資料表[[#This Row],[上字表識別號]])</f>
        <v>送氣</v>
      </c>
      <c r="N577" s="205" cm="1">
        <f t="array" ref="N577" xml:space="preserve"> MATCH(TRUE, ISNUMBER( SEARCH( RIGHT(小韻資料表[[#This Row],[切語]],1), 切語下字資料表[切語下字]) ), 0)</f>
        <v>177</v>
      </c>
      <c r="O577" s="207" t="str" cm="1">
        <f t="array" ref="O577" xml:space="preserve"> INDEX(切語下字資料表[韻母], 小韻資料表[[#This Row],[下字表識別號]])</f>
        <v>山合2</v>
      </c>
      <c r="P577" s="207" t="str" cm="1">
        <f t="array" ref="P577" xml:space="preserve"> INDEX(切語下字資料表[韻母拼音碼], 小韻資料表[[#This Row],[下字表識別號]])</f>
        <v>uan</v>
      </c>
      <c r="Q577" s="210" t="str" cm="1">
        <f t="array" ref="Q577" xml:space="preserve"> INDEX(設定表!$C$19:$C$23, INT( LEFT(小韻資料表[[#This Row],[目次編碼]],1) ))</f>
        <v>平</v>
      </c>
      <c r="R577" s="210">
        <f xml:space="preserve">  INDEX(設定表!$C$8:$C$15, MATCH( (RIGHT(小韻資料表[[#This Row],[清濁]]) &amp; 小韻資料表[[#This Row],[調]]), 設定表!$B$8:$B$15, 0))</f>
        <v>5</v>
      </c>
      <c r="S577" s="205" t="s">
        <v>309</v>
      </c>
      <c r="T577" s="205" t="s">
        <v>309</v>
      </c>
      <c r="U577" s="226" t="s">
        <v>309</v>
      </c>
      <c r="V577" s="146" t="s">
        <v>309</v>
      </c>
      <c r="X577" s="135"/>
      <c r="Y577" s="135"/>
      <c r="AA577" s="135"/>
      <c r="AB577" s="134"/>
      <c r="AC577" s="135"/>
      <c r="AD577" s="135"/>
      <c r="AH577" s="135"/>
      <c r="AI577" s="135"/>
    </row>
    <row r="578" spans="1:35" ht="31.5">
      <c r="A578" s="205">
        <v>574</v>
      </c>
      <c r="B578" s="206" t="s">
        <v>3285</v>
      </c>
      <c r="C578" s="207" t="str">
        <f xml:space="preserve"> _xlfn.CONCAT(小韻資料表[[#This Row],[聲母拼音碼]],小韻資料表[[#This Row],[韻母拼音碼]],小韻資料表[[#This Row],[調號]])</f>
        <v>can5</v>
      </c>
      <c r="D578" s="206" t="s">
        <v>3250</v>
      </c>
      <c r="E578" s="208" t="s">
        <v>759</v>
      </c>
      <c r="F578" s="205">
        <v>21</v>
      </c>
      <c r="G578" s="209" t="s">
        <v>3286</v>
      </c>
      <c r="H578" s="205">
        <f xml:space="preserve"> LEN(小韻資料表[[#This Row],[小韻字集]])</f>
        <v>3</v>
      </c>
      <c r="I578" s="205" cm="1">
        <f t="array" ref="I578" xml:space="preserve"> MATCH(TRUE, ISNUMBER( SEARCH( LEFT(小韻資料表[[#This Row],[切語]],1), 切語上字資料表[切語上字]) ), 0)</f>
        <v>23</v>
      </c>
      <c r="J578" s="210" t="str" cm="1">
        <f t="array" ref="J578" xml:space="preserve"> INDEX(切語上字資料表[聲母], 小韻資料表[[#This Row],[上字表識別號]])</f>
        <v>從</v>
      </c>
      <c r="K578" s="210" t="str" cm="1">
        <f t="array" ref="K578" xml:space="preserve"> INDEX(切語上字資料表[聲母拼音碼], 小韻資料表[[#This Row],[上字表識別號]])</f>
        <v>c</v>
      </c>
      <c r="L578" s="210" t="str" cm="1">
        <f t="array" ref="L578" xml:space="preserve"> INDEX(切語上字資料表[清濁], 小韻資料表[[#This Row],[上字表識別號]])</f>
        <v>全濁</v>
      </c>
      <c r="M578" s="223" cm="1">
        <f t="array" ref="M578" xml:space="preserve"> INDEX(切語上字資料表[發送收], 小韻資料表[[#This Row],[上字表識別號]])</f>
        <v>0</v>
      </c>
      <c r="N578" s="205" cm="1">
        <f t="array" ref="N578" xml:space="preserve"> MATCH(TRUE, ISNUMBER( SEARCH( RIGHT(小韻資料表[[#This Row],[切語]],1), 切語下字資料表[切語下字]) ), 0)</f>
        <v>173</v>
      </c>
      <c r="O578" s="207" t="str" cm="1">
        <f t="array" ref="O578" xml:space="preserve"> INDEX(切語下字資料表[韻母], 小韻資料表[[#This Row],[下字表識別號]])</f>
        <v>山開2</v>
      </c>
      <c r="P578" s="207" t="str" cm="1">
        <f t="array" ref="P578" xml:space="preserve"> INDEX(切語下字資料表[韻母拼音碼], 小韻資料表[[#This Row],[下字表識別號]])</f>
        <v>an</v>
      </c>
      <c r="Q578" s="210" t="str" cm="1">
        <f t="array" ref="Q578" xml:space="preserve"> INDEX(設定表!$C$19:$C$23, INT( LEFT(小韻資料表[[#This Row],[目次編碼]],1) ))</f>
        <v>平</v>
      </c>
      <c r="R578" s="210">
        <f xml:space="preserve">  INDEX(設定表!$C$8:$C$15, MATCH( (RIGHT(小韻資料表[[#This Row],[清濁]]) &amp; 小韻資料表[[#This Row],[調]]), 設定表!$B$8:$B$15, 0))</f>
        <v>5</v>
      </c>
      <c r="S578" s="205" t="s">
        <v>309</v>
      </c>
      <c r="T578" s="205" t="s">
        <v>309</v>
      </c>
      <c r="U578" s="226" t="s">
        <v>309</v>
      </c>
      <c r="V578" s="147" t="s">
        <v>309</v>
      </c>
      <c r="X578" s="135"/>
      <c r="Y578" s="135"/>
      <c r="AA578" s="135"/>
      <c r="AB578" s="134"/>
      <c r="AC578" s="135"/>
      <c r="AD578" s="135"/>
      <c r="AH578" s="135"/>
      <c r="AI578" s="135"/>
    </row>
    <row r="579" spans="1:35" ht="31.5">
      <c r="A579" s="205">
        <v>575</v>
      </c>
      <c r="B579" s="206" t="s">
        <v>3287</v>
      </c>
      <c r="C579" s="207" t="str">
        <f xml:space="preserve"> _xlfn.CONCAT(小韻資料表[[#This Row],[聲母拼音碼]],小韻資料表[[#This Row],[韻母拼音碼]],小韻資料表[[#This Row],[調號]])</f>
        <v>sian1</v>
      </c>
      <c r="D579" s="206" t="s">
        <v>779</v>
      </c>
      <c r="E579" s="208" t="s">
        <v>778</v>
      </c>
      <c r="F579" s="205">
        <v>1</v>
      </c>
      <c r="G579" s="209" t="s">
        <v>3288</v>
      </c>
      <c r="H579" s="205">
        <f xml:space="preserve"> LEN(小韻資料表[[#This Row],[小韻字集]])</f>
        <v>5</v>
      </c>
      <c r="I579" s="205" cm="1">
        <f t="array" ref="I579" xml:space="preserve"> MATCH(TRUE, ISNUMBER( SEARCH( LEFT(小韻資料表[[#This Row],[切語]],1), 切語上字資料表[切語上字]) ), 0)</f>
        <v>24</v>
      </c>
      <c r="J579" s="210" t="str" cm="1">
        <f t="array" ref="J579" xml:space="preserve"> INDEX(切語上字資料表[聲母], 小韻資料表[[#This Row],[上字表識別號]])</f>
        <v>心</v>
      </c>
      <c r="K579" s="210" t="str" cm="1">
        <f t="array" ref="K579" xml:space="preserve"> INDEX(切語上字資料表[聲母拼音碼], 小韻資料表[[#This Row],[上字表識別號]])</f>
        <v>s</v>
      </c>
      <c r="L579" s="210" t="str" cm="1">
        <f t="array" ref="L579" xml:space="preserve"> INDEX(切語上字資料表[清濁], 小韻資料表[[#This Row],[上字表識別號]])</f>
        <v>全清</v>
      </c>
      <c r="M579" s="223" t="str" cm="1">
        <f t="array" ref="M579" xml:space="preserve"> INDEX(切語上字資料表[發送收], 小韻資料表[[#This Row],[上字表識別號]])</f>
        <v>送氣</v>
      </c>
      <c r="N579" s="205" cm="1">
        <f t="array" ref="N579" xml:space="preserve"> MATCH(TRUE, ISNUMBER( SEARCH( RIGHT(小韻資料表[[#This Row],[切語]],1), 切語下字資料表[切語下字]) ), 0)</f>
        <v>181</v>
      </c>
      <c r="O579" s="207" t="str" cm="1">
        <f t="array" ref="O579" xml:space="preserve"> INDEX(切語下字資料表[韻母], 小韻資料表[[#This Row],[下字表識別號]])</f>
        <v>先開4</v>
      </c>
      <c r="P579" s="207" t="str" cm="1">
        <f t="array" ref="P579" xml:space="preserve"> INDEX(切語下字資料表[韻母拼音碼], 小韻資料表[[#This Row],[下字表識別號]])</f>
        <v>ian</v>
      </c>
      <c r="Q579" s="210" t="str" cm="1">
        <f t="array" ref="Q579" xml:space="preserve"> INDEX(設定表!$C$19:$C$23, INT( LEFT(小韻資料表[[#This Row],[目次編碼]],1) ))</f>
        <v>平</v>
      </c>
      <c r="R579" s="210">
        <f xml:space="preserve">  INDEX(設定表!$C$8:$C$15, MATCH( (RIGHT(小韻資料表[[#This Row],[清濁]]) &amp; 小韻資料表[[#This Row],[調]]), 設定表!$B$8:$B$15, 0))</f>
        <v>1</v>
      </c>
      <c r="S579" s="205" t="s">
        <v>309</v>
      </c>
      <c r="T579" s="205" t="s">
        <v>309</v>
      </c>
      <c r="U579" s="226" t="s">
        <v>309</v>
      </c>
      <c r="V579" s="146" t="s">
        <v>309</v>
      </c>
      <c r="X579" s="135"/>
      <c r="Y579" s="135"/>
      <c r="AA579" s="135"/>
      <c r="AB579" s="134"/>
      <c r="AC579" s="135"/>
      <c r="AD579" s="135"/>
      <c r="AH579" s="135"/>
      <c r="AI579" s="135"/>
    </row>
    <row r="580" spans="1:35" ht="31.5">
      <c r="A580" s="205">
        <v>576</v>
      </c>
      <c r="B580" s="206" t="s">
        <v>3289</v>
      </c>
      <c r="C580" s="207" t="str">
        <f xml:space="preserve"> _xlfn.CONCAT(小韻資料表[[#This Row],[聲母拼音碼]],小韻資料表[[#This Row],[韻母拼音碼]],小韻資料表[[#This Row],[調號]])</f>
        <v>cian5</v>
      </c>
      <c r="D580" s="206" t="s">
        <v>3290</v>
      </c>
      <c r="E580" s="208" t="s">
        <v>778</v>
      </c>
      <c r="F580" s="205">
        <v>2</v>
      </c>
      <c r="G580" s="209" t="s">
        <v>3291</v>
      </c>
      <c r="H580" s="205">
        <f xml:space="preserve"> LEN(小韻資料表[[#This Row],[小韻字集]])</f>
        <v>6</v>
      </c>
      <c r="I580" s="205" cm="1">
        <f t="array" ref="I580" xml:space="preserve"> MATCH(TRUE, ISNUMBER( SEARCH( LEFT(小韻資料表[[#This Row],[切語]],1), 切語上字資料表[切語上字]) ), 0)</f>
        <v>23</v>
      </c>
      <c r="J580" s="210" t="str" cm="1">
        <f t="array" ref="J580" xml:space="preserve"> INDEX(切語上字資料表[聲母], 小韻資料表[[#This Row],[上字表識別號]])</f>
        <v>從</v>
      </c>
      <c r="K580" s="210" t="str" cm="1">
        <f t="array" ref="K580" xml:space="preserve"> INDEX(切語上字資料表[聲母拼音碼], 小韻資料表[[#This Row],[上字表識別號]])</f>
        <v>c</v>
      </c>
      <c r="L580" s="210" t="str" cm="1">
        <f t="array" ref="L580" xml:space="preserve"> INDEX(切語上字資料表[清濁], 小韻資料表[[#This Row],[上字表識別號]])</f>
        <v>全濁</v>
      </c>
      <c r="M580" s="223" cm="1">
        <f t="array" ref="M580" xml:space="preserve"> INDEX(切語上字資料表[發送收], 小韻資料表[[#This Row],[上字表識別號]])</f>
        <v>0</v>
      </c>
      <c r="N580" s="205" cm="1">
        <f t="array" ref="N580" xml:space="preserve"> MATCH(TRUE, ISNUMBER( SEARCH( RIGHT(小韻資料表[[#This Row],[切語]],1), 切語下字資料表[切語下字]) ), 0)</f>
        <v>181</v>
      </c>
      <c r="O580" s="207" t="str" cm="1">
        <f t="array" ref="O580" xml:space="preserve"> INDEX(切語下字資料表[韻母], 小韻資料表[[#This Row],[下字表識別號]])</f>
        <v>先開4</v>
      </c>
      <c r="P580" s="207" t="str" cm="1">
        <f t="array" ref="P580" xml:space="preserve"> INDEX(切語下字資料表[韻母拼音碼], 小韻資料表[[#This Row],[下字表識別號]])</f>
        <v>ian</v>
      </c>
      <c r="Q580" s="210" t="str" cm="1">
        <f t="array" ref="Q580" xml:space="preserve"> INDEX(設定表!$C$19:$C$23, INT( LEFT(小韻資料表[[#This Row],[目次編碼]],1) ))</f>
        <v>平</v>
      </c>
      <c r="R580" s="210">
        <f xml:space="preserve">  INDEX(設定表!$C$8:$C$15, MATCH( (RIGHT(小韻資料表[[#This Row],[清濁]]) &amp; 小韻資料表[[#This Row],[調]]), 設定表!$B$8:$B$15, 0))</f>
        <v>5</v>
      </c>
      <c r="S580" s="205" t="s">
        <v>3292</v>
      </c>
      <c r="T580" s="205" t="s">
        <v>309</v>
      </c>
      <c r="U580" s="226" t="s">
        <v>3293</v>
      </c>
      <c r="V580" s="147" t="s">
        <v>309</v>
      </c>
      <c r="X580" s="135"/>
      <c r="Y580" s="135"/>
      <c r="AA580" s="135"/>
      <c r="AB580" s="134"/>
      <c r="AC580" s="135"/>
      <c r="AD580" s="135"/>
      <c r="AH580" s="135"/>
      <c r="AI580" s="135"/>
    </row>
    <row r="581" spans="1:35" ht="31.5">
      <c r="A581" s="205">
        <v>577</v>
      </c>
      <c r="B581" s="206" t="s">
        <v>3294</v>
      </c>
      <c r="C581" s="207" t="str">
        <f xml:space="preserve"> _xlfn.CONCAT(小韻資料表[[#This Row],[聲母拼音碼]],小韻資料表[[#This Row],[韻母拼音碼]],小韻資料表[[#This Row],[調號]])</f>
        <v>chian1</v>
      </c>
      <c r="D581" s="206" t="s">
        <v>3295</v>
      </c>
      <c r="E581" s="208" t="s">
        <v>778</v>
      </c>
      <c r="F581" s="205">
        <v>3</v>
      </c>
      <c r="G581" s="209" t="s">
        <v>3296</v>
      </c>
      <c r="H581" s="205">
        <f xml:space="preserve"> LEN(小韻資料表[[#This Row],[小韻字集]])</f>
        <v>9</v>
      </c>
      <c r="I581" s="205" cm="1">
        <f t="array" ref="I581" xml:space="preserve"> MATCH(TRUE, ISNUMBER( SEARCH( LEFT(小韻資料表[[#This Row],[切語]],1), 切語上字資料表[切語上字]) ), 0)</f>
        <v>22</v>
      </c>
      <c r="J581" s="210" t="str" cm="1">
        <f t="array" ref="J581" xml:space="preserve"> INDEX(切語上字資料表[聲母], 小韻資料表[[#This Row],[上字表識別號]])</f>
        <v>清</v>
      </c>
      <c r="K581" s="210" t="str" cm="1">
        <f t="array" ref="K581" xml:space="preserve"> INDEX(切語上字資料表[聲母拼音碼], 小韻資料表[[#This Row],[上字表識別號]])</f>
        <v>ch</v>
      </c>
      <c r="L581" s="210" t="str" cm="1">
        <f t="array" ref="L581" xml:space="preserve"> INDEX(切語上字資料表[清濁], 小韻資料表[[#This Row],[上字表識別號]])</f>
        <v>次清</v>
      </c>
      <c r="M581" s="223" t="str" cm="1">
        <f t="array" ref="M581" xml:space="preserve"> INDEX(切語上字資料表[發送收], 小韻資料表[[#This Row],[上字表識別號]])</f>
        <v>送氣</v>
      </c>
      <c r="N581" s="205" cm="1">
        <f t="array" ref="N581" xml:space="preserve"> MATCH(TRUE, ISNUMBER( SEARCH( RIGHT(小韻資料表[[#This Row],[切語]],1), 切語下字資料表[切語下字]) ), 0)</f>
        <v>181</v>
      </c>
      <c r="O581" s="207" t="str" cm="1">
        <f t="array" ref="O581" xml:space="preserve"> INDEX(切語下字資料表[韻母], 小韻資料表[[#This Row],[下字表識別號]])</f>
        <v>先開4</v>
      </c>
      <c r="P581" s="207" t="str" cm="1">
        <f t="array" ref="P581" xml:space="preserve"> INDEX(切語下字資料表[韻母拼音碼], 小韻資料表[[#This Row],[下字表識別號]])</f>
        <v>ian</v>
      </c>
      <c r="Q581" s="210" t="str" cm="1">
        <f t="array" ref="Q581" xml:space="preserve"> INDEX(設定表!$C$19:$C$23, INT( LEFT(小韻資料表[[#This Row],[目次編碼]],1) ))</f>
        <v>平</v>
      </c>
      <c r="R581" s="210">
        <f xml:space="preserve">  INDEX(設定表!$C$8:$C$15, MATCH( (RIGHT(小韻資料表[[#This Row],[清濁]]) &amp; 小韻資料表[[#This Row],[調]]), 設定表!$B$8:$B$15, 0))</f>
        <v>1</v>
      </c>
      <c r="S581" s="205" t="s">
        <v>309</v>
      </c>
      <c r="T581" s="205" t="s">
        <v>309</v>
      </c>
      <c r="U581" s="226" t="s">
        <v>309</v>
      </c>
      <c r="V581" s="146" t="s">
        <v>309</v>
      </c>
      <c r="X581" s="135"/>
      <c r="Y581" s="135"/>
      <c r="AA581" s="135"/>
      <c r="AB581" s="134"/>
      <c r="AC581" s="135"/>
      <c r="AD581" s="135"/>
      <c r="AH581" s="135"/>
      <c r="AI581" s="135"/>
    </row>
    <row r="582" spans="1:35" ht="31.5">
      <c r="A582" s="205">
        <v>578</v>
      </c>
      <c r="B582" s="206" t="s">
        <v>3297</v>
      </c>
      <c r="C582" s="207" t="str">
        <f xml:space="preserve"> _xlfn.CONCAT(小韻資料表[[#This Row],[聲母拼音碼]],小韻資料表[[#This Row],[韻母拼音碼]],小韻資料表[[#This Row],[調號]])</f>
        <v>cian1</v>
      </c>
      <c r="D582" s="206" t="s">
        <v>3298</v>
      </c>
      <c r="E582" s="208" t="s">
        <v>778</v>
      </c>
      <c r="F582" s="205">
        <v>4</v>
      </c>
      <c r="G582" s="209" t="s">
        <v>3299</v>
      </c>
      <c r="H582" s="205">
        <f xml:space="preserve"> LEN(小韻資料表[[#This Row],[小韻字集]])</f>
        <v>19</v>
      </c>
      <c r="I582" s="205" cm="1">
        <f t="array" ref="I582" xml:space="preserve"> MATCH(TRUE, ISNUMBER( SEARCH( LEFT(小韻資料表[[#This Row],[切語]],1), 切語上字資料表[切語上字]) ), 0)</f>
        <v>21</v>
      </c>
      <c r="J582" s="210" t="str" cm="1">
        <f t="array" ref="J582" xml:space="preserve"> INDEX(切語上字資料表[聲母], 小韻資料表[[#This Row],[上字表識別號]])</f>
        <v>精</v>
      </c>
      <c r="K582" s="210" t="str" cm="1">
        <f t="array" ref="K582" xml:space="preserve"> INDEX(切語上字資料表[聲母拼音碼], 小韻資料表[[#This Row],[上字表識別號]])</f>
        <v>c</v>
      </c>
      <c r="L582" s="210" t="str" cm="1">
        <f t="array" ref="L582" xml:space="preserve"> INDEX(切語上字資料表[清濁], 小韻資料表[[#This Row],[上字表識別號]])</f>
        <v>全清</v>
      </c>
      <c r="M582" s="223" t="str" cm="1">
        <f t="array" ref="M582" xml:space="preserve"> INDEX(切語上字資料表[發送收], 小韻資料表[[#This Row],[上字表識別號]])</f>
        <v>發聲</v>
      </c>
      <c r="N582" s="205" cm="1">
        <f t="array" ref="N582" xml:space="preserve"> MATCH(TRUE, ISNUMBER( SEARCH( RIGHT(小韻資料表[[#This Row],[切語]],1), 切語下字資料表[切語下字]) ), 0)</f>
        <v>181</v>
      </c>
      <c r="O582" s="207" t="str" cm="1">
        <f t="array" ref="O582" xml:space="preserve"> INDEX(切語下字資料表[韻母], 小韻資料表[[#This Row],[下字表識別號]])</f>
        <v>先開4</v>
      </c>
      <c r="P582" s="207" t="str" cm="1">
        <f t="array" ref="P582" xml:space="preserve"> INDEX(切語下字資料表[韻母拼音碼], 小韻資料表[[#This Row],[下字表識別號]])</f>
        <v>ian</v>
      </c>
      <c r="Q582" s="210" t="str" cm="1">
        <f t="array" ref="Q582" xml:space="preserve"> INDEX(設定表!$C$19:$C$23, INT( LEFT(小韻資料表[[#This Row],[目次編碼]],1) ))</f>
        <v>平</v>
      </c>
      <c r="R582" s="210">
        <f xml:space="preserve">  INDEX(設定表!$C$8:$C$15, MATCH( (RIGHT(小韻資料表[[#This Row],[清濁]]) &amp; 小韻資料表[[#This Row],[調]]), 設定表!$B$8:$B$15, 0))</f>
        <v>1</v>
      </c>
      <c r="S582" s="205" t="s">
        <v>309</v>
      </c>
      <c r="T582" s="205" t="s">
        <v>309</v>
      </c>
      <c r="U582" s="226" t="s">
        <v>309</v>
      </c>
      <c r="V582" s="147" t="s">
        <v>309</v>
      </c>
      <c r="X582" s="135"/>
      <c r="Y582" s="135"/>
      <c r="AA582" s="135"/>
      <c r="AB582" s="134"/>
      <c r="AC582" s="135"/>
      <c r="AD582" s="135"/>
      <c r="AH582" s="135"/>
      <c r="AI582" s="135"/>
    </row>
    <row r="583" spans="1:35" ht="31.5">
      <c r="A583" s="205">
        <v>579</v>
      </c>
      <c r="B583" s="206" t="s">
        <v>3300</v>
      </c>
      <c r="C583" s="207" t="str">
        <f xml:space="preserve"> _xlfn.CONCAT(小韻資料表[[#This Row],[聲母拼音碼]],小韻資料表[[#This Row],[韻母拼音碼]],小韻資料表[[#This Row],[調號]])</f>
        <v>thian1</v>
      </c>
      <c r="D583" s="206" t="s">
        <v>3301</v>
      </c>
      <c r="E583" s="208" t="s">
        <v>778</v>
      </c>
      <c r="F583" s="205">
        <v>5</v>
      </c>
      <c r="G583" s="209" t="s">
        <v>3302</v>
      </c>
      <c r="H583" s="205">
        <f xml:space="preserve"> LEN(小韻資料表[[#This Row],[小韻字集]])</f>
        <v>8</v>
      </c>
      <c r="I583" s="205" cm="1">
        <f t="array" ref="I583" xml:space="preserve"> MATCH(TRUE, ISNUMBER( SEARCH( LEFT(小韻資料表[[#This Row],[切語]],1), 切語上字資料表[切語上字]) ), 0)</f>
        <v>6</v>
      </c>
      <c r="J583" s="210" t="str" cm="1">
        <f t="array" ref="J583" xml:space="preserve"> INDEX(切語上字資料表[聲母], 小韻資料表[[#This Row],[上字表識別號]])</f>
        <v>透</v>
      </c>
      <c r="K583" s="210" t="str" cm="1">
        <f t="array" ref="K583" xml:space="preserve"> INDEX(切語上字資料表[聲母拼音碼], 小韻資料表[[#This Row],[上字表識別號]])</f>
        <v>th</v>
      </c>
      <c r="L583" s="210" t="str" cm="1">
        <f t="array" ref="L583" xml:space="preserve"> INDEX(切語上字資料表[清濁], 小韻資料表[[#This Row],[上字表識別號]])</f>
        <v>次清</v>
      </c>
      <c r="M583" s="223" t="str" cm="1">
        <f t="array" ref="M583" xml:space="preserve"> INDEX(切語上字資料表[發送收], 小韻資料表[[#This Row],[上字表識別號]])</f>
        <v>送氣</v>
      </c>
      <c r="N583" s="205" cm="1">
        <f t="array" ref="N583" xml:space="preserve"> MATCH(TRUE, ISNUMBER( SEARCH( RIGHT(小韻資料表[[#This Row],[切語]],1), 切語下字資料表[切語下字]) ), 0)</f>
        <v>181</v>
      </c>
      <c r="O583" s="207" t="str" cm="1">
        <f t="array" ref="O583" xml:space="preserve"> INDEX(切語下字資料表[韻母], 小韻資料表[[#This Row],[下字表識別號]])</f>
        <v>先開4</v>
      </c>
      <c r="P583" s="207" t="str" cm="1">
        <f t="array" ref="P583" xml:space="preserve"> INDEX(切語下字資料表[韻母拼音碼], 小韻資料表[[#This Row],[下字表識別號]])</f>
        <v>ian</v>
      </c>
      <c r="Q583" s="210" t="str" cm="1">
        <f t="array" ref="Q583" xml:space="preserve"> INDEX(設定表!$C$19:$C$23, INT( LEFT(小韻資料表[[#This Row],[目次編碼]],1) ))</f>
        <v>平</v>
      </c>
      <c r="R583" s="210">
        <f xml:space="preserve">  INDEX(設定表!$C$8:$C$15, MATCH( (RIGHT(小韻資料表[[#This Row],[清濁]]) &amp; 小韻資料表[[#This Row],[調]]), 設定表!$B$8:$B$15, 0))</f>
        <v>1</v>
      </c>
      <c r="S583" s="205" t="s">
        <v>309</v>
      </c>
      <c r="T583" s="205" t="s">
        <v>309</v>
      </c>
      <c r="U583" s="226" t="s">
        <v>309</v>
      </c>
      <c r="V583" s="146" t="s">
        <v>309</v>
      </c>
      <c r="X583" s="135"/>
      <c r="Y583" s="135"/>
      <c r="AA583" s="135"/>
      <c r="AB583" s="134"/>
      <c r="AC583" s="135"/>
      <c r="AD583" s="135"/>
      <c r="AH583" s="135"/>
      <c r="AI583" s="135"/>
    </row>
    <row r="584" spans="1:35" ht="31.5">
      <c r="A584" s="205">
        <v>580</v>
      </c>
      <c r="B584" s="206" t="s">
        <v>3303</v>
      </c>
      <c r="C584" s="207" t="str">
        <f xml:space="preserve"> _xlfn.CONCAT(小韻資料表[[#This Row],[聲母拼音碼]],小韻資料表[[#This Row],[韻母拼音碼]],小韻資料表[[#This Row],[調號]])</f>
        <v>kian1</v>
      </c>
      <c r="D584" s="206" t="s">
        <v>3304</v>
      </c>
      <c r="E584" s="208" t="s">
        <v>778</v>
      </c>
      <c r="F584" s="205">
        <v>6</v>
      </c>
      <c r="G584" s="209" t="s">
        <v>3305</v>
      </c>
      <c r="H584" s="205">
        <f xml:space="preserve"> LEN(小韻資料表[[#This Row],[小韻字集]])</f>
        <v>20</v>
      </c>
      <c r="I584" s="205" cm="1">
        <f t="array" ref="I584" xml:space="preserve"> MATCH(TRUE, ISNUMBER( SEARCH( LEFT(小韻資料表[[#This Row],[切語]],1), 切語上字資料表[切語上字]) ), 0)</f>
        <v>1</v>
      </c>
      <c r="J584" s="210" t="str" cm="1">
        <f t="array" ref="J584" xml:space="preserve"> INDEX(切語上字資料表[聲母], 小韻資料表[[#This Row],[上字表識別號]])</f>
        <v>見</v>
      </c>
      <c r="K584" s="210" t="str" cm="1">
        <f t="array" ref="K584" xml:space="preserve"> INDEX(切語上字資料表[聲母拼音碼], 小韻資料表[[#This Row],[上字表識別號]])</f>
        <v>k</v>
      </c>
      <c r="L584" s="210" t="str" cm="1">
        <f t="array" ref="L584" xml:space="preserve"> INDEX(切語上字資料表[清濁], 小韻資料表[[#This Row],[上字表識別號]])</f>
        <v>全清</v>
      </c>
      <c r="M584" s="223" t="str" cm="1">
        <f t="array" ref="M584" xml:space="preserve"> INDEX(切語上字資料表[發送收], 小韻資料表[[#This Row],[上字表識別號]])</f>
        <v>發聲</v>
      </c>
      <c r="N584" s="205" cm="1">
        <f t="array" ref="N584" xml:space="preserve"> MATCH(TRUE, ISNUMBER( SEARCH( RIGHT(小韻資料表[[#This Row],[切語]],1), 切語下字資料表[切語下字]) ), 0)</f>
        <v>181</v>
      </c>
      <c r="O584" s="207" t="str" cm="1">
        <f t="array" ref="O584" xml:space="preserve"> INDEX(切語下字資料表[韻母], 小韻資料表[[#This Row],[下字表識別號]])</f>
        <v>先開4</v>
      </c>
      <c r="P584" s="207" t="str" cm="1">
        <f t="array" ref="P584" xml:space="preserve"> INDEX(切語下字資料表[韻母拼音碼], 小韻資料表[[#This Row],[下字表識別號]])</f>
        <v>ian</v>
      </c>
      <c r="Q584" s="210" t="str" cm="1">
        <f t="array" ref="Q584" xml:space="preserve"> INDEX(設定表!$C$19:$C$23, INT( LEFT(小韻資料表[[#This Row],[目次編碼]],1) ))</f>
        <v>平</v>
      </c>
      <c r="R584" s="210">
        <f xml:space="preserve">  INDEX(設定表!$C$8:$C$15, MATCH( (RIGHT(小韻資料表[[#This Row],[清濁]]) &amp; 小韻資料表[[#This Row],[調]]), 設定表!$B$8:$B$15, 0))</f>
        <v>1</v>
      </c>
      <c r="S584" s="205" t="s">
        <v>309</v>
      </c>
      <c r="T584" s="205" t="s">
        <v>309</v>
      </c>
      <c r="U584" s="226" t="s">
        <v>3306</v>
      </c>
      <c r="V584" s="147" t="s">
        <v>309</v>
      </c>
      <c r="X584" s="135"/>
      <c r="Y584" s="135"/>
      <c r="AA584" s="135"/>
      <c r="AB584" s="134"/>
      <c r="AC584" s="135"/>
      <c r="AD584" s="135"/>
      <c r="AH584" s="135"/>
      <c r="AI584" s="135"/>
    </row>
    <row r="585" spans="1:35" ht="31.5">
      <c r="A585" s="205">
        <v>581</v>
      </c>
      <c r="B585" s="206" t="s">
        <v>3307</v>
      </c>
      <c r="C585" s="207" t="str">
        <f xml:space="preserve"> _xlfn.CONCAT(小韻資料表[[#This Row],[聲母拼音碼]],小韻資料表[[#This Row],[韻母拼音碼]],小韻資料表[[#This Row],[調號]])</f>
        <v>hian5</v>
      </c>
      <c r="D585" s="206" t="s">
        <v>3308</v>
      </c>
      <c r="E585" s="208" t="s">
        <v>778</v>
      </c>
      <c r="F585" s="205">
        <v>7</v>
      </c>
      <c r="G585" s="209" t="s">
        <v>3309</v>
      </c>
      <c r="H585" s="205">
        <f xml:space="preserve"> LEN(小韻資料表[[#This Row],[小韻字集]])</f>
        <v>22</v>
      </c>
      <c r="I585" s="205" cm="1">
        <f t="array" ref="I585" xml:space="preserve"> MATCH(TRUE, ISNUMBER( SEARCH( LEFT(小韻資料表[[#This Row],[切語]],1), 切語上字資料表[切語上字]) ), 0)</f>
        <v>37</v>
      </c>
      <c r="J585" s="210" t="str" cm="1">
        <f t="array" ref="J585" xml:space="preserve"> INDEX(切語上字資料表[聲母], 小韻資料表[[#This Row],[上字表識別號]])</f>
        <v>匣</v>
      </c>
      <c r="K585" s="210" t="str" cm="1">
        <f t="array" ref="K585" xml:space="preserve"> INDEX(切語上字資料表[聲母拼音碼], 小韻資料表[[#This Row],[上字表識別號]])</f>
        <v>h</v>
      </c>
      <c r="L585" s="210" t="str" cm="1">
        <f t="array" ref="L585" xml:space="preserve"> INDEX(切語上字資料表[清濁], 小韻資料表[[#This Row],[上字表識別號]])</f>
        <v>全濁</v>
      </c>
      <c r="M585" s="223" t="str" cm="1">
        <f t="array" ref="M585" xml:space="preserve"> INDEX(切語上字資料表[發送收], 小韻資料表[[#This Row],[上字表識別號]])</f>
        <v>送氣</v>
      </c>
      <c r="N585" s="205" cm="1">
        <f t="array" ref="N585" xml:space="preserve"> MATCH(TRUE, ISNUMBER( SEARCH( RIGHT(小韻資料表[[#This Row],[切語]],1), 切語下字資料表[切語下字]) ), 0)</f>
        <v>181</v>
      </c>
      <c r="O585" s="207" t="str" cm="1">
        <f t="array" ref="O585" xml:space="preserve"> INDEX(切語下字資料表[韻母], 小韻資料表[[#This Row],[下字表識別號]])</f>
        <v>先開4</v>
      </c>
      <c r="P585" s="207" t="str" cm="1">
        <f t="array" ref="P585" xml:space="preserve"> INDEX(切語下字資料表[韻母拼音碼], 小韻資料表[[#This Row],[下字表識別號]])</f>
        <v>ian</v>
      </c>
      <c r="Q585" s="210" t="str" cm="1">
        <f t="array" ref="Q585" xml:space="preserve"> INDEX(設定表!$C$19:$C$23, INT( LEFT(小韻資料表[[#This Row],[目次編碼]],1) ))</f>
        <v>平</v>
      </c>
      <c r="R585" s="210">
        <f xml:space="preserve">  INDEX(設定表!$C$8:$C$15, MATCH( (RIGHT(小韻資料表[[#This Row],[清濁]]) &amp; 小韻資料表[[#This Row],[調]]), 設定表!$B$8:$B$15, 0))</f>
        <v>5</v>
      </c>
      <c r="S585" s="205" t="s">
        <v>309</v>
      </c>
      <c r="T585" s="205" t="s">
        <v>309</v>
      </c>
      <c r="U585" s="226" t="s">
        <v>309</v>
      </c>
      <c r="V585" s="146" t="s">
        <v>309</v>
      </c>
      <c r="X585" s="135"/>
      <c r="Y585" s="135"/>
      <c r="AA585" s="135"/>
      <c r="AB585" s="134"/>
      <c r="AC585" s="135"/>
      <c r="AD585" s="135"/>
      <c r="AH585" s="135"/>
      <c r="AI585" s="135"/>
    </row>
    <row r="586" spans="1:35" ht="31.5">
      <c r="A586" s="205">
        <v>582</v>
      </c>
      <c r="B586" s="206" t="s">
        <v>3310</v>
      </c>
      <c r="C586" s="207" t="str">
        <f xml:space="preserve"> _xlfn.CONCAT(小韻資料表[[#This Row],[聲母拼音碼]],小韻資料表[[#This Row],[韻母拼音碼]],小韻資料表[[#This Row],[調號]])</f>
        <v>Øian1</v>
      </c>
      <c r="D586" s="206" t="s">
        <v>3311</v>
      </c>
      <c r="E586" s="208" t="s">
        <v>778</v>
      </c>
      <c r="F586" s="205">
        <v>8</v>
      </c>
      <c r="G586" s="209" t="s">
        <v>3312</v>
      </c>
      <c r="H586" s="205">
        <f xml:space="preserve"> LEN(小韻資料表[[#This Row],[小韻字集]])</f>
        <v>15</v>
      </c>
      <c r="I586" s="205" cm="1">
        <f t="array" ref="I586" xml:space="preserve"> MATCH(TRUE, ISNUMBER( SEARCH( LEFT(小韻資料表[[#This Row],[切語]],1), 切語上字資料表[切語上字]) ), 0)</f>
        <v>35</v>
      </c>
      <c r="J586" s="210" t="str" cm="1">
        <f t="array" ref="J586" xml:space="preserve"> INDEX(切語上字資料表[聲母], 小韻資料表[[#This Row],[上字表識別號]])</f>
        <v>影</v>
      </c>
      <c r="K586" s="210" t="str" cm="1">
        <f t="array" ref="K586" xml:space="preserve"> INDEX(切語上字資料表[聲母拼音碼], 小韻資料表[[#This Row],[上字表識別號]])</f>
        <v>Ø</v>
      </c>
      <c r="L586" s="210" t="str" cm="1">
        <f t="array" ref="L586" xml:space="preserve"> INDEX(切語上字資料表[清濁], 小韻資料表[[#This Row],[上字表識別號]])</f>
        <v>全清</v>
      </c>
      <c r="M586" s="223" t="str" cm="1">
        <f t="array" ref="M586" xml:space="preserve"> INDEX(切語上字資料表[發送收], 小韻資料表[[#This Row],[上字表識別號]])</f>
        <v>發聲</v>
      </c>
      <c r="N586" s="205" cm="1">
        <f t="array" ref="N586" xml:space="preserve"> MATCH(TRUE, ISNUMBER( SEARCH( RIGHT(小韻資料表[[#This Row],[切語]],1), 切語下字資料表[切語下字]) ), 0)</f>
        <v>181</v>
      </c>
      <c r="O586" s="207" t="str" cm="1">
        <f t="array" ref="O586" xml:space="preserve"> INDEX(切語下字資料表[韻母], 小韻資料表[[#This Row],[下字表識別號]])</f>
        <v>先開4</v>
      </c>
      <c r="P586" s="207" t="str" cm="1">
        <f t="array" ref="P586" xml:space="preserve"> INDEX(切語下字資料表[韻母拼音碼], 小韻資料表[[#This Row],[下字表識別號]])</f>
        <v>ian</v>
      </c>
      <c r="Q586" s="210" t="str" cm="1">
        <f t="array" ref="Q586" xml:space="preserve"> INDEX(設定表!$C$19:$C$23, INT( LEFT(小韻資料表[[#This Row],[目次編碼]],1) ))</f>
        <v>平</v>
      </c>
      <c r="R586" s="210">
        <f xml:space="preserve">  INDEX(設定表!$C$8:$C$15, MATCH( (RIGHT(小韻資料表[[#This Row],[清濁]]) &amp; 小韻資料表[[#This Row],[調]]), 設定表!$B$8:$B$15, 0))</f>
        <v>1</v>
      </c>
      <c r="S586" s="205" t="s">
        <v>309</v>
      </c>
      <c r="T586" s="205" t="s">
        <v>309</v>
      </c>
      <c r="U586" s="226" t="s">
        <v>3313</v>
      </c>
      <c r="V586" s="147" t="s">
        <v>309</v>
      </c>
      <c r="X586" s="135"/>
      <c r="Y586" s="135"/>
      <c r="AA586" s="135"/>
      <c r="AB586" s="134"/>
      <c r="AC586" s="135"/>
      <c r="AD586" s="135"/>
      <c r="AH586" s="135"/>
      <c r="AI586" s="135"/>
    </row>
    <row r="587" spans="1:35" ht="31.5">
      <c r="A587" s="205">
        <v>583</v>
      </c>
      <c r="B587" s="206" t="s">
        <v>3314</v>
      </c>
      <c r="C587" s="207" t="str">
        <f xml:space="preserve"> _xlfn.CONCAT(小韻資料表[[#This Row],[聲母拼音碼]],小韻資料表[[#This Row],[韻母拼音碼]],小韻資料表[[#This Row],[調號]])</f>
        <v>lian5</v>
      </c>
      <c r="D587" s="206" t="s">
        <v>3315</v>
      </c>
      <c r="E587" s="208" t="s">
        <v>778</v>
      </c>
      <c r="F587" s="205">
        <v>9</v>
      </c>
      <c r="G587" s="209" t="s">
        <v>3316</v>
      </c>
      <c r="H587" s="205">
        <f xml:space="preserve"> LEN(小韻資料表[[#This Row],[小韻字集]])</f>
        <v>10</v>
      </c>
      <c r="I587" s="205" cm="1">
        <f t="array" ref="I587" xml:space="preserve"> MATCH(TRUE, ISNUMBER( SEARCH( LEFT(小韻資料表[[#This Row],[切語]],1), 切語上字資料表[切語上字]) ), 0)</f>
        <v>40</v>
      </c>
      <c r="J587" s="210" t="str" cm="1">
        <f t="array" ref="J587" xml:space="preserve"> INDEX(切語上字資料表[聲母], 小韻資料表[[#This Row],[上字表識別號]])</f>
        <v>來</v>
      </c>
      <c r="K587" s="210" t="str" cm="1">
        <f t="array" ref="K587" xml:space="preserve"> INDEX(切語上字資料表[聲母拼音碼], 小韻資料表[[#This Row],[上字表識別號]])</f>
        <v>l</v>
      </c>
      <c r="L587" s="210" t="str" cm="1">
        <f t="array" ref="L587" xml:space="preserve"> INDEX(切語上字資料表[清濁], 小韻資料表[[#This Row],[上字表識別號]])</f>
        <v>次濁</v>
      </c>
      <c r="M587" s="223" t="str" cm="1">
        <f t="array" ref="M587" xml:space="preserve"> INDEX(切語上字資料表[發送收], 小韻資料表[[#This Row],[上字表識別號]])</f>
        <v>收聲</v>
      </c>
      <c r="N587" s="205" cm="1">
        <f t="array" ref="N587" xml:space="preserve"> MATCH(TRUE, ISNUMBER( SEARCH( RIGHT(小韻資料表[[#This Row],[切語]],1), 切語下字資料表[切語下字]) ), 0)</f>
        <v>181</v>
      </c>
      <c r="O587" s="207" t="str" cm="1">
        <f t="array" ref="O587" xml:space="preserve"> INDEX(切語下字資料表[韻母], 小韻資料表[[#This Row],[下字表識別號]])</f>
        <v>先開4</v>
      </c>
      <c r="P587" s="207" t="str" cm="1">
        <f t="array" ref="P587" xml:space="preserve"> INDEX(切語下字資料表[韻母拼音碼], 小韻資料表[[#This Row],[下字表識別號]])</f>
        <v>ian</v>
      </c>
      <c r="Q587" s="210" t="str" cm="1">
        <f t="array" ref="Q587" xml:space="preserve"> INDEX(設定表!$C$19:$C$23, INT( LEFT(小韻資料表[[#This Row],[目次編碼]],1) ))</f>
        <v>平</v>
      </c>
      <c r="R587" s="210">
        <f xml:space="preserve">  INDEX(設定表!$C$8:$C$15, MATCH( (RIGHT(小韻資料表[[#This Row],[清濁]]) &amp; 小韻資料表[[#This Row],[調]]), 設定表!$B$8:$B$15, 0))</f>
        <v>5</v>
      </c>
      <c r="S587" s="205" t="s">
        <v>309</v>
      </c>
      <c r="T587" s="205" t="s">
        <v>309</v>
      </c>
      <c r="U587" s="226" t="s">
        <v>309</v>
      </c>
      <c r="V587" s="146" t="s">
        <v>309</v>
      </c>
      <c r="X587" s="135"/>
      <c r="Y587" s="135"/>
      <c r="AA587" s="135"/>
      <c r="AB587" s="134"/>
      <c r="AC587" s="135"/>
      <c r="AD587" s="135"/>
      <c r="AH587" s="135"/>
      <c r="AI587" s="135"/>
    </row>
    <row r="588" spans="1:35" ht="63">
      <c r="A588" s="205">
        <v>584</v>
      </c>
      <c r="B588" s="206" t="s">
        <v>3317</v>
      </c>
      <c r="C588" s="207" t="str">
        <f xml:space="preserve"> _xlfn.CONCAT(小韻資料表[[#This Row],[聲母拼音碼]],小韻資料表[[#This Row],[韻母拼音碼]],小韻資料表[[#This Row],[調號]])</f>
        <v>tian5</v>
      </c>
      <c r="D588" s="206" t="s">
        <v>3318</v>
      </c>
      <c r="E588" s="208" t="s">
        <v>778</v>
      </c>
      <c r="F588" s="205">
        <v>10</v>
      </c>
      <c r="G588" s="209" t="s">
        <v>3319</v>
      </c>
      <c r="H588" s="205">
        <f xml:space="preserve"> LEN(小韻資料表[[#This Row],[小韻字集]])</f>
        <v>21</v>
      </c>
      <c r="I588" s="205" cm="1">
        <f t="array" ref="I588" xml:space="preserve"> MATCH(TRUE, ISNUMBER( SEARCH( LEFT(小韻資料表[[#This Row],[切語]],1), 切語上字資料表[切語上字]) ), 0)</f>
        <v>7</v>
      </c>
      <c r="J588" s="210" t="str" cm="1">
        <f t="array" ref="J588" xml:space="preserve"> INDEX(切語上字資料表[聲母], 小韻資料表[[#This Row],[上字表識別號]])</f>
        <v>定</v>
      </c>
      <c r="K588" s="210" t="str" cm="1">
        <f t="array" ref="K588" xml:space="preserve"> INDEX(切語上字資料表[聲母拼音碼], 小韻資料表[[#This Row],[上字表識別號]])</f>
        <v>t</v>
      </c>
      <c r="L588" s="210" t="str" cm="1">
        <f t="array" ref="L588" xml:space="preserve"> INDEX(切語上字資料表[清濁], 小韻資料表[[#This Row],[上字表識別號]])</f>
        <v>全濁</v>
      </c>
      <c r="M588" s="223" cm="1">
        <f t="array" ref="M588" xml:space="preserve"> INDEX(切語上字資料表[發送收], 小韻資料表[[#This Row],[上字表識別號]])</f>
        <v>0</v>
      </c>
      <c r="N588" s="205" cm="1">
        <f t="array" ref="N588" xml:space="preserve"> MATCH(TRUE, ISNUMBER( SEARCH( RIGHT(小韻資料表[[#This Row],[切語]],1), 切語下字資料表[切語下字]) ), 0)</f>
        <v>181</v>
      </c>
      <c r="O588" s="207" t="str" cm="1">
        <f t="array" ref="O588" xml:space="preserve"> INDEX(切語下字資料表[韻母], 小韻資料表[[#This Row],[下字表識別號]])</f>
        <v>先開4</v>
      </c>
      <c r="P588" s="207" t="str" cm="1">
        <f t="array" ref="P588" xml:space="preserve"> INDEX(切語下字資料表[韻母拼音碼], 小韻資料表[[#This Row],[下字表識別號]])</f>
        <v>ian</v>
      </c>
      <c r="Q588" s="210" t="str" cm="1">
        <f t="array" ref="Q588" xml:space="preserve"> INDEX(設定表!$C$19:$C$23, INT( LEFT(小韻資料表[[#This Row],[目次編碼]],1) ))</f>
        <v>平</v>
      </c>
      <c r="R588" s="210">
        <f xml:space="preserve">  INDEX(設定表!$C$8:$C$15, MATCH( (RIGHT(小韻資料表[[#This Row],[清濁]]) &amp; 小韻資料表[[#This Row],[調]]), 設定表!$B$8:$B$15, 0))</f>
        <v>5</v>
      </c>
      <c r="S588" s="205" t="s">
        <v>3320</v>
      </c>
      <c r="T588" s="205" t="s">
        <v>309</v>
      </c>
      <c r="U588" s="226" t="s">
        <v>3321</v>
      </c>
      <c r="V588" s="147" t="s">
        <v>309</v>
      </c>
      <c r="X588" s="135"/>
      <c r="Y588" s="135"/>
      <c r="AA588" s="135"/>
      <c r="AB588" s="134"/>
      <c r="AC588" s="135"/>
      <c r="AD588" s="135"/>
      <c r="AH588" s="135"/>
      <c r="AI588" s="135"/>
    </row>
    <row r="589" spans="1:35" ht="31.5">
      <c r="A589" s="205">
        <v>585</v>
      </c>
      <c r="B589" s="206" t="s">
        <v>3322</v>
      </c>
      <c r="C589" s="207" t="str">
        <f xml:space="preserve"> _xlfn.CONCAT(小韻資料表[[#This Row],[聲母拼音碼]],小韻資料表[[#This Row],[韻母拼音碼]],小韻資料表[[#This Row],[調號]])</f>
        <v>nian5</v>
      </c>
      <c r="D589" s="206" t="s">
        <v>3323</v>
      </c>
      <c r="E589" s="208" t="s">
        <v>778</v>
      </c>
      <c r="F589" s="205">
        <v>11</v>
      </c>
      <c r="G589" s="209" t="s">
        <v>3324</v>
      </c>
      <c r="H589" s="205">
        <f xml:space="preserve"> LEN(小韻資料表[[#This Row],[小韻字集]])</f>
        <v>4</v>
      </c>
      <c r="I589" s="205" cm="1">
        <f t="array" ref="I589" xml:space="preserve"> MATCH(TRUE, ISNUMBER( SEARCH( LEFT(小韻資料表[[#This Row],[切語]],1), 切語上字資料表[切語上字]) ), 0)</f>
        <v>8</v>
      </c>
      <c r="J589" s="210" t="str" cm="1">
        <f t="array" ref="J589" xml:space="preserve"> INDEX(切語上字資料表[聲母], 小韻資料表[[#This Row],[上字表識別號]])</f>
        <v>泥</v>
      </c>
      <c r="K589" s="210" t="str" cm="1">
        <f t="array" ref="K589" xml:space="preserve"> INDEX(切語上字資料表[聲母拼音碼], 小韻資料表[[#This Row],[上字表識別號]])</f>
        <v>n</v>
      </c>
      <c r="L589" s="210" t="str" cm="1">
        <f t="array" ref="L589" xml:space="preserve"> INDEX(切語上字資料表[清濁], 小韻資料表[[#This Row],[上字表識別號]])</f>
        <v>次濁</v>
      </c>
      <c r="M589" s="223" t="str" cm="1">
        <f t="array" ref="M589" xml:space="preserve"> INDEX(切語上字資料表[發送收], 小韻資料表[[#This Row],[上字表識別號]])</f>
        <v>收聲</v>
      </c>
      <c r="N589" s="205" cm="1">
        <f t="array" ref="N589" xml:space="preserve"> MATCH(TRUE, ISNUMBER( SEARCH( RIGHT(小韻資料表[[#This Row],[切語]],1), 切語下字資料表[切語下字]) ), 0)</f>
        <v>181</v>
      </c>
      <c r="O589" s="207" t="str" cm="1">
        <f t="array" ref="O589" xml:space="preserve"> INDEX(切語下字資料表[韻母], 小韻資料表[[#This Row],[下字表識別號]])</f>
        <v>先開4</v>
      </c>
      <c r="P589" s="207" t="str" cm="1">
        <f t="array" ref="P589" xml:space="preserve"> INDEX(切語下字資料表[韻母拼音碼], 小韻資料表[[#This Row],[下字表識別號]])</f>
        <v>ian</v>
      </c>
      <c r="Q589" s="210" t="str" cm="1">
        <f t="array" ref="Q589" xml:space="preserve"> INDEX(設定表!$C$19:$C$23, INT( LEFT(小韻資料表[[#This Row],[目次編碼]],1) ))</f>
        <v>平</v>
      </c>
      <c r="R589" s="210">
        <f xml:space="preserve">  INDEX(設定表!$C$8:$C$15, MATCH( (RIGHT(小韻資料表[[#This Row],[清濁]]) &amp; 小韻資料表[[#This Row],[調]]), 設定表!$B$8:$B$15, 0))</f>
        <v>5</v>
      </c>
      <c r="S589" s="205" t="s">
        <v>309</v>
      </c>
      <c r="T589" s="205" t="s">
        <v>309</v>
      </c>
      <c r="U589" s="226" t="s">
        <v>309</v>
      </c>
      <c r="V589" s="146" t="s">
        <v>309</v>
      </c>
      <c r="X589" s="135"/>
      <c r="Y589" s="135"/>
      <c r="AA589" s="135"/>
      <c r="AB589" s="134"/>
      <c r="AC589" s="135"/>
      <c r="AD589" s="135"/>
      <c r="AH589" s="135"/>
      <c r="AI589" s="135"/>
    </row>
    <row r="590" spans="1:35" ht="31.5">
      <c r="A590" s="205">
        <v>586</v>
      </c>
      <c r="B590" s="206" t="s">
        <v>3325</v>
      </c>
      <c r="C590" s="207" t="str">
        <f xml:space="preserve"> _xlfn.CONCAT(小韻資料表[[#This Row],[聲母拼音碼]],小韻資料表[[#This Row],[韻母拼音碼]],小韻資料表[[#This Row],[調號]])</f>
        <v>tian1</v>
      </c>
      <c r="D590" s="206" t="s">
        <v>3326</v>
      </c>
      <c r="E590" s="208" t="s">
        <v>778</v>
      </c>
      <c r="F590" s="205">
        <v>12</v>
      </c>
      <c r="G590" s="209" t="s">
        <v>3327</v>
      </c>
      <c r="H590" s="205">
        <f xml:space="preserve"> LEN(小韻資料表[[#This Row],[小韻字集]])</f>
        <v>18</v>
      </c>
      <c r="I590" s="205" cm="1">
        <f t="array" ref="I590" xml:space="preserve"> MATCH(TRUE, ISNUMBER( SEARCH( LEFT(小韻資料表[[#This Row],[切語]],1), 切語上字資料表[切語上字]) ), 0)</f>
        <v>5</v>
      </c>
      <c r="J590" s="210" t="str" cm="1">
        <f t="array" ref="J590" xml:space="preserve"> INDEX(切語上字資料表[聲母], 小韻資料表[[#This Row],[上字表識別號]])</f>
        <v>端</v>
      </c>
      <c r="K590" s="210" t="str" cm="1">
        <f t="array" ref="K590" xml:space="preserve"> INDEX(切語上字資料表[聲母拼音碼], 小韻資料表[[#This Row],[上字表識別號]])</f>
        <v>t</v>
      </c>
      <c r="L590" s="210" t="str" cm="1">
        <f t="array" ref="L590" xml:space="preserve"> INDEX(切語上字資料表[清濁], 小韻資料表[[#This Row],[上字表識別號]])</f>
        <v>全清</v>
      </c>
      <c r="M590" s="223" t="str" cm="1">
        <f t="array" ref="M590" xml:space="preserve"> INDEX(切語上字資料表[發送收], 小韻資料表[[#This Row],[上字表識別號]])</f>
        <v>發聲</v>
      </c>
      <c r="N590" s="205" cm="1">
        <f t="array" ref="N590" xml:space="preserve"> MATCH(TRUE, ISNUMBER( SEARCH( RIGHT(小韻資料表[[#This Row],[切語]],1), 切語下字資料表[切語下字]) ), 0)</f>
        <v>181</v>
      </c>
      <c r="O590" s="207" t="str" cm="1">
        <f t="array" ref="O590" xml:space="preserve"> INDEX(切語下字資料表[韻母], 小韻資料表[[#This Row],[下字表識別號]])</f>
        <v>先開4</v>
      </c>
      <c r="P590" s="207" t="str" cm="1">
        <f t="array" ref="P590" xml:space="preserve"> INDEX(切語下字資料表[韻母拼音碼], 小韻資料表[[#This Row],[下字表識別號]])</f>
        <v>ian</v>
      </c>
      <c r="Q590" s="210" t="str" cm="1">
        <f t="array" ref="Q590" xml:space="preserve"> INDEX(設定表!$C$19:$C$23, INT( LEFT(小韻資料表[[#This Row],[目次編碼]],1) ))</f>
        <v>平</v>
      </c>
      <c r="R590" s="210">
        <f xml:space="preserve">  INDEX(設定表!$C$8:$C$15, MATCH( (RIGHT(小韻資料表[[#This Row],[清濁]]) &amp; 小韻資料表[[#This Row],[調]]), 設定表!$B$8:$B$15, 0))</f>
        <v>1</v>
      </c>
      <c r="S590" s="205" t="s">
        <v>309</v>
      </c>
      <c r="T590" s="205" t="s">
        <v>309</v>
      </c>
      <c r="U590" s="226" t="s">
        <v>3328</v>
      </c>
      <c r="V590" s="147" t="s">
        <v>309</v>
      </c>
      <c r="X590" s="135"/>
      <c r="Y590" s="135"/>
      <c r="AA590" s="135"/>
      <c r="AB590" s="134"/>
      <c r="AC590" s="135"/>
      <c r="AD590" s="135"/>
      <c r="AH590" s="135"/>
      <c r="AI590" s="135"/>
    </row>
    <row r="591" spans="1:35" ht="31.5">
      <c r="A591" s="205">
        <v>587</v>
      </c>
      <c r="B591" s="206" t="s">
        <v>3329</v>
      </c>
      <c r="C591" s="207" t="str">
        <f xml:space="preserve"> _xlfn.CONCAT(小韻資料表[[#This Row],[聲母拼音碼]],小韻資料表[[#This Row],[韻母拼音碼]],小韻資料表[[#This Row],[調號]])</f>
        <v>khian1</v>
      </c>
      <c r="D591" s="206" t="s">
        <v>3330</v>
      </c>
      <c r="E591" s="208" t="s">
        <v>778</v>
      </c>
      <c r="F591" s="205">
        <v>13</v>
      </c>
      <c r="G591" s="209" t="s">
        <v>3331</v>
      </c>
      <c r="H591" s="205">
        <f xml:space="preserve"> LEN(小韻資料表[[#This Row],[小韻字集]])</f>
        <v>10</v>
      </c>
      <c r="I591" s="205" cm="1">
        <f t="array" ref="I591" xml:space="preserve"> MATCH(TRUE, ISNUMBER( SEARCH( LEFT(小韻資料表[[#This Row],[切語]],1), 切語上字資料表[切語上字]) ), 0)</f>
        <v>2</v>
      </c>
      <c r="J591" s="210" t="str" cm="1">
        <f t="array" ref="J591" xml:space="preserve"> INDEX(切語上字資料表[聲母], 小韻資料表[[#This Row],[上字表識別號]])</f>
        <v>溪</v>
      </c>
      <c r="K591" s="210" t="str" cm="1">
        <f t="array" ref="K591" xml:space="preserve"> INDEX(切語上字資料表[聲母拼音碼], 小韻資料表[[#This Row],[上字表識別號]])</f>
        <v>kh</v>
      </c>
      <c r="L591" s="210" t="str" cm="1">
        <f t="array" ref="L591" xml:space="preserve"> INDEX(切語上字資料表[清濁], 小韻資料表[[#This Row],[上字表識別號]])</f>
        <v>次清</v>
      </c>
      <c r="M591" s="223" t="str" cm="1">
        <f t="array" ref="M591" xml:space="preserve"> INDEX(切語上字資料表[發送收], 小韻資料表[[#This Row],[上字表識別號]])</f>
        <v>送氣</v>
      </c>
      <c r="N591" s="205" cm="1">
        <f t="array" ref="N591" xml:space="preserve"> MATCH(TRUE, ISNUMBER( SEARCH( RIGHT(小韻資料表[[#This Row],[切語]],1), 切語下字資料表[切語下字]) ), 0)</f>
        <v>181</v>
      </c>
      <c r="O591" s="207" t="str" cm="1">
        <f t="array" ref="O591" xml:space="preserve"> INDEX(切語下字資料表[韻母], 小韻資料表[[#This Row],[下字表識別號]])</f>
        <v>先開4</v>
      </c>
      <c r="P591" s="207" t="str" cm="1">
        <f t="array" ref="P591" xml:space="preserve"> INDEX(切語下字資料表[韻母拼音碼], 小韻資料表[[#This Row],[下字表識別號]])</f>
        <v>ian</v>
      </c>
      <c r="Q591" s="210" t="str" cm="1">
        <f t="array" ref="Q591" xml:space="preserve"> INDEX(設定表!$C$19:$C$23, INT( LEFT(小韻資料表[[#This Row],[目次編碼]],1) ))</f>
        <v>平</v>
      </c>
      <c r="R591" s="210">
        <f xml:space="preserve">  INDEX(設定表!$C$8:$C$15, MATCH( (RIGHT(小韻資料表[[#This Row],[清濁]]) &amp; 小韻資料表[[#This Row],[調]]), 設定表!$B$8:$B$15, 0))</f>
        <v>1</v>
      </c>
      <c r="S591" s="205" t="s">
        <v>309</v>
      </c>
      <c r="T591" s="205" t="s">
        <v>309</v>
      </c>
      <c r="U591" s="226" t="s">
        <v>309</v>
      </c>
      <c r="V591" s="146" t="s">
        <v>309</v>
      </c>
      <c r="X591" s="135"/>
      <c r="Y591" s="135"/>
      <c r="AA591" s="135"/>
      <c r="AB591" s="134"/>
      <c r="AC591" s="135"/>
      <c r="AD591" s="135"/>
      <c r="AH591" s="135"/>
      <c r="AI591" s="135"/>
    </row>
    <row r="592" spans="1:35" ht="31.5">
      <c r="A592" s="205">
        <v>588</v>
      </c>
      <c r="B592" s="206" t="s">
        <v>3332</v>
      </c>
      <c r="C592" s="207" t="str">
        <f xml:space="preserve"> _xlfn.CONCAT(小韻資料表[[#This Row],[聲母拼音碼]],小韻資料表[[#This Row],[韻母拼音碼]],小韻資料表[[#This Row],[調號]])</f>
        <v>gian5</v>
      </c>
      <c r="D592" s="206" t="s">
        <v>3333</v>
      </c>
      <c r="E592" s="208" t="s">
        <v>778</v>
      </c>
      <c r="F592" s="205">
        <v>14</v>
      </c>
      <c r="G592" s="209" t="s">
        <v>3334</v>
      </c>
      <c r="H592" s="205">
        <f xml:space="preserve"> LEN(小韻資料表[[#This Row],[小韻字集]])</f>
        <v>9</v>
      </c>
      <c r="I592" s="205" cm="1">
        <f t="array" ref="I592" xml:space="preserve"> MATCH(TRUE, ISNUMBER( SEARCH( LEFT(小韻資料表[[#This Row],[切語]],1), 切語上字資料表[切語上字]) ), 0)</f>
        <v>4</v>
      </c>
      <c r="J592" s="210" t="str" cm="1">
        <f t="array" ref="J592" xml:space="preserve"> INDEX(切語上字資料表[聲母], 小韻資料表[[#This Row],[上字表識別號]])</f>
        <v>疑</v>
      </c>
      <c r="K592" s="210" t="str" cm="1">
        <f t="array" ref="K592" xml:space="preserve"> INDEX(切語上字資料表[聲母拼音碼], 小韻資料表[[#This Row],[上字表識別號]])</f>
        <v>g</v>
      </c>
      <c r="L592" s="210" t="str" cm="1">
        <f t="array" ref="L592" xml:space="preserve"> INDEX(切語上字資料表[清濁], 小韻資料表[[#This Row],[上字表識別號]])</f>
        <v>次濁</v>
      </c>
      <c r="M592" s="223" t="str" cm="1">
        <f t="array" ref="M592" xml:space="preserve"> INDEX(切語上字資料表[發送收], 小韻資料表[[#This Row],[上字表識別號]])</f>
        <v>收聲</v>
      </c>
      <c r="N592" s="205" cm="1">
        <f t="array" ref="N592" xml:space="preserve"> MATCH(TRUE, ISNUMBER( SEARCH( RIGHT(小韻資料表[[#This Row],[切語]],1), 切語下字資料表[切語下字]) ), 0)</f>
        <v>181</v>
      </c>
      <c r="O592" s="207" t="str" cm="1">
        <f t="array" ref="O592" xml:space="preserve"> INDEX(切語下字資料表[韻母], 小韻資料表[[#This Row],[下字表識別號]])</f>
        <v>先開4</v>
      </c>
      <c r="P592" s="207" t="str" cm="1">
        <f t="array" ref="P592" xml:space="preserve"> INDEX(切語下字資料表[韻母拼音碼], 小韻資料表[[#This Row],[下字表識別號]])</f>
        <v>ian</v>
      </c>
      <c r="Q592" s="210" t="str" cm="1">
        <f t="array" ref="Q592" xml:space="preserve"> INDEX(設定表!$C$19:$C$23, INT( LEFT(小韻資料表[[#This Row],[目次編碼]],1) ))</f>
        <v>平</v>
      </c>
      <c r="R592" s="210">
        <f xml:space="preserve">  INDEX(設定表!$C$8:$C$15, MATCH( (RIGHT(小韻資料表[[#This Row],[清濁]]) &amp; 小韻資料表[[#This Row],[調]]), 設定表!$B$8:$B$15, 0))</f>
        <v>5</v>
      </c>
      <c r="S592" s="205" t="s">
        <v>309</v>
      </c>
      <c r="T592" s="205" t="s">
        <v>309</v>
      </c>
      <c r="U592" s="226" t="s">
        <v>3335</v>
      </c>
      <c r="V592" s="147" t="s">
        <v>309</v>
      </c>
      <c r="X592" s="135"/>
      <c r="Y592" s="135"/>
      <c r="AA592" s="135"/>
      <c r="AB592" s="134"/>
      <c r="AC592" s="135"/>
      <c r="AD592" s="135"/>
      <c r="AH592" s="135"/>
      <c r="AI592" s="135"/>
    </row>
    <row r="593" spans="1:35" ht="31.5">
      <c r="A593" s="205">
        <v>589</v>
      </c>
      <c r="B593" s="206" t="s">
        <v>3336</v>
      </c>
      <c r="C593" s="207" t="str">
        <f xml:space="preserve"> _xlfn.CONCAT(小韻資料表[[#This Row],[聲母拼音碼]],小韻資料表[[#This Row],[韻母拼音碼]],小韻資料表[[#This Row],[調號]])</f>
        <v>mian5</v>
      </c>
      <c r="D593" s="206" t="s">
        <v>3337</v>
      </c>
      <c r="E593" s="208" t="s">
        <v>778</v>
      </c>
      <c r="F593" s="205">
        <v>15</v>
      </c>
      <c r="G593" s="209" t="s">
        <v>3338</v>
      </c>
      <c r="H593" s="205">
        <f xml:space="preserve"> LEN(小韻資料表[[#This Row],[小韻字集]])</f>
        <v>8</v>
      </c>
      <c r="I593" s="205" cm="1">
        <f t="array" ref="I593" xml:space="preserve"> MATCH(TRUE, ISNUMBER( SEARCH( LEFT(小韻資料表[[#This Row],[切語]],1), 切語上字資料表[切語上字]) ), 0)</f>
        <v>16</v>
      </c>
      <c r="J593" s="210" t="str" cm="1">
        <f t="array" ref="J593" xml:space="preserve"> INDEX(切語上字資料表[聲母], 小韻資料表[[#This Row],[上字表識別號]])</f>
        <v>明</v>
      </c>
      <c r="K593" s="210" t="str" cm="1">
        <f t="array" ref="K593" xml:space="preserve"> INDEX(切語上字資料表[聲母拼音碼], 小韻資料表[[#This Row],[上字表識別號]])</f>
        <v>m</v>
      </c>
      <c r="L593" s="210" t="str" cm="1">
        <f t="array" ref="L593" xml:space="preserve"> INDEX(切語上字資料表[清濁], 小韻資料表[[#This Row],[上字表識別號]])</f>
        <v>次濁</v>
      </c>
      <c r="M593" s="223" t="str" cm="1">
        <f t="array" ref="M593" xml:space="preserve"> INDEX(切語上字資料表[發送收], 小韻資料表[[#This Row],[上字表識別號]])</f>
        <v>收聲</v>
      </c>
      <c r="N593" s="205" cm="1">
        <f t="array" ref="N593" xml:space="preserve"> MATCH(TRUE, ISNUMBER( SEARCH( RIGHT(小韻資料表[[#This Row],[切語]],1), 切語下字資料表[切語下字]) ), 0)</f>
        <v>181</v>
      </c>
      <c r="O593" s="207" t="str" cm="1">
        <f t="array" ref="O593" xml:space="preserve"> INDEX(切語下字資料表[韻母], 小韻資料表[[#This Row],[下字表識別號]])</f>
        <v>先開4</v>
      </c>
      <c r="P593" s="207" t="str" cm="1">
        <f t="array" ref="P593" xml:space="preserve"> INDEX(切語下字資料表[韻母拼音碼], 小韻資料表[[#This Row],[下字表識別號]])</f>
        <v>ian</v>
      </c>
      <c r="Q593" s="210" t="str" cm="1">
        <f t="array" ref="Q593" xml:space="preserve"> INDEX(設定表!$C$19:$C$23, INT( LEFT(小韻資料表[[#This Row],[目次編碼]],1) ))</f>
        <v>平</v>
      </c>
      <c r="R593" s="210">
        <f xml:space="preserve">  INDEX(設定表!$C$8:$C$15, MATCH( (RIGHT(小韻資料表[[#This Row],[清濁]]) &amp; 小韻資料表[[#This Row],[調]]), 設定表!$B$8:$B$15, 0))</f>
        <v>5</v>
      </c>
      <c r="S593" s="205" t="s">
        <v>309</v>
      </c>
      <c r="T593" s="205" t="s">
        <v>309</v>
      </c>
      <c r="U593" s="226" t="s">
        <v>309</v>
      </c>
      <c r="V593" s="146" t="s">
        <v>309</v>
      </c>
      <c r="X593" s="135"/>
      <c r="Y593" s="135"/>
      <c r="AA593" s="135"/>
      <c r="AB593" s="134"/>
      <c r="AC593" s="135"/>
      <c r="AD593" s="135"/>
      <c r="AH593" s="135"/>
      <c r="AI593" s="135"/>
    </row>
    <row r="594" spans="1:35" ht="31.5">
      <c r="A594" s="205">
        <v>590</v>
      </c>
      <c r="B594" s="206" t="s">
        <v>3339</v>
      </c>
      <c r="C594" s="207" t="str">
        <f xml:space="preserve"> _xlfn.CONCAT(小韻資料表[[#This Row],[聲母拼音碼]],小韻資料表[[#This Row],[韻母拼音碼]],小韻資料表[[#This Row],[調號]])</f>
        <v>pian5</v>
      </c>
      <c r="D594" s="206" t="s">
        <v>3340</v>
      </c>
      <c r="E594" s="208" t="s">
        <v>778</v>
      </c>
      <c r="F594" s="205">
        <v>16</v>
      </c>
      <c r="G594" s="209" t="s">
        <v>3341</v>
      </c>
      <c r="H594" s="205">
        <f xml:space="preserve"> LEN(小韻資料表[[#This Row],[小韻字集]])</f>
        <v>12</v>
      </c>
      <c r="I594" s="205" cm="1">
        <f t="array" ref="I594" xml:space="preserve"> MATCH(TRUE, ISNUMBER( SEARCH( LEFT(小韻資料表[[#This Row],[切語]],1), 切語上字資料表[切語上字]) ), 0)</f>
        <v>15</v>
      </c>
      <c r="J594" s="210" t="str" cm="1">
        <f t="array" ref="J594" xml:space="preserve"> INDEX(切語上字資料表[聲母], 小韻資料表[[#This Row],[上字表識別號]])</f>
        <v>並</v>
      </c>
      <c r="K594" s="210" t="str" cm="1">
        <f t="array" ref="K594" xml:space="preserve"> INDEX(切語上字資料表[聲母拼音碼], 小韻資料表[[#This Row],[上字表識別號]])</f>
        <v>p</v>
      </c>
      <c r="L594" s="210" t="str" cm="1">
        <f t="array" ref="L594" xml:space="preserve"> INDEX(切語上字資料表[清濁], 小韻資料表[[#This Row],[上字表識別號]])</f>
        <v>全濁</v>
      </c>
      <c r="M594" s="223" cm="1">
        <f t="array" ref="M594" xml:space="preserve"> INDEX(切語上字資料表[發送收], 小韻資料表[[#This Row],[上字表識別號]])</f>
        <v>0</v>
      </c>
      <c r="N594" s="205" cm="1">
        <f t="array" ref="N594" xml:space="preserve"> MATCH(TRUE, ISNUMBER( SEARCH( RIGHT(小韻資料表[[#This Row],[切語]],1), 切語下字資料表[切語下字]) ), 0)</f>
        <v>181</v>
      </c>
      <c r="O594" s="207" t="str" cm="1">
        <f t="array" ref="O594" xml:space="preserve"> INDEX(切語下字資料表[韻母], 小韻資料表[[#This Row],[下字表識別號]])</f>
        <v>先開4</v>
      </c>
      <c r="P594" s="207" t="str" cm="1">
        <f t="array" ref="P594" xml:space="preserve"> INDEX(切語下字資料表[韻母拼音碼], 小韻資料表[[#This Row],[下字表識別號]])</f>
        <v>ian</v>
      </c>
      <c r="Q594" s="210" t="str" cm="1">
        <f t="array" ref="Q594" xml:space="preserve"> INDEX(設定表!$C$19:$C$23, INT( LEFT(小韻資料表[[#This Row],[目次編碼]],1) ))</f>
        <v>平</v>
      </c>
      <c r="R594" s="210">
        <f xml:space="preserve">  INDEX(設定表!$C$8:$C$15, MATCH( (RIGHT(小韻資料表[[#This Row],[清濁]]) &amp; 小韻資料表[[#This Row],[調]]), 設定表!$B$8:$B$15, 0))</f>
        <v>5</v>
      </c>
      <c r="S594" s="205" t="s">
        <v>309</v>
      </c>
      <c r="T594" s="205" t="s">
        <v>309</v>
      </c>
      <c r="U594" s="226" t="s">
        <v>309</v>
      </c>
      <c r="V594" s="147" t="s">
        <v>309</v>
      </c>
      <c r="X594" s="135"/>
      <c r="Y594" s="135"/>
      <c r="AA594" s="135"/>
      <c r="AB594" s="134"/>
      <c r="AC594" s="135"/>
      <c r="AD594" s="135"/>
      <c r="AH594" s="135"/>
      <c r="AI594" s="135"/>
    </row>
    <row r="595" spans="1:35" ht="31.5">
      <c r="A595" s="205">
        <v>591</v>
      </c>
      <c r="B595" s="206" t="s">
        <v>3342</v>
      </c>
      <c r="C595" s="207" t="str">
        <f xml:space="preserve"> _xlfn.CONCAT(小韻資料表[[#This Row],[聲母拼音碼]],小韻資料表[[#This Row],[韻母拼音碼]],小韻資料表[[#This Row],[調號]])</f>
        <v>Øian1</v>
      </c>
      <c r="D595" s="206" t="s">
        <v>3343</v>
      </c>
      <c r="E595" s="208" t="s">
        <v>778</v>
      </c>
      <c r="F595" s="205">
        <v>17</v>
      </c>
      <c r="G595" s="209" t="s">
        <v>3344</v>
      </c>
      <c r="H595" s="205">
        <f xml:space="preserve"> LEN(小韻資料表[[#This Row],[小韻字集]])</f>
        <v>12</v>
      </c>
      <c r="I595" s="205" cm="1">
        <f t="array" ref="I595" xml:space="preserve"> MATCH(TRUE, ISNUMBER( SEARCH( LEFT(小韻資料表[[#This Row],[切語]],1), 切語上字資料表[切語上字]) ), 0)</f>
        <v>35</v>
      </c>
      <c r="J595" s="210" t="str" cm="1">
        <f t="array" ref="J595" xml:space="preserve"> INDEX(切語上字資料表[聲母], 小韻資料表[[#This Row],[上字表識別號]])</f>
        <v>影</v>
      </c>
      <c r="K595" s="210" t="str" cm="1">
        <f t="array" ref="K595" xml:space="preserve"> INDEX(切語上字資料表[聲母拼音碼], 小韻資料表[[#This Row],[上字表識別號]])</f>
        <v>Ø</v>
      </c>
      <c r="L595" s="210" t="str" cm="1">
        <f t="array" ref="L595" xml:space="preserve"> INDEX(切語上字資料表[清濁], 小韻資料表[[#This Row],[上字表識別號]])</f>
        <v>全清</v>
      </c>
      <c r="M595" s="223" t="str" cm="1">
        <f t="array" ref="M595" xml:space="preserve"> INDEX(切語上字資料表[發送收], 小韻資料表[[#This Row],[上字表識別號]])</f>
        <v>發聲</v>
      </c>
      <c r="N595" s="205" cm="1">
        <f t="array" ref="N595" xml:space="preserve"> MATCH(TRUE, ISNUMBER( SEARCH( RIGHT(小韻資料表[[#This Row],[切語]],1), 切語下字資料表[切語下字]) ), 0)</f>
        <v>185</v>
      </c>
      <c r="O595" s="207" t="str" cm="1">
        <f t="array" ref="O595" xml:space="preserve"> INDEX(切語下字資料表[韻母], 小韻資料表[[#This Row],[下字表識別號]])</f>
        <v>先合2</v>
      </c>
      <c r="P595" s="207" t="str" cm="1">
        <f t="array" ref="P595" xml:space="preserve"> INDEX(切語下字資料表[韻母拼音碼], 小韻資料表[[#This Row],[下字表識別號]])</f>
        <v>ian</v>
      </c>
      <c r="Q595" s="210" t="str" cm="1">
        <f t="array" ref="Q595" xml:space="preserve"> INDEX(設定表!$C$19:$C$23, INT( LEFT(小韻資料表[[#This Row],[目次編碼]],1) ))</f>
        <v>平</v>
      </c>
      <c r="R595" s="210">
        <f xml:space="preserve">  INDEX(設定表!$C$8:$C$15, MATCH( (RIGHT(小韻資料表[[#This Row],[清濁]]) &amp; 小韻資料表[[#This Row],[調]]), 設定表!$B$8:$B$15, 0))</f>
        <v>1</v>
      </c>
      <c r="S595" s="205" t="s">
        <v>309</v>
      </c>
      <c r="T595" s="205" t="s">
        <v>309</v>
      </c>
      <c r="U595" s="226" t="s">
        <v>309</v>
      </c>
      <c r="V595" s="146" t="s">
        <v>309</v>
      </c>
      <c r="X595" s="135"/>
      <c r="Y595" s="135"/>
      <c r="AA595" s="135"/>
      <c r="AB595" s="134"/>
      <c r="AC595" s="135"/>
      <c r="AD595" s="135"/>
      <c r="AH595" s="135"/>
      <c r="AI595" s="135"/>
    </row>
    <row r="596" spans="1:35" ht="31.5">
      <c r="A596" s="205">
        <v>592</v>
      </c>
      <c r="B596" s="206" t="s">
        <v>3345</v>
      </c>
      <c r="C596" s="207" t="str">
        <f xml:space="preserve"> _xlfn.CONCAT(小韻資料表[[#This Row],[聲母拼音碼]],小韻資料表[[#This Row],[韻母拼音碼]],小韻資料表[[#This Row],[調號]])</f>
        <v>kian1</v>
      </c>
      <c r="D596" s="206" t="s">
        <v>3346</v>
      </c>
      <c r="E596" s="208" t="s">
        <v>778</v>
      </c>
      <c r="F596" s="205">
        <v>18</v>
      </c>
      <c r="G596" s="209" t="s">
        <v>3347</v>
      </c>
      <c r="H596" s="205">
        <f xml:space="preserve"> LEN(小韻資料表[[#This Row],[小韻字集]])</f>
        <v>9</v>
      </c>
      <c r="I596" s="205" cm="1">
        <f t="array" ref="I596" xml:space="preserve"> MATCH(TRUE, ISNUMBER( SEARCH( LEFT(小韻資料表[[#This Row],[切語]],1), 切語上字資料表[切語上字]) ), 0)</f>
        <v>1</v>
      </c>
      <c r="J596" s="210" t="str" cm="1">
        <f t="array" ref="J596" xml:space="preserve"> INDEX(切語上字資料表[聲母], 小韻資料表[[#This Row],[上字表識別號]])</f>
        <v>見</v>
      </c>
      <c r="K596" s="210" t="str" cm="1">
        <f t="array" ref="K596" xml:space="preserve"> INDEX(切語上字資料表[聲母拼音碼], 小韻資料表[[#This Row],[上字表識別號]])</f>
        <v>k</v>
      </c>
      <c r="L596" s="210" t="str" cm="1">
        <f t="array" ref="L596" xml:space="preserve"> INDEX(切語上字資料表[清濁], 小韻資料表[[#This Row],[上字表識別號]])</f>
        <v>全清</v>
      </c>
      <c r="M596" s="223" t="str" cm="1">
        <f t="array" ref="M596" xml:space="preserve"> INDEX(切語上字資料表[發送收], 小韻資料表[[#This Row],[上字表識別號]])</f>
        <v>發聲</v>
      </c>
      <c r="N596" s="205" cm="1">
        <f t="array" ref="N596" xml:space="preserve"> MATCH(TRUE, ISNUMBER( SEARCH( RIGHT(小韻資料表[[#This Row],[切語]],1), 切語下字資料表[切語下字]) ), 0)</f>
        <v>185</v>
      </c>
      <c r="O596" s="207" t="str" cm="1">
        <f t="array" ref="O596" xml:space="preserve"> INDEX(切語下字資料表[韻母], 小韻資料表[[#This Row],[下字表識別號]])</f>
        <v>先合2</v>
      </c>
      <c r="P596" s="207" t="str" cm="1">
        <f t="array" ref="P596" xml:space="preserve"> INDEX(切語下字資料表[韻母拼音碼], 小韻資料表[[#This Row],[下字表識別號]])</f>
        <v>ian</v>
      </c>
      <c r="Q596" s="210" t="str" cm="1">
        <f t="array" ref="Q596" xml:space="preserve"> INDEX(設定表!$C$19:$C$23, INT( LEFT(小韻資料表[[#This Row],[目次編碼]],1) ))</f>
        <v>平</v>
      </c>
      <c r="R596" s="210">
        <f xml:space="preserve">  INDEX(設定表!$C$8:$C$15, MATCH( (RIGHT(小韻資料表[[#This Row],[清濁]]) &amp; 小韻資料表[[#This Row],[調]]), 設定表!$B$8:$B$15, 0))</f>
        <v>1</v>
      </c>
      <c r="S596" s="205" t="s">
        <v>309</v>
      </c>
      <c r="T596" s="205" t="s">
        <v>309</v>
      </c>
      <c r="U596" s="226" t="s">
        <v>309</v>
      </c>
      <c r="V596" s="147" t="s">
        <v>309</v>
      </c>
      <c r="X596" s="135"/>
      <c r="Y596" s="135"/>
      <c r="AA596" s="135"/>
      <c r="AB596" s="134"/>
      <c r="AC596" s="135"/>
      <c r="AD596" s="135"/>
      <c r="AH596" s="135"/>
      <c r="AI596" s="135"/>
    </row>
    <row r="597" spans="1:35" ht="31.5">
      <c r="A597" s="205">
        <v>593</v>
      </c>
      <c r="B597" s="206" t="s">
        <v>3348</v>
      </c>
      <c r="C597" s="207" t="str">
        <f xml:space="preserve"> _xlfn.CONCAT(小韻資料表[[#This Row],[聲母拼音碼]],小韻資料表[[#This Row],[韻母拼音碼]],小韻資料表[[#This Row],[調號]])</f>
        <v>hian1</v>
      </c>
      <c r="D597" s="206" t="s">
        <v>3349</v>
      </c>
      <c r="E597" s="208" t="s">
        <v>778</v>
      </c>
      <c r="F597" s="205">
        <v>19</v>
      </c>
      <c r="G597" s="209" t="s">
        <v>3350</v>
      </c>
      <c r="H597" s="205">
        <f xml:space="preserve"> LEN(小韻資料表[[#This Row],[小韻字集]])</f>
        <v>5</v>
      </c>
      <c r="I597" s="205" cm="1">
        <f t="array" ref="I597" xml:space="preserve"> MATCH(TRUE, ISNUMBER( SEARCH( LEFT(小韻資料表[[#This Row],[切語]],1), 切語上字資料表[切語上字]) ), 0)</f>
        <v>36</v>
      </c>
      <c r="J597" s="210" t="str" cm="1">
        <f t="array" ref="J597" xml:space="preserve"> INDEX(切語上字資料表[聲母], 小韻資料表[[#This Row],[上字表識別號]])</f>
        <v>曉</v>
      </c>
      <c r="K597" s="210" t="str" cm="1">
        <f t="array" ref="K597" xml:space="preserve"> INDEX(切語上字資料表[聲母拼音碼], 小韻資料表[[#This Row],[上字表識別號]])</f>
        <v>h</v>
      </c>
      <c r="L597" s="210" t="str" cm="1">
        <f t="array" ref="L597" xml:space="preserve"> INDEX(切語上字資料表[清濁], 小韻資料表[[#This Row],[上字表識別號]])</f>
        <v>次清</v>
      </c>
      <c r="M597" s="223" t="str" cm="1">
        <f t="array" ref="M597" xml:space="preserve"> INDEX(切語上字資料表[發送收], 小韻資料表[[#This Row],[上字表識別號]])</f>
        <v>送氣</v>
      </c>
      <c r="N597" s="205" cm="1">
        <f t="array" ref="N597" xml:space="preserve"> MATCH(TRUE, ISNUMBER( SEARCH( RIGHT(小韻資料表[[#This Row],[切語]],1), 切語下字資料表[切語下字]) ), 0)</f>
        <v>185</v>
      </c>
      <c r="O597" s="207" t="str" cm="1">
        <f t="array" ref="O597" xml:space="preserve"> INDEX(切語下字資料表[韻母], 小韻資料表[[#This Row],[下字表識別號]])</f>
        <v>先合2</v>
      </c>
      <c r="P597" s="207" t="str" cm="1">
        <f t="array" ref="P597" xml:space="preserve"> INDEX(切語下字資料表[韻母拼音碼], 小韻資料表[[#This Row],[下字表識別號]])</f>
        <v>ian</v>
      </c>
      <c r="Q597" s="210" t="str" cm="1">
        <f t="array" ref="Q597" xml:space="preserve"> INDEX(設定表!$C$19:$C$23, INT( LEFT(小韻資料表[[#This Row],[目次編碼]],1) ))</f>
        <v>平</v>
      </c>
      <c r="R597" s="210">
        <f xml:space="preserve">  INDEX(設定表!$C$8:$C$15, MATCH( (RIGHT(小韻資料表[[#This Row],[清濁]]) &amp; 小韻資料表[[#This Row],[調]]), 設定表!$B$8:$B$15, 0))</f>
        <v>1</v>
      </c>
      <c r="S597" s="205" t="s">
        <v>309</v>
      </c>
      <c r="T597" s="205" t="s">
        <v>309</v>
      </c>
      <c r="U597" s="226" t="s">
        <v>309</v>
      </c>
      <c r="V597" s="146" t="s">
        <v>309</v>
      </c>
      <c r="X597" s="135"/>
      <c r="Y597" s="135"/>
      <c r="AA597" s="135"/>
      <c r="AB597" s="134"/>
      <c r="AC597" s="135"/>
      <c r="AD597" s="135"/>
      <c r="AH597" s="135"/>
      <c r="AI597" s="135"/>
    </row>
    <row r="598" spans="1:35" ht="31.5">
      <c r="A598" s="205">
        <v>594</v>
      </c>
      <c r="B598" s="206" t="s">
        <v>3351</v>
      </c>
      <c r="C598" s="207" t="str">
        <f xml:space="preserve"> _xlfn.CONCAT(小韻資料表[[#This Row],[聲母拼音碼]],小韻資料表[[#This Row],[韻母拼音碼]],小韻資料表[[#This Row],[調號]])</f>
        <v>pian1</v>
      </c>
      <c r="D598" s="206" t="s">
        <v>3352</v>
      </c>
      <c r="E598" s="208" t="s">
        <v>778</v>
      </c>
      <c r="F598" s="205">
        <v>20</v>
      </c>
      <c r="G598" s="209" t="s">
        <v>3353</v>
      </c>
      <c r="H598" s="205">
        <f xml:space="preserve"> LEN(小韻資料表[[#This Row],[小韻字集]])</f>
        <v>18</v>
      </c>
      <c r="I598" s="205" cm="1">
        <f t="array" ref="I598" xml:space="preserve"> MATCH(TRUE, ISNUMBER( SEARCH( LEFT(小韻資料表[[#This Row],[切語]],1), 切語上字資料表[切語上字]) ), 0)</f>
        <v>13</v>
      </c>
      <c r="J598" s="210" t="str" cm="1">
        <f t="array" ref="J598" xml:space="preserve"> INDEX(切語上字資料表[聲母], 小韻資料表[[#This Row],[上字表識別號]])</f>
        <v>幫</v>
      </c>
      <c r="K598" s="210" t="str" cm="1">
        <f t="array" ref="K598" xml:space="preserve"> INDEX(切語上字資料表[聲母拼音碼], 小韻資料表[[#This Row],[上字表識別號]])</f>
        <v>p</v>
      </c>
      <c r="L598" s="210" t="str" cm="1">
        <f t="array" ref="L598" xml:space="preserve"> INDEX(切語上字資料表[清濁], 小韻資料表[[#This Row],[上字表識別號]])</f>
        <v>全清</v>
      </c>
      <c r="M598" s="223" t="str" cm="1">
        <f t="array" ref="M598" xml:space="preserve"> INDEX(切語上字資料表[發送收], 小韻資料表[[#This Row],[上字表識別號]])</f>
        <v>發聲</v>
      </c>
      <c r="N598" s="205" cm="1">
        <f t="array" ref="N598" xml:space="preserve"> MATCH(TRUE, ISNUMBER( SEARCH( RIGHT(小韻資料表[[#This Row],[切語]],1), 切語下字資料表[切語下字]) ), 0)</f>
        <v>185</v>
      </c>
      <c r="O598" s="207" t="str" cm="1">
        <f t="array" ref="O598" xml:space="preserve"> INDEX(切語下字資料表[韻母], 小韻資料表[[#This Row],[下字表識別號]])</f>
        <v>先合2</v>
      </c>
      <c r="P598" s="207" t="str" cm="1">
        <f t="array" ref="P598" xml:space="preserve"> INDEX(切語下字資料表[韻母拼音碼], 小韻資料表[[#This Row],[下字表識別號]])</f>
        <v>ian</v>
      </c>
      <c r="Q598" s="210" t="str" cm="1">
        <f t="array" ref="Q598" xml:space="preserve"> INDEX(設定表!$C$19:$C$23, INT( LEFT(小韻資料表[[#This Row],[目次編碼]],1) ))</f>
        <v>平</v>
      </c>
      <c r="R598" s="210">
        <f xml:space="preserve">  INDEX(設定表!$C$8:$C$15, MATCH( (RIGHT(小韻資料表[[#This Row],[清濁]]) &amp; 小韻資料表[[#This Row],[調]]), 設定表!$B$8:$B$15, 0))</f>
        <v>1</v>
      </c>
      <c r="S598" s="205" t="s">
        <v>309</v>
      </c>
      <c r="T598" s="205" t="s">
        <v>309</v>
      </c>
      <c r="U598" s="226" t="s">
        <v>309</v>
      </c>
      <c r="V598" s="147" t="s">
        <v>309</v>
      </c>
      <c r="X598" s="135"/>
      <c r="Y598" s="135"/>
      <c r="AA598" s="135"/>
      <c r="AB598" s="134"/>
      <c r="AC598" s="135"/>
      <c r="AD598" s="135"/>
      <c r="AH598" s="135"/>
      <c r="AI598" s="135"/>
    </row>
    <row r="599" spans="1:35" ht="31.5">
      <c r="A599" s="205">
        <v>595</v>
      </c>
      <c r="B599" s="206" t="s">
        <v>3354</v>
      </c>
      <c r="C599" s="207" t="str">
        <f xml:space="preserve"> _xlfn.CONCAT(小韻資料表[[#This Row],[聲母拼音碼]],小韻資料表[[#This Row],[韻母拼音碼]],小韻資料表[[#This Row],[調號]])</f>
        <v>hian5</v>
      </c>
      <c r="D599" s="206" t="s">
        <v>3355</v>
      </c>
      <c r="E599" s="208" t="s">
        <v>778</v>
      </c>
      <c r="F599" s="205">
        <v>21</v>
      </c>
      <c r="G599" s="209" t="s">
        <v>3356</v>
      </c>
      <c r="H599" s="205">
        <f xml:space="preserve"> LEN(小韻資料表[[#This Row],[小韻字集]])</f>
        <v>15</v>
      </c>
      <c r="I599" s="205" cm="1">
        <f t="array" ref="I599" xml:space="preserve"> MATCH(TRUE, ISNUMBER( SEARCH( LEFT(小韻資料表[[#This Row],[切語]],1), 切語上字資料表[切語上字]) ), 0)</f>
        <v>37</v>
      </c>
      <c r="J599" s="210" t="str" cm="1">
        <f t="array" ref="J599" xml:space="preserve"> INDEX(切語上字資料表[聲母], 小韻資料表[[#This Row],[上字表識別號]])</f>
        <v>匣</v>
      </c>
      <c r="K599" s="210" t="str" cm="1">
        <f t="array" ref="K599" xml:space="preserve"> INDEX(切語上字資料表[聲母拼音碼], 小韻資料表[[#This Row],[上字表識別號]])</f>
        <v>h</v>
      </c>
      <c r="L599" s="210" t="str" cm="1">
        <f t="array" ref="L599" xml:space="preserve"> INDEX(切語上字資料表[清濁], 小韻資料表[[#This Row],[上字表識別號]])</f>
        <v>全濁</v>
      </c>
      <c r="M599" s="223" t="str" cm="1">
        <f t="array" ref="M599" xml:space="preserve"> INDEX(切語上字資料表[發送收], 小韻資料表[[#This Row],[上字表識別號]])</f>
        <v>送氣</v>
      </c>
      <c r="N599" s="205" cm="1">
        <f t="array" ref="N599" xml:space="preserve"> MATCH(TRUE, ISNUMBER( SEARCH( RIGHT(小韻資料表[[#This Row],[切語]],1), 切語下字資料表[切語下字]) ), 0)</f>
        <v>185</v>
      </c>
      <c r="O599" s="207" t="str" cm="1">
        <f t="array" ref="O599" xml:space="preserve"> INDEX(切語下字資料表[韻母], 小韻資料表[[#This Row],[下字表識別號]])</f>
        <v>先合2</v>
      </c>
      <c r="P599" s="207" t="str" cm="1">
        <f t="array" ref="P599" xml:space="preserve"> INDEX(切語下字資料表[韻母拼音碼], 小韻資料表[[#This Row],[下字表識別號]])</f>
        <v>ian</v>
      </c>
      <c r="Q599" s="210" t="str" cm="1">
        <f t="array" ref="Q599" xml:space="preserve"> INDEX(設定表!$C$19:$C$23, INT( LEFT(小韻資料表[[#This Row],[目次編碼]],1) ))</f>
        <v>平</v>
      </c>
      <c r="R599" s="210">
        <f xml:space="preserve">  INDEX(設定表!$C$8:$C$15, MATCH( (RIGHT(小韻資料表[[#This Row],[清濁]]) &amp; 小韻資料表[[#This Row],[調]]), 設定表!$B$8:$B$15, 0))</f>
        <v>5</v>
      </c>
      <c r="S599" s="205" t="s">
        <v>3357</v>
      </c>
      <c r="T599" s="205" t="s">
        <v>309</v>
      </c>
      <c r="U599" s="226" t="s">
        <v>309</v>
      </c>
      <c r="V599" s="146" t="s">
        <v>309</v>
      </c>
      <c r="X599" s="135"/>
      <c r="Y599" s="135"/>
      <c r="AA599" s="135"/>
      <c r="AB599" s="134"/>
      <c r="AC599" s="135"/>
      <c r="AD599" s="135"/>
      <c r="AH599" s="135"/>
      <c r="AI599" s="135"/>
    </row>
    <row r="600" spans="1:35" ht="31.5">
      <c r="A600" s="205">
        <v>596</v>
      </c>
      <c r="B600" s="206" t="s">
        <v>3358</v>
      </c>
      <c r="C600" s="207" t="str">
        <f xml:space="preserve"> _xlfn.CONCAT(小韻資料表[[#This Row],[聲母拼音碼]],小韻資料表[[#This Row],[韻母拼音碼]],小韻資料表[[#This Row],[調號]])</f>
        <v>hian1</v>
      </c>
      <c r="D600" s="206" t="s">
        <v>3359</v>
      </c>
      <c r="E600" s="208" t="s">
        <v>778</v>
      </c>
      <c r="F600" s="205">
        <v>22</v>
      </c>
      <c r="G600" s="209" t="s">
        <v>3360</v>
      </c>
      <c r="H600" s="205">
        <f xml:space="preserve"> LEN(小韻資料表[[#This Row],[小韻字集]])</f>
        <v>2</v>
      </c>
      <c r="I600" s="205" cm="1">
        <f t="array" ref="I600" xml:space="preserve"> MATCH(TRUE, ISNUMBER( SEARCH( LEFT(小韻資料表[[#This Row],[切語]],1), 切語上字資料表[切語上字]) ), 0)</f>
        <v>36</v>
      </c>
      <c r="J600" s="210" t="str" cm="1">
        <f t="array" ref="J600" xml:space="preserve"> INDEX(切語上字資料表[聲母], 小韻資料表[[#This Row],[上字表識別號]])</f>
        <v>曉</v>
      </c>
      <c r="K600" s="210" t="str" cm="1">
        <f t="array" ref="K600" xml:space="preserve"> INDEX(切語上字資料表[聲母拼音碼], 小韻資料表[[#This Row],[上字表識別號]])</f>
        <v>h</v>
      </c>
      <c r="L600" s="210" t="str" cm="1">
        <f t="array" ref="L600" xml:space="preserve"> INDEX(切語上字資料表[清濁], 小韻資料表[[#This Row],[上字表識別號]])</f>
        <v>次清</v>
      </c>
      <c r="M600" s="223" t="str" cm="1">
        <f t="array" ref="M600" xml:space="preserve"> INDEX(切語上字資料表[發送收], 小韻資料表[[#This Row],[上字表識別號]])</f>
        <v>送氣</v>
      </c>
      <c r="N600" s="205" cm="1">
        <f t="array" ref="N600" xml:space="preserve"> MATCH(TRUE, ISNUMBER( SEARCH( RIGHT(小韻資料表[[#This Row],[切語]],1), 切語下字資料表[切語下字]) ), 0)</f>
        <v>181</v>
      </c>
      <c r="O600" s="207" t="str" cm="1">
        <f t="array" ref="O600" xml:space="preserve"> INDEX(切語下字資料表[韻母], 小韻資料表[[#This Row],[下字表識別號]])</f>
        <v>先開4</v>
      </c>
      <c r="P600" s="207" t="str" cm="1">
        <f t="array" ref="P600" xml:space="preserve"> INDEX(切語下字資料表[韻母拼音碼], 小韻資料表[[#This Row],[下字表識別號]])</f>
        <v>ian</v>
      </c>
      <c r="Q600" s="210" t="str" cm="1">
        <f t="array" ref="Q600" xml:space="preserve"> INDEX(設定表!$C$19:$C$23, INT( LEFT(小韻資料表[[#This Row],[目次編碼]],1) ))</f>
        <v>平</v>
      </c>
      <c r="R600" s="210">
        <f xml:space="preserve">  INDEX(設定表!$C$8:$C$15, MATCH( (RIGHT(小韻資料表[[#This Row],[清濁]]) &amp; 小韻資料表[[#This Row],[調]]), 設定表!$B$8:$B$15, 0))</f>
        <v>1</v>
      </c>
      <c r="S600" s="205" t="s">
        <v>309</v>
      </c>
      <c r="T600" s="205" t="s">
        <v>309</v>
      </c>
      <c r="U600" s="226" t="s">
        <v>309</v>
      </c>
      <c r="V600" s="147" t="s">
        <v>309</v>
      </c>
      <c r="X600" s="135"/>
      <c r="Y600" s="135"/>
      <c r="AA600" s="135"/>
      <c r="AB600" s="134"/>
      <c r="AC600" s="135"/>
      <c r="AD600" s="135"/>
      <c r="AH600" s="135"/>
      <c r="AI600" s="135"/>
    </row>
    <row r="601" spans="1:35" ht="31.5">
      <c r="A601" s="205">
        <v>597</v>
      </c>
      <c r="B601" s="206" t="s">
        <v>3361</v>
      </c>
      <c r="C601" s="207" t="str">
        <f xml:space="preserve"> _xlfn.CONCAT(小韻資料表[[#This Row],[聲母拼音碼]],小韻資料表[[#This Row],[韻母拼音碼]],小韻資料表[[#This Row],[調號]])</f>
        <v>cian5</v>
      </c>
      <c r="D601" s="206" t="s">
        <v>3362</v>
      </c>
      <c r="E601" s="208" t="s">
        <v>778</v>
      </c>
      <c r="F601" s="205">
        <v>23</v>
      </c>
      <c r="G601" s="209" t="s">
        <v>3362</v>
      </c>
      <c r="H601" s="205">
        <f xml:space="preserve"> LEN(小韻資料表[[#This Row],[小韻字集]])</f>
        <v>2</v>
      </c>
      <c r="I601" s="205" cm="1">
        <f t="array" ref="I601" xml:space="preserve"> MATCH(TRUE, ISNUMBER( SEARCH( LEFT(小韻資料表[[#This Row],[切語]],1), 切語上字資料表[切語上字]) ), 0)</f>
        <v>28</v>
      </c>
      <c r="J601" s="210" t="str" cm="1">
        <f t="array" ref="J601" xml:space="preserve"> INDEX(切語上字資料表[聲母], 小韻資料表[[#This Row],[上字表識別號]])</f>
        <v>床</v>
      </c>
      <c r="K601" s="210" t="str" cm="1">
        <f t="array" ref="K601" xml:space="preserve"> INDEX(切語上字資料表[聲母拼音碼], 小韻資料表[[#This Row],[上字表識別號]])</f>
        <v>c</v>
      </c>
      <c r="L601" s="210" t="str" cm="1">
        <f t="array" ref="L601" xml:space="preserve"> INDEX(切語上字資料表[清濁], 小韻資料表[[#This Row],[上字表識別號]])</f>
        <v>全濁</v>
      </c>
      <c r="M601" s="223" cm="1">
        <f t="array" ref="M601" xml:space="preserve"> INDEX(切語上字資料表[發送收], 小韻資料表[[#This Row],[上字表識別號]])</f>
        <v>0</v>
      </c>
      <c r="N601" s="205" cm="1">
        <f t="array" ref="N601" xml:space="preserve"> MATCH(TRUE, ISNUMBER( SEARCH( RIGHT(小韻資料表[[#This Row],[切語]],1), 切語下字資料表[切語下字]) ), 0)</f>
        <v>185</v>
      </c>
      <c r="O601" s="207" t="str" cm="1">
        <f t="array" ref="O601" xml:space="preserve"> INDEX(切語下字資料表[韻母], 小韻資料表[[#This Row],[下字表識別號]])</f>
        <v>先合2</v>
      </c>
      <c r="P601" s="207" t="str" cm="1">
        <f t="array" ref="P601" xml:space="preserve"> INDEX(切語下字資料表[韻母拼音碼], 小韻資料表[[#This Row],[下字表識別號]])</f>
        <v>ian</v>
      </c>
      <c r="Q601" s="210" t="str" cm="1">
        <f t="array" ref="Q601" xml:space="preserve"> INDEX(設定表!$C$19:$C$23, INT( LEFT(小韻資料表[[#This Row],[目次編碼]],1) ))</f>
        <v>平</v>
      </c>
      <c r="R601" s="210">
        <f xml:space="preserve">  INDEX(設定表!$C$8:$C$15, MATCH( (RIGHT(小韻資料表[[#This Row],[清濁]]) &amp; 小韻資料表[[#This Row],[調]]), 設定表!$B$8:$B$15, 0))</f>
        <v>5</v>
      </c>
      <c r="S601" s="205" t="s">
        <v>309</v>
      </c>
      <c r="T601" s="205" t="s">
        <v>309</v>
      </c>
      <c r="U601" s="226" t="s">
        <v>309</v>
      </c>
      <c r="V601" s="146" t="s">
        <v>309</v>
      </c>
      <c r="X601" s="135"/>
      <c r="Y601" s="135"/>
      <c r="AA601" s="135"/>
      <c r="AB601" s="134"/>
      <c r="AC601" s="135"/>
      <c r="AD601" s="135"/>
      <c r="AH601" s="135"/>
      <c r="AI601" s="135"/>
    </row>
    <row r="602" spans="1:35" ht="31.5">
      <c r="A602" s="205">
        <v>598</v>
      </c>
      <c r="B602" s="206" t="s">
        <v>3363</v>
      </c>
      <c r="C602" s="207" t="str">
        <f xml:space="preserve"> _xlfn.CONCAT(小韻資料表[[#This Row],[聲母拼音碼]],小韻資料表[[#This Row],[韻母拼音碼]],小韻資料表[[#This Row],[調號]])</f>
        <v>sian1</v>
      </c>
      <c r="D602" s="206" t="s">
        <v>799</v>
      </c>
      <c r="E602" s="208" t="s">
        <v>798</v>
      </c>
      <c r="F602" s="205">
        <v>1</v>
      </c>
      <c r="G602" s="209" t="s">
        <v>3364</v>
      </c>
      <c r="H602" s="205">
        <f xml:space="preserve"> LEN(小韻資料表[[#This Row],[小韻字集]])</f>
        <v>12</v>
      </c>
      <c r="I602" s="205" cm="1">
        <f t="array" ref="I602" xml:space="preserve"> MATCH(TRUE, ISNUMBER( SEARCH( LEFT(小韻資料表[[#This Row],[切語]],1), 切語上字資料表[切語上字]) ), 0)</f>
        <v>24</v>
      </c>
      <c r="J602" s="210" t="str" cm="1">
        <f t="array" ref="J602" xml:space="preserve"> INDEX(切語上字資料表[聲母], 小韻資料表[[#This Row],[上字表識別號]])</f>
        <v>心</v>
      </c>
      <c r="K602" s="210" t="str" cm="1">
        <f t="array" ref="K602" xml:space="preserve"> INDEX(切語上字資料表[聲母拼音碼], 小韻資料表[[#This Row],[上字表識別號]])</f>
        <v>s</v>
      </c>
      <c r="L602" s="210" t="str" cm="1">
        <f t="array" ref="L602" xml:space="preserve"> INDEX(切語上字資料表[清濁], 小韻資料表[[#This Row],[上字表識別號]])</f>
        <v>全清</v>
      </c>
      <c r="M602" s="223" t="str" cm="1">
        <f t="array" ref="M602" xml:space="preserve"> INDEX(切語上字資料表[發送收], 小韻資料表[[#This Row],[上字表識別號]])</f>
        <v>送氣</v>
      </c>
      <c r="N602" s="205" cm="1">
        <f t="array" ref="N602" xml:space="preserve"> MATCH(TRUE, ISNUMBER( SEARCH( RIGHT(小韻資料表[[#This Row],[切語]],1), 切語下字資料表[切語下字]) ), 0)</f>
        <v>189</v>
      </c>
      <c r="O602" s="207" t="str" cm="1">
        <f t="array" ref="O602" xml:space="preserve"> INDEX(切語下字資料表[韻母], 小韻資料表[[#This Row],[下字表識別號]])</f>
        <v>仙開3</v>
      </c>
      <c r="P602" s="207" t="str" cm="1">
        <f t="array" ref="P602" xml:space="preserve"> INDEX(切語下字資料表[韻母拼音碼], 小韻資料表[[#This Row],[下字表識別號]])</f>
        <v>ian</v>
      </c>
      <c r="Q602" s="210" t="str" cm="1">
        <f t="array" ref="Q602" xml:space="preserve"> INDEX(設定表!$C$19:$C$23, INT( LEFT(小韻資料表[[#This Row],[目次編碼]],1) ))</f>
        <v>平</v>
      </c>
      <c r="R602" s="210">
        <f xml:space="preserve">  INDEX(設定表!$C$8:$C$15, MATCH( (RIGHT(小韻資料表[[#This Row],[清濁]]) &amp; 小韻資料表[[#This Row],[調]]), 設定表!$B$8:$B$15, 0))</f>
        <v>1</v>
      </c>
      <c r="S602" s="205" t="s">
        <v>309</v>
      </c>
      <c r="T602" s="205" t="s">
        <v>309</v>
      </c>
      <c r="U602" s="226" t="s">
        <v>309</v>
      </c>
      <c r="V602" s="147" t="s">
        <v>309</v>
      </c>
      <c r="X602" s="135"/>
      <c r="Y602" s="135"/>
      <c r="AA602" s="135"/>
      <c r="AB602" s="134"/>
      <c r="AC602" s="135"/>
      <c r="AD602" s="135"/>
      <c r="AH602" s="135"/>
      <c r="AI602" s="135"/>
    </row>
    <row r="603" spans="1:35" ht="31.5">
      <c r="A603" s="205">
        <v>599</v>
      </c>
      <c r="B603" s="206" t="s">
        <v>3365</v>
      </c>
      <c r="C603" s="207" t="str">
        <f xml:space="preserve"> _xlfn.CONCAT(小韻資料表[[#This Row],[聲母拼音碼]],小韻資料表[[#This Row],[韻母拼音碼]],小韻資料表[[#This Row],[調號]])</f>
        <v>cian5</v>
      </c>
      <c r="D603" s="206" t="s">
        <v>3366</v>
      </c>
      <c r="E603" s="208" t="s">
        <v>798</v>
      </c>
      <c r="F603" s="205">
        <v>2</v>
      </c>
      <c r="G603" s="209" t="s">
        <v>3367</v>
      </c>
      <c r="H603" s="205">
        <f xml:space="preserve"> LEN(小韻資料表[[#This Row],[小韻字集]])</f>
        <v>3</v>
      </c>
      <c r="I603" s="205" cm="1">
        <f t="array" ref="I603" xml:space="preserve"> MATCH(TRUE, ISNUMBER( SEARCH( LEFT(小韻資料表[[#This Row],[切語]],1), 切語上字資料表[切語上字]) ), 0)</f>
        <v>23</v>
      </c>
      <c r="J603" s="210" t="str" cm="1">
        <f t="array" ref="J603" xml:space="preserve"> INDEX(切語上字資料表[聲母], 小韻資料表[[#This Row],[上字表識別號]])</f>
        <v>從</v>
      </c>
      <c r="K603" s="210" t="str" cm="1">
        <f t="array" ref="K603" xml:space="preserve"> INDEX(切語上字資料表[聲母拼音碼], 小韻資料表[[#This Row],[上字表識別號]])</f>
        <v>c</v>
      </c>
      <c r="L603" s="210" t="str" cm="1">
        <f t="array" ref="L603" xml:space="preserve"> INDEX(切語上字資料表[清濁], 小韻資料表[[#This Row],[上字表識別號]])</f>
        <v>全濁</v>
      </c>
      <c r="M603" s="223" cm="1">
        <f t="array" ref="M603" xml:space="preserve"> INDEX(切語上字資料表[發送收], 小韻資料表[[#This Row],[上字表識別號]])</f>
        <v>0</v>
      </c>
      <c r="N603" s="205" cm="1">
        <f t="array" ref="N603" xml:space="preserve"> MATCH(TRUE, ISNUMBER( SEARCH( RIGHT(小韻資料表[[#This Row],[切語]],1), 切語下字資料表[切語下字]) ), 0)</f>
        <v>189</v>
      </c>
      <c r="O603" s="207" t="str" cm="1">
        <f t="array" ref="O603" xml:space="preserve"> INDEX(切語下字資料表[韻母], 小韻資料表[[#This Row],[下字表識別號]])</f>
        <v>仙開3</v>
      </c>
      <c r="P603" s="207" t="str" cm="1">
        <f t="array" ref="P603" xml:space="preserve"> INDEX(切語下字資料表[韻母拼音碼], 小韻資料表[[#This Row],[下字表識別號]])</f>
        <v>ian</v>
      </c>
      <c r="Q603" s="210" t="str" cm="1">
        <f t="array" ref="Q603" xml:space="preserve"> INDEX(設定表!$C$19:$C$23, INT( LEFT(小韻資料表[[#This Row],[目次編碼]],1) ))</f>
        <v>平</v>
      </c>
      <c r="R603" s="210">
        <f xml:space="preserve">  INDEX(設定表!$C$8:$C$15, MATCH( (RIGHT(小韻資料表[[#This Row],[清濁]]) &amp; 小韻資料表[[#This Row],[調]]), 設定表!$B$8:$B$15, 0))</f>
        <v>5</v>
      </c>
      <c r="S603" s="205" t="s">
        <v>309</v>
      </c>
      <c r="T603" s="205" t="s">
        <v>309</v>
      </c>
      <c r="U603" s="226" t="s">
        <v>309</v>
      </c>
      <c r="V603" s="146" t="s">
        <v>309</v>
      </c>
      <c r="X603" s="135"/>
      <c r="Y603" s="135"/>
      <c r="AA603" s="135"/>
      <c r="AB603" s="134"/>
      <c r="AC603" s="135"/>
      <c r="AD603" s="135"/>
      <c r="AH603" s="135"/>
      <c r="AI603" s="135"/>
    </row>
    <row r="604" spans="1:35" ht="31.5">
      <c r="A604" s="205">
        <v>600</v>
      </c>
      <c r="B604" s="206" t="s">
        <v>3368</v>
      </c>
      <c r="C604" s="207" t="str">
        <f xml:space="preserve"> _xlfn.CONCAT(小韻資料表[[#This Row],[聲母拼音碼]],小韻資料表[[#This Row],[韻母拼音碼]],小韻資料表[[#This Row],[調號]])</f>
        <v>chian1</v>
      </c>
      <c r="D604" s="206" t="s">
        <v>3369</v>
      </c>
      <c r="E604" s="208" t="s">
        <v>798</v>
      </c>
      <c r="F604" s="205">
        <v>3</v>
      </c>
      <c r="G604" s="209" t="s">
        <v>3370</v>
      </c>
      <c r="H604" s="205">
        <f xml:space="preserve"> LEN(小韻資料表[[#This Row],[小韻字集]])</f>
        <v>11</v>
      </c>
      <c r="I604" s="205" cm="1">
        <f t="array" ref="I604" xml:space="preserve"> MATCH(TRUE, ISNUMBER( SEARCH( LEFT(小韻資料表[[#This Row],[切語]],1), 切語上字資料表[切語上字]) ), 0)</f>
        <v>22</v>
      </c>
      <c r="J604" s="210" t="str" cm="1">
        <f t="array" ref="J604" xml:space="preserve"> INDEX(切語上字資料表[聲母], 小韻資料表[[#This Row],[上字表識別號]])</f>
        <v>清</v>
      </c>
      <c r="K604" s="210" t="str" cm="1">
        <f t="array" ref="K604" xml:space="preserve"> INDEX(切語上字資料表[聲母拼音碼], 小韻資料表[[#This Row],[上字表識別號]])</f>
        <v>ch</v>
      </c>
      <c r="L604" s="210" t="str" cm="1">
        <f t="array" ref="L604" xml:space="preserve"> INDEX(切語上字資料表[清濁], 小韻資料表[[#This Row],[上字表識別號]])</f>
        <v>次清</v>
      </c>
      <c r="M604" s="223" t="str" cm="1">
        <f t="array" ref="M604" xml:space="preserve"> INDEX(切語上字資料表[發送收], 小韻資料表[[#This Row],[上字表識別號]])</f>
        <v>送氣</v>
      </c>
      <c r="N604" s="205" cm="1">
        <f t="array" ref="N604" xml:space="preserve"> MATCH(TRUE, ISNUMBER( SEARCH( RIGHT(小韻資料表[[#This Row],[切語]],1), 切語下字資料表[切語下字]) ), 0)</f>
        <v>189</v>
      </c>
      <c r="O604" s="207" t="str" cm="1">
        <f t="array" ref="O604" xml:space="preserve"> INDEX(切語下字資料表[韻母], 小韻資料表[[#This Row],[下字表識別號]])</f>
        <v>仙開3</v>
      </c>
      <c r="P604" s="207" t="str" cm="1">
        <f t="array" ref="P604" xml:space="preserve"> INDEX(切語下字資料表[韻母拼音碼], 小韻資料表[[#This Row],[下字表識別號]])</f>
        <v>ian</v>
      </c>
      <c r="Q604" s="210" t="str" cm="1">
        <f t="array" ref="Q604" xml:space="preserve"> INDEX(設定表!$C$19:$C$23, INT( LEFT(小韻資料表[[#This Row],[目次編碼]],1) ))</f>
        <v>平</v>
      </c>
      <c r="R604" s="210">
        <f xml:space="preserve">  INDEX(設定表!$C$8:$C$15, MATCH( (RIGHT(小韻資料表[[#This Row],[清濁]]) &amp; 小韻資料表[[#This Row],[調]]), 設定表!$B$8:$B$15, 0))</f>
        <v>1</v>
      </c>
      <c r="S604" s="205" t="s">
        <v>309</v>
      </c>
      <c r="T604" s="205" t="s">
        <v>309</v>
      </c>
      <c r="U604" s="226" t="s">
        <v>309</v>
      </c>
      <c r="V604" s="147" t="s">
        <v>309</v>
      </c>
      <c r="X604" s="135"/>
      <c r="Y604" s="135"/>
      <c r="AA604" s="135"/>
      <c r="AB604" s="134"/>
      <c r="AC604" s="135"/>
      <c r="AD604" s="135"/>
      <c r="AH604" s="135"/>
      <c r="AI604" s="135"/>
    </row>
    <row r="605" spans="1:35" ht="31.5">
      <c r="A605" s="205">
        <v>601</v>
      </c>
      <c r="B605" s="206" t="s">
        <v>3371</v>
      </c>
      <c r="C605" s="207" t="str">
        <f xml:space="preserve"> _xlfn.CONCAT(小韻資料表[[#This Row],[聲母拼音碼]],小韻資料表[[#This Row],[韻母拼音碼]],小韻資料表[[#This Row],[調號]])</f>
        <v>cian1</v>
      </c>
      <c r="D605" s="206" t="s">
        <v>3372</v>
      </c>
      <c r="E605" s="208" t="s">
        <v>798</v>
      </c>
      <c r="F605" s="205">
        <v>4</v>
      </c>
      <c r="G605" s="209" t="s">
        <v>3373</v>
      </c>
      <c r="H605" s="205">
        <f xml:space="preserve"> LEN(小韻資料表[[#This Row],[小韻字集]])</f>
        <v>4</v>
      </c>
      <c r="I605" s="205" cm="1">
        <f t="array" ref="I605" xml:space="preserve"> MATCH(TRUE, ISNUMBER( SEARCH( LEFT(小韻資料表[[#This Row],[切語]],1), 切語上字資料表[切語上字]) ), 0)</f>
        <v>21</v>
      </c>
      <c r="J605" s="210" t="str" cm="1">
        <f t="array" ref="J605" xml:space="preserve"> INDEX(切語上字資料表[聲母], 小韻資料表[[#This Row],[上字表識別號]])</f>
        <v>精</v>
      </c>
      <c r="K605" s="210" t="str" cm="1">
        <f t="array" ref="K605" xml:space="preserve"> INDEX(切語上字資料表[聲母拼音碼], 小韻資料表[[#This Row],[上字表識別號]])</f>
        <v>c</v>
      </c>
      <c r="L605" s="210" t="str" cm="1">
        <f t="array" ref="L605" xml:space="preserve"> INDEX(切語上字資料表[清濁], 小韻資料表[[#This Row],[上字表識別號]])</f>
        <v>全清</v>
      </c>
      <c r="M605" s="223" t="str" cm="1">
        <f t="array" ref="M605" xml:space="preserve"> INDEX(切語上字資料表[發送收], 小韻資料表[[#This Row],[上字表識別號]])</f>
        <v>發聲</v>
      </c>
      <c r="N605" s="205" cm="1">
        <f t="array" ref="N605" xml:space="preserve"> MATCH(TRUE, ISNUMBER( SEARCH( RIGHT(小韻資料表[[#This Row],[切語]],1), 切語下字資料表[切語下字]) ), 0)</f>
        <v>189</v>
      </c>
      <c r="O605" s="207" t="str" cm="1">
        <f t="array" ref="O605" xml:space="preserve"> INDEX(切語下字資料表[韻母], 小韻資料表[[#This Row],[下字表識別號]])</f>
        <v>仙開3</v>
      </c>
      <c r="P605" s="207" t="str" cm="1">
        <f t="array" ref="P605" xml:space="preserve"> INDEX(切語下字資料表[韻母拼音碼], 小韻資料表[[#This Row],[下字表識別號]])</f>
        <v>ian</v>
      </c>
      <c r="Q605" s="210" t="str" cm="1">
        <f t="array" ref="Q605" xml:space="preserve"> INDEX(設定表!$C$19:$C$23, INT( LEFT(小韻資料表[[#This Row],[目次編碼]],1) ))</f>
        <v>平</v>
      </c>
      <c r="R605" s="210">
        <f xml:space="preserve">  INDEX(設定表!$C$8:$C$15, MATCH( (RIGHT(小韻資料表[[#This Row],[清濁]]) &amp; 小韻資料表[[#This Row],[調]]), 設定表!$B$8:$B$15, 0))</f>
        <v>1</v>
      </c>
      <c r="S605" s="205" t="s">
        <v>309</v>
      </c>
      <c r="T605" s="205" t="s">
        <v>309</v>
      </c>
      <c r="U605" s="226" t="s">
        <v>309</v>
      </c>
      <c r="V605" s="146" t="s">
        <v>309</v>
      </c>
      <c r="X605" s="135"/>
      <c r="Y605" s="135"/>
      <c r="AA605" s="135"/>
      <c r="AB605" s="134"/>
      <c r="AC605" s="135"/>
      <c r="AD605" s="135"/>
      <c r="AH605" s="135"/>
      <c r="AI605" s="135"/>
    </row>
    <row r="606" spans="1:35" ht="31.5">
      <c r="A606" s="205">
        <v>602</v>
      </c>
      <c r="B606" s="206" t="s">
        <v>3374</v>
      </c>
      <c r="C606" s="207" t="str">
        <f xml:space="preserve"> _xlfn.CONCAT(小韻資料表[[#This Row],[聲母拼音碼]],小韻資料表[[#This Row],[韻母拼音碼]],小韻資料表[[#This Row],[調號]])</f>
        <v>jian5</v>
      </c>
      <c r="D606" s="206" t="s">
        <v>3375</v>
      </c>
      <c r="E606" s="208" t="s">
        <v>798</v>
      </c>
      <c r="F606" s="205">
        <v>5</v>
      </c>
      <c r="G606" s="209" t="s">
        <v>3376</v>
      </c>
      <c r="H606" s="205">
        <f xml:space="preserve"> LEN(小韻資料表[[#This Row],[小韻字集]])</f>
        <v>12</v>
      </c>
      <c r="I606" s="205" cm="1">
        <f t="array" ref="I606" xml:space="preserve"> MATCH(TRUE, ISNUMBER( SEARCH( LEFT(小韻資料表[[#This Row],[切語]],1), 切語上字資料表[切語上字]) ), 0)</f>
        <v>41</v>
      </c>
      <c r="J606" s="210" t="str" cm="1">
        <f t="array" ref="J606" xml:space="preserve"> INDEX(切語上字資料表[聲母], 小韻資料表[[#This Row],[上字表識別號]])</f>
        <v>日</v>
      </c>
      <c r="K606" s="210" t="str" cm="1">
        <f t="array" ref="K606" xml:space="preserve"> INDEX(切語上字資料表[聲母拼音碼], 小韻資料表[[#This Row],[上字表識別號]])</f>
        <v>j</v>
      </c>
      <c r="L606" s="210" t="str" cm="1">
        <f t="array" ref="L606" xml:space="preserve"> INDEX(切語上字資料表[清濁], 小韻資料表[[#This Row],[上字表識別號]])</f>
        <v>次濁</v>
      </c>
      <c r="M606" s="223" t="str" cm="1">
        <f t="array" ref="M606" xml:space="preserve"> INDEX(切語上字資料表[發送收], 小韻資料表[[#This Row],[上字表識別號]])</f>
        <v>收聲</v>
      </c>
      <c r="N606" s="205" cm="1">
        <f t="array" ref="N606" xml:space="preserve"> MATCH(TRUE, ISNUMBER( SEARCH( RIGHT(小韻資料表[[#This Row],[切語]],1), 切語下字資料表[切語下字]) ), 0)</f>
        <v>189</v>
      </c>
      <c r="O606" s="207" t="str" cm="1">
        <f t="array" ref="O606" xml:space="preserve"> INDEX(切語下字資料表[韻母], 小韻資料表[[#This Row],[下字表識別號]])</f>
        <v>仙開3</v>
      </c>
      <c r="P606" s="207" t="str" cm="1">
        <f t="array" ref="P606" xml:space="preserve"> INDEX(切語下字資料表[韻母拼音碼], 小韻資料表[[#This Row],[下字表識別號]])</f>
        <v>ian</v>
      </c>
      <c r="Q606" s="210" t="str" cm="1">
        <f t="array" ref="Q606" xml:space="preserve"> INDEX(設定表!$C$19:$C$23, INT( LEFT(小韻資料表[[#This Row],[目次編碼]],1) ))</f>
        <v>平</v>
      </c>
      <c r="R606" s="210">
        <f xml:space="preserve">  INDEX(設定表!$C$8:$C$15, MATCH( (RIGHT(小韻資料表[[#This Row],[清濁]]) &amp; 小韻資料表[[#This Row],[調]]), 設定表!$B$8:$B$15, 0))</f>
        <v>5</v>
      </c>
      <c r="S606" s="205" t="s">
        <v>309</v>
      </c>
      <c r="T606" s="205" t="s">
        <v>309</v>
      </c>
      <c r="U606" s="226" t="s">
        <v>309</v>
      </c>
      <c r="V606" s="147" t="s">
        <v>309</v>
      </c>
      <c r="X606" s="135"/>
      <c r="Y606" s="135"/>
      <c r="AA606" s="135"/>
      <c r="AB606" s="134"/>
      <c r="AC606" s="135"/>
      <c r="AD606" s="135"/>
      <c r="AH606" s="135"/>
      <c r="AI606" s="135"/>
    </row>
    <row r="607" spans="1:35" ht="31.5">
      <c r="A607" s="205">
        <v>603</v>
      </c>
      <c r="B607" s="206" t="s">
        <v>3377</v>
      </c>
      <c r="C607" s="207" t="str">
        <f xml:space="preserve"> _xlfn.CONCAT(小韻資料表[[#This Row],[聲母拼音碼]],小韻資料表[[#This Row],[韻母拼音碼]],小韻資料表[[#This Row],[調號]])</f>
        <v>Øian5</v>
      </c>
      <c r="D607" s="206" t="s">
        <v>3378</v>
      </c>
      <c r="E607" s="208" t="s">
        <v>798</v>
      </c>
      <c r="F607" s="205">
        <v>6</v>
      </c>
      <c r="G607" s="209" t="s">
        <v>3379</v>
      </c>
      <c r="H607" s="205">
        <f xml:space="preserve"> LEN(小韻資料表[[#This Row],[小韻字集]])</f>
        <v>14</v>
      </c>
      <c r="I607" s="205" cm="1">
        <f t="array" ref="I607" xml:space="preserve"> MATCH(TRUE, ISNUMBER( SEARCH( LEFT(小韻資料表[[#This Row],[切語]],1), 切語上字資料表[切語上字]) ), 0)</f>
        <v>39</v>
      </c>
      <c r="J607" s="210" t="str" cm="1">
        <f t="array" ref="J607" xml:space="preserve"> INDEX(切語上字資料表[聲母], 小韻資料表[[#This Row],[上字表識別號]])</f>
        <v>喻</v>
      </c>
      <c r="K607" s="210" t="str" cm="1">
        <f t="array" ref="K607" xml:space="preserve"> INDEX(切語上字資料表[聲母拼音碼], 小韻資料表[[#This Row],[上字表識別號]])</f>
        <v>Ø</v>
      </c>
      <c r="L607" s="210" t="str" cm="1">
        <f t="array" ref="L607" xml:space="preserve"> INDEX(切語上字資料表[清濁], 小韻資料表[[#This Row],[上字表識別號]])</f>
        <v>次濁</v>
      </c>
      <c r="M607" s="223" t="str" cm="1">
        <f t="array" ref="M607" xml:space="preserve"> INDEX(切語上字資料表[發送收], 小韻資料表[[#This Row],[上字表識別號]])</f>
        <v>發聲</v>
      </c>
      <c r="N607" s="205" cm="1">
        <f t="array" ref="N607" xml:space="preserve"> MATCH(TRUE, ISNUMBER( SEARCH( RIGHT(小韻資料表[[#This Row],[切語]],1), 切語下字資料表[切語下字]) ), 0)</f>
        <v>189</v>
      </c>
      <c r="O607" s="207" t="str" cm="1">
        <f t="array" ref="O607" xml:space="preserve"> INDEX(切語下字資料表[韻母], 小韻資料表[[#This Row],[下字表識別號]])</f>
        <v>仙開3</v>
      </c>
      <c r="P607" s="207" t="str" cm="1">
        <f t="array" ref="P607" xml:space="preserve"> INDEX(切語下字資料表[韻母拼音碼], 小韻資料表[[#This Row],[下字表識別號]])</f>
        <v>ian</v>
      </c>
      <c r="Q607" s="210" t="str" cm="1">
        <f t="array" ref="Q607" xml:space="preserve"> INDEX(設定表!$C$19:$C$23, INT( LEFT(小韻資料表[[#This Row],[目次編碼]],1) ))</f>
        <v>平</v>
      </c>
      <c r="R607" s="210">
        <f xml:space="preserve">  INDEX(設定表!$C$8:$C$15, MATCH( (RIGHT(小韻資料表[[#This Row],[清濁]]) &amp; 小韻資料表[[#This Row],[調]]), 設定表!$B$8:$B$15, 0))</f>
        <v>5</v>
      </c>
      <c r="S607" s="205" t="s">
        <v>309</v>
      </c>
      <c r="T607" s="205" t="s">
        <v>309</v>
      </c>
      <c r="U607" s="226" t="s">
        <v>309</v>
      </c>
      <c r="V607" s="146" t="s">
        <v>309</v>
      </c>
      <c r="X607" s="135"/>
      <c r="Y607" s="135"/>
      <c r="AA607" s="135"/>
      <c r="AB607" s="134"/>
      <c r="AC607" s="135"/>
      <c r="AD607" s="135"/>
      <c r="AH607" s="135"/>
      <c r="AI607" s="135"/>
    </row>
    <row r="608" spans="1:35" ht="31.5">
      <c r="A608" s="205">
        <v>604</v>
      </c>
      <c r="B608" s="206" t="s">
        <v>3380</v>
      </c>
      <c r="C608" s="207" t="str">
        <f xml:space="preserve"> _xlfn.CONCAT(小韻資料表[[#This Row],[聲母拼音碼]],小韻資料表[[#This Row],[韻母拼音碼]],小韻資料表[[#This Row],[調號]])</f>
        <v>cian1</v>
      </c>
      <c r="D608" s="206" t="s">
        <v>3381</v>
      </c>
      <c r="E608" s="208" t="s">
        <v>798</v>
      </c>
      <c r="F608" s="205">
        <v>7</v>
      </c>
      <c r="G608" s="209" t="s">
        <v>3382</v>
      </c>
      <c r="H608" s="205">
        <f xml:space="preserve"> LEN(小韻資料表[[#This Row],[小韻字集]])</f>
        <v>10</v>
      </c>
      <c r="I608" s="205" cm="1">
        <f t="array" ref="I608" xml:space="preserve"> MATCH(TRUE, ISNUMBER( SEARCH( LEFT(小韻資料表[[#This Row],[切語]],1), 切語上字資料表[切語上字]) ), 0)</f>
        <v>30</v>
      </c>
      <c r="J608" s="210" t="str" cm="1">
        <f t="array" ref="J608" xml:space="preserve"> INDEX(切語上字資料表[聲母], 小韻資料表[[#This Row],[上字表識別號]])</f>
        <v>照</v>
      </c>
      <c r="K608" s="210" t="str" cm="1">
        <f t="array" ref="K608" xml:space="preserve"> INDEX(切語上字資料表[聲母拼音碼], 小韻資料表[[#This Row],[上字表識別號]])</f>
        <v>c</v>
      </c>
      <c r="L608" s="210" t="str" cm="1">
        <f t="array" ref="L608" xml:space="preserve"> INDEX(切語上字資料表[清濁], 小韻資料表[[#This Row],[上字表識別號]])</f>
        <v>全清</v>
      </c>
      <c r="M608" s="223" t="str" cm="1">
        <f t="array" ref="M608" xml:space="preserve"> INDEX(切語上字資料表[發送收], 小韻資料表[[#This Row],[上字表識別號]])</f>
        <v>發聲</v>
      </c>
      <c r="N608" s="205" cm="1">
        <f t="array" ref="N608" xml:space="preserve"> MATCH(TRUE, ISNUMBER( SEARCH( RIGHT(小韻資料表[[#This Row],[切語]],1), 切語下字資料表[切語下字]) ), 0)</f>
        <v>189</v>
      </c>
      <c r="O608" s="207" t="str" cm="1">
        <f t="array" ref="O608" xml:space="preserve"> INDEX(切語下字資料表[韻母], 小韻資料表[[#This Row],[下字表識別號]])</f>
        <v>仙開3</v>
      </c>
      <c r="P608" s="207" t="str" cm="1">
        <f t="array" ref="P608" xml:space="preserve"> INDEX(切語下字資料表[韻母拼音碼], 小韻資料表[[#This Row],[下字表識別號]])</f>
        <v>ian</v>
      </c>
      <c r="Q608" s="210" t="str" cm="1">
        <f t="array" ref="Q608" xml:space="preserve"> INDEX(設定表!$C$19:$C$23, INT( LEFT(小韻資料表[[#This Row],[目次編碼]],1) ))</f>
        <v>平</v>
      </c>
      <c r="R608" s="210">
        <f xml:space="preserve">  INDEX(設定表!$C$8:$C$15, MATCH( (RIGHT(小韻資料表[[#This Row],[清濁]]) &amp; 小韻資料表[[#This Row],[調]]), 設定表!$B$8:$B$15, 0))</f>
        <v>1</v>
      </c>
      <c r="S608" s="205" t="s">
        <v>309</v>
      </c>
      <c r="T608" s="205" t="s">
        <v>309</v>
      </c>
      <c r="U608" s="226" t="s">
        <v>309</v>
      </c>
      <c r="V608" s="147" t="s">
        <v>309</v>
      </c>
      <c r="X608" s="135"/>
      <c r="Y608" s="135"/>
      <c r="AA608" s="135"/>
      <c r="AB608" s="134"/>
      <c r="AC608" s="135"/>
      <c r="AD608" s="135"/>
      <c r="AH608" s="135"/>
      <c r="AI608" s="135"/>
    </row>
    <row r="609" spans="1:35" ht="31.5">
      <c r="A609" s="205">
        <v>605</v>
      </c>
      <c r="B609" s="206" t="s">
        <v>3383</v>
      </c>
      <c r="C609" s="207" t="str">
        <f xml:space="preserve"> _xlfn.CONCAT(小韻資料表[[#This Row],[聲母拼音碼]],小韻資料表[[#This Row],[韻母拼音碼]],小韻資料表[[#This Row],[調號]])</f>
        <v>kian1</v>
      </c>
      <c r="D609" s="206" t="s">
        <v>3384</v>
      </c>
      <c r="E609" s="208" t="s">
        <v>798</v>
      </c>
      <c r="F609" s="205">
        <v>8</v>
      </c>
      <c r="G609" s="209" t="s">
        <v>3385</v>
      </c>
      <c r="H609" s="205">
        <f xml:space="preserve"> LEN(小韻資料表[[#This Row],[小韻字集]])</f>
        <v>3</v>
      </c>
      <c r="I609" s="205" cm="1">
        <f t="array" ref="I609" xml:space="preserve"> MATCH(TRUE, ISNUMBER( SEARCH( LEFT(小韻資料表[[#This Row],[切語]],1), 切語上字資料表[切語上字]) ), 0)</f>
        <v>1</v>
      </c>
      <c r="J609" s="210" t="str" cm="1">
        <f t="array" ref="J609" xml:space="preserve"> INDEX(切語上字資料表[聲母], 小韻資料表[[#This Row],[上字表識別號]])</f>
        <v>見</v>
      </c>
      <c r="K609" s="210" t="str" cm="1">
        <f t="array" ref="K609" xml:space="preserve"> INDEX(切語上字資料表[聲母拼音碼], 小韻資料表[[#This Row],[上字表識別號]])</f>
        <v>k</v>
      </c>
      <c r="L609" s="210" t="str" cm="1">
        <f t="array" ref="L609" xml:space="preserve"> INDEX(切語上字資料表[清濁], 小韻資料表[[#This Row],[上字表識別號]])</f>
        <v>全清</v>
      </c>
      <c r="M609" s="223" t="str" cm="1">
        <f t="array" ref="M609" xml:space="preserve"> INDEX(切語上字資料表[發送收], 小韻資料表[[#This Row],[上字表識別號]])</f>
        <v>發聲</v>
      </c>
      <c r="N609" s="205" cm="1">
        <f t="array" ref="N609" xml:space="preserve"> MATCH(TRUE, ISNUMBER( SEARCH( RIGHT(小韻資料表[[#This Row],[切語]],1), 切語下字資料表[切語下字]) ), 0)</f>
        <v>189</v>
      </c>
      <c r="O609" s="207" t="str" cm="1">
        <f t="array" ref="O609" xml:space="preserve"> INDEX(切語下字資料表[韻母], 小韻資料表[[#This Row],[下字表識別號]])</f>
        <v>仙開3</v>
      </c>
      <c r="P609" s="207" t="str" cm="1">
        <f t="array" ref="P609" xml:space="preserve"> INDEX(切語下字資料表[韻母拼音碼], 小韻資料表[[#This Row],[下字表識別號]])</f>
        <v>ian</v>
      </c>
      <c r="Q609" s="210" t="str" cm="1">
        <f t="array" ref="Q609" xml:space="preserve"> INDEX(設定表!$C$19:$C$23, INT( LEFT(小韻資料表[[#This Row],[目次編碼]],1) ))</f>
        <v>平</v>
      </c>
      <c r="R609" s="210">
        <f xml:space="preserve">  INDEX(設定表!$C$8:$C$15, MATCH( (RIGHT(小韻資料表[[#This Row],[清濁]]) &amp; 小韻資料表[[#This Row],[調]]), 設定表!$B$8:$B$15, 0))</f>
        <v>1</v>
      </c>
      <c r="S609" s="205" t="s">
        <v>309</v>
      </c>
      <c r="T609" s="205" t="s">
        <v>309</v>
      </c>
      <c r="U609" s="226" t="s">
        <v>309</v>
      </c>
      <c r="V609" s="146" t="s">
        <v>309</v>
      </c>
      <c r="X609" s="135"/>
      <c r="Y609" s="135"/>
      <c r="AA609" s="135"/>
      <c r="AB609" s="134"/>
      <c r="AC609" s="135"/>
      <c r="AD609" s="135"/>
      <c r="AH609" s="135"/>
      <c r="AI609" s="135"/>
    </row>
    <row r="610" spans="1:35" ht="31.5">
      <c r="A610" s="205">
        <v>606</v>
      </c>
      <c r="B610" s="206" t="s">
        <v>3386</v>
      </c>
      <c r="C610" s="207" t="str">
        <f xml:space="preserve"> _xlfn.CONCAT(小韻資料表[[#This Row],[聲母拼音碼]],小韻資料表[[#This Row],[韻母拼音碼]],小韻資料表[[#This Row],[調號]])</f>
        <v>tian1</v>
      </c>
      <c r="D610" s="206" t="s">
        <v>3387</v>
      </c>
      <c r="E610" s="208" t="s">
        <v>798</v>
      </c>
      <c r="F610" s="205">
        <v>9</v>
      </c>
      <c r="G610" s="209" t="s">
        <v>3388</v>
      </c>
      <c r="H610" s="205">
        <f xml:space="preserve"> LEN(小韻資料表[[#This Row],[小韻字集]])</f>
        <v>7</v>
      </c>
      <c r="I610" s="205" cm="1">
        <f t="array" ref="I610" xml:space="preserve"> MATCH(TRUE, ISNUMBER( SEARCH( LEFT(小韻資料表[[#This Row],[切語]],1), 切語上字資料表[切語上字]) ), 0)</f>
        <v>9</v>
      </c>
      <c r="J610" s="210" t="str" cm="1">
        <f t="array" ref="J610" xml:space="preserve"> INDEX(切語上字資料表[聲母], 小韻資料表[[#This Row],[上字表識別號]])</f>
        <v>知</v>
      </c>
      <c r="K610" s="210" t="str" cm="1">
        <f t="array" ref="K610" xml:space="preserve"> INDEX(切語上字資料表[聲母拼音碼], 小韻資料表[[#This Row],[上字表識別號]])</f>
        <v>t</v>
      </c>
      <c r="L610" s="210" t="str" cm="1">
        <f t="array" ref="L610" xml:space="preserve"> INDEX(切語上字資料表[清濁], 小韻資料表[[#This Row],[上字表識別號]])</f>
        <v>全清</v>
      </c>
      <c r="M610" s="223" t="str" cm="1">
        <f t="array" ref="M610" xml:space="preserve"> INDEX(切語上字資料表[發送收], 小韻資料表[[#This Row],[上字表識別號]])</f>
        <v>發聲</v>
      </c>
      <c r="N610" s="205" cm="1">
        <f t="array" ref="N610" xml:space="preserve"> MATCH(TRUE, ISNUMBER( SEARCH( RIGHT(小韻資料表[[#This Row],[切語]],1), 切語下字資料表[切語下字]) ), 0)</f>
        <v>189</v>
      </c>
      <c r="O610" s="207" t="str" cm="1">
        <f t="array" ref="O610" xml:space="preserve"> INDEX(切語下字資料表[韻母], 小韻資料表[[#This Row],[下字表識別號]])</f>
        <v>仙開3</v>
      </c>
      <c r="P610" s="207" t="str" cm="1">
        <f t="array" ref="P610" xml:space="preserve"> INDEX(切語下字資料表[韻母拼音碼], 小韻資料表[[#This Row],[下字表識別號]])</f>
        <v>ian</v>
      </c>
      <c r="Q610" s="210" t="str" cm="1">
        <f t="array" ref="Q610" xml:space="preserve"> INDEX(設定表!$C$19:$C$23, INT( LEFT(小韻資料表[[#This Row],[目次編碼]],1) ))</f>
        <v>平</v>
      </c>
      <c r="R610" s="210">
        <f xml:space="preserve">  INDEX(設定表!$C$8:$C$15, MATCH( (RIGHT(小韻資料表[[#This Row],[清濁]]) &amp; 小韻資料表[[#This Row],[調]]), 設定表!$B$8:$B$15, 0))</f>
        <v>1</v>
      </c>
      <c r="S610" s="205" t="s">
        <v>309</v>
      </c>
      <c r="T610" s="205" t="s">
        <v>309</v>
      </c>
      <c r="U610" s="226" t="s">
        <v>309</v>
      </c>
      <c r="V610" s="147" t="s">
        <v>309</v>
      </c>
      <c r="X610" s="135"/>
      <c r="Y610" s="135"/>
      <c r="AA610" s="135"/>
      <c r="AB610" s="134"/>
      <c r="AC610" s="135"/>
      <c r="AD610" s="135"/>
      <c r="AH610" s="135"/>
      <c r="AI610" s="135"/>
    </row>
    <row r="611" spans="1:35" ht="31.5">
      <c r="A611" s="205">
        <v>607</v>
      </c>
      <c r="B611" s="206" t="s">
        <v>3389</v>
      </c>
      <c r="C611" s="207" t="str">
        <f xml:space="preserve"> _xlfn.CONCAT(小韻資料表[[#This Row],[聲母拼音碼]],小韻資料表[[#This Row],[韻母拼音碼]],小韻資料表[[#This Row],[調號]])</f>
        <v>cian5</v>
      </c>
      <c r="D611" s="206" t="s">
        <v>3390</v>
      </c>
      <c r="E611" s="208" t="s">
        <v>798</v>
      </c>
      <c r="F611" s="205">
        <v>10</v>
      </c>
      <c r="G611" s="209" t="s">
        <v>3391</v>
      </c>
      <c r="H611" s="205">
        <f xml:space="preserve"> LEN(小韻資料表[[#This Row],[小韻字集]])</f>
        <v>7</v>
      </c>
      <c r="I611" s="205" cm="1">
        <f t="array" ref="I611" xml:space="preserve"> MATCH(TRUE, ISNUMBER( SEARCH( LEFT(小韻資料表[[#This Row],[切語]],1), 切語上字資料表[切語上字]) ), 0)</f>
        <v>28</v>
      </c>
      <c r="J611" s="210" t="str" cm="1">
        <f t="array" ref="J611" xml:space="preserve"> INDEX(切語上字資料表[聲母], 小韻資料表[[#This Row],[上字表識別號]])</f>
        <v>床</v>
      </c>
      <c r="K611" s="210" t="str" cm="1">
        <f t="array" ref="K611" xml:space="preserve"> INDEX(切語上字資料表[聲母拼音碼], 小韻資料表[[#This Row],[上字表識別號]])</f>
        <v>c</v>
      </c>
      <c r="L611" s="210" t="str" cm="1">
        <f t="array" ref="L611" xml:space="preserve"> INDEX(切語上字資料表[清濁], 小韻資料表[[#This Row],[上字表識別號]])</f>
        <v>全濁</v>
      </c>
      <c r="M611" s="223" cm="1">
        <f t="array" ref="M611" xml:space="preserve"> INDEX(切語上字資料表[發送收], 小韻資料表[[#This Row],[上字表識別號]])</f>
        <v>0</v>
      </c>
      <c r="N611" s="205" cm="1">
        <f t="array" ref="N611" xml:space="preserve"> MATCH(TRUE, ISNUMBER( SEARCH( RIGHT(小韻資料表[[#This Row],[切語]],1), 切語下字資料表[切語下字]) ), 0)</f>
        <v>189</v>
      </c>
      <c r="O611" s="207" t="str" cm="1">
        <f t="array" ref="O611" xml:space="preserve"> INDEX(切語下字資料表[韻母], 小韻資料表[[#This Row],[下字表識別號]])</f>
        <v>仙開3</v>
      </c>
      <c r="P611" s="207" t="str" cm="1">
        <f t="array" ref="P611" xml:space="preserve"> INDEX(切語下字資料表[韻母拼音碼], 小韻資料表[[#This Row],[下字表識別號]])</f>
        <v>ian</v>
      </c>
      <c r="Q611" s="210" t="str" cm="1">
        <f t="array" ref="Q611" xml:space="preserve"> INDEX(設定表!$C$19:$C$23, INT( LEFT(小韻資料表[[#This Row],[目次編碼]],1) ))</f>
        <v>平</v>
      </c>
      <c r="R611" s="210">
        <f xml:space="preserve">  INDEX(設定表!$C$8:$C$15, MATCH( (RIGHT(小韻資料表[[#This Row],[清濁]]) &amp; 小韻資料表[[#This Row],[調]]), 設定表!$B$8:$B$15, 0))</f>
        <v>5</v>
      </c>
      <c r="S611" s="205" t="s">
        <v>309</v>
      </c>
      <c r="T611" s="205" t="s">
        <v>309</v>
      </c>
      <c r="U611" s="226" t="s">
        <v>309</v>
      </c>
      <c r="V611" s="146" t="s">
        <v>309</v>
      </c>
      <c r="X611" s="135"/>
      <c r="Y611" s="135"/>
      <c r="AA611" s="135"/>
      <c r="AB611" s="134"/>
      <c r="AC611" s="135"/>
      <c r="AD611" s="135"/>
      <c r="AH611" s="135"/>
      <c r="AI611" s="135"/>
    </row>
    <row r="612" spans="1:35" ht="31.5">
      <c r="A612" s="205">
        <v>608</v>
      </c>
      <c r="B612" s="206" t="s">
        <v>3392</v>
      </c>
      <c r="C612" s="207" t="str">
        <f xml:space="preserve"> _xlfn.CONCAT(小韻資料表[[#This Row],[聲母拼音碼]],小韻資料表[[#This Row],[韻母拼音碼]],小韻資料表[[#This Row],[調號]])</f>
        <v>sian1</v>
      </c>
      <c r="D612" s="206" t="s">
        <v>3393</v>
      </c>
      <c r="E612" s="208" t="s">
        <v>798</v>
      </c>
      <c r="F612" s="205">
        <v>11</v>
      </c>
      <c r="G612" s="209" t="s">
        <v>3394</v>
      </c>
      <c r="H612" s="205">
        <f xml:space="preserve"> LEN(小韻資料表[[#This Row],[小韻字集]])</f>
        <v>8</v>
      </c>
      <c r="I612" s="205" cm="1">
        <f t="array" ref="I612" xml:space="preserve"> MATCH(TRUE, ISNUMBER( SEARCH( LEFT(小韻資料表[[#This Row],[切語]],1), 切語上字資料表[切語上字]) ), 0)</f>
        <v>33</v>
      </c>
      <c r="J612" s="210" t="str" cm="1">
        <f t="array" ref="J612" xml:space="preserve"> INDEX(切語上字資料表[聲母], 小韻資料表[[#This Row],[上字表識別號]])</f>
        <v>審</v>
      </c>
      <c r="K612" s="210" t="str" cm="1">
        <f t="array" ref="K612" xml:space="preserve"> INDEX(切語上字資料表[聲母拼音碼], 小韻資料表[[#This Row],[上字表識別號]])</f>
        <v>s</v>
      </c>
      <c r="L612" s="210" t="str" cm="1">
        <f t="array" ref="L612" xml:space="preserve"> INDEX(切語上字資料表[清濁], 小韻資料表[[#This Row],[上字表識別號]])</f>
        <v>全清</v>
      </c>
      <c r="M612" s="223" t="str" cm="1">
        <f t="array" ref="M612" xml:space="preserve"> INDEX(切語上字資料表[發送收], 小韻資料表[[#This Row],[上字表識別號]])</f>
        <v>送氣</v>
      </c>
      <c r="N612" s="205" cm="1">
        <f t="array" ref="N612" xml:space="preserve"> MATCH(TRUE, ISNUMBER( SEARCH( RIGHT(小韻資料表[[#This Row],[切語]],1), 切語下字資料表[切語下字]) ), 0)</f>
        <v>189</v>
      </c>
      <c r="O612" s="207" t="str" cm="1">
        <f t="array" ref="O612" xml:space="preserve"> INDEX(切語下字資料表[韻母], 小韻資料表[[#This Row],[下字表識別號]])</f>
        <v>仙開3</v>
      </c>
      <c r="P612" s="207" t="str" cm="1">
        <f t="array" ref="P612" xml:space="preserve"> INDEX(切語下字資料表[韻母拼音碼], 小韻資料表[[#This Row],[下字表識別號]])</f>
        <v>ian</v>
      </c>
      <c r="Q612" s="210" t="str" cm="1">
        <f t="array" ref="Q612" xml:space="preserve"> INDEX(設定表!$C$19:$C$23, INT( LEFT(小韻資料表[[#This Row],[目次編碼]],1) ))</f>
        <v>平</v>
      </c>
      <c r="R612" s="210">
        <f xml:space="preserve">  INDEX(設定表!$C$8:$C$15, MATCH( (RIGHT(小韻資料表[[#This Row],[清濁]]) &amp; 小韻資料表[[#This Row],[調]]), 設定表!$B$8:$B$15, 0))</f>
        <v>1</v>
      </c>
      <c r="S612" s="205" t="s">
        <v>309</v>
      </c>
      <c r="T612" s="205" t="s">
        <v>309</v>
      </c>
      <c r="U612" s="226" t="s">
        <v>309</v>
      </c>
      <c r="V612" s="147" t="s">
        <v>309</v>
      </c>
      <c r="X612" s="135"/>
      <c r="Y612" s="135"/>
      <c r="AA612" s="135"/>
      <c r="AB612" s="134"/>
      <c r="AC612" s="135"/>
      <c r="AD612" s="135"/>
      <c r="AH612" s="135"/>
      <c r="AI612" s="135"/>
    </row>
    <row r="613" spans="1:35" ht="31.5">
      <c r="A613" s="205">
        <v>609</v>
      </c>
      <c r="B613" s="206" t="s">
        <v>3395</v>
      </c>
      <c r="C613" s="207" t="str">
        <f xml:space="preserve"> _xlfn.CONCAT(小韻資料表[[#This Row],[聲母拼音碼]],小韻資料表[[#This Row],[韻母拼音碼]],小韻資料表[[#This Row],[調號]])</f>
        <v>thian1</v>
      </c>
      <c r="D613" s="206" t="s">
        <v>3396</v>
      </c>
      <c r="E613" s="208" t="s">
        <v>798</v>
      </c>
      <c r="F613" s="205">
        <v>12</v>
      </c>
      <c r="G613" s="209" t="s">
        <v>3397</v>
      </c>
      <c r="H613" s="205">
        <f xml:space="preserve"> LEN(小韻資料表[[#This Row],[小韻字集]])</f>
        <v>4</v>
      </c>
      <c r="I613" s="205" cm="1">
        <f t="array" ref="I613" xml:space="preserve"> MATCH(TRUE, ISNUMBER( SEARCH( LEFT(小韻資料表[[#This Row],[切語]],1), 切語上字資料表[切語上字]) ), 0)</f>
        <v>10</v>
      </c>
      <c r="J613" s="210" t="str" cm="1">
        <f t="array" ref="J613" xml:space="preserve"> INDEX(切語上字資料表[聲母], 小韻資料表[[#This Row],[上字表識別號]])</f>
        <v>徹</v>
      </c>
      <c r="K613" s="210" t="str" cm="1">
        <f t="array" ref="K613" xml:space="preserve"> INDEX(切語上字資料表[聲母拼音碼], 小韻資料表[[#This Row],[上字表識別號]])</f>
        <v>th</v>
      </c>
      <c r="L613" s="210" t="str" cm="1">
        <f t="array" ref="L613" xml:space="preserve"> INDEX(切語上字資料表[清濁], 小韻資料表[[#This Row],[上字表識別號]])</f>
        <v>次清</v>
      </c>
      <c r="M613" s="223" t="str" cm="1">
        <f t="array" ref="M613" xml:space="preserve"> INDEX(切語上字資料表[發送收], 小韻資料表[[#This Row],[上字表識別號]])</f>
        <v>送氣</v>
      </c>
      <c r="N613" s="205" cm="1">
        <f t="array" ref="N613" xml:space="preserve"> MATCH(TRUE, ISNUMBER( SEARCH( RIGHT(小韻資料表[[#This Row],[切語]],1), 切語下字資料表[切語下字]) ), 0)</f>
        <v>189</v>
      </c>
      <c r="O613" s="207" t="str" cm="1">
        <f t="array" ref="O613" xml:space="preserve"> INDEX(切語下字資料表[韻母], 小韻資料表[[#This Row],[下字表識別號]])</f>
        <v>仙開3</v>
      </c>
      <c r="P613" s="207" t="str" cm="1">
        <f t="array" ref="P613" xml:space="preserve"> INDEX(切語下字資料表[韻母拼音碼], 小韻資料表[[#This Row],[下字表識別號]])</f>
        <v>ian</v>
      </c>
      <c r="Q613" s="210" t="str" cm="1">
        <f t="array" ref="Q613" xml:space="preserve"> INDEX(設定表!$C$19:$C$23, INT( LEFT(小韻資料表[[#This Row],[目次編碼]],1) ))</f>
        <v>平</v>
      </c>
      <c r="R613" s="210">
        <f xml:space="preserve">  INDEX(設定表!$C$8:$C$15, MATCH( (RIGHT(小韻資料表[[#This Row],[清濁]]) &amp; 小韻資料表[[#This Row],[調]]), 設定表!$B$8:$B$15, 0))</f>
        <v>1</v>
      </c>
      <c r="S613" s="205" t="s">
        <v>309</v>
      </c>
      <c r="T613" s="205" t="s">
        <v>309</v>
      </c>
      <c r="U613" s="226" t="s">
        <v>309</v>
      </c>
      <c r="V613" s="146" t="s">
        <v>309</v>
      </c>
      <c r="X613" s="135"/>
      <c r="Y613" s="135"/>
      <c r="AA613" s="135"/>
      <c r="AB613" s="134"/>
      <c r="AC613" s="135"/>
      <c r="AD613" s="135"/>
      <c r="AH613" s="135"/>
      <c r="AI613" s="135"/>
    </row>
    <row r="614" spans="1:35" ht="31.5">
      <c r="A614" s="205">
        <v>610</v>
      </c>
      <c r="B614" s="206" t="s">
        <v>3398</v>
      </c>
      <c r="C614" s="207" t="str">
        <f xml:space="preserve"> _xlfn.CONCAT(小韻資料表[[#This Row],[聲母拼音碼]],小韻資料表[[#This Row],[韻母拼音碼]],小韻資料表[[#This Row],[調號]])</f>
        <v>sian5</v>
      </c>
      <c r="D614" s="206" t="s">
        <v>3399</v>
      </c>
      <c r="E614" s="208" t="s">
        <v>798</v>
      </c>
      <c r="F614" s="205">
        <v>13</v>
      </c>
      <c r="G614" s="209" t="s">
        <v>3400</v>
      </c>
      <c r="H614" s="205">
        <f xml:space="preserve"> LEN(小韻資料表[[#This Row],[小韻字集]])</f>
        <v>9</v>
      </c>
      <c r="I614" s="205" cm="1">
        <f t="array" ref="I614" xml:space="preserve"> MATCH(TRUE, ISNUMBER( SEARCH( LEFT(小韻資料表[[#This Row],[切語]],1), 切語上字資料表[切語上字]) ), 0)</f>
        <v>34</v>
      </c>
      <c r="J614" s="210" t="str" cm="1">
        <f t="array" ref="J614" xml:space="preserve"> INDEX(切語上字資料表[聲母], 小韻資料表[[#This Row],[上字表識別號]])</f>
        <v>禪</v>
      </c>
      <c r="K614" s="210" t="str" cm="1">
        <f t="array" ref="K614" xml:space="preserve"> INDEX(切語上字資料表[聲母拼音碼], 小韻資料表[[#This Row],[上字表識別號]])</f>
        <v>s</v>
      </c>
      <c r="L614" s="210" t="str" cm="1">
        <f t="array" ref="L614" xml:space="preserve"> INDEX(切語上字資料表[清濁], 小韻資料表[[#This Row],[上字表識別號]])</f>
        <v>全濁</v>
      </c>
      <c r="M614" s="223" cm="1">
        <f t="array" ref="M614" xml:space="preserve"> INDEX(切語上字資料表[發送收], 小韻資料表[[#This Row],[上字表識別號]])</f>
        <v>0</v>
      </c>
      <c r="N614" s="205" cm="1">
        <f t="array" ref="N614" xml:space="preserve"> MATCH(TRUE, ISNUMBER( SEARCH( RIGHT(小韻資料表[[#This Row],[切語]],1), 切語下字資料表[切語下字]) ), 0)</f>
        <v>189</v>
      </c>
      <c r="O614" s="207" t="str" cm="1">
        <f t="array" ref="O614" xml:space="preserve"> INDEX(切語下字資料表[韻母], 小韻資料表[[#This Row],[下字表識別號]])</f>
        <v>仙開3</v>
      </c>
      <c r="P614" s="207" t="str" cm="1">
        <f t="array" ref="P614" xml:space="preserve"> INDEX(切語下字資料表[韻母拼音碼], 小韻資料表[[#This Row],[下字表識別號]])</f>
        <v>ian</v>
      </c>
      <c r="Q614" s="210" t="str" cm="1">
        <f t="array" ref="Q614" xml:space="preserve"> INDEX(設定表!$C$19:$C$23, INT( LEFT(小韻資料表[[#This Row],[目次編碼]],1) ))</f>
        <v>平</v>
      </c>
      <c r="R614" s="210">
        <f xml:space="preserve">  INDEX(設定表!$C$8:$C$15, MATCH( (RIGHT(小韻資料表[[#This Row],[清濁]]) &amp; 小韻資料表[[#This Row],[調]]), 設定表!$B$8:$B$15, 0))</f>
        <v>5</v>
      </c>
      <c r="S614" s="205" t="s">
        <v>309</v>
      </c>
      <c r="T614" s="205" t="s">
        <v>309</v>
      </c>
      <c r="U614" s="226" t="s">
        <v>309</v>
      </c>
      <c r="V614" s="147" t="s">
        <v>309</v>
      </c>
      <c r="X614" s="135"/>
      <c r="Y614" s="135"/>
      <c r="AA614" s="135"/>
      <c r="AB614" s="134"/>
      <c r="AC614" s="135"/>
      <c r="AD614" s="135"/>
      <c r="AH614" s="135"/>
      <c r="AI614" s="135"/>
    </row>
    <row r="615" spans="1:35" ht="31.5">
      <c r="A615" s="205">
        <v>611</v>
      </c>
      <c r="B615" s="206" t="s">
        <v>3401</v>
      </c>
      <c r="C615" s="207" t="str">
        <f xml:space="preserve"> _xlfn.CONCAT(小韻資料表[[#This Row],[聲母拼音碼]],小韻資料表[[#This Row],[韻母拼音碼]],小韻資料表[[#This Row],[調號]])</f>
        <v>tian5</v>
      </c>
      <c r="D615" s="206" t="s">
        <v>3402</v>
      </c>
      <c r="E615" s="208" t="s">
        <v>798</v>
      </c>
      <c r="F615" s="205">
        <v>14</v>
      </c>
      <c r="G615" s="209" t="s">
        <v>3403</v>
      </c>
      <c r="H615" s="205">
        <f xml:space="preserve"> LEN(小韻資料表[[#This Row],[小韻字集]])</f>
        <v>13</v>
      </c>
      <c r="I615" s="205" cm="1">
        <f t="array" ref="I615" xml:space="preserve"> MATCH(TRUE, ISNUMBER( SEARCH( LEFT(小韻資料表[[#This Row],[切語]],1), 切語上字資料表[切語上字]) ), 0)</f>
        <v>11</v>
      </c>
      <c r="J615" s="210" t="str" cm="1">
        <f t="array" ref="J615" xml:space="preserve"> INDEX(切語上字資料表[聲母], 小韻資料表[[#This Row],[上字表識別號]])</f>
        <v>澄</v>
      </c>
      <c r="K615" s="210" t="str" cm="1">
        <f t="array" ref="K615" xml:space="preserve"> INDEX(切語上字資料表[聲母拼音碼], 小韻資料表[[#This Row],[上字表識別號]])</f>
        <v>t</v>
      </c>
      <c r="L615" s="210" t="str" cm="1">
        <f t="array" ref="L615" xml:space="preserve"> INDEX(切語上字資料表[清濁], 小韻資料表[[#This Row],[上字表識別號]])</f>
        <v>全濁</v>
      </c>
      <c r="M615" s="223" cm="1">
        <f t="array" ref="M615" xml:space="preserve"> INDEX(切語上字資料表[發送收], 小韻資料表[[#This Row],[上字表識別號]])</f>
        <v>0</v>
      </c>
      <c r="N615" s="205" cm="1">
        <f t="array" ref="N615" xml:space="preserve"> MATCH(TRUE, ISNUMBER( SEARCH( RIGHT(小韻資料表[[#This Row],[切語]],1), 切語下字資料表[切語下字]) ), 0)</f>
        <v>189</v>
      </c>
      <c r="O615" s="207" t="str" cm="1">
        <f t="array" ref="O615" xml:space="preserve"> INDEX(切語下字資料表[韻母], 小韻資料表[[#This Row],[下字表識別號]])</f>
        <v>仙開3</v>
      </c>
      <c r="P615" s="207" t="str" cm="1">
        <f t="array" ref="P615" xml:space="preserve"> INDEX(切語下字資料表[韻母拼音碼], 小韻資料表[[#This Row],[下字表識別號]])</f>
        <v>ian</v>
      </c>
      <c r="Q615" s="210" t="str" cm="1">
        <f t="array" ref="Q615" xml:space="preserve"> INDEX(設定表!$C$19:$C$23, INT( LEFT(小韻資料表[[#This Row],[目次編碼]],1) ))</f>
        <v>平</v>
      </c>
      <c r="R615" s="210">
        <f xml:space="preserve">  INDEX(設定表!$C$8:$C$15, MATCH( (RIGHT(小韻資料表[[#This Row],[清濁]]) &amp; 小韻資料表[[#This Row],[調]]), 設定表!$B$8:$B$15, 0))</f>
        <v>5</v>
      </c>
      <c r="S615" s="205" t="s">
        <v>309</v>
      </c>
      <c r="T615" s="205" t="s">
        <v>309</v>
      </c>
      <c r="U615" s="226" t="s">
        <v>309</v>
      </c>
      <c r="V615" s="146" t="s">
        <v>309</v>
      </c>
      <c r="X615" s="135"/>
      <c r="Y615" s="135"/>
      <c r="AA615" s="135"/>
      <c r="AB615" s="134"/>
      <c r="AC615" s="135"/>
      <c r="AD615" s="135"/>
      <c r="AH615" s="135"/>
      <c r="AI615" s="135"/>
    </row>
    <row r="616" spans="1:35" ht="31.5">
      <c r="A616" s="205">
        <v>612</v>
      </c>
      <c r="B616" s="206" t="s">
        <v>3404</v>
      </c>
      <c r="C616" s="207" t="str">
        <f xml:space="preserve"> _xlfn.CONCAT(小韻資料表[[#This Row],[聲母拼音碼]],小韻資料表[[#This Row],[韻母拼音碼]],小韻資料表[[#This Row],[調號]])</f>
        <v>hian1</v>
      </c>
      <c r="D616" s="206" t="s">
        <v>3405</v>
      </c>
      <c r="E616" s="208" t="s">
        <v>798</v>
      </c>
      <c r="F616" s="205">
        <v>15</v>
      </c>
      <c r="G616" s="209" t="s">
        <v>3406</v>
      </c>
      <c r="H616" s="205">
        <f xml:space="preserve"> LEN(小韻資料表[[#This Row],[小韻字集]])</f>
        <v>5</v>
      </c>
      <c r="I616" s="205" cm="1">
        <f t="array" ref="I616" xml:space="preserve"> MATCH(TRUE, ISNUMBER( SEARCH( LEFT(小韻資料表[[#This Row],[切語]],1), 切語上字資料表[切語上字]) ), 0)</f>
        <v>36</v>
      </c>
      <c r="J616" s="210" t="str" cm="1">
        <f t="array" ref="J616" xml:space="preserve"> INDEX(切語上字資料表[聲母], 小韻資料表[[#This Row],[上字表識別號]])</f>
        <v>曉</v>
      </c>
      <c r="K616" s="210" t="str" cm="1">
        <f t="array" ref="K616" xml:space="preserve"> INDEX(切語上字資料表[聲母拼音碼], 小韻資料表[[#This Row],[上字表識別號]])</f>
        <v>h</v>
      </c>
      <c r="L616" s="210" t="str" cm="1">
        <f t="array" ref="L616" xml:space="preserve"> INDEX(切語上字資料表[清濁], 小韻資料表[[#This Row],[上字表識別號]])</f>
        <v>次清</v>
      </c>
      <c r="M616" s="223" t="str" cm="1">
        <f t="array" ref="M616" xml:space="preserve"> INDEX(切語上字資料表[發送收], 小韻資料表[[#This Row],[上字表識別號]])</f>
        <v>送氣</v>
      </c>
      <c r="N616" s="205" cm="1">
        <f t="array" ref="N616" xml:space="preserve"> MATCH(TRUE, ISNUMBER( SEARCH( RIGHT(小韻資料表[[#This Row],[切語]],1), 切語下字資料表[切語下字]) ), 0)</f>
        <v>189</v>
      </c>
      <c r="O616" s="207" t="str" cm="1">
        <f t="array" ref="O616" xml:space="preserve"> INDEX(切語下字資料表[韻母], 小韻資料表[[#This Row],[下字表識別號]])</f>
        <v>仙開3</v>
      </c>
      <c r="P616" s="207" t="str" cm="1">
        <f t="array" ref="P616" xml:space="preserve"> INDEX(切語下字資料表[韻母拼音碼], 小韻資料表[[#This Row],[下字表識別號]])</f>
        <v>ian</v>
      </c>
      <c r="Q616" s="210" t="str" cm="1">
        <f t="array" ref="Q616" xml:space="preserve"> INDEX(設定表!$C$19:$C$23, INT( LEFT(小韻資料表[[#This Row],[目次編碼]],1) ))</f>
        <v>平</v>
      </c>
      <c r="R616" s="210">
        <f xml:space="preserve">  INDEX(設定表!$C$8:$C$15, MATCH( (RIGHT(小韻資料表[[#This Row],[清濁]]) &amp; 小韻資料表[[#This Row],[調]]), 設定表!$B$8:$B$15, 0))</f>
        <v>1</v>
      </c>
      <c r="S616" s="205" t="s">
        <v>309</v>
      </c>
      <c r="T616" s="205" t="s">
        <v>309</v>
      </c>
      <c r="U616" s="226" t="s">
        <v>309</v>
      </c>
      <c r="V616" s="147" t="s">
        <v>309</v>
      </c>
      <c r="X616" s="135"/>
      <c r="Y616" s="135"/>
      <c r="AA616" s="135"/>
      <c r="AB616" s="134"/>
      <c r="AC616" s="135"/>
      <c r="AD616" s="135"/>
      <c r="AH616" s="135"/>
      <c r="AI616" s="135"/>
    </row>
    <row r="617" spans="1:35" ht="31.5">
      <c r="A617" s="205">
        <v>613</v>
      </c>
      <c r="B617" s="206" t="s">
        <v>3407</v>
      </c>
      <c r="C617" s="207" t="str">
        <f xml:space="preserve"> _xlfn.CONCAT(小韻資料表[[#This Row],[聲母拼音碼]],小韻資料表[[#This Row],[韻母拼音碼]],小韻資料表[[#This Row],[調號]])</f>
        <v>lian5</v>
      </c>
      <c r="D617" s="206" t="s">
        <v>3408</v>
      </c>
      <c r="E617" s="208" t="s">
        <v>798</v>
      </c>
      <c r="F617" s="205">
        <v>16</v>
      </c>
      <c r="G617" s="209" t="s">
        <v>3409</v>
      </c>
      <c r="H617" s="205">
        <f xml:space="preserve"> LEN(小韻資料表[[#This Row],[小韻字集]])</f>
        <v>14</v>
      </c>
      <c r="I617" s="205" cm="1">
        <f t="array" ref="I617" xml:space="preserve"> MATCH(TRUE, ISNUMBER( SEARCH( LEFT(小韻資料表[[#This Row],[切語]],1), 切語上字資料表[切語上字]) ), 0)</f>
        <v>40</v>
      </c>
      <c r="J617" s="210" t="str" cm="1">
        <f t="array" ref="J617" xml:space="preserve"> INDEX(切語上字資料表[聲母], 小韻資料表[[#This Row],[上字表識別號]])</f>
        <v>來</v>
      </c>
      <c r="K617" s="210" t="str" cm="1">
        <f t="array" ref="K617" xml:space="preserve"> INDEX(切語上字資料表[聲母拼音碼], 小韻資料表[[#This Row],[上字表識別號]])</f>
        <v>l</v>
      </c>
      <c r="L617" s="210" t="str" cm="1">
        <f t="array" ref="L617" xml:space="preserve"> INDEX(切語上字資料表[清濁], 小韻資料表[[#This Row],[上字表識別號]])</f>
        <v>次濁</v>
      </c>
      <c r="M617" s="223" t="str" cm="1">
        <f t="array" ref="M617" xml:space="preserve"> INDEX(切語上字資料表[發送收], 小韻資料表[[#This Row],[上字表識別號]])</f>
        <v>收聲</v>
      </c>
      <c r="N617" s="205" cm="1">
        <f t="array" ref="N617" xml:space="preserve"> MATCH(TRUE, ISNUMBER( SEARCH( RIGHT(小韻資料表[[#This Row],[切語]],1), 切語下字資料表[切語下字]) ), 0)</f>
        <v>189</v>
      </c>
      <c r="O617" s="207" t="str" cm="1">
        <f t="array" ref="O617" xml:space="preserve"> INDEX(切語下字資料表[韻母], 小韻資料表[[#This Row],[下字表識別號]])</f>
        <v>仙開3</v>
      </c>
      <c r="P617" s="207" t="str" cm="1">
        <f t="array" ref="P617" xml:space="preserve"> INDEX(切語下字資料表[韻母拼音碼], 小韻資料表[[#This Row],[下字表識別號]])</f>
        <v>ian</v>
      </c>
      <c r="Q617" s="210" t="str" cm="1">
        <f t="array" ref="Q617" xml:space="preserve"> INDEX(設定表!$C$19:$C$23, INT( LEFT(小韻資料表[[#This Row],[目次編碼]],1) ))</f>
        <v>平</v>
      </c>
      <c r="R617" s="210">
        <f xml:space="preserve">  INDEX(設定表!$C$8:$C$15, MATCH( (RIGHT(小韻資料表[[#This Row],[清濁]]) &amp; 小韻資料表[[#This Row],[調]]), 設定表!$B$8:$B$15, 0))</f>
        <v>5</v>
      </c>
      <c r="S617" s="205" t="s">
        <v>309</v>
      </c>
      <c r="T617" s="205" t="s">
        <v>309</v>
      </c>
      <c r="U617" s="226" t="s">
        <v>3410</v>
      </c>
      <c r="V617" s="146" t="s">
        <v>309</v>
      </c>
      <c r="X617" s="135"/>
      <c r="Y617" s="135"/>
      <c r="AA617" s="135"/>
      <c r="AB617" s="134"/>
      <c r="AC617" s="135"/>
      <c r="AD617" s="135"/>
      <c r="AH617" s="135"/>
      <c r="AI617" s="135"/>
    </row>
    <row r="618" spans="1:35" ht="31.5">
      <c r="A618" s="205">
        <v>614</v>
      </c>
      <c r="B618" s="206" t="s">
        <v>3411</v>
      </c>
      <c r="C618" s="207" t="str">
        <f xml:space="preserve"> _xlfn.CONCAT(小韻資料表[[#This Row],[聲母拼音碼]],小韻資料表[[#This Row],[韻母拼音碼]],小韻資料表[[#This Row],[調號]])</f>
        <v>hian1</v>
      </c>
      <c r="D618" s="206" t="s">
        <v>3412</v>
      </c>
      <c r="E618" s="208" t="s">
        <v>798</v>
      </c>
      <c r="F618" s="205">
        <v>17</v>
      </c>
      <c r="G618" s="209" t="s">
        <v>3413</v>
      </c>
      <c r="H618" s="205">
        <f xml:space="preserve"> LEN(小韻資料表[[#This Row],[小韻字集]])</f>
        <v>7</v>
      </c>
      <c r="I618" s="205" cm="1">
        <f t="array" ref="I618" xml:space="preserve"> MATCH(TRUE, ISNUMBER( SEARCH( LEFT(小韻資料表[[#This Row],[切語]],1), 切語上字資料表[切語上字]) ), 0)</f>
        <v>18</v>
      </c>
      <c r="J618" s="210" t="str" cm="1">
        <f t="array" ref="J618" xml:space="preserve"> INDEX(切語上字資料表[聲母], 小韻資料表[[#This Row],[上字表識別號]])</f>
        <v>敷</v>
      </c>
      <c r="K618" s="210" t="str" cm="1">
        <f t="array" ref="K618" xml:space="preserve"> INDEX(切語上字資料表[聲母拼音碼], 小韻資料表[[#This Row],[上字表識別號]])</f>
        <v>h</v>
      </c>
      <c r="L618" s="210" t="str" cm="1">
        <f t="array" ref="L618" xml:space="preserve"> INDEX(切語上字資料表[清濁], 小韻資料表[[#This Row],[上字表識別號]])</f>
        <v>次清</v>
      </c>
      <c r="M618" s="223" t="str" cm="1">
        <f t="array" ref="M618" xml:space="preserve"> INDEX(切語上字資料表[發送收], 小韻資料表[[#This Row],[上字表識別號]])</f>
        <v>送氣</v>
      </c>
      <c r="N618" s="205" cm="1">
        <f t="array" ref="N618" xml:space="preserve"> MATCH(TRUE, ISNUMBER( SEARCH( RIGHT(小韻資料表[[#This Row],[切語]],1), 切語下字資料表[切語下字]) ), 0)</f>
        <v>189</v>
      </c>
      <c r="O618" s="207" t="str" cm="1">
        <f t="array" ref="O618" xml:space="preserve"> INDEX(切語下字資料表[韻母], 小韻資料表[[#This Row],[下字表識別號]])</f>
        <v>仙開3</v>
      </c>
      <c r="P618" s="207" t="str" cm="1">
        <f t="array" ref="P618" xml:space="preserve"> INDEX(切語下字資料表[韻母拼音碼], 小韻資料表[[#This Row],[下字表識別號]])</f>
        <v>ian</v>
      </c>
      <c r="Q618" s="210" t="str" cm="1">
        <f t="array" ref="Q618" xml:space="preserve"> INDEX(設定表!$C$19:$C$23, INT( LEFT(小韻資料表[[#This Row],[目次編碼]],1) ))</f>
        <v>平</v>
      </c>
      <c r="R618" s="210">
        <f xml:space="preserve">  INDEX(設定表!$C$8:$C$15, MATCH( (RIGHT(小韻資料表[[#This Row],[清濁]]) &amp; 小韻資料表[[#This Row],[調]]), 設定表!$B$8:$B$15, 0))</f>
        <v>1</v>
      </c>
      <c r="S618" s="205" t="s">
        <v>309</v>
      </c>
      <c r="T618" s="205" t="s">
        <v>309</v>
      </c>
      <c r="U618" s="226" t="s">
        <v>3414</v>
      </c>
      <c r="V618" s="147" t="s">
        <v>309</v>
      </c>
      <c r="X618" s="135"/>
      <c r="Y618" s="135"/>
      <c r="AA618" s="135"/>
      <c r="AB618" s="134"/>
      <c r="AC618" s="135"/>
      <c r="AD618" s="135"/>
      <c r="AH618" s="135"/>
      <c r="AI618" s="135"/>
    </row>
    <row r="619" spans="1:35" ht="31.5">
      <c r="A619" s="205">
        <v>615</v>
      </c>
      <c r="B619" s="206" t="s">
        <v>3415</v>
      </c>
      <c r="C619" s="207" t="str">
        <f xml:space="preserve"> _xlfn.CONCAT(小韻資料表[[#This Row],[聲母拼音碼]],小韻資料表[[#This Row],[韻母拼音碼]],小韻資料表[[#This Row],[調號]])</f>
        <v>hian5</v>
      </c>
      <c r="D619" s="206" t="s">
        <v>3416</v>
      </c>
      <c r="E619" s="208" t="s">
        <v>798</v>
      </c>
      <c r="F619" s="205">
        <v>18</v>
      </c>
      <c r="G619" s="209" t="s">
        <v>3417</v>
      </c>
      <c r="H619" s="205">
        <f xml:space="preserve"> LEN(小韻資料表[[#This Row],[小韻字集]])</f>
        <v>10</v>
      </c>
      <c r="I619" s="205" cm="1">
        <f t="array" ref="I619" xml:space="preserve"> MATCH(TRUE, ISNUMBER( SEARCH( LEFT(小韻資料表[[#This Row],[切語]],1), 切語上字資料表[切語上字]) ), 0)</f>
        <v>19</v>
      </c>
      <c r="J619" s="210" t="str" cm="1">
        <f t="array" ref="J619" xml:space="preserve"> INDEX(切語上字資料表[聲母], 小韻資料表[[#This Row],[上字表識別號]])</f>
        <v>奉</v>
      </c>
      <c r="K619" s="210" t="str" cm="1">
        <f t="array" ref="K619" xml:space="preserve"> INDEX(切語上字資料表[聲母拼音碼], 小韻資料表[[#This Row],[上字表識別號]])</f>
        <v>h</v>
      </c>
      <c r="L619" s="210" t="str" cm="1">
        <f t="array" ref="L619" xml:space="preserve"> INDEX(切語上字資料表[清濁], 小韻資料表[[#This Row],[上字表識別號]])</f>
        <v>全濁</v>
      </c>
      <c r="M619" s="223" cm="1">
        <f t="array" ref="M619" xml:space="preserve"> INDEX(切語上字資料表[發送收], 小韻資料表[[#This Row],[上字表識別號]])</f>
        <v>0</v>
      </c>
      <c r="N619" s="205" cm="1">
        <f t="array" ref="N619" xml:space="preserve"> MATCH(TRUE, ISNUMBER( SEARCH( RIGHT(小韻資料表[[#This Row],[切語]],1), 切語下字資料表[切語下字]) ), 0)</f>
        <v>189</v>
      </c>
      <c r="O619" s="207" t="str" cm="1">
        <f t="array" ref="O619" xml:space="preserve"> INDEX(切語下字資料表[韻母], 小韻資料表[[#This Row],[下字表識別號]])</f>
        <v>仙開3</v>
      </c>
      <c r="P619" s="207" t="str" cm="1">
        <f t="array" ref="P619" xml:space="preserve"> INDEX(切語下字資料表[韻母拼音碼], 小韻資料表[[#This Row],[下字表識別號]])</f>
        <v>ian</v>
      </c>
      <c r="Q619" s="210" t="str" cm="1">
        <f t="array" ref="Q619" xml:space="preserve"> INDEX(設定表!$C$19:$C$23, INT( LEFT(小韻資料表[[#This Row],[目次編碼]],1) ))</f>
        <v>平</v>
      </c>
      <c r="R619" s="210">
        <f xml:space="preserve">  INDEX(設定表!$C$8:$C$15, MATCH( (RIGHT(小韻資料表[[#This Row],[清濁]]) &amp; 小韻資料表[[#This Row],[調]]), 設定表!$B$8:$B$15, 0))</f>
        <v>5</v>
      </c>
      <c r="S619" s="205" t="s">
        <v>309</v>
      </c>
      <c r="T619" s="205" t="s">
        <v>309</v>
      </c>
      <c r="U619" s="226" t="s">
        <v>309</v>
      </c>
      <c r="V619" s="146" t="s">
        <v>309</v>
      </c>
      <c r="X619" s="135"/>
      <c r="Y619" s="135"/>
      <c r="AA619" s="135"/>
      <c r="AB619" s="134"/>
      <c r="AC619" s="135"/>
      <c r="AD619" s="135"/>
      <c r="AH619" s="135"/>
      <c r="AI619" s="135"/>
    </row>
    <row r="620" spans="1:35" ht="31.5">
      <c r="A620" s="205">
        <v>616</v>
      </c>
      <c r="B620" s="206" t="s">
        <v>3418</v>
      </c>
      <c r="C620" s="207" t="str">
        <f xml:space="preserve"> _xlfn.CONCAT(小韻資料表[[#This Row],[聲母拼音碼]],小韻資料表[[#This Row],[韻母拼音碼]],小韻資料表[[#This Row],[調號]])</f>
        <v>bian5</v>
      </c>
      <c r="D620" s="206" t="s">
        <v>3419</v>
      </c>
      <c r="E620" s="208" t="s">
        <v>798</v>
      </c>
      <c r="F620" s="205">
        <v>19</v>
      </c>
      <c r="G620" s="209" t="s">
        <v>3420</v>
      </c>
      <c r="H620" s="205">
        <f xml:space="preserve"> LEN(小韻資料表[[#This Row],[小韻字集]])</f>
        <v>22</v>
      </c>
      <c r="I620" s="205" cm="1">
        <f t="array" ref="I620" xml:space="preserve"> MATCH(TRUE, ISNUMBER( SEARCH( LEFT(小韻資料表[[#This Row],[切語]],1), 切語上字資料表[切語上字]) ), 0)</f>
        <v>20</v>
      </c>
      <c r="J620" s="210" t="str" cm="1">
        <f t="array" ref="J620" xml:space="preserve"> INDEX(切語上字資料表[聲母], 小韻資料表[[#This Row],[上字表識別號]])</f>
        <v>微</v>
      </c>
      <c r="K620" s="210" t="str" cm="1">
        <f t="array" ref="K620" xml:space="preserve"> INDEX(切語上字資料表[聲母拼音碼], 小韻資料表[[#This Row],[上字表識別號]])</f>
        <v>b</v>
      </c>
      <c r="L620" s="210" t="str" cm="1">
        <f t="array" ref="L620" xml:space="preserve"> INDEX(切語上字資料表[清濁], 小韻資料表[[#This Row],[上字表識別號]])</f>
        <v>次濁</v>
      </c>
      <c r="M620" s="223" t="str" cm="1">
        <f t="array" ref="M620" xml:space="preserve"> INDEX(切語上字資料表[發送收], 小韻資料表[[#This Row],[上字表識別號]])</f>
        <v>收聲</v>
      </c>
      <c r="N620" s="205" cm="1">
        <f t="array" ref="N620" xml:space="preserve"> MATCH(TRUE, ISNUMBER( SEARCH( RIGHT(小韻資料表[[#This Row],[切語]],1), 切語下字資料表[切語下字]) ), 0)</f>
        <v>189</v>
      </c>
      <c r="O620" s="207" t="str" cm="1">
        <f t="array" ref="O620" xml:space="preserve"> INDEX(切語下字資料表[韻母], 小韻資料表[[#This Row],[下字表識別號]])</f>
        <v>仙開3</v>
      </c>
      <c r="P620" s="207" t="str" cm="1">
        <f t="array" ref="P620" xml:space="preserve"> INDEX(切語下字資料表[韻母拼音碼], 小韻資料表[[#This Row],[下字表識別號]])</f>
        <v>ian</v>
      </c>
      <c r="Q620" s="210" t="str" cm="1">
        <f t="array" ref="Q620" xml:space="preserve"> INDEX(設定表!$C$19:$C$23, INT( LEFT(小韻資料表[[#This Row],[目次編碼]],1) ))</f>
        <v>平</v>
      </c>
      <c r="R620" s="210">
        <f xml:space="preserve">  INDEX(設定表!$C$8:$C$15, MATCH( (RIGHT(小韻資料表[[#This Row],[清濁]]) &amp; 小韻資料表[[#This Row],[調]]), 設定表!$B$8:$B$15, 0))</f>
        <v>5</v>
      </c>
      <c r="S620" s="205" t="s">
        <v>309</v>
      </c>
      <c r="T620" s="205" t="s">
        <v>309</v>
      </c>
      <c r="U620" s="226" t="s">
        <v>309</v>
      </c>
      <c r="V620" s="147" t="s">
        <v>309</v>
      </c>
      <c r="X620" s="135"/>
      <c r="Y620" s="135"/>
      <c r="AA620" s="135"/>
      <c r="AB620" s="134"/>
      <c r="AC620" s="135"/>
      <c r="AD620" s="135"/>
      <c r="AH620" s="135"/>
      <c r="AI620" s="135"/>
    </row>
    <row r="621" spans="1:35" ht="31.5">
      <c r="A621" s="205">
        <v>617</v>
      </c>
      <c r="B621" s="206" t="s">
        <v>3421</v>
      </c>
      <c r="C621" s="207" t="str">
        <f xml:space="preserve"> _xlfn.CONCAT(小韻資料表[[#This Row],[聲母拼音碼]],小韻資料表[[#This Row],[韻母拼音碼]],小韻資料表[[#This Row],[調號]])</f>
        <v>cuan5</v>
      </c>
      <c r="D621" s="206" t="s">
        <v>3422</v>
      </c>
      <c r="E621" s="208" t="s">
        <v>798</v>
      </c>
      <c r="F621" s="205">
        <v>20</v>
      </c>
      <c r="G621" s="209" t="s">
        <v>3423</v>
      </c>
      <c r="H621" s="205">
        <f xml:space="preserve"> LEN(小韻資料表[[#This Row],[小韻字集]])</f>
        <v>8</v>
      </c>
      <c r="I621" s="205" cm="1">
        <f t="array" ref="I621" xml:space="preserve"> MATCH(TRUE, ISNUMBER( SEARCH( LEFT(小韻資料表[[#This Row],[切語]],1), 切語上字資料表[切語上字]) ), 0)</f>
        <v>23</v>
      </c>
      <c r="J621" s="210" t="str" cm="1">
        <f t="array" ref="J621" xml:space="preserve"> INDEX(切語上字資料表[聲母], 小韻資料表[[#This Row],[上字表識別號]])</f>
        <v>從</v>
      </c>
      <c r="K621" s="210" t="str" cm="1">
        <f t="array" ref="K621" xml:space="preserve"> INDEX(切語上字資料表[聲母拼音碼], 小韻資料表[[#This Row],[上字表識別號]])</f>
        <v>c</v>
      </c>
      <c r="L621" s="210" t="str" cm="1">
        <f t="array" ref="L621" xml:space="preserve"> INDEX(切語上字資料表[清濁], 小韻資料表[[#This Row],[上字表識別號]])</f>
        <v>全濁</v>
      </c>
      <c r="M621" s="223" cm="1">
        <f t="array" ref="M621" xml:space="preserve"> INDEX(切語上字資料表[發送收], 小韻資料表[[#This Row],[上字表識別號]])</f>
        <v>0</v>
      </c>
      <c r="N621" s="205" cm="1">
        <f t="array" ref="N621" xml:space="preserve"> MATCH(TRUE, ISNUMBER( SEARCH( RIGHT(小韻資料表[[#This Row],[切語]],1), 切語下字資料表[切語下字]) ), 0)</f>
        <v>193</v>
      </c>
      <c r="O621" s="207" t="str" cm="1">
        <f t="array" ref="O621" xml:space="preserve"> INDEX(切語下字資料表[韻母], 小韻資料表[[#This Row],[下字表識別號]])</f>
        <v>仙合3</v>
      </c>
      <c r="P621" s="207" t="str" cm="1">
        <f t="array" ref="P621" xml:space="preserve"> INDEX(切語下字資料表[韻母拼音碼], 小韻資料表[[#This Row],[下字表識別號]])</f>
        <v>uan</v>
      </c>
      <c r="Q621" s="210" t="str" cm="1">
        <f t="array" ref="Q621" xml:space="preserve"> INDEX(設定表!$C$19:$C$23, INT( LEFT(小韻資料表[[#This Row],[目次編碼]],1) ))</f>
        <v>平</v>
      </c>
      <c r="R621" s="210">
        <f xml:space="preserve">  INDEX(設定表!$C$8:$C$15, MATCH( (RIGHT(小韻資料表[[#This Row],[清濁]]) &amp; 小韻資料表[[#This Row],[調]]), 設定表!$B$8:$B$15, 0))</f>
        <v>5</v>
      </c>
      <c r="S621" s="205" t="s">
        <v>309</v>
      </c>
      <c r="T621" s="205" t="s">
        <v>309</v>
      </c>
      <c r="U621" s="226" t="s">
        <v>309</v>
      </c>
      <c r="V621" s="146" t="s">
        <v>309</v>
      </c>
      <c r="X621" s="135"/>
      <c r="Y621" s="135"/>
      <c r="AA621" s="135"/>
      <c r="AB621" s="134"/>
      <c r="AC621" s="135"/>
      <c r="AD621" s="135"/>
      <c r="AH621" s="135"/>
      <c r="AI621" s="135"/>
    </row>
    <row r="622" spans="1:35" ht="31.5">
      <c r="A622" s="205">
        <v>618</v>
      </c>
      <c r="B622" s="206" t="s">
        <v>3424</v>
      </c>
      <c r="C622" s="207" t="str">
        <f xml:space="preserve"> _xlfn.CONCAT(小韻資料表[[#This Row],[聲母拼音碼]],小韻資料表[[#This Row],[韻母拼音碼]],小韻資料表[[#This Row],[調號]])</f>
        <v>suan1</v>
      </c>
      <c r="D622" s="206" t="s">
        <v>3425</v>
      </c>
      <c r="E622" s="208" t="s">
        <v>798</v>
      </c>
      <c r="F622" s="205">
        <v>21</v>
      </c>
      <c r="G622" s="209" t="s">
        <v>3426</v>
      </c>
      <c r="H622" s="205">
        <f xml:space="preserve"> LEN(小韻資料表[[#This Row],[小韻字集]])</f>
        <v>12</v>
      </c>
      <c r="I622" s="205" cm="1">
        <f t="array" ref="I622" xml:space="preserve"> MATCH(TRUE, ISNUMBER( SEARCH( LEFT(小韻資料表[[#This Row],[切語]],1), 切語上字資料表[切語上字]) ), 0)</f>
        <v>24</v>
      </c>
      <c r="J622" s="210" t="str" cm="1">
        <f t="array" ref="J622" xml:space="preserve"> INDEX(切語上字資料表[聲母], 小韻資料表[[#This Row],[上字表識別號]])</f>
        <v>心</v>
      </c>
      <c r="K622" s="210" t="str" cm="1">
        <f t="array" ref="K622" xml:space="preserve"> INDEX(切語上字資料表[聲母拼音碼], 小韻資料表[[#This Row],[上字表識別號]])</f>
        <v>s</v>
      </c>
      <c r="L622" s="210" t="str" cm="1">
        <f t="array" ref="L622" xml:space="preserve"> INDEX(切語上字資料表[清濁], 小韻資料表[[#This Row],[上字表識別號]])</f>
        <v>全清</v>
      </c>
      <c r="M622" s="223" t="str" cm="1">
        <f t="array" ref="M622" xml:space="preserve"> INDEX(切語上字資料表[發送收], 小韻資料表[[#This Row],[上字表識別號]])</f>
        <v>送氣</v>
      </c>
      <c r="N622" s="205" cm="1">
        <f t="array" ref="N622" xml:space="preserve"> MATCH(TRUE, ISNUMBER( SEARCH( RIGHT(小韻資料表[[#This Row],[切語]],1), 切語下字資料表[切語下字]) ), 0)</f>
        <v>193</v>
      </c>
      <c r="O622" s="207" t="str" cm="1">
        <f t="array" ref="O622" xml:space="preserve"> INDEX(切語下字資料表[韻母], 小韻資料表[[#This Row],[下字表識別號]])</f>
        <v>仙合3</v>
      </c>
      <c r="P622" s="207" t="str" cm="1">
        <f t="array" ref="P622" xml:space="preserve"> INDEX(切語下字資料表[韻母拼音碼], 小韻資料表[[#This Row],[下字表識別號]])</f>
        <v>uan</v>
      </c>
      <c r="Q622" s="210" t="str" cm="1">
        <f t="array" ref="Q622" xml:space="preserve"> INDEX(設定表!$C$19:$C$23, INT( LEFT(小韻資料表[[#This Row],[目次編碼]],1) ))</f>
        <v>平</v>
      </c>
      <c r="R622" s="210">
        <f xml:space="preserve">  INDEX(設定表!$C$8:$C$15, MATCH( (RIGHT(小韻資料表[[#This Row],[清濁]]) &amp; 小韻資料表[[#This Row],[調]]), 設定表!$B$8:$B$15, 0))</f>
        <v>1</v>
      </c>
      <c r="S622" s="205" t="s">
        <v>309</v>
      </c>
      <c r="T622" s="205" t="s">
        <v>309</v>
      </c>
      <c r="U622" s="226" t="s">
        <v>309</v>
      </c>
      <c r="V622" s="147" t="s">
        <v>309</v>
      </c>
      <c r="X622" s="135"/>
      <c r="Y622" s="135"/>
      <c r="AA622" s="135"/>
      <c r="AB622" s="134"/>
      <c r="AC622" s="135"/>
      <c r="AD622" s="135"/>
      <c r="AH622" s="135"/>
      <c r="AI622" s="135"/>
    </row>
    <row r="623" spans="1:35" ht="31.5">
      <c r="A623" s="205">
        <v>619</v>
      </c>
      <c r="B623" s="206" t="s">
        <v>3427</v>
      </c>
      <c r="C623" s="207" t="str">
        <f xml:space="preserve"> _xlfn.CONCAT(小韻資料表[[#This Row],[聲母拼音碼]],小韻資料表[[#This Row],[韻母拼音碼]],小韻資料表[[#This Row],[調號]])</f>
        <v>cuan1</v>
      </c>
      <c r="D623" s="206" t="s">
        <v>3428</v>
      </c>
      <c r="E623" s="208" t="s">
        <v>798</v>
      </c>
      <c r="F623" s="205">
        <v>22</v>
      </c>
      <c r="G623" s="209" t="s">
        <v>3429</v>
      </c>
      <c r="H623" s="205">
        <f xml:space="preserve"> LEN(小韻資料表[[#This Row],[小韻字集]])</f>
        <v>4</v>
      </c>
      <c r="I623" s="205" cm="1">
        <f t="array" ref="I623" xml:space="preserve"> MATCH(TRUE, ISNUMBER( SEARCH( LEFT(小韻資料表[[#This Row],[切語]],1), 切語上字資料表[切語上字]) ), 0)</f>
        <v>21</v>
      </c>
      <c r="J623" s="210" t="str" cm="1">
        <f t="array" ref="J623" xml:space="preserve"> INDEX(切語上字資料表[聲母], 小韻資料表[[#This Row],[上字表識別號]])</f>
        <v>精</v>
      </c>
      <c r="K623" s="210" t="str" cm="1">
        <f t="array" ref="K623" xml:space="preserve"> INDEX(切語上字資料表[聲母拼音碼], 小韻資料表[[#This Row],[上字表識別號]])</f>
        <v>c</v>
      </c>
      <c r="L623" s="210" t="str" cm="1">
        <f t="array" ref="L623" xml:space="preserve"> INDEX(切語上字資料表[清濁], 小韻資料表[[#This Row],[上字表識別號]])</f>
        <v>全清</v>
      </c>
      <c r="M623" s="223" t="str" cm="1">
        <f t="array" ref="M623" xml:space="preserve"> INDEX(切語上字資料表[發送收], 小韻資料表[[#This Row],[上字表識別號]])</f>
        <v>發聲</v>
      </c>
      <c r="N623" s="205" cm="1">
        <f t="array" ref="N623" xml:space="preserve"> MATCH(TRUE, ISNUMBER( SEARCH( RIGHT(小韻資料表[[#This Row],[切語]],1), 切語下字資料表[切語下字]) ), 0)</f>
        <v>193</v>
      </c>
      <c r="O623" s="207" t="str" cm="1">
        <f t="array" ref="O623" xml:space="preserve"> INDEX(切語下字資料表[韻母], 小韻資料表[[#This Row],[下字表識別號]])</f>
        <v>仙合3</v>
      </c>
      <c r="P623" s="207" t="str" cm="1">
        <f t="array" ref="P623" xml:space="preserve"> INDEX(切語下字資料表[韻母拼音碼], 小韻資料表[[#This Row],[下字表識別號]])</f>
        <v>uan</v>
      </c>
      <c r="Q623" s="210" t="str" cm="1">
        <f t="array" ref="Q623" xml:space="preserve"> INDEX(設定表!$C$19:$C$23, INT( LEFT(小韻資料表[[#This Row],[目次編碼]],1) ))</f>
        <v>平</v>
      </c>
      <c r="R623" s="210">
        <f xml:space="preserve">  INDEX(設定表!$C$8:$C$15, MATCH( (RIGHT(小韻資料表[[#This Row],[清濁]]) &amp; 小韻資料表[[#This Row],[調]]), 設定表!$B$8:$B$15, 0))</f>
        <v>1</v>
      </c>
      <c r="S623" s="205" t="s">
        <v>309</v>
      </c>
      <c r="T623" s="205" t="s">
        <v>309</v>
      </c>
      <c r="U623" s="226" t="s">
        <v>309</v>
      </c>
      <c r="V623" s="146" t="s">
        <v>309</v>
      </c>
      <c r="X623" s="135"/>
      <c r="Y623" s="135"/>
      <c r="AA623" s="135"/>
      <c r="AB623" s="134"/>
      <c r="AC623" s="135"/>
      <c r="AD623" s="135"/>
      <c r="AH623" s="135"/>
      <c r="AI623" s="135"/>
    </row>
    <row r="624" spans="1:35" ht="31.5">
      <c r="A624" s="205">
        <v>620</v>
      </c>
      <c r="B624" s="206" t="s">
        <v>3430</v>
      </c>
      <c r="C624" s="207" t="str">
        <f xml:space="preserve"> _xlfn.CONCAT(小韻資料表[[#This Row],[聲母拼音碼]],小韻資料表[[#This Row],[韻母拼音碼]],小韻資料表[[#This Row],[調號]])</f>
        <v>huan1</v>
      </c>
      <c r="D624" s="206" t="s">
        <v>3431</v>
      </c>
      <c r="E624" s="208" t="s">
        <v>798</v>
      </c>
      <c r="F624" s="205">
        <v>23</v>
      </c>
      <c r="G624" s="209" t="s">
        <v>3432</v>
      </c>
      <c r="H624" s="205">
        <f xml:space="preserve"> LEN(小韻資料表[[#This Row],[小韻字集]])</f>
        <v>11</v>
      </c>
      <c r="I624" s="205" cm="1">
        <f t="array" ref="I624" xml:space="preserve"> MATCH(TRUE, ISNUMBER( SEARCH( LEFT(小韻資料表[[#This Row],[切語]],1), 切語上字資料表[切語上字]) ), 0)</f>
        <v>36</v>
      </c>
      <c r="J624" s="210" t="str" cm="1">
        <f t="array" ref="J624" xml:space="preserve"> INDEX(切語上字資料表[聲母], 小韻資料表[[#This Row],[上字表識別號]])</f>
        <v>曉</v>
      </c>
      <c r="K624" s="210" t="str" cm="1">
        <f t="array" ref="K624" xml:space="preserve"> INDEX(切語上字資料表[聲母拼音碼], 小韻資料表[[#This Row],[上字表識別號]])</f>
        <v>h</v>
      </c>
      <c r="L624" s="210" t="str" cm="1">
        <f t="array" ref="L624" xml:space="preserve"> INDEX(切語上字資料表[清濁], 小韻資料表[[#This Row],[上字表識別號]])</f>
        <v>次清</v>
      </c>
      <c r="M624" s="223" t="str" cm="1">
        <f t="array" ref="M624" xml:space="preserve"> INDEX(切語上字資料表[發送收], 小韻資料表[[#This Row],[上字表識別號]])</f>
        <v>送氣</v>
      </c>
      <c r="N624" s="205" cm="1">
        <f t="array" ref="N624" xml:space="preserve"> MATCH(TRUE, ISNUMBER( SEARCH( RIGHT(小韻資料表[[#This Row],[切語]],1), 切語下字資料表[切語下字]) ), 0)</f>
        <v>193</v>
      </c>
      <c r="O624" s="207" t="str" cm="1">
        <f t="array" ref="O624" xml:space="preserve"> INDEX(切語下字資料表[韻母], 小韻資料表[[#This Row],[下字表識別號]])</f>
        <v>仙合3</v>
      </c>
      <c r="P624" s="207" t="str" cm="1">
        <f t="array" ref="P624" xml:space="preserve"> INDEX(切語下字資料表[韻母拼音碼], 小韻資料表[[#This Row],[下字表識別號]])</f>
        <v>uan</v>
      </c>
      <c r="Q624" s="210" t="str" cm="1">
        <f t="array" ref="Q624" xml:space="preserve"> INDEX(設定表!$C$19:$C$23, INT( LEFT(小韻資料表[[#This Row],[目次編碼]],1) ))</f>
        <v>平</v>
      </c>
      <c r="R624" s="210">
        <f xml:space="preserve">  INDEX(設定表!$C$8:$C$15, MATCH( (RIGHT(小韻資料表[[#This Row],[清濁]]) &amp; 小韻資料表[[#This Row],[調]]), 設定表!$B$8:$B$15, 0))</f>
        <v>1</v>
      </c>
      <c r="S624" s="205" t="s">
        <v>309</v>
      </c>
      <c r="T624" s="205" t="s">
        <v>309</v>
      </c>
      <c r="U624" s="226" t="s">
        <v>309</v>
      </c>
      <c r="V624" s="147" t="s">
        <v>309</v>
      </c>
      <c r="X624" s="135"/>
      <c r="Y624" s="135"/>
      <c r="AA624" s="135"/>
      <c r="AB624" s="134"/>
      <c r="AC624" s="135"/>
      <c r="AD624" s="135"/>
      <c r="AH624" s="135"/>
      <c r="AI624" s="135"/>
    </row>
    <row r="625" spans="1:35" ht="31.5">
      <c r="A625" s="205">
        <v>621</v>
      </c>
      <c r="B625" s="206" t="s">
        <v>3433</v>
      </c>
      <c r="C625" s="207" t="str">
        <f xml:space="preserve"> _xlfn.CONCAT(小韻資料表[[#This Row],[聲母拼音碼]],小韻資料表[[#This Row],[韻母拼音碼]],小韻資料表[[#This Row],[調號]])</f>
        <v>juan5</v>
      </c>
      <c r="D625" s="206" t="s">
        <v>3434</v>
      </c>
      <c r="E625" s="208" t="s">
        <v>798</v>
      </c>
      <c r="F625" s="205">
        <v>24</v>
      </c>
      <c r="G625" s="209" t="s">
        <v>3435</v>
      </c>
      <c r="H625" s="205">
        <f xml:space="preserve"> LEN(小韻資料表[[#This Row],[小韻字集]])</f>
        <v>7</v>
      </c>
      <c r="I625" s="205" cm="1">
        <f t="array" ref="I625" xml:space="preserve"> MATCH(TRUE, ISNUMBER( SEARCH( LEFT(小韻資料表[[#This Row],[切語]],1), 切語上字資料表[切語上字]) ), 0)</f>
        <v>41</v>
      </c>
      <c r="J625" s="210" t="str" cm="1">
        <f t="array" ref="J625" xml:space="preserve"> INDEX(切語上字資料表[聲母], 小韻資料表[[#This Row],[上字表識別號]])</f>
        <v>日</v>
      </c>
      <c r="K625" s="210" t="str" cm="1">
        <f t="array" ref="K625" xml:space="preserve"> INDEX(切語上字資料表[聲母拼音碼], 小韻資料表[[#This Row],[上字表識別號]])</f>
        <v>j</v>
      </c>
      <c r="L625" s="210" t="str" cm="1">
        <f t="array" ref="L625" xml:space="preserve"> INDEX(切語上字資料表[清濁], 小韻資料表[[#This Row],[上字表識別號]])</f>
        <v>次濁</v>
      </c>
      <c r="M625" s="223" t="str" cm="1">
        <f t="array" ref="M625" xml:space="preserve"> INDEX(切語上字資料表[發送收], 小韻資料表[[#This Row],[上字表識別號]])</f>
        <v>收聲</v>
      </c>
      <c r="N625" s="205" cm="1">
        <f t="array" ref="N625" xml:space="preserve"> MATCH(TRUE, ISNUMBER( SEARCH( RIGHT(小韻資料表[[#This Row],[切語]],1), 切語下字資料表[切語下字]) ), 0)</f>
        <v>193</v>
      </c>
      <c r="O625" s="207" t="str" cm="1">
        <f t="array" ref="O625" xml:space="preserve"> INDEX(切語下字資料表[韻母], 小韻資料表[[#This Row],[下字表識別號]])</f>
        <v>仙合3</v>
      </c>
      <c r="P625" s="207" t="str" cm="1">
        <f t="array" ref="P625" xml:space="preserve"> INDEX(切語下字資料表[韻母拼音碼], 小韻資料表[[#This Row],[下字表識別號]])</f>
        <v>uan</v>
      </c>
      <c r="Q625" s="210" t="str" cm="1">
        <f t="array" ref="Q625" xml:space="preserve"> INDEX(設定表!$C$19:$C$23, INT( LEFT(小韻資料表[[#This Row],[目次編碼]],1) ))</f>
        <v>平</v>
      </c>
      <c r="R625" s="210">
        <f xml:space="preserve">  INDEX(設定表!$C$8:$C$15, MATCH( (RIGHT(小韻資料表[[#This Row],[清濁]]) &amp; 小韻資料表[[#This Row],[調]]), 設定表!$B$8:$B$15, 0))</f>
        <v>5</v>
      </c>
      <c r="S625" s="205" t="s">
        <v>309</v>
      </c>
      <c r="T625" s="205" t="s">
        <v>309</v>
      </c>
      <c r="U625" s="226" t="s">
        <v>309</v>
      </c>
      <c r="V625" s="146" t="s">
        <v>309</v>
      </c>
      <c r="X625" s="135"/>
      <c r="Y625" s="135"/>
      <c r="AA625" s="135"/>
      <c r="AB625" s="134"/>
      <c r="AC625" s="135"/>
      <c r="AD625" s="135"/>
      <c r="AH625" s="135"/>
      <c r="AI625" s="135"/>
    </row>
    <row r="626" spans="1:35" ht="31.5">
      <c r="A626" s="205">
        <v>622</v>
      </c>
      <c r="B626" s="206" t="s">
        <v>3436</v>
      </c>
      <c r="C626" s="207" t="str">
        <f xml:space="preserve"> _xlfn.CONCAT(小韻資料表[[#This Row],[聲母拼音碼]],小韻資料表[[#This Row],[韻母拼音碼]],小韻資料表[[#This Row],[調號]])</f>
        <v>chuan1</v>
      </c>
      <c r="D626" s="206" t="s">
        <v>1452</v>
      </c>
      <c r="E626" s="208" t="s">
        <v>798</v>
      </c>
      <c r="F626" s="205">
        <v>25</v>
      </c>
      <c r="G626" s="209" t="s">
        <v>3437</v>
      </c>
      <c r="H626" s="205">
        <f xml:space="preserve"> LEN(小韻資料表[[#This Row],[小韻字集]])</f>
        <v>3</v>
      </c>
      <c r="I626" s="205" cm="1">
        <f t="array" ref="I626" xml:space="preserve"> MATCH(TRUE, ISNUMBER( SEARCH( LEFT(小韻資料表[[#This Row],[切語]],1), 切語上字資料表[切語上字]) ), 0)</f>
        <v>31</v>
      </c>
      <c r="J626" s="210" t="str" cm="1">
        <f t="array" ref="J626" xml:space="preserve"> INDEX(切語上字資料表[聲母], 小韻資料表[[#This Row],[上字表識別號]])</f>
        <v>穿</v>
      </c>
      <c r="K626" s="210" t="str" cm="1">
        <f t="array" ref="K626" xml:space="preserve"> INDEX(切語上字資料表[聲母拼音碼], 小韻資料表[[#This Row],[上字表識別號]])</f>
        <v>ch</v>
      </c>
      <c r="L626" s="210" t="str" cm="1">
        <f t="array" ref="L626" xml:space="preserve"> INDEX(切語上字資料表[清濁], 小韻資料表[[#This Row],[上字表識別號]])</f>
        <v>次清</v>
      </c>
      <c r="M626" s="223" t="str" cm="1">
        <f t="array" ref="M626" xml:space="preserve"> INDEX(切語上字資料表[發送收], 小韻資料表[[#This Row],[上字表識別號]])</f>
        <v>送氣</v>
      </c>
      <c r="N626" s="205" cm="1">
        <f t="array" ref="N626" xml:space="preserve"> MATCH(TRUE, ISNUMBER( SEARCH( RIGHT(小韻資料表[[#This Row],[切語]],1), 切語下字資料表[切語下字]) ), 0)</f>
        <v>193</v>
      </c>
      <c r="O626" s="207" t="str" cm="1">
        <f t="array" ref="O626" xml:space="preserve"> INDEX(切語下字資料表[韻母], 小韻資料表[[#This Row],[下字表識別號]])</f>
        <v>仙合3</v>
      </c>
      <c r="P626" s="207" t="str" cm="1">
        <f t="array" ref="P626" xml:space="preserve"> INDEX(切語下字資料表[韻母拼音碼], 小韻資料表[[#This Row],[下字表識別號]])</f>
        <v>uan</v>
      </c>
      <c r="Q626" s="210" t="str" cm="1">
        <f t="array" ref="Q626" xml:space="preserve"> INDEX(設定表!$C$19:$C$23, INT( LEFT(小韻資料表[[#This Row],[目次編碼]],1) ))</f>
        <v>平</v>
      </c>
      <c r="R626" s="210">
        <f xml:space="preserve">  INDEX(設定表!$C$8:$C$15, MATCH( (RIGHT(小韻資料表[[#This Row],[清濁]]) &amp; 小韻資料表[[#This Row],[調]]), 設定表!$B$8:$B$15, 0))</f>
        <v>1</v>
      </c>
      <c r="S626" s="205" t="s">
        <v>309</v>
      </c>
      <c r="T626" s="205" t="s">
        <v>309</v>
      </c>
      <c r="U626" s="226" t="s">
        <v>309</v>
      </c>
      <c r="V626" s="147" t="s">
        <v>309</v>
      </c>
      <c r="X626" s="135"/>
      <c r="Y626" s="135"/>
      <c r="AA626" s="135"/>
      <c r="AB626" s="134"/>
      <c r="AC626" s="135"/>
      <c r="AD626" s="135"/>
      <c r="AH626" s="135"/>
      <c r="AI626" s="135"/>
    </row>
    <row r="627" spans="1:35" ht="31.5">
      <c r="A627" s="205">
        <v>623</v>
      </c>
      <c r="B627" s="206" t="s">
        <v>3438</v>
      </c>
      <c r="C627" s="207" t="str">
        <f xml:space="preserve"> _xlfn.CONCAT(小韻資料表[[#This Row],[聲母拼音碼]],小韻資料表[[#This Row],[韻母拼音碼]],小韻資料表[[#This Row],[調號]])</f>
        <v>Øuan5</v>
      </c>
      <c r="D627" s="206" t="s">
        <v>3439</v>
      </c>
      <c r="E627" s="208" t="s">
        <v>798</v>
      </c>
      <c r="F627" s="205">
        <v>26</v>
      </c>
      <c r="G627" s="209" t="s">
        <v>3440</v>
      </c>
      <c r="H627" s="205">
        <f xml:space="preserve"> LEN(小韻資料表[[#This Row],[小韻字集]])</f>
        <v>14</v>
      </c>
      <c r="I627" s="205" cm="1">
        <f t="array" ref="I627" xml:space="preserve"> MATCH(TRUE, ISNUMBER( SEARCH( LEFT(小韻資料表[[#This Row],[切語]],1), 切語上字資料表[切語上字]) ), 0)</f>
        <v>39</v>
      </c>
      <c r="J627" s="210" t="str" cm="1">
        <f t="array" ref="J627" xml:space="preserve"> INDEX(切語上字資料表[聲母], 小韻資料表[[#This Row],[上字表識別號]])</f>
        <v>喻</v>
      </c>
      <c r="K627" s="210" t="str" cm="1">
        <f t="array" ref="K627" xml:space="preserve"> INDEX(切語上字資料表[聲母拼音碼], 小韻資料表[[#This Row],[上字表識別號]])</f>
        <v>Ø</v>
      </c>
      <c r="L627" s="210" t="str" cm="1">
        <f t="array" ref="L627" xml:space="preserve"> INDEX(切語上字資料表[清濁], 小韻資料表[[#This Row],[上字表識別號]])</f>
        <v>次濁</v>
      </c>
      <c r="M627" s="223" t="str" cm="1">
        <f t="array" ref="M627" xml:space="preserve"> INDEX(切語上字資料表[發送收], 小韻資料表[[#This Row],[上字表識別號]])</f>
        <v>發聲</v>
      </c>
      <c r="N627" s="205" cm="1">
        <f t="array" ref="N627" xml:space="preserve"> MATCH(TRUE, ISNUMBER( SEARCH( RIGHT(小韻資料表[[#This Row],[切語]],1), 切語下字資料表[切語下字]) ), 0)</f>
        <v>193</v>
      </c>
      <c r="O627" s="207" t="str" cm="1">
        <f t="array" ref="O627" xml:space="preserve"> INDEX(切語下字資料表[韻母], 小韻資料表[[#This Row],[下字表識別號]])</f>
        <v>仙合3</v>
      </c>
      <c r="P627" s="207" t="str" cm="1">
        <f t="array" ref="P627" xml:space="preserve"> INDEX(切語下字資料表[韻母拼音碼], 小韻資料表[[#This Row],[下字表識別號]])</f>
        <v>uan</v>
      </c>
      <c r="Q627" s="210" t="str" cm="1">
        <f t="array" ref="Q627" xml:space="preserve"> INDEX(設定表!$C$19:$C$23, INT( LEFT(小韻資料表[[#This Row],[目次編碼]],1) ))</f>
        <v>平</v>
      </c>
      <c r="R627" s="210">
        <f xml:space="preserve">  INDEX(設定表!$C$8:$C$15, MATCH( (RIGHT(小韻資料表[[#This Row],[清濁]]) &amp; 小韻資料表[[#This Row],[調]]), 設定表!$B$8:$B$15, 0))</f>
        <v>5</v>
      </c>
      <c r="S627" s="205" t="s">
        <v>309</v>
      </c>
      <c r="T627" s="205" t="s">
        <v>309</v>
      </c>
      <c r="U627" s="226" t="s">
        <v>309</v>
      </c>
      <c r="V627" s="146" t="s">
        <v>309</v>
      </c>
      <c r="X627" s="135"/>
      <c r="Y627" s="135"/>
      <c r="AA627" s="135"/>
      <c r="AB627" s="134"/>
      <c r="AC627" s="135"/>
      <c r="AD627" s="135"/>
      <c r="AH627" s="135"/>
      <c r="AI627" s="135"/>
    </row>
    <row r="628" spans="1:35" ht="31.5">
      <c r="A628" s="205">
        <v>624</v>
      </c>
      <c r="B628" s="206" t="s">
        <v>3441</v>
      </c>
      <c r="C628" s="207" t="str">
        <f xml:space="preserve"> _xlfn.CONCAT(小韻資料表[[#This Row],[聲母拼音碼]],小韻資料表[[#This Row],[韻母拼音碼]],小韻資料表[[#This Row],[調號]])</f>
        <v>suan5</v>
      </c>
      <c r="D628" s="206" t="s">
        <v>3442</v>
      </c>
      <c r="E628" s="208" t="s">
        <v>798</v>
      </c>
      <c r="F628" s="205">
        <v>27</v>
      </c>
      <c r="G628" s="209" t="s">
        <v>3443</v>
      </c>
      <c r="H628" s="205">
        <f xml:space="preserve"> LEN(小韻資料表[[#This Row],[小韻字集]])</f>
        <v>20</v>
      </c>
      <c r="I628" s="205" cm="1">
        <f t="array" ref="I628" xml:space="preserve"> MATCH(TRUE, ISNUMBER( SEARCH( LEFT(小韻資料表[[#This Row],[切語]],1), 切語上字資料表[切語上字]) ), 0)</f>
        <v>25</v>
      </c>
      <c r="J628" s="210" t="str" cm="1">
        <f t="array" ref="J628" xml:space="preserve"> INDEX(切語上字資料表[聲母], 小韻資料表[[#This Row],[上字表識別號]])</f>
        <v>邪</v>
      </c>
      <c r="K628" s="210" t="str" cm="1">
        <f t="array" ref="K628" xml:space="preserve"> INDEX(切語上字資料表[聲母拼音碼], 小韻資料表[[#This Row],[上字表識別號]])</f>
        <v>s</v>
      </c>
      <c r="L628" s="210" t="str" cm="1">
        <f t="array" ref="L628" xml:space="preserve"> INDEX(切語上字資料表[清濁], 小韻資料表[[#This Row],[上字表識別號]])</f>
        <v>全濁</v>
      </c>
      <c r="M628" s="223" t="str" cm="1">
        <f t="array" ref="M628" xml:space="preserve"> INDEX(切語上字資料表[發送收], 小韻資料表[[#This Row],[上字表識別號]])</f>
        <v>送氣</v>
      </c>
      <c r="N628" s="205" cm="1">
        <f t="array" ref="N628" xml:space="preserve"> MATCH(TRUE, ISNUMBER( SEARCH( RIGHT(小韻資料表[[#This Row],[切語]],1), 切語下字資料表[切語下字]) ), 0)</f>
        <v>193</v>
      </c>
      <c r="O628" s="207" t="str" cm="1">
        <f t="array" ref="O628" xml:space="preserve"> INDEX(切語下字資料表[韻母], 小韻資料表[[#This Row],[下字表識別號]])</f>
        <v>仙合3</v>
      </c>
      <c r="P628" s="207" t="str" cm="1">
        <f t="array" ref="P628" xml:space="preserve"> INDEX(切語下字資料表[韻母拼音碼], 小韻資料表[[#This Row],[下字表識別號]])</f>
        <v>uan</v>
      </c>
      <c r="Q628" s="210" t="str" cm="1">
        <f t="array" ref="Q628" xml:space="preserve"> INDEX(設定表!$C$19:$C$23, INT( LEFT(小韻資料表[[#This Row],[目次編碼]],1) ))</f>
        <v>平</v>
      </c>
      <c r="R628" s="210">
        <f xml:space="preserve">  INDEX(設定表!$C$8:$C$15, MATCH( (RIGHT(小韻資料表[[#This Row],[清濁]]) &amp; 小韻資料表[[#This Row],[調]]), 設定表!$B$8:$B$15, 0))</f>
        <v>5</v>
      </c>
      <c r="S628" s="205" t="s">
        <v>309</v>
      </c>
      <c r="T628" s="205" t="s">
        <v>309</v>
      </c>
      <c r="U628" s="226" t="s">
        <v>309</v>
      </c>
      <c r="V628" s="147" t="s">
        <v>309</v>
      </c>
      <c r="X628" s="135"/>
      <c r="Y628" s="135"/>
      <c r="AA628" s="135"/>
      <c r="AB628" s="134"/>
      <c r="AC628" s="135"/>
      <c r="AD628" s="135"/>
      <c r="AH628" s="135"/>
      <c r="AI628" s="135"/>
    </row>
    <row r="629" spans="1:35" ht="31.5">
      <c r="A629" s="205">
        <v>625</v>
      </c>
      <c r="B629" s="206" t="s">
        <v>3444</v>
      </c>
      <c r="C629" s="207" t="str">
        <f xml:space="preserve"> _xlfn.CONCAT(小韻資料表[[#This Row],[聲母拼音碼]],小韻資料表[[#This Row],[韻母拼音碼]],小韻資料表[[#This Row],[調號]])</f>
        <v>Øuan1</v>
      </c>
      <c r="D629" s="206" t="s">
        <v>3445</v>
      </c>
      <c r="E629" s="208" t="s">
        <v>798</v>
      </c>
      <c r="F629" s="205">
        <v>28</v>
      </c>
      <c r="G629" s="209" t="s">
        <v>3446</v>
      </c>
      <c r="H629" s="205">
        <f xml:space="preserve"> LEN(小韻資料表[[#This Row],[小韻字集]])</f>
        <v>9</v>
      </c>
      <c r="I629" s="205" cm="1">
        <f t="array" ref="I629" xml:space="preserve"> MATCH(TRUE, ISNUMBER( SEARCH( LEFT(小韻資料表[[#This Row],[切語]],1), 切語上字資料表[切語上字]) ), 0)</f>
        <v>35</v>
      </c>
      <c r="J629" s="210" t="str" cm="1">
        <f t="array" ref="J629" xml:space="preserve"> INDEX(切語上字資料表[聲母], 小韻資料表[[#This Row],[上字表識別號]])</f>
        <v>影</v>
      </c>
      <c r="K629" s="210" t="str" cm="1">
        <f t="array" ref="K629" xml:space="preserve"> INDEX(切語上字資料表[聲母拼音碼], 小韻資料表[[#This Row],[上字表識別號]])</f>
        <v>Ø</v>
      </c>
      <c r="L629" s="210" t="str" cm="1">
        <f t="array" ref="L629" xml:space="preserve"> INDEX(切語上字資料表[清濁], 小韻資料表[[#This Row],[上字表識別號]])</f>
        <v>全清</v>
      </c>
      <c r="M629" s="223" t="str" cm="1">
        <f t="array" ref="M629" xml:space="preserve"> INDEX(切語上字資料表[發送收], 小韻資料表[[#This Row],[上字表識別號]])</f>
        <v>發聲</v>
      </c>
      <c r="N629" s="205" cm="1">
        <f t="array" ref="N629" xml:space="preserve"> MATCH(TRUE, ISNUMBER( SEARCH( RIGHT(小韻資料表[[#This Row],[切語]],1), 切語下字資料表[切語下字]) ), 0)</f>
        <v>193</v>
      </c>
      <c r="O629" s="207" t="str" cm="1">
        <f t="array" ref="O629" xml:space="preserve"> INDEX(切語下字資料表[韻母], 小韻資料表[[#This Row],[下字表識別號]])</f>
        <v>仙合3</v>
      </c>
      <c r="P629" s="207" t="str" cm="1">
        <f t="array" ref="P629" xml:space="preserve"> INDEX(切語下字資料表[韻母拼音碼], 小韻資料表[[#This Row],[下字表識別號]])</f>
        <v>uan</v>
      </c>
      <c r="Q629" s="210" t="str" cm="1">
        <f t="array" ref="Q629" xml:space="preserve"> INDEX(設定表!$C$19:$C$23, INT( LEFT(小韻資料表[[#This Row],[目次編碼]],1) ))</f>
        <v>平</v>
      </c>
      <c r="R629" s="210">
        <f xml:space="preserve">  INDEX(設定表!$C$8:$C$15, MATCH( (RIGHT(小韻資料表[[#This Row],[清濁]]) &amp; 小韻資料表[[#This Row],[調]]), 設定表!$B$8:$B$15, 0))</f>
        <v>1</v>
      </c>
      <c r="S629" s="205" t="s">
        <v>309</v>
      </c>
      <c r="T629" s="205" t="s">
        <v>309</v>
      </c>
      <c r="U629" s="226" t="s">
        <v>309</v>
      </c>
      <c r="V629" s="146" t="s">
        <v>309</v>
      </c>
      <c r="X629" s="135"/>
      <c r="Y629" s="135"/>
      <c r="AA629" s="135"/>
      <c r="AB629" s="134"/>
      <c r="AC629" s="135"/>
      <c r="AD629" s="135"/>
      <c r="AH629" s="135"/>
      <c r="AI629" s="135"/>
    </row>
    <row r="630" spans="1:35" ht="31.5">
      <c r="A630" s="205">
        <v>626</v>
      </c>
      <c r="B630" s="206" t="s">
        <v>3447</v>
      </c>
      <c r="C630" s="207" t="str">
        <f xml:space="preserve"> _xlfn.CONCAT(小韻資料表[[#This Row],[聲母拼音碼]],小韻資料表[[#This Row],[韻母拼音碼]],小韻資料表[[#This Row],[調號]])</f>
        <v>suan5</v>
      </c>
      <c r="D630" s="206" t="s">
        <v>3448</v>
      </c>
      <c r="E630" s="208" t="s">
        <v>798</v>
      </c>
      <c r="F630" s="205">
        <v>29</v>
      </c>
      <c r="G630" s="209" t="s">
        <v>3449</v>
      </c>
      <c r="H630" s="205">
        <f xml:space="preserve"> LEN(小韻資料表[[#This Row],[小韻字集]])</f>
        <v>2</v>
      </c>
      <c r="I630" s="205" cm="1">
        <f t="array" ref="I630" xml:space="preserve"> MATCH(TRUE, ISNUMBER( SEARCH( LEFT(小韻資料表[[#This Row],[切語]],1), 切語上字資料表[切語上字]) ), 0)</f>
        <v>32</v>
      </c>
      <c r="J630" s="210" t="str" cm="1">
        <f t="array" ref="J630" xml:space="preserve"> INDEX(切語上字資料表[聲母], 小韻資料表[[#This Row],[上字表識別號]])</f>
        <v>神</v>
      </c>
      <c r="K630" s="210" t="str" cm="1">
        <f t="array" ref="K630" xml:space="preserve"> INDEX(切語上字資料表[聲母拼音碼], 小韻資料表[[#This Row],[上字表識別號]])</f>
        <v>s</v>
      </c>
      <c r="L630" s="210" t="str" cm="1">
        <f t="array" ref="L630" xml:space="preserve"> INDEX(切語上字資料表[清濁], 小韻資料表[[#This Row],[上字表識別號]])</f>
        <v>全濁</v>
      </c>
      <c r="M630" s="223" t="str" cm="1">
        <f t="array" ref="M630" xml:space="preserve"> INDEX(切語上字資料表[發送收], 小韻資料表[[#This Row],[上字表識別號]])</f>
        <v>發聲</v>
      </c>
      <c r="N630" s="205" cm="1">
        <f t="array" ref="N630" xml:space="preserve"> MATCH(TRUE, ISNUMBER( SEARCH( RIGHT(小韻資料表[[#This Row],[切語]],1), 切語下字資料表[切語下字]) ), 0)</f>
        <v>193</v>
      </c>
      <c r="O630" s="207" t="str" cm="1">
        <f t="array" ref="O630" xml:space="preserve"> INDEX(切語下字資料表[韻母], 小韻資料表[[#This Row],[下字表識別號]])</f>
        <v>仙合3</v>
      </c>
      <c r="P630" s="207" t="str" cm="1">
        <f t="array" ref="P630" xml:space="preserve"> INDEX(切語下字資料表[韻母拼音碼], 小韻資料表[[#This Row],[下字表識別號]])</f>
        <v>uan</v>
      </c>
      <c r="Q630" s="210" t="str" cm="1">
        <f t="array" ref="Q630" xml:space="preserve"> INDEX(設定表!$C$19:$C$23, INT( LEFT(小韻資料表[[#This Row],[目次編碼]],1) ))</f>
        <v>平</v>
      </c>
      <c r="R630" s="210">
        <f xml:space="preserve">  INDEX(設定表!$C$8:$C$15, MATCH( (RIGHT(小韻資料表[[#This Row],[清濁]]) &amp; 小韻資料表[[#This Row],[調]]), 設定表!$B$8:$B$15, 0))</f>
        <v>5</v>
      </c>
      <c r="S630" s="205" t="s">
        <v>309</v>
      </c>
      <c r="T630" s="205" t="s">
        <v>309</v>
      </c>
      <c r="U630" s="226" t="s">
        <v>309</v>
      </c>
      <c r="V630" s="147" t="s">
        <v>309</v>
      </c>
      <c r="X630" s="135"/>
      <c r="Y630" s="135"/>
      <c r="AA630" s="135"/>
      <c r="AB630" s="134"/>
      <c r="AC630" s="135"/>
      <c r="AD630" s="135"/>
      <c r="AH630" s="135"/>
      <c r="AI630" s="135"/>
    </row>
    <row r="631" spans="1:35" ht="31.5">
      <c r="A631" s="205">
        <v>627</v>
      </c>
      <c r="B631" s="206" t="s">
        <v>3450</v>
      </c>
      <c r="C631" s="207" t="str">
        <f xml:space="preserve"> _xlfn.CONCAT(小韻資料表[[#This Row],[聲母拼音碼]],小韻資料表[[#This Row],[韻母拼音碼]],小韻資料表[[#This Row],[調號]])</f>
        <v>pian1</v>
      </c>
      <c r="D631" s="206" t="s">
        <v>3451</v>
      </c>
      <c r="E631" s="208" t="s">
        <v>798</v>
      </c>
      <c r="F631" s="205">
        <v>30</v>
      </c>
      <c r="G631" s="209" t="s">
        <v>3452</v>
      </c>
      <c r="H631" s="205">
        <f xml:space="preserve"> LEN(小韻資料表[[#This Row],[小韻字集]])</f>
        <v>6</v>
      </c>
      <c r="I631" s="205" cm="1">
        <f t="array" ref="I631" xml:space="preserve"> MATCH(TRUE, ISNUMBER( SEARCH( LEFT(小韻資料表[[#This Row],[切語]],1), 切語上字資料表[切語上字]) ), 0)</f>
        <v>13</v>
      </c>
      <c r="J631" s="210" t="str" cm="1">
        <f t="array" ref="J631" xml:space="preserve"> INDEX(切語上字資料表[聲母], 小韻資料表[[#This Row],[上字表識別號]])</f>
        <v>幫</v>
      </c>
      <c r="K631" s="210" t="str" cm="1">
        <f t="array" ref="K631" xml:space="preserve"> INDEX(切語上字資料表[聲母拼音碼], 小韻資料表[[#This Row],[上字表識別號]])</f>
        <v>p</v>
      </c>
      <c r="L631" s="210" t="str" cm="1">
        <f t="array" ref="L631" xml:space="preserve"> INDEX(切語上字資料表[清濁], 小韻資料表[[#This Row],[上字表識別號]])</f>
        <v>全清</v>
      </c>
      <c r="M631" s="223" t="str" cm="1">
        <f t="array" ref="M631" xml:space="preserve"> INDEX(切語上字資料表[發送收], 小韻資料表[[#This Row],[上字表識別號]])</f>
        <v>發聲</v>
      </c>
      <c r="N631" s="205" cm="1">
        <f t="array" ref="N631" xml:space="preserve"> MATCH(TRUE, ISNUMBER( SEARCH( RIGHT(小韻資料表[[#This Row],[切語]],1), 切語下字資料表[切語下字]) ), 0)</f>
        <v>189</v>
      </c>
      <c r="O631" s="207" t="str" cm="1">
        <f t="array" ref="O631" xml:space="preserve"> INDEX(切語下字資料表[韻母], 小韻資料表[[#This Row],[下字表識別號]])</f>
        <v>仙開3</v>
      </c>
      <c r="P631" s="207" t="str" cm="1">
        <f t="array" ref="P631" xml:space="preserve"> INDEX(切語下字資料表[韻母拼音碼], 小韻資料表[[#This Row],[下字表識別號]])</f>
        <v>ian</v>
      </c>
      <c r="Q631" s="210" t="str" cm="1">
        <f t="array" ref="Q631" xml:space="preserve"> INDEX(設定表!$C$19:$C$23, INT( LEFT(小韻資料表[[#This Row],[目次編碼]],1) ))</f>
        <v>平</v>
      </c>
      <c r="R631" s="210">
        <f xml:space="preserve">  INDEX(設定表!$C$8:$C$15, MATCH( (RIGHT(小韻資料表[[#This Row],[清濁]]) &amp; 小韻資料表[[#This Row],[調]]), 設定表!$B$8:$B$15, 0))</f>
        <v>1</v>
      </c>
      <c r="S631" s="205" t="s">
        <v>309</v>
      </c>
      <c r="T631" s="205" t="s">
        <v>309</v>
      </c>
      <c r="U631" s="226" t="s">
        <v>309</v>
      </c>
      <c r="V631" s="146" t="s">
        <v>309</v>
      </c>
      <c r="X631" s="135"/>
      <c r="Y631" s="135"/>
      <c r="AA631" s="135"/>
      <c r="AB631" s="134"/>
      <c r="AC631" s="135"/>
      <c r="AD631" s="135"/>
      <c r="AH631" s="135"/>
      <c r="AI631" s="135"/>
    </row>
    <row r="632" spans="1:35" ht="31.5">
      <c r="A632" s="205">
        <v>628</v>
      </c>
      <c r="B632" s="206" t="s">
        <v>3453</v>
      </c>
      <c r="C632" s="207" t="str">
        <f xml:space="preserve"> _xlfn.CONCAT(小韻資料表[[#This Row],[聲母拼音碼]],小韻資料表[[#This Row],[韻母拼音碼]],小韻資料表[[#This Row],[調號]])</f>
        <v>sian5</v>
      </c>
      <c r="D632" s="206" t="s">
        <v>3454</v>
      </c>
      <c r="E632" s="208" t="s">
        <v>798</v>
      </c>
      <c r="F632" s="205">
        <v>31</v>
      </c>
      <c r="G632" s="209" t="s">
        <v>3455</v>
      </c>
      <c r="H632" s="205">
        <f xml:space="preserve"> LEN(小韻資料表[[#This Row],[小韻字集]])</f>
        <v>2</v>
      </c>
      <c r="I632" s="205" cm="1">
        <f t="array" ref="I632" xml:space="preserve"> MATCH(TRUE, ISNUMBER( SEARCH( LEFT(小韻資料表[[#This Row],[切語]],1), 切語上字資料表[切語上字]) ), 0)</f>
        <v>25</v>
      </c>
      <c r="J632" s="210" t="str" cm="1">
        <f t="array" ref="J632" xml:space="preserve"> INDEX(切語上字資料表[聲母], 小韻資料表[[#This Row],[上字表識別號]])</f>
        <v>邪</v>
      </c>
      <c r="K632" s="210" t="str" cm="1">
        <f t="array" ref="K632" xml:space="preserve"> INDEX(切語上字資料表[聲母拼音碼], 小韻資料表[[#This Row],[上字表識別號]])</f>
        <v>s</v>
      </c>
      <c r="L632" s="210" t="str" cm="1">
        <f t="array" ref="L632" xml:space="preserve"> INDEX(切語上字資料表[清濁], 小韻資料表[[#This Row],[上字表識別號]])</f>
        <v>全濁</v>
      </c>
      <c r="M632" s="223" t="str" cm="1">
        <f t="array" ref="M632" xml:space="preserve"> INDEX(切語上字資料表[發送收], 小韻資料表[[#This Row],[上字表識別號]])</f>
        <v>送氣</v>
      </c>
      <c r="N632" s="205" cm="1">
        <f t="array" ref="N632" xml:space="preserve"> MATCH(TRUE, ISNUMBER( SEARCH( RIGHT(小韻資料表[[#This Row],[切語]],1), 切語下字資料表[切語下字]) ), 0)</f>
        <v>189</v>
      </c>
      <c r="O632" s="207" t="str" cm="1">
        <f t="array" ref="O632" xml:space="preserve"> INDEX(切語下字資料表[韻母], 小韻資料表[[#This Row],[下字表識別號]])</f>
        <v>仙開3</v>
      </c>
      <c r="P632" s="207" t="str" cm="1">
        <f t="array" ref="P632" xml:space="preserve"> INDEX(切語下字資料表[韻母拼音碼], 小韻資料表[[#This Row],[下字表識別號]])</f>
        <v>ian</v>
      </c>
      <c r="Q632" s="210" t="str" cm="1">
        <f t="array" ref="Q632" xml:space="preserve"> INDEX(設定表!$C$19:$C$23, INT( LEFT(小韻資料表[[#This Row],[目次編碼]],1) ))</f>
        <v>平</v>
      </c>
      <c r="R632" s="210">
        <f xml:space="preserve">  INDEX(設定表!$C$8:$C$15, MATCH( (RIGHT(小韻資料表[[#This Row],[清濁]]) &amp; 小韻資料表[[#This Row],[調]]), 設定表!$B$8:$B$15, 0))</f>
        <v>5</v>
      </c>
      <c r="S632" s="205" t="s">
        <v>309</v>
      </c>
      <c r="T632" s="205" t="s">
        <v>309</v>
      </c>
      <c r="U632" s="226" t="s">
        <v>309</v>
      </c>
      <c r="V632" s="147" t="s">
        <v>309</v>
      </c>
      <c r="X632" s="135"/>
      <c r="Y632" s="135"/>
      <c r="AA632" s="135"/>
      <c r="AB632" s="134"/>
      <c r="AC632" s="135"/>
      <c r="AD632" s="135"/>
      <c r="AH632" s="135"/>
      <c r="AI632" s="135"/>
    </row>
    <row r="633" spans="1:35" ht="63">
      <c r="A633" s="205">
        <v>629</v>
      </c>
      <c r="B633" s="206" t="s">
        <v>3456</v>
      </c>
      <c r="C633" s="207" t="str">
        <f xml:space="preserve"> _xlfn.CONCAT(小韻資料表[[#This Row],[聲母拼音碼]],小韻資料表[[#This Row],[韻母拼音碼]],小韻資料表[[#This Row],[調號]])</f>
        <v>chuan1</v>
      </c>
      <c r="D633" s="206" t="s">
        <v>3457</v>
      </c>
      <c r="E633" s="208" t="s">
        <v>798</v>
      </c>
      <c r="F633" s="205">
        <v>32</v>
      </c>
      <c r="G633" s="209" t="s">
        <v>3458</v>
      </c>
      <c r="H633" s="205">
        <f xml:space="preserve"> LEN(小韻資料表[[#This Row],[小韻字集]])</f>
        <v>21</v>
      </c>
      <c r="I633" s="205" cm="1">
        <f t="array" ref="I633" xml:space="preserve"> MATCH(TRUE, ISNUMBER( SEARCH( LEFT(小韻資料表[[#This Row],[切語]],1), 切語上字資料表[切語上字]) ), 0)</f>
        <v>22</v>
      </c>
      <c r="J633" s="210" t="str" cm="1">
        <f t="array" ref="J633" xml:space="preserve"> INDEX(切語上字資料表[聲母], 小韻資料表[[#This Row],[上字表識別號]])</f>
        <v>清</v>
      </c>
      <c r="K633" s="210" t="str" cm="1">
        <f t="array" ref="K633" xml:space="preserve"> INDEX(切語上字資料表[聲母拼音碼], 小韻資料表[[#This Row],[上字表識別號]])</f>
        <v>ch</v>
      </c>
      <c r="L633" s="210" t="str" cm="1">
        <f t="array" ref="L633" xml:space="preserve"> INDEX(切語上字資料表[清濁], 小韻資料表[[#This Row],[上字表識別號]])</f>
        <v>次清</v>
      </c>
      <c r="M633" s="223" t="str" cm="1">
        <f t="array" ref="M633" xml:space="preserve"> INDEX(切語上字資料表[發送收], 小韻資料表[[#This Row],[上字表識別號]])</f>
        <v>送氣</v>
      </c>
      <c r="N633" s="205" cm="1">
        <f t="array" ref="N633" xml:space="preserve"> MATCH(TRUE, ISNUMBER( SEARCH( RIGHT(小韻資料表[[#This Row],[切語]],1), 切語下字資料表[切語下字]) ), 0)</f>
        <v>193</v>
      </c>
      <c r="O633" s="207" t="str" cm="1">
        <f t="array" ref="O633" xml:space="preserve"> INDEX(切語下字資料表[韻母], 小韻資料表[[#This Row],[下字表識別號]])</f>
        <v>仙合3</v>
      </c>
      <c r="P633" s="207" t="str" cm="1">
        <f t="array" ref="P633" xml:space="preserve"> INDEX(切語下字資料表[韻母拼音碼], 小韻資料表[[#This Row],[下字表識別號]])</f>
        <v>uan</v>
      </c>
      <c r="Q633" s="210" t="str" cm="1">
        <f t="array" ref="Q633" xml:space="preserve"> INDEX(設定表!$C$19:$C$23, INT( LEFT(小韻資料表[[#This Row],[目次編碼]],1) ))</f>
        <v>平</v>
      </c>
      <c r="R633" s="210">
        <f xml:space="preserve">  INDEX(設定表!$C$8:$C$15, MATCH( (RIGHT(小韻資料表[[#This Row],[清濁]]) &amp; 小韻資料表[[#This Row],[調]]), 設定表!$B$8:$B$15, 0))</f>
        <v>1</v>
      </c>
      <c r="S633" s="205" t="s">
        <v>309</v>
      </c>
      <c r="T633" s="205" t="s">
        <v>3459</v>
      </c>
      <c r="U633" s="226" t="s">
        <v>3460</v>
      </c>
      <c r="V633" s="146" t="s">
        <v>309</v>
      </c>
      <c r="X633" s="135"/>
      <c r="Y633" s="135"/>
      <c r="AA633" s="135"/>
      <c r="AB633" s="134"/>
      <c r="AC633" s="135"/>
      <c r="AD633" s="135"/>
      <c r="AH633" s="135"/>
      <c r="AI633" s="135"/>
    </row>
    <row r="634" spans="1:35" ht="31.5">
      <c r="A634" s="205">
        <v>630</v>
      </c>
      <c r="B634" s="206" t="s">
        <v>3461</v>
      </c>
      <c r="C634" s="207" t="str">
        <f xml:space="preserve"> _xlfn.CONCAT(小韻資料表[[#This Row],[聲母拼音碼]],小韻資料表[[#This Row],[韻母拼音碼]],小韻資料表[[#This Row],[調號]])</f>
        <v>cuan1</v>
      </c>
      <c r="D634" s="206" t="s">
        <v>3462</v>
      </c>
      <c r="E634" s="208" t="s">
        <v>798</v>
      </c>
      <c r="F634" s="205">
        <v>33</v>
      </c>
      <c r="G634" s="209" t="s">
        <v>3463</v>
      </c>
      <c r="H634" s="205">
        <f xml:space="preserve"> LEN(小韻資料表[[#This Row],[小韻字集]])</f>
        <v>13</v>
      </c>
      <c r="I634" s="205" cm="1">
        <f t="array" ref="I634" xml:space="preserve"> MATCH(TRUE, ISNUMBER( SEARCH( LEFT(小韻資料表[[#This Row],[切語]],1), 切語上字資料表[切語上字]) ), 0)</f>
        <v>30</v>
      </c>
      <c r="J634" s="210" t="str" cm="1">
        <f t="array" ref="J634" xml:space="preserve"> INDEX(切語上字資料表[聲母], 小韻資料表[[#This Row],[上字表識別號]])</f>
        <v>照</v>
      </c>
      <c r="K634" s="210" t="str" cm="1">
        <f t="array" ref="K634" xml:space="preserve"> INDEX(切語上字資料表[聲母拼音碼], 小韻資料表[[#This Row],[上字表識別號]])</f>
        <v>c</v>
      </c>
      <c r="L634" s="210" t="str" cm="1">
        <f t="array" ref="L634" xml:space="preserve"> INDEX(切語上字資料表[清濁], 小韻資料表[[#This Row],[上字表識別號]])</f>
        <v>全清</v>
      </c>
      <c r="M634" s="223" t="str" cm="1">
        <f t="array" ref="M634" xml:space="preserve"> INDEX(切語上字資料表[發送收], 小韻資料表[[#This Row],[上字表識別號]])</f>
        <v>發聲</v>
      </c>
      <c r="N634" s="205" cm="1">
        <f t="array" ref="N634" xml:space="preserve"> MATCH(TRUE, ISNUMBER( SEARCH( RIGHT(小韻資料表[[#This Row],[切語]],1), 切語下字資料表[切語下字]) ), 0)</f>
        <v>193</v>
      </c>
      <c r="O634" s="207" t="str" cm="1">
        <f t="array" ref="O634" xml:space="preserve"> INDEX(切語下字資料表[韻母], 小韻資料表[[#This Row],[下字表識別號]])</f>
        <v>仙合3</v>
      </c>
      <c r="P634" s="207" t="str" cm="1">
        <f t="array" ref="P634" xml:space="preserve"> INDEX(切語下字資料表[韻母拼音碼], 小韻資料表[[#This Row],[下字表識別號]])</f>
        <v>uan</v>
      </c>
      <c r="Q634" s="210" t="str" cm="1">
        <f t="array" ref="Q634" xml:space="preserve"> INDEX(設定表!$C$19:$C$23, INT( LEFT(小韻資料表[[#This Row],[目次編碼]],1) ))</f>
        <v>平</v>
      </c>
      <c r="R634" s="210">
        <f xml:space="preserve">  INDEX(設定表!$C$8:$C$15, MATCH( (RIGHT(小韻資料表[[#This Row],[清濁]]) &amp; 小韻資料表[[#This Row],[調]]), 設定表!$B$8:$B$15, 0))</f>
        <v>1</v>
      </c>
      <c r="S634" s="205" t="s">
        <v>309</v>
      </c>
      <c r="T634" s="205" t="s">
        <v>309</v>
      </c>
      <c r="U634" s="226" t="s">
        <v>3464</v>
      </c>
      <c r="V634" s="147" t="s">
        <v>309</v>
      </c>
      <c r="X634" s="135"/>
      <c r="Y634" s="135"/>
      <c r="AA634" s="135"/>
      <c r="AB634" s="134"/>
      <c r="AC634" s="135"/>
      <c r="AD634" s="135"/>
      <c r="AH634" s="135"/>
      <c r="AI634" s="135"/>
    </row>
    <row r="635" spans="1:35" ht="31.5">
      <c r="A635" s="205">
        <v>631</v>
      </c>
      <c r="B635" s="206" t="s">
        <v>3465</v>
      </c>
      <c r="C635" s="207" t="str">
        <f xml:space="preserve"> _xlfn.CONCAT(小韻資料表[[#This Row],[聲母拼音碼]],小韻資料表[[#This Row],[韻母拼音碼]],小韻資料表[[#This Row],[調號]])</f>
        <v>suan5</v>
      </c>
      <c r="D635" s="206" t="s">
        <v>3466</v>
      </c>
      <c r="E635" s="208" t="s">
        <v>798</v>
      </c>
      <c r="F635" s="205">
        <v>34</v>
      </c>
      <c r="G635" s="209" t="s">
        <v>3467</v>
      </c>
      <c r="H635" s="205">
        <f xml:space="preserve"> LEN(小韻資料表[[#This Row],[小韻字集]])</f>
        <v>8</v>
      </c>
      <c r="I635" s="205" cm="1">
        <f t="array" ref="I635" xml:space="preserve"> MATCH(TRUE, ISNUMBER( SEARCH( LEFT(小韻資料表[[#This Row],[切語]],1), 切語上字資料表[切語上字]) ), 0)</f>
        <v>34</v>
      </c>
      <c r="J635" s="210" t="str" cm="1">
        <f t="array" ref="J635" xml:space="preserve"> INDEX(切語上字資料表[聲母], 小韻資料表[[#This Row],[上字表識別號]])</f>
        <v>禪</v>
      </c>
      <c r="K635" s="210" t="str" cm="1">
        <f t="array" ref="K635" xml:space="preserve"> INDEX(切語上字資料表[聲母拼音碼], 小韻資料表[[#This Row],[上字表識別號]])</f>
        <v>s</v>
      </c>
      <c r="L635" s="210" t="str" cm="1">
        <f t="array" ref="L635" xml:space="preserve"> INDEX(切語上字資料表[清濁], 小韻資料表[[#This Row],[上字表識別號]])</f>
        <v>全濁</v>
      </c>
      <c r="M635" s="223" cm="1">
        <f t="array" ref="M635" xml:space="preserve"> INDEX(切語上字資料表[發送收], 小韻資料表[[#This Row],[上字表識別號]])</f>
        <v>0</v>
      </c>
      <c r="N635" s="205" cm="1">
        <f t="array" ref="N635" xml:space="preserve"> MATCH(TRUE, ISNUMBER( SEARCH( RIGHT(小韻資料表[[#This Row],[切語]],1), 切語下字資料表[切語下字]) ), 0)</f>
        <v>193</v>
      </c>
      <c r="O635" s="207" t="str" cm="1">
        <f t="array" ref="O635" xml:space="preserve"> INDEX(切語下字資料表[韻母], 小韻資料表[[#This Row],[下字表識別號]])</f>
        <v>仙合3</v>
      </c>
      <c r="P635" s="207" t="str" cm="1">
        <f t="array" ref="P635" xml:space="preserve"> INDEX(切語下字資料表[韻母拼音碼], 小韻資料表[[#This Row],[下字表識別號]])</f>
        <v>uan</v>
      </c>
      <c r="Q635" s="210" t="str" cm="1">
        <f t="array" ref="Q635" xml:space="preserve"> INDEX(設定表!$C$19:$C$23, INT( LEFT(小韻資料表[[#This Row],[目次編碼]],1) ))</f>
        <v>平</v>
      </c>
      <c r="R635" s="210">
        <f xml:space="preserve">  INDEX(設定表!$C$8:$C$15, MATCH( (RIGHT(小韻資料表[[#This Row],[清濁]]) &amp; 小韻資料表[[#This Row],[調]]), 設定表!$B$8:$B$15, 0))</f>
        <v>5</v>
      </c>
      <c r="S635" s="205" t="s">
        <v>309</v>
      </c>
      <c r="T635" s="205" t="s">
        <v>309</v>
      </c>
      <c r="U635" s="226" t="s">
        <v>309</v>
      </c>
      <c r="V635" s="146" t="s">
        <v>309</v>
      </c>
      <c r="X635" s="135"/>
      <c r="Y635" s="135"/>
      <c r="AA635" s="135"/>
      <c r="AB635" s="134"/>
      <c r="AC635" s="135"/>
      <c r="AD635" s="135"/>
      <c r="AH635" s="135"/>
      <c r="AI635" s="135"/>
    </row>
    <row r="636" spans="1:35" ht="31.5">
      <c r="A636" s="205">
        <v>632</v>
      </c>
      <c r="B636" s="206" t="s">
        <v>3468</v>
      </c>
      <c r="C636" s="207" t="str">
        <f xml:space="preserve"> _xlfn.CONCAT(小韻資料表[[#This Row],[聲母拼音碼]],小韻資料表[[#This Row],[韻母拼音碼]],小韻資料表[[#This Row],[調號]])</f>
        <v>Øuan5</v>
      </c>
      <c r="D636" s="206" t="s">
        <v>3469</v>
      </c>
      <c r="E636" s="208" t="s">
        <v>798</v>
      </c>
      <c r="F636" s="205">
        <v>35</v>
      </c>
      <c r="G636" s="209" t="s">
        <v>3470</v>
      </c>
      <c r="H636" s="205">
        <f xml:space="preserve"> LEN(小韻資料表[[#This Row],[小韻字集]])</f>
        <v>4</v>
      </c>
      <c r="I636" s="205" cm="1">
        <f t="array" ref="I636" xml:space="preserve"> MATCH(TRUE, ISNUMBER( SEARCH( LEFT(小韻資料表[[#This Row],[切語]],1), 切語上字資料表[切語上字]) ), 0)</f>
        <v>38</v>
      </c>
      <c r="J636" s="210" t="str" cm="1">
        <f t="array" ref="J636" xml:space="preserve"> INDEX(切語上字資料表[聲母], 小韻資料表[[#This Row],[上字表識別號]])</f>
        <v>為</v>
      </c>
      <c r="K636" s="210" t="str" cm="1">
        <f t="array" ref="K636" xml:space="preserve"> INDEX(切語上字資料表[聲母拼音碼], 小韻資料表[[#This Row],[上字表識別號]])</f>
        <v>Ø</v>
      </c>
      <c r="L636" s="210" t="str" cm="1">
        <f t="array" ref="L636" xml:space="preserve"> INDEX(切語上字資料表[清濁], 小韻資料表[[#This Row],[上字表識別號]])</f>
        <v>次濁</v>
      </c>
      <c r="M636" s="223" t="str" cm="1">
        <f t="array" ref="M636" xml:space="preserve"> INDEX(切語上字資料表[發送收], 小韻資料表[[#This Row],[上字表識別號]])</f>
        <v>發聲</v>
      </c>
      <c r="N636" s="205" cm="1">
        <f t="array" ref="N636" xml:space="preserve"> MATCH(TRUE, ISNUMBER( SEARCH( RIGHT(小韻資料表[[#This Row],[切語]],1), 切語下字資料表[切語下字]) ), 0)</f>
        <v>193</v>
      </c>
      <c r="O636" s="207" t="str" cm="1">
        <f t="array" ref="O636" xml:space="preserve"> INDEX(切語下字資料表[韻母], 小韻資料表[[#This Row],[下字表識別號]])</f>
        <v>仙合3</v>
      </c>
      <c r="P636" s="207" t="str" cm="1">
        <f t="array" ref="P636" xml:space="preserve"> INDEX(切語下字資料表[韻母拼音碼], 小韻資料表[[#This Row],[下字表識別號]])</f>
        <v>uan</v>
      </c>
      <c r="Q636" s="210" t="str" cm="1">
        <f t="array" ref="Q636" xml:space="preserve"> INDEX(設定表!$C$19:$C$23, INT( LEFT(小韻資料表[[#This Row],[目次編碼]],1) ))</f>
        <v>平</v>
      </c>
      <c r="R636" s="210">
        <f xml:space="preserve">  INDEX(設定表!$C$8:$C$15, MATCH( (RIGHT(小韻資料表[[#This Row],[清濁]]) &amp; 小韻資料表[[#This Row],[調]]), 設定表!$B$8:$B$15, 0))</f>
        <v>5</v>
      </c>
      <c r="S636" s="205" t="s">
        <v>309</v>
      </c>
      <c r="T636" s="205" t="s">
        <v>309</v>
      </c>
      <c r="U636" s="226" t="s">
        <v>3471</v>
      </c>
      <c r="V636" s="147" t="s">
        <v>309</v>
      </c>
      <c r="X636" s="135"/>
      <c r="Y636" s="135"/>
      <c r="AA636" s="135"/>
      <c r="AB636" s="134"/>
      <c r="AC636" s="135"/>
      <c r="AD636" s="135"/>
      <c r="AH636" s="135"/>
      <c r="AI636" s="135"/>
    </row>
    <row r="637" spans="1:35" ht="31.5">
      <c r="A637" s="205">
        <v>633</v>
      </c>
      <c r="B637" s="206" t="s">
        <v>3472</v>
      </c>
      <c r="C637" s="207" t="str">
        <f xml:space="preserve"> _xlfn.CONCAT(小韻資料表[[#This Row],[聲母拼音碼]],小韻資料表[[#This Row],[韻母拼音碼]],小韻資料表[[#This Row],[調號]])</f>
        <v>cuan1</v>
      </c>
      <c r="D637" s="206" t="s">
        <v>3473</v>
      </c>
      <c r="E637" s="208" t="s">
        <v>798</v>
      </c>
      <c r="F637" s="205">
        <v>36</v>
      </c>
      <c r="G637" s="209" t="s">
        <v>3474</v>
      </c>
      <c r="H637" s="205">
        <f xml:space="preserve"> LEN(小韻資料表[[#This Row],[小韻字集]])</f>
        <v>4</v>
      </c>
      <c r="I637" s="205" cm="1">
        <f t="array" ref="I637" xml:space="preserve"> MATCH(TRUE, ISNUMBER( SEARCH( LEFT(小韻資料表[[#This Row],[切語]],1), 切語上字資料表[切語上字]) ), 0)</f>
        <v>26</v>
      </c>
      <c r="J637" s="210" t="str" cm="1">
        <f t="array" ref="J637" xml:space="preserve"> INDEX(切語上字資料表[聲母], 小韻資料表[[#This Row],[上字表識別號]])</f>
        <v>莊</v>
      </c>
      <c r="K637" s="210" t="str" cm="1">
        <f t="array" ref="K637" xml:space="preserve"> INDEX(切語上字資料表[聲母拼音碼], 小韻資料表[[#This Row],[上字表識別號]])</f>
        <v>c</v>
      </c>
      <c r="L637" s="210" t="str" cm="1">
        <f t="array" ref="L637" xml:space="preserve"> INDEX(切語上字資料表[清濁], 小韻資料表[[#This Row],[上字表識別號]])</f>
        <v>全清</v>
      </c>
      <c r="M637" s="223" t="str" cm="1">
        <f t="array" ref="M637" xml:space="preserve"> INDEX(切語上字資料表[發送收], 小韻資料表[[#This Row],[上字表識別號]])</f>
        <v>發聲</v>
      </c>
      <c r="N637" s="205" cm="1">
        <f t="array" ref="N637" xml:space="preserve"> MATCH(TRUE, ISNUMBER( SEARCH( RIGHT(小韻資料表[[#This Row],[切語]],1), 切語下字資料表[切語下字]) ), 0)</f>
        <v>193</v>
      </c>
      <c r="O637" s="207" t="str" cm="1">
        <f t="array" ref="O637" xml:space="preserve"> INDEX(切語下字資料表[韻母], 小韻資料表[[#This Row],[下字表識別號]])</f>
        <v>仙合3</v>
      </c>
      <c r="P637" s="207" t="str" cm="1">
        <f t="array" ref="P637" xml:space="preserve"> INDEX(切語下字資料表[韻母拼音碼], 小韻資料表[[#This Row],[下字表識別號]])</f>
        <v>uan</v>
      </c>
      <c r="Q637" s="210" t="str" cm="1">
        <f t="array" ref="Q637" xml:space="preserve"> INDEX(設定表!$C$19:$C$23, INT( LEFT(小韻資料表[[#This Row],[目次編碼]],1) ))</f>
        <v>平</v>
      </c>
      <c r="R637" s="210">
        <f xml:space="preserve">  INDEX(設定表!$C$8:$C$15, MATCH( (RIGHT(小韻資料表[[#This Row],[清濁]]) &amp; 小韻資料表[[#This Row],[調]]), 設定表!$B$8:$B$15, 0))</f>
        <v>1</v>
      </c>
      <c r="S637" s="205" t="s">
        <v>309</v>
      </c>
      <c r="T637" s="205" t="s">
        <v>309</v>
      </c>
      <c r="U637" s="226" t="s">
        <v>309</v>
      </c>
      <c r="V637" s="146" t="s">
        <v>309</v>
      </c>
      <c r="X637" s="135"/>
      <c r="Y637" s="135"/>
      <c r="AA637" s="135"/>
      <c r="AB637" s="134"/>
      <c r="AC637" s="135"/>
      <c r="AD637" s="135"/>
      <c r="AH637" s="135"/>
      <c r="AI637" s="135"/>
    </row>
    <row r="638" spans="1:35" ht="31.5">
      <c r="A638" s="205">
        <v>634</v>
      </c>
      <c r="B638" s="206" t="s">
        <v>3475</v>
      </c>
      <c r="C638" s="207" t="str">
        <f xml:space="preserve"> _xlfn.CONCAT(小韻資料表[[#This Row],[聲母拼音碼]],小韻資料表[[#This Row],[韻母拼音碼]],小韻資料表[[#This Row],[調號]])</f>
        <v>suan1</v>
      </c>
      <c r="D638" s="206" t="s">
        <v>3476</v>
      </c>
      <c r="E638" s="208" t="s">
        <v>798</v>
      </c>
      <c r="F638" s="205">
        <v>37</v>
      </c>
      <c r="G638" s="209" t="s">
        <v>3477</v>
      </c>
      <c r="H638" s="205">
        <f xml:space="preserve"> LEN(小韻資料表[[#This Row],[小韻字集]])</f>
        <v>3</v>
      </c>
      <c r="I638" s="205" cm="1">
        <f t="array" ref="I638" xml:space="preserve"> MATCH(TRUE, ISNUMBER( SEARCH( LEFT(小韻資料表[[#This Row],[切語]],1), 切語上字資料表[切語上字]) ), 0)</f>
        <v>29</v>
      </c>
      <c r="J638" s="210" t="str" cm="1">
        <f t="array" ref="J638" xml:space="preserve"> INDEX(切語上字資料表[聲母], 小韻資料表[[#This Row],[上字表識別號]])</f>
        <v>疏</v>
      </c>
      <c r="K638" s="210" t="str" cm="1">
        <f t="array" ref="K638" xml:space="preserve"> INDEX(切語上字資料表[聲母拼音碼], 小韻資料表[[#This Row],[上字表識別號]])</f>
        <v>s</v>
      </c>
      <c r="L638" s="210" t="str" cm="1">
        <f t="array" ref="L638" xml:space="preserve"> INDEX(切語上字資料表[清濁], 小韻資料表[[#This Row],[上字表識別號]])</f>
        <v>全清</v>
      </c>
      <c r="M638" s="223" t="str" cm="1">
        <f t="array" ref="M638" xml:space="preserve"> INDEX(切語上字資料表[發送收], 小韻資料表[[#This Row],[上字表識別號]])</f>
        <v>發聲</v>
      </c>
      <c r="N638" s="205" cm="1">
        <f t="array" ref="N638" xml:space="preserve"> MATCH(TRUE, ISNUMBER( SEARCH( RIGHT(小韻資料表[[#This Row],[切語]],1), 切語下字資料表[切語下字]) ), 0)</f>
        <v>193</v>
      </c>
      <c r="O638" s="207" t="str" cm="1">
        <f t="array" ref="O638" xml:space="preserve"> INDEX(切語下字資料表[韻母], 小韻資料表[[#This Row],[下字表識別號]])</f>
        <v>仙合3</v>
      </c>
      <c r="P638" s="207" t="str" cm="1">
        <f t="array" ref="P638" xml:space="preserve"> INDEX(切語下字資料表[韻母拼音碼], 小韻資料表[[#This Row],[下字表識別號]])</f>
        <v>uan</v>
      </c>
      <c r="Q638" s="210" t="str" cm="1">
        <f t="array" ref="Q638" xml:space="preserve"> INDEX(設定表!$C$19:$C$23, INT( LEFT(小韻資料表[[#This Row],[目次編碼]],1) ))</f>
        <v>平</v>
      </c>
      <c r="R638" s="210">
        <f xml:space="preserve">  INDEX(設定表!$C$8:$C$15, MATCH( (RIGHT(小韻資料表[[#This Row],[清濁]]) &amp; 小韻資料表[[#This Row],[調]]), 設定表!$B$8:$B$15, 0))</f>
        <v>1</v>
      </c>
      <c r="S638" s="205" t="s">
        <v>309</v>
      </c>
      <c r="T638" s="205" t="s">
        <v>309</v>
      </c>
      <c r="U638" s="226" t="s">
        <v>309</v>
      </c>
      <c r="V638" s="147" t="s">
        <v>309</v>
      </c>
      <c r="X638" s="135"/>
      <c r="Y638" s="135"/>
      <c r="AA638" s="135"/>
      <c r="AB638" s="134"/>
      <c r="AC638" s="135"/>
      <c r="AD638" s="135"/>
      <c r="AH638" s="135"/>
      <c r="AI638" s="135"/>
    </row>
    <row r="639" spans="1:35" ht="31.5">
      <c r="A639" s="205">
        <v>635</v>
      </c>
      <c r="B639" s="206" t="s">
        <v>3478</v>
      </c>
      <c r="C639" s="207" t="str">
        <f xml:space="preserve"> _xlfn.CONCAT(小韻資料表[[#This Row],[聲母拼音碼]],小韻資料表[[#This Row],[韻母拼音碼]],小韻資料表[[#This Row],[調號]])</f>
        <v>thuan1</v>
      </c>
      <c r="D639" s="206" t="s">
        <v>3479</v>
      </c>
      <c r="E639" s="208" t="s">
        <v>798</v>
      </c>
      <c r="F639" s="205">
        <v>38</v>
      </c>
      <c r="G639" s="209" t="s">
        <v>3480</v>
      </c>
      <c r="H639" s="205">
        <f xml:space="preserve"> LEN(小韻資料表[[#This Row],[小韻字集]])</f>
        <v>2</v>
      </c>
      <c r="I639" s="205" cm="1">
        <f t="array" ref="I639" xml:space="preserve"> MATCH(TRUE, ISNUMBER( SEARCH( LEFT(小韻資料表[[#This Row],[切語]],1), 切語上字資料表[切語上字]) ), 0)</f>
        <v>10</v>
      </c>
      <c r="J639" s="210" t="str" cm="1">
        <f t="array" ref="J639" xml:space="preserve"> INDEX(切語上字資料表[聲母], 小韻資料表[[#This Row],[上字表識別號]])</f>
        <v>徹</v>
      </c>
      <c r="K639" s="210" t="str" cm="1">
        <f t="array" ref="K639" xml:space="preserve"> INDEX(切語上字資料表[聲母拼音碼], 小韻資料表[[#This Row],[上字表識別號]])</f>
        <v>th</v>
      </c>
      <c r="L639" s="210" t="str" cm="1">
        <f t="array" ref="L639" xml:space="preserve"> INDEX(切語上字資料表[清濁], 小韻資料表[[#This Row],[上字表識別號]])</f>
        <v>次清</v>
      </c>
      <c r="M639" s="223" t="str" cm="1">
        <f t="array" ref="M639" xml:space="preserve"> INDEX(切語上字資料表[發送收], 小韻資料表[[#This Row],[上字表識別號]])</f>
        <v>送氣</v>
      </c>
      <c r="N639" s="205" cm="1">
        <f t="array" ref="N639" xml:space="preserve"> MATCH(TRUE, ISNUMBER( SEARCH( RIGHT(小韻資料表[[#This Row],[切語]],1), 切語下字資料表[切語下字]) ), 0)</f>
        <v>193</v>
      </c>
      <c r="O639" s="207" t="str" cm="1">
        <f t="array" ref="O639" xml:space="preserve"> INDEX(切語下字資料表[韻母], 小韻資料表[[#This Row],[下字表識別號]])</f>
        <v>仙合3</v>
      </c>
      <c r="P639" s="207" t="str" cm="1">
        <f t="array" ref="P639" xml:space="preserve"> INDEX(切語下字資料表[韻母拼音碼], 小韻資料表[[#This Row],[下字表識別號]])</f>
        <v>uan</v>
      </c>
      <c r="Q639" s="210" t="str" cm="1">
        <f t="array" ref="Q639" xml:space="preserve"> INDEX(設定表!$C$19:$C$23, INT( LEFT(小韻資料表[[#This Row],[目次編碼]],1) ))</f>
        <v>平</v>
      </c>
      <c r="R639" s="210">
        <f xml:space="preserve">  INDEX(設定表!$C$8:$C$15, MATCH( (RIGHT(小韻資料表[[#This Row],[清濁]]) &amp; 小韻資料表[[#This Row],[調]]), 設定表!$B$8:$B$15, 0))</f>
        <v>1</v>
      </c>
      <c r="S639" s="205" t="s">
        <v>309</v>
      </c>
      <c r="T639" s="205" t="s">
        <v>309</v>
      </c>
      <c r="U639" s="226" t="s">
        <v>309</v>
      </c>
      <c r="V639" s="146" t="s">
        <v>309</v>
      </c>
      <c r="X639" s="135"/>
      <c r="Y639" s="135"/>
      <c r="AA639" s="135"/>
      <c r="AB639" s="134"/>
      <c r="AC639" s="135"/>
      <c r="AD639" s="135"/>
      <c r="AH639" s="135"/>
      <c r="AI639" s="135"/>
    </row>
    <row r="640" spans="1:35" ht="31.5">
      <c r="A640" s="205">
        <v>636</v>
      </c>
      <c r="B640" s="206" t="s">
        <v>3481</v>
      </c>
      <c r="C640" s="207" t="str">
        <f xml:space="preserve"> _xlfn.CONCAT(小韻資料表[[#This Row],[聲母拼音碼]],小韻資料表[[#This Row],[韻母拼音碼]],小韻資料表[[#This Row],[調號]])</f>
        <v>khian5</v>
      </c>
      <c r="D640" s="206" t="s">
        <v>3482</v>
      </c>
      <c r="E640" s="208" t="s">
        <v>798</v>
      </c>
      <c r="F640" s="205">
        <v>39</v>
      </c>
      <c r="G640" s="209" t="s">
        <v>3483</v>
      </c>
      <c r="H640" s="205">
        <f xml:space="preserve"> LEN(小韻資料表[[#This Row],[小韻字集]])</f>
        <v>10</v>
      </c>
      <c r="I640" s="205" cm="1">
        <f t="array" ref="I640" xml:space="preserve"> MATCH(TRUE, ISNUMBER( SEARCH( LEFT(小韻資料表[[#This Row],[切語]],1), 切語上字資料表[切語上字]) ), 0)</f>
        <v>3</v>
      </c>
      <c r="J640" s="210" t="str" cm="1">
        <f t="array" ref="J640" xml:space="preserve"> INDEX(切語上字資料表[聲母], 小韻資料表[[#This Row],[上字表識別號]])</f>
        <v>群</v>
      </c>
      <c r="K640" s="210" t="str" cm="1">
        <f t="array" ref="K640" xml:space="preserve"> INDEX(切語上字資料表[聲母拼音碼], 小韻資料表[[#This Row],[上字表識別號]])</f>
        <v>kh</v>
      </c>
      <c r="L640" s="210" t="str" cm="1">
        <f t="array" ref="L640" xml:space="preserve"> INDEX(切語上字資料表[清濁], 小韻資料表[[#This Row],[上字表識別號]])</f>
        <v>全濁</v>
      </c>
      <c r="M640" s="223" cm="1">
        <f t="array" ref="M640" xml:space="preserve"> INDEX(切語上字資料表[發送收], 小韻資料表[[#This Row],[上字表識別號]])</f>
        <v>0</v>
      </c>
      <c r="N640" s="205" cm="1">
        <f t="array" ref="N640" xml:space="preserve"> MATCH(TRUE, ISNUMBER( SEARCH( RIGHT(小韻資料表[[#This Row],[切語]],1), 切語下字資料表[切語下字]) ), 0)</f>
        <v>189</v>
      </c>
      <c r="O640" s="207" t="str" cm="1">
        <f t="array" ref="O640" xml:space="preserve"> INDEX(切語下字資料表[韻母], 小韻資料表[[#This Row],[下字表識別號]])</f>
        <v>仙開3</v>
      </c>
      <c r="P640" s="207" t="str" cm="1">
        <f t="array" ref="P640" xml:space="preserve"> INDEX(切語下字資料表[韻母拼音碼], 小韻資料表[[#This Row],[下字表識別號]])</f>
        <v>ian</v>
      </c>
      <c r="Q640" s="210" t="str" cm="1">
        <f t="array" ref="Q640" xml:space="preserve"> INDEX(設定表!$C$19:$C$23, INT( LEFT(小韻資料表[[#This Row],[目次編碼]],1) ))</f>
        <v>平</v>
      </c>
      <c r="R640" s="210">
        <f xml:space="preserve">  INDEX(設定表!$C$8:$C$15, MATCH( (RIGHT(小韻資料表[[#This Row],[清濁]]) &amp; 小韻資料表[[#This Row],[調]]), 設定表!$B$8:$B$15, 0))</f>
        <v>5</v>
      </c>
      <c r="S640" s="205" t="s">
        <v>309</v>
      </c>
      <c r="T640" s="205" t="s">
        <v>309</v>
      </c>
      <c r="U640" s="226" t="s">
        <v>3484</v>
      </c>
      <c r="V640" s="147" t="s">
        <v>309</v>
      </c>
      <c r="X640" s="135"/>
      <c r="Y640" s="135"/>
      <c r="AA640" s="135"/>
      <c r="AB640" s="134"/>
      <c r="AC640" s="135"/>
      <c r="AD640" s="135"/>
      <c r="AH640" s="135"/>
      <c r="AI640" s="135"/>
    </row>
    <row r="641" spans="1:35" ht="31.5">
      <c r="A641" s="205">
        <v>637</v>
      </c>
      <c r="B641" s="206" t="s">
        <v>3485</v>
      </c>
      <c r="C641" s="207" t="str">
        <f xml:space="preserve"> _xlfn.CONCAT(小韻資料表[[#This Row],[聲母拼音碼]],小韻資料表[[#This Row],[韻母拼音碼]],小韻資料表[[#This Row],[調號]])</f>
        <v>khian1</v>
      </c>
      <c r="D641" s="206" t="s">
        <v>3486</v>
      </c>
      <c r="E641" s="208" t="s">
        <v>798</v>
      </c>
      <c r="F641" s="205">
        <v>40</v>
      </c>
      <c r="G641" s="209" t="s">
        <v>3487</v>
      </c>
      <c r="H641" s="205">
        <f xml:space="preserve"> LEN(小韻資料表[[#This Row],[小韻字集]])</f>
        <v>12</v>
      </c>
      <c r="I641" s="205" cm="1">
        <f t="array" ref="I641" xml:space="preserve"> MATCH(TRUE, ISNUMBER( SEARCH( LEFT(小韻資料表[[#This Row],[切語]],1), 切語上字資料表[切語上字]) ), 0)</f>
        <v>2</v>
      </c>
      <c r="J641" s="210" t="str" cm="1">
        <f t="array" ref="J641" xml:space="preserve"> INDEX(切語上字資料表[聲母], 小韻資料表[[#This Row],[上字表識別號]])</f>
        <v>溪</v>
      </c>
      <c r="K641" s="210" t="str" cm="1">
        <f t="array" ref="K641" xml:space="preserve"> INDEX(切語上字資料表[聲母拼音碼], 小韻資料表[[#This Row],[上字表識別號]])</f>
        <v>kh</v>
      </c>
      <c r="L641" s="210" t="str" cm="1">
        <f t="array" ref="L641" xml:space="preserve"> INDEX(切語上字資料表[清濁], 小韻資料表[[#This Row],[上字表識別號]])</f>
        <v>次清</v>
      </c>
      <c r="M641" s="223" t="str" cm="1">
        <f t="array" ref="M641" xml:space="preserve"> INDEX(切語上字資料表[發送收], 小韻資料表[[#This Row],[上字表識別號]])</f>
        <v>送氣</v>
      </c>
      <c r="N641" s="205" cm="1">
        <f t="array" ref="N641" xml:space="preserve"> MATCH(TRUE, ISNUMBER( SEARCH( RIGHT(小韻資料表[[#This Row],[切語]],1), 切語下字資料表[切語下字]) ), 0)</f>
        <v>189</v>
      </c>
      <c r="O641" s="207" t="str" cm="1">
        <f t="array" ref="O641" xml:space="preserve"> INDEX(切語下字資料表[韻母], 小韻資料表[[#This Row],[下字表識別號]])</f>
        <v>仙開3</v>
      </c>
      <c r="P641" s="207" t="str" cm="1">
        <f t="array" ref="P641" xml:space="preserve"> INDEX(切語下字資料表[韻母拼音碼], 小韻資料表[[#This Row],[下字表識別號]])</f>
        <v>ian</v>
      </c>
      <c r="Q641" s="210" t="str" cm="1">
        <f t="array" ref="Q641" xml:space="preserve"> INDEX(設定表!$C$19:$C$23, INT( LEFT(小韻資料表[[#This Row],[目次編碼]],1) ))</f>
        <v>平</v>
      </c>
      <c r="R641" s="210">
        <f xml:space="preserve">  INDEX(設定表!$C$8:$C$15, MATCH( (RIGHT(小韻資料表[[#This Row],[清濁]]) &amp; 小韻資料表[[#This Row],[調]]), 設定表!$B$8:$B$15, 0))</f>
        <v>1</v>
      </c>
      <c r="S641" s="205" t="s">
        <v>309</v>
      </c>
      <c r="T641" s="205" t="s">
        <v>309</v>
      </c>
      <c r="U641" s="226" t="s">
        <v>309</v>
      </c>
      <c r="V641" s="146" t="s">
        <v>309</v>
      </c>
      <c r="X641" s="135"/>
      <c r="Y641" s="135"/>
      <c r="AA641" s="135"/>
      <c r="AB641" s="134"/>
      <c r="AC641" s="135"/>
      <c r="AD641" s="135"/>
      <c r="AH641" s="135"/>
      <c r="AI641" s="135"/>
    </row>
    <row r="642" spans="1:35" ht="63">
      <c r="A642" s="205">
        <v>638</v>
      </c>
      <c r="B642" s="206" t="s">
        <v>3488</v>
      </c>
      <c r="C642" s="207" t="str">
        <f xml:space="preserve"> _xlfn.CONCAT(小韻資料表[[#This Row],[聲母拼音碼]],小韻資料表[[#This Row],[韻母拼音碼]],小韻資料表[[#This Row],[調號]])</f>
        <v>khuan5</v>
      </c>
      <c r="D642" s="206" t="s">
        <v>3489</v>
      </c>
      <c r="E642" s="208" t="s">
        <v>798</v>
      </c>
      <c r="F642" s="205">
        <v>41</v>
      </c>
      <c r="G642" s="209" t="s">
        <v>3490</v>
      </c>
      <c r="H642" s="205">
        <f xml:space="preserve"> LEN(小韻資料表[[#This Row],[小韻字集]])</f>
        <v>28</v>
      </c>
      <c r="I642" s="205" cm="1">
        <f t="array" ref="I642" xml:space="preserve"> MATCH(TRUE, ISNUMBER( SEARCH( LEFT(小韻資料表[[#This Row],[切語]],1), 切語上字資料表[切語上字]) ), 0)</f>
        <v>3</v>
      </c>
      <c r="J642" s="210" t="str" cm="1">
        <f t="array" ref="J642" xml:space="preserve"> INDEX(切語上字資料表[聲母], 小韻資料表[[#This Row],[上字表識別號]])</f>
        <v>群</v>
      </c>
      <c r="K642" s="210" t="str" cm="1">
        <f t="array" ref="K642" xml:space="preserve"> INDEX(切語上字資料表[聲母拼音碼], 小韻資料表[[#This Row],[上字表識別號]])</f>
        <v>kh</v>
      </c>
      <c r="L642" s="210" t="str" cm="1">
        <f t="array" ref="L642" xml:space="preserve"> INDEX(切語上字資料表[清濁], 小韻資料表[[#This Row],[上字表識別號]])</f>
        <v>全濁</v>
      </c>
      <c r="M642" s="223" cm="1">
        <f t="array" ref="M642" xml:space="preserve"> INDEX(切語上字資料表[發送收], 小韻資料表[[#This Row],[上字表識別號]])</f>
        <v>0</v>
      </c>
      <c r="N642" s="205" cm="1">
        <f t="array" ref="N642" xml:space="preserve"> MATCH(TRUE, ISNUMBER( SEARCH( RIGHT(小韻資料表[[#This Row],[切語]],1), 切語下字資料表[切語下字]) ), 0)</f>
        <v>193</v>
      </c>
      <c r="O642" s="207" t="str" cm="1">
        <f t="array" ref="O642" xml:space="preserve"> INDEX(切語下字資料表[韻母], 小韻資料表[[#This Row],[下字表識別號]])</f>
        <v>仙合3</v>
      </c>
      <c r="P642" s="207" t="str" cm="1">
        <f t="array" ref="P642" xml:space="preserve"> INDEX(切語下字資料表[韻母拼音碼], 小韻資料表[[#This Row],[下字表識別號]])</f>
        <v>uan</v>
      </c>
      <c r="Q642" s="210" t="str" cm="1">
        <f t="array" ref="Q642" xml:space="preserve"> INDEX(設定表!$C$19:$C$23, INT( LEFT(小韻資料表[[#This Row],[目次編碼]],1) ))</f>
        <v>平</v>
      </c>
      <c r="R642" s="210">
        <f xml:space="preserve">  INDEX(設定表!$C$8:$C$15, MATCH( (RIGHT(小韻資料表[[#This Row],[清濁]]) &amp; 小韻資料表[[#This Row],[調]]), 設定表!$B$8:$B$15, 0))</f>
        <v>5</v>
      </c>
      <c r="S642" s="205" t="s">
        <v>3491</v>
      </c>
      <c r="T642" s="205" t="s">
        <v>309</v>
      </c>
      <c r="U642" s="226" t="s">
        <v>309</v>
      </c>
      <c r="V642" s="147" t="s">
        <v>309</v>
      </c>
      <c r="X642" s="135"/>
      <c r="Y642" s="135"/>
      <c r="AA642" s="135"/>
      <c r="AB642" s="134"/>
      <c r="AC642" s="135"/>
      <c r="AD642" s="135"/>
      <c r="AH642" s="135"/>
      <c r="AI642" s="135"/>
    </row>
    <row r="643" spans="1:35" ht="31.5">
      <c r="A643" s="205">
        <v>639</v>
      </c>
      <c r="B643" s="206" t="s">
        <v>3492</v>
      </c>
      <c r="C643" s="207" t="str">
        <f xml:space="preserve"> _xlfn.CONCAT(小韻資料表[[#This Row],[聲母拼音碼]],小韻資料表[[#This Row],[韻母拼音碼]],小韻資料表[[#This Row],[調號]])</f>
        <v>tuan5</v>
      </c>
      <c r="D643" s="206" t="s">
        <v>3493</v>
      </c>
      <c r="E643" s="208" t="s">
        <v>798</v>
      </c>
      <c r="F643" s="205">
        <v>42</v>
      </c>
      <c r="G643" s="209" t="s">
        <v>3494</v>
      </c>
      <c r="H643" s="205">
        <f xml:space="preserve"> LEN(小韻資料表[[#This Row],[小韻字集]])</f>
        <v>2</v>
      </c>
      <c r="I643" s="205" cm="1">
        <f t="array" ref="I643" xml:space="preserve"> MATCH(TRUE, ISNUMBER( SEARCH( LEFT(小韻資料表[[#This Row],[切語]],1), 切語上字資料表[切語上字]) ), 0)</f>
        <v>11</v>
      </c>
      <c r="J643" s="210" t="str" cm="1">
        <f t="array" ref="J643" xml:space="preserve"> INDEX(切語上字資料表[聲母], 小韻資料表[[#This Row],[上字表識別號]])</f>
        <v>澄</v>
      </c>
      <c r="K643" s="210" t="str" cm="1">
        <f t="array" ref="K643" xml:space="preserve"> INDEX(切語上字資料表[聲母拼音碼], 小韻資料表[[#This Row],[上字表識別號]])</f>
        <v>t</v>
      </c>
      <c r="L643" s="210" t="str" cm="1">
        <f t="array" ref="L643" xml:space="preserve"> INDEX(切語上字資料表[清濁], 小韻資料表[[#This Row],[上字表識別號]])</f>
        <v>全濁</v>
      </c>
      <c r="M643" s="223" cm="1">
        <f t="array" ref="M643" xml:space="preserve"> INDEX(切語上字資料表[發送收], 小韻資料表[[#This Row],[上字表識別號]])</f>
        <v>0</v>
      </c>
      <c r="N643" s="205" cm="1">
        <f t="array" ref="N643" xml:space="preserve"> MATCH(TRUE, ISNUMBER( SEARCH( RIGHT(小韻資料表[[#This Row],[切語]],1), 切語下字資料表[切語下字]) ), 0)</f>
        <v>193</v>
      </c>
      <c r="O643" s="207" t="str" cm="1">
        <f t="array" ref="O643" xml:space="preserve"> INDEX(切語下字資料表[韻母], 小韻資料表[[#This Row],[下字表識別號]])</f>
        <v>仙合3</v>
      </c>
      <c r="P643" s="207" t="str" cm="1">
        <f t="array" ref="P643" xml:space="preserve"> INDEX(切語下字資料表[韻母拼音碼], 小韻資料表[[#This Row],[下字表識別號]])</f>
        <v>uan</v>
      </c>
      <c r="Q643" s="210" t="str" cm="1">
        <f t="array" ref="Q643" xml:space="preserve"> INDEX(設定表!$C$19:$C$23, INT( LEFT(小韻資料表[[#This Row],[目次編碼]],1) ))</f>
        <v>平</v>
      </c>
      <c r="R643" s="210">
        <f xml:space="preserve">  INDEX(設定表!$C$8:$C$15, MATCH( (RIGHT(小韻資料表[[#This Row],[清濁]]) &amp; 小韻資料表[[#This Row],[調]]), 設定表!$B$8:$B$15, 0))</f>
        <v>5</v>
      </c>
      <c r="S643" s="205" t="s">
        <v>309</v>
      </c>
      <c r="T643" s="205" t="s">
        <v>309</v>
      </c>
      <c r="U643" s="226" t="s">
        <v>309</v>
      </c>
      <c r="V643" s="146" t="s">
        <v>309</v>
      </c>
      <c r="X643" s="135"/>
      <c r="Y643" s="135"/>
      <c r="AA643" s="135"/>
      <c r="AB643" s="134"/>
      <c r="AC643" s="135"/>
      <c r="AD643" s="135"/>
      <c r="AH643" s="135"/>
      <c r="AI643" s="135"/>
    </row>
    <row r="644" spans="1:35" ht="31.5">
      <c r="A644" s="205">
        <v>640</v>
      </c>
      <c r="B644" s="206" t="s">
        <v>3495</v>
      </c>
      <c r="C644" s="207" t="str">
        <f xml:space="preserve"> _xlfn.CONCAT(小韻資料表[[#This Row],[聲母拼音碼]],小韻資料表[[#This Row],[韻母拼音碼]],小韻資料表[[#This Row],[調號]])</f>
        <v>luan5</v>
      </c>
      <c r="D644" s="206" t="s">
        <v>3496</v>
      </c>
      <c r="E644" s="208" t="s">
        <v>798</v>
      </c>
      <c r="F644" s="205">
        <v>43</v>
      </c>
      <c r="G644" s="209" t="s">
        <v>3497</v>
      </c>
      <c r="H644" s="205">
        <f xml:space="preserve"> LEN(小韻資料表[[#This Row],[小韻字集]])</f>
        <v>4</v>
      </c>
      <c r="I644" s="205" cm="1">
        <f t="array" ref="I644" xml:space="preserve"> MATCH(TRUE, ISNUMBER( SEARCH( LEFT(小韻資料表[[#This Row],[切語]],1), 切語上字資料表[切語上字]) ), 0)</f>
        <v>40</v>
      </c>
      <c r="J644" s="210" t="str" cm="1">
        <f t="array" ref="J644" xml:space="preserve"> INDEX(切語上字資料表[聲母], 小韻資料表[[#This Row],[上字表識別號]])</f>
        <v>來</v>
      </c>
      <c r="K644" s="210" t="str" cm="1">
        <f t="array" ref="K644" xml:space="preserve"> INDEX(切語上字資料表[聲母拼音碼], 小韻資料表[[#This Row],[上字表識別號]])</f>
        <v>l</v>
      </c>
      <c r="L644" s="210" t="str" cm="1">
        <f t="array" ref="L644" xml:space="preserve"> INDEX(切語上字資料表[清濁], 小韻資料表[[#This Row],[上字表識別號]])</f>
        <v>次濁</v>
      </c>
      <c r="M644" s="223" t="str" cm="1">
        <f t="array" ref="M644" xml:space="preserve"> INDEX(切語上字資料表[發送收], 小韻資料表[[#This Row],[上字表識別號]])</f>
        <v>收聲</v>
      </c>
      <c r="N644" s="205" cm="1">
        <f t="array" ref="N644" xml:space="preserve"> MATCH(TRUE, ISNUMBER( SEARCH( RIGHT(小韻資料表[[#This Row],[切語]],1), 切語下字資料表[切語下字]) ), 0)</f>
        <v>193</v>
      </c>
      <c r="O644" s="207" t="str" cm="1">
        <f t="array" ref="O644" xml:space="preserve"> INDEX(切語下字資料表[韻母], 小韻資料表[[#This Row],[下字表識別號]])</f>
        <v>仙合3</v>
      </c>
      <c r="P644" s="207" t="str" cm="1">
        <f t="array" ref="P644" xml:space="preserve"> INDEX(切語下字資料表[韻母拼音碼], 小韻資料表[[#This Row],[下字表識別號]])</f>
        <v>uan</v>
      </c>
      <c r="Q644" s="210" t="str" cm="1">
        <f t="array" ref="Q644" xml:space="preserve"> INDEX(設定表!$C$19:$C$23, INT( LEFT(小韻資料表[[#This Row],[目次編碼]],1) ))</f>
        <v>平</v>
      </c>
      <c r="R644" s="210">
        <f xml:space="preserve">  INDEX(設定表!$C$8:$C$15, MATCH( (RIGHT(小韻資料表[[#This Row],[清濁]]) &amp; 小韻資料表[[#This Row],[調]]), 設定表!$B$8:$B$15, 0))</f>
        <v>5</v>
      </c>
      <c r="S644" s="205" t="s">
        <v>309</v>
      </c>
      <c r="T644" s="205" t="s">
        <v>309</v>
      </c>
      <c r="U644" s="226" t="s">
        <v>3498</v>
      </c>
      <c r="V644" s="147" t="s">
        <v>309</v>
      </c>
      <c r="X644" s="135"/>
      <c r="Y644" s="135"/>
      <c r="AA644" s="135"/>
      <c r="AB644" s="134"/>
      <c r="AC644" s="135"/>
      <c r="AD644" s="135"/>
      <c r="AH644" s="135"/>
      <c r="AI644" s="135"/>
    </row>
    <row r="645" spans="1:35" ht="31.5">
      <c r="A645" s="205">
        <v>641</v>
      </c>
      <c r="B645" s="206" t="s">
        <v>3499</v>
      </c>
      <c r="C645" s="207" t="str">
        <f xml:space="preserve"> _xlfn.CONCAT(小韻資料表[[#This Row],[聲母拼音碼]],小韻資料表[[#This Row],[韻母拼音碼]],小韻資料表[[#This Row],[調號]])</f>
        <v>khuan1</v>
      </c>
      <c r="D645" s="206" t="s">
        <v>3500</v>
      </c>
      <c r="E645" s="208" t="s">
        <v>798</v>
      </c>
      <c r="F645" s="205">
        <v>44</v>
      </c>
      <c r="G645" s="209" t="s">
        <v>3501</v>
      </c>
      <c r="H645" s="205">
        <f xml:space="preserve"> LEN(小韻資料表[[#This Row],[小韻字集]])</f>
        <v>6</v>
      </c>
      <c r="I645" s="205" cm="1">
        <f t="array" ref="I645" xml:space="preserve"> MATCH(TRUE, ISNUMBER( SEARCH( LEFT(小韻資料表[[#This Row],[切語]],1), 切語上字資料表[切語上字]) ), 0)</f>
        <v>2</v>
      </c>
      <c r="J645" s="210" t="str" cm="1">
        <f t="array" ref="J645" xml:space="preserve"> INDEX(切語上字資料表[聲母], 小韻資料表[[#This Row],[上字表識別號]])</f>
        <v>溪</v>
      </c>
      <c r="K645" s="210" t="str" cm="1">
        <f t="array" ref="K645" xml:space="preserve"> INDEX(切語上字資料表[聲母拼音碼], 小韻資料表[[#This Row],[上字表識別號]])</f>
        <v>kh</v>
      </c>
      <c r="L645" s="210" t="str" cm="1">
        <f t="array" ref="L645" xml:space="preserve"> INDEX(切語上字資料表[清濁], 小韻資料表[[#This Row],[上字表識別號]])</f>
        <v>次清</v>
      </c>
      <c r="M645" s="223" t="str" cm="1">
        <f t="array" ref="M645" xml:space="preserve"> INDEX(切語上字資料表[發送收], 小韻資料表[[#This Row],[上字表識別號]])</f>
        <v>送氣</v>
      </c>
      <c r="N645" s="205" cm="1">
        <f t="array" ref="N645" xml:space="preserve"> MATCH(TRUE, ISNUMBER( SEARCH( RIGHT(小韻資料表[[#This Row],[切語]],1), 切語下字資料表[切語下字]) ), 0)</f>
        <v>193</v>
      </c>
      <c r="O645" s="207" t="str" cm="1">
        <f t="array" ref="O645" xml:space="preserve"> INDEX(切語下字資料表[韻母], 小韻資料表[[#This Row],[下字表識別號]])</f>
        <v>仙合3</v>
      </c>
      <c r="P645" s="207" t="str" cm="1">
        <f t="array" ref="P645" xml:space="preserve"> INDEX(切語下字資料表[韻母拼音碼], 小韻資料表[[#This Row],[下字表識別號]])</f>
        <v>uan</v>
      </c>
      <c r="Q645" s="210" t="str" cm="1">
        <f t="array" ref="Q645" xml:space="preserve"> INDEX(設定表!$C$19:$C$23, INT( LEFT(小韻資料表[[#This Row],[目次編碼]],1) ))</f>
        <v>平</v>
      </c>
      <c r="R645" s="210">
        <f xml:space="preserve">  INDEX(設定表!$C$8:$C$15, MATCH( (RIGHT(小韻資料表[[#This Row],[清濁]]) &amp; 小韻資料表[[#This Row],[調]]), 設定表!$B$8:$B$15, 0))</f>
        <v>1</v>
      </c>
      <c r="S645" s="205" t="s">
        <v>309</v>
      </c>
      <c r="T645" s="205" t="s">
        <v>309</v>
      </c>
      <c r="U645" s="226" t="s">
        <v>3502</v>
      </c>
      <c r="V645" s="146" t="s">
        <v>309</v>
      </c>
      <c r="X645" s="135"/>
      <c r="Y645" s="135"/>
      <c r="AA645" s="135"/>
      <c r="AB645" s="134"/>
      <c r="AC645" s="135"/>
      <c r="AD645" s="135"/>
      <c r="AH645" s="135"/>
      <c r="AI645" s="135"/>
    </row>
    <row r="646" spans="1:35" ht="31.5">
      <c r="A646" s="205">
        <v>642</v>
      </c>
      <c r="B646" s="206" t="s">
        <v>3503</v>
      </c>
      <c r="C646" s="207" t="str">
        <f xml:space="preserve"> _xlfn.CONCAT(小韻資料表[[#This Row],[聲母拼音碼]],小韻資料表[[#This Row],[韻母拼音碼]],小韻資料表[[#This Row],[調號]])</f>
        <v>Øian1</v>
      </c>
      <c r="D646" s="206" t="s">
        <v>3504</v>
      </c>
      <c r="E646" s="208" t="s">
        <v>798</v>
      </c>
      <c r="F646" s="205">
        <v>45</v>
      </c>
      <c r="G646" s="209" t="s">
        <v>3505</v>
      </c>
      <c r="H646" s="205">
        <f xml:space="preserve"> LEN(小韻資料表[[#This Row],[小韻字集]])</f>
        <v>5</v>
      </c>
      <c r="I646" s="205" cm="1">
        <f t="array" ref="I646" xml:space="preserve"> MATCH(TRUE, ISNUMBER( SEARCH( LEFT(小韻資料表[[#This Row],[切語]],1), 切語上字資料表[切語上字]) ), 0)</f>
        <v>35</v>
      </c>
      <c r="J646" s="210" t="str" cm="1">
        <f t="array" ref="J646" xml:space="preserve"> INDEX(切語上字資料表[聲母], 小韻資料表[[#This Row],[上字表識別號]])</f>
        <v>影</v>
      </c>
      <c r="K646" s="210" t="str" cm="1">
        <f t="array" ref="K646" xml:space="preserve"> INDEX(切語上字資料表[聲母拼音碼], 小韻資料表[[#This Row],[上字表識別號]])</f>
        <v>Ø</v>
      </c>
      <c r="L646" s="210" t="str" cm="1">
        <f t="array" ref="L646" xml:space="preserve"> INDEX(切語上字資料表[清濁], 小韻資料表[[#This Row],[上字表識別號]])</f>
        <v>全清</v>
      </c>
      <c r="M646" s="223" t="str" cm="1">
        <f t="array" ref="M646" xml:space="preserve"> INDEX(切語上字資料表[發送收], 小韻資料表[[#This Row],[上字表識別號]])</f>
        <v>發聲</v>
      </c>
      <c r="N646" s="205" cm="1">
        <f t="array" ref="N646" xml:space="preserve"> MATCH(TRUE, ISNUMBER( SEARCH( RIGHT(小韻資料表[[#This Row],[切語]],1), 切語下字資料表[切語下字]) ), 0)</f>
        <v>189</v>
      </c>
      <c r="O646" s="207" t="str" cm="1">
        <f t="array" ref="O646" xml:space="preserve"> INDEX(切語下字資料表[韻母], 小韻資料表[[#This Row],[下字表識別號]])</f>
        <v>仙開3</v>
      </c>
      <c r="P646" s="207" t="str" cm="1">
        <f t="array" ref="P646" xml:space="preserve"> INDEX(切語下字資料表[韻母拼音碼], 小韻資料表[[#This Row],[下字表識別號]])</f>
        <v>ian</v>
      </c>
      <c r="Q646" s="210" t="str" cm="1">
        <f t="array" ref="Q646" xml:space="preserve"> INDEX(設定表!$C$19:$C$23, INT( LEFT(小韻資料表[[#This Row],[目次編碼]],1) ))</f>
        <v>平</v>
      </c>
      <c r="R646" s="210">
        <f xml:space="preserve">  INDEX(設定表!$C$8:$C$15, MATCH( (RIGHT(小韻資料表[[#This Row],[清濁]]) &amp; 小韻資料表[[#This Row],[調]]), 設定表!$B$8:$B$15, 0))</f>
        <v>1</v>
      </c>
      <c r="S646" s="205" t="s">
        <v>309</v>
      </c>
      <c r="T646" s="205" t="s">
        <v>309</v>
      </c>
      <c r="U646" s="226" t="s">
        <v>309</v>
      </c>
      <c r="V646" s="147" t="s">
        <v>309</v>
      </c>
      <c r="X646" s="135"/>
      <c r="Y646" s="135"/>
      <c r="AA646" s="135"/>
      <c r="AB646" s="134"/>
      <c r="AC646" s="135"/>
      <c r="AD646" s="135"/>
      <c r="AH646" s="135"/>
      <c r="AI646" s="135"/>
    </row>
    <row r="647" spans="1:35" ht="31.5">
      <c r="A647" s="205">
        <v>643</v>
      </c>
      <c r="B647" s="206" t="s">
        <v>3506</v>
      </c>
      <c r="C647" s="207" t="str">
        <f xml:space="preserve"> _xlfn.CONCAT(小韻資料表[[#This Row],[聲母拼音碼]],小韻資料表[[#This Row],[韻母拼音碼]],小韻資料表[[#This Row],[調號]])</f>
        <v>Øian5</v>
      </c>
      <c r="D647" s="206" t="s">
        <v>3507</v>
      </c>
      <c r="E647" s="208" t="s">
        <v>798</v>
      </c>
      <c r="F647" s="205">
        <v>46</v>
      </c>
      <c r="G647" s="209" t="s">
        <v>3508</v>
      </c>
      <c r="H647" s="205">
        <f xml:space="preserve"> LEN(小韻資料表[[#This Row],[小韻字集]])</f>
        <v>3</v>
      </c>
      <c r="I647" s="205" cm="1">
        <f t="array" ref="I647" xml:space="preserve"> MATCH(TRUE, ISNUMBER( SEARCH( LEFT(小韻資料表[[#This Row],[切語]],1), 切語上字資料表[切語上字]) ), 0)</f>
        <v>38</v>
      </c>
      <c r="J647" s="210" t="str" cm="1">
        <f t="array" ref="J647" xml:space="preserve"> INDEX(切語上字資料表[聲母], 小韻資料表[[#This Row],[上字表識別號]])</f>
        <v>為</v>
      </c>
      <c r="K647" s="210" t="str" cm="1">
        <f t="array" ref="K647" xml:space="preserve"> INDEX(切語上字資料表[聲母拼音碼], 小韻資料表[[#This Row],[上字表識別號]])</f>
        <v>Ø</v>
      </c>
      <c r="L647" s="210" t="str" cm="1">
        <f t="array" ref="L647" xml:space="preserve"> INDEX(切語上字資料表[清濁], 小韻資料表[[#This Row],[上字表識別號]])</f>
        <v>次濁</v>
      </c>
      <c r="M647" s="223" t="str" cm="1">
        <f t="array" ref="M647" xml:space="preserve"> INDEX(切語上字資料表[發送收], 小韻資料表[[#This Row],[上字表識別號]])</f>
        <v>發聲</v>
      </c>
      <c r="N647" s="205" cm="1">
        <f t="array" ref="N647" xml:space="preserve"> MATCH(TRUE, ISNUMBER( SEARCH( RIGHT(小韻資料表[[#This Row],[切語]],1), 切語下字資料表[切語下字]) ), 0)</f>
        <v>189</v>
      </c>
      <c r="O647" s="207" t="str" cm="1">
        <f t="array" ref="O647" xml:space="preserve"> INDEX(切語下字資料表[韻母], 小韻資料表[[#This Row],[下字表識別號]])</f>
        <v>仙開3</v>
      </c>
      <c r="P647" s="207" t="str" cm="1">
        <f t="array" ref="P647" xml:space="preserve"> INDEX(切語下字資料表[韻母拼音碼], 小韻資料表[[#This Row],[下字表識別號]])</f>
        <v>ian</v>
      </c>
      <c r="Q647" s="210" t="str" cm="1">
        <f t="array" ref="Q647" xml:space="preserve"> INDEX(設定表!$C$19:$C$23, INT( LEFT(小韻資料表[[#This Row],[目次編碼]],1) ))</f>
        <v>平</v>
      </c>
      <c r="R647" s="210">
        <f xml:space="preserve">  INDEX(設定表!$C$8:$C$15, MATCH( (RIGHT(小韻資料表[[#This Row],[清濁]]) &amp; 小韻資料表[[#This Row],[調]]), 設定表!$B$8:$B$15, 0))</f>
        <v>5</v>
      </c>
      <c r="S647" s="205" t="s">
        <v>309</v>
      </c>
      <c r="T647" s="205" t="s">
        <v>309</v>
      </c>
      <c r="U647" s="226" t="s">
        <v>309</v>
      </c>
      <c r="V647" s="146" t="s">
        <v>309</v>
      </c>
      <c r="X647" s="135"/>
      <c r="Y647" s="135"/>
      <c r="AA647" s="135"/>
      <c r="AB647" s="134"/>
      <c r="AC647" s="135"/>
      <c r="AD647" s="135"/>
      <c r="AH647" s="135"/>
      <c r="AI647" s="135"/>
    </row>
    <row r="648" spans="1:35" ht="31.5">
      <c r="A648" s="205">
        <v>644</v>
      </c>
      <c r="B648" s="206" t="s">
        <v>3509</v>
      </c>
      <c r="C648" s="207" t="str">
        <f xml:space="preserve"> _xlfn.CONCAT(小韻資料表[[#This Row],[聲母拼音碼]],小韻資料表[[#This Row],[韻母拼音碼]],小韻資料表[[#This Row],[調號]])</f>
        <v>Øuan1</v>
      </c>
      <c r="D648" s="206" t="s">
        <v>3272</v>
      </c>
      <c r="E648" s="208" t="s">
        <v>798</v>
      </c>
      <c r="F648" s="205">
        <v>47</v>
      </c>
      <c r="G648" s="209" t="s">
        <v>3510</v>
      </c>
      <c r="H648" s="205">
        <f xml:space="preserve"> LEN(小韻資料表[[#This Row],[小韻字集]])</f>
        <v>2</v>
      </c>
      <c r="I648" s="205" cm="1">
        <f t="array" ref="I648" xml:space="preserve"> MATCH(TRUE, ISNUMBER( SEARCH( LEFT(小韻資料表[[#This Row],[切語]],1), 切語上字資料表[切語上字]) ), 0)</f>
        <v>35</v>
      </c>
      <c r="J648" s="210" t="str" cm="1">
        <f t="array" ref="J648" xml:space="preserve"> INDEX(切語上字資料表[聲母], 小韻資料表[[#This Row],[上字表識別號]])</f>
        <v>影</v>
      </c>
      <c r="K648" s="210" t="str" cm="1">
        <f t="array" ref="K648" xml:space="preserve"> INDEX(切語上字資料表[聲母拼音碼], 小韻資料表[[#This Row],[上字表識別號]])</f>
        <v>Ø</v>
      </c>
      <c r="L648" s="210" t="str" cm="1">
        <f t="array" ref="L648" xml:space="preserve"> INDEX(切語上字資料表[清濁], 小韻資料表[[#This Row],[上字表識別號]])</f>
        <v>全清</v>
      </c>
      <c r="M648" s="223" t="str" cm="1">
        <f t="array" ref="M648" xml:space="preserve"> INDEX(切語上字資料表[發送收], 小韻資料表[[#This Row],[上字表識別號]])</f>
        <v>發聲</v>
      </c>
      <c r="N648" s="205" cm="1">
        <f t="array" ref="N648" xml:space="preserve"> MATCH(TRUE, ISNUMBER( SEARCH( RIGHT(小韻資料表[[#This Row],[切語]],1), 切語下字資料表[切語下字]) ), 0)</f>
        <v>193</v>
      </c>
      <c r="O648" s="207" t="str" cm="1">
        <f t="array" ref="O648" xml:space="preserve"> INDEX(切語下字資料表[韻母], 小韻資料表[[#This Row],[下字表識別號]])</f>
        <v>仙合3</v>
      </c>
      <c r="P648" s="207" t="str" cm="1">
        <f t="array" ref="P648" xml:space="preserve"> INDEX(切語下字資料表[韻母拼音碼], 小韻資料表[[#This Row],[下字表識別號]])</f>
        <v>uan</v>
      </c>
      <c r="Q648" s="210" t="str" cm="1">
        <f t="array" ref="Q648" xml:space="preserve"> INDEX(設定表!$C$19:$C$23, INT( LEFT(小韻資料表[[#This Row],[目次編碼]],1) ))</f>
        <v>平</v>
      </c>
      <c r="R648" s="210">
        <f xml:space="preserve">  INDEX(設定表!$C$8:$C$15, MATCH( (RIGHT(小韻資料表[[#This Row],[清濁]]) &amp; 小韻資料表[[#This Row],[調]]), 設定表!$B$8:$B$15, 0))</f>
        <v>1</v>
      </c>
      <c r="S648" s="205" t="s">
        <v>309</v>
      </c>
      <c r="T648" s="205" t="s">
        <v>309</v>
      </c>
      <c r="U648" s="226" t="s">
        <v>309</v>
      </c>
      <c r="V648" s="147" t="s">
        <v>309</v>
      </c>
      <c r="X648" s="135"/>
      <c r="Y648" s="135"/>
      <c r="AA648" s="135"/>
      <c r="AB648" s="134"/>
      <c r="AC648" s="135"/>
      <c r="AD648" s="135"/>
      <c r="AH648" s="135"/>
      <c r="AI648" s="135"/>
    </row>
    <row r="649" spans="1:35" ht="31.5">
      <c r="A649" s="205">
        <v>645</v>
      </c>
      <c r="B649" s="206" t="s">
        <v>3511</v>
      </c>
      <c r="C649" s="207" t="str">
        <f xml:space="preserve"> _xlfn.CONCAT(小韻資料表[[#This Row],[聲母拼音碼]],小韻資料表[[#This Row],[韻母拼音碼]],小韻資料表[[#This Row],[調號]])</f>
        <v>chian1</v>
      </c>
      <c r="D649" s="206" t="s">
        <v>3512</v>
      </c>
      <c r="E649" s="208" t="s">
        <v>798</v>
      </c>
      <c r="F649" s="205">
        <v>48</v>
      </c>
      <c r="G649" s="209" t="s">
        <v>3512</v>
      </c>
      <c r="H649" s="205">
        <f xml:space="preserve"> LEN(小韻資料表[[#This Row],[小韻字集]])</f>
        <v>1</v>
      </c>
      <c r="I649" s="205" cm="1">
        <f t="array" ref="I649" xml:space="preserve"> MATCH(TRUE, ISNUMBER( SEARCH( LEFT(小韻資料表[[#This Row],[切語]],1), 切語上字資料表[切語上字]) ), 0)</f>
        <v>31</v>
      </c>
      <c r="J649" s="210" t="str" cm="1">
        <f t="array" ref="J649" xml:space="preserve"> INDEX(切語上字資料表[聲母], 小韻資料表[[#This Row],[上字表識別號]])</f>
        <v>穿</v>
      </c>
      <c r="K649" s="210" t="str" cm="1">
        <f t="array" ref="K649" xml:space="preserve"> INDEX(切語上字資料表[聲母拼音碼], 小韻資料表[[#This Row],[上字表識別號]])</f>
        <v>ch</v>
      </c>
      <c r="L649" s="210" t="str" cm="1">
        <f t="array" ref="L649" xml:space="preserve"> INDEX(切語上字資料表[清濁], 小韻資料表[[#This Row],[上字表識別號]])</f>
        <v>次清</v>
      </c>
      <c r="M649" s="223" t="str" cm="1">
        <f t="array" ref="M649" xml:space="preserve"> INDEX(切語上字資料表[發送收], 小韻資料表[[#This Row],[上字表識別號]])</f>
        <v>送氣</v>
      </c>
      <c r="N649" s="205" cm="1">
        <f t="array" ref="N649" xml:space="preserve"> MATCH(TRUE, ISNUMBER( SEARCH( RIGHT(小韻資料表[[#This Row],[切語]],1), 切語下字資料表[切語下字]) ), 0)</f>
        <v>189</v>
      </c>
      <c r="O649" s="207" t="str" cm="1">
        <f t="array" ref="O649" xml:space="preserve"> INDEX(切語下字資料表[韻母], 小韻資料表[[#This Row],[下字表識別號]])</f>
        <v>仙開3</v>
      </c>
      <c r="P649" s="207" t="str" cm="1">
        <f t="array" ref="P649" xml:space="preserve"> INDEX(切語下字資料表[韻母拼音碼], 小韻資料表[[#This Row],[下字表識別號]])</f>
        <v>ian</v>
      </c>
      <c r="Q649" s="210" t="str" cm="1">
        <f t="array" ref="Q649" xml:space="preserve"> INDEX(設定表!$C$19:$C$23, INT( LEFT(小韻資料表[[#This Row],[目次編碼]],1) ))</f>
        <v>平</v>
      </c>
      <c r="R649" s="210">
        <f xml:space="preserve">  INDEX(設定表!$C$8:$C$15, MATCH( (RIGHT(小韻資料表[[#This Row],[清濁]]) &amp; 小韻資料表[[#This Row],[調]]), 設定表!$B$8:$B$15, 0))</f>
        <v>1</v>
      </c>
      <c r="S649" s="205" t="s">
        <v>309</v>
      </c>
      <c r="T649" s="205" t="s">
        <v>309</v>
      </c>
      <c r="U649" s="226" t="s">
        <v>309</v>
      </c>
      <c r="V649" s="146" t="s">
        <v>309</v>
      </c>
      <c r="X649" s="135"/>
      <c r="Y649" s="135"/>
      <c r="AA649" s="135"/>
      <c r="AB649" s="134"/>
      <c r="AC649" s="135"/>
      <c r="AD649" s="135"/>
      <c r="AH649" s="135"/>
      <c r="AI649" s="135"/>
    </row>
    <row r="650" spans="1:35" ht="31.5">
      <c r="A650" s="205">
        <v>646</v>
      </c>
      <c r="B650" s="206" t="s">
        <v>3513</v>
      </c>
      <c r="C650" s="207" t="str">
        <f xml:space="preserve"> _xlfn.CONCAT(小韻資料表[[#This Row],[聲母拼音碼]],小韻資料表[[#This Row],[韻母拼音碼]],小韻資料表[[#This Row],[調號]])</f>
        <v>tuan1</v>
      </c>
      <c r="D650" s="206" t="s">
        <v>3278</v>
      </c>
      <c r="E650" s="208" t="s">
        <v>798</v>
      </c>
      <c r="F650" s="205">
        <v>49</v>
      </c>
      <c r="G650" s="209" t="s">
        <v>3278</v>
      </c>
      <c r="H650" s="205">
        <f xml:space="preserve"> LEN(小韻資料表[[#This Row],[小韻字集]])</f>
        <v>2</v>
      </c>
      <c r="I650" s="205" cm="1">
        <f t="array" ref="I650" xml:space="preserve"> MATCH(TRUE, ISNUMBER( SEARCH( LEFT(小韻資料表[[#This Row],[切語]],1), 切語上字資料表[切語上字]) ), 0)</f>
        <v>5</v>
      </c>
      <c r="J650" s="210" t="str" cm="1">
        <f t="array" ref="J650" xml:space="preserve"> INDEX(切語上字資料表[聲母], 小韻資料表[[#This Row],[上字表識別號]])</f>
        <v>端</v>
      </c>
      <c r="K650" s="210" t="str" cm="1">
        <f t="array" ref="K650" xml:space="preserve"> INDEX(切語上字資料表[聲母拼音碼], 小韻資料表[[#This Row],[上字表識別號]])</f>
        <v>t</v>
      </c>
      <c r="L650" s="210" t="str" cm="1">
        <f t="array" ref="L650" xml:space="preserve"> INDEX(切語上字資料表[清濁], 小韻資料表[[#This Row],[上字表識別號]])</f>
        <v>全清</v>
      </c>
      <c r="M650" s="223" t="str" cm="1">
        <f t="array" ref="M650" xml:space="preserve"> INDEX(切語上字資料表[發送收], 小韻資料表[[#This Row],[上字表識別號]])</f>
        <v>發聲</v>
      </c>
      <c r="N650" s="205" cm="1">
        <f t="array" ref="N650" xml:space="preserve"> MATCH(TRUE, ISNUMBER( SEARCH( RIGHT(小韻資料表[[#This Row],[切語]],1), 切語下字資料表[切語下字]) ), 0)</f>
        <v>193</v>
      </c>
      <c r="O650" s="207" t="str" cm="1">
        <f t="array" ref="O650" xml:space="preserve"> INDEX(切語下字資料表[韻母], 小韻資料表[[#This Row],[下字表識別號]])</f>
        <v>仙合3</v>
      </c>
      <c r="P650" s="207" t="str" cm="1">
        <f t="array" ref="P650" xml:space="preserve"> INDEX(切語下字資料表[韻母拼音碼], 小韻資料表[[#This Row],[下字表識別號]])</f>
        <v>uan</v>
      </c>
      <c r="Q650" s="210" t="str" cm="1">
        <f t="array" ref="Q650" xml:space="preserve"> INDEX(設定表!$C$19:$C$23, INT( LEFT(小韻資料表[[#This Row],[目次編碼]],1) ))</f>
        <v>平</v>
      </c>
      <c r="R650" s="210">
        <f xml:space="preserve">  INDEX(設定表!$C$8:$C$15, MATCH( (RIGHT(小韻資料表[[#This Row],[清濁]]) &amp; 小韻資料表[[#This Row],[調]]), 設定表!$B$8:$B$15, 0))</f>
        <v>1</v>
      </c>
      <c r="S650" s="205" t="s">
        <v>309</v>
      </c>
      <c r="T650" s="205" t="s">
        <v>309</v>
      </c>
      <c r="U650" s="226" t="s">
        <v>309</v>
      </c>
      <c r="V650" s="147" t="s">
        <v>309</v>
      </c>
      <c r="X650" s="135"/>
      <c r="Y650" s="135"/>
      <c r="AA650" s="135"/>
      <c r="AB650" s="134"/>
      <c r="AC650" s="135"/>
      <c r="AD650" s="135"/>
      <c r="AH650" s="135"/>
      <c r="AI650" s="135"/>
    </row>
    <row r="651" spans="1:35" ht="31.5">
      <c r="A651" s="205">
        <v>647</v>
      </c>
      <c r="B651" s="206" t="s">
        <v>3514</v>
      </c>
      <c r="C651" s="207" t="str">
        <f xml:space="preserve"> _xlfn.CONCAT(小韻資料表[[#This Row],[聲母拼音碼]],小韻資料表[[#This Row],[韻母拼音碼]],小韻資料表[[#This Row],[調號]])</f>
        <v>kuan1</v>
      </c>
      <c r="D651" s="206" t="s">
        <v>3515</v>
      </c>
      <c r="E651" s="208" t="s">
        <v>798</v>
      </c>
      <c r="F651" s="205">
        <v>50</v>
      </c>
      <c r="G651" s="209" t="s">
        <v>3515</v>
      </c>
      <c r="H651" s="205">
        <f xml:space="preserve"> LEN(小韻資料表[[#This Row],[小韻字集]])</f>
        <v>1</v>
      </c>
      <c r="I651" s="205" cm="1">
        <f t="array" ref="I651" xml:space="preserve"> MATCH(TRUE, ISNUMBER( SEARCH( LEFT(小韻資料表[[#This Row],[切語]],1), 切語上字資料表[切語上字]) ), 0)</f>
        <v>1</v>
      </c>
      <c r="J651" s="210" t="str" cm="1">
        <f t="array" ref="J651" xml:space="preserve"> INDEX(切語上字資料表[聲母], 小韻資料表[[#This Row],[上字表識別號]])</f>
        <v>見</v>
      </c>
      <c r="K651" s="210" t="str" cm="1">
        <f t="array" ref="K651" xml:space="preserve"> INDEX(切語上字資料表[聲母拼音碼], 小韻資料表[[#This Row],[上字表識別號]])</f>
        <v>k</v>
      </c>
      <c r="L651" s="210" t="str" cm="1">
        <f t="array" ref="L651" xml:space="preserve"> INDEX(切語上字資料表[清濁], 小韻資料表[[#This Row],[上字表識別號]])</f>
        <v>全清</v>
      </c>
      <c r="M651" s="223" t="str" cm="1">
        <f t="array" ref="M651" xml:space="preserve"> INDEX(切語上字資料表[發送收], 小韻資料表[[#This Row],[上字表識別號]])</f>
        <v>發聲</v>
      </c>
      <c r="N651" s="205" cm="1">
        <f t="array" ref="N651" xml:space="preserve"> MATCH(TRUE, ISNUMBER( SEARCH( RIGHT(小韻資料表[[#This Row],[切語]],1), 切語下字資料表[切語下字]) ), 0)</f>
        <v>193</v>
      </c>
      <c r="O651" s="207" t="str" cm="1">
        <f t="array" ref="O651" xml:space="preserve"> INDEX(切語下字資料表[韻母], 小韻資料表[[#This Row],[下字表識別號]])</f>
        <v>仙合3</v>
      </c>
      <c r="P651" s="207" t="str" cm="1">
        <f t="array" ref="P651" xml:space="preserve"> INDEX(切語下字資料表[韻母拼音碼], 小韻資料表[[#This Row],[下字表識別號]])</f>
        <v>uan</v>
      </c>
      <c r="Q651" s="210" t="str" cm="1">
        <f t="array" ref="Q651" xml:space="preserve"> INDEX(設定表!$C$19:$C$23, INT( LEFT(小韻資料表[[#This Row],[目次編碼]],1) ))</f>
        <v>平</v>
      </c>
      <c r="R651" s="210">
        <f xml:space="preserve">  INDEX(設定表!$C$8:$C$15, MATCH( (RIGHT(小韻資料表[[#This Row],[清濁]]) &amp; 小韻資料表[[#This Row],[調]]), 設定表!$B$8:$B$15, 0))</f>
        <v>1</v>
      </c>
      <c r="S651" s="205" t="s">
        <v>309</v>
      </c>
      <c r="T651" s="205" t="s">
        <v>309</v>
      </c>
      <c r="U651" s="226" t="s">
        <v>309</v>
      </c>
      <c r="V651" s="146" t="s">
        <v>309</v>
      </c>
      <c r="X651" s="135"/>
      <c r="Y651" s="135"/>
      <c r="AA651" s="135"/>
      <c r="AB651" s="134"/>
      <c r="AC651" s="135"/>
      <c r="AD651" s="135"/>
      <c r="AH651" s="135"/>
      <c r="AI651" s="135"/>
    </row>
    <row r="652" spans="1:35" ht="31.5">
      <c r="A652" s="205">
        <v>648</v>
      </c>
      <c r="B652" s="206" t="s">
        <v>3516</v>
      </c>
      <c r="C652" s="207" t="str">
        <f xml:space="preserve"> _xlfn.CONCAT(小韻資料表[[#This Row],[聲母拼音碼]],小韻資料表[[#This Row],[韻母拼音碼]],小韻資料表[[#This Row],[調號]])</f>
        <v>siau1</v>
      </c>
      <c r="D652" s="206" t="s">
        <v>820</v>
      </c>
      <c r="E652" s="208" t="s">
        <v>818</v>
      </c>
      <c r="F652" s="205">
        <v>1</v>
      </c>
      <c r="G652" s="209" t="s">
        <v>3517</v>
      </c>
      <c r="H652" s="205">
        <f xml:space="preserve"> LEN(小韻資料表[[#This Row],[小韻字集]])</f>
        <v>18</v>
      </c>
      <c r="I652" s="205" cm="1">
        <f t="array" ref="I652" xml:space="preserve"> MATCH(TRUE, ISNUMBER( SEARCH( LEFT(小韻資料表[[#This Row],[切語]],1), 切語上字資料表[切語上字]) ), 0)</f>
        <v>24</v>
      </c>
      <c r="J652" s="210" t="str" cm="1">
        <f t="array" ref="J652" xml:space="preserve"> INDEX(切語上字資料表[聲母], 小韻資料表[[#This Row],[上字表識別號]])</f>
        <v>心</v>
      </c>
      <c r="K652" s="210" t="str" cm="1">
        <f t="array" ref="K652" xml:space="preserve"> INDEX(切語上字資料表[聲母拼音碼], 小韻資料表[[#This Row],[上字表識別號]])</f>
        <v>s</v>
      </c>
      <c r="L652" s="210" t="str" cm="1">
        <f t="array" ref="L652" xml:space="preserve"> INDEX(切語上字資料表[清濁], 小韻資料表[[#This Row],[上字表識別號]])</f>
        <v>全清</v>
      </c>
      <c r="M652" s="223" t="str" cm="1">
        <f t="array" ref="M652" xml:space="preserve"> INDEX(切語上字資料表[發送收], 小韻資料表[[#This Row],[上字表識別號]])</f>
        <v>送氣</v>
      </c>
      <c r="N652" s="205" cm="1">
        <f t="array" ref="N652" xml:space="preserve"> MATCH(TRUE, ISNUMBER( SEARCH( RIGHT(小韻資料表[[#This Row],[切語]],1), 切語下字資料表[切語下字]) ), 0)</f>
        <v>197</v>
      </c>
      <c r="O652" s="207" t="str" cm="1">
        <f t="array" ref="O652" xml:space="preserve"> INDEX(切語下字資料表[韻母], 小韻資料表[[#This Row],[下字表識別號]])</f>
        <v>蕭開4</v>
      </c>
      <c r="P652" s="207" t="str" cm="1">
        <f t="array" ref="P652" xml:space="preserve"> INDEX(切語下字資料表[韻母拼音碼], 小韻資料表[[#This Row],[下字表識別號]])</f>
        <v>iau</v>
      </c>
      <c r="Q652" s="210" t="str" cm="1">
        <f t="array" ref="Q652" xml:space="preserve"> INDEX(設定表!$C$19:$C$23, INT( LEFT(小韻資料表[[#This Row],[目次編碼]],1) ))</f>
        <v>平</v>
      </c>
      <c r="R652" s="210">
        <f xml:space="preserve">  INDEX(設定表!$C$8:$C$15, MATCH( (RIGHT(小韻資料表[[#This Row],[清濁]]) &amp; 小韻資料表[[#This Row],[調]]), 設定表!$B$8:$B$15, 0))</f>
        <v>1</v>
      </c>
      <c r="S652" s="205" t="s">
        <v>309</v>
      </c>
      <c r="T652" s="205" t="s">
        <v>309</v>
      </c>
      <c r="U652" s="226" t="s">
        <v>3518</v>
      </c>
      <c r="V652" s="147" t="s">
        <v>309</v>
      </c>
      <c r="X652" s="135"/>
      <c r="Y652" s="135"/>
      <c r="AA652" s="135"/>
      <c r="AB652" s="134"/>
      <c r="AC652" s="135"/>
      <c r="AD652" s="135"/>
      <c r="AH652" s="135"/>
      <c r="AI652" s="135"/>
    </row>
    <row r="653" spans="1:35" ht="31.5">
      <c r="A653" s="205">
        <v>649</v>
      </c>
      <c r="B653" s="206" t="s">
        <v>3519</v>
      </c>
      <c r="C653" s="207" t="str">
        <f xml:space="preserve"> _xlfn.CONCAT(小韻資料表[[#This Row],[聲母拼音碼]],小韻資料表[[#This Row],[韻母拼音碼]],小韻資料表[[#This Row],[調號]])</f>
        <v>thiau1</v>
      </c>
      <c r="D653" s="206" t="s">
        <v>3520</v>
      </c>
      <c r="E653" s="208" t="s">
        <v>818</v>
      </c>
      <c r="F653" s="205">
        <v>2</v>
      </c>
      <c r="G653" s="209" t="s">
        <v>3521</v>
      </c>
      <c r="H653" s="205">
        <f xml:space="preserve"> LEN(小韻資料表[[#This Row],[小韻字集]])</f>
        <v>12</v>
      </c>
      <c r="I653" s="205" cm="1">
        <f t="array" ref="I653" xml:space="preserve"> MATCH(TRUE, ISNUMBER( SEARCH( LEFT(小韻資料表[[#This Row],[切語]],1), 切語上字資料表[切語上字]) ), 0)</f>
        <v>6</v>
      </c>
      <c r="J653" s="210" t="str" cm="1">
        <f t="array" ref="J653" xml:space="preserve"> INDEX(切語上字資料表[聲母], 小韻資料表[[#This Row],[上字表識別號]])</f>
        <v>透</v>
      </c>
      <c r="K653" s="210" t="str" cm="1">
        <f t="array" ref="K653" xml:space="preserve"> INDEX(切語上字資料表[聲母拼音碼], 小韻資料表[[#This Row],[上字表識別號]])</f>
        <v>th</v>
      </c>
      <c r="L653" s="210" t="str" cm="1">
        <f t="array" ref="L653" xml:space="preserve"> INDEX(切語上字資料表[清濁], 小韻資料表[[#This Row],[上字表識別號]])</f>
        <v>次清</v>
      </c>
      <c r="M653" s="223" t="str" cm="1">
        <f t="array" ref="M653" xml:space="preserve"> INDEX(切語上字資料表[發送收], 小韻資料表[[#This Row],[上字表識別號]])</f>
        <v>送氣</v>
      </c>
      <c r="N653" s="205" cm="1">
        <f t="array" ref="N653" xml:space="preserve"> MATCH(TRUE, ISNUMBER( SEARCH( RIGHT(小韻資料表[[#This Row],[切語]],1), 切語下字資料表[切語下字]) ), 0)</f>
        <v>197</v>
      </c>
      <c r="O653" s="207" t="str" cm="1">
        <f t="array" ref="O653" xml:space="preserve"> INDEX(切語下字資料表[韻母], 小韻資料表[[#This Row],[下字表識別號]])</f>
        <v>蕭開4</v>
      </c>
      <c r="P653" s="207" t="str" cm="1">
        <f t="array" ref="P653" xml:space="preserve"> INDEX(切語下字資料表[韻母拼音碼], 小韻資料表[[#This Row],[下字表識別號]])</f>
        <v>iau</v>
      </c>
      <c r="Q653" s="210" t="str" cm="1">
        <f t="array" ref="Q653" xml:space="preserve"> INDEX(設定表!$C$19:$C$23, INT( LEFT(小韻資料表[[#This Row],[目次編碼]],1) ))</f>
        <v>平</v>
      </c>
      <c r="R653" s="210">
        <f xml:space="preserve">  INDEX(設定表!$C$8:$C$15, MATCH( (RIGHT(小韻資料表[[#This Row],[清濁]]) &amp; 小韻資料表[[#This Row],[調]]), 設定表!$B$8:$B$15, 0))</f>
        <v>1</v>
      </c>
      <c r="S653" s="205" t="s">
        <v>309</v>
      </c>
      <c r="T653" s="205" t="s">
        <v>309</v>
      </c>
      <c r="U653" s="226" t="s">
        <v>309</v>
      </c>
      <c r="V653" s="146" t="s">
        <v>309</v>
      </c>
      <c r="X653" s="135"/>
      <c r="Y653" s="135"/>
      <c r="AA653" s="135"/>
      <c r="AB653" s="134"/>
      <c r="AC653" s="135"/>
      <c r="AD653" s="135"/>
      <c r="AH653" s="135"/>
      <c r="AI653" s="135"/>
    </row>
    <row r="654" spans="1:35" ht="63">
      <c r="A654" s="205">
        <v>650</v>
      </c>
      <c r="B654" s="206" t="s">
        <v>3522</v>
      </c>
      <c r="C654" s="207" t="str">
        <f xml:space="preserve"> _xlfn.CONCAT(小韻資料表[[#This Row],[聲母拼音碼]],小韻資料表[[#This Row],[韻母拼音碼]],小韻資料表[[#This Row],[調號]])</f>
        <v>tiau1</v>
      </c>
      <c r="D654" s="206" t="s">
        <v>3523</v>
      </c>
      <c r="E654" s="208" t="s">
        <v>818</v>
      </c>
      <c r="F654" s="205">
        <v>3</v>
      </c>
      <c r="G654" s="209" t="s">
        <v>3524</v>
      </c>
      <c r="H654" s="205">
        <f xml:space="preserve"> LEN(小韻資料表[[#This Row],[小韻字集]])</f>
        <v>28</v>
      </c>
      <c r="I654" s="205" cm="1">
        <f t="array" ref="I654" xml:space="preserve"> MATCH(TRUE, ISNUMBER( SEARCH( LEFT(小韻資料表[[#This Row],[切語]],1), 切語上字資料表[切語上字]) ), 0)</f>
        <v>5</v>
      </c>
      <c r="J654" s="210" t="str" cm="1">
        <f t="array" ref="J654" xml:space="preserve"> INDEX(切語上字資料表[聲母], 小韻資料表[[#This Row],[上字表識別號]])</f>
        <v>端</v>
      </c>
      <c r="K654" s="210" t="str" cm="1">
        <f t="array" ref="K654" xml:space="preserve"> INDEX(切語上字資料表[聲母拼音碼], 小韻資料表[[#This Row],[上字表識別號]])</f>
        <v>t</v>
      </c>
      <c r="L654" s="210" t="str" cm="1">
        <f t="array" ref="L654" xml:space="preserve"> INDEX(切語上字資料表[清濁], 小韻資料表[[#This Row],[上字表識別號]])</f>
        <v>全清</v>
      </c>
      <c r="M654" s="223" t="str" cm="1">
        <f t="array" ref="M654" xml:space="preserve"> INDEX(切語上字資料表[發送收], 小韻資料表[[#This Row],[上字表識別號]])</f>
        <v>發聲</v>
      </c>
      <c r="N654" s="205" cm="1">
        <f t="array" ref="N654" xml:space="preserve"> MATCH(TRUE, ISNUMBER( SEARCH( RIGHT(小韻資料表[[#This Row],[切語]],1), 切語下字資料表[切語下字]) ), 0)</f>
        <v>197</v>
      </c>
      <c r="O654" s="207" t="str" cm="1">
        <f t="array" ref="O654" xml:space="preserve"> INDEX(切語下字資料表[韻母], 小韻資料表[[#This Row],[下字表識別號]])</f>
        <v>蕭開4</v>
      </c>
      <c r="P654" s="207" t="str" cm="1">
        <f t="array" ref="P654" xml:space="preserve"> INDEX(切語下字資料表[韻母拼音碼], 小韻資料表[[#This Row],[下字表識別號]])</f>
        <v>iau</v>
      </c>
      <c r="Q654" s="210" t="str" cm="1">
        <f t="array" ref="Q654" xml:space="preserve"> INDEX(設定表!$C$19:$C$23, INT( LEFT(小韻資料表[[#This Row],[目次編碼]],1) ))</f>
        <v>平</v>
      </c>
      <c r="R654" s="210">
        <f xml:space="preserve">  INDEX(設定表!$C$8:$C$15, MATCH( (RIGHT(小韻資料表[[#This Row],[清濁]]) &amp; 小韻資料表[[#This Row],[調]]), 設定表!$B$8:$B$15, 0))</f>
        <v>1</v>
      </c>
      <c r="S654" s="205" t="s">
        <v>3525</v>
      </c>
      <c r="T654" s="205" t="s">
        <v>309</v>
      </c>
      <c r="U654" s="226" t="s">
        <v>3526</v>
      </c>
      <c r="V654" s="147" t="s">
        <v>309</v>
      </c>
      <c r="X654" s="135"/>
      <c r="Y654" s="135"/>
      <c r="AA654" s="135"/>
      <c r="AB654" s="134"/>
      <c r="AC654" s="135"/>
      <c r="AD654" s="135"/>
      <c r="AH654" s="135"/>
      <c r="AI654" s="135"/>
    </row>
    <row r="655" spans="1:35" ht="63">
      <c r="A655" s="205">
        <v>651</v>
      </c>
      <c r="B655" s="206" t="s">
        <v>3527</v>
      </c>
      <c r="C655" s="207" t="str">
        <f xml:space="preserve"> _xlfn.CONCAT(小韻資料表[[#This Row],[聲母拼音碼]],小韻資料表[[#This Row],[韻母拼音碼]],小韻資料表[[#This Row],[調號]])</f>
        <v>tiau5</v>
      </c>
      <c r="D655" s="206" t="s">
        <v>3528</v>
      </c>
      <c r="E655" s="208" t="s">
        <v>818</v>
      </c>
      <c r="F655" s="205">
        <v>4</v>
      </c>
      <c r="G655" s="209" t="s">
        <v>3529</v>
      </c>
      <c r="H655" s="205">
        <f xml:space="preserve"> LEN(小韻資料表[[#This Row],[小韻字集]])</f>
        <v>26</v>
      </c>
      <c r="I655" s="205" cm="1">
        <f t="array" ref="I655" xml:space="preserve"> MATCH(TRUE, ISNUMBER( SEARCH( LEFT(小韻資料表[[#This Row],[切語]],1), 切語上字資料表[切語上字]) ), 0)</f>
        <v>7</v>
      </c>
      <c r="J655" s="210" t="str" cm="1">
        <f t="array" ref="J655" xml:space="preserve"> INDEX(切語上字資料表[聲母], 小韻資料表[[#This Row],[上字表識別號]])</f>
        <v>定</v>
      </c>
      <c r="K655" s="210" t="str" cm="1">
        <f t="array" ref="K655" xml:space="preserve"> INDEX(切語上字資料表[聲母拼音碼], 小韻資料表[[#This Row],[上字表識別號]])</f>
        <v>t</v>
      </c>
      <c r="L655" s="210" t="str" cm="1">
        <f t="array" ref="L655" xml:space="preserve"> INDEX(切語上字資料表[清濁], 小韻資料表[[#This Row],[上字表識別號]])</f>
        <v>全濁</v>
      </c>
      <c r="M655" s="223" cm="1">
        <f t="array" ref="M655" xml:space="preserve"> INDEX(切語上字資料表[發送收], 小韻資料表[[#This Row],[上字表識別號]])</f>
        <v>0</v>
      </c>
      <c r="N655" s="205" cm="1">
        <f t="array" ref="N655" xml:space="preserve"> MATCH(TRUE, ISNUMBER( SEARCH( RIGHT(小韻資料表[[#This Row],[切語]],1), 切語下字資料表[切語下字]) ), 0)</f>
        <v>197</v>
      </c>
      <c r="O655" s="207" t="str" cm="1">
        <f t="array" ref="O655" xml:space="preserve"> INDEX(切語下字資料表[韻母], 小韻資料表[[#This Row],[下字表識別號]])</f>
        <v>蕭開4</v>
      </c>
      <c r="P655" s="207" t="str" cm="1">
        <f t="array" ref="P655" xml:space="preserve"> INDEX(切語下字資料表[韻母拼音碼], 小韻資料表[[#This Row],[下字表識別號]])</f>
        <v>iau</v>
      </c>
      <c r="Q655" s="210" t="str" cm="1">
        <f t="array" ref="Q655" xml:space="preserve"> INDEX(設定表!$C$19:$C$23, INT( LEFT(小韻資料表[[#This Row],[目次編碼]],1) ))</f>
        <v>平</v>
      </c>
      <c r="R655" s="210">
        <f xml:space="preserve">  INDEX(設定表!$C$8:$C$15, MATCH( (RIGHT(小韻資料表[[#This Row],[清濁]]) &amp; 小韻資料表[[#This Row],[調]]), 設定表!$B$8:$B$15, 0))</f>
        <v>5</v>
      </c>
      <c r="S655" s="205" t="s">
        <v>309</v>
      </c>
      <c r="T655" s="205" t="s">
        <v>309</v>
      </c>
      <c r="U655" s="226" t="s">
        <v>3530</v>
      </c>
      <c r="V655" s="146" t="s">
        <v>309</v>
      </c>
      <c r="X655" s="135"/>
      <c r="Y655" s="135"/>
      <c r="AA655" s="135"/>
      <c r="AB655" s="134"/>
      <c r="AC655" s="135"/>
      <c r="AD655" s="135"/>
      <c r="AH655" s="135"/>
      <c r="AI655" s="135"/>
    </row>
    <row r="656" spans="1:35" ht="31.5">
      <c r="A656" s="205">
        <v>652</v>
      </c>
      <c r="B656" s="206" t="s">
        <v>3531</v>
      </c>
      <c r="C656" s="207" t="str">
        <f xml:space="preserve"> _xlfn.CONCAT(小韻資料表[[#This Row],[聲母拼音碼]],小韻資料表[[#This Row],[韻母拼音碼]],小韻資料表[[#This Row],[調號]])</f>
        <v>kiau1</v>
      </c>
      <c r="D656" s="206" t="s">
        <v>3532</v>
      </c>
      <c r="E656" s="208" t="s">
        <v>818</v>
      </c>
      <c r="F656" s="205">
        <v>5</v>
      </c>
      <c r="G656" s="209" t="s">
        <v>3533</v>
      </c>
      <c r="H656" s="205">
        <f xml:space="preserve"> LEN(小韻資料表[[#This Row],[小韻字集]])</f>
        <v>10</v>
      </c>
      <c r="I656" s="205" cm="1">
        <f t="array" ref="I656" xml:space="preserve"> MATCH(TRUE, ISNUMBER( SEARCH( LEFT(小韻資料表[[#This Row],[切語]],1), 切語上字資料表[切語上字]) ), 0)</f>
        <v>1</v>
      </c>
      <c r="J656" s="210" t="str" cm="1">
        <f t="array" ref="J656" xml:space="preserve"> INDEX(切語上字資料表[聲母], 小韻資料表[[#This Row],[上字表識別號]])</f>
        <v>見</v>
      </c>
      <c r="K656" s="210" t="str" cm="1">
        <f t="array" ref="K656" xml:space="preserve"> INDEX(切語上字資料表[聲母拼音碼], 小韻資料表[[#This Row],[上字表識別號]])</f>
        <v>k</v>
      </c>
      <c r="L656" s="210" t="str" cm="1">
        <f t="array" ref="L656" xml:space="preserve"> INDEX(切語上字資料表[清濁], 小韻資料表[[#This Row],[上字表識別號]])</f>
        <v>全清</v>
      </c>
      <c r="M656" s="223" t="str" cm="1">
        <f t="array" ref="M656" xml:space="preserve"> INDEX(切語上字資料表[發送收], 小韻資料表[[#This Row],[上字表識別號]])</f>
        <v>發聲</v>
      </c>
      <c r="N656" s="205" cm="1">
        <f t="array" ref="N656" xml:space="preserve"> MATCH(TRUE, ISNUMBER( SEARCH( RIGHT(小韻資料表[[#This Row],[切語]],1), 切語下字資料表[切語下字]) ), 0)</f>
        <v>197</v>
      </c>
      <c r="O656" s="207" t="str" cm="1">
        <f t="array" ref="O656" xml:space="preserve"> INDEX(切語下字資料表[韻母], 小韻資料表[[#This Row],[下字表識別號]])</f>
        <v>蕭開4</v>
      </c>
      <c r="P656" s="207" t="str" cm="1">
        <f t="array" ref="P656" xml:space="preserve"> INDEX(切語下字資料表[韻母拼音碼], 小韻資料表[[#This Row],[下字表識別號]])</f>
        <v>iau</v>
      </c>
      <c r="Q656" s="210" t="str" cm="1">
        <f t="array" ref="Q656" xml:space="preserve"> INDEX(設定表!$C$19:$C$23, INT( LEFT(小韻資料表[[#This Row],[目次編碼]],1) ))</f>
        <v>平</v>
      </c>
      <c r="R656" s="210">
        <f xml:space="preserve">  INDEX(設定表!$C$8:$C$15, MATCH( (RIGHT(小韻資料表[[#This Row],[清濁]]) &amp; 小韻資料表[[#This Row],[調]]), 設定表!$B$8:$B$15, 0))</f>
        <v>1</v>
      </c>
      <c r="S656" s="205" t="s">
        <v>309</v>
      </c>
      <c r="T656" s="205" t="s">
        <v>309</v>
      </c>
      <c r="U656" s="226" t="s">
        <v>309</v>
      </c>
      <c r="V656" s="147" t="s">
        <v>309</v>
      </c>
      <c r="X656" s="135"/>
      <c r="Y656" s="135"/>
      <c r="AA656" s="135"/>
      <c r="AB656" s="134"/>
      <c r="AC656" s="135"/>
      <c r="AD656" s="135"/>
      <c r="AH656" s="135"/>
      <c r="AI656" s="135"/>
    </row>
    <row r="657" spans="1:35" ht="94.5">
      <c r="A657" s="205">
        <v>653</v>
      </c>
      <c r="B657" s="206" t="s">
        <v>3534</v>
      </c>
      <c r="C657" s="207" t="str">
        <f xml:space="preserve"> _xlfn.CONCAT(小韻資料表[[#This Row],[聲母拼音碼]],小韻資料表[[#This Row],[韻母拼音碼]],小韻資料表[[#This Row],[調號]])</f>
        <v>liau5</v>
      </c>
      <c r="D657" s="206" t="s">
        <v>3535</v>
      </c>
      <c r="E657" s="208" t="s">
        <v>818</v>
      </c>
      <c r="F657" s="205">
        <v>6</v>
      </c>
      <c r="G657" s="209" t="s">
        <v>3536</v>
      </c>
      <c r="H657" s="205">
        <f xml:space="preserve"> LEN(小韻資料表[[#This Row],[小韻字集]])</f>
        <v>48</v>
      </c>
      <c r="I657" s="205" cm="1">
        <f t="array" ref="I657" xml:space="preserve"> MATCH(TRUE, ISNUMBER( SEARCH( LEFT(小韻資料表[[#This Row],[切語]],1), 切語上字資料表[切語上字]) ), 0)</f>
        <v>40</v>
      </c>
      <c r="J657" s="210" t="str" cm="1">
        <f t="array" ref="J657" xml:space="preserve"> INDEX(切語上字資料表[聲母], 小韻資料表[[#This Row],[上字表識別號]])</f>
        <v>來</v>
      </c>
      <c r="K657" s="210" t="str" cm="1">
        <f t="array" ref="K657" xml:space="preserve"> INDEX(切語上字資料表[聲母拼音碼], 小韻資料表[[#This Row],[上字表識別號]])</f>
        <v>l</v>
      </c>
      <c r="L657" s="210" t="str" cm="1">
        <f t="array" ref="L657" xml:space="preserve"> INDEX(切語上字資料表[清濁], 小韻資料表[[#This Row],[上字表識別號]])</f>
        <v>次濁</v>
      </c>
      <c r="M657" s="223" t="str" cm="1">
        <f t="array" ref="M657" xml:space="preserve"> INDEX(切語上字資料表[發送收], 小韻資料表[[#This Row],[上字表識別號]])</f>
        <v>收聲</v>
      </c>
      <c r="N657" s="205" cm="1">
        <f t="array" ref="N657" xml:space="preserve"> MATCH(TRUE, ISNUMBER( SEARCH( RIGHT(小韻資料表[[#This Row],[切語]],1), 切語下字資料表[切語下字]) ), 0)</f>
        <v>197</v>
      </c>
      <c r="O657" s="207" t="str" cm="1">
        <f t="array" ref="O657" xml:space="preserve"> INDEX(切語下字資料表[韻母], 小韻資料表[[#This Row],[下字表識別號]])</f>
        <v>蕭開4</v>
      </c>
      <c r="P657" s="207" t="str" cm="1">
        <f t="array" ref="P657" xml:space="preserve"> INDEX(切語下字資料表[韻母拼音碼], 小韻資料表[[#This Row],[下字表識別號]])</f>
        <v>iau</v>
      </c>
      <c r="Q657" s="210" t="str" cm="1">
        <f t="array" ref="Q657" xml:space="preserve"> INDEX(設定表!$C$19:$C$23, INT( LEFT(小韻資料表[[#This Row],[目次編碼]],1) ))</f>
        <v>平</v>
      </c>
      <c r="R657" s="210">
        <f xml:space="preserve">  INDEX(設定表!$C$8:$C$15, MATCH( (RIGHT(小韻資料表[[#This Row],[清濁]]) &amp; 小韻資料表[[#This Row],[調]]), 設定表!$B$8:$B$15, 0))</f>
        <v>5</v>
      </c>
      <c r="S657" s="205" t="s">
        <v>309</v>
      </c>
      <c r="T657" s="205" t="s">
        <v>309</v>
      </c>
      <c r="U657" s="226" t="s">
        <v>309</v>
      </c>
      <c r="V657" s="146" t="s">
        <v>309</v>
      </c>
      <c r="X657" s="135"/>
      <c r="Y657" s="135"/>
      <c r="AA657" s="135"/>
      <c r="AB657" s="134"/>
      <c r="AC657" s="135"/>
      <c r="AD657" s="135"/>
      <c r="AH657" s="135"/>
      <c r="AI657" s="135"/>
    </row>
    <row r="658" spans="1:35" ht="31.5">
      <c r="A658" s="205">
        <v>654</v>
      </c>
      <c r="B658" s="206" t="s">
        <v>3537</v>
      </c>
      <c r="C658" s="207" t="str">
        <f xml:space="preserve"> _xlfn.CONCAT(小韻資料表[[#This Row],[聲母拼音碼]],小韻資料表[[#This Row],[韻母拼音碼]],小韻資料表[[#This Row],[調號]])</f>
        <v>giau5</v>
      </c>
      <c r="D658" s="206" t="s">
        <v>3538</v>
      </c>
      <c r="E658" s="208" t="s">
        <v>818</v>
      </c>
      <c r="F658" s="205">
        <v>7</v>
      </c>
      <c r="G658" s="209" t="s">
        <v>3539</v>
      </c>
      <c r="H658" s="205">
        <f xml:space="preserve"> LEN(小韻資料表[[#This Row],[小韻字集]])</f>
        <v>5</v>
      </c>
      <c r="I658" s="205" cm="1">
        <f t="array" ref="I658" xml:space="preserve"> MATCH(TRUE, ISNUMBER( SEARCH( LEFT(小韻資料表[[#This Row],[切語]],1), 切語上字資料表[切語上字]) ), 0)</f>
        <v>4</v>
      </c>
      <c r="J658" s="210" t="str" cm="1">
        <f t="array" ref="J658" xml:space="preserve"> INDEX(切語上字資料表[聲母], 小韻資料表[[#This Row],[上字表識別號]])</f>
        <v>疑</v>
      </c>
      <c r="K658" s="210" t="str" cm="1">
        <f t="array" ref="K658" xml:space="preserve"> INDEX(切語上字資料表[聲母拼音碼], 小韻資料表[[#This Row],[上字表識別號]])</f>
        <v>g</v>
      </c>
      <c r="L658" s="210" t="str" cm="1">
        <f t="array" ref="L658" xml:space="preserve"> INDEX(切語上字資料表[清濁], 小韻資料表[[#This Row],[上字表識別號]])</f>
        <v>次濁</v>
      </c>
      <c r="M658" s="223" t="str" cm="1">
        <f t="array" ref="M658" xml:space="preserve"> INDEX(切語上字資料表[發送收], 小韻資料表[[#This Row],[上字表識別號]])</f>
        <v>收聲</v>
      </c>
      <c r="N658" s="205" cm="1">
        <f t="array" ref="N658" xml:space="preserve"> MATCH(TRUE, ISNUMBER( SEARCH( RIGHT(小韻資料表[[#This Row],[切語]],1), 切語下字資料表[切語下字]) ), 0)</f>
        <v>197</v>
      </c>
      <c r="O658" s="207" t="str" cm="1">
        <f t="array" ref="O658" xml:space="preserve"> INDEX(切語下字資料表[韻母], 小韻資料表[[#This Row],[下字表識別號]])</f>
        <v>蕭開4</v>
      </c>
      <c r="P658" s="207" t="str" cm="1">
        <f t="array" ref="P658" xml:space="preserve"> INDEX(切語下字資料表[韻母拼音碼], 小韻資料表[[#This Row],[下字表識別號]])</f>
        <v>iau</v>
      </c>
      <c r="Q658" s="210" t="str" cm="1">
        <f t="array" ref="Q658" xml:space="preserve"> INDEX(設定表!$C$19:$C$23, INT( LEFT(小韻資料表[[#This Row],[目次編碼]],1) ))</f>
        <v>平</v>
      </c>
      <c r="R658" s="210">
        <f xml:space="preserve">  INDEX(設定表!$C$8:$C$15, MATCH( (RIGHT(小韻資料表[[#This Row],[清濁]]) &amp; 小韻資料表[[#This Row],[調]]), 設定表!$B$8:$B$15, 0))</f>
        <v>5</v>
      </c>
      <c r="S658" s="205" t="s">
        <v>309</v>
      </c>
      <c r="T658" s="205" t="s">
        <v>309</v>
      </c>
      <c r="U658" s="226" t="s">
        <v>309</v>
      </c>
      <c r="V658" s="147" t="s">
        <v>309</v>
      </c>
      <c r="X658" s="135"/>
      <c r="Y658" s="135"/>
      <c r="AA658" s="135"/>
      <c r="AB658" s="134"/>
      <c r="AC658" s="135"/>
      <c r="AD658" s="135"/>
      <c r="AH658" s="135"/>
      <c r="AI658" s="135"/>
    </row>
    <row r="659" spans="1:35" ht="31.5">
      <c r="A659" s="205">
        <v>655</v>
      </c>
      <c r="B659" s="206" t="s">
        <v>3540</v>
      </c>
      <c r="C659" s="207" t="str">
        <f xml:space="preserve"> _xlfn.CONCAT(小韻資料表[[#This Row],[聲母拼音碼]],小韻資料表[[#This Row],[韻母拼音碼]],小韻資料表[[#This Row],[調號]])</f>
        <v>hiau1</v>
      </c>
      <c r="D659" s="206" t="s">
        <v>13129</v>
      </c>
      <c r="E659" s="208" t="s">
        <v>818</v>
      </c>
      <c r="F659" s="205">
        <v>8</v>
      </c>
      <c r="G659" s="209" t="s">
        <v>3541</v>
      </c>
      <c r="H659" s="205">
        <f xml:space="preserve"> LEN(小韻資料表[[#This Row],[小韻字集]])</f>
        <v>8</v>
      </c>
      <c r="I659" s="205" cm="1">
        <f t="array" ref="I659" xml:space="preserve"> MATCH(TRUE, ISNUMBER( SEARCH( LEFT(小韻資料表[[#This Row],[切語]],1), 切語上字資料表[切語上字]) ), 0)</f>
        <v>36</v>
      </c>
      <c r="J659" s="210" t="str" cm="1">
        <f t="array" ref="J659" xml:space="preserve"> INDEX(切語上字資料表[聲母], 小韻資料表[[#This Row],[上字表識別號]])</f>
        <v>曉</v>
      </c>
      <c r="K659" s="210" t="str" cm="1">
        <f t="array" ref="K659" xml:space="preserve"> INDEX(切語上字資料表[聲母拼音碼], 小韻資料表[[#This Row],[上字表識別號]])</f>
        <v>h</v>
      </c>
      <c r="L659" s="210" t="str" cm="1">
        <f t="array" ref="L659" xml:space="preserve"> INDEX(切語上字資料表[清濁], 小韻資料表[[#This Row],[上字表識別號]])</f>
        <v>次清</v>
      </c>
      <c r="M659" s="223" t="str" cm="1">
        <f t="array" ref="M659" xml:space="preserve"> INDEX(切語上字資料表[發送收], 小韻資料表[[#This Row],[上字表識別號]])</f>
        <v>送氣</v>
      </c>
      <c r="N659" s="205" cm="1">
        <f t="array" ref="N659" xml:space="preserve"> MATCH(TRUE, ISNUMBER( SEARCH( RIGHT(小韻資料表[[#This Row],[切語]],1), 切語下字資料表[切語下字]) ), 0)</f>
        <v>197</v>
      </c>
      <c r="O659" s="207" t="str" cm="1">
        <f t="array" ref="O659" xml:space="preserve"> INDEX(切語下字資料表[韻母], 小韻資料表[[#This Row],[下字表識別號]])</f>
        <v>蕭開4</v>
      </c>
      <c r="P659" s="207" t="str" cm="1">
        <f t="array" ref="P659" xml:space="preserve"> INDEX(切語下字資料表[韻母拼音碼], 小韻資料表[[#This Row],[下字表識別號]])</f>
        <v>iau</v>
      </c>
      <c r="Q659" s="210" t="str" cm="1">
        <f t="array" ref="Q659" xml:space="preserve"> INDEX(設定表!$C$19:$C$23, INT( LEFT(小韻資料表[[#This Row],[目次編碼]],1) ))</f>
        <v>平</v>
      </c>
      <c r="R659" s="210">
        <f xml:space="preserve">  INDEX(設定表!$C$8:$C$15, MATCH( (RIGHT(小韻資料表[[#This Row],[清濁]]) &amp; 小韻資料表[[#This Row],[調]]), 設定表!$B$8:$B$15, 0))</f>
        <v>1</v>
      </c>
      <c r="S659" s="205" t="s">
        <v>309</v>
      </c>
      <c r="T659" s="205" t="s">
        <v>309</v>
      </c>
      <c r="U659" s="226" t="s">
        <v>309</v>
      </c>
      <c r="V659" s="146" t="s">
        <v>309</v>
      </c>
      <c r="X659" s="135"/>
      <c r="Y659" s="135"/>
      <c r="AA659" s="135"/>
      <c r="AB659" s="134"/>
      <c r="AC659" s="135"/>
      <c r="AD659" s="135"/>
      <c r="AH659" s="135"/>
      <c r="AI659" s="135"/>
    </row>
    <row r="660" spans="1:35" ht="51">
      <c r="A660" s="205">
        <v>656</v>
      </c>
      <c r="B660" s="206" t="s">
        <v>3542</v>
      </c>
      <c r="C660" s="207" t="str">
        <f xml:space="preserve"> _xlfn.CONCAT(小韻資料表[[#This Row],[聲母拼音碼]],小韻資料表[[#This Row],[韻母拼音碼]],小韻資料表[[#This Row],[調號]])</f>
        <v>Øiau1</v>
      </c>
      <c r="D660" s="206" t="s">
        <v>3543</v>
      </c>
      <c r="E660" s="208" t="s">
        <v>818</v>
      </c>
      <c r="F660" s="205">
        <v>9</v>
      </c>
      <c r="G660" s="209" t="s">
        <v>3544</v>
      </c>
      <c r="H660" s="205">
        <f xml:space="preserve"> LEN(小韻資料表[[#This Row],[小韻字集]])</f>
        <v>6</v>
      </c>
      <c r="I660" s="205" cm="1">
        <f t="array" ref="I660" xml:space="preserve"> MATCH(TRUE, ISNUMBER( SEARCH( LEFT(小韻資料表[[#This Row],[切語]],1), 切語上字資料表[切語上字]) ), 0)</f>
        <v>35</v>
      </c>
      <c r="J660" s="210" t="str" cm="1">
        <f t="array" ref="J660" xml:space="preserve"> INDEX(切語上字資料表[聲母], 小韻資料表[[#This Row],[上字表識別號]])</f>
        <v>影</v>
      </c>
      <c r="K660" s="210" t="str" cm="1">
        <f t="array" ref="K660" xml:space="preserve"> INDEX(切語上字資料表[聲母拼音碼], 小韻資料表[[#This Row],[上字表識別號]])</f>
        <v>Ø</v>
      </c>
      <c r="L660" s="210" t="str" cm="1">
        <f t="array" ref="L660" xml:space="preserve"> INDEX(切語上字資料表[清濁], 小韻資料表[[#This Row],[上字表識別號]])</f>
        <v>全清</v>
      </c>
      <c r="M660" s="223" t="str" cm="1">
        <f t="array" ref="M660" xml:space="preserve"> INDEX(切語上字資料表[發送收], 小韻資料表[[#This Row],[上字表識別號]])</f>
        <v>發聲</v>
      </c>
      <c r="N660" s="205" cm="1">
        <f t="array" ref="N660" xml:space="preserve"> MATCH(TRUE, ISNUMBER( SEARCH( RIGHT(小韻資料表[[#This Row],[切語]],1), 切語下字資料表[切語下字]) ), 0)</f>
        <v>197</v>
      </c>
      <c r="O660" s="207" t="str" cm="1">
        <f t="array" ref="O660" xml:space="preserve"> INDEX(切語下字資料表[韻母], 小韻資料表[[#This Row],[下字表識別號]])</f>
        <v>蕭開4</v>
      </c>
      <c r="P660" s="207" t="str" cm="1">
        <f t="array" ref="P660" xml:space="preserve"> INDEX(切語下字資料表[韻母拼音碼], 小韻資料表[[#This Row],[下字表識別號]])</f>
        <v>iau</v>
      </c>
      <c r="Q660" s="210" t="str" cm="1">
        <f t="array" ref="Q660" xml:space="preserve"> INDEX(設定表!$C$19:$C$23, INT( LEFT(小韻資料表[[#This Row],[目次編碼]],1) ))</f>
        <v>平</v>
      </c>
      <c r="R660" s="210">
        <f xml:space="preserve">  INDEX(設定表!$C$8:$C$15, MATCH( (RIGHT(小韻資料表[[#This Row],[清濁]]) &amp; 小韻資料表[[#This Row],[調]]), 設定表!$B$8:$B$15, 0))</f>
        <v>1</v>
      </c>
      <c r="S660" s="205" t="s">
        <v>309</v>
      </c>
      <c r="T660" s="205" t="s">
        <v>309</v>
      </c>
      <c r="U660" s="226" t="s">
        <v>3545</v>
      </c>
      <c r="V660" s="147" t="s">
        <v>309</v>
      </c>
      <c r="X660" s="135"/>
      <c r="Y660" s="135"/>
      <c r="AA660" s="135"/>
      <c r="AB660" s="134"/>
      <c r="AC660" s="135"/>
      <c r="AD660" s="135"/>
      <c r="AH660" s="135"/>
      <c r="AI660" s="135"/>
    </row>
    <row r="661" spans="1:35" ht="31.5">
      <c r="A661" s="205">
        <v>657</v>
      </c>
      <c r="B661" s="206" t="s">
        <v>3546</v>
      </c>
      <c r="C661" s="207" t="str">
        <f xml:space="preserve"> _xlfn.CONCAT(小韻資料表[[#This Row],[聲母拼音碼]],小韻資料表[[#This Row],[韻母拼音碼]],小韻資料表[[#This Row],[調號]])</f>
        <v>khiau1</v>
      </c>
      <c r="D661" s="206" t="s">
        <v>3547</v>
      </c>
      <c r="E661" s="208" t="s">
        <v>818</v>
      </c>
      <c r="F661" s="205">
        <v>10</v>
      </c>
      <c r="G661" s="209" t="s">
        <v>3548</v>
      </c>
      <c r="H661" s="205">
        <f xml:space="preserve"> LEN(小韻資料表[[#This Row],[小韻字集]])</f>
        <v>7</v>
      </c>
      <c r="I661" s="205" cm="1">
        <f t="array" ref="I661" xml:space="preserve"> MATCH(TRUE, ISNUMBER( SEARCH( LEFT(小韻資料表[[#This Row],[切語]],1), 切語上字資料表[切語上字]) ), 0)</f>
        <v>2</v>
      </c>
      <c r="J661" s="210" t="str" cm="1">
        <f t="array" ref="J661" xml:space="preserve"> INDEX(切語上字資料表[聲母], 小韻資料表[[#This Row],[上字表識別號]])</f>
        <v>溪</v>
      </c>
      <c r="K661" s="210" t="str" cm="1">
        <f t="array" ref="K661" xml:space="preserve"> INDEX(切語上字資料表[聲母拼音碼], 小韻資料表[[#This Row],[上字表識別號]])</f>
        <v>kh</v>
      </c>
      <c r="L661" s="210" t="str" cm="1">
        <f t="array" ref="L661" xml:space="preserve"> INDEX(切語上字資料表[清濁], 小韻資料表[[#This Row],[上字表識別號]])</f>
        <v>次清</v>
      </c>
      <c r="M661" s="223" t="str" cm="1">
        <f t="array" ref="M661" xml:space="preserve"> INDEX(切語上字資料表[發送收], 小韻資料表[[#This Row],[上字表識別號]])</f>
        <v>送氣</v>
      </c>
      <c r="N661" s="205" cm="1">
        <f t="array" ref="N661" xml:space="preserve"> MATCH(TRUE, ISNUMBER( SEARCH( RIGHT(小韻資料表[[#This Row],[切語]],1), 切語下字資料表[切語下字]) ), 0)</f>
        <v>197</v>
      </c>
      <c r="O661" s="207" t="str" cm="1">
        <f t="array" ref="O661" xml:space="preserve"> INDEX(切語下字資料表[韻母], 小韻資料表[[#This Row],[下字表識別號]])</f>
        <v>蕭開4</v>
      </c>
      <c r="P661" s="207" t="str" cm="1">
        <f t="array" ref="P661" xml:space="preserve"> INDEX(切語下字資料表[韻母拼音碼], 小韻資料表[[#This Row],[下字表識別號]])</f>
        <v>iau</v>
      </c>
      <c r="Q661" s="210" t="str" cm="1">
        <f t="array" ref="Q661" xml:space="preserve"> INDEX(設定表!$C$19:$C$23, INT( LEFT(小韻資料表[[#This Row],[目次編碼]],1) ))</f>
        <v>平</v>
      </c>
      <c r="R661" s="210">
        <f xml:space="preserve">  INDEX(設定表!$C$8:$C$15, MATCH( (RIGHT(小韻資料表[[#This Row],[清濁]]) &amp; 小韻資料表[[#This Row],[調]]), 設定表!$B$8:$B$15, 0))</f>
        <v>1</v>
      </c>
      <c r="S661" s="205" t="s">
        <v>309</v>
      </c>
      <c r="T661" s="205" t="s">
        <v>3549</v>
      </c>
      <c r="U661" s="226" t="s">
        <v>3550</v>
      </c>
      <c r="V661" s="146" t="s">
        <v>309</v>
      </c>
      <c r="X661" s="135"/>
      <c r="Y661" s="135"/>
      <c r="AA661" s="135"/>
      <c r="AB661" s="134"/>
      <c r="AC661" s="135"/>
      <c r="AD661" s="135"/>
      <c r="AH661" s="135"/>
      <c r="AI661" s="135"/>
    </row>
    <row r="662" spans="1:35" ht="63">
      <c r="A662" s="205">
        <v>658</v>
      </c>
      <c r="B662" s="206" t="s">
        <v>3551</v>
      </c>
      <c r="C662" s="207" t="str">
        <f xml:space="preserve"> _xlfn.CONCAT(小韻資料表[[#This Row],[聲母拼音碼]],小韻資料表[[#This Row],[韻母拼音碼]],小韻資料表[[#This Row],[調號]])</f>
        <v>siau1</v>
      </c>
      <c r="D662" s="206" t="s">
        <v>834</v>
      </c>
      <c r="E662" s="208" t="s">
        <v>833</v>
      </c>
      <c r="F662" s="205">
        <v>1</v>
      </c>
      <c r="G662" s="209" t="s">
        <v>3552</v>
      </c>
      <c r="H662" s="205">
        <f xml:space="preserve"> LEN(小韻資料表[[#This Row],[小韻字集]])</f>
        <v>22</v>
      </c>
      <c r="I662" s="205" cm="1">
        <f t="array" ref="I662" xml:space="preserve"> MATCH(TRUE, ISNUMBER( SEARCH( LEFT(小韻資料表[[#This Row],[切語]],1), 切語上字資料表[切語上字]) ), 0)</f>
        <v>24</v>
      </c>
      <c r="J662" s="210" t="str" cm="1">
        <f t="array" ref="J662" xml:space="preserve"> INDEX(切語上字資料表[聲母], 小韻資料表[[#This Row],[上字表識別號]])</f>
        <v>心</v>
      </c>
      <c r="K662" s="210" t="str" cm="1">
        <f t="array" ref="K662" xml:space="preserve"> INDEX(切語上字資料表[聲母拼音碼], 小韻資料表[[#This Row],[上字表識別號]])</f>
        <v>s</v>
      </c>
      <c r="L662" s="210" t="str" cm="1">
        <f t="array" ref="L662" xml:space="preserve"> INDEX(切語上字資料表[清濁], 小韻資料表[[#This Row],[上字表識別號]])</f>
        <v>全清</v>
      </c>
      <c r="M662" s="223" t="str" cm="1">
        <f t="array" ref="M662" xml:space="preserve"> INDEX(切語上字資料表[發送收], 小韻資料表[[#This Row],[上字表識別號]])</f>
        <v>送氣</v>
      </c>
      <c r="N662" s="205" cm="1">
        <f t="array" ref="N662" xml:space="preserve"> MATCH(TRUE, ISNUMBER( SEARCH( RIGHT(小韻資料表[[#This Row],[切語]],1), 切語下字資料表[切語下字]) ), 0)</f>
        <v>201</v>
      </c>
      <c r="O662" s="207" t="str" cm="1">
        <f t="array" ref="O662" xml:space="preserve"> INDEX(切語下字資料表[韻母], 小韻資料表[[#This Row],[下字表識別號]])</f>
        <v>宵開3</v>
      </c>
      <c r="P662" s="207" t="str" cm="1">
        <f t="array" ref="P662" xml:space="preserve"> INDEX(切語下字資料表[韻母拼音碼], 小韻資料表[[#This Row],[下字表識別號]])</f>
        <v>iau</v>
      </c>
      <c r="Q662" s="210" t="str" cm="1">
        <f t="array" ref="Q662" xml:space="preserve"> INDEX(設定表!$C$19:$C$23, INT( LEFT(小韻資料表[[#This Row],[目次編碼]],1) ))</f>
        <v>平</v>
      </c>
      <c r="R662" s="210">
        <f xml:space="preserve">  INDEX(設定表!$C$8:$C$15, MATCH( (RIGHT(小韻資料表[[#This Row],[清濁]]) &amp; 小韻資料表[[#This Row],[調]]), 設定表!$B$8:$B$15, 0))</f>
        <v>1</v>
      </c>
      <c r="S662" s="205" t="s">
        <v>309</v>
      </c>
      <c r="T662" s="205" t="s">
        <v>309</v>
      </c>
      <c r="U662" s="226" t="s">
        <v>309</v>
      </c>
      <c r="V662" s="147" t="s">
        <v>309</v>
      </c>
      <c r="X662" s="135"/>
      <c r="Y662" s="135"/>
      <c r="AA662" s="135"/>
      <c r="AB662" s="134"/>
      <c r="AC662" s="135"/>
      <c r="AD662" s="135"/>
      <c r="AH662" s="135"/>
      <c r="AI662" s="135"/>
    </row>
    <row r="663" spans="1:35" ht="31.5">
      <c r="A663" s="205">
        <v>659</v>
      </c>
      <c r="B663" s="206" t="s">
        <v>3553</v>
      </c>
      <c r="C663" s="207" t="str">
        <f xml:space="preserve"> _xlfn.CONCAT(小韻資料表[[#This Row],[聲母拼音碼]],小韻資料表[[#This Row],[韻母拼音碼]],小韻資料表[[#This Row],[調號]])</f>
        <v>thiau1</v>
      </c>
      <c r="D663" s="206" t="s">
        <v>3554</v>
      </c>
      <c r="E663" s="208" t="s">
        <v>833</v>
      </c>
      <c r="F663" s="205">
        <v>2</v>
      </c>
      <c r="G663" s="209" t="s">
        <v>3555</v>
      </c>
      <c r="H663" s="205">
        <f xml:space="preserve"> LEN(小韻資料表[[#This Row],[小韻字集]])</f>
        <v>8</v>
      </c>
      <c r="I663" s="205" cm="1">
        <f t="array" ref="I663" xml:space="preserve"> MATCH(TRUE, ISNUMBER( SEARCH( LEFT(小韻資料表[[#This Row],[切語]],1), 切語上字資料表[切語上字]) ), 0)</f>
        <v>10</v>
      </c>
      <c r="J663" s="210" t="str" cm="1">
        <f t="array" ref="J663" xml:space="preserve"> INDEX(切語上字資料表[聲母], 小韻資料表[[#This Row],[上字表識別號]])</f>
        <v>徹</v>
      </c>
      <c r="K663" s="210" t="str" cm="1">
        <f t="array" ref="K663" xml:space="preserve"> INDEX(切語上字資料表[聲母拼音碼], 小韻資料表[[#This Row],[上字表識別號]])</f>
        <v>th</v>
      </c>
      <c r="L663" s="210" t="str" cm="1">
        <f t="array" ref="L663" xml:space="preserve"> INDEX(切語上字資料表[清濁], 小韻資料表[[#This Row],[上字表識別號]])</f>
        <v>次清</v>
      </c>
      <c r="M663" s="223" t="str" cm="1">
        <f t="array" ref="M663" xml:space="preserve"> INDEX(切語上字資料表[發送收], 小韻資料表[[#This Row],[上字表識別號]])</f>
        <v>送氣</v>
      </c>
      <c r="N663" s="205" cm="1">
        <f t="array" ref="N663" xml:space="preserve"> MATCH(TRUE, ISNUMBER( SEARCH( RIGHT(小韻資料表[[#This Row],[切語]],1), 切語下字資料表[切語下字]) ), 0)</f>
        <v>201</v>
      </c>
      <c r="O663" s="207" t="str" cm="1">
        <f t="array" ref="O663" xml:space="preserve"> INDEX(切語下字資料表[韻母], 小韻資料表[[#This Row],[下字表識別號]])</f>
        <v>宵開3</v>
      </c>
      <c r="P663" s="207" t="str" cm="1">
        <f t="array" ref="P663" xml:space="preserve"> INDEX(切語下字資料表[韻母拼音碼], 小韻資料表[[#This Row],[下字表識別號]])</f>
        <v>iau</v>
      </c>
      <c r="Q663" s="210" t="str" cm="1">
        <f t="array" ref="Q663" xml:space="preserve"> INDEX(設定表!$C$19:$C$23, INT( LEFT(小韻資料表[[#This Row],[目次編碼]],1) ))</f>
        <v>平</v>
      </c>
      <c r="R663" s="210">
        <f xml:space="preserve">  INDEX(設定表!$C$8:$C$15, MATCH( (RIGHT(小韻資料表[[#This Row],[清濁]]) &amp; 小韻資料表[[#This Row],[調]]), 設定表!$B$8:$B$15, 0))</f>
        <v>1</v>
      </c>
      <c r="S663" s="205" t="s">
        <v>309</v>
      </c>
      <c r="T663" s="205" t="s">
        <v>309</v>
      </c>
      <c r="U663" s="226" t="s">
        <v>309</v>
      </c>
      <c r="V663" s="146" t="s">
        <v>309</v>
      </c>
      <c r="X663" s="135"/>
      <c r="Y663" s="135"/>
      <c r="AA663" s="135"/>
      <c r="AB663" s="134"/>
      <c r="AC663" s="135"/>
      <c r="AD663" s="135"/>
      <c r="AH663" s="135"/>
      <c r="AI663" s="135"/>
    </row>
    <row r="664" spans="1:35" ht="31.5">
      <c r="A664" s="205">
        <v>660</v>
      </c>
      <c r="B664" s="206" t="s">
        <v>3556</v>
      </c>
      <c r="C664" s="207" t="str">
        <f xml:space="preserve"> _xlfn.CONCAT(小韻資料表[[#This Row],[聲母拼音碼]],小韻資料表[[#This Row],[韻母拼音碼]],小韻資料表[[#This Row],[調號]])</f>
        <v>tiau1</v>
      </c>
      <c r="D664" s="206" t="s">
        <v>3557</v>
      </c>
      <c r="E664" s="208" t="s">
        <v>833</v>
      </c>
      <c r="F664" s="205">
        <v>3</v>
      </c>
      <c r="G664" s="209" t="s">
        <v>3558</v>
      </c>
      <c r="H664" s="205">
        <f xml:space="preserve"> LEN(小韻資料表[[#This Row],[小韻字集]])</f>
        <v>3</v>
      </c>
      <c r="I664" s="205" cm="1">
        <f t="array" ref="I664" xml:space="preserve"> MATCH(TRUE, ISNUMBER( SEARCH( LEFT(小韻資料表[[#This Row],[切語]],1), 切語上字資料表[切語上字]) ), 0)</f>
        <v>9</v>
      </c>
      <c r="J664" s="210" t="str" cm="1">
        <f t="array" ref="J664" xml:space="preserve"> INDEX(切語上字資料表[聲母], 小韻資料表[[#This Row],[上字表識別號]])</f>
        <v>知</v>
      </c>
      <c r="K664" s="210" t="str" cm="1">
        <f t="array" ref="K664" xml:space="preserve"> INDEX(切語上字資料表[聲母拼音碼], 小韻資料表[[#This Row],[上字表識別號]])</f>
        <v>t</v>
      </c>
      <c r="L664" s="210" t="str" cm="1">
        <f t="array" ref="L664" xml:space="preserve"> INDEX(切語上字資料表[清濁], 小韻資料表[[#This Row],[上字表識別號]])</f>
        <v>全清</v>
      </c>
      <c r="M664" s="223" t="str" cm="1">
        <f t="array" ref="M664" xml:space="preserve"> INDEX(切語上字資料表[發送收], 小韻資料表[[#This Row],[上字表識別號]])</f>
        <v>發聲</v>
      </c>
      <c r="N664" s="205" cm="1">
        <f t="array" ref="N664" xml:space="preserve"> MATCH(TRUE, ISNUMBER( SEARCH( RIGHT(小韻資料表[[#This Row],[切語]],1), 切語下字資料表[切語下字]) ), 0)</f>
        <v>201</v>
      </c>
      <c r="O664" s="207" t="str" cm="1">
        <f t="array" ref="O664" xml:space="preserve"> INDEX(切語下字資料表[韻母], 小韻資料表[[#This Row],[下字表識別號]])</f>
        <v>宵開3</v>
      </c>
      <c r="P664" s="207" t="str" cm="1">
        <f t="array" ref="P664" xml:space="preserve"> INDEX(切語下字資料表[韻母拼音碼], 小韻資料表[[#This Row],[下字表識別號]])</f>
        <v>iau</v>
      </c>
      <c r="Q664" s="210" t="str" cm="1">
        <f t="array" ref="Q664" xml:space="preserve"> INDEX(設定表!$C$19:$C$23, INT( LEFT(小韻資料表[[#This Row],[目次編碼]],1) ))</f>
        <v>平</v>
      </c>
      <c r="R664" s="210">
        <f xml:space="preserve">  INDEX(設定表!$C$8:$C$15, MATCH( (RIGHT(小韻資料表[[#This Row],[清濁]]) &amp; 小韻資料表[[#This Row],[調]]), 設定表!$B$8:$B$15, 0))</f>
        <v>1</v>
      </c>
      <c r="S664" s="205" t="s">
        <v>309</v>
      </c>
      <c r="T664" s="205" t="s">
        <v>309</v>
      </c>
      <c r="U664" s="226" t="s">
        <v>309</v>
      </c>
      <c r="V664" s="147" t="s">
        <v>309</v>
      </c>
      <c r="X664" s="135"/>
      <c r="Y664" s="135"/>
      <c r="AA664" s="135"/>
      <c r="AB664" s="134"/>
      <c r="AC664" s="135"/>
      <c r="AD664" s="135"/>
      <c r="AH664" s="135"/>
      <c r="AI664" s="135"/>
    </row>
    <row r="665" spans="1:35" ht="31.5">
      <c r="A665" s="205">
        <v>661</v>
      </c>
      <c r="B665" s="206" t="s">
        <v>3559</v>
      </c>
      <c r="C665" s="207" t="str">
        <f xml:space="preserve"> _xlfn.CONCAT(小韻資料表[[#This Row],[聲母拼音碼]],小韻資料表[[#This Row],[韻母拼音碼]],小韻資料表[[#This Row],[調號]])</f>
        <v>tiau5</v>
      </c>
      <c r="D665" s="206" t="s">
        <v>3560</v>
      </c>
      <c r="E665" s="208" t="s">
        <v>833</v>
      </c>
      <c r="F665" s="205">
        <v>4</v>
      </c>
      <c r="G665" s="209" t="s">
        <v>3561</v>
      </c>
      <c r="H665" s="205">
        <f xml:space="preserve"> LEN(小韻資料表[[#This Row],[小韻字集]])</f>
        <v>6</v>
      </c>
      <c r="I665" s="205" cm="1">
        <f t="array" ref="I665" xml:space="preserve"> MATCH(TRUE, ISNUMBER( SEARCH( LEFT(小韻資料表[[#This Row],[切語]],1), 切語上字資料表[切語上字]) ), 0)</f>
        <v>11</v>
      </c>
      <c r="J665" s="210" t="str" cm="1">
        <f t="array" ref="J665" xml:space="preserve"> INDEX(切語上字資料表[聲母], 小韻資料表[[#This Row],[上字表識別號]])</f>
        <v>澄</v>
      </c>
      <c r="K665" s="210" t="str" cm="1">
        <f t="array" ref="K665" xml:space="preserve"> INDEX(切語上字資料表[聲母拼音碼], 小韻資料表[[#This Row],[上字表識別號]])</f>
        <v>t</v>
      </c>
      <c r="L665" s="210" t="str" cm="1">
        <f t="array" ref="L665" xml:space="preserve"> INDEX(切語上字資料表[清濁], 小韻資料表[[#This Row],[上字表識別號]])</f>
        <v>全濁</v>
      </c>
      <c r="M665" s="223" cm="1">
        <f t="array" ref="M665" xml:space="preserve"> INDEX(切語上字資料表[發送收], 小韻資料表[[#This Row],[上字表識別號]])</f>
        <v>0</v>
      </c>
      <c r="N665" s="205" cm="1">
        <f t="array" ref="N665" xml:space="preserve"> MATCH(TRUE, ISNUMBER( SEARCH( RIGHT(小韻資料表[[#This Row],[切語]],1), 切語下字資料表[切語下字]) ), 0)</f>
        <v>201</v>
      </c>
      <c r="O665" s="207" t="str" cm="1">
        <f t="array" ref="O665" xml:space="preserve"> INDEX(切語下字資料表[韻母], 小韻資料表[[#This Row],[下字表識別號]])</f>
        <v>宵開3</v>
      </c>
      <c r="P665" s="207" t="str" cm="1">
        <f t="array" ref="P665" xml:space="preserve"> INDEX(切語下字資料表[韻母拼音碼], 小韻資料表[[#This Row],[下字表識別號]])</f>
        <v>iau</v>
      </c>
      <c r="Q665" s="210" t="str" cm="1">
        <f t="array" ref="Q665" xml:space="preserve"> INDEX(設定表!$C$19:$C$23, INT( LEFT(小韻資料表[[#This Row],[目次編碼]],1) ))</f>
        <v>平</v>
      </c>
      <c r="R665" s="210">
        <f xml:space="preserve">  INDEX(設定表!$C$8:$C$15, MATCH( (RIGHT(小韻資料表[[#This Row],[清濁]]) &amp; 小韻資料表[[#This Row],[調]]), 設定表!$B$8:$B$15, 0))</f>
        <v>5</v>
      </c>
      <c r="S665" s="205" t="s">
        <v>309</v>
      </c>
      <c r="T665" s="205" t="s">
        <v>3562</v>
      </c>
      <c r="U665" s="226" t="s">
        <v>309</v>
      </c>
      <c r="V665" s="146" t="s">
        <v>309</v>
      </c>
      <c r="X665" s="135"/>
      <c r="Y665" s="135"/>
      <c r="AA665" s="135"/>
      <c r="AB665" s="134"/>
      <c r="AC665" s="135"/>
      <c r="AD665" s="135"/>
      <c r="AH665" s="135"/>
      <c r="AI665" s="135"/>
    </row>
    <row r="666" spans="1:35" ht="31.5">
      <c r="A666" s="205">
        <v>662</v>
      </c>
      <c r="B666" s="206" t="s">
        <v>3563</v>
      </c>
      <c r="C666" s="207" t="str">
        <f xml:space="preserve"> _xlfn.CONCAT(小韻資料表[[#This Row],[聲母拼音碼]],小韻資料表[[#This Row],[韻母拼音碼]],小韻資料表[[#This Row],[調號]])</f>
        <v>hiau1</v>
      </c>
      <c r="D666" s="206" t="s">
        <v>3564</v>
      </c>
      <c r="E666" s="208" t="s">
        <v>833</v>
      </c>
      <c r="F666" s="205">
        <v>5</v>
      </c>
      <c r="G666" s="209" t="s">
        <v>3565</v>
      </c>
      <c r="H666" s="205">
        <f xml:space="preserve"> LEN(小韻資料表[[#This Row],[小韻字集]])</f>
        <v>12</v>
      </c>
      <c r="I666" s="205" cm="1">
        <f t="array" ref="I666" xml:space="preserve"> MATCH(TRUE, ISNUMBER( SEARCH( LEFT(小韻資料表[[#This Row],[切語]],1), 切語上字資料表[切語上字]) ), 0)</f>
        <v>36</v>
      </c>
      <c r="J666" s="210" t="str" cm="1">
        <f t="array" ref="J666" xml:space="preserve"> INDEX(切語上字資料表[聲母], 小韻資料表[[#This Row],[上字表識別號]])</f>
        <v>曉</v>
      </c>
      <c r="K666" s="210" t="str" cm="1">
        <f t="array" ref="K666" xml:space="preserve"> INDEX(切語上字資料表[聲母拼音碼], 小韻資料表[[#This Row],[上字表識別號]])</f>
        <v>h</v>
      </c>
      <c r="L666" s="210" t="str" cm="1">
        <f t="array" ref="L666" xml:space="preserve"> INDEX(切語上字資料表[清濁], 小韻資料表[[#This Row],[上字表識別號]])</f>
        <v>次清</v>
      </c>
      <c r="M666" s="223" t="str" cm="1">
        <f t="array" ref="M666" xml:space="preserve"> INDEX(切語上字資料表[發送收], 小韻資料表[[#This Row],[上字表識別號]])</f>
        <v>送氣</v>
      </c>
      <c r="N666" s="205" cm="1">
        <f t="array" ref="N666" xml:space="preserve"> MATCH(TRUE, ISNUMBER( SEARCH( RIGHT(小韻資料表[[#This Row],[切語]],1), 切語下字資料表[切語下字]) ), 0)</f>
        <v>201</v>
      </c>
      <c r="O666" s="207" t="str" cm="1">
        <f t="array" ref="O666" xml:space="preserve"> INDEX(切語下字資料表[韻母], 小韻資料表[[#This Row],[下字表識別號]])</f>
        <v>宵開3</v>
      </c>
      <c r="P666" s="207" t="str" cm="1">
        <f t="array" ref="P666" xml:space="preserve"> INDEX(切語下字資料表[韻母拼音碼], 小韻資料表[[#This Row],[下字表識別號]])</f>
        <v>iau</v>
      </c>
      <c r="Q666" s="210" t="str" cm="1">
        <f t="array" ref="Q666" xml:space="preserve"> INDEX(設定表!$C$19:$C$23, INT( LEFT(小韻資料表[[#This Row],[目次編碼]],1) ))</f>
        <v>平</v>
      </c>
      <c r="R666" s="210">
        <f xml:space="preserve">  INDEX(設定表!$C$8:$C$15, MATCH( (RIGHT(小韻資料表[[#This Row],[清濁]]) &amp; 小韻資料表[[#This Row],[調]]), 設定表!$B$8:$B$15, 0))</f>
        <v>1</v>
      </c>
      <c r="S666" s="205" t="s">
        <v>309</v>
      </c>
      <c r="T666" s="205" t="s">
        <v>309</v>
      </c>
      <c r="U666" s="226" t="s">
        <v>3566</v>
      </c>
      <c r="V666" s="147" t="s">
        <v>309</v>
      </c>
      <c r="X666" s="135"/>
      <c r="Y666" s="135"/>
      <c r="AA666" s="135"/>
      <c r="AB666" s="134"/>
      <c r="AC666" s="135"/>
      <c r="AD666" s="135"/>
      <c r="AH666" s="135"/>
      <c r="AI666" s="135"/>
    </row>
    <row r="667" spans="1:35" ht="31.5">
      <c r="A667" s="205">
        <v>663</v>
      </c>
      <c r="B667" s="206" t="s">
        <v>3567</v>
      </c>
      <c r="C667" s="207" t="str">
        <f xml:space="preserve"> _xlfn.CONCAT(小韻資料表[[#This Row],[聲母拼音碼]],小韻資料表[[#This Row],[韻母拼音碼]],小韻資料表[[#This Row],[調號]])</f>
        <v>ciau5</v>
      </c>
      <c r="D667" s="206" t="s">
        <v>3568</v>
      </c>
      <c r="E667" s="208" t="s">
        <v>833</v>
      </c>
      <c r="F667" s="205">
        <v>6</v>
      </c>
      <c r="G667" s="209" t="s">
        <v>3569</v>
      </c>
      <c r="H667" s="205">
        <f xml:space="preserve"> LEN(小韻資料表[[#This Row],[小韻字集]])</f>
        <v>17</v>
      </c>
      <c r="I667" s="205" cm="1">
        <f t="array" ref="I667" xml:space="preserve"> MATCH(TRUE, ISNUMBER( SEARCH( LEFT(小韻資料表[[#This Row],[切語]],1), 切語上字資料表[切語上字]) ), 0)</f>
        <v>23</v>
      </c>
      <c r="J667" s="210" t="str" cm="1">
        <f t="array" ref="J667" xml:space="preserve"> INDEX(切語上字資料表[聲母], 小韻資料表[[#This Row],[上字表識別號]])</f>
        <v>從</v>
      </c>
      <c r="K667" s="210" t="str" cm="1">
        <f t="array" ref="K667" xml:space="preserve"> INDEX(切語上字資料表[聲母拼音碼], 小韻資料表[[#This Row],[上字表識別號]])</f>
        <v>c</v>
      </c>
      <c r="L667" s="210" t="str" cm="1">
        <f t="array" ref="L667" xml:space="preserve"> INDEX(切語上字資料表[清濁], 小韻資料表[[#This Row],[上字表識別號]])</f>
        <v>全濁</v>
      </c>
      <c r="M667" s="223" cm="1">
        <f t="array" ref="M667" xml:space="preserve"> INDEX(切語上字資料表[發送收], 小韻資料表[[#This Row],[上字表識別號]])</f>
        <v>0</v>
      </c>
      <c r="N667" s="205" cm="1">
        <f t="array" ref="N667" xml:space="preserve"> MATCH(TRUE, ISNUMBER( SEARCH( RIGHT(小韻資料表[[#This Row],[切語]],1), 切語下字資料表[切語下字]) ), 0)</f>
        <v>201</v>
      </c>
      <c r="O667" s="207" t="str" cm="1">
        <f t="array" ref="O667" xml:space="preserve"> INDEX(切語下字資料表[韻母], 小韻資料表[[#This Row],[下字表識別號]])</f>
        <v>宵開3</v>
      </c>
      <c r="P667" s="207" t="str" cm="1">
        <f t="array" ref="P667" xml:space="preserve"> INDEX(切語下字資料表[韻母拼音碼], 小韻資料表[[#This Row],[下字表識別號]])</f>
        <v>iau</v>
      </c>
      <c r="Q667" s="210" t="str" cm="1">
        <f t="array" ref="Q667" xml:space="preserve"> INDEX(設定表!$C$19:$C$23, INT( LEFT(小韻資料表[[#This Row],[目次編碼]],1) ))</f>
        <v>平</v>
      </c>
      <c r="R667" s="210">
        <f xml:space="preserve">  INDEX(設定表!$C$8:$C$15, MATCH( (RIGHT(小韻資料表[[#This Row],[清濁]]) &amp; 小韻資料表[[#This Row],[調]]), 設定表!$B$8:$B$15, 0))</f>
        <v>5</v>
      </c>
      <c r="S667" s="205" t="s">
        <v>3570</v>
      </c>
      <c r="T667" s="205" t="s">
        <v>309</v>
      </c>
      <c r="U667" s="226" t="s">
        <v>3571</v>
      </c>
      <c r="V667" s="146" t="s">
        <v>309</v>
      </c>
      <c r="X667" s="135"/>
      <c r="Y667" s="135"/>
      <c r="AA667" s="135"/>
      <c r="AB667" s="134"/>
      <c r="AC667" s="135"/>
      <c r="AD667" s="135"/>
      <c r="AH667" s="135"/>
      <c r="AI667" s="135"/>
    </row>
    <row r="668" spans="1:35" ht="31.5">
      <c r="A668" s="205">
        <v>664</v>
      </c>
      <c r="B668" s="206" t="s">
        <v>3572</v>
      </c>
      <c r="C668" s="207" t="str">
        <f xml:space="preserve"> _xlfn.CONCAT(小韻資料表[[#This Row],[聲母拼音碼]],小韻資料表[[#This Row],[韻母拼音碼]],小韻資料表[[#This Row],[調號]])</f>
        <v>kiau1</v>
      </c>
      <c r="D668" s="206" t="s">
        <v>3573</v>
      </c>
      <c r="E668" s="208" t="s">
        <v>833</v>
      </c>
      <c r="F668" s="205">
        <v>7</v>
      </c>
      <c r="G668" s="209" t="s">
        <v>3574</v>
      </c>
      <c r="H668" s="205">
        <f xml:space="preserve"> LEN(小韻資料表[[#This Row],[小韻字集]])</f>
        <v>9</v>
      </c>
      <c r="I668" s="205" cm="1">
        <f t="array" ref="I668" xml:space="preserve"> MATCH(TRUE, ISNUMBER( SEARCH( LEFT(小韻資料表[[#This Row],[切語]],1), 切語上字資料表[切語上字]) ), 0)</f>
        <v>1</v>
      </c>
      <c r="J668" s="210" t="str" cm="1">
        <f t="array" ref="J668" xml:space="preserve"> INDEX(切語上字資料表[聲母], 小韻資料表[[#This Row],[上字表識別號]])</f>
        <v>見</v>
      </c>
      <c r="K668" s="210" t="str" cm="1">
        <f t="array" ref="K668" xml:space="preserve"> INDEX(切語上字資料表[聲母拼音碼], 小韻資料表[[#This Row],[上字表識別號]])</f>
        <v>k</v>
      </c>
      <c r="L668" s="210" t="str" cm="1">
        <f t="array" ref="L668" xml:space="preserve"> INDEX(切語上字資料表[清濁], 小韻資料表[[#This Row],[上字表識別號]])</f>
        <v>全清</v>
      </c>
      <c r="M668" s="223" t="str" cm="1">
        <f t="array" ref="M668" xml:space="preserve"> INDEX(切語上字資料表[發送收], 小韻資料表[[#This Row],[上字表識別號]])</f>
        <v>發聲</v>
      </c>
      <c r="N668" s="205" cm="1">
        <f t="array" ref="N668" xml:space="preserve"> MATCH(TRUE, ISNUMBER( SEARCH( RIGHT(小韻資料表[[#This Row],[切語]],1), 切語下字資料表[切語下字]) ), 0)</f>
        <v>201</v>
      </c>
      <c r="O668" s="207" t="str" cm="1">
        <f t="array" ref="O668" xml:space="preserve"> INDEX(切語下字資料表[韻母], 小韻資料表[[#This Row],[下字表識別號]])</f>
        <v>宵開3</v>
      </c>
      <c r="P668" s="207" t="str" cm="1">
        <f t="array" ref="P668" xml:space="preserve"> INDEX(切語下字資料表[韻母拼音碼], 小韻資料表[[#This Row],[下字表識別號]])</f>
        <v>iau</v>
      </c>
      <c r="Q668" s="210" t="str" cm="1">
        <f t="array" ref="Q668" xml:space="preserve"> INDEX(設定表!$C$19:$C$23, INT( LEFT(小韻資料表[[#This Row],[目次編碼]],1) ))</f>
        <v>平</v>
      </c>
      <c r="R668" s="210">
        <f xml:space="preserve">  INDEX(設定表!$C$8:$C$15, MATCH( (RIGHT(小韻資料表[[#This Row],[清濁]]) &amp; 小韻資料表[[#This Row],[調]]), 設定表!$B$8:$B$15, 0))</f>
        <v>1</v>
      </c>
      <c r="S668" s="205" t="s">
        <v>309</v>
      </c>
      <c r="T668" s="205" t="s">
        <v>309</v>
      </c>
      <c r="U668" s="226" t="s">
        <v>309</v>
      </c>
      <c r="V668" s="147" t="s">
        <v>309</v>
      </c>
      <c r="X668" s="135"/>
      <c r="Y668" s="135"/>
      <c r="AA668" s="135"/>
      <c r="AB668" s="134"/>
      <c r="AC668" s="135"/>
      <c r="AD668" s="135"/>
      <c r="AH668" s="135"/>
      <c r="AI668" s="135"/>
    </row>
    <row r="669" spans="1:35" ht="31.5">
      <c r="A669" s="205">
        <v>665</v>
      </c>
      <c r="B669" s="206" t="s">
        <v>3575</v>
      </c>
      <c r="C669" s="207" t="str">
        <f xml:space="preserve"> _xlfn.CONCAT(小韻資料表[[#This Row],[聲母拼音碼]],小韻資料表[[#This Row],[韻母拼音碼]],小韻資料表[[#This Row],[調號]])</f>
        <v>ciau1</v>
      </c>
      <c r="D669" s="206" t="s">
        <v>3576</v>
      </c>
      <c r="E669" s="208" t="s">
        <v>833</v>
      </c>
      <c r="F669" s="205">
        <v>8</v>
      </c>
      <c r="G669" s="209" t="s">
        <v>3577</v>
      </c>
      <c r="H669" s="205">
        <f xml:space="preserve"> LEN(小韻資料表[[#This Row],[小韻字集]])</f>
        <v>20</v>
      </c>
      <c r="I669" s="205" cm="1">
        <f t="array" ref="I669" xml:space="preserve"> MATCH(TRUE, ISNUMBER( SEARCH( LEFT(小韻資料表[[#This Row],[切語]],1), 切語上字資料表[切語上字]) ), 0)</f>
        <v>21</v>
      </c>
      <c r="J669" s="210" t="str" cm="1">
        <f t="array" ref="J669" xml:space="preserve"> INDEX(切語上字資料表[聲母], 小韻資料表[[#This Row],[上字表識別號]])</f>
        <v>精</v>
      </c>
      <c r="K669" s="210" t="str" cm="1">
        <f t="array" ref="K669" xml:space="preserve"> INDEX(切語上字資料表[聲母拼音碼], 小韻資料表[[#This Row],[上字表識別號]])</f>
        <v>c</v>
      </c>
      <c r="L669" s="210" t="str" cm="1">
        <f t="array" ref="L669" xml:space="preserve"> INDEX(切語上字資料表[清濁], 小韻資料表[[#This Row],[上字表識別號]])</f>
        <v>全清</v>
      </c>
      <c r="M669" s="223" t="str" cm="1">
        <f t="array" ref="M669" xml:space="preserve"> INDEX(切語上字資料表[發送收], 小韻資料表[[#This Row],[上字表識別號]])</f>
        <v>發聲</v>
      </c>
      <c r="N669" s="205" cm="1">
        <f t="array" ref="N669" xml:space="preserve"> MATCH(TRUE, ISNUMBER( SEARCH( RIGHT(小韻資料表[[#This Row],[切語]],1), 切語下字資料表[切語下字]) ), 0)</f>
        <v>201</v>
      </c>
      <c r="O669" s="207" t="str" cm="1">
        <f t="array" ref="O669" xml:space="preserve"> INDEX(切語下字資料表[韻母], 小韻資料表[[#This Row],[下字表識別號]])</f>
        <v>宵開3</v>
      </c>
      <c r="P669" s="207" t="str" cm="1">
        <f t="array" ref="P669" xml:space="preserve"> INDEX(切語下字資料表[韻母拼音碼], 小韻資料表[[#This Row],[下字表識別號]])</f>
        <v>iau</v>
      </c>
      <c r="Q669" s="210" t="str" cm="1">
        <f t="array" ref="Q669" xml:space="preserve"> INDEX(設定表!$C$19:$C$23, INT( LEFT(小韻資料表[[#This Row],[目次編碼]],1) ))</f>
        <v>平</v>
      </c>
      <c r="R669" s="210">
        <f xml:space="preserve">  INDEX(設定表!$C$8:$C$15, MATCH( (RIGHT(小韻資料表[[#This Row],[清濁]]) &amp; 小韻資料表[[#This Row],[調]]), 設定表!$B$8:$B$15, 0))</f>
        <v>1</v>
      </c>
      <c r="S669" s="205" t="s">
        <v>309</v>
      </c>
      <c r="T669" s="205" t="s">
        <v>309</v>
      </c>
      <c r="U669" s="226" t="s">
        <v>3578</v>
      </c>
      <c r="V669" s="146" t="s">
        <v>309</v>
      </c>
      <c r="X669" s="135"/>
      <c r="Y669" s="135"/>
      <c r="AA669" s="135"/>
      <c r="AB669" s="134"/>
      <c r="AC669" s="135"/>
      <c r="AD669" s="135"/>
      <c r="AH669" s="135"/>
      <c r="AI669" s="135"/>
    </row>
    <row r="670" spans="1:35" ht="31.5">
      <c r="A670" s="205">
        <v>666</v>
      </c>
      <c r="B670" s="206" t="s">
        <v>3579</v>
      </c>
      <c r="C670" s="207" t="str">
        <f xml:space="preserve"> _xlfn.CONCAT(小韻資料表[[#This Row],[聲母拼音碼]],小韻資料表[[#This Row],[韻母拼音碼]],小韻資料表[[#This Row],[調號]])</f>
        <v>jiau5</v>
      </c>
      <c r="D670" s="206" t="s">
        <v>3580</v>
      </c>
      <c r="E670" s="208" t="s">
        <v>833</v>
      </c>
      <c r="F670" s="205">
        <v>9</v>
      </c>
      <c r="G670" s="209" t="s">
        <v>3581</v>
      </c>
      <c r="H670" s="205">
        <f xml:space="preserve"> LEN(小韻資料表[[#This Row],[小韻字集]])</f>
        <v>6</v>
      </c>
      <c r="I670" s="205" cm="1">
        <f t="array" ref="I670" xml:space="preserve"> MATCH(TRUE, ISNUMBER( SEARCH( LEFT(小韻資料表[[#This Row],[切語]],1), 切語上字資料表[切語上字]) ), 0)</f>
        <v>41</v>
      </c>
      <c r="J670" s="210" t="str" cm="1">
        <f t="array" ref="J670" xml:space="preserve"> INDEX(切語上字資料表[聲母], 小韻資料表[[#This Row],[上字表識別號]])</f>
        <v>日</v>
      </c>
      <c r="K670" s="210" t="str" cm="1">
        <f t="array" ref="K670" xml:space="preserve"> INDEX(切語上字資料表[聲母拼音碼], 小韻資料表[[#This Row],[上字表識別號]])</f>
        <v>j</v>
      </c>
      <c r="L670" s="210" t="str" cm="1">
        <f t="array" ref="L670" xml:space="preserve"> INDEX(切語上字資料表[清濁], 小韻資料表[[#This Row],[上字表識別號]])</f>
        <v>次濁</v>
      </c>
      <c r="M670" s="223" t="str" cm="1">
        <f t="array" ref="M670" xml:space="preserve"> INDEX(切語上字資料表[發送收], 小韻資料表[[#This Row],[上字表識別號]])</f>
        <v>收聲</v>
      </c>
      <c r="N670" s="205" cm="1">
        <f t="array" ref="N670" xml:space="preserve"> MATCH(TRUE, ISNUMBER( SEARCH( RIGHT(小韻資料表[[#This Row],[切語]],1), 切語下字資料表[切語下字]) ), 0)</f>
        <v>201</v>
      </c>
      <c r="O670" s="207" t="str" cm="1">
        <f t="array" ref="O670" xml:space="preserve"> INDEX(切語下字資料表[韻母], 小韻資料表[[#This Row],[下字表識別號]])</f>
        <v>宵開3</v>
      </c>
      <c r="P670" s="207" t="str" cm="1">
        <f t="array" ref="P670" xml:space="preserve"> INDEX(切語下字資料表[韻母拼音碼], 小韻資料表[[#This Row],[下字表識別號]])</f>
        <v>iau</v>
      </c>
      <c r="Q670" s="210" t="str" cm="1">
        <f t="array" ref="Q670" xml:space="preserve"> INDEX(設定表!$C$19:$C$23, INT( LEFT(小韻資料表[[#This Row],[目次編碼]],1) ))</f>
        <v>平</v>
      </c>
      <c r="R670" s="210">
        <f xml:space="preserve">  INDEX(設定表!$C$8:$C$15, MATCH( (RIGHT(小韻資料表[[#This Row],[清濁]]) &amp; 小韻資料表[[#This Row],[調]]), 設定表!$B$8:$B$15, 0))</f>
        <v>5</v>
      </c>
      <c r="S670" s="205" t="s">
        <v>309</v>
      </c>
      <c r="T670" s="205" t="s">
        <v>309</v>
      </c>
      <c r="U670" s="226" t="s">
        <v>309</v>
      </c>
      <c r="V670" s="147" t="s">
        <v>309</v>
      </c>
      <c r="X670" s="135"/>
      <c r="Y670" s="135"/>
      <c r="AA670" s="135"/>
      <c r="AB670" s="134"/>
      <c r="AC670" s="135"/>
      <c r="AD670" s="135"/>
      <c r="AH670" s="135"/>
      <c r="AI670" s="135"/>
    </row>
    <row r="671" spans="1:35" ht="31.5">
      <c r="A671" s="205">
        <v>667</v>
      </c>
      <c r="B671" s="206" t="s">
        <v>3582</v>
      </c>
      <c r="C671" s="207" t="str">
        <f xml:space="preserve"> _xlfn.CONCAT(小韻資料表[[#This Row],[聲母拼音碼]],小韻資料表[[#This Row],[韻母拼音碼]],小韻資料表[[#This Row],[調號]])</f>
        <v>siau1</v>
      </c>
      <c r="D671" s="206" t="s">
        <v>3583</v>
      </c>
      <c r="E671" s="208" t="s">
        <v>833</v>
      </c>
      <c r="F671" s="205">
        <v>10</v>
      </c>
      <c r="G671" s="209" t="s">
        <v>3584</v>
      </c>
      <c r="H671" s="205">
        <f xml:space="preserve"> LEN(小韻資料表[[#This Row],[小韻字集]])</f>
        <v>3</v>
      </c>
      <c r="I671" s="205" cm="1">
        <f t="array" ref="I671" xml:space="preserve"> MATCH(TRUE, ISNUMBER( SEARCH( LEFT(小韻資料表[[#This Row],[切語]],1), 切語上字資料表[切語上字]) ), 0)</f>
        <v>33</v>
      </c>
      <c r="J671" s="210" t="str" cm="1">
        <f t="array" ref="J671" xml:space="preserve"> INDEX(切語上字資料表[聲母], 小韻資料表[[#This Row],[上字表識別號]])</f>
        <v>審</v>
      </c>
      <c r="K671" s="210" t="str" cm="1">
        <f t="array" ref="K671" xml:space="preserve"> INDEX(切語上字資料表[聲母拼音碼], 小韻資料表[[#This Row],[上字表識別號]])</f>
        <v>s</v>
      </c>
      <c r="L671" s="210" t="str" cm="1">
        <f t="array" ref="L671" xml:space="preserve"> INDEX(切語上字資料表[清濁], 小韻資料表[[#This Row],[上字表識別號]])</f>
        <v>全清</v>
      </c>
      <c r="M671" s="223" t="str" cm="1">
        <f t="array" ref="M671" xml:space="preserve"> INDEX(切語上字資料表[發送收], 小韻資料表[[#This Row],[上字表識別號]])</f>
        <v>送氣</v>
      </c>
      <c r="N671" s="205" cm="1">
        <f t="array" ref="N671" xml:space="preserve"> MATCH(TRUE, ISNUMBER( SEARCH( RIGHT(小韻資料表[[#This Row],[切語]],1), 切語下字資料表[切語下字]) ), 0)</f>
        <v>201</v>
      </c>
      <c r="O671" s="207" t="str" cm="1">
        <f t="array" ref="O671" xml:space="preserve"> INDEX(切語下字資料表[韻母], 小韻資料表[[#This Row],[下字表識別號]])</f>
        <v>宵開3</v>
      </c>
      <c r="P671" s="207" t="str" cm="1">
        <f t="array" ref="P671" xml:space="preserve"> INDEX(切語下字資料表[韻母拼音碼], 小韻資料表[[#This Row],[下字表識別號]])</f>
        <v>iau</v>
      </c>
      <c r="Q671" s="210" t="str" cm="1">
        <f t="array" ref="Q671" xml:space="preserve"> INDEX(設定表!$C$19:$C$23, INT( LEFT(小韻資料表[[#This Row],[目次編碼]],1) ))</f>
        <v>平</v>
      </c>
      <c r="R671" s="210">
        <f xml:space="preserve">  INDEX(設定表!$C$8:$C$15, MATCH( (RIGHT(小韻資料表[[#This Row],[清濁]]) &amp; 小韻資料表[[#This Row],[調]]), 設定表!$B$8:$B$15, 0))</f>
        <v>1</v>
      </c>
      <c r="S671" s="205" t="s">
        <v>309</v>
      </c>
      <c r="T671" s="205" t="s">
        <v>309</v>
      </c>
      <c r="U671" s="226" t="s">
        <v>309</v>
      </c>
      <c r="V671" s="146" t="s">
        <v>309</v>
      </c>
      <c r="X671" s="135"/>
      <c r="Y671" s="135"/>
      <c r="AA671" s="135"/>
      <c r="AB671" s="134"/>
      <c r="AC671" s="135"/>
      <c r="AD671" s="135"/>
      <c r="AH671" s="135"/>
      <c r="AI671" s="135"/>
    </row>
    <row r="672" spans="1:35" ht="94.5">
      <c r="A672" s="205">
        <v>668</v>
      </c>
      <c r="B672" s="206" t="s">
        <v>3585</v>
      </c>
      <c r="C672" s="207" t="str">
        <f xml:space="preserve"> _xlfn.CONCAT(小韻資料表[[#This Row],[聲母拼音碼]],小韻資料表[[#This Row],[韻母拼音碼]],小韻資料表[[#This Row],[調號]])</f>
        <v>Øiau5</v>
      </c>
      <c r="D672" s="206" t="s">
        <v>3586</v>
      </c>
      <c r="E672" s="208" t="s">
        <v>833</v>
      </c>
      <c r="F672" s="205">
        <v>11</v>
      </c>
      <c r="G672" s="209" t="s">
        <v>3587</v>
      </c>
      <c r="H672" s="205">
        <f xml:space="preserve"> LEN(小韻資料表[[#This Row],[小韻字集]])</f>
        <v>42</v>
      </c>
      <c r="I672" s="205" cm="1">
        <f t="array" ref="I672" xml:space="preserve"> MATCH(TRUE, ISNUMBER( SEARCH( LEFT(小韻資料表[[#This Row],[切語]],1), 切語上字資料表[切語上字]) ), 0)</f>
        <v>39</v>
      </c>
      <c r="J672" s="210" t="str" cm="1">
        <f t="array" ref="J672" xml:space="preserve"> INDEX(切語上字資料表[聲母], 小韻資料表[[#This Row],[上字表識別號]])</f>
        <v>喻</v>
      </c>
      <c r="K672" s="210" t="str" cm="1">
        <f t="array" ref="K672" xml:space="preserve"> INDEX(切語上字資料表[聲母拼音碼], 小韻資料表[[#This Row],[上字表識別號]])</f>
        <v>Ø</v>
      </c>
      <c r="L672" s="210" t="str" cm="1">
        <f t="array" ref="L672" xml:space="preserve"> INDEX(切語上字資料表[清濁], 小韻資料表[[#This Row],[上字表識別號]])</f>
        <v>次濁</v>
      </c>
      <c r="M672" s="223" t="str" cm="1">
        <f t="array" ref="M672" xml:space="preserve"> INDEX(切語上字資料表[發送收], 小韻資料表[[#This Row],[上字表識別號]])</f>
        <v>發聲</v>
      </c>
      <c r="N672" s="205" cm="1">
        <f t="array" ref="N672" xml:space="preserve"> MATCH(TRUE, ISNUMBER( SEARCH( RIGHT(小韻資料表[[#This Row],[切語]],1), 切語下字資料表[切語下字]) ), 0)</f>
        <v>201</v>
      </c>
      <c r="O672" s="207" t="str" cm="1">
        <f t="array" ref="O672" xml:space="preserve"> INDEX(切語下字資料表[韻母], 小韻資料表[[#This Row],[下字表識別號]])</f>
        <v>宵開3</v>
      </c>
      <c r="P672" s="207" t="str" cm="1">
        <f t="array" ref="P672" xml:space="preserve"> INDEX(切語下字資料表[韻母拼音碼], 小韻資料表[[#This Row],[下字表識別號]])</f>
        <v>iau</v>
      </c>
      <c r="Q672" s="210" t="str" cm="1">
        <f t="array" ref="Q672" xml:space="preserve"> INDEX(設定表!$C$19:$C$23, INT( LEFT(小韻資料表[[#This Row],[目次編碼]],1) ))</f>
        <v>平</v>
      </c>
      <c r="R672" s="210">
        <f xml:space="preserve">  INDEX(設定表!$C$8:$C$15, MATCH( (RIGHT(小韻資料表[[#This Row],[清濁]]) &amp; 小韻資料表[[#This Row],[調]]), 設定表!$B$8:$B$15, 0))</f>
        <v>5</v>
      </c>
      <c r="S672" s="205" t="s">
        <v>309</v>
      </c>
      <c r="T672" s="205" t="s">
        <v>309</v>
      </c>
      <c r="U672" s="226" t="s">
        <v>3588</v>
      </c>
      <c r="V672" s="147" t="s">
        <v>309</v>
      </c>
      <c r="X672" s="135"/>
      <c r="Y672" s="135"/>
      <c r="AA672" s="135"/>
      <c r="AB672" s="134"/>
      <c r="AC672" s="135"/>
      <c r="AD672" s="135"/>
      <c r="AH672" s="135"/>
      <c r="AI672" s="135"/>
    </row>
    <row r="673" spans="1:35" ht="31.5">
      <c r="A673" s="205">
        <v>669</v>
      </c>
      <c r="B673" s="206" t="s">
        <v>3589</v>
      </c>
      <c r="C673" s="207" t="str">
        <f xml:space="preserve"> _xlfn.CONCAT(小韻資料表[[#This Row],[聲母拼音碼]],小韻資料表[[#This Row],[韻母拼音碼]],小韻資料表[[#This Row],[調號]])</f>
        <v>siau5</v>
      </c>
      <c r="D673" s="206" t="s">
        <v>3590</v>
      </c>
      <c r="E673" s="208" t="s">
        <v>833</v>
      </c>
      <c r="F673" s="205">
        <v>12</v>
      </c>
      <c r="G673" s="209" t="s">
        <v>3591</v>
      </c>
      <c r="H673" s="205">
        <f xml:space="preserve"> LEN(小韻資料表[[#This Row],[小韻字集]])</f>
        <v>13</v>
      </c>
      <c r="I673" s="205" cm="1">
        <f t="array" ref="I673" xml:space="preserve"> MATCH(TRUE, ISNUMBER( SEARCH( LEFT(小韻資料表[[#This Row],[切語]],1), 切語上字資料表[切語上字]) ), 0)</f>
        <v>34</v>
      </c>
      <c r="J673" s="210" t="str" cm="1">
        <f t="array" ref="J673" xml:space="preserve"> INDEX(切語上字資料表[聲母], 小韻資料表[[#This Row],[上字表識別號]])</f>
        <v>禪</v>
      </c>
      <c r="K673" s="210" t="str" cm="1">
        <f t="array" ref="K673" xml:space="preserve"> INDEX(切語上字資料表[聲母拼音碼], 小韻資料表[[#This Row],[上字表識別號]])</f>
        <v>s</v>
      </c>
      <c r="L673" s="210" t="str" cm="1">
        <f t="array" ref="L673" xml:space="preserve"> INDEX(切語上字資料表[清濁], 小韻資料表[[#This Row],[上字表識別號]])</f>
        <v>全濁</v>
      </c>
      <c r="M673" s="223" cm="1">
        <f t="array" ref="M673" xml:space="preserve"> INDEX(切語上字資料表[發送收], 小韻資料表[[#This Row],[上字表識別號]])</f>
        <v>0</v>
      </c>
      <c r="N673" s="205" cm="1">
        <f t="array" ref="N673" xml:space="preserve"> MATCH(TRUE, ISNUMBER( SEARCH( RIGHT(小韻資料表[[#This Row],[切語]],1), 切語下字資料表[切語下字]) ), 0)</f>
        <v>201</v>
      </c>
      <c r="O673" s="207" t="str" cm="1">
        <f t="array" ref="O673" xml:space="preserve"> INDEX(切語下字資料表[韻母], 小韻資料表[[#This Row],[下字表識別號]])</f>
        <v>宵開3</v>
      </c>
      <c r="P673" s="207" t="str" cm="1">
        <f t="array" ref="P673" xml:space="preserve"> INDEX(切語下字資料表[韻母拼音碼], 小韻資料表[[#This Row],[下字表識別號]])</f>
        <v>iau</v>
      </c>
      <c r="Q673" s="210" t="str" cm="1">
        <f t="array" ref="Q673" xml:space="preserve"> INDEX(設定表!$C$19:$C$23, INT( LEFT(小韻資料表[[#This Row],[目次編碼]],1) ))</f>
        <v>平</v>
      </c>
      <c r="R673" s="210">
        <f xml:space="preserve">  INDEX(設定表!$C$8:$C$15, MATCH( (RIGHT(小韻資料表[[#This Row],[清濁]]) &amp; 小韻資料表[[#This Row],[調]]), 設定表!$B$8:$B$15, 0))</f>
        <v>5</v>
      </c>
      <c r="S673" s="205" t="s">
        <v>3592</v>
      </c>
      <c r="T673" s="205" t="s">
        <v>309</v>
      </c>
      <c r="U673" s="226" t="s">
        <v>309</v>
      </c>
      <c r="V673" s="146" t="s">
        <v>309</v>
      </c>
      <c r="X673" s="135"/>
      <c r="Y673" s="135"/>
      <c r="AA673" s="135"/>
      <c r="AB673" s="134"/>
      <c r="AC673" s="135"/>
      <c r="AD673" s="135"/>
      <c r="AH673" s="135"/>
      <c r="AI673" s="135"/>
    </row>
    <row r="674" spans="1:35" ht="31.5">
      <c r="A674" s="205">
        <v>670</v>
      </c>
      <c r="B674" s="206" t="s">
        <v>3593</v>
      </c>
      <c r="C674" s="207" t="str">
        <f xml:space="preserve"> _xlfn.CONCAT(小韻資料表[[#This Row],[聲母拼音碼]],小韻資料表[[#This Row],[韻母拼音碼]],小韻資料表[[#This Row],[調號]])</f>
        <v>ciau1</v>
      </c>
      <c r="D674" s="206" t="s">
        <v>3594</v>
      </c>
      <c r="E674" s="208" t="s">
        <v>833</v>
      </c>
      <c r="F674" s="205">
        <v>13</v>
      </c>
      <c r="G674" s="209" t="s">
        <v>3595</v>
      </c>
      <c r="H674" s="205">
        <f xml:space="preserve"> LEN(小韻資料表[[#This Row],[小韻字集]])</f>
        <v>7</v>
      </c>
      <c r="I674" s="205" cm="1">
        <f t="array" ref="I674" xml:space="preserve"> MATCH(TRUE, ISNUMBER( SEARCH( LEFT(小韻資料表[[#This Row],[切語]],1), 切語上字資料表[切語上字]) ), 0)</f>
        <v>30</v>
      </c>
      <c r="J674" s="210" t="str" cm="1">
        <f t="array" ref="J674" xml:space="preserve"> INDEX(切語上字資料表[聲母], 小韻資料表[[#This Row],[上字表識別號]])</f>
        <v>照</v>
      </c>
      <c r="K674" s="210" t="str" cm="1">
        <f t="array" ref="K674" xml:space="preserve"> INDEX(切語上字資料表[聲母拼音碼], 小韻資料表[[#This Row],[上字表識別號]])</f>
        <v>c</v>
      </c>
      <c r="L674" s="210" t="str" cm="1">
        <f t="array" ref="L674" xml:space="preserve"> INDEX(切語上字資料表[清濁], 小韻資料表[[#This Row],[上字表識別號]])</f>
        <v>全清</v>
      </c>
      <c r="M674" s="223" t="str" cm="1">
        <f t="array" ref="M674" xml:space="preserve"> INDEX(切語上字資料表[發送收], 小韻資料表[[#This Row],[上字表識別號]])</f>
        <v>發聲</v>
      </c>
      <c r="N674" s="205" cm="1">
        <f t="array" ref="N674" xml:space="preserve"> MATCH(TRUE, ISNUMBER( SEARCH( RIGHT(小韻資料表[[#This Row],[切語]],1), 切語下字資料表[切語下字]) ), 0)</f>
        <v>201</v>
      </c>
      <c r="O674" s="207" t="str" cm="1">
        <f t="array" ref="O674" xml:space="preserve"> INDEX(切語下字資料表[韻母], 小韻資料表[[#This Row],[下字表識別號]])</f>
        <v>宵開3</v>
      </c>
      <c r="P674" s="207" t="str" cm="1">
        <f t="array" ref="P674" xml:space="preserve"> INDEX(切語下字資料表[韻母拼音碼], 小韻資料表[[#This Row],[下字表識別號]])</f>
        <v>iau</v>
      </c>
      <c r="Q674" s="210" t="str" cm="1">
        <f t="array" ref="Q674" xml:space="preserve"> INDEX(設定表!$C$19:$C$23, INT( LEFT(小韻資料表[[#This Row],[目次編碼]],1) ))</f>
        <v>平</v>
      </c>
      <c r="R674" s="210">
        <f xml:space="preserve">  INDEX(設定表!$C$8:$C$15, MATCH( (RIGHT(小韻資料表[[#This Row],[清濁]]) &amp; 小韻資料表[[#This Row],[調]]), 設定表!$B$8:$B$15, 0))</f>
        <v>1</v>
      </c>
      <c r="S674" s="205" t="s">
        <v>309</v>
      </c>
      <c r="T674" s="205" t="s">
        <v>309</v>
      </c>
      <c r="U674" s="226" t="s">
        <v>309</v>
      </c>
      <c r="V674" s="147" t="s">
        <v>309</v>
      </c>
      <c r="X674" s="135"/>
      <c r="Y674" s="135"/>
      <c r="AA674" s="135"/>
      <c r="AB674" s="134"/>
      <c r="AC674" s="135"/>
      <c r="AD674" s="135"/>
      <c r="AH674" s="135"/>
      <c r="AI674" s="135"/>
    </row>
    <row r="675" spans="1:35" ht="31.5">
      <c r="A675" s="205">
        <v>671</v>
      </c>
      <c r="B675" s="206" t="s">
        <v>3596</v>
      </c>
      <c r="C675" s="207" t="str">
        <f xml:space="preserve"> _xlfn.CONCAT(小韻資料表[[#This Row],[聲母拼音碼]],小韻資料表[[#This Row],[韻母拼音碼]],小韻資料表[[#This Row],[調號]])</f>
        <v>hiau1</v>
      </c>
      <c r="D675" s="206" t="s">
        <v>3597</v>
      </c>
      <c r="E675" s="208" t="s">
        <v>833</v>
      </c>
      <c r="F675" s="205">
        <v>14</v>
      </c>
      <c r="G675" s="209" t="s">
        <v>3598</v>
      </c>
      <c r="H675" s="205">
        <f xml:space="preserve"> LEN(小韻資料表[[#This Row],[小韻字集]])</f>
        <v>18</v>
      </c>
      <c r="I675" s="205" cm="1">
        <f t="array" ref="I675" xml:space="preserve"> MATCH(TRUE, ISNUMBER( SEARCH( LEFT(小韻資料表[[#This Row],[切語]],1), 切語上字資料表[切語上字]) ), 0)</f>
        <v>17</v>
      </c>
      <c r="J675" s="210" t="str" cm="1">
        <f t="array" ref="J675" xml:space="preserve"> INDEX(切語上字資料表[聲母], 小韻資料表[[#This Row],[上字表識別號]])</f>
        <v>非</v>
      </c>
      <c r="K675" s="210" t="str" cm="1">
        <f t="array" ref="K675" xml:space="preserve"> INDEX(切語上字資料表[聲母拼音碼], 小韻資料表[[#This Row],[上字表識別號]])</f>
        <v>h</v>
      </c>
      <c r="L675" s="210" t="str" cm="1">
        <f t="array" ref="L675" xml:space="preserve"> INDEX(切語上字資料表[清濁], 小韻資料表[[#This Row],[上字表識別號]])</f>
        <v>全清</v>
      </c>
      <c r="M675" s="223" t="str" cm="1">
        <f t="array" ref="M675" xml:space="preserve"> INDEX(切語上字資料表[發送收], 小韻資料表[[#This Row],[上字表識別號]])</f>
        <v>發聲</v>
      </c>
      <c r="N675" s="205" cm="1">
        <f t="array" ref="N675" xml:space="preserve"> MATCH(TRUE, ISNUMBER( SEARCH( RIGHT(小韻資料表[[#This Row],[切語]],1), 切語下字資料表[切語下字]) ), 0)</f>
        <v>201</v>
      </c>
      <c r="O675" s="207" t="str" cm="1">
        <f t="array" ref="O675" xml:space="preserve"> INDEX(切語下字資料表[韻母], 小韻資料表[[#This Row],[下字表識別號]])</f>
        <v>宵開3</v>
      </c>
      <c r="P675" s="207" t="str" cm="1">
        <f t="array" ref="P675" xml:space="preserve"> INDEX(切語下字資料表[韻母拼音碼], 小韻資料表[[#This Row],[下字表識別號]])</f>
        <v>iau</v>
      </c>
      <c r="Q675" s="210" t="str" cm="1">
        <f t="array" ref="Q675" xml:space="preserve"> INDEX(設定表!$C$19:$C$23, INT( LEFT(小韻資料表[[#This Row],[目次編碼]],1) ))</f>
        <v>平</v>
      </c>
      <c r="R675" s="210">
        <f xml:space="preserve">  INDEX(設定表!$C$8:$C$15, MATCH( (RIGHT(小韻資料表[[#This Row],[清濁]]) &amp; 小韻資料表[[#This Row],[調]]), 設定表!$B$8:$B$15, 0))</f>
        <v>1</v>
      </c>
      <c r="S675" s="205" t="s">
        <v>309</v>
      </c>
      <c r="T675" s="205" t="s">
        <v>309</v>
      </c>
      <c r="U675" s="226" t="s">
        <v>309</v>
      </c>
      <c r="V675" s="146" t="s">
        <v>309</v>
      </c>
      <c r="X675" s="135"/>
      <c r="Y675" s="135"/>
      <c r="AA675" s="135"/>
      <c r="AB675" s="134"/>
      <c r="AC675" s="135"/>
      <c r="AD675" s="135"/>
      <c r="AH675" s="135"/>
      <c r="AI675" s="135"/>
    </row>
    <row r="676" spans="1:35" ht="31.5">
      <c r="A676" s="205">
        <v>672</v>
      </c>
      <c r="B676" s="206" t="s">
        <v>3599</v>
      </c>
      <c r="C676" s="207" t="str">
        <f xml:space="preserve"> _xlfn.CONCAT(小韻資料表[[#This Row],[聲母拼音碼]],小韻資料表[[#This Row],[韻母拼音碼]],小韻資料表[[#This Row],[調號]])</f>
        <v>hiau1</v>
      </c>
      <c r="D676" s="206" t="s">
        <v>3600</v>
      </c>
      <c r="E676" s="208" t="s">
        <v>833</v>
      </c>
      <c r="F676" s="205">
        <v>15</v>
      </c>
      <c r="G676" s="209" t="s">
        <v>3601</v>
      </c>
      <c r="H676" s="205">
        <f xml:space="preserve"> LEN(小韻資料表[[#This Row],[小韻字集]])</f>
        <v>9</v>
      </c>
      <c r="I676" s="205" cm="1">
        <f t="array" ref="I676" xml:space="preserve"> MATCH(TRUE, ISNUMBER( SEARCH( LEFT(小韻資料表[[#This Row],[切語]],1), 切語上字資料表[切語上字]) ), 0)</f>
        <v>17</v>
      </c>
      <c r="J676" s="210" t="str" cm="1">
        <f t="array" ref="J676" xml:space="preserve"> INDEX(切語上字資料表[聲母], 小韻資料表[[#This Row],[上字表識別號]])</f>
        <v>非</v>
      </c>
      <c r="K676" s="210" t="str" cm="1">
        <f t="array" ref="K676" xml:space="preserve"> INDEX(切語上字資料表[聲母拼音碼], 小韻資料表[[#This Row],[上字表識別號]])</f>
        <v>h</v>
      </c>
      <c r="L676" s="210" t="str" cm="1">
        <f t="array" ref="L676" xml:space="preserve"> INDEX(切語上字資料表[清濁], 小韻資料表[[#This Row],[上字表識別號]])</f>
        <v>全清</v>
      </c>
      <c r="M676" s="223" t="str" cm="1">
        <f t="array" ref="M676" xml:space="preserve"> INDEX(切語上字資料表[發送收], 小韻資料表[[#This Row],[上字表識別號]])</f>
        <v>發聲</v>
      </c>
      <c r="N676" s="205" cm="1">
        <f t="array" ref="N676" xml:space="preserve"> MATCH(TRUE, ISNUMBER( SEARCH( RIGHT(小韻資料表[[#This Row],[切語]],1), 切語下字資料表[切語下字]) ), 0)</f>
        <v>201</v>
      </c>
      <c r="O676" s="207" t="str" cm="1">
        <f t="array" ref="O676" xml:space="preserve"> INDEX(切語下字資料表[韻母], 小韻資料表[[#This Row],[下字表識別號]])</f>
        <v>宵開3</v>
      </c>
      <c r="P676" s="207" t="str" cm="1">
        <f t="array" ref="P676" xml:space="preserve"> INDEX(切語下字資料表[韻母拼音碼], 小韻資料表[[#This Row],[下字表識別號]])</f>
        <v>iau</v>
      </c>
      <c r="Q676" s="210" t="str" cm="1">
        <f t="array" ref="Q676" xml:space="preserve"> INDEX(設定表!$C$19:$C$23, INT( LEFT(小韻資料表[[#This Row],[目次編碼]],1) ))</f>
        <v>平</v>
      </c>
      <c r="R676" s="210">
        <f xml:space="preserve">  INDEX(設定表!$C$8:$C$15, MATCH( (RIGHT(小韻資料表[[#This Row],[清濁]]) &amp; 小韻資料表[[#This Row],[調]]), 設定表!$B$8:$B$15, 0))</f>
        <v>1</v>
      </c>
      <c r="S676" s="205" t="s">
        <v>309</v>
      </c>
      <c r="T676" s="205" t="s">
        <v>309</v>
      </c>
      <c r="U676" s="226" t="s">
        <v>309</v>
      </c>
      <c r="V676" s="147" t="s">
        <v>309</v>
      </c>
      <c r="X676" s="135"/>
      <c r="Y676" s="135"/>
      <c r="AA676" s="135"/>
      <c r="AB676" s="134"/>
      <c r="AC676" s="135"/>
      <c r="AD676" s="135"/>
      <c r="AH676" s="135"/>
      <c r="AI676" s="135"/>
    </row>
    <row r="677" spans="1:35" ht="31.5">
      <c r="A677" s="205">
        <v>673</v>
      </c>
      <c r="B677" s="206" t="s">
        <v>3602</v>
      </c>
      <c r="C677" s="207" t="str">
        <f xml:space="preserve"> _xlfn.CONCAT(小韻資料表[[#This Row],[聲母拼音碼]],小韻資料表[[#This Row],[韻母拼音碼]],小韻資料表[[#This Row],[調號]])</f>
        <v>hiau5</v>
      </c>
      <c r="D677" s="206" t="s">
        <v>3603</v>
      </c>
      <c r="E677" s="208" t="s">
        <v>833</v>
      </c>
      <c r="F677" s="205">
        <v>16</v>
      </c>
      <c r="G677" s="209" t="s">
        <v>3604</v>
      </c>
      <c r="H677" s="205">
        <f xml:space="preserve"> LEN(小韻資料表[[#This Row],[小韻字集]])</f>
        <v>7</v>
      </c>
      <c r="I677" s="205" cm="1">
        <f t="array" ref="I677" xml:space="preserve"> MATCH(TRUE, ISNUMBER( SEARCH( LEFT(小韻資料表[[#This Row],[切語]],1), 切語上字資料表[切語上字]) ), 0)</f>
        <v>19</v>
      </c>
      <c r="J677" s="210" t="str" cm="1">
        <f t="array" ref="J677" xml:space="preserve"> INDEX(切語上字資料表[聲母], 小韻資料表[[#This Row],[上字表識別號]])</f>
        <v>奉</v>
      </c>
      <c r="K677" s="210" t="str" cm="1">
        <f t="array" ref="K677" xml:space="preserve"> INDEX(切語上字資料表[聲母拼音碼], 小韻資料表[[#This Row],[上字表識別號]])</f>
        <v>h</v>
      </c>
      <c r="L677" s="210" t="str" cm="1">
        <f t="array" ref="L677" xml:space="preserve"> INDEX(切語上字資料表[清濁], 小韻資料表[[#This Row],[上字表識別號]])</f>
        <v>全濁</v>
      </c>
      <c r="M677" s="223" cm="1">
        <f t="array" ref="M677" xml:space="preserve"> INDEX(切語上字資料表[發送收], 小韻資料表[[#This Row],[上字表識別號]])</f>
        <v>0</v>
      </c>
      <c r="N677" s="205" cm="1">
        <f t="array" ref="N677" xml:space="preserve"> MATCH(TRUE, ISNUMBER( SEARCH( RIGHT(小韻資料表[[#This Row],[切語]],1), 切語下字資料表[切語下字]) ), 0)</f>
        <v>201</v>
      </c>
      <c r="O677" s="207" t="str" cm="1">
        <f t="array" ref="O677" xml:space="preserve"> INDEX(切語下字資料表[韻母], 小韻資料表[[#This Row],[下字表識別號]])</f>
        <v>宵開3</v>
      </c>
      <c r="P677" s="207" t="str" cm="1">
        <f t="array" ref="P677" xml:space="preserve"> INDEX(切語下字資料表[韻母拼音碼], 小韻資料表[[#This Row],[下字表識別號]])</f>
        <v>iau</v>
      </c>
      <c r="Q677" s="210" t="str" cm="1">
        <f t="array" ref="Q677" xml:space="preserve"> INDEX(設定表!$C$19:$C$23, INT( LEFT(小韻資料表[[#This Row],[目次編碼]],1) ))</f>
        <v>平</v>
      </c>
      <c r="R677" s="210">
        <f xml:space="preserve">  INDEX(設定表!$C$8:$C$15, MATCH( (RIGHT(小韻資料表[[#This Row],[清濁]]) &amp; 小韻資料表[[#This Row],[調]]), 設定表!$B$8:$B$15, 0))</f>
        <v>5</v>
      </c>
      <c r="S677" s="205" t="s">
        <v>309</v>
      </c>
      <c r="T677" s="205" t="s">
        <v>309</v>
      </c>
      <c r="U677" s="226" t="s">
        <v>309</v>
      </c>
      <c r="V677" s="146" t="s">
        <v>309</v>
      </c>
      <c r="X677" s="135"/>
      <c r="Y677" s="135"/>
      <c r="AA677" s="135"/>
      <c r="AB677" s="134"/>
      <c r="AC677" s="135"/>
      <c r="AD677" s="135"/>
      <c r="AH677" s="135"/>
      <c r="AI677" s="135"/>
    </row>
    <row r="678" spans="1:35" ht="31.5">
      <c r="A678" s="205">
        <v>674</v>
      </c>
      <c r="B678" s="206" t="s">
        <v>3605</v>
      </c>
      <c r="C678" s="207" t="str">
        <f xml:space="preserve"> _xlfn.CONCAT(小韻資料表[[#This Row],[聲母拼音碼]],小韻資料表[[#This Row],[韻母拼音碼]],小韻資料表[[#This Row],[調號]])</f>
        <v>miau5</v>
      </c>
      <c r="D678" s="206" t="s">
        <v>3606</v>
      </c>
      <c r="E678" s="208" t="s">
        <v>833</v>
      </c>
      <c r="F678" s="205">
        <v>17</v>
      </c>
      <c r="G678" s="209" t="s">
        <v>3607</v>
      </c>
      <c r="H678" s="205">
        <f xml:space="preserve"> LEN(小韻資料表[[#This Row],[小韻字集]])</f>
        <v>6</v>
      </c>
      <c r="I678" s="205" cm="1">
        <f t="array" ref="I678" xml:space="preserve"> MATCH(TRUE, ISNUMBER( SEARCH( LEFT(小韻資料表[[#This Row],[切語]],1), 切語上字資料表[切語上字]) ), 0)</f>
        <v>16</v>
      </c>
      <c r="J678" s="210" t="str" cm="1">
        <f t="array" ref="J678" xml:space="preserve"> INDEX(切語上字資料表[聲母], 小韻資料表[[#This Row],[上字表識別號]])</f>
        <v>明</v>
      </c>
      <c r="K678" s="210" t="str" cm="1">
        <f t="array" ref="K678" xml:space="preserve"> INDEX(切語上字資料表[聲母拼音碼], 小韻資料表[[#This Row],[上字表識別號]])</f>
        <v>m</v>
      </c>
      <c r="L678" s="210" t="str" cm="1">
        <f t="array" ref="L678" xml:space="preserve"> INDEX(切語上字資料表[清濁], 小韻資料表[[#This Row],[上字表識別號]])</f>
        <v>次濁</v>
      </c>
      <c r="M678" s="223" t="str" cm="1">
        <f t="array" ref="M678" xml:space="preserve"> INDEX(切語上字資料表[發送收], 小韻資料表[[#This Row],[上字表識別號]])</f>
        <v>收聲</v>
      </c>
      <c r="N678" s="205" cm="1">
        <f t="array" ref="N678" xml:space="preserve"> MATCH(TRUE, ISNUMBER( SEARCH( RIGHT(小韻資料表[[#This Row],[切語]],1), 切語下字資料表[切語下字]) ), 0)</f>
        <v>201</v>
      </c>
      <c r="O678" s="207" t="str" cm="1">
        <f t="array" ref="O678" xml:space="preserve"> INDEX(切語下字資料表[韻母], 小韻資料表[[#This Row],[下字表識別號]])</f>
        <v>宵開3</v>
      </c>
      <c r="P678" s="207" t="str" cm="1">
        <f t="array" ref="P678" xml:space="preserve"> INDEX(切語下字資料表[韻母拼音碼], 小韻資料表[[#This Row],[下字表識別號]])</f>
        <v>iau</v>
      </c>
      <c r="Q678" s="210" t="str" cm="1">
        <f t="array" ref="Q678" xml:space="preserve"> INDEX(設定表!$C$19:$C$23, INT( LEFT(小韻資料表[[#This Row],[目次編碼]],1) ))</f>
        <v>平</v>
      </c>
      <c r="R678" s="210">
        <f xml:space="preserve">  INDEX(設定表!$C$8:$C$15, MATCH( (RIGHT(小韻資料表[[#This Row],[清濁]]) &amp; 小韻資料表[[#This Row],[調]]), 設定表!$B$8:$B$15, 0))</f>
        <v>5</v>
      </c>
      <c r="S678" s="205" t="s">
        <v>309</v>
      </c>
      <c r="T678" s="205" t="s">
        <v>309</v>
      </c>
      <c r="U678" s="226" t="s">
        <v>309</v>
      </c>
      <c r="V678" s="147" t="s">
        <v>309</v>
      </c>
      <c r="X678" s="135"/>
      <c r="Y678" s="135"/>
      <c r="AA678" s="135"/>
      <c r="AB678" s="134"/>
      <c r="AC678" s="135"/>
      <c r="AD678" s="135"/>
      <c r="AH678" s="135"/>
      <c r="AI678" s="135"/>
    </row>
    <row r="679" spans="1:35" ht="31.5">
      <c r="A679" s="205">
        <v>675</v>
      </c>
      <c r="B679" s="206" t="s">
        <v>3608</v>
      </c>
      <c r="C679" s="207" t="str">
        <f xml:space="preserve"> _xlfn.CONCAT(小韻資料表[[#This Row],[聲母拼音碼]],小韻資料表[[#This Row],[韻母拼音碼]],小韻資料表[[#This Row],[調號]])</f>
        <v>biau5</v>
      </c>
      <c r="D679" s="206" t="s">
        <v>3609</v>
      </c>
      <c r="E679" s="208" t="s">
        <v>833</v>
      </c>
      <c r="F679" s="205">
        <v>18</v>
      </c>
      <c r="G679" s="209" t="s">
        <v>3610</v>
      </c>
      <c r="H679" s="205">
        <f xml:space="preserve"> LEN(小韻資料表[[#This Row],[小韻字集]])</f>
        <v>5</v>
      </c>
      <c r="I679" s="205" cm="1">
        <f t="array" ref="I679" xml:space="preserve"> MATCH(TRUE, ISNUMBER( SEARCH( LEFT(小韻資料表[[#This Row],[切語]],1), 切語上字資料表[切語上字]) ), 0)</f>
        <v>20</v>
      </c>
      <c r="J679" s="210" t="str" cm="1">
        <f t="array" ref="J679" xml:space="preserve"> INDEX(切語上字資料表[聲母], 小韻資料表[[#This Row],[上字表識別號]])</f>
        <v>微</v>
      </c>
      <c r="K679" s="210" t="str" cm="1">
        <f t="array" ref="K679" xml:space="preserve"> INDEX(切語上字資料表[聲母拼音碼], 小韻資料表[[#This Row],[上字表識別號]])</f>
        <v>b</v>
      </c>
      <c r="L679" s="210" t="str" cm="1">
        <f t="array" ref="L679" xml:space="preserve"> INDEX(切語上字資料表[清濁], 小韻資料表[[#This Row],[上字表識別號]])</f>
        <v>次濁</v>
      </c>
      <c r="M679" s="223" t="str" cm="1">
        <f t="array" ref="M679" xml:space="preserve"> INDEX(切語上字資料表[發送收], 小韻資料表[[#This Row],[上字表識別號]])</f>
        <v>收聲</v>
      </c>
      <c r="N679" s="205" cm="1">
        <f t="array" ref="N679" xml:space="preserve"> MATCH(TRUE, ISNUMBER( SEARCH( RIGHT(小韻資料表[[#This Row],[切語]],1), 切語下字資料表[切語下字]) ), 0)</f>
        <v>201</v>
      </c>
      <c r="O679" s="207" t="str" cm="1">
        <f t="array" ref="O679" xml:space="preserve"> INDEX(切語下字資料表[韻母], 小韻資料表[[#This Row],[下字表識別號]])</f>
        <v>宵開3</v>
      </c>
      <c r="P679" s="207" t="str" cm="1">
        <f t="array" ref="P679" xml:space="preserve"> INDEX(切語下字資料表[韻母拼音碼], 小韻資料表[[#This Row],[下字表識別號]])</f>
        <v>iau</v>
      </c>
      <c r="Q679" s="210" t="str" cm="1">
        <f t="array" ref="Q679" xml:space="preserve"> INDEX(設定表!$C$19:$C$23, INT( LEFT(小韻資料表[[#This Row],[目次編碼]],1) ))</f>
        <v>平</v>
      </c>
      <c r="R679" s="210">
        <f xml:space="preserve">  INDEX(設定表!$C$8:$C$15, MATCH( (RIGHT(小韻資料表[[#This Row],[清濁]]) &amp; 小韻資料表[[#This Row],[調]]), 設定表!$B$8:$B$15, 0))</f>
        <v>5</v>
      </c>
      <c r="S679" s="205" t="s">
        <v>309</v>
      </c>
      <c r="T679" s="205" t="s">
        <v>309</v>
      </c>
      <c r="U679" s="226" t="s">
        <v>309</v>
      </c>
      <c r="V679" s="146" t="s">
        <v>309</v>
      </c>
      <c r="X679" s="135"/>
      <c r="Y679" s="135"/>
      <c r="AA679" s="135"/>
      <c r="AB679" s="134"/>
      <c r="AC679" s="135"/>
      <c r="AD679" s="135"/>
      <c r="AH679" s="135"/>
      <c r="AI679" s="135"/>
    </row>
    <row r="680" spans="1:35" ht="31.5">
      <c r="A680" s="205">
        <v>676</v>
      </c>
      <c r="B680" s="206" t="s">
        <v>3611</v>
      </c>
      <c r="C680" s="207" t="str">
        <f xml:space="preserve"> _xlfn.CONCAT(小韻資料表[[#This Row],[聲母拼音碼]],小韻資料表[[#This Row],[韻母拼音碼]],小韻資料表[[#This Row],[調號]])</f>
        <v>Øiau1</v>
      </c>
      <c r="D680" s="206" t="s">
        <v>3612</v>
      </c>
      <c r="E680" s="208" t="s">
        <v>833</v>
      </c>
      <c r="F680" s="205">
        <v>19</v>
      </c>
      <c r="G680" s="209" t="s">
        <v>3613</v>
      </c>
      <c r="H680" s="205">
        <f xml:space="preserve"> LEN(小韻資料表[[#This Row],[小韻字集]])</f>
        <v>10</v>
      </c>
      <c r="I680" s="205" cm="1">
        <f t="array" ref="I680" xml:space="preserve"> MATCH(TRUE, ISNUMBER( SEARCH( LEFT(小韻資料表[[#This Row],[切語]],1), 切語上字資料表[切語上字]) ), 0)</f>
        <v>35</v>
      </c>
      <c r="J680" s="210" t="str" cm="1">
        <f t="array" ref="J680" xml:space="preserve"> INDEX(切語上字資料表[聲母], 小韻資料表[[#This Row],[上字表識別號]])</f>
        <v>影</v>
      </c>
      <c r="K680" s="210" t="str" cm="1">
        <f t="array" ref="K680" xml:space="preserve"> INDEX(切語上字資料表[聲母拼音碼], 小韻資料表[[#This Row],[上字表識別號]])</f>
        <v>Ø</v>
      </c>
      <c r="L680" s="210" t="str" cm="1">
        <f t="array" ref="L680" xml:space="preserve"> INDEX(切語上字資料表[清濁], 小韻資料表[[#This Row],[上字表識別號]])</f>
        <v>全清</v>
      </c>
      <c r="M680" s="223" t="str" cm="1">
        <f t="array" ref="M680" xml:space="preserve"> INDEX(切語上字資料表[發送收], 小韻資料表[[#This Row],[上字表識別號]])</f>
        <v>發聲</v>
      </c>
      <c r="N680" s="205" cm="1">
        <f t="array" ref="N680" xml:space="preserve"> MATCH(TRUE, ISNUMBER( SEARCH( RIGHT(小韻資料表[[#This Row],[切語]],1), 切語下字資料表[切語下字]) ), 0)</f>
        <v>201</v>
      </c>
      <c r="O680" s="207" t="str" cm="1">
        <f t="array" ref="O680" xml:space="preserve"> INDEX(切語下字資料表[韻母], 小韻資料表[[#This Row],[下字表識別號]])</f>
        <v>宵開3</v>
      </c>
      <c r="P680" s="207" t="str" cm="1">
        <f t="array" ref="P680" xml:space="preserve"> INDEX(切語下字資料表[韻母拼音碼], 小韻資料表[[#This Row],[下字表識別號]])</f>
        <v>iau</v>
      </c>
      <c r="Q680" s="210" t="str" cm="1">
        <f t="array" ref="Q680" xml:space="preserve"> INDEX(設定表!$C$19:$C$23, INT( LEFT(小韻資料表[[#This Row],[目次編碼]],1) ))</f>
        <v>平</v>
      </c>
      <c r="R680" s="210">
        <f xml:space="preserve">  INDEX(設定表!$C$8:$C$15, MATCH( (RIGHT(小韻資料表[[#This Row],[清濁]]) &amp; 小韻資料表[[#This Row],[調]]), 設定表!$B$8:$B$15, 0))</f>
        <v>1</v>
      </c>
      <c r="S680" s="205" t="s">
        <v>309</v>
      </c>
      <c r="T680" s="205" t="s">
        <v>309</v>
      </c>
      <c r="U680" s="226" t="s">
        <v>309</v>
      </c>
      <c r="V680" s="147" t="s">
        <v>309</v>
      </c>
      <c r="X680" s="135"/>
      <c r="Y680" s="135"/>
      <c r="AA680" s="135"/>
      <c r="AB680" s="134"/>
      <c r="AC680" s="135"/>
      <c r="AD680" s="135"/>
      <c r="AH680" s="135"/>
      <c r="AI680" s="135"/>
    </row>
    <row r="681" spans="1:35" ht="31.5">
      <c r="A681" s="205">
        <v>677</v>
      </c>
      <c r="B681" s="206" t="s">
        <v>3614</v>
      </c>
      <c r="C681" s="207" t="str">
        <f xml:space="preserve"> _xlfn.CONCAT(小韻資料表[[#This Row],[聲母拼音碼]],小韻資料表[[#This Row],[韻母拼音碼]],小韻資料表[[#This Row],[調號]])</f>
        <v>Øiau5</v>
      </c>
      <c r="D681" s="206" t="s">
        <v>3615</v>
      </c>
      <c r="E681" s="208" t="s">
        <v>833</v>
      </c>
      <c r="F681" s="205">
        <v>20</v>
      </c>
      <c r="G681" s="209" t="s">
        <v>3616</v>
      </c>
      <c r="H681" s="205">
        <f xml:space="preserve"> LEN(小韻資料表[[#This Row],[小韻字集]])</f>
        <v>3</v>
      </c>
      <c r="I681" s="205" cm="1">
        <f t="array" ref="I681" xml:space="preserve"> MATCH(TRUE, ISNUMBER( SEARCH( LEFT(小韻資料表[[#This Row],[切語]],1), 切語上字資料表[切語上字]) ), 0)</f>
        <v>38</v>
      </c>
      <c r="J681" s="210" t="str" cm="1">
        <f t="array" ref="J681" xml:space="preserve"> INDEX(切語上字資料表[聲母], 小韻資料表[[#This Row],[上字表識別號]])</f>
        <v>為</v>
      </c>
      <c r="K681" s="210" t="str" cm="1">
        <f t="array" ref="K681" xml:space="preserve"> INDEX(切語上字資料表[聲母拼音碼], 小韻資料表[[#This Row],[上字表識別號]])</f>
        <v>Ø</v>
      </c>
      <c r="L681" s="210" t="str" cm="1">
        <f t="array" ref="L681" xml:space="preserve"> INDEX(切語上字資料表[清濁], 小韻資料表[[#This Row],[上字表識別號]])</f>
        <v>次濁</v>
      </c>
      <c r="M681" s="223" t="str" cm="1">
        <f t="array" ref="M681" xml:space="preserve"> INDEX(切語上字資料表[發送收], 小韻資料表[[#This Row],[上字表識別號]])</f>
        <v>發聲</v>
      </c>
      <c r="N681" s="205" cm="1">
        <f t="array" ref="N681" xml:space="preserve"> MATCH(TRUE, ISNUMBER( SEARCH( RIGHT(小韻資料表[[#This Row],[切語]],1), 切語下字資料表[切語下字]) ), 0)</f>
        <v>201</v>
      </c>
      <c r="O681" s="207" t="str" cm="1">
        <f t="array" ref="O681" xml:space="preserve"> INDEX(切語下字資料表[韻母], 小韻資料表[[#This Row],[下字表識別號]])</f>
        <v>宵開3</v>
      </c>
      <c r="P681" s="207" t="str" cm="1">
        <f t="array" ref="P681" xml:space="preserve"> INDEX(切語下字資料表[韻母拼音碼], 小韻資料表[[#This Row],[下字表識別號]])</f>
        <v>iau</v>
      </c>
      <c r="Q681" s="210" t="str" cm="1">
        <f t="array" ref="Q681" xml:space="preserve"> INDEX(設定表!$C$19:$C$23, INT( LEFT(小韻資料表[[#This Row],[目次編碼]],1) ))</f>
        <v>平</v>
      </c>
      <c r="R681" s="210">
        <f xml:space="preserve">  INDEX(設定表!$C$8:$C$15, MATCH( (RIGHT(小韻資料表[[#This Row],[清濁]]) &amp; 小韻資料表[[#This Row],[調]]), 設定表!$B$8:$B$15, 0))</f>
        <v>5</v>
      </c>
      <c r="S681" s="205" t="s">
        <v>309</v>
      </c>
      <c r="T681" s="205" t="s">
        <v>309</v>
      </c>
      <c r="U681" s="226" t="s">
        <v>309</v>
      </c>
      <c r="V681" s="146" t="s">
        <v>309</v>
      </c>
      <c r="X681" s="135"/>
      <c r="Y681" s="135"/>
      <c r="AA681" s="135"/>
      <c r="AB681" s="134"/>
      <c r="AC681" s="135"/>
      <c r="AD681" s="135"/>
      <c r="AH681" s="135"/>
      <c r="AI681" s="135"/>
    </row>
    <row r="682" spans="1:35" ht="31.5">
      <c r="A682" s="205">
        <v>678</v>
      </c>
      <c r="B682" s="206" t="s">
        <v>3617</v>
      </c>
      <c r="C682" s="207" t="str">
        <f xml:space="preserve"> _xlfn.CONCAT(小韻資料表[[#This Row],[聲母拼音碼]],小韻資料表[[#This Row],[韻母拼音碼]],小韻資料表[[#This Row],[調號]])</f>
        <v>khiau5</v>
      </c>
      <c r="D682" s="206" t="s">
        <v>3618</v>
      </c>
      <c r="E682" s="208" t="s">
        <v>833</v>
      </c>
      <c r="F682" s="205">
        <v>21</v>
      </c>
      <c r="G682" s="209" t="s">
        <v>3619</v>
      </c>
      <c r="H682" s="205">
        <f xml:space="preserve"> LEN(小韻資料表[[#This Row],[小韻字集]])</f>
        <v>17</v>
      </c>
      <c r="I682" s="205" cm="1">
        <f t="array" ref="I682" xml:space="preserve"> MATCH(TRUE, ISNUMBER( SEARCH( LEFT(小韻資料表[[#This Row],[切語]],1), 切語上字資料表[切語上字]) ), 0)</f>
        <v>3</v>
      </c>
      <c r="J682" s="210" t="str" cm="1">
        <f t="array" ref="J682" xml:space="preserve"> INDEX(切語上字資料表[聲母], 小韻資料表[[#This Row],[上字表識別號]])</f>
        <v>群</v>
      </c>
      <c r="K682" s="210" t="str" cm="1">
        <f t="array" ref="K682" xml:space="preserve"> INDEX(切語上字資料表[聲母拼音碼], 小韻資料表[[#This Row],[上字表識別號]])</f>
        <v>kh</v>
      </c>
      <c r="L682" s="210" t="str" cm="1">
        <f t="array" ref="L682" xml:space="preserve"> INDEX(切語上字資料表[清濁], 小韻資料表[[#This Row],[上字表識別號]])</f>
        <v>全濁</v>
      </c>
      <c r="M682" s="223" cm="1">
        <f t="array" ref="M682" xml:space="preserve"> INDEX(切語上字資料表[發送收], 小韻資料表[[#This Row],[上字表識別號]])</f>
        <v>0</v>
      </c>
      <c r="N682" s="205" cm="1">
        <f t="array" ref="N682" xml:space="preserve"> MATCH(TRUE, ISNUMBER( SEARCH( RIGHT(小韻資料表[[#This Row],[切語]],1), 切語下字資料表[切語下字]) ), 0)</f>
        <v>201</v>
      </c>
      <c r="O682" s="207" t="str" cm="1">
        <f t="array" ref="O682" xml:space="preserve"> INDEX(切語下字資料表[韻母], 小韻資料表[[#This Row],[下字表識別號]])</f>
        <v>宵開3</v>
      </c>
      <c r="P682" s="207" t="str" cm="1">
        <f t="array" ref="P682" xml:space="preserve"> INDEX(切語下字資料表[韻母拼音碼], 小韻資料表[[#This Row],[下字表識別號]])</f>
        <v>iau</v>
      </c>
      <c r="Q682" s="210" t="str" cm="1">
        <f t="array" ref="Q682" xml:space="preserve"> INDEX(設定表!$C$19:$C$23, INT( LEFT(小韻資料表[[#This Row],[目次編碼]],1) ))</f>
        <v>平</v>
      </c>
      <c r="R682" s="210">
        <f xml:space="preserve">  INDEX(設定表!$C$8:$C$15, MATCH( (RIGHT(小韻資料表[[#This Row],[清濁]]) &amp; 小韻資料表[[#This Row],[調]]), 設定表!$B$8:$B$15, 0))</f>
        <v>5</v>
      </c>
      <c r="S682" s="205" t="s">
        <v>3620</v>
      </c>
      <c r="T682" s="205" t="s">
        <v>309</v>
      </c>
      <c r="U682" s="226" t="s">
        <v>309</v>
      </c>
      <c r="V682" s="147" t="s">
        <v>309</v>
      </c>
      <c r="X682" s="135"/>
      <c r="Y682" s="135"/>
      <c r="AA682" s="135"/>
      <c r="AB682" s="134"/>
      <c r="AC682" s="135"/>
      <c r="AD682" s="135"/>
      <c r="AH682" s="135"/>
      <c r="AI682" s="135"/>
    </row>
    <row r="683" spans="1:35" ht="31.5">
      <c r="A683" s="205">
        <v>679</v>
      </c>
      <c r="B683" s="206" t="s">
        <v>3621</v>
      </c>
      <c r="C683" s="207" t="str">
        <f xml:space="preserve"> _xlfn.CONCAT(小韻資料表[[#This Row],[聲母拼音碼]],小韻資料表[[#This Row],[韻母拼音碼]],小韻資料表[[#This Row],[調號]])</f>
        <v>chiau1</v>
      </c>
      <c r="D683" s="206" t="s">
        <v>3622</v>
      </c>
      <c r="E683" s="208" t="s">
        <v>833</v>
      </c>
      <c r="F683" s="205">
        <v>22</v>
      </c>
      <c r="G683" s="209" t="s">
        <v>3623</v>
      </c>
      <c r="H683" s="205">
        <f xml:space="preserve"> LEN(小韻資料表[[#This Row],[小韻字集]])</f>
        <v>9</v>
      </c>
      <c r="I683" s="205" cm="1">
        <f t="array" ref="I683" xml:space="preserve"> MATCH(TRUE, ISNUMBER( SEARCH( LEFT(小韻資料表[[#This Row],[切語]],1), 切語上字資料表[切語上字]) ), 0)</f>
        <v>22</v>
      </c>
      <c r="J683" s="210" t="str" cm="1">
        <f t="array" ref="J683" xml:space="preserve"> INDEX(切語上字資料表[聲母], 小韻資料表[[#This Row],[上字表識別號]])</f>
        <v>清</v>
      </c>
      <c r="K683" s="210" t="str" cm="1">
        <f t="array" ref="K683" xml:space="preserve"> INDEX(切語上字資料表[聲母拼音碼], 小韻資料表[[#This Row],[上字表識別號]])</f>
        <v>ch</v>
      </c>
      <c r="L683" s="210" t="str" cm="1">
        <f t="array" ref="L683" xml:space="preserve"> INDEX(切語上字資料表[清濁], 小韻資料表[[#This Row],[上字表識別號]])</f>
        <v>次清</v>
      </c>
      <c r="M683" s="223" t="str" cm="1">
        <f t="array" ref="M683" xml:space="preserve"> INDEX(切語上字資料表[發送收], 小韻資料表[[#This Row],[上字表識別號]])</f>
        <v>送氣</v>
      </c>
      <c r="N683" s="205" cm="1">
        <f t="array" ref="N683" xml:space="preserve"> MATCH(TRUE, ISNUMBER( SEARCH( RIGHT(小韻資料表[[#This Row],[切語]],1), 切語下字資料表[切語下字]) ), 0)</f>
        <v>201</v>
      </c>
      <c r="O683" s="207" t="str" cm="1">
        <f t="array" ref="O683" xml:space="preserve"> INDEX(切語下字資料表[韻母], 小韻資料表[[#This Row],[下字表識別號]])</f>
        <v>宵開3</v>
      </c>
      <c r="P683" s="207" t="str" cm="1">
        <f t="array" ref="P683" xml:space="preserve"> INDEX(切語下字資料表[韻母拼音碼], 小韻資料表[[#This Row],[下字表識別號]])</f>
        <v>iau</v>
      </c>
      <c r="Q683" s="210" t="str" cm="1">
        <f t="array" ref="Q683" xml:space="preserve"> INDEX(設定表!$C$19:$C$23, INT( LEFT(小韻資料表[[#This Row],[目次編碼]],1) ))</f>
        <v>平</v>
      </c>
      <c r="R683" s="210">
        <f xml:space="preserve">  INDEX(設定表!$C$8:$C$15, MATCH( (RIGHT(小韻資料表[[#This Row],[清濁]]) &amp; 小韻資料表[[#This Row],[調]]), 設定表!$B$8:$B$15, 0))</f>
        <v>1</v>
      </c>
      <c r="S683" s="205" t="s">
        <v>309</v>
      </c>
      <c r="T683" s="205" t="s">
        <v>309</v>
      </c>
      <c r="U683" s="226" t="s">
        <v>3624</v>
      </c>
      <c r="V683" s="146" t="s">
        <v>309</v>
      </c>
      <c r="X683" s="135"/>
      <c r="Y683" s="135"/>
      <c r="AA683" s="135"/>
      <c r="AB683" s="134"/>
      <c r="AC683" s="135"/>
      <c r="AD683" s="135"/>
      <c r="AH683" s="135"/>
      <c r="AI683" s="135"/>
    </row>
    <row r="684" spans="1:35" ht="31.5">
      <c r="A684" s="205">
        <v>680</v>
      </c>
      <c r="B684" s="206" t="s">
        <v>3625</v>
      </c>
      <c r="C684" s="207" t="str">
        <f xml:space="preserve"> _xlfn.CONCAT(小韻資料表[[#This Row],[聲母拼音碼]],小韻資料表[[#This Row],[韻母拼音碼]],小韻資料表[[#This Row],[調號]])</f>
        <v>Øiau1</v>
      </c>
      <c r="D684" s="206" t="s">
        <v>3626</v>
      </c>
      <c r="E684" s="208" t="s">
        <v>833</v>
      </c>
      <c r="F684" s="205">
        <v>23</v>
      </c>
      <c r="G684" s="209" t="s">
        <v>3627</v>
      </c>
      <c r="H684" s="205">
        <f xml:space="preserve"> LEN(小韻資料表[[#This Row],[小韻字集]])</f>
        <v>5</v>
      </c>
      <c r="I684" s="205" cm="1">
        <f t="array" ref="I684" xml:space="preserve"> MATCH(TRUE, ISNUMBER( SEARCH( LEFT(小韻資料表[[#This Row],[切語]],1), 切語上字資料表[切語上字]) ), 0)</f>
        <v>35</v>
      </c>
      <c r="J684" s="210" t="str" cm="1">
        <f t="array" ref="J684" xml:space="preserve"> INDEX(切語上字資料表[聲母], 小韻資料表[[#This Row],[上字表識別號]])</f>
        <v>影</v>
      </c>
      <c r="K684" s="210" t="str" cm="1">
        <f t="array" ref="K684" xml:space="preserve"> INDEX(切語上字資料表[聲母拼音碼], 小韻資料表[[#This Row],[上字表識別號]])</f>
        <v>Ø</v>
      </c>
      <c r="L684" s="210" t="str" cm="1">
        <f t="array" ref="L684" xml:space="preserve"> INDEX(切語上字資料表[清濁], 小韻資料表[[#This Row],[上字表識別號]])</f>
        <v>全清</v>
      </c>
      <c r="M684" s="223" t="str" cm="1">
        <f t="array" ref="M684" xml:space="preserve"> INDEX(切語上字資料表[發送收], 小韻資料表[[#This Row],[上字表識別號]])</f>
        <v>發聲</v>
      </c>
      <c r="N684" s="205" cm="1">
        <f t="array" ref="N684" xml:space="preserve"> MATCH(TRUE, ISNUMBER( SEARCH( RIGHT(小韻資料表[[#This Row],[切語]],1), 切語下字資料表[切語下字]) ), 0)</f>
        <v>201</v>
      </c>
      <c r="O684" s="207" t="str" cm="1">
        <f t="array" ref="O684" xml:space="preserve"> INDEX(切語下字資料表[韻母], 小韻資料表[[#This Row],[下字表識別號]])</f>
        <v>宵開3</v>
      </c>
      <c r="P684" s="207" t="str" cm="1">
        <f t="array" ref="P684" xml:space="preserve"> INDEX(切語下字資料表[韻母拼音碼], 小韻資料表[[#This Row],[下字表識別號]])</f>
        <v>iau</v>
      </c>
      <c r="Q684" s="210" t="str" cm="1">
        <f t="array" ref="Q684" xml:space="preserve"> INDEX(設定表!$C$19:$C$23, INT( LEFT(小韻資料表[[#This Row],[目次編碼]],1) ))</f>
        <v>平</v>
      </c>
      <c r="R684" s="210">
        <f xml:space="preserve">  INDEX(設定表!$C$8:$C$15, MATCH( (RIGHT(小韻資料表[[#This Row],[清濁]]) &amp; 小韻資料表[[#This Row],[調]]), 設定表!$B$8:$B$15, 0))</f>
        <v>1</v>
      </c>
      <c r="S684" s="205" t="s">
        <v>309</v>
      </c>
      <c r="T684" s="205" t="s">
        <v>309</v>
      </c>
      <c r="U684" s="226" t="s">
        <v>309</v>
      </c>
      <c r="V684" s="147" t="s">
        <v>309</v>
      </c>
      <c r="X684" s="135"/>
      <c r="Y684" s="135"/>
      <c r="AA684" s="135"/>
      <c r="AB684" s="134"/>
      <c r="AC684" s="135"/>
      <c r="AD684" s="135"/>
      <c r="AH684" s="135"/>
      <c r="AI684" s="135"/>
    </row>
    <row r="685" spans="1:35" ht="31.5">
      <c r="A685" s="205">
        <v>681</v>
      </c>
      <c r="B685" s="206" t="s">
        <v>3628</v>
      </c>
      <c r="C685" s="207" t="str">
        <f xml:space="preserve"> _xlfn.CONCAT(小韻資料表[[#This Row],[聲母拼音碼]],小韻資料表[[#This Row],[韻母拼音碼]],小韻資料表[[#This Row],[調號]])</f>
        <v>khiau1</v>
      </c>
      <c r="D685" s="206" t="s">
        <v>3629</v>
      </c>
      <c r="E685" s="208" t="s">
        <v>833</v>
      </c>
      <c r="F685" s="205">
        <v>24</v>
      </c>
      <c r="G685" s="209" t="s">
        <v>3630</v>
      </c>
      <c r="H685" s="205">
        <f xml:space="preserve"> LEN(小韻資料表[[#This Row],[小韻字集]])</f>
        <v>6</v>
      </c>
      <c r="I685" s="205" cm="1">
        <f t="array" ref="I685" xml:space="preserve"> MATCH(TRUE, ISNUMBER( SEARCH( LEFT(小韻資料表[[#This Row],[切語]],1), 切語上字資料表[切語上字]) ), 0)</f>
        <v>2</v>
      </c>
      <c r="J685" s="210" t="str" cm="1">
        <f t="array" ref="J685" xml:space="preserve"> INDEX(切語上字資料表[聲母], 小韻資料表[[#This Row],[上字表識別號]])</f>
        <v>溪</v>
      </c>
      <c r="K685" s="210" t="str" cm="1">
        <f t="array" ref="K685" xml:space="preserve"> INDEX(切語上字資料表[聲母拼音碼], 小韻資料表[[#This Row],[上字表識別號]])</f>
        <v>kh</v>
      </c>
      <c r="L685" s="210" t="str" cm="1">
        <f t="array" ref="L685" xml:space="preserve"> INDEX(切語上字資料表[清濁], 小韻資料表[[#This Row],[上字表識別號]])</f>
        <v>次清</v>
      </c>
      <c r="M685" s="223" t="str" cm="1">
        <f t="array" ref="M685" xml:space="preserve"> INDEX(切語上字資料表[發送收], 小韻資料表[[#This Row],[上字表識別號]])</f>
        <v>送氣</v>
      </c>
      <c r="N685" s="205" cm="1">
        <f t="array" ref="N685" xml:space="preserve"> MATCH(TRUE, ISNUMBER( SEARCH( RIGHT(小韻資料表[[#This Row],[切語]],1), 切語下字資料表[切語下字]) ), 0)</f>
        <v>201</v>
      </c>
      <c r="O685" s="207" t="str" cm="1">
        <f t="array" ref="O685" xml:space="preserve"> INDEX(切語下字資料表[韻母], 小韻資料表[[#This Row],[下字表識別號]])</f>
        <v>宵開3</v>
      </c>
      <c r="P685" s="207" t="str" cm="1">
        <f t="array" ref="P685" xml:space="preserve"> INDEX(切語下字資料表[韻母拼音碼], 小韻資料表[[#This Row],[下字表識別號]])</f>
        <v>iau</v>
      </c>
      <c r="Q685" s="210" t="str" cm="1">
        <f t="array" ref="Q685" xml:space="preserve"> INDEX(設定表!$C$19:$C$23, INT( LEFT(小韻資料表[[#This Row],[目次編碼]],1) ))</f>
        <v>平</v>
      </c>
      <c r="R685" s="210">
        <f xml:space="preserve">  INDEX(設定表!$C$8:$C$15, MATCH( (RIGHT(小韻資料表[[#This Row],[清濁]]) &amp; 小韻資料表[[#This Row],[調]]), 設定表!$B$8:$B$15, 0))</f>
        <v>1</v>
      </c>
      <c r="S685" s="205" t="s">
        <v>309</v>
      </c>
      <c r="T685" s="205" t="s">
        <v>309</v>
      </c>
      <c r="U685" s="226" t="s">
        <v>309</v>
      </c>
      <c r="V685" s="146" t="s">
        <v>309</v>
      </c>
      <c r="X685" s="135"/>
      <c r="Y685" s="135"/>
      <c r="AA685" s="135"/>
      <c r="AB685" s="134"/>
      <c r="AC685" s="135"/>
      <c r="AD685" s="135"/>
      <c r="AH685" s="135"/>
      <c r="AI685" s="135"/>
    </row>
    <row r="686" spans="1:35" ht="31.5">
      <c r="A686" s="205">
        <v>682</v>
      </c>
      <c r="B686" s="206" t="s">
        <v>3631</v>
      </c>
      <c r="C686" s="207" t="str">
        <f xml:space="preserve"> _xlfn.CONCAT(小韻資料表[[#This Row],[聲母拼音碼]],小韻資料表[[#This Row],[韻母拼音碼]],小韻資料表[[#This Row],[調號]])</f>
        <v>chiau1</v>
      </c>
      <c r="D686" s="206" t="s">
        <v>3632</v>
      </c>
      <c r="E686" s="208" t="s">
        <v>833</v>
      </c>
      <c r="F686" s="205">
        <v>25</v>
      </c>
      <c r="G686" s="209" t="s">
        <v>3633</v>
      </c>
      <c r="H686" s="205">
        <f xml:space="preserve"> LEN(小韻資料表[[#This Row],[小韻字集]])</f>
        <v>2</v>
      </c>
      <c r="I686" s="205" cm="1">
        <f t="array" ref="I686" xml:space="preserve"> MATCH(TRUE, ISNUMBER( SEARCH( LEFT(小韻資料表[[#This Row],[切語]],1), 切語上字資料表[切語上字]) ), 0)</f>
        <v>31</v>
      </c>
      <c r="J686" s="210" t="str" cm="1">
        <f t="array" ref="J686" xml:space="preserve"> INDEX(切語上字資料表[聲母], 小韻資料表[[#This Row],[上字表識別號]])</f>
        <v>穿</v>
      </c>
      <c r="K686" s="210" t="str" cm="1">
        <f t="array" ref="K686" xml:space="preserve"> INDEX(切語上字資料表[聲母拼音碼], 小韻資料表[[#This Row],[上字表識別號]])</f>
        <v>ch</v>
      </c>
      <c r="L686" s="210" t="str" cm="1">
        <f t="array" ref="L686" xml:space="preserve"> INDEX(切語上字資料表[清濁], 小韻資料表[[#This Row],[上字表識別號]])</f>
        <v>次清</v>
      </c>
      <c r="M686" s="223" t="str" cm="1">
        <f t="array" ref="M686" xml:space="preserve"> INDEX(切語上字資料表[發送收], 小韻資料表[[#This Row],[上字表識別號]])</f>
        <v>送氣</v>
      </c>
      <c r="N686" s="205" cm="1">
        <f t="array" ref="N686" xml:space="preserve"> MATCH(TRUE, ISNUMBER( SEARCH( RIGHT(小韻資料表[[#This Row],[切語]],1), 切語下字資料表[切語下字]) ), 0)</f>
        <v>201</v>
      </c>
      <c r="O686" s="207" t="str" cm="1">
        <f t="array" ref="O686" xml:space="preserve"> INDEX(切語下字資料表[韻母], 小韻資料表[[#This Row],[下字表識別號]])</f>
        <v>宵開3</v>
      </c>
      <c r="P686" s="207" t="str" cm="1">
        <f t="array" ref="P686" xml:space="preserve"> INDEX(切語下字資料表[韻母拼音碼], 小韻資料表[[#This Row],[下字表識別號]])</f>
        <v>iau</v>
      </c>
      <c r="Q686" s="210" t="str" cm="1">
        <f t="array" ref="Q686" xml:space="preserve"> INDEX(設定表!$C$19:$C$23, INT( LEFT(小韻資料表[[#This Row],[目次編碼]],1) ))</f>
        <v>平</v>
      </c>
      <c r="R686" s="210">
        <f xml:space="preserve">  INDEX(設定表!$C$8:$C$15, MATCH( (RIGHT(小韻資料表[[#This Row],[清濁]]) &amp; 小韻資料表[[#This Row],[調]]), 設定表!$B$8:$B$15, 0))</f>
        <v>1</v>
      </c>
      <c r="S686" s="205" t="s">
        <v>309</v>
      </c>
      <c r="T686" s="205" t="s">
        <v>309</v>
      </c>
      <c r="U686" s="226" t="s">
        <v>309</v>
      </c>
      <c r="V686" s="147" t="s">
        <v>309</v>
      </c>
      <c r="X686" s="135"/>
      <c r="Y686" s="135"/>
      <c r="AA686" s="135"/>
      <c r="AB686" s="134"/>
      <c r="AC686" s="135"/>
      <c r="AD686" s="135"/>
      <c r="AH686" s="135"/>
      <c r="AI686" s="135"/>
    </row>
    <row r="687" spans="1:35" ht="63">
      <c r="A687" s="205">
        <v>683</v>
      </c>
      <c r="B687" s="206" t="s">
        <v>3634</v>
      </c>
      <c r="C687" s="207" t="str">
        <f xml:space="preserve"> _xlfn.CONCAT(小韻資料表[[#This Row],[聲母拼音碼]],小韻資料表[[#This Row],[韻母拼音碼]],小韻資料表[[#This Row],[調號]])</f>
        <v>hiau1</v>
      </c>
      <c r="D687" s="206" t="s">
        <v>3635</v>
      </c>
      <c r="E687" s="208" t="s">
        <v>833</v>
      </c>
      <c r="F687" s="205">
        <v>26</v>
      </c>
      <c r="G687" s="209" t="s">
        <v>3636</v>
      </c>
      <c r="H687" s="205">
        <f xml:space="preserve"> LEN(小韻資料表[[#This Row],[小韻字集]])</f>
        <v>26</v>
      </c>
      <c r="I687" s="205" cm="1">
        <f t="array" ref="I687" xml:space="preserve"> MATCH(TRUE, ISNUMBER( SEARCH( LEFT(小韻資料表[[#This Row],[切語]],1), 切語上字資料表[切語上字]) ), 0)</f>
        <v>18</v>
      </c>
      <c r="J687" s="210" t="str" cm="1">
        <f t="array" ref="J687" xml:space="preserve"> INDEX(切語上字資料表[聲母], 小韻資料表[[#This Row],[上字表識別號]])</f>
        <v>敷</v>
      </c>
      <c r="K687" s="210" t="str" cm="1">
        <f t="array" ref="K687" xml:space="preserve"> INDEX(切語上字資料表[聲母拼音碼], 小韻資料表[[#This Row],[上字表識別號]])</f>
        <v>h</v>
      </c>
      <c r="L687" s="210" t="str" cm="1">
        <f t="array" ref="L687" xml:space="preserve"> INDEX(切語上字資料表[清濁], 小韻資料表[[#This Row],[上字表識別號]])</f>
        <v>次清</v>
      </c>
      <c r="M687" s="223" t="str" cm="1">
        <f t="array" ref="M687" xml:space="preserve"> INDEX(切語上字資料表[發送收], 小韻資料表[[#This Row],[上字表識別號]])</f>
        <v>送氣</v>
      </c>
      <c r="N687" s="205" cm="1">
        <f t="array" ref="N687" xml:space="preserve"> MATCH(TRUE, ISNUMBER( SEARCH( RIGHT(小韻資料表[[#This Row],[切語]],1), 切語下字資料表[切語下字]) ), 0)</f>
        <v>201</v>
      </c>
      <c r="O687" s="207" t="str" cm="1">
        <f t="array" ref="O687" xml:space="preserve"> INDEX(切語下字資料表[韻母], 小韻資料表[[#This Row],[下字表識別號]])</f>
        <v>宵開3</v>
      </c>
      <c r="P687" s="207" t="str" cm="1">
        <f t="array" ref="P687" xml:space="preserve"> INDEX(切語下字資料表[韻母拼音碼], 小韻資料表[[#This Row],[下字表識別號]])</f>
        <v>iau</v>
      </c>
      <c r="Q687" s="210" t="str" cm="1">
        <f t="array" ref="Q687" xml:space="preserve"> INDEX(設定表!$C$19:$C$23, INT( LEFT(小韻資料表[[#This Row],[目次編碼]],1) ))</f>
        <v>平</v>
      </c>
      <c r="R687" s="210">
        <f xml:space="preserve">  INDEX(設定表!$C$8:$C$15, MATCH( (RIGHT(小韻資料表[[#This Row],[清濁]]) &amp; 小韻資料表[[#This Row],[調]]), 設定表!$B$8:$B$15, 0))</f>
        <v>1</v>
      </c>
      <c r="S687" s="205" t="s">
        <v>309</v>
      </c>
      <c r="T687" s="205" t="s">
        <v>309</v>
      </c>
      <c r="U687" s="226" t="s">
        <v>309</v>
      </c>
      <c r="V687" s="146" t="s">
        <v>309</v>
      </c>
      <c r="X687" s="135"/>
      <c r="Y687" s="135"/>
      <c r="AA687" s="135"/>
      <c r="AB687" s="134"/>
      <c r="AC687" s="135"/>
      <c r="AD687" s="135"/>
      <c r="AH687" s="135"/>
      <c r="AI687" s="135"/>
    </row>
    <row r="688" spans="1:35" ht="31.5">
      <c r="A688" s="205">
        <v>684</v>
      </c>
      <c r="B688" s="206" t="s">
        <v>3637</v>
      </c>
      <c r="C688" s="207" t="str">
        <f xml:space="preserve"> _xlfn.CONCAT(小韻資料表[[#This Row],[聲母拼音碼]],小韻資料表[[#This Row],[韻母拼音碼]],小韻資料表[[#This Row],[調號]])</f>
        <v>khiau5</v>
      </c>
      <c r="D688" s="206" t="s">
        <v>3638</v>
      </c>
      <c r="E688" s="208" t="s">
        <v>833</v>
      </c>
      <c r="F688" s="205">
        <v>27</v>
      </c>
      <c r="G688" s="209" t="s">
        <v>3639</v>
      </c>
      <c r="H688" s="205">
        <f xml:space="preserve"> LEN(小韻資料表[[#This Row],[小韻字集]])</f>
        <v>8</v>
      </c>
      <c r="I688" s="205" cm="1">
        <f t="array" ref="I688" xml:space="preserve"> MATCH(TRUE, ISNUMBER( SEARCH( LEFT(小韻資料表[[#This Row],[切語]],1), 切語上字資料表[切語上字]) ), 0)</f>
        <v>3</v>
      </c>
      <c r="J688" s="210" t="str" cm="1">
        <f t="array" ref="J688" xml:space="preserve"> INDEX(切語上字資料表[聲母], 小韻資料表[[#This Row],[上字表識別號]])</f>
        <v>群</v>
      </c>
      <c r="K688" s="210" t="str" cm="1">
        <f t="array" ref="K688" xml:space="preserve"> INDEX(切語上字資料表[聲母拼音碼], 小韻資料表[[#This Row],[上字表識別號]])</f>
        <v>kh</v>
      </c>
      <c r="L688" s="210" t="str" cm="1">
        <f t="array" ref="L688" xml:space="preserve"> INDEX(切語上字資料表[清濁], 小韻資料表[[#This Row],[上字表識別號]])</f>
        <v>全濁</v>
      </c>
      <c r="M688" s="223" cm="1">
        <f t="array" ref="M688" xml:space="preserve"> INDEX(切語上字資料表[發送收], 小韻資料表[[#This Row],[上字表識別號]])</f>
        <v>0</v>
      </c>
      <c r="N688" s="205" cm="1">
        <f t="array" ref="N688" xml:space="preserve"> MATCH(TRUE, ISNUMBER( SEARCH( RIGHT(小韻資料表[[#This Row],[切語]],1), 切語下字資料表[切語下字]) ), 0)</f>
        <v>201</v>
      </c>
      <c r="O688" s="207" t="str" cm="1">
        <f t="array" ref="O688" xml:space="preserve"> INDEX(切語下字資料表[韻母], 小韻資料表[[#This Row],[下字表識別號]])</f>
        <v>宵開3</v>
      </c>
      <c r="P688" s="207" t="str" cm="1">
        <f t="array" ref="P688" xml:space="preserve"> INDEX(切語下字資料表[韻母拼音碼], 小韻資料表[[#This Row],[下字表識別號]])</f>
        <v>iau</v>
      </c>
      <c r="Q688" s="210" t="str" cm="1">
        <f t="array" ref="Q688" xml:space="preserve"> INDEX(設定表!$C$19:$C$23, INT( LEFT(小韻資料表[[#This Row],[目次編碼]],1) ))</f>
        <v>平</v>
      </c>
      <c r="R688" s="210">
        <f xml:space="preserve">  INDEX(設定表!$C$8:$C$15, MATCH( (RIGHT(小韻資料表[[#This Row],[清濁]]) &amp; 小韻資料表[[#This Row],[調]]), 設定表!$B$8:$B$15, 0))</f>
        <v>5</v>
      </c>
      <c r="S688" s="205" t="s">
        <v>309</v>
      </c>
      <c r="T688" s="205" t="s">
        <v>309</v>
      </c>
      <c r="U688" s="226" t="s">
        <v>309</v>
      </c>
      <c r="V688" s="147" t="s">
        <v>309</v>
      </c>
      <c r="X688" s="135"/>
      <c r="Y688" s="135"/>
      <c r="AA688" s="135"/>
      <c r="AB688" s="134"/>
      <c r="AC688" s="135"/>
      <c r="AD688" s="135"/>
      <c r="AH688" s="135"/>
      <c r="AI688" s="135"/>
    </row>
    <row r="689" spans="1:35" ht="31.5">
      <c r="A689" s="205">
        <v>685</v>
      </c>
      <c r="B689" s="206" t="s">
        <v>3640</v>
      </c>
      <c r="C689" s="207" t="str">
        <f xml:space="preserve"> _xlfn.CONCAT(小韻資料表[[#This Row],[聲母拼音碼]],小韻資料表[[#This Row],[韻母拼音碼]],小韻資料表[[#This Row],[調號]])</f>
        <v>liau5</v>
      </c>
      <c r="D689" s="206" t="s">
        <v>3641</v>
      </c>
      <c r="E689" s="208" t="s">
        <v>833</v>
      </c>
      <c r="F689" s="205">
        <v>28</v>
      </c>
      <c r="G689" s="209" t="s">
        <v>3642</v>
      </c>
      <c r="H689" s="205">
        <f xml:space="preserve"> LEN(小韻資料表[[#This Row],[小韻字集]])</f>
        <v>2</v>
      </c>
      <c r="I689" s="205" cm="1">
        <f t="array" ref="I689" xml:space="preserve"> MATCH(TRUE, ISNUMBER( SEARCH( LEFT(小韻資料表[[#This Row],[切語]],1), 切語上字資料表[切語上字]) ), 0)</f>
        <v>40</v>
      </c>
      <c r="J689" s="210" t="str" cm="1">
        <f t="array" ref="J689" xml:space="preserve"> INDEX(切語上字資料表[聲母], 小韻資料表[[#This Row],[上字表識別號]])</f>
        <v>來</v>
      </c>
      <c r="K689" s="210" t="str" cm="1">
        <f t="array" ref="K689" xml:space="preserve"> INDEX(切語上字資料表[聲母拼音碼], 小韻資料表[[#This Row],[上字表識別號]])</f>
        <v>l</v>
      </c>
      <c r="L689" s="210" t="str" cm="1">
        <f t="array" ref="L689" xml:space="preserve"> INDEX(切語上字資料表[清濁], 小韻資料表[[#This Row],[上字表識別號]])</f>
        <v>次濁</v>
      </c>
      <c r="M689" s="223" t="str" cm="1">
        <f t="array" ref="M689" xml:space="preserve"> INDEX(切語上字資料表[發送收], 小韻資料表[[#This Row],[上字表識別號]])</f>
        <v>收聲</v>
      </c>
      <c r="N689" s="205" cm="1">
        <f t="array" ref="N689" xml:space="preserve"> MATCH(TRUE, ISNUMBER( SEARCH( RIGHT(小韻資料表[[#This Row],[切語]],1), 切語下字資料表[切語下字]) ), 0)</f>
        <v>201</v>
      </c>
      <c r="O689" s="207" t="str" cm="1">
        <f t="array" ref="O689" xml:space="preserve"> INDEX(切語下字資料表[韻母], 小韻資料表[[#This Row],[下字表識別號]])</f>
        <v>宵開3</v>
      </c>
      <c r="P689" s="207" t="str" cm="1">
        <f t="array" ref="P689" xml:space="preserve"> INDEX(切語下字資料表[韻母拼音碼], 小韻資料表[[#This Row],[下字表識別號]])</f>
        <v>iau</v>
      </c>
      <c r="Q689" s="210" t="str" cm="1">
        <f t="array" ref="Q689" xml:space="preserve"> INDEX(設定表!$C$19:$C$23, INT( LEFT(小韻資料表[[#This Row],[目次編碼]],1) ))</f>
        <v>平</v>
      </c>
      <c r="R689" s="210">
        <f xml:space="preserve">  INDEX(設定表!$C$8:$C$15, MATCH( (RIGHT(小韻資料表[[#This Row],[清濁]]) &amp; 小韻資料表[[#This Row],[調]]), 設定表!$B$8:$B$15, 0))</f>
        <v>5</v>
      </c>
      <c r="S689" s="205" t="s">
        <v>309</v>
      </c>
      <c r="T689" s="205" t="s">
        <v>309</v>
      </c>
      <c r="U689" s="226" t="s">
        <v>309</v>
      </c>
      <c r="V689" s="146" t="s">
        <v>309</v>
      </c>
      <c r="X689" s="135"/>
      <c r="Y689" s="135"/>
      <c r="AA689" s="135"/>
      <c r="AB689" s="134"/>
      <c r="AC689" s="135"/>
      <c r="AD689" s="135"/>
      <c r="AH689" s="135"/>
      <c r="AI689" s="135"/>
    </row>
    <row r="690" spans="1:35" ht="31.5">
      <c r="A690" s="205">
        <v>686</v>
      </c>
      <c r="B690" s="206" t="s">
        <v>3643</v>
      </c>
      <c r="C690" s="207" t="str">
        <f xml:space="preserve"> _xlfn.CONCAT(小韻資料表[[#This Row],[聲母拼音碼]],小韻資料表[[#This Row],[韻母拼音碼]],小韻資料表[[#This Row],[調號]])</f>
        <v>khiau1</v>
      </c>
      <c r="D690" s="206" t="s">
        <v>3644</v>
      </c>
      <c r="E690" s="208" t="s">
        <v>833</v>
      </c>
      <c r="F690" s="205">
        <v>29</v>
      </c>
      <c r="G690" s="209" t="s">
        <v>13130</v>
      </c>
      <c r="H690" s="205">
        <f xml:space="preserve"> LEN(小韻資料表[[#This Row],[小韻字集]])</f>
        <v>4</v>
      </c>
      <c r="I690" s="205" cm="1">
        <f t="array" ref="I690" xml:space="preserve"> MATCH(TRUE, ISNUMBER( SEARCH( LEFT(小韻資料表[[#This Row],[切語]],1), 切語上字資料表[切語上字]) ), 0)</f>
        <v>2</v>
      </c>
      <c r="J690" s="210" t="str" cm="1">
        <f t="array" ref="J690" xml:space="preserve"> INDEX(切語上字資料表[聲母], 小韻資料表[[#This Row],[上字表識別號]])</f>
        <v>溪</v>
      </c>
      <c r="K690" s="210" t="str" cm="1">
        <f t="array" ref="K690" xml:space="preserve"> INDEX(切語上字資料表[聲母拼音碼], 小韻資料表[[#This Row],[上字表識別號]])</f>
        <v>kh</v>
      </c>
      <c r="L690" s="210" t="str" cm="1">
        <f t="array" ref="L690" xml:space="preserve"> INDEX(切語上字資料表[清濁], 小韻資料表[[#This Row],[上字表識別號]])</f>
        <v>次清</v>
      </c>
      <c r="M690" s="223" t="str" cm="1">
        <f t="array" ref="M690" xml:space="preserve"> INDEX(切語上字資料表[發送收], 小韻資料表[[#This Row],[上字表識別號]])</f>
        <v>送氣</v>
      </c>
      <c r="N690" s="205" cm="1">
        <f t="array" ref="N690" xml:space="preserve"> MATCH(TRUE, ISNUMBER( SEARCH( RIGHT(小韻資料表[[#This Row],[切語]],1), 切語下字資料表[切語下字]) ), 0)</f>
        <v>201</v>
      </c>
      <c r="O690" s="207" t="str" cm="1">
        <f t="array" ref="O690" xml:space="preserve"> INDEX(切語下字資料表[韻母], 小韻資料表[[#This Row],[下字表識別號]])</f>
        <v>宵開3</v>
      </c>
      <c r="P690" s="207" t="str" cm="1">
        <f t="array" ref="P690" xml:space="preserve"> INDEX(切語下字資料表[韻母拼音碼], 小韻資料表[[#This Row],[下字表識別號]])</f>
        <v>iau</v>
      </c>
      <c r="Q690" s="210" t="str" cm="1">
        <f t="array" ref="Q690" xml:space="preserve"> INDEX(設定表!$C$19:$C$23, INT( LEFT(小韻資料表[[#This Row],[目次編碼]],1) ))</f>
        <v>平</v>
      </c>
      <c r="R690" s="210">
        <f xml:space="preserve">  INDEX(設定表!$C$8:$C$15, MATCH( (RIGHT(小韻資料表[[#This Row],[清濁]]) &amp; 小韻資料表[[#This Row],[調]]), 設定表!$B$8:$B$15, 0))</f>
        <v>1</v>
      </c>
      <c r="S690" s="205" t="s">
        <v>309</v>
      </c>
      <c r="T690" s="205" t="s">
        <v>309</v>
      </c>
      <c r="U690" s="226" t="s">
        <v>309</v>
      </c>
      <c r="V690" s="147" t="s">
        <v>309</v>
      </c>
      <c r="X690" s="135"/>
      <c r="Y690" s="135"/>
      <c r="AA690" s="135"/>
      <c r="AB690" s="134"/>
      <c r="AC690" s="135"/>
      <c r="AD690" s="135"/>
      <c r="AH690" s="135"/>
      <c r="AI690" s="135"/>
    </row>
    <row r="691" spans="1:35" ht="63">
      <c r="A691" s="205">
        <v>687</v>
      </c>
      <c r="B691" s="206" t="s">
        <v>3645</v>
      </c>
      <c r="C691" s="207" t="str">
        <f xml:space="preserve"> _xlfn.CONCAT(小韻資料表[[#This Row],[聲母拼音碼]],小韻資料表[[#This Row],[韻母拼音碼]],小韻資料表[[#This Row],[調號]])</f>
        <v>hau5</v>
      </c>
      <c r="D691" s="206" t="s">
        <v>847</v>
      </c>
      <c r="E691" s="208" t="s">
        <v>846</v>
      </c>
      <c r="F691" s="205">
        <v>1</v>
      </c>
      <c r="G691" s="209" t="s">
        <v>3646</v>
      </c>
      <c r="H691" s="205">
        <f xml:space="preserve"> LEN(小韻資料表[[#This Row],[小韻字集]])</f>
        <v>21</v>
      </c>
      <c r="I691" s="205" cm="1">
        <f t="array" ref="I691" xml:space="preserve"> MATCH(TRUE, ISNUMBER( SEARCH( LEFT(小韻資料表[[#This Row],[切語]],1), 切語上字資料表[切語上字]) ), 0)</f>
        <v>37</v>
      </c>
      <c r="J691" s="210" t="str" cm="1">
        <f t="array" ref="J691" xml:space="preserve"> INDEX(切語上字資料表[聲母], 小韻資料表[[#This Row],[上字表識別號]])</f>
        <v>匣</v>
      </c>
      <c r="K691" s="210" t="str" cm="1">
        <f t="array" ref="K691" xml:space="preserve"> INDEX(切語上字資料表[聲母拼音碼], 小韻資料表[[#This Row],[上字表識別號]])</f>
        <v>h</v>
      </c>
      <c r="L691" s="210" t="str" cm="1">
        <f t="array" ref="L691" xml:space="preserve"> INDEX(切語上字資料表[清濁], 小韻資料表[[#This Row],[上字表識別號]])</f>
        <v>全濁</v>
      </c>
      <c r="M691" s="223" t="str" cm="1">
        <f t="array" ref="M691" xml:space="preserve"> INDEX(切語上字資料表[發送收], 小韻資料表[[#This Row],[上字表識別號]])</f>
        <v>送氣</v>
      </c>
      <c r="N691" s="205" cm="1">
        <f t="array" ref="N691" xml:space="preserve"> MATCH(TRUE, ISNUMBER( SEARCH( RIGHT(小韻資料表[[#This Row],[切語]],1), 切語下字資料表[切語下字]) ), 0)</f>
        <v>205</v>
      </c>
      <c r="O691" s="207" t="str" cm="1">
        <f t="array" ref="O691" xml:space="preserve"> INDEX(切語下字資料表[韻母], 小韻資料表[[#This Row],[下字表識別號]])</f>
        <v>肴開2</v>
      </c>
      <c r="P691" s="207" t="str" cm="1">
        <f t="array" ref="P691" xml:space="preserve"> INDEX(切語下字資料表[韻母拼音碼], 小韻資料表[[#This Row],[下字表識別號]])</f>
        <v>au</v>
      </c>
      <c r="Q691" s="210" t="str" cm="1">
        <f t="array" ref="Q691" xml:space="preserve"> INDEX(設定表!$C$19:$C$23, INT( LEFT(小韻資料表[[#This Row],[目次編碼]],1) ))</f>
        <v>平</v>
      </c>
      <c r="R691" s="210">
        <f xml:space="preserve">  INDEX(設定表!$C$8:$C$15, MATCH( (RIGHT(小韻資料表[[#This Row],[清濁]]) &amp; 小韻資料表[[#This Row],[調]]), 設定表!$B$8:$B$15, 0))</f>
        <v>5</v>
      </c>
      <c r="S691" s="205" t="s">
        <v>3647</v>
      </c>
      <c r="T691" s="205" t="s">
        <v>309</v>
      </c>
      <c r="U691" s="226" t="s">
        <v>309</v>
      </c>
      <c r="V691" s="146" t="s">
        <v>309</v>
      </c>
      <c r="X691" s="135"/>
      <c r="Y691" s="135"/>
      <c r="AA691" s="135"/>
      <c r="AB691" s="134"/>
      <c r="AC691" s="135"/>
      <c r="AD691" s="135"/>
      <c r="AH691" s="135"/>
      <c r="AI691" s="135"/>
    </row>
    <row r="692" spans="1:35" ht="63">
      <c r="A692" s="205">
        <v>688</v>
      </c>
      <c r="B692" s="206" t="s">
        <v>3648</v>
      </c>
      <c r="C692" s="207" t="str">
        <f xml:space="preserve"> _xlfn.CONCAT(小韻資料表[[#This Row],[聲母拼音碼]],小韻資料表[[#This Row],[韻母拼音碼]],小韻資料表[[#This Row],[調號]])</f>
        <v>kau1</v>
      </c>
      <c r="D692" s="206" t="s">
        <v>3649</v>
      </c>
      <c r="E692" s="208" t="s">
        <v>846</v>
      </c>
      <c r="F692" s="205">
        <v>2</v>
      </c>
      <c r="G692" s="209" t="s">
        <v>3650</v>
      </c>
      <c r="H692" s="205">
        <f xml:space="preserve"> LEN(小韻資料表[[#This Row],[小韻字集]])</f>
        <v>24</v>
      </c>
      <c r="I692" s="205" cm="1">
        <f t="array" ref="I692" xml:space="preserve"> MATCH(TRUE, ISNUMBER( SEARCH( LEFT(小韻資料表[[#This Row],[切語]],1), 切語上字資料表[切語上字]) ), 0)</f>
        <v>1</v>
      </c>
      <c r="J692" s="210" t="str" cm="1">
        <f t="array" ref="J692" xml:space="preserve"> INDEX(切語上字資料表[聲母], 小韻資料表[[#This Row],[上字表識別號]])</f>
        <v>見</v>
      </c>
      <c r="K692" s="210" t="str" cm="1">
        <f t="array" ref="K692" xml:space="preserve"> INDEX(切語上字資料表[聲母拼音碼], 小韻資料表[[#This Row],[上字表識別號]])</f>
        <v>k</v>
      </c>
      <c r="L692" s="210" t="str" cm="1">
        <f t="array" ref="L692" xml:space="preserve"> INDEX(切語上字資料表[清濁], 小韻資料表[[#This Row],[上字表識別號]])</f>
        <v>全清</v>
      </c>
      <c r="M692" s="223" t="str" cm="1">
        <f t="array" ref="M692" xml:space="preserve"> INDEX(切語上字資料表[發送收], 小韻資料表[[#This Row],[上字表識別號]])</f>
        <v>發聲</v>
      </c>
      <c r="N692" s="205" cm="1">
        <f t="array" ref="N692" xml:space="preserve"> MATCH(TRUE, ISNUMBER( SEARCH( RIGHT(小韻資料表[[#This Row],[切語]],1), 切語下字資料表[切語下字]) ), 0)</f>
        <v>205</v>
      </c>
      <c r="O692" s="207" t="str" cm="1">
        <f t="array" ref="O692" xml:space="preserve"> INDEX(切語下字資料表[韻母], 小韻資料表[[#This Row],[下字表識別號]])</f>
        <v>肴開2</v>
      </c>
      <c r="P692" s="207" t="str" cm="1">
        <f t="array" ref="P692" xml:space="preserve"> INDEX(切語下字資料表[韻母拼音碼], 小韻資料表[[#This Row],[下字表識別號]])</f>
        <v>au</v>
      </c>
      <c r="Q692" s="210" t="str" cm="1">
        <f t="array" ref="Q692" xml:space="preserve"> INDEX(設定表!$C$19:$C$23, INT( LEFT(小韻資料表[[#This Row],[目次編碼]],1) ))</f>
        <v>平</v>
      </c>
      <c r="R692" s="210">
        <f xml:space="preserve">  INDEX(設定表!$C$8:$C$15, MATCH( (RIGHT(小韻資料表[[#This Row],[清濁]]) &amp; 小韻資料表[[#This Row],[調]]), 設定表!$B$8:$B$15, 0))</f>
        <v>1</v>
      </c>
      <c r="S692" s="205" t="s">
        <v>309</v>
      </c>
      <c r="T692" s="205" t="s">
        <v>309</v>
      </c>
      <c r="U692" s="226" t="s">
        <v>3651</v>
      </c>
      <c r="V692" s="147" t="s">
        <v>309</v>
      </c>
      <c r="X692" s="135"/>
      <c r="Y692" s="135"/>
      <c r="AA692" s="135"/>
      <c r="AB692" s="134"/>
      <c r="AC692" s="135"/>
      <c r="AD692" s="135"/>
      <c r="AH692" s="135"/>
      <c r="AI692" s="135"/>
    </row>
    <row r="693" spans="1:35" ht="31.5">
      <c r="A693" s="205">
        <v>689</v>
      </c>
      <c r="B693" s="206" t="s">
        <v>3652</v>
      </c>
      <c r="C693" s="207" t="str">
        <f xml:space="preserve"> _xlfn.CONCAT(小韻資料表[[#This Row],[聲母拼音碼]],小韻資料表[[#This Row],[韻母拼音碼]],小韻資料表[[#This Row],[調號]])</f>
        <v>cau5</v>
      </c>
      <c r="D693" s="206" t="s">
        <v>3653</v>
      </c>
      <c r="E693" s="208" t="s">
        <v>846</v>
      </c>
      <c r="F693" s="205">
        <v>3</v>
      </c>
      <c r="G693" s="209" t="s">
        <v>3654</v>
      </c>
      <c r="H693" s="205">
        <f xml:space="preserve"> LEN(小韻資料表[[#This Row],[小韻字集]])</f>
        <v>11</v>
      </c>
      <c r="I693" s="205" cm="1">
        <f t="array" ref="I693" xml:space="preserve"> MATCH(TRUE, ISNUMBER( SEARCH( LEFT(小韻資料表[[#This Row],[切語]],1), 切語上字資料表[切語上字]) ), 0)</f>
        <v>28</v>
      </c>
      <c r="J693" s="210" t="str" cm="1">
        <f t="array" ref="J693" xml:space="preserve"> INDEX(切語上字資料表[聲母], 小韻資料表[[#This Row],[上字表識別號]])</f>
        <v>床</v>
      </c>
      <c r="K693" s="210" t="str" cm="1">
        <f t="array" ref="K693" xml:space="preserve"> INDEX(切語上字資料表[聲母拼音碼], 小韻資料表[[#This Row],[上字表識別號]])</f>
        <v>c</v>
      </c>
      <c r="L693" s="210" t="str" cm="1">
        <f t="array" ref="L693" xml:space="preserve"> INDEX(切語上字資料表[清濁], 小韻資料表[[#This Row],[上字表識別號]])</f>
        <v>全濁</v>
      </c>
      <c r="M693" s="223" cm="1">
        <f t="array" ref="M693" xml:space="preserve"> INDEX(切語上字資料表[發送收], 小韻資料表[[#This Row],[上字表識別號]])</f>
        <v>0</v>
      </c>
      <c r="N693" s="205" cm="1">
        <f t="array" ref="N693" xml:space="preserve"> MATCH(TRUE, ISNUMBER( SEARCH( RIGHT(小韻資料表[[#This Row],[切語]],1), 切語下字資料表[切語下字]) ), 0)</f>
        <v>205</v>
      </c>
      <c r="O693" s="207" t="str" cm="1">
        <f t="array" ref="O693" xml:space="preserve"> INDEX(切語下字資料表[韻母], 小韻資料表[[#This Row],[下字表識別號]])</f>
        <v>肴開2</v>
      </c>
      <c r="P693" s="207" t="str" cm="1">
        <f t="array" ref="P693" xml:space="preserve"> INDEX(切語下字資料表[韻母拼音碼], 小韻資料表[[#This Row],[下字表識別號]])</f>
        <v>au</v>
      </c>
      <c r="Q693" s="210" t="str" cm="1">
        <f t="array" ref="Q693" xml:space="preserve"> INDEX(設定表!$C$19:$C$23, INT( LEFT(小韻資料表[[#This Row],[目次編碼]],1) ))</f>
        <v>平</v>
      </c>
      <c r="R693" s="210">
        <f xml:space="preserve">  INDEX(設定表!$C$8:$C$15, MATCH( (RIGHT(小韻資料表[[#This Row],[清濁]]) &amp; 小韻資料表[[#This Row],[調]]), 設定表!$B$8:$B$15, 0))</f>
        <v>5</v>
      </c>
      <c r="S693" s="205" t="s">
        <v>309</v>
      </c>
      <c r="T693" s="205" t="s">
        <v>309</v>
      </c>
      <c r="U693" s="226" t="s">
        <v>309</v>
      </c>
      <c r="V693" s="146" t="s">
        <v>309</v>
      </c>
      <c r="X693" s="135"/>
      <c r="Y693" s="135"/>
      <c r="AA693" s="135"/>
      <c r="AB693" s="134"/>
      <c r="AC693" s="135"/>
      <c r="AD693" s="135"/>
      <c r="AH693" s="135"/>
      <c r="AI693" s="135"/>
    </row>
    <row r="694" spans="1:35" ht="31.5">
      <c r="A694" s="205">
        <v>690</v>
      </c>
      <c r="B694" s="206" t="s">
        <v>3655</v>
      </c>
      <c r="C694" s="207" t="str">
        <f xml:space="preserve"> _xlfn.CONCAT(小韻資料表[[#This Row],[聲母拼音碼]],小韻資料表[[#This Row],[韻母拼音碼]],小韻資料表[[#This Row],[調號]])</f>
        <v>nau5</v>
      </c>
      <c r="D694" s="206" t="s">
        <v>3656</v>
      </c>
      <c r="E694" s="208" t="s">
        <v>846</v>
      </c>
      <c r="F694" s="205">
        <v>4</v>
      </c>
      <c r="G694" s="209" t="s">
        <v>3657</v>
      </c>
      <c r="H694" s="205">
        <f xml:space="preserve"> LEN(小韻資料表[[#This Row],[小韻字集]])</f>
        <v>12</v>
      </c>
      <c r="I694" s="205" cm="1">
        <f t="array" ref="I694" xml:space="preserve"> MATCH(TRUE, ISNUMBER( SEARCH( LEFT(小韻資料表[[#This Row],[切語]],1), 切語上字資料表[切語上字]) ), 0)</f>
        <v>12</v>
      </c>
      <c r="J694" s="210" t="str" cm="1">
        <f t="array" ref="J694" xml:space="preserve"> INDEX(切語上字資料表[聲母], 小韻資料表[[#This Row],[上字表識別號]])</f>
        <v>娘</v>
      </c>
      <c r="K694" s="210" t="str" cm="1">
        <f t="array" ref="K694" xml:space="preserve"> INDEX(切語上字資料表[聲母拼音碼], 小韻資料表[[#This Row],[上字表識別號]])</f>
        <v>n</v>
      </c>
      <c r="L694" s="210" t="str" cm="1">
        <f t="array" ref="L694" xml:space="preserve"> INDEX(切語上字資料表[清濁], 小韻資料表[[#This Row],[上字表識別號]])</f>
        <v>次濁</v>
      </c>
      <c r="M694" s="223" t="str" cm="1">
        <f t="array" ref="M694" xml:space="preserve"> INDEX(切語上字資料表[發送收], 小韻資料表[[#This Row],[上字表識別號]])</f>
        <v>收聲</v>
      </c>
      <c r="N694" s="205" cm="1">
        <f t="array" ref="N694" xml:space="preserve"> MATCH(TRUE, ISNUMBER( SEARCH( RIGHT(小韻資料表[[#This Row],[切語]],1), 切語下字資料表[切語下字]) ), 0)</f>
        <v>205</v>
      </c>
      <c r="O694" s="207" t="str" cm="1">
        <f t="array" ref="O694" xml:space="preserve"> INDEX(切語下字資料表[韻母], 小韻資料表[[#This Row],[下字表識別號]])</f>
        <v>肴開2</v>
      </c>
      <c r="P694" s="207" t="str" cm="1">
        <f t="array" ref="P694" xml:space="preserve"> INDEX(切語下字資料表[韻母拼音碼], 小韻資料表[[#This Row],[下字表識別號]])</f>
        <v>au</v>
      </c>
      <c r="Q694" s="210" t="str" cm="1">
        <f t="array" ref="Q694" xml:space="preserve"> INDEX(設定表!$C$19:$C$23, INT( LEFT(小韻資料表[[#This Row],[目次編碼]],1) ))</f>
        <v>平</v>
      </c>
      <c r="R694" s="210">
        <f xml:space="preserve">  INDEX(設定表!$C$8:$C$15, MATCH( (RIGHT(小韻資料表[[#This Row],[清濁]]) &amp; 小韻資料表[[#This Row],[調]]), 設定表!$B$8:$B$15, 0))</f>
        <v>5</v>
      </c>
      <c r="S694" s="205" t="s">
        <v>309</v>
      </c>
      <c r="T694" s="205" t="s">
        <v>309</v>
      </c>
      <c r="U694" s="226" t="s">
        <v>3658</v>
      </c>
      <c r="V694" s="147" t="s">
        <v>309</v>
      </c>
      <c r="X694" s="135"/>
      <c r="Y694" s="135"/>
      <c r="AA694" s="135"/>
      <c r="AB694" s="134"/>
      <c r="AC694" s="135"/>
      <c r="AD694" s="135"/>
      <c r="AH694" s="135"/>
      <c r="AI694" s="135"/>
    </row>
    <row r="695" spans="1:35" ht="31.5">
      <c r="A695" s="205">
        <v>691</v>
      </c>
      <c r="B695" s="206" t="s">
        <v>3659</v>
      </c>
      <c r="C695" s="207" t="str">
        <f xml:space="preserve"> _xlfn.CONCAT(小韻資料表[[#This Row],[聲母拼音碼]],小韻資料表[[#This Row],[韻母拼音碼]],小韻資料表[[#This Row],[調號]])</f>
        <v>sau1</v>
      </c>
      <c r="D695" s="206" t="s">
        <v>3660</v>
      </c>
      <c r="E695" s="208" t="s">
        <v>846</v>
      </c>
      <c r="F695" s="205">
        <v>5</v>
      </c>
      <c r="G695" s="209" t="s">
        <v>3661</v>
      </c>
      <c r="H695" s="205">
        <f xml:space="preserve"> LEN(小韻資料表[[#This Row],[小韻字集]])</f>
        <v>18</v>
      </c>
      <c r="I695" s="205" cm="1">
        <f t="array" ref="I695" xml:space="preserve"> MATCH(TRUE, ISNUMBER( SEARCH( LEFT(小韻資料表[[#This Row],[切語]],1), 切語上字資料表[切語上字]) ), 0)</f>
        <v>29</v>
      </c>
      <c r="J695" s="210" t="str" cm="1">
        <f t="array" ref="J695" xml:space="preserve"> INDEX(切語上字資料表[聲母], 小韻資料表[[#This Row],[上字表識別號]])</f>
        <v>疏</v>
      </c>
      <c r="K695" s="210" t="str" cm="1">
        <f t="array" ref="K695" xml:space="preserve"> INDEX(切語上字資料表[聲母拼音碼], 小韻資料表[[#This Row],[上字表識別號]])</f>
        <v>s</v>
      </c>
      <c r="L695" s="210" t="str" cm="1">
        <f t="array" ref="L695" xml:space="preserve"> INDEX(切語上字資料表[清濁], 小韻資料表[[#This Row],[上字表識別號]])</f>
        <v>全清</v>
      </c>
      <c r="M695" s="223" t="str" cm="1">
        <f t="array" ref="M695" xml:space="preserve"> INDEX(切語上字資料表[發送收], 小韻資料表[[#This Row],[上字表識別號]])</f>
        <v>發聲</v>
      </c>
      <c r="N695" s="205" cm="1">
        <f t="array" ref="N695" xml:space="preserve"> MATCH(TRUE, ISNUMBER( SEARCH( RIGHT(小韻資料表[[#This Row],[切語]],1), 切語下字資料表[切語下字]) ), 0)</f>
        <v>205</v>
      </c>
      <c r="O695" s="207" t="str" cm="1">
        <f t="array" ref="O695" xml:space="preserve"> INDEX(切語下字資料表[韻母], 小韻資料表[[#This Row],[下字表識別號]])</f>
        <v>肴開2</v>
      </c>
      <c r="P695" s="207" t="str" cm="1">
        <f t="array" ref="P695" xml:space="preserve"> INDEX(切語下字資料表[韻母拼音碼], 小韻資料表[[#This Row],[下字表識別號]])</f>
        <v>au</v>
      </c>
      <c r="Q695" s="210" t="str" cm="1">
        <f t="array" ref="Q695" xml:space="preserve"> INDEX(設定表!$C$19:$C$23, INT( LEFT(小韻資料表[[#This Row],[目次編碼]],1) ))</f>
        <v>平</v>
      </c>
      <c r="R695" s="210">
        <f xml:space="preserve">  INDEX(設定表!$C$8:$C$15, MATCH( (RIGHT(小韻資料表[[#This Row],[清濁]]) &amp; 小韻資料表[[#This Row],[調]]), 設定表!$B$8:$B$15, 0))</f>
        <v>1</v>
      </c>
      <c r="S695" s="205" t="s">
        <v>309</v>
      </c>
      <c r="T695" s="205" t="s">
        <v>309</v>
      </c>
      <c r="U695" s="226" t="s">
        <v>3662</v>
      </c>
      <c r="V695" s="146" t="s">
        <v>309</v>
      </c>
      <c r="X695" s="135"/>
      <c r="Y695" s="135"/>
      <c r="AA695" s="135"/>
      <c r="AB695" s="134"/>
      <c r="AC695" s="135"/>
      <c r="AD695" s="135"/>
      <c r="AH695" s="135"/>
      <c r="AI695" s="135"/>
    </row>
    <row r="696" spans="1:35" ht="31.5">
      <c r="A696" s="205">
        <v>692</v>
      </c>
      <c r="B696" s="206" t="s">
        <v>3663</v>
      </c>
      <c r="C696" s="207" t="str">
        <f xml:space="preserve"> _xlfn.CONCAT(小韻資料表[[#This Row],[聲母拼音碼]],小韻資料表[[#This Row],[韻母拼音碼]],小韻資料表[[#This Row],[調號]])</f>
        <v>mau5</v>
      </c>
      <c r="D696" s="206" t="s">
        <v>3664</v>
      </c>
      <c r="E696" s="208" t="s">
        <v>846</v>
      </c>
      <c r="F696" s="205">
        <v>6</v>
      </c>
      <c r="G696" s="209" t="s">
        <v>3665</v>
      </c>
      <c r="H696" s="205">
        <f xml:space="preserve"> LEN(小韻資料表[[#This Row],[小韻字集]])</f>
        <v>8</v>
      </c>
      <c r="I696" s="205" cm="1">
        <f t="array" ref="I696" xml:space="preserve"> MATCH(TRUE, ISNUMBER( SEARCH( LEFT(小韻資料表[[#This Row],[切語]],1), 切語上字資料表[切語上字]) ), 0)</f>
        <v>16</v>
      </c>
      <c r="J696" s="210" t="str" cm="1">
        <f t="array" ref="J696" xml:space="preserve"> INDEX(切語上字資料表[聲母], 小韻資料表[[#This Row],[上字表識別號]])</f>
        <v>明</v>
      </c>
      <c r="K696" s="210" t="str" cm="1">
        <f t="array" ref="K696" xml:space="preserve"> INDEX(切語上字資料表[聲母拼音碼], 小韻資料表[[#This Row],[上字表識別號]])</f>
        <v>m</v>
      </c>
      <c r="L696" s="210" t="str" cm="1">
        <f t="array" ref="L696" xml:space="preserve"> INDEX(切語上字資料表[清濁], 小韻資料表[[#This Row],[上字表識別號]])</f>
        <v>次濁</v>
      </c>
      <c r="M696" s="223" t="str" cm="1">
        <f t="array" ref="M696" xml:space="preserve"> INDEX(切語上字資料表[發送收], 小韻資料表[[#This Row],[上字表識別號]])</f>
        <v>收聲</v>
      </c>
      <c r="N696" s="205" cm="1">
        <f t="array" ref="N696" xml:space="preserve"> MATCH(TRUE, ISNUMBER( SEARCH( RIGHT(小韻資料表[[#This Row],[切語]],1), 切語下字資料表[切語下字]) ), 0)</f>
        <v>205</v>
      </c>
      <c r="O696" s="207" t="str" cm="1">
        <f t="array" ref="O696" xml:space="preserve"> INDEX(切語下字資料表[韻母], 小韻資料表[[#This Row],[下字表識別號]])</f>
        <v>肴開2</v>
      </c>
      <c r="P696" s="207" t="str" cm="1">
        <f t="array" ref="P696" xml:space="preserve"> INDEX(切語下字資料表[韻母拼音碼], 小韻資料表[[#This Row],[下字表識別號]])</f>
        <v>au</v>
      </c>
      <c r="Q696" s="210" t="str" cm="1">
        <f t="array" ref="Q696" xml:space="preserve"> INDEX(設定表!$C$19:$C$23, INT( LEFT(小韻資料表[[#This Row],[目次編碼]],1) ))</f>
        <v>平</v>
      </c>
      <c r="R696" s="210">
        <f xml:space="preserve">  INDEX(設定表!$C$8:$C$15, MATCH( (RIGHT(小韻資料表[[#This Row],[清濁]]) &amp; 小韻資料表[[#This Row],[調]]), 設定表!$B$8:$B$15, 0))</f>
        <v>5</v>
      </c>
      <c r="S696" s="205" t="s">
        <v>309</v>
      </c>
      <c r="T696" s="205" t="s">
        <v>309</v>
      </c>
      <c r="U696" s="226" t="s">
        <v>309</v>
      </c>
      <c r="V696" s="147" t="s">
        <v>309</v>
      </c>
      <c r="X696" s="135"/>
      <c r="Y696" s="135"/>
      <c r="AA696" s="135"/>
      <c r="AB696" s="134"/>
      <c r="AC696" s="135"/>
      <c r="AD696" s="135"/>
      <c r="AH696" s="135"/>
      <c r="AI696" s="135"/>
    </row>
    <row r="697" spans="1:35" ht="31.5">
      <c r="A697" s="205">
        <v>693</v>
      </c>
      <c r="B697" s="206" t="s">
        <v>3666</v>
      </c>
      <c r="C697" s="207" t="str">
        <f xml:space="preserve"> _xlfn.CONCAT(小韻資料表[[#This Row],[聲母拼音碼]],小韻資料表[[#This Row],[韻母拼音碼]],小韻資料表[[#This Row],[調號]])</f>
        <v>hau1</v>
      </c>
      <c r="D697" s="206" t="s">
        <v>3667</v>
      </c>
      <c r="E697" s="208" t="s">
        <v>846</v>
      </c>
      <c r="F697" s="205">
        <v>7</v>
      </c>
      <c r="G697" s="209" t="s">
        <v>3668</v>
      </c>
      <c r="H697" s="205">
        <f xml:space="preserve"> LEN(小韻資料表[[#This Row],[小韻字集]])</f>
        <v>17</v>
      </c>
      <c r="I697" s="205" cm="1">
        <f t="array" ref="I697" xml:space="preserve"> MATCH(TRUE, ISNUMBER( SEARCH( LEFT(小韻資料表[[#This Row],[切語]],1), 切語上字資料表[切語上字]) ), 0)</f>
        <v>36</v>
      </c>
      <c r="J697" s="210" t="str" cm="1">
        <f t="array" ref="J697" xml:space="preserve"> INDEX(切語上字資料表[聲母], 小韻資料表[[#This Row],[上字表識別號]])</f>
        <v>曉</v>
      </c>
      <c r="K697" s="210" t="str" cm="1">
        <f t="array" ref="K697" xml:space="preserve"> INDEX(切語上字資料表[聲母拼音碼], 小韻資料表[[#This Row],[上字表識別號]])</f>
        <v>h</v>
      </c>
      <c r="L697" s="210" t="str" cm="1">
        <f t="array" ref="L697" xml:space="preserve"> INDEX(切語上字資料表[清濁], 小韻資料表[[#This Row],[上字表識別號]])</f>
        <v>次清</v>
      </c>
      <c r="M697" s="223" t="str" cm="1">
        <f t="array" ref="M697" xml:space="preserve"> INDEX(切語上字資料表[發送收], 小韻資料表[[#This Row],[上字表識別號]])</f>
        <v>送氣</v>
      </c>
      <c r="N697" s="205" cm="1">
        <f t="array" ref="N697" xml:space="preserve"> MATCH(TRUE, ISNUMBER( SEARCH( RIGHT(小韻資料表[[#This Row],[切語]],1), 切語下字資料表[切語下字]) ), 0)</f>
        <v>205</v>
      </c>
      <c r="O697" s="207" t="str" cm="1">
        <f t="array" ref="O697" xml:space="preserve"> INDEX(切語下字資料表[韻母], 小韻資料表[[#This Row],[下字表識別號]])</f>
        <v>肴開2</v>
      </c>
      <c r="P697" s="207" t="str" cm="1">
        <f t="array" ref="P697" xml:space="preserve"> INDEX(切語下字資料表[韻母拼音碼], 小韻資料表[[#This Row],[下字表識別號]])</f>
        <v>au</v>
      </c>
      <c r="Q697" s="210" t="str" cm="1">
        <f t="array" ref="Q697" xml:space="preserve"> INDEX(設定表!$C$19:$C$23, INT( LEFT(小韻資料表[[#This Row],[目次編碼]],1) ))</f>
        <v>平</v>
      </c>
      <c r="R697" s="210">
        <f xml:space="preserve">  INDEX(設定表!$C$8:$C$15, MATCH( (RIGHT(小韻資料表[[#This Row],[清濁]]) &amp; 小韻資料表[[#This Row],[調]]), 設定表!$B$8:$B$15, 0))</f>
        <v>1</v>
      </c>
      <c r="S697" s="205" t="s">
        <v>309</v>
      </c>
      <c r="T697" s="205" t="s">
        <v>309</v>
      </c>
      <c r="U697" s="226" t="s">
        <v>3669</v>
      </c>
      <c r="V697" s="146" t="s">
        <v>309</v>
      </c>
      <c r="X697" s="135"/>
      <c r="Y697" s="135"/>
      <c r="AA697" s="135"/>
      <c r="AB697" s="134"/>
      <c r="AC697" s="135"/>
      <c r="AD697" s="135"/>
      <c r="AH697" s="135"/>
      <c r="AI697" s="135"/>
    </row>
    <row r="698" spans="1:35" ht="31.5">
      <c r="A698" s="205">
        <v>694</v>
      </c>
      <c r="B698" s="206" t="s">
        <v>3670</v>
      </c>
      <c r="C698" s="207" t="str">
        <f xml:space="preserve"> _xlfn.CONCAT(小韻資料表[[#This Row],[聲母拼音碼]],小韻資料表[[#This Row],[韻母拼音碼]],小韻資料表[[#This Row],[調號]])</f>
        <v>pau1</v>
      </c>
      <c r="D698" s="206" t="s">
        <v>3671</v>
      </c>
      <c r="E698" s="208" t="s">
        <v>846</v>
      </c>
      <c r="F698" s="205">
        <v>8</v>
      </c>
      <c r="G698" s="209" t="s">
        <v>3672</v>
      </c>
      <c r="H698" s="205">
        <f xml:space="preserve"> LEN(小韻資料表[[#This Row],[小韻字集]])</f>
        <v>5</v>
      </c>
      <c r="I698" s="205" cm="1">
        <f t="array" ref="I698" xml:space="preserve"> MATCH(TRUE, ISNUMBER( SEARCH( LEFT(小韻資料表[[#This Row],[切語]],1), 切語上字資料表[切語上字]) ), 0)</f>
        <v>13</v>
      </c>
      <c r="J698" s="210" t="str" cm="1">
        <f t="array" ref="J698" xml:space="preserve"> INDEX(切語上字資料表[聲母], 小韻資料表[[#This Row],[上字表識別號]])</f>
        <v>幫</v>
      </c>
      <c r="K698" s="210" t="str" cm="1">
        <f t="array" ref="K698" xml:space="preserve"> INDEX(切語上字資料表[聲母拼音碼], 小韻資料表[[#This Row],[上字表識別號]])</f>
        <v>p</v>
      </c>
      <c r="L698" s="210" t="str" cm="1">
        <f t="array" ref="L698" xml:space="preserve"> INDEX(切語上字資料表[清濁], 小韻資料表[[#This Row],[上字表識別號]])</f>
        <v>全清</v>
      </c>
      <c r="M698" s="223" t="str" cm="1">
        <f t="array" ref="M698" xml:space="preserve"> INDEX(切語上字資料表[發送收], 小韻資料表[[#This Row],[上字表識別號]])</f>
        <v>發聲</v>
      </c>
      <c r="N698" s="205" cm="1">
        <f t="array" ref="N698" xml:space="preserve"> MATCH(TRUE, ISNUMBER( SEARCH( RIGHT(小韻資料表[[#This Row],[切語]],1), 切語下字資料表[切語下字]) ), 0)</f>
        <v>205</v>
      </c>
      <c r="O698" s="207" t="str" cm="1">
        <f t="array" ref="O698" xml:space="preserve"> INDEX(切語下字資料表[韻母], 小韻資料表[[#This Row],[下字表識別號]])</f>
        <v>肴開2</v>
      </c>
      <c r="P698" s="207" t="str" cm="1">
        <f t="array" ref="P698" xml:space="preserve"> INDEX(切語下字資料表[韻母拼音碼], 小韻資料表[[#This Row],[下字表識別號]])</f>
        <v>au</v>
      </c>
      <c r="Q698" s="210" t="str" cm="1">
        <f t="array" ref="Q698" xml:space="preserve"> INDEX(設定表!$C$19:$C$23, INT( LEFT(小韻資料表[[#This Row],[目次編碼]],1) ))</f>
        <v>平</v>
      </c>
      <c r="R698" s="210">
        <f xml:space="preserve">  INDEX(設定表!$C$8:$C$15, MATCH( (RIGHT(小韻資料表[[#This Row],[清濁]]) &amp; 小韻資料表[[#This Row],[調]]), 設定表!$B$8:$B$15, 0))</f>
        <v>1</v>
      </c>
      <c r="S698" s="205" t="s">
        <v>309</v>
      </c>
      <c r="T698" s="205" t="s">
        <v>309</v>
      </c>
      <c r="U698" s="226" t="s">
        <v>3673</v>
      </c>
      <c r="V698" s="147" t="s">
        <v>309</v>
      </c>
      <c r="X698" s="135"/>
      <c r="Y698" s="135"/>
      <c r="AA698" s="135"/>
      <c r="AB698" s="134"/>
      <c r="AC698" s="135"/>
      <c r="AD698" s="135"/>
      <c r="AH698" s="135"/>
      <c r="AI698" s="135"/>
    </row>
    <row r="699" spans="1:35" ht="31.5">
      <c r="A699" s="205">
        <v>695</v>
      </c>
      <c r="B699" s="206" t="s">
        <v>3674</v>
      </c>
      <c r="C699" s="207" t="str">
        <f xml:space="preserve"> _xlfn.CONCAT(小韻資料表[[#This Row],[聲母拼音碼]],小韻資料表[[#This Row],[韻母拼音碼]],小韻資料表[[#This Row],[調號]])</f>
        <v>phau1</v>
      </c>
      <c r="D699" s="206" t="s">
        <v>3675</v>
      </c>
      <c r="E699" s="208" t="s">
        <v>846</v>
      </c>
      <c r="F699" s="205">
        <v>9</v>
      </c>
      <c r="G699" s="209" t="s">
        <v>3676</v>
      </c>
      <c r="H699" s="205">
        <f xml:space="preserve"> LEN(小韻資料表[[#This Row],[小韻字集]])</f>
        <v>13</v>
      </c>
      <c r="I699" s="205" cm="1">
        <f t="array" ref="I699" xml:space="preserve"> MATCH(TRUE, ISNUMBER( SEARCH( LEFT(小韻資料表[[#This Row],[切語]],1), 切語上字資料表[切語上字]) ), 0)</f>
        <v>14</v>
      </c>
      <c r="J699" s="210" t="str" cm="1">
        <f t="array" ref="J699" xml:space="preserve"> INDEX(切語上字資料表[聲母], 小韻資料表[[#This Row],[上字表識別號]])</f>
        <v>滂</v>
      </c>
      <c r="K699" s="210" t="str" cm="1">
        <f t="array" ref="K699" xml:space="preserve"> INDEX(切語上字資料表[聲母拼音碼], 小韻資料表[[#This Row],[上字表識別號]])</f>
        <v>ph</v>
      </c>
      <c r="L699" s="210" t="str" cm="1">
        <f t="array" ref="L699" xml:space="preserve"> INDEX(切語上字資料表[清濁], 小韻資料表[[#This Row],[上字表識別號]])</f>
        <v>次清</v>
      </c>
      <c r="M699" s="223" t="str" cm="1">
        <f t="array" ref="M699" xml:space="preserve"> INDEX(切語上字資料表[發送收], 小韻資料表[[#This Row],[上字表識別號]])</f>
        <v>送氣</v>
      </c>
      <c r="N699" s="205" cm="1">
        <f t="array" ref="N699" xml:space="preserve"> MATCH(TRUE, ISNUMBER( SEARCH( RIGHT(小韻資料表[[#This Row],[切語]],1), 切語下字資料表[切語下字]) ), 0)</f>
        <v>205</v>
      </c>
      <c r="O699" s="207" t="str" cm="1">
        <f t="array" ref="O699" xml:space="preserve"> INDEX(切語下字資料表[韻母], 小韻資料表[[#This Row],[下字表識別號]])</f>
        <v>肴開2</v>
      </c>
      <c r="P699" s="207" t="str" cm="1">
        <f t="array" ref="P699" xml:space="preserve"> INDEX(切語下字資料表[韻母拼音碼], 小韻資料表[[#This Row],[下字表識別號]])</f>
        <v>au</v>
      </c>
      <c r="Q699" s="210" t="str" cm="1">
        <f t="array" ref="Q699" xml:space="preserve"> INDEX(設定表!$C$19:$C$23, INT( LEFT(小韻資料表[[#This Row],[目次編碼]],1) ))</f>
        <v>平</v>
      </c>
      <c r="R699" s="210">
        <f xml:space="preserve">  INDEX(設定表!$C$8:$C$15, MATCH( (RIGHT(小韻資料表[[#This Row],[清濁]]) &amp; 小韻資料表[[#This Row],[調]]), 設定表!$B$8:$B$15, 0))</f>
        <v>1</v>
      </c>
      <c r="S699" s="205" t="s">
        <v>309</v>
      </c>
      <c r="T699" s="205" t="s">
        <v>309</v>
      </c>
      <c r="U699" s="226" t="s">
        <v>3677</v>
      </c>
      <c r="V699" s="146" t="s">
        <v>309</v>
      </c>
      <c r="X699" s="135"/>
      <c r="Y699" s="135"/>
      <c r="AA699" s="135"/>
      <c r="AB699" s="134"/>
      <c r="AC699" s="135"/>
      <c r="AD699" s="135"/>
      <c r="AH699" s="135"/>
      <c r="AI699" s="135"/>
    </row>
    <row r="700" spans="1:35" ht="31.5">
      <c r="A700" s="205">
        <v>696</v>
      </c>
      <c r="B700" s="206" t="s">
        <v>3678</v>
      </c>
      <c r="C700" s="207" t="str">
        <f xml:space="preserve"> _xlfn.CONCAT(小韻資料表[[#This Row],[聲母拼音碼]],小韻資料表[[#This Row],[韻母拼音碼]],小韻資料表[[#This Row],[調號]])</f>
        <v>khau1</v>
      </c>
      <c r="D700" s="206" t="s">
        <v>3679</v>
      </c>
      <c r="E700" s="208" t="s">
        <v>846</v>
      </c>
      <c r="F700" s="205">
        <v>10</v>
      </c>
      <c r="G700" s="209" t="s">
        <v>3680</v>
      </c>
      <c r="H700" s="205">
        <f xml:space="preserve"> LEN(小韻資料表[[#This Row],[小韻字集]])</f>
        <v>11</v>
      </c>
      <c r="I700" s="205" cm="1">
        <f t="array" ref="I700" xml:space="preserve"> MATCH(TRUE, ISNUMBER( SEARCH( LEFT(小韻資料表[[#This Row],[切語]],1), 切語上字資料表[切語上字]) ), 0)</f>
        <v>2</v>
      </c>
      <c r="J700" s="210" t="str" cm="1">
        <f t="array" ref="J700" xml:space="preserve"> INDEX(切語上字資料表[聲母], 小韻資料表[[#This Row],[上字表識別號]])</f>
        <v>溪</v>
      </c>
      <c r="K700" s="210" t="str" cm="1">
        <f t="array" ref="K700" xml:space="preserve"> INDEX(切語上字資料表[聲母拼音碼], 小韻資料表[[#This Row],[上字表識別號]])</f>
        <v>kh</v>
      </c>
      <c r="L700" s="210" t="str" cm="1">
        <f t="array" ref="L700" xml:space="preserve"> INDEX(切語上字資料表[清濁], 小韻資料表[[#This Row],[上字表識別號]])</f>
        <v>次清</v>
      </c>
      <c r="M700" s="223" t="str" cm="1">
        <f t="array" ref="M700" xml:space="preserve"> INDEX(切語上字資料表[發送收], 小韻資料表[[#This Row],[上字表識別號]])</f>
        <v>送氣</v>
      </c>
      <c r="N700" s="205" cm="1">
        <f t="array" ref="N700" xml:space="preserve"> MATCH(TRUE, ISNUMBER( SEARCH( RIGHT(小韻資料表[[#This Row],[切語]],1), 切語下字資料表[切語下字]) ), 0)</f>
        <v>205</v>
      </c>
      <c r="O700" s="207" t="str" cm="1">
        <f t="array" ref="O700" xml:space="preserve"> INDEX(切語下字資料表[韻母], 小韻資料表[[#This Row],[下字表識別號]])</f>
        <v>肴開2</v>
      </c>
      <c r="P700" s="207" t="str" cm="1">
        <f t="array" ref="P700" xml:space="preserve"> INDEX(切語下字資料表[韻母拼音碼], 小韻資料表[[#This Row],[下字表識別號]])</f>
        <v>au</v>
      </c>
      <c r="Q700" s="210" t="str" cm="1">
        <f t="array" ref="Q700" xml:space="preserve"> INDEX(設定表!$C$19:$C$23, INT( LEFT(小韻資料表[[#This Row],[目次編碼]],1) ))</f>
        <v>平</v>
      </c>
      <c r="R700" s="210">
        <f xml:space="preserve">  INDEX(設定表!$C$8:$C$15, MATCH( (RIGHT(小韻資料表[[#This Row],[清濁]]) &amp; 小韻資料表[[#This Row],[調]]), 設定表!$B$8:$B$15, 0))</f>
        <v>1</v>
      </c>
      <c r="S700" s="205" t="s">
        <v>309</v>
      </c>
      <c r="T700" s="205" t="s">
        <v>309</v>
      </c>
      <c r="U700" s="226" t="s">
        <v>309</v>
      </c>
      <c r="V700" s="147" t="s">
        <v>309</v>
      </c>
      <c r="X700" s="135"/>
      <c r="Y700" s="135"/>
      <c r="AA700" s="135"/>
      <c r="AB700" s="134"/>
      <c r="AC700" s="135"/>
      <c r="AD700" s="135"/>
      <c r="AH700" s="135"/>
      <c r="AI700" s="135"/>
    </row>
    <row r="701" spans="1:35" ht="31.5">
      <c r="A701" s="205">
        <v>697</v>
      </c>
      <c r="B701" s="206" t="s">
        <v>3681</v>
      </c>
      <c r="C701" s="207" t="str">
        <f xml:space="preserve"> _xlfn.CONCAT(小韻資料表[[#This Row],[聲母拼音碼]],小韻資料表[[#This Row],[韻母拼音碼]],小韻資料表[[#This Row],[調號]])</f>
        <v>gau5</v>
      </c>
      <c r="D701" s="206" t="s">
        <v>3682</v>
      </c>
      <c r="E701" s="208" t="s">
        <v>846</v>
      </c>
      <c r="F701" s="205">
        <v>11</v>
      </c>
      <c r="G701" s="209" t="s">
        <v>3683</v>
      </c>
      <c r="H701" s="205">
        <f xml:space="preserve"> LEN(小韻資料表[[#This Row],[小韻字集]])</f>
        <v>5</v>
      </c>
      <c r="I701" s="205" cm="1">
        <f t="array" ref="I701" xml:space="preserve"> MATCH(TRUE, ISNUMBER( SEARCH( LEFT(小韻資料表[[#This Row],[切語]],1), 切語上字資料表[切語上字]) ), 0)</f>
        <v>4</v>
      </c>
      <c r="J701" s="210" t="str" cm="1">
        <f t="array" ref="J701" xml:space="preserve"> INDEX(切語上字資料表[聲母], 小韻資料表[[#This Row],[上字表識別號]])</f>
        <v>疑</v>
      </c>
      <c r="K701" s="210" t="str" cm="1">
        <f t="array" ref="K701" xml:space="preserve"> INDEX(切語上字資料表[聲母拼音碼], 小韻資料表[[#This Row],[上字表識別號]])</f>
        <v>g</v>
      </c>
      <c r="L701" s="210" t="str" cm="1">
        <f t="array" ref="L701" xml:space="preserve"> INDEX(切語上字資料表[清濁], 小韻資料表[[#This Row],[上字表識別號]])</f>
        <v>次濁</v>
      </c>
      <c r="M701" s="223" t="str" cm="1">
        <f t="array" ref="M701" xml:space="preserve"> INDEX(切語上字資料表[發送收], 小韻資料表[[#This Row],[上字表識別號]])</f>
        <v>收聲</v>
      </c>
      <c r="N701" s="205" cm="1">
        <f t="array" ref="N701" xml:space="preserve"> MATCH(TRUE, ISNUMBER( SEARCH( RIGHT(小韻資料表[[#This Row],[切語]],1), 切語下字資料表[切語下字]) ), 0)</f>
        <v>205</v>
      </c>
      <c r="O701" s="207" t="str" cm="1">
        <f t="array" ref="O701" xml:space="preserve"> INDEX(切語下字資料表[韻母], 小韻資料表[[#This Row],[下字表識別號]])</f>
        <v>肴開2</v>
      </c>
      <c r="P701" s="207" t="str" cm="1">
        <f t="array" ref="P701" xml:space="preserve"> INDEX(切語下字資料表[韻母拼音碼], 小韻資料表[[#This Row],[下字表識別號]])</f>
        <v>au</v>
      </c>
      <c r="Q701" s="210" t="str" cm="1">
        <f t="array" ref="Q701" xml:space="preserve"> INDEX(設定表!$C$19:$C$23, INT( LEFT(小韻資料表[[#This Row],[目次編碼]],1) ))</f>
        <v>平</v>
      </c>
      <c r="R701" s="210">
        <f xml:space="preserve">  INDEX(設定表!$C$8:$C$15, MATCH( (RIGHT(小韻資料表[[#This Row],[清濁]]) &amp; 小韻資料表[[#This Row],[調]]), 設定表!$B$8:$B$15, 0))</f>
        <v>5</v>
      </c>
      <c r="S701" s="205" t="s">
        <v>309</v>
      </c>
      <c r="T701" s="205" t="s">
        <v>309</v>
      </c>
      <c r="U701" s="226" t="s">
        <v>309</v>
      </c>
      <c r="V701" s="146" t="s">
        <v>309</v>
      </c>
      <c r="X701" s="135"/>
      <c r="Y701" s="135"/>
      <c r="AA701" s="135"/>
      <c r="AB701" s="134"/>
      <c r="AC701" s="135"/>
      <c r="AD701" s="135"/>
      <c r="AH701" s="135"/>
      <c r="AI701" s="135"/>
    </row>
    <row r="702" spans="1:35" ht="31.5">
      <c r="A702" s="205">
        <v>698</v>
      </c>
      <c r="B702" s="206" t="s">
        <v>3684</v>
      </c>
      <c r="C702" s="207" t="str">
        <f xml:space="preserve"> _xlfn.CONCAT(小韻資料表[[#This Row],[聲母拼音碼]],小韻資料表[[#This Row],[韻母拼音碼]],小韻資料表[[#This Row],[調號]])</f>
        <v>cau1</v>
      </c>
      <c r="D702" s="206" t="s">
        <v>3685</v>
      </c>
      <c r="E702" s="208" t="s">
        <v>846</v>
      </c>
      <c r="F702" s="205">
        <v>12</v>
      </c>
      <c r="G702" s="209" t="s">
        <v>3686</v>
      </c>
      <c r="H702" s="205">
        <f xml:space="preserve"> LEN(小韻資料表[[#This Row],[小韻字集]])</f>
        <v>7</v>
      </c>
      <c r="I702" s="205" cm="1">
        <f t="array" ref="I702" xml:space="preserve"> MATCH(TRUE, ISNUMBER( SEARCH( LEFT(小韻資料表[[#This Row],[切語]],1), 切語上字資料表[切語上字]) ), 0)</f>
        <v>26</v>
      </c>
      <c r="J702" s="210" t="str" cm="1">
        <f t="array" ref="J702" xml:space="preserve"> INDEX(切語上字資料表[聲母], 小韻資料表[[#This Row],[上字表識別號]])</f>
        <v>莊</v>
      </c>
      <c r="K702" s="210" t="str" cm="1">
        <f t="array" ref="K702" xml:space="preserve"> INDEX(切語上字資料表[聲母拼音碼], 小韻資料表[[#This Row],[上字表識別號]])</f>
        <v>c</v>
      </c>
      <c r="L702" s="210" t="str" cm="1">
        <f t="array" ref="L702" xml:space="preserve"> INDEX(切語上字資料表[清濁], 小韻資料表[[#This Row],[上字表識別號]])</f>
        <v>全清</v>
      </c>
      <c r="M702" s="223" t="str" cm="1">
        <f t="array" ref="M702" xml:space="preserve"> INDEX(切語上字資料表[發送收], 小韻資料表[[#This Row],[上字表識別號]])</f>
        <v>發聲</v>
      </c>
      <c r="N702" s="205" cm="1">
        <f t="array" ref="N702" xml:space="preserve"> MATCH(TRUE, ISNUMBER( SEARCH( RIGHT(小韻資料表[[#This Row],[切語]],1), 切語下字資料表[切語下字]) ), 0)</f>
        <v>205</v>
      </c>
      <c r="O702" s="207" t="str" cm="1">
        <f t="array" ref="O702" xml:space="preserve"> INDEX(切語下字資料表[韻母], 小韻資料表[[#This Row],[下字表識別號]])</f>
        <v>肴開2</v>
      </c>
      <c r="P702" s="207" t="str" cm="1">
        <f t="array" ref="P702" xml:space="preserve"> INDEX(切語下字資料表[韻母拼音碼], 小韻資料表[[#This Row],[下字表識別號]])</f>
        <v>au</v>
      </c>
      <c r="Q702" s="210" t="str" cm="1">
        <f t="array" ref="Q702" xml:space="preserve"> INDEX(設定表!$C$19:$C$23, INT( LEFT(小韻資料表[[#This Row],[目次編碼]],1) ))</f>
        <v>平</v>
      </c>
      <c r="R702" s="210">
        <f xml:space="preserve">  INDEX(設定表!$C$8:$C$15, MATCH( (RIGHT(小韻資料表[[#This Row],[清濁]]) &amp; 小韻資料表[[#This Row],[調]]), 設定表!$B$8:$B$15, 0))</f>
        <v>1</v>
      </c>
      <c r="S702" s="205" t="s">
        <v>309</v>
      </c>
      <c r="T702" s="205" t="s">
        <v>309</v>
      </c>
      <c r="U702" s="226" t="s">
        <v>309</v>
      </c>
      <c r="V702" s="147" t="s">
        <v>309</v>
      </c>
      <c r="X702" s="135"/>
      <c r="Y702" s="135"/>
      <c r="AA702" s="135"/>
      <c r="AB702" s="134"/>
      <c r="AC702" s="135"/>
      <c r="AD702" s="135"/>
      <c r="AH702" s="135"/>
      <c r="AI702" s="135"/>
    </row>
    <row r="703" spans="1:35" ht="31.5">
      <c r="A703" s="205">
        <v>699</v>
      </c>
      <c r="B703" s="206" t="s">
        <v>3687</v>
      </c>
      <c r="C703" s="207" t="str">
        <f xml:space="preserve"> _xlfn.CONCAT(小韻資料表[[#This Row],[聲母拼音碼]],小韻資料表[[#This Row],[韻母拼音碼]],小韻資料表[[#This Row],[調號]])</f>
        <v>tau1</v>
      </c>
      <c r="D703" s="206" t="s">
        <v>3688</v>
      </c>
      <c r="E703" s="208" t="s">
        <v>846</v>
      </c>
      <c r="F703" s="205">
        <v>13</v>
      </c>
      <c r="G703" s="209" t="s">
        <v>3689</v>
      </c>
      <c r="H703" s="205">
        <f xml:space="preserve"> LEN(小韻資料表[[#This Row],[小韻字集]])</f>
        <v>5</v>
      </c>
      <c r="I703" s="205" cm="1">
        <f t="array" ref="I703" xml:space="preserve"> MATCH(TRUE, ISNUMBER( SEARCH( LEFT(小韻資料表[[#This Row],[切語]],1), 切語上字資料表[切語上字]) ), 0)</f>
        <v>9</v>
      </c>
      <c r="J703" s="210" t="str" cm="1">
        <f t="array" ref="J703" xml:space="preserve"> INDEX(切語上字資料表[聲母], 小韻資料表[[#This Row],[上字表識別號]])</f>
        <v>知</v>
      </c>
      <c r="K703" s="210" t="str" cm="1">
        <f t="array" ref="K703" xml:space="preserve"> INDEX(切語上字資料表[聲母拼音碼], 小韻資料表[[#This Row],[上字表識別號]])</f>
        <v>t</v>
      </c>
      <c r="L703" s="210" t="str" cm="1">
        <f t="array" ref="L703" xml:space="preserve"> INDEX(切語上字資料表[清濁], 小韻資料表[[#This Row],[上字表識別號]])</f>
        <v>全清</v>
      </c>
      <c r="M703" s="223" t="str" cm="1">
        <f t="array" ref="M703" xml:space="preserve"> INDEX(切語上字資料表[發送收], 小韻資料表[[#This Row],[上字表識別號]])</f>
        <v>發聲</v>
      </c>
      <c r="N703" s="205" cm="1">
        <f t="array" ref="N703" xml:space="preserve"> MATCH(TRUE, ISNUMBER( SEARCH( RIGHT(小韻資料表[[#This Row],[切語]],1), 切語下字資料表[切語下字]) ), 0)</f>
        <v>205</v>
      </c>
      <c r="O703" s="207" t="str" cm="1">
        <f t="array" ref="O703" xml:space="preserve"> INDEX(切語下字資料表[韻母], 小韻資料表[[#This Row],[下字表識別號]])</f>
        <v>肴開2</v>
      </c>
      <c r="P703" s="207" t="str" cm="1">
        <f t="array" ref="P703" xml:space="preserve"> INDEX(切語下字資料表[韻母拼音碼], 小韻資料表[[#This Row],[下字表識別號]])</f>
        <v>au</v>
      </c>
      <c r="Q703" s="210" t="str" cm="1">
        <f t="array" ref="Q703" xml:space="preserve"> INDEX(設定表!$C$19:$C$23, INT( LEFT(小韻資料表[[#This Row],[目次編碼]],1) ))</f>
        <v>平</v>
      </c>
      <c r="R703" s="210">
        <f xml:space="preserve">  INDEX(設定表!$C$8:$C$15, MATCH( (RIGHT(小韻資料表[[#This Row],[清濁]]) &amp; 小韻資料表[[#This Row],[調]]), 設定表!$B$8:$B$15, 0))</f>
        <v>1</v>
      </c>
      <c r="S703" s="205" t="s">
        <v>309</v>
      </c>
      <c r="T703" s="205" t="s">
        <v>309</v>
      </c>
      <c r="U703" s="226" t="s">
        <v>309</v>
      </c>
      <c r="V703" s="146" t="s">
        <v>309</v>
      </c>
      <c r="X703" s="135"/>
      <c r="Y703" s="135"/>
      <c r="AA703" s="135"/>
      <c r="AB703" s="134"/>
      <c r="AC703" s="135"/>
      <c r="AD703" s="135"/>
      <c r="AH703" s="135"/>
      <c r="AI703" s="135"/>
    </row>
    <row r="704" spans="1:35" ht="31.5">
      <c r="A704" s="205">
        <v>700</v>
      </c>
      <c r="B704" s="206" t="s">
        <v>3690</v>
      </c>
      <c r="C704" s="207" t="str">
        <f xml:space="preserve"> _xlfn.CONCAT(小韻資料表[[#This Row],[聲母拼音碼]],小韻資料表[[#This Row],[韻母拼音碼]],小韻資料表[[#This Row],[調號]])</f>
        <v>chau1</v>
      </c>
      <c r="D704" s="206" t="s">
        <v>3691</v>
      </c>
      <c r="E704" s="208" t="s">
        <v>846</v>
      </c>
      <c r="F704" s="205">
        <v>14</v>
      </c>
      <c r="G704" s="209" t="s">
        <v>3692</v>
      </c>
      <c r="H704" s="205">
        <f xml:space="preserve"> LEN(小韻資料表[[#This Row],[小韻字集]])</f>
        <v>7</v>
      </c>
      <c r="I704" s="205" cm="1">
        <f t="array" ref="I704" xml:space="preserve"> MATCH(TRUE, ISNUMBER( SEARCH( LEFT(小韻資料表[[#This Row],[切語]],1), 切語上字資料表[切語上字]) ), 0)</f>
        <v>27</v>
      </c>
      <c r="J704" s="210" t="str" cm="1">
        <f t="array" ref="J704" xml:space="preserve"> INDEX(切語上字資料表[聲母], 小韻資料表[[#This Row],[上字表識別號]])</f>
        <v>初</v>
      </c>
      <c r="K704" s="210" t="str" cm="1">
        <f t="array" ref="K704" xml:space="preserve"> INDEX(切語上字資料表[聲母拼音碼], 小韻資料表[[#This Row],[上字表識別號]])</f>
        <v>ch</v>
      </c>
      <c r="L704" s="210" t="str" cm="1">
        <f t="array" ref="L704" xml:space="preserve"> INDEX(切語上字資料表[清濁], 小韻資料表[[#This Row],[上字表識別號]])</f>
        <v>次清</v>
      </c>
      <c r="M704" s="223" t="str" cm="1">
        <f t="array" ref="M704" xml:space="preserve"> INDEX(切語上字資料表[發送收], 小韻資料表[[#This Row],[上字表識別號]])</f>
        <v>送氣</v>
      </c>
      <c r="N704" s="205" cm="1">
        <f t="array" ref="N704" xml:space="preserve"> MATCH(TRUE, ISNUMBER( SEARCH( RIGHT(小韻資料表[[#This Row],[切語]],1), 切語下字資料表[切語下字]) ), 0)</f>
        <v>205</v>
      </c>
      <c r="O704" s="207" t="str" cm="1">
        <f t="array" ref="O704" xml:space="preserve"> INDEX(切語下字資料表[韻母], 小韻資料表[[#This Row],[下字表識別號]])</f>
        <v>肴開2</v>
      </c>
      <c r="P704" s="207" t="str" cm="1">
        <f t="array" ref="P704" xml:space="preserve"> INDEX(切語下字資料表[韻母拼音碼], 小韻資料表[[#This Row],[下字表識別號]])</f>
        <v>au</v>
      </c>
      <c r="Q704" s="210" t="str" cm="1">
        <f t="array" ref="Q704" xml:space="preserve"> INDEX(設定表!$C$19:$C$23, INT( LEFT(小韻資料表[[#This Row],[目次編碼]],1) ))</f>
        <v>平</v>
      </c>
      <c r="R704" s="210">
        <f xml:space="preserve">  INDEX(設定表!$C$8:$C$15, MATCH( (RIGHT(小韻資料表[[#This Row],[清濁]]) &amp; 小韻資料表[[#This Row],[調]]), 設定表!$B$8:$B$15, 0))</f>
        <v>1</v>
      </c>
      <c r="S704" s="205" t="s">
        <v>309</v>
      </c>
      <c r="T704" s="205" t="s">
        <v>309</v>
      </c>
      <c r="U704" s="226" t="s">
        <v>309</v>
      </c>
      <c r="V704" s="147" t="s">
        <v>309</v>
      </c>
      <c r="X704" s="135"/>
      <c r="Y704" s="135"/>
      <c r="AA704" s="135"/>
      <c r="AB704" s="134"/>
      <c r="AC704" s="135"/>
      <c r="AD704" s="135"/>
      <c r="AH704" s="135"/>
      <c r="AI704" s="135"/>
    </row>
    <row r="705" spans="1:35" ht="31.5">
      <c r="A705" s="205">
        <v>701</v>
      </c>
      <c r="B705" s="206" t="s">
        <v>3693</v>
      </c>
      <c r="C705" s="207" t="str">
        <f xml:space="preserve"> _xlfn.CONCAT(小韻資料表[[#This Row],[聲母拼音碼]],小韻資料表[[#This Row],[韻母拼音碼]],小韻資料表[[#This Row],[調號]])</f>
        <v>pau5</v>
      </c>
      <c r="D705" s="206" t="s">
        <v>3694</v>
      </c>
      <c r="E705" s="208" t="s">
        <v>846</v>
      </c>
      <c r="F705" s="205">
        <v>15</v>
      </c>
      <c r="G705" s="209" t="s">
        <v>3695</v>
      </c>
      <c r="H705" s="205">
        <f xml:space="preserve"> LEN(小韻資料表[[#This Row],[小韻字集]])</f>
        <v>17</v>
      </c>
      <c r="I705" s="205" cm="1">
        <f t="array" ref="I705" xml:space="preserve"> MATCH(TRUE, ISNUMBER( SEARCH( LEFT(小韻資料表[[#This Row],[切語]],1), 切語上字資料表[切語上字]) ), 0)</f>
        <v>15</v>
      </c>
      <c r="J705" s="210" t="str" cm="1">
        <f t="array" ref="J705" xml:space="preserve"> INDEX(切語上字資料表[聲母], 小韻資料表[[#This Row],[上字表識別號]])</f>
        <v>並</v>
      </c>
      <c r="K705" s="210" t="str" cm="1">
        <f t="array" ref="K705" xml:space="preserve"> INDEX(切語上字資料表[聲母拼音碼], 小韻資料表[[#This Row],[上字表識別號]])</f>
        <v>p</v>
      </c>
      <c r="L705" s="210" t="str" cm="1">
        <f t="array" ref="L705" xml:space="preserve"> INDEX(切語上字資料表[清濁], 小韻資料表[[#This Row],[上字表識別號]])</f>
        <v>全濁</v>
      </c>
      <c r="M705" s="223" cm="1">
        <f t="array" ref="M705" xml:space="preserve"> INDEX(切語上字資料表[發送收], 小韻資料表[[#This Row],[上字表識別號]])</f>
        <v>0</v>
      </c>
      <c r="N705" s="205" cm="1">
        <f t="array" ref="N705" xml:space="preserve"> MATCH(TRUE, ISNUMBER( SEARCH( RIGHT(小韻資料表[[#This Row],[切語]],1), 切語下字資料表[切語下字]) ), 0)</f>
        <v>205</v>
      </c>
      <c r="O705" s="207" t="str" cm="1">
        <f t="array" ref="O705" xml:space="preserve"> INDEX(切語下字資料表[韻母], 小韻資料表[[#This Row],[下字表識別號]])</f>
        <v>肴開2</v>
      </c>
      <c r="P705" s="207" t="str" cm="1">
        <f t="array" ref="P705" xml:space="preserve"> INDEX(切語下字資料表[韻母拼音碼], 小韻資料表[[#This Row],[下字表識別號]])</f>
        <v>au</v>
      </c>
      <c r="Q705" s="210" t="str" cm="1">
        <f t="array" ref="Q705" xml:space="preserve"> INDEX(設定表!$C$19:$C$23, INT( LEFT(小韻資料表[[#This Row],[目次編碼]],1) ))</f>
        <v>平</v>
      </c>
      <c r="R705" s="210">
        <f xml:space="preserve">  INDEX(設定表!$C$8:$C$15, MATCH( (RIGHT(小韻資料表[[#This Row],[清濁]]) &amp; 小韻資料表[[#This Row],[調]]), 設定表!$B$8:$B$15, 0))</f>
        <v>5</v>
      </c>
      <c r="S705" s="205" t="s">
        <v>309</v>
      </c>
      <c r="T705" s="205" t="s">
        <v>309</v>
      </c>
      <c r="U705" s="226" t="s">
        <v>3696</v>
      </c>
      <c r="V705" s="146" t="s">
        <v>309</v>
      </c>
      <c r="X705" s="135"/>
      <c r="Y705" s="135"/>
      <c r="AA705" s="135"/>
      <c r="AB705" s="134"/>
      <c r="AC705" s="135"/>
      <c r="AD705" s="135"/>
      <c r="AH705" s="135"/>
      <c r="AI705" s="135"/>
    </row>
    <row r="706" spans="1:35" ht="31.5">
      <c r="A706" s="205">
        <v>702</v>
      </c>
      <c r="B706" s="206" t="s">
        <v>3697</v>
      </c>
      <c r="C706" s="207" t="str">
        <f xml:space="preserve"> _xlfn.CONCAT(小韻資料表[[#This Row],[聲母拼音碼]],小韻資料表[[#This Row],[韻母拼音碼]],小韻資料表[[#This Row],[調號]])</f>
        <v>Øau1</v>
      </c>
      <c r="D706" s="206" t="s">
        <v>3698</v>
      </c>
      <c r="E706" s="208" t="s">
        <v>846</v>
      </c>
      <c r="F706" s="205">
        <v>16</v>
      </c>
      <c r="G706" s="209" t="s">
        <v>3699</v>
      </c>
      <c r="H706" s="205">
        <f xml:space="preserve"> LEN(小韻資料表[[#This Row],[小韻字集]])</f>
        <v>10</v>
      </c>
      <c r="I706" s="205" cm="1">
        <f t="array" ref="I706" xml:space="preserve"> MATCH(TRUE, ISNUMBER( SEARCH( LEFT(小韻資料表[[#This Row],[切語]],1), 切語上字資料表[切語上字]) ), 0)</f>
        <v>35</v>
      </c>
      <c r="J706" s="210" t="str" cm="1">
        <f t="array" ref="J706" xml:space="preserve"> INDEX(切語上字資料表[聲母], 小韻資料表[[#This Row],[上字表識別號]])</f>
        <v>影</v>
      </c>
      <c r="K706" s="210" t="str" cm="1">
        <f t="array" ref="K706" xml:space="preserve"> INDEX(切語上字資料表[聲母拼音碼], 小韻資料表[[#This Row],[上字表識別號]])</f>
        <v>Ø</v>
      </c>
      <c r="L706" s="210" t="str" cm="1">
        <f t="array" ref="L706" xml:space="preserve"> INDEX(切語上字資料表[清濁], 小韻資料表[[#This Row],[上字表識別號]])</f>
        <v>全清</v>
      </c>
      <c r="M706" s="223" t="str" cm="1">
        <f t="array" ref="M706" xml:space="preserve"> INDEX(切語上字資料表[發送收], 小韻資料表[[#This Row],[上字表識別號]])</f>
        <v>發聲</v>
      </c>
      <c r="N706" s="205" cm="1">
        <f t="array" ref="N706" xml:space="preserve"> MATCH(TRUE, ISNUMBER( SEARCH( RIGHT(小韻資料表[[#This Row],[切語]],1), 切語下字資料表[切語下字]) ), 0)</f>
        <v>205</v>
      </c>
      <c r="O706" s="207" t="str" cm="1">
        <f t="array" ref="O706" xml:space="preserve"> INDEX(切語下字資料表[韻母], 小韻資料表[[#This Row],[下字表識別號]])</f>
        <v>肴開2</v>
      </c>
      <c r="P706" s="207" t="str" cm="1">
        <f t="array" ref="P706" xml:space="preserve"> INDEX(切語下字資料表[韻母拼音碼], 小韻資料表[[#This Row],[下字表識別號]])</f>
        <v>au</v>
      </c>
      <c r="Q706" s="210" t="str" cm="1">
        <f t="array" ref="Q706" xml:space="preserve"> INDEX(設定表!$C$19:$C$23, INT( LEFT(小韻資料表[[#This Row],[目次編碼]],1) ))</f>
        <v>平</v>
      </c>
      <c r="R706" s="210">
        <f xml:space="preserve">  INDEX(設定表!$C$8:$C$15, MATCH( (RIGHT(小韻資料表[[#This Row],[清濁]]) &amp; 小韻資料表[[#This Row],[調]]), 設定表!$B$8:$B$15, 0))</f>
        <v>1</v>
      </c>
      <c r="S706" s="205" t="s">
        <v>309</v>
      </c>
      <c r="T706" s="205" t="s">
        <v>309</v>
      </c>
      <c r="U706" s="226" t="s">
        <v>309</v>
      </c>
      <c r="V706" s="147" t="s">
        <v>309</v>
      </c>
      <c r="X706" s="135"/>
      <c r="Y706" s="135"/>
      <c r="AA706" s="135"/>
      <c r="AB706" s="134"/>
      <c r="AC706" s="135"/>
      <c r="AD706" s="135"/>
      <c r="AH706" s="135"/>
      <c r="AI706" s="135"/>
    </row>
    <row r="707" spans="1:35" ht="31.5">
      <c r="A707" s="205">
        <v>703</v>
      </c>
      <c r="B707" s="206" t="s">
        <v>3700</v>
      </c>
      <c r="C707" s="207" t="str">
        <f xml:space="preserve"> _xlfn.CONCAT(小韻資料表[[#This Row],[聲母拼音碼]],小韻資料表[[#This Row],[韻母拼音碼]],小韻資料表[[#This Row],[調號]])</f>
        <v>thau1</v>
      </c>
      <c r="D707" s="206" t="s">
        <v>3701</v>
      </c>
      <c r="E707" s="208" t="s">
        <v>846</v>
      </c>
      <c r="F707" s="205">
        <v>17</v>
      </c>
      <c r="G707" s="209" t="s">
        <v>3702</v>
      </c>
      <c r="H707" s="205">
        <f xml:space="preserve"> LEN(小韻資料表[[#This Row],[小韻字集]])</f>
        <v>2</v>
      </c>
      <c r="I707" s="205" cm="1">
        <f t="array" ref="I707" xml:space="preserve"> MATCH(TRUE, ISNUMBER( SEARCH( LEFT(小韻資料表[[#This Row],[切語]],1), 切語上字資料表[切語上字]) ), 0)</f>
        <v>10</v>
      </c>
      <c r="J707" s="210" t="str" cm="1">
        <f t="array" ref="J707" xml:space="preserve"> INDEX(切語上字資料表[聲母], 小韻資料表[[#This Row],[上字表識別號]])</f>
        <v>徹</v>
      </c>
      <c r="K707" s="210" t="str" cm="1">
        <f t="array" ref="K707" xml:space="preserve"> INDEX(切語上字資料表[聲母拼音碼], 小韻資料表[[#This Row],[上字表識別號]])</f>
        <v>th</v>
      </c>
      <c r="L707" s="210" t="str" cm="1">
        <f t="array" ref="L707" xml:space="preserve"> INDEX(切語上字資料表[清濁], 小韻資料表[[#This Row],[上字表識別號]])</f>
        <v>次清</v>
      </c>
      <c r="M707" s="223" t="str" cm="1">
        <f t="array" ref="M707" xml:space="preserve"> INDEX(切語上字資料表[發送收], 小韻資料表[[#This Row],[上字表識別號]])</f>
        <v>送氣</v>
      </c>
      <c r="N707" s="205" cm="1">
        <f t="array" ref="N707" xml:space="preserve"> MATCH(TRUE, ISNUMBER( SEARCH( RIGHT(小韻資料表[[#This Row],[切語]],1), 切語下字資料表[切語下字]) ), 0)</f>
        <v>205</v>
      </c>
      <c r="O707" s="207" t="str" cm="1">
        <f t="array" ref="O707" xml:space="preserve"> INDEX(切語下字資料表[韻母], 小韻資料表[[#This Row],[下字表識別號]])</f>
        <v>肴開2</v>
      </c>
      <c r="P707" s="207" t="str" cm="1">
        <f t="array" ref="P707" xml:space="preserve"> INDEX(切語下字資料表[韻母拼音碼], 小韻資料表[[#This Row],[下字表識別號]])</f>
        <v>au</v>
      </c>
      <c r="Q707" s="210" t="str" cm="1">
        <f t="array" ref="Q707" xml:space="preserve"> INDEX(設定表!$C$19:$C$23, INT( LEFT(小韻資料表[[#This Row],[目次編碼]],1) ))</f>
        <v>平</v>
      </c>
      <c r="R707" s="210">
        <f xml:space="preserve">  INDEX(設定表!$C$8:$C$15, MATCH( (RIGHT(小韻資料表[[#This Row],[清濁]]) &amp; 小韻資料表[[#This Row],[調]]), 設定表!$B$8:$B$15, 0))</f>
        <v>1</v>
      </c>
      <c r="S707" s="205" t="s">
        <v>309</v>
      </c>
      <c r="T707" s="205" t="s">
        <v>309</v>
      </c>
      <c r="U707" s="226" t="s">
        <v>309</v>
      </c>
      <c r="V707" s="146" t="s">
        <v>309</v>
      </c>
      <c r="X707" s="135"/>
      <c r="Y707" s="135"/>
      <c r="AA707" s="135"/>
      <c r="AB707" s="134"/>
      <c r="AC707" s="135"/>
      <c r="AD707" s="135"/>
      <c r="AH707" s="135"/>
      <c r="AI707" s="135"/>
    </row>
    <row r="708" spans="1:35" ht="31.5">
      <c r="A708" s="205">
        <v>704</v>
      </c>
      <c r="B708" s="206" t="s">
        <v>3703</v>
      </c>
      <c r="C708" s="207" t="str">
        <f xml:space="preserve"> _xlfn.CONCAT(小韻資料表[[#This Row],[聲母拼音碼]],小韻資料表[[#This Row],[韻母拼音碼]],小韻資料表[[#This Row],[調號]])</f>
        <v>lau5</v>
      </c>
      <c r="D708" s="206" t="s">
        <v>3704</v>
      </c>
      <c r="E708" s="208" t="s">
        <v>846</v>
      </c>
      <c r="F708" s="205">
        <v>18</v>
      </c>
      <c r="G708" s="209" t="s">
        <v>3705</v>
      </c>
      <c r="H708" s="205">
        <f xml:space="preserve"> LEN(小韻資料表[[#This Row],[小韻字集]])</f>
        <v>5</v>
      </c>
      <c r="I708" s="205" cm="1">
        <f t="array" ref="I708" xml:space="preserve"> MATCH(TRUE, ISNUMBER( SEARCH( LEFT(小韻資料表[[#This Row],[切語]],1), 切語上字資料表[切語上字]) ), 0)</f>
        <v>40</v>
      </c>
      <c r="J708" s="210" t="str" cm="1">
        <f t="array" ref="J708" xml:space="preserve"> INDEX(切語上字資料表[聲母], 小韻資料表[[#This Row],[上字表識別號]])</f>
        <v>來</v>
      </c>
      <c r="K708" s="210" t="str" cm="1">
        <f t="array" ref="K708" xml:space="preserve"> INDEX(切語上字資料表[聲母拼音碼], 小韻資料表[[#This Row],[上字表識別號]])</f>
        <v>l</v>
      </c>
      <c r="L708" s="210" t="str" cm="1">
        <f t="array" ref="L708" xml:space="preserve"> INDEX(切語上字資料表[清濁], 小韻資料表[[#This Row],[上字表識別號]])</f>
        <v>次濁</v>
      </c>
      <c r="M708" s="223" t="str" cm="1">
        <f t="array" ref="M708" xml:space="preserve"> INDEX(切語上字資料表[發送收], 小韻資料表[[#This Row],[上字表識別號]])</f>
        <v>收聲</v>
      </c>
      <c r="N708" s="205" cm="1">
        <f t="array" ref="N708" xml:space="preserve"> MATCH(TRUE, ISNUMBER( SEARCH( RIGHT(小韻資料表[[#This Row],[切語]],1), 切語下字資料表[切語下字]) ), 0)</f>
        <v>205</v>
      </c>
      <c r="O708" s="207" t="str" cm="1">
        <f t="array" ref="O708" xml:space="preserve"> INDEX(切語下字資料表[韻母], 小韻資料表[[#This Row],[下字表識別號]])</f>
        <v>肴開2</v>
      </c>
      <c r="P708" s="207" t="str" cm="1">
        <f t="array" ref="P708" xml:space="preserve"> INDEX(切語下字資料表[韻母拼音碼], 小韻資料表[[#This Row],[下字表識別號]])</f>
        <v>au</v>
      </c>
      <c r="Q708" s="210" t="str" cm="1">
        <f t="array" ref="Q708" xml:space="preserve"> INDEX(設定表!$C$19:$C$23, INT( LEFT(小韻資料表[[#This Row],[目次編碼]],1) ))</f>
        <v>平</v>
      </c>
      <c r="R708" s="210">
        <f xml:space="preserve">  INDEX(設定表!$C$8:$C$15, MATCH( (RIGHT(小韻資料表[[#This Row],[清濁]]) &amp; 小韻資料表[[#This Row],[調]]), 設定表!$B$8:$B$15, 0))</f>
        <v>5</v>
      </c>
      <c r="S708" s="205" t="s">
        <v>309</v>
      </c>
      <c r="T708" s="205" t="s">
        <v>309</v>
      </c>
      <c r="U708" s="226" t="s">
        <v>309</v>
      </c>
      <c r="V708" s="147" t="s">
        <v>309</v>
      </c>
      <c r="X708" s="135"/>
      <c r="Y708" s="135"/>
      <c r="AA708" s="135"/>
      <c r="AB708" s="134"/>
      <c r="AC708" s="135"/>
      <c r="AD708" s="135"/>
      <c r="AH708" s="135"/>
      <c r="AI708" s="135"/>
    </row>
    <row r="709" spans="1:35" ht="31.5">
      <c r="A709" s="205">
        <v>705</v>
      </c>
      <c r="B709" s="206" t="s">
        <v>3706</v>
      </c>
      <c r="C709" s="207" t="str">
        <f xml:space="preserve"> _xlfn.CONCAT(小韻資料表[[#This Row],[聲母拼音碼]],小韻資料表[[#This Row],[韻母拼音碼]],小韻資料表[[#This Row],[調號]])</f>
        <v>tau5</v>
      </c>
      <c r="D709" s="206" t="s">
        <v>3707</v>
      </c>
      <c r="E709" s="208" t="s">
        <v>846</v>
      </c>
      <c r="F709" s="205">
        <v>19</v>
      </c>
      <c r="G709" s="209" t="s">
        <v>3707</v>
      </c>
      <c r="H709" s="205">
        <f xml:space="preserve"> LEN(小韻資料表[[#This Row],[小韻字集]])</f>
        <v>1</v>
      </c>
      <c r="I709" s="205" cm="1">
        <f t="array" ref="I709" xml:space="preserve"> MATCH(TRUE, ISNUMBER( SEARCH( LEFT(小韻資料表[[#This Row],[切語]],1), 切語上字資料表[切語上字]) ), 0)</f>
        <v>11</v>
      </c>
      <c r="J709" s="210" t="str" cm="1">
        <f t="array" ref="J709" xml:space="preserve"> INDEX(切語上字資料表[聲母], 小韻資料表[[#This Row],[上字表識別號]])</f>
        <v>澄</v>
      </c>
      <c r="K709" s="210" t="str" cm="1">
        <f t="array" ref="K709" xml:space="preserve"> INDEX(切語上字資料表[聲母拼音碼], 小韻資料表[[#This Row],[上字表識別號]])</f>
        <v>t</v>
      </c>
      <c r="L709" s="210" t="str" cm="1">
        <f t="array" ref="L709" xml:space="preserve"> INDEX(切語上字資料表[清濁], 小韻資料表[[#This Row],[上字表識別號]])</f>
        <v>全濁</v>
      </c>
      <c r="M709" s="223" cm="1">
        <f t="array" ref="M709" xml:space="preserve"> INDEX(切語上字資料表[發送收], 小韻資料表[[#This Row],[上字表識別號]])</f>
        <v>0</v>
      </c>
      <c r="N709" s="205" cm="1">
        <f t="array" ref="N709" xml:space="preserve"> MATCH(TRUE, ISNUMBER( SEARCH( RIGHT(小韻資料表[[#This Row],[切語]],1), 切語下字資料表[切語下字]) ), 0)</f>
        <v>205</v>
      </c>
      <c r="O709" s="207" t="str" cm="1">
        <f t="array" ref="O709" xml:space="preserve"> INDEX(切語下字資料表[韻母], 小韻資料表[[#This Row],[下字表識別號]])</f>
        <v>肴開2</v>
      </c>
      <c r="P709" s="207" t="str" cm="1">
        <f t="array" ref="P709" xml:space="preserve"> INDEX(切語下字資料表[韻母拼音碼], 小韻資料表[[#This Row],[下字表識別號]])</f>
        <v>au</v>
      </c>
      <c r="Q709" s="210" t="str" cm="1">
        <f t="array" ref="Q709" xml:space="preserve"> INDEX(設定表!$C$19:$C$23, INT( LEFT(小韻資料表[[#This Row],[目次編碼]],1) ))</f>
        <v>平</v>
      </c>
      <c r="R709" s="210">
        <f xml:space="preserve">  INDEX(設定表!$C$8:$C$15, MATCH( (RIGHT(小韻資料表[[#This Row],[清濁]]) &amp; 小韻資料表[[#This Row],[調]]), 設定表!$B$8:$B$15, 0))</f>
        <v>5</v>
      </c>
      <c r="S709" s="205" t="s">
        <v>309</v>
      </c>
      <c r="T709" s="205" t="s">
        <v>309</v>
      </c>
      <c r="U709" s="226" t="s">
        <v>309</v>
      </c>
      <c r="V709" s="146" t="s">
        <v>309</v>
      </c>
      <c r="X709" s="135"/>
      <c r="Y709" s="135"/>
      <c r="AA709" s="135"/>
      <c r="AB709" s="134"/>
      <c r="AC709" s="135"/>
      <c r="AD709" s="135"/>
      <c r="AH709" s="135"/>
      <c r="AI709" s="135"/>
    </row>
    <row r="710" spans="1:35" ht="51">
      <c r="A710" s="205">
        <v>706</v>
      </c>
      <c r="B710" s="206" t="s">
        <v>3708</v>
      </c>
      <c r="C710" s="207" t="str">
        <f xml:space="preserve"> _xlfn.CONCAT(小韻資料表[[#This Row],[聲母拼音碼]],小韻資料表[[#This Row],[韻母拼音碼]],小韻資料表[[#This Row],[調號]])</f>
        <v>ho5</v>
      </c>
      <c r="D710" s="206" t="s">
        <v>860</v>
      </c>
      <c r="E710" s="208" t="s">
        <v>859</v>
      </c>
      <c r="F710" s="205">
        <v>1</v>
      </c>
      <c r="G710" s="209" t="s">
        <v>3709</v>
      </c>
      <c r="H710" s="205">
        <f xml:space="preserve"> LEN(小韻資料表[[#This Row],[小韻字集]])</f>
        <v>18</v>
      </c>
      <c r="I710" s="205" cm="1">
        <f t="array" ref="I710" xml:space="preserve"> MATCH(TRUE, ISNUMBER( SEARCH( LEFT(小韻資料表[[#This Row],[切語]],1), 切語上字資料表[切語上字]) ), 0)</f>
        <v>37</v>
      </c>
      <c r="J710" s="210" t="str" cm="1">
        <f t="array" ref="J710" xml:space="preserve"> INDEX(切語上字資料表[聲母], 小韻資料表[[#This Row],[上字表識別號]])</f>
        <v>匣</v>
      </c>
      <c r="K710" s="210" t="str" cm="1">
        <f t="array" ref="K710" xml:space="preserve"> INDEX(切語上字資料表[聲母拼音碼], 小韻資料表[[#This Row],[上字表識別號]])</f>
        <v>h</v>
      </c>
      <c r="L710" s="210" t="str" cm="1">
        <f t="array" ref="L710" xml:space="preserve"> INDEX(切語上字資料表[清濁], 小韻資料表[[#This Row],[上字表識別號]])</f>
        <v>全濁</v>
      </c>
      <c r="M710" s="223" t="str" cm="1">
        <f t="array" ref="M710" xml:space="preserve"> INDEX(切語上字資料表[發送收], 小韻資料表[[#This Row],[上字表識別號]])</f>
        <v>送氣</v>
      </c>
      <c r="N710" s="205" cm="1">
        <f t="array" ref="N710" xml:space="preserve"> MATCH(TRUE, ISNUMBER( SEARCH( RIGHT(小韻資料表[[#This Row],[切語]],1), 切語下字資料表[切語下字]) ), 0)</f>
        <v>209</v>
      </c>
      <c r="O710" s="207" t="str" cm="1">
        <f t="array" ref="O710" xml:space="preserve"> INDEX(切語下字資料表[韻母], 小韻資料表[[#This Row],[下字表識別號]])</f>
        <v>豪開1</v>
      </c>
      <c r="P710" s="207" t="str" cm="1">
        <f t="array" ref="P710" xml:space="preserve"> INDEX(切語下字資料表[韻母拼音碼], 小韻資料表[[#This Row],[下字表識別號]])</f>
        <v>o</v>
      </c>
      <c r="Q710" s="210" t="str" cm="1">
        <f t="array" ref="Q710" xml:space="preserve"> INDEX(設定表!$C$19:$C$23, INT( LEFT(小韻資料表[[#This Row],[目次編碼]],1) ))</f>
        <v>平</v>
      </c>
      <c r="R710" s="210">
        <f xml:space="preserve">  INDEX(設定表!$C$8:$C$15, MATCH( (RIGHT(小韻資料表[[#This Row],[清濁]]) &amp; 小韻資料表[[#This Row],[調]]), 設定表!$B$8:$B$15, 0))</f>
        <v>5</v>
      </c>
      <c r="S710" s="205" t="s">
        <v>309</v>
      </c>
      <c r="T710" s="205" t="s">
        <v>309</v>
      </c>
      <c r="U710" s="226" t="s">
        <v>3710</v>
      </c>
      <c r="V710" s="147" t="s">
        <v>309</v>
      </c>
      <c r="X710" s="135"/>
      <c r="Y710" s="135"/>
      <c r="AA710" s="135"/>
      <c r="AB710" s="134"/>
      <c r="AC710" s="135"/>
      <c r="AD710" s="135"/>
      <c r="AH710" s="135"/>
      <c r="AI710" s="135"/>
    </row>
    <row r="711" spans="1:35" ht="76.5">
      <c r="A711" s="205">
        <v>707</v>
      </c>
      <c r="B711" s="206" t="s">
        <v>3711</v>
      </c>
      <c r="C711" s="207" t="str">
        <f xml:space="preserve"> _xlfn.CONCAT(小韻資料表[[#This Row],[聲母拼音碼]],小韻資料表[[#This Row],[韻母拼音碼]],小韻資料表[[#This Row],[調號]])</f>
        <v>ko1</v>
      </c>
      <c r="D711" s="206" t="s">
        <v>3712</v>
      </c>
      <c r="E711" s="208" t="s">
        <v>859</v>
      </c>
      <c r="F711" s="205">
        <v>2</v>
      </c>
      <c r="G711" s="209" t="s">
        <v>3713</v>
      </c>
      <c r="H711" s="205">
        <f xml:space="preserve"> LEN(小韻資料表[[#This Row],[小韻字集]])</f>
        <v>25</v>
      </c>
      <c r="I711" s="205" cm="1">
        <f t="array" ref="I711" xml:space="preserve"> MATCH(TRUE, ISNUMBER( SEARCH( LEFT(小韻資料表[[#This Row],[切語]],1), 切語上字資料表[切語上字]) ), 0)</f>
        <v>1</v>
      </c>
      <c r="J711" s="210" t="str" cm="1">
        <f t="array" ref="J711" xml:space="preserve"> INDEX(切語上字資料表[聲母], 小韻資料表[[#This Row],[上字表識別號]])</f>
        <v>見</v>
      </c>
      <c r="K711" s="210" t="str" cm="1">
        <f t="array" ref="K711" xml:space="preserve"> INDEX(切語上字資料表[聲母拼音碼], 小韻資料表[[#This Row],[上字表識別號]])</f>
        <v>k</v>
      </c>
      <c r="L711" s="210" t="str" cm="1">
        <f t="array" ref="L711" xml:space="preserve"> INDEX(切語上字資料表[清濁], 小韻資料表[[#This Row],[上字表識別號]])</f>
        <v>全清</v>
      </c>
      <c r="M711" s="223" t="str" cm="1">
        <f t="array" ref="M711" xml:space="preserve"> INDEX(切語上字資料表[發送收], 小韻資料表[[#This Row],[上字表識別號]])</f>
        <v>發聲</v>
      </c>
      <c r="N711" s="205" cm="1">
        <f t="array" ref="N711" xml:space="preserve"> MATCH(TRUE, ISNUMBER( SEARCH( RIGHT(小韻資料表[[#This Row],[切語]],1), 切語下字資料表[切語下字]) ), 0)</f>
        <v>209</v>
      </c>
      <c r="O711" s="207" t="str" cm="1">
        <f t="array" ref="O711" xml:space="preserve"> INDEX(切語下字資料表[韻母], 小韻資料表[[#This Row],[下字表識別號]])</f>
        <v>豪開1</v>
      </c>
      <c r="P711" s="207" t="str" cm="1">
        <f t="array" ref="P711" xml:space="preserve"> INDEX(切語下字資料表[韻母拼音碼], 小韻資料表[[#This Row],[下字表識別號]])</f>
        <v>o</v>
      </c>
      <c r="Q711" s="210" t="str" cm="1">
        <f t="array" ref="Q711" xml:space="preserve"> INDEX(設定表!$C$19:$C$23, INT( LEFT(小韻資料表[[#This Row],[目次編碼]],1) ))</f>
        <v>平</v>
      </c>
      <c r="R711" s="210">
        <f xml:space="preserve">  INDEX(設定表!$C$8:$C$15, MATCH( (RIGHT(小韻資料表[[#This Row],[清濁]]) &amp; 小韻資料表[[#This Row],[調]]), 設定表!$B$8:$B$15, 0))</f>
        <v>1</v>
      </c>
      <c r="S711" s="205" t="s">
        <v>309</v>
      </c>
      <c r="T711" s="205" t="s">
        <v>309</v>
      </c>
      <c r="U711" s="226" t="s">
        <v>3714</v>
      </c>
      <c r="V711" s="146" t="s">
        <v>309</v>
      </c>
      <c r="X711" s="135"/>
      <c r="Y711" s="135"/>
      <c r="AA711" s="135"/>
      <c r="AB711" s="134"/>
      <c r="AC711" s="135"/>
      <c r="AD711" s="135"/>
      <c r="AH711" s="135"/>
      <c r="AI711" s="135"/>
    </row>
    <row r="712" spans="1:35" ht="63">
      <c r="A712" s="205">
        <v>708</v>
      </c>
      <c r="B712" s="206" t="s">
        <v>3715</v>
      </c>
      <c r="C712" s="207" t="str">
        <f xml:space="preserve"> _xlfn.CONCAT(小韻資料表[[#This Row],[聲母拼音碼]],小韻資料表[[#This Row],[韻母拼音碼]],小韻資料表[[#This Row],[調號]])</f>
        <v>lo5</v>
      </c>
      <c r="D712" s="206" t="s">
        <v>3716</v>
      </c>
      <c r="E712" s="208" t="s">
        <v>859</v>
      </c>
      <c r="F712" s="205">
        <v>3</v>
      </c>
      <c r="G712" s="209" t="s">
        <v>3717</v>
      </c>
      <c r="H712" s="205">
        <f xml:space="preserve"> LEN(小韻資料表[[#This Row],[小韻字集]])</f>
        <v>27</v>
      </c>
      <c r="I712" s="205" cm="1">
        <f t="array" ref="I712" xml:space="preserve"> MATCH(TRUE, ISNUMBER( SEARCH( LEFT(小韻資料表[[#This Row],[切語]],1), 切語上字資料表[切語上字]) ), 0)</f>
        <v>40</v>
      </c>
      <c r="J712" s="210" t="str" cm="1">
        <f t="array" ref="J712" xml:space="preserve"> INDEX(切語上字資料表[聲母], 小韻資料表[[#This Row],[上字表識別號]])</f>
        <v>來</v>
      </c>
      <c r="K712" s="210" t="str" cm="1">
        <f t="array" ref="K712" xml:space="preserve"> INDEX(切語上字資料表[聲母拼音碼], 小韻資料表[[#This Row],[上字表識別號]])</f>
        <v>l</v>
      </c>
      <c r="L712" s="210" t="str" cm="1">
        <f t="array" ref="L712" xml:space="preserve"> INDEX(切語上字資料表[清濁], 小韻資料表[[#This Row],[上字表識別號]])</f>
        <v>次濁</v>
      </c>
      <c r="M712" s="223" t="str" cm="1">
        <f t="array" ref="M712" xml:space="preserve"> INDEX(切語上字資料表[發送收], 小韻資料表[[#This Row],[上字表識別號]])</f>
        <v>收聲</v>
      </c>
      <c r="N712" s="205" cm="1">
        <f t="array" ref="N712" xml:space="preserve"> MATCH(TRUE, ISNUMBER( SEARCH( RIGHT(小韻資料表[[#This Row],[切語]],1), 切語下字資料表[切語下字]) ), 0)</f>
        <v>209</v>
      </c>
      <c r="O712" s="207" t="str" cm="1">
        <f t="array" ref="O712" xml:space="preserve"> INDEX(切語下字資料表[韻母], 小韻資料表[[#This Row],[下字表識別號]])</f>
        <v>豪開1</v>
      </c>
      <c r="P712" s="207" t="str" cm="1">
        <f t="array" ref="P712" xml:space="preserve"> INDEX(切語下字資料表[韻母拼音碼], 小韻資料表[[#This Row],[下字表識別號]])</f>
        <v>o</v>
      </c>
      <c r="Q712" s="210" t="str" cm="1">
        <f t="array" ref="Q712" xml:space="preserve"> INDEX(設定表!$C$19:$C$23, INT( LEFT(小韻資料表[[#This Row],[目次編碼]],1) ))</f>
        <v>平</v>
      </c>
      <c r="R712" s="210">
        <f xml:space="preserve">  INDEX(設定表!$C$8:$C$15, MATCH( (RIGHT(小韻資料表[[#This Row],[清濁]]) &amp; 小韻資料表[[#This Row],[調]]), 設定表!$B$8:$B$15, 0))</f>
        <v>5</v>
      </c>
      <c r="S712" s="205" t="s">
        <v>309</v>
      </c>
      <c r="T712" s="205" t="s">
        <v>309</v>
      </c>
      <c r="U712" s="226" t="s">
        <v>309</v>
      </c>
      <c r="V712" s="147" t="s">
        <v>309</v>
      </c>
      <c r="X712" s="135"/>
      <c r="Y712" s="135"/>
      <c r="AA712" s="135"/>
      <c r="AB712" s="134"/>
      <c r="AC712" s="135"/>
      <c r="AD712" s="135"/>
      <c r="AH712" s="135"/>
      <c r="AI712" s="135"/>
    </row>
    <row r="713" spans="1:35" ht="31.5">
      <c r="A713" s="205">
        <v>709</v>
      </c>
      <c r="B713" s="206" t="s">
        <v>3718</v>
      </c>
      <c r="C713" s="207" t="str">
        <f xml:space="preserve"> _xlfn.CONCAT(小韻資料表[[#This Row],[聲母拼音碼]],小韻資料表[[#This Row],[韻母拼音碼]],小韻資料表[[#This Row],[調號]])</f>
        <v>ho1</v>
      </c>
      <c r="D713" s="206" t="s">
        <v>3719</v>
      </c>
      <c r="E713" s="208" t="s">
        <v>859</v>
      </c>
      <c r="F713" s="205">
        <v>4</v>
      </c>
      <c r="G713" s="209" t="s">
        <v>3720</v>
      </c>
      <c r="H713" s="205">
        <f xml:space="preserve"> LEN(小韻資料表[[#This Row],[小韻字集]])</f>
        <v>9</v>
      </c>
      <c r="I713" s="205" cm="1">
        <f t="array" ref="I713" xml:space="preserve"> MATCH(TRUE, ISNUMBER( SEARCH( LEFT(小韻資料表[[#This Row],[切語]],1), 切語上字資料表[切語上字]) ), 0)</f>
        <v>36</v>
      </c>
      <c r="J713" s="210" t="str" cm="1">
        <f t="array" ref="J713" xml:space="preserve"> INDEX(切語上字資料表[聲母], 小韻資料表[[#This Row],[上字表識別號]])</f>
        <v>曉</v>
      </c>
      <c r="K713" s="210" t="str" cm="1">
        <f t="array" ref="K713" xml:space="preserve"> INDEX(切語上字資料表[聲母拼音碼], 小韻資料表[[#This Row],[上字表識別號]])</f>
        <v>h</v>
      </c>
      <c r="L713" s="210" t="str" cm="1">
        <f t="array" ref="L713" xml:space="preserve"> INDEX(切語上字資料表[清濁], 小韻資料表[[#This Row],[上字表識別號]])</f>
        <v>次清</v>
      </c>
      <c r="M713" s="223" t="str" cm="1">
        <f t="array" ref="M713" xml:space="preserve"> INDEX(切語上字資料表[發送收], 小韻資料表[[#This Row],[上字表識別號]])</f>
        <v>送氣</v>
      </c>
      <c r="N713" s="205" cm="1">
        <f t="array" ref="N713" xml:space="preserve"> MATCH(TRUE, ISNUMBER( SEARCH( RIGHT(小韻資料表[[#This Row],[切語]],1), 切語下字資料表[切語下字]) ), 0)</f>
        <v>209</v>
      </c>
      <c r="O713" s="207" t="str" cm="1">
        <f t="array" ref="O713" xml:space="preserve"> INDEX(切語下字資料表[韻母], 小韻資料表[[#This Row],[下字表識別號]])</f>
        <v>豪開1</v>
      </c>
      <c r="P713" s="207" t="str" cm="1">
        <f t="array" ref="P713" xml:space="preserve"> INDEX(切語下字資料表[韻母拼音碼], 小韻資料表[[#This Row],[下字表識別號]])</f>
        <v>o</v>
      </c>
      <c r="Q713" s="210" t="str" cm="1">
        <f t="array" ref="Q713" xml:space="preserve"> INDEX(設定表!$C$19:$C$23, INT( LEFT(小韻資料表[[#This Row],[目次編碼]],1) ))</f>
        <v>平</v>
      </c>
      <c r="R713" s="210">
        <f xml:space="preserve">  INDEX(設定表!$C$8:$C$15, MATCH( (RIGHT(小韻資料表[[#This Row],[清濁]]) &amp; 小韻資料表[[#This Row],[調]]), 設定表!$B$8:$B$15, 0))</f>
        <v>1</v>
      </c>
      <c r="S713" s="205" t="s">
        <v>309</v>
      </c>
      <c r="T713" s="205" t="s">
        <v>309</v>
      </c>
      <c r="U713" s="226" t="s">
        <v>309</v>
      </c>
      <c r="V713" s="146" t="s">
        <v>309</v>
      </c>
      <c r="X713" s="135"/>
      <c r="Y713" s="135"/>
      <c r="AA713" s="135"/>
      <c r="AB713" s="134"/>
      <c r="AC713" s="135"/>
      <c r="AD713" s="135"/>
      <c r="AH713" s="135"/>
      <c r="AI713" s="135"/>
    </row>
    <row r="714" spans="1:35" ht="31.5">
      <c r="A714" s="205">
        <v>710</v>
      </c>
      <c r="B714" s="206" t="s">
        <v>3721</v>
      </c>
      <c r="C714" s="207" t="str">
        <f xml:space="preserve"> _xlfn.CONCAT(小韻資料表[[#This Row],[聲母拼音碼]],小韻資料表[[#This Row],[韻母拼音碼]],小韻資料表[[#This Row],[調號]])</f>
        <v>mo5</v>
      </c>
      <c r="D714" s="206" t="s">
        <v>3722</v>
      </c>
      <c r="E714" s="208" t="s">
        <v>859</v>
      </c>
      <c r="F714" s="205">
        <v>5</v>
      </c>
      <c r="G714" s="209" t="s">
        <v>3723</v>
      </c>
      <c r="H714" s="205">
        <f xml:space="preserve"> LEN(小韻資料表[[#This Row],[小韻字集]])</f>
        <v>11</v>
      </c>
      <c r="I714" s="205" cm="1">
        <f t="array" ref="I714" xml:space="preserve"> MATCH(TRUE, ISNUMBER( SEARCH( LEFT(小韻資料表[[#This Row],[切語]],1), 切語上字資料表[切語上字]) ), 0)</f>
        <v>16</v>
      </c>
      <c r="J714" s="210" t="str" cm="1">
        <f t="array" ref="J714" xml:space="preserve"> INDEX(切語上字資料表[聲母], 小韻資料表[[#This Row],[上字表識別號]])</f>
        <v>明</v>
      </c>
      <c r="K714" s="210" t="str" cm="1">
        <f t="array" ref="K714" xml:space="preserve"> INDEX(切語上字資料表[聲母拼音碼], 小韻資料表[[#This Row],[上字表識別號]])</f>
        <v>m</v>
      </c>
      <c r="L714" s="210" t="str" cm="1">
        <f t="array" ref="L714" xml:space="preserve"> INDEX(切語上字資料表[清濁], 小韻資料表[[#This Row],[上字表識別號]])</f>
        <v>次濁</v>
      </c>
      <c r="M714" s="223" t="str" cm="1">
        <f t="array" ref="M714" xml:space="preserve"> INDEX(切語上字資料表[發送收], 小韻資料表[[#This Row],[上字表識別號]])</f>
        <v>收聲</v>
      </c>
      <c r="N714" s="205" cm="1">
        <f t="array" ref="N714" xml:space="preserve"> MATCH(TRUE, ISNUMBER( SEARCH( RIGHT(小韻資料表[[#This Row],[切語]],1), 切語下字資料表[切語下字]) ), 0)</f>
        <v>209</v>
      </c>
      <c r="O714" s="207" t="str" cm="1">
        <f t="array" ref="O714" xml:space="preserve"> INDEX(切語下字資料表[韻母], 小韻資料表[[#This Row],[下字表識別號]])</f>
        <v>豪開1</v>
      </c>
      <c r="P714" s="207" t="str" cm="1">
        <f t="array" ref="P714" xml:space="preserve"> INDEX(切語下字資料表[韻母拼音碼], 小韻資料表[[#This Row],[下字表識別號]])</f>
        <v>o</v>
      </c>
      <c r="Q714" s="210" t="str" cm="1">
        <f t="array" ref="Q714" xml:space="preserve"> INDEX(設定表!$C$19:$C$23, INT( LEFT(小韻資料表[[#This Row],[目次編碼]],1) ))</f>
        <v>平</v>
      </c>
      <c r="R714" s="210">
        <f xml:space="preserve">  INDEX(設定表!$C$8:$C$15, MATCH( (RIGHT(小韻資料表[[#This Row],[清濁]]) &amp; 小韻資料表[[#This Row],[調]]), 設定表!$B$8:$B$15, 0))</f>
        <v>5</v>
      </c>
      <c r="S714" s="205" t="s">
        <v>309</v>
      </c>
      <c r="T714" s="205" t="s">
        <v>309</v>
      </c>
      <c r="U714" s="226" t="s">
        <v>309</v>
      </c>
      <c r="V714" s="147" t="s">
        <v>309</v>
      </c>
      <c r="X714" s="135"/>
      <c r="Y714" s="135"/>
      <c r="AA714" s="135"/>
      <c r="AB714" s="134"/>
      <c r="AC714" s="135"/>
      <c r="AD714" s="135"/>
      <c r="AH714" s="135"/>
      <c r="AI714" s="135"/>
    </row>
    <row r="715" spans="1:35" ht="63">
      <c r="A715" s="205">
        <v>711</v>
      </c>
      <c r="B715" s="206" t="s">
        <v>3724</v>
      </c>
      <c r="C715" s="207" t="str">
        <f xml:space="preserve"> _xlfn.CONCAT(小韻資料表[[#This Row],[聲母拼音碼]],小韻資料表[[#This Row],[韻母拼音碼]],小韻資料表[[#This Row],[調號]])</f>
        <v>tho1</v>
      </c>
      <c r="D715" s="206" t="s">
        <v>3725</v>
      </c>
      <c r="E715" s="208" t="s">
        <v>859</v>
      </c>
      <c r="F715" s="205">
        <v>6</v>
      </c>
      <c r="G715" s="209" t="s">
        <v>3726</v>
      </c>
      <c r="H715" s="205">
        <f xml:space="preserve"> LEN(小韻資料表[[#This Row],[小韻字集]])</f>
        <v>34</v>
      </c>
      <c r="I715" s="205" cm="1">
        <f t="array" ref="I715" xml:space="preserve"> MATCH(TRUE, ISNUMBER( SEARCH( LEFT(小韻資料表[[#This Row],[切語]],1), 切語上字資料表[切語上字]) ), 0)</f>
        <v>6</v>
      </c>
      <c r="J715" s="210" t="str" cm="1">
        <f t="array" ref="J715" xml:space="preserve"> INDEX(切語上字資料表[聲母], 小韻資料表[[#This Row],[上字表識別號]])</f>
        <v>透</v>
      </c>
      <c r="K715" s="210" t="str" cm="1">
        <f t="array" ref="K715" xml:space="preserve"> INDEX(切語上字資料表[聲母拼音碼], 小韻資料表[[#This Row],[上字表識別號]])</f>
        <v>th</v>
      </c>
      <c r="L715" s="210" t="str" cm="1">
        <f t="array" ref="L715" xml:space="preserve"> INDEX(切語上字資料表[清濁], 小韻資料表[[#This Row],[上字表識別號]])</f>
        <v>次清</v>
      </c>
      <c r="M715" s="223" t="str" cm="1">
        <f t="array" ref="M715" xml:space="preserve"> INDEX(切語上字資料表[發送收], 小韻資料表[[#This Row],[上字表識別號]])</f>
        <v>送氣</v>
      </c>
      <c r="N715" s="205" cm="1">
        <f t="array" ref="N715" xml:space="preserve"> MATCH(TRUE, ISNUMBER( SEARCH( RIGHT(小韻資料表[[#This Row],[切語]],1), 切語下字資料表[切語下字]) ), 0)</f>
        <v>209</v>
      </c>
      <c r="O715" s="207" t="str" cm="1">
        <f t="array" ref="O715" xml:space="preserve"> INDEX(切語下字資料表[韻母], 小韻資料表[[#This Row],[下字表識別號]])</f>
        <v>豪開1</v>
      </c>
      <c r="P715" s="207" t="str" cm="1">
        <f t="array" ref="P715" xml:space="preserve"> INDEX(切語下字資料表[韻母拼音碼], 小韻資料表[[#This Row],[下字表識別號]])</f>
        <v>o</v>
      </c>
      <c r="Q715" s="210" t="str" cm="1">
        <f t="array" ref="Q715" xml:space="preserve"> INDEX(設定表!$C$19:$C$23, INT( LEFT(小韻資料表[[#This Row],[目次編碼]],1) ))</f>
        <v>平</v>
      </c>
      <c r="R715" s="210">
        <f xml:space="preserve">  INDEX(設定表!$C$8:$C$15, MATCH( (RIGHT(小韻資料表[[#This Row],[清濁]]) &amp; 小韻資料表[[#This Row],[調]]), 設定表!$B$8:$B$15, 0))</f>
        <v>1</v>
      </c>
      <c r="S715" s="205" t="s">
        <v>309</v>
      </c>
      <c r="T715" s="205" t="s">
        <v>309</v>
      </c>
      <c r="U715" s="226" t="s">
        <v>3727</v>
      </c>
      <c r="V715" s="146" t="s">
        <v>309</v>
      </c>
      <c r="X715" s="135"/>
      <c r="Y715" s="135"/>
      <c r="AA715" s="135"/>
      <c r="AB715" s="134"/>
      <c r="AC715" s="135"/>
      <c r="AD715" s="135"/>
      <c r="AH715" s="135"/>
      <c r="AI715" s="135"/>
    </row>
    <row r="716" spans="1:35" ht="31.5">
      <c r="A716" s="205">
        <v>712</v>
      </c>
      <c r="B716" s="206" t="s">
        <v>3728</v>
      </c>
      <c r="C716" s="207" t="str">
        <f xml:space="preserve"> _xlfn.CONCAT(小韻資料表[[#This Row],[聲母拼音碼]],小韻資料表[[#This Row],[韻母拼音碼]],小韻資料表[[#This Row],[調號]])</f>
        <v>to1</v>
      </c>
      <c r="D716" s="206" t="s">
        <v>3729</v>
      </c>
      <c r="E716" s="208" t="s">
        <v>859</v>
      </c>
      <c r="F716" s="205">
        <v>7</v>
      </c>
      <c r="G716" s="209" t="s">
        <v>3730</v>
      </c>
      <c r="H716" s="205">
        <f xml:space="preserve"> LEN(小韻資料表[[#This Row],[小韻字集]])</f>
        <v>8</v>
      </c>
      <c r="I716" s="205" cm="1">
        <f t="array" ref="I716" xml:space="preserve"> MATCH(TRUE, ISNUMBER( SEARCH( LEFT(小韻資料表[[#This Row],[切語]],1), 切語上字資料表[切語上字]) ), 0)</f>
        <v>5</v>
      </c>
      <c r="J716" s="210" t="str" cm="1">
        <f t="array" ref="J716" xml:space="preserve"> INDEX(切語上字資料表[聲母], 小韻資料表[[#This Row],[上字表識別號]])</f>
        <v>端</v>
      </c>
      <c r="K716" s="210" t="str" cm="1">
        <f t="array" ref="K716" xml:space="preserve"> INDEX(切語上字資料表[聲母拼音碼], 小韻資料表[[#This Row],[上字表識別號]])</f>
        <v>t</v>
      </c>
      <c r="L716" s="210" t="str" cm="1">
        <f t="array" ref="L716" xml:space="preserve"> INDEX(切語上字資料表[清濁], 小韻資料表[[#This Row],[上字表識別號]])</f>
        <v>全清</v>
      </c>
      <c r="M716" s="223" t="str" cm="1">
        <f t="array" ref="M716" xml:space="preserve"> INDEX(切語上字資料表[發送收], 小韻資料表[[#This Row],[上字表識別號]])</f>
        <v>發聲</v>
      </c>
      <c r="N716" s="205" cm="1">
        <f t="array" ref="N716" xml:space="preserve"> MATCH(TRUE, ISNUMBER( SEARCH( RIGHT(小韻資料表[[#This Row],[切語]],1), 切語下字資料表[切語下字]) ), 0)</f>
        <v>209</v>
      </c>
      <c r="O716" s="207" t="str" cm="1">
        <f t="array" ref="O716" xml:space="preserve"> INDEX(切語下字資料表[韻母], 小韻資料表[[#This Row],[下字表識別號]])</f>
        <v>豪開1</v>
      </c>
      <c r="P716" s="207" t="str" cm="1">
        <f t="array" ref="P716" xml:space="preserve"> INDEX(切語下字資料表[韻母拼音碼], 小韻資料表[[#This Row],[下字表識別號]])</f>
        <v>o</v>
      </c>
      <c r="Q716" s="210" t="str" cm="1">
        <f t="array" ref="Q716" xml:space="preserve"> INDEX(設定表!$C$19:$C$23, INT( LEFT(小韻資料表[[#This Row],[目次編碼]],1) ))</f>
        <v>平</v>
      </c>
      <c r="R716" s="210">
        <f xml:space="preserve">  INDEX(設定表!$C$8:$C$15, MATCH( (RIGHT(小韻資料表[[#This Row],[清濁]]) &amp; 小韻資料表[[#This Row],[調]]), 設定表!$B$8:$B$15, 0))</f>
        <v>1</v>
      </c>
      <c r="S716" s="205" t="s">
        <v>309</v>
      </c>
      <c r="T716" s="205" t="s">
        <v>309</v>
      </c>
      <c r="U716" s="226" t="s">
        <v>309</v>
      </c>
      <c r="V716" s="147" t="s">
        <v>309</v>
      </c>
      <c r="X716" s="135"/>
      <c r="Y716" s="135"/>
      <c r="AA716" s="135"/>
      <c r="AB716" s="134"/>
      <c r="AC716" s="135"/>
      <c r="AD716" s="135"/>
      <c r="AH716" s="135"/>
      <c r="AI716" s="135"/>
    </row>
    <row r="717" spans="1:35" ht="31.5">
      <c r="A717" s="205">
        <v>713</v>
      </c>
      <c r="B717" s="206" t="s">
        <v>3731</v>
      </c>
      <c r="C717" s="207" t="str">
        <f xml:space="preserve"> _xlfn.CONCAT(小韻資料表[[#This Row],[聲母拼音碼]],小韻資料表[[#This Row],[韻母拼音碼]],小韻資料表[[#This Row],[調號]])</f>
        <v>so1</v>
      </c>
      <c r="D717" s="206" t="s">
        <v>3732</v>
      </c>
      <c r="E717" s="208" t="s">
        <v>859</v>
      </c>
      <c r="F717" s="205">
        <v>8</v>
      </c>
      <c r="G717" s="209" t="s">
        <v>3733</v>
      </c>
      <c r="H717" s="205">
        <f xml:space="preserve"> LEN(小韻資料表[[#This Row],[小韻字集]])</f>
        <v>14</v>
      </c>
      <c r="I717" s="205" cm="1">
        <f t="array" ref="I717" xml:space="preserve"> MATCH(TRUE, ISNUMBER( SEARCH( LEFT(小韻資料表[[#This Row],[切語]],1), 切語上字資料表[切語上字]) ), 0)</f>
        <v>24</v>
      </c>
      <c r="J717" s="210" t="str" cm="1">
        <f t="array" ref="J717" xml:space="preserve"> INDEX(切語上字資料表[聲母], 小韻資料表[[#This Row],[上字表識別號]])</f>
        <v>心</v>
      </c>
      <c r="K717" s="210" t="str" cm="1">
        <f t="array" ref="K717" xml:space="preserve"> INDEX(切語上字資料表[聲母拼音碼], 小韻資料表[[#This Row],[上字表識別號]])</f>
        <v>s</v>
      </c>
      <c r="L717" s="210" t="str" cm="1">
        <f t="array" ref="L717" xml:space="preserve"> INDEX(切語上字資料表[清濁], 小韻資料表[[#This Row],[上字表識別號]])</f>
        <v>全清</v>
      </c>
      <c r="M717" s="223" t="str" cm="1">
        <f t="array" ref="M717" xml:space="preserve"> INDEX(切語上字資料表[發送收], 小韻資料表[[#This Row],[上字表識別號]])</f>
        <v>送氣</v>
      </c>
      <c r="N717" s="205" cm="1">
        <f t="array" ref="N717" xml:space="preserve"> MATCH(TRUE, ISNUMBER( SEARCH( RIGHT(小韻資料表[[#This Row],[切語]],1), 切語下字資料表[切語下字]) ), 0)</f>
        <v>209</v>
      </c>
      <c r="O717" s="207" t="str" cm="1">
        <f t="array" ref="O717" xml:space="preserve"> INDEX(切語下字資料表[韻母], 小韻資料表[[#This Row],[下字表識別號]])</f>
        <v>豪開1</v>
      </c>
      <c r="P717" s="207" t="str" cm="1">
        <f t="array" ref="P717" xml:space="preserve"> INDEX(切語下字資料表[韻母拼音碼], 小韻資料表[[#This Row],[下字表識別號]])</f>
        <v>o</v>
      </c>
      <c r="Q717" s="210" t="str" cm="1">
        <f t="array" ref="Q717" xml:space="preserve"> INDEX(設定表!$C$19:$C$23, INT( LEFT(小韻資料表[[#This Row],[目次編碼]],1) ))</f>
        <v>平</v>
      </c>
      <c r="R717" s="210">
        <f xml:space="preserve">  INDEX(設定表!$C$8:$C$15, MATCH( (RIGHT(小韻資料表[[#This Row],[清濁]]) &amp; 小韻資料表[[#This Row],[調]]), 設定表!$B$8:$B$15, 0))</f>
        <v>1</v>
      </c>
      <c r="S717" s="205" t="s">
        <v>3734</v>
      </c>
      <c r="T717" s="205" t="s">
        <v>3735</v>
      </c>
      <c r="U717" s="226" t="s">
        <v>3736</v>
      </c>
      <c r="V717" s="146" t="s">
        <v>309</v>
      </c>
      <c r="X717" s="135"/>
      <c r="Y717" s="135"/>
      <c r="AA717" s="135"/>
      <c r="AB717" s="134"/>
      <c r="AC717" s="135"/>
      <c r="AD717" s="135"/>
      <c r="AH717" s="135"/>
      <c r="AI717" s="135"/>
    </row>
    <row r="718" spans="1:35" ht="31.5">
      <c r="A718" s="205">
        <v>714</v>
      </c>
      <c r="B718" s="206" t="s">
        <v>3737</v>
      </c>
      <c r="C718" s="207" t="str">
        <f xml:space="preserve"> _xlfn.CONCAT(小韻資料表[[#This Row],[聲母拼音碼]],小韻資料表[[#This Row],[韻母拼音碼]],小韻資料表[[#This Row],[調號]])</f>
        <v>po5</v>
      </c>
      <c r="D718" s="206" t="s">
        <v>3738</v>
      </c>
      <c r="E718" s="208" t="s">
        <v>859</v>
      </c>
      <c r="F718" s="205">
        <v>9</v>
      </c>
      <c r="G718" s="209" t="s">
        <v>3739</v>
      </c>
      <c r="H718" s="205">
        <f xml:space="preserve"> LEN(小韻資料表[[#This Row],[小韻字集]])</f>
        <v>3</v>
      </c>
      <c r="I718" s="205" cm="1">
        <f t="array" ref="I718" xml:space="preserve"> MATCH(TRUE, ISNUMBER( SEARCH( LEFT(小韻資料表[[#This Row],[切語]],1), 切語上字資料表[切語上字]) ), 0)</f>
        <v>15</v>
      </c>
      <c r="J718" s="210" t="str" cm="1">
        <f t="array" ref="J718" xml:space="preserve"> INDEX(切語上字資料表[聲母], 小韻資料表[[#This Row],[上字表識別號]])</f>
        <v>並</v>
      </c>
      <c r="K718" s="210" t="str" cm="1">
        <f t="array" ref="K718" xml:space="preserve"> INDEX(切語上字資料表[聲母拼音碼], 小韻資料表[[#This Row],[上字表識別號]])</f>
        <v>p</v>
      </c>
      <c r="L718" s="210" t="str" cm="1">
        <f t="array" ref="L718" xml:space="preserve"> INDEX(切語上字資料表[清濁], 小韻資料表[[#This Row],[上字表識別號]])</f>
        <v>全濁</v>
      </c>
      <c r="M718" s="223" cm="1">
        <f t="array" ref="M718" xml:space="preserve"> INDEX(切語上字資料表[發送收], 小韻資料表[[#This Row],[上字表識別號]])</f>
        <v>0</v>
      </c>
      <c r="N718" s="205" cm="1">
        <f t="array" ref="N718" xml:space="preserve"> MATCH(TRUE, ISNUMBER( SEARCH( RIGHT(小韻資料表[[#This Row],[切語]],1), 切語下字資料表[切語下字]) ), 0)</f>
        <v>209</v>
      </c>
      <c r="O718" s="207" t="str" cm="1">
        <f t="array" ref="O718" xml:space="preserve"> INDEX(切語下字資料表[韻母], 小韻資料表[[#This Row],[下字表識別號]])</f>
        <v>豪開1</v>
      </c>
      <c r="P718" s="207" t="str" cm="1">
        <f t="array" ref="P718" xml:space="preserve"> INDEX(切語下字資料表[韻母拼音碼], 小韻資料表[[#This Row],[下字表識別號]])</f>
        <v>o</v>
      </c>
      <c r="Q718" s="210" t="str" cm="1">
        <f t="array" ref="Q718" xml:space="preserve"> INDEX(設定表!$C$19:$C$23, INT( LEFT(小韻資料表[[#This Row],[目次編碼]],1) ))</f>
        <v>平</v>
      </c>
      <c r="R718" s="210">
        <f xml:space="preserve">  INDEX(設定表!$C$8:$C$15, MATCH( (RIGHT(小韻資料表[[#This Row],[清濁]]) &amp; 小韻資料表[[#This Row],[調]]), 設定表!$B$8:$B$15, 0))</f>
        <v>5</v>
      </c>
      <c r="S718" s="205" t="s">
        <v>309</v>
      </c>
      <c r="T718" s="205" t="s">
        <v>309</v>
      </c>
      <c r="U718" s="226" t="s">
        <v>309</v>
      </c>
      <c r="V718" s="147" t="s">
        <v>309</v>
      </c>
      <c r="X718" s="135"/>
      <c r="Y718" s="135"/>
      <c r="AA718" s="135"/>
      <c r="AB718" s="134"/>
      <c r="AC718" s="135"/>
      <c r="AD718" s="135"/>
      <c r="AH718" s="135"/>
      <c r="AI718" s="135"/>
    </row>
    <row r="719" spans="1:35" ht="31.5">
      <c r="A719" s="205">
        <v>715</v>
      </c>
      <c r="B719" s="206" t="s">
        <v>3740</v>
      </c>
      <c r="C719" s="207" t="str">
        <f xml:space="preserve"> _xlfn.CONCAT(小韻資料表[[#This Row],[聲母拼音碼]],小韻資料表[[#This Row],[韻母拼音碼]],小韻資料表[[#This Row],[調號]])</f>
        <v>po1</v>
      </c>
      <c r="D719" s="206" t="s">
        <v>3741</v>
      </c>
      <c r="E719" s="208" t="s">
        <v>859</v>
      </c>
      <c r="F719" s="205">
        <v>10</v>
      </c>
      <c r="G719" s="209" t="s">
        <v>3742</v>
      </c>
      <c r="H719" s="205">
        <f xml:space="preserve"> LEN(小韻資料表[[#This Row],[小韻字集]])</f>
        <v>6</v>
      </c>
      <c r="I719" s="205" cm="1">
        <f t="array" ref="I719" xml:space="preserve"> MATCH(TRUE, ISNUMBER( SEARCH( LEFT(小韻資料表[[#This Row],[切語]],1), 切語上字資料表[切語上字]) ), 0)</f>
        <v>13</v>
      </c>
      <c r="J719" s="210" t="str" cm="1">
        <f t="array" ref="J719" xml:space="preserve"> INDEX(切語上字資料表[聲母], 小韻資料表[[#This Row],[上字表識別號]])</f>
        <v>幫</v>
      </c>
      <c r="K719" s="210" t="str" cm="1">
        <f t="array" ref="K719" xml:space="preserve"> INDEX(切語上字資料表[聲母拼音碼], 小韻資料表[[#This Row],[上字表識別號]])</f>
        <v>p</v>
      </c>
      <c r="L719" s="210" t="str" cm="1">
        <f t="array" ref="L719" xml:space="preserve"> INDEX(切語上字資料表[清濁], 小韻資料表[[#This Row],[上字表識別號]])</f>
        <v>全清</v>
      </c>
      <c r="M719" s="223" t="str" cm="1">
        <f t="array" ref="M719" xml:space="preserve"> INDEX(切語上字資料表[發送收], 小韻資料表[[#This Row],[上字表識別號]])</f>
        <v>發聲</v>
      </c>
      <c r="N719" s="205" cm="1">
        <f t="array" ref="N719" xml:space="preserve"> MATCH(TRUE, ISNUMBER( SEARCH( RIGHT(小韻資料表[[#This Row],[切語]],1), 切語下字資料表[切語下字]) ), 0)</f>
        <v>209</v>
      </c>
      <c r="O719" s="207" t="str" cm="1">
        <f t="array" ref="O719" xml:space="preserve"> INDEX(切語下字資料表[韻母], 小韻資料表[[#This Row],[下字表識別號]])</f>
        <v>豪開1</v>
      </c>
      <c r="P719" s="207" t="str" cm="1">
        <f t="array" ref="P719" xml:space="preserve"> INDEX(切語下字資料表[韻母拼音碼], 小韻資料表[[#This Row],[下字表識別號]])</f>
        <v>o</v>
      </c>
      <c r="Q719" s="210" t="str" cm="1">
        <f t="array" ref="Q719" xml:space="preserve"> INDEX(設定表!$C$19:$C$23, INT( LEFT(小韻資料表[[#This Row],[目次編碼]],1) ))</f>
        <v>平</v>
      </c>
      <c r="R719" s="210">
        <f xml:space="preserve">  INDEX(設定表!$C$8:$C$15, MATCH( (RIGHT(小韻資料表[[#This Row],[清濁]]) &amp; 小韻資料表[[#This Row],[調]]), 設定表!$B$8:$B$15, 0))</f>
        <v>1</v>
      </c>
      <c r="S719" s="205" t="s">
        <v>309</v>
      </c>
      <c r="T719" s="205" t="s">
        <v>309</v>
      </c>
      <c r="U719" s="226" t="s">
        <v>309</v>
      </c>
      <c r="V719" s="146" t="s">
        <v>309</v>
      </c>
      <c r="X719" s="135"/>
      <c r="Y719" s="135"/>
      <c r="AA719" s="135"/>
      <c r="AB719" s="134"/>
      <c r="AC719" s="135"/>
      <c r="AD719" s="135"/>
      <c r="AH719" s="135"/>
      <c r="AI719" s="135"/>
    </row>
    <row r="720" spans="1:35" ht="63">
      <c r="A720" s="205">
        <v>716</v>
      </c>
      <c r="B720" s="206" t="s">
        <v>3743</v>
      </c>
      <c r="C720" s="207" t="str">
        <f xml:space="preserve"> _xlfn.CONCAT(小韻資料表[[#This Row],[聲母拼音碼]],小韻資料表[[#This Row],[韻母拼音碼]],小韻資料表[[#This Row],[調號]])</f>
        <v>to5</v>
      </c>
      <c r="D720" s="206" t="s">
        <v>3744</v>
      </c>
      <c r="E720" s="208" t="s">
        <v>859</v>
      </c>
      <c r="F720" s="205">
        <v>11</v>
      </c>
      <c r="G720" s="209" t="s">
        <v>3745</v>
      </c>
      <c r="H720" s="205">
        <f xml:space="preserve"> LEN(小韻資料表[[#This Row],[小韻字集]])</f>
        <v>25</v>
      </c>
      <c r="I720" s="205" cm="1">
        <f t="array" ref="I720" xml:space="preserve"> MATCH(TRUE, ISNUMBER( SEARCH( LEFT(小韻資料表[[#This Row],[切語]],1), 切語上字資料表[切語上字]) ), 0)</f>
        <v>7</v>
      </c>
      <c r="J720" s="210" t="str" cm="1">
        <f t="array" ref="J720" xml:space="preserve"> INDEX(切語上字資料表[聲母], 小韻資料表[[#This Row],[上字表識別號]])</f>
        <v>定</v>
      </c>
      <c r="K720" s="210" t="str" cm="1">
        <f t="array" ref="K720" xml:space="preserve"> INDEX(切語上字資料表[聲母拼音碼], 小韻資料表[[#This Row],[上字表識別號]])</f>
        <v>t</v>
      </c>
      <c r="L720" s="210" t="str" cm="1">
        <f t="array" ref="L720" xml:space="preserve"> INDEX(切語上字資料表[清濁], 小韻資料表[[#This Row],[上字表識別號]])</f>
        <v>全濁</v>
      </c>
      <c r="M720" s="223" cm="1">
        <f t="array" ref="M720" xml:space="preserve"> INDEX(切語上字資料表[發送收], 小韻資料表[[#This Row],[上字表識別號]])</f>
        <v>0</v>
      </c>
      <c r="N720" s="205" cm="1">
        <f t="array" ref="N720" xml:space="preserve"> MATCH(TRUE, ISNUMBER( SEARCH( RIGHT(小韻資料表[[#This Row],[切語]],1), 切語下字資料表[切語下字]) ), 0)</f>
        <v>209</v>
      </c>
      <c r="O720" s="207" t="str" cm="1">
        <f t="array" ref="O720" xml:space="preserve"> INDEX(切語下字資料表[韻母], 小韻資料表[[#This Row],[下字表識別號]])</f>
        <v>豪開1</v>
      </c>
      <c r="P720" s="207" t="str" cm="1">
        <f t="array" ref="P720" xml:space="preserve"> INDEX(切語下字資料表[韻母拼音碼], 小韻資料表[[#This Row],[下字表識別號]])</f>
        <v>o</v>
      </c>
      <c r="Q720" s="210" t="str" cm="1">
        <f t="array" ref="Q720" xml:space="preserve"> INDEX(設定表!$C$19:$C$23, INT( LEFT(小韻資料表[[#This Row],[目次編碼]],1) ))</f>
        <v>平</v>
      </c>
      <c r="R720" s="210">
        <f xml:space="preserve">  INDEX(設定表!$C$8:$C$15, MATCH( (RIGHT(小韻資料表[[#This Row],[清濁]]) &amp; 小韻資料表[[#This Row],[調]]), 設定表!$B$8:$B$15, 0))</f>
        <v>5</v>
      </c>
      <c r="S720" s="205" t="s">
        <v>309</v>
      </c>
      <c r="T720" s="205" t="s">
        <v>309</v>
      </c>
      <c r="U720" s="226" t="s">
        <v>3746</v>
      </c>
      <c r="V720" s="147" t="s">
        <v>309</v>
      </c>
      <c r="X720" s="135"/>
      <c r="Y720" s="135"/>
      <c r="AA720" s="135"/>
      <c r="AB720" s="134"/>
      <c r="AC720" s="135"/>
      <c r="AD720" s="135"/>
      <c r="AH720" s="135"/>
      <c r="AI720" s="135"/>
    </row>
    <row r="721" spans="1:35" ht="31.5">
      <c r="A721" s="205">
        <v>717</v>
      </c>
      <c r="B721" s="206" t="s">
        <v>3747</v>
      </c>
      <c r="C721" s="207" t="str">
        <f xml:space="preserve"> _xlfn.CONCAT(小韻資料表[[#This Row],[聲母拼音碼]],小韻資料表[[#This Row],[韻母拼音碼]],小韻資料表[[#This Row],[調號]])</f>
        <v>co1</v>
      </c>
      <c r="D721" s="206" t="s">
        <v>3748</v>
      </c>
      <c r="E721" s="208" t="s">
        <v>859</v>
      </c>
      <c r="F721" s="205">
        <v>12</v>
      </c>
      <c r="G721" s="209" t="s">
        <v>3749</v>
      </c>
      <c r="H721" s="205">
        <f xml:space="preserve"> LEN(小韻資料表[[#This Row],[小韻字集]])</f>
        <v>11</v>
      </c>
      <c r="I721" s="205" cm="1">
        <f t="array" ref="I721" xml:space="preserve"> MATCH(TRUE, ISNUMBER( SEARCH( LEFT(小韻資料表[[#This Row],[切語]],1), 切語上字資料表[切語上字]) ), 0)</f>
        <v>21</v>
      </c>
      <c r="J721" s="210" t="str" cm="1">
        <f t="array" ref="J721" xml:space="preserve"> INDEX(切語上字資料表[聲母], 小韻資料表[[#This Row],[上字表識別號]])</f>
        <v>精</v>
      </c>
      <c r="K721" s="210" t="str" cm="1">
        <f t="array" ref="K721" xml:space="preserve"> INDEX(切語上字資料表[聲母拼音碼], 小韻資料表[[#This Row],[上字表識別號]])</f>
        <v>c</v>
      </c>
      <c r="L721" s="210" t="str" cm="1">
        <f t="array" ref="L721" xml:space="preserve"> INDEX(切語上字資料表[清濁], 小韻資料表[[#This Row],[上字表識別號]])</f>
        <v>全清</v>
      </c>
      <c r="M721" s="223" t="str" cm="1">
        <f t="array" ref="M721" xml:space="preserve"> INDEX(切語上字資料表[發送收], 小韻資料表[[#This Row],[上字表識別號]])</f>
        <v>發聲</v>
      </c>
      <c r="N721" s="205" cm="1">
        <f t="array" ref="N721" xml:space="preserve"> MATCH(TRUE, ISNUMBER( SEARCH( RIGHT(小韻資料表[[#This Row],[切語]],1), 切語下字資料表[切語下字]) ), 0)</f>
        <v>209</v>
      </c>
      <c r="O721" s="207" t="str" cm="1">
        <f t="array" ref="O721" xml:space="preserve"> INDEX(切語下字資料表[韻母], 小韻資料表[[#This Row],[下字表識別號]])</f>
        <v>豪開1</v>
      </c>
      <c r="P721" s="207" t="str" cm="1">
        <f t="array" ref="P721" xml:space="preserve"> INDEX(切語下字資料表[韻母拼音碼], 小韻資料表[[#This Row],[下字表識別號]])</f>
        <v>o</v>
      </c>
      <c r="Q721" s="210" t="str" cm="1">
        <f t="array" ref="Q721" xml:space="preserve"> INDEX(設定表!$C$19:$C$23, INT( LEFT(小韻資料表[[#This Row],[目次編碼]],1) ))</f>
        <v>平</v>
      </c>
      <c r="R721" s="210">
        <f xml:space="preserve">  INDEX(設定表!$C$8:$C$15, MATCH( (RIGHT(小韻資料表[[#This Row],[清濁]]) &amp; 小韻資料表[[#This Row],[調]]), 設定表!$B$8:$B$15, 0))</f>
        <v>1</v>
      </c>
      <c r="S721" s="205" t="s">
        <v>309</v>
      </c>
      <c r="T721" s="205" t="s">
        <v>309</v>
      </c>
      <c r="U721" s="226" t="s">
        <v>309</v>
      </c>
      <c r="V721" s="146" t="s">
        <v>309</v>
      </c>
      <c r="X721" s="135"/>
      <c r="Y721" s="135"/>
      <c r="AA721" s="135"/>
      <c r="AB721" s="134"/>
      <c r="AC721" s="135"/>
      <c r="AD721" s="135"/>
      <c r="AH721" s="135"/>
      <c r="AI721" s="135"/>
    </row>
    <row r="722" spans="1:35" ht="63">
      <c r="A722" s="205">
        <v>718</v>
      </c>
      <c r="B722" s="206" t="s">
        <v>3750</v>
      </c>
      <c r="C722" s="207" t="str">
        <f xml:space="preserve"> _xlfn.CONCAT(小韻資料表[[#This Row],[聲母拼音碼]],小韻資料表[[#This Row],[韻母拼音碼]],小韻資料表[[#This Row],[調號]])</f>
        <v>go5</v>
      </c>
      <c r="D722" s="206" t="s">
        <v>3751</v>
      </c>
      <c r="E722" s="208" t="s">
        <v>859</v>
      </c>
      <c r="F722" s="205">
        <v>13</v>
      </c>
      <c r="G722" s="209" t="s">
        <v>3752</v>
      </c>
      <c r="H722" s="205">
        <f xml:space="preserve"> LEN(小韻資料表[[#This Row],[小韻字集]])</f>
        <v>29</v>
      </c>
      <c r="I722" s="205" cm="1">
        <f t="array" ref="I722" xml:space="preserve"> MATCH(TRUE, ISNUMBER( SEARCH( LEFT(小韻資料表[[#This Row],[切語]],1), 切語上字資料表[切語上字]) ), 0)</f>
        <v>4</v>
      </c>
      <c r="J722" s="210" t="str" cm="1">
        <f t="array" ref="J722" xml:space="preserve"> INDEX(切語上字資料表[聲母], 小韻資料表[[#This Row],[上字表識別號]])</f>
        <v>疑</v>
      </c>
      <c r="K722" s="210" t="str" cm="1">
        <f t="array" ref="K722" xml:space="preserve"> INDEX(切語上字資料表[聲母拼音碼], 小韻資料表[[#This Row],[上字表識別號]])</f>
        <v>g</v>
      </c>
      <c r="L722" s="210" t="str" cm="1">
        <f t="array" ref="L722" xml:space="preserve"> INDEX(切語上字資料表[清濁], 小韻資料表[[#This Row],[上字表識別號]])</f>
        <v>次濁</v>
      </c>
      <c r="M722" s="223" t="str" cm="1">
        <f t="array" ref="M722" xml:space="preserve"> INDEX(切語上字資料表[發送收], 小韻資料表[[#This Row],[上字表識別號]])</f>
        <v>收聲</v>
      </c>
      <c r="N722" s="205" cm="1">
        <f t="array" ref="N722" xml:space="preserve"> MATCH(TRUE, ISNUMBER( SEARCH( RIGHT(小韻資料表[[#This Row],[切語]],1), 切語下字資料表[切語下字]) ), 0)</f>
        <v>209</v>
      </c>
      <c r="O722" s="207" t="str" cm="1">
        <f t="array" ref="O722" xml:space="preserve"> INDEX(切語下字資料表[韻母], 小韻資料表[[#This Row],[下字表識別號]])</f>
        <v>豪開1</v>
      </c>
      <c r="P722" s="207" t="str" cm="1">
        <f t="array" ref="P722" xml:space="preserve"> INDEX(切語下字資料表[韻母拼音碼], 小韻資料表[[#This Row],[下字表識別號]])</f>
        <v>o</v>
      </c>
      <c r="Q722" s="210" t="str" cm="1">
        <f t="array" ref="Q722" xml:space="preserve"> INDEX(設定表!$C$19:$C$23, INT( LEFT(小韻資料表[[#This Row],[目次編碼]],1) ))</f>
        <v>平</v>
      </c>
      <c r="R722" s="210">
        <f xml:space="preserve">  INDEX(設定表!$C$8:$C$15, MATCH( (RIGHT(小韻資料表[[#This Row],[清濁]]) &amp; 小韻資料表[[#This Row],[調]]), 設定表!$B$8:$B$15, 0))</f>
        <v>5</v>
      </c>
      <c r="S722" s="205" t="s">
        <v>3753</v>
      </c>
      <c r="T722" s="205" t="s">
        <v>309</v>
      </c>
      <c r="U722" s="226" t="s">
        <v>3754</v>
      </c>
      <c r="V722" s="147" t="s">
        <v>309</v>
      </c>
      <c r="X722" s="135"/>
      <c r="Y722" s="135"/>
      <c r="AA722" s="135"/>
      <c r="AB722" s="134"/>
      <c r="AC722" s="135"/>
      <c r="AD722" s="135"/>
      <c r="AH722" s="135"/>
      <c r="AI722" s="135"/>
    </row>
    <row r="723" spans="1:35" ht="31.5">
      <c r="A723" s="205">
        <v>719</v>
      </c>
      <c r="B723" s="206" t="s">
        <v>3755</v>
      </c>
      <c r="C723" s="207" t="str">
        <f xml:space="preserve"> _xlfn.CONCAT(小韻資料表[[#This Row],[聲母拼音碼]],小韻資料表[[#This Row],[韻母拼音碼]],小韻資料表[[#This Row],[調號]])</f>
        <v>co5</v>
      </c>
      <c r="D723" s="206" t="s">
        <v>3756</v>
      </c>
      <c r="E723" s="208" t="s">
        <v>859</v>
      </c>
      <c r="F723" s="205">
        <v>14</v>
      </c>
      <c r="G723" s="209" t="s">
        <v>3757</v>
      </c>
      <c r="H723" s="205">
        <f xml:space="preserve"> LEN(小韻資料表[[#This Row],[小韻字集]])</f>
        <v>16</v>
      </c>
      <c r="I723" s="205" cm="1">
        <f t="array" ref="I723" xml:space="preserve"> MATCH(TRUE, ISNUMBER( SEARCH( LEFT(小韻資料表[[#This Row],[切語]],1), 切語上字資料表[切語上字]) ), 0)</f>
        <v>23</v>
      </c>
      <c r="J723" s="210" t="str" cm="1">
        <f t="array" ref="J723" xml:space="preserve"> INDEX(切語上字資料表[聲母], 小韻資料表[[#This Row],[上字表識別號]])</f>
        <v>從</v>
      </c>
      <c r="K723" s="210" t="str" cm="1">
        <f t="array" ref="K723" xml:space="preserve"> INDEX(切語上字資料表[聲母拼音碼], 小韻資料表[[#This Row],[上字表識別號]])</f>
        <v>c</v>
      </c>
      <c r="L723" s="210" t="str" cm="1">
        <f t="array" ref="L723" xml:space="preserve"> INDEX(切語上字資料表[清濁], 小韻資料表[[#This Row],[上字表識別號]])</f>
        <v>全濁</v>
      </c>
      <c r="M723" s="223" cm="1">
        <f t="array" ref="M723" xml:space="preserve"> INDEX(切語上字資料表[發送收], 小韻資料表[[#This Row],[上字表識別號]])</f>
        <v>0</v>
      </c>
      <c r="N723" s="205" cm="1">
        <f t="array" ref="N723" xml:space="preserve"> MATCH(TRUE, ISNUMBER( SEARCH( RIGHT(小韻資料表[[#This Row],[切語]],1), 切語下字資料表[切語下字]) ), 0)</f>
        <v>209</v>
      </c>
      <c r="O723" s="207" t="str" cm="1">
        <f t="array" ref="O723" xml:space="preserve"> INDEX(切語下字資料表[韻母], 小韻資料表[[#This Row],[下字表識別號]])</f>
        <v>豪開1</v>
      </c>
      <c r="P723" s="207" t="str" cm="1">
        <f t="array" ref="P723" xml:space="preserve"> INDEX(切語下字資料表[韻母拼音碼], 小韻資料表[[#This Row],[下字表識別號]])</f>
        <v>o</v>
      </c>
      <c r="Q723" s="210" t="str" cm="1">
        <f t="array" ref="Q723" xml:space="preserve"> INDEX(設定表!$C$19:$C$23, INT( LEFT(小韻資料表[[#This Row],[目次編碼]],1) ))</f>
        <v>平</v>
      </c>
      <c r="R723" s="210">
        <f xml:space="preserve">  INDEX(設定表!$C$8:$C$15, MATCH( (RIGHT(小韻資料表[[#This Row],[清濁]]) &amp; 小韻資料表[[#This Row],[調]]), 設定表!$B$8:$B$15, 0))</f>
        <v>5</v>
      </c>
      <c r="S723" s="205" t="s">
        <v>309</v>
      </c>
      <c r="T723" s="205" t="s">
        <v>309</v>
      </c>
      <c r="U723" s="226" t="s">
        <v>309</v>
      </c>
      <c r="V723" s="146" t="s">
        <v>309</v>
      </c>
      <c r="X723" s="135"/>
      <c r="Y723" s="135"/>
      <c r="AA723" s="135"/>
      <c r="AB723" s="134"/>
      <c r="AC723" s="135"/>
      <c r="AD723" s="135"/>
      <c r="AH723" s="135"/>
      <c r="AI723" s="135"/>
    </row>
    <row r="724" spans="1:35" ht="31.5">
      <c r="A724" s="205">
        <v>720</v>
      </c>
      <c r="B724" s="206" t="s">
        <v>3758</v>
      </c>
      <c r="C724" s="207" t="str">
        <f xml:space="preserve"> _xlfn.CONCAT(小韻資料表[[#This Row],[聲母拼音碼]],小韻資料表[[#This Row],[韻母拼音碼]],小韻資料表[[#This Row],[調號]])</f>
        <v>Øo1</v>
      </c>
      <c r="D724" s="206" t="s">
        <v>3759</v>
      </c>
      <c r="E724" s="208" t="s">
        <v>859</v>
      </c>
      <c r="F724" s="205">
        <v>15</v>
      </c>
      <c r="G724" s="209" t="s">
        <v>3760</v>
      </c>
      <c r="H724" s="205">
        <f xml:space="preserve"> LEN(小韻資料表[[#This Row],[小韻字集]])</f>
        <v>4</v>
      </c>
      <c r="I724" s="205" cm="1">
        <f t="array" ref="I724" xml:space="preserve"> MATCH(TRUE, ISNUMBER( SEARCH( LEFT(小韻資料表[[#This Row],[切語]],1), 切語上字資料表[切語上字]) ), 0)</f>
        <v>35</v>
      </c>
      <c r="J724" s="210" t="str" cm="1">
        <f t="array" ref="J724" xml:space="preserve"> INDEX(切語上字資料表[聲母], 小韻資料表[[#This Row],[上字表識別號]])</f>
        <v>影</v>
      </c>
      <c r="K724" s="210" t="str" cm="1">
        <f t="array" ref="K724" xml:space="preserve"> INDEX(切語上字資料表[聲母拼音碼], 小韻資料表[[#This Row],[上字表識別號]])</f>
        <v>Ø</v>
      </c>
      <c r="L724" s="210" t="str" cm="1">
        <f t="array" ref="L724" xml:space="preserve"> INDEX(切語上字資料表[清濁], 小韻資料表[[#This Row],[上字表識別號]])</f>
        <v>全清</v>
      </c>
      <c r="M724" s="223" t="str" cm="1">
        <f t="array" ref="M724" xml:space="preserve"> INDEX(切語上字資料表[發送收], 小韻資料表[[#This Row],[上字表識別號]])</f>
        <v>發聲</v>
      </c>
      <c r="N724" s="205" cm="1">
        <f t="array" ref="N724" xml:space="preserve"> MATCH(TRUE, ISNUMBER( SEARCH( RIGHT(小韻資料表[[#This Row],[切語]],1), 切語下字資料表[切語下字]) ), 0)</f>
        <v>209</v>
      </c>
      <c r="O724" s="207" t="str" cm="1">
        <f t="array" ref="O724" xml:space="preserve"> INDEX(切語下字資料表[韻母], 小韻資料表[[#This Row],[下字表識別號]])</f>
        <v>豪開1</v>
      </c>
      <c r="P724" s="207" t="str" cm="1">
        <f t="array" ref="P724" xml:space="preserve"> INDEX(切語下字資料表[韻母拼音碼], 小韻資料表[[#This Row],[下字表識別號]])</f>
        <v>o</v>
      </c>
      <c r="Q724" s="210" t="str" cm="1">
        <f t="array" ref="Q724" xml:space="preserve"> INDEX(設定表!$C$19:$C$23, INT( LEFT(小韻資料表[[#This Row],[目次編碼]],1) ))</f>
        <v>平</v>
      </c>
      <c r="R724" s="210">
        <f xml:space="preserve">  INDEX(設定表!$C$8:$C$15, MATCH( (RIGHT(小韻資料表[[#This Row],[清濁]]) &amp; 小韻資料表[[#This Row],[調]]), 設定表!$B$8:$B$15, 0))</f>
        <v>1</v>
      </c>
      <c r="S724" s="205" t="s">
        <v>309</v>
      </c>
      <c r="T724" s="205" t="s">
        <v>309</v>
      </c>
      <c r="U724" s="226" t="s">
        <v>3761</v>
      </c>
      <c r="V724" s="147" t="s">
        <v>309</v>
      </c>
      <c r="X724" s="135"/>
      <c r="Y724" s="135"/>
      <c r="AA724" s="135"/>
      <c r="AB724" s="134"/>
      <c r="AC724" s="135"/>
      <c r="AD724" s="135"/>
      <c r="AH724" s="135"/>
      <c r="AI724" s="135"/>
    </row>
    <row r="725" spans="1:35" ht="31.5">
      <c r="A725" s="205">
        <v>721</v>
      </c>
      <c r="B725" s="206" t="s">
        <v>3762</v>
      </c>
      <c r="C725" s="207" t="str">
        <f xml:space="preserve"> _xlfn.CONCAT(小韻資料表[[#This Row],[聲母拼音碼]],小韻資料表[[#This Row],[韻母拼音碼]],小韻資料表[[#This Row],[調號]])</f>
        <v>no5</v>
      </c>
      <c r="D725" s="206" t="s">
        <v>3763</v>
      </c>
      <c r="E725" s="208" t="s">
        <v>859</v>
      </c>
      <c r="F725" s="205">
        <v>16</v>
      </c>
      <c r="G725" s="209" t="s">
        <v>3764</v>
      </c>
      <c r="H725" s="205">
        <f xml:space="preserve"> LEN(小韻資料表[[#This Row],[小韻字集]])</f>
        <v>10</v>
      </c>
      <c r="I725" s="205" cm="1">
        <f t="array" ref="I725" xml:space="preserve"> MATCH(TRUE, ISNUMBER( SEARCH( LEFT(小韻資料表[[#This Row],[切語]],1), 切語上字資料表[切語上字]) ), 0)</f>
        <v>8</v>
      </c>
      <c r="J725" s="210" t="str" cm="1">
        <f t="array" ref="J725" xml:space="preserve"> INDEX(切語上字資料表[聲母], 小韻資料表[[#This Row],[上字表識別號]])</f>
        <v>泥</v>
      </c>
      <c r="K725" s="210" t="str" cm="1">
        <f t="array" ref="K725" xml:space="preserve"> INDEX(切語上字資料表[聲母拼音碼], 小韻資料表[[#This Row],[上字表識別號]])</f>
        <v>n</v>
      </c>
      <c r="L725" s="210" t="str" cm="1">
        <f t="array" ref="L725" xml:space="preserve"> INDEX(切語上字資料表[清濁], 小韻資料表[[#This Row],[上字表識別號]])</f>
        <v>次濁</v>
      </c>
      <c r="M725" s="223" t="str" cm="1">
        <f t="array" ref="M725" xml:space="preserve"> INDEX(切語上字資料表[發送收], 小韻資料表[[#This Row],[上字表識別號]])</f>
        <v>收聲</v>
      </c>
      <c r="N725" s="205" cm="1">
        <f t="array" ref="N725" xml:space="preserve"> MATCH(TRUE, ISNUMBER( SEARCH( RIGHT(小韻資料表[[#This Row],[切語]],1), 切語下字資料表[切語下字]) ), 0)</f>
        <v>209</v>
      </c>
      <c r="O725" s="207" t="str" cm="1">
        <f t="array" ref="O725" xml:space="preserve"> INDEX(切語下字資料表[韻母], 小韻資料表[[#This Row],[下字表識別號]])</f>
        <v>豪開1</v>
      </c>
      <c r="P725" s="207" t="str" cm="1">
        <f t="array" ref="P725" xml:space="preserve"> INDEX(切語下字資料表[韻母拼音碼], 小韻資料表[[#This Row],[下字表識別號]])</f>
        <v>o</v>
      </c>
      <c r="Q725" s="210" t="str" cm="1">
        <f t="array" ref="Q725" xml:space="preserve"> INDEX(設定表!$C$19:$C$23, INT( LEFT(小韻資料表[[#This Row],[目次編碼]],1) ))</f>
        <v>平</v>
      </c>
      <c r="R725" s="210">
        <f xml:space="preserve">  INDEX(設定表!$C$8:$C$15, MATCH( (RIGHT(小韻資料表[[#This Row],[清濁]]) &amp; 小韻資料表[[#This Row],[調]]), 設定表!$B$8:$B$15, 0))</f>
        <v>5</v>
      </c>
      <c r="S725" s="205" t="s">
        <v>309</v>
      </c>
      <c r="T725" s="205" t="s">
        <v>309</v>
      </c>
      <c r="U725" s="226" t="s">
        <v>3765</v>
      </c>
      <c r="V725" s="146" t="s">
        <v>309</v>
      </c>
      <c r="X725" s="135"/>
      <c r="Y725" s="135"/>
      <c r="AA725" s="135"/>
      <c r="AB725" s="134"/>
      <c r="AC725" s="135"/>
      <c r="AD725" s="135"/>
      <c r="AH725" s="135"/>
      <c r="AI725" s="135"/>
    </row>
    <row r="726" spans="1:35" ht="31.5">
      <c r="A726" s="205">
        <v>722</v>
      </c>
      <c r="B726" s="206" t="s">
        <v>3766</v>
      </c>
      <c r="C726" s="207" t="str">
        <f xml:space="preserve"> _xlfn.CONCAT(小韻資料表[[#This Row],[聲母拼音碼]],小韻資料表[[#This Row],[韻母拼音碼]],小韻資料表[[#This Row],[調號]])</f>
        <v>kho1</v>
      </c>
      <c r="D726" s="206" t="s">
        <v>3767</v>
      </c>
      <c r="E726" s="208" t="s">
        <v>859</v>
      </c>
      <c r="F726" s="205">
        <v>17</v>
      </c>
      <c r="G726" s="209" t="s">
        <v>3768</v>
      </c>
      <c r="H726" s="205">
        <f xml:space="preserve"> LEN(小韻資料表[[#This Row],[小韻字集]])</f>
        <v>2</v>
      </c>
      <c r="I726" s="205" cm="1">
        <f t="array" ref="I726" xml:space="preserve"> MATCH(TRUE, ISNUMBER( SEARCH( LEFT(小韻資料表[[#This Row],[切語]],1), 切語上字資料表[切語上字]) ), 0)</f>
        <v>2</v>
      </c>
      <c r="J726" s="210" t="str" cm="1">
        <f t="array" ref="J726" xml:space="preserve"> INDEX(切語上字資料表[聲母], 小韻資料表[[#This Row],[上字表識別號]])</f>
        <v>溪</v>
      </c>
      <c r="K726" s="210" t="str" cm="1">
        <f t="array" ref="K726" xml:space="preserve"> INDEX(切語上字資料表[聲母拼音碼], 小韻資料表[[#This Row],[上字表識別號]])</f>
        <v>kh</v>
      </c>
      <c r="L726" s="210" t="str" cm="1">
        <f t="array" ref="L726" xml:space="preserve"> INDEX(切語上字資料表[清濁], 小韻資料表[[#This Row],[上字表識別號]])</f>
        <v>次清</v>
      </c>
      <c r="M726" s="223" t="str" cm="1">
        <f t="array" ref="M726" xml:space="preserve"> INDEX(切語上字資料表[發送收], 小韻資料表[[#This Row],[上字表識別號]])</f>
        <v>送氣</v>
      </c>
      <c r="N726" s="205" cm="1">
        <f t="array" ref="N726" xml:space="preserve"> MATCH(TRUE, ISNUMBER( SEARCH( RIGHT(小韻資料表[[#This Row],[切語]],1), 切語下字資料表[切語下字]) ), 0)</f>
        <v>209</v>
      </c>
      <c r="O726" s="207" t="str" cm="1">
        <f t="array" ref="O726" xml:space="preserve"> INDEX(切語下字資料表[韻母], 小韻資料表[[#This Row],[下字表識別號]])</f>
        <v>豪開1</v>
      </c>
      <c r="P726" s="207" t="str" cm="1">
        <f t="array" ref="P726" xml:space="preserve"> INDEX(切語下字資料表[韻母拼音碼], 小韻資料表[[#This Row],[下字表識別號]])</f>
        <v>o</v>
      </c>
      <c r="Q726" s="210" t="str" cm="1">
        <f t="array" ref="Q726" xml:space="preserve"> INDEX(設定表!$C$19:$C$23, INT( LEFT(小韻資料表[[#This Row],[目次編碼]],1) ))</f>
        <v>平</v>
      </c>
      <c r="R726" s="210">
        <f xml:space="preserve">  INDEX(設定表!$C$8:$C$15, MATCH( (RIGHT(小韻資料表[[#This Row],[清濁]]) &amp; 小韻資料表[[#This Row],[調]]), 設定表!$B$8:$B$15, 0))</f>
        <v>1</v>
      </c>
      <c r="S726" s="205" t="s">
        <v>309</v>
      </c>
      <c r="T726" s="205" t="s">
        <v>309</v>
      </c>
      <c r="U726" s="226" t="s">
        <v>309</v>
      </c>
      <c r="V726" s="147" t="s">
        <v>309</v>
      </c>
      <c r="X726" s="135"/>
      <c r="Y726" s="135"/>
      <c r="AA726" s="135"/>
      <c r="AB726" s="134"/>
      <c r="AC726" s="135"/>
      <c r="AD726" s="135"/>
      <c r="AH726" s="135"/>
      <c r="AI726" s="135"/>
    </row>
    <row r="727" spans="1:35" ht="31.5">
      <c r="A727" s="205">
        <v>723</v>
      </c>
      <c r="B727" s="206" t="s">
        <v>3769</v>
      </c>
      <c r="C727" s="207" t="str">
        <f xml:space="preserve"> _xlfn.CONCAT(小韻資料表[[#This Row],[聲母拼音碼]],小韻資料表[[#This Row],[韻母拼音碼]],小韻資料表[[#This Row],[調號]])</f>
        <v>cho1</v>
      </c>
      <c r="D727" s="206" t="s">
        <v>3770</v>
      </c>
      <c r="E727" s="208" t="s">
        <v>859</v>
      </c>
      <c r="F727" s="205">
        <v>18</v>
      </c>
      <c r="G727" s="209" t="s">
        <v>3771</v>
      </c>
      <c r="H727" s="205">
        <f xml:space="preserve"> LEN(小韻資料表[[#This Row],[小韻字集]])</f>
        <v>5</v>
      </c>
      <c r="I727" s="205" cm="1">
        <f t="array" ref="I727" xml:space="preserve"> MATCH(TRUE, ISNUMBER( SEARCH( LEFT(小韻資料表[[#This Row],[切語]],1), 切語上字資料表[切語上字]) ), 0)</f>
        <v>22</v>
      </c>
      <c r="J727" s="210" t="str" cm="1">
        <f t="array" ref="J727" xml:space="preserve"> INDEX(切語上字資料表[聲母], 小韻資料表[[#This Row],[上字表識別號]])</f>
        <v>清</v>
      </c>
      <c r="K727" s="210" t="str" cm="1">
        <f t="array" ref="K727" xml:space="preserve"> INDEX(切語上字資料表[聲母拼音碼], 小韻資料表[[#This Row],[上字表識別號]])</f>
        <v>ch</v>
      </c>
      <c r="L727" s="210" t="str" cm="1">
        <f t="array" ref="L727" xml:space="preserve"> INDEX(切語上字資料表[清濁], 小韻資料表[[#This Row],[上字表識別號]])</f>
        <v>次清</v>
      </c>
      <c r="M727" s="223" t="str" cm="1">
        <f t="array" ref="M727" xml:space="preserve"> INDEX(切語上字資料表[發送收], 小韻資料表[[#This Row],[上字表識別號]])</f>
        <v>送氣</v>
      </c>
      <c r="N727" s="205" cm="1">
        <f t="array" ref="N727" xml:space="preserve"> MATCH(TRUE, ISNUMBER( SEARCH( RIGHT(小韻資料表[[#This Row],[切語]],1), 切語下字資料表[切語下字]) ), 0)</f>
        <v>209</v>
      </c>
      <c r="O727" s="207" t="str" cm="1">
        <f t="array" ref="O727" xml:space="preserve"> INDEX(切語下字資料表[韻母], 小韻資料表[[#This Row],[下字表識別號]])</f>
        <v>豪開1</v>
      </c>
      <c r="P727" s="207" t="str" cm="1">
        <f t="array" ref="P727" xml:space="preserve"> INDEX(切語下字資料表[韻母拼音碼], 小韻資料表[[#This Row],[下字表識別號]])</f>
        <v>o</v>
      </c>
      <c r="Q727" s="210" t="str" cm="1">
        <f t="array" ref="Q727" xml:space="preserve"> INDEX(設定表!$C$19:$C$23, INT( LEFT(小韻資料表[[#This Row],[目次編碼]],1) ))</f>
        <v>平</v>
      </c>
      <c r="R727" s="210">
        <f xml:space="preserve">  INDEX(設定表!$C$8:$C$15, MATCH( (RIGHT(小韻資料表[[#This Row],[清濁]]) &amp; 小韻資料表[[#This Row],[調]]), 設定表!$B$8:$B$15, 0))</f>
        <v>1</v>
      </c>
      <c r="S727" s="205" t="s">
        <v>309</v>
      </c>
      <c r="T727" s="205" t="s">
        <v>309</v>
      </c>
      <c r="U727" s="226" t="s">
        <v>309</v>
      </c>
      <c r="V727" s="146" t="s">
        <v>309</v>
      </c>
      <c r="X727" s="135"/>
      <c r="Y727" s="135"/>
      <c r="AA727" s="135"/>
      <c r="AB727" s="134"/>
      <c r="AC727" s="135"/>
      <c r="AD727" s="135"/>
      <c r="AH727" s="135"/>
      <c r="AI727" s="135"/>
    </row>
    <row r="728" spans="1:35" ht="31.5">
      <c r="A728" s="205">
        <v>724</v>
      </c>
      <c r="B728" s="206" t="s">
        <v>3772</v>
      </c>
      <c r="C728" s="207" t="str">
        <f xml:space="preserve"> _xlfn.CONCAT(小韻資料表[[#This Row],[聲母拼音碼]],小韻資料表[[#This Row],[韻母拼音碼]],小韻資料表[[#This Row],[調號]])</f>
        <v>pho1</v>
      </c>
      <c r="D728" s="206" t="s">
        <v>3773</v>
      </c>
      <c r="E728" s="208" t="s">
        <v>859</v>
      </c>
      <c r="F728" s="205">
        <v>19</v>
      </c>
      <c r="G728" s="209" t="s">
        <v>3774</v>
      </c>
      <c r="H728" s="205">
        <f xml:space="preserve"> LEN(小韻資料表[[#This Row],[小韻字集]])</f>
        <v>4</v>
      </c>
      <c r="I728" s="205" cm="1">
        <f t="array" ref="I728" xml:space="preserve"> MATCH(TRUE, ISNUMBER( SEARCH( LEFT(小韻資料表[[#This Row],[切語]],1), 切語上字資料表[切語上字]) ), 0)</f>
        <v>14</v>
      </c>
      <c r="J728" s="210" t="str" cm="1">
        <f t="array" ref="J728" xml:space="preserve"> INDEX(切語上字資料表[聲母], 小韻資料表[[#This Row],[上字表識別號]])</f>
        <v>滂</v>
      </c>
      <c r="K728" s="210" t="str" cm="1">
        <f t="array" ref="K728" xml:space="preserve"> INDEX(切語上字資料表[聲母拼音碼], 小韻資料表[[#This Row],[上字表識別號]])</f>
        <v>ph</v>
      </c>
      <c r="L728" s="210" t="str" cm="1">
        <f t="array" ref="L728" xml:space="preserve"> INDEX(切語上字資料表[清濁], 小韻資料表[[#This Row],[上字表識別號]])</f>
        <v>次清</v>
      </c>
      <c r="M728" s="223" t="str" cm="1">
        <f t="array" ref="M728" xml:space="preserve"> INDEX(切語上字資料表[發送收], 小韻資料表[[#This Row],[上字表識別號]])</f>
        <v>送氣</v>
      </c>
      <c r="N728" s="205" cm="1">
        <f t="array" ref="N728" xml:space="preserve"> MATCH(TRUE, ISNUMBER( SEARCH( RIGHT(小韻資料表[[#This Row],[切語]],1), 切語下字資料表[切語下字]) ), 0)</f>
        <v>209</v>
      </c>
      <c r="O728" s="207" t="str" cm="1">
        <f t="array" ref="O728" xml:space="preserve"> INDEX(切語下字資料表[韻母], 小韻資料表[[#This Row],[下字表識別號]])</f>
        <v>豪開1</v>
      </c>
      <c r="P728" s="207" t="str" cm="1">
        <f t="array" ref="P728" xml:space="preserve"> INDEX(切語下字資料表[韻母拼音碼], 小韻資料表[[#This Row],[下字表識別號]])</f>
        <v>o</v>
      </c>
      <c r="Q728" s="210" t="str" cm="1">
        <f t="array" ref="Q728" xml:space="preserve"> INDEX(設定表!$C$19:$C$23, INT( LEFT(小韻資料表[[#This Row],[目次編碼]],1) ))</f>
        <v>平</v>
      </c>
      <c r="R728" s="210">
        <f xml:space="preserve">  INDEX(設定表!$C$8:$C$15, MATCH( (RIGHT(小韻資料表[[#This Row],[清濁]]) &amp; 小韻資料表[[#This Row],[調]]), 設定表!$B$8:$B$15, 0))</f>
        <v>1</v>
      </c>
      <c r="S728" s="205" t="s">
        <v>309</v>
      </c>
      <c r="T728" s="205" t="s">
        <v>309</v>
      </c>
      <c r="U728" s="226" t="s">
        <v>309</v>
      </c>
      <c r="V728" s="147" t="s">
        <v>309</v>
      </c>
      <c r="X728" s="135"/>
      <c r="Y728" s="135"/>
      <c r="AA728" s="135"/>
      <c r="AB728" s="134"/>
      <c r="AC728" s="135"/>
      <c r="AD728" s="135"/>
      <c r="AH728" s="135"/>
      <c r="AI728" s="135"/>
    </row>
    <row r="729" spans="1:35" ht="31.5">
      <c r="A729" s="205">
        <v>725</v>
      </c>
      <c r="B729" s="206" t="s">
        <v>3775</v>
      </c>
      <c r="C729" s="207" t="str">
        <f xml:space="preserve"> _xlfn.CONCAT(小韻資料表[[#This Row],[聲母拼音碼]],小韻資料表[[#This Row],[韻母拼音碼]],小韻資料表[[#This Row],[調號]])</f>
        <v>ko1</v>
      </c>
      <c r="D729" s="206" t="s">
        <v>875</v>
      </c>
      <c r="E729" s="208" t="s">
        <v>873</v>
      </c>
      <c r="F729" s="205">
        <v>1</v>
      </c>
      <c r="G729" s="209" t="s">
        <v>3776</v>
      </c>
      <c r="H729" s="205">
        <f xml:space="preserve"> LEN(小韻資料表[[#This Row],[小韻字集]])</f>
        <v>11</v>
      </c>
      <c r="I729" s="205" cm="1">
        <f t="array" ref="I729" xml:space="preserve"> MATCH(TRUE, ISNUMBER( SEARCH( LEFT(小韻資料表[[#This Row],[切語]],1), 切語上字資料表[切語上字]) ), 0)</f>
        <v>1</v>
      </c>
      <c r="J729" s="210" t="str" cm="1">
        <f t="array" ref="J729" xml:space="preserve"> INDEX(切語上字資料表[聲母], 小韻資料表[[#This Row],[上字表識別號]])</f>
        <v>見</v>
      </c>
      <c r="K729" s="210" t="str" cm="1">
        <f t="array" ref="K729" xml:space="preserve"> INDEX(切語上字資料表[聲母拼音碼], 小韻資料表[[#This Row],[上字表識別號]])</f>
        <v>k</v>
      </c>
      <c r="L729" s="210" t="str" cm="1">
        <f t="array" ref="L729" xml:space="preserve"> INDEX(切語上字資料表[清濁], 小韻資料表[[#This Row],[上字表識別號]])</f>
        <v>全清</v>
      </c>
      <c r="M729" s="223" t="str" cm="1">
        <f t="array" ref="M729" xml:space="preserve"> INDEX(切語上字資料表[發送收], 小韻資料表[[#This Row],[上字表識別號]])</f>
        <v>發聲</v>
      </c>
      <c r="N729" s="205" cm="1">
        <f t="array" ref="N729" xml:space="preserve"> MATCH(TRUE, ISNUMBER( SEARCH( RIGHT(小韻資料表[[#This Row],[切語]],1), 切語下字資料表[切語下字]) ), 0)</f>
        <v>213</v>
      </c>
      <c r="O729" s="207" t="str" cm="1">
        <f t="array" ref="O729" xml:space="preserve"> INDEX(切語下字資料表[韻母], 小韻資料表[[#This Row],[下字表識別號]])</f>
        <v>歌開1</v>
      </c>
      <c r="P729" s="207" t="str" cm="1">
        <f t="array" ref="P729" xml:space="preserve"> INDEX(切語下字資料表[韻母拼音碼], 小韻資料表[[#This Row],[下字表識別號]])</f>
        <v>o</v>
      </c>
      <c r="Q729" s="210" t="str" cm="1">
        <f t="array" ref="Q729" xml:space="preserve"> INDEX(設定表!$C$19:$C$23, INT( LEFT(小韻資料表[[#This Row],[目次編碼]],1) ))</f>
        <v>平</v>
      </c>
      <c r="R729" s="210">
        <f xml:space="preserve">  INDEX(設定表!$C$8:$C$15, MATCH( (RIGHT(小韻資料表[[#This Row],[清濁]]) &amp; 小韻資料表[[#This Row],[調]]), 設定表!$B$8:$B$15, 0))</f>
        <v>1</v>
      </c>
      <c r="S729" s="205" t="s">
        <v>309</v>
      </c>
      <c r="T729" s="205" t="s">
        <v>309</v>
      </c>
      <c r="U729" s="226" t="s">
        <v>309</v>
      </c>
      <c r="V729" s="146" t="s">
        <v>309</v>
      </c>
      <c r="X729" s="135"/>
      <c r="Y729" s="135"/>
      <c r="AA729" s="135"/>
      <c r="AB729" s="134"/>
      <c r="AC729" s="135"/>
      <c r="AD729" s="135"/>
      <c r="AH729" s="135"/>
      <c r="AI729" s="135"/>
    </row>
    <row r="730" spans="1:35" ht="31.5">
      <c r="A730" s="205">
        <v>726</v>
      </c>
      <c r="B730" s="206" t="s">
        <v>3777</v>
      </c>
      <c r="C730" s="207" t="str">
        <f xml:space="preserve"> _xlfn.CONCAT(小韻資料表[[#This Row],[聲母拼音碼]],小韻資料表[[#This Row],[韻母拼音碼]],小韻資料表[[#This Row],[調號]])</f>
        <v>cho1</v>
      </c>
      <c r="D730" s="206" t="s">
        <v>3778</v>
      </c>
      <c r="E730" s="208" t="s">
        <v>873</v>
      </c>
      <c r="F730" s="205">
        <v>2</v>
      </c>
      <c r="G730" s="209" t="s">
        <v>3779</v>
      </c>
      <c r="H730" s="205">
        <f xml:space="preserve"> LEN(小韻資料表[[#This Row],[小韻字集]])</f>
        <v>8</v>
      </c>
      <c r="I730" s="205" cm="1">
        <f t="array" ref="I730" xml:space="preserve"> MATCH(TRUE, ISNUMBER( SEARCH( LEFT(小韻資料表[[#This Row],[切語]],1), 切語上字資料表[切語上字]) ), 0)</f>
        <v>22</v>
      </c>
      <c r="J730" s="210" t="str" cm="1">
        <f t="array" ref="J730" xml:space="preserve"> INDEX(切語上字資料表[聲母], 小韻資料表[[#This Row],[上字表識別號]])</f>
        <v>清</v>
      </c>
      <c r="K730" s="210" t="str" cm="1">
        <f t="array" ref="K730" xml:space="preserve"> INDEX(切語上字資料表[聲母拼音碼], 小韻資料表[[#This Row],[上字表識別號]])</f>
        <v>ch</v>
      </c>
      <c r="L730" s="210" t="str" cm="1">
        <f t="array" ref="L730" xml:space="preserve"> INDEX(切語上字資料表[清濁], 小韻資料表[[#This Row],[上字表識別號]])</f>
        <v>次清</v>
      </c>
      <c r="M730" s="223" t="str" cm="1">
        <f t="array" ref="M730" xml:space="preserve"> INDEX(切語上字資料表[發送收], 小韻資料表[[#This Row],[上字表識別號]])</f>
        <v>送氣</v>
      </c>
      <c r="N730" s="205" cm="1">
        <f t="array" ref="N730" xml:space="preserve"> MATCH(TRUE, ISNUMBER( SEARCH( RIGHT(小韻資料表[[#This Row],[切語]],1), 切語下字資料表[切語下字]) ), 0)</f>
        <v>213</v>
      </c>
      <c r="O730" s="207" t="str" cm="1">
        <f t="array" ref="O730" xml:space="preserve"> INDEX(切語下字資料表[韻母], 小韻資料表[[#This Row],[下字表識別號]])</f>
        <v>歌開1</v>
      </c>
      <c r="P730" s="207" t="str" cm="1">
        <f t="array" ref="P730" xml:space="preserve"> INDEX(切語下字資料表[韻母拼音碼], 小韻資料表[[#This Row],[下字表識別號]])</f>
        <v>o</v>
      </c>
      <c r="Q730" s="210" t="str" cm="1">
        <f t="array" ref="Q730" xml:space="preserve"> INDEX(設定表!$C$19:$C$23, INT( LEFT(小韻資料表[[#This Row],[目次編碼]],1) ))</f>
        <v>平</v>
      </c>
      <c r="R730" s="210">
        <f xml:space="preserve">  INDEX(設定表!$C$8:$C$15, MATCH( (RIGHT(小韻資料表[[#This Row],[清濁]]) &amp; 小韻資料表[[#This Row],[調]]), 設定表!$B$8:$B$15, 0))</f>
        <v>1</v>
      </c>
      <c r="S730" s="205" t="s">
        <v>309</v>
      </c>
      <c r="T730" s="205" t="s">
        <v>309</v>
      </c>
      <c r="U730" s="226" t="s">
        <v>309</v>
      </c>
      <c r="V730" s="147" t="s">
        <v>309</v>
      </c>
      <c r="X730" s="135"/>
      <c r="Y730" s="135"/>
      <c r="AA730" s="135"/>
      <c r="AB730" s="134"/>
      <c r="AC730" s="135"/>
      <c r="AD730" s="135"/>
      <c r="AH730" s="135"/>
      <c r="AI730" s="135"/>
    </row>
    <row r="731" spans="1:35" ht="31.5">
      <c r="A731" s="205">
        <v>727</v>
      </c>
      <c r="B731" s="206" t="s">
        <v>3780</v>
      </c>
      <c r="C731" s="207" t="str">
        <f xml:space="preserve"> _xlfn.CONCAT(小韻資料表[[#This Row],[聲母拼音碼]],小韻資料表[[#This Row],[韻母拼音碼]],小韻資料表[[#This Row],[調號]])</f>
        <v>to1</v>
      </c>
      <c r="D731" s="206" t="s">
        <v>3781</v>
      </c>
      <c r="E731" s="208" t="s">
        <v>873</v>
      </c>
      <c r="F731" s="205">
        <v>3</v>
      </c>
      <c r="G731" s="209" t="s">
        <v>3782</v>
      </c>
      <c r="H731" s="205">
        <f xml:space="preserve"> LEN(小韻資料表[[#This Row],[小韻字集]])</f>
        <v>5</v>
      </c>
      <c r="I731" s="205" cm="1">
        <f t="array" ref="I731" xml:space="preserve"> MATCH(TRUE, ISNUMBER( SEARCH( LEFT(小韻資料表[[#This Row],[切語]],1), 切語上字資料表[切語上字]) ), 0)</f>
        <v>5</v>
      </c>
      <c r="J731" s="210" t="str" cm="1">
        <f t="array" ref="J731" xml:space="preserve"> INDEX(切語上字資料表[聲母], 小韻資料表[[#This Row],[上字表識別號]])</f>
        <v>端</v>
      </c>
      <c r="K731" s="210" t="str" cm="1">
        <f t="array" ref="K731" xml:space="preserve"> INDEX(切語上字資料表[聲母拼音碼], 小韻資料表[[#This Row],[上字表識別號]])</f>
        <v>t</v>
      </c>
      <c r="L731" s="210" t="str" cm="1">
        <f t="array" ref="L731" xml:space="preserve"> INDEX(切語上字資料表[清濁], 小韻資料表[[#This Row],[上字表識別號]])</f>
        <v>全清</v>
      </c>
      <c r="M731" s="223" t="str" cm="1">
        <f t="array" ref="M731" xml:space="preserve"> INDEX(切語上字資料表[發送收], 小韻資料表[[#This Row],[上字表識別號]])</f>
        <v>發聲</v>
      </c>
      <c r="N731" s="205" cm="1">
        <f t="array" ref="N731" xml:space="preserve"> MATCH(TRUE, ISNUMBER( SEARCH( RIGHT(小韻資料表[[#This Row],[切語]],1), 切語下字資料表[切語下字]) ), 0)</f>
        <v>213</v>
      </c>
      <c r="O731" s="207" t="str" cm="1">
        <f t="array" ref="O731" xml:space="preserve"> INDEX(切語下字資料表[韻母], 小韻資料表[[#This Row],[下字表識別號]])</f>
        <v>歌開1</v>
      </c>
      <c r="P731" s="207" t="str" cm="1">
        <f t="array" ref="P731" xml:space="preserve"> INDEX(切語下字資料表[韻母拼音碼], 小韻資料表[[#This Row],[下字表識別號]])</f>
        <v>o</v>
      </c>
      <c r="Q731" s="210" t="str" cm="1">
        <f t="array" ref="Q731" xml:space="preserve"> INDEX(設定表!$C$19:$C$23, INT( LEFT(小韻資料表[[#This Row],[目次編碼]],1) ))</f>
        <v>平</v>
      </c>
      <c r="R731" s="210">
        <f xml:space="preserve">  INDEX(設定表!$C$8:$C$15, MATCH( (RIGHT(小韻資料表[[#This Row],[清濁]]) &amp; 小韻資料表[[#This Row],[調]]), 設定表!$B$8:$B$15, 0))</f>
        <v>1</v>
      </c>
      <c r="S731" s="205" t="s">
        <v>3783</v>
      </c>
      <c r="T731" s="205" t="s">
        <v>309</v>
      </c>
      <c r="U731" s="226" t="s">
        <v>3784</v>
      </c>
      <c r="V731" s="146" t="s">
        <v>309</v>
      </c>
      <c r="X731" s="135"/>
      <c r="Y731" s="135"/>
      <c r="AA731" s="135"/>
      <c r="AB731" s="134"/>
      <c r="AC731" s="135"/>
      <c r="AD731" s="135"/>
      <c r="AH731" s="135"/>
      <c r="AI731" s="135"/>
    </row>
    <row r="732" spans="1:35" ht="31.5">
      <c r="A732" s="205">
        <v>728</v>
      </c>
      <c r="B732" s="206" t="s">
        <v>3785</v>
      </c>
      <c r="C732" s="207" t="str">
        <f xml:space="preserve"> _xlfn.CONCAT(小韻資料表[[#This Row],[聲母拼音碼]],小韻資料表[[#This Row],[韻母拼音碼]],小韻資料表[[#This Row],[調號]])</f>
        <v>so1</v>
      </c>
      <c r="D732" s="206" t="s">
        <v>3786</v>
      </c>
      <c r="E732" s="208" t="s">
        <v>873</v>
      </c>
      <c r="F732" s="205">
        <v>4</v>
      </c>
      <c r="G732" s="209" t="s">
        <v>3787</v>
      </c>
      <c r="H732" s="205">
        <f xml:space="preserve"> LEN(小韻資料表[[#This Row],[小韻字集]])</f>
        <v>14</v>
      </c>
      <c r="I732" s="205" cm="1">
        <f t="array" ref="I732" xml:space="preserve"> MATCH(TRUE, ISNUMBER( SEARCH( LEFT(小韻資料表[[#This Row],[切語]],1), 切語上字資料表[切語上字]) ), 0)</f>
        <v>24</v>
      </c>
      <c r="J732" s="210" t="str" cm="1">
        <f t="array" ref="J732" xml:space="preserve"> INDEX(切語上字資料表[聲母], 小韻資料表[[#This Row],[上字表識別號]])</f>
        <v>心</v>
      </c>
      <c r="K732" s="210" t="str" cm="1">
        <f t="array" ref="K732" xml:space="preserve"> INDEX(切語上字資料表[聲母拼音碼], 小韻資料表[[#This Row],[上字表識別號]])</f>
        <v>s</v>
      </c>
      <c r="L732" s="210" t="str" cm="1">
        <f t="array" ref="L732" xml:space="preserve"> INDEX(切語上字資料表[清濁], 小韻資料表[[#This Row],[上字表識別號]])</f>
        <v>全清</v>
      </c>
      <c r="M732" s="223" t="str" cm="1">
        <f t="array" ref="M732" xml:space="preserve"> INDEX(切語上字資料表[發送收], 小韻資料表[[#This Row],[上字表識別號]])</f>
        <v>送氣</v>
      </c>
      <c r="N732" s="205" cm="1">
        <f t="array" ref="N732" xml:space="preserve"> MATCH(TRUE, ISNUMBER( SEARCH( RIGHT(小韻資料表[[#This Row],[切語]],1), 切語下字資料表[切語下字]) ), 0)</f>
        <v>213</v>
      </c>
      <c r="O732" s="207" t="str" cm="1">
        <f t="array" ref="O732" xml:space="preserve"> INDEX(切語下字資料表[韻母], 小韻資料表[[#This Row],[下字表識別號]])</f>
        <v>歌開1</v>
      </c>
      <c r="P732" s="207" t="str" cm="1">
        <f t="array" ref="P732" xml:space="preserve"> INDEX(切語下字資料表[韻母拼音碼], 小韻資料表[[#This Row],[下字表識別號]])</f>
        <v>o</v>
      </c>
      <c r="Q732" s="210" t="str" cm="1">
        <f t="array" ref="Q732" xml:space="preserve"> INDEX(設定表!$C$19:$C$23, INT( LEFT(小韻資料表[[#This Row],[目次編碼]],1) ))</f>
        <v>平</v>
      </c>
      <c r="R732" s="210">
        <f xml:space="preserve">  INDEX(設定表!$C$8:$C$15, MATCH( (RIGHT(小韻資料表[[#This Row],[清濁]]) &amp; 小韻資料表[[#This Row],[調]]), 設定表!$B$8:$B$15, 0))</f>
        <v>1</v>
      </c>
      <c r="S732" s="205" t="s">
        <v>309</v>
      </c>
      <c r="T732" s="205" t="s">
        <v>309</v>
      </c>
      <c r="U732" s="226" t="s">
        <v>309</v>
      </c>
      <c r="V732" s="147" t="s">
        <v>309</v>
      </c>
      <c r="X732" s="135"/>
      <c r="Y732" s="135"/>
      <c r="AA732" s="135"/>
      <c r="AB732" s="134"/>
      <c r="AC732" s="135"/>
      <c r="AD732" s="135"/>
      <c r="AH732" s="135"/>
      <c r="AI732" s="135"/>
    </row>
    <row r="733" spans="1:35" ht="63">
      <c r="A733" s="205">
        <v>729</v>
      </c>
      <c r="B733" s="206" t="s">
        <v>3788</v>
      </c>
      <c r="C733" s="207" t="str">
        <f xml:space="preserve"> _xlfn.CONCAT(小韻資料表[[#This Row],[聲母拼音碼]],小韻資料表[[#This Row],[韻母拼音碼]],小韻資料表[[#This Row],[調號]])</f>
        <v>to5</v>
      </c>
      <c r="D733" s="206" t="s">
        <v>3789</v>
      </c>
      <c r="E733" s="208" t="s">
        <v>873</v>
      </c>
      <c r="F733" s="205">
        <v>5</v>
      </c>
      <c r="G733" s="209" t="s">
        <v>3790</v>
      </c>
      <c r="H733" s="205">
        <f xml:space="preserve"> LEN(小韻資料表[[#This Row],[小韻字集]])</f>
        <v>26</v>
      </c>
      <c r="I733" s="205" cm="1">
        <f t="array" ref="I733" xml:space="preserve"> MATCH(TRUE, ISNUMBER( SEARCH( LEFT(小韻資料表[[#This Row],[切語]],1), 切語上字資料表[切語上字]) ), 0)</f>
        <v>7</v>
      </c>
      <c r="J733" s="210" t="str" cm="1">
        <f t="array" ref="J733" xml:space="preserve"> INDEX(切語上字資料表[聲母], 小韻資料表[[#This Row],[上字表識別號]])</f>
        <v>定</v>
      </c>
      <c r="K733" s="210" t="str" cm="1">
        <f t="array" ref="K733" xml:space="preserve"> INDEX(切語上字資料表[聲母拼音碼], 小韻資料表[[#This Row],[上字表識別號]])</f>
        <v>t</v>
      </c>
      <c r="L733" s="210" t="str" cm="1">
        <f t="array" ref="L733" xml:space="preserve"> INDEX(切語上字資料表[清濁], 小韻資料表[[#This Row],[上字表識別號]])</f>
        <v>全濁</v>
      </c>
      <c r="M733" s="223" cm="1">
        <f t="array" ref="M733" xml:space="preserve"> INDEX(切語上字資料表[發送收], 小韻資料表[[#This Row],[上字表識別號]])</f>
        <v>0</v>
      </c>
      <c r="N733" s="205" cm="1">
        <f t="array" ref="N733" xml:space="preserve"> MATCH(TRUE, ISNUMBER( SEARCH( RIGHT(小韻資料表[[#This Row],[切語]],1), 切語下字資料表[切語下字]) ), 0)</f>
        <v>213</v>
      </c>
      <c r="O733" s="207" t="str" cm="1">
        <f t="array" ref="O733" xml:space="preserve"> INDEX(切語下字資料表[韻母], 小韻資料表[[#This Row],[下字表識別號]])</f>
        <v>歌開1</v>
      </c>
      <c r="P733" s="207" t="str" cm="1">
        <f t="array" ref="P733" xml:space="preserve"> INDEX(切語下字資料表[韻母拼音碼], 小韻資料表[[#This Row],[下字表識別號]])</f>
        <v>o</v>
      </c>
      <c r="Q733" s="210" t="str" cm="1">
        <f t="array" ref="Q733" xml:space="preserve"> INDEX(設定表!$C$19:$C$23, INT( LEFT(小韻資料表[[#This Row],[目次編碼]],1) ))</f>
        <v>平</v>
      </c>
      <c r="R733" s="210">
        <f xml:space="preserve">  INDEX(設定表!$C$8:$C$15, MATCH( (RIGHT(小韻資料表[[#This Row],[清濁]]) &amp; 小韻資料表[[#This Row],[調]]), 設定表!$B$8:$B$15, 0))</f>
        <v>5</v>
      </c>
      <c r="S733" s="205" t="s">
        <v>309</v>
      </c>
      <c r="T733" s="205" t="s">
        <v>309</v>
      </c>
      <c r="U733" s="226" t="s">
        <v>3791</v>
      </c>
      <c r="V733" s="146" t="s">
        <v>309</v>
      </c>
      <c r="X733" s="135"/>
      <c r="Y733" s="135"/>
      <c r="AA733" s="135"/>
      <c r="AB733" s="134"/>
      <c r="AC733" s="135"/>
      <c r="AD733" s="135"/>
      <c r="AH733" s="135"/>
      <c r="AI733" s="135"/>
    </row>
    <row r="734" spans="1:35" ht="63">
      <c r="A734" s="205">
        <v>730</v>
      </c>
      <c r="B734" s="206" t="s">
        <v>3792</v>
      </c>
      <c r="C734" s="207" t="str">
        <f xml:space="preserve"> _xlfn.CONCAT(小韻資料表[[#This Row],[聲母拼音碼]],小韻資料表[[#This Row],[韻母拼音碼]],小韻資料表[[#This Row],[調號]])</f>
        <v>co5</v>
      </c>
      <c r="D734" s="206" t="s">
        <v>3793</v>
      </c>
      <c r="E734" s="208" t="s">
        <v>873</v>
      </c>
      <c r="F734" s="205">
        <v>6</v>
      </c>
      <c r="G734" s="209" t="s">
        <v>3794</v>
      </c>
      <c r="H734" s="205">
        <f xml:space="preserve"> LEN(小韻資料表[[#This Row],[小韻字集]])</f>
        <v>22</v>
      </c>
      <c r="I734" s="205" cm="1">
        <f t="array" ref="I734" xml:space="preserve"> MATCH(TRUE, ISNUMBER( SEARCH( LEFT(小韻資料表[[#This Row],[切語]],1), 切語上字資料表[切語上字]) ), 0)</f>
        <v>23</v>
      </c>
      <c r="J734" s="210" t="str" cm="1">
        <f t="array" ref="J734" xml:space="preserve"> INDEX(切語上字資料表[聲母], 小韻資料表[[#This Row],[上字表識別號]])</f>
        <v>從</v>
      </c>
      <c r="K734" s="210" t="str" cm="1">
        <f t="array" ref="K734" xml:space="preserve"> INDEX(切語上字資料表[聲母拼音碼], 小韻資料表[[#This Row],[上字表識別號]])</f>
        <v>c</v>
      </c>
      <c r="L734" s="210" t="str" cm="1">
        <f t="array" ref="L734" xml:space="preserve"> INDEX(切語上字資料表[清濁], 小韻資料表[[#This Row],[上字表識別號]])</f>
        <v>全濁</v>
      </c>
      <c r="M734" s="223" cm="1">
        <f t="array" ref="M734" xml:space="preserve"> INDEX(切語上字資料表[發送收], 小韻資料表[[#This Row],[上字表識別號]])</f>
        <v>0</v>
      </c>
      <c r="N734" s="205" cm="1">
        <f t="array" ref="N734" xml:space="preserve"> MATCH(TRUE, ISNUMBER( SEARCH( RIGHT(小韻資料表[[#This Row],[切語]],1), 切語下字資料表[切語下字]) ), 0)</f>
        <v>213</v>
      </c>
      <c r="O734" s="207" t="str" cm="1">
        <f t="array" ref="O734" xml:space="preserve"> INDEX(切語下字資料表[韻母], 小韻資料表[[#This Row],[下字表識別號]])</f>
        <v>歌開1</v>
      </c>
      <c r="P734" s="207" t="str" cm="1">
        <f t="array" ref="P734" xml:space="preserve"> INDEX(切語下字資料表[韻母拼音碼], 小韻資料表[[#This Row],[下字表識別號]])</f>
        <v>o</v>
      </c>
      <c r="Q734" s="210" t="str" cm="1">
        <f t="array" ref="Q734" xml:space="preserve"> INDEX(設定表!$C$19:$C$23, INT( LEFT(小韻資料表[[#This Row],[目次編碼]],1) ))</f>
        <v>平</v>
      </c>
      <c r="R734" s="210">
        <f xml:space="preserve">  INDEX(設定表!$C$8:$C$15, MATCH( (RIGHT(小韻資料表[[#This Row],[清濁]]) &amp; 小韻資料表[[#This Row],[調]]), 設定表!$B$8:$B$15, 0))</f>
        <v>5</v>
      </c>
      <c r="S734" s="205" t="s">
        <v>309</v>
      </c>
      <c r="T734" s="205" t="s">
        <v>309</v>
      </c>
      <c r="U734" s="226" t="s">
        <v>3795</v>
      </c>
      <c r="V734" s="147" t="s">
        <v>309</v>
      </c>
      <c r="X734" s="135"/>
      <c r="Y734" s="135"/>
      <c r="AA734" s="135"/>
      <c r="AB734" s="134"/>
      <c r="AC734" s="135"/>
      <c r="AD734" s="135"/>
      <c r="AH734" s="135"/>
      <c r="AI734" s="135"/>
    </row>
    <row r="735" spans="1:35" ht="31.5">
      <c r="A735" s="205">
        <v>731</v>
      </c>
      <c r="B735" s="206" t="s">
        <v>3796</v>
      </c>
      <c r="C735" s="207" t="str">
        <f xml:space="preserve"> _xlfn.CONCAT(小韻資料表[[#This Row],[聲母拼音碼]],小韻資料表[[#This Row],[韻母拼音碼]],小韻資料表[[#This Row],[調號]])</f>
        <v>go5</v>
      </c>
      <c r="D735" s="206" t="s">
        <v>3797</v>
      </c>
      <c r="E735" s="208" t="s">
        <v>873</v>
      </c>
      <c r="F735" s="205">
        <v>7</v>
      </c>
      <c r="G735" s="209" t="s">
        <v>3798</v>
      </c>
      <c r="H735" s="205">
        <f xml:space="preserve"> LEN(小韻資料表[[#This Row],[小韻字集]])</f>
        <v>14</v>
      </c>
      <c r="I735" s="205" cm="1">
        <f t="array" ref="I735" xml:space="preserve"> MATCH(TRUE, ISNUMBER( SEARCH( LEFT(小韻資料表[[#This Row],[切語]],1), 切語上字資料表[切語上字]) ), 0)</f>
        <v>4</v>
      </c>
      <c r="J735" s="210" t="str" cm="1">
        <f t="array" ref="J735" xml:space="preserve"> INDEX(切語上字資料表[聲母], 小韻資料表[[#This Row],[上字表識別號]])</f>
        <v>疑</v>
      </c>
      <c r="K735" s="210" t="str" cm="1">
        <f t="array" ref="K735" xml:space="preserve"> INDEX(切語上字資料表[聲母拼音碼], 小韻資料表[[#This Row],[上字表識別號]])</f>
        <v>g</v>
      </c>
      <c r="L735" s="210" t="str" cm="1">
        <f t="array" ref="L735" xml:space="preserve"> INDEX(切語上字資料表[清濁], 小韻資料表[[#This Row],[上字表識別號]])</f>
        <v>次濁</v>
      </c>
      <c r="M735" s="223" t="str" cm="1">
        <f t="array" ref="M735" xml:space="preserve"> INDEX(切語上字資料表[發送收], 小韻資料表[[#This Row],[上字表識別號]])</f>
        <v>收聲</v>
      </c>
      <c r="N735" s="205" cm="1">
        <f t="array" ref="N735" xml:space="preserve"> MATCH(TRUE, ISNUMBER( SEARCH( RIGHT(小韻資料表[[#This Row],[切語]],1), 切語下字資料表[切語下字]) ), 0)</f>
        <v>213</v>
      </c>
      <c r="O735" s="207" t="str" cm="1">
        <f t="array" ref="O735" xml:space="preserve"> INDEX(切語下字資料表[韻母], 小韻資料表[[#This Row],[下字表識別號]])</f>
        <v>歌開1</v>
      </c>
      <c r="P735" s="207" t="str" cm="1">
        <f t="array" ref="P735" xml:space="preserve"> INDEX(切語下字資料表[韻母拼音碼], 小韻資料表[[#This Row],[下字表識別號]])</f>
        <v>o</v>
      </c>
      <c r="Q735" s="210" t="str" cm="1">
        <f t="array" ref="Q735" xml:space="preserve"> INDEX(設定表!$C$19:$C$23, INT( LEFT(小韻資料表[[#This Row],[目次編碼]],1) ))</f>
        <v>平</v>
      </c>
      <c r="R735" s="210">
        <f xml:space="preserve">  INDEX(設定表!$C$8:$C$15, MATCH( (RIGHT(小韻資料表[[#This Row],[清濁]]) &amp; 小韻資料表[[#This Row],[調]]), 設定表!$B$8:$B$15, 0))</f>
        <v>5</v>
      </c>
      <c r="S735" s="205" t="s">
        <v>309</v>
      </c>
      <c r="T735" s="205" t="s">
        <v>309</v>
      </c>
      <c r="U735" s="226" t="s">
        <v>3799</v>
      </c>
      <c r="V735" s="146" t="s">
        <v>309</v>
      </c>
      <c r="X735" s="135"/>
      <c r="Y735" s="135"/>
      <c r="AA735" s="135"/>
      <c r="AB735" s="134"/>
      <c r="AC735" s="135"/>
      <c r="AD735" s="135"/>
      <c r="AH735" s="135"/>
      <c r="AI735" s="135"/>
    </row>
    <row r="736" spans="1:35" ht="31.5">
      <c r="A736" s="205">
        <v>732</v>
      </c>
      <c r="B736" s="206" t="s">
        <v>3800</v>
      </c>
      <c r="C736" s="207" t="str">
        <f xml:space="preserve"> _xlfn.CONCAT(小韻資料表[[#This Row],[聲母拼音碼]],小韻資料表[[#This Row],[韻母拼音碼]],小韻資料表[[#This Row],[調號]])</f>
        <v>tho1</v>
      </c>
      <c r="D736" s="206" t="s">
        <v>3801</v>
      </c>
      <c r="E736" s="208" t="s">
        <v>873</v>
      </c>
      <c r="F736" s="205">
        <v>8</v>
      </c>
      <c r="G736" s="209" t="s">
        <v>3802</v>
      </c>
      <c r="H736" s="205">
        <f xml:space="preserve"> LEN(小韻資料表[[#This Row],[小韻字集]])</f>
        <v>7</v>
      </c>
      <c r="I736" s="205" cm="1">
        <f t="array" ref="I736" xml:space="preserve"> MATCH(TRUE, ISNUMBER( SEARCH( LEFT(小韻資料表[[#This Row],[切語]],1), 切語上字資料表[切語上字]) ), 0)</f>
        <v>6</v>
      </c>
      <c r="J736" s="210" t="str" cm="1">
        <f t="array" ref="J736" xml:space="preserve"> INDEX(切語上字資料表[聲母], 小韻資料表[[#This Row],[上字表識別號]])</f>
        <v>透</v>
      </c>
      <c r="K736" s="210" t="str" cm="1">
        <f t="array" ref="K736" xml:space="preserve"> INDEX(切語上字資料表[聲母拼音碼], 小韻資料表[[#This Row],[上字表識別號]])</f>
        <v>th</v>
      </c>
      <c r="L736" s="210" t="str" cm="1">
        <f t="array" ref="L736" xml:space="preserve"> INDEX(切語上字資料表[清濁], 小韻資料表[[#This Row],[上字表識別號]])</f>
        <v>次清</v>
      </c>
      <c r="M736" s="223" t="str" cm="1">
        <f t="array" ref="M736" xml:space="preserve"> INDEX(切語上字資料表[發送收], 小韻資料表[[#This Row],[上字表識別號]])</f>
        <v>送氣</v>
      </c>
      <c r="N736" s="205" cm="1">
        <f t="array" ref="N736" xml:space="preserve"> MATCH(TRUE, ISNUMBER( SEARCH( RIGHT(小韻資料表[[#This Row],[切語]],1), 切語下字資料表[切語下字]) ), 0)</f>
        <v>213</v>
      </c>
      <c r="O736" s="207" t="str" cm="1">
        <f t="array" ref="O736" xml:space="preserve"> INDEX(切語下字資料表[韻母], 小韻資料表[[#This Row],[下字表識別號]])</f>
        <v>歌開1</v>
      </c>
      <c r="P736" s="207" t="str" cm="1">
        <f t="array" ref="P736" xml:space="preserve"> INDEX(切語下字資料表[韻母拼音碼], 小韻資料表[[#This Row],[下字表識別號]])</f>
        <v>o</v>
      </c>
      <c r="Q736" s="210" t="str" cm="1">
        <f t="array" ref="Q736" xml:space="preserve"> INDEX(設定表!$C$19:$C$23, INT( LEFT(小韻資料表[[#This Row],[目次編碼]],1) ))</f>
        <v>平</v>
      </c>
      <c r="R736" s="210">
        <f xml:space="preserve">  INDEX(設定表!$C$8:$C$15, MATCH( (RIGHT(小韻資料表[[#This Row],[清濁]]) &amp; 小韻資料表[[#This Row],[調]]), 設定表!$B$8:$B$15, 0))</f>
        <v>1</v>
      </c>
      <c r="S736" s="205" t="s">
        <v>309</v>
      </c>
      <c r="T736" s="205" t="s">
        <v>309</v>
      </c>
      <c r="U736" s="226" t="s">
        <v>3803</v>
      </c>
      <c r="V736" s="147" t="s">
        <v>309</v>
      </c>
      <c r="X736" s="135"/>
      <c r="Y736" s="135"/>
      <c r="AA736" s="135"/>
      <c r="AB736" s="134"/>
      <c r="AC736" s="135"/>
      <c r="AD736" s="135"/>
      <c r="AH736" s="135"/>
      <c r="AI736" s="135"/>
    </row>
    <row r="737" spans="1:35" ht="31.5">
      <c r="A737" s="205">
        <v>733</v>
      </c>
      <c r="B737" s="206" t="s">
        <v>3804</v>
      </c>
      <c r="C737" s="207" t="str">
        <f xml:space="preserve"> _xlfn.CONCAT(小韻資料表[[#This Row],[聲母拼音碼]],小韻資料表[[#This Row],[韻母拼音碼]],小韻資料表[[#This Row],[調號]])</f>
        <v>lo5</v>
      </c>
      <c r="D737" s="206" t="s">
        <v>3805</v>
      </c>
      <c r="E737" s="208" t="s">
        <v>873</v>
      </c>
      <c r="F737" s="205">
        <v>9</v>
      </c>
      <c r="G737" s="209" t="s">
        <v>3806</v>
      </c>
      <c r="H737" s="205">
        <f xml:space="preserve"> LEN(小韻資料表[[#This Row],[小韻字集]])</f>
        <v>11</v>
      </c>
      <c r="I737" s="205" cm="1">
        <f t="array" ref="I737" xml:space="preserve"> MATCH(TRUE, ISNUMBER( SEARCH( LEFT(小韻資料表[[#This Row],[切語]],1), 切語上字資料表[切語上字]) ), 0)</f>
        <v>40</v>
      </c>
      <c r="J737" s="210" t="str" cm="1">
        <f t="array" ref="J737" xml:space="preserve"> INDEX(切語上字資料表[聲母], 小韻資料表[[#This Row],[上字表識別號]])</f>
        <v>來</v>
      </c>
      <c r="K737" s="210" t="str" cm="1">
        <f t="array" ref="K737" xml:space="preserve"> INDEX(切語上字資料表[聲母拼音碼], 小韻資料表[[#This Row],[上字表識別號]])</f>
        <v>l</v>
      </c>
      <c r="L737" s="210" t="str" cm="1">
        <f t="array" ref="L737" xml:space="preserve"> INDEX(切語上字資料表[清濁], 小韻資料表[[#This Row],[上字表識別號]])</f>
        <v>次濁</v>
      </c>
      <c r="M737" s="223" t="str" cm="1">
        <f t="array" ref="M737" xml:space="preserve"> INDEX(切語上字資料表[發送收], 小韻資料表[[#This Row],[上字表識別號]])</f>
        <v>收聲</v>
      </c>
      <c r="N737" s="205" cm="1">
        <f t="array" ref="N737" xml:space="preserve"> MATCH(TRUE, ISNUMBER( SEARCH( RIGHT(小韻資料表[[#This Row],[切語]],1), 切語下字資料表[切語下字]) ), 0)</f>
        <v>213</v>
      </c>
      <c r="O737" s="207" t="str" cm="1">
        <f t="array" ref="O737" xml:space="preserve"> INDEX(切語下字資料表[韻母], 小韻資料表[[#This Row],[下字表識別號]])</f>
        <v>歌開1</v>
      </c>
      <c r="P737" s="207" t="str" cm="1">
        <f t="array" ref="P737" xml:space="preserve"> INDEX(切語下字資料表[韻母拼音碼], 小韻資料表[[#This Row],[下字表識別號]])</f>
        <v>o</v>
      </c>
      <c r="Q737" s="210" t="str" cm="1">
        <f t="array" ref="Q737" xml:space="preserve"> INDEX(設定表!$C$19:$C$23, INT( LEFT(小韻資料表[[#This Row],[目次編碼]],1) ))</f>
        <v>平</v>
      </c>
      <c r="R737" s="210">
        <f xml:space="preserve">  INDEX(設定表!$C$8:$C$15, MATCH( (RIGHT(小韻資料表[[#This Row],[清濁]]) &amp; 小韻資料表[[#This Row],[調]]), 設定表!$B$8:$B$15, 0))</f>
        <v>5</v>
      </c>
      <c r="S737" s="205" t="s">
        <v>309</v>
      </c>
      <c r="T737" s="205" t="s">
        <v>309</v>
      </c>
      <c r="U737" s="226" t="s">
        <v>309</v>
      </c>
      <c r="V737" s="146" t="s">
        <v>309</v>
      </c>
      <c r="X737" s="135"/>
      <c r="Y737" s="135"/>
      <c r="AA737" s="135"/>
      <c r="AB737" s="134"/>
      <c r="AC737" s="135"/>
      <c r="AD737" s="135"/>
      <c r="AH737" s="135"/>
      <c r="AI737" s="135"/>
    </row>
    <row r="738" spans="1:35" ht="31.5">
      <c r="A738" s="205">
        <v>734</v>
      </c>
      <c r="B738" s="206" t="s">
        <v>3807</v>
      </c>
      <c r="C738" s="207" t="str">
        <f xml:space="preserve"> _xlfn.CONCAT(小韻資料表[[#This Row],[聲母拼音碼]],小韻資料表[[#This Row],[韻母拼音碼]],小韻資料表[[#This Row],[調號]])</f>
        <v>no5</v>
      </c>
      <c r="D738" s="206" t="s">
        <v>3808</v>
      </c>
      <c r="E738" s="208" t="s">
        <v>873</v>
      </c>
      <c r="F738" s="205">
        <v>10</v>
      </c>
      <c r="G738" s="209" t="s">
        <v>3809</v>
      </c>
      <c r="H738" s="205">
        <f xml:space="preserve"> LEN(小韻資料表[[#This Row],[小韻字集]])</f>
        <v>13</v>
      </c>
      <c r="I738" s="205" cm="1">
        <f t="array" ref="I738" xml:space="preserve"> MATCH(TRUE, ISNUMBER( SEARCH( LEFT(小韻資料表[[#This Row],[切語]],1), 切語上字資料表[切語上字]) ), 0)</f>
        <v>8</v>
      </c>
      <c r="J738" s="210" t="str" cm="1">
        <f t="array" ref="J738" xml:space="preserve"> INDEX(切語上字資料表[聲母], 小韻資料表[[#This Row],[上字表識別號]])</f>
        <v>泥</v>
      </c>
      <c r="K738" s="210" t="str" cm="1">
        <f t="array" ref="K738" xml:space="preserve"> INDEX(切語上字資料表[聲母拼音碼], 小韻資料表[[#This Row],[上字表識別號]])</f>
        <v>n</v>
      </c>
      <c r="L738" s="210" t="str" cm="1">
        <f t="array" ref="L738" xml:space="preserve"> INDEX(切語上字資料表[清濁], 小韻資料表[[#This Row],[上字表識別號]])</f>
        <v>次濁</v>
      </c>
      <c r="M738" s="223" t="str" cm="1">
        <f t="array" ref="M738" xml:space="preserve"> INDEX(切語上字資料表[發送收], 小韻資料表[[#This Row],[上字表識別號]])</f>
        <v>收聲</v>
      </c>
      <c r="N738" s="205" cm="1">
        <f t="array" ref="N738" xml:space="preserve"> MATCH(TRUE, ISNUMBER( SEARCH( RIGHT(小韻資料表[[#This Row],[切語]],1), 切語下字資料表[切語下字]) ), 0)</f>
        <v>213</v>
      </c>
      <c r="O738" s="207" t="str" cm="1">
        <f t="array" ref="O738" xml:space="preserve"> INDEX(切語下字資料表[韻母], 小韻資料表[[#This Row],[下字表識別號]])</f>
        <v>歌開1</v>
      </c>
      <c r="P738" s="207" t="str" cm="1">
        <f t="array" ref="P738" xml:space="preserve"> INDEX(切語下字資料表[韻母拼音碼], 小韻資料表[[#This Row],[下字表識別號]])</f>
        <v>o</v>
      </c>
      <c r="Q738" s="210" t="str" cm="1">
        <f t="array" ref="Q738" xml:space="preserve"> INDEX(設定表!$C$19:$C$23, INT( LEFT(小韻資料表[[#This Row],[目次編碼]],1) ))</f>
        <v>平</v>
      </c>
      <c r="R738" s="210">
        <f xml:space="preserve">  INDEX(設定表!$C$8:$C$15, MATCH( (RIGHT(小韻資料表[[#This Row],[清濁]]) &amp; 小韻資料表[[#This Row],[調]]), 設定表!$B$8:$B$15, 0))</f>
        <v>5</v>
      </c>
      <c r="S738" s="205" t="s">
        <v>309</v>
      </c>
      <c r="T738" s="205" t="s">
        <v>309</v>
      </c>
      <c r="U738" s="226" t="s">
        <v>309</v>
      </c>
      <c r="V738" s="147" t="s">
        <v>309</v>
      </c>
      <c r="X738" s="135"/>
      <c r="Y738" s="135"/>
      <c r="AA738" s="135"/>
      <c r="AB738" s="134"/>
      <c r="AC738" s="135"/>
      <c r="AD738" s="135"/>
      <c r="AH738" s="135"/>
      <c r="AI738" s="135"/>
    </row>
    <row r="739" spans="1:35" ht="31.5">
      <c r="A739" s="205">
        <v>735</v>
      </c>
      <c r="B739" s="206" t="s">
        <v>3810</v>
      </c>
      <c r="C739" s="207" t="str">
        <f xml:space="preserve"> _xlfn.CONCAT(小韻資料表[[#This Row],[聲母拼音碼]],小韻資料表[[#This Row],[韻母拼音碼]],小韻資料表[[#This Row],[調號]])</f>
        <v>ho5</v>
      </c>
      <c r="D739" s="206" t="s">
        <v>3811</v>
      </c>
      <c r="E739" s="208" t="s">
        <v>873</v>
      </c>
      <c r="F739" s="205">
        <v>11</v>
      </c>
      <c r="G739" s="209" t="s">
        <v>3812</v>
      </c>
      <c r="H739" s="205">
        <f xml:space="preserve"> LEN(小韻資料表[[#This Row],[小韻字集]])</f>
        <v>7</v>
      </c>
      <c r="I739" s="205" cm="1">
        <f t="array" ref="I739" xml:space="preserve"> MATCH(TRUE, ISNUMBER( SEARCH( LEFT(小韻資料表[[#This Row],[切語]],1), 切語上字資料表[切語上字]) ), 0)</f>
        <v>37</v>
      </c>
      <c r="J739" s="210" t="str" cm="1">
        <f t="array" ref="J739" xml:space="preserve"> INDEX(切語上字資料表[聲母], 小韻資料表[[#This Row],[上字表識別號]])</f>
        <v>匣</v>
      </c>
      <c r="K739" s="210" t="str" cm="1">
        <f t="array" ref="K739" xml:space="preserve"> INDEX(切語上字資料表[聲母拼音碼], 小韻資料表[[#This Row],[上字表識別號]])</f>
        <v>h</v>
      </c>
      <c r="L739" s="210" t="str" cm="1">
        <f t="array" ref="L739" xml:space="preserve"> INDEX(切語上字資料表[清濁], 小韻資料表[[#This Row],[上字表識別號]])</f>
        <v>全濁</v>
      </c>
      <c r="M739" s="223" t="str" cm="1">
        <f t="array" ref="M739" xml:space="preserve"> INDEX(切語上字資料表[發送收], 小韻資料表[[#This Row],[上字表識別號]])</f>
        <v>送氣</v>
      </c>
      <c r="N739" s="205" cm="1">
        <f t="array" ref="N739" xml:space="preserve"> MATCH(TRUE, ISNUMBER( SEARCH( RIGHT(小韻資料表[[#This Row],[切語]],1), 切語下字資料表[切語下字]) ), 0)</f>
        <v>213</v>
      </c>
      <c r="O739" s="207" t="str" cm="1">
        <f t="array" ref="O739" xml:space="preserve"> INDEX(切語下字資料表[韻母], 小韻資料表[[#This Row],[下字表識別號]])</f>
        <v>歌開1</v>
      </c>
      <c r="P739" s="207" t="str" cm="1">
        <f t="array" ref="P739" xml:space="preserve"> INDEX(切語下字資料表[韻母拼音碼], 小韻資料表[[#This Row],[下字表識別號]])</f>
        <v>o</v>
      </c>
      <c r="Q739" s="210" t="str" cm="1">
        <f t="array" ref="Q739" xml:space="preserve"> INDEX(設定表!$C$19:$C$23, INT( LEFT(小韻資料表[[#This Row],[目次編碼]],1) ))</f>
        <v>平</v>
      </c>
      <c r="R739" s="210">
        <f xml:space="preserve">  INDEX(設定表!$C$8:$C$15, MATCH( (RIGHT(小韻資料表[[#This Row],[清濁]]) &amp; 小韻資料表[[#This Row],[調]]), 設定表!$B$8:$B$15, 0))</f>
        <v>5</v>
      </c>
      <c r="S739" s="205" t="s">
        <v>309</v>
      </c>
      <c r="T739" s="205" t="s">
        <v>309</v>
      </c>
      <c r="U739" s="226" t="s">
        <v>309</v>
      </c>
      <c r="V739" s="146" t="s">
        <v>309</v>
      </c>
      <c r="X739" s="135"/>
      <c r="Y739" s="135"/>
      <c r="AA739" s="135"/>
      <c r="AB739" s="134"/>
      <c r="AC739" s="135"/>
      <c r="AD739" s="135"/>
      <c r="AH739" s="135"/>
      <c r="AI739" s="135"/>
    </row>
    <row r="740" spans="1:35" ht="31.5">
      <c r="A740" s="205">
        <v>736</v>
      </c>
      <c r="B740" s="206" t="s">
        <v>3813</v>
      </c>
      <c r="C740" s="207" t="str">
        <f xml:space="preserve"> _xlfn.CONCAT(小韻資料表[[#This Row],[聲母拼音碼]],小韻資料表[[#This Row],[韻母拼音碼]],小韻資料表[[#This Row],[調號]])</f>
        <v>ho1</v>
      </c>
      <c r="D740" s="206" t="s">
        <v>3814</v>
      </c>
      <c r="E740" s="208" t="s">
        <v>873</v>
      </c>
      <c r="F740" s="205">
        <v>12</v>
      </c>
      <c r="G740" s="209" t="s">
        <v>3815</v>
      </c>
      <c r="H740" s="205">
        <f xml:space="preserve"> LEN(小韻資料表[[#This Row],[小韻字集]])</f>
        <v>6</v>
      </c>
      <c r="I740" s="205" cm="1">
        <f t="array" ref="I740" xml:space="preserve"> MATCH(TRUE, ISNUMBER( SEARCH( LEFT(小韻資料表[[#This Row],[切語]],1), 切語上字資料表[切語上字]) ), 0)</f>
        <v>36</v>
      </c>
      <c r="J740" s="210" t="str" cm="1">
        <f t="array" ref="J740" xml:space="preserve"> INDEX(切語上字資料表[聲母], 小韻資料表[[#This Row],[上字表識別號]])</f>
        <v>曉</v>
      </c>
      <c r="K740" s="210" t="str" cm="1">
        <f t="array" ref="K740" xml:space="preserve"> INDEX(切語上字資料表[聲母拼音碼], 小韻資料表[[#This Row],[上字表識別號]])</f>
        <v>h</v>
      </c>
      <c r="L740" s="210" t="str" cm="1">
        <f t="array" ref="L740" xml:space="preserve"> INDEX(切語上字資料表[清濁], 小韻資料表[[#This Row],[上字表識別號]])</f>
        <v>次清</v>
      </c>
      <c r="M740" s="223" t="str" cm="1">
        <f t="array" ref="M740" xml:space="preserve"> INDEX(切語上字資料表[發送收], 小韻資料表[[#This Row],[上字表識別號]])</f>
        <v>送氣</v>
      </c>
      <c r="N740" s="205" cm="1">
        <f t="array" ref="N740" xml:space="preserve"> MATCH(TRUE, ISNUMBER( SEARCH( RIGHT(小韻資料表[[#This Row],[切語]],1), 切語下字資料表[切語下字]) ), 0)</f>
        <v>213</v>
      </c>
      <c r="O740" s="207" t="str" cm="1">
        <f t="array" ref="O740" xml:space="preserve"> INDEX(切語下字資料表[韻母], 小韻資料表[[#This Row],[下字表識別號]])</f>
        <v>歌開1</v>
      </c>
      <c r="P740" s="207" t="str" cm="1">
        <f t="array" ref="P740" xml:space="preserve"> INDEX(切語下字資料表[韻母拼音碼], 小韻資料表[[#This Row],[下字表識別號]])</f>
        <v>o</v>
      </c>
      <c r="Q740" s="210" t="str" cm="1">
        <f t="array" ref="Q740" xml:space="preserve"> INDEX(設定表!$C$19:$C$23, INT( LEFT(小韻資料表[[#This Row],[目次編碼]],1) ))</f>
        <v>平</v>
      </c>
      <c r="R740" s="210">
        <f xml:space="preserve">  INDEX(設定表!$C$8:$C$15, MATCH( (RIGHT(小韻資料表[[#This Row],[清濁]]) &amp; 小韻資料表[[#This Row],[調]]), 設定表!$B$8:$B$15, 0))</f>
        <v>1</v>
      </c>
      <c r="S740" s="205" t="s">
        <v>309</v>
      </c>
      <c r="T740" s="205" t="s">
        <v>309</v>
      </c>
      <c r="U740" s="226" t="s">
        <v>309</v>
      </c>
      <c r="V740" s="147" t="s">
        <v>309</v>
      </c>
      <c r="X740" s="135"/>
      <c r="Y740" s="135"/>
      <c r="AA740" s="135"/>
      <c r="AB740" s="134"/>
      <c r="AC740" s="135"/>
      <c r="AD740" s="135"/>
      <c r="AH740" s="135"/>
      <c r="AI740" s="135"/>
    </row>
    <row r="741" spans="1:35" ht="31.5">
      <c r="A741" s="205">
        <v>737</v>
      </c>
      <c r="B741" s="206" t="s">
        <v>3816</v>
      </c>
      <c r="C741" s="207" t="str">
        <f xml:space="preserve"> _xlfn.CONCAT(小韻資料表[[#This Row],[聲母拼音碼]],小韻資料表[[#This Row],[韻母拼音碼]],小韻資料表[[#This Row],[調號]])</f>
        <v>kho1</v>
      </c>
      <c r="D741" s="206" t="s">
        <v>3817</v>
      </c>
      <c r="E741" s="208" t="s">
        <v>873</v>
      </c>
      <c r="F741" s="205">
        <v>13</v>
      </c>
      <c r="G741" s="209" t="s">
        <v>3818</v>
      </c>
      <c r="H741" s="205">
        <f xml:space="preserve"> LEN(小韻資料表[[#This Row],[小韻字集]])</f>
        <v>5</v>
      </c>
      <c r="I741" s="205" cm="1">
        <f t="array" ref="I741" xml:space="preserve"> MATCH(TRUE, ISNUMBER( SEARCH( LEFT(小韻資料表[[#This Row],[切語]],1), 切語上字資料表[切語上字]) ), 0)</f>
        <v>2</v>
      </c>
      <c r="J741" s="210" t="str" cm="1">
        <f t="array" ref="J741" xml:space="preserve"> INDEX(切語上字資料表[聲母], 小韻資料表[[#This Row],[上字表識別號]])</f>
        <v>溪</v>
      </c>
      <c r="K741" s="210" t="str" cm="1">
        <f t="array" ref="K741" xml:space="preserve"> INDEX(切語上字資料表[聲母拼音碼], 小韻資料表[[#This Row],[上字表識別號]])</f>
        <v>kh</v>
      </c>
      <c r="L741" s="210" t="str" cm="1">
        <f t="array" ref="L741" xml:space="preserve"> INDEX(切語上字資料表[清濁], 小韻資料表[[#This Row],[上字表識別號]])</f>
        <v>次清</v>
      </c>
      <c r="M741" s="223" t="str" cm="1">
        <f t="array" ref="M741" xml:space="preserve"> INDEX(切語上字資料表[發送收], 小韻資料表[[#This Row],[上字表識別號]])</f>
        <v>送氣</v>
      </c>
      <c r="N741" s="205" cm="1">
        <f t="array" ref="N741" xml:space="preserve"> MATCH(TRUE, ISNUMBER( SEARCH( RIGHT(小韻資料表[[#This Row],[切語]],1), 切語下字資料表[切語下字]) ), 0)</f>
        <v>213</v>
      </c>
      <c r="O741" s="207" t="str" cm="1">
        <f t="array" ref="O741" xml:space="preserve"> INDEX(切語下字資料表[韻母], 小韻資料表[[#This Row],[下字表識別號]])</f>
        <v>歌開1</v>
      </c>
      <c r="P741" s="207" t="str" cm="1">
        <f t="array" ref="P741" xml:space="preserve"> INDEX(切語下字資料表[韻母拼音碼], 小韻資料表[[#This Row],[下字表識別號]])</f>
        <v>o</v>
      </c>
      <c r="Q741" s="210" t="str" cm="1">
        <f t="array" ref="Q741" xml:space="preserve"> INDEX(設定表!$C$19:$C$23, INT( LEFT(小韻資料表[[#This Row],[目次編碼]],1) ))</f>
        <v>平</v>
      </c>
      <c r="R741" s="210">
        <f xml:space="preserve">  INDEX(設定表!$C$8:$C$15, MATCH( (RIGHT(小韻資料表[[#This Row],[清濁]]) &amp; 小韻資料表[[#This Row],[調]]), 設定表!$B$8:$B$15, 0))</f>
        <v>1</v>
      </c>
      <c r="S741" s="205" t="s">
        <v>309</v>
      </c>
      <c r="T741" s="205" t="s">
        <v>309</v>
      </c>
      <c r="U741" s="226" t="s">
        <v>309</v>
      </c>
      <c r="V741" s="146" t="s">
        <v>309</v>
      </c>
      <c r="X741" s="135"/>
      <c r="Y741" s="135"/>
      <c r="AA741" s="135"/>
      <c r="AB741" s="134"/>
      <c r="AC741" s="135"/>
      <c r="AD741" s="135"/>
      <c r="AH741" s="135"/>
      <c r="AI741" s="135"/>
    </row>
    <row r="742" spans="1:35" ht="31.5">
      <c r="A742" s="205">
        <v>738</v>
      </c>
      <c r="B742" s="206" t="s">
        <v>3819</v>
      </c>
      <c r="C742" s="207" t="str">
        <f xml:space="preserve"> _xlfn.CONCAT(小韻資料表[[#This Row],[聲母拼音碼]],小韻資料表[[#This Row],[韻母拼音碼]],小韻資料表[[#This Row],[調號]])</f>
        <v>Øo1</v>
      </c>
      <c r="D742" s="206" t="s">
        <v>3820</v>
      </c>
      <c r="E742" s="208" t="s">
        <v>873</v>
      </c>
      <c r="F742" s="205">
        <v>14</v>
      </c>
      <c r="G742" s="209" t="s">
        <v>3821</v>
      </c>
      <c r="H742" s="205">
        <f xml:space="preserve"> LEN(小韻資料表[[#This Row],[小韻字集]])</f>
        <v>7</v>
      </c>
      <c r="I742" s="205" cm="1">
        <f t="array" ref="I742" xml:space="preserve"> MATCH(TRUE, ISNUMBER( SEARCH( LEFT(小韻資料表[[#This Row],[切語]],1), 切語上字資料表[切語上字]) ), 0)</f>
        <v>35</v>
      </c>
      <c r="J742" s="210" t="str" cm="1">
        <f t="array" ref="J742" xml:space="preserve"> INDEX(切語上字資料表[聲母], 小韻資料表[[#This Row],[上字表識別號]])</f>
        <v>影</v>
      </c>
      <c r="K742" s="210" t="str" cm="1">
        <f t="array" ref="K742" xml:space="preserve"> INDEX(切語上字資料表[聲母拼音碼], 小韻資料表[[#This Row],[上字表識別號]])</f>
        <v>Ø</v>
      </c>
      <c r="L742" s="210" t="str" cm="1">
        <f t="array" ref="L742" xml:space="preserve"> INDEX(切語上字資料表[清濁], 小韻資料表[[#This Row],[上字表識別號]])</f>
        <v>全清</v>
      </c>
      <c r="M742" s="223" t="str" cm="1">
        <f t="array" ref="M742" xml:space="preserve"> INDEX(切語上字資料表[發送收], 小韻資料表[[#This Row],[上字表識別號]])</f>
        <v>發聲</v>
      </c>
      <c r="N742" s="205" cm="1">
        <f t="array" ref="N742" xml:space="preserve"> MATCH(TRUE, ISNUMBER( SEARCH( RIGHT(小韻資料表[[#This Row],[切語]],1), 切語下字資料表[切語下字]) ), 0)</f>
        <v>213</v>
      </c>
      <c r="O742" s="207" t="str" cm="1">
        <f t="array" ref="O742" xml:space="preserve"> INDEX(切語下字資料表[韻母], 小韻資料表[[#This Row],[下字表識別號]])</f>
        <v>歌開1</v>
      </c>
      <c r="P742" s="207" t="str" cm="1">
        <f t="array" ref="P742" xml:space="preserve"> INDEX(切語下字資料表[韻母拼音碼], 小韻資料表[[#This Row],[下字表識別號]])</f>
        <v>o</v>
      </c>
      <c r="Q742" s="210" t="str" cm="1">
        <f t="array" ref="Q742" xml:space="preserve"> INDEX(設定表!$C$19:$C$23, INT( LEFT(小韻資料表[[#This Row],[目次編碼]],1) ))</f>
        <v>平</v>
      </c>
      <c r="R742" s="210">
        <f xml:space="preserve">  INDEX(設定表!$C$8:$C$15, MATCH( (RIGHT(小韻資料表[[#This Row],[清濁]]) &amp; 小韻資料表[[#This Row],[調]]), 設定表!$B$8:$B$15, 0))</f>
        <v>1</v>
      </c>
      <c r="S742" s="205" t="s">
        <v>309</v>
      </c>
      <c r="T742" s="205" t="s">
        <v>309</v>
      </c>
      <c r="U742" s="226" t="s">
        <v>3822</v>
      </c>
      <c r="V742" s="147" t="s">
        <v>309</v>
      </c>
      <c r="X742" s="135"/>
      <c r="Y742" s="135"/>
      <c r="AA742" s="135"/>
      <c r="AB742" s="134"/>
      <c r="AC742" s="135"/>
      <c r="AD742" s="135"/>
      <c r="AH742" s="135"/>
      <c r="AI742" s="135"/>
    </row>
    <row r="743" spans="1:35" ht="31.5">
      <c r="A743" s="205">
        <v>739</v>
      </c>
      <c r="B743" s="206" t="s">
        <v>3823</v>
      </c>
      <c r="C743" s="207" t="str">
        <f xml:space="preserve"> _xlfn.CONCAT(小韻資料表[[#This Row],[聲母拼音碼]],小韻資料表[[#This Row],[韻母拼音碼]],小韻資料表[[#This Row],[調號]])</f>
        <v>ko1</v>
      </c>
      <c r="D743" s="206" t="s">
        <v>888</v>
      </c>
      <c r="E743" s="208" t="s">
        <v>887</v>
      </c>
      <c r="F743" s="205">
        <v>1</v>
      </c>
      <c r="G743" s="209" t="s">
        <v>3824</v>
      </c>
      <c r="H743" s="205">
        <f xml:space="preserve"> LEN(小韻資料表[[#This Row],[小韻字集]])</f>
        <v>20</v>
      </c>
      <c r="I743" s="205" cm="1">
        <f t="array" ref="I743" xml:space="preserve"> MATCH(TRUE, ISNUMBER( SEARCH( LEFT(小韻資料表[[#This Row],[切語]],1), 切語上字資料表[切語上字]) ), 0)</f>
        <v>1</v>
      </c>
      <c r="J743" s="210" t="str" cm="1">
        <f t="array" ref="J743" xml:space="preserve"> INDEX(切語上字資料表[聲母], 小韻資料表[[#This Row],[上字表識別號]])</f>
        <v>見</v>
      </c>
      <c r="K743" s="210" t="str" cm="1">
        <f t="array" ref="K743" xml:space="preserve"> INDEX(切語上字資料表[聲母拼音碼], 小韻資料表[[#This Row],[上字表識別號]])</f>
        <v>k</v>
      </c>
      <c r="L743" s="210" t="str" cm="1">
        <f t="array" ref="L743" xml:space="preserve"> INDEX(切語上字資料表[清濁], 小韻資料表[[#This Row],[上字表識別號]])</f>
        <v>全清</v>
      </c>
      <c r="M743" s="223" t="str" cm="1">
        <f t="array" ref="M743" xml:space="preserve"> INDEX(切語上字資料表[發送收], 小韻資料表[[#This Row],[上字表識別號]])</f>
        <v>發聲</v>
      </c>
      <c r="N743" s="205" cm="1">
        <f t="array" ref="N743" xml:space="preserve"> MATCH(TRUE, ISNUMBER( SEARCH( RIGHT(小韻資料表[[#This Row],[切語]],1), 切語下字資料表[切語下字]) ), 0)</f>
        <v>217</v>
      </c>
      <c r="O743" s="207" t="str" cm="1">
        <f t="array" ref="O743" xml:space="preserve"> INDEX(切語下字資料表[韻母], 小韻資料表[[#This Row],[下字表識別號]])</f>
        <v>戈合1</v>
      </c>
      <c r="P743" s="207" t="str" cm="1">
        <f t="array" ref="P743" xml:space="preserve"> INDEX(切語下字資料表[韻母拼音碼], 小韻資料表[[#This Row],[下字表識別號]])</f>
        <v>o</v>
      </c>
      <c r="Q743" s="210" t="str" cm="1">
        <f t="array" ref="Q743" xml:space="preserve"> INDEX(設定表!$C$19:$C$23, INT( LEFT(小韻資料表[[#This Row],[目次編碼]],1) ))</f>
        <v>平</v>
      </c>
      <c r="R743" s="210">
        <f xml:space="preserve">  INDEX(設定表!$C$8:$C$15, MATCH( (RIGHT(小韻資料表[[#This Row],[清濁]]) &amp; 小韻資料表[[#This Row],[調]]), 設定表!$B$8:$B$15, 0))</f>
        <v>1</v>
      </c>
      <c r="S743" s="205" t="s">
        <v>309</v>
      </c>
      <c r="T743" s="205" t="s">
        <v>309</v>
      </c>
      <c r="U743" s="226" t="s">
        <v>3825</v>
      </c>
      <c r="V743" s="146" t="s">
        <v>309</v>
      </c>
      <c r="X743" s="135"/>
      <c r="Y743" s="135"/>
      <c r="AA743" s="135"/>
      <c r="AB743" s="134"/>
      <c r="AC743" s="135"/>
      <c r="AD743" s="135"/>
      <c r="AH743" s="135"/>
      <c r="AI743" s="135"/>
    </row>
    <row r="744" spans="1:35" ht="31.5">
      <c r="A744" s="205">
        <v>740</v>
      </c>
      <c r="B744" s="206" t="s">
        <v>3826</v>
      </c>
      <c r="C744" s="207" t="str">
        <f xml:space="preserve"> _xlfn.CONCAT(小韻資料表[[#This Row],[聲母拼音碼]],小韻資料表[[#This Row],[韻母拼音碼]],小韻資料表[[#This Row],[調號]])</f>
        <v>cho1</v>
      </c>
      <c r="D744" s="206" t="s">
        <v>3827</v>
      </c>
      <c r="E744" s="208" t="s">
        <v>887</v>
      </c>
      <c r="F744" s="205">
        <v>2</v>
      </c>
      <c r="G744" s="209" t="s">
        <v>3827</v>
      </c>
      <c r="H744" s="205">
        <f xml:space="preserve"> LEN(小韻資料表[[#This Row],[小韻字集]])</f>
        <v>1</v>
      </c>
      <c r="I744" s="205" cm="1">
        <f t="array" ref="I744" xml:space="preserve"> MATCH(TRUE, ISNUMBER( SEARCH( LEFT(小韻資料表[[#This Row],[切語]],1), 切語上字資料表[切語上字]) ), 0)</f>
        <v>22</v>
      </c>
      <c r="J744" s="210" t="str" cm="1">
        <f t="array" ref="J744" xml:space="preserve"> INDEX(切語上字資料表[聲母], 小韻資料表[[#This Row],[上字表識別號]])</f>
        <v>清</v>
      </c>
      <c r="K744" s="210" t="str" cm="1">
        <f t="array" ref="K744" xml:space="preserve"> INDEX(切語上字資料表[聲母拼音碼], 小韻資料表[[#This Row],[上字表識別號]])</f>
        <v>ch</v>
      </c>
      <c r="L744" s="210" t="str" cm="1">
        <f t="array" ref="L744" xml:space="preserve"> INDEX(切語上字資料表[清濁], 小韻資料表[[#This Row],[上字表識別號]])</f>
        <v>次清</v>
      </c>
      <c r="M744" s="223" t="str" cm="1">
        <f t="array" ref="M744" xml:space="preserve"> INDEX(切語上字資料表[發送收], 小韻資料表[[#This Row],[上字表識別號]])</f>
        <v>送氣</v>
      </c>
      <c r="N744" s="205" cm="1">
        <f t="array" ref="N744" xml:space="preserve"> MATCH(TRUE, ISNUMBER( SEARCH( RIGHT(小韻資料表[[#This Row],[切語]],1), 切語下字資料表[切語下字]) ), 0)</f>
        <v>217</v>
      </c>
      <c r="O744" s="207" t="str" cm="1">
        <f t="array" ref="O744" xml:space="preserve"> INDEX(切語下字資料表[韻母], 小韻資料表[[#This Row],[下字表識別號]])</f>
        <v>戈合1</v>
      </c>
      <c r="P744" s="207" t="str" cm="1">
        <f t="array" ref="P744" xml:space="preserve"> INDEX(切語下字資料表[韻母拼音碼], 小韻資料表[[#This Row],[下字表識別號]])</f>
        <v>o</v>
      </c>
      <c r="Q744" s="210" t="str" cm="1">
        <f t="array" ref="Q744" xml:space="preserve"> INDEX(設定表!$C$19:$C$23, INT( LEFT(小韻資料表[[#This Row],[目次編碼]],1) ))</f>
        <v>平</v>
      </c>
      <c r="R744" s="210">
        <f xml:space="preserve">  INDEX(設定表!$C$8:$C$15, MATCH( (RIGHT(小韻資料表[[#This Row],[清濁]]) &amp; 小韻資料表[[#This Row],[調]]), 設定表!$B$8:$B$15, 0))</f>
        <v>1</v>
      </c>
      <c r="S744" s="205" t="s">
        <v>309</v>
      </c>
      <c r="T744" s="205" t="s">
        <v>309</v>
      </c>
      <c r="U744" s="226" t="s">
        <v>309</v>
      </c>
      <c r="V744" s="147" t="s">
        <v>309</v>
      </c>
      <c r="X744" s="135"/>
      <c r="Y744" s="135"/>
      <c r="AA744" s="135"/>
      <c r="AB744" s="134"/>
      <c r="AC744" s="135"/>
      <c r="AD744" s="135"/>
      <c r="AH744" s="135"/>
      <c r="AI744" s="135"/>
    </row>
    <row r="745" spans="1:35" ht="31.5">
      <c r="A745" s="205">
        <v>741</v>
      </c>
      <c r="B745" s="206" t="s">
        <v>3828</v>
      </c>
      <c r="C745" s="207" t="str">
        <f xml:space="preserve"> _xlfn.CONCAT(小韻資料表[[#This Row],[聲母拼音碼]],小韻資料表[[#This Row],[韻母拼音碼]],小韻資料表[[#This Row],[調號]])</f>
        <v>to1</v>
      </c>
      <c r="D745" s="206" t="s">
        <v>3829</v>
      </c>
      <c r="E745" s="208" t="s">
        <v>887</v>
      </c>
      <c r="F745" s="205">
        <v>3</v>
      </c>
      <c r="G745" s="209" t="s">
        <v>3830</v>
      </c>
      <c r="H745" s="205">
        <f xml:space="preserve"> LEN(小韻資料表[[#This Row],[小韻字集]])</f>
        <v>3</v>
      </c>
      <c r="I745" s="205" cm="1">
        <f t="array" ref="I745" xml:space="preserve"> MATCH(TRUE, ISNUMBER( SEARCH( LEFT(小韻資料表[[#This Row],[切語]],1), 切語上字資料表[切語上字]) ), 0)</f>
        <v>5</v>
      </c>
      <c r="J745" s="210" t="str" cm="1">
        <f t="array" ref="J745" xml:space="preserve"> INDEX(切語上字資料表[聲母], 小韻資料表[[#This Row],[上字表識別號]])</f>
        <v>端</v>
      </c>
      <c r="K745" s="210" t="str" cm="1">
        <f t="array" ref="K745" xml:space="preserve"> INDEX(切語上字資料表[聲母拼音碼], 小韻資料表[[#This Row],[上字表識別號]])</f>
        <v>t</v>
      </c>
      <c r="L745" s="210" t="str" cm="1">
        <f t="array" ref="L745" xml:space="preserve"> INDEX(切語上字資料表[清濁], 小韻資料表[[#This Row],[上字表識別號]])</f>
        <v>全清</v>
      </c>
      <c r="M745" s="223" t="str" cm="1">
        <f t="array" ref="M745" xml:space="preserve"> INDEX(切語上字資料表[發送收], 小韻資料表[[#This Row],[上字表識別號]])</f>
        <v>發聲</v>
      </c>
      <c r="N745" s="205" cm="1">
        <f t="array" ref="N745" xml:space="preserve"> MATCH(TRUE, ISNUMBER( SEARCH( RIGHT(小韻資料表[[#This Row],[切語]],1), 切語下字資料表[切語下字]) ), 0)</f>
        <v>217</v>
      </c>
      <c r="O745" s="207" t="str" cm="1">
        <f t="array" ref="O745" xml:space="preserve"> INDEX(切語下字資料表[韻母], 小韻資料表[[#This Row],[下字表識別號]])</f>
        <v>戈合1</v>
      </c>
      <c r="P745" s="207" t="str" cm="1">
        <f t="array" ref="P745" xml:space="preserve"> INDEX(切語下字資料表[韻母拼音碼], 小韻資料表[[#This Row],[下字表識別號]])</f>
        <v>o</v>
      </c>
      <c r="Q745" s="210" t="str" cm="1">
        <f t="array" ref="Q745" xml:space="preserve"> INDEX(設定表!$C$19:$C$23, INT( LEFT(小韻資料表[[#This Row],[目次編碼]],1) ))</f>
        <v>平</v>
      </c>
      <c r="R745" s="210">
        <f xml:space="preserve">  INDEX(設定表!$C$8:$C$15, MATCH( (RIGHT(小韻資料表[[#This Row],[清濁]]) &amp; 小韻資料表[[#This Row],[調]]), 設定表!$B$8:$B$15, 0))</f>
        <v>1</v>
      </c>
      <c r="S745" s="205" t="s">
        <v>309</v>
      </c>
      <c r="T745" s="205" t="s">
        <v>309</v>
      </c>
      <c r="U745" s="226" t="s">
        <v>3831</v>
      </c>
      <c r="V745" s="146" t="s">
        <v>309</v>
      </c>
      <c r="X745" s="135"/>
      <c r="Y745" s="135"/>
      <c r="AA745" s="135"/>
      <c r="AB745" s="134"/>
      <c r="AC745" s="135"/>
      <c r="AD745" s="135"/>
      <c r="AH745" s="135"/>
      <c r="AI745" s="135"/>
    </row>
    <row r="746" spans="1:35" ht="31.5">
      <c r="A746" s="205">
        <v>742</v>
      </c>
      <c r="B746" s="206" t="s">
        <v>3832</v>
      </c>
      <c r="C746" s="207" t="str">
        <f xml:space="preserve"> _xlfn.CONCAT(小韻資料表[[#This Row],[聲母拼音碼]],小韻資料表[[#This Row],[韻母拼音碼]],小韻資料表[[#This Row],[調號]])</f>
        <v>so1</v>
      </c>
      <c r="D746" s="206" t="s">
        <v>3833</v>
      </c>
      <c r="E746" s="208" t="s">
        <v>887</v>
      </c>
      <c r="F746" s="205">
        <v>4</v>
      </c>
      <c r="G746" s="209" t="s">
        <v>3834</v>
      </c>
      <c r="H746" s="205">
        <f xml:space="preserve"> LEN(小韻資料表[[#This Row],[小韻字集]])</f>
        <v>15</v>
      </c>
      <c r="I746" s="205" cm="1">
        <f t="array" ref="I746" xml:space="preserve"> MATCH(TRUE, ISNUMBER( SEARCH( LEFT(小韻資料表[[#This Row],[切語]],1), 切語上字資料表[切語上字]) ), 0)</f>
        <v>24</v>
      </c>
      <c r="J746" s="210" t="str" cm="1">
        <f t="array" ref="J746" xml:space="preserve"> INDEX(切語上字資料表[聲母], 小韻資料表[[#This Row],[上字表識別號]])</f>
        <v>心</v>
      </c>
      <c r="K746" s="210" t="str" cm="1">
        <f t="array" ref="K746" xml:space="preserve"> INDEX(切語上字資料表[聲母拼音碼], 小韻資料表[[#This Row],[上字表識別號]])</f>
        <v>s</v>
      </c>
      <c r="L746" s="210" t="str" cm="1">
        <f t="array" ref="L746" xml:space="preserve"> INDEX(切語上字資料表[清濁], 小韻資料表[[#This Row],[上字表識別號]])</f>
        <v>全清</v>
      </c>
      <c r="M746" s="223" t="str" cm="1">
        <f t="array" ref="M746" xml:space="preserve"> INDEX(切語上字資料表[發送收], 小韻資料表[[#This Row],[上字表識別號]])</f>
        <v>送氣</v>
      </c>
      <c r="N746" s="205" cm="1">
        <f t="array" ref="N746" xml:space="preserve"> MATCH(TRUE, ISNUMBER( SEARCH( RIGHT(小韻資料表[[#This Row],[切語]],1), 切語下字資料表[切語下字]) ), 0)</f>
        <v>217</v>
      </c>
      <c r="O746" s="207" t="str" cm="1">
        <f t="array" ref="O746" xml:space="preserve"> INDEX(切語下字資料表[韻母], 小韻資料表[[#This Row],[下字表識別號]])</f>
        <v>戈合1</v>
      </c>
      <c r="P746" s="207" t="str" cm="1">
        <f t="array" ref="P746" xml:space="preserve"> INDEX(切語下字資料表[韻母拼音碼], 小韻資料表[[#This Row],[下字表識別號]])</f>
        <v>o</v>
      </c>
      <c r="Q746" s="210" t="str" cm="1">
        <f t="array" ref="Q746" xml:space="preserve"> INDEX(設定表!$C$19:$C$23, INT( LEFT(小韻資料表[[#This Row],[目次編碼]],1) ))</f>
        <v>平</v>
      </c>
      <c r="R746" s="210">
        <f xml:space="preserve">  INDEX(設定表!$C$8:$C$15, MATCH( (RIGHT(小韻資料表[[#This Row],[清濁]]) &amp; 小韻資料表[[#This Row],[調]]), 設定表!$B$8:$B$15, 0))</f>
        <v>1</v>
      </c>
      <c r="S746" s="205" t="s">
        <v>3835</v>
      </c>
      <c r="T746" s="205" t="s">
        <v>309</v>
      </c>
      <c r="U746" s="226" t="s">
        <v>309</v>
      </c>
      <c r="V746" s="147" t="s">
        <v>309</v>
      </c>
      <c r="X746" s="135"/>
      <c r="Y746" s="135"/>
      <c r="AA746" s="135"/>
      <c r="AB746" s="134"/>
      <c r="AC746" s="135"/>
      <c r="AD746" s="135"/>
      <c r="AH746" s="135"/>
      <c r="AI746" s="135"/>
    </row>
    <row r="747" spans="1:35" ht="31.5">
      <c r="A747" s="205">
        <v>743</v>
      </c>
      <c r="B747" s="206" t="s">
        <v>3836</v>
      </c>
      <c r="C747" s="207" t="str">
        <f xml:space="preserve"> _xlfn.CONCAT(小韻資料表[[#This Row],[聲母拼音碼]],小韻資料表[[#This Row],[韻母拼音碼]],小韻資料表[[#This Row],[調號]])</f>
        <v>po5</v>
      </c>
      <c r="D747" s="206" t="s">
        <v>3837</v>
      </c>
      <c r="E747" s="208" t="s">
        <v>887</v>
      </c>
      <c r="F747" s="205">
        <v>5</v>
      </c>
      <c r="G747" s="209" t="s">
        <v>3838</v>
      </c>
      <c r="H747" s="205">
        <f xml:space="preserve"> LEN(小韻資料表[[#This Row],[小韻字集]])</f>
        <v>10</v>
      </c>
      <c r="I747" s="205" cm="1">
        <f t="array" ref="I747" xml:space="preserve"> MATCH(TRUE, ISNUMBER( SEARCH( LEFT(小韻資料表[[#This Row],[切語]],1), 切語上字資料表[切語上字]) ), 0)</f>
        <v>15</v>
      </c>
      <c r="J747" s="210" t="str" cm="1">
        <f t="array" ref="J747" xml:space="preserve"> INDEX(切語上字資料表[聲母], 小韻資料表[[#This Row],[上字表識別號]])</f>
        <v>並</v>
      </c>
      <c r="K747" s="210" t="str" cm="1">
        <f t="array" ref="K747" xml:space="preserve"> INDEX(切語上字資料表[聲母拼音碼], 小韻資料表[[#This Row],[上字表識別號]])</f>
        <v>p</v>
      </c>
      <c r="L747" s="210" t="str" cm="1">
        <f t="array" ref="L747" xml:space="preserve"> INDEX(切語上字資料表[清濁], 小韻資料表[[#This Row],[上字表識別號]])</f>
        <v>全濁</v>
      </c>
      <c r="M747" s="223" cm="1">
        <f t="array" ref="M747" xml:space="preserve"> INDEX(切語上字資料表[發送收], 小韻資料表[[#This Row],[上字表識別號]])</f>
        <v>0</v>
      </c>
      <c r="N747" s="205" cm="1">
        <f t="array" ref="N747" xml:space="preserve"> MATCH(TRUE, ISNUMBER( SEARCH( RIGHT(小韻資料表[[#This Row],[切語]],1), 切語下字資料表[切語下字]) ), 0)</f>
        <v>217</v>
      </c>
      <c r="O747" s="207" t="str" cm="1">
        <f t="array" ref="O747" xml:space="preserve"> INDEX(切語下字資料表[韻母], 小韻資料表[[#This Row],[下字表識別號]])</f>
        <v>戈合1</v>
      </c>
      <c r="P747" s="207" t="str" cm="1">
        <f t="array" ref="P747" xml:space="preserve"> INDEX(切語下字資料表[韻母拼音碼], 小韻資料表[[#This Row],[下字表識別號]])</f>
        <v>o</v>
      </c>
      <c r="Q747" s="210" t="str" cm="1">
        <f t="array" ref="Q747" xml:space="preserve"> INDEX(設定表!$C$19:$C$23, INT( LEFT(小韻資料表[[#This Row],[目次編碼]],1) ))</f>
        <v>平</v>
      </c>
      <c r="R747" s="210">
        <f xml:space="preserve">  INDEX(設定表!$C$8:$C$15, MATCH( (RIGHT(小韻資料表[[#This Row],[清濁]]) &amp; 小韻資料表[[#This Row],[調]]), 設定表!$B$8:$B$15, 0))</f>
        <v>5</v>
      </c>
      <c r="S747" s="205" t="s">
        <v>309</v>
      </c>
      <c r="T747" s="205" t="s">
        <v>309</v>
      </c>
      <c r="U747" s="226" t="s">
        <v>309</v>
      </c>
      <c r="V747" s="146" t="s">
        <v>309</v>
      </c>
      <c r="X747" s="135"/>
      <c r="Y747" s="135"/>
      <c r="AA747" s="135"/>
      <c r="AB747" s="134"/>
      <c r="AC747" s="135"/>
      <c r="AD747" s="135"/>
      <c r="AH747" s="135"/>
      <c r="AI747" s="135"/>
    </row>
    <row r="748" spans="1:35" ht="31.5">
      <c r="A748" s="205">
        <v>744</v>
      </c>
      <c r="B748" s="206" t="s">
        <v>3839</v>
      </c>
      <c r="C748" s="207" t="str">
        <f xml:space="preserve"> _xlfn.CONCAT(小韻資料表[[#This Row],[聲母拼音碼]],小韻資料表[[#This Row],[韻母拼音碼]],小韻資料表[[#This Row],[調號]])</f>
        <v>to5</v>
      </c>
      <c r="D748" s="206" t="s">
        <v>3840</v>
      </c>
      <c r="E748" s="208" t="s">
        <v>887</v>
      </c>
      <c r="F748" s="205">
        <v>6</v>
      </c>
      <c r="G748" s="209" t="s">
        <v>3841</v>
      </c>
      <c r="H748" s="205">
        <f xml:space="preserve"> LEN(小韻資料表[[#This Row],[小韻字集]])</f>
        <v>3</v>
      </c>
      <c r="I748" s="205" cm="1">
        <f t="array" ref="I748" xml:space="preserve"> MATCH(TRUE, ISNUMBER( SEARCH( LEFT(小韻資料表[[#This Row],[切語]],1), 切語上字資料表[切語上字]) ), 0)</f>
        <v>7</v>
      </c>
      <c r="J748" s="210" t="str" cm="1">
        <f t="array" ref="J748" xml:space="preserve"> INDEX(切語上字資料表[聲母], 小韻資料表[[#This Row],[上字表識別號]])</f>
        <v>定</v>
      </c>
      <c r="K748" s="210" t="str" cm="1">
        <f t="array" ref="K748" xml:space="preserve"> INDEX(切語上字資料表[聲母拼音碼], 小韻資料表[[#This Row],[上字表識別號]])</f>
        <v>t</v>
      </c>
      <c r="L748" s="210" t="str" cm="1">
        <f t="array" ref="L748" xml:space="preserve"> INDEX(切語上字資料表[清濁], 小韻資料表[[#This Row],[上字表識別號]])</f>
        <v>全濁</v>
      </c>
      <c r="M748" s="223" cm="1">
        <f t="array" ref="M748" xml:space="preserve"> INDEX(切語上字資料表[發送收], 小韻資料表[[#This Row],[上字表識別號]])</f>
        <v>0</v>
      </c>
      <c r="N748" s="205" cm="1">
        <f t="array" ref="N748" xml:space="preserve"> MATCH(TRUE, ISNUMBER( SEARCH( RIGHT(小韻資料表[[#This Row],[切語]],1), 切語下字資料表[切語下字]) ), 0)</f>
        <v>217</v>
      </c>
      <c r="O748" s="207" t="str" cm="1">
        <f t="array" ref="O748" xml:space="preserve"> INDEX(切語下字資料表[韻母], 小韻資料表[[#This Row],[下字表識別號]])</f>
        <v>戈合1</v>
      </c>
      <c r="P748" s="207" t="str" cm="1">
        <f t="array" ref="P748" xml:space="preserve"> INDEX(切語下字資料表[韻母拼音碼], 小韻資料表[[#This Row],[下字表識別號]])</f>
        <v>o</v>
      </c>
      <c r="Q748" s="210" t="str" cm="1">
        <f t="array" ref="Q748" xml:space="preserve"> INDEX(設定表!$C$19:$C$23, INT( LEFT(小韻資料表[[#This Row],[目次編碼]],1) ))</f>
        <v>平</v>
      </c>
      <c r="R748" s="210">
        <f xml:space="preserve">  INDEX(設定表!$C$8:$C$15, MATCH( (RIGHT(小韻資料表[[#This Row],[清濁]]) &amp; 小韻資料表[[#This Row],[調]]), 設定表!$B$8:$B$15, 0))</f>
        <v>5</v>
      </c>
      <c r="S748" s="205" t="s">
        <v>309</v>
      </c>
      <c r="T748" s="205" t="s">
        <v>309</v>
      </c>
      <c r="U748" s="226" t="s">
        <v>309</v>
      </c>
      <c r="V748" s="147" t="s">
        <v>309</v>
      </c>
      <c r="X748" s="135"/>
      <c r="Y748" s="135"/>
      <c r="AA748" s="135"/>
      <c r="AB748" s="134"/>
      <c r="AC748" s="135"/>
      <c r="AD748" s="135"/>
      <c r="AH748" s="135"/>
      <c r="AI748" s="135"/>
    </row>
    <row r="749" spans="1:35" ht="31.5">
      <c r="A749" s="205">
        <v>745</v>
      </c>
      <c r="B749" s="206" t="s">
        <v>3842</v>
      </c>
      <c r="C749" s="207" t="str">
        <f xml:space="preserve"> _xlfn.CONCAT(小韻資料表[[#This Row],[聲母拼音碼]],小韻資料表[[#This Row],[韻母拼音碼]],小韻資料表[[#This Row],[調號]])</f>
        <v>mo5</v>
      </c>
      <c r="D749" s="206" t="s">
        <v>3843</v>
      </c>
      <c r="E749" s="208" t="s">
        <v>887</v>
      </c>
      <c r="F749" s="205">
        <v>7</v>
      </c>
      <c r="G749" s="209" t="s">
        <v>3844</v>
      </c>
      <c r="H749" s="205">
        <f xml:space="preserve"> LEN(小韻資料表[[#This Row],[小韻字集]])</f>
        <v>16</v>
      </c>
      <c r="I749" s="205" cm="1">
        <f t="array" ref="I749" xml:space="preserve"> MATCH(TRUE, ISNUMBER( SEARCH( LEFT(小韻資料表[[#This Row],[切語]],1), 切語上字資料表[切語上字]) ), 0)</f>
        <v>16</v>
      </c>
      <c r="J749" s="210" t="str" cm="1">
        <f t="array" ref="J749" xml:space="preserve"> INDEX(切語上字資料表[聲母], 小韻資料表[[#This Row],[上字表識別號]])</f>
        <v>明</v>
      </c>
      <c r="K749" s="210" t="str" cm="1">
        <f t="array" ref="K749" xml:space="preserve"> INDEX(切語上字資料表[聲母拼音碼], 小韻資料表[[#This Row],[上字表識別號]])</f>
        <v>m</v>
      </c>
      <c r="L749" s="210" t="str" cm="1">
        <f t="array" ref="L749" xml:space="preserve"> INDEX(切語上字資料表[清濁], 小韻資料表[[#This Row],[上字表識別號]])</f>
        <v>次濁</v>
      </c>
      <c r="M749" s="223" t="str" cm="1">
        <f t="array" ref="M749" xml:space="preserve"> INDEX(切語上字資料表[發送收], 小韻資料表[[#This Row],[上字表識別號]])</f>
        <v>收聲</v>
      </c>
      <c r="N749" s="205" cm="1">
        <f t="array" ref="N749" xml:space="preserve"> MATCH(TRUE, ISNUMBER( SEARCH( RIGHT(小韻資料表[[#This Row],[切語]],1), 切語下字資料表[切語下字]) ), 0)</f>
        <v>217</v>
      </c>
      <c r="O749" s="207" t="str" cm="1">
        <f t="array" ref="O749" xml:space="preserve"> INDEX(切語下字資料表[韻母], 小韻資料表[[#This Row],[下字表識別號]])</f>
        <v>戈合1</v>
      </c>
      <c r="P749" s="207" t="str" cm="1">
        <f t="array" ref="P749" xml:space="preserve"> INDEX(切語下字資料表[韻母拼音碼], 小韻資料表[[#This Row],[下字表識別號]])</f>
        <v>o</v>
      </c>
      <c r="Q749" s="210" t="str" cm="1">
        <f t="array" ref="Q749" xml:space="preserve"> INDEX(設定表!$C$19:$C$23, INT( LEFT(小韻資料表[[#This Row],[目次編碼]],1) ))</f>
        <v>平</v>
      </c>
      <c r="R749" s="210">
        <f xml:space="preserve">  INDEX(設定表!$C$8:$C$15, MATCH( (RIGHT(小韻資料表[[#This Row],[清濁]]) &amp; 小韻資料表[[#This Row],[調]]), 設定表!$B$8:$B$15, 0))</f>
        <v>5</v>
      </c>
      <c r="S749" s="205" t="s">
        <v>309</v>
      </c>
      <c r="T749" s="205" t="s">
        <v>309</v>
      </c>
      <c r="U749" s="226" t="s">
        <v>309</v>
      </c>
      <c r="V749" s="146" t="s">
        <v>309</v>
      </c>
      <c r="X749" s="135"/>
      <c r="Y749" s="135"/>
      <c r="AA749" s="135"/>
      <c r="AB749" s="134"/>
      <c r="AC749" s="135"/>
      <c r="AD749" s="135"/>
      <c r="AH749" s="135"/>
      <c r="AI749" s="135"/>
    </row>
    <row r="750" spans="1:35" ht="31.5">
      <c r="A750" s="205">
        <v>746</v>
      </c>
      <c r="B750" s="206" t="s">
        <v>3845</v>
      </c>
      <c r="C750" s="207" t="str">
        <f xml:space="preserve"> _xlfn.CONCAT(小韻資料表[[#This Row],[聲母拼音碼]],小韻資料表[[#This Row],[韻母拼音碼]],小韻資料表[[#This Row],[調號]])</f>
        <v>co5</v>
      </c>
      <c r="D750" s="206" t="s">
        <v>3846</v>
      </c>
      <c r="E750" s="208" t="s">
        <v>887</v>
      </c>
      <c r="F750" s="205">
        <v>8</v>
      </c>
      <c r="G750" s="209" t="s">
        <v>3847</v>
      </c>
      <c r="H750" s="205">
        <f xml:space="preserve"> LEN(小韻資料表[[#This Row],[小韻字集]])</f>
        <v>5</v>
      </c>
      <c r="I750" s="205" cm="1">
        <f t="array" ref="I750" xml:space="preserve"> MATCH(TRUE, ISNUMBER( SEARCH( LEFT(小韻資料表[[#This Row],[切語]],1), 切語上字資料表[切語上字]) ), 0)</f>
        <v>23</v>
      </c>
      <c r="J750" s="210" t="str" cm="1">
        <f t="array" ref="J750" xml:space="preserve"> INDEX(切語上字資料表[聲母], 小韻資料表[[#This Row],[上字表識別號]])</f>
        <v>從</v>
      </c>
      <c r="K750" s="210" t="str" cm="1">
        <f t="array" ref="K750" xml:space="preserve"> INDEX(切語上字資料表[聲母拼音碼], 小韻資料表[[#This Row],[上字表識別號]])</f>
        <v>c</v>
      </c>
      <c r="L750" s="210" t="str" cm="1">
        <f t="array" ref="L750" xml:space="preserve"> INDEX(切語上字資料表[清濁], 小韻資料表[[#This Row],[上字表識別號]])</f>
        <v>全濁</v>
      </c>
      <c r="M750" s="223" cm="1">
        <f t="array" ref="M750" xml:space="preserve"> INDEX(切語上字資料表[發送收], 小韻資料表[[#This Row],[上字表識別號]])</f>
        <v>0</v>
      </c>
      <c r="N750" s="205" cm="1">
        <f t="array" ref="N750" xml:space="preserve"> MATCH(TRUE, ISNUMBER( SEARCH( RIGHT(小韻資料表[[#This Row],[切語]],1), 切語下字資料表[切語下字]) ), 0)</f>
        <v>217</v>
      </c>
      <c r="O750" s="207" t="str" cm="1">
        <f t="array" ref="O750" xml:space="preserve"> INDEX(切語下字資料表[韻母], 小韻資料表[[#This Row],[下字表識別號]])</f>
        <v>戈合1</v>
      </c>
      <c r="P750" s="207" t="str" cm="1">
        <f t="array" ref="P750" xml:space="preserve"> INDEX(切語下字資料表[韻母拼音碼], 小韻資料表[[#This Row],[下字表識別號]])</f>
        <v>o</v>
      </c>
      <c r="Q750" s="210" t="str" cm="1">
        <f t="array" ref="Q750" xml:space="preserve"> INDEX(設定表!$C$19:$C$23, INT( LEFT(小韻資料表[[#This Row],[目次編碼]],1) ))</f>
        <v>平</v>
      </c>
      <c r="R750" s="210">
        <f xml:space="preserve">  INDEX(設定表!$C$8:$C$15, MATCH( (RIGHT(小韻資料表[[#This Row],[清濁]]) &amp; 小韻資料表[[#This Row],[調]]), 設定表!$B$8:$B$15, 0))</f>
        <v>5</v>
      </c>
      <c r="S750" s="205" t="s">
        <v>309</v>
      </c>
      <c r="T750" s="205" t="s">
        <v>309</v>
      </c>
      <c r="U750" s="226" t="s">
        <v>309</v>
      </c>
      <c r="V750" s="147" t="s">
        <v>309</v>
      </c>
      <c r="X750" s="135"/>
      <c r="Y750" s="135"/>
      <c r="AA750" s="135"/>
      <c r="AB750" s="134"/>
      <c r="AC750" s="135"/>
      <c r="AD750" s="135"/>
      <c r="AH750" s="135"/>
      <c r="AI750" s="135"/>
    </row>
    <row r="751" spans="1:35" ht="31.5">
      <c r="A751" s="205">
        <v>747</v>
      </c>
      <c r="B751" s="206" t="s">
        <v>3848</v>
      </c>
      <c r="C751" s="207" t="str">
        <f xml:space="preserve"> _xlfn.CONCAT(小韻資料表[[#This Row],[聲母拼音碼]],小韻資料表[[#This Row],[韻母拼音碼]],小韻資料表[[#This Row],[調號]])</f>
        <v>go5</v>
      </c>
      <c r="D751" s="206" t="s">
        <v>3849</v>
      </c>
      <c r="E751" s="208" t="s">
        <v>887</v>
      </c>
      <c r="F751" s="205">
        <v>9</v>
      </c>
      <c r="G751" s="209" t="s">
        <v>3850</v>
      </c>
      <c r="H751" s="205">
        <f xml:space="preserve"> LEN(小韻資料表[[#This Row],[小韻字集]])</f>
        <v>8</v>
      </c>
      <c r="I751" s="205" cm="1">
        <f t="array" ref="I751" xml:space="preserve"> MATCH(TRUE, ISNUMBER( SEARCH( LEFT(小韻資料表[[#This Row],[切語]],1), 切語上字資料表[切語上字]) ), 0)</f>
        <v>4</v>
      </c>
      <c r="J751" s="210" t="str" cm="1">
        <f t="array" ref="J751" xml:space="preserve"> INDEX(切語上字資料表[聲母], 小韻資料表[[#This Row],[上字表識別號]])</f>
        <v>疑</v>
      </c>
      <c r="K751" s="210" t="str" cm="1">
        <f t="array" ref="K751" xml:space="preserve"> INDEX(切語上字資料表[聲母拼音碼], 小韻資料表[[#This Row],[上字表識別號]])</f>
        <v>g</v>
      </c>
      <c r="L751" s="210" t="str" cm="1">
        <f t="array" ref="L751" xml:space="preserve"> INDEX(切語上字資料表[清濁], 小韻資料表[[#This Row],[上字表識別號]])</f>
        <v>次濁</v>
      </c>
      <c r="M751" s="223" t="str" cm="1">
        <f t="array" ref="M751" xml:space="preserve"> INDEX(切語上字資料表[發送收], 小韻資料表[[#This Row],[上字表識別號]])</f>
        <v>收聲</v>
      </c>
      <c r="N751" s="205" cm="1">
        <f t="array" ref="N751" xml:space="preserve"> MATCH(TRUE, ISNUMBER( SEARCH( RIGHT(小韻資料表[[#This Row],[切語]],1), 切語下字資料表[切語下字]) ), 0)</f>
        <v>217</v>
      </c>
      <c r="O751" s="207" t="str" cm="1">
        <f t="array" ref="O751" xml:space="preserve"> INDEX(切語下字資料表[韻母], 小韻資料表[[#This Row],[下字表識別號]])</f>
        <v>戈合1</v>
      </c>
      <c r="P751" s="207" t="str" cm="1">
        <f t="array" ref="P751" xml:space="preserve"> INDEX(切語下字資料表[韻母拼音碼], 小韻資料表[[#This Row],[下字表識別號]])</f>
        <v>o</v>
      </c>
      <c r="Q751" s="210" t="str" cm="1">
        <f t="array" ref="Q751" xml:space="preserve"> INDEX(設定表!$C$19:$C$23, INT( LEFT(小韻資料表[[#This Row],[目次編碼]],1) ))</f>
        <v>平</v>
      </c>
      <c r="R751" s="210">
        <f xml:space="preserve">  INDEX(設定表!$C$8:$C$15, MATCH( (RIGHT(小韻資料表[[#This Row],[清濁]]) &amp; 小韻資料表[[#This Row],[調]]), 設定表!$B$8:$B$15, 0))</f>
        <v>5</v>
      </c>
      <c r="S751" s="205" t="s">
        <v>309</v>
      </c>
      <c r="T751" s="205" t="s">
        <v>309</v>
      </c>
      <c r="U751" s="226" t="s">
        <v>309</v>
      </c>
      <c r="V751" s="146" t="s">
        <v>309</v>
      </c>
      <c r="X751" s="135"/>
      <c r="Y751" s="135"/>
      <c r="AA751" s="135"/>
      <c r="AB751" s="134"/>
      <c r="AC751" s="135"/>
      <c r="AD751" s="135"/>
      <c r="AH751" s="135"/>
      <c r="AI751" s="135"/>
    </row>
    <row r="752" spans="1:35" ht="31.5">
      <c r="A752" s="205">
        <v>748</v>
      </c>
      <c r="B752" s="206" t="s">
        <v>3851</v>
      </c>
      <c r="C752" s="207" t="str">
        <f xml:space="preserve"> _xlfn.CONCAT(小韻資料表[[#This Row],[聲母拼音碼]],小韻資料表[[#This Row],[韻母拼音碼]],小韻資料表[[#This Row],[調號]])</f>
        <v>tho1</v>
      </c>
      <c r="D752" s="206" t="s">
        <v>1906</v>
      </c>
      <c r="E752" s="208" t="s">
        <v>887</v>
      </c>
      <c r="F752" s="205">
        <v>10</v>
      </c>
      <c r="G752" s="209" t="s">
        <v>3852</v>
      </c>
      <c r="H752" s="205">
        <f xml:space="preserve"> LEN(小韻資料表[[#This Row],[小韻字集]])</f>
        <v>6</v>
      </c>
      <c r="I752" s="205" cm="1">
        <f t="array" ref="I752" xml:space="preserve"> MATCH(TRUE, ISNUMBER( SEARCH( LEFT(小韻資料表[[#This Row],[切語]],1), 切語上字資料表[切語上字]) ), 0)</f>
        <v>6</v>
      </c>
      <c r="J752" s="210" t="str" cm="1">
        <f t="array" ref="J752" xml:space="preserve"> INDEX(切語上字資料表[聲母], 小韻資料表[[#This Row],[上字表識別號]])</f>
        <v>透</v>
      </c>
      <c r="K752" s="210" t="str" cm="1">
        <f t="array" ref="K752" xml:space="preserve"> INDEX(切語上字資料表[聲母拼音碼], 小韻資料表[[#This Row],[上字表識別號]])</f>
        <v>th</v>
      </c>
      <c r="L752" s="210" t="str" cm="1">
        <f t="array" ref="L752" xml:space="preserve"> INDEX(切語上字資料表[清濁], 小韻資料表[[#This Row],[上字表識別號]])</f>
        <v>次清</v>
      </c>
      <c r="M752" s="223" t="str" cm="1">
        <f t="array" ref="M752" xml:space="preserve"> INDEX(切語上字資料表[發送收], 小韻資料表[[#This Row],[上字表識別號]])</f>
        <v>送氣</v>
      </c>
      <c r="N752" s="205" cm="1">
        <f t="array" ref="N752" xml:space="preserve"> MATCH(TRUE, ISNUMBER( SEARCH( RIGHT(小韻資料表[[#This Row],[切語]],1), 切語下字資料表[切語下字]) ), 0)</f>
        <v>217</v>
      </c>
      <c r="O752" s="207" t="str" cm="1">
        <f t="array" ref="O752" xml:space="preserve"> INDEX(切語下字資料表[韻母], 小韻資料表[[#This Row],[下字表識別號]])</f>
        <v>戈合1</v>
      </c>
      <c r="P752" s="207" t="str" cm="1">
        <f t="array" ref="P752" xml:space="preserve"> INDEX(切語下字資料表[韻母拼音碼], 小韻資料表[[#This Row],[下字表識別號]])</f>
        <v>o</v>
      </c>
      <c r="Q752" s="210" t="str" cm="1">
        <f t="array" ref="Q752" xml:space="preserve"> INDEX(設定表!$C$19:$C$23, INT( LEFT(小韻資料表[[#This Row],[目次編碼]],1) ))</f>
        <v>平</v>
      </c>
      <c r="R752" s="210">
        <f xml:space="preserve">  INDEX(設定表!$C$8:$C$15, MATCH( (RIGHT(小韻資料表[[#This Row],[清濁]]) &amp; 小韻資料表[[#This Row],[調]]), 設定表!$B$8:$B$15, 0))</f>
        <v>1</v>
      </c>
      <c r="S752" s="205" t="s">
        <v>309</v>
      </c>
      <c r="T752" s="205" t="s">
        <v>309</v>
      </c>
      <c r="U752" s="226" t="s">
        <v>309</v>
      </c>
      <c r="V752" s="147" t="s">
        <v>309</v>
      </c>
      <c r="X752" s="135"/>
      <c r="Y752" s="135"/>
      <c r="AA752" s="135"/>
      <c r="AB752" s="134"/>
      <c r="AC752" s="135"/>
      <c r="AD752" s="135"/>
      <c r="AH752" s="135"/>
      <c r="AI752" s="135"/>
    </row>
    <row r="753" spans="1:35" ht="31.5">
      <c r="A753" s="205">
        <v>749</v>
      </c>
      <c r="B753" s="206" t="s">
        <v>3853</v>
      </c>
      <c r="C753" s="207" t="str">
        <f xml:space="preserve"> _xlfn.CONCAT(小韻資料表[[#This Row],[聲母拼音碼]],小韻資料表[[#This Row],[韻母拼音碼]],小韻資料表[[#This Row],[調號]])</f>
        <v>lo5</v>
      </c>
      <c r="D753" s="206" t="s">
        <v>3854</v>
      </c>
      <c r="E753" s="208" t="s">
        <v>887</v>
      </c>
      <c r="F753" s="205">
        <v>11</v>
      </c>
      <c r="G753" s="209" t="s">
        <v>3855</v>
      </c>
      <c r="H753" s="205">
        <f xml:space="preserve"> LEN(小韻資料表[[#This Row],[小韻字集]])</f>
        <v>23</v>
      </c>
      <c r="I753" s="205" cm="1">
        <f t="array" ref="I753" xml:space="preserve"> MATCH(TRUE, ISNUMBER( SEARCH( LEFT(小韻資料表[[#This Row],[切語]],1), 切語上字資料表[切語上字]) ), 0)</f>
        <v>40</v>
      </c>
      <c r="J753" s="210" t="str" cm="1">
        <f t="array" ref="J753" xml:space="preserve"> INDEX(切語上字資料表[聲母], 小韻資料表[[#This Row],[上字表識別號]])</f>
        <v>來</v>
      </c>
      <c r="K753" s="210" t="str" cm="1">
        <f t="array" ref="K753" xml:space="preserve"> INDEX(切語上字資料表[聲母拼音碼], 小韻資料表[[#This Row],[上字表識別號]])</f>
        <v>l</v>
      </c>
      <c r="L753" s="210" t="str" cm="1">
        <f t="array" ref="L753" xml:space="preserve"> INDEX(切語上字資料表[清濁], 小韻資料表[[#This Row],[上字表識別號]])</f>
        <v>次濁</v>
      </c>
      <c r="M753" s="223" t="str" cm="1">
        <f t="array" ref="M753" xml:space="preserve"> INDEX(切語上字資料表[發送收], 小韻資料表[[#This Row],[上字表識別號]])</f>
        <v>收聲</v>
      </c>
      <c r="N753" s="205" cm="1">
        <f t="array" ref="N753" xml:space="preserve"> MATCH(TRUE, ISNUMBER( SEARCH( RIGHT(小韻資料表[[#This Row],[切語]],1), 切語下字資料表[切語下字]) ), 0)</f>
        <v>217</v>
      </c>
      <c r="O753" s="207" t="str" cm="1">
        <f t="array" ref="O753" xml:space="preserve"> INDEX(切語下字資料表[韻母], 小韻資料表[[#This Row],[下字表識別號]])</f>
        <v>戈合1</v>
      </c>
      <c r="P753" s="207" t="str" cm="1">
        <f t="array" ref="P753" xml:space="preserve"> INDEX(切語下字資料表[韻母拼音碼], 小韻資料表[[#This Row],[下字表識別號]])</f>
        <v>o</v>
      </c>
      <c r="Q753" s="210" t="str" cm="1">
        <f t="array" ref="Q753" xml:space="preserve"> INDEX(設定表!$C$19:$C$23, INT( LEFT(小韻資料表[[#This Row],[目次編碼]],1) ))</f>
        <v>平</v>
      </c>
      <c r="R753" s="210">
        <f xml:space="preserve">  INDEX(設定表!$C$8:$C$15, MATCH( (RIGHT(小韻資料表[[#This Row],[清濁]]) &amp; 小韻資料表[[#This Row],[調]]), 設定表!$B$8:$B$15, 0))</f>
        <v>5</v>
      </c>
      <c r="S753" s="205" t="s">
        <v>309</v>
      </c>
      <c r="T753" s="205" t="s">
        <v>309</v>
      </c>
      <c r="U753" s="226" t="s">
        <v>3856</v>
      </c>
      <c r="V753" s="146" t="s">
        <v>309</v>
      </c>
      <c r="X753" s="135"/>
      <c r="Y753" s="135"/>
      <c r="AA753" s="135"/>
      <c r="AB753" s="134"/>
      <c r="AC753" s="135"/>
      <c r="AD753" s="135"/>
      <c r="AH753" s="135"/>
      <c r="AI753" s="135"/>
    </row>
    <row r="754" spans="1:35" ht="31.5">
      <c r="A754" s="205">
        <v>750</v>
      </c>
      <c r="B754" s="206" t="s">
        <v>3857</v>
      </c>
      <c r="C754" s="207" t="str">
        <f xml:space="preserve"> _xlfn.CONCAT(小韻資料表[[#This Row],[聲母拼音碼]],小韻資料表[[#This Row],[韻母拼音碼]],小韻資料表[[#This Row],[調號]])</f>
        <v>no5</v>
      </c>
      <c r="D754" s="206" t="s">
        <v>3858</v>
      </c>
      <c r="E754" s="208" t="s">
        <v>887</v>
      </c>
      <c r="F754" s="205">
        <v>12</v>
      </c>
      <c r="G754" s="209" t="s">
        <v>3859</v>
      </c>
      <c r="H754" s="205">
        <f xml:space="preserve"> LEN(小韻資料表[[#This Row],[小韻字集]])</f>
        <v>2</v>
      </c>
      <c r="I754" s="205" cm="1">
        <f t="array" ref="I754" xml:space="preserve"> MATCH(TRUE, ISNUMBER( SEARCH( LEFT(小韻資料表[[#This Row],[切語]],1), 切語上字資料表[切語上字]) ), 0)</f>
        <v>8</v>
      </c>
      <c r="J754" s="210" t="str" cm="1">
        <f t="array" ref="J754" xml:space="preserve"> INDEX(切語上字資料表[聲母], 小韻資料表[[#This Row],[上字表識別號]])</f>
        <v>泥</v>
      </c>
      <c r="K754" s="210" t="str" cm="1">
        <f t="array" ref="K754" xml:space="preserve"> INDEX(切語上字資料表[聲母拼音碼], 小韻資料表[[#This Row],[上字表識別號]])</f>
        <v>n</v>
      </c>
      <c r="L754" s="210" t="str" cm="1">
        <f t="array" ref="L754" xml:space="preserve"> INDEX(切語上字資料表[清濁], 小韻資料表[[#This Row],[上字表識別號]])</f>
        <v>次濁</v>
      </c>
      <c r="M754" s="223" t="str" cm="1">
        <f t="array" ref="M754" xml:space="preserve"> INDEX(切語上字資料表[發送收], 小韻資料表[[#This Row],[上字表識別號]])</f>
        <v>收聲</v>
      </c>
      <c r="N754" s="205" cm="1">
        <f t="array" ref="N754" xml:space="preserve"> MATCH(TRUE, ISNUMBER( SEARCH( RIGHT(小韻資料表[[#This Row],[切語]],1), 切語下字資料表[切語下字]) ), 0)</f>
        <v>217</v>
      </c>
      <c r="O754" s="207" t="str" cm="1">
        <f t="array" ref="O754" xml:space="preserve"> INDEX(切語下字資料表[韻母], 小韻資料表[[#This Row],[下字表識別號]])</f>
        <v>戈合1</v>
      </c>
      <c r="P754" s="207" t="str" cm="1">
        <f t="array" ref="P754" xml:space="preserve"> INDEX(切語下字資料表[韻母拼音碼], 小韻資料表[[#This Row],[下字表識別號]])</f>
        <v>o</v>
      </c>
      <c r="Q754" s="210" t="str" cm="1">
        <f t="array" ref="Q754" xml:space="preserve"> INDEX(設定表!$C$19:$C$23, INT( LEFT(小韻資料表[[#This Row],[目次編碼]],1) ))</f>
        <v>平</v>
      </c>
      <c r="R754" s="210">
        <f xml:space="preserve">  INDEX(設定表!$C$8:$C$15, MATCH( (RIGHT(小韻資料表[[#This Row],[清濁]]) &amp; 小韻資料表[[#This Row],[調]]), 設定表!$B$8:$B$15, 0))</f>
        <v>5</v>
      </c>
      <c r="S754" s="205" t="s">
        <v>309</v>
      </c>
      <c r="T754" s="205" t="s">
        <v>309</v>
      </c>
      <c r="U754" s="226" t="s">
        <v>309</v>
      </c>
      <c r="V754" s="147" t="s">
        <v>309</v>
      </c>
      <c r="X754" s="135"/>
      <c r="Y754" s="135"/>
      <c r="AA754" s="135"/>
      <c r="AB754" s="134"/>
      <c r="AC754" s="135"/>
      <c r="AD754" s="135"/>
      <c r="AH754" s="135"/>
      <c r="AI754" s="135"/>
    </row>
    <row r="755" spans="1:35" ht="31.5">
      <c r="A755" s="205">
        <v>751</v>
      </c>
      <c r="B755" s="206" t="s">
        <v>3860</v>
      </c>
      <c r="C755" s="207" t="str">
        <f xml:space="preserve"> _xlfn.CONCAT(小韻資料表[[#This Row],[聲母拼音碼]],小韻資料表[[#This Row],[韻母拼音碼]],小韻資料表[[#This Row],[調號]])</f>
        <v>po1</v>
      </c>
      <c r="D755" s="206" t="s">
        <v>3861</v>
      </c>
      <c r="E755" s="208" t="s">
        <v>887</v>
      </c>
      <c r="F755" s="205">
        <v>13</v>
      </c>
      <c r="G755" s="209" t="s">
        <v>3862</v>
      </c>
      <c r="H755" s="205">
        <f xml:space="preserve"> LEN(小韻資料表[[#This Row],[小韻字集]])</f>
        <v>6</v>
      </c>
      <c r="I755" s="205" cm="1">
        <f t="array" ref="I755" xml:space="preserve"> MATCH(TRUE, ISNUMBER( SEARCH( LEFT(小韻資料表[[#This Row],[切語]],1), 切語上字資料表[切語上字]) ), 0)</f>
        <v>13</v>
      </c>
      <c r="J755" s="210" t="str" cm="1">
        <f t="array" ref="J755" xml:space="preserve"> INDEX(切語上字資料表[聲母], 小韻資料表[[#This Row],[上字表識別號]])</f>
        <v>幫</v>
      </c>
      <c r="K755" s="210" t="str" cm="1">
        <f t="array" ref="K755" xml:space="preserve"> INDEX(切語上字資料表[聲母拼音碼], 小韻資料表[[#This Row],[上字表識別號]])</f>
        <v>p</v>
      </c>
      <c r="L755" s="210" t="str" cm="1">
        <f t="array" ref="L755" xml:space="preserve"> INDEX(切語上字資料表[清濁], 小韻資料表[[#This Row],[上字表識別號]])</f>
        <v>全清</v>
      </c>
      <c r="M755" s="223" t="str" cm="1">
        <f t="array" ref="M755" xml:space="preserve"> INDEX(切語上字資料表[發送收], 小韻資料表[[#This Row],[上字表識別號]])</f>
        <v>發聲</v>
      </c>
      <c r="N755" s="205" cm="1">
        <f t="array" ref="N755" xml:space="preserve"> MATCH(TRUE, ISNUMBER( SEARCH( RIGHT(小韻資料表[[#This Row],[切語]],1), 切語下字資料表[切語下字]) ), 0)</f>
        <v>217</v>
      </c>
      <c r="O755" s="207" t="str" cm="1">
        <f t="array" ref="O755" xml:space="preserve"> INDEX(切語下字資料表[韻母], 小韻資料表[[#This Row],[下字表識別號]])</f>
        <v>戈合1</v>
      </c>
      <c r="P755" s="207" t="str" cm="1">
        <f t="array" ref="P755" xml:space="preserve"> INDEX(切語下字資料表[韻母拼音碼], 小韻資料表[[#This Row],[下字表識別號]])</f>
        <v>o</v>
      </c>
      <c r="Q755" s="210" t="str" cm="1">
        <f t="array" ref="Q755" xml:space="preserve"> INDEX(設定表!$C$19:$C$23, INT( LEFT(小韻資料表[[#This Row],[目次編碼]],1) ))</f>
        <v>平</v>
      </c>
      <c r="R755" s="210">
        <f xml:space="preserve">  INDEX(設定表!$C$8:$C$15, MATCH( (RIGHT(小韻資料表[[#This Row],[清濁]]) &amp; 小韻資料表[[#This Row],[調]]), 設定表!$B$8:$B$15, 0))</f>
        <v>1</v>
      </c>
      <c r="S755" s="205" t="s">
        <v>309</v>
      </c>
      <c r="T755" s="205" t="s">
        <v>309</v>
      </c>
      <c r="U755" s="226" t="s">
        <v>309</v>
      </c>
      <c r="V755" s="146" t="s">
        <v>309</v>
      </c>
      <c r="X755" s="135"/>
      <c r="Y755" s="135"/>
      <c r="AA755" s="135"/>
      <c r="AB755" s="134"/>
      <c r="AC755" s="135"/>
      <c r="AD755" s="135"/>
      <c r="AH755" s="135"/>
      <c r="AI755" s="135"/>
    </row>
    <row r="756" spans="1:35" ht="31.5">
      <c r="A756" s="205">
        <v>752</v>
      </c>
      <c r="B756" s="206" t="s">
        <v>3863</v>
      </c>
      <c r="C756" s="207" t="str">
        <f xml:space="preserve"> _xlfn.CONCAT(小韻資料表[[#This Row],[聲母拼音碼]],小韻資料表[[#This Row],[韻母拼音碼]],小韻資料表[[#This Row],[調號]])</f>
        <v>pho1</v>
      </c>
      <c r="D756" s="206" t="s">
        <v>3864</v>
      </c>
      <c r="E756" s="208" t="s">
        <v>887</v>
      </c>
      <c r="F756" s="205">
        <v>14</v>
      </c>
      <c r="G756" s="209" t="s">
        <v>3865</v>
      </c>
      <c r="H756" s="205">
        <f xml:space="preserve"> LEN(小韻資料表[[#This Row],[小韻字集]])</f>
        <v>5</v>
      </c>
      <c r="I756" s="205" cm="1">
        <f t="array" ref="I756" xml:space="preserve"> MATCH(TRUE, ISNUMBER( SEARCH( LEFT(小韻資料表[[#This Row],[切語]],1), 切語上字資料表[切語上字]) ), 0)</f>
        <v>14</v>
      </c>
      <c r="J756" s="210" t="str" cm="1">
        <f t="array" ref="J756" xml:space="preserve"> INDEX(切語上字資料表[聲母], 小韻資料表[[#This Row],[上字表識別號]])</f>
        <v>滂</v>
      </c>
      <c r="K756" s="210" t="str" cm="1">
        <f t="array" ref="K756" xml:space="preserve"> INDEX(切語上字資料表[聲母拼音碼], 小韻資料表[[#This Row],[上字表識別號]])</f>
        <v>ph</v>
      </c>
      <c r="L756" s="210" t="str" cm="1">
        <f t="array" ref="L756" xml:space="preserve"> INDEX(切語上字資料表[清濁], 小韻資料表[[#This Row],[上字表識別號]])</f>
        <v>次清</v>
      </c>
      <c r="M756" s="223" t="str" cm="1">
        <f t="array" ref="M756" xml:space="preserve"> INDEX(切語上字資料表[發送收], 小韻資料表[[#This Row],[上字表識別號]])</f>
        <v>送氣</v>
      </c>
      <c r="N756" s="205" cm="1">
        <f t="array" ref="N756" xml:space="preserve"> MATCH(TRUE, ISNUMBER( SEARCH( RIGHT(小韻資料表[[#This Row],[切語]],1), 切語下字資料表[切語下字]) ), 0)</f>
        <v>217</v>
      </c>
      <c r="O756" s="207" t="str" cm="1">
        <f t="array" ref="O756" xml:space="preserve"> INDEX(切語下字資料表[韻母], 小韻資料表[[#This Row],[下字表識別號]])</f>
        <v>戈合1</v>
      </c>
      <c r="P756" s="207" t="str" cm="1">
        <f t="array" ref="P756" xml:space="preserve"> INDEX(切語下字資料表[韻母拼音碼], 小韻資料表[[#This Row],[下字表識別號]])</f>
        <v>o</v>
      </c>
      <c r="Q756" s="210" t="str" cm="1">
        <f t="array" ref="Q756" xml:space="preserve"> INDEX(設定表!$C$19:$C$23, INT( LEFT(小韻資料表[[#This Row],[目次編碼]],1) ))</f>
        <v>平</v>
      </c>
      <c r="R756" s="210">
        <f xml:space="preserve">  INDEX(設定表!$C$8:$C$15, MATCH( (RIGHT(小韻資料表[[#This Row],[清濁]]) &amp; 小韻資料表[[#This Row],[調]]), 設定表!$B$8:$B$15, 0))</f>
        <v>1</v>
      </c>
      <c r="S756" s="205" t="s">
        <v>309</v>
      </c>
      <c r="T756" s="205" t="s">
        <v>309</v>
      </c>
      <c r="U756" s="226" t="s">
        <v>309</v>
      </c>
      <c r="V756" s="147" t="s">
        <v>309</v>
      </c>
      <c r="X756" s="135"/>
      <c r="Y756" s="135"/>
      <c r="AA756" s="135"/>
      <c r="AB756" s="134"/>
      <c r="AC756" s="135"/>
      <c r="AD756" s="135"/>
      <c r="AH756" s="135"/>
      <c r="AI756" s="135"/>
    </row>
    <row r="757" spans="1:35" ht="31.5">
      <c r="A757" s="205">
        <v>753</v>
      </c>
      <c r="B757" s="206" t="s">
        <v>3866</v>
      </c>
      <c r="C757" s="207" t="str">
        <f xml:space="preserve"> _xlfn.CONCAT(小韻資料表[[#This Row],[聲母拼音碼]],小韻資料表[[#This Row],[韻母拼音碼]],小韻資料表[[#This Row],[調號]])</f>
        <v>ho5</v>
      </c>
      <c r="D757" s="206" t="s">
        <v>3867</v>
      </c>
      <c r="E757" s="208" t="s">
        <v>887</v>
      </c>
      <c r="F757" s="205">
        <v>15</v>
      </c>
      <c r="G757" s="209" t="s">
        <v>3868</v>
      </c>
      <c r="H757" s="205">
        <f xml:space="preserve"> LEN(小韻資料表[[#This Row],[小韻字集]])</f>
        <v>10</v>
      </c>
      <c r="I757" s="205" cm="1">
        <f t="array" ref="I757" xml:space="preserve"> MATCH(TRUE, ISNUMBER( SEARCH( LEFT(小韻資料表[[#This Row],[切語]],1), 切語上字資料表[切語上字]) ), 0)</f>
        <v>37</v>
      </c>
      <c r="J757" s="210" t="str" cm="1">
        <f t="array" ref="J757" xml:space="preserve"> INDEX(切語上字資料表[聲母], 小韻資料表[[#This Row],[上字表識別號]])</f>
        <v>匣</v>
      </c>
      <c r="K757" s="210" t="str" cm="1">
        <f t="array" ref="K757" xml:space="preserve"> INDEX(切語上字資料表[聲母拼音碼], 小韻資料表[[#This Row],[上字表識別號]])</f>
        <v>h</v>
      </c>
      <c r="L757" s="210" t="str" cm="1">
        <f t="array" ref="L757" xml:space="preserve"> INDEX(切語上字資料表[清濁], 小韻資料表[[#This Row],[上字表識別號]])</f>
        <v>全濁</v>
      </c>
      <c r="M757" s="223" t="str" cm="1">
        <f t="array" ref="M757" xml:space="preserve"> INDEX(切語上字資料表[發送收], 小韻資料表[[#This Row],[上字表識別號]])</f>
        <v>送氣</v>
      </c>
      <c r="N757" s="205" cm="1">
        <f t="array" ref="N757" xml:space="preserve"> MATCH(TRUE, ISNUMBER( SEARCH( RIGHT(小韻資料表[[#This Row],[切語]],1), 切語下字資料表[切語下字]) ), 0)</f>
        <v>217</v>
      </c>
      <c r="O757" s="207" t="str" cm="1">
        <f t="array" ref="O757" xml:space="preserve"> INDEX(切語下字資料表[韻母], 小韻資料表[[#This Row],[下字表識別號]])</f>
        <v>戈合1</v>
      </c>
      <c r="P757" s="207" t="str" cm="1">
        <f t="array" ref="P757" xml:space="preserve"> INDEX(切語下字資料表[韻母拼音碼], 小韻資料表[[#This Row],[下字表識別號]])</f>
        <v>o</v>
      </c>
      <c r="Q757" s="210" t="str" cm="1">
        <f t="array" ref="Q757" xml:space="preserve"> INDEX(設定表!$C$19:$C$23, INT( LEFT(小韻資料表[[#This Row],[目次編碼]],1) ))</f>
        <v>平</v>
      </c>
      <c r="R757" s="210">
        <f xml:space="preserve">  INDEX(設定表!$C$8:$C$15, MATCH( (RIGHT(小韻資料表[[#This Row],[清濁]]) &amp; 小韻資料表[[#This Row],[調]]), 設定表!$B$8:$B$15, 0))</f>
        <v>5</v>
      </c>
      <c r="S757" s="205" t="s">
        <v>309</v>
      </c>
      <c r="T757" s="205" t="s">
        <v>309</v>
      </c>
      <c r="U757" s="226" t="s">
        <v>309</v>
      </c>
      <c r="V757" s="147" t="s">
        <v>309</v>
      </c>
      <c r="X757" s="135"/>
      <c r="Y757" s="135"/>
      <c r="AA757" s="135"/>
      <c r="AB757" s="134"/>
      <c r="AC757" s="135"/>
      <c r="AD757" s="135"/>
      <c r="AH757" s="135"/>
      <c r="AI757" s="135"/>
    </row>
    <row r="758" spans="1:35" ht="31.5">
      <c r="A758" s="205">
        <v>754</v>
      </c>
      <c r="B758" s="206" t="s">
        <v>3869</v>
      </c>
      <c r="C758" s="207" t="str">
        <f xml:space="preserve"> _xlfn.CONCAT(小韻資料表[[#This Row],[聲母拼音碼]],小韻資料表[[#This Row],[韻母拼音碼]],小韻資料表[[#This Row],[調號]])</f>
        <v>kho1</v>
      </c>
      <c r="D758" s="206" t="s">
        <v>3870</v>
      </c>
      <c r="E758" s="208" t="s">
        <v>887</v>
      </c>
      <c r="F758" s="205">
        <v>16</v>
      </c>
      <c r="G758" s="209" t="s">
        <v>3871</v>
      </c>
      <c r="H758" s="205">
        <f xml:space="preserve"> LEN(小韻資料表[[#This Row],[小韻字集]])</f>
        <v>15</v>
      </c>
      <c r="I758" s="205" cm="1">
        <f t="array" ref="I758" xml:space="preserve"> MATCH(TRUE, ISNUMBER( SEARCH( LEFT(小韻資料表[[#This Row],[切語]],1), 切語上字資料表[切語上字]) ), 0)</f>
        <v>2</v>
      </c>
      <c r="J758" s="210" t="str" cm="1">
        <f t="array" ref="J758" xml:space="preserve"> INDEX(切語上字資料表[聲母], 小韻資料表[[#This Row],[上字表識別號]])</f>
        <v>溪</v>
      </c>
      <c r="K758" s="210" t="str" cm="1">
        <f t="array" ref="K758" xml:space="preserve"> INDEX(切語上字資料表[聲母拼音碼], 小韻資料表[[#This Row],[上字表識別號]])</f>
        <v>kh</v>
      </c>
      <c r="L758" s="210" t="str" cm="1">
        <f t="array" ref="L758" xml:space="preserve"> INDEX(切語上字資料表[清濁], 小韻資料表[[#This Row],[上字表識別號]])</f>
        <v>次清</v>
      </c>
      <c r="M758" s="223" t="str" cm="1">
        <f t="array" ref="M758" xml:space="preserve"> INDEX(切語上字資料表[發送收], 小韻資料表[[#This Row],[上字表識別號]])</f>
        <v>送氣</v>
      </c>
      <c r="N758" s="205" cm="1">
        <f t="array" ref="N758" xml:space="preserve"> MATCH(TRUE, ISNUMBER( SEARCH( RIGHT(小韻資料表[[#This Row],[切語]],1), 切語下字資料表[切語下字]) ), 0)</f>
        <v>217</v>
      </c>
      <c r="O758" s="207" t="str" cm="1">
        <f t="array" ref="O758" xml:space="preserve"> INDEX(切語下字資料表[韻母], 小韻資料表[[#This Row],[下字表識別號]])</f>
        <v>戈合1</v>
      </c>
      <c r="P758" s="207" t="str" cm="1">
        <f t="array" ref="P758" xml:space="preserve"> INDEX(切語下字資料表[韻母拼音碼], 小韻資料表[[#This Row],[下字表識別號]])</f>
        <v>o</v>
      </c>
      <c r="Q758" s="210" t="str" cm="1">
        <f t="array" ref="Q758" xml:space="preserve"> INDEX(設定表!$C$19:$C$23, INT( LEFT(小韻資料表[[#This Row],[目次編碼]],1) ))</f>
        <v>平</v>
      </c>
      <c r="R758" s="210">
        <f xml:space="preserve">  INDEX(設定表!$C$8:$C$15, MATCH( (RIGHT(小韻資料表[[#This Row],[清濁]]) &amp; 小韻資料表[[#This Row],[調]]), 設定表!$B$8:$B$15, 0))</f>
        <v>1</v>
      </c>
      <c r="S758" s="205" t="s">
        <v>309</v>
      </c>
      <c r="T758" s="205" t="s">
        <v>309</v>
      </c>
      <c r="U758" s="226" t="s">
        <v>309</v>
      </c>
      <c r="V758" s="147" t="s">
        <v>309</v>
      </c>
      <c r="X758" s="135"/>
      <c r="Y758" s="135"/>
      <c r="AA758" s="135"/>
      <c r="AB758" s="134"/>
      <c r="AC758" s="135"/>
      <c r="AD758" s="135"/>
      <c r="AH758" s="135"/>
      <c r="AI758" s="135"/>
    </row>
    <row r="759" spans="1:35" ht="31.5">
      <c r="A759" s="205">
        <v>755</v>
      </c>
      <c r="B759" s="206" t="s">
        <v>3872</v>
      </c>
      <c r="C759" s="207" t="str">
        <f xml:space="preserve"> _xlfn.CONCAT(小韻資料表[[#This Row],[聲母拼音碼]],小韻資料表[[#This Row],[韻母拼音碼]],小韻資料表[[#This Row],[調號]])</f>
        <v>Øo1</v>
      </c>
      <c r="D759" s="206" t="s">
        <v>3873</v>
      </c>
      <c r="E759" s="208" t="s">
        <v>887</v>
      </c>
      <c r="F759" s="205">
        <v>17</v>
      </c>
      <c r="G759" s="209" t="s">
        <v>3874</v>
      </c>
      <c r="H759" s="205">
        <f xml:space="preserve"> LEN(小韻資料表[[#This Row],[小韻字集]])</f>
        <v>9</v>
      </c>
      <c r="I759" s="205" cm="1">
        <f t="array" ref="I759" xml:space="preserve"> MATCH(TRUE, ISNUMBER( SEARCH( LEFT(小韻資料表[[#This Row],[切語]],1), 切語上字資料表[切語上字]) ), 0)</f>
        <v>35</v>
      </c>
      <c r="J759" s="210" t="str" cm="1">
        <f t="array" ref="J759" xml:space="preserve"> INDEX(切語上字資料表[聲母], 小韻資料表[[#This Row],[上字表識別號]])</f>
        <v>影</v>
      </c>
      <c r="K759" s="210" t="str" cm="1">
        <f t="array" ref="K759" xml:space="preserve"> INDEX(切語上字資料表[聲母拼音碼], 小韻資料表[[#This Row],[上字表識別號]])</f>
        <v>Ø</v>
      </c>
      <c r="L759" s="210" t="str" cm="1">
        <f t="array" ref="L759" xml:space="preserve"> INDEX(切語上字資料表[清濁], 小韻資料表[[#This Row],[上字表識別號]])</f>
        <v>全清</v>
      </c>
      <c r="M759" s="223" t="str" cm="1">
        <f t="array" ref="M759" xml:space="preserve"> INDEX(切語上字資料表[發送收], 小韻資料表[[#This Row],[上字表識別號]])</f>
        <v>發聲</v>
      </c>
      <c r="N759" s="205" cm="1">
        <f t="array" ref="N759" xml:space="preserve"> MATCH(TRUE, ISNUMBER( SEARCH( RIGHT(小韻資料表[[#This Row],[切語]],1), 切語下字資料表[切語下字]) ), 0)</f>
        <v>217</v>
      </c>
      <c r="O759" s="207" t="str" cm="1">
        <f t="array" ref="O759" xml:space="preserve"> INDEX(切語下字資料表[韻母], 小韻資料表[[#This Row],[下字表識別號]])</f>
        <v>戈合1</v>
      </c>
      <c r="P759" s="207" t="str" cm="1">
        <f t="array" ref="P759" xml:space="preserve"> INDEX(切語下字資料表[韻母拼音碼], 小韻資料表[[#This Row],[下字表識別號]])</f>
        <v>o</v>
      </c>
      <c r="Q759" s="210" t="str" cm="1">
        <f t="array" ref="Q759" xml:space="preserve"> INDEX(設定表!$C$19:$C$23, INT( LEFT(小韻資料表[[#This Row],[目次編碼]],1) ))</f>
        <v>平</v>
      </c>
      <c r="R759" s="210">
        <f xml:space="preserve">  INDEX(設定表!$C$8:$C$15, MATCH( (RIGHT(小韻資料表[[#This Row],[清濁]]) &amp; 小韻資料表[[#This Row],[調]]), 設定表!$B$8:$B$15, 0))</f>
        <v>1</v>
      </c>
      <c r="S759" s="205" t="s">
        <v>309</v>
      </c>
      <c r="T759" s="205" t="s">
        <v>309</v>
      </c>
      <c r="U759" s="226" t="s">
        <v>3875</v>
      </c>
      <c r="V759" s="146" t="s">
        <v>309</v>
      </c>
      <c r="X759" s="135"/>
      <c r="Y759" s="135"/>
      <c r="AA759" s="135"/>
      <c r="AB759" s="134"/>
      <c r="AC759" s="135"/>
      <c r="AD759" s="135"/>
      <c r="AH759" s="135"/>
      <c r="AI759" s="135"/>
    </row>
    <row r="760" spans="1:35" ht="31.5">
      <c r="A760" s="205">
        <v>756</v>
      </c>
      <c r="B760" s="206" t="s">
        <v>3876</v>
      </c>
      <c r="C760" s="207" t="str">
        <f xml:space="preserve"> _xlfn.CONCAT(小韻資料表[[#This Row],[聲母拼音碼]],小韻資料表[[#This Row],[韻母拼音碼]],小韻資料表[[#This Row],[調號]])</f>
        <v>ho1</v>
      </c>
      <c r="D760" s="206" t="s">
        <v>3877</v>
      </c>
      <c r="E760" s="208" t="s">
        <v>887</v>
      </c>
      <c r="F760" s="205">
        <v>18</v>
      </c>
      <c r="G760" s="209" t="s">
        <v>3878</v>
      </c>
      <c r="H760" s="205">
        <f xml:space="preserve"> LEN(小韻資料表[[#This Row],[小韻字集]])</f>
        <v>5</v>
      </c>
      <c r="I760" s="205" cm="1">
        <f t="array" ref="I760" xml:space="preserve"> MATCH(TRUE, ISNUMBER( SEARCH( LEFT(小韻資料表[[#This Row],[切語]],1), 切語上字資料表[切語上字]) ), 0)</f>
        <v>36</v>
      </c>
      <c r="J760" s="210" t="str" cm="1">
        <f t="array" ref="J760" xml:space="preserve"> INDEX(切語上字資料表[聲母], 小韻資料表[[#This Row],[上字表識別號]])</f>
        <v>曉</v>
      </c>
      <c r="K760" s="210" t="str" cm="1">
        <f t="array" ref="K760" xml:space="preserve"> INDEX(切語上字資料表[聲母拼音碼], 小韻資料表[[#This Row],[上字表識別號]])</f>
        <v>h</v>
      </c>
      <c r="L760" s="210" t="str" cm="1">
        <f t="array" ref="L760" xml:space="preserve"> INDEX(切語上字資料表[清濁], 小韻資料表[[#This Row],[上字表識別號]])</f>
        <v>次清</v>
      </c>
      <c r="M760" s="223" t="str" cm="1">
        <f t="array" ref="M760" xml:space="preserve"> INDEX(切語上字資料表[發送收], 小韻資料表[[#This Row],[上字表識別號]])</f>
        <v>送氣</v>
      </c>
      <c r="N760" s="205" cm="1">
        <f t="array" ref="N760" xml:space="preserve"> MATCH(TRUE, ISNUMBER( SEARCH( RIGHT(小韻資料表[[#This Row],[切語]],1), 切語下字資料表[切語下字]) ), 0)</f>
        <v>217</v>
      </c>
      <c r="O760" s="207" t="str" cm="1">
        <f t="array" ref="O760" xml:space="preserve"> INDEX(切語下字資料表[韻母], 小韻資料表[[#This Row],[下字表識別號]])</f>
        <v>戈合1</v>
      </c>
      <c r="P760" s="207" t="str" cm="1">
        <f t="array" ref="P760" xml:space="preserve"> INDEX(切語下字資料表[韻母拼音碼], 小韻資料表[[#This Row],[下字表識別號]])</f>
        <v>o</v>
      </c>
      <c r="Q760" s="210" t="str" cm="1">
        <f t="array" ref="Q760" xml:space="preserve"> INDEX(設定表!$C$19:$C$23, INT( LEFT(小韻資料表[[#This Row],[目次編碼]],1) ))</f>
        <v>平</v>
      </c>
      <c r="R760" s="210">
        <f xml:space="preserve">  INDEX(設定表!$C$8:$C$15, MATCH( (RIGHT(小韻資料表[[#This Row],[清濁]]) &amp; 小韻資料表[[#This Row],[調]]), 設定表!$B$8:$B$15, 0))</f>
        <v>1</v>
      </c>
      <c r="S760" s="205" t="s">
        <v>309</v>
      </c>
      <c r="T760" s="205" t="s">
        <v>309</v>
      </c>
      <c r="U760" s="226" t="s">
        <v>309</v>
      </c>
      <c r="V760" s="147" t="s">
        <v>309</v>
      </c>
      <c r="X760" s="135"/>
      <c r="Y760" s="135"/>
      <c r="AA760" s="135"/>
      <c r="AB760" s="134"/>
      <c r="AC760" s="135"/>
      <c r="AD760" s="135"/>
      <c r="AH760" s="135"/>
      <c r="AI760" s="135"/>
    </row>
    <row r="761" spans="1:35" ht="31.5">
      <c r="A761" s="205">
        <v>757</v>
      </c>
      <c r="B761" s="206" t="s">
        <v>3879</v>
      </c>
      <c r="C761" s="207" t="str">
        <f xml:space="preserve"> _xlfn.CONCAT(小韻資料表[[#This Row],[聲母拼音碼]],小韻資料表[[#This Row],[韻母拼音碼]],小韻資料表[[#This Row],[調號]])</f>
        <v>Øo1</v>
      </c>
      <c r="D761" s="206" t="s">
        <v>3880</v>
      </c>
      <c r="E761" s="208" t="s">
        <v>887</v>
      </c>
      <c r="F761" s="205">
        <v>19</v>
      </c>
      <c r="G761" s="209" t="s">
        <v>3881</v>
      </c>
      <c r="H761" s="205">
        <f xml:space="preserve"> LEN(小韻資料表[[#This Row],[小韻字集]])</f>
        <v>4</v>
      </c>
      <c r="I761" s="205" cm="1">
        <f t="array" ref="I761" xml:space="preserve"> MATCH(TRUE, ISNUMBER( SEARCH( LEFT(小韻資料表[[#This Row],[切語]],1), 切語上字資料表[切語上字]) ), 0)</f>
        <v>35</v>
      </c>
      <c r="J761" s="210" t="str" cm="1">
        <f t="array" ref="J761" xml:space="preserve"> INDEX(切語上字資料表[聲母], 小韻資料表[[#This Row],[上字表識別號]])</f>
        <v>影</v>
      </c>
      <c r="K761" s="210" t="str" cm="1">
        <f t="array" ref="K761" xml:space="preserve"> INDEX(切語上字資料表[聲母拼音碼], 小韻資料表[[#This Row],[上字表識別號]])</f>
        <v>Ø</v>
      </c>
      <c r="L761" s="210" t="str" cm="1">
        <f t="array" ref="L761" xml:space="preserve"> INDEX(切語上字資料表[清濁], 小韻資料表[[#This Row],[上字表識別號]])</f>
        <v>全清</v>
      </c>
      <c r="M761" s="223" t="str" cm="1">
        <f t="array" ref="M761" xml:space="preserve"> INDEX(切語上字資料表[發送收], 小韻資料表[[#This Row],[上字表識別號]])</f>
        <v>發聲</v>
      </c>
      <c r="N761" s="205" cm="1">
        <f t="array" ref="N761" xml:space="preserve"> MATCH(TRUE, ISNUMBER( SEARCH( RIGHT(小韻資料表[[#This Row],[切語]],1), 切語下字資料表[切語下字]) ), 0)</f>
        <v>217</v>
      </c>
      <c r="O761" s="207" t="str" cm="1">
        <f t="array" ref="O761" xml:space="preserve"> INDEX(切語下字資料表[韻母], 小韻資料表[[#This Row],[下字表識別號]])</f>
        <v>戈合1</v>
      </c>
      <c r="P761" s="207" t="str" cm="1">
        <f t="array" ref="P761" xml:space="preserve"> INDEX(切語下字資料表[韻母拼音碼], 小韻資料表[[#This Row],[下字表識別號]])</f>
        <v>o</v>
      </c>
      <c r="Q761" s="210" t="str" cm="1">
        <f t="array" ref="Q761" xml:space="preserve"> INDEX(設定表!$C$19:$C$23, INT( LEFT(小韻資料表[[#This Row],[目次編碼]],1) ))</f>
        <v>平</v>
      </c>
      <c r="R761" s="210">
        <f xml:space="preserve">  INDEX(設定表!$C$8:$C$15, MATCH( (RIGHT(小韻資料表[[#This Row],[清濁]]) &amp; 小韻資料表[[#This Row],[調]]), 設定表!$B$8:$B$15, 0))</f>
        <v>1</v>
      </c>
      <c r="S761" s="205" t="s">
        <v>309</v>
      </c>
      <c r="T761" s="205" t="s">
        <v>309</v>
      </c>
      <c r="U761" s="226" t="s">
        <v>309</v>
      </c>
      <c r="V761" s="146" t="s">
        <v>309</v>
      </c>
      <c r="X761" s="135"/>
      <c r="Y761" s="135"/>
      <c r="AA761" s="135"/>
      <c r="AB761" s="134"/>
      <c r="AC761" s="135"/>
      <c r="AD761" s="135"/>
      <c r="AH761" s="135"/>
      <c r="AI761" s="135"/>
    </row>
    <row r="762" spans="1:35" ht="31.5">
      <c r="A762" s="205">
        <v>758</v>
      </c>
      <c r="B762" s="206" t="s">
        <v>3882</v>
      </c>
      <c r="C762" s="207" t="str">
        <f xml:space="preserve"> _xlfn.CONCAT(小韻資料表[[#This Row],[聲母拼音碼]],小韻資料表[[#This Row],[韻母拼音碼]],小韻資料表[[#This Row],[調號]])</f>
        <v>kho1</v>
      </c>
      <c r="D762" s="206" t="s">
        <v>3883</v>
      </c>
      <c r="E762" s="208" t="s">
        <v>887</v>
      </c>
      <c r="F762" s="205">
        <v>20</v>
      </c>
      <c r="G762" s="209" t="s">
        <v>3884</v>
      </c>
      <c r="H762" s="205">
        <f xml:space="preserve"> LEN(小韻資料表[[#This Row],[小韻字集]])</f>
        <v>4</v>
      </c>
      <c r="I762" s="205" cm="1">
        <f t="array" ref="I762" xml:space="preserve"> MATCH(TRUE, ISNUMBER( SEARCH( LEFT(小韻資料表[[#This Row],[切語]],1), 切語上字資料表[切語上字]) ), 0)</f>
        <v>2</v>
      </c>
      <c r="J762" s="210" t="str" cm="1">
        <f t="array" ref="J762" xml:space="preserve"> INDEX(切語上字資料表[聲母], 小韻資料表[[#This Row],[上字表識別號]])</f>
        <v>溪</v>
      </c>
      <c r="K762" s="210" t="str" cm="1">
        <f t="array" ref="K762" xml:space="preserve"> INDEX(切語上字資料表[聲母拼音碼], 小韻資料表[[#This Row],[上字表識別號]])</f>
        <v>kh</v>
      </c>
      <c r="L762" s="210" t="str" cm="1">
        <f t="array" ref="L762" xml:space="preserve"> INDEX(切語上字資料表[清濁], 小韻資料表[[#This Row],[上字表識別號]])</f>
        <v>次清</v>
      </c>
      <c r="M762" s="223" t="str" cm="1">
        <f t="array" ref="M762" xml:space="preserve"> INDEX(切語上字資料表[發送收], 小韻資料表[[#This Row],[上字表識別號]])</f>
        <v>送氣</v>
      </c>
      <c r="N762" s="205" cm="1">
        <f t="array" ref="N762" xml:space="preserve"> MATCH(TRUE, ISNUMBER( SEARCH( RIGHT(小韻資料表[[#This Row],[切語]],1), 切語下字資料表[切語下字]) ), 0)</f>
        <v>217</v>
      </c>
      <c r="O762" s="207" t="str" cm="1">
        <f t="array" ref="O762" xml:space="preserve"> INDEX(切語下字資料表[韻母], 小韻資料表[[#This Row],[下字表識別號]])</f>
        <v>戈合1</v>
      </c>
      <c r="P762" s="207" t="str" cm="1">
        <f t="array" ref="P762" xml:space="preserve"> INDEX(切語下字資料表[韻母拼音碼], 小韻資料表[[#This Row],[下字表識別號]])</f>
        <v>o</v>
      </c>
      <c r="Q762" s="210" t="str" cm="1">
        <f t="array" ref="Q762" xml:space="preserve"> INDEX(設定表!$C$19:$C$23, INT( LEFT(小韻資料表[[#This Row],[目次編碼]],1) ))</f>
        <v>平</v>
      </c>
      <c r="R762" s="210">
        <f xml:space="preserve">  INDEX(設定表!$C$8:$C$15, MATCH( (RIGHT(小韻資料表[[#This Row],[清濁]]) &amp; 小韻資料表[[#This Row],[調]]), 設定表!$B$8:$B$15, 0))</f>
        <v>1</v>
      </c>
      <c r="S762" s="205" t="s">
        <v>309</v>
      </c>
      <c r="T762" s="205" t="s">
        <v>309</v>
      </c>
      <c r="U762" s="226" t="s">
        <v>309</v>
      </c>
      <c r="V762" s="147" t="s">
        <v>309</v>
      </c>
      <c r="X762" s="135"/>
      <c r="Y762" s="135"/>
      <c r="AA762" s="135"/>
      <c r="AB762" s="134"/>
      <c r="AC762" s="135"/>
      <c r="AD762" s="135"/>
      <c r="AH762" s="135"/>
      <c r="AI762" s="135"/>
    </row>
    <row r="763" spans="1:35" ht="31.5">
      <c r="A763" s="205">
        <v>759</v>
      </c>
      <c r="B763" s="206" t="s">
        <v>3885</v>
      </c>
      <c r="C763" s="207" t="str">
        <f xml:space="preserve"> _xlfn.CONCAT(小韻資料表[[#This Row],[聲母拼音碼]],小韻資料表[[#This Row],[韻母拼音碼]],小韻資料表[[#This Row],[調號]])</f>
        <v>khia5</v>
      </c>
      <c r="D763" s="206" t="s">
        <v>3886</v>
      </c>
      <c r="E763" s="208" t="s">
        <v>887</v>
      </c>
      <c r="F763" s="205">
        <v>21</v>
      </c>
      <c r="G763" s="209" t="s">
        <v>3887</v>
      </c>
      <c r="H763" s="205">
        <f xml:space="preserve"> LEN(小韻資料表[[#This Row],[小韻字集]])</f>
        <v>3</v>
      </c>
      <c r="I763" s="205" cm="1">
        <f t="array" ref="I763" xml:space="preserve"> MATCH(TRUE, ISNUMBER( SEARCH( LEFT(小韻資料表[[#This Row],[切語]],1), 切語上字資料表[切語上字]) ), 0)</f>
        <v>3</v>
      </c>
      <c r="J763" s="210" t="str" cm="1">
        <f t="array" ref="J763" xml:space="preserve"> INDEX(切語上字資料表[聲母], 小韻資料表[[#This Row],[上字表識別號]])</f>
        <v>群</v>
      </c>
      <c r="K763" s="210" t="str" cm="1">
        <f t="array" ref="K763" xml:space="preserve"> INDEX(切語上字資料表[聲母拼音碼], 小韻資料表[[#This Row],[上字表識別號]])</f>
        <v>kh</v>
      </c>
      <c r="L763" s="210" t="str" cm="1">
        <f t="array" ref="L763" xml:space="preserve"> INDEX(切語上字資料表[清濁], 小韻資料表[[#This Row],[上字表識別號]])</f>
        <v>全濁</v>
      </c>
      <c r="M763" s="223" cm="1">
        <f t="array" ref="M763" xml:space="preserve"> INDEX(切語上字資料表[發送收], 小韻資料表[[#This Row],[上字表識別號]])</f>
        <v>0</v>
      </c>
      <c r="N763" s="205" cm="1">
        <f t="array" ref="N763" xml:space="preserve"> MATCH(TRUE, ISNUMBER( SEARCH( RIGHT(小韻資料表[[#This Row],[切語]],1), 切語下字資料表[切語下字]) ), 0)</f>
        <v>221</v>
      </c>
      <c r="O763" s="207" t="str" cm="1">
        <f t="array" ref="O763" xml:space="preserve"> INDEX(切語下字資料表[韻母], 小韻資料表[[#This Row],[下字表識別號]])</f>
        <v>戈開3</v>
      </c>
      <c r="P763" s="207" t="str" cm="1">
        <f t="array" ref="P763" xml:space="preserve"> INDEX(切語下字資料表[韻母拼音碼], 小韻資料表[[#This Row],[下字表識別號]])</f>
        <v>ia</v>
      </c>
      <c r="Q763" s="210" t="str" cm="1">
        <f t="array" ref="Q763" xml:space="preserve"> INDEX(設定表!$C$19:$C$23, INT( LEFT(小韻資料表[[#This Row],[目次編碼]],1) ))</f>
        <v>平</v>
      </c>
      <c r="R763" s="210">
        <f xml:space="preserve">  INDEX(設定表!$C$8:$C$15, MATCH( (RIGHT(小韻資料表[[#This Row],[清濁]]) &amp; 小韻資料表[[#This Row],[調]]), 設定表!$B$8:$B$15, 0))</f>
        <v>5</v>
      </c>
      <c r="S763" s="205" t="s">
        <v>309</v>
      </c>
      <c r="T763" s="205" t="s">
        <v>309</v>
      </c>
      <c r="U763" s="226" t="s">
        <v>309</v>
      </c>
      <c r="V763" s="146" t="s">
        <v>309</v>
      </c>
      <c r="X763" s="135"/>
      <c r="Y763" s="135"/>
      <c r="AA763" s="135"/>
      <c r="AB763" s="134"/>
      <c r="AC763" s="135"/>
      <c r="AD763" s="135"/>
      <c r="AH763" s="135"/>
      <c r="AI763" s="135"/>
    </row>
    <row r="764" spans="1:35" ht="31.5">
      <c r="A764" s="205">
        <v>760</v>
      </c>
      <c r="B764" s="206" t="s">
        <v>3888</v>
      </c>
      <c r="C764" s="207" t="str">
        <f xml:space="preserve"> _xlfn.CONCAT(小韻資料表[[#This Row],[聲母拼音碼]],小韻資料表[[#This Row],[韻母拼音碼]],小韻資料表[[#This Row],[調號]])</f>
        <v>khia1</v>
      </c>
      <c r="D764" s="206" t="s">
        <v>3889</v>
      </c>
      <c r="E764" s="208" t="s">
        <v>887</v>
      </c>
      <c r="F764" s="205">
        <v>22</v>
      </c>
      <c r="G764" s="209" t="s">
        <v>3890</v>
      </c>
      <c r="H764" s="205">
        <f xml:space="preserve"> LEN(小韻資料表[[#This Row],[小韻字集]])</f>
        <v>5</v>
      </c>
      <c r="I764" s="205" cm="1">
        <f t="array" ref="I764" xml:space="preserve"> MATCH(TRUE, ISNUMBER( SEARCH( LEFT(小韻資料表[[#This Row],[切語]],1), 切語上字資料表[切語上字]) ), 0)</f>
        <v>2</v>
      </c>
      <c r="J764" s="210" t="str" cm="1">
        <f t="array" ref="J764" xml:space="preserve"> INDEX(切語上字資料表[聲母], 小韻資料表[[#This Row],[上字表識別號]])</f>
        <v>溪</v>
      </c>
      <c r="K764" s="210" t="str" cm="1">
        <f t="array" ref="K764" xml:space="preserve"> INDEX(切語上字資料表[聲母拼音碼], 小韻資料表[[#This Row],[上字表識別號]])</f>
        <v>kh</v>
      </c>
      <c r="L764" s="210" t="str" cm="1">
        <f t="array" ref="L764" xml:space="preserve"> INDEX(切語上字資料表[清濁], 小韻資料表[[#This Row],[上字表識別號]])</f>
        <v>次清</v>
      </c>
      <c r="M764" s="223" t="str" cm="1">
        <f t="array" ref="M764" xml:space="preserve"> INDEX(切語上字資料表[發送收], 小韻資料表[[#This Row],[上字表識別號]])</f>
        <v>送氣</v>
      </c>
      <c r="N764" s="205" cm="1">
        <f t="array" ref="N764" xml:space="preserve"> MATCH(TRUE, ISNUMBER( SEARCH( RIGHT(小韻資料表[[#This Row],[切語]],1), 切語下字資料表[切語下字]) ), 0)</f>
        <v>221</v>
      </c>
      <c r="O764" s="207" t="str" cm="1">
        <f t="array" ref="O764" xml:space="preserve"> INDEX(切語下字資料表[韻母], 小韻資料表[[#This Row],[下字表識別號]])</f>
        <v>戈開3</v>
      </c>
      <c r="P764" s="207" t="str" cm="1">
        <f t="array" ref="P764" xml:space="preserve"> INDEX(切語下字資料表[韻母拼音碼], 小韻資料表[[#This Row],[下字表識別號]])</f>
        <v>ia</v>
      </c>
      <c r="Q764" s="210" t="str" cm="1">
        <f t="array" ref="Q764" xml:space="preserve"> INDEX(設定表!$C$19:$C$23, INT( LEFT(小韻資料表[[#This Row],[目次編碼]],1) ))</f>
        <v>平</v>
      </c>
      <c r="R764" s="210">
        <f xml:space="preserve">  INDEX(設定表!$C$8:$C$15, MATCH( (RIGHT(小韻資料表[[#This Row],[清濁]]) &amp; 小韻資料表[[#This Row],[調]]), 設定表!$B$8:$B$15, 0))</f>
        <v>1</v>
      </c>
      <c r="S764" s="205" t="s">
        <v>309</v>
      </c>
      <c r="T764" s="205" t="s">
        <v>309</v>
      </c>
      <c r="U764" s="226" t="s">
        <v>309</v>
      </c>
      <c r="V764" s="147" t="s">
        <v>309</v>
      </c>
      <c r="X764" s="135"/>
      <c r="Y764" s="135"/>
      <c r="AA764" s="135"/>
      <c r="AB764" s="134"/>
      <c r="AC764" s="135"/>
      <c r="AD764" s="135"/>
      <c r="AH764" s="135"/>
      <c r="AI764" s="135"/>
    </row>
    <row r="765" spans="1:35" ht="31.5">
      <c r="A765" s="205">
        <v>761</v>
      </c>
      <c r="B765" s="206" t="s">
        <v>3891</v>
      </c>
      <c r="C765" s="207" t="str">
        <f xml:space="preserve"> _xlfn.CONCAT(小韻資料表[[#This Row],[聲母拼音碼]],小韻資料表[[#This Row],[韻母拼音碼]],小韻資料表[[#This Row],[調號]])</f>
        <v>kia1</v>
      </c>
      <c r="D765" s="206" t="s">
        <v>3892</v>
      </c>
      <c r="E765" s="208" t="s">
        <v>887</v>
      </c>
      <c r="F765" s="205">
        <v>23</v>
      </c>
      <c r="G765" s="209" t="s">
        <v>3892</v>
      </c>
      <c r="H765" s="205">
        <f xml:space="preserve"> LEN(小韻資料表[[#This Row],[小韻字集]])</f>
        <v>1</v>
      </c>
      <c r="I765" s="205" cm="1">
        <f t="array" ref="I765" xml:space="preserve"> MATCH(TRUE, ISNUMBER( SEARCH( LEFT(小韻資料表[[#This Row],[切語]],1), 切語上字資料表[切語上字]) ), 0)</f>
        <v>1</v>
      </c>
      <c r="J765" s="210" t="str" cm="1">
        <f t="array" ref="J765" xml:space="preserve"> INDEX(切語上字資料表[聲母], 小韻資料表[[#This Row],[上字表識別號]])</f>
        <v>見</v>
      </c>
      <c r="K765" s="210" t="str" cm="1">
        <f t="array" ref="K765" xml:space="preserve"> INDEX(切語上字資料表[聲母拼音碼], 小韻資料表[[#This Row],[上字表識別號]])</f>
        <v>k</v>
      </c>
      <c r="L765" s="210" t="str" cm="1">
        <f t="array" ref="L765" xml:space="preserve"> INDEX(切語上字資料表[清濁], 小韻資料表[[#This Row],[上字表識別號]])</f>
        <v>全清</v>
      </c>
      <c r="M765" s="223" t="str" cm="1">
        <f t="array" ref="M765" xml:space="preserve"> INDEX(切語上字資料表[發送收], 小韻資料表[[#This Row],[上字表識別號]])</f>
        <v>發聲</v>
      </c>
      <c r="N765" s="205" cm="1">
        <f t="array" ref="N765" xml:space="preserve"> MATCH(TRUE, ISNUMBER( SEARCH( RIGHT(小韻資料表[[#This Row],[切語]],1), 切語下字資料表[切語下字]) ), 0)</f>
        <v>221</v>
      </c>
      <c r="O765" s="207" t="str" cm="1">
        <f t="array" ref="O765" xml:space="preserve"> INDEX(切語下字資料表[韻母], 小韻資料表[[#This Row],[下字表識別號]])</f>
        <v>戈開3</v>
      </c>
      <c r="P765" s="207" t="str" cm="1">
        <f t="array" ref="P765" xml:space="preserve"> INDEX(切語下字資料表[韻母拼音碼], 小韻資料表[[#This Row],[下字表識別號]])</f>
        <v>ia</v>
      </c>
      <c r="Q765" s="210" t="str" cm="1">
        <f t="array" ref="Q765" xml:space="preserve"> INDEX(設定表!$C$19:$C$23, INT( LEFT(小韻資料表[[#This Row],[目次編碼]],1) ))</f>
        <v>平</v>
      </c>
      <c r="R765" s="210">
        <f xml:space="preserve">  INDEX(設定表!$C$8:$C$15, MATCH( (RIGHT(小韻資料表[[#This Row],[清濁]]) &amp; 小韻資料表[[#This Row],[調]]), 設定表!$B$8:$B$15, 0))</f>
        <v>1</v>
      </c>
      <c r="S765" s="205" t="s">
        <v>309</v>
      </c>
      <c r="T765" s="205" t="s">
        <v>309</v>
      </c>
      <c r="U765" s="226" t="s">
        <v>309</v>
      </c>
      <c r="V765" s="146" t="s">
        <v>309</v>
      </c>
      <c r="X765" s="135"/>
      <c r="Y765" s="135"/>
      <c r="AA765" s="135"/>
      <c r="AB765" s="134"/>
      <c r="AC765" s="135"/>
      <c r="AD765" s="135"/>
      <c r="AH765" s="135"/>
      <c r="AI765" s="135"/>
    </row>
    <row r="766" spans="1:35" ht="31.5">
      <c r="A766" s="205">
        <v>762</v>
      </c>
      <c r="B766" s="206" t="s">
        <v>3893</v>
      </c>
      <c r="C766" s="207" t="str">
        <f xml:space="preserve"> _xlfn.CONCAT(小韻資料表[[#This Row],[聲母拼音碼]],小韻資料表[[#This Row],[韻母拼音碼]],小韻資料表[[#This Row],[調號]])</f>
        <v>chia1</v>
      </c>
      <c r="D766" s="206" t="s">
        <v>3894</v>
      </c>
      <c r="E766" s="208" t="s">
        <v>887</v>
      </c>
      <c r="F766" s="205">
        <v>24</v>
      </c>
      <c r="G766" s="209" t="s">
        <v>3895</v>
      </c>
      <c r="H766" s="205">
        <f xml:space="preserve"> LEN(小韻資料表[[#This Row],[小韻字集]])</f>
        <v>2</v>
      </c>
      <c r="I766" s="205" cm="1">
        <f t="array" ref="I766" xml:space="preserve"> MATCH(TRUE, ISNUMBER( SEARCH( LEFT(小韻資料表[[#This Row],[切語]],1), 切語上字資料表[切語上字]) ), 0)</f>
        <v>22</v>
      </c>
      <c r="J766" s="210" t="str" cm="1">
        <f t="array" ref="J766" xml:space="preserve"> INDEX(切語上字資料表[聲母], 小韻資料表[[#This Row],[上字表識別號]])</f>
        <v>清</v>
      </c>
      <c r="K766" s="210" t="str" cm="1">
        <f t="array" ref="K766" xml:space="preserve"> INDEX(切語上字資料表[聲母拼音碼], 小韻資料表[[#This Row],[上字表識別號]])</f>
        <v>ch</v>
      </c>
      <c r="L766" s="210" t="str" cm="1">
        <f t="array" ref="L766" xml:space="preserve"> INDEX(切語上字資料表[清濁], 小韻資料表[[#This Row],[上字表識別號]])</f>
        <v>次清</v>
      </c>
      <c r="M766" s="223" t="str" cm="1">
        <f t="array" ref="M766" xml:space="preserve"> INDEX(切語上字資料表[發送收], 小韻資料表[[#This Row],[上字表識別號]])</f>
        <v>送氣</v>
      </c>
      <c r="N766" s="205" cm="1">
        <f t="array" ref="N766" xml:space="preserve"> MATCH(TRUE, ISNUMBER( SEARCH( RIGHT(小韻資料表[[#This Row],[切語]],1), 切語下字資料表[切語下字]) ), 0)</f>
        <v>221</v>
      </c>
      <c r="O766" s="207" t="str" cm="1">
        <f t="array" ref="O766" xml:space="preserve"> INDEX(切語下字資料表[韻母], 小韻資料表[[#This Row],[下字表識別號]])</f>
        <v>戈開3</v>
      </c>
      <c r="P766" s="207" t="str" cm="1">
        <f t="array" ref="P766" xml:space="preserve"> INDEX(切語下字資料表[韻母拼音碼], 小韻資料表[[#This Row],[下字表識別號]])</f>
        <v>ia</v>
      </c>
      <c r="Q766" s="210" t="str" cm="1">
        <f t="array" ref="Q766" xml:space="preserve"> INDEX(設定表!$C$19:$C$23, INT( LEFT(小韻資料表[[#This Row],[目次編碼]],1) ))</f>
        <v>平</v>
      </c>
      <c r="R766" s="210">
        <f xml:space="preserve">  INDEX(設定表!$C$8:$C$15, MATCH( (RIGHT(小韻資料表[[#This Row],[清濁]]) &amp; 小韻資料表[[#This Row],[調]]), 設定表!$B$8:$B$15, 0))</f>
        <v>1</v>
      </c>
      <c r="S766" s="205" t="s">
        <v>309</v>
      </c>
      <c r="T766" s="205" t="s">
        <v>309</v>
      </c>
      <c r="U766" s="226" t="s">
        <v>309</v>
      </c>
      <c r="V766" s="147" t="s">
        <v>309</v>
      </c>
      <c r="X766" s="135"/>
      <c r="Y766" s="135"/>
      <c r="AA766" s="135"/>
      <c r="AB766" s="134"/>
      <c r="AC766" s="135"/>
      <c r="AD766" s="135"/>
      <c r="AH766" s="135"/>
      <c r="AI766" s="135"/>
    </row>
    <row r="767" spans="1:35" ht="31.5">
      <c r="A767" s="205">
        <v>763</v>
      </c>
      <c r="B767" s="206" t="s">
        <v>13133</v>
      </c>
      <c r="C767" s="207" t="str">
        <f xml:space="preserve"> _xlfn.CONCAT(小韻資料表[[#This Row],[聲母拼音碼]],小韻資料表[[#This Row],[韻母拼音碼]],小韻資料表[[#This Row],[調號]])</f>
        <v>co1</v>
      </c>
      <c r="D767" s="206" t="s">
        <v>3896</v>
      </c>
      <c r="E767" s="208" t="s">
        <v>887</v>
      </c>
      <c r="F767" s="205">
        <v>25</v>
      </c>
      <c r="G767" s="209" t="s">
        <v>3897</v>
      </c>
      <c r="H767" s="205">
        <f xml:space="preserve"> LEN(小韻資料表[[#This Row],[小韻字集]])</f>
        <v>3</v>
      </c>
      <c r="I767" s="205" cm="1">
        <f t="array" ref="I767" xml:space="preserve"> MATCH(TRUE, ISNUMBER( SEARCH( LEFT(小韻資料表[[#This Row],[切語]],1), 切語上字資料表[切語上字]) ), 0)</f>
        <v>21</v>
      </c>
      <c r="J767" s="210" t="str" cm="1">
        <f t="array" ref="J767" xml:space="preserve"> INDEX(切語上字資料表[聲母], 小韻資料表[[#This Row],[上字表識別號]])</f>
        <v>精</v>
      </c>
      <c r="K767" s="210" t="str" cm="1">
        <f t="array" ref="K767" xml:space="preserve"> INDEX(切語上字資料表[聲母拼音碼], 小韻資料表[[#This Row],[上字表識別號]])</f>
        <v>c</v>
      </c>
      <c r="L767" s="210" t="str" cm="1">
        <f t="array" ref="L767" xml:space="preserve"> INDEX(切語上字資料表[清濁], 小韻資料表[[#This Row],[上字表識別號]])</f>
        <v>全清</v>
      </c>
      <c r="M767" s="223" t="str" cm="1">
        <f t="array" ref="M767" xml:space="preserve"> INDEX(切語上字資料表[發送收], 小韻資料表[[#This Row],[上字表識別號]])</f>
        <v>發聲</v>
      </c>
      <c r="N767" s="205" cm="1">
        <f t="array" ref="N767" xml:space="preserve"> MATCH(TRUE, ISNUMBER( SEARCH( RIGHT(小韻資料表[[#This Row],[切語]],1), 切語下字資料表[切語下字]) ), 0)</f>
        <v>217</v>
      </c>
      <c r="O767" s="207" t="str" cm="1">
        <f t="array" ref="O767" xml:space="preserve"> INDEX(切語下字資料表[韻母], 小韻資料表[[#This Row],[下字表識別號]])</f>
        <v>戈合1</v>
      </c>
      <c r="P767" s="207" t="str" cm="1">
        <f t="array" ref="P767" xml:space="preserve"> INDEX(切語下字資料表[韻母拼音碼], 小韻資料表[[#This Row],[下字表識別號]])</f>
        <v>o</v>
      </c>
      <c r="Q767" s="210" t="str" cm="1">
        <f t="array" ref="Q767" xml:space="preserve"> INDEX(設定表!$C$19:$C$23, INT( LEFT(小韻資料表[[#This Row],[目次編碼]],1) ))</f>
        <v>平</v>
      </c>
      <c r="R767" s="210">
        <f xml:space="preserve">  INDEX(設定表!$C$8:$C$15, MATCH( (RIGHT(小韻資料表[[#This Row],[清濁]]) &amp; 小韻資料表[[#This Row],[調]]), 設定表!$B$8:$B$15, 0))</f>
        <v>1</v>
      </c>
      <c r="S767" s="205" t="s">
        <v>309</v>
      </c>
      <c r="T767" s="205" t="s">
        <v>309</v>
      </c>
      <c r="U767" s="226" t="s">
        <v>309</v>
      </c>
      <c r="V767" s="146" t="s">
        <v>309</v>
      </c>
      <c r="X767" s="135"/>
      <c r="Y767" s="135"/>
      <c r="AA767" s="135"/>
      <c r="AB767" s="134"/>
      <c r="AC767" s="135"/>
      <c r="AD767" s="135"/>
      <c r="AH767" s="135"/>
      <c r="AI767" s="135"/>
    </row>
    <row r="768" spans="1:35" ht="31.5">
      <c r="A768" s="205">
        <v>764</v>
      </c>
      <c r="B768" s="206" t="s">
        <v>3898</v>
      </c>
      <c r="C768" s="207" t="str">
        <f xml:space="preserve"> _xlfn.CONCAT(小韻資料表[[#This Row],[聲母拼音碼]],小韻資料表[[#This Row],[韻母拼音碼]],小韻資料表[[#This Row],[調號]])</f>
        <v>kho5</v>
      </c>
      <c r="D768" s="206" t="s">
        <v>3899</v>
      </c>
      <c r="E768" s="208" t="s">
        <v>887</v>
      </c>
      <c r="F768" s="205">
        <v>26</v>
      </c>
      <c r="G768" s="209" t="s">
        <v>3899</v>
      </c>
      <c r="H768" s="205">
        <f xml:space="preserve"> LEN(小韻資料表[[#This Row],[小韻字集]])</f>
        <v>1</v>
      </c>
      <c r="I768" s="205" cm="1">
        <f t="array" ref="I768" xml:space="preserve"> MATCH(TRUE, ISNUMBER( SEARCH( LEFT(小韻資料表[[#This Row],[切語]],1), 切語上字資料表[切語上字]) ), 0)</f>
        <v>3</v>
      </c>
      <c r="J768" s="210" t="str" cm="1">
        <f t="array" ref="J768" xml:space="preserve"> INDEX(切語上字資料表[聲母], 小韻資料表[[#This Row],[上字表識別號]])</f>
        <v>群</v>
      </c>
      <c r="K768" s="210" t="str" cm="1">
        <f t="array" ref="K768" xml:space="preserve"> INDEX(切語上字資料表[聲母拼音碼], 小韻資料表[[#This Row],[上字表識別號]])</f>
        <v>kh</v>
      </c>
      <c r="L768" s="210" t="str" cm="1">
        <f t="array" ref="L768" xml:space="preserve"> INDEX(切語上字資料表[清濁], 小韻資料表[[#This Row],[上字表識別號]])</f>
        <v>全濁</v>
      </c>
      <c r="M768" s="223" cm="1">
        <f t="array" ref="M768" xml:space="preserve"> INDEX(切語上字資料表[發送收], 小韻資料表[[#This Row],[上字表識別號]])</f>
        <v>0</v>
      </c>
      <c r="N768" s="205" cm="1">
        <f t="array" ref="N768" xml:space="preserve"> MATCH(TRUE, ISNUMBER( SEARCH( RIGHT(小韻資料表[[#This Row],[切語]],1), 切語下字資料表[切語下字]) ), 0)</f>
        <v>217</v>
      </c>
      <c r="O768" s="207" t="str" cm="1">
        <f t="array" ref="O768" xml:space="preserve"> INDEX(切語下字資料表[韻母], 小韻資料表[[#This Row],[下字表識別號]])</f>
        <v>戈合1</v>
      </c>
      <c r="P768" s="207" t="str" cm="1">
        <f t="array" ref="P768" xml:space="preserve"> INDEX(切語下字資料表[韻母拼音碼], 小韻資料表[[#This Row],[下字表識別號]])</f>
        <v>o</v>
      </c>
      <c r="Q768" s="210" t="str" cm="1">
        <f t="array" ref="Q768" xml:space="preserve"> INDEX(設定表!$C$19:$C$23, INT( LEFT(小韻資料表[[#This Row],[目次編碼]],1) ))</f>
        <v>平</v>
      </c>
      <c r="R768" s="210">
        <f xml:space="preserve">  INDEX(設定表!$C$8:$C$15, MATCH( (RIGHT(小韻資料表[[#This Row],[清濁]]) &amp; 小韻資料表[[#This Row],[調]]), 設定表!$B$8:$B$15, 0))</f>
        <v>5</v>
      </c>
      <c r="S768" s="205" t="s">
        <v>309</v>
      </c>
      <c r="T768" s="205" t="s">
        <v>309</v>
      </c>
      <c r="U768" s="226" t="s">
        <v>309</v>
      </c>
      <c r="V768" s="147" t="s">
        <v>309</v>
      </c>
      <c r="X768" s="135"/>
      <c r="Y768" s="135"/>
      <c r="AA768" s="135"/>
      <c r="AB768" s="134"/>
      <c r="AC768" s="135"/>
      <c r="AD768" s="135"/>
      <c r="AH768" s="135"/>
      <c r="AI768" s="135"/>
    </row>
    <row r="769" spans="1:35" ht="31.5">
      <c r="A769" s="205">
        <v>765</v>
      </c>
      <c r="B769" s="206" t="s">
        <v>13135</v>
      </c>
      <c r="C769" s="207" t="str">
        <f xml:space="preserve"> _xlfn.CONCAT(小韻資料表[[#This Row],[聲母拼音碼]],小韻資料表[[#This Row],[韻母拼音碼]],小韻資料表[[#This Row],[調號]])</f>
        <v>lo5</v>
      </c>
      <c r="D769" s="206" t="s">
        <v>3900</v>
      </c>
      <c r="E769" s="208" t="s">
        <v>887</v>
      </c>
      <c r="F769" s="205">
        <v>27</v>
      </c>
      <c r="G769" s="209" t="s">
        <v>3900</v>
      </c>
      <c r="H769" s="205">
        <f xml:space="preserve"> LEN(小韻資料表[[#This Row],[小韻字集]])</f>
        <v>2</v>
      </c>
      <c r="I769" s="205" cm="1">
        <f t="array" ref="I769" xml:space="preserve"> MATCH(TRUE, ISNUMBER( SEARCH( LEFT(小韻資料表[[#This Row],[切語]],1), 切語上字資料表[切語上字]) ), 0)</f>
        <v>40</v>
      </c>
      <c r="J769" s="210" t="str" cm="1">
        <f t="array" ref="J769" xml:space="preserve"> INDEX(切語上字資料表[聲母], 小韻資料表[[#This Row],[上字表識別號]])</f>
        <v>來</v>
      </c>
      <c r="K769" s="210" t="str" cm="1">
        <f t="array" ref="K769" xml:space="preserve"> INDEX(切語上字資料表[聲母拼音碼], 小韻資料表[[#This Row],[上字表識別號]])</f>
        <v>l</v>
      </c>
      <c r="L769" s="210" t="str" cm="1">
        <f t="array" ref="L769" xml:space="preserve"> INDEX(切語上字資料表[清濁], 小韻資料表[[#This Row],[上字表識別號]])</f>
        <v>次濁</v>
      </c>
      <c r="M769" s="223" t="str" cm="1">
        <f t="array" ref="M769" xml:space="preserve"> INDEX(切語上字資料表[發送收], 小韻資料表[[#This Row],[上字表識別號]])</f>
        <v>收聲</v>
      </c>
      <c r="N769" s="205" cm="1">
        <f t="array" ref="N769" xml:space="preserve"> MATCH(TRUE, ISNUMBER( SEARCH( RIGHT(小韻資料表[[#This Row],[切語]],1), 切語下字資料表[切語下字]) ), 0)</f>
        <v>217</v>
      </c>
      <c r="O769" s="207" t="str" cm="1">
        <f t="array" ref="O769" xml:space="preserve"> INDEX(切語下字資料表[韻母], 小韻資料表[[#This Row],[下字表識別號]])</f>
        <v>戈合1</v>
      </c>
      <c r="P769" s="207" t="str" cm="1">
        <f t="array" ref="P769" xml:space="preserve"> INDEX(切語下字資料表[韻母拼音碼], 小韻資料表[[#This Row],[下字表識別號]])</f>
        <v>o</v>
      </c>
      <c r="Q769" s="210" t="str" cm="1">
        <f t="array" ref="Q769" xml:space="preserve"> INDEX(設定表!$C$19:$C$23, INT( LEFT(小韻資料表[[#This Row],[目次編碼]],1) ))</f>
        <v>平</v>
      </c>
      <c r="R769" s="210">
        <f xml:space="preserve">  INDEX(設定表!$C$8:$C$15, MATCH( (RIGHT(小韻資料表[[#This Row],[清濁]]) &amp; 小韻資料表[[#This Row],[調]]), 設定表!$B$8:$B$15, 0))</f>
        <v>5</v>
      </c>
      <c r="S769" s="205" t="s">
        <v>309</v>
      </c>
      <c r="T769" s="205" t="s">
        <v>309</v>
      </c>
      <c r="U769" s="228"/>
      <c r="V769" s="147" t="s">
        <v>309</v>
      </c>
      <c r="X769" s="135"/>
      <c r="Y769" s="135"/>
      <c r="AA769" s="135"/>
      <c r="AB769" s="134"/>
      <c r="AC769" s="135"/>
      <c r="AD769" s="135"/>
      <c r="AH769" s="135"/>
      <c r="AI769" s="135"/>
    </row>
    <row r="770" spans="1:35" ht="31.5">
      <c r="A770" s="205">
        <v>766</v>
      </c>
      <c r="B770" s="206" t="s">
        <v>3901</v>
      </c>
      <c r="C770" s="207" t="str">
        <f xml:space="preserve"> _xlfn.CONCAT(小韻資料表[[#This Row],[聲母拼音碼]],小韻資料表[[#This Row],[韻母拼音碼]],小韻資料表[[#This Row],[調號]])</f>
        <v>ma5</v>
      </c>
      <c r="D770" s="206" t="s">
        <v>908</v>
      </c>
      <c r="E770" s="208" t="s">
        <v>906</v>
      </c>
      <c r="F770" s="205">
        <v>1</v>
      </c>
      <c r="G770" s="209" t="s">
        <v>3902</v>
      </c>
      <c r="H770" s="205">
        <f xml:space="preserve"> LEN(小韻資料表[[#This Row],[小韻字集]])</f>
        <v>11</v>
      </c>
      <c r="I770" s="205" cm="1">
        <f t="array" ref="I770" xml:space="preserve"> MATCH(TRUE, ISNUMBER( SEARCH( LEFT(小韻資料表[[#This Row],[切語]],1), 切語上字資料表[切語上字]) ), 0)</f>
        <v>16</v>
      </c>
      <c r="J770" s="210" t="str" cm="1">
        <f t="array" ref="J770" xml:space="preserve"> INDEX(切語上字資料表[聲母], 小韻資料表[[#This Row],[上字表識別號]])</f>
        <v>明</v>
      </c>
      <c r="K770" s="210" t="str" cm="1">
        <f t="array" ref="K770" xml:space="preserve"> INDEX(切語上字資料表[聲母拼音碼], 小韻資料表[[#This Row],[上字表識別號]])</f>
        <v>m</v>
      </c>
      <c r="L770" s="210" t="str" cm="1">
        <f t="array" ref="L770" xml:space="preserve"> INDEX(切語上字資料表[清濁], 小韻資料表[[#This Row],[上字表識別號]])</f>
        <v>次濁</v>
      </c>
      <c r="M770" s="223" t="str" cm="1">
        <f t="array" ref="M770" xml:space="preserve"> INDEX(切語上字資料表[發送收], 小韻資料表[[#This Row],[上字表識別號]])</f>
        <v>收聲</v>
      </c>
      <c r="N770" s="205" cm="1">
        <f t="array" ref="N770" xml:space="preserve"> MATCH(TRUE, ISNUMBER( SEARCH( RIGHT(小韻資料表[[#This Row],[切語]],1), 切語下字資料表[切語下字]) ), 0)</f>
        <v>229</v>
      </c>
      <c r="O770" s="207" t="str" cm="1">
        <f t="array" ref="O770" xml:space="preserve"> INDEX(切語下字資料表[韻母], 小韻資料表[[#This Row],[下字表識別號]])</f>
        <v>麻開2</v>
      </c>
      <c r="P770" s="207" t="str" cm="1">
        <f t="array" ref="P770" xml:space="preserve"> INDEX(切語下字資料表[韻母拼音碼], 小韻資料表[[#This Row],[下字表識別號]])</f>
        <v>a</v>
      </c>
      <c r="Q770" s="210" t="str" cm="1">
        <f t="array" ref="Q770" xml:space="preserve"> INDEX(設定表!$C$19:$C$23, INT( LEFT(小韻資料表[[#This Row],[目次編碼]],1) ))</f>
        <v>平</v>
      </c>
      <c r="R770" s="210">
        <f xml:space="preserve">  INDEX(設定表!$C$8:$C$15, MATCH( (RIGHT(小韻資料表[[#This Row],[清濁]]) &amp; 小韻資料表[[#This Row],[調]]), 設定表!$B$8:$B$15, 0))</f>
        <v>5</v>
      </c>
      <c r="S770" s="205" t="s">
        <v>309</v>
      </c>
      <c r="T770" s="205" t="s">
        <v>309</v>
      </c>
      <c r="U770" s="226" t="s">
        <v>309</v>
      </c>
      <c r="V770" s="147" t="s">
        <v>309</v>
      </c>
      <c r="X770" s="135"/>
      <c r="Y770" s="135"/>
      <c r="AA770" s="135"/>
      <c r="AB770" s="134"/>
      <c r="AC770" s="135"/>
      <c r="AD770" s="135"/>
      <c r="AH770" s="135"/>
      <c r="AI770" s="135"/>
    </row>
    <row r="771" spans="1:35" ht="31.5">
      <c r="A771" s="205">
        <v>767</v>
      </c>
      <c r="B771" s="206" t="s">
        <v>3903</v>
      </c>
      <c r="C771" s="207" t="str">
        <f xml:space="preserve"> _xlfn.CONCAT(小韻資料表[[#This Row],[聲母拼音碼]],小韻資料表[[#This Row],[韻母拼音碼]],小韻資料表[[#This Row],[調號]])</f>
        <v>chia1</v>
      </c>
      <c r="D771" s="206" t="s">
        <v>3904</v>
      </c>
      <c r="E771" s="208" t="s">
        <v>906</v>
      </c>
      <c r="F771" s="205">
        <v>2</v>
      </c>
      <c r="G771" s="209" t="s">
        <v>3905</v>
      </c>
      <c r="H771" s="205">
        <f xml:space="preserve"> LEN(小韻資料表[[#This Row],[小韻字集]])</f>
        <v>2</v>
      </c>
      <c r="I771" s="205" cm="1">
        <f t="array" ref="I771" xml:space="preserve"> MATCH(TRUE, ISNUMBER( SEARCH( LEFT(小韻資料表[[#This Row],[切語]],1), 切語上字資料表[切語上字]) ), 0)</f>
        <v>31</v>
      </c>
      <c r="J771" s="210" t="str" cm="1">
        <f t="array" ref="J771" xml:space="preserve"> INDEX(切語上字資料表[聲母], 小韻資料表[[#This Row],[上字表識別號]])</f>
        <v>穿</v>
      </c>
      <c r="K771" s="210" t="str" cm="1">
        <f t="array" ref="K771" xml:space="preserve"> INDEX(切語上字資料表[聲母拼音碼], 小韻資料表[[#This Row],[上字表識別號]])</f>
        <v>ch</v>
      </c>
      <c r="L771" s="210" t="str" cm="1">
        <f t="array" ref="L771" xml:space="preserve"> INDEX(切語上字資料表[清濁], 小韻資料表[[#This Row],[上字表識別號]])</f>
        <v>次清</v>
      </c>
      <c r="M771" s="223" t="str" cm="1">
        <f t="array" ref="M771" xml:space="preserve"> INDEX(切語上字資料表[發送收], 小韻資料表[[#This Row],[上字表識別號]])</f>
        <v>送氣</v>
      </c>
      <c r="N771" s="205" cm="1">
        <f t="array" ref="N771" xml:space="preserve"> MATCH(TRUE, ISNUMBER( SEARCH( RIGHT(小韻資料表[[#This Row],[切語]],1), 切語下字資料表[切語下字]) ), 0)</f>
        <v>237</v>
      </c>
      <c r="O771" s="207" t="str" cm="1">
        <f t="array" ref="O771" xml:space="preserve"> INDEX(切語下字資料表[韻母], 小韻資料表[[#This Row],[下字表識別號]])</f>
        <v>麻開3</v>
      </c>
      <c r="P771" s="207" t="str" cm="1">
        <f t="array" ref="P771" xml:space="preserve"> INDEX(切語下字資料表[韻母拼音碼], 小韻資料表[[#This Row],[下字表識別號]])</f>
        <v>ia</v>
      </c>
      <c r="Q771" s="210" t="str" cm="1">
        <f t="array" ref="Q771" xml:space="preserve"> INDEX(設定表!$C$19:$C$23, INT( LEFT(小韻資料表[[#This Row],[目次編碼]],1) ))</f>
        <v>平</v>
      </c>
      <c r="R771" s="210">
        <f xml:space="preserve">  INDEX(設定表!$C$8:$C$15, MATCH( (RIGHT(小韻資料表[[#This Row],[清濁]]) &amp; 小韻資料表[[#This Row],[調]]), 設定表!$B$8:$B$15, 0))</f>
        <v>1</v>
      </c>
      <c r="S771" s="205" t="s">
        <v>309</v>
      </c>
      <c r="T771" s="205" t="s">
        <v>309</v>
      </c>
      <c r="U771" s="226" t="s">
        <v>309</v>
      </c>
      <c r="V771" s="146" t="s">
        <v>309</v>
      </c>
      <c r="X771" s="135"/>
      <c r="Y771" s="135"/>
      <c r="AA771" s="135"/>
      <c r="AB771" s="134"/>
      <c r="AC771" s="135"/>
      <c r="AD771" s="135"/>
      <c r="AH771" s="135"/>
      <c r="AI771" s="135"/>
    </row>
    <row r="772" spans="1:35" ht="31.5">
      <c r="A772" s="205">
        <v>768</v>
      </c>
      <c r="B772" s="206" t="s">
        <v>3906</v>
      </c>
      <c r="C772" s="207" t="str">
        <f xml:space="preserve"> _xlfn.CONCAT(小韻資料表[[#This Row],[聲母拼音碼]],小韻資料表[[#This Row],[韻母拼音碼]],小韻資料表[[#This Row],[調號]])</f>
        <v>sia1</v>
      </c>
      <c r="D772" s="206" t="s">
        <v>3907</v>
      </c>
      <c r="E772" s="208" t="s">
        <v>906</v>
      </c>
      <c r="F772" s="205">
        <v>3</v>
      </c>
      <c r="G772" s="209" t="s">
        <v>3908</v>
      </c>
      <c r="H772" s="205">
        <f xml:space="preserve"> LEN(小韻資料表[[#This Row],[小韻字集]])</f>
        <v>3</v>
      </c>
      <c r="I772" s="205" cm="1">
        <f t="array" ref="I772" xml:space="preserve"> MATCH(TRUE, ISNUMBER( SEARCH( LEFT(小韻資料表[[#This Row],[切語]],1), 切語上字資料表[切語上字]) ), 0)</f>
        <v>33</v>
      </c>
      <c r="J772" s="210" t="str" cm="1">
        <f t="array" ref="J772" xml:space="preserve"> INDEX(切語上字資料表[聲母], 小韻資料表[[#This Row],[上字表識別號]])</f>
        <v>審</v>
      </c>
      <c r="K772" s="210" t="str" cm="1">
        <f t="array" ref="K772" xml:space="preserve"> INDEX(切語上字資料表[聲母拼音碼], 小韻資料表[[#This Row],[上字表識別號]])</f>
        <v>s</v>
      </c>
      <c r="L772" s="210" t="str" cm="1">
        <f t="array" ref="L772" xml:space="preserve"> INDEX(切語上字資料表[清濁], 小韻資料表[[#This Row],[上字表識別號]])</f>
        <v>全清</v>
      </c>
      <c r="M772" s="223" t="str" cm="1">
        <f t="array" ref="M772" xml:space="preserve"> INDEX(切語上字資料表[發送收], 小韻資料表[[#This Row],[上字表識別號]])</f>
        <v>送氣</v>
      </c>
      <c r="N772" s="205" cm="1">
        <f t="array" ref="N772" xml:space="preserve"> MATCH(TRUE, ISNUMBER( SEARCH( RIGHT(小韻資料表[[#This Row],[切語]],1), 切語下字資料表[切語下字]) ), 0)</f>
        <v>237</v>
      </c>
      <c r="O772" s="207" t="str" cm="1">
        <f t="array" ref="O772" xml:space="preserve"> INDEX(切語下字資料表[韻母], 小韻資料表[[#This Row],[下字表識別號]])</f>
        <v>麻開3</v>
      </c>
      <c r="P772" s="207" t="str" cm="1">
        <f t="array" ref="P772" xml:space="preserve"> INDEX(切語下字資料表[韻母拼音碼], 小韻資料表[[#This Row],[下字表識別號]])</f>
        <v>ia</v>
      </c>
      <c r="Q772" s="210" t="str" cm="1">
        <f t="array" ref="Q772" xml:space="preserve"> INDEX(設定表!$C$19:$C$23, INT( LEFT(小韻資料表[[#This Row],[目次編碼]],1) ))</f>
        <v>平</v>
      </c>
      <c r="R772" s="210">
        <f xml:space="preserve">  INDEX(設定表!$C$8:$C$15, MATCH( (RIGHT(小韻資料表[[#This Row],[清濁]]) &amp; 小韻資料表[[#This Row],[調]]), 設定表!$B$8:$B$15, 0))</f>
        <v>1</v>
      </c>
      <c r="S772" s="205" t="s">
        <v>309</v>
      </c>
      <c r="T772" s="205" t="s">
        <v>309</v>
      </c>
      <c r="U772" s="226" t="s">
        <v>309</v>
      </c>
      <c r="V772" s="147" t="s">
        <v>309</v>
      </c>
      <c r="X772" s="135"/>
      <c r="Y772" s="135"/>
      <c r="AA772" s="135"/>
      <c r="AB772" s="134"/>
      <c r="AC772" s="135"/>
      <c r="AD772" s="135"/>
      <c r="AH772" s="135"/>
      <c r="AI772" s="135"/>
    </row>
    <row r="773" spans="1:35" ht="31.5">
      <c r="A773" s="205">
        <v>769</v>
      </c>
      <c r="B773" s="206" t="s">
        <v>3909</v>
      </c>
      <c r="C773" s="207" t="str">
        <f xml:space="preserve"> _xlfn.CONCAT(小韻資料表[[#This Row],[聲母拼音碼]],小韻資料表[[#This Row],[韻母拼音碼]],小韻資料表[[#This Row],[調號]])</f>
        <v>Øia5</v>
      </c>
      <c r="D773" s="206" t="s">
        <v>1438</v>
      </c>
      <c r="E773" s="208" t="s">
        <v>906</v>
      </c>
      <c r="F773" s="205">
        <v>4</v>
      </c>
      <c r="G773" s="209" t="s">
        <v>3910</v>
      </c>
      <c r="H773" s="205">
        <f xml:space="preserve"> LEN(小韻資料表[[#This Row],[小韻字集]])</f>
        <v>16</v>
      </c>
      <c r="I773" s="205" cm="1">
        <f t="array" ref="I773" xml:space="preserve"> MATCH(TRUE, ISNUMBER( SEARCH( LEFT(小韻資料表[[#This Row],[切語]],1), 切語上字資料表[切語上字]) ), 0)</f>
        <v>39</v>
      </c>
      <c r="J773" s="210" t="str" cm="1">
        <f t="array" ref="J773" xml:space="preserve"> INDEX(切語上字資料表[聲母], 小韻資料表[[#This Row],[上字表識別號]])</f>
        <v>喻</v>
      </c>
      <c r="K773" s="210" t="str" cm="1">
        <f t="array" ref="K773" xml:space="preserve"> INDEX(切語上字資料表[聲母拼音碼], 小韻資料表[[#This Row],[上字表識別號]])</f>
        <v>Ø</v>
      </c>
      <c r="L773" s="210" t="str" cm="1">
        <f t="array" ref="L773" xml:space="preserve"> INDEX(切語上字資料表[清濁], 小韻資料表[[#This Row],[上字表識別號]])</f>
        <v>次濁</v>
      </c>
      <c r="M773" s="223" t="str" cm="1">
        <f t="array" ref="M773" xml:space="preserve"> INDEX(切語上字資料表[發送收], 小韻資料表[[#This Row],[上字表識別號]])</f>
        <v>發聲</v>
      </c>
      <c r="N773" s="205" cm="1">
        <f t="array" ref="N773" xml:space="preserve"> MATCH(TRUE, ISNUMBER( SEARCH( RIGHT(小韻資料表[[#This Row],[切語]],1), 切語下字資料表[切語下字]) ), 0)</f>
        <v>237</v>
      </c>
      <c r="O773" s="207" t="str" cm="1">
        <f t="array" ref="O773" xml:space="preserve"> INDEX(切語下字資料表[韻母], 小韻資料表[[#This Row],[下字表識別號]])</f>
        <v>麻開3</v>
      </c>
      <c r="P773" s="207" t="str" cm="1">
        <f t="array" ref="P773" xml:space="preserve"> INDEX(切語下字資料表[韻母拼音碼], 小韻資料表[[#This Row],[下字表識別號]])</f>
        <v>ia</v>
      </c>
      <c r="Q773" s="210" t="str" cm="1">
        <f t="array" ref="Q773" xml:space="preserve"> INDEX(設定表!$C$19:$C$23, INT( LEFT(小韻資料表[[#This Row],[目次編碼]],1) ))</f>
        <v>平</v>
      </c>
      <c r="R773" s="210">
        <f xml:space="preserve">  INDEX(設定表!$C$8:$C$15, MATCH( (RIGHT(小韻資料表[[#This Row],[清濁]]) &amp; 小韻資料表[[#This Row],[調]]), 設定表!$B$8:$B$15, 0))</f>
        <v>5</v>
      </c>
      <c r="S773" s="205" t="s">
        <v>309</v>
      </c>
      <c r="T773" s="205" t="s">
        <v>309</v>
      </c>
      <c r="U773" s="226" t="s">
        <v>3911</v>
      </c>
      <c r="V773" s="146" t="s">
        <v>309</v>
      </c>
      <c r="X773" s="135"/>
      <c r="Y773" s="135"/>
      <c r="AA773" s="135"/>
      <c r="AB773" s="134"/>
      <c r="AC773" s="135"/>
      <c r="AD773" s="135"/>
      <c r="AH773" s="135"/>
      <c r="AI773" s="135"/>
    </row>
    <row r="774" spans="1:35" ht="31.5">
      <c r="A774" s="205">
        <v>770</v>
      </c>
      <c r="B774" s="206" t="s">
        <v>3912</v>
      </c>
      <c r="C774" s="207" t="str">
        <f xml:space="preserve"> _xlfn.CONCAT(小韻資料表[[#This Row],[聲母拼音碼]],小韻資料表[[#This Row],[韻母拼音碼]],小韻資料表[[#This Row],[調號]])</f>
        <v>cia1</v>
      </c>
      <c r="D774" s="206" t="s">
        <v>3913</v>
      </c>
      <c r="E774" s="208" t="s">
        <v>906</v>
      </c>
      <c r="F774" s="205">
        <v>5</v>
      </c>
      <c r="G774" s="209" t="s">
        <v>3914</v>
      </c>
      <c r="H774" s="205">
        <f xml:space="preserve"> LEN(小韻資料表[[#This Row],[小韻字集]])</f>
        <v>5</v>
      </c>
      <c r="I774" s="205" cm="1">
        <f t="array" ref="I774" xml:space="preserve"> MATCH(TRUE, ISNUMBER( SEARCH( LEFT(小韻資料表[[#This Row],[切語]],1), 切語上字資料表[切語上字]) ), 0)</f>
        <v>30</v>
      </c>
      <c r="J774" s="210" t="str" cm="1">
        <f t="array" ref="J774" xml:space="preserve"> INDEX(切語上字資料表[聲母], 小韻資料表[[#This Row],[上字表識別號]])</f>
        <v>照</v>
      </c>
      <c r="K774" s="210" t="str" cm="1">
        <f t="array" ref="K774" xml:space="preserve"> INDEX(切語上字資料表[聲母拼音碼], 小韻資料表[[#This Row],[上字表識別號]])</f>
        <v>c</v>
      </c>
      <c r="L774" s="210" t="str" cm="1">
        <f t="array" ref="L774" xml:space="preserve"> INDEX(切語上字資料表[清濁], 小韻資料表[[#This Row],[上字表識別號]])</f>
        <v>全清</v>
      </c>
      <c r="M774" s="223" t="str" cm="1">
        <f t="array" ref="M774" xml:space="preserve"> INDEX(切語上字資料表[發送收], 小韻資料表[[#This Row],[上字表識別號]])</f>
        <v>發聲</v>
      </c>
      <c r="N774" s="205" cm="1">
        <f t="array" ref="N774" xml:space="preserve"> MATCH(TRUE, ISNUMBER( SEARCH( RIGHT(小韻資料表[[#This Row],[切語]],1), 切語下字資料表[切語下字]) ), 0)</f>
        <v>237</v>
      </c>
      <c r="O774" s="207" t="str" cm="1">
        <f t="array" ref="O774" xml:space="preserve"> INDEX(切語下字資料表[韻母], 小韻資料表[[#This Row],[下字表識別號]])</f>
        <v>麻開3</v>
      </c>
      <c r="P774" s="207" t="str" cm="1">
        <f t="array" ref="P774" xml:space="preserve"> INDEX(切語下字資料表[韻母拼音碼], 小韻資料表[[#This Row],[下字表識別號]])</f>
        <v>ia</v>
      </c>
      <c r="Q774" s="210" t="str" cm="1">
        <f t="array" ref="Q774" xml:space="preserve"> INDEX(設定表!$C$19:$C$23, INT( LEFT(小韻資料表[[#This Row],[目次編碼]],1) ))</f>
        <v>平</v>
      </c>
      <c r="R774" s="210">
        <f xml:space="preserve">  INDEX(設定表!$C$8:$C$15, MATCH( (RIGHT(小韻資料表[[#This Row],[清濁]]) &amp; 小韻資料表[[#This Row],[調]]), 設定表!$B$8:$B$15, 0))</f>
        <v>1</v>
      </c>
      <c r="S774" s="205" t="s">
        <v>309</v>
      </c>
      <c r="T774" s="205" t="s">
        <v>309</v>
      </c>
      <c r="U774" s="226" t="s">
        <v>309</v>
      </c>
      <c r="V774" s="147" t="s">
        <v>309</v>
      </c>
      <c r="X774" s="135"/>
      <c r="Y774" s="135"/>
      <c r="AA774" s="135"/>
      <c r="AB774" s="134"/>
      <c r="AC774" s="135"/>
      <c r="AD774" s="135"/>
      <c r="AH774" s="135"/>
      <c r="AI774" s="135"/>
    </row>
    <row r="775" spans="1:35" ht="31.5">
      <c r="A775" s="205">
        <v>771</v>
      </c>
      <c r="B775" s="206" t="s">
        <v>3915</v>
      </c>
      <c r="C775" s="207" t="str">
        <f xml:space="preserve"> _xlfn.CONCAT(小韻資料表[[#This Row],[聲母拼音碼]],小韻資料表[[#This Row],[韻母拼音碼]],小韻資料表[[#This Row],[調號]])</f>
        <v>cia1</v>
      </c>
      <c r="D775" s="206" t="s">
        <v>3916</v>
      </c>
      <c r="E775" s="208" t="s">
        <v>906</v>
      </c>
      <c r="F775" s="205">
        <v>6</v>
      </c>
      <c r="G775" s="209" t="s">
        <v>3917</v>
      </c>
      <c r="H775" s="205">
        <f xml:space="preserve"> LEN(小韻資料表[[#This Row],[小韻字集]])</f>
        <v>15</v>
      </c>
      <c r="I775" s="205" cm="1">
        <f t="array" ref="I775" xml:space="preserve"> MATCH(TRUE, ISNUMBER( SEARCH( LEFT(小韻資料表[[#This Row],[切語]],1), 切語上字資料表[切語上字]) ), 0)</f>
        <v>21</v>
      </c>
      <c r="J775" s="210" t="str" cm="1">
        <f t="array" ref="J775" xml:space="preserve"> INDEX(切語上字資料表[聲母], 小韻資料表[[#This Row],[上字表識別號]])</f>
        <v>精</v>
      </c>
      <c r="K775" s="210" t="str" cm="1">
        <f t="array" ref="K775" xml:space="preserve"> INDEX(切語上字資料表[聲母拼音碼], 小韻資料表[[#This Row],[上字表識別號]])</f>
        <v>c</v>
      </c>
      <c r="L775" s="210" t="str" cm="1">
        <f t="array" ref="L775" xml:space="preserve"> INDEX(切語上字資料表[清濁], 小韻資料表[[#This Row],[上字表識別號]])</f>
        <v>全清</v>
      </c>
      <c r="M775" s="223" t="str" cm="1">
        <f t="array" ref="M775" xml:space="preserve"> INDEX(切語上字資料表[發送收], 小韻資料表[[#This Row],[上字表識別號]])</f>
        <v>發聲</v>
      </c>
      <c r="N775" s="205" cm="1">
        <f t="array" ref="N775" xml:space="preserve"> MATCH(TRUE, ISNUMBER( SEARCH( RIGHT(小韻資料表[[#This Row],[切語]],1), 切語下字資料表[切語下字]) ), 0)</f>
        <v>237</v>
      </c>
      <c r="O775" s="207" t="str" cm="1">
        <f t="array" ref="O775" xml:space="preserve"> INDEX(切語下字資料表[韻母], 小韻資料表[[#This Row],[下字表識別號]])</f>
        <v>麻開3</v>
      </c>
      <c r="P775" s="207" t="str" cm="1">
        <f t="array" ref="P775" xml:space="preserve"> INDEX(切語下字資料表[韻母拼音碼], 小韻資料表[[#This Row],[下字表識別號]])</f>
        <v>ia</v>
      </c>
      <c r="Q775" s="210" t="str" cm="1">
        <f t="array" ref="Q775" xml:space="preserve"> INDEX(設定表!$C$19:$C$23, INT( LEFT(小韻資料表[[#This Row],[目次編碼]],1) ))</f>
        <v>平</v>
      </c>
      <c r="R775" s="210">
        <f xml:space="preserve">  INDEX(設定表!$C$8:$C$15, MATCH( (RIGHT(小韻資料表[[#This Row],[清濁]]) &amp; 小韻資料表[[#This Row],[調]]), 設定表!$B$8:$B$15, 0))</f>
        <v>1</v>
      </c>
      <c r="S775" s="205" t="s">
        <v>309</v>
      </c>
      <c r="T775" s="205" t="s">
        <v>309</v>
      </c>
      <c r="U775" s="226" t="s">
        <v>309</v>
      </c>
      <c r="V775" s="146" t="s">
        <v>309</v>
      </c>
      <c r="X775" s="135"/>
      <c r="Y775" s="135"/>
      <c r="AA775" s="135"/>
      <c r="AB775" s="134"/>
      <c r="AC775" s="135"/>
      <c r="AD775" s="135"/>
      <c r="AH775" s="135"/>
      <c r="AI775" s="135"/>
    </row>
    <row r="776" spans="1:35" ht="31.5">
      <c r="A776" s="205">
        <v>772</v>
      </c>
      <c r="B776" s="206" t="s">
        <v>3918</v>
      </c>
      <c r="C776" s="207" t="str">
        <f xml:space="preserve"> _xlfn.CONCAT(小韻資料表[[#This Row],[聲母拼音碼]],小韻資料表[[#This Row],[韻母拼音碼]],小韻資料表[[#This Row],[調號]])</f>
        <v>sia5</v>
      </c>
      <c r="D776" s="206" t="s">
        <v>3919</v>
      </c>
      <c r="E776" s="208" t="s">
        <v>906</v>
      </c>
      <c r="F776" s="205">
        <v>7</v>
      </c>
      <c r="G776" s="209" t="s">
        <v>3920</v>
      </c>
      <c r="H776" s="205">
        <f xml:space="preserve"> LEN(小韻資料表[[#This Row],[小韻字集]])</f>
        <v>3</v>
      </c>
      <c r="I776" s="205" cm="1">
        <f t="array" ref="I776" xml:space="preserve"> MATCH(TRUE, ISNUMBER( SEARCH( LEFT(小韻資料表[[#This Row],[切語]],1), 切語上字資料表[切語上字]) ), 0)</f>
        <v>32</v>
      </c>
      <c r="J776" s="210" t="str" cm="1">
        <f t="array" ref="J776" xml:space="preserve"> INDEX(切語上字資料表[聲母], 小韻資料表[[#This Row],[上字表識別號]])</f>
        <v>神</v>
      </c>
      <c r="K776" s="210" t="str" cm="1">
        <f t="array" ref="K776" xml:space="preserve"> INDEX(切語上字資料表[聲母拼音碼], 小韻資料表[[#This Row],[上字表識別號]])</f>
        <v>s</v>
      </c>
      <c r="L776" s="210" t="str" cm="1">
        <f t="array" ref="L776" xml:space="preserve"> INDEX(切語上字資料表[清濁], 小韻資料表[[#This Row],[上字表識別號]])</f>
        <v>全濁</v>
      </c>
      <c r="M776" s="223" t="str" cm="1">
        <f t="array" ref="M776" xml:space="preserve"> INDEX(切語上字資料表[發送收], 小韻資料表[[#This Row],[上字表識別號]])</f>
        <v>發聲</v>
      </c>
      <c r="N776" s="205" cm="1">
        <f t="array" ref="N776" xml:space="preserve"> MATCH(TRUE, ISNUMBER( SEARCH( RIGHT(小韻資料表[[#This Row],[切語]],1), 切語下字資料表[切語下字]) ), 0)</f>
        <v>237</v>
      </c>
      <c r="O776" s="207" t="str" cm="1">
        <f t="array" ref="O776" xml:space="preserve"> INDEX(切語下字資料表[韻母], 小韻資料表[[#This Row],[下字表識別號]])</f>
        <v>麻開3</v>
      </c>
      <c r="P776" s="207" t="str" cm="1">
        <f t="array" ref="P776" xml:space="preserve"> INDEX(切語下字資料表[韻母拼音碼], 小韻資料表[[#This Row],[下字表識別號]])</f>
        <v>ia</v>
      </c>
      <c r="Q776" s="210" t="str" cm="1">
        <f t="array" ref="Q776" xml:space="preserve"> INDEX(設定表!$C$19:$C$23, INT( LEFT(小韻資料表[[#This Row],[目次編碼]],1) ))</f>
        <v>平</v>
      </c>
      <c r="R776" s="210">
        <f xml:space="preserve">  INDEX(設定表!$C$8:$C$15, MATCH( (RIGHT(小韻資料表[[#This Row],[清濁]]) &amp; 小韻資料表[[#This Row],[調]]), 設定表!$B$8:$B$15, 0))</f>
        <v>5</v>
      </c>
      <c r="S776" s="205" t="s">
        <v>309</v>
      </c>
      <c r="T776" s="205" t="s">
        <v>309</v>
      </c>
      <c r="U776" s="226" t="s">
        <v>309</v>
      </c>
      <c r="V776" s="147" t="s">
        <v>309</v>
      </c>
      <c r="X776" s="135"/>
      <c r="Y776" s="135"/>
      <c r="AA776" s="135"/>
      <c r="AB776" s="134"/>
      <c r="AC776" s="135"/>
      <c r="AD776" s="135"/>
      <c r="AH776" s="135"/>
      <c r="AI776" s="135"/>
    </row>
    <row r="777" spans="1:35" ht="31.5">
      <c r="A777" s="205">
        <v>773</v>
      </c>
      <c r="B777" s="206" t="s">
        <v>3921</v>
      </c>
      <c r="C777" s="207" t="str">
        <f xml:space="preserve"> _xlfn.CONCAT(小韻資料表[[#This Row],[聲母拼音碼]],小韻資料表[[#This Row],[韻母拼音碼]],小韻資料表[[#This Row],[調號]])</f>
        <v>hua5</v>
      </c>
      <c r="D777" s="206" t="s">
        <v>3922</v>
      </c>
      <c r="E777" s="208" t="s">
        <v>906</v>
      </c>
      <c r="F777" s="205">
        <v>8</v>
      </c>
      <c r="G777" s="209" t="s">
        <v>3923</v>
      </c>
      <c r="H777" s="205">
        <f xml:space="preserve"> LEN(小韻資料表[[#This Row],[小韻字集]])</f>
        <v>11</v>
      </c>
      <c r="I777" s="205" cm="1">
        <f t="array" ref="I777" xml:space="preserve"> MATCH(TRUE, ISNUMBER( SEARCH( LEFT(小韻資料表[[#This Row],[切語]],1), 切語上字資料表[切語上字]) ), 0)</f>
        <v>37</v>
      </c>
      <c r="J777" s="210" t="str" cm="1">
        <f t="array" ref="J777" xml:space="preserve"> INDEX(切語上字資料表[聲母], 小韻資料表[[#This Row],[上字表識別號]])</f>
        <v>匣</v>
      </c>
      <c r="K777" s="210" t="str" cm="1">
        <f t="array" ref="K777" xml:space="preserve"> INDEX(切語上字資料表[聲母拼音碼], 小韻資料表[[#This Row],[上字表識別號]])</f>
        <v>h</v>
      </c>
      <c r="L777" s="210" t="str" cm="1">
        <f t="array" ref="L777" xml:space="preserve"> INDEX(切語上字資料表[清濁], 小韻資料表[[#This Row],[上字表識別號]])</f>
        <v>全濁</v>
      </c>
      <c r="M777" s="223" t="str" cm="1">
        <f t="array" ref="M777" xml:space="preserve"> INDEX(切語上字資料表[發送收], 小韻資料表[[#This Row],[上字表識別號]])</f>
        <v>送氣</v>
      </c>
      <c r="N777" s="205" cm="1">
        <f t="array" ref="N777" xml:space="preserve"> MATCH(TRUE, ISNUMBER( SEARCH( RIGHT(小韻資料表[[#This Row],[切語]],1), 切語下字資料表[切語下字]) ), 0)</f>
        <v>233</v>
      </c>
      <c r="O777" s="207" t="str" cm="1">
        <f t="array" ref="O777" xml:space="preserve"> INDEX(切語下字資料表[韻母], 小韻資料表[[#This Row],[下字表識別號]])</f>
        <v>麻合2</v>
      </c>
      <c r="P777" s="207" t="str" cm="1">
        <f t="array" ref="P777" xml:space="preserve"> INDEX(切語下字資料表[韻母拼音碼], 小韻資料表[[#This Row],[下字表識別號]])</f>
        <v>ua</v>
      </c>
      <c r="Q777" s="210" t="str" cm="1">
        <f t="array" ref="Q777" xml:space="preserve"> INDEX(設定表!$C$19:$C$23, INT( LEFT(小韻資料表[[#This Row],[目次編碼]],1) ))</f>
        <v>平</v>
      </c>
      <c r="R777" s="210">
        <f xml:space="preserve">  INDEX(設定表!$C$8:$C$15, MATCH( (RIGHT(小韻資料表[[#This Row],[清濁]]) &amp; 小韻資料表[[#This Row],[調]]), 設定表!$B$8:$B$15, 0))</f>
        <v>5</v>
      </c>
      <c r="S777" s="205" t="s">
        <v>309</v>
      </c>
      <c r="T777" s="205" t="s">
        <v>309</v>
      </c>
      <c r="U777" s="226" t="s">
        <v>3924</v>
      </c>
      <c r="V777" s="147" t="s">
        <v>309</v>
      </c>
      <c r="X777" s="135"/>
      <c r="Y777" s="135"/>
      <c r="AA777" s="135"/>
      <c r="AB777" s="134"/>
      <c r="AC777" s="135"/>
      <c r="AD777" s="135"/>
      <c r="AH777" s="135"/>
      <c r="AI777" s="135"/>
    </row>
    <row r="778" spans="1:35" ht="31.5">
      <c r="A778" s="205">
        <v>774</v>
      </c>
      <c r="B778" s="206" t="s">
        <v>3925</v>
      </c>
      <c r="C778" s="207" t="str">
        <f xml:space="preserve"> _xlfn.CONCAT(小韻資料表[[#This Row],[聲母拼音碼]],小韻資料表[[#This Row],[韻母拼音碼]],小韻資料表[[#This Row],[調號]])</f>
        <v>kua1</v>
      </c>
      <c r="D778" s="206" t="s">
        <v>3926</v>
      </c>
      <c r="E778" s="208" t="s">
        <v>906</v>
      </c>
      <c r="F778" s="205">
        <v>9</v>
      </c>
      <c r="G778" s="209" t="s">
        <v>3927</v>
      </c>
      <c r="H778" s="205">
        <f xml:space="preserve"> LEN(小韻資料表[[#This Row],[小韻字集]])</f>
        <v>7</v>
      </c>
      <c r="I778" s="205" cm="1">
        <f t="array" ref="I778" xml:space="preserve"> MATCH(TRUE, ISNUMBER( SEARCH( LEFT(小韻資料表[[#This Row],[切語]],1), 切語上字資料表[切語上字]) ), 0)</f>
        <v>1</v>
      </c>
      <c r="J778" s="210" t="str" cm="1">
        <f t="array" ref="J778" xml:space="preserve"> INDEX(切語上字資料表[聲母], 小韻資料表[[#This Row],[上字表識別號]])</f>
        <v>見</v>
      </c>
      <c r="K778" s="210" t="str" cm="1">
        <f t="array" ref="K778" xml:space="preserve"> INDEX(切語上字資料表[聲母拼音碼], 小韻資料表[[#This Row],[上字表識別號]])</f>
        <v>k</v>
      </c>
      <c r="L778" s="210" t="str" cm="1">
        <f t="array" ref="L778" xml:space="preserve"> INDEX(切語上字資料表[清濁], 小韻資料表[[#This Row],[上字表識別號]])</f>
        <v>全清</v>
      </c>
      <c r="M778" s="223" t="str" cm="1">
        <f t="array" ref="M778" xml:space="preserve"> INDEX(切語上字資料表[發送收], 小韻資料表[[#This Row],[上字表識別號]])</f>
        <v>發聲</v>
      </c>
      <c r="N778" s="205" cm="1">
        <f t="array" ref="N778" xml:space="preserve"> MATCH(TRUE, ISNUMBER( SEARCH( RIGHT(小韻資料表[[#This Row],[切語]],1), 切語下字資料表[切語下字]) ), 0)</f>
        <v>233</v>
      </c>
      <c r="O778" s="207" t="str" cm="1">
        <f t="array" ref="O778" xml:space="preserve"> INDEX(切語下字資料表[韻母], 小韻資料表[[#This Row],[下字表識別號]])</f>
        <v>麻合2</v>
      </c>
      <c r="P778" s="207" t="str" cm="1">
        <f t="array" ref="P778" xml:space="preserve"> INDEX(切語下字資料表[韻母拼音碼], 小韻資料表[[#This Row],[下字表識別號]])</f>
        <v>ua</v>
      </c>
      <c r="Q778" s="210" t="str" cm="1">
        <f t="array" ref="Q778" xml:space="preserve"> INDEX(設定表!$C$19:$C$23, INT( LEFT(小韻資料表[[#This Row],[目次編碼]],1) ))</f>
        <v>平</v>
      </c>
      <c r="R778" s="210">
        <f xml:space="preserve">  INDEX(設定表!$C$8:$C$15, MATCH( (RIGHT(小韻資料表[[#This Row],[清濁]]) &amp; 小韻資料表[[#This Row],[調]]), 設定表!$B$8:$B$15, 0))</f>
        <v>1</v>
      </c>
      <c r="S778" s="205" t="s">
        <v>309</v>
      </c>
      <c r="T778" s="205" t="s">
        <v>309</v>
      </c>
      <c r="U778" s="226" t="s">
        <v>309</v>
      </c>
      <c r="V778" s="147" t="s">
        <v>309</v>
      </c>
      <c r="X778" s="135"/>
      <c r="Y778" s="135"/>
      <c r="AA778" s="135"/>
      <c r="AB778" s="134"/>
      <c r="AC778" s="135"/>
      <c r="AD778" s="135"/>
      <c r="AH778" s="135"/>
      <c r="AI778" s="135"/>
    </row>
    <row r="779" spans="1:35" ht="31.5">
      <c r="A779" s="205">
        <v>775</v>
      </c>
      <c r="B779" s="206" t="s">
        <v>3928</v>
      </c>
      <c r="C779" s="207" t="str">
        <f xml:space="preserve"> _xlfn.CONCAT(小韻資料表[[#This Row],[聲母拼音碼]],小韻資料表[[#This Row],[韻母拼音碼]],小韻資料表[[#This Row],[調號]])</f>
        <v>hua1</v>
      </c>
      <c r="D779" s="206" t="s">
        <v>3922</v>
      </c>
      <c r="E779" s="208" t="s">
        <v>906</v>
      </c>
      <c r="F779" s="205">
        <v>10</v>
      </c>
      <c r="G779" s="209" t="s">
        <v>3929</v>
      </c>
      <c r="H779" s="205">
        <f xml:space="preserve"> LEN(小韻資料表[[#This Row],[小韻字集]])</f>
        <v>5</v>
      </c>
      <c r="I779" s="205" cm="1">
        <f t="array" ref="I779" xml:space="preserve"> MATCH(TRUE, ISNUMBER( SEARCH( LEFT(小韻資料表[[#This Row],[切語]],1), 切語上字資料表[切語上字]) ), 0)</f>
        <v>36</v>
      </c>
      <c r="J779" s="210" t="str" cm="1">
        <f t="array" ref="J779" xml:space="preserve"> INDEX(切語上字資料表[聲母], 小韻資料表[[#This Row],[上字表識別號]])</f>
        <v>曉</v>
      </c>
      <c r="K779" s="210" t="str" cm="1">
        <f t="array" ref="K779" xml:space="preserve"> INDEX(切語上字資料表[聲母拼音碼], 小韻資料表[[#This Row],[上字表識別號]])</f>
        <v>h</v>
      </c>
      <c r="L779" s="210" t="str" cm="1">
        <f t="array" ref="L779" xml:space="preserve"> INDEX(切語上字資料表[清濁], 小韻資料表[[#This Row],[上字表識別號]])</f>
        <v>次清</v>
      </c>
      <c r="M779" s="223" t="str" cm="1">
        <f t="array" ref="M779" xml:space="preserve"> INDEX(切語上字資料表[發送收], 小韻資料表[[#This Row],[上字表識別號]])</f>
        <v>送氣</v>
      </c>
      <c r="N779" s="205" cm="1">
        <f t="array" ref="N779" xml:space="preserve"> MATCH(TRUE, ISNUMBER( SEARCH( RIGHT(小韻資料表[[#This Row],[切語]],1), 切語下字資料表[切語下字]) ), 0)</f>
        <v>233</v>
      </c>
      <c r="O779" s="207" t="str" cm="1">
        <f t="array" ref="O779" xml:space="preserve"> INDEX(切語下字資料表[韻母], 小韻資料表[[#This Row],[下字表識別號]])</f>
        <v>麻合2</v>
      </c>
      <c r="P779" s="207" t="str" cm="1">
        <f t="array" ref="P779" xml:space="preserve"> INDEX(切語下字資料表[韻母拼音碼], 小韻資料表[[#This Row],[下字表識別號]])</f>
        <v>ua</v>
      </c>
      <c r="Q779" s="210" t="str" cm="1">
        <f t="array" ref="Q779" xml:space="preserve"> INDEX(設定表!$C$19:$C$23, INT( LEFT(小韻資料表[[#This Row],[目次編碼]],1) ))</f>
        <v>平</v>
      </c>
      <c r="R779" s="210">
        <f xml:space="preserve">  INDEX(設定表!$C$8:$C$15, MATCH( (RIGHT(小韻資料表[[#This Row],[清濁]]) &amp; 小韻資料表[[#This Row],[調]]), 設定表!$B$8:$B$15, 0))</f>
        <v>1</v>
      </c>
      <c r="S779" s="205" t="s">
        <v>309</v>
      </c>
      <c r="T779" s="205" t="s">
        <v>309</v>
      </c>
      <c r="U779" s="226" t="s">
        <v>3930</v>
      </c>
      <c r="V779" s="146" t="s">
        <v>309</v>
      </c>
      <c r="X779" s="135"/>
      <c r="Y779" s="135"/>
      <c r="AA779" s="135"/>
      <c r="AB779" s="134"/>
      <c r="AC779" s="135"/>
      <c r="AD779" s="135"/>
      <c r="AH779" s="135"/>
      <c r="AI779" s="135"/>
    </row>
    <row r="780" spans="1:35" ht="31.5">
      <c r="A780" s="205">
        <v>776</v>
      </c>
      <c r="B780" s="206" t="s">
        <v>3931</v>
      </c>
      <c r="C780" s="207" t="str">
        <f xml:space="preserve"> _xlfn.CONCAT(小韻資料表[[#This Row],[聲母拼音碼]],小韻資料表[[#This Row],[韻母拼音碼]],小韻資料表[[#This Row],[調號]])</f>
        <v>khua1</v>
      </c>
      <c r="D780" s="206" t="s">
        <v>3932</v>
      </c>
      <c r="E780" s="208" t="s">
        <v>906</v>
      </c>
      <c r="F780" s="205">
        <v>11</v>
      </c>
      <c r="G780" s="209" t="s">
        <v>3933</v>
      </c>
      <c r="H780" s="205">
        <f xml:space="preserve"> LEN(小韻資料表[[#This Row],[小韻字集]])</f>
        <v>9</v>
      </c>
      <c r="I780" s="205" cm="1">
        <f t="array" ref="I780" xml:space="preserve"> MATCH(TRUE, ISNUMBER( SEARCH( LEFT(小韻資料表[[#This Row],[切語]],1), 切語上字資料表[切語上字]) ), 0)</f>
        <v>2</v>
      </c>
      <c r="J780" s="210" t="str" cm="1">
        <f t="array" ref="J780" xml:space="preserve"> INDEX(切語上字資料表[聲母], 小韻資料表[[#This Row],[上字表識別號]])</f>
        <v>溪</v>
      </c>
      <c r="K780" s="210" t="str" cm="1">
        <f t="array" ref="K780" xml:space="preserve"> INDEX(切語上字資料表[聲母拼音碼], 小韻資料表[[#This Row],[上字表識別號]])</f>
        <v>kh</v>
      </c>
      <c r="L780" s="210" t="str" cm="1">
        <f t="array" ref="L780" xml:space="preserve"> INDEX(切語上字資料表[清濁], 小韻資料表[[#This Row],[上字表識別號]])</f>
        <v>次清</v>
      </c>
      <c r="M780" s="223" t="str" cm="1">
        <f t="array" ref="M780" xml:space="preserve"> INDEX(切語上字資料表[發送收], 小韻資料表[[#This Row],[上字表識別號]])</f>
        <v>送氣</v>
      </c>
      <c r="N780" s="205" cm="1">
        <f t="array" ref="N780" xml:space="preserve"> MATCH(TRUE, ISNUMBER( SEARCH( RIGHT(小韻資料表[[#This Row],[切語]],1), 切語下字資料表[切語下字]) ), 0)</f>
        <v>233</v>
      </c>
      <c r="O780" s="207" t="str" cm="1">
        <f t="array" ref="O780" xml:space="preserve"> INDEX(切語下字資料表[韻母], 小韻資料表[[#This Row],[下字表識別號]])</f>
        <v>麻合2</v>
      </c>
      <c r="P780" s="207" t="str" cm="1">
        <f t="array" ref="P780" xml:space="preserve"> INDEX(切語下字資料表[韻母拼音碼], 小韻資料表[[#This Row],[下字表識別號]])</f>
        <v>ua</v>
      </c>
      <c r="Q780" s="210" t="str" cm="1">
        <f t="array" ref="Q780" xml:space="preserve"> INDEX(設定表!$C$19:$C$23, INT( LEFT(小韻資料表[[#This Row],[目次編碼]],1) ))</f>
        <v>平</v>
      </c>
      <c r="R780" s="210">
        <f xml:space="preserve">  INDEX(設定表!$C$8:$C$15, MATCH( (RIGHT(小韻資料表[[#This Row],[清濁]]) &amp; 小韻資料表[[#This Row],[調]]), 設定表!$B$8:$B$15, 0))</f>
        <v>1</v>
      </c>
      <c r="S780" s="205" t="s">
        <v>309</v>
      </c>
      <c r="T780" s="205" t="s">
        <v>309</v>
      </c>
      <c r="U780" s="226" t="s">
        <v>309</v>
      </c>
      <c r="V780" s="147" t="s">
        <v>309</v>
      </c>
      <c r="X780" s="135"/>
      <c r="Y780" s="135"/>
      <c r="AA780" s="135"/>
      <c r="AB780" s="134"/>
      <c r="AC780" s="135"/>
      <c r="AD780" s="135"/>
      <c r="AH780" s="135"/>
      <c r="AI780" s="135"/>
    </row>
    <row r="781" spans="1:35" ht="31.5">
      <c r="A781" s="205">
        <v>777</v>
      </c>
      <c r="B781" s="206" t="s">
        <v>3934</v>
      </c>
      <c r="C781" s="207" t="str">
        <f xml:space="preserve"> _xlfn.CONCAT(小韻資料表[[#This Row],[聲母拼音碼]],小韻資料表[[#This Row],[韻母拼音碼]],小韻資料表[[#This Row],[調號]])</f>
        <v>na5</v>
      </c>
      <c r="D781" s="206" t="s">
        <v>3935</v>
      </c>
      <c r="E781" s="208" t="s">
        <v>906</v>
      </c>
      <c r="F781" s="205">
        <v>12</v>
      </c>
      <c r="G781" s="209" t="s">
        <v>3936</v>
      </c>
      <c r="H781" s="205">
        <f xml:space="preserve"> LEN(小韻資料表[[#This Row],[小韻字集]])</f>
        <v>11</v>
      </c>
      <c r="I781" s="205" cm="1">
        <f t="array" ref="I781" xml:space="preserve"> MATCH(TRUE, ISNUMBER( SEARCH( LEFT(小韻資料表[[#This Row],[切語]],1), 切語上字資料表[切語上字]) ), 0)</f>
        <v>12</v>
      </c>
      <c r="J781" s="210" t="str" cm="1">
        <f t="array" ref="J781" xml:space="preserve"> INDEX(切語上字資料表[聲母], 小韻資料表[[#This Row],[上字表識別號]])</f>
        <v>娘</v>
      </c>
      <c r="K781" s="210" t="str" cm="1">
        <f t="array" ref="K781" xml:space="preserve"> INDEX(切語上字資料表[聲母拼音碼], 小韻資料表[[#This Row],[上字表識別號]])</f>
        <v>n</v>
      </c>
      <c r="L781" s="210" t="str" cm="1">
        <f t="array" ref="L781" xml:space="preserve"> INDEX(切語上字資料表[清濁], 小韻資料表[[#This Row],[上字表識別號]])</f>
        <v>次濁</v>
      </c>
      <c r="M781" s="223" t="str" cm="1">
        <f t="array" ref="M781" xml:space="preserve"> INDEX(切語上字資料表[發送收], 小韻資料表[[#This Row],[上字表識別號]])</f>
        <v>收聲</v>
      </c>
      <c r="N781" s="205" cm="1">
        <f t="array" ref="N781" xml:space="preserve"> MATCH(TRUE, ISNUMBER( SEARCH( RIGHT(小韻資料表[[#This Row],[切語]],1), 切語下字資料表[切語下字]) ), 0)</f>
        <v>229</v>
      </c>
      <c r="O781" s="207" t="str" cm="1">
        <f t="array" ref="O781" xml:space="preserve"> INDEX(切語下字資料表[韻母], 小韻資料表[[#This Row],[下字表識別號]])</f>
        <v>麻開2</v>
      </c>
      <c r="P781" s="207" t="str" cm="1">
        <f t="array" ref="P781" xml:space="preserve"> INDEX(切語下字資料表[韻母拼音碼], 小韻資料表[[#This Row],[下字表識別號]])</f>
        <v>a</v>
      </c>
      <c r="Q781" s="210" t="str" cm="1">
        <f t="array" ref="Q781" xml:space="preserve"> INDEX(設定表!$C$19:$C$23, INT( LEFT(小韻資料表[[#This Row],[目次編碼]],1) ))</f>
        <v>平</v>
      </c>
      <c r="R781" s="210">
        <f xml:space="preserve">  INDEX(設定表!$C$8:$C$15, MATCH( (RIGHT(小韻資料表[[#This Row],[清濁]]) &amp; 小韻資料表[[#This Row],[調]]), 設定表!$B$8:$B$15, 0))</f>
        <v>5</v>
      </c>
      <c r="S781" s="205" t="s">
        <v>3937</v>
      </c>
      <c r="T781" s="205" t="s">
        <v>309</v>
      </c>
      <c r="U781" s="226" t="s">
        <v>3938</v>
      </c>
      <c r="V781" s="146" t="s">
        <v>3939</v>
      </c>
      <c r="X781" s="135"/>
      <c r="Y781" s="135"/>
      <c r="AA781" s="135"/>
      <c r="AB781" s="134"/>
      <c r="AC781" s="135"/>
      <c r="AD781" s="135"/>
      <c r="AH781" s="135"/>
      <c r="AI781" s="135"/>
    </row>
    <row r="782" spans="1:35" ht="63">
      <c r="A782" s="205">
        <v>778</v>
      </c>
      <c r="B782" s="206" t="s">
        <v>3940</v>
      </c>
      <c r="C782" s="207" t="str">
        <f xml:space="preserve"> _xlfn.CONCAT(小韻資料表[[#This Row],[聲母拼音碼]],小韻資料表[[#This Row],[韻母拼音碼]],小韻資料表[[#This Row],[調號]])</f>
        <v>ka1</v>
      </c>
      <c r="D782" s="206" t="s">
        <v>3941</v>
      </c>
      <c r="E782" s="208" t="s">
        <v>906</v>
      </c>
      <c r="F782" s="205">
        <v>13</v>
      </c>
      <c r="G782" s="209" t="s">
        <v>3942</v>
      </c>
      <c r="H782" s="205">
        <f xml:space="preserve"> LEN(小韻資料表[[#This Row],[小韻字集]])</f>
        <v>30</v>
      </c>
      <c r="I782" s="205" cm="1">
        <f t="array" ref="I782" xml:space="preserve"> MATCH(TRUE, ISNUMBER( SEARCH( LEFT(小韻資料表[[#This Row],[切語]],1), 切語上字資料表[切語上字]) ), 0)</f>
        <v>1</v>
      </c>
      <c r="J782" s="210" t="str" cm="1">
        <f t="array" ref="J782" xml:space="preserve"> INDEX(切語上字資料表[聲母], 小韻資料表[[#This Row],[上字表識別號]])</f>
        <v>見</v>
      </c>
      <c r="K782" s="210" t="str" cm="1">
        <f t="array" ref="K782" xml:space="preserve"> INDEX(切語上字資料表[聲母拼音碼], 小韻資料表[[#This Row],[上字表識別號]])</f>
        <v>k</v>
      </c>
      <c r="L782" s="210" t="str" cm="1">
        <f t="array" ref="L782" xml:space="preserve"> INDEX(切語上字資料表[清濁], 小韻資料表[[#This Row],[上字表識別號]])</f>
        <v>全清</v>
      </c>
      <c r="M782" s="223" t="str" cm="1">
        <f t="array" ref="M782" xml:space="preserve"> INDEX(切語上字資料表[發送收], 小韻資料表[[#This Row],[上字表識別號]])</f>
        <v>發聲</v>
      </c>
      <c r="N782" s="205" cm="1">
        <f t="array" ref="N782" xml:space="preserve"> MATCH(TRUE, ISNUMBER( SEARCH( RIGHT(小韻資料表[[#This Row],[切語]],1), 切語下字資料表[切語下字]) ), 0)</f>
        <v>229</v>
      </c>
      <c r="O782" s="207" t="str" cm="1">
        <f t="array" ref="O782" xml:space="preserve"> INDEX(切語下字資料表[韻母], 小韻資料表[[#This Row],[下字表識別號]])</f>
        <v>麻開2</v>
      </c>
      <c r="P782" s="207" t="str" cm="1">
        <f t="array" ref="P782" xml:space="preserve"> INDEX(切語下字資料表[韻母拼音碼], 小韻資料表[[#This Row],[下字表識別號]])</f>
        <v>a</v>
      </c>
      <c r="Q782" s="210" t="str" cm="1">
        <f t="array" ref="Q782" xml:space="preserve"> INDEX(設定表!$C$19:$C$23, INT( LEFT(小韻資料表[[#This Row],[目次編碼]],1) ))</f>
        <v>平</v>
      </c>
      <c r="R782" s="210">
        <f xml:space="preserve">  INDEX(設定表!$C$8:$C$15, MATCH( (RIGHT(小韻資料表[[#This Row],[清濁]]) &amp; 小韻資料表[[#This Row],[調]]), 設定表!$B$8:$B$15, 0))</f>
        <v>1</v>
      </c>
      <c r="S782" s="205" t="s">
        <v>309</v>
      </c>
      <c r="T782" s="205" t="s">
        <v>309</v>
      </c>
      <c r="U782" s="226" t="s">
        <v>309</v>
      </c>
      <c r="V782" s="147" t="s">
        <v>309</v>
      </c>
      <c r="X782" s="135"/>
      <c r="Y782" s="135"/>
      <c r="AA782" s="135"/>
      <c r="AB782" s="134"/>
      <c r="AC782" s="135"/>
      <c r="AD782" s="135"/>
      <c r="AH782" s="135"/>
      <c r="AI782" s="135"/>
    </row>
    <row r="783" spans="1:35" ht="31.5">
      <c r="A783" s="205">
        <v>779</v>
      </c>
      <c r="B783" s="206" t="s">
        <v>3943</v>
      </c>
      <c r="C783" s="207" t="str">
        <f xml:space="preserve"> _xlfn.CONCAT(小韻資料表[[#This Row],[聲母拼音碼]],小韻資料表[[#This Row],[韻母拼音碼]],小韻資料表[[#This Row],[調號]])</f>
        <v>ha5</v>
      </c>
      <c r="D783" s="206" t="s">
        <v>3944</v>
      </c>
      <c r="E783" s="208" t="s">
        <v>906</v>
      </c>
      <c r="F783" s="205">
        <v>14</v>
      </c>
      <c r="G783" s="209" t="s">
        <v>3945</v>
      </c>
      <c r="H783" s="205">
        <f xml:space="preserve"> LEN(小韻資料表[[#This Row],[小韻字集]])</f>
        <v>15</v>
      </c>
      <c r="I783" s="205" cm="1">
        <f t="array" ref="I783" xml:space="preserve"> MATCH(TRUE, ISNUMBER( SEARCH( LEFT(小韻資料表[[#This Row],[切語]],1), 切語上字資料表[切語上字]) ), 0)</f>
        <v>37</v>
      </c>
      <c r="J783" s="210" t="str" cm="1">
        <f t="array" ref="J783" xml:space="preserve"> INDEX(切語上字資料表[聲母], 小韻資料表[[#This Row],[上字表識別號]])</f>
        <v>匣</v>
      </c>
      <c r="K783" s="210" t="str" cm="1">
        <f t="array" ref="K783" xml:space="preserve"> INDEX(切語上字資料表[聲母拼音碼], 小韻資料表[[#This Row],[上字表識別號]])</f>
        <v>h</v>
      </c>
      <c r="L783" s="210" t="str" cm="1">
        <f t="array" ref="L783" xml:space="preserve"> INDEX(切語上字資料表[清濁], 小韻資料表[[#This Row],[上字表識別號]])</f>
        <v>全濁</v>
      </c>
      <c r="M783" s="223" t="str" cm="1">
        <f t="array" ref="M783" xml:space="preserve"> INDEX(切語上字資料表[發送收], 小韻資料表[[#This Row],[上字表識別號]])</f>
        <v>送氣</v>
      </c>
      <c r="N783" s="205" cm="1">
        <f t="array" ref="N783" xml:space="preserve"> MATCH(TRUE, ISNUMBER( SEARCH( RIGHT(小韻資料表[[#This Row],[切語]],1), 切語下字資料表[切語下字]) ), 0)</f>
        <v>229</v>
      </c>
      <c r="O783" s="207" t="str" cm="1">
        <f t="array" ref="O783" xml:space="preserve"> INDEX(切語下字資料表[韻母], 小韻資料表[[#This Row],[下字表識別號]])</f>
        <v>麻開2</v>
      </c>
      <c r="P783" s="207" t="str" cm="1">
        <f t="array" ref="P783" xml:space="preserve"> INDEX(切語下字資料表[韻母拼音碼], 小韻資料表[[#This Row],[下字表識別號]])</f>
        <v>a</v>
      </c>
      <c r="Q783" s="210" t="str" cm="1">
        <f t="array" ref="Q783" xml:space="preserve"> INDEX(設定表!$C$19:$C$23, INT( LEFT(小韻資料表[[#This Row],[目次編碼]],1) ))</f>
        <v>平</v>
      </c>
      <c r="R783" s="210">
        <f xml:space="preserve">  INDEX(設定表!$C$8:$C$15, MATCH( (RIGHT(小韻資料表[[#This Row],[清濁]]) &amp; 小韻資料表[[#This Row],[調]]), 設定表!$B$8:$B$15, 0))</f>
        <v>5</v>
      </c>
      <c r="S783" s="205" t="s">
        <v>309</v>
      </c>
      <c r="T783" s="205" t="s">
        <v>309</v>
      </c>
      <c r="U783" s="226" t="s">
        <v>309</v>
      </c>
      <c r="V783" s="146" t="s">
        <v>309</v>
      </c>
      <c r="X783" s="135"/>
      <c r="Y783" s="135"/>
      <c r="AA783" s="135"/>
      <c r="AB783" s="134"/>
      <c r="AC783" s="135"/>
      <c r="AD783" s="135"/>
      <c r="AH783" s="135"/>
      <c r="AI783" s="135"/>
    </row>
    <row r="784" spans="1:35" ht="31.5">
      <c r="A784" s="205">
        <v>780</v>
      </c>
      <c r="B784" s="206" t="s">
        <v>3946</v>
      </c>
      <c r="C784" s="207" t="str">
        <f xml:space="preserve"> _xlfn.CONCAT(小韻資料表[[#This Row],[聲母拼音碼]],小韻資料表[[#This Row],[韻母拼音碼]],小韻資料表[[#This Row],[調號]])</f>
        <v>pha1</v>
      </c>
      <c r="D784" s="206" t="s">
        <v>3947</v>
      </c>
      <c r="E784" s="208" t="s">
        <v>906</v>
      </c>
      <c r="F784" s="205">
        <v>15</v>
      </c>
      <c r="G784" s="209" t="s">
        <v>3948</v>
      </c>
      <c r="H784" s="205">
        <f xml:space="preserve"> LEN(小韻資料表[[#This Row],[小韻字集]])</f>
        <v>8</v>
      </c>
      <c r="I784" s="205" cm="1">
        <f t="array" ref="I784" xml:space="preserve"> MATCH(TRUE, ISNUMBER( SEARCH( LEFT(小韻資料表[[#This Row],[切語]],1), 切語上字資料表[切語上字]) ), 0)</f>
        <v>14</v>
      </c>
      <c r="J784" s="210" t="str" cm="1">
        <f t="array" ref="J784" xml:space="preserve"> INDEX(切語上字資料表[聲母], 小韻資料表[[#This Row],[上字表識別號]])</f>
        <v>滂</v>
      </c>
      <c r="K784" s="210" t="str" cm="1">
        <f t="array" ref="K784" xml:space="preserve"> INDEX(切語上字資料表[聲母拼音碼], 小韻資料表[[#This Row],[上字表識別號]])</f>
        <v>ph</v>
      </c>
      <c r="L784" s="210" t="str" cm="1">
        <f t="array" ref="L784" xml:space="preserve"> INDEX(切語上字資料表[清濁], 小韻資料表[[#This Row],[上字表識別號]])</f>
        <v>次清</v>
      </c>
      <c r="M784" s="223" t="str" cm="1">
        <f t="array" ref="M784" xml:space="preserve"> INDEX(切語上字資料表[發送收], 小韻資料表[[#This Row],[上字表識別號]])</f>
        <v>送氣</v>
      </c>
      <c r="N784" s="205" cm="1">
        <f t="array" ref="N784" xml:space="preserve"> MATCH(TRUE, ISNUMBER( SEARCH( RIGHT(小韻資料表[[#This Row],[切語]],1), 切語下字資料表[切語下字]) ), 0)</f>
        <v>229</v>
      </c>
      <c r="O784" s="207" t="str" cm="1">
        <f t="array" ref="O784" xml:space="preserve"> INDEX(切語下字資料表[韻母], 小韻資料表[[#This Row],[下字表識別號]])</f>
        <v>麻開2</v>
      </c>
      <c r="P784" s="207" t="str" cm="1">
        <f t="array" ref="P784" xml:space="preserve"> INDEX(切語下字資料表[韻母拼音碼], 小韻資料表[[#This Row],[下字表識別號]])</f>
        <v>a</v>
      </c>
      <c r="Q784" s="210" t="str" cm="1">
        <f t="array" ref="Q784" xml:space="preserve"> INDEX(設定表!$C$19:$C$23, INT( LEFT(小韻資料表[[#This Row],[目次編碼]],1) ))</f>
        <v>平</v>
      </c>
      <c r="R784" s="210">
        <f xml:space="preserve">  INDEX(設定表!$C$8:$C$15, MATCH( (RIGHT(小韻資料表[[#This Row],[清濁]]) &amp; 小韻資料表[[#This Row],[調]]), 設定表!$B$8:$B$15, 0))</f>
        <v>1</v>
      </c>
      <c r="S784" s="205" t="s">
        <v>309</v>
      </c>
      <c r="T784" s="205" t="s">
        <v>309</v>
      </c>
      <c r="U784" s="226" t="s">
        <v>309</v>
      </c>
      <c r="V784" s="147" t="s">
        <v>309</v>
      </c>
      <c r="X784" s="135"/>
      <c r="Y784" s="135"/>
      <c r="AA784" s="135"/>
      <c r="AB784" s="134"/>
      <c r="AC784" s="135"/>
      <c r="AD784" s="135"/>
      <c r="AH784" s="135"/>
      <c r="AI784" s="135"/>
    </row>
    <row r="785" spans="1:35" ht="31.5">
      <c r="A785" s="205">
        <v>781</v>
      </c>
      <c r="B785" s="206" t="s">
        <v>3949</v>
      </c>
      <c r="C785" s="207" t="str">
        <f xml:space="preserve"> _xlfn.CONCAT(小韻資料表[[#This Row],[聲母拼音碼]],小韻資料表[[#This Row],[韻母拼音碼]],小韻資料表[[#This Row],[調號]])</f>
        <v>Øa1</v>
      </c>
      <c r="D785" s="206" t="s">
        <v>3950</v>
      </c>
      <c r="E785" s="208" t="s">
        <v>906</v>
      </c>
      <c r="F785" s="205">
        <v>16</v>
      </c>
      <c r="G785" s="209" t="s">
        <v>3951</v>
      </c>
      <c r="H785" s="205">
        <f xml:space="preserve"> LEN(小韻資料表[[#This Row],[小韻字集]])</f>
        <v>9</v>
      </c>
      <c r="I785" s="205" cm="1">
        <f t="array" ref="I785" xml:space="preserve"> MATCH(TRUE, ISNUMBER( SEARCH( LEFT(小韻資料表[[#This Row],[切語]],1), 切語上字資料表[切語上字]) ), 0)</f>
        <v>35</v>
      </c>
      <c r="J785" s="210" t="str" cm="1">
        <f t="array" ref="J785" xml:space="preserve"> INDEX(切語上字資料表[聲母], 小韻資料表[[#This Row],[上字表識別號]])</f>
        <v>影</v>
      </c>
      <c r="K785" s="210" t="str" cm="1">
        <f t="array" ref="K785" xml:space="preserve"> INDEX(切語上字資料表[聲母拼音碼], 小韻資料表[[#This Row],[上字表識別號]])</f>
        <v>Ø</v>
      </c>
      <c r="L785" s="210" t="str" cm="1">
        <f t="array" ref="L785" xml:space="preserve"> INDEX(切語上字資料表[清濁], 小韻資料表[[#This Row],[上字表識別號]])</f>
        <v>全清</v>
      </c>
      <c r="M785" s="223" t="str" cm="1">
        <f t="array" ref="M785" xml:space="preserve"> INDEX(切語上字資料表[發送收], 小韻資料表[[#This Row],[上字表識別號]])</f>
        <v>發聲</v>
      </c>
      <c r="N785" s="205" cm="1">
        <f t="array" ref="N785" xml:space="preserve"> MATCH(TRUE, ISNUMBER( SEARCH( RIGHT(小韻資料表[[#This Row],[切語]],1), 切語下字資料表[切語下字]) ), 0)</f>
        <v>229</v>
      </c>
      <c r="O785" s="207" t="str" cm="1">
        <f t="array" ref="O785" xml:space="preserve"> INDEX(切語下字資料表[韻母], 小韻資料表[[#This Row],[下字表識別號]])</f>
        <v>麻開2</v>
      </c>
      <c r="P785" s="207" t="str" cm="1">
        <f t="array" ref="P785" xml:space="preserve"> INDEX(切語下字資料表[韻母拼音碼], 小韻資料表[[#This Row],[下字表識別號]])</f>
        <v>a</v>
      </c>
      <c r="Q785" s="210" t="str" cm="1">
        <f t="array" ref="Q785" xml:space="preserve"> INDEX(設定表!$C$19:$C$23, INT( LEFT(小韻資料表[[#This Row],[目次編碼]],1) ))</f>
        <v>平</v>
      </c>
      <c r="R785" s="210">
        <f xml:space="preserve">  INDEX(設定表!$C$8:$C$15, MATCH( (RIGHT(小韻資料表[[#This Row],[清濁]]) &amp; 小韻資料表[[#This Row],[調]]), 設定表!$B$8:$B$15, 0))</f>
        <v>1</v>
      </c>
      <c r="S785" s="205" t="s">
        <v>309</v>
      </c>
      <c r="T785" s="205" t="s">
        <v>309</v>
      </c>
      <c r="U785" s="226" t="s">
        <v>309</v>
      </c>
      <c r="V785" s="146" t="s">
        <v>309</v>
      </c>
      <c r="X785" s="135"/>
      <c r="Y785" s="135"/>
      <c r="AA785" s="135"/>
      <c r="AB785" s="134"/>
      <c r="AC785" s="135"/>
      <c r="AD785" s="135"/>
      <c r="AH785" s="135"/>
      <c r="AI785" s="135"/>
    </row>
    <row r="786" spans="1:35" ht="31.5">
      <c r="A786" s="205">
        <v>782</v>
      </c>
      <c r="B786" s="206" t="s">
        <v>3952</v>
      </c>
      <c r="C786" s="207" t="str">
        <f xml:space="preserve"> _xlfn.CONCAT(小韻資料表[[#This Row],[聲母拼音碼]],小韻資料表[[#This Row],[韻母拼音碼]],小韻資料表[[#This Row],[調號]])</f>
        <v>pa1</v>
      </c>
      <c r="D786" s="206" t="s">
        <v>3953</v>
      </c>
      <c r="E786" s="208" t="s">
        <v>906</v>
      </c>
      <c r="F786" s="205">
        <v>17</v>
      </c>
      <c r="G786" s="209" t="s">
        <v>3954</v>
      </c>
      <c r="H786" s="205">
        <f xml:space="preserve"> LEN(小韻資料表[[#This Row],[小韻字集]])</f>
        <v>8</v>
      </c>
      <c r="I786" s="205" cm="1">
        <f t="array" ref="I786" xml:space="preserve"> MATCH(TRUE, ISNUMBER( SEARCH( LEFT(小韻資料表[[#This Row],[切語]],1), 切語上字資料表[切語上字]) ), 0)</f>
        <v>13</v>
      </c>
      <c r="J786" s="210" t="str" cm="1">
        <f t="array" ref="J786" xml:space="preserve"> INDEX(切語上字資料表[聲母], 小韻資料表[[#This Row],[上字表識別號]])</f>
        <v>幫</v>
      </c>
      <c r="K786" s="210" t="str" cm="1">
        <f t="array" ref="K786" xml:space="preserve"> INDEX(切語上字資料表[聲母拼音碼], 小韻資料表[[#This Row],[上字表識別號]])</f>
        <v>p</v>
      </c>
      <c r="L786" s="210" t="str" cm="1">
        <f t="array" ref="L786" xml:space="preserve"> INDEX(切語上字資料表[清濁], 小韻資料表[[#This Row],[上字表識別號]])</f>
        <v>全清</v>
      </c>
      <c r="M786" s="223" t="str" cm="1">
        <f t="array" ref="M786" xml:space="preserve"> INDEX(切語上字資料表[發送收], 小韻資料表[[#This Row],[上字表識別號]])</f>
        <v>發聲</v>
      </c>
      <c r="N786" s="205" cm="1">
        <f t="array" ref="N786" xml:space="preserve"> MATCH(TRUE, ISNUMBER( SEARCH( RIGHT(小韻資料表[[#This Row],[切語]],1), 切語下字資料表[切語下字]) ), 0)</f>
        <v>229</v>
      </c>
      <c r="O786" s="207" t="str" cm="1">
        <f t="array" ref="O786" xml:space="preserve"> INDEX(切語下字資料表[韻母], 小韻資料表[[#This Row],[下字表識別號]])</f>
        <v>麻開2</v>
      </c>
      <c r="P786" s="207" t="str" cm="1">
        <f t="array" ref="P786" xml:space="preserve"> INDEX(切語下字資料表[韻母拼音碼], 小韻資料表[[#This Row],[下字表識別號]])</f>
        <v>a</v>
      </c>
      <c r="Q786" s="210" t="str" cm="1">
        <f t="array" ref="Q786" xml:space="preserve"> INDEX(設定表!$C$19:$C$23, INT( LEFT(小韻資料表[[#This Row],[目次編碼]],1) ))</f>
        <v>平</v>
      </c>
      <c r="R786" s="210">
        <f xml:space="preserve">  INDEX(設定表!$C$8:$C$15, MATCH( (RIGHT(小韻資料表[[#This Row],[清濁]]) &amp; 小韻資料表[[#This Row],[調]]), 設定表!$B$8:$B$15, 0))</f>
        <v>1</v>
      </c>
      <c r="S786" s="205" t="s">
        <v>309</v>
      </c>
      <c r="T786" s="205" t="s">
        <v>309</v>
      </c>
      <c r="U786" s="226" t="s">
        <v>3955</v>
      </c>
      <c r="V786" s="147" t="s">
        <v>309</v>
      </c>
      <c r="X786" s="135"/>
      <c r="Y786" s="135"/>
      <c r="AA786" s="135"/>
      <c r="AB786" s="134"/>
      <c r="AC786" s="135"/>
      <c r="AD786" s="135"/>
      <c r="AH786" s="135"/>
      <c r="AI786" s="135"/>
    </row>
    <row r="787" spans="1:35" ht="31.5">
      <c r="A787" s="205">
        <v>783</v>
      </c>
      <c r="B787" s="206" t="s">
        <v>3956</v>
      </c>
      <c r="C787" s="207" t="str">
        <f xml:space="preserve"> _xlfn.CONCAT(小韻資料表[[#This Row],[聲母拼音碼]],小韻資料表[[#This Row],[韻母拼音碼]],小韻資料表[[#This Row],[調號]])</f>
        <v>cha1</v>
      </c>
      <c r="D787" s="206" t="s">
        <v>3957</v>
      </c>
      <c r="E787" s="208" t="s">
        <v>906</v>
      </c>
      <c r="F787" s="205">
        <v>18</v>
      </c>
      <c r="G787" s="209" t="s">
        <v>3958</v>
      </c>
      <c r="H787" s="205">
        <f xml:space="preserve"> LEN(小韻資料表[[#This Row],[小韻字集]])</f>
        <v>10</v>
      </c>
      <c r="I787" s="205" cm="1">
        <f t="array" ref="I787" xml:space="preserve"> MATCH(TRUE, ISNUMBER( SEARCH( LEFT(小韻資料表[[#This Row],[切語]],1), 切語上字資料表[切語上字]) ), 0)</f>
        <v>27</v>
      </c>
      <c r="J787" s="210" t="str" cm="1">
        <f t="array" ref="J787" xml:space="preserve"> INDEX(切語上字資料表[聲母], 小韻資料表[[#This Row],[上字表識別號]])</f>
        <v>初</v>
      </c>
      <c r="K787" s="210" t="str" cm="1">
        <f t="array" ref="K787" xml:space="preserve"> INDEX(切語上字資料表[聲母拼音碼], 小韻資料表[[#This Row],[上字表識別號]])</f>
        <v>ch</v>
      </c>
      <c r="L787" s="210" t="str" cm="1">
        <f t="array" ref="L787" xml:space="preserve"> INDEX(切語上字資料表[清濁], 小韻資料表[[#This Row],[上字表識別號]])</f>
        <v>次清</v>
      </c>
      <c r="M787" s="223" t="str" cm="1">
        <f t="array" ref="M787" xml:space="preserve"> INDEX(切語上字資料表[發送收], 小韻資料表[[#This Row],[上字表識別號]])</f>
        <v>送氣</v>
      </c>
      <c r="N787" s="205" cm="1">
        <f t="array" ref="N787" xml:space="preserve"> MATCH(TRUE, ISNUMBER( SEARCH( RIGHT(小韻資料表[[#This Row],[切語]],1), 切語下字資料表[切語下字]) ), 0)</f>
        <v>229</v>
      </c>
      <c r="O787" s="207" t="str" cm="1">
        <f t="array" ref="O787" xml:space="preserve"> INDEX(切語下字資料表[韻母], 小韻資料表[[#This Row],[下字表識別號]])</f>
        <v>麻開2</v>
      </c>
      <c r="P787" s="207" t="str" cm="1">
        <f t="array" ref="P787" xml:space="preserve"> INDEX(切語下字資料表[韻母拼音碼], 小韻資料表[[#This Row],[下字表識別號]])</f>
        <v>a</v>
      </c>
      <c r="Q787" s="210" t="str" cm="1">
        <f t="array" ref="Q787" xml:space="preserve"> INDEX(設定表!$C$19:$C$23, INT( LEFT(小韻資料表[[#This Row],[目次編碼]],1) ))</f>
        <v>平</v>
      </c>
      <c r="R787" s="210">
        <f xml:space="preserve">  INDEX(設定表!$C$8:$C$15, MATCH( (RIGHT(小韻資料表[[#This Row],[清濁]]) &amp; 小韻資料表[[#This Row],[調]]), 設定表!$B$8:$B$15, 0))</f>
        <v>1</v>
      </c>
      <c r="S787" s="205" t="s">
        <v>309</v>
      </c>
      <c r="T787" s="205" t="s">
        <v>309</v>
      </c>
      <c r="U787" s="226" t="s">
        <v>309</v>
      </c>
      <c r="V787" s="146" t="s">
        <v>309</v>
      </c>
      <c r="X787" s="135"/>
      <c r="Y787" s="135"/>
      <c r="AA787" s="135"/>
      <c r="AB787" s="134"/>
      <c r="AC787" s="135"/>
      <c r="AD787" s="135"/>
      <c r="AH787" s="135"/>
      <c r="AI787" s="135"/>
    </row>
    <row r="788" spans="1:35" ht="31.5">
      <c r="A788" s="205">
        <v>784</v>
      </c>
      <c r="B788" s="206" t="s">
        <v>3959</v>
      </c>
      <c r="C788" s="207" t="str">
        <f xml:space="preserve"> _xlfn.CONCAT(小韻資料表[[#This Row],[聲母拼音碼]],小韻資料表[[#This Row],[韻母拼音碼]],小韻資料表[[#This Row],[調號]])</f>
        <v>sa1</v>
      </c>
      <c r="D788" s="206" t="s">
        <v>3960</v>
      </c>
      <c r="E788" s="208" t="s">
        <v>906</v>
      </c>
      <c r="F788" s="205">
        <v>19</v>
      </c>
      <c r="G788" s="209" t="s">
        <v>3961</v>
      </c>
      <c r="H788" s="205">
        <f xml:space="preserve"> LEN(小韻資料表[[#This Row],[小韻字集]])</f>
        <v>12</v>
      </c>
      <c r="I788" s="205" cm="1">
        <f t="array" ref="I788" xml:space="preserve"> MATCH(TRUE, ISNUMBER( SEARCH( LEFT(小韻資料表[[#This Row],[切語]],1), 切語上字資料表[切語上字]) ), 0)</f>
        <v>29</v>
      </c>
      <c r="J788" s="210" t="str" cm="1">
        <f t="array" ref="J788" xml:space="preserve"> INDEX(切語上字資料表[聲母], 小韻資料表[[#This Row],[上字表識別號]])</f>
        <v>疏</v>
      </c>
      <c r="K788" s="210" t="str" cm="1">
        <f t="array" ref="K788" xml:space="preserve"> INDEX(切語上字資料表[聲母拼音碼], 小韻資料表[[#This Row],[上字表識別號]])</f>
        <v>s</v>
      </c>
      <c r="L788" s="210" t="str" cm="1">
        <f t="array" ref="L788" xml:space="preserve"> INDEX(切語上字資料表[清濁], 小韻資料表[[#This Row],[上字表識別號]])</f>
        <v>全清</v>
      </c>
      <c r="M788" s="223" t="str" cm="1">
        <f t="array" ref="M788" xml:space="preserve"> INDEX(切語上字資料表[發送收], 小韻資料表[[#This Row],[上字表識別號]])</f>
        <v>發聲</v>
      </c>
      <c r="N788" s="205" cm="1">
        <f t="array" ref="N788" xml:space="preserve"> MATCH(TRUE, ISNUMBER( SEARCH( RIGHT(小韻資料表[[#This Row],[切語]],1), 切語下字資料表[切語下字]) ), 0)</f>
        <v>229</v>
      </c>
      <c r="O788" s="207" t="str" cm="1">
        <f t="array" ref="O788" xml:space="preserve"> INDEX(切語下字資料表[韻母], 小韻資料表[[#This Row],[下字表識別號]])</f>
        <v>麻開2</v>
      </c>
      <c r="P788" s="207" t="str" cm="1">
        <f t="array" ref="P788" xml:space="preserve"> INDEX(切語下字資料表[韻母拼音碼], 小韻資料表[[#This Row],[下字表識別號]])</f>
        <v>a</v>
      </c>
      <c r="Q788" s="210" t="str" cm="1">
        <f t="array" ref="Q788" xml:space="preserve"> INDEX(設定表!$C$19:$C$23, INT( LEFT(小韻資料表[[#This Row],[目次編碼]],1) ))</f>
        <v>平</v>
      </c>
      <c r="R788" s="210">
        <f xml:space="preserve">  INDEX(設定表!$C$8:$C$15, MATCH( (RIGHT(小韻資料表[[#This Row],[清濁]]) &amp; 小韻資料表[[#This Row],[調]]), 設定表!$B$8:$B$15, 0))</f>
        <v>1</v>
      </c>
      <c r="S788" s="205" t="s">
        <v>309</v>
      </c>
      <c r="T788" s="205" t="s">
        <v>309</v>
      </c>
      <c r="U788" s="226" t="s">
        <v>3833</v>
      </c>
      <c r="V788" s="147" t="s">
        <v>309</v>
      </c>
      <c r="X788" s="135"/>
      <c r="Y788" s="135"/>
      <c r="AA788" s="135"/>
      <c r="AB788" s="134"/>
      <c r="AC788" s="135"/>
      <c r="AD788" s="135"/>
      <c r="AH788" s="135"/>
      <c r="AI788" s="135"/>
    </row>
    <row r="789" spans="1:35" ht="31.5">
      <c r="A789" s="205">
        <v>785</v>
      </c>
      <c r="B789" s="206" t="s">
        <v>3962</v>
      </c>
      <c r="C789" s="207" t="str">
        <f xml:space="preserve"> _xlfn.CONCAT(小韻資料表[[#This Row],[聲母拼音碼]],小韻資料表[[#This Row],[韻母拼音碼]],小韻資料表[[#This Row],[調號]])</f>
        <v>ga5</v>
      </c>
      <c r="D789" s="206" t="s">
        <v>3963</v>
      </c>
      <c r="E789" s="208" t="s">
        <v>906</v>
      </c>
      <c r="F789" s="205">
        <v>20</v>
      </c>
      <c r="G789" s="209" t="s">
        <v>3964</v>
      </c>
      <c r="H789" s="205">
        <f xml:space="preserve"> LEN(小韻資料表[[#This Row],[小韻字集]])</f>
        <v>7</v>
      </c>
      <c r="I789" s="205" cm="1">
        <f t="array" ref="I789" xml:space="preserve"> MATCH(TRUE, ISNUMBER( SEARCH( LEFT(小韻資料表[[#This Row],[切語]],1), 切語上字資料表[切語上字]) ), 0)</f>
        <v>4</v>
      </c>
      <c r="J789" s="210" t="str" cm="1">
        <f t="array" ref="J789" xml:space="preserve"> INDEX(切語上字資料表[聲母], 小韻資料表[[#This Row],[上字表識別號]])</f>
        <v>疑</v>
      </c>
      <c r="K789" s="210" t="str" cm="1">
        <f t="array" ref="K789" xml:space="preserve"> INDEX(切語上字資料表[聲母拼音碼], 小韻資料表[[#This Row],[上字表識別號]])</f>
        <v>g</v>
      </c>
      <c r="L789" s="210" t="str" cm="1">
        <f t="array" ref="L789" xml:space="preserve"> INDEX(切語上字資料表[清濁], 小韻資料表[[#This Row],[上字表識別號]])</f>
        <v>次濁</v>
      </c>
      <c r="M789" s="223" t="str" cm="1">
        <f t="array" ref="M789" xml:space="preserve"> INDEX(切語上字資料表[發送收], 小韻資料表[[#This Row],[上字表識別號]])</f>
        <v>收聲</v>
      </c>
      <c r="N789" s="205" cm="1">
        <f t="array" ref="N789" xml:space="preserve"> MATCH(TRUE, ISNUMBER( SEARCH( RIGHT(小韻資料表[[#This Row],[切語]],1), 切語下字資料表[切語下字]) ), 0)</f>
        <v>229</v>
      </c>
      <c r="O789" s="207" t="str" cm="1">
        <f t="array" ref="O789" xml:space="preserve"> INDEX(切語下字資料表[韻母], 小韻資料表[[#This Row],[下字表識別號]])</f>
        <v>麻開2</v>
      </c>
      <c r="P789" s="207" t="str" cm="1">
        <f t="array" ref="P789" xml:space="preserve"> INDEX(切語下字資料表[韻母拼音碼], 小韻資料表[[#This Row],[下字表識別號]])</f>
        <v>a</v>
      </c>
      <c r="Q789" s="210" t="str" cm="1">
        <f t="array" ref="Q789" xml:space="preserve"> INDEX(設定表!$C$19:$C$23, INT( LEFT(小韻資料表[[#This Row],[目次編碼]],1) ))</f>
        <v>平</v>
      </c>
      <c r="R789" s="210">
        <f xml:space="preserve">  INDEX(設定表!$C$8:$C$15, MATCH( (RIGHT(小韻資料表[[#This Row],[清濁]]) &amp; 小韻資料表[[#This Row],[調]]), 設定表!$B$8:$B$15, 0))</f>
        <v>5</v>
      </c>
      <c r="S789" s="205" t="s">
        <v>309</v>
      </c>
      <c r="T789" s="205" t="s">
        <v>309</v>
      </c>
      <c r="U789" s="226" t="s">
        <v>3965</v>
      </c>
      <c r="V789" s="146" t="s">
        <v>309</v>
      </c>
      <c r="X789" s="135"/>
      <c r="Y789" s="135"/>
      <c r="AA789" s="135"/>
      <c r="AB789" s="134"/>
      <c r="AC789" s="135"/>
      <c r="AD789" s="135"/>
      <c r="AH789" s="135"/>
      <c r="AI789" s="135"/>
    </row>
    <row r="790" spans="1:35" ht="51">
      <c r="A790" s="205">
        <v>786</v>
      </c>
      <c r="B790" s="206" t="s">
        <v>3966</v>
      </c>
      <c r="C790" s="207" t="str">
        <f xml:space="preserve"> _xlfn.CONCAT(小韻資料表[[#This Row],[聲母拼音碼]],小韻資料表[[#This Row],[韻母拼音碼]],小韻資料表[[#This Row],[調號]])</f>
        <v>ca1</v>
      </c>
      <c r="D790" s="206" t="s">
        <v>3967</v>
      </c>
      <c r="E790" s="208" t="s">
        <v>906</v>
      </c>
      <c r="F790" s="205">
        <v>21</v>
      </c>
      <c r="G790" s="209" t="s">
        <v>3968</v>
      </c>
      <c r="H790" s="205">
        <f xml:space="preserve"> LEN(小韻資料表[[#This Row],[小韻字集]])</f>
        <v>15</v>
      </c>
      <c r="I790" s="205" cm="1">
        <f t="array" ref="I790" xml:space="preserve"> MATCH(TRUE, ISNUMBER( SEARCH( LEFT(小韻資料表[[#This Row],[切語]],1), 切語上字資料表[切語上字]) ), 0)</f>
        <v>26</v>
      </c>
      <c r="J790" s="210" t="str" cm="1">
        <f t="array" ref="J790" xml:space="preserve"> INDEX(切語上字資料表[聲母], 小韻資料表[[#This Row],[上字表識別號]])</f>
        <v>莊</v>
      </c>
      <c r="K790" s="210" t="str" cm="1">
        <f t="array" ref="K790" xml:space="preserve"> INDEX(切語上字資料表[聲母拼音碼], 小韻資料表[[#This Row],[上字表識別號]])</f>
        <v>c</v>
      </c>
      <c r="L790" s="210" t="str" cm="1">
        <f t="array" ref="L790" xml:space="preserve"> INDEX(切語上字資料表[清濁], 小韻資料表[[#This Row],[上字表識別號]])</f>
        <v>全清</v>
      </c>
      <c r="M790" s="223" t="str" cm="1">
        <f t="array" ref="M790" xml:space="preserve"> INDEX(切語上字資料表[發送收], 小韻資料表[[#This Row],[上字表識別號]])</f>
        <v>發聲</v>
      </c>
      <c r="N790" s="205" cm="1">
        <f t="array" ref="N790" xml:space="preserve"> MATCH(TRUE, ISNUMBER( SEARCH( RIGHT(小韻資料表[[#This Row],[切語]],1), 切語下字資料表[切語下字]) ), 0)</f>
        <v>229</v>
      </c>
      <c r="O790" s="207" t="str" cm="1">
        <f t="array" ref="O790" xml:space="preserve"> INDEX(切語下字資料表[韻母], 小韻資料表[[#This Row],[下字表識別號]])</f>
        <v>麻開2</v>
      </c>
      <c r="P790" s="207" t="str" cm="1">
        <f t="array" ref="P790" xml:space="preserve"> INDEX(切語下字資料表[韻母拼音碼], 小韻資料表[[#This Row],[下字表識別號]])</f>
        <v>a</v>
      </c>
      <c r="Q790" s="210" t="str" cm="1">
        <f t="array" ref="Q790" xml:space="preserve"> INDEX(設定表!$C$19:$C$23, INT( LEFT(小韻資料表[[#This Row],[目次編碼]],1) ))</f>
        <v>平</v>
      </c>
      <c r="R790" s="210">
        <f xml:space="preserve">  INDEX(設定表!$C$8:$C$15, MATCH( (RIGHT(小韻資料表[[#This Row],[清濁]]) &amp; 小韻資料表[[#This Row],[調]]), 設定表!$B$8:$B$15, 0))</f>
        <v>1</v>
      </c>
      <c r="S790" s="205" t="s">
        <v>309</v>
      </c>
      <c r="T790" s="205" t="s">
        <v>309</v>
      </c>
      <c r="U790" s="226" t="s">
        <v>3969</v>
      </c>
      <c r="V790" s="147" t="s">
        <v>309</v>
      </c>
      <c r="X790" s="135"/>
      <c r="Y790" s="135"/>
      <c r="AA790" s="135"/>
      <c r="AB790" s="134"/>
      <c r="AC790" s="135"/>
      <c r="AD790" s="135"/>
      <c r="AH790" s="135"/>
      <c r="AI790" s="135"/>
    </row>
    <row r="791" spans="1:35" ht="31.5">
      <c r="A791" s="205">
        <v>787</v>
      </c>
      <c r="B791" s="206" t="s">
        <v>3970</v>
      </c>
      <c r="C791" s="207" t="str">
        <f xml:space="preserve"> _xlfn.CONCAT(小韻資料表[[#This Row],[聲母拼音碼]],小韻資料表[[#This Row],[韻母拼音碼]],小韻資料表[[#This Row],[調號]])</f>
        <v>ta5</v>
      </c>
      <c r="D791" s="206" t="s">
        <v>3971</v>
      </c>
      <c r="E791" s="208" t="s">
        <v>906</v>
      </c>
      <c r="F791" s="205">
        <v>22</v>
      </c>
      <c r="G791" s="209" t="s">
        <v>3972</v>
      </c>
      <c r="H791" s="205">
        <f xml:space="preserve"> LEN(小韻資料表[[#This Row],[小韻字集]])</f>
        <v>22</v>
      </c>
      <c r="I791" s="205" cm="1">
        <f t="array" ref="I791" xml:space="preserve"> MATCH(TRUE, ISNUMBER( SEARCH( LEFT(小韻資料表[[#This Row],[切語]],1), 切語上字資料表[切語上字]) ), 0)</f>
        <v>11</v>
      </c>
      <c r="J791" s="210" t="str" cm="1">
        <f t="array" ref="J791" xml:space="preserve"> INDEX(切語上字資料表[聲母], 小韻資料表[[#This Row],[上字表識別號]])</f>
        <v>澄</v>
      </c>
      <c r="K791" s="210" t="str" cm="1">
        <f t="array" ref="K791" xml:space="preserve"> INDEX(切語上字資料表[聲母拼音碼], 小韻資料表[[#This Row],[上字表識別號]])</f>
        <v>t</v>
      </c>
      <c r="L791" s="210" t="str" cm="1">
        <f t="array" ref="L791" xml:space="preserve"> INDEX(切語上字資料表[清濁], 小韻資料表[[#This Row],[上字表識別號]])</f>
        <v>全濁</v>
      </c>
      <c r="M791" s="223" cm="1">
        <f t="array" ref="M791" xml:space="preserve"> INDEX(切語上字資料表[發送收], 小韻資料表[[#This Row],[上字表識別號]])</f>
        <v>0</v>
      </c>
      <c r="N791" s="205" cm="1">
        <f t="array" ref="N791" xml:space="preserve"> MATCH(TRUE, ISNUMBER( SEARCH( RIGHT(小韻資料表[[#This Row],[切語]],1), 切語下字資料表[切語下字]) ), 0)</f>
        <v>229</v>
      </c>
      <c r="O791" s="207" t="str" cm="1">
        <f t="array" ref="O791" xml:space="preserve"> INDEX(切語下字資料表[韻母], 小韻資料表[[#This Row],[下字表識別號]])</f>
        <v>麻開2</v>
      </c>
      <c r="P791" s="207" t="str" cm="1">
        <f t="array" ref="P791" xml:space="preserve"> INDEX(切語下字資料表[韻母拼音碼], 小韻資料表[[#This Row],[下字表識別號]])</f>
        <v>a</v>
      </c>
      <c r="Q791" s="210" t="str" cm="1">
        <f t="array" ref="Q791" xml:space="preserve"> INDEX(設定表!$C$19:$C$23, INT( LEFT(小韻資料表[[#This Row],[目次編碼]],1) ))</f>
        <v>平</v>
      </c>
      <c r="R791" s="210">
        <f xml:space="preserve">  INDEX(設定表!$C$8:$C$15, MATCH( (RIGHT(小韻資料表[[#This Row],[清濁]]) &amp; 小韻資料表[[#This Row],[調]]), 設定表!$B$8:$B$15, 0))</f>
        <v>5</v>
      </c>
      <c r="S791" s="205" t="s">
        <v>3973</v>
      </c>
      <c r="T791" s="205" t="s">
        <v>309</v>
      </c>
      <c r="U791" s="226" t="s">
        <v>3974</v>
      </c>
      <c r="V791" s="146" t="s">
        <v>309</v>
      </c>
      <c r="X791" s="135"/>
      <c r="Y791" s="135"/>
      <c r="AA791" s="135"/>
      <c r="AB791" s="134"/>
      <c r="AC791" s="135"/>
      <c r="AD791" s="135"/>
      <c r="AH791" s="135"/>
      <c r="AI791" s="135"/>
    </row>
    <row r="792" spans="1:35" ht="31.5">
      <c r="A792" s="205">
        <v>788</v>
      </c>
      <c r="B792" s="206" t="s">
        <v>3975</v>
      </c>
      <c r="C792" s="207" t="str">
        <f xml:space="preserve"> _xlfn.CONCAT(小韻資料表[[#This Row],[聲母拼音碼]],小韻資料表[[#This Row],[韻母拼音碼]],小韻資料表[[#This Row],[調號]])</f>
        <v>sia5</v>
      </c>
      <c r="D792" s="206" t="s">
        <v>3976</v>
      </c>
      <c r="E792" s="208" t="s">
        <v>906</v>
      </c>
      <c r="F792" s="205">
        <v>23</v>
      </c>
      <c r="G792" s="209" t="s">
        <v>3977</v>
      </c>
      <c r="H792" s="205">
        <f xml:space="preserve"> LEN(小韻資料表[[#This Row],[小韻字集]])</f>
        <v>4</v>
      </c>
      <c r="I792" s="205" cm="1">
        <f t="array" ref="I792" xml:space="preserve"> MATCH(TRUE, ISNUMBER( SEARCH( LEFT(小韻資料表[[#This Row],[切語]],1), 切語上字資料表[切語上字]) ), 0)</f>
        <v>25</v>
      </c>
      <c r="J792" s="210" t="str" cm="1">
        <f t="array" ref="J792" xml:space="preserve"> INDEX(切語上字資料表[聲母], 小韻資料表[[#This Row],[上字表識別號]])</f>
        <v>邪</v>
      </c>
      <c r="K792" s="210" t="str" cm="1">
        <f t="array" ref="K792" xml:space="preserve"> INDEX(切語上字資料表[聲母拼音碼], 小韻資料表[[#This Row],[上字表識別號]])</f>
        <v>s</v>
      </c>
      <c r="L792" s="210" t="str" cm="1">
        <f t="array" ref="L792" xml:space="preserve"> INDEX(切語上字資料表[清濁], 小韻資料表[[#This Row],[上字表識別號]])</f>
        <v>全濁</v>
      </c>
      <c r="M792" s="223" t="str" cm="1">
        <f t="array" ref="M792" xml:space="preserve"> INDEX(切語上字資料表[發送收], 小韻資料表[[#This Row],[上字表識別號]])</f>
        <v>送氣</v>
      </c>
      <c r="N792" s="205" cm="1">
        <f t="array" ref="N792" xml:space="preserve"> MATCH(TRUE, ISNUMBER( SEARCH( RIGHT(小韻資料表[[#This Row],[切語]],1), 切語下字資料表[切語下字]) ), 0)</f>
        <v>237</v>
      </c>
      <c r="O792" s="207" t="str" cm="1">
        <f t="array" ref="O792" xml:space="preserve"> INDEX(切語下字資料表[韻母], 小韻資料表[[#This Row],[下字表識別號]])</f>
        <v>麻開3</v>
      </c>
      <c r="P792" s="207" t="str" cm="1">
        <f t="array" ref="P792" xml:space="preserve"> INDEX(切語下字資料表[韻母拼音碼], 小韻資料表[[#This Row],[下字表識別號]])</f>
        <v>ia</v>
      </c>
      <c r="Q792" s="210" t="str" cm="1">
        <f t="array" ref="Q792" xml:space="preserve"> INDEX(設定表!$C$19:$C$23, INT( LEFT(小韻資料表[[#This Row],[目次編碼]],1) ))</f>
        <v>平</v>
      </c>
      <c r="R792" s="210">
        <f xml:space="preserve">  INDEX(設定表!$C$8:$C$15, MATCH( (RIGHT(小韻資料表[[#This Row],[清濁]]) &amp; 小韻資料表[[#This Row],[調]]), 設定表!$B$8:$B$15, 0))</f>
        <v>5</v>
      </c>
      <c r="S792" s="205" t="s">
        <v>309</v>
      </c>
      <c r="T792" s="205" t="s">
        <v>309</v>
      </c>
      <c r="U792" s="226" t="s">
        <v>3978</v>
      </c>
      <c r="V792" s="147" t="s">
        <v>309</v>
      </c>
      <c r="X792" s="135"/>
      <c r="Y792" s="135"/>
      <c r="AA792" s="135"/>
      <c r="AB792" s="134"/>
      <c r="AC792" s="135"/>
      <c r="AD792" s="135"/>
      <c r="AH792" s="135"/>
      <c r="AI792" s="135"/>
    </row>
    <row r="793" spans="1:35" ht="31.5">
      <c r="A793" s="205">
        <v>789</v>
      </c>
      <c r="B793" s="206" t="s">
        <v>3979</v>
      </c>
      <c r="C793" s="207" t="str">
        <f xml:space="preserve"> _xlfn.CONCAT(小韻資料表[[#This Row],[聲母拼音碼]],小韻資料表[[#This Row],[韻母拼音碼]],小韻資料表[[#This Row],[調號]])</f>
        <v>sia5</v>
      </c>
      <c r="D793" s="206" t="s">
        <v>3980</v>
      </c>
      <c r="E793" s="208" t="s">
        <v>906</v>
      </c>
      <c r="F793" s="205">
        <v>24</v>
      </c>
      <c r="G793" s="209" t="s">
        <v>3981</v>
      </c>
      <c r="H793" s="205">
        <f xml:space="preserve"> LEN(小韻資料表[[#This Row],[小韻字集]])</f>
        <v>6</v>
      </c>
      <c r="I793" s="205" cm="1">
        <f t="array" ref="I793" xml:space="preserve"> MATCH(TRUE, ISNUMBER( SEARCH( LEFT(小韻資料表[[#This Row],[切語]],1), 切語上字資料表[切語上字]) ), 0)</f>
        <v>34</v>
      </c>
      <c r="J793" s="210" t="str" cm="1">
        <f t="array" ref="J793" xml:space="preserve"> INDEX(切語上字資料表[聲母], 小韻資料表[[#This Row],[上字表識別號]])</f>
        <v>禪</v>
      </c>
      <c r="K793" s="210" t="str" cm="1">
        <f t="array" ref="K793" xml:space="preserve"> INDEX(切語上字資料表[聲母拼音碼], 小韻資料表[[#This Row],[上字表識別號]])</f>
        <v>s</v>
      </c>
      <c r="L793" s="210" t="str" cm="1">
        <f t="array" ref="L793" xml:space="preserve"> INDEX(切語上字資料表[清濁], 小韻資料表[[#This Row],[上字表識別號]])</f>
        <v>全濁</v>
      </c>
      <c r="M793" s="223" cm="1">
        <f t="array" ref="M793" xml:space="preserve"> INDEX(切語上字資料表[發送收], 小韻資料表[[#This Row],[上字表識別號]])</f>
        <v>0</v>
      </c>
      <c r="N793" s="205" cm="1">
        <f t="array" ref="N793" xml:space="preserve"> MATCH(TRUE, ISNUMBER( SEARCH( RIGHT(小韻資料表[[#This Row],[切語]],1), 切語下字資料表[切語下字]) ), 0)</f>
        <v>237</v>
      </c>
      <c r="O793" s="207" t="str" cm="1">
        <f t="array" ref="O793" xml:space="preserve"> INDEX(切語下字資料表[韻母], 小韻資料表[[#This Row],[下字表識別號]])</f>
        <v>麻開3</v>
      </c>
      <c r="P793" s="207" t="str" cm="1">
        <f t="array" ref="P793" xml:space="preserve"> INDEX(切語下字資料表[韻母拼音碼], 小韻資料表[[#This Row],[下字表識別號]])</f>
        <v>ia</v>
      </c>
      <c r="Q793" s="210" t="str" cm="1">
        <f t="array" ref="Q793" xml:space="preserve"> INDEX(設定表!$C$19:$C$23, INT( LEFT(小韻資料表[[#This Row],[目次編碼]],1) ))</f>
        <v>平</v>
      </c>
      <c r="R793" s="210">
        <f xml:space="preserve">  INDEX(設定表!$C$8:$C$15, MATCH( (RIGHT(小韻資料表[[#This Row],[清濁]]) &amp; 小韻資料表[[#This Row],[調]]), 設定表!$B$8:$B$15, 0))</f>
        <v>5</v>
      </c>
      <c r="S793" s="205" t="s">
        <v>309</v>
      </c>
      <c r="T793" s="205" t="s">
        <v>309</v>
      </c>
      <c r="U793" s="226" t="s">
        <v>3982</v>
      </c>
      <c r="V793" s="146" t="s">
        <v>309</v>
      </c>
      <c r="X793" s="135"/>
      <c r="Y793" s="135"/>
      <c r="AA793" s="135"/>
      <c r="AB793" s="134"/>
      <c r="AC793" s="135"/>
      <c r="AD793" s="135"/>
      <c r="AH793" s="135"/>
      <c r="AI793" s="135"/>
    </row>
    <row r="794" spans="1:35" ht="31.5">
      <c r="A794" s="205">
        <v>790</v>
      </c>
      <c r="B794" s="206" t="s">
        <v>3983</v>
      </c>
      <c r="C794" s="207" t="str">
        <f xml:space="preserve"> _xlfn.CONCAT(小韻資料表[[#This Row],[聲母拼音碼]],小韻資料表[[#This Row],[韻母拼音碼]],小韻資料表[[#This Row],[調號]])</f>
        <v>Øua1</v>
      </c>
      <c r="D794" s="206" t="s">
        <v>3984</v>
      </c>
      <c r="E794" s="208" t="s">
        <v>906</v>
      </c>
      <c r="F794" s="205">
        <v>25</v>
      </c>
      <c r="G794" s="209" t="s">
        <v>3985</v>
      </c>
      <c r="H794" s="205">
        <f xml:space="preserve"> LEN(小韻資料表[[#This Row],[小韻字集]])</f>
        <v>6</v>
      </c>
      <c r="I794" s="205" cm="1">
        <f t="array" ref="I794" xml:space="preserve"> MATCH(TRUE, ISNUMBER( SEARCH( LEFT(小韻資料表[[#This Row],[切語]],1), 切語上字資料表[切語上字]) ), 0)</f>
        <v>35</v>
      </c>
      <c r="J794" s="210" t="str" cm="1">
        <f t="array" ref="J794" xml:space="preserve"> INDEX(切語上字資料表[聲母], 小韻資料表[[#This Row],[上字表識別號]])</f>
        <v>影</v>
      </c>
      <c r="K794" s="210" t="str" cm="1">
        <f t="array" ref="K794" xml:space="preserve"> INDEX(切語上字資料表[聲母拼音碼], 小韻資料表[[#This Row],[上字表識別號]])</f>
        <v>Ø</v>
      </c>
      <c r="L794" s="210" t="str" cm="1">
        <f t="array" ref="L794" xml:space="preserve"> INDEX(切語上字資料表[清濁], 小韻資料表[[#This Row],[上字表識別號]])</f>
        <v>全清</v>
      </c>
      <c r="M794" s="223" t="str" cm="1">
        <f t="array" ref="M794" xml:space="preserve"> INDEX(切語上字資料表[發送收], 小韻資料表[[#This Row],[上字表識別號]])</f>
        <v>發聲</v>
      </c>
      <c r="N794" s="205" cm="1">
        <f t="array" ref="N794" xml:space="preserve"> MATCH(TRUE, ISNUMBER( SEARCH( RIGHT(小韻資料表[[#This Row],[切語]],1), 切語下字資料表[切語下字]) ), 0)</f>
        <v>233</v>
      </c>
      <c r="O794" s="207" t="str" cm="1">
        <f t="array" ref="O794" xml:space="preserve"> INDEX(切語下字資料表[韻母], 小韻資料表[[#This Row],[下字表識別號]])</f>
        <v>麻合2</v>
      </c>
      <c r="P794" s="207" t="str" cm="1">
        <f t="array" ref="P794" xml:space="preserve"> INDEX(切語下字資料表[韻母拼音碼], 小韻資料表[[#This Row],[下字表識別號]])</f>
        <v>ua</v>
      </c>
      <c r="Q794" s="210" t="str" cm="1">
        <f t="array" ref="Q794" xml:space="preserve"> INDEX(設定表!$C$19:$C$23, INT( LEFT(小韻資料表[[#This Row],[目次編碼]],1) ))</f>
        <v>平</v>
      </c>
      <c r="R794" s="210">
        <f xml:space="preserve">  INDEX(設定表!$C$8:$C$15, MATCH( (RIGHT(小韻資料表[[#This Row],[清濁]]) &amp; 小韻資料表[[#This Row],[調]]), 設定表!$B$8:$B$15, 0))</f>
        <v>1</v>
      </c>
      <c r="S794" s="205" t="s">
        <v>309</v>
      </c>
      <c r="T794" s="205" t="s">
        <v>309</v>
      </c>
      <c r="U794" s="226" t="s">
        <v>309</v>
      </c>
      <c r="V794" s="147" t="s">
        <v>309</v>
      </c>
      <c r="X794" s="135"/>
      <c r="Y794" s="135"/>
      <c r="AA794" s="135"/>
      <c r="AB794" s="134"/>
      <c r="AC794" s="135"/>
      <c r="AD794" s="135"/>
      <c r="AH794" s="135"/>
      <c r="AI794" s="135"/>
    </row>
    <row r="795" spans="1:35" ht="31.5">
      <c r="A795" s="205">
        <v>791</v>
      </c>
      <c r="B795" s="206" t="s">
        <v>3986</v>
      </c>
      <c r="C795" s="207" t="str">
        <f xml:space="preserve"> _xlfn.CONCAT(小韻資料表[[#This Row],[聲母拼音碼]],小韻資料表[[#This Row],[韻母拼音碼]],小韻資料表[[#This Row],[調號]])</f>
        <v>cua1</v>
      </c>
      <c r="D795" s="206" t="s">
        <v>3987</v>
      </c>
      <c r="E795" s="208" t="s">
        <v>906</v>
      </c>
      <c r="F795" s="205">
        <v>26</v>
      </c>
      <c r="G795" s="209" t="s">
        <v>3987</v>
      </c>
      <c r="H795" s="205">
        <f xml:space="preserve"> LEN(小韻資料表[[#This Row],[小韻字集]])</f>
        <v>1</v>
      </c>
      <c r="I795" s="205" cm="1">
        <f t="array" ref="I795" xml:space="preserve"> MATCH(TRUE, ISNUMBER( SEARCH( LEFT(小韻資料表[[#This Row],[切語]],1), 切語上字資料表[切語上字]) ), 0)</f>
        <v>26</v>
      </c>
      <c r="J795" s="210" t="str" cm="1">
        <f t="array" ref="J795" xml:space="preserve"> INDEX(切語上字資料表[聲母], 小韻資料表[[#This Row],[上字表識別號]])</f>
        <v>莊</v>
      </c>
      <c r="K795" s="210" t="str" cm="1">
        <f t="array" ref="K795" xml:space="preserve"> INDEX(切語上字資料表[聲母拼音碼], 小韻資料表[[#This Row],[上字表識別號]])</f>
        <v>c</v>
      </c>
      <c r="L795" s="210" t="str" cm="1">
        <f t="array" ref="L795" xml:space="preserve"> INDEX(切語上字資料表[清濁], 小韻資料表[[#This Row],[上字表識別號]])</f>
        <v>全清</v>
      </c>
      <c r="M795" s="223" t="str" cm="1">
        <f t="array" ref="M795" xml:space="preserve"> INDEX(切語上字資料表[發送收], 小韻資料表[[#This Row],[上字表識別號]])</f>
        <v>發聲</v>
      </c>
      <c r="N795" s="205" cm="1">
        <f t="array" ref="N795" xml:space="preserve"> MATCH(TRUE, ISNUMBER( SEARCH( RIGHT(小韻資料表[[#This Row],[切語]],1), 切語下字資料表[切語下字]) ), 0)</f>
        <v>233</v>
      </c>
      <c r="O795" s="207" t="str" cm="1">
        <f t="array" ref="O795" xml:space="preserve"> INDEX(切語下字資料表[韻母], 小韻資料表[[#This Row],[下字表識別號]])</f>
        <v>麻合2</v>
      </c>
      <c r="P795" s="207" t="str" cm="1">
        <f t="array" ref="P795" xml:space="preserve"> INDEX(切語下字資料表[韻母拼音碼], 小韻資料表[[#This Row],[下字表識別號]])</f>
        <v>ua</v>
      </c>
      <c r="Q795" s="210" t="str" cm="1">
        <f t="array" ref="Q795" xml:space="preserve"> INDEX(設定表!$C$19:$C$23, INT( LEFT(小韻資料表[[#This Row],[目次編碼]],1) ))</f>
        <v>平</v>
      </c>
      <c r="R795" s="210">
        <f xml:space="preserve">  INDEX(設定表!$C$8:$C$15, MATCH( (RIGHT(小韻資料表[[#This Row],[清濁]]) &amp; 小韻資料表[[#This Row],[調]]), 設定表!$B$8:$B$15, 0))</f>
        <v>1</v>
      </c>
      <c r="S795" s="205" t="s">
        <v>309</v>
      </c>
      <c r="T795" s="205" t="s">
        <v>309</v>
      </c>
      <c r="U795" s="226" t="s">
        <v>309</v>
      </c>
      <c r="V795" s="146" t="s">
        <v>309</v>
      </c>
      <c r="X795" s="135"/>
      <c r="Y795" s="135"/>
      <c r="AA795" s="135"/>
      <c r="AB795" s="134"/>
      <c r="AC795" s="135"/>
      <c r="AD795" s="135"/>
      <c r="AH795" s="135"/>
      <c r="AI795" s="135"/>
    </row>
    <row r="796" spans="1:35" ht="31.5">
      <c r="A796" s="205">
        <v>792</v>
      </c>
      <c r="B796" s="206" t="s">
        <v>3988</v>
      </c>
      <c r="C796" s="207" t="str">
        <f xml:space="preserve"> _xlfn.CONCAT(小韻資料表[[#This Row],[聲母拼音碼]],小韻資料表[[#This Row],[韻母拼音碼]],小韻資料表[[#This Row],[調號]])</f>
        <v>tua1</v>
      </c>
      <c r="D796" s="206" t="s">
        <v>3989</v>
      </c>
      <c r="E796" s="208" t="s">
        <v>906</v>
      </c>
      <c r="F796" s="205">
        <v>27</v>
      </c>
      <c r="G796" s="209" t="s">
        <v>3990</v>
      </c>
      <c r="H796" s="205">
        <f xml:space="preserve"> LEN(小韻資料表[[#This Row],[小韻字集]])</f>
        <v>5</v>
      </c>
      <c r="I796" s="205" cm="1">
        <f t="array" ref="I796" xml:space="preserve"> MATCH(TRUE, ISNUMBER( SEARCH( LEFT(小韻資料表[[#This Row],[切語]],1), 切語上字資料表[切語上字]) ), 0)</f>
        <v>9</v>
      </c>
      <c r="J796" s="210" t="str" cm="1">
        <f t="array" ref="J796" xml:space="preserve"> INDEX(切語上字資料表[聲母], 小韻資料表[[#This Row],[上字表識別號]])</f>
        <v>知</v>
      </c>
      <c r="K796" s="210" t="str" cm="1">
        <f t="array" ref="K796" xml:space="preserve"> INDEX(切語上字資料表[聲母拼音碼], 小韻資料表[[#This Row],[上字表識別號]])</f>
        <v>t</v>
      </c>
      <c r="L796" s="210" t="str" cm="1">
        <f t="array" ref="L796" xml:space="preserve"> INDEX(切語上字資料表[清濁], 小韻資料表[[#This Row],[上字表識別號]])</f>
        <v>全清</v>
      </c>
      <c r="M796" s="223" t="str" cm="1">
        <f t="array" ref="M796" xml:space="preserve"> INDEX(切語上字資料表[發送收], 小韻資料表[[#This Row],[上字表識別號]])</f>
        <v>發聲</v>
      </c>
      <c r="N796" s="205" cm="1">
        <f t="array" ref="N796" xml:space="preserve"> MATCH(TRUE, ISNUMBER( SEARCH( RIGHT(小韻資料表[[#This Row],[切語]],1), 切語下字資料表[切語下字]) ), 0)</f>
        <v>233</v>
      </c>
      <c r="O796" s="207" t="str" cm="1">
        <f t="array" ref="O796" xml:space="preserve"> INDEX(切語下字資料表[韻母], 小韻資料表[[#This Row],[下字表識別號]])</f>
        <v>麻合2</v>
      </c>
      <c r="P796" s="207" t="str" cm="1">
        <f t="array" ref="P796" xml:space="preserve"> INDEX(切語下字資料表[韻母拼音碼], 小韻資料表[[#This Row],[下字表識別號]])</f>
        <v>ua</v>
      </c>
      <c r="Q796" s="210" t="str" cm="1">
        <f t="array" ref="Q796" xml:space="preserve"> INDEX(設定表!$C$19:$C$23, INT( LEFT(小韻資料表[[#This Row],[目次編碼]],1) ))</f>
        <v>平</v>
      </c>
      <c r="R796" s="210">
        <f xml:space="preserve">  INDEX(設定表!$C$8:$C$15, MATCH( (RIGHT(小韻資料表[[#This Row],[清濁]]) &amp; 小韻資料表[[#This Row],[調]]), 設定表!$B$8:$B$15, 0))</f>
        <v>1</v>
      </c>
      <c r="S796" s="205" t="s">
        <v>309</v>
      </c>
      <c r="T796" s="205" t="s">
        <v>309</v>
      </c>
      <c r="U796" s="226" t="s">
        <v>3991</v>
      </c>
      <c r="V796" s="147" t="s">
        <v>309</v>
      </c>
      <c r="X796" s="135"/>
      <c r="Y796" s="135"/>
      <c r="AA796" s="135"/>
      <c r="AB796" s="134"/>
      <c r="AC796" s="135"/>
      <c r="AD796" s="135"/>
      <c r="AH796" s="135"/>
      <c r="AI796" s="135"/>
    </row>
    <row r="797" spans="1:35" ht="31.5">
      <c r="A797" s="205">
        <v>793</v>
      </c>
      <c r="B797" s="206" t="s">
        <v>3992</v>
      </c>
      <c r="C797" s="207" t="str">
        <f xml:space="preserve"> _xlfn.CONCAT(小韻資料表[[#This Row],[聲母拼音碼]],小韻資料表[[#This Row],[韻母拼音碼]],小韻資料表[[#This Row],[調號]])</f>
        <v>pa5</v>
      </c>
      <c r="D797" s="206" t="s">
        <v>3993</v>
      </c>
      <c r="E797" s="208" t="s">
        <v>906</v>
      </c>
      <c r="F797" s="205">
        <v>28</v>
      </c>
      <c r="G797" s="209" t="s">
        <v>3994</v>
      </c>
      <c r="H797" s="205">
        <f xml:space="preserve"> LEN(小韻資料表[[#This Row],[小韻字集]])</f>
        <v>3</v>
      </c>
      <c r="I797" s="205" cm="1">
        <f t="array" ref="I797" xml:space="preserve"> MATCH(TRUE, ISNUMBER( SEARCH( LEFT(小韻資料表[[#This Row],[切語]],1), 切語上字資料表[切語上字]) ), 0)</f>
        <v>15</v>
      </c>
      <c r="J797" s="210" t="str" cm="1">
        <f t="array" ref="J797" xml:space="preserve"> INDEX(切語上字資料表[聲母], 小韻資料表[[#This Row],[上字表識別號]])</f>
        <v>並</v>
      </c>
      <c r="K797" s="210" t="str" cm="1">
        <f t="array" ref="K797" xml:space="preserve"> INDEX(切語上字資料表[聲母拼音碼], 小韻資料表[[#This Row],[上字表識別號]])</f>
        <v>p</v>
      </c>
      <c r="L797" s="210" t="str" cm="1">
        <f t="array" ref="L797" xml:space="preserve"> INDEX(切語上字資料表[清濁], 小韻資料表[[#This Row],[上字表識別號]])</f>
        <v>全濁</v>
      </c>
      <c r="M797" s="223" cm="1">
        <f t="array" ref="M797" xml:space="preserve"> INDEX(切語上字資料表[發送收], 小韻資料表[[#This Row],[上字表識別號]])</f>
        <v>0</v>
      </c>
      <c r="N797" s="205" cm="1">
        <f t="array" ref="N797" xml:space="preserve"> MATCH(TRUE, ISNUMBER( SEARCH( RIGHT(小韻資料表[[#This Row],[切語]],1), 切語下字資料表[切語下字]) ), 0)</f>
        <v>229</v>
      </c>
      <c r="O797" s="207" t="str" cm="1">
        <f t="array" ref="O797" xml:space="preserve"> INDEX(切語下字資料表[韻母], 小韻資料表[[#This Row],[下字表識別號]])</f>
        <v>麻開2</v>
      </c>
      <c r="P797" s="207" t="str" cm="1">
        <f t="array" ref="P797" xml:space="preserve"> INDEX(切語下字資料表[韻母拼音碼], 小韻資料表[[#This Row],[下字表識別號]])</f>
        <v>a</v>
      </c>
      <c r="Q797" s="210" t="str" cm="1">
        <f t="array" ref="Q797" xml:space="preserve"> INDEX(設定表!$C$19:$C$23, INT( LEFT(小韻資料表[[#This Row],[目次編碼]],1) ))</f>
        <v>平</v>
      </c>
      <c r="R797" s="210">
        <f xml:space="preserve">  INDEX(設定表!$C$8:$C$15, MATCH( (RIGHT(小韻資料表[[#This Row],[清濁]]) &amp; 小韻資料表[[#This Row],[調]]), 設定表!$B$8:$B$15, 0))</f>
        <v>5</v>
      </c>
      <c r="S797" s="205" t="s">
        <v>309</v>
      </c>
      <c r="T797" s="205" t="s">
        <v>309</v>
      </c>
      <c r="U797" s="226" t="s">
        <v>309</v>
      </c>
      <c r="V797" s="146" t="s">
        <v>309</v>
      </c>
      <c r="X797" s="135"/>
      <c r="Y797" s="135"/>
      <c r="AA797" s="135"/>
      <c r="AB797" s="134"/>
      <c r="AC797" s="135"/>
      <c r="AD797" s="135"/>
      <c r="AH797" s="135"/>
      <c r="AI797" s="135"/>
    </row>
    <row r="798" spans="1:35" ht="31.5">
      <c r="A798" s="205">
        <v>794</v>
      </c>
      <c r="B798" s="206" t="s">
        <v>3995</v>
      </c>
      <c r="C798" s="207" t="str">
        <f xml:space="preserve"> _xlfn.CONCAT(小韻資料表[[#This Row],[聲母拼音碼]],小韻資料表[[#This Row],[韻母拼音碼]],小韻資料表[[#This Row],[調號]])</f>
        <v>ca5</v>
      </c>
      <c r="D798" s="206" t="s">
        <v>3996</v>
      </c>
      <c r="E798" s="208" t="s">
        <v>906</v>
      </c>
      <c r="F798" s="205">
        <v>29</v>
      </c>
      <c r="G798" s="209" t="s">
        <v>3997</v>
      </c>
      <c r="H798" s="205">
        <f xml:space="preserve"> LEN(小韻資料表[[#This Row],[小韻字集]])</f>
        <v>6</v>
      </c>
      <c r="I798" s="205" cm="1">
        <f t="array" ref="I798" xml:space="preserve"> MATCH(TRUE, ISNUMBER( SEARCH( LEFT(小韻資料表[[#This Row],[切語]],1), 切語上字資料表[切語上字]) ), 0)</f>
        <v>28</v>
      </c>
      <c r="J798" s="210" t="str" cm="1">
        <f t="array" ref="J798" xml:space="preserve"> INDEX(切語上字資料表[聲母], 小韻資料表[[#This Row],[上字表識別號]])</f>
        <v>床</v>
      </c>
      <c r="K798" s="210" t="str" cm="1">
        <f t="array" ref="K798" xml:space="preserve"> INDEX(切語上字資料表[聲母拼音碼], 小韻資料表[[#This Row],[上字表識別號]])</f>
        <v>c</v>
      </c>
      <c r="L798" s="210" t="str" cm="1">
        <f t="array" ref="L798" xml:space="preserve"> INDEX(切語上字資料表[清濁], 小韻資料表[[#This Row],[上字表識別號]])</f>
        <v>全濁</v>
      </c>
      <c r="M798" s="223" cm="1">
        <f t="array" ref="M798" xml:space="preserve"> INDEX(切語上字資料表[發送收], 小韻資料表[[#This Row],[上字表識別號]])</f>
        <v>0</v>
      </c>
      <c r="N798" s="205" cm="1">
        <f t="array" ref="N798" xml:space="preserve"> MATCH(TRUE, ISNUMBER( SEARCH( RIGHT(小韻資料表[[#This Row],[切語]],1), 切語下字資料表[切語下字]) ), 0)</f>
        <v>229</v>
      </c>
      <c r="O798" s="207" t="str" cm="1">
        <f t="array" ref="O798" xml:space="preserve"> INDEX(切語下字資料表[韻母], 小韻資料表[[#This Row],[下字表識別號]])</f>
        <v>麻開2</v>
      </c>
      <c r="P798" s="207" t="str" cm="1">
        <f t="array" ref="P798" xml:space="preserve"> INDEX(切語下字資料表[韻母拼音碼], 小韻資料表[[#This Row],[下字表識別號]])</f>
        <v>a</v>
      </c>
      <c r="Q798" s="210" t="str" cm="1">
        <f t="array" ref="Q798" xml:space="preserve"> INDEX(設定表!$C$19:$C$23, INT( LEFT(小韻資料表[[#This Row],[目次編碼]],1) ))</f>
        <v>平</v>
      </c>
      <c r="R798" s="210">
        <f xml:space="preserve">  INDEX(設定表!$C$8:$C$15, MATCH( (RIGHT(小韻資料表[[#This Row],[清濁]]) &amp; 小韻資料表[[#This Row],[調]]), 設定表!$B$8:$B$15, 0))</f>
        <v>5</v>
      </c>
      <c r="S798" s="205" t="s">
        <v>309</v>
      </c>
      <c r="T798" s="205" t="s">
        <v>309</v>
      </c>
      <c r="U798" s="226" t="s">
        <v>2156</v>
      </c>
      <c r="V798" s="147" t="s">
        <v>309</v>
      </c>
      <c r="X798" s="135"/>
      <c r="Y798" s="135"/>
      <c r="AA798" s="135"/>
      <c r="AB798" s="134"/>
      <c r="AC798" s="135"/>
      <c r="AD798" s="135"/>
      <c r="AH798" s="135"/>
      <c r="AI798" s="135"/>
    </row>
    <row r="799" spans="1:35" ht="31.5">
      <c r="A799" s="205">
        <v>795</v>
      </c>
      <c r="B799" s="206" t="s">
        <v>3998</v>
      </c>
      <c r="C799" s="207" t="str">
        <f xml:space="preserve"> _xlfn.CONCAT(小韻資料表[[#This Row],[聲母拼音碼]],小韻資料表[[#This Row],[韻母拼音碼]],小韻資料表[[#This Row],[調號]])</f>
        <v>tha1</v>
      </c>
      <c r="D799" s="206" t="s">
        <v>3999</v>
      </c>
      <c r="E799" s="208" t="s">
        <v>906</v>
      </c>
      <c r="F799" s="205">
        <v>30</v>
      </c>
      <c r="G799" s="209" t="s">
        <v>4000</v>
      </c>
      <c r="H799" s="205">
        <f xml:space="preserve"> LEN(小韻資料表[[#This Row],[小韻字集]])</f>
        <v>5</v>
      </c>
      <c r="I799" s="205" cm="1">
        <f t="array" ref="I799" xml:space="preserve"> MATCH(TRUE, ISNUMBER( SEARCH( LEFT(小韻資料表[[#This Row],[切語]],1), 切語上字資料表[切語上字]) ), 0)</f>
        <v>10</v>
      </c>
      <c r="J799" s="210" t="str" cm="1">
        <f t="array" ref="J799" xml:space="preserve"> INDEX(切語上字資料表[聲母], 小韻資料表[[#This Row],[上字表識別號]])</f>
        <v>徹</v>
      </c>
      <c r="K799" s="210" t="str" cm="1">
        <f t="array" ref="K799" xml:space="preserve"> INDEX(切語上字資料表[聲母拼音碼], 小韻資料表[[#This Row],[上字表識別號]])</f>
        <v>th</v>
      </c>
      <c r="L799" s="210" t="str" cm="1">
        <f t="array" ref="L799" xml:space="preserve"> INDEX(切語上字資料表[清濁], 小韻資料表[[#This Row],[上字表識別號]])</f>
        <v>次清</v>
      </c>
      <c r="M799" s="223" t="str" cm="1">
        <f t="array" ref="M799" xml:space="preserve"> INDEX(切語上字資料表[發送收], 小韻資料表[[#This Row],[上字表識別號]])</f>
        <v>送氣</v>
      </c>
      <c r="N799" s="205" cm="1">
        <f t="array" ref="N799" xml:space="preserve"> MATCH(TRUE, ISNUMBER( SEARCH( RIGHT(小韻資料表[[#This Row],[切語]],1), 切語下字資料表[切語下字]) ), 0)</f>
        <v>229</v>
      </c>
      <c r="O799" s="207" t="str" cm="1">
        <f t="array" ref="O799" xml:space="preserve"> INDEX(切語下字資料表[韻母], 小韻資料表[[#This Row],[下字表識別號]])</f>
        <v>麻開2</v>
      </c>
      <c r="P799" s="207" t="str" cm="1">
        <f t="array" ref="P799" xml:space="preserve"> INDEX(切語下字資料表[韻母拼音碼], 小韻資料表[[#This Row],[下字表識別號]])</f>
        <v>a</v>
      </c>
      <c r="Q799" s="210" t="str" cm="1">
        <f t="array" ref="Q799" xml:space="preserve"> INDEX(設定表!$C$19:$C$23, INT( LEFT(小韻資料表[[#This Row],[目次編碼]],1) ))</f>
        <v>平</v>
      </c>
      <c r="R799" s="210">
        <f xml:space="preserve">  INDEX(設定表!$C$8:$C$15, MATCH( (RIGHT(小韻資料表[[#This Row],[清濁]]) &amp; 小韻資料表[[#This Row],[調]]), 設定表!$B$8:$B$15, 0))</f>
        <v>1</v>
      </c>
      <c r="S799" s="205" t="s">
        <v>4001</v>
      </c>
      <c r="T799" s="205" t="s">
        <v>309</v>
      </c>
      <c r="U799" s="226" t="s">
        <v>309</v>
      </c>
      <c r="V799" s="146" t="s">
        <v>309</v>
      </c>
      <c r="X799" s="135"/>
      <c r="Y799" s="135"/>
      <c r="AA799" s="135"/>
      <c r="AB799" s="134"/>
      <c r="AC799" s="135"/>
      <c r="AD799" s="135"/>
      <c r="AH799" s="135"/>
      <c r="AI799" s="135"/>
    </row>
    <row r="800" spans="1:35" ht="31.5">
      <c r="A800" s="205">
        <v>796</v>
      </c>
      <c r="B800" s="206" t="s">
        <v>4002</v>
      </c>
      <c r="C800" s="207" t="str">
        <f xml:space="preserve"> _xlfn.CONCAT(小韻資料表[[#This Row],[聲母拼音碼]],小韻資料表[[#This Row],[韻母拼音碼]],小韻資料表[[#This Row],[調號]])</f>
        <v>ta1</v>
      </c>
      <c r="D800" s="206" t="s">
        <v>4003</v>
      </c>
      <c r="E800" s="208" t="s">
        <v>906</v>
      </c>
      <c r="F800" s="205">
        <v>31</v>
      </c>
      <c r="G800" s="209" t="s">
        <v>4004</v>
      </c>
      <c r="H800" s="205">
        <f xml:space="preserve"> LEN(小韻資料表[[#This Row],[小韻字集]])</f>
        <v>11</v>
      </c>
      <c r="I800" s="205" cm="1">
        <f t="array" ref="I800" xml:space="preserve"> MATCH(TRUE, ISNUMBER( SEARCH( LEFT(小韻資料表[[#This Row],[切語]],1), 切語上字資料表[切語上字]) ), 0)</f>
        <v>9</v>
      </c>
      <c r="J800" s="210" t="str" cm="1">
        <f t="array" ref="J800" xml:space="preserve"> INDEX(切語上字資料表[聲母], 小韻資料表[[#This Row],[上字表識別號]])</f>
        <v>知</v>
      </c>
      <c r="K800" s="210" t="str" cm="1">
        <f t="array" ref="K800" xml:space="preserve"> INDEX(切語上字資料表[聲母拼音碼], 小韻資料表[[#This Row],[上字表識別號]])</f>
        <v>t</v>
      </c>
      <c r="L800" s="210" t="str" cm="1">
        <f t="array" ref="L800" xml:space="preserve"> INDEX(切語上字資料表[清濁], 小韻資料表[[#This Row],[上字表識別號]])</f>
        <v>全清</v>
      </c>
      <c r="M800" s="223" t="str" cm="1">
        <f t="array" ref="M800" xml:space="preserve"> INDEX(切語上字資料表[發送收], 小韻資料表[[#This Row],[上字表識別號]])</f>
        <v>發聲</v>
      </c>
      <c r="N800" s="205" cm="1">
        <f t="array" ref="N800" xml:space="preserve"> MATCH(TRUE, ISNUMBER( SEARCH( RIGHT(小韻資料表[[#This Row],[切語]],1), 切語下字資料表[切語下字]) ), 0)</f>
        <v>229</v>
      </c>
      <c r="O800" s="207" t="str" cm="1">
        <f t="array" ref="O800" xml:space="preserve"> INDEX(切語下字資料表[韻母], 小韻資料表[[#This Row],[下字表識別號]])</f>
        <v>麻開2</v>
      </c>
      <c r="P800" s="207" t="str" cm="1">
        <f t="array" ref="P800" xml:space="preserve"> INDEX(切語下字資料表[韻母拼音碼], 小韻資料表[[#This Row],[下字表識別號]])</f>
        <v>a</v>
      </c>
      <c r="Q800" s="210" t="str" cm="1">
        <f t="array" ref="Q800" xml:space="preserve"> INDEX(設定表!$C$19:$C$23, INT( LEFT(小韻資料表[[#This Row],[目次編碼]],1) ))</f>
        <v>平</v>
      </c>
      <c r="R800" s="210">
        <f xml:space="preserve">  INDEX(設定表!$C$8:$C$15, MATCH( (RIGHT(小韻資料表[[#This Row],[清濁]]) &amp; 小韻資料表[[#This Row],[調]]), 設定表!$B$8:$B$15, 0))</f>
        <v>1</v>
      </c>
      <c r="S800" s="205" t="s">
        <v>309</v>
      </c>
      <c r="T800" s="205" t="s">
        <v>309</v>
      </c>
      <c r="U800" s="226" t="s">
        <v>309</v>
      </c>
      <c r="V800" s="147" t="s">
        <v>309</v>
      </c>
      <c r="X800" s="135"/>
      <c r="Y800" s="135"/>
      <c r="AA800" s="135"/>
      <c r="AB800" s="134"/>
      <c r="AC800" s="135"/>
      <c r="AD800" s="135"/>
      <c r="AH800" s="135"/>
      <c r="AI800" s="135"/>
    </row>
    <row r="801" spans="1:35" ht="31.5">
      <c r="A801" s="205">
        <v>797</v>
      </c>
      <c r="B801" s="206" t="s">
        <v>4005</v>
      </c>
      <c r="C801" s="207" t="str">
        <f xml:space="preserve"> _xlfn.CONCAT(小韻資料表[[#This Row],[聲母拼音碼]],小韻資料表[[#This Row],[韻母拼音碼]],小韻資料表[[#This Row],[調號]])</f>
        <v>ha1</v>
      </c>
      <c r="D801" s="206" t="s">
        <v>4006</v>
      </c>
      <c r="E801" s="208" t="s">
        <v>906</v>
      </c>
      <c r="F801" s="205">
        <v>32</v>
      </c>
      <c r="G801" s="209" t="s">
        <v>4007</v>
      </c>
      <c r="H801" s="205">
        <f xml:space="preserve"> LEN(小韻資料表[[#This Row],[小韻字集]])</f>
        <v>6</v>
      </c>
      <c r="I801" s="205" cm="1">
        <f t="array" ref="I801" xml:space="preserve"> MATCH(TRUE, ISNUMBER( SEARCH( LEFT(小韻資料表[[#This Row],[切語]],1), 切語上字資料表[切語上字]) ), 0)</f>
        <v>36</v>
      </c>
      <c r="J801" s="210" t="str" cm="1">
        <f t="array" ref="J801" xml:space="preserve"> INDEX(切語上字資料表[聲母], 小韻資料表[[#This Row],[上字表識別號]])</f>
        <v>曉</v>
      </c>
      <c r="K801" s="210" t="str" cm="1">
        <f t="array" ref="K801" xml:space="preserve"> INDEX(切語上字資料表[聲母拼音碼], 小韻資料表[[#This Row],[上字表識別號]])</f>
        <v>h</v>
      </c>
      <c r="L801" s="210" t="str" cm="1">
        <f t="array" ref="L801" xml:space="preserve"> INDEX(切語上字資料表[清濁], 小韻資料表[[#This Row],[上字表識別號]])</f>
        <v>次清</v>
      </c>
      <c r="M801" s="223" t="str" cm="1">
        <f t="array" ref="M801" xml:space="preserve"> INDEX(切語上字資料表[發送收], 小韻資料表[[#This Row],[上字表識別號]])</f>
        <v>送氣</v>
      </c>
      <c r="N801" s="205" cm="1">
        <f t="array" ref="N801" xml:space="preserve"> MATCH(TRUE, ISNUMBER( SEARCH( RIGHT(小韻資料表[[#This Row],[切語]],1), 切語下字資料表[切語下字]) ), 0)</f>
        <v>229</v>
      </c>
      <c r="O801" s="207" t="str" cm="1">
        <f t="array" ref="O801" xml:space="preserve"> INDEX(切語下字資料表[韻母], 小韻資料表[[#This Row],[下字表識別號]])</f>
        <v>麻開2</v>
      </c>
      <c r="P801" s="207" t="str" cm="1">
        <f t="array" ref="P801" xml:space="preserve"> INDEX(切語下字資料表[韻母拼音碼], 小韻資料表[[#This Row],[下字表識別號]])</f>
        <v>a</v>
      </c>
      <c r="Q801" s="210" t="str" cm="1">
        <f t="array" ref="Q801" xml:space="preserve"> INDEX(設定表!$C$19:$C$23, INT( LEFT(小韻資料表[[#This Row],[目次編碼]],1) ))</f>
        <v>平</v>
      </c>
      <c r="R801" s="210">
        <f xml:space="preserve">  INDEX(設定表!$C$8:$C$15, MATCH( (RIGHT(小韻資料表[[#This Row],[清濁]]) &amp; 小韻資料表[[#This Row],[調]]), 設定表!$B$8:$B$15, 0))</f>
        <v>1</v>
      </c>
      <c r="S801" s="205" t="s">
        <v>309</v>
      </c>
      <c r="T801" s="205" t="s">
        <v>309</v>
      </c>
      <c r="U801" s="226" t="s">
        <v>309</v>
      </c>
      <c r="V801" s="146" t="s">
        <v>309</v>
      </c>
      <c r="X801" s="135"/>
      <c r="Y801" s="135"/>
      <c r="AA801" s="135"/>
      <c r="AB801" s="134"/>
      <c r="AC801" s="135"/>
      <c r="AD801" s="135"/>
      <c r="AH801" s="135"/>
      <c r="AI801" s="135"/>
    </row>
    <row r="802" spans="1:35" ht="31.5">
      <c r="A802" s="205">
        <v>798</v>
      </c>
      <c r="B802" s="206" t="s">
        <v>4008</v>
      </c>
      <c r="C802" s="207" t="str">
        <f xml:space="preserve"> _xlfn.CONCAT(小韻資料表[[#This Row],[聲母拼音碼]],小韻資料表[[#This Row],[韻母拼音碼]],小韻資料表[[#This Row],[調號]])</f>
        <v>kha1</v>
      </c>
      <c r="D802" s="206" t="s">
        <v>4009</v>
      </c>
      <c r="E802" s="208" t="s">
        <v>906</v>
      </c>
      <c r="F802" s="205">
        <v>33</v>
      </c>
      <c r="G802" s="209" t="s">
        <v>4010</v>
      </c>
      <c r="H802" s="205">
        <f xml:space="preserve"> LEN(小韻資料表[[#This Row],[小韻字集]])</f>
        <v>4</v>
      </c>
      <c r="I802" s="205" cm="1">
        <f t="array" ref="I802" xml:space="preserve"> MATCH(TRUE, ISNUMBER( SEARCH( LEFT(小韻資料表[[#This Row],[切語]],1), 切語上字資料表[切語上字]) ), 0)</f>
        <v>2</v>
      </c>
      <c r="J802" s="210" t="str" cm="1">
        <f t="array" ref="J802" xml:space="preserve"> INDEX(切語上字資料表[聲母], 小韻資料表[[#This Row],[上字表識別號]])</f>
        <v>溪</v>
      </c>
      <c r="K802" s="210" t="str" cm="1">
        <f t="array" ref="K802" xml:space="preserve"> INDEX(切語上字資料表[聲母拼音碼], 小韻資料表[[#This Row],[上字表識別號]])</f>
        <v>kh</v>
      </c>
      <c r="L802" s="210" t="str" cm="1">
        <f t="array" ref="L802" xml:space="preserve"> INDEX(切語上字資料表[清濁], 小韻資料表[[#This Row],[上字表識別號]])</f>
        <v>次清</v>
      </c>
      <c r="M802" s="223" t="str" cm="1">
        <f t="array" ref="M802" xml:space="preserve"> INDEX(切語上字資料表[發送收], 小韻資料表[[#This Row],[上字表識別號]])</f>
        <v>送氣</v>
      </c>
      <c r="N802" s="205" cm="1">
        <f t="array" ref="N802" xml:space="preserve"> MATCH(TRUE, ISNUMBER( SEARCH( RIGHT(小韻資料表[[#This Row],[切語]],1), 切語下字資料表[切語下字]) ), 0)</f>
        <v>229</v>
      </c>
      <c r="O802" s="207" t="str" cm="1">
        <f t="array" ref="O802" xml:space="preserve"> INDEX(切語下字資料表[韻母], 小韻資料表[[#This Row],[下字表識別號]])</f>
        <v>麻開2</v>
      </c>
      <c r="P802" s="207" t="str" cm="1">
        <f t="array" ref="P802" xml:space="preserve"> INDEX(切語下字資料表[韻母拼音碼], 小韻資料表[[#This Row],[下字表識別號]])</f>
        <v>a</v>
      </c>
      <c r="Q802" s="210" t="str" cm="1">
        <f t="array" ref="Q802" xml:space="preserve"> INDEX(設定表!$C$19:$C$23, INT( LEFT(小韻資料表[[#This Row],[目次編碼]],1) ))</f>
        <v>平</v>
      </c>
      <c r="R802" s="210">
        <f xml:space="preserve">  INDEX(設定表!$C$8:$C$15, MATCH( (RIGHT(小韻資料表[[#This Row],[清濁]]) &amp; 小韻資料表[[#This Row],[調]]), 設定表!$B$8:$B$15, 0))</f>
        <v>1</v>
      </c>
      <c r="S802" s="205" t="s">
        <v>309</v>
      </c>
      <c r="T802" s="205" t="s">
        <v>309</v>
      </c>
      <c r="U802" s="226" t="s">
        <v>309</v>
      </c>
      <c r="V802" s="147" t="s">
        <v>309</v>
      </c>
      <c r="X802" s="135"/>
      <c r="Y802" s="135"/>
      <c r="AA802" s="135"/>
      <c r="AB802" s="134"/>
      <c r="AC802" s="135"/>
      <c r="AD802" s="135"/>
      <c r="AH802" s="135"/>
      <c r="AI802" s="135"/>
    </row>
    <row r="803" spans="1:35" ht="31.5">
      <c r="A803" s="205">
        <v>799</v>
      </c>
      <c r="B803" s="206" t="s">
        <v>4011</v>
      </c>
      <c r="C803" s="207" t="str">
        <f xml:space="preserve"> _xlfn.CONCAT(小韻資料表[[#This Row],[聲母拼音碼]],小韻資料表[[#This Row],[韻母拼音碼]],小韻資料表[[#This Row],[調號]])</f>
        <v>cia5</v>
      </c>
      <c r="D803" s="206" t="s">
        <v>4012</v>
      </c>
      <c r="E803" s="208" t="s">
        <v>906</v>
      </c>
      <c r="F803" s="205">
        <v>34</v>
      </c>
      <c r="G803" s="209" t="s">
        <v>4012</v>
      </c>
      <c r="H803" s="205">
        <f xml:space="preserve"> LEN(小韻資料表[[#This Row],[小韻字集]])</f>
        <v>1</v>
      </c>
      <c r="I803" s="205" cm="1">
        <f t="array" ref="I803" xml:space="preserve"> MATCH(TRUE, ISNUMBER( SEARCH( LEFT(小韻資料表[[#This Row],[切語]],1), 切語上字資料表[切語上字]) ), 0)</f>
        <v>23</v>
      </c>
      <c r="J803" s="210" t="str" cm="1">
        <f t="array" ref="J803" xml:space="preserve"> INDEX(切語上字資料表[聲母], 小韻資料表[[#This Row],[上字表識別號]])</f>
        <v>從</v>
      </c>
      <c r="K803" s="210" t="str" cm="1">
        <f t="array" ref="K803" xml:space="preserve"> INDEX(切語上字資料表[聲母拼音碼], 小韻資料表[[#This Row],[上字表識別號]])</f>
        <v>c</v>
      </c>
      <c r="L803" s="210" t="str" cm="1">
        <f t="array" ref="L803" xml:space="preserve"> INDEX(切語上字資料表[清濁], 小韻資料表[[#This Row],[上字表識別號]])</f>
        <v>全濁</v>
      </c>
      <c r="M803" s="223" cm="1">
        <f t="array" ref="M803" xml:space="preserve"> INDEX(切語上字資料表[發送收], 小韻資料表[[#This Row],[上字表識別號]])</f>
        <v>0</v>
      </c>
      <c r="N803" s="205" cm="1">
        <f t="array" ref="N803" xml:space="preserve"> MATCH(TRUE, ISNUMBER( SEARCH( RIGHT(小韻資料表[[#This Row],[切語]],1), 切語下字資料表[切語下字]) ), 0)</f>
        <v>237</v>
      </c>
      <c r="O803" s="207" t="str" cm="1">
        <f t="array" ref="O803" xml:space="preserve"> INDEX(切語下字資料表[韻母], 小韻資料表[[#This Row],[下字表識別號]])</f>
        <v>麻開3</v>
      </c>
      <c r="P803" s="207" t="str" cm="1">
        <f t="array" ref="P803" xml:space="preserve"> INDEX(切語下字資料表[韻母拼音碼], 小韻資料表[[#This Row],[下字表識別號]])</f>
        <v>ia</v>
      </c>
      <c r="Q803" s="210" t="str" cm="1">
        <f t="array" ref="Q803" xml:space="preserve"> INDEX(設定表!$C$19:$C$23, INT( LEFT(小韻資料表[[#This Row],[目次編碼]],1) ))</f>
        <v>平</v>
      </c>
      <c r="R803" s="210">
        <f xml:space="preserve">  INDEX(設定表!$C$8:$C$15, MATCH( (RIGHT(小韻資料表[[#This Row],[清濁]]) &amp; 小韻資料表[[#This Row],[調]]), 設定表!$B$8:$B$15, 0))</f>
        <v>5</v>
      </c>
      <c r="S803" s="205" t="s">
        <v>309</v>
      </c>
      <c r="T803" s="205" t="s">
        <v>309</v>
      </c>
      <c r="U803" s="226" t="s">
        <v>309</v>
      </c>
      <c r="V803" s="146" t="s">
        <v>309</v>
      </c>
      <c r="X803" s="135"/>
      <c r="Y803" s="135"/>
      <c r="AA803" s="135"/>
      <c r="AB803" s="134"/>
      <c r="AC803" s="135"/>
      <c r="AD803" s="135"/>
      <c r="AH803" s="135"/>
      <c r="AI803" s="135"/>
    </row>
    <row r="804" spans="1:35" ht="31.5">
      <c r="A804" s="205">
        <v>800</v>
      </c>
      <c r="B804" s="206" t="s">
        <v>4013</v>
      </c>
      <c r="C804" s="207" t="str">
        <f xml:space="preserve"> _xlfn.CONCAT(小韻資料表[[#This Row],[聲母拼音碼]],小韻資料表[[#This Row],[韻母拼音碼]],小韻資料表[[#This Row],[調號]])</f>
        <v>jia5</v>
      </c>
      <c r="D804" s="206" t="s">
        <v>4014</v>
      </c>
      <c r="E804" s="208" t="s">
        <v>906</v>
      </c>
      <c r="F804" s="205">
        <v>35</v>
      </c>
      <c r="G804" s="209" t="s">
        <v>4015</v>
      </c>
      <c r="H804" s="205">
        <f xml:space="preserve"> LEN(小韻資料表[[#This Row],[小韻字集]])</f>
        <v>2</v>
      </c>
      <c r="I804" s="205" cm="1">
        <f t="array" ref="I804" xml:space="preserve"> MATCH(TRUE, ISNUMBER( SEARCH( LEFT(小韻資料表[[#This Row],[切語]],1), 切語上字資料表[切語上字]) ), 0)</f>
        <v>41</v>
      </c>
      <c r="J804" s="210" t="str" cm="1">
        <f t="array" ref="J804" xml:space="preserve"> INDEX(切語上字資料表[聲母], 小韻資料表[[#This Row],[上字表識別號]])</f>
        <v>日</v>
      </c>
      <c r="K804" s="210" t="str" cm="1">
        <f t="array" ref="K804" xml:space="preserve"> INDEX(切語上字資料表[聲母拼音碼], 小韻資料表[[#This Row],[上字表識別號]])</f>
        <v>j</v>
      </c>
      <c r="L804" s="210" t="str" cm="1">
        <f t="array" ref="L804" xml:space="preserve"> INDEX(切語上字資料表[清濁], 小韻資料表[[#This Row],[上字表識別號]])</f>
        <v>次濁</v>
      </c>
      <c r="M804" s="223" t="str" cm="1">
        <f t="array" ref="M804" xml:space="preserve"> INDEX(切語上字資料表[發送收], 小韻資料表[[#This Row],[上字表識別號]])</f>
        <v>收聲</v>
      </c>
      <c r="N804" s="205" cm="1">
        <f t="array" ref="N804" xml:space="preserve"> MATCH(TRUE, ISNUMBER( SEARCH( RIGHT(小韻資料表[[#This Row],[切語]],1), 切語下字資料表[切語下字]) ), 0)</f>
        <v>237</v>
      </c>
      <c r="O804" s="207" t="str" cm="1">
        <f t="array" ref="O804" xml:space="preserve"> INDEX(切語下字資料表[韻母], 小韻資料表[[#This Row],[下字表識別號]])</f>
        <v>麻開3</v>
      </c>
      <c r="P804" s="207" t="str" cm="1">
        <f t="array" ref="P804" xml:space="preserve"> INDEX(切語下字資料表[韻母拼音碼], 小韻資料表[[#This Row],[下字表識別號]])</f>
        <v>ia</v>
      </c>
      <c r="Q804" s="210" t="str" cm="1">
        <f t="array" ref="Q804" xml:space="preserve"> INDEX(設定表!$C$19:$C$23, INT( LEFT(小韻資料表[[#This Row],[目次編碼]],1) ))</f>
        <v>平</v>
      </c>
      <c r="R804" s="210">
        <f xml:space="preserve">  INDEX(設定表!$C$8:$C$15, MATCH( (RIGHT(小韻資料表[[#This Row],[清濁]]) &amp; 小韻資料表[[#This Row],[調]]), 設定表!$B$8:$B$15, 0))</f>
        <v>5</v>
      </c>
      <c r="S804" s="205" t="s">
        <v>309</v>
      </c>
      <c r="T804" s="205" t="s">
        <v>309</v>
      </c>
      <c r="U804" s="226" t="s">
        <v>309</v>
      </c>
      <c r="V804" s="147" t="s">
        <v>309</v>
      </c>
      <c r="X804" s="135"/>
      <c r="Y804" s="135"/>
      <c r="AA804" s="135"/>
      <c r="AB804" s="134"/>
      <c r="AC804" s="135"/>
      <c r="AD804" s="135"/>
      <c r="AH804" s="135"/>
      <c r="AI804" s="135"/>
    </row>
    <row r="805" spans="1:35" ht="31.5">
      <c r="A805" s="205">
        <v>801</v>
      </c>
      <c r="B805" s="206" t="s">
        <v>4016</v>
      </c>
      <c r="C805" s="207" t="str">
        <f xml:space="preserve"> _xlfn.CONCAT(小韻資料表[[#This Row],[聲母拼音碼]],小韻資料表[[#This Row],[韻母拼音碼]],小韻資料表[[#This Row],[調號]])</f>
        <v>sia1</v>
      </c>
      <c r="D805" s="206" t="s">
        <v>4017</v>
      </c>
      <c r="E805" s="208" t="s">
        <v>906</v>
      </c>
      <c r="F805" s="205">
        <v>36</v>
      </c>
      <c r="G805" s="209" t="s">
        <v>4017</v>
      </c>
      <c r="H805" s="205">
        <f xml:space="preserve"> LEN(小韻資料表[[#This Row],[小韻字集]])</f>
        <v>1</v>
      </c>
      <c r="I805" s="205" cm="1">
        <f t="array" ref="I805" xml:space="preserve"> MATCH(TRUE, ISNUMBER( SEARCH( LEFT(小韻資料表[[#This Row],[切語]],1), 切語上字資料表[切語上字]) ), 0)</f>
        <v>24</v>
      </c>
      <c r="J805" s="210" t="str" cm="1">
        <f t="array" ref="J805" xml:space="preserve"> INDEX(切語上字資料表[聲母], 小韻資料表[[#This Row],[上字表識別號]])</f>
        <v>心</v>
      </c>
      <c r="K805" s="210" t="str" cm="1">
        <f t="array" ref="K805" xml:space="preserve"> INDEX(切語上字資料表[聲母拼音碼], 小韻資料表[[#This Row],[上字表識別號]])</f>
        <v>s</v>
      </c>
      <c r="L805" s="210" t="str" cm="1">
        <f t="array" ref="L805" xml:space="preserve"> INDEX(切語上字資料表[清濁], 小韻資料表[[#This Row],[上字表識別號]])</f>
        <v>全清</v>
      </c>
      <c r="M805" s="223" t="str" cm="1">
        <f t="array" ref="M805" xml:space="preserve"> INDEX(切語上字資料表[發送收], 小韻資料表[[#This Row],[上字表識別號]])</f>
        <v>送氣</v>
      </c>
      <c r="N805" s="205" cm="1">
        <f t="array" ref="N805" xml:space="preserve"> MATCH(TRUE, ISNUMBER( SEARCH( RIGHT(小韻資料表[[#This Row],[切語]],1), 切語下字資料表[切語下字]) ), 0)</f>
        <v>237</v>
      </c>
      <c r="O805" s="207" t="str" cm="1">
        <f t="array" ref="O805" xml:space="preserve"> INDEX(切語下字資料表[韻母], 小韻資料表[[#This Row],[下字表識別號]])</f>
        <v>麻開3</v>
      </c>
      <c r="P805" s="207" t="str" cm="1">
        <f t="array" ref="P805" xml:space="preserve"> INDEX(切語下字資料表[韻母拼音碼], 小韻資料表[[#This Row],[下字表識別號]])</f>
        <v>ia</v>
      </c>
      <c r="Q805" s="210" t="str" cm="1">
        <f t="array" ref="Q805" xml:space="preserve"> INDEX(設定表!$C$19:$C$23, INT( LEFT(小韻資料表[[#This Row],[目次編碼]],1) ))</f>
        <v>平</v>
      </c>
      <c r="R805" s="210">
        <f xml:space="preserve">  INDEX(設定表!$C$8:$C$15, MATCH( (RIGHT(小韻資料表[[#This Row],[清濁]]) &amp; 小韻資料表[[#This Row],[調]]), 設定表!$B$8:$B$15, 0))</f>
        <v>1</v>
      </c>
      <c r="S805" s="205" t="s">
        <v>309</v>
      </c>
      <c r="T805" s="205" t="s">
        <v>309</v>
      </c>
      <c r="U805" s="226" t="s">
        <v>309</v>
      </c>
      <c r="V805" s="146" t="s">
        <v>309</v>
      </c>
      <c r="X805" s="135"/>
      <c r="Y805" s="135"/>
      <c r="AA805" s="135"/>
      <c r="AB805" s="134"/>
      <c r="AC805" s="135"/>
      <c r="AD805" s="135"/>
      <c r="AH805" s="135"/>
      <c r="AI805" s="135"/>
    </row>
    <row r="806" spans="1:35" ht="31.5">
      <c r="A806" s="205">
        <v>802</v>
      </c>
      <c r="B806" s="206" t="s">
        <v>4018</v>
      </c>
      <c r="C806" s="207" t="str">
        <f xml:space="preserve"> _xlfn.CONCAT(小韻資料表[[#This Row],[聲母拼音碼]],小韻資料表[[#This Row],[韻母拼音碼]],小韻資料表[[#This Row],[調號]])</f>
        <v>tia1</v>
      </c>
      <c r="D806" s="206" t="s">
        <v>4019</v>
      </c>
      <c r="E806" s="208" t="s">
        <v>906</v>
      </c>
      <c r="F806" s="205">
        <v>37</v>
      </c>
      <c r="G806" s="209" t="s">
        <v>4019</v>
      </c>
      <c r="H806" s="205">
        <f xml:space="preserve"> LEN(小韻資料表[[#This Row],[小韻字集]])</f>
        <v>1</v>
      </c>
      <c r="I806" s="205" cm="1">
        <f t="array" ref="I806" xml:space="preserve"> MATCH(TRUE, ISNUMBER( SEARCH( LEFT(小韻資料表[[#This Row],[切語]],1), 切語上字資料表[切語上字]) ), 0)</f>
        <v>9</v>
      </c>
      <c r="J806" s="210" t="str" cm="1">
        <f t="array" ref="J806" xml:space="preserve"> INDEX(切語上字資料表[聲母], 小韻資料表[[#This Row],[上字表識別號]])</f>
        <v>知</v>
      </c>
      <c r="K806" s="210" t="str" cm="1">
        <f t="array" ref="K806" xml:space="preserve"> INDEX(切語上字資料表[聲母拼音碼], 小韻資料表[[#This Row],[上字表識別號]])</f>
        <v>t</v>
      </c>
      <c r="L806" s="210" t="str" cm="1">
        <f t="array" ref="L806" xml:space="preserve"> INDEX(切語上字資料表[清濁], 小韻資料表[[#This Row],[上字表識別號]])</f>
        <v>全清</v>
      </c>
      <c r="M806" s="223" t="str" cm="1">
        <f t="array" ref="M806" xml:space="preserve"> INDEX(切語上字資料表[發送收], 小韻資料表[[#This Row],[上字表識別號]])</f>
        <v>發聲</v>
      </c>
      <c r="N806" s="205" cm="1">
        <f t="array" ref="N806" xml:space="preserve"> MATCH(TRUE, ISNUMBER( SEARCH( RIGHT(小韻資料表[[#This Row],[切語]],1), 切語下字資料表[切語下字]) ), 0)</f>
        <v>237</v>
      </c>
      <c r="O806" s="207" t="str" cm="1">
        <f t="array" ref="O806" xml:space="preserve"> INDEX(切語下字資料表[韻母], 小韻資料表[[#This Row],[下字表識別號]])</f>
        <v>麻開3</v>
      </c>
      <c r="P806" s="207" t="str" cm="1">
        <f t="array" ref="P806" xml:space="preserve"> INDEX(切語下字資料表[韻母拼音碼], 小韻資料表[[#This Row],[下字表識別號]])</f>
        <v>ia</v>
      </c>
      <c r="Q806" s="210" t="str" cm="1">
        <f t="array" ref="Q806" xml:space="preserve"> INDEX(設定表!$C$19:$C$23, INT( LEFT(小韻資料表[[#This Row],[目次編碼]],1) ))</f>
        <v>平</v>
      </c>
      <c r="R806" s="210">
        <f xml:space="preserve">  INDEX(設定表!$C$8:$C$15, MATCH( (RIGHT(小韻資料表[[#This Row],[清濁]]) &amp; 小韻資料表[[#This Row],[調]]), 設定表!$B$8:$B$15, 0))</f>
        <v>1</v>
      </c>
      <c r="S806" s="205" t="s">
        <v>309</v>
      </c>
      <c r="T806" s="205" t="s">
        <v>309</v>
      </c>
      <c r="U806" s="226" t="s">
        <v>309</v>
      </c>
      <c r="V806" s="147" t="s">
        <v>309</v>
      </c>
      <c r="X806" s="135"/>
      <c r="Y806" s="135"/>
      <c r="AA806" s="135"/>
      <c r="AB806" s="134"/>
      <c r="AC806" s="135"/>
      <c r="AD806" s="135"/>
      <c r="AH806" s="135"/>
      <c r="AI806" s="135"/>
    </row>
    <row r="807" spans="1:35" ht="31.5">
      <c r="A807" s="205">
        <v>803</v>
      </c>
      <c r="B807" s="206" t="s">
        <v>4020</v>
      </c>
      <c r="C807" s="207" t="str">
        <f xml:space="preserve"> _xlfn.CONCAT(小韻資料表[[#This Row],[聲母拼音碼]],小韻資料表[[#This Row],[韻母拼音碼]],小韻資料表[[#This Row],[調號]])</f>
        <v>gua5</v>
      </c>
      <c r="D807" s="206" t="s">
        <v>4021</v>
      </c>
      <c r="E807" s="208" t="s">
        <v>906</v>
      </c>
      <c r="F807" s="205">
        <v>38</v>
      </c>
      <c r="G807" s="209" t="s">
        <v>4022</v>
      </c>
      <c r="H807" s="205">
        <f xml:space="preserve"> LEN(小韻資料表[[#This Row],[小韻字集]])</f>
        <v>4</v>
      </c>
      <c r="I807" s="205" cm="1">
        <f t="array" ref="I807" xml:space="preserve"> MATCH(TRUE, ISNUMBER( SEARCH( LEFT(小韻資料表[[#This Row],[切語]],1), 切語上字資料表[切語上字]) ), 0)</f>
        <v>4</v>
      </c>
      <c r="J807" s="210" t="str" cm="1">
        <f t="array" ref="J807" xml:space="preserve"> INDEX(切語上字資料表[聲母], 小韻資料表[[#This Row],[上字表識別號]])</f>
        <v>疑</v>
      </c>
      <c r="K807" s="210" t="str" cm="1">
        <f t="array" ref="K807" xml:space="preserve"> INDEX(切語上字資料表[聲母拼音碼], 小韻資料表[[#This Row],[上字表識別號]])</f>
        <v>g</v>
      </c>
      <c r="L807" s="210" t="str" cm="1">
        <f t="array" ref="L807" xml:space="preserve"> INDEX(切語上字資料表[清濁], 小韻資料表[[#This Row],[上字表識別號]])</f>
        <v>次濁</v>
      </c>
      <c r="M807" s="223" t="str" cm="1">
        <f t="array" ref="M807" xml:space="preserve"> INDEX(切語上字資料表[發送收], 小韻資料表[[#This Row],[上字表識別號]])</f>
        <v>收聲</v>
      </c>
      <c r="N807" s="205" cm="1">
        <f t="array" ref="N807" xml:space="preserve"> MATCH(TRUE, ISNUMBER( SEARCH( RIGHT(小韻資料表[[#This Row],[切語]],1), 切語下字資料表[切語下字]) ), 0)</f>
        <v>233</v>
      </c>
      <c r="O807" s="207" t="str" cm="1">
        <f t="array" ref="O807" xml:space="preserve"> INDEX(切語下字資料表[韻母], 小韻資料表[[#This Row],[下字表識別號]])</f>
        <v>麻合2</v>
      </c>
      <c r="P807" s="207" t="str" cm="1">
        <f t="array" ref="P807" xml:space="preserve"> INDEX(切語下字資料表[韻母拼音碼], 小韻資料表[[#This Row],[下字表識別號]])</f>
        <v>ua</v>
      </c>
      <c r="Q807" s="210" t="str" cm="1">
        <f t="array" ref="Q807" xml:space="preserve"> INDEX(設定表!$C$19:$C$23, INT( LEFT(小韻資料表[[#This Row],[目次編碼]],1) ))</f>
        <v>平</v>
      </c>
      <c r="R807" s="210">
        <f xml:space="preserve">  INDEX(設定表!$C$8:$C$15, MATCH( (RIGHT(小韻資料表[[#This Row],[清濁]]) &amp; 小韻資料表[[#This Row],[調]]), 設定表!$B$8:$B$15, 0))</f>
        <v>5</v>
      </c>
      <c r="S807" s="205" t="s">
        <v>309</v>
      </c>
      <c r="T807" s="205" t="s">
        <v>309</v>
      </c>
      <c r="U807" s="226" t="s">
        <v>309</v>
      </c>
      <c r="V807" s="146" t="s">
        <v>309</v>
      </c>
      <c r="X807" s="135"/>
      <c r="Y807" s="135"/>
      <c r="AA807" s="135"/>
      <c r="AB807" s="134"/>
      <c r="AC807" s="135"/>
      <c r="AD807" s="135"/>
      <c r="AH807" s="135"/>
      <c r="AI807" s="135"/>
    </row>
    <row r="808" spans="1:35" ht="31.5">
      <c r="A808" s="205">
        <v>804</v>
      </c>
      <c r="B808" s="206" t="s">
        <v>4023</v>
      </c>
      <c r="C808" s="207" t="str">
        <f xml:space="preserve"> _xlfn.CONCAT(小韻資料表[[#This Row],[聲母拼音碼]],小韻資料表[[#This Row],[韻母拼音碼]],小韻資料表[[#This Row],[調號]])</f>
        <v>kha1</v>
      </c>
      <c r="D808" s="206" t="s">
        <v>4024</v>
      </c>
      <c r="E808" s="208" t="s">
        <v>906</v>
      </c>
      <c r="F808" s="205">
        <v>39</v>
      </c>
      <c r="G808" s="209" t="s">
        <v>4024</v>
      </c>
      <c r="H808" s="205">
        <f xml:space="preserve"> LEN(小韻資料表[[#This Row],[小韻字集]])</f>
        <v>2</v>
      </c>
      <c r="I808" s="205" cm="1">
        <f t="array" ref="I808" xml:space="preserve"> MATCH(TRUE, ISNUMBER( SEARCH( LEFT(小韻資料表[[#This Row],[切語]],1), 切語上字資料表[切語上字]) ), 0)</f>
        <v>2</v>
      </c>
      <c r="J808" s="210" t="str" cm="1">
        <f t="array" ref="J808" xml:space="preserve"> INDEX(切語上字資料表[聲母], 小韻資料表[[#This Row],[上字表識別號]])</f>
        <v>溪</v>
      </c>
      <c r="K808" s="210" t="str" cm="1">
        <f t="array" ref="K808" xml:space="preserve"> INDEX(切語上字資料表[聲母拼音碼], 小韻資料表[[#This Row],[上字表識別號]])</f>
        <v>kh</v>
      </c>
      <c r="L808" s="210" t="str" cm="1">
        <f t="array" ref="L808" xml:space="preserve"> INDEX(切語上字資料表[清濁], 小韻資料表[[#This Row],[上字表識別號]])</f>
        <v>次清</v>
      </c>
      <c r="M808" s="223" t="str" cm="1">
        <f t="array" ref="M808" xml:space="preserve"> INDEX(切語上字資料表[發送收], 小韻資料表[[#This Row],[上字表識別號]])</f>
        <v>送氣</v>
      </c>
      <c r="N808" s="205" cm="1">
        <f t="array" ref="N808" xml:space="preserve"> MATCH(TRUE, ISNUMBER( SEARCH( RIGHT(小韻資料表[[#This Row],[切語]],1), 切語下字資料表[切語下字]) ), 0)</f>
        <v>229</v>
      </c>
      <c r="O808" s="207" t="str" cm="1">
        <f t="array" ref="O808" xml:space="preserve"> INDEX(切語下字資料表[韻母], 小韻資料表[[#This Row],[下字表識別號]])</f>
        <v>麻開2</v>
      </c>
      <c r="P808" s="207" t="str" cm="1">
        <f t="array" ref="P808" xml:space="preserve"> INDEX(切語下字資料表[韻母拼音碼], 小韻資料表[[#This Row],[下字表識別號]])</f>
        <v>a</v>
      </c>
      <c r="Q808" s="210" t="str" cm="1">
        <f t="array" ref="Q808" xml:space="preserve"> INDEX(設定表!$C$19:$C$23, INT( LEFT(小韻資料表[[#This Row],[目次編碼]],1) ))</f>
        <v>平</v>
      </c>
      <c r="R808" s="210">
        <f xml:space="preserve">  INDEX(設定表!$C$8:$C$15, MATCH( (RIGHT(小韻資料表[[#This Row],[清濁]]) &amp; 小韻資料表[[#This Row],[調]]), 設定表!$B$8:$B$15, 0))</f>
        <v>1</v>
      </c>
      <c r="S808" s="205" t="s">
        <v>309</v>
      </c>
      <c r="T808" s="205" t="s">
        <v>309</v>
      </c>
      <c r="U808" s="226" t="s">
        <v>309</v>
      </c>
      <c r="V808" s="147" t="s">
        <v>309</v>
      </c>
      <c r="X808" s="135"/>
      <c r="Y808" s="135"/>
      <c r="AA808" s="135"/>
      <c r="AB808" s="134"/>
      <c r="AC808" s="135"/>
      <c r="AD808" s="135"/>
      <c r="AH808" s="135"/>
      <c r="AI808" s="135"/>
    </row>
    <row r="809" spans="1:35" ht="63">
      <c r="A809" s="205">
        <v>805</v>
      </c>
      <c r="B809" s="206" t="s">
        <v>4025</v>
      </c>
      <c r="C809" s="207" t="str">
        <f xml:space="preserve"> _xlfn.CONCAT(小韻資料表[[#This Row],[聲母拼音碼]],小韻資料表[[#This Row],[韻母拼音碼]],小韻資料表[[#This Row],[調號]])</f>
        <v>Øiong5</v>
      </c>
      <c r="D809" s="206" t="s">
        <v>929</v>
      </c>
      <c r="E809" s="208" t="s">
        <v>927</v>
      </c>
      <c r="F809" s="205">
        <v>1</v>
      </c>
      <c r="G809" s="209" t="s">
        <v>4026</v>
      </c>
      <c r="H809" s="205">
        <f xml:space="preserve"> LEN(小韻資料表[[#This Row],[小韻字集]])</f>
        <v>35</v>
      </c>
      <c r="I809" s="205" cm="1">
        <f t="array" ref="I809" xml:space="preserve"> MATCH(TRUE, ISNUMBER( SEARCH( LEFT(小韻資料表[[#This Row],[切語]],1), 切語上字資料表[切語上字]) ), 0)</f>
        <v>39</v>
      </c>
      <c r="J809" s="210" t="str" cm="1">
        <f t="array" ref="J809" xml:space="preserve"> INDEX(切語上字資料表[聲母], 小韻資料表[[#This Row],[上字表識別號]])</f>
        <v>喻</v>
      </c>
      <c r="K809" s="210" t="str" cm="1">
        <f t="array" ref="K809" xml:space="preserve"> INDEX(切語上字資料表[聲母拼音碼], 小韻資料表[[#This Row],[上字表識別號]])</f>
        <v>Ø</v>
      </c>
      <c r="L809" s="210" t="str" cm="1">
        <f t="array" ref="L809" xml:space="preserve"> INDEX(切語上字資料表[清濁], 小韻資料表[[#This Row],[上字表識別號]])</f>
        <v>次濁</v>
      </c>
      <c r="M809" s="223" t="str" cm="1">
        <f t="array" ref="M809" xml:space="preserve"> INDEX(切語上字資料表[發送收], 小韻資料表[[#This Row],[上字表識別號]])</f>
        <v>發聲</v>
      </c>
      <c r="N809" s="205" cm="1">
        <f t="array" ref="N809" xml:space="preserve"> MATCH(TRUE, ISNUMBER( SEARCH( RIGHT(小韻資料表[[#This Row],[切語]],1), 切語下字資料表[切語下字]) ), 0)</f>
        <v>241</v>
      </c>
      <c r="O809" s="207" t="str" cm="1">
        <f t="array" ref="O809" xml:space="preserve"> INDEX(切語下字資料表[韻母], 小韻資料表[[#This Row],[下字表識別號]])</f>
        <v>陽開3</v>
      </c>
      <c r="P809" s="207" t="str" cm="1">
        <f t="array" ref="P809" xml:space="preserve"> INDEX(切語下字資料表[韻母拼音碼], 小韻資料表[[#This Row],[下字表識別號]])</f>
        <v>iong</v>
      </c>
      <c r="Q809" s="210" t="str" cm="1">
        <f t="array" ref="Q809" xml:space="preserve"> INDEX(設定表!$C$19:$C$23, INT( LEFT(小韻資料表[[#This Row],[目次編碼]],1) ))</f>
        <v>平</v>
      </c>
      <c r="R809" s="210">
        <f xml:space="preserve">  INDEX(設定表!$C$8:$C$15, MATCH( (RIGHT(小韻資料表[[#This Row],[清濁]]) &amp; 小韻資料表[[#This Row],[調]]), 設定表!$B$8:$B$15, 0))</f>
        <v>5</v>
      </c>
      <c r="S809" s="205" t="s">
        <v>4027</v>
      </c>
      <c r="T809" s="205" t="s">
        <v>309</v>
      </c>
      <c r="U809" s="226" t="s">
        <v>309</v>
      </c>
      <c r="V809" s="146" t="s">
        <v>309</v>
      </c>
      <c r="X809" s="135"/>
      <c r="Y809" s="135"/>
      <c r="AA809" s="135"/>
      <c r="AB809" s="134"/>
      <c r="AC809" s="135"/>
      <c r="AD809" s="135"/>
      <c r="AH809" s="135"/>
      <c r="AI809" s="135"/>
    </row>
    <row r="810" spans="1:35" ht="31.5">
      <c r="A810" s="205">
        <v>806</v>
      </c>
      <c r="B810" s="206" t="s">
        <v>4028</v>
      </c>
      <c r="C810" s="207" t="str">
        <f xml:space="preserve"> _xlfn.CONCAT(小韻資料表[[#This Row],[聲母拼音碼]],小韻資料表[[#This Row],[韻母拼音碼]],小韻資料表[[#This Row],[調號]])</f>
        <v>siong5</v>
      </c>
      <c r="D810" s="206" t="s">
        <v>4029</v>
      </c>
      <c r="E810" s="208" t="s">
        <v>927</v>
      </c>
      <c r="F810" s="205">
        <v>2</v>
      </c>
      <c r="G810" s="209" t="s">
        <v>4030</v>
      </c>
      <c r="H810" s="205">
        <f xml:space="preserve"> LEN(小韻資料表[[#This Row],[小韻字集]])</f>
        <v>10</v>
      </c>
      <c r="I810" s="205" cm="1">
        <f t="array" ref="I810" xml:space="preserve"> MATCH(TRUE, ISNUMBER( SEARCH( LEFT(小韻資料表[[#This Row],[切語]],1), 切語上字資料表[切語上字]) ), 0)</f>
        <v>25</v>
      </c>
      <c r="J810" s="210" t="str" cm="1">
        <f t="array" ref="J810" xml:space="preserve"> INDEX(切語上字資料表[聲母], 小韻資料表[[#This Row],[上字表識別號]])</f>
        <v>邪</v>
      </c>
      <c r="K810" s="210" t="str" cm="1">
        <f t="array" ref="K810" xml:space="preserve"> INDEX(切語上字資料表[聲母拼音碼], 小韻資料表[[#This Row],[上字表識別號]])</f>
        <v>s</v>
      </c>
      <c r="L810" s="210" t="str" cm="1">
        <f t="array" ref="L810" xml:space="preserve"> INDEX(切語上字資料表[清濁], 小韻資料表[[#This Row],[上字表識別號]])</f>
        <v>全濁</v>
      </c>
      <c r="M810" s="223" t="str" cm="1">
        <f t="array" ref="M810" xml:space="preserve"> INDEX(切語上字資料表[發送收], 小韻資料表[[#This Row],[上字表識別號]])</f>
        <v>送氣</v>
      </c>
      <c r="N810" s="205" cm="1">
        <f t="array" ref="N810" xml:space="preserve"> MATCH(TRUE, ISNUMBER( SEARCH( RIGHT(小韻資料表[[#This Row],[切語]],1), 切語下字資料表[切語下字]) ), 0)</f>
        <v>241</v>
      </c>
      <c r="O810" s="207" t="str" cm="1">
        <f t="array" ref="O810" xml:space="preserve"> INDEX(切語下字資料表[韻母], 小韻資料表[[#This Row],[下字表識別號]])</f>
        <v>陽開3</v>
      </c>
      <c r="P810" s="207" t="str" cm="1">
        <f t="array" ref="P810" xml:space="preserve"> INDEX(切語下字資料表[韻母拼音碼], 小韻資料表[[#This Row],[下字表識別號]])</f>
        <v>iong</v>
      </c>
      <c r="Q810" s="210" t="str" cm="1">
        <f t="array" ref="Q810" xml:space="preserve"> INDEX(設定表!$C$19:$C$23, INT( LEFT(小韻資料表[[#This Row],[目次編碼]],1) ))</f>
        <v>平</v>
      </c>
      <c r="R810" s="210">
        <f xml:space="preserve">  INDEX(設定表!$C$8:$C$15, MATCH( (RIGHT(小韻資料表[[#This Row],[清濁]]) &amp; 小韻資料表[[#This Row],[調]]), 設定表!$B$8:$B$15, 0))</f>
        <v>5</v>
      </c>
      <c r="S810" s="205" t="s">
        <v>309</v>
      </c>
      <c r="T810" s="205" t="s">
        <v>309</v>
      </c>
      <c r="U810" s="226" t="s">
        <v>309</v>
      </c>
      <c r="V810" s="147" t="s">
        <v>309</v>
      </c>
      <c r="X810" s="135"/>
      <c r="Y810" s="135"/>
      <c r="AA810" s="135"/>
      <c r="AB810" s="134"/>
      <c r="AC810" s="135"/>
      <c r="AD810" s="135"/>
      <c r="AH810" s="135"/>
      <c r="AI810" s="135"/>
    </row>
    <row r="811" spans="1:35" ht="63">
      <c r="A811" s="205">
        <v>807</v>
      </c>
      <c r="B811" s="206" t="s">
        <v>4031</v>
      </c>
      <c r="C811" s="207" t="str">
        <f xml:space="preserve"> _xlfn.CONCAT(小韻資料表[[#This Row],[聲母拼音碼]],小韻資料表[[#This Row],[韻母拼音碼]],小韻資料表[[#This Row],[調號]])</f>
        <v>liong5</v>
      </c>
      <c r="D811" s="206" t="s">
        <v>4032</v>
      </c>
      <c r="E811" s="208" t="s">
        <v>927</v>
      </c>
      <c r="F811" s="205">
        <v>3</v>
      </c>
      <c r="G811" s="209" t="s">
        <v>4033</v>
      </c>
      <c r="H811" s="205">
        <f xml:space="preserve"> LEN(小韻資料表[[#This Row],[小韻字集]])</f>
        <v>20</v>
      </c>
      <c r="I811" s="205" cm="1">
        <f t="array" ref="I811" xml:space="preserve"> MATCH(TRUE, ISNUMBER( SEARCH( LEFT(小韻資料表[[#This Row],[切語]],1), 切語上字資料表[切語上字]) ), 0)</f>
        <v>40</v>
      </c>
      <c r="J811" s="210" t="str" cm="1">
        <f t="array" ref="J811" xml:space="preserve"> INDEX(切語上字資料表[聲母], 小韻資料表[[#This Row],[上字表識別號]])</f>
        <v>來</v>
      </c>
      <c r="K811" s="210" t="str" cm="1">
        <f t="array" ref="K811" xml:space="preserve"> INDEX(切語上字資料表[聲母拼音碼], 小韻資料表[[#This Row],[上字表識別號]])</f>
        <v>l</v>
      </c>
      <c r="L811" s="210" t="str" cm="1">
        <f t="array" ref="L811" xml:space="preserve"> INDEX(切語上字資料表[清濁], 小韻資料表[[#This Row],[上字表識別號]])</f>
        <v>次濁</v>
      </c>
      <c r="M811" s="223" t="str" cm="1">
        <f t="array" ref="M811" xml:space="preserve"> INDEX(切語上字資料表[發送收], 小韻資料表[[#This Row],[上字表識別號]])</f>
        <v>收聲</v>
      </c>
      <c r="N811" s="205" cm="1">
        <f t="array" ref="N811" xml:space="preserve"> MATCH(TRUE, ISNUMBER( SEARCH( RIGHT(小韻資料表[[#This Row],[切語]],1), 切語下字資料表[切語下字]) ), 0)</f>
        <v>241</v>
      </c>
      <c r="O811" s="207" t="str" cm="1">
        <f t="array" ref="O811" xml:space="preserve"> INDEX(切語下字資料表[韻母], 小韻資料表[[#This Row],[下字表識別號]])</f>
        <v>陽開3</v>
      </c>
      <c r="P811" s="207" t="str" cm="1">
        <f t="array" ref="P811" xml:space="preserve"> INDEX(切語下字資料表[韻母拼音碼], 小韻資料表[[#This Row],[下字表識別號]])</f>
        <v>iong</v>
      </c>
      <c r="Q811" s="210" t="str" cm="1">
        <f t="array" ref="Q811" xml:space="preserve"> INDEX(設定表!$C$19:$C$23, INT( LEFT(小韻資料表[[#This Row],[目次編碼]],1) ))</f>
        <v>平</v>
      </c>
      <c r="R811" s="210">
        <f xml:space="preserve">  INDEX(設定表!$C$8:$C$15, MATCH( (RIGHT(小韻資料表[[#This Row],[清濁]]) &amp; 小韻資料表[[#This Row],[調]]), 設定表!$B$8:$B$15, 0))</f>
        <v>5</v>
      </c>
      <c r="S811" s="205" t="s">
        <v>309</v>
      </c>
      <c r="T811" s="205" t="s">
        <v>309</v>
      </c>
      <c r="U811" s="226" t="s">
        <v>309</v>
      </c>
      <c r="V811" s="146" t="s">
        <v>309</v>
      </c>
      <c r="X811" s="135"/>
      <c r="Y811" s="135"/>
      <c r="AA811" s="135"/>
      <c r="AB811" s="134"/>
      <c r="AC811" s="135"/>
      <c r="AD811" s="135"/>
      <c r="AH811" s="135"/>
      <c r="AI811" s="135"/>
    </row>
    <row r="812" spans="1:35" ht="31.5">
      <c r="A812" s="205">
        <v>808</v>
      </c>
      <c r="B812" s="206" t="s">
        <v>4034</v>
      </c>
      <c r="C812" s="207" t="str">
        <f xml:space="preserve"> _xlfn.CONCAT(小韻資料表[[#This Row],[聲母拼音碼]],小韻資料表[[#This Row],[韻母拼音碼]],小韻資料表[[#This Row],[調號]])</f>
        <v>hiong1</v>
      </c>
      <c r="D812" s="206" t="s">
        <v>4035</v>
      </c>
      <c r="E812" s="208" t="s">
        <v>927</v>
      </c>
      <c r="F812" s="205">
        <v>4</v>
      </c>
      <c r="G812" s="209" t="s">
        <v>4036</v>
      </c>
      <c r="H812" s="205">
        <f xml:space="preserve"> LEN(小韻資料表[[#This Row],[小韻字集]])</f>
        <v>5</v>
      </c>
      <c r="I812" s="205" cm="1">
        <f t="array" ref="I812" xml:space="preserve"> MATCH(TRUE, ISNUMBER( SEARCH( LEFT(小韻資料表[[#This Row],[切語]],1), 切語上字資料表[切語上字]) ), 0)</f>
        <v>36</v>
      </c>
      <c r="J812" s="210" t="str" cm="1">
        <f t="array" ref="J812" xml:space="preserve"> INDEX(切語上字資料表[聲母], 小韻資料表[[#This Row],[上字表識別號]])</f>
        <v>曉</v>
      </c>
      <c r="K812" s="210" t="str" cm="1">
        <f t="array" ref="K812" xml:space="preserve"> INDEX(切語上字資料表[聲母拼音碼], 小韻資料表[[#This Row],[上字表識別號]])</f>
        <v>h</v>
      </c>
      <c r="L812" s="210" t="str" cm="1">
        <f t="array" ref="L812" xml:space="preserve"> INDEX(切語上字資料表[清濁], 小韻資料表[[#This Row],[上字表識別號]])</f>
        <v>次清</v>
      </c>
      <c r="M812" s="223" t="str" cm="1">
        <f t="array" ref="M812" xml:space="preserve"> INDEX(切語上字資料表[發送收], 小韻資料表[[#This Row],[上字表識別號]])</f>
        <v>送氣</v>
      </c>
      <c r="N812" s="205" cm="1">
        <f t="array" ref="N812" xml:space="preserve"> MATCH(TRUE, ISNUMBER( SEARCH( RIGHT(小韻資料表[[#This Row],[切語]],1), 切語下字資料表[切語下字]) ), 0)</f>
        <v>241</v>
      </c>
      <c r="O812" s="207" t="str" cm="1">
        <f t="array" ref="O812" xml:space="preserve"> INDEX(切語下字資料表[韻母], 小韻資料表[[#This Row],[下字表識別號]])</f>
        <v>陽開3</v>
      </c>
      <c r="P812" s="207" t="str" cm="1">
        <f t="array" ref="P812" xml:space="preserve"> INDEX(切語下字資料表[韻母拼音碼], 小韻資料表[[#This Row],[下字表識別號]])</f>
        <v>iong</v>
      </c>
      <c r="Q812" s="210" t="str" cm="1">
        <f t="array" ref="Q812" xml:space="preserve"> INDEX(設定表!$C$19:$C$23, INT( LEFT(小韻資料表[[#This Row],[目次編碼]],1) ))</f>
        <v>平</v>
      </c>
      <c r="R812" s="210">
        <f xml:space="preserve">  INDEX(設定表!$C$8:$C$15, MATCH( (RIGHT(小韻資料表[[#This Row],[清濁]]) &amp; 小韻資料表[[#This Row],[調]]), 設定表!$B$8:$B$15, 0))</f>
        <v>1</v>
      </c>
      <c r="S812" s="205" t="s">
        <v>309</v>
      </c>
      <c r="T812" s="205" t="s">
        <v>309</v>
      </c>
      <c r="U812" s="226" t="s">
        <v>309</v>
      </c>
      <c r="V812" s="147" t="s">
        <v>309</v>
      </c>
      <c r="X812" s="135"/>
      <c r="Y812" s="135"/>
      <c r="AA812" s="135"/>
      <c r="AB812" s="134"/>
      <c r="AC812" s="135"/>
      <c r="AD812" s="135"/>
      <c r="AH812" s="135"/>
      <c r="AI812" s="135"/>
    </row>
    <row r="813" spans="1:35" ht="63">
      <c r="A813" s="205">
        <v>809</v>
      </c>
      <c r="B813" s="206" t="s">
        <v>4037</v>
      </c>
      <c r="C813" s="207" t="str">
        <f xml:space="preserve"> _xlfn.CONCAT(小韻資料表[[#This Row],[聲母拼音碼]],小韻資料表[[#This Row],[韻母拼音碼]],小韻資料表[[#This Row],[調號]])</f>
        <v>siong1</v>
      </c>
      <c r="D813" s="206" t="s">
        <v>4038</v>
      </c>
      <c r="E813" s="208" t="s">
        <v>927</v>
      </c>
      <c r="F813" s="205">
        <v>5</v>
      </c>
      <c r="G813" s="209" t="s">
        <v>4039</v>
      </c>
      <c r="H813" s="205">
        <f xml:space="preserve"> LEN(小韻資料表[[#This Row],[小韻字集]])</f>
        <v>22</v>
      </c>
      <c r="I813" s="205" cm="1">
        <f t="array" ref="I813" xml:space="preserve"> MATCH(TRUE, ISNUMBER( SEARCH( LEFT(小韻資料表[[#This Row],[切語]],1), 切語上字資料表[切語上字]) ), 0)</f>
        <v>33</v>
      </c>
      <c r="J813" s="210" t="str" cm="1">
        <f t="array" ref="J813" xml:space="preserve"> INDEX(切語上字資料表[聲母], 小韻資料表[[#This Row],[上字表識別號]])</f>
        <v>審</v>
      </c>
      <c r="K813" s="210" t="str" cm="1">
        <f t="array" ref="K813" xml:space="preserve"> INDEX(切語上字資料表[聲母拼音碼], 小韻資料表[[#This Row],[上字表識別號]])</f>
        <v>s</v>
      </c>
      <c r="L813" s="210" t="str" cm="1">
        <f t="array" ref="L813" xml:space="preserve"> INDEX(切語上字資料表[清濁], 小韻資料表[[#This Row],[上字表識別號]])</f>
        <v>全清</v>
      </c>
      <c r="M813" s="223" t="str" cm="1">
        <f t="array" ref="M813" xml:space="preserve"> INDEX(切語上字資料表[發送收], 小韻資料表[[#This Row],[上字表識別號]])</f>
        <v>送氣</v>
      </c>
      <c r="N813" s="205" cm="1">
        <f t="array" ref="N813" xml:space="preserve"> MATCH(TRUE, ISNUMBER( SEARCH( RIGHT(小韻資料表[[#This Row],[切語]],1), 切語下字資料表[切語下字]) ), 0)</f>
        <v>241</v>
      </c>
      <c r="O813" s="207" t="str" cm="1">
        <f t="array" ref="O813" xml:space="preserve"> INDEX(切語下字資料表[韻母], 小韻資料表[[#This Row],[下字表識別號]])</f>
        <v>陽開3</v>
      </c>
      <c r="P813" s="207" t="str" cm="1">
        <f t="array" ref="P813" xml:space="preserve"> INDEX(切語下字資料表[韻母拼音碼], 小韻資料表[[#This Row],[下字表識別號]])</f>
        <v>iong</v>
      </c>
      <c r="Q813" s="210" t="str" cm="1">
        <f t="array" ref="Q813" xml:space="preserve"> INDEX(設定表!$C$19:$C$23, INT( LEFT(小韻資料表[[#This Row],[目次編碼]],1) ))</f>
        <v>平</v>
      </c>
      <c r="R813" s="210">
        <f xml:space="preserve">  INDEX(設定表!$C$8:$C$15, MATCH( (RIGHT(小韻資料表[[#This Row],[清濁]]) &amp; 小韻資料表[[#This Row],[調]]), 設定表!$B$8:$B$15, 0))</f>
        <v>1</v>
      </c>
      <c r="S813" s="205" t="s">
        <v>309</v>
      </c>
      <c r="T813" s="205" t="s">
        <v>309</v>
      </c>
      <c r="U813" s="226" t="s">
        <v>309</v>
      </c>
      <c r="V813" s="146" t="s">
        <v>309</v>
      </c>
      <c r="X813" s="135"/>
      <c r="Y813" s="135"/>
      <c r="AA813" s="135"/>
      <c r="AB813" s="134"/>
      <c r="AC813" s="135"/>
      <c r="AD813" s="135"/>
      <c r="AH813" s="135"/>
      <c r="AI813" s="135"/>
    </row>
    <row r="814" spans="1:35" ht="31.5">
      <c r="A814" s="205">
        <v>810</v>
      </c>
      <c r="B814" s="206" t="s">
        <v>4040</v>
      </c>
      <c r="C814" s="207" t="str">
        <f xml:space="preserve"> _xlfn.CONCAT(小韻資料表[[#This Row],[聲母拼音碼]],小韻資料表[[#This Row],[韻母拼音碼]],小韻資料表[[#This Row],[調號]])</f>
        <v>hiong5</v>
      </c>
      <c r="D814" s="206" t="s">
        <v>4041</v>
      </c>
      <c r="E814" s="208" t="s">
        <v>927</v>
      </c>
      <c r="F814" s="205">
        <v>6</v>
      </c>
      <c r="G814" s="209" t="s">
        <v>4042</v>
      </c>
      <c r="H814" s="205">
        <f xml:space="preserve"> LEN(小韻資料表[[#This Row],[小韻字集]])</f>
        <v>7</v>
      </c>
      <c r="I814" s="205" cm="1">
        <f t="array" ref="I814" xml:space="preserve"> MATCH(TRUE, ISNUMBER( SEARCH( LEFT(小韻資料表[[#This Row],[切語]],1), 切語上字資料表[切語上字]) ), 0)</f>
        <v>19</v>
      </c>
      <c r="J814" s="210" t="str" cm="1">
        <f t="array" ref="J814" xml:space="preserve"> INDEX(切語上字資料表[聲母], 小韻資料表[[#This Row],[上字表識別號]])</f>
        <v>奉</v>
      </c>
      <c r="K814" s="210" t="str" cm="1">
        <f t="array" ref="K814" xml:space="preserve"> INDEX(切語上字資料表[聲母拼音碼], 小韻資料表[[#This Row],[上字表識別號]])</f>
        <v>h</v>
      </c>
      <c r="L814" s="210" t="str" cm="1">
        <f t="array" ref="L814" xml:space="preserve"> INDEX(切語上字資料表[清濁], 小韻資料表[[#This Row],[上字表識別號]])</f>
        <v>全濁</v>
      </c>
      <c r="M814" s="223" cm="1">
        <f t="array" ref="M814" xml:space="preserve"> INDEX(切語上字資料表[發送收], 小韻資料表[[#This Row],[上字表識別號]])</f>
        <v>0</v>
      </c>
      <c r="N814" s="205" cm="1">
        <f t="array" ref="N814" xml:space="preserve"> MATCH(TRUE, ISNUMBER( SEARCH( RIGHT(小韻資料表[[#This Row],[切語]],1), 切語下字資料表[切語下字]) ), 0)</f>
        <v>241</v>
      </c>
      <c r="O814" s="207" t="str" cm="1">
        <f t="array" ref="O814" xml:space="preserve"> INDEX(切語下字資料表[韻母], 小韻資料表[[#This Row],[下字表識別號]])</f>
        <v>陽開3</v>
      </c>
      <c r="P814" s="207" t="str" cm="1">
        <f t="array" ref="P814" xml:space="preserve"> INDEX(切語下字資料表[韻母拼音碼], 小韻資料表[[#This Row],[下字表識別號]])</f>
        <v>iong</v>
      </c>
      <c r="Q814" s="210" t="str" cm="1">
        <f t="array" ref="Q814" xml:space="preserve"> INDEX(設定表!$C$19:$C$23, INT( LEFT(小韻資料表[[#This Row],[目次編碼]],1) ))</f>
        <v>平</v>
      </c>
      <c r="R814" s="210">
        <f xml:space="preserve">  INDEX(設定表!$C$8:$C$15, MATCH( (RIGHT(小韻資料表[[#This Row],[清濁]]) &amp; 小韻資料表[[#This Row],[調]]), 設定表!$B$8:$B$15, 0))</f>
        <v>5</v>
      </c>
      <c r="S814" s="205" t="s">
        <v>309</v>
      </c>
      <c r="T814" s="205" t="s">
        <v>309</v>
      </c>
      <c r="U814" s="226" t="s">
        <v>309</v>
      </c>
      <c r="V814" s="147" t="s">
        <v>309</v>
      </c>
      <c r="X814" s="135"/>
      <c r="Y814" s="135"/>
      <c r="AA814" s="135"/>
      <c r="AB814" s="134"/>
      <c r="AC814" s="135"/>
      <c r="AD814" s="135"/>
      <c r="AH814" s="135"/>
      <c r="AI814" s="135"/>
    </row>
    <row r="815" spans="1:35" ht="31.5">
      <c r="A815" s="205">
        <v>811</v>
      </c>
      <c r="B815" s="206" t="s">
        <v>4043</v>
      </c>
      <c r="C815" s="207" t="str">
        <f xml:space="preserve"> _xlfn.CONCAT(小韻資料表[[#This Row],[聲母拼音碼]],小韻資料表[[#This Row],[韻母拼音碼]],小韻資料表[[#This Row],[調號]])</f>
        <v>ciong1</v>
      </c>
      <c r="D815" s="206" t="s">
        <v>4044</v>
      </c>
      <c r="E815" s="208" t="s">
        <v>927</v>
      </c>
      <c r="F815" s="205">
        <v>7</v>
      </c>
      <c r="G815" s="209" t="s">
        <v>4045</v>
      </c>
      <c r="H815" s="205">
        <f xml:space="preserve"> LEN(小韻資料表[[#This Row],[小韻字集]])</f>
        <v>17</v>
      </c>
      <c r="I815" s="205" cm="1">
        <f t="array" ref="I815" xml:space="preserve"> MATCH(TRUE, ISNUMBER( SEARCH( LEFT(小韻資料表[[#This Row],[切語]],1), 切語上字資料表[切語上字]) ), 0)</f>
        <v>30</v>
      </c>
      <c r="J815" s="210" t="str" cm="1">
        <f t="array" ref="J815" xml:space="preserve"> INDEX(切語上字資料表[聲母], 小韻資料表[[#This Row],[上字表識別號]])</f>
        <v>照</v>
      </c>
      <c r="K815" s="210" t="str" cm="1">
        <f t="array" ref="K815" xml:space="preserve"> INDEX(切語上字資料表[聲母拼音碼], 小韻資料表[[#This Row],[上字表識別號]])</f>
        <v>c</v>
      </c>
      <c r="L815" s="210" t="str" cm="1">
        <f t="array" ref="L815" xml:space="preserve"> INDEX(切語上字資料表[清濁], 小韻資料表[[#This Row],[上字表識別號]])</f>
        <v>全清</v>
      </c>
      <c r="M815" s="223" t="str" cm="1">
        <f t="array" ref="M815" xml:space="preserve"> INDEX(切語上字資料表[發送收], 小韻資料表[[#This Row],[上字表識別號]])</f>
        <v>發聲</v>
      </c>
      <c r="N815" s="205" cm="1">
        <f t="array" ref="N815" xml:space="preserve"> MATCH(TRUE, ISNUMBER( SEARCH( RIGHT(小韻資料表[[#This Row],[切語]],1), 切語下字資料表[切語下字]) ), 0)</f>
        <v>241</v>
      </c>
      <c r="O815" s="207" t="str" cm="1">
        <f t="array" ref="O815" xml:space="preserve"> INDEX(切語下字資料表[韻母], 小韻資料表[[#This Row],[下字表識別號]])</f>
        <v>陽開3</v>
      </c>
      <c r="P815" s="207" t="str" cm="1">
        <f t="array" ref="P815" xml:space="preserve"> INDEX(切語下字資料表[韻母拼音碼], 小韻資料表[[#This Row],[下字表識別號]])</f>
        <v>iong</v>
      </c>
      <c r="Q815" s="210" t="str" cm="1">
        <f t="array" ref="Q815" xml:space="preserve"> INDEX(設定表!$C$19:$C$23, INT( LEFT(小韻資料表[[#This Row],[目次編碼]],1) ))</f>
        <v>平</v>
      </c>
      <c r="R815" s="210">
        <f xml:space="preserve">  INDEX(設定表!$C$8:$C$15, MATCH( (RIGHT(小韻資料表[[#This Row],[清濁]]) &amp; 小韻資料表[[#This Row],[調]]), 設定表!$B$8:$B$15, 0))</f>
        <v>1</v>
      </c>
      <c r="S815" s="205" t="s">
        <v>309</v>
      </c>
      <c r="T815" s="205" t="s">
        <v>309</v>
      </c>
      <c r="U815" s="226" t="s">
        <v>4046</v>
      </c>
      <c r="V815" s="146" t="s">
        <v>309</v>
      </c>
      <c r="X815" s="135"/>
      <c r="Y815" s="135"/>
      <c r="AA815" s="135"/>
      <c r="AB815" s="134"/>
      <c r="AC815" s="135"/>
      <c r="AD815" s="135"/>
      <c r="AH815" s="135"/>
      <c r="AI815" s="135"/>
    </row>
    <row r="816" spans="1:35" ht="31.5">
      <c r="A816" s="205">
        <v>812</v>
      </c>
      <c r="B816" s="206" t="s">
        <v>4047</v>
      </c>
      <c r="C816" s="207" t="str">
        <f xml:space="preserve"> _xlfn.CONCAT(小韻資料表[[#This Row],[聲母拼音碼]],小韻資料表[[#This Row],[韻母拼音碼]],小韻資料表[[#This Row],[調號]])</f>
        <v>chiong1</v>
      </c>
      <c r="D816" s="206" t="s">
        <v>4048</v>
      </c>
      <c r="E816" s="208" t="s">
        <v>927</v>
      </c>
      <c r="F816" s="205">
        <v>8</v>
      </c>
      <c r="G816" s="209" t="s">
        <v>4049</v>
      </c>
      <c r="H816" s="205">
        <f xml:space="preserve"> LEN(小韻資料表[[#This Row],[小韻字集]])</f>
        <v>8</v>
      </c>
      <c r="I816" s="205" cm="1">
        <f t="array" ref="I816" xml:space="preserve"> MATCH(TRUE, ISNUMBER( SEARCH( LEFT(小韻資料表[[#This Row],[切語]],1), 切語上字資料表[切語上字]) ), 0)</f>
        <v>31</v>
      </c>
      <c r="J816" s="210" t="str" cm="1">
        <f t="array" ref="J816" xml:space="preserve"> INDEX(切語上字資料表[聲母], 小韻資料表[[#This Row],[上字表識別號]])</f>
        <v>穿</v>
      </c>
      <c r="K816" s="210" t="str" cm="1">
        <f t="array" ref="K816" xml:space="preserve"> INDEX(切語上字資料表[聲母拼音碼], 小韻資料表[[#This Row],[上字表識別號]])</f>
        <v>ch</v>
      </c>
      <c r="L816" s="210" t="str" cm="1">
        <f t="array" ref="L816" xml:space="preserve"> INDEX(切語上字資料表[清濁], 小韻資料表[[#This Row],[上字表識別號]])</f>
        <v>次清</v>
      </c>
      <c r="M816" s="223" t="str" cm="1">
        <f t="array" ref="M816" xml:space="preserve"> INDEX(切語上字資料表[發送收], 小韻資料表[[#This Row],[上字表識別號]])</f>
        <v>送氣</v>
      </c>
      <c r="N816" s="205" cm="1">
        <f t="array" ref="N816" xml:space="preserve"> MATCH(TRUE, ISNUMBER( SEARCH( RIGHT(小韻資料表[[#This Row],[切語]],1), 切語下字資料表[切語下字]) ), 0)</f>
        <v>241</v>
      </c>
      <c r="O816" s="207" t="str" cm="1">
        <f t="array" ref="O816" xml:space="preserve"> INDEX(切語下字資料表[韻母], 小韻資料表[[#This Row],[下字表識別號]])</f>
        <v>陽開3</v>
      </c>
      <c r="P816" s="207" t="str" cm="1">
        <f t="array" ref="P816" xml:space="preserve"> INDEX(切語下字資料表[韻母拼音碼], 小韻資料表[[#This Row],[下字表識別號]])</f>
        <v>iong</v>
      </c>
      <c r="Q816" s="210" t="str" cm="1">
        <f t="array" ref="Q816" xml:space="preserve"> INDEX(設定表!$C$19:$C$23, INT( LEFT(小韻資料表[[#This Row],[目次編碼]],1) ))</f>
        <v>平</v>
      </c>
      <c r="R816" s="210">
        <f xml:space="preserve">  INDEX(設定表!$C$8:$C$15, MATCH( (RIGHT(小韻資料表[[#This Row],[清濁]]) &amp; 小韻資料表[[#This Row],[調]]), 設定表!$B$8:$B$15, 0))</f>
        <v>1</v>
      </c>
      <c r="S816" s="205" t="s">
        <v>309</v>
      </c>
      <c r="T816" s="205" t="s">
        <v>309</v>
      </c>
      <c r="U816" s="226" t="s">
        <v>4050</v>
      </c>
      <c r="V816" s="147" t="s">
        <v>309</v>
      </c>
      <c r="X816" s="135"/>
      <c r="Y816" s="135"/>
      <c r="AA816" s="135"/>
      <c r="AB816" s="134"/>
      <c r="AC816" s="135"/>
      <c r="AD816" s="135"/>
      <c r="AH816" s="135"/>
      <c r="AI816" s="135"/>
    </row>
    <row r="817" spans="1:35" ht="31.5">
      <c r="A817" s="205">
        <v>813</v>
      </c>
      <c r="B817" s="206" t="s">
        <v>4051</v>
      </c>
      <c r="C817" s="207" t="str">
        <f xml:space="preserve"> _xlfn.CONCAT(小韻資料表[[#This Row],[聲母拼音碼]],小韻資料表[[#This Row],[韻母拼音碼]],小韻資料表[[#This Row],[調號]])</f>
        <v>khiong1</v>
      </c>
      <c r="D817" s="206" t="s">
        <v>4052</v>
      </c>
      <c r="E817" s="208" t="s">
        <v>927</v>
      </c>
      <c r="F817" s="205">
        <v>9</v>
      </c>
      <c r="G817" s="209" t="s">
        <v>4053</v>
      </c>
      <c r="H817" s="205">
        <f xml:space="preserve"> LEN(小韻資料表[[#This Row],[小韻字集]])</f>
        <v>5</v>
      </c>
      <c r="I817" s="205" cm="1">
        <f t="array" ref="I817" xml:space="preserve"> MATCH(TRUE, ISNUMBER( SEARCH( LEFT(小韻資料表[[#This Row],[切語]],1), 切語上字資料表[切語上字]) ), 0)</f>
        <v>2</v>
      </c>
      <c r="J817" s="210" t="str" cm="1">
        <f t="array" ref="J817" xml:space="preserve"> INDEX(切語上字資料表[聲母], 小韻資料表[[#This Row],[上字表識別號]])</f>
        <v>溪</v>
      </c>
      <c r="K817" s="210" t="str" cm="1">
        <f t="array" ref="K817" xml:space="preserve"> INDEX(切語上字資料表[聲母拼音碼], 小韻資料表[[#This Row],[上字表識別號]])</f>
        <v>kh</v>
      </c>
      <c r="L817" s="210" t="str" cm="1">
        <f t="array" ref="L817" xml:space="preserve"> INDEX(切語上字資料表[清濁], 小韻資料表[[#This Row],[上字表識別號]])</f>
        <v>次清</v>
      </c>
      <c r="M817" s="223" t="str" cm="1">
        <f t="array" ref="M817" xml:space="preserve"> INDEX(切語上字資料表[發送收], 小韻資料表[[#This Row],[上字表識別號]])</f>
        <v>送氣</v>
      </c>
      <c r="N817" s="205" cm="1">
        <f t="array" ref="N817" xml:space="preserve"> MATCH(TRUE, ISNUMBER( SEARCH( RIGHT(小韻資料表[[#This Row],[切語]],1), 切語下字資料表[切語下字]) ), 0)</f>
        <v>241</v>
      </c>
      <c r="O817" s="207" t="str" cm="1">
        <f t="array" ref="O817" xml:space="preserve"> INDEX(切語下字資料表[韻母], 小韻資料表[[#This Row],[下字表識別號]])</f>
        <v>陽開3</v>
      </c>
      <c r="P817" s="207" t="str" cm="1">
        <f t="array" ref="P817" xml:space="preserve"> INDEX(切語下字資料表[韻母拼音碼], 小韻資料表[[#This Row],[下字表識別號]])</f>
        <v>iong</v>
      </c>
      <c r="Q817" s="210" t="str" cm="1">
        <f t="array" ref="Q817" xml:space="preserve"> INDEX(設定表!$C$19:$C$23, INT( LEFT(小韻資料表[[#This Row],[目次編碼]],1) ))</f>
        <v>平</v>
      </c>
      <c r="R817" s="210">
        <f xml:space="preserve">  INDEX(設定表!$C$8:$C$15, MATCH( (RIGHT(小韻資料表[[#This Row],[清濁]]) &amp; 小韻資料表[[#This Row],[調]]), 設定表!$B$8:$B$15, 0))</f>
        <v>1</v>
      </c>
      <c r="S817" s="205" t="s">
        <v>309</v>
      </c>
      <c r="T817" s="205" t="s">
        <v>309</v>
      </c>
      <c r="U817" s="226" t="s">
        <v>309</v>
      </c>
      <c r="V817" s="146" t="s">
        <v>309</v>
      </c>
      <c r="X817" s="135"/>
      <c r="Y817" s="135"/>
      <c r="AA817" s="135"/>
      <c r="AB817" s="134"/>
      <c r="AC817" s="135"/>
      <c r="AD817" s="135"/>
      <c r="AH817" s="135"/>
      <c r="AI817" s="135"/>
    </row>
    <row r="818" spans="1:35" ht="31.5">
      <c r="A818" s="205">
        <v>814</v>
      </c>
      <c r="B818" s="206" t="s">
        <v>4054</v>
      </c>
      <c r="C818" s="207" t="str">
        <f xml:space="preserve"> _xlfn.CONCAT(小韻資料表[[#This Row],[聲母拼音碼]],小韻資料表[[#This Row],[韻母拼音碼]],小韻資料表[[#This Row],[調號]])</f>
        <v>kiong1</v>
      </c>
      <c r="D818" s="206" t="s">
        <v>4055</v>
      </c>
      <c r="E818" s="208" t="s">
        <v>927</v>
      </c>
      <c r="F818" s="205">
        <v>10</v>
      </c>
      <c r="G818" s="209" t="s">
        <v>4056</v>
      </c>
      <c r="H818" s="205">
        <f xml:space="preserve"> LEN(小韻資料表[[#This Row],[小韻字集]])</f>
        <v>16</v>
      </c>
      <c r="I818" s="205" cm="1">
        <f t="array" ref="I818" xml:space="preserve"> MATCH(TRUE, ISNUMBER( SEARCH( LEFT(小韻資料表[[#This Row],[切語]],1), 切語上字資料表[切語上字]) ), 0)</f>
        <v>1</v>
      </c>
      <c r="J818" s="210" t="str" cm="1">
        <f t="array" ref="J818" xml:space="preserve"> INDEX(切語上字資料表[聲母], 小韻資料表[[#This Row],[上字表識別號]])</f>
        <v>見</v>
      </c>
      <c r="K818" s="210" t="str" cm="1">
        <f t="array" ref="K818" xml:space="preserve"> INDEX(切語上字資料表[聲母拼音碼], 小韻資料表[[#This Row],[上字表識別號]])</f>
        <v>k</v>
      </c>
      <c r="L818" s="210" t="str" cm="1">
        <f t="array" ref="L818" xml:space="preserve"> INDEX(切語上字資料表[清濁], 小韻資料表[[#This Row],[上字表識別號]])</f>
        <v>全清</v>
      </c>
      <c r="M818" s="223" t="str" cm="1">
        <f t="array" ref="M818" xml:space="preserve"> INDEX(切語上字資料表[發送收], 小韻資料表[[#This Row],[上字表識別號]])</f>
        <v>發聲</v>
      </c>
      <c r="N818" s="205" cm="1">
        <f t="array" ref="N818" xml:space="preserve"> MATCH(TRUE, ISNUMBER( SEARCH( RIGHT(小韻資料表[[#This Row],[切語]],1), 切語下字資料表[切語下字]) ), 0)</f>
        <v>241</v>
      </c>
      <c r="O818" s="207" t="str" cm="1">
        <f t="array" ref="O818" xml:space="preserve"> INDEX(切語下字資料表[韻母], 小韻資料表[[#This Row],[下字表識別號]])</f>
        <v>陽開3</v>
      </c>
      <c r="P818" s="207" t="str" cm="1">
        <f t="array" ref="P818" xml:space="preserve"> INDEX(切語下字資料表[韻母拼音碼], 小韻資料表[[#This Row],[下字表識別號]])</f>
        <v>iong</v>
      </c>
      <c r="Q818" s="210" t="str" cm="1">
        <f t="array" ref="Q818" xml:space="preserve"> INDEX(設定表!$C$19:$C$23, INT( LEFT(小韻資料表[[#This Row],[目次編碼]],1) ))</f>
        <v>平</v>
      </c>
      <c r="R818" s="210">
        <f xml:space="preserve">  INDEX(設定表!$C$8:$C$15, MATCH( (RIGHT(小韻資料表[[#This Row],[清濁]]) &amp; 小韻資料表[[#This Row],[調]]), 設定表!$B$8:$B$15, 0))</f>
        <v>1</v>
      </c>
      <c r="S818" s="205" t="s">
        <v>309</v>
      </c>
      <c r="T818" s="205" t="s">
        <v>309</v>
      </c>
      <c r="U818" s="226" t="s">
        <v>309</v>
      </c>
      <c r="V818" s="147" t="s">
        <v>309</v>
      </c>
      <c r="X818" s="135"/>
      <c r="Y818" s="135"/>
      <c r="AA818" s="135"/>
      <c r="AB818" s="134"/>
      <c r="AC818" s="135"/>
      <c r="AD818" s="135"/>
      <c r="AH818" s="135"/>
      <c r="AI818" s="135"/>
    </row>
    <row r="819" spans="1:35" ht="31.5">
      <c r="A819" s="205">
        <v>815</v>
      </c>
      <c r="B819" s="206" t="s">
        <v>4057</v>
      </c>
      <c r="C819" s="207" t="str">
        <f xml:space="preserve"> _xlfn.CONCAT(小韻資料表[[#This Row],[聲母拼音碼]],小韻資料表[[#This Row],[韻母拼音碼]],小韻資料表[[#This Row],[調號]])</f>
        <v>tiong5</v>
      </c>
      <c r="D819" s="206" t="s">
        <v>4058</v>
      </c>
      <c r="E819" s="208" t="s">
        <v>927</v>
      </c>
      <c r="F819" s="205">
        <v>11</v>
      </c>
      <c r="G819" s="209" t="s">
        <v>4059</v>
      </c>
      <c r="H819" s="205">
        <f xml:space="preserve"> LEN(小韻資料表[[#This Row],[小韻字集]])</f>
        <v>8</v>
      </c>
      <c r="I819" s="205" cm="1">
        <f t="array" ref="I819" xml:space="preserve"> MATCH(TRUE, ISNUMBER( SEARCH( LEFT(小韻資料表[[#This Row],[切語]],1), 切語上字資料表[切語上字]) ), 0)</f>
        <v>11</v>
      </c>
      <c r="J819" s="210" t="str" cm="1">
        <f t="array" ref="J819" xml:space="preserve"> INDEX(切語上字資料表[聲母], 小韻資料表[[#This Row],[上字表識別號]])</f>
        <v>澄</v>
      </c>
      <c r="K819" s="210" t="str" cm="1">
        <f t="array" ref="K819" xml:space="preserve"> INDEX(切語上字資料表[聲母拼音碼], 小韻資料表[[#This Row],[上字表識別號]])</f>
        <v>t</v>
      </c>
      <c r="L819" s="210" t="str" cm="1">
        <f t="array" ref="L819" xml:space="preserve"> INDEX(切語上字資料表[清濁], 小韻資料表[[#This Row],[上字表識別號]])</f>
        <v>全濁</v>
      </c>
      <c r="M819" s="223" cm="1">
        <f t="array" ref="M819" xml:space="preserve"> INDEX(切語上字資料表[發送收], 小韻資料表[[#This Row],[上字表識別號]])</f>
        <v>0</v>
      </c>
      <c r="N819" s="205" cm="1">
        <f t="array" ref="N819" xml:space="preserve"> MATCH(TRUE, ISNUMBER( SEARCH( RIGHT(小韻資料表[[#This Row],[切語]],1), 切語下字資料表[切語下字]) ), 0)</f>
        <v>241</v>
      </c>
      <c r="O819" s="207" t="str" cm="1">
        <f t="array" ref="O819" xml:space="preserve"> INDEX(切語下字資料表[韻母], 小韻資料表[[#This Row],[下字表識別號]])</f>
        <v>陽開3</v>
      </c>
      <c r="P819" s="207" t="str" cm="1">
        <f t="array" ref="P819" xml:space="preserve"> INDEX(切語下字資料表[韻母拼音碼], 小韻資料表[[#This Row],[下字表識別號]])</f>
        <v>iong</v>
      </c>
      <c r="Q819" s="210" t="str" cm="1">
        <f t="array" ref="Q819" xml:space="preserve"> INDEX(設定表!$C$19:$C$23, INT( LEFT(小韻資料表[[#This Row],[目次編碼]],1) ))</f>
        <v>平</v>
      </c>
      <c r="R819" s="210">
        <f xml:space="preserve">  INDEX(設定表!$C$8:$C$15, MATCH( (RIGHT(小韻資料表[[#This Row],[清濁]]) &amp; 小韻資料表[[#This Row],[調]]), 設定表!$B$8:$B$15, 0))</f>
        <v>5</v>
      </c>
      <c r="S819" s="205" t="s">
        <v>309</v>
      </c>
      <c r="T819" s="205" t="s">
        <v>309</v>
      </c>
      <c r="U819" s="226" t="s">
        <v>309</v>
      </c>
      <c r="V819" s="146" t="s">
        <v>309</v>
      </c>
      <c r="X819" s="135"/>
      <c r="Y819" s="135"/>
      <c r="AA819" s="135"/>
      <c r="AB819" s="134"/>
      <c r="AC819" s="135"/>
      <c r="AD819" s="135"/>
      <c r="AH819" s="135"/>
      <c r="AI819" s="135"/>
    </row>
    <row r="820" spans="1:35" ht="31.5">
      <c r="A820" s="205">
        <v>816</v>
      </c>
      <c r="B820" s="206" t="s">
        <v>4060</v>
      </c>
      <c r="C820" s="207" t="str">
        <f xml:space="preserve"> _xlfn.CONCAT(小韻資料表[[#This Row],[聲母拼音碼]],小韻資料表[[#This Row],[韻母拼音碼]],小韻資料表[[#This Row],[調號]])</f>
        <v>tiong1</v>
      </c>
      <c r="D820" s="206" t="s">
        <v>4061</v>
      </c>
      <c r="E820" s="208" t="s">
        <v>927</v>
      </c>
      <c r="F820" s="205">
        <v>12</v>
      </c>
      <c r="G820" s="209" t="s">
        <v>4062</v>
      </c>
      <c r="H820" s="205">
        <f xml:space="preserve"> LEN(小韻資料表[[#This Row],[小韻字集]])</f>
        <v>4</v>
      </c>
      <c r="I820" s="205" cm="1">
        <f t="array" ref="I820" xml:space="preserve"> MATCH(TRUE, ISNUMBER( SEARCH( LEFT(小韻資料表[[#This Row],[切語]],1), 切語上字資料表[切語上字]) ), 0)</f>
        <v>9</v>
      </c>
      <c r="J820" s="210" t="str" cm="1">
        <f t="array" ref="J820" xml:space="preserve"> INDEX(切語上字資料表[聲母], 小韻資料表[[#This Row],[上字表識別號]])</f>
        <v>知</v>
      </c>
      <c r="K820" s="210" t="str" cm="1">
        <f t="array" ref="K820" xml:space="preserve"> INDEX(切語上字資料表[聲母拼音碼], 小韻資料表[[#This Row],[上字表識別號]])</f>
        <v>t</v>
      </c>
      <c r="L820" s="210" t="str" cm="1">
        <f t="array" ref="L820" xml:space="preserve"> INDEX(切語上字資料表[清濁], 小韻資料表[[#This Row],[上字表識別號]])</f>
        <v>全清</v>
      </c>
      <c r="M820" s="223" t="str" cm="1">
        <f t="array" ref="M820" xml:space="preserve"> INDEX(切語上字資料表[發送收], 小韻資料表[[#This Row],[上字表識別號]])</f>
        <v>發聲</v>
      </c>
      <c r="N820" s="205" cm="1">
        <f t="array" ref="N820" xml:space="preserve"> MATCH(TRUE, ISNUMBER( SEARCH( RIGHT(小韻資料表[[#This Row],[切語]],1), 切語下字資料表[切語下字]) ), 0)</f>
        <v>241</v>
      </c>
      <c r="O820" s="207" t="str" cm="1">
        <f t="array" ref="O820" xml:space="preserve"> INDEX(切語下字資料表[韻母], 小韻資料表[[#This Row],[下字表識別號]])</f>
        <v>陽開3</v>
      </c>
      <c r="P820" s="207" t="str" cm="1">
        <f t="array" ref="P820" xml:space="preserve"> INDEX(切語下字資料表[韻母拼音碼], 小韻資料表[[#This Row],[下字表識別號]])</f>
        <v>iong</v>
      </c>
      <c r="Q820" s="210" t="str" cm="1">
        <f t="array" ref="Q820" xml:space="preserve"> INDEX(設定表!$C$19:$C$23, INT( LEFT(小韻資料表[[#This Row],[目次編碼]],1) ))</f>
        <v>平</v>
      </c>
      <c r="R820" s="210">
        <f xml:space="preserve">  INDEX(設定表!$C$8:$C$15, MATCH( (RIGHT(小韻資料表[[#This Row],[清濁]]) &amp; 小韻資料表[[#This Row],[調]]), 設定表!$B$8:$B$15, 0))</f>
        <v>1</v>
      </c>
      <c r="S820" s="205" t="s">
        <v>309</v>
      </c>
      <c r="T820" s="205" t="s">
        <v>309</v>
      </c>
      <c r="U820" s="226" t="s">
        <v>309</v>
      </c>
      <c r="V820" s="147" t="s">
        <v>309</v>
      </c>
      <c r="X820" s="135"/>
      <c r="Y820" s="135"/>
      <c r="AA820" s="135"/>
      <c r="AB820" s="134"/>
      <c r="AC820" s="135"/>
      <c r="AD820" s="135"/>
      <c r="AH820" s="135"/>
      <c r="AI820" s="135"/>
    </row>
    <row r="821" spans="1:35" ht="31.5">
      <c r="A821" s="205">
        <v>817</v>
      </c>
      <c r="B821" s="206" t="s">
        <v>4063</v>
      </c>
      <c r="C821" s="207" t="str">
        <f xml:space="preserve"> _xlfn.CONCAT(小韻資料表[[#This Row],[聲母拼音碼]],小韻資料表[[#This Row],[韻母拼音碼]],小韻資料表[[#This Row],[調號]])</f>
        <v>jiong5</v>
      </c>
      <c r="D821" s="206" t="s">
        <v>4064</v>
      </c>
      <c r="E821" s="208" t="s">
        <v>927</v>
      </c>
      <c r="F821" s="205">
        <v>13</v>
      </c>
      <c r="G821" s="209" t="s">
        <v>4065</v>
      </c>
      <c r="H821" s="205">
        <f xml:space="preserve"> LEN(小韻資料表[[#This Row],[小韻字集]])</f>
        <v>20</v>
      </c>
      <c r="I821" s="205" cm="1">
        <f t="array" ref="I821" xml:space="preserve"> MATCH(TRUE, ISNUMBER( SEARCH( LEFT(小韻資料表[[#This Row],[切語]],1), 切語上字資料表[切語上字]) ), 0)</f>
        <v>41</v>
      </c>
      <c r="J821" s="210" t="str" cm="1">
        <f t="array" ref="J821" xml:space="preserve"> INDEX(切語上字資料表[聲母], 小韻資料表[[#This Row],[上字表識別號]])</f>
        <v>日</v>
      </c>
      <c r="K821" s="210" t="str" cm="1">
        <f t="array" ref="K821" xml:space="preserve"> INDEX(切語上字資料表[聲母拼音碼], 小韻資料表[[#This Row],[上字表識別號]])</f>
        <v>j</v>
      </c>
      <c r="L821" s="210" t="str" cm="1">
        <f t="array" ref="L821" xml:space="preserve"> INDEX(切語上字資料表[清濁], 小韻資料表[[#This Row],[上字表識別號]])</f>
        <v>次濁</v>
      </c>
      <c r="M821" s="223" t="str" cm="1">
        <f t="array" ref="M821" xml:space="preserve"> INDEX(切語上字資料表[發送收], 小韻資料表[[#This Row],[上字表識別號]])</f>
        <v>收聲</v>
      </c>
      <c r="N821" s="205" cm="1">
        <f t="array" ref="N821" xml:space="preserve"> MATCH(TRUE, ISNUMBER( SEARCH( RIGHT(小韻資料表[[#This Row],[切語]],1), 切語下字資料表[切語下字]) ), 0)</f>
        <v>241</v>
      </c>
      <c r="O821" s="207" t="str" cm="1">
        <f t="array" ref="O821" xml:space="preserve"> INDEX(切語下字資料表[韻母], 小韻資料表[[#This Row],[下字表識別號]])</f>
        <v>陽開3</v>
      </c>
      <c r="P821" s="207" t="str" cm="1">
        <f t="array" ref="P821" xml:space="preserve"> INDEX(切語下字資料表[韻母拼音碼], 小韻資料表[[#This Row],[下字表識別號]])</f>
        <v>iong</v>
      </c>
      <c r="Q821" s="210" t="str" cm="1">
        <f t="array" ref="Q821" xml:space="preserve"> INDEX(設定表!$C$19:$C$23, INT( LEFT(小韻資料表[[#This Row],[目次編碼]],1) ))</f>
        <v>平</v>
      </c>
      <c r="R821" s="210">
        <f xml:space="preserve">  INDEX(設定表!$C$8:$C$15, MATCH( (RIGHT(小韻資料表[[#This Row],[清濁]]) &amp; 小韻資料表[[#This Row],[調]]), 設定表!$B$8:$B$15, 0))</f>
        <v>5</v>
      </c>
      <c r="S821" s="205" t="s">
        <v>309</v>
      </c>
      <c r="T821" s="205" t="s">
        <v>309</v>
      </c>
      <c r="U821" s="226" t="s">
        <v>309</v>
      </c>
      <c r="V821" s="146" t="s">
        <v>309</v>
      </c>
      <c r="X821" s="135"/>
      <c r="Y821" s="135"/>
      <c r="AA821" s="135"/>
      <c r="AB821" s="134"/>
      <c r="AC821" s="135"/>
      <c r="AD821" s="135"/>
      <c r="AH821" s="135"/>
      <c r="AI821" s="135"/>
    </row>
    <row r="822" spans="1:35" ht="31.5">
      <c r="A822" s="205">
        <v>818</v>
      </c>
      <c r="B822" s="206" t="s">
        <v>4066</v>
      </c>
      <c r="C822" s="207" t="str">
        <f xml:space="preserve"> _xlfn.CONCAT(小韻資料表[[#This Row],[聲母拼音碼]],小韻資料表[[#This Row],[韻母拼音碼]],小韻資料表[[#This Row],[調號]])</f>
        <v>hiong1</v>
      </c>
      <c r="D822" s="206" t="s">
        <v>4067</v>
      </c>
      <c r="E822" s="208" t="s">
        <v>927</v>
      </c>
      <c r="F822" s="205">
        <v>14</v>
      </c>
      <c r="G822" s="209" t="s">
        <v>4068</v>
      </c>
      <c r="H822" s="205">
        <f xml:space="preserve"> LEN(小韻資料表[[#This Row],[小韻字集]])</f>
        <v>13</v>
      </c>
      <c r="I822" s="205" cm="1">
        <f t="array" ref="I822" xml:space="preserve"> MATCH(TRUE, ISNUMBER( SEARCH( LEFT(小韻資料表[[#This Row],[切語]],1), 切語上字資料表[切語上字]) ), 0)</f>
        <v>17</v>
      </c>
      <c r="J822" s="210" t="str" cm="1">
        <f t="array" ref="J822" xml:space="preserve"> INDEX(切語上字資料表[聲母], 小韻資料表[[#This Row],[上字表識別號]])</f>
        <v>非</v>
      </c>
      <c r="K822" s="210" t="str" cm="1">
        <f t="array" ref="K822" xml:space="preserve"> INDEX(切語上字資料表[聲母拼音碼], 小韻資料表[[#This Row],[上字表識別號]])</f>
        <v>h</v>
      </c>
      <c r="L822" s="210" t="str" cm="1">
        <f t="array" ref="L822" xml:space="preserve"> INDEX(切語上字資料表[清濁], 小韻資料表[[#This Row],[上字表識別號]])</f>
        <v>全清</v>
      </c>
      <c r="M822" s="223" t="str" cm="1">
        <f t="array" ref="M822" xml:space="preserve"> INDEX(切語上字資料表[發送收], 小韻資料表[[#This Row],[上字表識別號]])</f>
        <v>發聲</v>
      </c>
      <c r="N822" s="205" cm="1">
        <f t="array" ref="N822" xml:space="preserve"> MATCH(TRUE, ISNUMBER( SEARCH( RIGHT(小韻資料表[[#This Row],[切語]],1), 切語下字資料表[切語下字]) ), 0)</f>
        <v>241</v>
      </c>
      <c r="O822" s="207" t="str" cm="1">
        <f t="array" ref="O822" xml:space="preserve"> INDEX(切語下字資料表[韻母], 小韻資料表[[#This Row],[下字表識別號]])</f>
        <v>陽開3</v>
      </c>
      <c r="P822" s="207" t="str" cm="1">
        <f t="array" ref="P822" xml:space="preserve"> INDEX(切語下字資料表[韻母拼音碼], 小韻資料表[[#This Row],[下字表識別號]])</f>
        <v>iong</v>
      </c>
      <c r="Q822" s="210" t="str" cm="1">
        <f t="array" ref="Q822" xml:space="preserve"> INDEX(設定表!$C$19:$C$23, INT( LEFT(小韻資料表[[#This Row],[目次編碼]],1) ))</f>
        <v>平</v>
      </c>
      <c r="R822" s="210">
        <f xml:space="preserve">  INDEX(設定表!$C$8:$C$15, MATCH( (RIGHT(小韻資料表[[#This Row],[清濁]]) &amp; 小韻資料表[[#This Row],[調]]), 設定表!$B$8:$B$15, 0))</f>
        <v>1</v>
      </c>
      <c r="S822" s="205" t="s">
        <v>309</v>
      </c>
      <c r="T822" s="205" t="s">
        <v>309</v>
      </c>
      <c r="U822" s="226" t="s">
        <v>309</v>
      </c>
      <c r="V822" s="147" t="s">
        <v>309</v>
      </c>
      <c r="X822" s="135"/>
      <c r="Y822" s="135"/>
      <c r="AA822" s="135"/>
      <c r="AB822" s="134"/>
      <c r="AC822" s="135"/>
      <c r="AD822" s="135"/>
      <c r="AH822" s="135"/>
      <c r="AI822" s="135"/>
    </row>
    <row r="823" spans="1:35" ht="31.5">
      <c r="A823" s="205">
        <v>819</v>
      </c>
      <c r="B823" s="206" t="s">
        <v>4069</v>
      </c>
      <c r="C823" s="207" t="str">
        <f xml:space="preserve"> _xlfn.CONCAT(小韻資料表[[#This Row],[聲母拼音碼]],小韻資料表[[#This Row],[韻母拼音碼]],小韻資料表[[#This Row],[調號]])</f>
        <v>siong1</v>
      </c>
      <c r="D823" s="206" t="s">
        <v>4070</v>
      </c>
      <c r="E823" s="208" t="s">
        <v>927</v>
      </c>
      <c r="F823" s="205">
        <v>15</v>
      </c>
      <c r="G823" s="209" t="s">
        <v>4071</v>
      </c>
      <c r="H823" s="205">
        <f xml:space="preserve"> LEN(小韻資料表[[#This Row],[小韻字集]])</f>
        <v>13</v>
      </c>
      <c r="I823" s="205" cm="1">
        <f t="array" ref="I823" xml:space="preserve"> MATCH(TRUE, ISNUMBER( SEARCH( LEFT(小韻資料表[[#This Row],[切語]],1), 切語上字資料表[切語上字]) ), 0)</f>
        <v>24</v>
      </c>
      <c r="J823" s="210" t="str" cm="1">
        <f t="array" ref="J823" xml:space="preserve"> INDEX(切語上字資料表[聲母], 小韻資料表[[#This Row],[上字表識別號]])</f>
        <v>心</v>
      </c>
      <c r="K823" s="210" t="str" cm="1">
        <f t="array" ref="K823" xml:space="preserve"> INDEX(切語上字資料表[聲母拼音碼], 小韻資料表[[#This Row],[上字表識別號]])</f>
        <v>s</v>
      </c>
      <c r="L823" s="210" t="str" cm="1">
        <f t="array" ref="L823" xml:space="preserve"> INDEX(切語上字資料表[清濁], 小韻資料表[[#This Row],[上字表識別號]])</f>
        <v>全清</v>
      </c>
      <c r="M823" s="223" t="str" cm="1">
        <f t="array" ref="M823" xml:space="preserve"> INDEX(切語上字資料表[發送收], 小韻資料表[[#This Row],[上字表識別號]])</f>
        <v>送氣</v>
      </c>
      <c r="N823" s="205" cm="1">
        <f t="array" ref="N823" xml:space="preserve"> MATCH(TRUE, ISNUMBER( SEARCH( RIGHT(小韻資料表[[#This Row],[切語]],1), 切語下字資料表[切語下字]) ), 0)</f>
        <v>241</v>
      </c>
      <c r="O823" s="207" t="str" cm="1">
        <f t="array" ref="O823" xml:space="preserve"> INDEX(切語下字資料表[韻母], 小韻資料表[[#This Row],[下字表識別號]])</f>
        <v>陽開3</v>
      </c>
      <c r="P823" s="207" t="str" cm="1">
        <f t="array" ref="P823" xml:space="preserve"> INDEX(切語下字資料表[韻母拼音碼], 小韻資料表[[#This Row],[下字表識別號]])</f>
        <v>iong</v>
      </c>
      <c r="Q823" s="210" t="str" cm="1">
        <f t="array" ref="Q823" xml:space="preserve"> INDEX(設定表!$C$19:$C$23, INT( LEFT(小韻資料表[[#This Row],[目次編碼]],1) ))</f>
        <v>平</v>
      </c>
      <c r="R823" s="210">
        <f xml:space="preserve">  INDEX(設定表!$C$8:$C$15, MATCH( (RIGHT(小韻資料表[[#This Row],[清濁]]) &amp; 小韻資料表[[#This Row],[調]]), 設定表!$B$8:$B$15, 0))</f>
        <v>1</v>
      </c>
      <c r="S823" s="205" t="s">
        <v>309</v>
      </c>
      <c r="T823" s="205" t="s">
        <v>309</v>
      </c>
      <c r="U823" s="226" t="s">
        <v>309</v>
      </c>
      <c r="V823" s="146" t="s">
        <v>309</v>
      </c>
      <c r="X823" s="135"/>
      <c r="Y823" s="135"/>
      <c r="AA823" s="135"/>
      <c r="AB823" s="134"/>
      <c r="AC823" s="135"/>
      <c r="AD823" s="135"/>
      <c r="AH823" s="135"/>
      <c r="AI823" s="135"/>
    </row>
    <row r="824" spans="1:35" ht="31.5">
      <c r="A824" s="205">
        <v>820</v>
      </c>
      <c r="B824" s="206" t="s">
        <v>4072</v>
      </c>
      <c r="C824" s="207" t="str">
        <f xml:space="preserve"> _xlfn.CONCAT(小韻資料表[[#This Row],[聲母拼音碼]],小韻資料表[[#This Row],[韻母拼音碼]],小韻資料表[[#This Row],[調號]])</f>
        <v>ciong1</v>
      </c>
      <c r="D824" s="206" t="s">
        <v>4073</v>
      </c>
      <c r="E824" s="208" t="s">
        <v>927</v>
      </c>
      <c r="F824" s="205">
        <v>16</v>
      </c>
      <c r="G824" s="209" t="s">
        <v>4074</v>
      </c>
      <c r="H824" s="205">
        <f xml:space="preserve"> LEN(小韻資料表[[#This Row],[小韻字集]])</f>
        <v>7</v>
      </c>
      <c r="I824" s="205" cm="1">
        <f t="array" ref="I824" xml:space="preserve"> MATCH(TRUE, ISNUMBER( SEARCH( LEFT(小韻資料表[[#This Row],[切語]],1), 切語上字資料表[切語上字]) ), 0)</f>
        <v>21</v>
      </c>
      <c r="J824" s="210" t="str" cm="1">
        <f t="array" ref="J824" xml:space="preserve"> INDEX(切語上字資料表[聲母], 小韻資料表[[#This Row],[上字表識別號]])</f>
        <v>精</v>
      </c>
      <c r="K824" s="210" t="str" cm="1">
        <f t="array" ref="K824" xml:space="preserve"> INDEX(切語上字資料表[聲母拼音碼], 小韻資料表[[#This Row],[上字表識別號]])</f>
        <v>c</v>
      </c>
      <c r="L824" s="210" t="str" cm="1">
        <f t="array" ref="L824" xml:space="preserve"> INDEX(切語上字資料表[清濁], 小韻資料表[[#This Row],[上字表識別號]])</f>
        <v>全清</v>
      </c>
      <c r="M824" s="223" t="str" cm="1">
        <f t="array" ref="M824" xml:space="preserve"> INDEX(切語上字資料表[發送收], 小韻資料表[[#This Row],[上字表識別號]])</f>
        <v>發聲</v>
      </c>
      <c r="N824" s="205" cm="1">
        <f t="array" ref="N824" xml:space="preserve"> MATCH(TRUE, ISNUMBER( SEARCH( RIGHT(小韻資料表[[#This Row],[切語]],1), 切語下字資料表[切語下字]) ), 0)</f>
        <v>241</v>
      </c>
      <c r="O824" s="207" t="str" cm="1">
        <f t="array" ref="O824" xml:space="preserve"> INDEX(切語下字資料表[韻母], 小韻資料表[[#This Row],[下字表識別號]])</f>
        <v>陽開3</v>
      </c>
      <c r="P824" s="207" t="str" cm="1">
        <f t="array" ref="P824" xml:space="preserve"> INDEX(切語下字資料表[韻母拼音碼], 小韻資料表[[#This Row],[下字表識別號]])</f>
        <v>iong</v>
      </c>
      <c r="Q824" s="210" t="str" cm="1">
        <f t="array" ref="Q824" xml:space="preserve"> INDEX(設定表!$C$19:$C$23, INT( LEFT(小韻資料表[[#This Row],[目次編碼]],1) ))</f>
        <v>平</v>
      </c>
      <c r="R824" s="210">
        <f xml:space="preserve">  INDEX(設定表!$C$8:$C$15, MATCH( (RIGHT(小韻資料表[[#This Row],[清濁]]) &amp; 小韻資料表[[#This Row],[調]]), 設定表!$B$8:$B$15, 0))</f>
        <v>1</v>
      </c>
      <c r="S824" s="205" t="s">
        <v>309</v>
      </c>
      <c r="T824" s="205" t="s">
        <v>309</v>
      </c>
      <c r="U824" s="226" t="s">
        <v>4075</v>
      </c>
      <c r="V824" s="147" t="s">
        <v>309</v>
      </c>
      <c r="X824" s="135"/>
      <c r="Y824" s="135"/>
      <c r="AA824" s="135"/>
      <c r="AB824" s="134"/>
      <c r="AC824" s="135"/>
      <c r="AD824" s="135"/>
      <c r="AH824" s="135"/>
      <c r="AI824" s="135"/>
    </row>
    <row r="825" spans="1:35" ht="31.5">
      <c r="A825" s="205">
        <v>821</v>
      </c>
      <c r="B825" s="206" t="s">
        <v>4076</v>
      </c>
      <c r="C825" s="207" t="str">
        <f xml:space="preserve"> _xlfn.CONCAT(小韻資料表[[#This Row],[聲母拼音碼]],小韻資料表[[#This Row],[韻母拼音碼]],小韻資料表[[#This Row],[調號]])</f>
        <v>chiong1</v>
      </c>
      <c r="D825" s="206" t="s">
        <v>4077</v>
      </c>
      <c r="E825" s="208" t="s">
        <v>927</v>
      </c>
      <c r="F825" s="205">
        <v>17</v>
      </c>
      <c r="G825" s="209" t="s">
        <v>4078</v>
      </c>
      <c r="H825" s="205">
        <f xml:space="preserve"> LEN(小韻資料表[[#This Row],[小韻字集]])</f>
        <v>4</v>
      </c>
      <c r="I825" s="205" cm="1">
        <f t="array" ref="I825" xml:space="preserve"> MATCH(TRUE, ISNUMBER( SEARCH( LEFT(小韻資料表[[#This Row],[切語]],1), 切語上字資料表[切語上字]) ), 0)</f>
        <v>27</v>
      </c>
      <c r="J825" s="210" t="str" cm="1">
        <f t="array" ref="J825" xml:space="preserve"> INDEX(切語上字資料表[聲母], 小韻資料表[[#This Row],[上字表識別號]])</f>
        <v>初</v>
      </c>
      <c r="K825" s="210" t="str" cm="1">
        <f t="array" ref="K825" xml:space="preserve"> INDEX(切語上字資料表[聲母拼音碼], 小韻資料表[[#This Row],[上字表識別號]])</f>
        <v>ch</v>
      </c>
      <c r="L825" s="210" t="str" cm="1">
        <f t="array" ref="L825" xml:space="preserve"> INDEX(切語上字資料表[清濁], 小韻資料表[[#This Row],[上字表識別號]])</f>
        <v>次清</v>
      </c>
      <c r="M825" s="223" t="str" cm="1">
        <f t="array" ref="M825" xml:space="preserve"> INDEX(切語上字資料表[發送收], 小韻資料表[[#This Row],[上字表識別號]])</f>
        <v>送氣</v>
      </c>
      <c r="N825" s="205" cm="1">
        <f t="array" ref="N825" xml:space="preserve"> MATCH(TRUE, ISNUMBER( SEARCH( RIGHT(小韻資料表[[#This Row],[切語]],1), 切語下字資料表[切語下字]) ), 0)</f>
        <v>241</v>
      </c>
      <c r="O825" s="207" t="str" cm="1">
        <f t="array" ref="O825" xml:space="preserve"> INDEX(切語下字資料表[韻母], 小韻資料表[[#This Row],[下字表識別號]])</f>
        <v>陽開3</v>
      </c>
      <c r="P825" s="207" t="str" cm="1">
        <f t="array" ref="P825" xml:space="preserve"> INDEX(切語下字資料表[韻母拼音碼], 小韻資料表[[#This Row],[下字表識別號]])</f>
        <v>iong</v>
      </c>
      <c r="Q825" s="210" t="str" cm="1">
        <f t="array" ref="Q825" xml:space="preserve"> INDEX(設定表!$C$19:$C$23, INT( LEFT(小韻資料表[[#This Row],[目次編碼]],1) ))</f>
        <v>平</v>
      </c>
      <c r="R825" s="210">
        <f xml:space="preserve">  INDEX(設定表!$C$8:$C$15, MATCH( (RIGHT(小韻資料表[[#This Row],[清濁]]) &amp; 小韻資料表[[#This Row],[調]]), 設定表!$B$8:$B$15, 0))</f>
        <v>1</v>
      </c>
      <c r="S825" s="205" t="s">
        <v>309</v>
      </c>
      <c r="T825" s="205" t="s">
        <v>309</v>
      </c>
      <c r="U825" s="226" t="s">
        <v>4079</v>
      </c>
      <c r="V825" s="146" t="s">
        <v>309</v>
      </c>
      <c r="X825" s="135"/>
      <c r="Y825" s="135"/>
      <c r="AA825" s="135"/>
      <c r="AB825" s="134"/>
      <c r="AC825" s="135"/>
      <c r="AD825" s="135"/>
      <c r="AH825" s="135"/>
      <c r="AI825" s="135"/>
    </row>
    <row r="826" spans="1:35" ht="31.5">
      <c r="A826" s="205">
        <v>822</v>
      </c>
      <c r="B826" s="206" t="s">
        <v>4080</v>
      </c>
      <c r="C826" s="207" t="str">
        <f xml:space="preserve"> _xlfn.CONCAT(小韻資料表[[#This Row],[聲母拼音碼]],小韻資料表[[#This Row],[韻母拼音碼]],小韻資料表[[#This Row],[調號]])</f>
        <v>biong5</v>
      </c>
      <c r="D826" s="206" t="s">
        <v>4081</v>
      </c>
      <c r="E826" s="208" t="s">
        <v>927</v>
      </c>
      <c r="F826" s="205">
        <v>18</v>
      </c>
      <c r="G826" s="209" t="s">
        <v>4082</v>
      </c>
      <c r="H826" s="205">
        <f xml:space="preserve"> LEN(小韻資料表[[#This Row],[小韻字集]])</f>
        <v>12</v>
      </c>
      <c r="I826" s="205" cm="1">
        <f t="array" ref="I826" xml:space="preserve"> MATCH(TRUE, ISNUMBER( SEARCH( LEFT(小韻資料表[[#This Row],[切語]],1), 切語上字資料表[切語上字]) ), 0)</f>
        <v>20</v>
      </c>
      <c r="J826" s="210" t="str" cm="1">
        <f t="array" ref="J826" xml:space="preserve"> INDEX(切語上字資料表[聲母], 小韻資料表[[#This Row],[上字表識別號]])</f>
        <v>微</v>
      </c>
      <c r="K826" s="210" t="str" cm="1">
        <f t="array" ref="K826" xml:space="preserve"> INDEX(切語上字資料表[聲母拼音碼], 小韻資料表[[#This Row],[上字表識別號]])</f>
        <v>b</v>
      </c>
      <c r="L826" s="210" t="str" cm="1">
        <f t="array" ref="L826" xml:space="preserve"> INDEX(切語上字資料表[清濁], 小韻資料表[[#This Row],[上字表識別號]])</f>
        <v>次濁</v>
      </c>
      <c r="M826" s="223" t="str" cm="1">
        <f t="array" ref="M826" xml:space="preserve"> INDEX(切語上字資料表[發送收], 小韻資料表[[#This Row],[上字表識別號]])</f>
        <v>收聲</v>
      </c>
      <c r="N826" s="205" cm="1">
        <f t="array" ref="N826" xml:space="preserve"> MATCH(TRUE, ISNUMBER( SEARCH( RIGHT(小韻資料表[[#This Row],[切語]],1), 切語下字資料表[切語下字]) ), 0)</f>
        <v>241</v>
      </c>
      <c r="O826" s="207" t="str" cm="1">
        <f t="array" ref="O826" xml:space="preserve"> INDEX(切語下字資料表[韻母], 小韻資料表[[#This Row],[下字表識別號]])</f>
        <v>陽開3</v>
      </c>
      <c r="P826" s="207" t="str" cm="1">
        <f t="array" ref="P826" xml:space="preserve"> INDEX(切語下字資料表[韻母拼音碼], 小韻資料表[[#This Row],[下字表識別號]])</f>
        <v>iong</v>
      </c>
      <c r="Q826" s="210" t="str" cm="1">
        <f t="array" ref="Q826" xml:space="preserve"> INDEX(設定表!$C$19:$C$23, INT( LEFT(小韻資料表[[#This Row],[目次編碼]],1) ))</f>
        <v>平</v>
      </c>
      <c r="R826" s="210">
        <f xml:space="preserve">  INDEX(設定表!$C$8:$C$15, MATCH( (RIGHT(小韻資料表[[#This Row],[清濁]]) &amp; 小韻資料表[[#This Row],[調]]), 設定表!$B$8:$B$15, 0))</f>
        <v>5</v>
      </c>
      <c r="S826" s="205" t="s">
        <v>4083</v>
      </c>
      <c r="T826" s="205" t="s">
        <v>309</v>
      </c>
      <c r="U826" s="226" t="s">
        <v>4084</v>
      </c>
      <c r="V826" s="147" t="s">
        <v>309</v>
      </c>
      <c r="X826" s="135"/>
      <c r="Y826" s="135"/>
      <c r="AA826" s="135"/>
      <c r="AB826" s="134"/>
      <c r="AC826" s="135"/>
      <c r="AD826" s="135"/>
      <c r="AH826" s="135"/>
      <c r="AI826" s="135"/>
    </row>
    <row r="827" spans="1:35" ht="31.5">
      <c r="A827" s="205">
        <v>823</v>
      </c>
      <c r="B827" s="206" t="s">
        <v>4085</v>
      </c>
      <c r="C827" s="207" t="str">
        <f xml:space="preserve"> _xlfn.CONCAT(小韻資料表[[#This Row],[聲母拼音碼]],小韻資料表[[#This Row],[韻母拼音碼]],小韻資料表[[#This Row],[調號]])</f>
        <v>niong5</v>
      </c>
      <c r="D827" s="206" t="s">
        <v>4086</v>
      </c>
      <c r="E827" s="208" t="s">
        <v>927</v>
      </c>
      <c r="F827" s="205">
        <v>19</v>
      </c>
      <c r="G827" s="209" t="s">
        <v>4087</v>
      </c>
      <c r="H827" s="205">
        <f xml:space="preserve"> LEN(小韻資料表[[#This Row],[小韻字集]])</f>
        <v>4</v>
      </c>
      <c r="I827" s="205" cm="1">
        <f t="array" ref="I827" xml:space="preserve"> MATCH(TRUE, ISNUMBER( SEARCH( LEFT(小韻資料表[[#This Row],[切語]],1), 切語上字資料表[切語上字]) ), 0)</f>
        <v>12</v>
      </c>
      <c r="J827" s="210" t="str" cm="1">
        <f t="array" ref="J827" xml:space="preserve"> INDEX(切語上字資料表[聲母], 小韻資料表[[#This Row],[上字表識別號]])</f>
        <v>娘</v>
      </c>
      <c r="K827" s="210" t="str" cm="1">
        <f t="array" ref="K827" xml:space="preserve"> INDEX(切語上字資料表[聲母拼音碼], 小韻資料表[[#This Row],[上字表識別號]])</f>
        <v>n</v>
      </c>
      <c r="L827" s="210" t="str" cm="1">
        <f t="array" ref="L827" xml:space="preserve"> INDEX(切語上字資料表[清濁], 小韻資料表[[#This Row],[上字表識別號]])</f>
        <v>次濁</v>
      </c>
      <c r="M827" s="223" t="str" cm="1">
        <f t="array" ref="M827" xml:space="preserve"> INDEX(切語上字資料表[發送收], 小韻資料表[[#This Row],[上字表識別號]])</f>
        <v>收聲</v>
      </c>
      <c r="N827" s="205" cm="1">
        <f t="array" ref="N827" xml:space="preserve"> MATCH(TRUE, ISNUMBER( SEARCH( RIGHT(小韻資料表[[#This Row],[切語]],1), 切語下字資料表[切語下字]) ), 0)</f>
        <v>241</v>
      </c>
      <c r="O827" s="207" t="str" cm="1">
        <f t="array" ref="O827" xml:space="preserve"> INDEX(切語下字資料表[韻母], 小韻資料表[[#This Row],[下字表識別號]])</f>
        <v>陽開3</v>
      </c>
      <c r="P827" s="207" t="str" cm="1">
        <f t="array" ref="P827" xml:space="preserve"> INDEX(切語下字資料表[韻母拼音碼], 小韻資料表[[#This Row],[下字表識別號]])</f>
        <v>iong</v>
      </c>
      <c r="Q827" s="210" t="str" cm="1">
        <f t="array" ref="Q827" xml:space="preserve"> INDEX(設定表!$C$19:$C$23, INT( LEFT(小韻資料表[[#This Row],[目次編碼]],1) ))</f>
        <v>平</v>
      </c>
      <c r="R827" s="210">
        <f xml:space="preserve">  INDEX(設定表!$C$8:$C$15, MATCH( (RIGHT(小韻資料表[[#This Row],[清濁]]) &amp; 小韻資料表[[#This Row],[調]]), 設定表!$B$8:$B$15, 0))</f>
        <v>5</v>
      </c>
      <c r="S827" s="205" t="s">
        <v>309</v>
      </c>
      <c r="T827" s="205" t="s">
        <v>309</v>
      </c>
      <c r="U827" s="226" t="s">
        <v>309</v>
      </c>
      <c r="V827" s="146" t="s">
        <v>309</v>
      </c>
      <c r="X827" s="135"/>
      <c r="Y827" s="135"/>
      <c r="AA827" s="135"/>
      <c r="AB827" s="134"/>
      <c r="AC827" s="135"/>
      <c r="AD827" s="135"/>
      <c r="AH827" s="135"/>
      <c r="AI827" s="135"/>
    </row>
    <row r="828" spans="1:35" ht="31.5">
      <c r="A828" s="205">
        <v>824</v>
      </c>
      <c r="B828" s="206" t="s">
        <v>4088</v>
      </c>
      <c r="C828" s="207" t="str">
        <f xml:space="preserve"> _xlfn.CONCAT(小韻資料表[[#This Row],[聲母拼音碼]],小韻資料表[[#This Row],[韻母拼音碼]],小韻資料表[[#This Row],[調號]])</f>
        <v>ciong5</v>
      </c>
      <c r="D828" s="206" t="s">
        <v>4089</v>
      </c>
      <c r="E828" s="208" t="s">
        <v>927</v>
      </c>
      <c r="F828" s="205">
        <v>20</v>
      </c>
      <c r="G828" s="209" t="s">
        <v>4090</v>
      </c>
      <c r="H828" s="205">
        <f xml:space="preserve"> LEN(小韻資料表[[#This Row],[小韻字集]])</f>
        <v>3</v>
      </c>
      <c r="I828" s="205" cm="1">
        <f t="array" ref="I828" xml:space="preserve"> MATCH(TRUE, ISNUMBER( SEARCH( LEFT(小韻資料表[[#This Row],[切語]],1), 切語上字資料表[切語上字]) ), 0)</f>
        <v>28</v>
      </c>
      <c r="J828" s="210" t="str" cm="1">
        <f t="array" ref="J828" xml:space="preserve"> INDEX(切語上字資料表[聲母], 小韻資料表[[#This Row],[上字表識別號]])</f>
        <v>床</v>
      </c>
      <c r="K828" s="210" t="str" cm="1">
        <f t="array" ref="K828" xml:space="preserve"> INDEX(切語上字資料表[聲母拼音碼], 小韻資料表[[#This Row],[上字表識別號]])</f>
        <v>c</v>
      </c>
      <c r="L828" s="210" t="str" cm="1">
        <f t="array" ref="L828" xml:space="preserve"> INDEX(切語上字資料表[清濁], 小韻資料表[[#This Row],[上字表識別號]])</f>
        <v>全濁</v>
      </c>
      <c r="M828" s="223" cm="1">
        <f t="array" ref="M828" xml:space="preserve"> INDEX(切語上字資料表[發送收], 小韻資料表[[#This Row],[上字表識別號]])</f>
        <v>0</v>
      </c>
      <c r="N828" s="205" cm="1">
        <f t="array" ref="N828" xml:space="preserve"> MATCH(TRUE, ISNUMBER( SEARCH( RIGHT(小韻資料表[[#This Row],[切語]],1), 切語下字資料表[切語下字]) ), 0)</f>
        <v>241</v>
      </c>
      <c r="O828" s="207" t="str" cm="1">
        <f t="array" ref="O828" xml:space="preserve"> INDEX(切語下字資料表[韻母], 小韻資料表[[#This Row],[下字表識別號]])</f>
        <v>陽開3</v>
      </c>
      <c r="P828" s="207" t="str" cm="1">
        <f t="array" ref="P828" xml:space="preserve"> INDEX(切語下字資料表[韻母拼音碼], 小韻資料表[[#This Row],[下字表識別號]])</f>
        <v>iong</v>
      </c>
      <c r="Q828" s="210" t="str" cm="1">
        <f t="array" ref="Q828" xml:space="preserve"> INDEX(設定表!$C$19:$C$23, INT( LEFT(小韻資料表[[#This Row],[目次編碼]],1) ))</f>
        <v>平</v>
      </c>
      <c r="R828" s="210">
        <f xml:space="preserve">  INDEX(設定表!$C$8:$C$15, MATCH( (RIGHT(小韻資料表[[#This Row],[清濁]]) &amp; 小韻資料表[[#This Row],[調]]), 設定表!$B$8:$B$15, 0))</f>
        <v>5</v>
      </c>
      <c r="S828" s="205" t="s">
        <v>309</v>
      </c>
      <c r="T828" s="205" t="s">
        <v>309</v>
      </c>
      <c r="U828" s="226" t="s">
        <v>309</v>
      </c>
      <c r="V828" s="147" t="s">
        <v>309</v>
      </c>
      <c r="X828" s="135"/>
      <c r="Y828" s="135"/>
      <c r="AA828" s="135"/>
      <c r="AB828" s="134"/>
      <c r="AC828" s="135"/>
      <c r="AD828" s="135"/>
      <c r="AH828" s="135"/>
      <c r="AI828" s="135"/>
    </row>
    <row r="829" spans="1:35" ht="31.5">
      <c r="A829" s="205">
        <v>825</v>
      </c>
      <c r="B829" s="206" t="s">
        <v>4091</v>
      </c>
      <c r="C829" s="207" t="str">
        <f xml:space="preserve"> _xlfn.CONCAT(小韻資料表[[#This Row],[聲母拼音碼]],小韻資料表[[#This Row],[韻母拼音碼]],小韻資料表[[#This Row],[調號]])</f>
        <v>ciong1</v>
      </c>
      <c r="D829" s="206" t="s">
        <v>1441</v>
      </c>
      <c r="E829" s="208" t="s">
        <v>927</v>
      </c>
      <c r="F829" s="205">
        <v>21</v>
      </c>
      <c r="G829" s="209" t="s">
        <v>4092</v>
      </c>
      <c r="H829" s="205">
        <f xml:space="preserve"> LEN(小韻資料表[[#This Row],[小韻字集]])</f>
        <v>5</v>
      </c>
      <c r="I829" s="205" cm="1">
        <f t="array" ref="I829" xml:space="preserve"> MATCH(TRUE, ISNUMBER( SEARCH( LEFT(小韻資料表[[#This Row],[切語]],1), 切語上字資料表[切語上字]) ), 0)</f>
        <v>26</v>
      </c>
      <c r="J829" s="210" t="str" cm="1">
        <f t="array" ref="J829" xml:space="preserve"> INDEX(切語上字資料表[聲母], 小韻資料表[[#This Row],[上字表識別號]])</f>
        <v>莊</v>
      </c>
      <c r="K829" s="210" t="str" cm="1">
        <f t="array" ref="K829" xml:space="preserve"> INDEX(切語上字資料表[聲母拼音碼], 小韻資料表[[#This Row],[上字表識別號]])</f>
        <v>c</v>
      </c>
      <c r="L829" s="210" t="str" cm="1">
        <f t="array" ref="L829" xml:space="preserve"> INDEX(切語上字資料表[清濁], 小韻資料表[[#This Row],[上字表識別號]])</f>
        <v>全清</v>
      </c>
      <c r="M829" s="223" t="str" cm="1">
        <f t="array" ref="M829" xml:space="preserve"> INDEX(切語上字資料表[發送收], 小韻資料表[[#This Row],[上字表識別號]])</f>
        <v>發聲</v>
      </c>
      <c r="N829" s="205" cm="1">
        <f t="array" ref="N829" xml:space="preserve"> MATCH(TRUE, ISNUMBER( SEARCH( RIGHT(小韻資料表[[#This Row],[切語]],1), 切語下字資料表[切語下字]) ), 0)</f>
        <v>241</v>
      </c>
      <c r="O829" s="207" t="str" cm="1">
        <f t="array" ref="O829" xml:space="preserve"> INDEX(切語下字資料表[韻母], 小韻資料表[[#This Row],[下字表識別號]])</f>
        <v>陽開3</v>
      </c>
      <c r="P829" s="207" t="str" cm="1">
        <f t="array" ref="P829" xml:space="preserve"> INDEX(切語下字資料表[韻母拼音碼], 小韻資料表[[#This Row],[下字表識別號]])</f>
        <v>iong</v>
      </c>
      <c r="Q829" s="210" t="str" cm="1">
        <f t="array" ref="Q829" xml:space="preserve"> INDEX(設定表!$C$19:$C$23, INT( LEFT(小韻資料表[[#This Row],[目次編碼]],1) ))</f>
        <v>平</v>
      </c>
      <c r="R829" s="210">
        <f xml:space="preserve">  INDEX(設定表!$C$8:$C$15, MATCH( (RIGHT(小韻資料表[[#This Row],[清濁]]) &amp; 小韻資料表[[#This Row],[調]]), 設定表!$B$8:$B$15, 0))</f>
        <v>1</v>
      </c>
      <c r="S829" s="205" t="s">
        <v>309</v>
      </c>
      <c r="T829" s="205" t="s">
        <v>309</v>
      </c>
      <c r="U829" s="226" t="s">
        <v>309</v>
      </c>
      <c r="V829" s="146" t="s">
        <v>309</v>
      </c>
      <c r="X829" s="135"/>
      <c r="Y829" s="135"/>
      <c r="AA829" s="135"/>
      <c r="AB829" s="134"/>
      <c r="AC829" s="135"/>
      <c r="AD829" s="135"/>
      <c r="AH829" s="135"/>
      <c r="AI829" s="135"/>
    </row>
    <row r="830" spans="1:35" ht="31.5">
      <c r="A830" s="205">
        <v>826</v>
      </c>
      <c r="B830" s="206" t="s">
        <v>4093</v>
      </c>
      <c r="C830" s="207" t="str">
        <f xml:space="preserve"> _xlfn.CONCAT(小韻資料表[[#This Row],[聲母拼音碼]],小韻資料表[[#This Row],[韻母拼音碼]],小韻資料表[[#This Row],[調號]])</f>
        <v>siong5</v>
      </c>
      <c r="D830" s="206" t="s">
        <v>4094</v>
      </c>
      <c r="E830" s="208" t="s">
        <v>927</v>
      </c>
      <c r="F830" s="205">
        <v>22</v>
      </c>
      <c r="G830" s="209" t="s">
        <v>4095</v>
      </c>
      <c r="H830" s="205">
        <f xml:space="preserve"> LEN(小韻資料表[[#This Row],[小韻字集]])</f>
        <v>12</v>
      </c>
      <c r="I830" s="205" cm="1">
        <f t="array" ref="I830" xml:space="preserve"> MATCH(TRUE, ISNUMBER( SEARCH( LEFT(小韻資料表[[#This Row],[切語]],1), 切語上字資料表[切語上字]) ), 0)</f>
        <v>34</v>
      </c>
      <c r="J830" s="210" t="str" cm="1">
        <f t="array" ref="J830" xml:space="preserve"> INDEX(切語上字資料表[聲母], 小韻資料表[[#This Row],[上字表識別號]])</f>
        <v>禪</v>
      </c>
      <c r="K830" s="210" t="str" cm="1">
        <f t="array" ref="K830" xml:space="preserve"> INDEX(切語上字資料表[聲母拼音碼], 小韻資料表[[#This Row],[上字表識別號]])</f>
        <v>s</v>
      </c>
      <c r="L830" s="210" t="str" cm="1">
        <f t="array" ref="L830" xml:space="preserve"> INDEX(切語上字資料表[清濁], 小韻資料表[[#This Row],[上字表識別號]])</f>
        <v>全濁</v>
      </c>
      <c r="M830" s="223" cm="1">
        <f t="array" ref="M830" xml:space="preserve"> INDEX(切語上字資料表[發送收], 小韻資料表[[#This Row],[上字表識別號]])</f>
        <v>0</v>
      </c>
      <c r="N830" s="205" cm="1">
        <f t="array" ref="N830" xml:space="preserve"> MATCH(TRUE, ISNUMBER( SEARCH( RIGHT(小韻資料表[[#This Row],[切語]],1), 切語下字資料表[切語下字]) ), 0)</f>
        <v>241</v>
      </c>
      <c r="O830" s="207" t="str" cm="1">
        <f t="array" ref="O830" xml:space="preserve"> INDEX(切語下字資料表[韻母], 小韻資料表[[#This Row],[下字表識別號]])</f>
        <v>陽開3</v>
      </c>
      <c r="P830" s="207" t="str" cm="1">
        <f t="array" ref="P830" xml:space="preserve"> INDEX(切語下字資料表[韻母拼音碼], 小韻資料表[[#This Row],[下字表識別號]])</f>
        <v>iong</v>
      </c>
      <c r="Q830" s="210" t="str" cm="1">
        <f t="array" ref="Q830" xml:space="preserve"> INDEX(設定表!$C$19:$C$23, INT( LEFT(小韻資料表[[#This Row],[目次編碼]],1) ))</f>
        <v>平</v>
      </c>
      <c r="R830" s="210">
        <f xml:space="preserve">  INDEX(設定表!$C$8:$C$15, MATCH( (RIGHT(小韻資料表[[#This Row],[清濁]]) &amp; 小韻資料表[[#This Row],[調]]), 設定表!$B$8:$B$15, 0))</f>
        <v>5</v>
      </c>
      <c r="S830" s="205" t="s">
        <v>309</v>
      </c>
      <c r="T830" s="205" t="s">
        <v>309</v>
      </c>
      <c r="U830" s="226" t="s">
        <v>4096</v>
      </c>
      <c r="V830" s="147" t="s">
        <v>309</v>
      </c>
      <c r="X830" s="135"/>
      <c r="Y830" s="135"/>
      <c r="AA830" s="135"/>
      <c r="AB830" s="134"/>
      <c r="AC830" s="135"/>
      <c r="AD830" s="135"/>
      <c r="AH830" s="135"/>
      <c r="AI830" s="135"/>
    </row>
    <row r="831" spans="1:35" ht="31.5">
      <c r="A831" s="205">
        <v>827</v>
      </c>
      <c r="B831" s="206" t="s">
        <v>4097</v>
      </c>
      <c r="C831" s="207" t="str">
        <f xml:space="preserve"> _xlfn.CONCAT(小韻資料表[[#This Row],[聲母拼音碼]],小韻資料表[[#This Row],[韻母拼音碼]],小韻資料表[[#This Row],[調號]])</f>
        <v>siong1</v>
      </c>
      <c r="D831" s="206" t="s">
        <v>4098</v>
      </c>
      <c r="E831" s="208" t="s">
        <v>927</v>
      </c>
      <c r="F831" s="205">
        <v>23</v>
      </c>
      <c r="G831" s="209" t="s">
        <v>4099</v>
      </c>
      <c r="H831" s="205">
        <f xml:space="preserve"> LEN(小韻資料表[[#This Row],[小韻字集]])</f>
        <v>7</v>
      </c>
      <c r="I831" s="205" cm="1">
        <f t="array" ref="I831" xml:space="preserve"> MATCH(TRUE, ISNUMBER( SEARCH( LEFT(小韻資料表[[#This Row],[切語]],1), 切語上字資料表[切語上字]) ), 0)</f>
        <v>29</v>
      </c>
      <c r="J831" s="210" t="str" cm="1">
        <f t="array" ref="J831" xml:space="preserve"> INDEX(切語上字資料表[聲母], 小韻資料表[[#This Row],[上字表識別號]])</f>
        <v>疏</v>
      </c>
      <c r="K831" s="210" t="str" cm="1">
        <f t="array" ref="K831" xml:space="preserve"> INDEX(切語上字資料表[聲母拼音碼], 小韻資料表[[#This Row],[上字表識別號]])</f>
        <v>s</v>
      </c>
      <c r="L831" s="210" t="str" cm="1">
        <f t="array" ref="L831" xml:space="preserve"> INDEX(切語上字資料表[清濁], 小韻資料表[[#This Row],[上字表識別號]])</f>
        <v>全清</v>
      </c>
      <c r="M831" s="223" t="str" cm="1">
        <f t="array" ref="M831" xml:space="preserve"> INDEX(切語上字資料表[發送收], 小韻資料表[[#This Row],[上字表識別號]])</f>
        <v>發聲</v>
      </c>
      <c r="N831" s="205" cm="1">
        <f t="array" ref="N831" xml:space="preserve"> MATCH(TRUE, ISNUMBER( SEARCH( RIGHT(小韻資料表[[#This Row],[切語]],1), 切語下字資料表[切語下字]) ), 0)</f>
        <v>241</v>
      </c>
      <c r="O831" s="207" t="str" cm="1">
        <f t="array" ref="O831" xml:space="preserve"> INDEX(切語下字資料表[韻母], 小韻資料表[[#This Row],[下字表識別號]])</f>
        <v>陽開3</v>
      </c>
      <c r="P831" s="207" t="str" cm="1">
        <f t="array" ref="P831" xml:space="preserve"> INDEX(切語下字資料表[韻母拼音碼], 小韻資料表[[#This Row],[下字表識別號]])</f>
        <v>iong</v>
      </c>
      <c r="Q831" s="210" t="str" cm="1">
        <f t="array" ref="Q831" xml:space="preserve"> INDEX(設定表!$C$19:$C$23, INT( LEFT(小韻資料表[[#This Row],[目次編碼]],1) ))</f>
        <v>平</v>
      </c>
      <c r="R831" s="210">
        <f xml:space="preserve">  INDEX(設定表!$C$8:$C$15, MATCH( (RIGHT(小韻資料表[[#This Row],[清濁]]) &amp; 小韻資料表[[#This Row],[調]]), 設定表!$B$8:$B$15, 0))</f>
        <v>1</v>
      </c>
      <c r="S831" s="205" t="s">
        <v>309</v>
      </c>
      <c r="T831" s="205" t="s">
        <v>309</v>
      </c>
      <c r="U831" s="226" t="s">
        <v>309</v>
      </c>
      <c r="V831" s="146" t="s">
        <v>309</v>
      </c>
      <c r="X831" s="135"/>
      <c r="Y831" s="135"/>
      <c r="AA831" s="135"/>
      <c r="AB831" s="134"/>
      <c r="AC831" s="135"/>
      <c r="AD831" s="135"/>
      <c r="AH831" s="135"/>
      <c r="AI831" s="135"/>
    </row>
    <row r="832" spans="1:35" ht="31.5">
      <c r="A832" s="205">
        <v>828</v>
      </c>
      <c r="B832" s="206" t="s">
        <v>4100</v>
      </c>
      <c r="C832" s="207" t="str">
        <f xml:space="preserve"> _xlfn.CONCAT(小韻資料表[[#This Row],[聲母拼音碼]],小韻資料表[[#This Row],[韻母拼音碼]],小韻資料表[[#This Row],[調號]])</f>
        <v>ciong5</v>
      </c>
      <c r="D832" s="206" t="s">
        <v>4101</v>
      </c>
      <c r="E832" s="208" t="s">
        <v>927</v>
      </c>
      <c r="F832" s="205">
        <v>24</v>
      </c>
      <c r="G832" s="209" t="s">
        <v>4102</v>
      </c>
      <c r="H832" s="205">
        <f xml:space="preserve"> LEN(小韻資料表[[#This Row],[小韻字集]])</f>
        <v>11</v>
      </c>
      <c r="I832" s="205" cm="1">
        <f t="array" ref="I832" xml:space="preserve"> MATCH(TRUE, ISNUMBER( SEARCH( LEFT(小韻資料表[[#This Row],[切語]],1), 切語上字資料表[切語上字]) ), 0)</f>
        <v>23</v>
      </c>
      <c r="J832" s="210" t="str" cm="1">
        <f t="array" ref="J832" xml:space="preserve"> INDEX(切語上字資料表[聲母], 小韻資料表[[#This Row],[上字表識別號]])</f>
        <v>從</v>
      </c>
      <c r="K832" s="210" t="str" cm="1">
        <f t="array" ref="K832" xml:space="preserve"> INDEX(切語上字資料表[聲母拼音碼], 小韻資料表[[#This Row],[上字表識別號]])</f>
        <v>c</v>
      </c>
      <c r="L832" s="210" t="str" cm="1">
        <f t="array" ref="L832" xml:space="preserve"> INDEX(切語上字資料表[清濁], 小韻資料表[[#This Row],[上字表識別號]])</f>
        <v>全濁</v>
      </c>
      <c r="M832" s="223" cm="1">
        <f t="array" ref="M832" xml:space="preserve"> INDEX(切語上字資料表[發送收], 小韻資料表[[#This Row],[上字表識別號]])</f>
        <v>0</v>
      </c>
      <c r="N832" s="205" cm="1">
        <f t="array" ref="N832" xml:space="preserve"> MATCH(TRUE, ISNUMBER( SEARCH( RIGHT(小韻資料表[[#This Row],[切語]],1), 切語下字資料表[切語下字]) ), 0)</f>
        <v>241</v>
      </c>
      <c r="O832" s="207" t="str" cm="1">
        <f t="array" ref="O832" xml:space="preserve"> INDEX(切語下字資料表[韻母], 小韻資料表[[#This Row],[下字表識別號]])</f>
        <v>陽開3</v>
      </c>
      <c r="P832" s="207" t="str" cm="1">
        <f t="array" ref="P832" xml:space="preserve"> INDEX(切語下字資料表[韻母拼音碼], 小韻資料表[[#This Row],[下字表識別號]])</f>
        <v>iong</v>
      </c>
      <c r="Q832" s="210" t="str" cm="1">
        <f t="array" ref="Q832" xml:space="preserve"> INDEX(設定表!$C$19:$C$23, INT( LEFT(小韻資料表[[#This Row],[目次編碼]],1) ))</f>
        <v>平</v>
      </c>
      <c r="R832" s="210">
        <f xml:space="preserve">  INDEX(設定表!$C$8:$C$15, MATCH( (RIGHT(小韻資料表[[#This Row],[清濁]]) &amp; 小韻資料表[[#This Row],[調]]), 設定表!$B$8:$B$15, 0))</f>
        <v>5</v>
      </c>
      <c r="S832" s="205" t="s">
        <v>309</v>
      </c>
      <c r="T832" s="205" t="s">
        <v>309</v>
      </c>
      <c r="U832" s="226" t="s">
        <v>309</v>
      </c>
      <c r="V832" s="147" t="s">
        <v>309</v>
      </c>
      <c r="X832" s="135"/>
      <c r="Y832" s="135"/>
      <c r="AA832" s="135"/>
      <c r="AB832" s="134"/>
      <c r="AC832" s="135"/>
      <c r="AD832" s="135"/>
      <c r="AH832" s="135"/>
      <c r="AI832" s="135"/>
    </row>
    <row r="833" spans="1:35" ht="51">
      <c r="A833" s="205">
        <v>829</v>
      </c>
      <c r="B833" s="206" t="s">
        <v>4103</v>
      </c>
      <c r="C833" s="207" t="str">
        <f xml:space="preserve"> _xlfn.CONCAT(小韻資料表[[#This Row],[聲母拼音碼]],小韻資料表[[#This Row],[韻母拼音碼]],小韻資料表[[#This Row],[調號]])</f>
        <v>chiong1</v>
      </c>
      <c r="D833" s="206" t="s">
        <v>4104</v>
      </c>
      <c r="E833" s="208" t="s">
        <v>927</v>
      </c>
      <c r="F833" s="205">
        <v>25</v>
      </c>
      <c r="G833" s="209" t="s">
        <v>4105</v>
      </c>
      <c r="H833" s="205">
        <f xml:space="preserve"> LEN(小韻資料表[[#This Row],[小韻字集]])</f>
        <v>15</v>
      </c>
      <c r="I833" s="205" cm="1">
        <f t="array" ref="I833" xml:space="preserve"> MATCH(TRUE, ISNUMBER( SEARCH( LEFT(小韻資料表[[#This Row],[切語]],1), 切語上字資料表[切語上字]) ), 0)</f>
        <v>22</v>
      </c>
      <c r="J833" s="210" t="str" cm="1">
        <f t="array" ref="J833" xml:space="preserve"> INDEX(切語上字資料表[聲母], 小韻資料表[[#This Row],[上字表識別號]])</f>
        <v>清</v>
      </c>
      <c r="K833" s="210" t="str" cm="1">
        <f t="array" ref="K833" xml:space="preserve"> INDEX(切語上字資料表[聲母拼音碼], 小韻資料表[[#This Row],[上字表識別號]])</f>
        <v>ch</v>
      </c>
      <c r="L833" s="210" t="str" cm="1">
        <f t="array" ref="L833" xml:space="preserve"> INDEX(切語上字資料表[清濁], 小韻資料表[[#This Row],[上字表識別號]])</f>
        <v>次清</v>
      </c>
      <c r="M833" s="223" t="str" cm="1">
        <f t="array" ref="M833" xml:space="preserve"> INDEX(切語上字資料表[發送收], 小韻資料表[[#This Row],[上字表識別號]])</f>
        <v>送氣</v>
      </c>
      <c r="N833" s="205" cm="1">
        <f t="array" ref="N833" xml:space="preserve"> MATCH(TRUE, ISNUMBER( SEARCH( RIGHT(小韻資料表[[#This Row],[切語]],1), 切語下字資料表[切語下字]) ), 0)</f>
        <v>241</v>
      </c>
      <c r="O833" s="207" t="str" cm="1">
        <f t="array" ref="O833" xml:space="preserve"> INDEX(切語下字資料表[韻母], 小韻資料表[[#This Row],[下字表識別號]])</f>
        <v>陽開3</v>
      </c>
      <c r="P833" s="207" t="str" cm="1">
        <f t="array" ref="P833" xml:space="preserve"> INDEX(切語下字資料表[韻母拼音碼], 小韻資料表[[#This Row],[下字表識別號]])</f>
        <v>iong</v>
      </c>
      <c r="Q833" s="210" t="str" cm="1">
        <f t="array" ref="Q833" xml:space="preserve"> INDEX(設定表!$C$19:$C$23, INT( LEFT(小韻資料表[[#This Row],[目次編碼]],1) ))</f>
        <v>平</v>
      </c>
      <c r="R833" s="210">
        <f xml:space="preserve">  INDEX(設定表!$C$8:$C$15, MATCH( (RIGHT(小韻資料表[[#This Row],[清濁]]) &amp; 小韻資料表[[#This Row],[調]]), 設定表!$B$8:$B$15, 0))</f>
        <v>1</v>
      </c>
      <c r="S833" s="205" t="s">
        <v>309</v>
      </c>
      <c r="T833" s="205" t="s">
        <v>309</v>
      </c>
      <c r="U833" s="226" t="s">
        <v>4106</v>
      </c>
      <c r="V833" s="146" t="s">
        <v>309</v>
      </c>
      <c r="X833" s="135"/>
      <c r="Y833" s="135"/>
      <c r="AA833" s="135"/>
      <c r="AB833" s="134"/>
      <c r="AC833" s="135"/>
      <c r="AD833" s="135"/>
      <c r="AH833" s="135"/>
      <c r="AI833" s="135"/>
    </row>
    <row r="834" spans="1:35" ht="31.5">
      <c r="A834" s="205">
        <v>830</v>
      </c>
      <c r="B834" s="206" t="s">
        <v>4107</v>
      </c>
      <c r="C834" s="207" t="str">
        <f xml:space="preserve"> _xlfn.CONCAT(小韻資料表[[#This Row],[聲母拼音碼]],小韻資料表[[#This Row],[韻母拼音碼]],小韻資料表[[#This Row],[調號]])</f>
        <v>khong1</v>
      </c>
      <c r="D834" s="206" t="s">
        <v>4108</v>
      </c>
      <c r="E834" s="208" t="s">
        <v>927</v>
      </c>
      <c r="F834" s="205">
        <v>26</v>
      </c>
      <c r="G834" s="209" t="s">
        <v>4109</v>
      </c>
      <c r="H834" s="205">
        <f xml:space="preserve"> LEN(小韻資料表[[#This Row],[小韻字集]])</f>
        <v>15</v>
      </c>
      <c r="I834" s="205" cm="1">
        <f t="array" ref="I834" xml:space="preserve"> MATCH(TRUE, ISNUMBER( SEARCH( LEFT(小韻資料表[[#This Row],[切語]],1), 切語上字資料表[切語上字]) ), 0)</f>
        <v>2</v>
      </c>
      <c r="J834" s="210" t="str" cm="1">
        <f t="array" ref="J834" xml:space="preserve"> INDEX(切語上字資料表[聲母], 小韻資料表[[#This Row],[上字表識別號]])</f>
        <v>溪</v>
      </c>
      <c r="K834" s="210" t="str" cm="1">
        <f t="array" ref="K834" xml:space="preserve"> INDEX(切語上字資料表[聲母拼音碼], 小韻資料表[[#This Row],[上字表識別號]])</f>
        <v>kh</v>
      </c>
      <c r="L834" s="210" t="str" cm="1">
        <f t="array" ref="L834" xml:space="preserve"> INDEX(切語上字資料表[清濁], 小韻資料表[[#This Row],[上字表識別號]])</f>
        <v>次清</v>
      </c>
      <c r="M834" s="223" t="str" cm="1">
        <f t="array" ref="M834" xml:space="preserve"> INDEX(切語上字資料表[發送收], 小韻資料表[[#This Row],[上字表識別號]])</f>
        <v>送氣</v>
      </c>
      <c r="N834" s="205" cm="1">
        <f t="array" ref="N834" xml:space="preserve"> MATCH(TRUE, ISNUMBER( SEARCH( RIGHT(小韻資料表[[#This Row],[切語]],1), 切語下字資料表[切語下字]) ), 0)</f>
        <v>245</v>
      </c>
      <c r="O834" s="207" t="str" cm="1">
        <f t="array" ref="O834" xml:space="preserve"> INDEX(切語下字資料表[韻母], 小韻資料表[[#This Row],[下字表識別號]])</f>
        <v>陽合3</v>
      </c>
      <c r="P834" s="207" t="str" cm="1">
        <f t="array" ref="P834" xml:space="preserve"> INDEX(切語下字資料表[韻母拼音碼], 小韻資料表[[#This Row],[下字表識別號]])</f>
        <v>ong</v>
      </c>
      <c r="Q834" s="210" t="str" cm="1">
        <f t="array" ref="Q834" xml:space="preserve"> INDEX(設定表!$C$19:$C$23, INT( LEFT(小韻資料表[[#This Row],[目次編碼]],1) ))</f>
        <v>平</v>
      </c>
      <c r="R834" s="210">
        <f xml:space="preserve">  INDEX(設定表!$C$8:$C$15, MATCH( (RIGHT(小韻資料表[[#This Row],[清濁]]) &amp; 小韻資料表[[#This Row],[調]]), 設定表!$B$8:$B$15, 0))</f>
        <v>1</v>
      </c>
      <c r="S834" s="205" t="s">
        <v>309</v>
      </c>
      <c r="T834" s="205" t="s">
        <v>309</v>
      </c>
      <c r="U834" s="226" t="s">
        <v>309</v>
      </c>
      <c r="V834" s="147" t="s">
        <v>309</v>
      </c>
      <c r="X834" s="135"/>
      <c r="Y834" s="135"/>
      <c r="AA834" s="135"/>
      <c r="AB834" s="134"/>
      <c r="AC834" s="135"/>
      <c r="AD834" s="135"/>
      <c r="AH834" s="135"/>
      <c r="AI834" s="135"/>
    </row>
    <row r="835" spans="1:35" ht="31.5">
      <c r="A835" s="205">
        <v>831</v>
      </c>
      <c r="B835" s="206" t="s">
        <v>4110</v>
      </c>
      <c r="C835" s="207" t="str">
        <f xml:space="preserve"> _xlfn.CONCAT(小韻資料表[[#This Row],[聲母拼音碼]],小韻資料表[[#This Row],[韻母拼音碼]],小韻資料表[[#This Row],[調號]])</f>
        <v>Øiong5</v>
      </c>
      <c r="D835" s="206" t="s">
        <v>4111</v>
      </c>
      <c r="E835" s="208" t="s">
        <v>927</v>
      </c>
      <c r="F835" s="205">
        <v>27</v>
      </c>
      <c r="G835" s="209" t="s">
        <v>4112</v>
      </c>
      <c r="H835" s="205">
        <f xml:space="preserve"> LEN(小韻資料表[[#This Row],[小韻字集]])</f>
        <v>5</v>
      </c>
      <c r="I835" s="205" cm="1">
        <f t="array" ref="I835" xml:space="preserve"> MATCH(TRUE, ISNUMBER( SEARCH( LEFT(小韻資料表[[#This Row],[切語]],1), 切語上字資料表[切語上字]) ), 0)</f>
        <v>38</v>
      </c>
      <c r="J835" s="210" t="str" cm="1">
        <f t="array" ref="J835" xml:space="preserve"> INDEX(切語上字資料表[聲母], 小韻資料表[[#This Row],[上字表識別號]])</f>
        <v>為</v>
      </c>
      <c r="K835" s="210" t="str" cm="1">
        <f t="array" ref="K835" xml:space="preserve"> INDEX(切語上字資料表[聲母拼音碼], 小韻資料表[[#This Row],[上字表識別號]])</f>
        <v>Ø</v>
      </c>
      <c r="L835" s="210" t="str" cm="1">
        <f t="array" ref="L835" xml:space="preserve"> INDEX(切語上字資料表[清濁], 小韻資料表[[#This Row],[上字表識別號]])</f>
        <v>次濁</v>
      </c>
      <c r="M835" s="223" t="str" cm="1">
        <f t="array" ref="M835" xml:space="preserve"> INDEX(切語上字資料表[發送收], 小韻資料表[[#This Row],[上字表識別號]])</f>
        <v>發聲</v>
      </c>
      <c r="N835" s="205" cm="1">
        <f t="array" ref="N835" xml:space="preserve"> MATCH(TRUE, ISNUMBER( SEARCH( RIGHT(小韻資料表[[#This Row],[切語]],1), 切語下字資料表[切語下字]) ), 0)</f>
        <v>241</v>
      </c>
      <c r="O835" s="207" t="str" cm="1">
        <f t="array" ref="O835" xml:space="preserve"> INDEX(切語下字資料表[韻母], 小韻資料表[[#This Row],[下字表識別號]])</f>
        <v>陽開3</v>
      </c>
      <c r="P835" s="207" t="str" cm="1">
        <f t="array" ref="P835" xml:space="preserve"> INDEX(切語下字資料表[韻母拼音碼], 小韻資料表[[#This Row],[下字表識別號]])</f>
        <v>iong</v>
      </c>
      <c r="Q835" s="210" t="str" cm="1">
        <f t="array" ref="Q835" xml:space="preserve"> INDEX(設定表!$C$19:$C$23, INT( LEFT(小韻資料表[[#This Row],[目次編碼]],1) ))</f>
        <v>平</v>
      </c>
      <c r="R835" s="210">
        <f xml:space="preserve">  INDEX(設定表!$C$8:$C$15, MATCH( (RIGHT(小韻資料表[[#This Row],[清濁]]) &amp; 小韻資料表[[#This Row],[調]]), 設定表!$B$8:$B$15, 0))</f>
        <v>5</v>
      </c>
      <c r="S835" s="205" t="s">
        <v>309</v>
      </c>
      <c r="T835" s="205" t="s">
        <v>309</v>
      </c>
      <c r="U835" s="226" t="s">
        <v>309</v>
      </c>
      <c r="V835" s="146" t="s">
        <v>309</v>
      </c>
      <c r="X835" s="135"/>
      <c r="Y835" s="135"/>
      <c r="AA835" s="135"/>
      <c r="AB835" s="134"/>
      <c r="AC835" s="135"/>
      <c r="AD835" s="135"/>
      <c r="AH835" s="135"/>
      <c r="AI835" s="135"/>
    </row>
    <row r="836" spans="1:35" ht="31.5">
      <c r="A836" s="205">
        <v>832</v>
      </c>
      <c r="B836" s="206" t="s">
        <v>4113</v>
      </c>
      <c r="C836" s="207" t="str">
        <f xml:space="preserve"> _xlfn.CONCAT(小韻資料表[[#This Row],[聲母拼音碼]],小韻資料表[[#This Row],[韻母拼音碼]],小韻資料表[[#This Row],[調號]])</f>
        <v>Øiong1</v>
      </c>
      <c r="D836" s="206" t="s">
        <v>4114</v>
      </c>
      <c r="E836" s="208" t="s">
        <v>927</v>
      </c>
      <c r="F836" s="205">
        <v>28</v>
      </c>
      <c r="G836" s="209" t="s">
        <v>4115</v>
      </c>
      <c r="H836" s="205">
        <f xml:space="preserve"> LEN(小韻資料表[[#This Row],[小韻字集]])</f>
        <v>9</v>
      </c>
      <c r="I836" s="205" cm="1">
        <f t="array" ref="I836" xml:space="preserve"> MATCH(TRUE, ISNUMBER( SEARCH( LEFT(小韻資料表[[#This Row],[切語]],1), 切語上字資料表[切語上字]) ), 0)</f>
        <v>35</v>
      </c>
      <c r="J836" s="210" t="str" cm="1">
        <f t="array" ref="J836" xml:space="preserve"> INDEX(切語上字資料表[聲母], 小韻資料表[[#This Row],[上字表識別號]])</f>
        <v>影</v>
      </c>
      <c r="K836" s="210" t="str" cm="1">
        <f t="array" ref="K836" xml:space="preserve"> INDEX(切語上字資料表[聲母拼音碼], 小韻資料表[[#This Row],[上字表識別號]])</f>
        <v>Ø</v>
      </c>
      <c r="L836" s="210" t="str" cm="1">
        <f t="array" ref="L836" xml:space="preserve"> INDEX(切語上字資料表[清濁], 小韻資料表[[#This Row],[上字表識別號]])</f>
        <v>全清</v>
      </c>
      <c r="M836" s="223" t="str" cm="1">
        <f t="array" ref="M836" xml:space="preserve"> INDEX(切語上字資料表[發送收], 小韻資料表[[#This Row],[上字表識別號]])</f>
        <v>發聲</v>
      </c>
      <c r="N836" s="205" cm="1">
        <f t="array" ref="N836" xml:space="preserve"> MATCH(TRUE, ISNUMBER( SEARCH( RIGHT(小韻資料表[[#This Row],[切語]],1), 切語下字資料表[切語下字]) ), 0)</f>
        <v>241</v>
      </c>
      <c r="O836" s="207" t="str" cm="1">
        <f t="array" ref="O836" xml:space="preserve"> INDEX(切語下字資料表[韻母], 小韻資料表[[#This Row],[下字表識別號]])</f>
        <v>陽開3</v>
      </c>
      <c r="P836" s="207" t="str" cm="1">
        <f t="array" ref="P836" xml:space="preserve"> INDEX(切語下字資料表[韻母拼音碼], 小韻資料表[[#This Row],[下字表識別號]])</f>
        <v>iong</v>
      </c>
      <c r="Q836" s="210" t="str" cm="1">
        <f t="array" ref="Q836" xml:space="preserve"> INDEX(設定表!$C$19:$C$23, INT( LEFT(小韻資料表[[#This Row],[目次編碼]],1) ))</f>
        <v>平</v>
      </c>
      <c r="R836" s="210">
        <f xml:space="preserve">  INDEX(設定表!$C$8:$C$15, MATCH( (RIGHT(小韻資料表[[#This Row],[清濁]]) &amp; 小韻資料表[[#This Row],[調]]), 設定表!$B$8:$B$15, 0))</f>
        <v>1</v>
      </c>
      <c r="S836" s="205" t="s">
        <v>309</v>
      </c>
      <c r="T836" s="205" t="s">
        <v>309</v>
      </c>
      <c r="U836" s="226" t="s">
        <v>309</v>
      </c>
      <c r="V836" s="147" t="s">
        <v>309</v>
      </c>
      <c r="X836" s="135"/>
      <c r="Y836" s="135"/>
      <c r="AA836" s="135"/>
      <c r="AB836" s="134"/>
      <c r="AC836" s="135"/>
      <c r="AD836" s="135"/>
      <c r="AH836" s="135"/>
      <c r="AI836" s="135"/>
    </row>
    <row r="837" spans="1:35" ht="31.5">
      <c r="A837" s="205">
        <v>833</v>
      </c>
      <c r="B837" s="206" t="s">
        <v>4116</v>
      </c>
      <c r="C837" s="207" t="str">
        <f xml:space="preserve"> _xlfn.CONCAT(小韻資料表[[#This Row],[聲母拼音碼]],小韻資料表[[#This Row],[韻母拼音碼]],小韻資料表[[#This Row],[調號]])</f>
        <v>khiong5</v>
      </c>
      <c r="D837" s="206" t="s">
        <v>4117</v>
      </c>
      <c r="E837" s="208" t="s">
        <v>927</v>
      </c>
      <c r="F837" s="205">
        <v>29</v>
      </c>
      <c r="G837" s="209" t="s">
        <v>4118</v>
      </c>
      <c r="H837" s="205">
        <f xml:space="preserve"> LEN(小韻資料表[[#This Row],[小韻字集]])</f>
        <v>4</v>
      </c>
      <c r="I837" s="205" cm="1">
        <f t="array" ref="I837" xml:space="preserve"> MATCH(TRUE, ISNUMBER( SEARCH( LEFT(小韻資料表[[#This Row],[切語]],1), 切語上字資料表[切語上字]) ), 0)</f>
        <v>3</v>
      </c>
      <c r="J837" s="210" t="str" cm="1">
        <f t="array" ref="J837" xml:space="preserve"> INDEX(切語上字資料表[聲母], 小韻資料表[[#This Row],[上字表識別號]])</f>
        <v>群</v>
      </c>
      <c r="K837" s="210" t="str" cm="1">
        <f t="array" ref="K837" xml:space="preserve"> INDEX(切語上字資料表[聲母拼音碼], 小韻資料表[[#This Row],[上字表識別號]])</f>
        <v>kh</v>
      </c>
      <c r="L837" s="210" t="str" cm="1">
        <f t="array" ref="L837" xml:space="preserve"> INDEX(切語上字資料表[清濁], 小韻資料表[[#This Row],[上字表識別號]])</f>
        <v>全濁</v>
      </c>
      <c r="M837" s="223" cm="1">
        <f t="array" ref="M837" xml:space="preserve"> INDEX(切語上字資料表[發送收], 小韻資料表[[#This Row],[上字表識別號]])</f>
        <v>0</v>
      </c>
      <c r="N837" s="205" cm="1">
        <f t="array" ref="N837" xml:space="preserve"> MATCH(TRUE, ISNUMBER( SEARCH( RIGHT(小韻資料表[[#This Row],[切語]],1), 切語下字資料表[切語下字]) ), 0)</f>
        <v>241</v>
      </c>
      <c r="O837" s="207" t="str" cm="1">
        <f t="array" ref="O837" xml:space="preserve"> INDEX(切語下字資料表[韻母], 小韻資料表[[#This Row],[下字表識別號]])</f>
        <v>陽開3</v>
      </c>
      <c r="P837" s="207" t="str" cm="1">
        <f t="array" ref="P837" xml:space="preserve"> INDEX(切語下字資料表[韻母拼音碼], 小韻資料表[[#This Row],[下字表識別號]])</f>
        <v>iong</v>
      </c>
      <c r="Q837" s="210" t="str" cm="1">
        <f t="array" ref="Q837" xml:space="preserve"> INDEX(設定表!$C$19:$C$23, INT( LEFT(小韻資料表[[#This Row],[目次編碼]],1) ))</f>
        <v>平</v>
      </c>
      <c r="R837" s="210">
        <f xml:space="preserve">  INDEX(設定表!$C$8:$C$15, MATCH( (RIGHT(小韻資料表[[#This Row],[清濁]]) &amp; 小韻資料表[[#This Row],[調]]), 設定表!$B$8:$B$15, 0))</f>
        <v>5</v>
      </c>
      <c r="S837" s="205" t="s">
        <v>309</v>
      </c>
      <c r="T837" s="205" t="s">
        <v>309</v>
      </c>
      <c r="U837" s="226" t="s">
        <v>309</v>
      </c>
      <c r="V837" s="146" t="s">
        <v>309</v>
      </c>
      <c r="X837" s="135"/>
      <c r="Y837" s="135"/>
      <c r="AA837" s="135"/>
      <c r="AB837" s="134"/>
      <c r="AC837" s="135"/>
      <c r="AD837" s="135"/>
      <c r="AH837" s="135"/>
      <c r="AI837" s="135"/>
    </row>
    <row r="838" spans="1:35" ht="31.5">
      <c r="A838" s="205">
        <v>834</v>
      </c>
      <c r="B838" s="206" t="s">
        <v>4119</v>
      </c>
      <c r="C838" s="207" t="str">
        <f xml:space="preserve"> _xlfn.CONCAT(小韻資料表[[#This Row],[聲母拼音碼]],小韻資料表[[#This Row],[韻母拼音碼]],小韻資料表[[#This Row],[調號]])</f>
        <v>thiong1</v>
      </c>
      <c r="D838" s="206" t="s">
        <v>4120</v>
      </c>
      <c r="E838" s="208" t="s">
        <v>927</v>
      </c>
      <c r="F838" s="205">
        <v>30</v>
      </c>
      <c r="G838" s="209" t="s">
        <v>4121</v>
      </c>
      <c r="H838" s="205">
        <f xml:space="preserve"> LEN(小韻資料表[[#This Row],[小韻字集]])</f>
        <v>4</v>
      </c>
      <c r="I838" s="205" cm="1">
        <f t="array" ref="I838" xml:space="preserve"> MATCH(TRUE, ISNUMBER( SEARCH( LEFT(小韻資料表[[#This Row],[切語]],1), 切語上字資料表[切語上字]) ), 0)</f>
        <v>10</v>
      </c>
      <c r="J838" s="210" t="str" cm="1">
        <f t="array" ref="J838" xml:space="preserve"> INDEX(切語上字資料表[聲母], 小韻資料表[[#This Row],[上字表識別號]])</f>
        <v>徹</v>
      </c>
      <c r="K838" s="210" t="str" cm="1">
        <f t="array" ref="K838" xml:space="preserve"> INDEX(切語上字資料表[聲母拼音碼], 小韻資料表[[#This Row],[上字表識別號]])</f>
        <v>th</v>
      </c>
      <c r="L838" s="210" t="str" cm="1">
        <f t="array" ref="L838" xml:space="preserve"> INDEX(切語上字資料表[清濁], 小韻資料表[[#This Row],[上字表識別號]])</f>
        <v>次清</v>
      </c>
      <c r="M838" s="223" t="str" cm="1">
        <f t="array" ref="M838" xml:space="preserve"> INDEX(切語上字資料表[發送收], 小韻資料表[[#This Row],[上字表識別號]])</f>
        <v>送氣</v>
      </c>
      <c r="N838" s="205" cm="1">
        <f t="array" ref="N838" xml:space="preserve"> MATCH(TRUE, ISNUMBER( SEARCH( RIGHT(小韻資料表[[#This Row],[切語]],1), 切語下字資料表[切語下字]) ), 0)</f>
        <v>241</v>
      </c>
      <c r="O838" s="207" t="str" cm="1">
        <f t="array" ref="O838" xml:space="preserve"> INDEX(切語下字資料表[韻母], 小韻資料表[[#This Row],[下字表識別號]])</f>
        <v>陽開3</v>
      </c>
      <c r="P838" s="207" t="str" cm="1">
        <f t="array" ref="P838" xml:space="preserve"> INDEX(切語下字資料表[韻母拼音碼], 小韻資料表[[#This Row],[下字表識別號]])</f>
        <v>iong</v>
      </c>
      <c r="Q838" s="210" t="str" cm="1">
        <f t="array" ref="Q838" xml:space="preserve"> INDEX(設定表!$C$19:$C$23, INT( LEFT(小韻資料表[[#This Row],[目次編碼]],1) ))</f>
        <v>平</v>
      </c>
      <c r="R838" s="210">
        <f xml:space="preserve">  INDEX(設定表!$C$8:$C$15, MATCH( (RIGHT(小韻資料表[[#This Row],[清濁]]) &amp; 小韻資料表[[#This Row],[調]]), 設定表!$B$8:$B$15, 0))</f>
        <v>1</v>
      </c>
      <c r="S838" s="211" t="s">
        <v>309</v>
      </c>
      <c r="T838" s="205" t="s">
        <v>309</v>
      </c>
      <c r="U838" s="226" t="s">
        <v>309</v>
      </c>
      <c r="V838" s="147" t="s">
        <v>309</v>
      </c>
      <c r="X838" s="135"/>
      <c r="Y838" s="135"/>
      <c r="AA838" s="135"/>
      <c r="AB838" s="134"/>
      <c r="AC838" s="135"/>
      <c r="AD838" s="135"/>
      <c r="AH838" s="135"/>
      <c r="AI838" s="135"/>
    </row>
    <row r="839" spans="1:35" ht="31.5">
      <c r="A839" s="205">
        <v>835</v>
      </c>
      <c r="B839" s="206" t="s">
        <v>4122</v>
      </c>
      <c r="C839" s="207" t="str">
        <f xml:space="preserve"> _xlfn.CONCAT(小韻資料表[[#This Row],[聲母拼音碼]],小韻資料表[[#This Row],[韻母拼音碼]],小韻資料表[[#This Row],[調號]])</f>
        <v>hiong1</v>
      </c>
      <c r="D839" s="206" t="s">
        <v>4123</v>
      </c>
      <c r="E839" s="208" t="s">
        <v>927</v>
      </c>
      <c r="F839" s="205">
        <v>31</v>
      </c>
      <c r="G839" s="209" t="s">
        <v>4124</v>
      </c>
      <c r="H839" s="205">
        <f xml:space="preserve"> LEN(小韻資料表[[#This Row],[小韻字集]])</f>
        <v>3</v>
      </c>
      <c r="I839" s="205" cm="1">
        <f t="array" ref="I839" xml:space="preserve"> MATCH(TRUE, ISNUMBER( SEARCH( LEFT(小韻資料表[[#This Row],[切語]],1), 切語上字資料表[切語上字]) ), 0)</f>
        <v>18</v>
      </c>
      <c r="J839" s="210" t="str" cm="1">
        <f t="array" ref="J839" xml:space="preserve"> INDEX(切語上字資料表[聲母], 小韻資料表[[#This Row],[上字表識別號]])</f>
        <v>敷</v>
      </c>
      <c r="K839" s="210" t="str" cm="1">
        <f t="array" ref="K839" xml:space="preserve"> INDEX(切語上字資料表[聲母拼音碼], 小韻資料表[[#This Row],[上字表識別號]])</f>
        <v>h</v>
      </c>
      <c r="L839" s="210" t="str" cm="1">
        <f t="array" ref="L839" xml:space="preserve"> INDEX(切語上字資料表[清濁], 小韻資料表[[#This Row],[上字表識別號]])</f>
        <v>次清</v>
      </c>
      <c r="M839" s="223" t="str" cm="1">
        <f t="array" ref="M839" xml:space="preserve"> INDEX(切語上字資料表[發送收], 小韻資料表[[#This Row],[上字表識別號]])</f>
        <v>送氣</v>
      </c>
      <c r="N839" s="205" cm="1">
        <f t="array" ref="N839" xml:space="preserve"> MATCH(TRUE, ISNUMBER( SEARCH( RIGHT(小韻資料表[[#This Row],[切語]],1), 切語下字資料表[切語下字]) ), 0)</f>
        <v>241</v>
      </c>
      <c r="O839" s="207" t="str" cm="1">
        <f t="array" ref="O839" xml:space="preserve"> INDEX(切語下字資料表[韻母], 小韻資料表[[#This Row],[下字表識別號]])</f>
        <v>陽開3</v>
      </c>
      <c r="P839" s="207" t="str" cm="1">
        <f t="array" ref="P839" xml:space="preserve"> INDEX(切語下字資料表[韻母拼音碼], 小韻資料表[[#This Row],[下字表識別號]])</f>
        <v>iong</v>
      </c>
      <c r="Q839" s="210" t="str" cm="1">
        <f t="array" ref="Q839" xml:space="preserve"> INDEX(設定表!$C$19:$C$23, INT( LEFT(小韻資料表[[#This Row],[目次編碼]],1) ))</f>
        <v>平</v>
      </c>
      <c r="R839" s="210">
        <f xml:space="preserve">  INDEX(設定表!$C$8:$C$15, MATCH( (RIGHT(小韻資料表[[#This Row],[清濁]]) &amp; 小韻資料表[[#This Row],[調]]), 設定表!$B$8:$B$15, 0))</f>
        <v>1</v>
      </c>
      <c r="S839" s="205" t="s">
        <v>309</v>
      </c>
      <c r="T839" s="205" t="s">
        <v>309</v>
      </c>
      <c r="U839" s="226" t="s">
        <v>309</v>
      </c>
      <c r="V839" s="146" t="s">
        <v>309</v>
      </c>
      <c r="X839" s="135"/>
      <c r="Y839" s="135"/>
      <c r="AA839" s="135"/>
      <c r="AB839" s="134"/>
      <c r="AC839" s="135"/>
      <c r="AD839" s="135"/>
      <c r="AH839" s="135"/>
      <c r="AI839" s="135"/>
    </row>
    <row r="840" spans="1:35" ht="31.5">
      <c r="A840" s="205">
        <v>836</v>
      </c>
      <c r="B840" s="206" t="s">
        <v>4125</v>
      </c>
      <c r="C840" s="207" t="str">
        <f xml:space="preserve"> _xlfn.CONCAT(小韻資料表[[#This Row],[聲母拼音碼]],小韻資料表[[#This Row],[韻母拼音碼]],小韻資料表[[#This Row],[調號]])</f>
        <v>khong5</v>
      </c>
      <c r="D840" s="206" t="s">
        <v>4126</v>
      </c>
      <c r="E840" s="208" t="s">
        <v>927</v>
      </c>
      <c r="F840" s="205">
        <v>32</v>
      </c>
      <c r="G840" s="209" t="s">
        <v>4127</v>
      </c>
      <c r="H840" s="205">
        <f xml:space="preserve"> LEN(小韻資料表[[#This Row],[小韻字集]])</f>
        <v>5</v>
      </c>
      <c r="I840" s="205" cm="1">
        <f t="array" ref="I840" xml:space="preserve"> MATCH(TRUE, ISNUMBER( SEARCH( LEFT(小韻資料表[[#This Row],[切語]],1), 切語上字資料表[切語上字]) ), 0)</f>
        <v>3</v>
      </c>
      <c r="J840" s="210" t="str" cm="1">
        <f t="array" ref="J840" xml:space="preserve"> INDEX(切語上字資料表[聲母], 小韻資料表[[#This Row],[上字表識別號]])</f>
        <v>群</v>
      </c>
      <c r="K840" s="210" t="str" cm="1">
        <f t="array" ref="K840" xml:space="preserve"> INDEX(切語上字資料表[聲母拼音碼], 小韻資料表[[#This Row],[上字表識別號]])</f>
        <v>kh</v>
      </c>
      <c r="L840" s="210" t="str" cm="1">
        <f t="array" ref="L840" xml:space="preserve"> INDEX(切語上字資料表[清濁], 小韻資料表[[#This Row],[上字表識別號]])</f>
        <v>全濁</v>
      </c>
      <c r="M840" s="223" cm="1">
        <f t="array" ref="M840" xml:space="preserve"> INDEX(切語上字資料表[發送收], 小韻資料表[[#This Row],[上字表識別號]])</f>
        <v>0</v>
      </c>
      <c r="N840" s="205" cm="1">
        <f t="array" ref="N840" xml:space="preserve"> MATCH(TRUE, ISNUMBER( SEARCH( RIGHT(小韻資料表[[#This Row],[切語]],1), 切語下字資料表[切語下字]) ), 0)</f>
        <v>245</v>
      </c>
      <c r="O840" s="207" t="str" cm="1">
        <f t="array" ref="O840" xml:space="preserve"> INDEX(切語下字資料表[韻母], 小韻資料表[[#This Row],[下字表識別號]])</f>
        <v>陽合3</v>
      </c>
      <c r="P840" s="207" t="str" cm="1">
        <f t="array" ref="P840" xml:space="preserve"> INDEX(切語下字資料表[韻母拼音碼], 小韻資料表[[#This Row],[下字表識別號]])</f>
        <v>ong</v>
      </c>
      <c r="Q840" s="210" t="str" cm="1">
        <f t="array" ref="Q840" xml:space="preserve"> INDEX(設定表!$C$19:$C$23, INT( LEFT(小韻資料表[[#This Row],[目次編碼]],1) ))</f>
        <v>平</v>
      </c>
      <c r="R840" s="210">
        <f xml:space="preserve">  INDEX(設定表!$C$8:$C$15, MATCH( (RIGHT(小韻資料表[[#This Row],[清濁]]) &amp; 小韻資料表[[#This Row],[調]]), 設定表!$B$8:$B$15, 0))</f>
        <v>5</v>
      </c>
      <c r="S840" s="205" t="s">
        <v>309</v>
      </c>
      <c r="T840" s="205" t="s">
        <v>309</v>
      </c>
      <c r="U840" s="226" t="s">
        <v>309</v>
      </c>
      <c r="V840" s="147" t="s">
        <v>309</v>
      </c>
      <c r="X840" s="135"/>
      <c r="Y840" s="135"/>
      <c r="AA840" s="135"/>
      <c r="AB840" s="134"/>
      <c r="AC840" s="135"/>
      <c r="AD840" s="135"/>
      <c r="AH840" s="135"/>
      <c r="AI840" s="135"/>
    </row>
    <row r="841" spans="1:35" ht="94.5">
      <c r="A841" s="205">
        <v>837</v>
      </c>
      <c r="B841" s="206" t="s">
        <v>4128</v>
      </c>
      <c r="C841" s="207" t="str">
        <f xml:space="preserve"> _xlfn.CONCAT(小韻資料表[[#This Row],[聲母拼音碼]],小韻資料表[[#This Row],[韻母拼音碼]],小韻資料表[[#This Row],[調號]])</f>
        <v>tong5</v>
      </c>
      <c r="D841" s="206" t="s">
        <v>949</v>
      </c>
      <c r="E841" s="208" t="s">
        <v>948</v>
      </c>
      <c r="F841" s="205">
        <v>1</v>
      </c>
      <c r="G841" s="209" t="s">
        <v>4129</v>
      </c>
      <c r="H841" s="205">
        <f xml:space="preserve"> LEN(小韻資料表[[#This Row],[小韻字集]])</f>
        <v>47</v>
      </c>
      <c r="I841" s="205" cm="1">
        <f t="array" ref="I841" xml:space="preserve"> MATCH(TRUE, ISNUMBER( SEARCH( LEFT(小韻資料表[[#This Row],[切語]],1), 切語上字資料表[切語上字]) ), 0)</f>
        <v>7</v>
      </c>
      <c r="J841" s="210" t="str" cm="1">
        <f t="array" ref="J841" xml:space="preserve"> INDEX(切語上字資料表[聲母], 小韻資料表[[#This Row],[上字表識別號]])</f>
        <v>定</v>
      </c>
      <c r="K841" s="210" t="str" cm="1">
        <f t="array" ref="K841" xml:space="preserve"> INDEX(切語上字資料表[聲母拼音碼], 小韻資料表[[#This Row],[上字表識別號]])</f>
        <v>t</v>
      </c>
      <c r="L841" s="210" t="str" cm="1">
        <f t="array" ref="L841" xml:space="preserve"> INDEX(切語上字資料表[清濁], 小韻資料表[[#This Row],[上字表識別號]])</f>
        <v>全濁</v>
      </c>
      <c r="M841" s="223" cm="1">
        <f t="array" ref="M841" xml:space="preserve"> INDEX(切語上字資料表[發送收], 小韻資料表[[#This Row],[上字表識別號]])</f>
        <v>0</v>
      </c>
      <c r="N841" s="205" cm="1">
        <f t="array" ref="N841" xml:space="preserve"> MATCH(TRUE, ISNUMBER( SEARCH( RIGHT(小韻資料表[[#This Row],[切語]],1), 切語下字資料表[切語下字]) ), 0)</f>
        <v>249</v>
      </c>
      <c r="O841" s="207" t="str" cm="1">
        <f t="array" ref="O841" xml:space="preserve"> INDEX(切語下字資料表[韻母], 小韻資料表[[#This Row],[下字表識別號]])</f>
        <v>唐開1</v>
      </c>
      <c r="P841" s="207" t="str" cm="1">
        <f t="array" ref="P841" xml:space="preserve"> INDEX(切語下字資料表[韻母拼音碼], 小韻資料表[[#This Row],[下字表識別號]])</f>
        <v>ong</v>
      </c>
      <c r="Q841" s="210" t="str" cm="1">
        <f t="array" ref="Q841" xml:space="preserve"> INDEX(設定表!$C$19:$C$23, INT( LEFT(小韻資料表[[#This Row],[目次編碼]],1) ))</f>
        <v>平</v>
      </c>
      <c r="R841" s="210">
        <f xml:space="preserve">  INDEX(設定表!$C$8:$C$15, MATCH( (RIGHT(小韻資料表[[#This Row],[清濁]]) &amp; 小韻資料表[[#This Row],[調]]), 設定表!$B$8:$B$15, 0))</f>
        <v>5</v>
      </c>
      <c r="S841" s="205" t="s">
        <v>4130</v>
      </c>
      <c r="T841" s="205" t="s">
        <v>309</v>
      </c>
      <c r="U841" s="226" t="s">
        <v>4131</v>
      </c>
      <c r="V841" s="146" t="s">
        <v>309</v>
      </c>
      <c r="X841" s="135"/>
      <c r="Y841" s="135"/>
      <c r="AA841" s="135"/>
      <c r="AB841" s="134"/>
      <c r="AC841" s="135"/>
      <c r="AD841" s="135"/>
      <c r="AH841" s="135"/>
      <c r="AI841" s="135"/>
    </row>
    <row r="842" spans="1:35" ht="63">
      <c r="A842" s="205">
        <v>838</v>
      </c>
      <c r="B842" s="206" t="s">
        <v>4132</v>
      </c>
      <c r="C842" s="207" t="str">
        <f xml:space="preserve"> _xlfn.CONCAT(小韻資料表[[#This Row],[聲母拼音碼]],小韻資料表[[#This Row],[韻母拼音碼]],小韻資料表[[#This Row],[調號]])</f>
        <v>long5</v>
      </c>
      <c r="D842" s="206" t="s">
        <v>4133</v>
      </c>
      <c r="E842" s="208" t="s">
        <v>948</v>
      </c>
      <c r="F842" s="205">
        <v>2</v>
      </c>
      <c r="G842" s="209" t="s">
        <v>4134</v>
      </c>
      <c r="H842" s="205">
        <f xml:space="preserve"> LEN(小韻資料表[[#This Row],[小韻字集]])</f>
        <v>34</v>
      </c>
      <c r="I842" s="205" cm="1">
        <f t="array" ref="I842" xml:space="preserve"> MATCH(TRUE, ISNUMBER( SEARCH( LEFT(小韻資料表[[#This Row],[切語]],1), 切語上字資料表[切語上字]) ), 0)</f>
        <v>40</v>
      </c>
      <c r="J842" s="210" t="str" cm="1">
        <f t="array" ref="J842" xml:space="preserve"> INDEX(切語上字資料表[聲母], 小韻資料表[[#This Row],[上字表識別號]])</f>
        <v>來</v>
      </c>
      <c r="K842" s="210" t="str" cm="1">
        <f t="array" ref="K842" xml:space="preserve"> INDEX(切語上字資料表[聲母拼音碼], 小韻資料表[[#This Row],[上字表識別號]])</f>
        <v>l</v>
      </c>
      <c r="L842" s="210" t="str" cm="1">
        <f t="array" ref="L842" xml:space="preserve"> INDEX(切語上字資料表[清濁], 小韻資料表[[#This Row],[上字表識別號]])</f>
        <v>次濁</v>
      </c>
      <c r="M842" s="223" t="str" cm="1">
        <f t="array" ref="M842" xml:space="preserve"> INDEX(切語上字資料表[發送收], 小韻資料表[[#This Row],[上字表識別號]])</f>
        <v>收聲</v>
      </c>
      <c r="N842" s="205" cm="1">
        <f t="array" ref="N842" xml:space="preserve"> MATCH(TRUE, ISNUMBER( SEARCH( RIGHT(小韻資料表[[#This Row],[切語]],1), 切語下字資料表[切語下字]) ), 0)</f>
        <v>249</v>
      </c>
      <c r="O842" s="207" t="str" cm="1">
        <f t="array" ref="O842" xml:space="preserve"> INDEX(切語下字資料表[韻母], 小韻資料表[[#This Row],[下字表識別號]])</f>
        <v>唐開1</v>
      </c>
      <c r="P842" s="207" t="str" cm="1">
        <f t="array" ref="P842" xml:space="preserve"> INDEX(切語下字資料表[韻母拼音碼], 小韻資料表[[#This Row],[下字表識別號]])</f>
        <v>ong</v>
      </c>
      <c r="Q842" s="210" t="str" cm="1">
        <f t="array" ref="Q842" xml:space="preserve"> INDEX(設定表!$C$19:$C$23, INT( LEFT(小韻資料表[[#This Row],[目次編碼]],1) ))</f>
        <v>平</v>
      </c>
      <c r="R842" s="210">
        <f xml:space="preserve">  INDEX(設定表!$C$8:$C$15, MATCH( (RIGHT(小韻資料表[[#This Row],[清濁]]) &amp; 小韻資料表[[#This Row],[調]]), 設定表!$B$8:$B$15, 0))</f>
        <v>5</v>
      </c>
      <c r="S842" s="205" t="s">
        <v>309</v>
      </c>
      <c r="T842" s="205" t="s">
        <v>309</v>
      </c>
      <c r="U842" s="226" t="s">
        <v>4135</v>
      </c>
      <c r="V842" s="147" t="s">
        <v>309</v>
      </c>
      <c r="X842" s="135"/>
      <c r="Y842" s="135"/>
      <c r="AA842" s="135"/>
      <c r="AB842" s="134"/>
      <c r="AC842" s="135"/>
      <c r="AD842" s="135"/>
      <c r="AH842" s="135"/>
      <c r="AI842" s="135"/>
    </row>
    <row r="843" spans="1:35" ht="31.5">
      <c r="A843" s="205">
        <v>839</v>
      </c>
      <c r="B843" s="206" t="s">
        <v>4136</v>
      </c>
      <c r="C843" s="207" t="str">
        <f xml:space="preserve"> _xlfn.CONCAT(小韻資料表[[#This Row],[聲母拼音碼]],小韻資料表[[#This Row],[韻母拼音碼]],小韻資料表[[#This Row],[調號]])</f>
        <v>tong1</v>
      </c>
      <c r="D843" s="206" t="s">
        <v>4137</v>
      </c>
      <c r="E843" s="208" t="s">
        <v>948</v>
      </c>
      <c r="F843" s="205">
        <v>3</v>
      </c>
      <c r="G843" s="209" t="s">
        <v>4138</v>
      </c>
      <c r="H843" s="205">
        <f xml:space="preserve"> LEN(小韻資料表[[#This Row],[小韻字集]])</f>
        <v>13</v>
      </c>
      <c r="I843" s="205" cm="1">
        <f t="array" ref="I843" xml:space="preserve"> MATCH(TRUE, ISNUMBER( SEARCH( LEFT(小韻資料表[[#This Row],[切語]],1), 切語上字資料表[切語上字]) ), 0)</f>
        <v>5</v>
      </c>
      <c r="J843" s="210" t="str" cm="1">
        <f t="array" ref="J843" xml:space="preserve"> INDEX(切語上字資料表[聲母], 小韻資料表[[#This Row],[上字表識別號]])</f>
        <v>端</v>
      </c>
      <c r="K843" s="210" t="str" cm="1">
        <f t="array" ref="K843" xml:space="preserve"> INDEX(切語上字資料表[聲母拼音碼], 小韻資料表[[#This Row],[上字表識別號]])</f>
        <v>t</v>
      </c>
      <c r="L843" s="210" t="str" cm="1">
        <f t="array" ref="L843" xml:space="preserve"> INDEX(切語上字資料表[清濁], 小韻資料表[[#This Row],[上字表識別號]])</f>
        <v>全清</v>
      </c>
      <c r="M843" s="223" t="str" cm="1">
        <f t="array" ref="M843" xml:space="preserve"> INDEX(切語上字資料表[發送收], 小韻資料表[[#This Row],[上字表識別號]])</f>
        <v>發聲</v>
      </c>
      <c r="N843" s="205" cm="1">
        <f t="array" ref="N843" xml:space="preserve"> MATCH(TRUE, ISNUMBER( SEARCH( RIGHT(小韻資料表[[#This Row],[切語]],1), 切語下字資料表[切語下字]) ), 0)</f>
        <v>249</v>
      </c>
      <c r="O843" s="207" t="str" cm="1">
        <f t="array" ref="O843" xml:space="preserve"> INDEX(切語下字資料表[韻母], 小韻資料表[[#This Row],[下字表識別號]])</f>
        <v>唐開1</v>
      </c>
      <c r="P843" s="207" t="str" cm="1">
        <f t="array" ref="P843" xml:space="preserve"> INDEX(切語下字資料表[韻母拼音碼], 小韻資料表[[#This Row],[下字表識別號]])</f>
        <v>ong</v>
      </c>
      <c r="Q843" s="210" t="str" cm="1">
        <f t="array" ref="Q843" xml:space="preserve"> INDEX(設定表!$C$19:$C$23, INT( LEFT(小韻資料表[[#This Row],[目次編碼]],1) ))</f>
        <v>平</v>
      </c>
      <c r="R843" s="210">
        <f xml:space="preserve">  INDEX(設定表!$C$8:$C$15, MATCH( (RIGHT(小韻資料表[[#This Row],[清濁]]) &amp; 小韻資料表[[#This Row],[調]]), 設定表!$B$8:$B$15, 0))</f>
        <v>1</v>
      </c>
      <c r="S843" s="205" t="s">
        <v>309</v>
      </c>
      <c r="T843" s="205" t="s">
        <v>309</v>
      </c>
      <c r="U843" s="226" t="s">
        <v>309</v>
      </c>
      <c r="V843" s="146" t="s">
        <v>309</v>
      </c>
      <c r="X843" s="135"/>
      <c r="Y843" s="135"/>
      <c r="AA843" s="135"/>
      <c r="AB843" s="134"/>
      <c r="AC843" s="135"/>
      <c r="AD843" s="135"/>
      <c r="AH843" s="135"/>
      <c r="AI843" s="135"/>
    </row>
    <row r="844" spans="1:35" ht="31.5">
      <c r="A844" s="205">
        <v>840</v>
      </c>
      <c r="B844" s="206" t="s">
        <v>4139</v>
      </c>
      <c r="C844" s="207" t="str">
        <f xml:space="preserve"> _xlfn.CONCAT(小韻資料表[[#This Row],[聲母拼音碼]],小韻資料表[[#This Row],[韻母拼音碼]],小韻資料表[[#This Row],[調號]])</f>
        <v>chong1</v>
      </c>
      <c r="D844" s="206" t="s">
        <v>4140</v>
      </c>
      <c r="E844" s="208" t="s">
        <v>948</v>
      </c>
      <c r="F844" s="205">
        <v>4</v>
      </c>
      <c r="G844" s="209" t="s">
        <v>4141</v>
      </c>
      <c r="H844" s="205">
        <f xml:space="preserve"> LEN(小韻資料表[[#This Row],[小韻字集]])</f>
        <v>9</v>
      </c>
      <c r="I844" s="205" cm="1">
        <f t="array" ref="I844" xml:space="preserve"> MATCH(TRUE, ISNUMBER( SEARCH( LEFT(小韻資料表[[#This Row],[切語]],1), 切語上字資料表[切語上字]) ), 0)</f>
        <v>22</v>
      </c>
      <c r="J844" s="210" t="str" cm="1">
        <f t="array" ref="J844" xml:space="preserve"> INDEX(切語上字資料表[聲母], 小韻資料表[[#This Row],[上字表識別號]])</f>
        <v>清</v>
      </c>
      <c r="K844" s="210" t="str" cm="1">
        <f t="array" ref="K844" xml:space="preserve"> INDEX(切語上字資料表[聲母拼音碼], 小韻資料表[[#This Row],[上字表識別號]])</f>
        <v>ch</v>
      </c>
      <c r="L844" s="210" t="str" cm="1">
        <f t="array" ref="L844" xml:space="preserve"> INDEX(切語上字資料表[清濁], 小韻資料表[[#This Row],[上字表識別號]])</f>
        <v>次清</v>
      </c>
      <c r="M844" s="223" t="str" cm="1">
        <f t="array" ref="M844" xml:space="preserve"> INDEX(切語上字資料表[發送收], 小韻資料表[[#This Row],[上字表識別號]])</f>
        <v>送氣</v>
      </c>
      <c r="N844" s="205" cm="1">
        <f t="array" ref="N844" xml:space="preserve"> MATCH(TRUE, ISNUMBER( SEARCH( RIGHT(小韻資料表[[#This Row],[切語]],1), 切語下字資料表[切語下字]) ), 0)</f>
        <v>249</v>
      </c>
      <c r="O844" s="207" t="str" cm="1">
        <f t="array" ref="O844" xml:space="preserve"> INDEX(切語下字資料表[韻母], 小韻資料表[[#This Row],[下字表識別號]])</f>
        <v>唐開1</v>
      </c>
      <c r="P844" s="207" t="str" cm="1">
        <f t="array" ref="P844" xml:space="preserve"> INDEX(切語下字資料表[韻母拼音碼], 小韻資料表[[#This Row],[下字表識別號]])</f>
        <v>ong</v>
      </c>
      <c r="Q844" s="210" t="str" cm="1">
        <f t="array" ref="Q844" xml:space="preserve"> INDEX(設定表!$C$19:$C$23, INT( LEFT(小韻資料表[[#This Row],[目次編碼]],1) ))</f>
        <v>平</v>
      </c>
      <c r="R844" s="210">
        <f xml:space="preserve">  INDEX(設定表!$C$8:$C$15, MATCH( (RIGHT(小韻資料表[[#This Row],[清濁]]) &amp; 小韻資料表[[#This Row],[調]]), 設定表!$B$8:$B$15, 0))</f>
        <v>1</v>
      </c>
      <c r="S844" s="205" t="s">
        <v>4142</v>
      </c>
      <c r="T844" s="205" t="s">
        <v>309</v>
      </c>
      <c r="U844" s="226" t="s">
        <v>4143</v>
      </c>
      <c r="V844" s="147" t="s">
        <v>309</v>
      </c>
      <c r="X844" s="135"/>
      <c r="Y844" s="135"/>
      <c r="AA844" s="135"/>
      <c r="AB844" s="134"/>
      <c r="AC844" s="135"/>
      <c r="AD844" s="135"/>
      <c r="AH844" s="135"/>
      <c r="AI844" s="135"/>
    </row>
    <row r="845" spans="1:35" ht="31.5">
      <c r="A845" s="205">
        <v>841</v>
      </c>
      <c r="B845" s="206" t="s">
        <v>4144</v>
      </c>
      <c r="C845" s="207" t="str">
        <f xml:space="preserve"> _xlfn.CONCAT(小韻資料表[[#This Row],[聲母拼音碼]],小韻資料表[[#This Row],[韻母拼音碼]],小韻資料表[[#This Row],[調號]])</f>
        <v>kong1</v>
      </c>
      <c r="D845" s="206" t="s">
        <v>4145</v>
      </c>
      <c r="E845" s="208" t="s">
        <v>948</v>
      </c>
      <c r="F845" s="205">
        <v>5</v>
      </c>
      <c r="G845" s="209" t="s">
        <v>4146</v>
      </c>
      <c r="H845" s="205">
        <f xml:space="preserve"> LEN(小韻資料表[[#This Row],[小韻字集]])</f>
        <v>17</v>
      </c>
      <c r="I845" s="205" cm="1">
        <f t="array" ref="I845" xml:space="preserve"> MATCH(TRUE, ISNUMBER( SEARCH( LEFT(小韻資料表[[#This Row],[切語]],1), 切語上字資料表[切語上字]) ), 0)</f>
        <v>1</v>
      </c>
      <c r="J845" s="210" t="str" cm="1">
        <f t="array" ref="J845" xml:space="preserve"> INDEX(切語上字資料表[聲母], 小韻資料表[[#This Row],[上字表識別號]])</f>
        <v>見</v>
      </c>
      <c r="K845" s="210" t="str" cm="1">
        <f t="array" ref="K845" xml:space="preserve"> INDEX(切語上字資料表[聲母拼音碼], 小韻資料表[[#This Row],[上字表識別號]])</f>
        <v>k</v>
      </c>
      <c r="L845" s="210" t="str" cm="1">
        <f t="array" ref="L845" xml:space="preserve"> INDEX(切語上字資料表[清濁], 小韻資料表[[#This Row],[上字表識別號]])</f>
        <v>全清</v>
      </c>
      <c r="M845" s="223" t="str" cm="1">
        <f t="array" ref="M845" xml:space="preserve"> INDEX(切語上字資料表[發送收], 小韻資料表[[#This Row],[上字表識別號]])</f>
        <v>發聲</v>
      </c>
      <c r="N845" s="205" cm="1">
        <f t="array" ref="N845" xml:space="preserve"> MATCH(TRUE, ISNUMBER( SEARCH( RIGHT(小韻資料表[[#This Row],[切語]],1), 切語下字資料表[切語下字]) ), 0)</f>
        <v>249</v>
      </c>
      <c r="O845" s="207" t="str" cm="1">
        <f t="array" ref="O845" xml:space="preserve"> INDEX(切語下字資料表[韻母], 小韻資料表[[#This Row],[下字表識別號]])</f>
        <v>唐開1</v>
      </c>
      <c r="P845" s="207" t="str" cm="1">
        <f t="array" ref="P845" xml:space="preserve"> INDEX(切語下字資料表[韻母拼音碼], 小韻資料表[[#This Row],[下字表識別號]])</f>
        <v>ong</v>
      </c>
      <c r="Q845" s="210" t="str" cm="1">
        <f t="array" ref="Q845" xml:space="preserve"> INDEX(設定表!$C$19:$C$23, INT( LEFT(小韻資料表[[#This Row],[目次編碼]],1) ))</f>
        <v>平</v>
      </c>
      <c r="R845" s="210">
        <f xml:space="preserve">  INDEX(設定表!$C$8:$C$15, MATCH( (RIGHT(小韻資料表[[#This Row],[清濁]]) &amp; 小韻資料表[[#This Row],[調]]), 設定表!$B$8:$B$15, 0))</f>
        <v>1</v>
      </c>
      <c r="S845" s="205" t="s">
        <v>309</v>
      </c>
      <c r="T845" s="205" t="s">
        <v>309</v>
      </c>
      <c r="U845" s="226" t="s">
        <v>4147</v>
      </c>
      <c r="V845" s="146" t="s">
        <v>309</v>
      </c>
      <c r="X845" s="135"/>
      <c r="Y845" s="135"/>
      <c r="AA845" s="135"/>
      <c r="AB845" s="134"/>
      <c r="AC845" s="135"/>
      <c r="AD845" s="135"/>
      <c r="AH845" s="135"/>
      <c r="AI845" s="135"/>
    </row>
    <row r="846" spans="1:35" ht="31.5">
      <c r="A846" s="205">
        <v>842</v>
      </c>
      <c r="B846" s="206" t="s">
        <v>4148</v>
      </c>
      <c r="C846" s="207" t="str">
        <f xml:space="preserve"> _xlfn.CONCAT(小韻資料表[[#This Row],[聲母拼音碼]],小韻資料表[[#This Row],[韻母拼音碼]],小韻資料表[[#This Row],[調號]])</f>
        <v>song1</v>
      </c>
      <c r="D846" s="206" t="s">
        <v>4149</v>
      </c>
      <c r="E846" s="208" t="s">
        <v>948</v>
      </c>
      <c r="F846" s="205">
        <v>6</v>
      </c>
      <c r="G846" s="209" t="s">
        <v>4150</v>
      </c>
      <c r="H846" s="205">
        <f xml:space="preserve"> LEN(小韻資料表[[#This Row],[小韻字集]])</f>
        <v>9</v>
      </c>
      <c r="I846" s="205" cm="1">
        <f t="array" ref="I846" xml:space="preserve"> MATCH(TRUE, ISNUMBER( SEARCH( LEFT(小韻資料表[[#This Row],[切語]],1), 切語上字資料表[切語上字]) ), 0)</f>
        <v>24</v>
      </c>
      <c r="J846" s="210" t="str" cm="1">
        <f t="array" ref="J846" xml:space="preserve"> INDEX(切語上字資料表[聲母], 小韻資料表[[#This Row],[上字表識別號]])</f>
        <v>心</v>
      </c>
      <c r="K846" s="210" t="str" cm="1">
        <f t="array" ref="K846" xml:space="preserve"> INDEX(切語上字資料表[聲母拼音碼], 小韻資料表[[#This Row],[上字表識別號]])</f>
        <v>s</v>
      </c>
      <c r="L846" s="210" t="str" cm="1">
        <f t="array" ref="L846" xml:space="preserve"> INDEX(切語上字資料表[清濁], 小韻資料表[[#This Row],[上字表識別號]])</f>
        <v>全清</v>
      </c>
      <c r="M846" s="223" t="str" cm="1">
        <f t="array" ref="M846" xml:space="preserve"> INDEX(切語上字資料表[發送收], 小韻資料表[[#This Row],[上字表識別號]])</f>
        <v>送氣</v>
      </c>
      <c r="N846" s="205" cm="1">
        <f t="array" ref="N846" xml:space="preserve"> MATCH(TRUE, ISNUMBER( SEARCH( RIGHT(小韻資料表[[#This Row],[切語]],1), 切語下字資料表[切語下字]) ), 0)</f>
        <v>249</v>
      </c>
      <c r="O846" s="207" t="str" cm="1">
        <f t="array" ref="O846" xml:space="preserve"> INDEX(切語下字資料表[韻母], 小韻資料表[[#This Row],[下字表識別號]])</f>
        <v>唐開1</v>
      </c>
      <c r="P846" s="207" t="str" cm="1">
        <f t="array" ref="P846" xml:space="preserve"> INDEX(切語下字資料表[韻母拼音碼], 小韻資料表[[#This Row],[下字表識別號]])</f>
        <v>ong</v>
      </c>
      <c r="Q846" s="210" t="str" cm="1">
        <f t="array" ref="Q846" xml:space="preserve"> INDEX(設定表!$C$19:$C$23, INT( LEFT(小韻資料表[[#This Row],[目次編碼]],1) ))</f>
        <v>平</v>
      </c>
      <c r="R846" s="210">
        <f xml:space="preserve">  INDEX(設定表!$C$8:$C$15, MATCH( (RIGHT(小韻資料表[[#This Row],[清濁]]) &amp; 小韻資料表[[#This Row],[調]]), 設定表!$B$8:$B$15, 0))</f>
        <v>1</v>
      </c>
      <c r="S846" s="205" t="s">
        <v>309</v>
      </c>
      <c r="T846" s="205" t="s">
        <v>309</v>
      </c>
      <c r="U846" s="226" t="s">
        <v>309</v>
      </c>
      <c r="V846" s="147" t="s">
        <v>309</v>
      </c>
      <c r="X846" s="135"/>
      <c r="Y846" s="135"/>
      <c r="AA846" s="135"/>
      <c r="AB846" s="134"/>
      <c r="AC846" s="135"/>
      <c r="AD846" s="135"/>
      <c r="AH846" s="135"/>
      <c r="AI846" s="135"/>
    </row>
    <row r="847" spans="1:35" ht="31.5">
      <c r="A847" s="205">
        <v>843</v>
      </c>
      <c r="B847" s="206" t="s">
        <v>4151</v>
      </c>
      <c r="C847" s="207" t="str">
        <f xml:space="preserve"> _xlfn.CONCAT(小韻資料表[[#This Row],[聲母拼音碼]],小韻資料表[[#This Row],[韻母拼音碼]],小韻資料表[[#This Row],[調號]])</f>
        <v>khong1</v>
      </c>
      <c r="D847" s="206" t="s">
        <v>4152</v>
      </c>
      <c r="E847" s="208" t="s">
        <v>948</v>
      </c>
      <c r="F847" s="205">
        <v>7</v>
      </c>
      <c r="G847" s="209" t="s">
        <v>4153</v>
      </c>
      <c r="H847" s="205">
        <f xml:space="preserve"> LEN(小韻資料表[[#This Row],[小韻字集]])</f>
        <v>17</v>
      </c>
      <c r="I847" s="205" cm="1">
        <f t="array" ref="I847" xml:space="preserve"> MATCH(TRUE, ISNUMBER( SEARCH( LEFT(小韻資料表[[#This Row],[切語]],1), 切語上字資料表[切語上字]) ), 0)</f>
        <v>2</v>
      </c>
      <c r="J847" s="210" t="str" cm="1">
        <f t="array" ref="J847" xml:space="preserve"> INDEX(切語上字資料表[聲母], 小韻資料表[[#This Row],[上字表識別號]])</f>
        <v>溪</v>
      </c>
      <c r="K847" s="210" t="str" cm="1">
        <f t="array" ref="K847" xml:space="preserve"> INDEX(切語上字資料表[聲母拼音碼], 小韻資料表[[#This Row],[上字表識別號]])</f>
        <v>kh</v>
      </c>
      <c r="L847" s="210" t="str" cm="1">
        <f t="array" ref="L847" xml:space="preserve"> INDEX(切語上字資料表[清濁], 小韻資料表[[#This Row],[上字表識別號]])</f>
        <v>次清</v>
      </c>
      <c r="M847" s="223" t="str" cm="1">
        <f t="array" ref="M847" xml:space="preserve"> INDEX(切語上字資料表[發送收], 小韻資料表[[#This Row],[上字表識別號]])</f>
        <v>送氣</v>
      </c>
      <c r="N847" s="205" cm="1">
        <f t="array" ref="N847" xml:space="preserve"> MATCH(TRUE, ISNUMBER( SEARCH( RIGHT(小韻資料表[[#This Row],[切語]],1), 切語下字資料表[切語下字]) ), 0)</f>
        <v>249</v>
      </c>
      <c r="O847" s="207" t="str" cm="1">
        <f t="array" ref="O847" xml:space="preserve"> INDEX(切語下字資料表[韻母], 小韻資料表[[#This Row],[下字表識別號]])</f>
        <v>唐開1</v>
      </c>
      <c r="P847" s="207" t="str" cm="1">
        <f t="array" ref="P847" xml:space="preserve"> INDEX(切語下字資料表[韻母拼音碼], 小韻資料表[[#This Row],[下字表識別號]])</f>
        <v>ong</v>
      </c>
      <c r="Q847" s="210" t="str" cm="1">
        <f t="array" ref="Q847" xml:space="preserve"> INDEX(設定表!$C$19:$C$23, INT( LEFT(小韻資料表[[#This Row],[目次編碼]],1) ))</f>
        <v>平</v>
      </c>
      <c r="R847" s="210">
        <f xml:space="preserve">  INDEX(設定表!$C$8:$C$15, MATCH( (RIGHT(小韻資料表[[#This Row],[清濁]]) &amp; 小韻資料表[[#This Row],[調]]), 設定表!$B$8:$B$15, 0))</f>
        <v>1</v>
      </c>
      <c r="S847" s="205" t="s">
        <v>309</v>
      </c>
      <c r="T847" s="205" t="s">
        <v>309</v>
      </c>
      <c r="U847" s="226" t="s">
        <v>309</v>
      </c>
      <c r="V847" s="146" t="s">
        <v>309</v>
      </c>
      <c r="X847" s="135"/>
      <c r="Y847" s="135"/>
      <c r="AA847" s="135"/>
      <c r="AB847" s="134"/>
      <c r="AC847" s="135"/>
      <c r="AD847" s="135"/>
      <c r="AH847" s="135"/>
      <c r="AI847" s="135"/>
    </row>
    <row r="848" spans="1:35" ht="31.5">
      <c r="A848" s="205">
        <v>844</v>
      </c>
      <c r="B848" s="206" t="s">
        <v>4154</v>
      </c>
      <c r="C848" s="207" t="str">
        <f xml:space="preserve"> _xlfn.CONCAT(小韻資料表[[#This Row],[聲母拼音碼]],小韻資料表[[#This Row],[韻母拼音碼]],小韻資料表[[#This Row],[調號]])</f>
        <v>hong1</v>
      </c>
      <c r="D848" s="206" t="s">
        <v>4155</v>
      </c>
      <c r="E848" s="208" t="s">
        <v>948</v>
      </c>
      <c r="F848" s="205">
        <v>8</v>
      </c>
      <c r="G848" s="209" t="s">
        <v>4156</v>
      </c>
      <c r="H848" s="205">
        <f xml:space="preserve"> LEN(小韻資料表[[#This Row],[小韻字集]])</f>
        <v>20</v>
      </c>
      <c r="I848" s="205" cm="1">
        <f t="array" ref="I848" xml:space="preserve"> MATCH(TRUE, ISNUMBER( SEARCH( LEFT(小韻資料表[[#This Row],[切語]],1), 切語上字資料表[切語上字]) ), 0)</f>
        <v>36</v>
      </c>
      <c r="J848" s="210" t="str" cm="1">
        <f t="array" ref="J848" xml:space="preserve"> INDEX(切語上字資料表[聲母], 小韻資料表[[#This Row],[上字表識別號]])</f>
        <v>曉</v>
      </c>
      <c r="K848" s="210" t="str" cm="1">
        <f t="array" ref="K848" xml:space="preserve"> INDEX(切語上字資料表[聲母拼音碼], 小韻資料表[[#This Row],[上字表識別號]])</f>
        <v>h</v>
      </c>
      <c r="L848" s="210" t="str" cm="1">
        <f t="array" ref="L848" xml:space="preserve"> INDEX(切語上字資料表[清濁], 小韻資料表[[#This Row],[上字表識別號]])</f>
        <v>次清</v>
      </c>
      <c r="M848" s="223" t="str" cm="1">
        <f t="array" ref="M848" xml:space="preserve"> INDEX(切語上字資料表[發送收], 小韻資料表[[#This Row],[上字表識別號]])</f>
        <v>送氣</v>
      </c>
      <c r="N848" s="205" cm="1">
        <f t="array" ref="N848" xml:space="preserve"> MATCH(TRUE, ISNUMBER( SEARCH( RIGHT(小韻資料表[[#This Row],[切語]],1), 切語下字資料表[切語下字]) ), 0)</f>
        <v>253</v>
      </c>
      <c r="O848" s="207" t="str" cm="1">
        <f t="array" ref="O848" xml:space="preserve"> INDEX(切語下字資料表[韻母], 小韻資料表[[#This Row],[下字表識別號]])</f>
        <v>唐開1</v>
      </c>
      <c r="P848" s="207" t="str" cm="1">
        <f t="array" ref="P848" xml:space="preserve"> INDEX(切語下字資料表[韻母拼音碼], 小韻資料表[[#This Row],[下字表識別號]])</f>
        <v>ong</v>
      </c>
      <c r="Q848" s="210" t="str" cm="1">
        <f t="array" ref="Q848" xml:space="preserve"> INDEX(設定表!$C$19:$C$23, INT( LEFT(小韻資料表[[#This Row],[目次編碼]],1) ))</f>
        <v>平</v>
      </c>
      <c r="R848" s="210">
        <f xml:space="preserve">  INDEX(設定表!$C$8:$C$15, MATCH( (RIGHT(小韻資料表[[#This Row],[清濁]]) &amp; 小韻資料表[[#This Row],[調]]), 設定表!$B$8:$B$15, 0))</f>
        <v>1</v>
      </c>
      <c r="S848" s="205" t="s">
        <v>309</v>
      </c>
      <c r="T848" s="205" t="s">
        <v>309</v>
      </c>
      <c r="U848" s="226" t="s">
        <v>4157</v>
      </c>
      <c r="V848" s="147" t="s">
        <v>309</v>
      </c>
      <c r="X848" s="135"/>
      <c r="Y848" s="135"/>
      <c r="AA848" s="135"/>
      <c r="AB848" s="134"/>
      <c r="AC848" s="135"/>
      <c r="AD848" s="135"/>
      <c r="AH848" s="135"/>
      <c r="AI848" s="135"/>
    </row>
    <row r="849" spans="1:35" ht="63">
      <c r="A849" s="205">
        <v>845</v>
      </c>
      <c r="B849" s="206" t="s">
        <v>4158</v>
      </c>
      <c r="C849" s="207" t="str">
        <f xml:space="preserve"> _xlfn.CONCAT(小韻資料表[[#This Row],[聲母拼音碼]],小韻資料表[[#This Row],[韻母拼音碼]],小韻資料表[[#This Row],[調號]])</f>
        <v>hong5</v>
      </c>
      <c r="D849" s="206" t="s">
        <v>4159</v>
      </c>
      <c r="E849" s="208" t="s">
        <v>948</v>
      </c>
      <c r="F849" s="205">
        <v>9</v>
      </c>
      <c r="G849" s="209" t="s">
        <v>4160</v>
      </c>
      <c r="H849" s="205">
        <f xml:space="preserve"> LEN(小韻資料表[[#This Row],[小韻字集]])</f>
        <v>35</v>
      </c>
      <c r="I849" s="205" cm="1">
        <f t="array" ref="I849" xml:space="preserve"> MATCH(TRUE, ISNUMBER( SEARCH( LEFT(小韻資料表[[#This Row],[切語]],1), 切語上字資料表[切語上字]) ), 0)</f>
        <v>37</v>
      </c>
      <c r="J849" s="210" t="str" cm="1">
        <f t="array" ref="J849" xml:space="preserve"> INDEX(切語上字資料表[聲母], 小韻資料表[[#This Row],[上字表識別號]])</f>
        <v>匣</v>
      </c>
      <c r="K849" s="210" t="str" cm="1">
        <f t="array" ref="K849" xml:space="preserve"> INDEX(切語上字資料表[聲母拼音碼], 小韻資料表[[#This Row],[上字表識別號]])</f>
        <v>h</v>
      </c>
      <c r="L849" s="210" t="str" cm="1">
        <f t="array" ref="L849" xml:space="preserve"> INDEX(切語上字資料表[清濁], 小韻資料表[[#This Row],[上字表識別號]])</f>
        <v>全濁</v>
      </c>
      <c r="M849" s="223" t="str" cm="1">
        <f t="array" ref="M849" xml:space="preserve"> INDEX(切語上字資料表[發送收], 小韻資料表[[#This Row],[上字表識別號]])</f>
        <v>送氣</v>
      </c>
      <c r="N849" s="205" cm="1">
        <f t="array" ref="N849" xml:space="preserve"> MATCH(TRUE, ISNUMBER( SEARCH( RIGHT(小韻資料表[[#This Row],[切語]],1), 切語下字資料表[切語下字]) ), 0)</f>
        <v>253</v>
      </c>
      <c r="O849" s="207" t="str" cm="1">
        <f t="array" ref="O849" xml:space="preserve"> INDEX(切語下字資料表[韻母], 小韻資料表[[#This Row],[下字表識別號]])</f>
        <v>唐開1</v>
      </c>
      <c r="P849" s="207" t="str" cm="1">
        <f t="array" ref="P849" xml:space="preserve"> INDEX(切語下字資料表[韻母拼音碼], 小韻資料表[[#This Row],[下字表識別號]])</f>
        <v>ong</v>
      </c>
      <c r="Q849" s="210" t="str" cm="1">
        <f t="array" ref="Q849" xml:space="preserve"> INDEX(設定表!$C$19:$C$23, INT( LEFT(小韻資料表[[#This Row],[目次編碼]],1) ))</f>
        <v>平</v>
      </c>
      <c r="R849" s="210">
        <f xml:space="preserve">  INDEX(設定表!$C$8:$C$15, MATCH( (RIGHT(小韻資料表[[#This Row],[清濁]]) &amp; 小韻資料表[[#This Row],[調]]), 設定表!$B$8:$B$15, 0))</f>
        <v>5</v>
      </c>
      <c r="S849" s="205" t="s">
        <v>309</v>
      </c>
      <c r="T849" s="205" t="s">
        <v>309</v>
      </c>
      <c r="U849" s="226" t="s">
        <v>4161</v>
      </c>
      <c r="V849" s="146" t="s">
        <v>309</v>
      </c>
      <c r="X849" s="135"/>
      <c r="Y849" s="135"/>
      <c r="AA849" s="135"/>
      <c r="AB849" s="134"/>
      <c r="AC849" s="135"/>
      <c r="AD849" s="135"/>
      <c r="AH849" s="135"/>
      <c r="AI849" s="135"/>
    </row>
    <row r="850" spans="1:35" ht="31.5">
      <c r="A850" s="205">
        <v>846</v>
      </c>
      <c r="B850" s="206" t="s">
        <v>4162</v>
      </c>
      <c r="C850" s="207" t="str">
        <f xml:space="preserve"> _xlfn.CONCAT(小韻資料表[[#This Row],[聲母拼音碼]],小韻資料表[[#This Row],[韻母拼音碼]],小韻資料表[[#This Row],[調號]])</f>
        <v>kong1</v>
      </c>
      <c r="D850" s="206" t="s">
        <v>4163</v>
      </c>
      <c r="E850" s="208" t="s">
        <v>948</v>
      </c>
      <c r="F850" s="205">
        <v>10</v>
      </c>
      <c r="G850" s="209" t="s">
        <v>4164</v>
      </c>
      <c r="H850" s="205">
        <f xml:space="preserve"> LEN(小韻資料表[[#This Row],[小韻字集]])</f>
        <v>16</v>
      </c>
      <c r="I850" s="205" cm="1">
        <f t="array" ref="I850" xml:space="preserve"> MATCH(TRUE, ISNUMBER( SEARCH( LEFT(小韻資料表[[#This Row],[切語]],1), 切語上字資料表[切語上字]) ), 0)</f>
        <v>1</v>
      </c>
      <c r="J850" s="210" t="str" cm="1">
        <f t="array" ref="J850" xml:space="preserve"> INDEX(切語上字資料表[聲母], 小韻資料表[[#This Row],[上字表識別號]])</f>
        <v>見</v>
      </c>
      <c r="K850" s="210" t="str" cm="1">
        <f t="array" ref="K850" xml:space="preserve"> INDEX(切語上字資料表[聲母拼音碼], 小韻資料表[[#This Row],[上字表識別號]])</f>
        <v>k</v>
      </c>
      <c r="L850" s="210" t="str" cm="1">
        <f t="array" ref="L850" xml:space="preserve"> INDEX(切語上字資料表[清濁], 小韻資料表[[#This Row],[上字表識別號]])</f>
        <v>全清</v>
      </c>
      <c r="M850" s="223" t="str" cm="1">
        <f t="array" ref="M850" xml:space="preserve"> INDEX(切語上字資料表[發送收], 小韻資料表[[#This Row],[上字表識別號]])</f>
        <v>發聲</v>
      </c>
      <c r="N850" s="205" cm="1">
        <f t="array" ref="N850" xml:space="preserve"> MATCH(TRUE, ISNUMBER( SEARCH( RIGHT(小韻資料表[[#This Row],[切語]],1), 切語下字資料表[切語下字]) ), 0)</f>
        <v>253</v>
      </c>
      <c r="O850" s="207" t="str" cm="1">
        <f t="array" ref="O850" xml:space="preserve"> INDEX(切語下字資料表[韻母], 小韻資料表[[#This Row],[下字表識別號]])</f>
        <v>唐開1</v>
      </c>
      <c r="P850" s="207" t="str" cm="1">
        <f t="array" ref="P850" xml:space="preserve"> INDEX(切語下字資料表[韻母拼音碼], 小韻資料表[[#This Row],[下字表識別號]])</f>
        <v>ong</v>
      </c>
      <c r="Q850" s="210" t="str" cm="1">
        <f t="array" ref="Q850" xml:space="preserve"> INDEX(設定表!$C$19:$C$23, INT( LEFT(小韻資料表[[#This Row],[目次編碼]],1) ))</f>
        <v>平</v>
      </c>
      <c r="R850" s="210">
        <f xml:space="preserve">  INDEX(設定表!$C$8:$C$15, MATCH( (RIGHT(小韻資料表[[#This Row],[清濁]]) &amp; 小韻資料表[[#This Row],[調]]), 設定表!$B$8:$B$15, 0))</f>
        <v>1</v>
      </c>
      <c r="S850" s="205" t="s">
        <v>309</v>
      </c>
      <c r="T850" s="205" t="s">
        <v>309</v>
      </c>
      <c r="U850" s="226" t="s">
        <v>309</v>
      </c>
      <c r="V850" s="147" t="s">
        <v>309</v>
      </c>
      <c r="X850" s="135"/>
      <c r="Y850" s="135"/>
      <c r="AA850" s="135"/>
      <c r="AB850" s="134"/>
      <c r="AC850" s="135"/>
      <c r="AD850" s="135"/>
      <c r="AH850" s="135"/>
      <c r="AI850" s="135"/>
    </row>
    <row r="851" spans="1:35" ht="31.5">
      <c r="A851" s="205">
        <v>847</v>
      </c>
      <c r="B851" s="206" t="s">
        <v>4165</v>
      </c>
      <c r="C851" s="207" t="str">
        <f xml:space="preserve"> _xlfn.CONCAT(小韻資料表[[#This Row],[聲母拼音碼]],小韻資料表[[#This Row],[韻母拼音碼]],小韻資料表[[#This Row],[調號]])</f>
        <v>thong1</v>
      </c>
      <c r="D851" s="206" t="s">
        <v>4166</v>
      </c>
      <c r="E851" s="208" t="s">
        <v>948</v>
      </c>
      <c r="F851" s="205">
        <v>11</v>
      </c>
      <c r="G851" s="209" t="s">
        <v>4167</v>
      </c>
      <c r="H851" s="205">
        <f xml:space="preserve"> LEN(小韻資料表[[#This Row],[小韻字集]])</f>
        <v>13</v>
      </c>
      <c r="I851" s="205" cm="1">
        <f t="array" ref="I851" xml:space="preserve"> MATCH(TRUE, ISNUMBER( SEARCH( LEFT(小韻資料表[[#This Row],[切語]],1), 切語上字資料表[切語上字]) ), 0)</f>
        <v>6</v>
      </c>
      <c r="J851" s="210" t="str" cm="1">
        <f t="array" ref="J851" xml:space="preserve"> INDEX(切語上字資料表[聲母], 小韻資料表[[#This Row],[上字表識別號]])</f>
        <v>透</v>
      </c>
      <c r="K851" s="210" t="str" cm="1">
        <f t="array" ref="K851" xml:space="preserve"> INDEX(切語上字資料表[聲母拼音碼], 小韻資料表[[#This Row],[上字表識別號]])</f>
        <v>th</v>
      </c>
      <c r="L851" s="210" t="str" cm="1">
        <f t="array" ref="L851" xml:space="preserve"> INDEX(切語上字資料表[清濁], 小韻資料表[[#This Row],[上字表識別號]])</f>
        <v>次清</v>
      </c>
      <c r="M851" s="223" t="str" cm="1">
        <f t="array" ref="M851" xml:space="preserve"> INDEX(切語上字資料表[發送收], 小韻資料表[[#This Row],[上字表識別號]])</f>
        <v>送氣</v>
      </c>
      <c r="N851" s="205" cm="1">
        <f t="array" ref="N851" xml:space="preserve"> MATCH(TRUE, ISNUMBER( SEARCH( RIGHT(小韻資料表[[#This Row],[切語]],1), 切語下字資料表[切語下字]) ), 0)</f>
        <v>249</v>
      </c>
      <c r="O851" s="207" t="str" cm="1">
        <f t="array" ref="O851" xml:space="preserve"> INDEX(切語下字資料表[韻母], 小韻資料表[[#This Row],[下字表識別號]])</f>
        <v>唐開1</v>
      </c>
      <c r="P851" s="207" t="str" cm="1">
        <f t="array" ref="P851" xml:space="preserve"> INDEX(切語下字資料表[韻母拼音碼], 小韻資料表[[#This Row],[下字表識別號]])</f>
        <v>ong</v>
      </c>
      <c r="Q851" s="210" t="str" cm="1">
        <f t="array" ref="Q851" xml:space="preserve"> INDEX(設定表!$C$19:$C$23, INT( LEFT(小韻資料表[[#This Row],[目次編碼]],1) ))</f>
        <v>平</v>
      </c>
      <c r="R851" s="210">
        <f xml:space="preserve">  INDEX(設定表!$C$8:$C$15, MATCH( (RIGHT(小韻資料表[[#This Row],[清濁]]) &amp; 小韻資料表[[#This Row],[調]]), 設定表!$B$8:$B$15, 0))</f>
        <v>1</v>
      </c>
      <c r="S851" s="205" t="s">
        <v>309</v>
      </c>
      <c r="T851" s="205" t="s">
        <v>309</v>
      </c>
      <c r="U851" s="226" t="s">
        <v>309</v>
      </c>
      <c r="V851" s="146" t="s">
        <v>309</v>
      </c>
      <c r="X851" s="135"/>
      <c r="Y851" s="135"/>
      <c r="AA851" s="135"/>
      <c r="AB851" s="134"/>
      <c r="AC851" s="135"/>
      <c r="AD851" s="135"/>
      <c r="AH851" s="135"/>
      <c r="AI851" s="135"/>
    </row>
    <row r="852" spans="1:35" ht="31.5">
      <c r="A852" s="205">
        <v>848</v>
      </c>
      <c r="B852" s="206" t="s">
        <v>4168</v>
      </c>
      <c r="C852" s="207" t="str">
        <f xml:space="preserve"> _xlfn.CONCAT(小韻資料表[[#This Row],[聲母拼音碼]],小韻資料表[[#This Row],[韻母拼音碼]],小韻資料表[[#This Row],[調號]])</f>
        <v>phong1</v>
      </c>
      <c r="D852" s="206" t="s">
        <v>1410</v>
      </c>
      <c r="E852" s="208" t="s">
        <v>948</v>
      </c>
      <c r="F852" s="205">
        <v>12</v>
      </c>
      <c r="G852" s="209" t="s">
        <v>4169</v>
      </c>
      <c r="H852" s="205">
        <f xml:space="preserve"> LEN(小韻資料表[[#This Row],[小韻字集]])</f>
        <v>8</v>
      </c>
      <c r="I852" s="205" cm="1">
        <f t="array" ref="I852" xml:space="preserve"> MATCH(TRUE, ISNUMBER( SEARCH( LEFT(小韻資料表[[#This Row],[切語]],1), 切語上字資料表[切語上字]) ), 0)</f>
        <v>14</v>
      </c>
      <c r="J852" s="210" t="str" cm="1">
        <f t="array" ref="J852" xml:space="preserve"> INDEX(切語上字資料表[聲母], 小韻資料表[[#This Row],[上字表識別號]])</f>
        <v>滂</v>
      </c>
      <c r="K852" s="210" t="str" cm="1">
        <f t="array" ref="K852" xml:space="preserve"> INDEX(切語上字資料表[聲母拼音碼], 小韻資料表[[#This Row],[上字表識別號]])</f>
        <v>ph</v>
      </c>
      <c r="L852" s="210" t="str" cm="1">
        <f t="array" ref="L852" xml:space="preserve"> INDEX(切語上字資料表[清濁], 小韻資料表[[#This Row],[上字表識別號]])</f>
        <v>次清</v>
      </c>
      <c r="M852" s="223" t="str" cm="1">
        <f t="array" ref="M852" xml:space="preserve"> INDEX(切語上字資料表[發送收], 小韻資料表[[#This Row],[上字表識別號]])</f>
        <v>送氣</v>
      </c>
      <c r="N852" s="205" cm="1">
        <f t="array" ref="N852" xml:space="preserve"> MATCH(TRUE, ISNUMBER( SEARCH( RIGHT(小韻資料表[[#This Row],[切語]],1), 切語下字資料表[切語下字]) ), 0)</f>
        <v>249</v>
      </c>
      <c r="O852" s="207" t="str" cm="1">
        <f t="array" ref="O852" xml:space="preserve"> INDEX(切語下字資料表[韻母], 小韻資料表[[#This Row],[下字表識別號]])</f>
        <v>唐開1</v>
      </c>
      <c r="P852" s="207" t="str" cm="1">
        <f t="array" ref="P852" xml:space="preserve"> INDEX(切語下字資料表[韻母拼音碼], 小韻資料表[[#This Row],[下字表識別號]])</f>
        <v>ong</v>
      </c>
      <c r="Q852" s="210" t="str" cm="1">
        <f t="array" ref="Q852" xml:space="preserve"> INDEX(設定表!$C$19:$C$23, INT( LEFT(小韻資料表[[#This Row],[目次編碼]],1) ))</f>
        <v>平</v>
      </c>
      <c r="R852" s="210">
        <f xml:space="preserve">  INDEX(設定表!$C$8:$C$15, MATCH( (RIGHT(小韻資料表[[#This Row],[清濁]]) &amp; 小韻資料表[[#This Row],[調]]), 設定表!$B$8:$B$15, 0))</f>
        <v>1</v>
      </c>
      <c r="S852" s="205" t="s">
        <v>309</v>
      </c>
      <c r="T852" s="205" t="s">
        <v>309</v>
      </c>
      <c r="U852" s="226" t="s">
        <v>309</v>
      </c>
      <c r="V852" s="147" t="s">
        <v>309</v>
      </c>
      <c r="X852" s="135"/>
      <c r="Y852" s="135"/>
      <c r="AA852" s="135"/>
      <c r="AB852" s="134"/>
      <c r="AC852" s="135"/>
      <c r="AD852" s="135"/>
      <c r="AH852" s="135"/>
      <c r="AI852" s="135"/>
    </row>
    <row r="853" spans="1:35" ht="31.5">
      <c r="A853" s="205">
        <v>849</v>
      </c>
      <c r="B853" s="206" t="s">
        <v>4170</v>
      </c>
      <c r="C853" s="207" t="str">
        <f xml:space="preserve"> _xlfn.CONCAT(小韻資料表[[#This Row],[聲母拼音碼]],小韻資料表[[#This Row],[韻母拼音碼]],小韻資料表[[#This Row],[調號]])</f>
        <v>Øong1</v>
      </c>
      <c r="D853" s="206" t="s">
        <v>4171</v>
      </c>
      <c r="E853" s="208" t="s">
        <v>948</v>
      </c>
      <c r="F853" s="205">
        <v>13</v>
      </c>
      <c r="G853" s="209" t="s">
        <v>4172</v>
      </c>
      <c r="H853" s="205">
        <f xml:space="preserve"> LEN(小韻資料表[[#This Row],[小韻字集]])</f>
        <v>6</v>
      </c>
      <c r="I853" s="205" cm="1">
        <f t="array" ref="I853" xml:space="preserve"> MATCH(TRUE, ISNUMBER( SEARCH( LEFT(小韻資料表[[#This Row],[切語]],1), 切語上字資料表[切語上字]) ), 0)</f>
        <v>35</v>
      </c>
      <c r="J853" s="210" t="str" cm="1">
        <f t="array" ref="J853" xml:space="preserve"> INDEX(切語上字資料表[聲母], 小韻資料表[[#This Row],[上字表識別號]])</f>
        <v>影</v>
      </c>
      <c r="K853" s="210" t="str" cm="1">
        <f t="array" ref="K853" xml:space="preserve"> INDEX(切語上字資料表[聲母拼音碼], 小韻資料表[[#This Row],[上字表識別號]])</f>
        <v>Ø</v>
      </c>
      <c r="L853" s="210" t="str" cm="1">
        <f t="array" ref="L853" xml:space="preserve"> INDEX(切語上字資料表[清濁], 小韻資料表[[#This Row],[上字表識別號]])</f>
        <v>全清</v>
      </c>
      <c r="M853" s="223" t="str" cm="1">
        <f t="array" ref="M853" xml:space="preserve"> INDEX(切語上字資料表[發送收], 小韻資料表[[#This Row],[上字表識別號]])</f>
        <v>發聲</v>
      </c>
      <c r="N853" s="205" cm="1">
        <f t="array" ref="N853" xml:space="preserve"> MATCH(TRUE, ISNUMBER( SEARCH( RIGHT(小韻資料表[[#This Row],[切語]],1), 切語下字資料表[切語下字]) ), 0)</f>
        <v>253</v>
      </c>
      <c r="O853" s="207" t="str" cm="1">
        <f t="array" ref="O853" xml:space="preserve"> INDEX(切語下字資料表[韻母], 小韻資料表[[#This Row],[下字表識別號]])</f>
        <v>唐開1</v>
      </c>
      <c r="P853" s="207" t="str" cm="1">
        <f t="array" ref="P853" xml:space="preserve"> INDEX(切語下字資料表[韻母拼音碼], 小韻資料表[[#This Row],[下字表識別號]])</f>
        <v>ong</v>
      </c>
      <c r="Q853" s="210" t="str" cm="1">
        <f t="array" ref="Q853" xml:space="preserve"> INDEX(設定表!$C$19:$C$23, INT( LEFT(小韻資料表[[#This Row],[目次編碼]],1) ))</f>
        <v>平</v>
      </c>
      <c r="R853" s="210">
        <f xml:space="preserve">  INDEX(設定表!$C$8:$C$15, MATCH( (RIGHT(小韻資料表[[#This Row],[清濁]]) &amp; 小韻資料表[[#This Row],[調]]), 設定表!$B$8:$B$15, 0))</f>
        <v>1</v>
      </c>
      <c r="S853" s="205" t="s">
        <v>309</v>
      </c>
      <c r="T853" s="205" t="s">
        <v>309</v>
      </c>
      <c r="U853" s="226" t="s">
        <v>4173</v>
      </c>
      <c r="V853" s="146" t="s">
        <v>309</v>
      </c>
      <c r="X853" s="135"/>
      <c r="Y853" s="135"/>
      <c r="AA853" s="135"/>
      <c r="AB853" s="134"/>
      <c r="AC853" s="135"/>
      <c r="AD853" s="135"/>
      <c r="AH853" s="135"/>
      <c r="AI853" s="135"/>
    </row>
    <row r="854" spans="1:35" ht="31.5">
      <c r="A854" s="205">
        <v>850</v>
      </c>
      <c r="B854" s="206" t="s">
        <v>4174</v>
      </c>
      <c r="C854" s="207" t="str">
        <f xml:space="preserve"> _xlfn.CONCAT(小韻資料表[[#This Row],[聲母拼音碼]],小韻資料表[[#This Row],[韻母拼音碼]],小韻資料表[[#This Row],[調號]])</f>
        <v>Øong1</v>
      </c>
      <c r="D854" s="206" t="s">
        <v>4175</v>
      </c>
      <c r="E854" s="208" t="s">
        <v>948</v>
      </c>
      <c r="F854" s="205">
        <v>14</v>
      </c>
      <c r="G854" s="209" t="s">
        <v>4176</v>
      </c>
      <c r="H854" s="205">
        <f xml:space="preserve"> LEN(小韻資料表[[#This Row],[小韻字集]])</f>
        <v>8</v>
      </c>
      <c r="I854" s="205" cm="1">
        <f t="array" ref="I854" xml:space="preserve"> MATCH(TRUE, ISNUMBER( SEARCH( LEFT(小韻資料表[[#This Row],[切語]],1), 切語上字資料表[切語上字]) ), 0)</f>
        <v>35</v>
      </c>
      <c r="J854" s="210" t="str" cm="1">
        <f t="array" ref="J854" xml:space="preserve"> INDEX(切語上字資料表[聲母], 小韻資料表[[#This Row],[上字表識別號]])</f>
        <v>影</v>
      </c>
      <c r="K854" s="210" t="str" cm="1">
        <f t="array" ref="K854" xml:space="preserve"> INDEX(切語上字資料表[聲母拼音碼], 小韻資料表[[#This Row],[上字表識別號]])</f>
        <v>Ø</v>
      </c>
      <c r="L854" s="210" t="str" cm="1">
        <f t="array" ref="L854" xml:space="preserve"> INDEX(切語上字資料表[清濁], 小韻資料表[[#This Row],[上字表識別號]])</f>
        <v>全清</v>
      </c>
      <c r="M854" s="223" t="str" cm="1">
        <f t="array" ref="M854" xml:space="preserve"> INDEX(切語上字資料表[發送收], 小韻資料表[[#This Row],[上字表識別號]])</f>
        <v>發聲</v>
      </c>
      <c r="N854" s="205" cm="1">
        <f t="array" ref="N854" xml:space="preserve"> MATCH(TRUE, ISNUMBER( SEARCH( RIGHT(小韻資料表[[#This Row],[切語]],1), 切語下字資料表[切語下字]) ), 0)</f>
        <v>249</v>
      </c>
      <c r="O854" s="207" t="str" cm="1">
        <f t="array" ref="O854" xml:space="preserve"> INDEX(切語下字資料表[韻母], 小韻資料表[[#This Row],[下字表識別號]])</f>
        <v>唐開1</v>
      </c>
      <c r="P854" s="207" t="str" cm="1">
        <f t="array" ref="P854" xml:space="preserve"> INDEX(切語下字資料表[韻母拼音碼], 小韻資料表[[#This Row],[下字表識別號]])</f>
        <v>ong</v>
      </c>
      <c r="Q854" s="210" t="str" cm="1">
        <f t="array" ref="Q854" xml:space="preserve"> INDEX(設定表!$C$19:$C$23, INT( LEFT(小韻資料表[[#This Row],[目次編碼]],1) ))</f>
        <v>平</v>
      </c>
      <c r="R854" s="210">
        <f xml:space="preserve">  INDEX(設定表!$C$8:$C$15, MATCH( (RIGHT(小韻資料表[[#This Row],[清濁]]) &amp; 小韻資料表[[#This Row],[調]]), 設定表!$B$8:$B$15, 0))</f>
        <v>1</v>
      </c>
      <c r="S854" s="205" t="s">
        <v>309</v>
      </c>
      <c r="T854" s="205" t="s">
        <v>309</v>
      </c>
      <c r="U854" s="226" t="s">
        <v>4177</v>
      </c>
      <c r="V854" s="147" t="s">
        <v>309</v>
      </c>
      <c r="X854" s="135"/>
      <c r="Y854" s="135"/>
      <c r="AA854" s="135"/>
      <c r="AB854" s="134"/>
      <c r="AC854" s="135"/>
      <c r="AD854" s="135"/>
      <c r="AH854" s="135"/>
      <c r="AI854" s="135"/>
    </row>
    <row r="855" spans="1:35" ht="31.5">
      <c r="A855" s="205">
        <v>851</v>
      </c>
      <c r="B855" s="206" t="s">
        <v>4178</v>
      </c>
      <c r="C855" s="207" t="str">
        <f xml:space="preserve"> _xlfn.CONCAT(小韻資料表[[#This Row],[聲母拼音碼]],小韻資料表[[#This Row],[韻母拼音碼]],小韻資料表[[#This Row],[調號]])</f>
        <v>hong1</v>
      </c>
      <c r="D855" s="206" t="s">
        <v>4179</v>
      </c>
      <c r="E855" s="208" t="s">
        <v>948</v>
      </c>
      <c r="F855" s="205">
        <v>15</v>
      </c>
      <c r="G855" s="209" t="s">
        <v>4180</v>
      </c>
      <c r="H855" s="205">
        <f xml:space="preserve"> LEN(小韻資料表[[#This Row],[小韻字集]])</f>
        <v>4</v>
      </c>
      <c r="I855" s="205" cm="1">
        <f t="array" ref="I855" xml:space="preserve"> MATCH(TRUE, ISNUMBER( SEARCH( LEFT(小韻資料表[[#This Row],[切語]],1), 切語上字資料表[切語上字]) ), 0)</f>
        <v>36</v>
      </c>
      <c r="J855" s="210" t="str" cm="1">
        <f t="array" ref="J855" xml:space="preserve"> INDEX(切語上字資料表[聲母], 小韻資料表[[#This Row],[上字表識別號]])</f>
        <v>曉</v>
      </c>
      <c r="K855" s="210" t="str" cm="1">
        <f t="array" ref="K855" xml:space="preserve"> INDEX(切語上字資料表[聲母拼音碼], 小韻資料表[[#This Row],[上字表識別號]])</f>
        <v>h</v>
      </c>
      <c r="L855" s="210" t="str" cm="1">
        <f t="array" ref="L855" xml:space="preserve"> INDEX(切語上字資料表[清濁], 小韻資料表[[#This Row],[上字表識別號]])</f>
        <v>次清</v>
      </c>
      <c r="M855" s="223" t="str" cm="1">
        <f t="array" ref="M855" xml:space="preserve"> INDEX(切語上字資料表[發送收], 小韻資料表[[#This Row],[上字表識別號]])</f>
        <v>送氣</v>
      </c>
      <c r="N855" s="205" cm="1">
        <f t="array" ref="N855" xml:space="preserve"> MATCH(TRUE, ISNUMBER( SEARCH( RIGHT(小韻資料表[[#This Row],[切語]],1), 切語下字資料表[切語下字]) ), 0)</f>
        <v>249</v>
      </c>
      <c r="O855" s="207" t="str" cm="1">
        <f t="array" ref="O855" xml:space="preserve"> INDEX(切語下字資料表[韻母], 小韻資料表[[#This Row],[下字表識別號]])</f>
        <v>唐開1</v>
      </c>
      <c r="P855" s="207" t="str" cm="1">
        <f t="array" ref="P855" xml:space="preserve"> INDEX(切語下字資料表[韻母拼音碼], 小韻資料表[[#This Row],[下字表識別號]])</f>
        <v>ong</v>
      </c>
      <c r="Q855" s="210" t="str" cm="1">
        <f t="array" ref="Q855" xml:space="preserve"> INDEX(設定表!$C$19:$C$23, INT( LEFT(小韻資料表[[#This Row],[目次編碼]],1) ))</f>
        <v>平</v>
      </c>
      <c r="R855" s="210">
        <f xml:space="preserve">  INDEX(設定表!$C$8:$C$15, MATCH( (RIGHT(小韻資料表[[#This Row],[清濁]]) &amp; 小韻資料表[[#This Row],[調]]), 設定表!$B$8:$B$15, 0))</f>
        <v>1</v>
      </c>
      <c r="S855" s="205" t="s">
        <v>309</v>
      </c>
      <c r="T855" s="205" t="s">
        <v>309</v>
      </c>
      <c r="U855" s="226" t="s">
        <v>309</v>
      </c>
      <c r="V855" s="146" t="s">
        <v>309</v>
      </c>
      <c r="X855" s="135"/>
      <c r="Y855" s="135"/>
      <c r="AA855" s="135"/>
      <c r="AB855" s="134"/>
      <c r="AC855" s="135"/>
      <c r="AD855" s="135"/>
      <c r="AH855" s="135"/>
      <c r="AI855" s="135"/>
    </row>
    <row r="856" spans="1:35" ht="63">
      <c r="A856" s="205">
        <v>852</v>
      </c>
      <c r="B856" s="206" t="s">
        <v>4181</v>
      </c>
      <c r="C856" s="207" t="str">
        <f xml:space="preserve"> _xlfn.CONCAT(小韻資料表[[#This Row],[聲母拼音碼]],小韻資料表[[#This Row],[韻母拼音碼]],小韻資料表[[#This Row],[調號]])</f>
        <v>hong5</v>
      </c>
      <c r="D856" s="206" t="s">
        <v>4182</v>
      </c>
      <c r="E856" s="208" t="s">
        <v>948</v>
      </c>
      <c r="F856" s="205">
        <v>16</v>
      </c>
      <c r="G856" s="209" t="s">
        <v>4183</v>
      </c>
      <c r="H856" s="205">
        <f xml:space="preserve"> LEN(小韻資料表[[#This Row],[小韻字集]])</f>
        <v>20</v>
      </c>
      <c r="I856" s="205" cm="1">
        <f t="array" ref="I856" xml:space="preserve"> MATCH(TRUE, ISNUMBER( SEARCH( LEFT(小韻資料表[[#This Row],[切語]],1), 切語上字資料表[切語上字]) ), 0)</f>
        <v>37</v>
      </c>
      <c r="J856" s="210" t="str" cm="1">
        <f t="array" ref="J856" xml:space="preserve"> INDEX(切語上字資料表[聲母], 小韻資料表[[#This Row],[上字表識別號]])</f>
        <v>匣</v>
      </c>
      <c r="K856" s="210" t="str" cm="1">
        <f t="array" ref="K856" xml:space="preserve"> INDEX(切語上字資料表[聲母拼音碼], 小韻資料表[[#This Row],[上字表識別號]])</f>
        <v>h</v>
      </c>
      <c r="L856" s="210" t="str" cm="1">
        <f t="array" ref="L856" xml:space="preserve"> INDEX(切語上字資料表[清濁], 小韻資料表[[#This Row],[上字表識別號]])</f>
        <v>全濁</v>
      </c>
      <c r="M856" s="223" t="str" cm="1">
        <f t="array" ref="M856" xml:space="preserve"> INDEX(切語上字資料表[發送收], 小韻資料表[[#This Row],[上字表識別號]])</f>
        <v>送氣</v>
      </c>
      <c r="N856" s="205" cm="1">
        <f t="array" ref="N856" xml:space="preserve"> MATCH(TRUE, ISNUMBER( SEARCH( RIGHT(小韻資料表[[#This Row],[切語]],1), 切語下字資料表[切語下字]) ), 0)</f>
        <v>249</v>
      </c>
      <c r="O856" s="207" t="str" cm="1">
        <f t="array" ref="O856" xml:space="preserve"> INDEX(切語下字資料表[韻母], 小韻資料表[[#This Row],[下字表識別號]])</f>
        <v>唐開1</v>
      </c>
      <c r="P856" s="207" t="str" cm="1">
        <f t="array" ref="P856" xml:space="preserve"> INDEX(切語下字資料表[韻母拼音碼], 小韻資料表[[#This Row],[下字表識別號]])</f>
        <v>ong</v>
      </c>
      <c r="Q856" s="210" t="str" cm="1">
        <f t="array" ref="Q856" xml:space="preserve"> INDEX(設定表!$C$19:$C$23, INT( LEFT(小韻資料表[[#This Row],[目次編碼]],1) ))</f>
        <v>平</v>
      </c>
      <c r="R856" s="210">
        <f xml:space="preserve">  INDEX(設定表!$C$8:$C$15, MATCH( (RIGHT(小韻資料表[[#This Row],[清濁]]) &amp; 小韻資料表[[#This Row],[調]]), 設定表!$B$8:$B$15, 0))</f>
        <v>5</v>
      </c>
      <c r="S856" s="205" t="s">
        <v>309</v>
      </c>
      <c r="T856" s="205" t="s">
        <v>309</v>
      </c>
      <c r="U856" s="226" t="s">
        <v>309</v>
      </c>
      <c r="V856" s="147" t="s">
        <v>309</v>
      </c>
      <c r="X856" s="135"/>
      <c r="Y856" s="135"/>
      <c r="AA856" s="135"/>
      <c r="AB856" s="134"/>
      <c r="AC856" s="135"/>
      <c r="AD856" s="135"/>
      <c r="AH856" s="135"/>
      <c r="AI856" s="135"/>
    </row>
    <row r="857" spans="1:35" ht="31.5">
      <c r="A857" s="205">
        <v>853</v>
      </c>
      <c r="B857" s="206" t="s">
        <v>4184</v>
      </c>
      <c r="C857" s="207" t="str">
        <f xml:space="preserve"> _xlfn.CONCAT(小韻資料表[[#This Row],[聲母拼音碼]],小韻資料表[[#This Row],[韻母拼音碼]],小韻資料表[[#This Row],[調號]])</f>
        <v>mong5</v>
      </c>
      <c r="D857" s="206" t="s">
        <v>4185</v>
      </c>
      <c r="E857" s="208" t="s">
        <v>948</v>
      </c>
      <c r="F857" s="205">
        <v>17</v>
      </c>
      <c r="G857" s="209" t="s">
        <v>4186</v>
      </c>
      <c r="H857" s="205">
        <f xml:space="preserve"> LEN(小韻資料表[[#This Row],[小韻字集]])</f>
        <v>17</v>
      </c>
      <c r="I857" s="205" cm="1">
        <f t="array" ref="I857" xml:space="preserve"> MATCH(TRUE, ISNUMBER( SEARCH( LEFT(小韻資料表[[#This Row],[切語]],1), 切語上字資料表[切語上字]) ), 0)</f>
        <v>16</v>
      </c>
      <c r="J857" s="210" t="str" cm="1">
        <f t="array" ref="J857" xml:space="preserve"> INDEX(切語上字資料表[聲母], 小韻資料表[[#This Row],[上字表識別號]])</f>
        <v>明</v>
      </c>
      <c r="K857" s="210" t="str" cm="1">
        <f t="array" ref="K857" xml:space="preserve"> INDEX(切語上字資料表[聲母拼音碼], 小韻資料表[[#This Row],[上字表識別號]])</f>
        <v>m</v>
      </c>
      <c r="L857" s="210" t="str" cm="1">
        <f t="array" ref="L857" xml:space="preserve"> INDEX(切語上字資料表[清濁], 小韻資料表[[#This Row],[上字表識別號]])</f>
        <v>次濁</v>
      </c>
      <c r="M857" s="223" t="str" cm="1">
        <f t="array" ref="M857" xml:space="preserve"> INDEX(切語上字資料表[發送收], 小韻資料表[[#This Row],[上字表識別號]])</f>
        <v>收聲</v>
      </c>
      <c r="N857" s="205" cm="1">
        <f t="array" ref="N857" xml:space="preserve"> MATCH(TRUE, ISNUMBER( SEARCH( RIGHT(小韻資料表[[#This Row],[切語]],1), 切語下字資料表[切語下字]) ), 0)</f>
        <v>249</v>
      </c>
      <c r="O857" s="207" t="str" cm="1">
        <f t="array" ref="O857" xml:space="preserve"> INDEX(切語下字資料表[韻母], 小韻資料表[[#This Row],[下字表識別號]])</f>
        <v>唐開1</v>
      </c>
      <c r="P857" s="207" t="str" cm="1">
        <f t="array" ref="P857" xml:space="preserve"> INDEX(切語下字資料表[韻母拼音碼], 小韻資料表[[#This Row],[下字表識別號]])</f>
        <v>ong</v>
      </c>
      <c r="Q857" s="210" t="str" cm="1">
        <f t="array" ref="Q857" xml:space="preserve"> INDEX(設定表!$C$19:$C$23, INT( LEFT(小韻資料表[[#This Row],[目次編碼]],1) ))</f>
        <v>平</v>
      </c>
      <c r="R857" s="210">
        <f xml:space="preserve">  INDEX(設定表!$C$8:$C$15, MATCH( (RIGHT(小韻資料表[[#This Row],[清濁]]) &amp; 小韻資料表[[#This Row],[調]]), 設定表!$B$8:$B$15, 0))</f>
        <v>5</v>
      </c>
      <c r="S857" s="205" t="s">
        <v>309</v>
      </c>
      <c r="T857" s="205" t="s">
        <v>309</v>
      </c>
      <c r="U857" s="226" t="s">
        <v>309</v>
      </c>
      <c r="V857" s="146" t="s">
        <v>309</v>
      </c>
      <c r="X857" s="135"/>
      <c r="Y857" s="135"/>
      <c r="AA857" s="135"/>
      <c r="AB857" s="134"/>
      <c r="AC857" s="135"/>
      <c r="AD857" s="135"/>
      <c r="AH857" s="135"/>
      <c r="AI857" s="135"/>
    </row>
    <row r="858" spans="1:35" ht="31.5">
      <c r="A858" s="205">
        <v>854</v>
      </c>
      <c r="B858" s="206" t="s">
        <v>4187</v>
      </c>
      <c r="C858" s="207" t="str">
        <f xml:space="preserve"> _xlfn.CONCAT(小韻資料表[[#This Row],[聲母拼音碼]],小韻資料表[[#This Row],[韻母拼音碼]],小韻資料表[[#This Row],[調號]])</f>
        <v>cong1</v>
      </c>
      <c r="D858" s="206" t="s">
        <v>4188</v>
      </c>
      <c r="E858" s="208" t="s">
        <v>948</v>
      </c>
      <c r="F858" s="205">
        <v>18</v>
      </c>
      <c r="G858" s="209" t="s">
        <v>4189</v>
      </c>
      <c r="H858" s="205">
        <f xml:space="preserve"> LEN(小韻資料表[[#This Row],[小韻字集]])</f>
        <v>6</v>
      </c>
      <c r="I858" s="205" cm="1">
        <f t="array" ref="I858" xml:space="preserve"> MATCH(TRUE, ISNUMBER( SEARCH( LEFT(小韻資料表[[#This Row],[切語]],1), 切語上字資料表[切語上字]) ), 0)</f>
        <v>21</v>
      </c>
      <c r="J858" s="210" t="str" cm="1">
        <f t="array" ref="J858" xml:space="preserve"> INDEX(切語上字資料表[聲母], 小韻資料表[[#This Row],[上字表識別號]])</f>
        <v>精</v>
      </c>
      <c r="K858" s="210" t="str" cm="1">
        <f t="array" ref="K858" xml:space="preserve"> INDEX(切語上字資料表[聲母拼音碼], 小韻資料表[[#This Row],[上字表識別號]])</f>
        <v>c</v>
      </c>
      <c r="L858" s="210" t="str" cm="1">
        <f t="array" ref="L858" xml:space="preserve"> INDEX(切語上字資料表[清濁], 小韻資料表[[#This Row],[上字表識別號]])</f>
        <v>全清</v>
      </c>
      <c r="M858" s="223" t="str" cm="1">
        <f t="array" ref="M858" xml:space="preserve"> INDEX(切語上字資料表[發送收], 小韻資料表[[#This Row],[上字表識別號]])</f>
        <v>發聲</v>
      </c>
      <c r="N858" s="205" cm="1">
        <f t="array" ref="N858" xml:space="preserve"> MATCH(TRUE, ISNUMBER( SEARCH( RIGHT(小韻資料表[[#This Row],[切語]],1), 切語下字資料表[切語下字]) ), 0)</f>
        <v>249</v>
      </c>
      <c r="O858" s="207" t="str" cm="1">
        <f t="array" ref="O858" xml:space="preserve"> INDEX(切語下字資料表[韻母], 小韻資料表[[#This Row],[下字表識別號]])</f>
        <v>唐開1</v>
      </c>
      <c r="P858" s="207" t="str" cm="1">
        <f t="array" ref="P858" xml:space="preserve"> INDEX(切語下字資料表[韻母拼音碼], 小韻資料表[[#This Row],[下字表識別號]])</f>
        <v>ong</v>
      </c>
      <c r="Q858" s="210" t="str" cm="1">
        <f t="array" ref="Q858" xml:space="preserve"> INDEX(設定表!$C$19:$C$23, INT( LEFT(小韻資料表[[#This Row],[目次編碼]],1) ))</f>
        <v>平</v>
      </c>
      <c r="R858" s="210">
        <f xml:space="preserve">  INDEX(設定表!$C$8:$C$15, MATCH( (RIGHT(小韻資料表[[#This Row],[清濁]]) &amp; 小韻資料表[[#This Row],[調]]), 設定表!$B$8:$B$15, 0))</f>
        <v>1</v>
      </c>
      <c r="S858" s="205" t="s">
        <v>309</v>
      </c>
      <c r="T858" s="205" t="s">
        <v>309</v>
      </c>
      <c r="U858" s="226" t="s">
        <v>4190</v>
      </c>
      <c r="V858" s="147" t="s">
        <v>309</v>
      </c>
      <c r="X858" s="135"/>
      <c r="Y858" s="135"/>
      <c r="AA858" s="135"/>
      <c r="AB858" s="134"/>
      <c r="AC858" s="135"/>
      <c r="AD858" s="135"/>
      <c r="AH858" s="135"/>
      <c r="AI858" s="135"/>
    </row>
    <row r="859" spans="1:35" ht="31.5">
      <c r="A859" s="205">
        <v>855</v>
      </c>
      <c r="B859" s="206" t="s">
        <v>4191</v>
      </c>
      <c r="C859" s="207" t="str">
        <f xml:space="preserve"> _xlfn.CONCAT(小韻資料表[[#This Row],[聲母拼音碼]],小韻資料表[[#This Row],[韻母拼音碼]],小韻資料表[[#This Row],[調號]])</f>
        <v>nong5</v>
      </c>
      <c r="D859" s="206" t="s">
        <v>4192</v>
      </c>
      <c r="E859" s="208" t="s">
        <v>948</v>
      </c>
      <c r="F859" s="205">
        <v>19</v>
      </c>
      <c r="G859" s="209" t="s">
        <v>4193</v>
      </c>
      <c r="H859" s="205">
        <f xml:space="preserve"> LEN(小韻資料表[[#This Row],[小韻字集]])</f>
        <v>2</v>
      </c>
      <c r="I859" s="205" cm="1">
        <f t="array" ref="I859" xml:space="preserve"> MATCH(TRUE, ISNUMBER( SEARCH( LEFT(小韻資料表[[#This Row],[切語]],1), 切語上字資料表[切語上字]) ), 0)</f>
        <v>8</v>
      </c>
      <c r="J859" s="210" t="str" cm="1">
        <f t="array" ref="J859" xml:space="preserve"> INDEX(切語上字資料表[聲母], 小韻資料表[[#This Row],[上字表識別號]])</f>
        <v>泥</v>
      </c>
      <c r="K859" s="210" t="str" cm="1">
        <f t="array" ref="K859" xml:space="preserve"> INDEX(切語上字資料表[聲母拼音碼], 小韻資料表[[#This Row],[上字表識別號]])</f>
        <v>n</v>
      </c>
      <c r="L859" s="210" t="str" cm="1">
        <f t="array" ref="L859" xml:space="preserve"> INDEX(切語上字資料表[清濁], 小韻資料表[[#This Row],[上字表識別號]])</f>
        <v>次濁</v>
      </c>
      <c r="M859" s="223" t="str" cm="1">
        <f t="array" ref="M859" xml:space="preserve"> INDEX(切語上字資料表[發送收], 小韻資料表[[#This Row],[上字表識別號]])</f>
        <v>收聲</v>
      </c>
      <c r="N859" s="205" cm="1">
        <f t="array" ref="N859" xml:space="preserve"> MATCH(TRUE, ISNUMBER( SEARCH( RIGHT(小韻資料表[[#This Row],[切語]],1), 切語下字資料表[切語下字]) ), 0)</f>
        <v>249</v>
      </c>
      <c r="O859" s="207" t="str" cm="1">
        <f t="array" ref="O859" xml:space="preserve"> INDEX(切語下字資料表[韻母], 小韻資料表[[#This Row],[下字表識別號]])</f>
        <v>唐開1</v>
      </c>
      <c r="P859" s="207" t="str" cm="1">
        <f t="array" ref="P859" xml:space="preserve"> INDEX(切語下字資料表[韻母拼音碼], 小韻資料表[[#This Row],[下字表識別號]])</f>
        <v>ong</v>
      </c>
      <c r="Q859" s="210" t="str" cm="1">
        <f t="array" ref="Q859" xml:space="preserve"> INDEX(設定表!$C$19:$C$23, INT( LEFT(小韻資料表[[#This Row],[目次編碼]],1) ))</f>
        <v>平</v>
      </c>
      <c r="R859" s="210">
        <f xml:space="preserve">  INDEX(設定表!$C$8:$C$15, MATCH( (RIGHT(小韻資料表[[#This Row],[清濁]]) &amp; 小韻資料表[[#This Row],[調]]), 設定表!$B$8:$B$15, 0))</f>
        <v>5</v>
      </c>
      <c r="S859" s="205" t="s">
        <v>309</v>
      </c>
      <c r="T859" s="205" t="s">
        <v>309</v>
      </c>
      <c r="U859" s="226" t="s">
        <v>309</v>
      </c>
      <c r="V859" s="146" t="s">
        <v>309</v>
      </c>
      <c r="X859" s="135"/>
      <c r="Y859" s="135"/>
      <c r="AA859" s="135"/>
      <c r="AB859" s="134"/>
      <c r="AC859" s="135"/>
      <c r="AD859" s="135"/>
      <c r="AH859" s="135"/>
      <c r="AI859" s="135"/>
    </row>
    <row r="860" spans="1:35" ht="31.5">
      <c r="A860" s="205">
        <v>856</v>
      </c>
      <c r="B860" s="206" t="s">
        <v>4194</v>
      </c>
      <c r="C860" s="207" t="str">
        <f xml:space="preserve"> _xlfn.CONCAT(小韻資料表[[#This Row],[聲母拼音碼]],小韻資料表[[#This Row],[韻母拼音碼]],小韻資料表[[#This Row],[調號]])</f>
        <v>pong5</v>
      </c>
      <c r="D860" s="206" t="s">
        <v>4195</v>
      </c>
      <c r="E860" s="208" t="s">
        <v>948</v>
      </c>
      <c r="F860" s="205">
        <v>20</v>
      </c>
      <c r="G860" s="209" t="s">
        <v>4196</v>
      </c>
      <c r="H860" s="205">
        <f xml:space="preserve"> LEN(小韻資料表[[#This Row],[小韻字集]])</f>
        <v>14</v>
      </c>
      <c r="I860" s="205" cm="1">
        <f t="array" ref="I860" xml:space="preserve"> MATCH(TRUE, ISNUMBER( SEARCH( LEFT(小韻資料表[[#This Row],[切語]],1), 切語上字資料表[切語上字]) ), 0)</f>
        <v>15</v>
      </c>
      <c r="J860" s="210" t="str" cm="1">
        <f t="array" ref="J860" xml:space="preserve"> INDEX(切語上字資料表[聲母], 小韻資料表[[#This Row],[上字表識別號]])</f>
        <v>並</v>
      </c>
      <c r="K860" s="210" t="str" cm="1">
        <f t="array" ref="K860" xml:space="preserve"> INDEX(切語上字資料表[聲母拼音碼], 小韻資料表[[#This Row],[上字表識別號]])</f>
        <v>p</v>
      </c>
      <c r="L860" s="210" t="str" cm="1">
        <f t="array" ref="L860" xml:space="preserve"> INDEX(切語上字資料表[清濁], 小韻資料表[[#This Row],[上字表識別號]])</f>
        <v>全濁</v>
      </c>
      <c r="M860" s="223" cm="1">
        <f t="array" ref="M860" xml:space="preserve"> INDEX(切語上字資料表[發送收], 小韻資料表[[#This Row],[上字表識別號]])</f>
        <v>0</v>
      </c>
      <c r="N860" s="205" cm="1">
        <f t="array" ref="N860" xml:space="preserve"> MATCH(TRUE, ISNUMBER( SEARCH( RIGHT(小韻資料表[[#This Row],[切語]],1), 切語下字資料表[切語下字]) ), 0)</f>
        <v>253</v>
      </c>
      <c r="O860" s="207" t="str" cm="1">
        <f t="array" ref="O860" xml:space="preserve"> INDEX(切語下字資料表[韻母], 小韻資料表[[#This Row],[下字表識別號]])</f>
        <v>唐開1</v>
      </c>
      <c r="P860" s="207" t="str" cm="1">
        <f t="array" ref="P860" xml:space="preserve"> INDEX(切語下字資料表[韻母拼音碼], 小韻資料表[[#This Row],[下字表識別號]])</f>
        <v>ong</v>
      </c>
      <c r="Q860" s="210" t="str" cm="1">
        <f t="array" ref="Q860" xml:space="preserve"> INDEX(設定表!$C$19:$C$23, INT( LEFT(小韻資料表[[#This Row],[目次編碼]],1) ))</f>
        <v>平</v>
      </c>
      <c r="R860" s="210">
        <f xml:space="preserve">  INDEX(設定表!$C$8:$C$15, MATCH( (RIGHT(小韻資料表[[#This Row],[清濁]]) &amp; 小韻資料表[[#This Row],[調]]), 設定表!$B$8:$B$15, 0))</f>
        <v>5</v>
      </c>
      <c r="S860" s="205" t="s">
        <v>309</v>
      </c>
      <c r="T860" s="205" t="s">
        <v>309</v>
      </c>
      <c r="U860" s="226" t="s">
        <v>309</v>
      </c>
      <c r="V860" s="147" t="s">
        <v>309</v>
      </c>
      <c r="X860" s="135"/>
      <c r="Y860" s="135"/>
      <c r="AA860" s="135"/>
      <c r="AB860" s="134"/>
      <c r="AC860" s="135"/>
      <c r="AD860" s="135"/>
      <c r="AH860" s="135"/>
      <c r="AI860" s="135"/>
    </row>
    <row r="861" spans="1:35" ht="31.5">
      <c r="A861" s="205">
        <v>857</v>
      </c>
      <c r="B861" s="206" t="s">
        <v>4197</v>
      </c>
      <c r="C861" s="207" t="str">
        <f xml:space="preserve"> _xlfn.CONCAT(小韻資料表[[#This Row],[聲母拼音碼]],小韻資料表[[#This Row],[韻母拼音碼]],小韻資料表[[#This Row],[調號]])</f>
        <v>gong5</v>
      </c>
      <c r="D861" s="206" t="s">
        <v>4198</v>
      </c>
      <c r="E861" s="208" t="s">
        <v>948</v>
      </c>
      <c r="F861" s="205">
        <v>21</v>
      </c>
      <c r="G861" s="209" t="s">
        <v>4199</v>
      </c>
      <c r="H861" s="205">
        <f xml:space="preserve"> LEN(小韻資料表[[#This Row],[小韻字集]])</f>
        <v>7</v>
      </c>
      <c r="I861" s="205" cm="1">
        <f t="array" ref="I861" xml:space="preserve"> MATCH(TRUE, ISNUMBER( SEARCH( LEFT(小韻資料表[[#This Row],[切語]],1), 切語上字資料表[切語上字]) ), 0)</f>
        <v>4</v>
      </c>
      <c r="J861" s="210" t="str" cm="1">
        <f t="array" ref="J861" xml:space="preserve"> INDEX(切語上字資料表[聲母], 小韻資料表[[#This Row],[上字表識別號]])</f>
        <v>疑</v>
      </c>
      <c r="K861" s="210" t="str" cm="1">
        <f t="array" ref="K861" xml:space="preserve"> INDEX(切語上字資料表[聲母拼音碼], 小韻資料表[[#This Row],[上字表識別號]])</f>
        <v>g</v>
      </c>
      <c r="L861" s="210" t="str" cm="1">
        <f t="array" ref="L861" xml:space="preserve"> INDEX(切語上字資料表[清濁], 小韻資料表[[#This Row],[上字表識別號]])</f>
        <v>次濁</v>
      </c>
      <c r="M861" s="223" t="str" cm="1">
        <f t="array" ref="M861" xml:space="preserve"> INDEX(切語上字資料表[發送收], 小韻資料表[[#This Row],[上字表識別號]])</f>
        <v>收聲</v>
      </c>
      <c r="N861" s="205" cm="1">
        <f t="array" ref="N861" xml:space="preserve"> MATCH(TRUE, ISNUMBER( SEARCH( RIGHT(小韻資料表[[#This Row],[切語]],1), 切語下字資料表[切語下字]) ), 0)</f>
        <v>249</v>
      </c>
      <c r="O861" s="207" t="str" cm="1">
        <f t="array" ref="O861" xml:space="preserve"> INDEX(切語下字資料表[韻母], 小韻資料表[[#This Row],[下字表識別號]])</f>
        <v>唐開1</v>
      </c>
      <c r="P861" s="207" t="str" cm="1">
        <f t="array" ref="P861" xml:space="preserve"> INDEX(切語下字資料表[韻母拼音碼], 小韻資料表[[#This Row],[下字表識別號]])</f>
        <v>ong</v>
      </c>
      <c r="Q861" s="210" t="str" cm="1">
        <f t="array" ref="Q861" xml:space="preserve"> INDEX(設定表!$C$19:$C$23, INT( LEFT(小韻資料表[[#This Row],[目次編碼]],1) ))</f>
        <v>平</v>
      </c>
      <c r="R861" s="210">
        <f xml:space="preserve">  INDEX(設定表!$C$8:$C$15, MATCH( (RIGHT(小韻資料表[[#This Row],[清濁]]) &amp; 小韻資料表[[#This Row],[調]]), 設定表!$B$8:$B$15, 0))</f>
        <v>5</v>
      </c>
      <c r="S861" s="205" t="s">
        <v>309</v>
      </c>
      <c r="T861" s="205" t="s">
        <v>309</v>
      </c>
      <c r="U861" s="226" t="s">
        <v>309</v>
      </c>
      <c r="V861" s="146" t="s">
        <v>309</v>
      </c>
      <c r="X861" s="135"/>
      <c r="Y861" s="135"/>
      <c r="AA861" s="135"/>
      <c r="AB861" s="134"/>
      <c r="AC861" s="135"/>
      <c r="AD861" s="135"/>
      <c r="AH861" s="135"/>
      <c r="AI861" s="135"/>
    </row>
    <row r="862" spans="1:35" ht="31.5">
      <c r="A862" s="205">
        <v>858</v>
      </c>
      <c r="B862" s="206" t="s">
        <v>4200</v>
      </c>
      <c r="C862" s="207" t="str">
        <f xml:space="preserve"> _xlfn.CONCAT(小韻資料表[[#This Row],[聲母拼音碼]],小韻資料表[[#This Row],[韻母拼音碼]],小韻資料表[[#This Row],[調號]])</f>
        <v>cong5</v>
      </c>
      <c r="D862" s="206" t="s">
        <v>4201</v>
      </c>
      <c r="E862" s="208" t="s">
        <v>948</v>
      </c>
      <c r="F862" s="205">
        <v>22</v>
      </c>
      <c r="G862" s="209" t="s">
        <v>4201</v>
      </c>
      <c r="H862" s="205">
        <f xml:space="preserve"> LEN(小韻資料表[[#This Row],[小韻字集]])</f>
        <v>1</v>
      </c>
      <c r="I862" s="205" cm="1">
        <f t="array" ref="I862" xml:space="preserve"> MATCH(TRUE, ISNUMBER( SEARCH( LEFT(小韻資料表[[#This Row],[切語]],1), 切語上字資料表[切語上字]) ), 0)</f>
        <v>23</v>
      </c>
      <c r="J862" s="210" t="str" cm="1">
        <f t="array" ref="J862" xml:space="preserve"> INDEX(切語上字資料表[聲母], 小韻資料表[[#This Row],[上字表識別號]])</f>
        <v>從</v>
      </c>
      <c r="K862" s="210" t="str" cm="1">
        <f t="array" ref="K862" xml:space="preserve"> INDEX(切語上字資料表[聲母拼音碼], 小韻資料表[[#This Row],[上字表識別號]])</f>
        <v>c</v>
      </c>
      <c r="L862" s="210" t="str" cm="1">
        <f t="array" ref="L862" xml:space="preserve"> INDEX(切語上字資料表[清濁], 小韻資料表[[#This Row],[上字表識別號]])</f>
        <v>全濁</v>
      </c>
      <c r="M862" s="223" cm="1">
        <f t="array" ref="M862" xml:space="preserve"> INDEX(切語上字資料表[發送收], 小韻資料表[[#This Row],[上字表識別號]])</f>
        <v>0</v>
      </c>
      <c r="N862" s="205" cm="1">
        <f t="array" ref="N862" xml:space="preserve"> MATCH(TRUE, ISNUMBER( SEARCH( RIGHT(小韻資料表[[#This Row],[切語]],1), 切語下字資料表[切語下字]) ), 0)</f>
        <v>249</v>
      </c>
      <c r="O862" s="207" t="str" cm="1">
        <f t="array" ref="O862" xml:space="preserve"> INDEX(切語下字資料表[韻母], 小韻資料表[[#This Row],[下字表識別號]])</f>
        <v>唐開1</v>
      </c>
      <c r="P862" s="207" t="str" cm="1">
        <f t="array" ref="P862" xml:space="preserve"> INDEX(切語下字資料表[韻母拼音碼], 小韻資料表[[#This Row],[下字表識別號]])</f>
        <v>ong</v>
      </c>
      <c r="Q862" s="210" t="str" cm="1">
        <f t="array" ref="Q862" xml:space="preserve"> INDEX(設定表!$C$19:$C$23, INT( LEFT(小韻資料表[[#This Row],[目次編碼]],1) ))</f>
        <v>平</v>
      </c>
      <c r="R862" s="210">
        <f xml:space="preserve">  INDEX(設定表!$C$8:$C$15, MATCH( (RIGHT(小韻資料表[[#This Row],[清濁]]) &amp; 小韻資料表[[#This Row],[調]]), 設定表!$B$8:$B$15, 0))</f>
        <v>5</v>
      </c>
      <c r="S862" s="205" t="s">
        <v>309</v>
      </c>
      <c r="T862" s="205" t="s">
        <v>309</v>
      </c>
      <c r="U862" s="226" t="s">
        <v>309</v>
      </c>
      <c r="V862" s="147" t="s">
        <v>309</v>
      </c>
      <c r="X862" s="135"/>
      <c r="Y862" s="135"/>
      <c r="AA862" s="135"/>
      <c r="AB862" s="134"/>
      <c r="AC862" s="135"/>
      <c r="AD862" s="135"/>
      <c r="AH862" s="135"/>
      <c r="AI862" s="135"/>
    </row>
    <row r="863" spans="1:35" ht="31.5">
      <c r="A863" s="205">
        <v>859</v>
      </c>
      <c r="B863" s="206" t="s">
        <v>4202</v>
      </c>
      <c r="C863" s="207" t="str">
        <f xml:space="preserve"> _xlfn.CONCAT(小韻資料表[[#This Row],[聲母拼音碼]],小韻資料表[[#This Row],[韻母拼音碼]],小韻資料表[[#This Row],[調號]])</f>
        <v>khong1</v>
      </c>
      <c r="D863" s="206" t="s">
        <v>4203</v>
      </c>
      <c r="E863" s="208" t="s">
        <v>948</v>
      </c>
      <c r="F863" s="205">
        <v>23</v>
      </c>
      <c r="G863" s="209" t="s">
        <v>4203</v>
      </c>
      <c r="H863" s="205">
        <f xml:space="preserve"> LEN(小韻資料表[[#This Row],[小韻字集]])</f>
        <v>1</v>
      </c>
      <c r="I863" s="205" cm="1">
        <f t="array" ref="I863" xml:space="preserve"> MATCH(TRUE, ISNUMBER( SEARCH( LEFT(小韻資料表[[#This Row],[切語]],1), 切語上字資料表[切語上字]) ), 0)</f>
        <v>2</v>
      </c>
      <c r="J863" s="210" t="str" cm="1">
        <f t="array" ref="J863" xml:space="preserve"> INDEX(切語上字資料表[聲母], 小韻資料表[[#This Row],[上字表識別號]])</f>
        <v>溪</v>
      </c>
      <c r="K863" s="210" t="str" cm="1">
        <f t="array" ref="K863" xml:space="preserve"> INDEX(切語上字資料表[聲母拼音碼], 小韻資料表[[#This Row],[上字表識別號]])</f>
        <v>kh</v>
      </c>
      <c r="L863" s="210" t="str" cm="1">
        <f t="array" ref="L863" xml:space="preserve"> INDEX(切語上字資料表[清濁], 小韻資料表[[#This Row],[上字表識別號]])</f>
        <v>次清</v>
      </c>
      <c r="M863" s="223" t="str" cm="1">
        <f t="array" ref="M863" xml:space="preserve"> INDEX(切語上字資料表[發送收], 小韻資料表[[#This Row],[上字表識別號]])</f>
        <v>送氣</v>
      </c>
      <c r="N863" s="205" cm="1">
        <f t="array" ref="N863" xml:space="preserve"> MATCH(TRUE, ISNUMBER( SEARCH( RIGHT(小韻資料表[[#This Row],[切語]],1), 切語下字資料表[切語下字]) ), 0)</f>
        <v>253</v>
      </c>
      <c r="O863" s="207" t="str" cm="1">
        <f t="array" ref="O863" xml:space="preserve"> INDEX(切語下字資料表[韻母], 小韻資料表[[#This Row],[下字表識別號]])</f>
        <v>唐開1</v>
      </c>
      <c r="P863" s="207" t="str" cm="1">
        <f t="array" ref="P863" xml:space="preserve"> INDEX(切語下字資料表[韻母拼音碼], 小韻資料表[[#This Row],[下字表識別號]])</f>
        <v>ong</v>
      </c>
      <c r="Q863" s="210" t="str" cm="1">
        <f t="array" ref="Q863" xml:space="preserve"> INDEX(設定表!$C$19:$C$23, INT( LEFT(小韻資料表[[#This Row],[目次編碼]],1) ))</f>
        <v>平</v>
      </c>
      <c r="R863" s="210">
        <f xml:space="preserve">  INDEX(設定表!$C$8:$C$15, MATCH( (RIGHT(小韻資料表[[#This Row],[清濁]]) &amp; 小韻資料表[[#This Row],[調]]), 設定表!$B$8:$B$15, 0))</f>
        <v>1</v>
      </c>
      <c r="S863" s="205" t="s">
        <v>309</v>
      </c>
      <c r="T863" s="205" t="s">
        <v>309</v>
      </c>
      <c r="U863" s="226" t="s">
        <v>309</v>
      </c>
      <c r="V863" s="146" t="s">
        <v>309</v>
      </c>
      <c r="X863" s="135"/>
      <c r="Y863" s="135"/>
      <c r="AA863" s="135"/>
      <c r="AB863" s="134"/>
      <c r="AC863" s="135"/>
      <c r="AD863" s="135"/>
      <c r="AH863" s="135"/>
      <c r="AI863" s="135"/>
    </row>
    <row r="864" spans="1:35" ht="31.5">
      <c r="A864" s="205">
        <v>860</v>
      </c>
      <c r="B864" s="206" t="s">
        <v>4204</v>
      </c>
      <c r="C864" s="207" t="str">
        <f xml:space="preserve"> _xlfn.CONCAT(小韻資料表[[#This Row],[聲母拼音碼]],小韻資料表[[#This Row],[韻母拼音碼]],小韻資料表[[#This Row],[調號]])</f>
        <v>pong1</v>
      </c>
      <c r="D864" s="206" t="s">
        <v>1407</v>
      </c>
      <c r="E864" s="208" t="s">
        <v>948</v>
      </c>
      <c r="F864" s="205">
        <v>24</v>
      </c>
      <c r="G864" s="209" t="s">
        <v>4205</v>
      </c>
      <c r="H864" s="205">
        <f xml:space="preserve"> LEN(小韻資料表[[#This Row],[小韻字集]])</f>
        <v>6</v>
      </c>
      <c r="I864" s="205" cm="1">
        <f t="array" ref="I864" xml:space="preserve"> MATCH(TRUE, ISNUMBER( SEARCH( LEFT(小韻資料表[[#This Row],[切語]],1), 切語上字資料表[切語上字]) ), 0)</f>
        <v>13</v>
      </c>
      <c r="J864" s="210" t="str" cm="1">
        <f t="array" ref="J864" xml:space="preserve"> INDEX(切語上字資料表[聲母], 小韻資料表[[#This Row],[上字表識別號]])</f>
        <v>幫</v>
      </c>
      <c r="K864" s="210" t="str" cm="1">
        <f t="array" ref="K864" xml:space="preserve"> INDEX(切語上字資料表[聲母拼音碼], 小韻資料表[[#This Row],[上字表識別號]])</f>
        <v>p</v>
      </c>
      <c r="L864" s="210" t="str" cm="1">
        <f t="array" ref="L864" xml:space="preserve"> INDEX(切語上字資料表[清濁], 小韻資料表[[#This Row],[上字表識別號]])</f>
        <v>全清</v>
      </c>
      <c r="M864" s="223" t="str" cm="1">
        <f t="array" ref="M864" xml:space="preserve"> INDEX(切語上字資料表[發送收], 小韻資料表[[#This Row],[上字表識別號]])</f>
        <v>發聲</v>
      </c>
      <c r="N864" s="205" cm="1">
        <f t="array" ref="N864" xml:space="preserve"> MATCH(TRUE, ISNUMBER( SEARCH( RIGHT(小韻資料表[[#This Row],[切語]],1), 切語下字資料表[切語下字]) ), 0)</f>
        <v>253</v>
      </c>
      <c r="O864" s="207" t="str" cm="1">
        <f t="array" ref="O864" xml:space="preserve"> INDEX(切語下字資料表[韻母], 小韻資料表[[#This Row],[下字表識別號]])</f>
        <v>唐開1</v>
      </c>
      <c r="P864" s="207" t="str" cm="1">
        <f t="array" ref="P864" xml:space="preserve"> INDEX(切語下字資料表[韻母拼音碼], 小韻資料表[[#This Row],[下字表識別號]])</f>
        <v>ong</v>
      </c>
      <c r="Q864" s="210" t="str" cm="1">
        <f t="array" ref="Q864" xml:space="preserve"> INDEX(設定表!$C$19:$C$23, INT( LEFT(小韻資料表[[#This Row],[目次編碼]],1) ))</f>
        <v>平</v>
      </c>
      <c r="R864" s="210">
        <f xml:space="preserve">  INDEX(設定表!$C$8:$C$15, MATCH( (RIGHT(小韻資料表[[#This Row],[清濁]]) &amp; 小韻資料表[[#This Row],[調]]), 設定表!$B$8:$B$15, 0))</f>
        <v>1</v>
      </c>
      <c r="S864" s="205" t="s">
        <v>309</v>
      </c>
      <c r="T864" s="205" t="s">
        <v>309</v>
      </c>
      <c r="U864" s="226" t="s">
        <v>309</v>
      </c>
      <c r="V864" s="147" t="s">
        <v>309</v>
      </c>
      <c r="X864" s="135"/>
      <c r="Y864" s="135"/>
      <c r="AA864" s="135"/>
      <c r="AB864" s="134"/>
      <c r="AC864" s="135"/>
      <c r="AD864" s="135"/>
      <c r="AH864" s="135"/>
      <c r="AI864" s="135"/>
    </row>
    <row r="865" spans="1:35" ht="31.5">
      <c r="A865" s="205">
        <v>861</v>
      </c>
      <c r="B865" s="206" t="s">
        <v>4206</v>
      </c>
      <c r="C865" s="207" t="str">
        <f xml:space="preserve"> _xlfn.CONCAT(小韻資料表[[#This Row],[聲母拼音碼]],小韻資料表[[#This Row],[韻母拼音碼]],小韻資料表[[#This Row],[調號]])</f>
        <v>kirng1</v>
      </c>
      <c r="D865" s="206" t="s">
        <v>965</v>
      </c>
      <c r="E865" s="208" t="s">
        <v>963</v>
      </c>
      <c r="F865" s="205">
        <v>1</v>
      </c>
      <c r="G865" s="209" t="s">
        <v>4207</v>
      </c>
      <c r="H865" s="205">
        <f xml:space="preserve"> LEN(小韻資料表[[#This Row],[小韻字集]])</f>
        <v>13</v>
      </c>
      <c r="I865" s="205" cm="1">
        <f t="array" ref="I865" xml:space="preserve"> MATCH(TRUE, ISNUMBER( SEARCH( LEFT(小韻資料表[[#This Row],[切語]],1), 切語上字資料表[切語上字]) ), 0)</f>
        <v>1</v>
      </c>
      <c r="J865" s="210" t="str" cm="1">
        <f t="array" ref="J865" xml:space="preserve"> INDEX(切語上字資料表[聲母], 小韻資料表[[#This Row],[上字表識別號]])</f>
        <v>見</v>
      </c>
      <c r="K865" s="210" t="str" cm="1">
        <f t="array" ref="K865" xml:space="preserve"> INDEX(切語上字資料表[聲母拼音碼], 小韻資料表[[#This Row],[上字表識別號]])</f>
        <v>k</v>
      </c>
      <c r="L865" s="210" t="str" cm="1">
        <f t="array" ref="L865" xml:space="preserve"> INDEX(切語上字資料表[清濁], 小韻資料表[[#This Row],[上字表識別號]])</f>
        <v>全清</v>
      </c>
      <c r="M865" s="223" t="str" cm="1">
        <f t="array" ref="M865" xml:space="preserve"> INDEX(切語上字資料表[發送收], 小韻資料表[[#This Row],[上字表識別號]])</f>
        <v>發聲</v>
      </c>
      <c r="N865" s="205" cm="1">
        <f t="array" ref="N865" xml:space="preserve"> MATCH(TRUE, ISNUMBER( SEARCH( RIGHT(小韻資料表[[#This Row],[切語]],1), 切語下字資料表[切語下字]) ), 0)</f>
        <v>257</v>
      </c>
      <c r="O865" s="207" t="str" cm="1">
        <f t="array" ref="O865" xml:space="preserve"> INDEX(切語下字資料表[韻母], 小韻資料表[[#This Row],[下字表識別號]])</f>
        <v>庚開2</v>
      </c>
      <c r="P865" s="207" t="str" cm="1">
        <f t="array" ref="P865" xml:space="preserve"> INDEX(切語下字資料表[韻母拼音碼], 小韻資料表[[#This Row],[下字表識別號]])</f>
        <v>irng</v>
      </c>
      <c r="Q865" s="210" t="str" cm="1">
        <f t="array" ref="Q865" xml:space="preserve"> INDEX(設定表!$C$19:$C$23, INT( LEFT(小韻資料表[[#This Row],[目次編碼]],1) ))</f>
        <v>平</v>
      </c>
      <c r="R865" s="210">
        <f xml:space="preserve">  INDEX(設定表!$C$8:$C$15, MATCH( (RIGHT(小韻資料表[[#This Row],[清濁]]) &amp; 小韻資料表[[#This Row],[調]]), 設定表!$B$8:$B$15, 0))</f>
        <v>1</v>
      </c>
      <c r="S865" s="205" t="s">
        <v>309</v>
      </c>
      <c r="T865" s="205" t="s">
        <v>309</v>
      </c>
      <c r="U865" s="226" t="s">
        <v>309</v>
      </c>
      <c r="V865" s="146" t="s">
        <v>309</v>
      </c>
      <c r="X865" s="135"/>
      <c r="Y865" s="135"/>
      <c r="AA865" s="135"/>
      <c r="AB865" s="134"/>
      <c r="AC865" s="135"/>
      <c r="AD865" s="135"/>
      <c r="AH865" s="135"/>
      <c r="AI865" s="135"/>
    </row>
    <row r="866" spans="1:35" ht="31.5">
      <c r="A866" s="205">
        <v>862</v>
      </c>
      <c r="B866" s="206" t="s">
        <v>4208</v>
      </c>
      <c r="C866" s="207" t="str">
        <f xml:space="preserve"> _xlfn.CONCAT(小韻資料表[[#This Row],[聲母拼音碼]],小韻資料表[[#This Row],[韻母拼音碼]],小韻資料表[[#This Row],[調號]])</f>
        <v>khirng1</v>
      </c>
      <c r="D866" s="206" t="s">
        <v>4209</v>
      </c>
      <c r="E866" s="208" t="s">
        <v>963</v>
      </c>
      <c r="F866" s="205">
        <v>1</v>
      </c>
      <c r="G866" s="209" t="s">
        <v>4210</v>
      </c>
      <c r="H866" s="205">
        <f xml:space="preserve"> LEN(小韻資料表[[#This Row],[小韻字集]])</f>
        <v>7</v>
      </c>
      <c r="I866" s="205" cm="1">
        <f t="array" ref="I866" xml:space="preserve"> MATCH(TRUE, ISNUMBER( SEARCH( LEFT(小韻資料表[[#This Row],[切語]],1), 切語上字資料表[切語上字]) ), 0)</f>
        <v>2</v>
      </c>
      <c r="J866" s="210" t="str" cm="1">
        <f t="array" ref="J866" xml:space="preserve"> INDEX(切語上字資料表[聲母], 小韻資料表[[#This Row],[上字表識別號]])</f>
        <v>溪</v>
      </c>
      <c r="K866" s="210" t="str" cm="1">
        <f t="array" ref="K866" xml:space="preserve"> INDEX(切語上字資料表[聲母拼音碼], 小韻資料表[[#This Row],[上字表識別號]])</f>
        <v>kh</v>
      </c>
      <c r="L866" s="210" t="str" cm="1">
        <f t="array" ref="L866" xml:space="preserve"> INDEX(切語上字資料表[清濁], 小韻資料表[[#This Row],[上字表識別號]])</f>
        <v>次清</v>
      </c>
      <c r="M866" s="223" t="str" cm="1">
        <f t="array" ref="M866" xml:space="preserve"> INDEX(切語上字資料表[發送收], 小韻資料表[[#This Row],[上字表識別號]])</f>
        <v>送氣</v>
      </c>
      <c r="N866" s="205" cm="1">
        <f t="array" ref="N866" xml:space="preserve"> MATCH(TRUE, ISNUMBER( SEARCH( RIGHT(小韻資料表[[#This Row],[切語]],1), 切語下字資料表[切語下字]) ), 0)</f>
        <v>257</v>
      </c>
      <c r="O866" s="207" t="str" cm="1">
        <f t="array" ref="O866" xml:space="preserve"> INDEX(切語下字資料表[韻母], 小韻資料表[[#This Row],[下字表識別號]])</f>
        <v>庚開2</v>
      </c>
      <c r="P866" s="207" t="str" cm="1">
        <f t="array" ref="P866" xml:space="preserve"> INDEX(切語下字資料表[韻母拼音碼], 小韻資料表[[#This Row],[下字表識別號]])</f>
        <v>irng</v>
      </c>
      <c r="Q866" s="210" t="str" cm="1">
        <f t="array" ref="Q866" xml:space="preserve"> INDEX(設定表!$C$19:$C$23, INT( LEFT(小韻資料表[[#This Row],[目次編碼]],1) ))</f>
        <v>平</v>
      </c>
      <c r="R866" s="210">
        <f xml:space="preserve">  INDEX(設定表!$C$8:$C$15, MATCH( (RIGHT(小韻資料表[[#This Row],[清濁]]) &amp; 小韻資料表[[#This Row],[調]]), 設定表!$B$8:$B$15, 0))</f>
        <v>1</v>
      </c>
      <c r="S866" s="205" t="s">
        <v>309</v>
      </c>
      <c r="T866" s="205" t="s">
        <v>309</v>
      </c>
      <c r="U866" s="226" t="s">
        <v>309</v>
      </c>
      <c r="V866" s="147" t="s">
        <v>309</v>
      </c>
      <c r="X866" s="135"/>
      <c r="Y866" s="135"/>
      <c r="AA866" s="135"/>
      <c r="AB866" s="134"/>
      <c r="AC866" s="135"/>
      <c r="AD866" s="135"/>
      <c r="AH866" s="135"/>
      <c r="AI866" s="135"/>
    </row>
    <row r="867" spans="1:35" ht="31.5">
      <c r="A867" s="205">
        <v>863</v>
      </c>
      <c r="B867" s="206" t="s">
        <v>4211</v>
      </c>
      <c r="C867" s="207" t="str">
        <f xml:space="preserve"> _xlfn.CONCAT(小韻資料表[[#This Row],[聲母拼音碼]],小韻資料表[[#This Row],[韻母拼音碼]],小韻資料表[[#This Row],[調號]])</f>
        <v>birng5</v>
      </c>
      <c r="D867" s="206" t="s">
        <v>4212</v>
      </c>
      <c r="E867" s="208" t="s">
        <v>963</v>
      </c>
      <c r="F867" s="205">
        <v>1</v>
      </c>
      <c r="G867" s="209" t="s">
        <v>4213</v>
      </c>
      <c r="H867" s="205">
        <f xml:space="preserve"> LEN(小韻資料表[[#This Row],[小韻字集]])</f>
        <v>11</v>
      </c>
      <c r="I867" s="205" cm="1">
        <f t="array" ref="I867" xml:space="preserve"> MATCH(TRUE, ISNUMBER( SEARCH( LEFT(小韻資料表[[#This Row],[切語]],1), 切語上字資料表[切語上字]) ), 0)</f>
        <v>20</v>
      </c>
      <c r="J867" s="210" t="str" cm="1">
        <f t="array" ref="J867" xml:space="preserve"> INDEX(切語上字資料表[聲母], 小韻資料表[[#This Row],[上字表識別號]])</f>
        <v>微</v>
      </c>
      <c r="K867" s="210" t="str" cm="1">
        <f t="array" ref="K867" xml:space="preserve"> INDEX(切語上字資料表[聲母拼音碼], 小韻資料表[[#This Row],[上字表識別號]])</f>
        <v>b</v>
      </c>
      <c r="L867" s="210" t="str" cm="1">
        <f t="array" ref="L867" xml:space="preserve"> INDEX(切語上字資料表[清濁], 小韻資料表[[#This Row],[上字表識別號]])</f>
        <v>次濁</v>
      </c>
      <c r="M867" s="223" t="str" cm="1">
        <f t="array" ref="M867" xml:space="preserve"> INDEX(切語上字資料表[發送收], 小韻資料表[[#This Row],[上字表識別號]])</f>
        <v>收聲</v>
      </c>
      <c r="N867" s="205" cm="1">
        <f t="array" ref="N867" xml:space="preserve"> MATCH(TRUE, ISNUMBER( SEARCH( RIGHT(小韻資料表[[#This Row],[切語]],1), 切語下字資料表[切語下字]) ), 0)</f>
        <v>257</v>
      </c>
      <c r="O867" s="207" t="str" cm="1">
        <f t="array" ref="O867" xml:space="preserve"> INDEX(切語下字資料表[韻母], 小韻資料表[[#This Row],[下字表識別號]])</f>
        <v>庚開2</v>
      </c>
      <c r="P867" s="207" t="str" cm="1">
        <f t="array" ref="P867" xml:space="preserve"> INDEX(切語下字資料表[韻母拼音碼], 小韻資料表[[#This Row],[下字表識別號]])</f>
        <v>irng</v>
      </c>
      <c r="Q867" s="210" t="str" cm="1">
        <f t="array" ref="Q867" xml:space="preserve"> INDEX(設定表!$C$19:$C$23, INT( LEFT(小韻資料表[[#This Row],[目次編碼]],1) ))</f>
        <v>平</v>
      </c>
      <c r="R867" s="210">
        <f xml:space="preserve">  INDEX(設定表!$C$8:$C$15, MATCH( (RIGHT(小韻資料表[[#This Row],[清濁]]) &amp; 小韻資料表[[#This Row],[調]]), 設定表!$B$8:$B$15, 0))</f>
        <v>5</v>
      </c>
      <c r="S867" s="205" t="s">
        <v>309</v>
      </c>
      <c r="T867" s="205" t="s">
        <v>309</v>
      </c>
      <c r="U867" s="226" t="s">
        <v>4214</v>
      </c>
      <c r="V867" s="146" t="s">
        <v>309</v>
      </c>
      <c r="X867" s="135"/>
      <c r="Y867" s="135"/>
      <c r="AA867" s="135"/>
      <c r="AB867" s="134"/>
      <c r="AC867" s="135"/>
      <c r="AD867" s="135"/>
      <c r="AH867" s="135"/>
      <c r="AI867" s="135"/>
    </row>
    <row r="868" spans="1:35" ht="31.5">
      <c r="A868" s="205">
        <v>864</v>
      </c>
      <c r="B868" s="206" t="s">
        <v>4215</v>
      </c>
      <c r="C868" s="207" t="str">
        <f xml:space="preserve"> _xlfn.CONCAT(小韻資料表[[#This Row],[聲母拼音碼]],小韻資料表[[#This Row],[韻母拼音碼]],小韻資料表[[#This Row],[調號]])</f>
        <v>hirng5</v>
      </c>
      <c r="D868" s="206" t="s">
        <v>4216</v>
      </c>
      <c r="E868" s="208" t="s">
        <v>963</v>
      </c>
      <c r="F868" s="205">
        <v>1</v>
      </c>
      <c r="G868" s="209" t="s">
        <v>4217</v>
      </c>
      <c r="H868" s="205">
        <f xml:space="preserve"> LEN(小韻資料表[[#This Row],[小韻字集]])</f>
        <v>20</v>
      </c>
      <c r="I868" s="205" cm="1">
        <f t="array" ref="I868" xml:space="preserve"> MATCH(TRUE, ISNUMBER( SEARCH( LEFT(小韻資料表[[#This Row],[切語]],1), 切語上字資料表[切語上字]) ), 0)</f>
        <v>37</v>
      </c>
      <c r="J868" s="210" t="str" cm="1">
        <f t="array" ref="J868" xml:space="preserve"> INDEX(切語上字資料表[聲母], 小韻資料表[[#This Row],[上字表識別號]])</f>
        <v>匣</v>
      </c>
      <c r="K868" s="210" t="str" cm="1">
        <f t="array" ref="K868" xml:space="preserve"> INDEX(切語上字資料表[聲母拼音碼], 小韻資料表[[#This Row],[上字表識別號]])</f>
        <v>h</v>
      </c>
      <c r="L868" s="210" t="str" cm="1">
        <f t="array" ref="L868" xml:space="preserve"> INDEX(切語上字資料表[清濁], 小韻資料表[[#This Row],[上字表識別號]])</f>
        <v>全濁</v>
      </c>
      <c r="M868" s="223" t="str" cm="1">
        <f t="array" ref="M868" xml:space="preserve"> INDEX(切語上字資料表[發送收], 小韻資料表[[#This Row],[上字表識別號]])</f>
        <v>送氣</v>
      </c>
      <c r="N868" s="205" cm="1">
        <f t="array" ref="N868" xml:space="preserve"> MATCH(TRUE, ISNUMBER( SEARCH( RIGHT(小韻資料表[[#This Row],[切語]],1), 切語下字資料表[切語下字]) ), 0)</f>
        <v>257</v>
      </c>
      <c r="O868" s="207" t="str" cm="1">
        <f t="array" ref="O868" xml:space="preserve"> INDEX(切語下字資料表[韻母], 小韻資料表[[#This Row],[下字表識別號]])</f>
        <v>庚開2</v>
      </c>
      <c r="P868" s="207" t="str" cm="1">
        <f t="array" ref="P868" xml:space="preserve"> INDEX(切語下字資料表[韻母拼音碼], 小韻資料表[[#This Row],[下字表識別號]])</f>
        <v>irng</v>
      </c>
      <c r="Q868" s="210" t="str" cm="1">
        <f t="array" ref="Q868" xml:space="preserve"> INDEX(設定表!$C$19:$C$23, INT( LEFT(小韻資料表[[#This Row],[目次編碼]],1) ))</f>
        <v>平</v>
      </c>
      <c r="R868" s="210">
        <f xml:space="preserve">  INDEX(設定表!$C$8:$C$15, MATCH( (RIGHT(小韻資料表[[#This Row],[清濁]]) &amp; 小韻資料表[[#This Row],[調]]), 設定表!$B$8:$B$15, 0))</f>
        <v>5</v>
      </c>
      <c r="S868" s="205" t="s">
        <v>309</v>
      </c>
      <c r="T868" s="205" t="s">
        <v>309</v>
      </c>
      <c r="U868" s="226" t="s">
        <v>309</v>
      </c>
      <c r="V868" s="147" t="s">
        <v>309</v>
      </c>
      <c r="X868" s="135"/>
      <c r="Y868" s="135"/>
      <c r="AA868" s="135"/>
      <c r="AB868" s="134"/>
      <c r="AC868" s="135"/>
      <c r="AD868" s="135"/>
      <c r="AH868" s="135"/>
      <c r="AI868" s="135"/>
    </row>
    <row r="869" spans="1:35" ht="31.5">
      <c r="A869" s="205">
        <v>865</v>
      </c>
      <c r="B869" s="206" t="s">
        <v>4218</v>
      </c>
      <c r="C869" s="207" t="str">
        <f xml:space="preserve"> _xlfn.CONCAT(小韻資料表[[#This Row],[聲母拼音碼]],小韻資料表[[#This Row],[韻母拼音碼]],小韻資料表[[#This Row],[調號]])</f>
        <v>hirng1</v>
      </c>
      <c r="D869" s="206" t="s">
        <v>4219</v>
      </c>
      <c r="E869" s="208" t="s">
        <v>963</v>
      </c>
      <c r="F869" s="205">
        <v>1</v>
      </c>
      <c r="G869" s="209" t="s">
        <v>4220</v>
      </c>
      <c r="H869" s="205">
        <f xml:space="preserve"> LEN(小韻資料表[[#This Row],[小韻字集]])</f>
        <v>7</v>
      </c>
      <c r="I869" s="205" cm="1">
        <f t="array" ref="I869" xml:space="preserve"> MATCH(TRUE, ISNUMBER( SEARCH( LEFT(小韻資料表[[#This Row],[切語]],1), 切語上字資料表[切語上字]) ), 0)</f>
        <v>17</v>
      </c>
      <c r="J869" s="210" t="str" cm="1">
        <f t="array" ref="J869" xml:space="preserve"> INDEX(切語上字資料表[聲母], 小韻資料表[[#This Row],[上字表識別號]])</f>
        <v>非</v>
      </c>
      <c r="K869" s="210" t="str" cm="1">
        <f t="array" ref="K869" xml:space="preserve"> INDEX(切語上字資料表[聲母拼音碼], 小韻資料表[[#This Row],[上字表識別號]])</f>
        <v>h</v>
      </c>
      <c r="L869" s="210" t="str" cm="1">
        <f t="array" ref="L869" xml:space="preserve"> INDEX(切語上字資料表[清濁], 小韻資料表[[#This Row],[上字表識別號]])</f>
        <v>全清</v>
      </c>
      <c r="M869" s="223" t="str" cm="1">
        <f t="array" ref="M869" xml:space="preserve"> INDEX(切語上字資料表[發送收], 小韻資料表[[#This Row],[上字表識別號]])</f>
        <v>發聲</v>
      </c>
      <c r="N869" s="205" cm="1">
        <f t="array" ref="N869" xml:space="preserve"> MATCH(TRUE, ISNUMBER( SEARCH( RIGHT(小韻資料表[[#This Row],[切語]],1), 切語下字資料表[切語下字]) ), 0)</f>
        <v>257</v>
      </c>
      <c r="O869" s="207" t="str" cm="1">
        <f t="array" ref="O869" xml:space="preserve"> INDEX(切語下字資料表[韻母], 小韻資料表[[#This Row],[下字表識別號]])</f>
        <v>庚開2</v>
      </c>
      <c r="P869" s="207" t="str" cm="1">
        <f t="array" ref="P869" xml:space="preserve"> INDEX(切語下字資料表[韻母拼音碼], 小韻資料表[[#This Row],[下字表識別號]])</f>
        <v>irng</v>
      </c>
      <c r="Q869" s="210" t="str" cm="1">
        <f t="array" ref="Q869" xml:space="preserve"> INDEX(設定表!$C$19:$C$23, INT( LEFT(小韻資料表[[#This Row],[目次編碼]],1) ))</f>
        <v>平</v>
      </c>
      <c r="R869" s="210">
        <f xml:space="preserve">  INDEX(設定表!$C$8:$C$15, MATCH( (RIGHT(小韻資料表[[#This Row],[清濁]]) &amp; 小韻資料表[[#This Row],[調]]), 設定表!$B$8:$B$15, 0))</f>
        <v>1</v>
      </c>
      <c r="S869" s="205" t="s">
        <v>309</v>
      </c>
      <c r="T869" s="205" t="s">
        <v>309</v>
      </c>
      <c r="U869" s="226" t="s">
        <v>309</v>
      </c>
      <c r="V869" s="146" t="s">
        <v>309</v>
      </c>
      <c r="X869" s="135"/>
      <c r="Y869" s="135"/>
      <c r="AA869" s="135"/>
      <c r="AB869" s="134"/>
      <c r="AC869" s="135"/>
      <c r="AD869" s="135"/>
      <c r="AH869" s="135"/>
      <c r="AI869" s="135"/>
    </row>
    <row r="870" spans="1:35" ht="31.5">
      <c r="A870" s="205">
        <v>866</v>
      </c>
      <c r="B870" s="206" t="s">
        <v>4221</v>
      </c>
      <c r="C870" s="207" t="str">
        <f xml:space="preserve"> _xlfn.CONCAT(小韻資料表[[#This Row],[聲母拼音碼]],小韻資料表[[#This Row],[韻母拼音碼]],小韻資料表[[#This Row],[調號]])</f>
        <v>hong1</v>
      </c>
      <c r="D870" s="206" t="s">
        <v>4222</v>
      </c>
      <c r="E870" s="208" t="s">
        <v>963</v>
      </c>
      <c r="F870" s="205">
        <v>1</v>
      </c>
      <c r="G870" s="209" t="s">
        <v>4223</v>
      </c>
      <c r="H870" s="205">
        <f xml:space="preserve"> LEN(小韻資料表[[#This Row],[小韻字集]])</f>
        <v>5</v>
      </c>
      <c r="I870" s="205" cm="1">
        <f t="array" ref="I870" xml:space="preserve"> MATCH(TRUE, ISNUMBER( SEARCH( LEFT(小韻資料表[[#This Row],[切語]],1), 切語上字資料表[切語上字]) ), 0)</f>
        <v>36</v>
      </c>
      <c r="J870" s="210" t="str" cm="1">
        <f t="array" ref="J870" xml:space="preserve"> INDEX(切語上字資料表[聲母], 小韻資料表[[#This Row],[上字表識別號]])</f>
        <v>曉</v>
      </c>
      <c r="K870" s="210" t="str" cm="1">
        <f t="array" ref="K870" xml:space="preserve"> INDEX(切語上字資料表[聲母拼音碼], 小韻資料表[[#This Row],[上字表識別號]])</f>
        <v>h</v>
      </c>
      <c r="L870" s="210" t="str" cm="1">
        <f t="array" ref="L870" xml:space="preserve"> INDEX(切語上字資料表[清濁], 小韻資料表[[#This Row],[上字表識別號]])</f>
        <v>次清</v>
      </c>
      <c r="M870" s="223" t="str" cm="1">
        <f t="array" ref="M870" xml:space="preserve"> INDEX(切語上字資料表[發送收], 小韻資料表[[#This Row],[上字表識別號]])</f>
        <v>送氣</v>
      </c>
      <c r="N870" s="205" cm="1">
        <f t="array" ref="N870" xml:space="preserve"> MATCH(TRUE, ISNUMBER( SEARCH( RIGHT(小韻資料表[[#This Row],[切語]],1), 切語下字資料表[切語下字]) ), 0)</f>
        <v>261</v>
      </c>
      <c r="O870" s="207" t="str" cm="1">
        <f t="array" ref="O870" xml:space="preserve"> INDEX(切語下字資料表[韻母], 小韻資料表[[#This Row],[下字表識別號]])</f>
        <v>庚合2</v>
      </c>
      <c r="P870" s="207" t="str" cm="1">
        <f t="array" ref="P870" xml:space="preserve"> INDEX(切語下字資料表[韻母拼音碼], 小韻資料表[[#This Row],[下字表識別號]])</f>
        <v>ong</v>
      </c>
      <c r="Q870" s="210" t="str" cm="1">
        <f t="array" ref="Q870" xml:space="preserve"> INDEX(設定表!$C$19:$C$23, INT( LEFT(小韻資料表[[#This Row],[目次編碼]],1) ))</f>
        <v>平</v>
      </c>
      <c r="R870" s="210">
        <f xml:space="preserve">  INDEX(設定表!$C$8:$C$15, MATCH( (RIGHT(小韻資料表[[#This Row],[清濁]]) &amp; 小韻資料表[[#This Row],[調]]), 設定表!$B$8:$B$15, 0))</f>
        <v>1</v>
      </c>
      <c r="S870" s="205" t="s">
        <v>309</v>
      </c>
      <c r="T870" s="205" t="s">
        <v>309</v>
      </c>
      <c r="U870" s="226" t="s">
        <v>309</v>
      </c>
      <c r="V870" s="147" t="s">
        <v>309</v>
      </c>
      <c r="X870" s="135"/>
      <c r="Y870" s="135"/>
      <c r="AA870" s="135"/>
      <c r="AB870" s="134"/>
      <c r="AC870" s="135"/>
      <c r="AD870" s="135"/>
      <c r="AH870" s="135"/>
      <c r="AI870" s="135"/>
    </row>
    <row r="871" spans="1:35" ht="31.5">
      <c r="A871" s="205">
        <v>867</v>
      </c>
      <c r="B871" s="206" t="s">
        <v>4224</v>
      </c>
      <c r="C871" s="207" t="str">
        <f xml:space="preserve"> _xlfn.CONCAT(小韻資料表[[#This Row],[聲母拼音碼]],小韻資料表[[#This Row],[韻母拼音碼]],小韻資料表[[#This Row],[調號]])</f>
        <v>kong1</v>
      </c>
      <c r="D871" s="206" t="s">
        <v>4225</v>
      </c>
      <c r="E871" s="208" t="s">
        <v>963</v>
      </c>
      <c r="F871" s="205">
        <v>1</v>
      </c>
      <c r="G871" s="209" t="s">
        <v>4226</v>
      </c>
      <c r="H871" s="205">
        <f xml:space="preserve"> LEN(小韻資料表[[#This Row],[小韻字集]])</f>
        <v>8</v>
      </c>
      <c r="I871" s="205" cm="1">
        <f t="array" ref="I871" xml:space="preserve"> MATCH(TRUE, ISNUMBER( SEARCH( LEFT(小韻資料表[[#This Row],[切語]],1), 切語上字資料表[切語上字]) ), 0)</f>
        <v>1</v>
      </c>
      <c r="J871" s="210" t="str" cm="1">
        <f t="array" ref="J871" xml:space="preserve"> INDEX(切語上字資料表[聲母], 小韻資料表[[#This Row],[上字表識別號]])</f>
        <v>見</v>
      </c>
      <c r="K871" s="210" t="str" cm="1">
        <f t="array" ref="K871" xml:space="preserve"> INDEX(切語上字資料表[聲母拼音碼], 小韻資料表[[#This Row],[上字表識別號]])</f>
        <v>k</v>
      </c>
      <c r="L871" s="210" t="str" cm="1">
        <f t="array" ref="L871" xml:space="preserve"> INDEX(切語上字資料表[清濁], 小韻資料表[[#This Row],[上字表識別號]])</f>
        <v>全清</v>
      </c>
      <c r="M871" s="223" t="str" cm="1">
        <f t="array" ref="M871" xml:space="preserve"> INDEX(切語上字資料表[發送收], 小韻資料表[[#This Row],[上字表識別號]])</f>
        <v>發聲</v>
      </c>
      <c r="N871" s="205" cm="1">
        <f t="array" ref="N871" xml:space="preserve"> MATCH(TRUE, ISNUMBER( SEARCH( RIGHT(小韻資料表[[#This Row],[切語]],1), 切語下字資料表[切語下字]) ), 0)</f>
        <v>261</v>
      </c>
      <c r="O871" s="207" t="str" cm="1">
        <f t="array" ref="O871" xml:space="preserve"> INDEX(切語下字資料表[韻母], 小韻資料表[[#This Row],[下字表識別號]])</f>
        <v>庚合2</v>
      </c>
      <c r="P871" s="207" t="str" cm="1">
        <f t="array" ref="P871" xml:space="preserve"> INDEX(切語下字資料表[韻母拼音碼], 小韻資料表[[#This Row],[下字表識別號]])</f>
        <v>ong</v>
      </c>
      <c r="Q871" s="210" t="str" cm="1">
        <f t="array" ref="Q871" xml:space="preserve"> INDEX(設定表!$C$19:$C$23, INT( LEFT(小韻資料表[[#This Row],[目次編碼]],1) ))</f>
        <v>平</v>
      </c>
      <c r="R871" s="210">
        <f xml:space="preserve">  INDEX(設定表!$C$8:$C$15, MATCH( (RIGHT(小韻資料表[[#This Row],[清濁]]) &amp; 小韻資料表[[#This Row],[調]]), 設定表!$B$8:$B$15, 0))</f>
        <v>1</v>
      </c>
      <c r="S871" s="205" t="s">
        <v>309</v>
      </c>
      <c r="T871" s="205" t="s">
        <v>309</v>
      </c>
      <c r="U871" s="226" t="s">
        <v>309</v>
      </c>
      <c r="V871" s="146" t="s">
        <v>309</v>
      </c>
      <c r="X871" s="135"/>
      <c r="Y871" s="135"/>
      <c r="AA871" s="135"/>
      <c r="AB871" s="134"/>
      <c r="AC871" s="135"/>
      <c r="AD871" s="135"/>
      <c r="AH871" s="135"/>
      <c r="AI871" s="135"/>
    </row>
    <row r="872" spans="1:35" ht="31.5">
      <c r="A872" s="205">
        <v>868</v>
      </c>
      <c r="B872" s="206" t="s">
        <v>4227</v>
      </c>
      <c r="C872" s="207" t="str">
        <f xml:space="preserve"> _xlfn.CONCAT(小韻資料表[[#This Row],[聲母拼音碼]],小韻資料表[[#This Row],[韻母拼音碼]],小韻資料表[[#This Row],[調號]])</f>
        <v>pirng5</v>
      </c>
      <c r="D872" s="206" t="s">
        <v>4228</v>
      </c>
      <c r="E872" s="208" t="s">
        <v>963</v>
      </c>
      <c r="F872" s="205">
        <v>1</v>
      </c>
      <c r="G872" s="209" t="s">
        <v>4229</v>
      </c>
      <c r="H872" s="205">
        <f xml:space="preserve"> LEN(小韻資料表[[#This Row],[小韻字集]])</f>
        <v>20</v>
      </c>
      <c r="I872" s="205" cm="1">
        <f t="array" ref="I872" xml:space="preserve"> MATCH(TRUE, ISNUMBER( SEARCH( LEFT(小韻資料表[[#This Row],[切語]],1), 切語上字資料表[切語上字]) ), 0)</f>
        <v>15</v>
      </c>
      <c r="J872" s="210" t="str" cm="1">
        <f t="array" ref="J872" xml:space="preserve"> INDEX(切語上字資料表[聲母], 小韻資料表[[#This Row],[上字表識別號]])</f>
        <v>並</v>
      </c>
      <c r="K872" s="210" t="str" cm="1">
        <f t="array" ref="K872" xml:space="preserve"> INDEX(切語上字資料表[聲母拼音碼], 小韻資料表[[#This Row],[上字表識別號]])</f>
        <v>p</v>
      </c>
      <c r="L872" s="210" t="str" cm="1">
        <f t="array" ref="L872" xml:space="preserve"> INDEX(切語上字資料表[清濁], 小韻資料表[[#This Row],[上字表識別號]])</f>
        <v>全濁</v>
      </c>
      <c r="M872" s="223" cm="1">
        <f t="array" ref="M872" xml:space="preserve"> INDEX(切語上字資料表[發送收], 小韻資料表[[#This Row],[上字表識別號]])</f>
        <v>0</v>
      </c>
      <c r="N872" s="205" cm="1">
        <f t="array" ref="N872" xml:space="preserve"> MATCH(TRUE, ISNUMBER( SEARCH( RIGHT(小韻資料表[[#This Row],[切語]],1), 切語下字資料表[切語下字]) ), 0)</f>
        <v>257</v>
      </c>
      <c r="O872" s="207" t="str" cm="1">
        <f t="array" ref="O872" xml:space="preserve"> INDEX(切語下字資料表[韻母], 小韻資料表[[#This Row],[下字表識別號]])</f>
        <v>庚開2</v>
      </c>
      <c r="P872" s="207" t="str" cm="1">
        <f t="array" ref="P872" xml:space="preserve"> INDEX(切語下字資料表[韻母拼音碼], 小韻資料表[[#This Row],[下字表識別號]])</f>
        <v>irng</v>
      </c>
      <c r="Q872" s="210" t="str" cm="1">
        <f t="array" ref="Q872" xml:space="preserve"> INDEX(設定表!$C$19:$C$23, INT( LEFT(小韻資料表[[#This Row],[目次編碼]],1) ))</f>
        <v>平</v>
      </c>
      <c r="R872" s="210">
        <f xml:space="preserve">  INDEX(設定表!$C$8:$C$15, MATCH( (RIGHT(小韻資料表[[#This Row],[清濁]]) &amp; 小韻資料表[[#This Row],[調]]), 設定表!$B$8:$B$15, 0))</f>
        <v>5</v>
      </c>
      <c r="S872" s="205" t="s">
        <v>309</v>
      </c>
      <c r="T872" s="205" t="s">
        <v>309</v>
      </c>
      <c r="U872" s="226" t="s">
        <v>4230</v>
      </c>
      <c r="V872" s="147" t="s">
        <v>309</v>
      </c>
      <c r="X872" s="135"/>
      <c r="Y872" s="135"/>
      <c r="AA872" s="135"/>
      <c r="AB872" s="134"/>
      <c r="AC872" s="135"/>
      <c r="AD872" s="135"/>
      <c r="AH872" s="135"/>
      <c r="AI872" s="135"/>
    </row>
    <row r="873" spans="1:35" ht="31.5">
      <c r="A873" s="205">
        <v>869</v>
      </c>
      <c r="B873" s="206" t="s">
        <v>4231</v>
      </c>
      <c r="C873" s="207" t="str">
        <f xml:space="preserve"> _xlfn.CONCAT(小韻資料表[[#This Row],[聲母拼音碼]],小韻資料表[[#This Row],[韻母拼音碼]],小韻資料表[[#This Row],[調號]])</f>
        <v>hirng1</v>
      </c>
      <c r="D873" s="206" t="s">
        <v>4232</v>
      </c>
      <c r="E873" s="208" t="s">
        <v>963</v>
      </c>
      <c r="F873" s="205">
        <v>1</v>
      </c>
      <c r="G873" s="209" t="s">
        <v>4233</v>
      </c>
      <c r="H873" s="205">
        <f xml:space="preserve"> LEN(小韻資料表[[#This Row],[小韻字集]])</f>
        <v>3</v>
      </c>
      <c r="I873" s="205" cm="1">
        <f t="array" ref="I873" xml:space="preserve"> MATCH(TRUE, ISNUMBER( SEARCH( LEFT(小韻資料表[[#This Row],[切語]],1), 切語上字資料表[切語上字]) ), 0)</f>
        <v>36</v>
      </c>
      <c r="J873" s="210" t="str" cm="1">
        <f t="array" ref="J873" xml:space="preserve"> INDEX(切語上字資料表[聲母], 小韻資料表[[#This Row],[上字表識別號]])</f>
        <v>曉</v>
      </c>
      <c r="K873" s="210" t="str" cm="1">
        <f t="array" ref="K873" xml:space="preserve"> INDEX(切語上字資料表[聲母拼音碼], 小韻資料表[[#This Row],[上字表識別號]])</f>
        <v>h</v>
      </c>
      <c r="L873" s="210" t="str" cm="1">
        <f t="array" ref="L873" xml:space="preserve"> INDEX(切語上字資料表[清濁], 小韻資料表[[#This Row],[上字表識別號]])</f>
        <v>次清</v>
      </c>
      <c r="M873" s="223" t="str" cm="1">
        <f t="array" ref="M873" xml:space="preserve"> INDEX(切語上字資料表[發送收], 小韻資料表[[#This Row],[上字表識別號]])</f>
        <v>送氣</v>
      </c>
      <c r="N873" s="205" cm="1">
        <f t="array" ref="N873" xml:space="preserve"> MATCH(TRUE, ISNUMBER( SEARCH( RIGHT(小韻資料表[[#This Row],[切語]],1), 切語下字資料表[切語下字]) ), 0)</f>
        <v>257</v>
      </c>
      <c r="O873" s="207" t="str" cm="1">
        <f t="array" ref="O873" xml:space="preserve"> INDEX(切語下字資料表[韻母], 小韻資料表[[#This Row],[下字表識別號]])</f>
        <v>庚開2</v>
      </c>
      <c r="P873" s="207" t="str" cm="1">
        <f t="array" ref="P873" xml:space="preserve"> INDEX(切語下字資料表[韻母拼音碼], 小韻資料表[[#This Row],[下字表識別號]])</f>
        <v>irng</v>
      </c>
      <c r="Q873" s="210" t="str" cm="1">
        <f t="array" ref="Q873" xml:space="preserve"> INDEX(設定表!$C$19:$C$23, INT( LEFT(小韻資料表[[#This Row],[目次編碼]],1) ))</f>
        <v>平</v>
      </c>
      <c r="R873" s="210">
        <f xml:space="preserve">  INDEX(設定表!$C$8:$C$15, MATCH( (RIGHT(小韻資料表[[#This Row],[清濁]]) &amp; 小韻資料表[[#This Row],[調]]), 設定表!$B$8:$B$15, 0))</f>
        <v>1</v>
      </c>
      <c r="S873" s="205" t="s">
        <v>309</v>
      </c>
      <c r="T873" s="205" t="s">
        <v>309</v>
      </c>
      <c r="U873" s="226" t="s">
        <v>4234</v>
      </c>
      <c r="V873" s="146" t="s">
        <v>309</v>
      </c>
      <c r="X873" s="135"/>
      <c r="Y873" s="135"/>
      <c r="AA873" s="135"/>
      <c r="AB873" s="134"/>
      <c r="AC873" s="135"/>
      <c r="AD873" s="135"/>
      <c r="AH873" s="135"/>
      <c r="AI873" s="135"/>
    </row>
    <row r="874" spans="1:35" ht="31.5">
      <c r="A874" s="205">
        <v>870</v>
      </c>
      <c r="B874" s="206" t="s">
        <v>4235</v>
      </c>
      <c r="C874" s="207" t="str">
        <f xml:space="preserve"> _xlfn.CONCAT(小韻資料表[[#This Row],[聲母拼音碼]],小韻資料表[[#This Row],[韻母拼音碼]],小韻資料表[[#This Row],[調號]])</f>
        <v>thirng1</v>
      </c>
      <c r="D874" s="206" t="s">
        <v>4236</v>
      </c>
      <c r="E874" s="208" t="s">
        <v>963</v>
      </c>
      <c r="F874" s="205">
        <v>1</v>
      </c>
      <c r="G874" s="209" t="s">
        <v>4237</v>
      </c>
      <c r="H874" s="205">
        <f xml:space="preserve"> LEN(小韻資料表[[#This Row],[小韻字集]])</f>
        <v>5</v>
      </c>
      <c r="I874" s="205" cm="1">
        <f t="array" ref="I874" xml:space="preserve"> MATCH(TRUE, ISNUMBER( SEARCH( LEFT(小韻資料表[[#This Row],[切語]],1), 切語上字資料表[切語上字]) ), 0)</f>
        <v>10</v>
      </c>
      <c r="J874" s="210" t="str" cm="1">
        <f t="array" ref="J874" xml:space="preserve"> INDEX(切語上字資料表[聲母], 小韻資料表[[#This Row],[上字表識別號]])</f>
        <v>徹</v>
      </c>
      <c r="K874" s="210" t="str" cm="1">
        <f t="array" ref="K874" xml:space="preserve"> INDEX(切語上字資料表[聲母拼音碼], 小韻資料表[[#This Row],[上字表識別號]])</f>
        <v>th</v>
      </c>
      <c r="L874" s="210" t="str" cm="1">
        <f t="array" ref="L874" xml:space="preserve"> INDEX(切語上字資料表[清濁], 小韻資料表[[#This Row],[上字表識別號]])</f>
        <v>次清</v>
      </c>
      <c r="M874" s="223" t="str" cm="1">
        <f t="array" ref="M874" xml:space="preserve"> INDEX(切語上字資料表[發送收], 小韻資料表[[#This Row],[上字表識別號]])</f>
        <v>送氣</v>
      </c>
      <c r="N874" s="205" cm="1">
        <f t="array" ref="N874" xml:space="preserve"> MATCH(TRUE, ISNUMBER( SEARCH( RIGHT(小韻資料表[[#This Row],[切語]],1), 切語下字資料表[切語下字]) ), 0)</f>
        <v>257</v>
      </c>
      <c r="O874" s="207" t="str" cm="1">
        <f t="array" ref="O874" xml:space="preserve"> INDEX(切語下字資料表[韻母], 小韻資料表[[#This Row],[下字表識別號]])</f>
        <v>庚開2</v>
      </c>
      <c r="P874" s="207" t="str" cm="1">
        <f t="array" ref="P874" xml:space="preserve"> INDEX(切語下字資料表[韻母拼音碼], 小韻資料表[[#This Row],[下字表識別號]])</f>
        <v>irng</v>
      </c>
      <c r="Q874" s="210" t="str" cm="1">
        <f t="array" ref="Q874" xml:space="preserve"> INDEX(設定表!$C$19:$C$23, INT( LEFT(小韻資料表[[#This Row],[目次編碼]],1) ))</f>
        <v>平</v>
      </c>
      <c r="R874" s="210">
        <f xml:space="preserve">  INDEX(設定表!$C$8:$C$15, MATCH( (RIGHT(小韻資料表[[#This Row],[清濁]]) &amp; 小韻資料表[[#This Row],[調]]), 設定表!$B$8:$B$15, 0))</f>
        <v>1</v>
      </c>
      <c r="S874" s="205" t="s">
        <v>309</v>
      </c>
      <c r="T874" s="205" t="s">
        <v>309</v>
      </c>
      <c r="U874" s="226" t="s">
        <v>309</v>
      </c>
      <c r="V874" s="147" t="s">
        <v>309</v>
      </c>
      <c r="X874" s="135"/>
      <c r="Y874" s="135"/>
      <c r="AA874" s="135"/>
      <c r="AB874" s="134"/>
      <c r="AC874" s="135"/>
      <c r="AD874" s="135"/>
      <c r="AH874" s="135"/>
      <c r="AI874" s="135"/>
    </row>
    <row r="875" spans="1:35" ht="31.5">
      <c r="A875" s="205">
        <v>871</v>
      </c>
      <c r="B875" s="206" t="s">
        <v>4238</v>
      </c>
      <c r="C875" s="207" t="str">
        <f xml:space="preserve"> _xlfn.CONCAT(小韻資料表[[#This Row],[聲母拼音碼]],小韻資料表[[#This Row],[韻母拼音碼]],小韻資料表[[#This Row],[調號]])</f>
        <v>chirng1</v>
      </c>
      <c r="D875" s="206" t="s">
        <v>4239</v>
      </c>
      <c r="E875" s="208" t="s">
        <v>963</v>
      </c>
      <c r="F875" s="205">
        <v>1</v>
      </c>
      <c r="G875" s="209" t="s">
        <v>4240</v>
      </c>
      <c r="H875" s="205">
        <f xml:space="preserve"> LEN(小韻資料表[[#This Row],[小韻字集]])</f>
        <v>4</v>
      </c>
      <c r="I875" s="205" cm="1">
        <f t="array" ref="I875" xml:space="preserve"> MATCH(TRUE, ISNUMBER( SEARCH( LEFT(小韻資料表[[#This Row],[切語]],1), 切語上字資料表[切語上字]) ), 0)</f>
        <v>27</v>
      </c>
      <c r="J875" s="210" t="str" cm="1">
        <f t="array" ref="J875" xml:space="preserve"> INDEX(切語上字資料表[聲母], 小韻資料表[[#This Row],[上字表識別號]])</f>
        <v>初</v>
      </c>
      <c r="K875" s="210" t="str" cm="1">
        <f t="array" ref="K875" xml:space="preserve"> INDEX(切語上字資料表[聲母拼音碼], 小韻資料表[[#This Row],[上字表識別號]])</f>
        <v>ch</v>
      </c>
      <c r="L875" s="210" t="str" cm="1">
        <f t="array" ref="L875" xml:space="preserve"> INDEX(切語上字資料表[清濁], 小韻資料表[[#This Row],[上字表識別號]])</f>
        <v>次清</v>
      </c>
      <c r="M875" s="223" t="str" cm="1">
        <f t="array" ref="M875" xml:space="preserve"> INDEX(切語上字資料表[發送收], 小韻資料表[[#This Row],[上字表識別號]])</f>
        <v>送氣</v>
      </c>
      <c r="N875" s="205" cm="1">
        <f t="array" ref="N875" xml:space="preserve"> MATCH(TRUE, ISNUMBER( SEARCH( RIGHT(小韻資料表[[#This Row],[切語]],1), 切語下字資料表[切語下字]) ), 0)</f>
        <v>257</v>
      </c>
      <c r="O875" s="207" t="str" cm="1">
        <f t="array" ref="O875" xml:space="preserve"> INDEX(切語下字資料表[韻母], 小韻資料表[[#This Row],[下字表識別號]])</f>
        <v>庚開2</v>
      </c>
      <c r="P875" s="207" t="str" cm="1">
        <f t="array" ref="P875" xml:space="preserve"> INDEX(切語下字資料表[韻母拼音碼], 小韻資料表[[#This Row],[下字表識別號]])</f>
        <v>irng</v>
      </c>
      <c r="Q875" s="210" t="str" cm="1">
        <f t="array" ref="Q875" xml:space="preserve"> INDEX(設定表!$C$19:$C$23, INT( LEFT(小韻資料表[[#This Row],[目次編碼]],1) ))</f>
        <v>平</v>
      </c>
      <c r="R875" s="210">
        <f xml:space="preserve">  INDEX(設定表!$C$8:$C$15, MATCH( (RIGHT(小韻資料表[[#This Row],[清濁]]) &amp; 小韻資料表[[#This Row],[調]]), 設定表!$B$8:$B$15, 0))</f>
        <v>1</v>
      </c>
      <c r="S875" s="205" t="s">
        <v>4241</v>
      </c>
      <c r="T875" s="205" t="s">
        <v>309</v>
      </c>
      <c r="U875" s="226" t="s">
        <v>309</v>
      </c>
      <c r="V875" s="146" t="s">
        <v>309</v>
      </c>
      <c r="X875" s="135"/>
      <c r="Y875" s="135"/>
      <c r="AA875" s="135"/>
      <c r="AB875" s="134"/>
      <c r="AC875" s="135"/>
      <c r="AD875" s="135"/>
      <c r="AH875" s="135"/>
      <c r="AI875" s="135"/>
    </row>
    <row r="876" spans="1:35" ht="31.5">
      <c r="A876" s="205">
        <v>872</v>
      </c>
      <c r="B876" s="206" t="s">
        <v>4242</v>
      </c>
      <c r="C876" s="207" t="str">
        <f xml:space="preserve"> _xlfn.CONCAT(小韻資料表[[#This Row],[聲母拼音碼]],小韻資料表[[#This Row],[韻母拼音碼]],小韻資料表[[#This Row],[調號]])</f>
        <v>cirng5</v>
      </c>
      <c r="D876" s="206" t="s">
        <v>4243</v>
      </c>
      <c r="E876" s="208" t="s">
        <v>963</v>
      </c>
      <c r="F876" s="205">
        <v>1</v>
      </c>
      <c r="G876" s="209" t="s">
        <v>4244</v>
      </c>
      <c r="H876" s="205">
        <f xml:space="preserve"> LEN(小韻資料表[[#This Row],[小韻字集]])</f>
        <v>6</v>
      </c>
      <c r="I876" s="205" cm="1">
        <f t="array" ref="I876" xml:space="preserve"> MATCH(TRUE, ISNUMBER( SEARCH( LEFT(小韻資料表[[#This Row],[切語]],1), 切語上字資料表[切語上字]) ), 0)</f>
        <v>28</v>
      </c>
      <c r="J876" s="210" t="str" cm="1">
        <f t="array" ref="J876" xml:space="preserve"> INDEX(切語上字資料表[聲母], 小韻資料表[[#This Row],[上字表識別號]])</f>
        <v>床</v>
      </c>
      <c r="K876" s="210" t="str" cm="1">
        <f t="array" ref="K876" xml:space="preserve"> INDEX(切語上字資料表[聲母拼音碼], 小韻資料表[[#This Row],[上字表識別號]])</f>
        <v>c</v>
      </c>
      <c r="L876" s="210" t="str" cm="1">
        <f t="array" ref="L876" xml:space="preserve"> INDEX(切語上字資料表[清濁], 小韻資料表[[#This Row],[上字表識別號]])</f>
        <v>全濁</v>
      </c>
      <c r="M876" s="223" cm="1">
        <f t="array" ref="M876" xml:space="preserve"> INDEX(切語上字資料表[發送收], 小韻資料表[[#This Row],[上字表識別號]])</f>
        <v>0</v>
      </c>
      <c r="N876" s="205" cm="1">
        <f t="array" ref="N876" xml:space="preserve"> MATCH(TRUE, ISNUMBER( SEARCH( RIGHT(小韻資料表[[#This Row],[切語]],1), 切語下字資料表[切語下字]) ), 0)</f>
        <v>257</v>
      </c>
      <c r="O876" s="207" t="str" cm="1">
        <f t="array" ref="O876" xml:space="preserve"> INDEX(切語下字資料表[韻母], 小韻資料表[[#This Row],[下字表識別號]])</f>
        <v>庚開2</v>
      </c>
      <c r="P876" s="207" t="str" cm="1">
        <f t="array" ref="P876" xml:space="preserve"> INDEX(切語下字資料表[韻母拼音碼], 小韻資料表[[#This Row],[下字表識別號]])</f>
        <v>irng</v>
      </c>
      <c r="Q876" s="210" t="str" cm="1">
        <f t="array" ref="Q876" xml:space="preserve"> INDEX(設定表!$C$19:$C$23, INT( LEFT(小韻資料表[[#This Row],[目次編碼]],1) ))</f>
        <v>平</v>
      </c>
      <c r="R876" s="210">
        <f xml:space="preserve">  INDEX(設定表!$C$8:$C$15, MATCH( (RIGHT(小韻資料表[[#This Row],[清濁]]) &amp; 小韻資料表[[#This Row],[調]]), 設定表!$B$8:$B$15, 0))</f>
        <v>5</v>
      </c>
      <c r="S876" s="205" t="s">
        <v>309</v>
      </c>
      <c r="T876" s="205" t="s">
        <v>309</v>
      </c>
      <c r="U876" s="226" t="s">
        <v>309</v>
      </c>
      <c r="V876" s="147" t="s">
        <v>309</v>
      </c>
      <c r="X876" s="135"/>
      <c r="Y876" s="135"/>
      <c r="AA876" s="135"/>
      <c r="AB876" s="134"/>
      <c r="AC876" s="135"/>
      <c r="AD876" s="135"/>
      <c r="AH876" s="135"/>
      <c r="AI876" s="135"/>
    </row>
    <row r="877" spans="1:35" ht="31.5">
      <c r="A877" s="205">
        <v>873</v>
      </c>
      <c r="B877" s="206" t="s">
        <v>4245</v>
      </c>
      <c r="C877" s="207" t="str">
        <f xml:space="preserve"> _xlfn.CONCAT(小韻資料表[[#This Row],[聲母拼音碼]],小韻資料表[[#This Row],[韻母拼音碼]],小韻資料表[[#This Row],[調號]])</f>
        <v>Øieng1</v>
      </c>
      <c r="D877" s="206" t="s">
        <v>4246</v>
      </c>
      <c r="E877" s="208" t="s">
        <v>963</v>
      </c>
      <c r="F877" s="205">
        <v>1</v>
      </c>
      <c r="G877" s="209" t="s">
        <v>4247</v>
      </c>
      <c r="H877" s="205">
        <f xml:space="preserve"> LEN(小韻資料表[[#This Row],[小韻字集]])</f>
        <v>10</v>
      </c>
      <c r="I877" s="205" cm="1">
        <f t="array" ref="I877" xml:space="preserve"> MATCH(TRUE, ISNUMBER( SEARCH( LEFT(小韻資料表[[#This Row],[切語]],1), 切語上字資料表[切語上字]) ), 0)</f>
        <v>35</v>
      </c>
      <c r="J877" s="210" t="str" cm="1">
        <f t="array" ref="J877" xml:space="preserve"> INDEX(切語上字資料表[聲母], 小韻資料表[[#This Row],[上字表識別號]])</f>
        <v>影</v>
      </c>
      <c r="K877" s="210" t="str" cm="1">
        <f t="array" ref="K877" xml:space="preserve"> INDEX(切語上字資料表[聲母拼音碼], 小韻資料表[[#This Row],[上字表識別號]])</f>
        <v>Ø</v>
      </c>
      <c r="L877" s="210" t="str" cm="1">
        <f t="array" ref="L877" xml:space="preserve"> INDEX(切語上字資料表[清濁], 小韻資料表[[#This Row],[上字表識別號]])</f>
        <v>全清</v>
      </c>
      <c r="M877" s="223" t="str" cm="1">
        <f t="array" ref="M877" xml:space="preserve"> INDEX(切語上字資料表[發送收], 小韻資料表[[#This Row],[上字表識別號]])</f>
        <v>發聲</v>
      </c>
      <c r="N877" s="205" cm="1">
        <f t="array" ref="N877" xml:space="preserve"> MATCH(TRUE, ISNUMBER( SEARCH( RIGHT(小韻資料表[[#This Row],[切語]],1), 切語下字資料表[切語下字]) ), 0)</f>
        <v>265</v>
      </c>
      <c r="O877" s="207" t="str" cm="1">
        <f t="array" ref="O877" xml:space="preserve"> INDEX(切語下字資料表[韻母], 小韻資料表[[#This Row],[下字表識別號]])</f>
        <v>庚開3</v>
      </c>
      <c r="P877" s="207" t="str" cm="1">
        <f t="array" ref="P877" xml:space="preserve"> INDEX(切語下字資料表[韻母拼音碼], 小韻資料表[[#This Row],[下字表識別號]])</f>
        <v>ieng</v>
      </c>
      <c r="Q877" s="210" t="str" cm="1">
        <f t="array" ref="Q877" xml:space="preserve"> INDEX(設定表!$C$19:$C$23, INT( LEFT(小韻資料表[[#This Row],[目次編碼]],1) ))</f>
        <v>平</v>
      </c>
      <c r="R877" s="210">
        <f xml:space="preserve">  INDEX(設定表!$C$8:$C$15, MATCH( (RIGHT(小韻資料表[[#This Row],[清濁]]) &amp; 小韻資料表[[#This Row],[調]]), 設定表!$B$8:$B$15, 0))</f>
        <v>1</v>
      </c>
      <c r="S877" s="205" t="s">
        <v>309</v>
      </c>
      <c r="T877" s="205" t="s">
        <v>309</v>
      </c>
      <c r="U877" s="226" t="s">
        <v>309</v>
      </c>
      <c r="V877" s="146" t="s">
        <v>309</v>
      </c>
      <c r="X877" s="135"/>
      <c r="Y877" s="135"/>
      <c r="AA877" s="135"/>
      <c r="AB877" s="134"/>
      <c r="AC877" s="135"/>
      <c r="AD877" s="135"/>
      <c r="AH877" s="135"/>
      <c r="AI877" s="135"/>
    </row>
    <row r="878" spans="1:35" ht="31.5">
      <c r="A878" s="205">
        <v>874</v>
      </c>
      <c r="B878" s="206" t="s">
        <v>4248</v>
      </c>
      <c r="C878" s="207" t="str">
        <f xml:space="preserve"> _xlfn.CONCAT(小韻資料表[[#This Row],[聲母拼音碼]],小韻資料表[[#This Row],[韻母拼音碼]],小韻資料表[[#This Row],[調號]])</f>
        <v>hirng1</v>
      </c>
      <c r="D878" s="206" t="s">
        <v>4249</v>
      </c>
      <c r="E878" s="208" t="s">
        <v>963</v>
      </c>
      <c r="F878" s="205">
        <v>1</v>
      </c>
      <c r="G878" s="209" t="s">
        <v>4250</v>
      </c>
      <c r="H878" s="205">
        <f xml:space="preserve"> LEN(小韻資料表[[#This Row],[小韻字集]])</f>
        <v>4</v>
      </c>
      <c r="I878" s="205" cm="1">
        <f t="array" ref="I878" xml:space="preserve"> MATCH(TRUE, ISNUMBER( SEARCH( LEFT(小韻資料表[[#This Row],[切語]],1), 切語上字資料表[切語上字]) ), 0)</f>
        <v>18</v>
      </c>
      <c r="J878" s="210" t="str" cm="1">
        <f t="array" ref="J878" xml:space="preserve"> INDEX(切語上字資料表[聲母], 小韻資料表[[#This Row],[上字表識別號]])</f>
        <v>敷</v>
      </c>
      <c r="K878" s="210" t="str" cm="1">
        <f t="array" ref="K878" xml:space="preserve"> INDEX(切語上字資料表[聲母拼音碼], 小韻資料表[[#This Row],[上字表識別號]])</f>
        <v>h</v>
      </c>
      <c r="L878" s="210" t="str" cm="1">
        <f t="array" ref="L878" xml:space="preserve"> INDEX(切語上字資料表[清濁], 小韻資料表[[#This Row],[上字表識別號]])</f>
        <v>次清</v>
      </c>
      <c r="M878" s="223" t="str" cm="1">
        <f t="array" ref="M878" xml:space="preserve"> INDEX(切語上字資料表[發送收], 小韻資料表[[#This Row],[上字表識別號]])</f>
        <v>送氣</v>
      </c>
      <c r="N878" s="205" cm="1">
        <f t="array" ref="N878" xml:space="preserve"> MATCH(TRUE, ISNUMBER( SEARCH( RIGHT(小韻資料表[[#This Row],[切語]],1), 切語下字資料表[切語下字]) ), 0)</f>
        <v>257</v>
      </c>
      <c r="O878" s="207" t="str" cm="1">
        <f t="array" ref="O878" xml:space="preserve"> INDEX(切語下字資料表[韻母], 小韻資料表[[#This Row],[下字表識別號]])</f>
        <v>庚開2</v>
      </c>
      <c r="P878" s="207" t="str" cm="1">
        <f t="array" ref="P878" xml:space="preserve"> INDEX(切語下字資料表[韻母拼音碼], 小韻資料表[[#This Row],[下字表識別號]])</f>
        <v>irng</v>
      </c>
      <c r="Q878" s="210" t="str" cm="1">
        <f t="array" ref="Q878" xml:space="preserve"> INDEX(設定表!$C$19:$C$23, INT( LEFT(小韻資料表[[#This Row],[目次編碼]],1) ))</f>
        <v>平</v>
      </c>
      <c r="R878" s="210">
        <f xml:space="preserve">  INDEX(設定表!$C$8:$C$15, MATCH( (RIGHT(小韻資料表[[#This Row],[清濁]]) &amp; 小韻資料表[[#This Row],[調]]), 設定表!$B$8:$B$15, 0))</f>
        <v>1</v>
      </c>
      <c r="S878" s="205" t="s">
        <v>309</v>
      </c>
      <c r="T878" s="205" t="s">
        <v>309</v>
      </c>
      <c r="U878" s="226" t="s">
        <v>4251</v>
      </c>
      <c r="V878" s="147" t="s">
        <v>309</v>
      </c>
      <c r="X878" s="135"/>
      <c r="Y878" s="135"/>
      <c r="AA878" s="135"/>
      <c r="AB878" s="134"/>
      <c r="AC878" s="135"/>
      <c r="AD878" s="135"/>
      <c r="AH878" s="135"/>
      <c r="AI878" s="135"/>
    </row>
    <row r="879" spans="1:35" ht="31.5">
      <c r="A879" s="205">
        <v>875</v>
      </c>
      <c r="B879" s="206" t="s">
        <v>4252</v>
      </c>
      <c r="C879" s="207" t="str">
        <f xml:space="preserve"> _xlfn.CONCAT(小韻資料表[[#This Row],[聲母拼音碼]],小韻資料表[[#This Row],[韻母拼音碼]],小韻資料表[[#This Row],[調號]])</f>
        <v>hieng5</v>
      </c>
      <c r="D879" s="206" t="s">
        <v>279</v>
      </c>
      <c r="E879" s="208" t="s">
        <v>963</v>
      </c>
      <c r="F879" s="205">
        <v>1</v>
      </c>
      <c r="G879" s="209" t="s">
        <v>4253</v>
      </c>
      <c r="H879" s="205">
        <f xml:space="preserve"> LEN(小韻資料表[[#This Row],[小韻字集]])</f>
        <v>8</v>
      </c>
      <c r="I879" s="205" cm="1">
        <f t="array" ref="I879" xml:space="preserve"> MATCH(TRUE, ISNUMBER( SEARCH( LEFT(小韻資料表[[#This Row],[切語]],1), 切語上字資料表[切語上字]) ), 0)</f>
        <v>19</v>
      </c>
      <c r="J879" s="210" t="str" cm="1">
        <f t="array" ref="J879" xml:space="preserve"> INDEX(切語上字資料表[聲母], 小韻資料表[[#This Row],[上字表識別號]])</f>
        <v>奉</v>
      </c>
      <c r="K879" s="210" t="str" cm="1">
        <f t="array" ref="K879" xml:space="preserve"> INDEX(切語上字資料表[聲母拼音碼], 小韻資料表[[#This Row],[上字表識別號]])</f>
        <v>h</v>
      </c>
      <c r="L879" s="210" t="str" cm="1">
        <f t="array" ref="L879" xml:space="preserve"> INDEX(切語上字資料表[清濁], 小韻資料表[[#This Row],[上字表識別號]])</f>
        <v>全濁</v>
      </c>
      <c r="M879" s="223" cm="1">
        <f t="array" ref="M879" xml:space="preserve"> INDEX(切語上字資料表[發送收], 小韻資料表[[#This Row],[上字表識別號]])</f>
        <v>0</v>
      </c>
      <c r="N879" s="205" cm="1">
        <f t="array" ref="N879" xml:space="preserve"> MATCH(TRUE, ISNUMBER( SEARCH( RIGHT(小韻資料表[[#This Row],[切語]],1), 切語下字資料表[切語下字]) ), 0)</f>
        <v>269</v>
      </c>
      <c r="O879" s="207" t="str" cm="1">
        <f t="array" ref="O879" xml:space="preserve"> INDEX(切語下字資料表[韻母], 小韻資料表[[#This Row],[下字表識別號]])</f>
        <v>庚合3</v>
      </c>
      <c r="P879" s="207" t="str" cm="1">
        <f t="array" ref="P879" xml:space="preserve"> INDEX(切語下字資料表[韻母拼音碼], 小韻資料表[[#This Row],[下字表識別號]])</f>
        <v>ieng</v>
      </c>
      <c r="Q879" s="210" t="str" cm="1">
        <f t="array" ref="Q879" xml:space="preserve"> INDEX(設定表!$C$19:$C$23, INT( LEFT(小韻資料表[[#This Row],[目次編碼]],1) ))</f>
        <v>平</v>
      </c>
      <c r="R879" s="210">
        <f xml:space="preserve">  INDEX(設定表!$C$8:$C$15, MATCH( (RIGHT(小韻資料表[[#This Row],[清濁]]) &amp; 小韻資料表[[#This Row],[調]]), 設定表!$B$8:$B$15, 0))</f>
        <v>5</v>
      </c>
      <c r="S879" s="205" t="s">
        <v>309</v>
      </c>
      <c r="T879" s="205" t="s">
        <v>309</v>
      </c>
      <c r="U879" s="226" t="s">
        <v>309</v>
      </c>
      <c r="V879" s="146" t="s">
        <v>309</v>
      </c>
      <c r="X879" s="135"/>
      <c r="Y879" s="135"/>
      <c r="AA879" s="135"/>
      <c r="AB879" s="134"/>
      <c r="AC879" s="135"/>
      <c r="AD879" s="135"/>
      <c r="AH879" s="135"/>
      <c r="AI879" s="135"/>
    </row>
    <row r="880" spans="1:35" ht="31.5">
      <c r="A880" s="205">
        <v>876</v>
      </c>
      <c r="B880" s="206" t="s">
        <v>4254</v>
      </c>
      <c r="C880" s="207" t="str">
        <f xml:space="preserve"> _xlfn.CONCAT(小韻資料表[[#This Row],[聲母拼音碼]],小韻資料表[[#This Row],[韻母拼音碼]],小韻資料表[[#This Row],[調號]])</f>
        <v>kieng1</v>
      </c>
      <c r="D880" s="206" t="s">
        <v>4255</v>
      </c>
      <c r="E880" s="208" t="s">
        <v>963</v>
      </c>
      <c r="F880" s="205">
        <v>1</v>
      </c>
      <c r="G880" s="209" t="s">
        <v>4256</v>
      </c>
      <c r="H880" s="205">
        <f xml:space="preserve"> LEN(小韻資料表[[#This Row],[小韻字集]])</f>
        <v>7</v>
      </c>
      <c r="I880" s="205" cm="1">
        <f t="array" ref="I880" xml:space="preserve"> MATCH(TRUE, ISNUMBER( SEARCH( LEFT(小韻資料表[[#This Row],[切語]],1), 切語上字資料表[切語上字]) ), 0)</f>
        <v>1</v>
      </c>
      <c r="J880" s="210" t="str" cm="1">
        <f t="array" ref="J880" xml:space="preserve"> INDEX(切語上字資料表[聲母], 小韻資料表[[#This Row],[上字表識別號]])</f>
        <v>見</v>
      </c>
      <c r="K880" s="210" t="str" cm="1">
        <f t="array" ref="K880" xml:space="preserve"> INDEX(切語上字資料表[聲母拼音碼], 小韻資料表[[#This Row],[上字表識別號]])</f>
        <v>k</v>
      </c>
      <c r="L880" s="210" t="str" cm="1">
        <f t="array" ref="L880" xml:space="preserve"> INDEX(切語上字資料表[清濁], 小韻資料表[[#This Row],[上字表識別號]])</f>
        <v>全清</v>
      </c>
      <c r="M880" s="223" t="str" cm="1">
        <f t="array" ref="M880" xml:space="preserve"> INDEX(切語上字資料表[發送收], 小韻資料表[[#This Row],[上字表識別號]])</f>
        <v>發聲</v>
      </c>
      <c r="N880" s="205" cm="1">
        <f t="array" ref="N880" xml:space="preserve"> MATCH(TRUE, ISNUMBER( SEARCH( RIGHT(小韻資料表[[#This Row],[切語]],1), 切語下字資料表[切語下字]) ), 0)</f>
        <v>265</v>
      </c>
      <c r="O880" s="207" t="str" cm="1">
        <f t="array" ref="O880" xml:space="preserve"> INDEX(切語下字資料表[韻母], 小韻資料表[[#This Row],[下字表識別號]])</f>
        <v>庚開3</v>
      </c>
      <c r="P880" s="207" t="str" cm="1">
        <f t="array" ref="P880" xml:space="preserve"> INDEX(切語下字資料表[韻母拼音碼], 小韻資料表[[#This Row],[下字表識別號]])</f>
        <v>ieng</v>
      </c>
      <c r="Q880" s="210" t="str" cm="1">
        <f t="array" ref="Q880" xml:space="preserve"> INDEX(設定表!$C$19:$C$23, INT( LEFT(小韻資料表[[#This Row],[目次編碼]],1) ))</f>
        <v>平</v>
      </c>
      <c r="R880" s="210">
        <f xml:space="preserve">  INDEX(設定表!$C$8:$C$15, MATCH( (RIGHT(小韻資料表[[#This Row],[清濁]]) &amp; 小韻資料表[[#This Row],[調]]), 設定表!$B$8:$B$15, 0))</f>
        <v>1</v>
      </c>
      <c r="S880" s="205" t="s">
        <v>309</v>
      </c>
      <c r="T880" s="205" t="s">
        <v>309</v>
      </c>
      <c r="U880" s="226" t="s">
        <v>4257</v>
      </c>
      <c r="V880" s="147" t="s">
        <v>309</v>
      </c>
      <c r="X880" s="135"/>
      <c r="Y880" s="135"/>
      <c r="AA880" s="135"/>
      <c r="AB880" s="134"/>
      <c r="AC880" s="135"/>
      <c r="AD880" s="135"/>
      <c r="AH880" s="135"/>
      <c r="AI880" s="135"/>
    </row>
    <row r="881" spans="1:35" ht="31.5">
      <c r="A881" s="205">
        <v>877</v>
      </c>
      <c r="B881" s="206" t="s">
        <v>4258</v>
      </c>
      <c r="C881" s="207" t="str">
        <f xml:space="preserve"> _xlfn.CONCAT(小韻資料表[[#This Row],[聲母拼音碼]],小韻資料表[[#This Row],[韻母拼音碼]],小韻資料表[[#This Row],[調號]])</f>
        <v>bieng5</v>
      </c>
      <c r="D881" s="206" t="s">
        <v>1415</v>
      </c>
      <c r="E881" s="208" t="s">
        <v>963</v>
      </c>
      <c r="F881" s="205">
        <v>1</v>
      </c>
      <c r="G881" s="209" t="s">
        <v>4259</v>
      </c>
      <c r="H881" s="205">
        <f xml:space="preserve"> LEN(小韻資料表[[#This Row],[小韻字集]])</f>
        <v>6</v>
      </c>
      <c r="I881" s="205" cm="1">
        <f t="array" ref="I881" xml:space="preserve"> MATCH(TRUE, ISNUMBER( SEARCH( LEFT(小韻資料表[[#This Row],[切語]],1), 切語上字資料表[切語上字]) ), 0)</f>
        <v>20</v>
      </c>
      <c r="J881" s="210" t="str" cm="1">
        <f t="array" ref="J881" xml:space="preserve"> INDEX(切語上字資料表[聲母], 小韻資料表[[#This Row],[上字表識別號]])</f>
        <v>微</v>
      </c>
      <c r="K881" s="210" t="str" cm="1">
        <f t="array" ref="K881" xml:space="preserve"> INDEX(切語上字資料表[聲母拼音碼], 小韻資料表[[#This Row],[上字表識別號]])</f>
        <v>b</v>
      </c>
      <c r="L881" s="210" t="str" cm="1">
        <f t="array" ref="L881" xml:space="preserve"> INDEX(切語上字資料表[清濁], 小韻資料表[[#This Row],[上字表識別號]])</f>
        <v>次濁</v>
      </c>
      <c r="M881" s="223" t="str" cm="1">
        <f t="array" ref="M881" xml:space="preserve"> INDEX(切語上字資料表[發送收], 小韻資料表[[#This Row],[上字表識別號]])</f>
        <v>收聲</v>
      </c>
      <c r="N881" s="205" cm="1">
        <f t="array" ref="N881" xml:space="preserve"> MATCH(TRUE, ISNUMBER( SEARCH( RIGHT(小韻資料表[[#This Row],[切語]],1), 切語下字資料表[切語下字]) ), 0)</f>
        <v>269</v>
      </c>
      <c r="O881" s="207" t="str" cm="1">
        <f t="array" ref="O881" xml:space="preserve"> INDEX(切語下字資料表[韻母], 小韻資料表[[#This Row],[下字表識別號]])</f>
        <v>庚合3</v>
      </c>
      <c r="P881" s="207" t="str" cm="1">
        <f t="array" ref="P881" xml:space="preserve"> INDEX(切語下字資料表[韻母拼音碼], 小韻資料表[[#This Row],[下字表識別號]])</f>
        <v>ieng</v>
      </c>
      <c r="Q881" s="210" t="str" cm="1">
        <f t="array" ref="Q881" xml:space="preserve"> INDEX(設定表!$C$19:$C$23, INT( LEFT(小韻資料表[[#This Row],[目次編碼]],1) ))</f>
        <v>平</v>
      </c>
      <c r="R881" s="210">
        <f xml:space="preserve">  INDEX(設定表!$C$8:$C$15, MATCH( (RIGHT(小韻資料表[[#This Row],[清濁]]) &amp; 小韻資料表[[#This Row],[調]]), 設定表!$B$8:$B$15, 0))</f>
        <v>5</v>
      </c>
      <c r="S881" s="205" t="s">
        <v>309</v>
      </c>
      <c r="T881" s="205" t="s">
        <v>309</v>
      </c>
      <c r="U881" s="226" t="s">
        <v>309</v>
      </c>
      <c r="V881" s="146" t="s">
        <v>309</v>
      </c>
      <c r="X881" s="135"/>
      <c r="Y881" s="135"/>
      <c r="AA881" s="135"/>
      <c r="AB881" s="134"/>
      <c r="AC881" s="135"/>
      <c r="AD881" s="135"/>
      <c r="AH881" s="135"/>
      <c r="AI881" s="135"/>
    </row>
    <row r="882" spans="1:35" ht="31.5">
      <c r="A882" s="205">
        <v>878</v>
      </c>
      <c r="B882" s="206" t="s">
        <v>4260</v>
      </c>
      <c r="C882" s="207" t="str">
        <f xml:space="preserve"> _xlfn.CONCAT(小韻資料表[[#This Row],[聲母拼音碼]],小韻資料表[[#This Row],[韻母拼音碼]],小韻資料表[[#This Row],[調號]])</f>
        <v>tirng5</v>
      </c>
      <c r="D882" s="206" t="s">
        <v>4261</v>
      </c>
      <c r="E882" s="208" t="s">
        <v>963</v>
      </c>
      <c r="F882" s="205">
        <v>1</v>
      </c>
      <c r="G882" s="209" t="s">
        <v>4262</v>
      </c>
      <c r="H882" s="205">
        <f xml:space="preserve"> LEN(小韻資料表[[#This Row],[小韻字集]])</f>
        <v>7</v>
      </c>
      <c r="I882" s="205" cm="1">
        <f t="array" ref="I882" xml:space="preserve"> MATCH(TRUE, ISNUMBER( SEARCH( LEFT(小韻資料表[[#This Row],[切語]],1), 切語上字資料表[切語上字]) ), 0)</f>
        <v>11</v>
      </c>
      <c r="J882" s="210" t="str" cm="1">
        <f t="array" ref="J882" xml:space="preserve"> INDEX(切語上字資料表[聲母], 小韻資料表[[#This Row],[上字表識別號]])</f>
        <v>澄</v>
      </c>
      <c r="K882" s="210" t="str" cm="1">
        <f t="array" ref="K882" xml:space="preserve"> INDEX(切語上字資料表[聲母拼音碼], 小韻資料表[[#This Row],[上字表識別號]])</f>
        <v>t</v>
      </c>
      <c r="L882" s="210" t="str" cm="1">
        <f t="array" ref="L882" xml:space="preserve"> INDEX(切語上字資料表[清濁], 小韻資料表[[#This Row],[上字表識別號]])</f>
        <v>全濁</v>
      </c>
      <c r="M882" s="223" cm="1">
        <f t="array" ref="M882" xml:space="preserve"> INDEX(切語上字資料表[發送收], 小韻資料表[[#This Row],[上字表識別號]])</f>
        <v>0</v>
      </c>
      <c r="N882" s="205" cm="1">
        <f t="array" ref="N882" xml:space="preserve"> MATCH(TRUE, ISNUMBER( SEARCH( RIGHT(小韻資料表[[#This Row],[切語]],1), 切語下字資料表[切語下字]) ), 0)</f>
        <v>257</v>
      </c>
      <c r="O882" s="207" t="str" cm="1">
        <f t="array" ref="O882" xml:space="preserve"> INDEX(切語下字資料表[韻母], 小韻資料表[[#This Row],[下字表識別號]])</f>
        <v>庚開2</v>
      </c>
      <c r="P882" s="207" t="str" cm="1">
        <f t="array" ref="P882" xml:space="preserve"> INDEX(切語下字資料表[韻母拼音碼], 小韻資料表[[#This Row],[下字表識別號]])</f>
        <v>irng</v>
      </c>
      <c r="Q882" s="210" t="str" cm="1">
        <f t="array" ref="Q882" xml:space="preserve"> INDEX(設定表!$C$19:$C$23, INT( LEFT(小韻資料表[[#This Row],[目次編碼]],1) ))</f>
        <v>平</v>
      </c>
      <c r="R882" s="210">
        <f xml:space="preserve">  INDEX(設定表!$C$8:$C$15, MATCH( (RIGHT(小韻資料表[[#This Row],[清濁]]) &amp; 小韻資料表[[#This Row],[調]]), 設定表!$B$8:$B$15, 0))</f>
        <v>5</v>
      </c>
      <c r="S882" s="205" t="s">
        <v>309</v>
      </c>
      <c r="T882" s="205" t="s">
        <v>309</v>
      </c>
      <c r="U882" s="226" t="s">
        <v>309</v>
      </c>
      <c r="V882" s="147" t="s">
        <v>309</v>
      </c>
      <c r="X882" s="135"/>
      <c r="Y882" s="135"/>
      <c r="AA882" s="135"/>
      <c r="AB882" s="134"/>
      <c r="AC882" s="135"/>
      <c r="AD882" s="135"/>
      <c r="AH882" s="135"/>
      <c r="AI882" s="135"/>
    </row>
    <row r="883" spans="1:35" ht="31.5">
      <c r="A883" s="205">
        <v>879</v>
      </c>
      <c r="B883" s="206" t="s">
        <v>4263</v>
      </c>
      <c r="C883" s="207" t="str">
        <f xml:space="preserve"> _xlfn.CONCAT(小韻資料表[[#This Row],[聲母拼音碼]],小韻資料表[[#This Row],[韻母拼音碼]],小韻資料表[[#This Row],[調號]])</f>
        <v>tirng1</v>
      </c>
      <c r="D883" s="206" t="s">
        <v>4264</v>
      </c>
      <c r="E883" s="208" t="s">
        <v>963</v>
      </c>
      <c r="F883" s="205">
        <v>1</v>
      </c>
      <c r="G883" s="209" t="s">
        <v>4265</v>
      </c>
      <c r="H883" s="205">
        <f xml:space="preserve"> LEN(小韻資料表[[#This Row],[小韻字集]])</f>
        <v>3</v>
      </c>
      <c r="I883" s="205" cm="1">
        <f t="array" ref="I883" xml:space="preserve"> MATCH(TRUE, ISNUMBER( SEARCH( LEFT(小韻資料表[[#This Row],[切語]],1), 切語上字資料表[切語上字]) ), 0)</f>
        <v>9</v>
      </c>
      <c r="J883" s="210" t="str" cm="1">
        <f t="array" ref="J883" xml:space="preserve"> INDEX(切語上字資料表[聲母], 小韻資料表[[#This Row],[上字表識別號]])</f>
        <v>知</v>
      </c>
      <c r="K883" s="210" t="str" cm="1">
        <f t="array" ref="K883" xml:space="preserve"> INDEX(切語上字資料表[聲母拼音碼], 小韻資料表[[#This Row],[上字表識別號]])</f>
        <v>t</v>
      </c>
      <c r="L883" s="210" t="str" cm="1">
        <f t="array" ref="L883" xml:space="preserve"> INDEX(切語上字資料表[清濁], 小韻資料表[[#This Row],[上字表識別號]])</f>
        <v>全清</v>
      </c>
      <c r="M883" s="223" t="str" cm="1">
        <f t="array" ref="M883" xml:space="preserve"> INDEX(切語上字資料表[發送收], 小韻資料表[[#This Row],[上字表識別號]])</f>
        <v>發聲</v>
      </c>
      <c r="N883" s="205" cm="1">
        <f t="array" ref="N883" xml:space="preserve"> MATCH(TRUE, ISNUMBER( SEARCH( RIGHT(小韻資料表[[#This Row],[切語]],1), 切語下字資料表[切語下字]) ), 0)</f>
        <v>257</v>
      </c>
      <c r="O883" s="207" t="str" cm="1">
        <f t="array" ref="O883" xml:space="preserve"> INDEX(切語下字資料表[韻母], 小韻資料表[[#This Row],[下字表識別號]])</f>
        <v>庚開2</v>
      </c>
      <c r="P883" s="207" t="str" cm="1">
        <f t="array" ref="P883" xml:space="preserve"> INDEX(切語下字資料表[韻母拼音碼], 小韻資料表[[#This Row],[下字表識別號]])</f>
        <v>irng</v>
      </c>
      <c r="Q883" s="210" t="str" cm="1">
        <f t="array" ref="Q883" xml:space="preserve"> INDEX(設定表!$C$19:$C$23, INT( LEFT(小韻資料表[[#This Row],[目次編碼]],1) ))</f>
        <v>平</v>
      </c>
      <c r="R883" s="210">
        <f xml:space="preserve">  INDEX(設定表!$C$8:$C$15, MATCH( (RIGHT(小韻資料表[[#This Row],[清濁]]) &amp; 小韻資料表[[#This Row],[調]]), 設定表!$B$8:$B$15, 0))</f>
        <v>1</v>
      </c>
      <c r="S883" s="205" t="s">
        <v>309</v>
      </c>
      <c r="T883" s="205" t="s">
        <v>309</v>
      </c>
      <c r="U883" s="226" t="s">
        <v>309</v>
      </c>
      <c r="V883" s="146" t="s">
        <v>309</v>
      </c>
      <c r="X883" s="135"/>
      <c r="Y883" s="135"/>
      <c r="AA883" s="135"/>
      <c r="AB883" s="134"/>
      <c r="AC883" s="135"/>
      <c r="AD883" s="135"/>
      <c r="AH883" s="135"/>
      <c r="AI883" s="135"/>
    </row>
    <row r="884" spans="1:35" ht="31.5">
      <c r="A884" s="205">
        <v>880</v>
      </c>
      <c r="B884" s="206" t="s">
        <v>4266</v>
      </c>
      <c r="C884" s="207" t="str">
        <f xml:space="preserve"> _xlfn.CONCAT(小韻資料表[[#This Row],[聲母拼音碼]],小韻資料表[[#This Row],[韻母拼音碼]],小韻資料表[[#This Row],[調號]])</f>
        <v>Øieng5</v>
      </c>
      <c r="D884" s="206" t="s">
        <v>4267</v>
      </c>
      <c r="E884" s="208" t="s">
        <v>963</v>
      </c>
      <c r="F884" s="205">
        <v>1</v>
      </c>
      <c r="G884" s="209" t="s">
        <v>4268</v>
      </c>
      <c r="H884" s="205">
        <f xml:space="preserve"> LEN(小韻資料表[[#This Row],[小韻字集]])</f>
        <v>6</v>
      </c>
      <c r="I884" s="205" cm="1">
        <f t="array" ref="I884" xml:space="preserve"> MATCH(TRUE, ISNUMBER( SEARCH( LEFT(小韻資料表[[#This Row],[切語]],1), 切語上字資料表[切語上字]) ), 0)</f>
        <v>38</v>
      </c>
      <c r="J884" s="210" t="str" cm="1">
        <f t="array" ref="J884" xml:space="preserve"> INDEX(切語上字資料表[聲母], 小韻資料表[[#This Row],[上字表識別號]])</f>
        <v>為</v>
      </c>
      <c r="K884" s="210" t="str" cm="1">
        <f t="array" ref="K884" xml:space="preserve"> INDEX(切語上字資料表[聲母拼音碼], 小韻資料表[[#This Row],[上字表識別號]])</f>
        <v>Ø</v>
      </c>
      <c r="L884" s="210" t="str" cm="1">
        <f t="array" ref="L884" xml:space="preserve"> INDEX(切語上字資料表[清濁], 小韻資料表[[#This Row],[上字表識別號]])</f>
        <v>次濁</v>
      </c>
      <c r="M884" s="223" t="str" cm="1">
        <f t="array" ref="M884" xml:space="preserve"> INDEX(切語上字資料表[發送收], 小韻資料表[[#This Row],[上字表識別號]])</f>
        <v>發聲</v>
      </c>
      <c r="N884" s="205" cm="1">
        <f t="array" ref="N884" xml:space="preserve"> MATCH(TRUE, ISNUMBER( SEARCH( RIGHT(小韻資料表[[#This Row],[切語]],1), 切語下字資料表[切語下字]) ), 0)</f>
        <v>269</v>
      </c>
      <c r="O884" s="207" t="str" cm="1">
        <f t="array" ref="O884" xml:space="preserve"> INDEX(切語下字資料表[韻母], 小韻資料表[[#This Row],[下字表識別號]])</f>
        <v>庚合3</v>
      </c>
      <c r="P884" s="207" t="str" cm="1">
        <f t="array" ref="P884" xml:space="preserve"> INDEX(切語下字資料表[韻母拼音碼], 小韻資料表[[#This Row],[下字表識別號]])</f>
        <v>ieng</v>
      </c>
      <c r="Q884" s="210" t="str" cm="1">
        <f t="array" ref="Q884" xml:space="preserve"> INDEX(設定表!$C$19:$C$23, INT( LEFT(小韻資料表[[#This Row],[目次編碼]],1) ))</f>
        <v>平</v>
      </c>
      <c r="R884" s="210">
        <f xml:space="preserve">  INDEX(設定表!$C$8:$C$15, MATCH( (RIGHT(小韻資料表[[#This Row],[清濁]]) &amp; 小韻資料表[[#This Row],[調]]), 設定表!$B$8:$B$15, 0))</f>
        <v>5</v>
      </c>
      <c r="S884" s="205" t="s">
        <v>309</v>
      </c>
      <c r="T884" s="205" t="s">
        <v>309</v>
      </c>
      <c r="U884" s="226" t="s">
        <v>309</v>
      </c>
      <c r="V884" s="147" t="s">
        <v>309</v>
      </c>
      <c r="X884" s="135"/>
      <c r="Y884" s="135"/>
      <c r="AA884" s="135"/>
      <c r="AB884" s="134"/>
      <c r="AC884" s="135"/>
      <c r="AD884" s="135"/>
      <c r="AH884" s="135"/>
      <c r="AI884" s="135"/>
    </row>
    <row r="885" spans="1:35" ht="31.5">
      <c r="A885" s="205">
        <v>881</v>
      </c>
      <c r="B885" s="206" t="s">
        <v>4269</v>
      </c>
      <c r="C885" s="207" t="str">
        <f xml:space="preserve"> _xlfn.CONCAT(小韻資料表[[#This Row],[聲母拼音碼]],小韻資料表[[#This Row],[韻母拼音碼]],小韻資料表[[#This Row],[調號]])</f>
        <v>hieng1</v>
      </c>
      <c r="D885" s="206" t="s">
        <v>4270</v>
      </c>
      <c r="E885" s="208" t="s">
        <v>963</v>
      </c>
      <c r="F885" s="205">
        <v>1</v>
      </c>
      <c r="G885" s="209" t="s">
        <v>4270</v>
      </c>
      <c r="H885" s="205">
        <f xml:space="preserve"> LEN(小韻資料表[[#This Row],[小韻字集]])</f>
        <v>1</v>
      </c>
      <c r="I885" s="205" cm="1">
        <f t="array" ref="I885" xml:space="preserve"> MATCH(TRUE, ISNUMBER( SEARCH( LEFT(小韻資料表[[#This Row],[切語]],1), 切語上字資料表[切語上字]) ), 0)</f>
        <v>17</v>
      </c>
      <c r="J885" s="210" t="str" cm="1">
        <f t="array" ref="J885" xml:space="preserve"> INDEX(切語上字資料表[聲母], 小韻資料表[[#This Row],[上字表識別號]])</f>
        <v>非</v>
      </c>
      <c r="K885" s="210" t="str" cm="1">
        <f t="array" ref="K885" xml:space="preserve"> INDEX(切語上字資料表[聲母拼音碼], 小韻資料表[[#This Row],[上字表識別號]])</f>
        <v>h</v>
      </c>
      <c r="L885" s="210" t="str" cm="1">
        <f t="array" ref="L885" xml:space="preserve"> INDEX(切語上字資料表[清濁], 小韻資料表[[#This Row],[上字表識別號]])</f>
        <v>全清</v>
      </c>
      <c r="M885" s="223" t="str" cm="1">
        <f t="array" ref="M885" xml:space="preserve"> INDEX(切語上字資料表[發送收], 小韻資料表[[#This Row],[上字表識別號]])</f>
        <v>發聲</v>
      </c>
      <c r="N885" s="205" cm="1">
        <f t="array" ref="N885" xml:space="preserve"> MATCH(TRUE, ISNUMBER( SEARCH( RIGHT(小韻資料表[[#This Row],[切語]],1), 切語下字資料表[切語下字]) ), 0)</f>
        <v>269</v>
      </c>
      <c r="O885" s="207" t="str" cm="1">
        <f t="array" ref="O885" xml:space="preserve"> INDEX(切語下字資料表[韻母], 小韻資料表[[#This Row],[下字表識別號]])</f>
        <v>庚合3</v>
      </c>
      <c r="P885" s="207" t="str" cm="1">
        <f t="array" ref="P885" xml:space="preserve"> INDEX(切語下字資料表[韻母拼音碼], 小韻資料表[[#This Row],[下字表識別號]])</f>
        <v>ieng</v>
      </c>
      <c r="Q885" s="210" t="str" cm="1">
        <f t="array" ref="Q885" xml:space="preserve"> INDEX(設定表!$C$19:$C$23, INT( LEFT(小韻資料表[[#This Row],[目次編碼]],1) ))</f>
        <v>平</v>
      </c>
      <c r="R885" s="210">
        <f xml:space="preserve">  INDEX(設定表!$C$8:$C$15, MATCH( (RIGHT(小韻資料表[[#This Row],[清濁]]) &amp; 小韻資料表[[#This Row],[調]]), 設定表!$B$8:$B$15, 0))</f>
        <v>1</v>
      </c>
      <c r="S885" s="205" t="s">
        <v>309</v>
      </c>
      <c r="T885" s="205" t="s">
        <v>309</v>
      </c>
      <c r="U885" s="226" t="s">
        <v>309</v>
      </c>
      <c r="V885" s="146" t="s">
        <v>309</v>
      </c>
      <c r="X885" s="135"/>
      <c r="Y885" s="135"/>
      <c r="AA885" s="135"/>
      <c r="AB885" s="134"/>
      <c r="AC885" s="135"/>
      <c r="AD885" s="135"/>
      <c r="AH885" s="135"/>
      <c r="AI885" s="135"/>
    </row>
    <row r="886" spans="1:35" ht="31.5">
      <c r="A886" s="205">
        <v>882</v>
      </c>
      <c r="B886" s="206" t="s">
        <v>4271</v>
      </c>
      <c r="C886" s="207" t="str">
        <f xml:space="preserve"> _xlfn.CONCAT(小韻資料表[[#This Row],[聲母拼音碼]],小韻資料表[[#This Row],[韻母拼音碼]],小韻資料表[[#This Row],[調號]])</f>
        <v>hieng1</v>
      </c>
      <c r="D886" s="206" t="s">
        <v>4272</v>
      </c>
      <c r="E886" s="208" t="s">
        <v>963</v>
      </c>
      <c r="F886" s="205">
        <v>1</v>
      </c>
      <c r="G886" s="209" t="s">
        <v>4272</v>
      </c>
      <c r="H886" s="205">
        <f xml:space="preserve"> LEN(小韻資料表[[#This Row],[小韻字集]])</f>
        <v>1</v>
      </c>
      <c r="I886" s="205" cm="1">
        <f t="array" ref="I886" xml:space="preserve"> MATCH(TRUE, ISNUMBER( SEARCH( LEFT(小韻資料表[[#This Row],[切語]],1), 切語上字資料表[切語上字]) ), 0)</f>
        <v>36</v>
      </c>
      <c r="J886" s="210" t="str" cm="1">
        <f t="array" ref="J886" xml:space="preserve"> INDEX(切語上字資料表[聲母], 小韻資料表[[#This Row],[上字表識別號]])</f>
        <v>曉</v>
      </c>
      <c r="K886" s="210" t="str" cm="1">
        <f t="array" ref="K886" xml:space="preserve"> INDEX(切語上字資料表[聲母拼音碼], 小韻資料表[[#This Row],[上字表識別號]])</f>
        <v>h</v>
      </c>
      <c r="L886" s="210" t="str" cm="1">
        <f t="array" ref="L886" xml:space="preserve"> INDEX(切語上字資料表[清濁], 小韻資料表[[#This Row],[上字表識別號]])</f>
        <v>次清</v>
      </c>
      <c r="M886" s="223" t="str" cm="1">
        <f t="array" ref="M886" xml:space="preserve"> INDEX(切語上字資料表[發送收], 小韻資料表[[#This Row],[上字表識別號]])</f>
        <v>送氣</v>
      </c>
      <c r="N886" s="205" cm="1">
        <f t="array" ref="N886" xml:space="preserve"> MATCH(TRUE, ISNUMBER( SEARCH( RIGHT(小韻資料表[[#This Row],[切語]],1), 切語下字資料表[切語下字]) ), 0)</f>
        <v>269</v>
      </c>
      <c r="O886" s="207" t="str" cm="1">
        <f t="array" ref="O886" xml:space="preserve"> INDEX(切語下字資料表[韻母], 小韻資料表[[#This Row],[下字表識別號]])</f>
        <v>庚合3</v>
      </c>
      <c r="P886" s="207" t="str" cm="1">
        <f t="array" ref="P886" xml:space="preserve"> INDEX(切語下字資料表[韻母拼音碼], 小韻資料表[[#This Row],[下字表識別號]])</f>
        <v>ieng</v>
      </c>
      <c r="Q886" s="210" t="str" cm="1">
        <f t="array" ref="Q886" xml:space="preserve"> INDEX(設定表!$C$19:$C$23, INT( LEFT(小韻資料表[[#This Row],[目次編碼]],1) ))</f>
        <v>平</v>
      </c>
      <c r="R886" s="210">
        <f xml:space="preserve">  INDEX(設定表!$C$8:$C$15, MATCH( (RIGHT(小韻資料表[[#This Row],[清濁]]) &amp; 小韻資料表[[#This Row],[調]]), 設定表!$B$8:$B$15, 0))</f>
        <v>1</v>
      </c>
      <c r="S886" s="205" t="s">
        <v>309</v>
      </c>
      <c r="T886" s="205" t="s">
        <v>309</v>
      </c>
      <c r="U886" s="226" t="s">
        <v>309</v>
      </c>
      <c r="V886" s="147" t="s">
        <v>309</v>
      </c>
      <c r="X886" s="135"/>
      <c r="Y886" s="135"/>
      <c r="AA886" s="135"/>
      <c r="AB886" s="134"/>
      <c r="AC886" s="135"/>
      <c r="AD886" s="135"/>
      <c r="AH886" s="135"/>
      <c r="AI886" s="135"/>
    </row>
    <row r="887" spans="1:35" ht="31.5">
      <c r="A887" s="205">
        <v>883</v>
      </c>
      <c r="B887" s="206" t="s">
        <v>4273</v>
      </c>
      <c r="C887" s="207" t="str">
        <f xml:space="preserve"> _xlfn.CONCAT(小韻資料表[[#This Row],[聲母拼音碼]],小韻資料表[[#This Row],[韻母拼音碼]],小韻資料表[[#This Row],[調號]])</f>
        <v>khieng1</v>
      </c>
      <c r="D887" s="206" t="s">
        <v>4274</v>
      </c>
      <c r="E887" s="208" t="s">
        <v>963</v>
      </c>
      <c r="F887" s="205">
        <v>1</v>
      </c>
      <c r="G887" s="209" t="s">
        <v>4274</v>
      </c>
      <c r="H887" s="205">
        <f xml:space="preserve"> LEN(小韻資料表[[#This Row],[小韻字集]])</f>
        <v>1</v>
      </c>
      <c r="I887" s="205" cm="1">
        <f t="array" ref="I887" xml:space="preserve"> MATCH(TRUE, ISNUMBER( SEARCH( LEFT(小韻資料表[[#This Row],[切語]],1), 切語上字資料表[切語上字]) ), 0)</f>
        <v>2</v>
      </c>
      <c r="J887" s="210" t="str" cm="1">
        <f t="array" ref="J887" xml:space="preserve"> INDEX(切語上字資料表[聲母], 小韻資料表[[#This Row],[上字表識別號]])</f>
        <v>溪</v>
      </c>
      <c r="K887" s="210" t="str" cm="1">
        <f t="array" ref="K887" xml:space="preserve"> INDEX(切語上字資料表[聲母拼音碼], 小韻資料表[[#This Row],[上字表識別號]])</f>
        <v>kh</v>
      </c>
      <c r="L887" s="210" t="str" cm="1">
        <f t="array" ref="L887" xml:space="preserve"> INDEX(切語上字資料表[清濁], 小韻資料表[[#This Row],[上字表識別號]])</f>
        <v>次清</v>
      </c>
      <c r="M887" s="223" t="str" cm="1">
        <f t="array" ref="M887" xml:space="preserve"> INDEX(切語上字資料表[發送收], 小韻資料表[[#This Row],[上字表識別號]])</f>
        <v>送氣</v>
      </c>
      <c r="N887" s="205" cm="1">
        <f t="array" ref="N887" xml:space="preserve"> MATCH(TRUE, ISNUMBER( SEARCH( RIGHT(小韻資料表[[#This Row],[切語]],1), 切語下字資料表[切語下字]) ), 0)</f>
        <v>265</v>
      </c>
      <c r="O887" s="207" t="str" cm="1">
        <f t="array" ref="O887" xml:space="preserve"> INDEX(切語下字資料表[韻母], 小韻資料表[[#This Row],[下字表識別號]])</f>
        <v>庚開3</v>
      </c>
      <c r="P887" s="207" t="str" cm="1">
        <f t="array" ref="P887" xml:space="preserve"> INDEX(切語下字資料表[韻母拼音碼], 小韻資料表[[#This Row],[下字表識別號]])</f>
        <v>ieng</v>
      </c>
      <c r="Q887" s="210" t="str" cm="1">
        <f t="array" ref="Q887" xml:space="preserve"> INDEX(設定表!$C$19:$C$23, INT( LEFT(小韻資料表[[#This Row],[目次編碼]],1) ))</f>
        <v>平</v>
      </c>
      <c r="R887" s="210">
        <f xml:space="preserve">  INDEX(設定表!$C$8:$C$15, MATCH( (RIGHT(小韻資料表[[#This Row],[清濁]]) &amp; 小韻資料表[[#This Row],[調]]), 設定表!$B$8:$B$15, 0))</f>
        <v>1</v>
      </c>
      <c r="S887" s="205" t="s">
        <v>309</v>
      </c>
      <c r="T887" s="205" t="s">
        <v>309</v>
      </c>
      <c r="U887" s="226" t="s">
        <v>309</v>
      </c>
      <c r="V887" s="146" t="s">
        <v>309</v>
      </c>
      <c r="X887" s="135"/>
      <c r="Y887" s="135"/>
      <c r="AA887" s="135"/>
      <c r="AB887" s="134"/>
      <c r="AC887" s="135"/>
      <c r="AD887" s="135"/>
      <c r="AH887" s="135"/>
      <c r="AI887" s="135"/>
    </row>
    <row r="888" spans="1:35" ht="31.5">
      <c r="A888" s="205">
        <v>884</v>
      </c>
      <c r="B888" s="206" t="s">
        <v>4275</v>
      </c>
      <c r="C888" s="207" t="str">
        <f xml:space="preserve"> _xlfn.CONCAT(小韻資料表[[#This Row],[聲母拼音碼]],小韻資料表[[#This Row],[韻母拼音碼]],小韻資料表[[#This Row],[調號]])</f>
        <v>sirng1</v>
      </c>
      <c r="D888" s="206" t="s">
        <v>4276</v>
      </c>
      <c r="E888" s="208" t="s">
        <v>963</v>
      </c>
      <c r="F888" s="205">
        <v>1</v>
      </c>
      <c r="G888" s="209" t="s">
        <v>4277</v>
      </c>
      <c r="H888" s="205">
        <f xml:space="preserve"> LEN(小韻資料表[[#This Row],[小韻字集]])</f>
        <v>10</v>
      </c>
      <c r="I888" s="205" cm="1">
        <f t="array" ref="I888" xml:space="preserve"> MATCH(TRUE, ISNUMBER( SEARCH( LEFT(小韻資料表[[#This Row],[切語]],1), 切語上字資料表[切語上字]) ), 0)</f>
        <v>29</v>
      </c>
      <c r="J888" s="210" t="str" cm="1">
        <f t="array" ref="J888" xml:space="preserve"> INDEX(切語上字資料表[聲母], 小韻資料表[[#This Row],[上字表識別號]])</f>
        <v>疏</v>
      </c>
      <c r="K888" s="210" t="str" cm="1">
        <f t="array" ref="K888" xml:space="preserve"> INDEX(切語上字資料表[聲母拼音碼], 小韻資料表[[#This Row],[上字表識別號]])</f>
        <v>s</v>
      </c>
      <c r="L888" s="210" t="str" cm="1">
        <f t="array" ref="L888" xml:space="preserve"> INDEX(切語上字資料表[清濁], 小韻資料表[[#This Row],[上字表識別號]])</f>
        <v>全清</v>
      </c>
      <c r="M888" s="223" t="str" cm="1">
        <f t="array" ref="M888" xml:space="preserve"> INDEX(切語上字資料表[發送收], 小韻資料表[[#This Row],[上字表識別號]])</f>
        <v>發聲</v>
      </c>
      <c r="N888" s="205" cm="1">
        <f t="array" ref="N888" xml:space="preserve"> MATCH(TRUE, ISNUMBER( SEARCH( RIGHT(小韻資料表[[#This Row],[切語]],1), 切語下字資料表[切語下字]) ), 0)</f>
        <v>257</v>
      </c>
      <c r="O888" s="207" t="str" cm="1">
        <f t="array" ref="O888" xml:space="preserve"> INDEX(切語下字資料表[韻母], 小韻資料表[[#This Row],[下字表識別號]])</f>
        <v>庚開2</v>
      </c>
      <c r="P888" s="207" t="str" cm="1">
        <f t="array" ref="P888" xml:space="preserve"> INDEX(切語下字資料表[韻母拼音碼], 小韻資料表[[#This Row],[下字表識別號]])</f>
        <v>irng</v>
      </c>
      <c r="Q888" s="210" t="str" cm="1">
        <f t="array" ref="Q888" xml:space="preserve"> INDEX(設定表!$C$19:$C$23, INT( LEFT(小韻資料表[[#This Row],[目次編碼]],1) ))</f>
        <v>平</v>
      </c>
      <c r="R888" s="210">
        <f xml:space="preserve">  INDEX(設定表!$C$8:$C$15, MATCH( (RIGHT(小韻資料表[[#This Row],[清濁]]) &amp; 小韻資料表[[#This Row],[調]]), 設定表!$B$8:$B$15, 0))</f>
        <v>1</v>
      </c>
      <c r="S888" s="205" t="s">
        <v>309</v>
      </c>
      <c r="T888" s="205" t="s">
        <v>309</v>
      </c>
      <c r="U888" s="226" t="s">
        <v>309</v>
      </c>
      <c r="V888" s="147" t="s">
        <v>309</v>
      </c>
      <c r="X888" s="135"/>
      <c r="Y888" s="135"/>
      <c r="AA888" s="135"/>
      <c r="AB888" s="134"/>
      <c r="AC888" s="135"/>
      <c r="AD888" s="135"/>
      <c r="AH888" s="135"/>
      <c r="AI888" s="135"/>
    </row>
    <row r="889" spans="1:35" ht="31.5">
      <c r="A889" s="205">
        <v>885</v>
      </c>
      <c r="B889" s="206" t="s">
        <v>4278</v>
      </c>
      <c r="C889" s="207" t="str">
        <f xml:space="preserve"> _xlfn.CONCAT(小韻資料表[[#This Row],[聲母拼音碼]],小韻資料表[[#This Row],[韻母拼音碼]],小韻資料表[[#This Row],[調號]])</f>
        <v>khieng5</v>
      </c>
      <c r="D889" s="206" t="s">
        <v>4279</v>
      </c>
      <c r="E889" s="208" t="s">
        <v>963</v>
      </c>
      <c r="F889" s="205">
        <v>1</v>
      </c>
      <c r="G889" s="209" t="s">
        <v>4280</v>
      </c>
      <c r="H889" s="205">
        <f xml:space="preserve"> LEN(小韻資料表[[#This Row],[小韻字集]])</f>
        <v>11</v>
      </c>
      <c r="I889" s="205" cm="1">
        <f t="array" ref="I889" xml:space="preserve"> MATCH(TRUE, ISNUMBER( SEARCH( LEFT(小韻資料表[[#This Row],[切語]],1), 切語上字資料表[切語上字]) ), 0)</f>
        <v>3</v>
      </c>
      <c r="J889" s="210" t="str" cm="1">
        <f t="array" ref="J889" xml:space="preserve"> INDEX(切語上字資料表[聲母], 小韻資料表[[#This Row],[上字表識別號]])</f>
        <v>群</v>
      </c>
      <c r="K889" s="210" t="str" cm="1">
        <f t="array" ref="K889" xml:space="preserve"> INDEX(切語上字資料表[聲母拼音碼], 小韻資料表[[#This Row],[上字表識別號]])</f>
        <v>kh</v>
      </c>
      <c r="L889" s="210" t="str" cm="1">
        <f t="array" ref="L889" xml:space="preserve"> INDEX(切語上字資料表[清濁], 小韻資料表[[#This Row],[上字表識別號]])</f>
        <v>全濁</v>
      </c>
      <c r="M889" s="223" cm="1">
        <f t="array" ref="M889" xml:space="preserve"> INDEX(切語上字資料表[發送收], 小韻資料表[[#This Row],[上字表識別號]])</f>
        <v>0</v>
      </c>
      <c r="N889" s="205" cm="1">
        <f t="array" ref="N889" xml:space="preserve"> MATCH(TRUE, ISNUMBER( SEARCH( RIGHT(小韻資料表[[#This Row],[切語]],1), 切語下字資料表[切語下字]) ), 0)</f>
        <v>265</v>
      </c>
      <c r="O889" s="207" t="str" cm="1">
        <f t="array" ref="O889" xml:space="preserve"> INDEX(切語下字資料表[韻母], 小韻資料表[[#This Row],[下字表識別號]])</f>
        <v>庚開3</v>
      </c>
      <c r="P889" s="207" t="str" cm="1">
        <f t="array" ref="P889" xml:space="preserve"> INDEX(切語下字資料表[韻母拼音碼], 小韻資料表[[#This Row],[下字表識別號]])</f>
        <v>ieng</v>
      </c>
      <c r="Q889" s="210" t="str" cm="1">
        <f t="array" ref="Q889" xml:space="preserve"> INDEX(設定表!$C$19:$C$23, INT( LEFT(小韻資料表[[#This Row],[目次編碼]],1) ))</f>
        <v>平</v>
      </c>
      <c r="R889" s="210">
        <f xml:space="preserve">  INDEX(設定表!$C$8:$C$15, MATCH( (RIGHT(小韻資料表[[#This Row],[清濁]]) &amp; 小韻資料表[[#This Row],[調]]), 設定表!$B$8:$B$15, 0))</f>
        <v>5</v>
      </c>
      <c r="S889" s="205" t="s">
        <v>309</v>
      </c>
      <c r="T889" s="205" t="s">
        <v>309</v>
      </c>
      <c r="U889" s="226" t="s">
        <v>309</v>
      </c>
      <c r="V889" s="146" t="s">
        <v>309</v>
      </c>
      <c r="X889" s="135"/>
      <c r="Y889" s="135"/>
      <c r="AA889" s="135"/>
      <c r="AB889" s="134"/>
      <c r="AC889" s="135"/>
      <c r="AD889" s="135"/>
      <c r="AH889" s="135"/>
      <c r="AI889" s="135"/>
    </row>
    <row r="890" spans="1:35" ht="31.5">
      <c r="A890" s="205">
        <v>886</v>
      </c>
      <c r="B890" s="206" t="s">
        <v>4281</v>
      </c>
      <c r="C890" s="207" t="str">
        <f xml:space="preserve"> _xlfn.CONCAT(小韻資料表[[#This Row],[聲母拼音碼]],小韻資料表[[#This Row],[韻母拼音碼]],小韻資料表[[#This Row],[調號]])</f>
        <v>gieng5</v>
      </c>
      <c r="D890" s="206" t="s">
        <v>4282</v>
      </c>
      <c r="E890" s="208" t="s">
        <v>963</v>
      </c>
      <c r="F890" s="205">
        <v>1</v>
      </c>
      <c r="G890" s="209" t="s">
        <v>4282</v>
      </c>
      <c r="H890" s="205">
        <f xml:space="preserve"> LEN(小韻資料表[[#This Row],[小韻字集]])</f>
        <v>1</v>
      </c>
      <c r="I890" s="205" cm="1">
        <f t="array" ref="I890" xml:space="preserve"> MATCH(TRUE, ISNUMBER( SEARCH( LEFT(小韻資料表[[#This Row],[切語]],1), 切語上字資料表[切語上字]) ), 0)</f>
        <v>4</v>
      </c>
      <c r="J890" s="210" t="str" cm="1">
        <f t="array" ref="J890" xml:space="preserve"> INDEX(切語上字資料表[聲母], 小韻資料表[[#This Row],[上字表識別號]])</f>
        <v>疑</v>
      </c>
      <c r="K890" s="210" t="str" cm="1">
        <f t="array" ref="K890" xml:space="preserve"> INDEX(切語上字資料表[聲母拼音碼], 小韻資料表[[#This Row],[上字表識別號]])</f>
        <v>g</v>
      </c>
      <c r="L890" s="210" t="str" cm="1">
        <f t="array" ref="L890" xml:space="preserve"> INDEX(切語上字資料表[清濁], 小韻資料表[[#This Row],[上字表識別號]])</f>
        <v>次濁</v>
      </c>
      <c r="M890" s="223" t="str" cm="1">
        <f t="array" ref="M890" xml:space="preserve"> INDEX(切語上字資料表[發送收], 小韻資料表[[#This Row],[上字表識別號]])</f>
        <v>收聲</v>
      </c>
      <c r="N890" s="205" cm="1">
        <f t="array" ref="N890" xml:space="preserve"> MATCH(TRUE, ISNUMBER( SEARCH( RIGHT(小韻資料表[[#This Row],[切語]],1), 切語下字資料表[切語下字]) ), 0)</f>
        <v>265</v>
      </c>
      <c r="O890" s="207" t="str" cm="1">
        <f t="array" ref="O890" xml:space="preserve"> INDEX(切語下字資料表[韻母], 小韻資料表[[#This Row],[下字表識別號]])</f>
        <v>庚開3</v>
      </c>
      <c r="P890" s="207" t="str" cm="1">
        <f t="array" ref="P890" xml:space="preserve"> INDEX(切語下字資料表[韻母拼音碼], 小韻資料表[[#This Row],[下字表識別號]])</f>
        <v>ieng</v>
      </c>
      <c r="Q890" s="210" t="str" cm="1">
        <f t="array" ref="Q890" xml:space="preserve"> INDEX(設定表!$C$19:$C$23, INT( LEFT(小韻資料表[[#This Row],[目次編碼]],1) ))</f>
        <v>平</v>
      </c>
      <c r="R890" s="210">
        <f xml:space="preserve">  INDEX(設定表!$C$8:$C$15, MATCH( (RIGHT(小韻資料表[[#This Row],[清濁]]) &amp; 小韻資料表[[#This Row],[調]]), 設定表!$B$8:$B$15, 0))</f>
        <v>5</v>
      </c>
      <c r="S890" s="205" t="s">
        <v>309</v>
      </c>
      <c r="T890" s="205" t="s">
        <v>309</v>
      </c>
      <c r="U890" s="226" t="s">
        <v>309</v>
      </c>
      <c r="V890" s="147" t="s">
        <v>309</v>
      </c>
      <c r="X890" s="135"/>
      <c r="Y890" s="135"/>
      <c r="AA890" s="135"/>
      <c r="AB890" s="134"/>
      <c r="AC890" s="135"/>
      <c r="AD890" s="135"/>
      <c r="AH890" s="135"/>
      <c r="AI890" s="135"/>
    </row>
    <row r="891" spans="1:35" ht="31.5">
      <c r="A891" s="205">
        <v>887</v>
      </c>
      <c r="B891" s="206" t="s">
        <v>4283</v>
      </c>
      <c r="C891" s="207" t="str">
        <f xml:space="preserve"> _xlfn.CONCAT(小韻資料表[[#This Row],[聲母拼音碼]],小韻資料表[[#This Row],[韻母拼音碼]],小韻資料表[[#This Row],[調號]])</f>
        <v>hirng5</v>
      </c>
      <c r="D891" s="206" t="s">
        <v>4284</v>
      </c>
      <c r="E891" s="208" t="s">
        <v>963</v>
      </c>
      <c r="F891" s="205">
        <v>1</v>
      </c>
      <c r="G891" s="209" t="s">
        <v>4285</v>
      </c>
      <c r="H891" s="205">
        <f xml:space="preserve"> LEN(小韻資料表[[#This Row],[小韻字集]])</f>
        <v>11</v>
      </c>
      <c r="I891" s="205" cm="1">
        <f t="array" ref="I891" xml:space="preserve"> MATCH(TRUE, ISNUMBER( SEARCH( LEFT(小韻資料表[[#This Row],[切語]],1), 切語上字資料表[切語上字]) ), 0)</f>
        <v>37</v>
      </c>
      <c r="J891" s="210" t="str" cm="1">
        <f t="array" ref="J891" xml:space="preserve"> INDEX(切語上字資料表[聲母], 小韻資料表[[#This Row],[上字表識別號]])</f>
        <v>匣</v>
      </c>
      <c r="K891" s="210" t="str" cm="1">
        <f t="array" ref="K891" xml:space="preserve"> INDEX(切語上字資料表[聲母拼音碼], 小韻資料表[[#This Row],[上字表識別號]])</f>
        <v>h</v>
      </c>
      <c r="L891" s="210" t="str" cm="1">
        <f t="array" ref="L891" xml:space="preserve"> INDEX(切語上字資料表[清濁], 小韻資料表[[#This Row],[上字表識別號]])</f>
        <v>全濁</v>
      </c>
      <c r="M891" s="223" t="str" cm="1">
        <f t="array" ref="M891" xml:space="preserve"> INDEX(切語上字資料表[發送收], 小韻資料表[[#This Row],[上字表識別號]])</f>
        <v>送氣</v>
      </c>
      <c r="N891" s="205" cm="1">
        <f t="array" ref="N891" xml:space="preserve"> MATCH(TRUE, ISNUMBER( SEARCH( RIGHT(小韻資料表[[#This Row],[切語]],1), 切語下字資料表[切語下字]) ), 0)</f>
        <v>257</v>
      </c>
      <c r="O891" s="207" t="str" cm="1">
        <f t="array" ref="O891" xml:space="preserve"> INDEX(切語下字資料表[韻母], 小韻資料表[[#This Row],[下字表識別號]])</f>
        <v>庚開2</v>
      </c>
      <c r="P891" s="207" t="str" cm="1">
        <f t="array" ref="P891" xml:space="preserve"> INDEX(切語下字資料表[韻母拼音碼], 小韻資料表[[#This Row],[下字表識別號]])</f>
        <v>irng</v>
      </c>
      <c r="Q891" s="210" t="str" cm="1">
        <f t="array" ref="Q891" xml:space="preserve"> INDEX(設定表!$C$19:$C$23, INT( LEFT(小韻資料表[[#This Row],[目次編碼]],1) ))</f>
        <v>平</v>
      </c>
      <c r="R891" s="210">
        <f xml:space="preserve">  INDEX(設定表!$C$8:$C$15, MATCH( (RIGHT(小韻資料表[[#This Row],[清濁]]) &amp; 小韻資料表[[#This Row],[調]]), 設定表!$B$8:$B$15, 0))</f>
        <v>5</v>
      </c>
      <c r="S891" s="205" t="s">
        <v>309</v>
      </c>
      <c r="T891" s="205" t="s">
        <v>309</v>
      </c>
      <c r="U891" s="226" t="s">
        <v>309</v>
      </c>
      <c r="V891" s="147" t="s">
        <v>309</v>
      </c>
      <c r="X891" s="135"/>
      <c r="Y891" s="135"/>
      <c r="AA891" s="135"/>
      <c r="AB891" s="134"/>
      <c r="AC891" s="135"/>
      <c r="AD891" s="135"/>
      <c r="AH891" s="135"/>
      <c r="AI891" s="135"/>
    </row>
    <row r="892" spans="1:35" ht="31.5">
      <c r="A892" s="205">
        <v>888</v>
      </c>
      <c r="B892" s="206" t="s">
        <v>4286</v>
      </c>
      <c r="C892" s="207" t="str">
        <f xml:space="preserve"> _xlfn.CONCAT(小韻資料表[[#This Row],[聲母拼音碼]],小韻資料表[[#This Row],[韻母拼音碼]],小韻資料表[[#This Row],[調號]])</f>
        <v>nirng5</v>
      </c>
      <c r="D892" s="206" t="s">
        <v>4287</v>
      </c>
      <c r="E892" s="208" t="s">
        <v>963</v>
      </c>
      <c r="F892" s="205">
        <v>1</v>
      </c>
      <c r="G892" s="209" t="s">
        <v>4288</v>
      </c>
      <c r="H892" s="205">
        <f xml:space="preserve"> LEN(小韻資料表[[#This Row],[小韻字集]])</f>
        <v>9</v>
      </c>
      <c r="I892" s="205" cm="1">
        <f t="array" ref="I892" xml:space="preserve"> MATCH(TRUE, ISNUMBER( SEARCH( LEFT(小韻資料表[[#This Row],[切語]],1), 切語上字資料表[切語上字]) ), 0)</f>
        <v>8</v>
      </c>
      <c r="J892" s="210" t="str" cm="1">
        <f t="array" ref="J892" xml:space="preserve"> INDEX(切語上字資料表[聲母], 小韻資料表[[#This Row],[上字表識別號]])</f>
        <v>泥</v>
      </c>
      <c r="K892" s="210" t="str" cm="1">
        <f t="array" ref="K892" xml:space="preserve"> INDEX(切語上字資料表[聲母拼音碼], 小韻資料表[[#This Row],[上字表識別號]])</f>
        <v>n</v>
      </c>
      <c r="L892" s="210" t="str" cm="1">
        <f t="array" ref="L892" xml:space="preserve"> INDEX(切語上字資料表[清濁], 小韻資料表[[#This Row],[上字表識別號]])</f>
        <v>次濁</v>
      </c>
      <c r="M892" s="223" t="str" cm="1">
        <f t="array" ref="M892" xml:space="preserve"> INDEX(切語上字資料表[發送收], 小韻資料表[[#This Row],[上字表識別號]])</f>
        <v>收聲</v>
      </c>
      <c r="N892" s="205" cm="1">
        <f t="array" ref="N892" xml:space="preserve"> MATCH(TRUE, ISNUMBER( SEARCH( RIGHT(小韻資料表[[#This Row],[切語]],1), 切語下字資料表[切語下字]) ), 0)</f>
        <v>257</v>
      </c>
      <c r="O892" s="207" t="str" cm="1">
        <f t="array" ref="O892" xml:space="preserve"> INDEX(切語下字資料表[韻母], 小韻資料表[[#This Row],[下字表識別號]])</f>
        <v>庚開2</v>
      </c>
      <c r="P892" s="207" t="str" cm="1">
        <f t="array" ref="P892" xml:space="preserve"> INDEX(切語下字資料表[韻母拼音碼], 小韻資料表[[#This Row],[下字表識別號]])</f>
        <v>irng</v>
      </c>
      <c r="Q892" s="210" t="str" cm="1">
        <f t="array" ref="Q892" xml:space="preserve"> INDEX(設定表!$C$19:$C$23, INT( LEFT(小韻資料表[[#This Row],[目次編碼]],1) ))</f>
        <v>平</v>
      </c>
      <c r="R892" s="210">
        <f xml:space="preserve">  INDEX(設定表!$C$8:$C$15, MATCH( (RIGHT(小韻資料表[[#This Row],[清濁]]) &amp; 小韻資料表[[#This Row],[調]]), 設定表!$B$8:$B$15, 0))</f>
        <v>5</v>
      </c>
      <c r="S892" s="205" t="s">
        <v>309</v>
      </c>
      <c r="T892" s="205" t="s">
        <v>309</v>
      </c>
      <c r="U892" s="226" t="s">
        <v>4289</v>
      </c>
      <c r="V892" s="147" t="s">
        <v>309</v>
      </c>
      <c r="X892" s="135"/>
      <c r="Y892" s="135"/>
      <c r="AA892" s="135"/>
      <c r="AB892" s="134"/>
      <c r="AC892" s="135"/>
      <c r="AD892" s="135"/>
      <c r="AH892" s="135"/>
      <c r="AI892" s="135"/>
    </row>
    <row r="893" spans="1:35" ht="31.5">
      <c r="A893" s="205">
        <v>889</v>
      </c>
      <c r="B893" s="206" t="s">
        <v>4290</v>
      </c>
      <c r="C893" s="207" t="str">
        <f xml:space="preserve"> _xlfn.CONCAT(小韻資料表[[#This Row],[聲母拼音碼]],小韻資料表[[#This Row],[韻母拼音碼]],小韻資料表[[#This Row],[調號]])</f>
        <v>kirng1</v>
      </c>
      <c r="D893" s="206" t="s">
        <v>994</v>
      </c>
      <c r="E893" s="208" t="s">
        <v>993</v>
      </c>
      <c r="F893" s="205">
        <v>1</v>
      </c>
      <c r="G893" s="209" t="s">
        <v>994</v>
      </c>
      <c r="H893" s="205">
        <f xml:space="preserve"> LEN(小韻資料表[[#This Row],[小韻字集]])</f>
        <v>1</v>
      </c>
      <c r="I893" s="205" cm="1">
        <f t="array" ref="I893" xml:space="preserve"> MATCH(TRUE, ISNUMBER( SEARCH( LEFT(小韻資料表[[#This Row],[切語]],1), 切語上字資料表[切語上字]) ), 0)</f>
        <v>1</v>
      </c>
      <c r="J893" s="210" t="str" cm="1">
        <f t="array" ref="J893" xml:space="preserve"> INDEX(切語上字資料表[聲母], 小韻資料表[[#This Row],[上字表識別號]])</f>
        <v>見</v>
      </c>
      <c r="K893" s="210" t="str" cm="1">
        <f t="array" ref="K893" xml:space="preserve"> INDEX(切語上字資料表[聲母拼音碼], 小韻資料表[[#This Row],[上字表識別號]])</f>
        <v>k</v>
      </c>
      <c r="L893" s="210" t="str" cm="1">
        <f t="array" ref="L893" xml:space="preserve"> INDEX(切語上字資料表[清濁], 小韻資料表[[#This Row],[上字表識別號]])</f>
        <v>全清</v>
      </c>
      <c r="M893" s="223" t="str" cm="1">
        <f t="array" ref="M893" xml:space="preserve"> INDEX(切語上字資料表[發送收], 小韻資料表[[#This Row],[上字表識別號]])</f>
        <v>發聲</v>
      </c>
      <c r="N893" s="205" cm="1">
        <f t="array" ref="N893" xml:space="preserve"> MATCH(TRUE, ISNUMBER( SEARCH( RIGHT(小韻資料表[[#This Row],[切語]],1), 切語下字資料表[切語下字]) ), 0)</f>
        <v>273</v>
      </c>
      <c r="O893" s="207" t="str" cm="1">
        <f t="array" ref="O893" xml:space="preserve"> INDEX(切語下字資料表[韻母], 小韻資料表[[#This Row],[下字表識別號]])</f>
        <v>耕開2</v>
      </c>
      <c r="P893" s="207" t="str" cm="1">
        <f t="array" ref="P893" xml:space="preserve"> INDEX(切語下字資料表[韻母拼音碼], 小韻資料表[[#This Row],[下字表識別號]])</f>
        <v>irng</v>
      </c>
      <c r="Q893" s="210" t="str" cm="1">
        <f t="array" ref="Q893" xml:space="preserve"> INDEX(設定表!$C$19:$C$23, INT( LEFT(小韻資料表[[#This Row],[目次編碼]],1) ))</f>
        <v>平</v>
      </c>
      <c r="R893" s="210">
        <f xml:space="preserve">  INDEX(設定表!$C$8:$C$15, MATCH( (RIGHT(小韻資料表[[#This Row],[清濁]]) &amp; 小韻資料表[[#This Row],[調]]), 設定表!$B$8:$B$15, 0))</f>
        <v>1</v>
      </c>
      <c r="S893" s="205" t="s">
        <v>309</v>
      </c>
      <c r="T893" s="205" t="s">
        <v>309</v>
      </c>
      <c r="U893" s="226" t="s">
        <v>309</v>
      </c>
      <c r="V893" s="146" t="s">
        <v>309</v>
      </c>
      <c r="X893" s="135"/>
      <c r="Y893" s="135"/>
      <c r="AA893" s="135"/>
      <c r="AB893" s="134"/>
      <c r="AC893" s="135"/>
      <c r="AD893" s="135"/>
      <c r="AH893" s="135"/>
      <c r="AI893" s="135"/>
    </row>
    <row r="894" spans="1:35" ht="31.5">
      <c r="A894" s="205">
        <v>890</v>
      </c>
      <c r="B894" s="206" t="s">
        <v>4291</v>
      </c>
      <c r="C894" s="207" t="str">
        <f xml:space="preserve"> _xlfn.CONCAT(小韻資料表[[#This Row],[聲母拼音碼]],小韻資料表[[#This Row],[韻母拼音碼]],小韻資料表[[#This Row],[調號]])</f>
        <v>khirng1</v>
      </c>
      <c r="D894" s="206" t="s">
        <v>4292</v>
      </c>
      <c r="E894" s="208" t="s">
        <v>993</v>
      </c>
      <c r="F894" s="205">
        <v>2</v>
      </c>
      <c r="G894" s="209" t="s">
        <v>4293</v>
      </c>
      <c r="H894" s="205">
        <f xml:space="preserve"> LEN(小韻資料表[[#This Row],[小韻字集]])</f>
        <v>16</v>
      </c>
      <c r="I894" s="205" cm="1">
        <f t="array" ref="I894" xml:space="preserve"> MATCH(TRUE, ISNUMBER( SEARCH( LEFT(小韻資料表[[#This Row],[切語]],1), 切語上字資料表[切語上字]) ), 0)</f>
        <v>2</v>
      </c>
      <c r="J894" s="210" t="str" cm="1">
        <f t="array" ref="J894" xml:space="preserve"> INDEX(切語上字資料表[聲母], 小韻資料表[[#This Row],[上字表識別號]])</f>
        <v>溪</v>
      </c>
      <c r="K894" s="210" t="str" cm="1">
        <f t="array" ref="K894" xml:space="preserve"> INDEX(切語上字資料表[聲母拼音碼], 小韻資料表[[#This Row],[上字表識別號]])</f>
        <v>kh</v>
      </c>
      <c r="L894" s="210" t="str" cm="1">
        <f t="array" ref="L894" xml:space="preserve"> INDEX(切語上字資料表[清濁], 小韻資料表[[#This Row],[上字表識別號]])</f>
        <v>次清</v>
      </c>
      <c r="M894" s="223" t="str" cm="1">
        <f t="array" ref="M894" xml:space="preserve"> INDEX(切語上字資料表[發送收], 小韻資料表[[#This Row],[上字表識別號]])</f>
        <v>送氣</v>
      </c>
      <c r="N894" s="205" cm="1">
        <f t="array" ref="N894" xml:space="preserve"> MATCH(TRUE, ISNUMBER( SEARCH( RIGHT(小韻資料表[[#This Row],[切語]],1), 切語下字資料表[切語下字]) ), 0)</f>
        <v>273</v>
      </c>
      <c r="O894" s="207" t="str" cm="1">
        <f t="array" ref="O894" xml:space="preserve"> INDEX(切語下字資料表[韻母], 小韻資料表[[#This Row],[下字表識別號]])</f>
        <v>耕開2</v>
      </c>
      <c r="P894" s="207" t="str" cm="1">
        <f t="array" ref="P894" xml:space="preserve"> INDEX(切語下字資料表[韻母拼音碼], 小韻資料表[[#This Row],[下字表識別號]])</f>
        <v>irng</v>
      </c>
      <c r="Q894" s="210" t="str" cm="1">
        <f t="array" ref="Q894" xml:space="preserve"> INDEX(設定表!$C$19:$C$23, INT( LEFT(小韻資料表[[#This Row],[目次編碼]],1) ))</f>
        <v>平</v>
      </c>
      <c r="R894" s="210">
        <f xml:space="preserve">  INDEX(設定表!$C$8:$C$15, MATCH( (RIGHT(小韻資料表[[#This Row],[清濁]]) &amp; 小韻資料表[[#This Row],[調]]), 設定表!$B$8:$B$15, 0))</f>
        <v>1</v>
      </c>
      <c r="S894" s="205" t="s">
        <v>309</v>
      </c>
      <c r="T894" s="205" t="s">
        <v>309</v>
      </c>
      <c r="U894" s="226" t="s">
        <v>309</v>
      </c>
      <c r="V894" s="147" t="s">
        <v>309</v>
      </c>
      <c r="X894" s="135"/>
      <c r="Y894" s="135"/>
      <c r="AA894" s="135"/>
      <c r="AB894" s="134"/>
      <c r="AC894" s="135"/>
      <c r="AD894" s="135"/>
      <c r="AH894" s="135"/>
      <c r="AI894" s="135"/>
    </row>
    <row r="895" spans="1:35" ht="31.5">
      <c r="A895" s="205">
        <v>891</v>
      </c>
      <c r="B895" s="206" t="s">
        <v>4294</v>
      </c>
      <c r="C895" s="207" t="str">
        <f xml:space="preserve"> _xlfn.CONCAT(小韻資料表[[#This Row],[聲母拼音碼]],小韻資料表[[#This Row],[韻母拼音碼]],小韻資料表[[#This Row],[調號]])</f>
        <v>mirng5</v>
      </c>
      <c r="D895" s="206" t="s">
        <v>4295</v>
      </c>
      <c r="E895" s="208" t="s">
        <v>993</v>
      </c>
      <c r="F895" s="205">
        <v>3</v>
      </c>
      <c r="G895" s="209" t="s">
        <v>4296</v>
      </c>
      <c r="H895" s="205">
        <f xml:space="preserve"> LEN(小韻資料表[[#This Row],[小韻字集]])</f>
        <v>15</v>
      </c>
      <c r="I895" s="205" cm="1">
        <f t="array" ref="I895" xml:space="preserve"> MATCH(TRUE, ISNUMBER( SEARCH( LEFT(小韻資料表[[#This Row],[切語]],1), 切語上字資料表[切語上字]) ), 0)</f>
        <v>16</v>
      </c>
      <c r="J895" s="210" t="str" cm="1">
        <f t="array" ref="J895" xml:space="preserve"> INDEX(切語上字資料表[聲母], 小韻資料表[[#This Row],[上字表識別號]])</f>
        <v>明</v>
      </c>
      <c r="K895" s="210" t="str" cm="1">
        <f t="array" ref="K895" xml:space="preserve"> INDEX(切語上字資料表[聲母拼音碼], 小韻資料表[[#This Row],[上字表識別號]])</f>
        <v>m</v>
      </c>
      <c r="L895" s="210" t="str" cm="1">
        <f t="array" ref="L895" xml:space="preserve"> INDEX(切語上字資料表[清濁], 小韻資料表[[#This Row],[上字表識別號]])</f>
        <v>次濁</v>
      </c>
      <c r="M895" s="223" t="str" cm="1">
        <f t="array" ref="M895" xml:space="preserve"> INDEX(切語上字資料表[發送收], 小韻資料表[[#This Row],[上字表識別號]])</f>
        <v>收聲</v>
      </c>
      <c r="N895" s="205" cm="1">
        <f t="array" ref="N895" xml:space="preserve"> MATCH(TRUE, ISNUMBER( SEARCH( RIGHT(小韻資料表[[#This Row],[切語]],1), 切語下字資料表[切語下字]) ), 0)</f>
        <v>273</v>
      </c>
      <c r="O895" s="207" t="str" cm="1">
        <f t="array" ref="O895" xml:space="preserve"> INDEX(切語下字資料表[韻母], 小韻資料表[[#This Row],[下字表識別號]])</f>
        <v>耕開2</v>
      </c>
      <c r="P895" s="207" t="str" cm="1">
        <f t="array" ref="P895" xml:space="preserve"> INDEX(切語下字資料表[韻母拼音碼], 小韻資料表[[#This Row],[下字表識別號]])</f>
        <v>irng</v>
      </c>
      <c r="Q895" s="210" t="str" cm="1">
        <f t="array" ref="Q895" xml:space="preserve"> INDEX(設定表!$C$19:$C$23, INT( LEFT(小韻資料表[[#This Row],[目次編碼]],1) ))</f>
        <v>平</v>
      </c>
      <c r="R895" s="210">
        <f xml:space="preserve">  INDEX(設定表!$C$8:$C$15, MATCH( (RIGHT(小韻資料表[[#This Row],[清濁]]) &amp; 小韻資料表[[#This Row],[調]]), 設定表!$B$8:$B$15, 0))</f>
        <v>5</v>
      </c>
      <c r="S895" s="205" t="s">
        <v>309</v>
      </c>
      <c r="T895" s="205" t="s">
        <v>309</v>
      </c>
      <c r="U895" s="226" t="s">
        <v>309</v>
      </c>
      <c r="V895" s="146" t="s">
        <v>309</v>
      </c>
      <c r="X895" s="135"/>
      <c r="Y895" s="135"/>
      <c r="AA895" s="135"/>
      <c r="AB895" s="134"/>
      <c r="AC895" s="135"/>
      <c r="AD895" s="135"/>
      <c r="AH895" s="135"/>
      <c r="AI895" s="135"/>
    </row>
    <row r="896" spans="1:35" ht="31.5">
      <c r="A896" s="205">
        <v>892</v>
      </c>
      <c r="B896" s="206" t="s">
        <v>4297</v>
      </c>
      <c r="C896" s="207" t="str">
        <f xml:space="preserve"> _xlfn.CONCAT(小韻資料表[[#This Row],[聲母拼音碼]],小韻資料表[[#This Row],[韻母拼音碼]],小韻資料表[[#This Row],[調號]])</f>
        <v>pirng1</v>
      </c>
      <c r="D896" s="206" t="s">
        <v>4298</v>
      </c>
      <c r="E896" s="208" t="s">
        <v>993</v>
      </c>
      <c r="F896" s="205">
        <v>4</v>
      </c>
      <c r="G896" s="209" t="s">
        <v>4299</v>
      </c>
      <c r="H896" s="205">
        <f xml:space="preserve"> LEN(小韻資料表[[#This Row],[小韻字集]])</f>
        <v>2</v>
      </c>
      <c r="I896" s="205" cm="1">
        <f t="array" ref="I896" xml:space="preserve"> MATCH(TRUE, ISNUMBER( SEARCH( LEFT(小韻資料表[[#This Row],[切語]],1), 切語上字資料表[切語上字]) ), 0)</f>
        <v>13</v>
      </c>
      <c r="J896" s="210" t="str" cm="1">
        <f t="array" ref="J896" xml:space="preserve"> INDEX(切語上字資料表[聲母], 小韻資料表[[#This Row],[上字表識別號]])</f>
        <v>幫</v>
      </c>
      <c r="K896" s="210" t="str" cm="1">
        <f t="array" ref="K896" xml:space="preserve"> INDEX(切語上字資料表[聲母拼音碼], 小韻資料表[[#This Row],[上字表識別號]])</f>
        <v>p</v>
      </c>
      <c r="L896" s="210" t="str" cm="1">
        <f t="array" ref="L896" xml:space="preserve"> INDEX(切語上字資料表[清濁], 小韻資料表[[#This Row],[上字表識別號]])</f>
        <v>全清</v>
      </c>
      <c r="M896" s="223" t="str" cm="1">
        <f t="array" ref="M896" xml:space="preserve"> INDEX(切語上字資料表[發送收], 小韻資料表[[#This Row],[上字表識別號]])</f>
        <v>發聲</v>
      </c>
      <c r="N896" s="205" cm="1">
        <f t="array" ref="N896" xml:space="preserve"> MATCH(TRUE, ISNUMBER( SEARCH( RIGHT(小韻資料表[[#This Row],[切語]],1), 切語下字資料表[切語下字]) ), 0)</f>
        <v>273</v>
      </c>
      <c r="O896" s="207" t="str" cm="1">
        <f t="array" ref="O896" xml:space="preserve"> INDEX(切語下字資料表[韻母], 小韻資料表[[#This Row],[下字表識別號]])</f>
        <v>耕開2</v>
      </c>
      <c r="P896" s="207" t="str" cm="1">
        <f t="array" ref="P896" xml:space="preserve"> INDEX(切語下字資料表[韻母拼音碼], 小韻資料表[[#This Row],[下字表識別號]])</f>
        <v>irng</v>
      </c>
      <c r="Q896" s="210" t="str" cm="1">
        <f t="array" ref="Q896" xml:space="preserve"> INDEX(設定表!$C$19:$C$23, INT( LEFT(小韻資料表[[#This Row],[目次編碼]],1) ))</f>
        <v>平</v>
      </c>
      <c r="R896" s="210">
        <f xml:space="preserve">  INDEX(設定表!$C$8:$C$15, MATCH( (RIGHT(小韻資料表[[#This Row],[清濁]]) &amp; 小韻資料表[[#This Row],[調]]), 設定表!$B$8:$B$15, 0))</f>
        <v>1</v>
      </c>
      <c r="S896" s="205" t="s">
        <v>309</v>
      </c>
      <c r="T896" s="205" t="s">
        <v>309</v>
      </c>
      <c r="U896" s="226" t="s">
        <v>309</v>
      </c>
      <c r="V896" s="147" t="s">
        <v>309</v>
      </c>
      <c r="X896" s="135"/>
      <c r="Y896" s="135"/>
      <c r="AA896" s="135"/>
      <c r="AB896" s="134"/>
      <c r="AC896" s="135"/>
      <c r="AD896" s="135"/>
      <c r="AH896" s="135"/>
      <c r="AI896" s="135"/>
    </row>
    <row r="897" spans="1:35" ht="31.5">
      <c r="A897" s="205">
        <v>893</v>
      </c>
      <c r="B897" s="206" t="s">
        <v>4300</v>
      </c>
      <c r="C897" s="207" t="str">
        <f xml:space="preserve"> _xlfn.CONCAT(小韻資料表[[#This Row],[聲母拼音碼]],小韻資料表[[#This Row],[韻母拼音碼]],小韻資料表[[#This Row],[調號]])</f>
        <v>hong5</v>
      </c>
      <c r="D897" s="206" t="s">
        <v>4301</v>
      </c>
      <c r="E897" s="208" t="s">
        <v>993</v>
      </c>
      <c r="F897" s="205">
        <v>5</v>
      </c>
      <c r="G897" s="209" t="s">
        <v>4302</v>
      </c>
      <c r="H897" s="205">
        <f xml:space="preserve"> LEN(小韻資料表[[#This Row],[小韻字集]])</f>
        <v>18</v>
      </c>
      <c r="I897" s="205" cm="1">
        <f t="array" ref="I897" xml:space="preserve"> MATCH(TRUE, ISNUMBER( SEARCH( LEFT(小韻資料表[[#This Row],[切語]],1), 切語上字資料表[切語上字]) ), 0)</f>
        <v>37</v>
      </c>
      <c r="J897" s="210" t="str" cm="1">
        <f t="array" ref="J897" xml:space="preserve"> INDEX(切語上字資料表[聲母], 小韻資料表[[#This Row],[上字表識別號]])</f>
        <v>匣</v>
      </c>
      <c r="K897" s="210" t="str" cm="1">
        <f t="array" ref="K897" xml:space="preserve"> INDEX(切語上字資料表[聲母拼音碼], 小韻資料表[[#This Row],[上字表識別號]])</f>
        <v>h</v>
      </c>
      <c r="L897" s="210" t="str" cm="1">
        <f t="array" ref="L897" xml:space="preserve"> INDEX(切語上字資料表[清濁], 小韻資料表[[#This Row],[上字表識別號]])</f>
        <v>全濁</v>
      </c>
      <c r="M897" s="223" t="str" cm="1">
        <f t="array" ref="M897" xml:space="preserve"> INDEX(切語上字資料表[發送收], 小韻資料表[[#This Row],[上字表識別號]])</f>
        <v>送氣</v>
      </c>
      <c r="N897" s="205" cm="1">
        <f t="array" ref="N897" xml:space="preserve"> MATCH(TRUE, ISNUMBER( SEARCH( RIGHT(小韻資料表[[#This Row],[切語]],1), 切語下字資料表[切語下字]) ), 0)</f>
        <v>277</v>
      </c>
      <c r="O897" s="207" t="str" cm="1">
        <f t="array" ref="O897" xml:space="preserve"> INDEX(切語下字資料表[韻母], 小韻資料表[[#This Row],[下字表識別號]])</f>
        <v>耕合2</v>
      </c>
      <c r="P897" s="207" t="str" cm="1">
        <f t="array" ref="P897" xml:space="preserve"> INDEX(切語下字資料表[韻母拼音碼], 小韻資料表[[#This Row],[下字表識別號]])</f>
        <v>ong</v>
      </c>
      <c r="Q897" s="210" t="str" cm="1">
        <f t="array" ref="Q897" xml:space="preserve"> INDEX(設定表!$C$19:$C$23, INT( LEFT(小韻資料表[[#This Row],[目次編碼]],1) ))</f>
        <v>平</v>
      </c>
      <c r="R897" s="210">
        <f xml:space="preserve">  INDEX(設定表!$C$8:$C$15, MATCH( (RIGHT(小韻資料表[[#This Row],[清濁]]) &amp; 小韻資料表[[#This Row],[調]]), 設定表!$B$8:$B$15, 0))</f>
        <v>5</v>
      </c>
      <c r="S897" s="205" t="s">
        <v>309</v>
      </c>
      <c r="T897" s="205" t="s">
        <v>309</v>
      </c>
      <c r="U897" s="226" t="s">
        <v>309</v>
      </c>
      <c r="V897" s="147" t="s">
        <v>309</v>
      </c>
      <c r="X897" s="135"/>
      <c r="Y897" s="135"/>
      <c r="AA897" s="135"/>
      <c r="AB897" s="134"/>
      <c r="AC897" s="135"/>
      <c r="AD897" s="135"/>
      <c r="AH897" s="135"/>
      <c r="AI897" s="135"/>
    </row>
    <row r="898" spans="1:35" ht="31.5">
      <c r="A898" s="205">
        <v>894</v>
      </c>
      <c r="B898" s="206" t="s">
        <v>4303</v>
      </c>
      <c r="C898" s="207" t="str">
        <f xml:space="preserve"> _xlfn.CONCAT(小韻資料表[[#This Row],[聲母拼音碼]],小韻資料表[[#This Row],[韻母拼音碼]],小韻資料表[[#This Row],[調號]])</f>
        <v>hirng5</v>
      </c>
      <c r="D898" s="206" t="s">
        <v>4304</v>
      </c>
      <c r="E898" s="208" t="s">
        <v>993</v>
      </c>
      <c r="F898" s="205">
        <v>6</v>
      </c>
      <c r="G898" s="209" t="s">
        <v>4305</v>
      </c>
      <c r="H898" s="205">
        <f xml:space="preserve"> LEN(小韻資料表[[#This Row],[小韻字集]])</f>
        <v>3</v>
      </c>
      <c r="I898" s="205" cm="1">
        <f t="array" ref="I898" xml:space="preserve"> MATCH(TRUE, ISNUMBER( SEARCH( LEFT(小韻資料表[[#This Row],[切語]],1), 切語上字資料表[切語上字]) ), 0)</f>
        <v>37</v>
      </c>
      <c r="J898" s="210" t="str" cm="1">
        <f t="array" ref="J898" xml:space="preserve"> INDEX(切語上字資料表[聲母], 小韻資料表[[#This Row],[上字表識別號]])</f>
        <v>匣</v>
      </c>
      <c r="K898" s="210" t="str" cm="1">
        <f t="array" ref="K898" xml:space="preserve"> INDEX(切語上字資料表[聲母拼音碼], 小韻資料表[[#This Row],[上字表識別號]])</f>
        <v>h</v>
      </c>
      <c r="L898" s="210" t="str" cm="1">
        <f t="array" ref="L898" xml:space="preserve"> INDEX(切語上字資料表[清濁], 小韻資料表[[#This Row],[上字表識別號]])</f>
        <v>全濁</v>
      </c>
      <c r="M898" s="223" t="str" cm="1">
        <f t="array" ref="M898" xml:space="preserve"> INDEX(切語上字資料表[發送收], 小韻資料表[[#This Row],[上字表識別號]])</f>
        <v>送氣</v>
      </c>
      <c r="N898" s="205" cm="1">
        <f t="array" ref="N898" xml:space="preserve"> MATCH(TRUE, ISNUMBER( SEARCH( RIGHT(小韻資料表[[#This Row],[切語]],1), 切語下字資料表[切語下字]) ), 0)</f>
        <v>273</v>
      </c>
      <c r="O898" s="207" t="str" cm="1">
        <f t="array" ref="O898" xml:space="preserve"> INDEX(切語下字資料表[韻母], 小韻資料表[[#This Row],[下字表識別號]])</f>
        <v>耕開2</v>
      </c>
      <c r="P898" s="207" t="str" cm="1">
        <f t="array" ref="P898" xml:space="preserve"> INDEX(切語下字資料表[韻母拼音碼], 小韻資料表[[#This Row],[下字表識別號]])</f>
        <v>irng</v>
      </c>
      <c r="Q898" s="210" t="str" cm="1">
        <f t="array" ref="Q898" xml:space="preserve"> INDEX(設定表!$C$19:$C$23, INT( LEFT(小韻資料表[[#This Row],[目次編碼]],1) ))</f>
        <v>平</v>
      </c>
      <c r="R898" s="210">
        <f xml:space="preserve">  INDEX(設定表!$C$8:$C$15, MATCH( (RIGHT(小韻資料表[[#This Row],[清濁]]) &amp; 小韻資料表[[#This Row],[調]]), 設定表!$B$8:$B$15, 0))</f>
        <v>5</v>
      </c>
      <c r="S898" s="205" t="s">
        <v>309</v>
      </c>
      <c r="T898" s="205" t="s">
        <v>309</v>
      </c>
      <c r="U898" s="226" t="s">
        <v>309</v>
      </c>
      <c r="V898" s="147" t="s">
        <v>309</v>
      </c>
      <c r="X898" s="135"/>
      <c r="Y898" s="135"/>
      <c r="AA898" s="135"/>
      <c r="AB898" s="134"/>
      <c r="AC898" s="135"/>
      <c r="AD898" s="135"/>
      <c r="AH898" s="135"/>
      <c r="AI898" s="135"/>
    </row>
    <row r="899" spans="1:35" ht="31.5">
      <c r="A899" s="205">
        <v>895</v>
      </c>
      <c r="B899" s="206" t="s">
        <v>4306</v>
      </c>
      <c r="C899" s="207" t="str">
        <f xml:space="preserve"> _xlfn.CONCAT(小韻資料表[[#This Row],[聲母拼音碼]],小韻資料表[[#This Row],[韻母拼音碼]],小韻資料表[[#This Row],[調號]])</f>
        <v>tirng1</v>
      </c>
      <c r="D899" s="206" t="s">
        <v>4307</v>
      </c>
      <c r="E899" s="208" t="s">
        <v>993</v>
      </c>
      <c r="F899" s="205">
        <v>7</v>
      </c>
      <c r="G899" s="209" t="s">
        <v>4308</v>
      </c>
      <c r="H899" s="205">
        <f xml:space="preserve"> LEN(小韻資料表[[#This Row],[小韻字集]])</f>
        <v>9</v>
      </c>
      <c r="I899" s="205" cm="1">
        <f t="array" ref="I899" xml:space="preserve"> MATCH(TRUE, ISNUMBER( SEARCH( LEFT(小韻資料表[[#This Row],[切語]],1), 切語上字資料表[切語上字]) ), 0)</f>
        <v>9</v>
      </c>
      <c r="J899" s="210" t="str" cm="1">
        <f t="array" ref="J899" xml:space="preserve"> INDEX(切語上字資料表[聲母], 小韻資料表[[#This Row],[上字表識別號]])</f>
        <v>知</v>
      </c>
      <c r="K899" s="210" t="str" cm="1">
        <f t="array" ref="K899" xml:space="preserve"> INDEX(切語上字資料表[聲母拼音碼], 小韻資料表[[#This Row],[上字表識別號]])</f>
        <v>t</v>
      </c>
      <c r="L899" s="210" t="str" cm="1">
        <f t="array" ref="L899" xml:space="preserve"> INDEX(切語上字資料表[清濁], 小韻資料表[[#This Row],[上字表識別號]])</f>
        <v>全清</v>
      </c>
      <c r="M899" s="223" t="str" cm="1">
        <f t="array" ref="M899" xml:space="preserve"> INDEX(切語上字資料表[發送收], 小韻資料表[[#This Row],[上字表識別號]])</f>
        <v>發聲</v>
      </c>
      <c r="N899" s="205" cm="1">
        <f t="array" ref="N899" xml:space="preserve"> MATCH(TRUE, ISNUMBER( SEARCH( RIGHT(小韻資料表[[#This Row],[切語]],1), 切語下字資料表[切語下字]) ), 0)</f>
        <v>273</v>
      </c>
      <c r="O899" s="207" t="str" cm="1">
        <f t="array" ref="O899" xml:space="preserve"> INDEX(切語下字資料表[韻母], 小韻資料表[[#This Row],[下字表識別號]])</f>
        <v>耕開2</v>
      </c>
      <c r="P899" s="207" t="str" cm="1">
        <f t="array" ref="P899" xml:space="preserve"> INDEX(切語下字資料表[韻母拼音碼], 小韻資料表[[#This Row],[下字表識別號]])</f>
        <v>irng</v>
      </c>
      <c r="Q899" s="210" t="str" cm="1">
        <f t="array" ref="Q899" xml:space="preserve"> INDEX(設定表!$C$19:$C$23, INT( LEFT(小韻資料表[[#This Row],[目次編碼]],1) ))</f>
        <v>平</v>
      </c>
      <c r="R899" s="210">
        <f xml:space="preserve">  INDEX(設定表!$C$8:$C$15, MATCH( (RIGHT(小韻資料表[[#This Row],[清濁]]) &amp; 小韻資料表[[#This Row],[調]]), 設定表!$B$8:$B$15, 0))</f>
        <v>1</v>
      </c>
      <c r="S899" s="205" t="s">
        <v>309</v>
      </c>
      <c r="T899" s="205" t="s">
        <v>309</v>
      </c>
      <c r="U899" s="226" t="s">
        <v>309</v>
      </c>
      <c r="V899" s="146" t="s">
        <v>309</v>
      </c>
      <c r="X899" s="135"/>
      <c r="Y899" s="135"/>
      <c r="AA899" s="135"/>
      <c r="AB899" s="134"/>
      <c r="AC899" s="135"/>
      <c r="AD899" s="135"/>
      <c r="AH899" s="135"/>
      <c r="AI899" s="135"/>
    </row>
    <row r="900" spans="1:35" ht="31.5">
      <c r="A900" s="205">
        <v>896</v>
      </c>
      <c r="B900" s="206" t="s">
        <v>4309</v>
      </c>
      <c r="C900" s="207" t="str">
        <f xml:space="preserve"> _xlfn.CONCAT(小韻資料表[[#This Row],[聲母拼音碼]],小韻資料表[[#This Row],[韻母拼音碼]],小韻資料表[[#This Row],[調號]])</f>
        <v>Øirng1</v>
      </c>
      <c r="D900" s="206" t="s">
        <v>4310</v>
      </c>
      <c r="E900" s="208" t="s">
        <v>993</v>
      </c>
      <c r="F900" s="205">
        <v>8</v>
      </c>
      <c r="G900" s="209" t="s">
        <v>4311</v>
      </c>
      <c r="H900" s="205">
        <f xml:space="preserve"> LEN(小韻資料表[[#This Row],[小韻字集]])</f>
        <v>14</v>
      </c>
      <c r="I900" s="205" cm="1">
        <f t="array" ref="I900" xml:space="preserve"> MATCH(TRUE, ISNUMBER( SEARCH( LEFT(小韻資料表[[#This Row],[切語]],1), 切語上字資料表[切語上字]) ), 0)</f>
        <v>35</v>
      </c>
      <c r="J900" s="210" t="str" cm="1">
        <f t="array" ref="J900" xml:space="preserve"> INDEX(切語上字資料表[聲母], 小韻資料表[[#This Row],[上字表識別號]])</f>
        <v>影</v>
      </c>
      <c r="K900" s="210" t="str" cm="1">
        <f t="array" ref="K900" xml:space="preserve"> INDEX(切語上字資料表[聲母拼音碼], 小韻資料表[[#This Row],[上字表識別號]])</f>
        <v>Ø</v>
      </c>
      <c r="L900" s="210" t="str" cm="1">
        <f t="array" ref="L900" xml:space="preserve"> INDEX(切語上字資料表[清濁], 小韻資料表[[#This Row],[上字表識別號]])</f>
        <v>全清</v>
      </c>
      <c r="M900" s="223" t="str" cm="1">
        <f t="array" ref="M900" xml:space="preserve"> INDEX(切語上字資料表[發送收], 小韻資料表[[#This Row],[上字表識別號]])</f>
        <v>發聲</v>
      </c>
      <c r="N900" s="205" cm="1">
        <f t="array" ref="N900" xml:space="preserve"> MATCH(TRUE, ISNUMBER( SEARCH( RIGHT(小韻資料表[[#This Row],[切語]],1), 切語下字資料表[切語下字]) ), 0)</f>
        <v>273</v>
      </c>
      <c r="O900" s="207" t="str" cm="1">
        <f t="array" ref="O900" xml:space="preserve"> INDEX(切語下字資料表[韻母], 小韻資料表[[#This Row],[下字表識別號]])</f>
        <v>耕開2</v>
      </c>
      <c r="P900" s="207" t="str" cm="1">
        <f t="array" ref="P900" xml:space="preserve"> INDEX(切語下字資料表[韻母拼音碼], 小韻資料表[[#This Row],[下字表識別號]])</f>
        <v>irng</v>
      </c>
      <c r="Q900" s="210" t="str" cm="1">
        <f t="array" ref="Q900" xml:space="preserve"> INDEX(設定表!$C$19:$C$23, INT( LEFT(小韻資料表[[#This Row],[目次編碼]],1) ))</f>
        <v>平</v>
      </c>
      <c r="R900" s="210">
        <f xml:space="preserve">  INDEX(設定表!$C$8:$C$15, MATCH( (RIGHT(小韻資料表[[#This Row],[清濁]]) &amp; 小韻資料表[[#This Row],[調]]), 設定表!$B$8:$B$15, 0))</f>
        <v>1</v>
      </c>
      <c r="S900" s="205" t="s">
        <v>309</v>
      </c>
      <c r="T900" s="205" t="s">
        <v>309</v>
      </c>
      <c r="U900" s="226" t="s">
        <v>309</v>
      </c>
      <c r="V900" s="147" t="s">
        <v>309</v>
      </c>
      <c r="X900" s="135"/>
      <c r="Y900" s="135"/>
      <c r="AA900" s="135"/>
      <c r="AB900" s="134"/>
      <c r="AC900" s="135"/>
      <c r="AD900" s="135"/>
      <c r="AH900" s="135"/>
      <c r="AI900" s="135"/>
    </row>
    <row r="901" spans="1:35" ht="31.5">
      <c r="A901" s="205">
        <v>897</v>
      </c>
      <c r="B901" s="206" t="s">
        <v>4312</v>
      </c>
      <c r="C901" s="207" t="str">
        <f xml:space="preserve"> _xlfn.CONCAT(小韻資料表[[#This Row],[聲母拼音碼]],小韻資料表[[#This Row],[韻母拼音碼]],小韻資料表[[#This Row],[調號]])</f>
        <v>cirng5</v>
      </c>
      <c r="D901" s="206" t="s">
        <v>4313</v>
      </c>
      <c r="E901" s="208" t="s">
        <v>993</v>
      </c>
      <c r="F901" s="205">
        <v>9</v>
      </c>
      <c r="G901" s="209" t="s">
        <v>4314</v>
      </c>
      <c r="H901" s="205">
        <f xml:space="preserve"> LEN(小韻資料表[[#This Row],[小韻字集]])</f>
        <v>7</v>
      </c>
      <c r="I901" s="205" cm="1">
        <f t="array" ref="I901" xml:space="preserve"> MATCH(TRUE, ISNUMBER( SEARCH( LEFT(小韻資料表[[#This Row],[切語]],1), 切語上字資料表[切語上字]) ), 0)</f>
        <v>28</v>
      </c>
      <c r="J901" s="210" t="str" cm="1">
        <f t="array" ref="J901" xml:space="preserve"> INDEX(切語上字資料表[聲母], 小韻資料表[[#This Row],[上字表識別號]])</f>
        <v>床</v>
      </c>
      <c r="K901" s="210" t="str" cm="1">
        <f t="array" ref="K901" xml:space="preserve"> INDEX(切語上字資料表[聲母拼音碼], 小韻資料表[[#This Row],[上字表識別號]])</f>
        <v>c</v>
      </c>
      <c r="L901" s="210" t="str" cm="1">
        <f t="array" ref="L901" xml:space="preserve"> INDEX(切語上字資料表[清濁], 小韻資料表[[#This Row],[上字表識別號]])</f>
        <v>全濁</v>
      </c>
      <c r="M901" s="223" cm="1">
        <f t="array" ref="M901" xml:space="preserve"> INDEX(切語上字資料表[發送收], 小韻資料表[[#This Row],[上字表識別號]])</f>
        <v>0</v>
      </c>
      <c r="N901" s="205" cm="1">
        <f t="array" ref="N901" xml:space="preserve"> MATCH(TRUE, ISNUMBER( SEARCH( RIGHT(小韻資料表[[#This Row],[切語]],1), 切語下字資料表[切語下字]) ), 0)</f>
        <v>273</v>
      </c>
      <c r="O901" s="207" t="str" cm="1">
        <f t="array" ref="O901" xml:space="preserve"> INDEX(切語下字資料表[韻母], 小韻資料表[[#This Row],[下字表識別號]])</f>
        <v>耕開2</v>
      </c>
      <c r="P901" s="207" t="str" cm="1">
        <f t="array" ref="P901" xml:space="preserve"> INDEX(切語下字資料表[韻母拼音碼], 小韻資料表[[#This Row],[下字表識別號]])</f>
        <v>irng</v>
      </c>
      <c r="Q901" s="210" t="str" cm="1">
        <f t="array" ref="Q901" xml:space="preserve"> INDEX(設定表!$C$19:$C$23, INT( LEFT(小韻資料表[[#This Row],[目次編碼]],1) ))</f>
        <v>平</v>
      </c>
      <c r="R901" s="210">
        <f xml:space="preserve">  INDEX(設定表!$C$8:$C$15, MATCH( (RIGHT(小韻資料表[[#This Row],[清濁]]) &amp; 小韻資料表[[#This Row],[調]]), 設定表!$B$8:$B$15, 0))</f>
        <v>5</v>
      </c>
      <c r="S901" s="205" t="s">
        <v>309</v>
      </c>
      <c r="T901" s="205" t="s">
        <v>309</v>
      </c>
      <c r="U901" s="226" t="s">
        <v>309</v>
      </c>
      <c r="V901" s="146" t="s">
        <v>309</v>
      </c>
      <c r="X901" s="135"/>
      <c r="Y901" s="135"/>
      <c r="AA901" s="135"/>
      <c r="AB901" s="134"/>
      <c r="AC901" s="135"/>
      <c r="AD901" s="135"/>
      <c r="AH901" s="135"/>
      <c r="AI901" s="135"/>
    </row>
    <row r="902" spans="1:35" ht="31.5">
      <c r="A902" s="205">
        <v>898</v>
      </c>
      <c r="B902" s="206" t="s">
        <v>4315</v>
      </c>
      <c r="C902" s="207" t="str">
        <f xml:space="preserve"> _xlfn.CONCAT(小韻資料表[[#This Row],[聲母拼音碼]],小韻資料表[[#This Row],[韻母拼音碼]],小韻資料表[[#This Row],[調號]])</f>
        <v>chirng1</v>
      </c>
      <c r="D902" s="206" t="s">
        <v>4316</v>
      </c>
      <c r="E902" s="208" t="s">
        <v>993</v>
      </c>
      <c r="F902" s="205">
        <v>10</v>
      </c>
      <c r="G902" s="209" t="s">
        <v>4317</v>
      </c>
      <c r="H902" s="205">
        <f xml:space="preserve"> LEN(小韻資料表[[#This Row],[小韻字集]])</f>
        <v>5</v>
      </c>
      <c r="I902" s="205" cm="1">
        <f t="array" ref="I902" xml:space="preserve"> MATCH(TRUE, ISNUMBER( SEARCH( LEFT(小韻資料表[[#This Row],[切語]],1), 切語上字資料表[切語上字]) ), 0)</f>
        <v>27</v>
      </c>
      <c r="J902" s="210" t="str" cm="1">
        <f t="array" ref="J902" xml:space="preserve"> INDEX(切語上字資料表[聲母], 小韻資料表[[#This Row],[上字表識別號]])</f>
        <v>初</v>
      </c>
      <c r="K902" s="210" t="str" cm="1">
        <f t="array" ref="K902" xml:space="preserve"> INDEX(切語上字資料表[聲母拼音碼], 小韻資料表[[#This Row],[上字表識別號]])</f>
        <v>ch</v>
      </c>
      <c r="L902" s="210" t="str" cm="1">
        <f t="array" ref="L902" xml:space="preserve"> INDEX(切語上字資料表[清濁], 小韻資料表[[#This Row],[上字表識別號]])</f>
        <v>次清</v>
      </c>
      <c r="M902" s="223" t="str" cm="1">
        <f t="array" ref="M902" xml:space="preserve"> INDEX(切語上字資料表[發送收], 小韻資料表[[#This Row],[上字表識別號]])</f>
        <v>送氣</v>
      </c>
      <c r="N902" s="205" cm="1">
        <f t="array" ref="N902" xml:space="preserve"> MATCH(TRUE, ISNUMBER( SEARCH( RIGHT(小韻資料表[[#This Row],[切語]],1), 切語下字資料表[切語下字]) ), 0)</f>
        <v>273</v>
      </c>
      <c r="O902" s="207" t="str" cm="1">
        <f t="array" ref="O902" xml:space="preserve"> INDEX(切語下字資料表[韻母], 小韻資料表[[#This Row],[下字表識別號]])</f>
        <v>耕開2</v>
      </c>
      <c r="P902" s="207" t="str" cm="1">
        <f t="array" ref="P902" xml:space="preserve"> INDEX(切語下字資料表[韻母拼音碼], 小韻資料表[[#This Row],[下字表識別號]])</f>
        <v>irng</v>
      </c>
      <c r="Q902" s="210" t="str" cm="1">
        <f t="array" ref="Q902" xml:space="preserve"> INDEX(設定表!$C$19:$C$23, INT( LEFT(小韻資料表[[#This Row],[目次編碼]],1) ))</f>
        <v>平</v>
      </c>
      <c r="R902" s="210">
        <f xml:space="preserve">  INDEX(設定表!$C$8:$C$15, MATCH( (RIGHT(小韻資料表[[#This Row],[清濁]]) &amp; 小韻資料表[[#This Row],[調]]), 設定表!$B$8:$B$15, 0))</f>
        <v>1</v>
      </c>
      <c r="S902" s="205" t="s">
        <v>309</v>
      </c>
      <c r="T902" s="205" t="s">
        <v>309</v>
      </c>
      <c r="U902" s="226" t="s">
        <v>309</v>
      </c>
      <c r="V902" s="147" t="s">
        <v>309</v>
      </c>
      <c r="X902" s="135"/>
      <c r="Y902" s="135"/>
      <c r="AA902" s="135"/>
      <c r="AB902" s="134"/>
      <c r="AC902" s="135"/>
      <c r="AD902" s="135"/>
      <c r="AH902" s="135"/>
      <c r="AI902" s="135"/>
    </row>
    <row r="903" spans="1:35" ht="31.5">
      <c r="A903" s="205">
        <v>899</v>
      </c>
      <c r="B903" s="206" t="s">
        <v>4318</v>
      </c>
      <c r="C903" s="207" t="str">
        <f xml:space="preserve"> _xlfn.CONCAT(小韻資料表[[#This Row],[聲母拼音碼]],小韻資料表[[#This Row],[韻母拼音碼]],小韻資料表[[#This Row],[調號]])</f>
        <v>nirng5</v>
      </c>
      <c r="D903" s="206" t="s">
        <v>4319</v>
      </c>
      <c r="E903" s="208" t="s">
        <v>993</v>
      </c>
      <c r="F903" s="205">
        <v>11</v>
      </c>
      <c r="G903" s="209" t="s">
        <v>4320</v>
      </c>
      <c r="H903" s="205">
        <f xml:space="preserve"> LEN(小韻資料表[[#This Row],[小韻字集]])</f>
        <v>8</v>
      </c>
      <c r="I903" s="205" cm="1">
        <f t="array" ref="I903" xml:space="preserve"> MATCH(TRUE, ISNUMBER( SEARCH( LEFT(小韻資料表[[#This Row],[切語]],1), 切語上字資料表[切語上字]) ), 0)</f>
        <v>12</v>
      </c>
      <c r="J903" s="210" t="str" cm="1">
        <f t="array" ref="J903" xml:space="preserve"> INDEX(切語上字資料表[聲母], 小韻資料表[[#This Row],[上字表識別號]])</f>
        <v>娘</v>
      </c>
      <c r="K903" s="210" t="str" cm="1">
        <f t="array" ref="K903" xml:space="preserve"> INDEX(切語上字資料表[聲母拼音碼], 小韻資料表[[#This Row],[上字表識別號]])</f>
        <v>n</v>
      </c>
      <c r="L903" s="210" t="str" cm="1">
        <f t="array" ref="L903" xml:space="preserve"> INDEX(切語上字資料表[清濁], 小韻資料表[[#This Row],[上字表識別號]])</f>
        <v>次濁</v>
      </c>
      <c r="M903" s="223" t="str" cm="1">
        <f t="array" ref="M903" xml:space="preserve"> INDEX(切語上字資料表[發送收], 小韻資料表[[#This Row],[上字表識別號]])</f>
        <v>收聲</v>
      </c>
      <c r="N903" s="205" cm="1">
        <f t="array" ref="N903" xml:space="preserve"> MATCH(TRUE, ISNUMBER( SEARCH( RIGHT(小韻資料表[[#This Row],[切語]],1), 切語下字資料表[切語下字]) ), 0)</f>
        <v>273</v>
      </c>
      <c r="O903" s="207" t="str" cm="1">
        <f t="array" ref="O903" xml:space="preserve"> INDEX(切語下字資料表[韻母], 小韻資料表[[#This Row],[下字表識別號]])</f>
        <v>耕開2</v>
      </c>
      <c r="P903" s="207" t="str" cm="1">
        <f t="array" ref="P903" xml:space="preserve"> INDEX(切語下字資料表[韻母拼音碼], 小韻資料表[[#This Row],[下字表識別號]])</f>
        <v>irng</v>
      </c>
      <c r="Q903" s="210" t="str" cm="1">
        <f t="array" ref="Q903" xml:space="preserve"> INDEX(設定表!$C$19:$C$23, INT( LEFT(小韻資料表[[#This Row],[目次編碼]],1) ))</f>
        <v>平</v>
      </c>
      <c r="R903" s="210">
        <f xml:space="preserve">  INDEX(設定表!$C$8:$C$15, MATCH( (RIGHT(小韻資料表[[#This Row],[清濁]]) &amp; 小韻資料表[[#This Row],[調]]), 設定表!$B$8:$B$15, 0))</f>
        <v>5</v>
      </c>
      <c r="S903" s="205" t="s">
        <v>309</v>
      </c>
      <c r="T903" s="205" t="s">
        <v>309</v>
      </c>
      <c r="U903" s="226" t="s">
        <v>309</v>
      </c>
      <c r="V903" s="146" t="s">
        <v>309</v>
      </c>
      <c r="X903" s="135"/>
      <c r="Y903" s="135"/>
      <c r="AA903" s="135"/>
      <c r="AB903" s="134"/>
      <c r="AC903" s="135"/>
      <c r="AD903" s="135"/>
      <c r="AH903" s="135"/>
      <c r="AI903" s="135"/>
    </row>
    <row r="904" spans="1:35" ht="31.5">
      <c r="A904" s="205">
        <v>900</v>
      </c>
      <c r="B904" s="206" t="s">
        <v>4321</v>
      </c>
      <c r="C904" s="207" t="str">
        <f xml:space="preserve"> _xlfn.CONCAT(小韻資料表[[#This Row],[聲母拼音碼]],小韻資料表[[#This Row],[韻母拼音碼]],小韻資料表[[#This Row],[調號]])</f>
        <v>phirng1</v>
      </c>
      <c r="D904" s="206" t="s">
        <v>4322</v>
      </c>
      <c r="E904" s="208" t="s">
        <v>993</v>
      </c>
      <c r="F904" s="205">
        <v>12</v>
      </c>
      <c r="G904" s="209" t="s">
        <v>4323</v>
      </c>
      <c r="H904" s="205">
        <f xml:space="preserve"> LEN(小韻資料表[[#This Row],[小韻字集]])</f>
        <v>12</v>
      </c>
      <c r="I904" s="205" cm="1">
        <f t="array" ref="I904" xml:space="preserve"> MATCH(TRUE, ISNUMBER( SEARCH( LEFT(小韻資料表[[#This Row],[切語]],1), 切語上字資料表[切語上字]) ), 0)</f>
        <v>14</v>
      </c>
      <c r="J904" s="210" t="str" cm="1">
        <f t="array" ref="J904" xml:space="preserve"> INDEX(切語上字資料表[聲母], 小韻資料表[[#This Row],[上字表識別號]])</f>
        <v>滂</v>
      </c>
      <c r="K904" s="210" t="str" cm="1">
        <f t="array" ref="K904" xml:space="preserve"> INDEX(切語上字資料表[聲母拼音碼], 小韻資料表[[#This Row],[上字表識別號]])</f>
        <v>ph</v>
      </c>
      <c r="L904" s="210" t="str" cm="1">
        <f t="array" ref="L904" xml:space="preserve"> INDEX(切語上字資料表[清濁], 小韻資料表[[#This Row],[上字表識別號]])</f>
        <v>次清</v>
      </c>
      <c r="M904" s="223" t="str" cm="1">
        <f t="array" ref="M904" xml:space="preserve"> INDEX(切語上字資料表[發送收], 小韻資料表[[#This Row],[上字表識別號]])</f>
        <v>送氣</v>
      </c>
      <c r="N904" s="205" cm="1">
        <f t="array" ref="N904" xml:space="preserve"> MATCH(TRUE, ISNUMBER( SEARCH( RIGHT(小韻資料表[[#This Row],[切語]],1), 切語下字資料表[切語下字]) ), 0)</f>
        <v>273</v>
      </c>
      <c r="O904" s="207" t="str" cm="1">
        <f t="array" ref="O904" xml:space="preserve"> INDEX(切語下字資料表[韻母], 小韻資料表[[#This Row],[下字表識別號]])</f>
        <v>耕開2</v>
      </c>
      <c r="P904" s="207" t="str" cm="1">
        <f t="array" ref="P904" xml:space="preserve"> INDEX(切語下字資料表[韻母拼音碼], 小韻資料表[[#This Row],[下字表識別號]])</f>
        <v>irng</v>
      </c>
      <c r="Q904" s="210" t="str" cm="1">
        <f t="array" ref="Q904" xml:space="preserve"> INDEX(設定表!$C$19:$C$23, INT( LEFT(小韻資料表[[#This Row],[目次編碼]],1) ))</f>
        <v>平</v>
      </c>
      <c r="R904" s="210">
        <f xml:space="preserve">  INDEX(設定表!$C$8:$C$15, MATCH( (RIGHT(小韻資料表[[#This Row],[清濁]]) &amp; 小韻資料表[[#This Row],[調]]), 設定表!$B$8:$B$15, 0))</f>
        <v>1</v>
      </c>
      <c r="S904" s="205" t="s">
        <v>309</v>
      </c>
      <c r="T904" s="205" t="s">
        <v>309</v>
      </c>
      <c r="U904" s="226" t="s">
        <v>309</v>
      </c>
      <c r="V904" s="147" t="s">
        <v>309</v>
      </c>
      <c r="X904" s="135"/>
      <c r="Y904" s="135"/>
      <c r="AA904" s="135"/>
      <c r="AB904" s="134"/>
      <c r="AC904" s="135"/>
      <c r="AD904" s="135"/>
      <c r="AH904" s="135"/>
      <c r="AI904" s="135"/>
    </row>
    <row r="905" spans="1:35" ht="31.5">
      <c r="A905" s="205">
        <v>901</v>
      </c>
      <c r="B905" s="206" t="s">
        <v>4324</v>
      </c>
      <c r="C905" s="207" t="str">
        <f xml:space="preserve"> _xlfn.CONCAT(小韻資料表[[#This Row],[聲母拼音碼]],小韻資料表[[#This Row],[韻母拼音碼]],小韻資料表[[#This Row],[調號]])</f>
        <v>hong1</v>
      </c>
      <c r="D905" s="206" t="s">
        <v>4325</v>
      </c>
      <c r="E905" s="208" t="s">
        <v>993</v>
      </c>
      <c r="F905" s="205">
        <v>13</v>
      </c>
      <c r="G905" s="209" t="s">
        <v>4326</v>
      </c>
      <c r="H905" s="205">
        <f xml:space="preserve"> LEN(小韻資料表[[#This Row],[小韻字集]])</f>
        <v>13</v>
      </c>
      <c r="I905" s="205" cm="1">
        <f t="array" ref="I905" xml:space="preserve"> MATCH(TRUE, ISNUMBER( SEARCH( LEFT(小韻資料表[[#This Row],[切語]],1), 切語上字資料表[切語上字]) ), 0)</f>
        <v>36</v>
      </c>
      <c r="J905" s="210" t="str" cm="1">
        <f t="array" ref="J905" xml:space="preserve"> INDEX(切語上字資料表[聲母], 小韻資料表[[#This Row],[上字表識別號]])</f>
        <v>曉</v>
      </c>
      <c r="K905" s="210" t="str" cm="1">
        <f t="array" ref="K905" xml:space="preserve"> INDEX(切語上字資料表[聲母拼音碼], 小韻資料表[[#This Row],[上字表識別號]])</f>
        <v>h</v>
      </c>
      <c r="L905" s="210" t="str" cm="1">
        <f t="array" ref="L905" xml:space="preserve"> INDEX(切語上字資料表[清濁], 小韻資料表[[#This Row],[上字表識別號]])</f>
        <v>次清</v>
      </c>
      <c r="M905" s="223" t="str" cm="1">
        <f t="array" ref="M905" xml:space="preserve"> INDEX(切語上字資料表[發送收], 小韻資料表[[#This Row],[上字表識別號]])</f>
        <v>送氣</v>
      </c>
      <c r="N905" s="205" cm="1">
        <f t="array" ref="N905" xml:space="preserve"> MATCH(TRUE, ISNUMBER( SEARCH( RIGHT(小韻資料表[[#This Row],[切語]],1), 切語下字資料表[切語下字]) ), 0)</f>
        <v>277</v>
      </c>
      <c r="O905" s="207" t="str" cm="1">
        <f t="array" ref="O905" xml:space="preserve"> INDEX(切語下字資料表[韻母], 小韻資料表[[#This Row],[下字表識別號]])</f>
        <v>耕合2</v>
      </c>
      <c r="P905" s="207" t="str" cm="1">
        <f t="array" ref="P905" xml:space="preserve"> INDEX(切語下字資料表[韻母拼音碼], 小韻資料表[[#This Row],[下字表識別號]])</f>
        <v>ong</v>
      </c>
      <c r="Q905" s="210" t="str" cm="1">
        <f t="array" ref="Q905" xml:space="preserve"> INDEX(設定表!$C$19:$C$23, INT( LEFT(小韻資料表[[#This Row],[目次編碼]],1) ))</f>
        <v>平</v>
      </c>
      <c r="R905" s="210">
        <f xml:space="preserve">  INDEX(設定表!$C$8:$C$15, MATCH( (RIGHT(小韻資料表[[#This Row],[清濁]]) &amp; 小韻資料表[[#This Row],[調]]), 設定表!$B$8:$B$15, 0))</f>
        <v>1</v>
      </c>
      <c r="S905" s="205" t="s">
        <v>309</v>
      </c>
      <c r="T905" s="205" t="s">
        <v>309</v>
      </c>
      <c r="U905" s="226" t="s">
        <v>309</v>
      </c>
      <c r="V905" s="146" t="s">
        <v>309</v>
      </c>
      <c r="X905" s="135"/>
      <c r="Y905" s="135"/>
      <c r="AA905" s="135"/>
      <c r="AB905" s="134"/>
      <c r="AC905" s="135"/>
      <c r="AD905" s="135"/>
      <c r="AH905" s="135"/>
      <c r="AI905" s="135"/>
    </row>
    <row r="906" spans="1:35" ht="31.5">
      <c r="A906" s="205">
        <v>902</v>
      </c>
      <c r="B906" s="206" t="s">
        <v>4327</v>
      </c>
      <c r="C906" s="207" t="str">
        <f xml:space="preserve"> _xlfn.CONCAT(小韻資料表[[#This Row],[聲母拼音碼]],小韻資料表[[#This Row],[韻母拼音碼]],小韻資料表[[#This Row],[調號]])</f>
        <v>pong1</v>
      </c>
      <c r="D906" s="206" t="s">
        <v>4328</v>
      </c>
      <c r="E906" s="208" t="s">
        <v>993</v>
      </c>
      <c r="F906" s="205">
        <v>14</v>
      </c>
      <c r="G906" s="209" t="s">
        <v>4329</v>
      </c>
      <c r="H906" s="205">
        <f xml:space="preserve"> LEN(小韻資料表[[#This Row],[小韻字集]])</f>
        <v>6</v>
      </c>
      <c r="I906" s="205" cm="1">
        <f t="array" ref="I906" xml:space="preserve"> MATCH(TRUE, ISNUMBER( SEARCH( LEFT(小韻資料表[[#This Row],[切語]],1), 切語上字資料表[切語上字]) ), 0)</f>
        <v>13</v>
      </c>
      <c r="J906" s="210" t="str" cm="1">
        <f t="array" ref="J906" xml:space="preserve"> INDEX(切語上字資料表[聲母], 小韻資料表[[#This Row],[上字表識別號]])</f>
        <v>幫</v>
      </c>
      <c r="K906" s="210" t="str" cm="1">
        <f t="array" ref="K906" xml:space="preserve"> INDEX(切語上字資料表[聲母拼音碼], 小韻資料表[[#This Row],[上字表識別號]])</f>
        <v>p</v>
      </c>
      <c r="L906" s="210" t="str" cm="1">
        <f t="array" ref="L906" xml:space="preserve"> INDEX(切語上字資料表[清濁], 小韻資料表[[#This Row],[上字表識別號]])</f>
        <v>全清</v>
      </c>
      <c r="M906" s="223" t="str" cm="1">
        <f t="array" ref="M906" xml:space="preserve"> INDEX(切語上字資料表[發送收], 小韻資料表[[#This Row],[上字表識別號]])</f>
        <v>發聲</v>
      </c>
      <c r="N906" s="205" cm="1">
        <f t="array" ref="N906" xml:space="preserve"> MATCH(TRUE, ISNUMBER( SEARCH( RIGHT(小韻資料表[[#This Row],[切語]],1), 切語下字資料表[切語下字]) ), 0)</f>
        <v>277</v>
      </c>
      <c r="O906" s="207" t="str" cm="1">
        <f t="array" ref="O906" xml:space="preserve"> INDEX(切語下字資料表[韻母], 小韻資料表[[#This Row],[下字表識別號]])</f>
        <v>耕合2</v>
      </c>
      <c r="P906" s="207" t="str" cm="1">
        <f t="array" ref="P906" xml:space="preserve"> INDEX(切語下字資料表[韻母拼音碼], 小韻資料表[[#This Row],[下字表識別號]])</f>
        <v>ong</v>
      </c>
      <c r="Q906" s="210" t="str" cm="1">
        <f t="array" ref="Q906" xml:space="preserve"> INDEX(設定表!$C$19:$C$23, INT( LEFT(小韻資料表[[#This Row],[目次編碼]],1) ))</f>
        <v>平</v>
      </c>
      <c r="R906" s="210">
        <f xml:space="preserve">  INDEX(設定表!$C$8:$C$15, MATCH( (RIGHT(小韻資料表[[#This Row],[清濁]]) &amp; 小韻資料表[[#This Row],[調]]), 設定表!$B$8:$B$15, 0))</f>
        <v>1</v>
      </c>
      <c r="S906" s="205" t="s">
        <v>309</v>
      </c>
      <c r="T906" s="205" t="s">
        <v>309</v>
      </c>
      <c r="U906" s="226" t="s">
        <v>309</v>
      </c>
      <c r="V906" s="147" t="s">
        <v>309</v>
      </c>
      <c r="X906" s="135"/>
      <c r="Y906" s="135"/>
      <c r="AA906" s="135"/>
      <c r="AB906" s="134"/>
      <c r="AC906" s="135"/>
      <c r="AD906" s="135"/>
      <c r="AH906" s="135"/>
      <c r="AI906" s="135"/>
    </row>
    <row r="907" spans="1:35" ht="31.5">
      <c r="A907" s="205">
        <v>903</v>
      </c>
      <c r="B907" s="206" t="s">
        <v>4330</v>
      </c>
      <c r="C907" s="207" t="str">
        <f xml:space="preserve"> _xlfn.CONCAT(小韻資料表[[#This Row],[聲母拼音碼]],小韻資料表[[#This Row],[韻母拼音碼]],小韻資料表[[#This Row],[調號]])</f>
        <v>tirng5</v>
      </c>
      <c r="D907" s="206" t="s">
        <v>4331</v>
      </c>
      <c r="E907" s="208" t="s">
        <v>993</v>
      </c>
      <c r="F907" s="205">
        <v>15</v>
      </c>
      <c r="G907" s="209" t="s">
        <v>4332</v>
      </c>
      <c r="H907" s="205">
        <f xml:space="preserve"> LEN(小韻資料表[[#This Row],[小韻字集]])</f>
        <v>14</v>
      </c>
      <c r="I907" s="205" cm="1">
        <f t="array" ref="I907" xml:space="preserve"> MATCH(TRUE, ISNUMBER( SEARCH( LEFT(小韻資料表[[#This Row],[切語]],1), 切語上字資料表[切語上字]) ), 0)</f>
        <v>11</v>
      </c>
      <c r="J907" s="210" t="str" cm="1">
        <f t="array" ref="J907" xml:space="preserve"> INDEX(切語上字資料表[聲母], 小韻資料表[[#This Row],[上字表識別號]])</f>
        <v>澄</v>
      </c>
      <c r="K907" s="210" t="str" cm="1">
        <f t="array" ref="K907" xml:space="preserve"> INDEX(切語上字資料表[聲母拼音碼], 小韻資料表[[#This Row],[上字表識別號]])</f>
        <v>t</v>
      </c>
      <c r="L907" s="210" t="str" cm="1">
        <f t="array" ref="L907" xml:space="preserve"> INDEX(切語上字資料表[清濁], 小韻資料表[[#This Row],[上字表識別號]])</f>
        <v>全濁</v>
      </c>
      <c r="M907" s="223" cm="1">
        <f t="array" ref="M907" xml:space="preserve"> INDEX(切語上字資料表[發送收], 小韻資料表[[#This Row],[上字表識別號]])</f>
        <v>0</v>
      </c>
      <c r="N907" s="205" cm="1">
        <f t="array" ref="N907" xml:space="preserve"> MATCH(TRUE, ISNUMBER( SEARCH( RIGHT(小韻資料表[[#This Row],[切語]],1), 切語下字資料表[切語下字]) ), 0)</f>
        <v>273</v>
      </c>
      <c r="O907" s="207" t="str" cm="1">
        <f t="array" ref="O907" xml:space="preserve"> INDEX(切語下字資料表[韻母], 小韻資料表[[#This Row],[下字表識別號]])</f>
        <v>耕開2</v>
      </c>
      <c r="P907" s="207" t="str" cm="1">
        <f t="array" ref="P907" xml:space="preserve"> INDEX(切語下字資料表[韻母拼音碼], 小韻資料表[[#This Row],[下字表識別號]])</f>
        <v>irng</v>
      </c>
      <c r="Q907" s="210" t="str" cm="1">
        <f t="array" ref="Q907" xml:space="preserve"> INDEX(設定表!$C$19:$C$23, INT( LEFT(小韻資料表[[#This Row],[目次編碼]],1) ))</f>
        <v>平</v>
      </c>
      <c r="R907" s="210">
        <f xml:space="preserve">  INDEX(設定表!$C$8:$C$15, MATCH( (RIGHT(小韻資料表[[#This Row],[清濁]]) &amp; 小韻資料表[[#This Row],[調]]), 設定表!$B$8:$B$15, 0))</f>
        <v>5</v>
      </c>
      <c r="S907" s="205" t="s">
        <v>309</v>
      </c>
      <c r="T907" s="205" t="s">
        <v>309</v>
      </c>
      <c r="U907" s="226" t="s">
        <v>309</v>
      </c>
      <c r="V907" s="146" t="s">
        <v>309</v>
      </c>
      <c r="X907" s="135"/>
      <c r="Y907" s="135"/>
      <c r="AA907" s="135"/>
      <c r="AB907" s="134"/>
      <c r="AC907" s="135"/>
      <c r="AD907" s="135"/>
      <c r="AH907" s="135"/>
      <c r="AI907" s="135"/>
    </row>
    <row r="908" spans="1:35" ht="31.5">
      <c r="A908" s="205">
        <v>904</v>
      </c>
      <c r="B908" s="206" t="s">
        <v>4333</v>
      </c>
      <c r="C908" s="207" t="str">
        <f xml:space="preserve"> _xlfn.CONCAT(小韻資料表[[#This Row],[聲母拼音碼]],小韻資料表[[#This Row],[韻母拼音碼]],小韻資料表[[#This Row],[調號]])</f>
        <v>Øong1</v>
      </c>
      <c r="D908" s="206" t="s">
        <v>4334</v>
      </c>
      <c r="E908" s="208" t="s">
        <v>993</v>
      </c>
      <c r="F908" s="205">
        <v>16</v>
      </c>
      <c r="G908" s="209" t="s">
        <v>4335</v>
      </c>
      <c r="H908" s="205">
        <f xml:space="preserve"> LEN(小韻資料表[[#This Row],[小韻字集]])</f>
        <v>5</v>
      </c>
      <c r="I908" s="205" cm="1">
        <f t="array" ref="I908" xml:space="preserve"> MATCH(TRUE, ISNUMBER( SEARCH( LEFT(小韻資料表[[#This Row],[切語]],1), 切語上字資料表[切語上字]) ), 0)</f>
        <v>35</v>
      </c>
      <c r="J908" s="210" t="str" cm="1">
        <f t="array" ref="J908" xml:space="preserve"> INDEX(切語上字資料表[聲母], 小韻資料表[[#This Row],[上字表識別號]])</f>
        <v>影</v>
      </c>
      <c r="K908" s="210" t="str" cm="1">
        <f t="array" ref="K908" xml:space="preserve"> INDEX(切語上字資料表[聲母拼音碼], 小韻資料表[[#This Row],[上字表識別號]])</f>
        <v>Ø</v>
      </c>
      <c r="L908" s="210" t="str" cm="1">
        <f t="array" ref="L908" xml:space="preserve"> INDEX(切語上字資料表[清濁], 小韻資料表[[#This Row],[上字表識別號]])</f>
        <v>全清</v>
      </c>
      <c r="M908" s="223" t="str" cm="1">
        <f t="array" ref="M908" xml:space="preserve"> INDEX(切語上字資料表[發送收], 小韻資料表[[#This Row],[上字表識別號]])</f>
        <v>發聲</v>
      </c>
      <c r="N908" s="205" cm="1">
        <f t="array" ref="N908" xml:space="preserve"> MATCH(TRUE, ISNUMBER( SEARCH( RIGHT(小韻資料表[[#This Row],[切語]],1), 切語下字資料表[切語下字]) ), 0)</f>
        <v>277</v>
      </c>
      <c r="O908" s="207" t="str" cm="1">
        <f t="array" ref="O908" xml:space="preserve"> INDEX(切語下字資料表[韻母], 小韻資料表[[#This Row],[下字表識別號]])</f>
        <v>耕合2</v>
      </c>
      <c r="P908" s="207" t="str" cm="1">
        <f t="array" ref="P908" xml:space="preserve"> INDEX(切語下字資料表[韻母拼音碼], 小韻資料表[[#This Row],[下字表識別號]])</f>
        <v>ong</v>
      </c>
      <c r="Q908" s="210" t="str" cm="1">
        <f t="array" ref="Q908" xml:space="preserve"> INDEX(設定表!$C$19:$C$23, INT( LEFT(小韻資料表[[#This Row],[目次編碼]],1) ))</f>
        <v>平</v>
      </c>
      <c r="R908" s="210">
        <f xml:space="preserve">  INDEX(設定表!$C$8:$C$15, MATCH( (RIGHT(小韻資料表[[#This Row],[清濁]]) &amp; 小韻資料表[[#This Row],[調]]), 設定表!$B$8:$B$15, 0))</f>
        <v>1</v>
      </c>
      <c r="S908" s="205" t="s">
        <v>309</v>
      </c>
      <c r="T908" s="205" t="s">
        <v>309</v>
      </c>
      <c r="U908" s="226" t="s">
        <v>309</v>
      </c>
      <c r="V908" s="147" t="s">
        <v>309</v>
      </c>
      <c r="X908" s="135"/>
      <c r="Y908" s="135"/>
      <c r="AA908" s="135"/>
      <c r="AB908" s="134"/>
      <c r="AC908" s="135"/>
      <c r="AD908" s="135"/>
      <c r="AH908" s="135"/>
      <c r="AI908" s="135"/>
    </row>
    <row r="909" spans="1:35" ht="31.5">
      <c r="A909" s="205">
        <v>905</v>
      </c>
      <c r="B909" s="206" t="s">
        <v>4336</v>
      </c>
      <c r="C909" s="207" t="str">
        <f xml:space="preserve"> _xlfn.CONCAT(小韻資料表[[#This Row],[聲母拼音碼]],小韻資料表[[#This Row],[韻母拼音碼]],小韻資料表[[#This Row],[調號]])</f>
        <v>pong5</v>
      </c>
      <c r="D909" s="206" t="s">
        <v>4337</v>
      </c>
      <c r="E909" s="208" t="s">
        <v>993</v>
      </c>
      <c r="F909" s="205">
        <v>17</v>
      </c>
      <c r="G909" s="209" t="s">
        <v>4338</v>
      </c>
      <c r="H909" s="205">
        <f xml:space="preserve"> LEN(小韻資料表[[#This Row],[小韻字集]])</f>
        <v>5</v>
      </c>
      <c r="I909" s="205" cm="1">
        <f t="array" ref="I909" xml:space="preserve"> MATCH(TRUE, ISNUMBER( SEARCH( LEFT(小韻資料表[[#This Row],[切語]],1), 切語上字資料表[切語上字]) ), 0)</f>
        <v>15</v>
      </c>
      <c r="J909" s="210" t="str" cm="1">
        <f t="array" ref="J909" xml:space="preserve"> INDEX(切語上字資料表[聲母], 小韻資料表[[#This Row],[上字表識別號]])</f>
        <v>並</v>
      </c>
      <c r="K909" s="210" t="str" cm="1">
        <f t="array" ref="K909" xml:space="preserve"> INDEX(切語上字資料表[聲母拼音碼], 小韻資料表[[#This Row],[上字表識別號]])</f>
        <v>p</v>
      </c>
      <c r="L909" s="210" t="str" cm="1">
        <f t="array" ref="L909" xml:space="preserve"> INDEX(切語上字資料表[清濁], 小韻資料表[[#This Row],[上字表識別號]])</f>
        <v>全濁</v>
      </c>
      <c r="M909" s="223" cm="1">
        <f t="array" ref="M909" xml:space="preserve"> INDEX(切語上字資料表[發送收], 小韻資料表[[#This Row],[上字表識別號]])</f>
        <v>0</v>
      </c>
      <c r="N909" s="205" cm="1">
        <f t="array" ref="N909" xml:space="preserve"> MATCH(TRUE, ISNUMBER( SEARCH( RIGHT(小韻資料表[[#This Row],[切語]],1), 切語下字資料表[切語下字]) ), 0)</f>
        <v>277</v>
      </c>
      <c r="O909" s="207" t="str" cm="1">
        <f t="array" ref="O909" xml:space="preserve"> INDEX(切語下字資料表[韻母], 小韻資料表[[#This Row],[下字表識別號]])</f>
        <v>耕合2</v>
      </c>
      <c r="P909" s="207" t="str" cm="1">
        <f t="array" ref="P909" xml:space="preserve"> INDEX(切語下字資料表[韻母拼音碼], 小韻資料表[[#This Row],[下字表識別號]])</f>
        <v>ong</v>
      </c>
      <c r="Q909" s="210" t="str" cm="1">
        <f t="array" ref="Q909" xml:space="preserve"> INDEX(設定表!$C$19:$C$23, INT( LEFT(小韻資料表[[#This Row],[目次編碼]],1) ))</f>
        <v>平</v>
      </c>
      <c r="R909" s="210">
        <f xml:space="preserve">  INDEX(設定表!$C$8:$C$15, MATCH( (RIGHT(小韻資料表[[#This Row],[清濁]]) &amp; 小韻資料表[[#This Row],[調]]), 設定表!$B$8:$B$15, 0))</f>
        <v>5</v>
      </c>
      <c r="S909" s="205" t="s">
        <v>309</v>
      </c>
      <c r="T909" s="205" t="s">
        <v>309</v>
      </c>
      <c r="U909" s="226" t="s">
        <v>309</v>
      </c>
      <c r="V909" s="146" t="s">
        <v>309</v>
      </c>
      <c r="X909" s="135"/>
      <c r="Y909" s="135"/>
      <c r="AA909" s="135"/>
      <c r="AB909" s="134"/>
      <c r="AC909" s="135"/>
      <c r="AD909" s="135"/>
      <c r="AH909" s="135"/>
      <c r="AI909" s="135"/>
    </row>
    <row r="910" spans="1:35" ht="31.5">
      <c r="A910" s="205">
        <v>906</v>
      </c>
      <c r="B910" s="206" t="s">
        <v>4339</v>
      </c>
      <c r="C910" s="207" t="str">
        <f xml:space="preserve"> _xlfn.CONCAT(小韻資料表[[#This Row],[聲母拼音碼]],小韻資料表[[#This Row],[韻母拼音碼]],小韻資料表[[#This Row],[調號]])</f>
        <v>girng5</v>
      </c>
      <c r="D910" s="206" t="s">
        <v>4340</v>
      </c>
      <c r="E910" s="208" t="s">
        <v>993</v>
      </c>
      <c r="F910" s="205">
        <v>18</v>
      </c>
      <c r="G910" s="209" t="s">
        <v>4341</v>
      </c>
      <c r="H910" s="205">
        <f xml:space="preserve"> LEN(小韻資料表[[#This Row],[小韻字集]])</f>
        <v>2</v>
      </c>
      <c r="I910" s="205" cm="1">
        <f t="array" ref="I910" xml:space="preserve"> MATCH(TRUE, ISNUMBER( SEARCH( LEFT(小韻資料表[[#This Row],[切語]],1), 切語上字資料表[切語上字]) ), 0)</f>
        <v>4</v>
      </c>
      <c r="J910" s="210" t="str" cm="1">
        <f t="array" ref="J910" xml:space="preserve"> INDEX(切語上字資料表[聲母], 小韻資料表[[#This Row],[上字表識別號]])</f>
        <v>疑</v>
      </c>
      <c r="K910" s="210" t="str" cm="1">
        <f t="array" ref="K910" xml:space="preserve"> INDEX(切語上字資料表[聲母拼音碼], 小韻資料表[[#This Row],[上字表識別號]])</f>
        <v>g</v>
      </c>
      <c r="L910" s="210" t="str" cm="1">
        <f t="array" ref="L910" xml:space="preserve"> INDEX(切語上字資料表[清濁], 小韻資料表[[#This Row],[上字表識別號]])</f>
        <v>次濁</v>
      </c>
      <c r="M910" s="223" t="str" cm="1">
        <f t="array" ref="M910" xml:space="preserve"> INDEX(切語上字資料表[發送收], 小韻資料表[[#This Row],[上字表識別號]])</f>
        <v>收聲</v>
      </c>
      <c r="N910" s="205" cm="1">
        <f t="array" ref="N910" xml:space="preserve"> MATCH(TRUE, ISNUMBER( SEARCH( RIGHT(小韻資料表[[#This Row],[切語]],1), 切語下字資料表[切語下字]) ), 0)</f>
        <v>273</v>
      </c>
      <c r="O910" s="207" t="str" cm="1">
        <f t="array" ref="O910" xml:space="preserve"> INDEX(切語下字資料表[韻母], 小韻資料表[[#This Row],[下字表識別號]])</f>
        <v>耕開2</v>
      </c>
      <c r="P910" s="207" t="str" cm="1">
        <f t="array" ref="P910" xml:space="preserve"> INDEX(切語下字資料表[韻母拼音碼], 小韻資料表[[#This Row],[下字表識別號]])</f>
        <v>irng</v>
      </c>
      <c r="Q910" s="210" t="str" cm="1">
        <f t="array" ref="Q910" xml:space="preserve"> INDEX(設定表!$C$19:$C$23, INT( LEFT(小韻資料表[[#This Row],[目次編碼]],1) ))</f>
        <v>平</v>
      </c>
      <c r="R910" s="210">
        <f xml:space="preserve">  INDEX(設定表!$C$8:$C$15, MATCH( (RIGHT(小韻資料表[[#This Row],[清濁]]) &amp; 小韻資料表[[#This Row],[調]]), 設定表!$B$8:$B$15, 0))</f>
        <v>5</v>
      </c>
      <c r="S910" s="205" t="s">
        <v>309</v>
      </c>
      <c r="T910" s="205" t="s">
        <v>309</v>
      </c>
      <c r="U910" s="226" t="s">
        <v>309</v>
      </c>
      <c r="V910" s="147" t="s">
        <v>309</v>
      </c>
      <c r="X910" s="135"/>
      <c r="Y910" s="135"/>
      <c r="AA910" s="135"/>
      <c r="AB910" s="134"/>
      <c r="AC910" s="135"/>
      <c r="AD910" s="135"/>
      <c r="AH910" s="135"/>
      <c r="AI910" s="135"/>
    </row>
    <row r="911" spans="1:35" ht="31.5">
      <c r="A911" s="205">
        <v>907</v>
      </c>
      <c r="B911" s="206" t="s">
        <v>4342</v>
      </c>
      <c r="C911" s="207" t="str">
        <f xml:space="preserve"> _xlfn.CONCAT(小韻資料表[[#This Row],[聲母拼音碼]],小韻資料表[[#This Row],[韻母拼音碼]],小韻資料表[[#This Row],[調號]])</f>
        <v>cirng1</v>
      </c>
      <c r="D911" s="206" t="s">
        <v>4343</v>
      </c>
      <c r="E911" s="208" t="s">
        <v>993</v>
      </c>
      <c r="F911" s="205">
        <v>19</v>
      </c>
      <c r="G911" s="209" t="s">
        <v>4344</v>
      </c>
      <c r="H911" s="205">
        <f xml:space="preserve"> LEN(小韻資料表[[#This Row],[小韻字集]])</f>
        <v>7</v>
      </c>
      <c r="I911" s="205" cm="1">
        <f t="array" ref="I911" xml:space="preserve"> MATCH(TRUE, ISNUMBER( SEARCH( LEFT(小韻資料表[[#This Row],[切語]],1), 切語上字資料表[切語上字]) ), 0)</f>
        <v>26</v>
      </c>
      <c r="J911" s="210" t="str" cm="1">
        <f t="array" ref="J911" xml:space="preserve"> INDEX(切語上字資料表[聲母], 小韻資料表[[#This Row],[上字表識別號]])</f>
        <v>莊</v>
      </c>
      <c r="K911" s="210" t="str" cm="1">
        <f t="array" ref="K911" xml:space="preserve"> INDEX(切語上字資料表[聲母拼音碼], 小韻資料表[[#This Row],[上字表識別號]])</f>
        <v>c</v>
      </c>
      <c r="L911" s="210" t="str" cm="1">
        <f t="array" ref="L911" xml:space="preserve"> INDEX(切語上字資料表[清濁], 小韻資料表[[#This Row],[上字表識別號]])</f>
        <v>全清</v>
      </c>
      <c r="M911" s="223" t="str" cm="1">
        <f t="array" ref="M911" xml:space="preserve"> INDEX(切語上字資料表[發送收], 小韻資料表[[#This Row],[上字表識別號]])</f>
        <v>發聲</v>
      </c>
      <c r="N911" s="205" cm="1">
        <f t="array" ref="N911" xml:space="preserve"> MATCH(TRUE, ISNUMBER( SEARCH( RIGHT(小韻資料表[[#This Row],[切語]],1), 切語下字資料表[切語下字]) ), 0)</f>
        <v>273</v>
      </c>
      <c r="O911" s="207" t="str" cm="1">
        <f t="array" ref="O911" xml:space="preserve"> INDEX(切語下字資料表[韻母], 小韻資料表[[#This Row],[下字表識別號]])</f>
        <v>耕開2</v>
      </c>
      <c r="P911" s="207" t="str" cm="1">
        <f t="array" ref="P911" xml:space="preserve"> INDEX(切語下字資料表[韻母拼音碼], 小韻資料表[[#This Row],[下字表識別號]])</f>
        <v>irng</v>
      </c>
      <c r="Q911" s="210" t="str" cm="1">
        <f t="array" ref="Q911" xml:space="preserve"> INDEX(設定表!$C$19:$C$23, INT( LEFT(小韻資料表[[#This Row],[目次編碼]],1) ))</f>
        <v>平</v>
      </c>
      <c r="R911" s="210">
        <f xml:space="preserve">  INDEX(設定表!$C$8:$C$15, MATCH( (RIGHT(小韻資料表[[#This Row],[清濁]]) &amp; 小韻資料表[[#This Row],[調]]), 設定表!$B$8:$B$15, 0))</f>
        <v>1</v>
      </c>
      <c r="S911" s="205" t="s">
        <v>309</v>
      </c>
      <c r="T911" s="205" t="s">
        <v>309</v>
      </c>
      <c r="U911" s="226" t="s">
        <v>309</v>
      </c>
      <c r="V911" s="146" t="s">
        <v>309</v>
      </c>
      <c r="X911" s="135"/>
      <c r="Y911" s="135"/>
      <c r="AA911" s="135"/>
      <c r="AB911" s="134"/>
      <c r="AC911" s="135"/>
      <c r="AD911" s="135"/>
      <c r="AH911" s="135"/>
      <c r="AI911" s="135"/>
    </row>
    <row r="912" spans="1:35" ht="31.5">
      <c r="A912" s="205">
        <v>908</v>
      </c>
      <c r="B912" s="206" t="s">
        <v>4345</v>
      </c>
      <c r="C912" s="207" t="str">
        <f xml:space="preserve"> _xlfn.CONCAT(小韻資料表[[#This Row],[聲母拼音碼]],小韻資料表[[#This Row],[韻母拼音碼]],小韻資料表[[#This Row],[調號]])</f>
        <v>chieng1</v>
      </c>
      <c r="D912" s="206" t="s">
        <v>1014</v>
      </c>
      <c r="E912" s="208" t="s">
        <v>1013</v>
      </c>
      <c r="F912" s="205">
        <v>1</v>
      </c>
      <c r="G912" s="209" t="s">
        <v>4346</v>
      </c>
      <c r="H912" s="205">
        <f xml:space="preserve"> LEN(小韻資料表[[#This Row],[小韻字集]])</f>
        <v>2</v>
      </c>
      <c r="I912" s="205" cm="1">
        <f t="array" ref="I912" xml:space="preserve"> MATCH(TRUE, ISNUMBER( SEARCH( LEFT(小韻資料表[[#This Row],[切語]],1), 切語上字資料表[切語上字]) ), 0)</f>
        <v>22</v>
      </c>
      <c r="J912" s="210" t="str" cm="1">
        <f t="array" ref="J912" xml:space="preserve"> INDEX(切語上字資料表[聲母], 小韻資料表[[#This Row],[上字表識別號]])</f>
        <v>清</v>
      </c>
      <c r="K912" s="210" t="str" cm="1">
        <f t="array" ref="K912" xml:space="preserve"> INDEX(切語上字資料表[聲母拼音碼], 小韻資料表[[#This Row],[上字表識別號]])</f>
        <v>ch</v>
      </c>
      <c r="L912" s="210" t="str" cm="1">
        <f t="array" ref="L912" xml:space="preserve"> INDEX(切語上字資料表[清濁], 小韻資料表[[#This Row],[上字表識別號]])</f>
        <v>次清</v>
      </c>
      <c r="M912" s="223" t="str" cm="1">
        <f t="array" ref="M912" xml:space="preserve"> INDEX(切語上字資料表[發送收], 小韻資料表[[#This Row],[上字表識別號]])</f>
        <v>送氣</v>
      </c>
      <c r="N912" s="205" cm="1">
        <f t="array" ref="N912" xml:space="preserve"> MATCH(TRUE, ISNUMBER( SEARCH( RIGHT(小韻資料表[[#This Row],[切語]],1), 切語下字資料表[切語下字]) ), 0)</f>
        <v>281</v>
      </c>
      <c r="O912" s="207" t="str" cm="1">
        <f t="array" ref="O912" xml:space="preserve"> INDEX(切語下字資料表[韻母], 小韻資料表[[#This Row],[下字表識別號]])</f>
        <v>清開3</v>
      </c>
      <c r="P912" s="207" t="str" cm="1">
        <f t="array" ref="P912" xml:space="preserve"> INDEX(切語下字資料表[韻母拼音碼], 小韻資料表[[#This Row],[下字表識別號]])</f>
        <v>ieng</v>
      </c>
      <c r="Q912" s="210" t="str" cm="1">
        <f t="array" ref="Q912" xml:space="preserve"> INDEX(設定表!$C$19:$C$23, INT( LEFT(小韻資料表[[#This Row],[目次編碼]],1) ))</f>
        <v>平</v>
      </c>
      <c r="R912" s="210">
        <f xml:space="preserve">  INDEX(設定表!$C$8:$C$15, MATCH( (RIGHT(小韻資料表[[#This Row],[清濁]]) &amp; 小韻資料表[[#This Row],[調]]), 設定表!$B$8:$B$15, 0))</f>
        <v>1</v>
      </c>
      <c r="S912" s="205" t="s">
        <v>309</v>
      </c>
      <c r="T912" s="205" t="s">
        <v>309</v>
      </c>
      <c r="U912" s="226" t="s">
        <v>309</v>
      </c>
      <c r="V912" s="147" t="s">
        <v>309</v>
      </c>
      <c r="X912" s="135"/>
      <c r="Y912" s="135"/>
      <c r="AA912" s="135"/>
      <c r="AB912" s="134"/>
      <c r="AC912" s="135"/>
      <c r="AD912" s="135"/>
      <c r="AH912" s="135"/>
      <c r="AI912" s="135"/>
    </row>
    <row r="913" spans="1:35" ht="31.5">
      <c r="A913" s="205">
        <v>909</v>
      </c>
      <c r="B913" s="206" t="s">
        <v>4347</v>
      </c>
      <c r="C913" s="207" t="str">
        <f xml:space="preserve"> _xlfn.CONCAT(小韻資料表[[#This Row],[聲母拼音碼]],小韻資料表[[#This Row],[韻母拼音碼]],小韻資料表[[#This Row],[調號]])</f>
        <v>cieng5</v>
      </c>
      <c r="D913" s="206" t="s">
        <v>4348</v>
      </c>
      <c r="E913" s="208" t="s">
        <v>1013</v>
      </c>
      <c r="F913" s="205">
        <v>2</v>
      </c>
      <c r="G913" s="209" t="s">
        <v>4349</v>
      </c>
      <c r="H913" s="205">
        <f xml:space="preserve"> LEN(小韻資料表[[#This Row],[小韻字集]])</f>
        <v>5</v>
      </c>
      <c r="I913" s="205" cm="1">
        <f t="array" ref="I913" xml:space="preserve"> MATCH(TRUE, ISNUMBER( SEARCH( LEFT(小韻資料表[[#This Row],[切語]],1), 切語上字資料表[切語上字]) ), 0)</f>
        <v>23</v>
      </c>
      <c r="J913" s="210" t="str" cm="1">
        <f t="array" ref="J913" xml:space="preserve"> INDEX(切語上字資料表[聲母], 小韻資料表[[#This Row],[上字表識別號]])</f>
        <v>從</v>
      </c>
      <c r="K913" s="210" t="str" cm="1">
        <f t="array" ref="K913" xml:space="preserve"> INDEX(切語上字資料表[聲母拼音碼], 小韻資料表[[#This Row],[上字表識別號]])</f>
        <v>c</v>
      </c>
      <c r="L913" s="210" t="str" cm="1">
        <f t="array" ref="L913" xml:space="preserve"> INDEX(切語上字資料表[清濁], 小韻資料表[[#This Row],[上字表識別號]])</f>
        <v>全濁</v>
      </c>
      <c r="M913" s="223" cm="1">
        <f t="array" ref="M913" xml:space="preserve"> INDEX(切語上字資料表[發送收], 小韻資料表[[#This Row],[上字表識別號]])</f>
        <v>0</v>
      </c>
      <c r="N913" s="205" cm="1">
        <f t="array" ref="N913" xml:space="preserve"> MATCH(TRUE, ISNUMBER( SEARCH( RIGHT(小韻資料表[[#This Row],[切語]],1), 切語下字資料表[切語下字]) ), 0)</f>
        <v>281</v>
      </c>
      <c r="O913" s="207" t="str" cm="1">
        <f t="array" ref="O913" xml:space="preserve"> INDEX(切語下字資料表[韻母], 小韻資料表[[#This Row],[下字表識別號]])</f>
        <v>清開3</v>
      </c>
      <c r="P913" s="207" t="str" cm="1">
        <f t="array" ref="P913" xml:space="preserve"> INDEX(切語下字資料表[韻母拼音碼], 小韻資料表[[#This Row],[下字表識別號]])</f>
        <v>ieng</v>
      </c>
      <c r="Q913" s="210" t="str" cm="1">
        <f t="array" ref="Q913" xml:space="preserve"> INDEX(設定表!$C$19:$C$23, INT( LEFT(小韻資料表[[#This Row],[目次編碼]],1) ))</f>
        <v>平</v>
      </c>
      <c r="R913" s="210">
        <f xml:space="preserve">  INDEX(設定表!$C$8:$C$15, MATCH( (RIGHT(小韻資料表[[#This Row],[清濁]]) &amp; 小韻資料表[[#This Row],[調]]), 設定表!$B$8:$B$15, 0))</f>
        <v>5</v>
      </c>
      <c r="S913" s="205" t="s">
        <v>309</v>
      </c>
      <c r="T913" s="205" t="s">
        <v>309</v>
      </c>
      <c r="U913" s="226" t="s">
        <v>309</v>
      </c>
      <c r="V913" s="146" t="s">
        <v>309</v>
      </c>
      <c r="X913" s="135"/>
      <c r="Y913" s="135"/>
      <c r="AA913" s="135"/>
      <c r="AB913" s="134"/>
      <c r="AC913" s="135"/>
      <c r="AD913" s="135"/>
      <c r="AH913" s="135"/>
      <c r="AI913" s="135"/>
    </row>
    <row r="914" spans="1:35" ht="31.5">
      <c r="A914" s="205">
        <v>910</v>
      </c>
      <c r="B914" s="206" t="s">
        <v>4350</v>
      </c>
      <c r="C914" s="207" t="str">
        <f xml:space="preserve"> _xlfn.CONCAT(小韻資料表[[#This Row],[聲母拼音碼]],小韻資料表[[#This Row],[韻母拼音碼]],小韻資料表[[#This Row],[調號]])</f>
        <v>cieng1</v>
      </c>
      <c r="D914" s="206" t="s">
        <v>1429</v>
      </c>
      <c r="E914" s="208" t="s">
        <v>1013</v>
      </c>
      <c r="F914" s="205">
        <v>3</v>
      </c>
      <c r="G914" s="209" t="s">
        <v>4351</v>
      </c>
      <c r="H914" s="205">
        <f xml:space="preserve"> LEN(小韻資料表[[#This Row],[小韻字集]])</f>
        <v>17</v>
      </c>
      <c r="I914" s="205" cm="1">
        <f t="array" ref="I914" xml:space="preserve"> MATCH(TRUE, ISNUMBER( SEARCH( LEFT(小韻資料表[[#This Row],[切語]],1), 切語上字資料表[切語上字]) ), 0)</f>
        <v>21</v>
      </c>
      <c r="J914" s="210" t="str" cm="1">
        <f t="array" ref="J914" xml:space="preserve"> INDEX(切語上字資料表[聲母], 小韻資料表[[#This Row],[上字表識別號]])</f>
        <v>精</v>
      </c>
      <c r="K914" s="210" t="str" cm="1">
        <f t="array" ref="K914" xml:space="preserve"> INDEX(切語上字資料表[聲母拼音碼], 小韻資料表[[#This Row],[上字表識別號]])</f>
        <v>c</v>
      </c>
      <c r="L914" s="210" t="str" cm="1">
        <f t="array" ref="L914" xml:space="preserve"> INDEX(切語上字資料表[清濁], 小韻資料表[[#This Row],[上字表識別號]])</f>
        <v>全清</v>
      </c>
      <c r="M914" s="223" t="str" cm="1">
        <f t="array" ref="M914" xml:space="preserve"> INDEX(切語上字資料表[發送收], 小韻資料表[[#This Row],[上字表識別號]])</f>
        <v>發聲</v>
      </c>
      <c r="N914" s="205" cm="1">
        <f t="array" ref="N914" xml:space="preserve"> MATCH(TRUE, ISNUMBER( SEARCH( RIGHT(小韻資料表[[#This Row],[切語]],1), 切語下字資料表[切語下字]) ), 0)</f>
        <v>281</v>
      </c>
      <c r="O914" s="207" t="str" cm="1">
        <f t="array" ref="O914" xml:space="preserve"> INDEX(切語下字資料表[韻母], 小韻資料表[[#This Row],[下字表識別號]])</f>
        <v>清開3</v>
      </c>
      <c r="P914" s="207" t="str" cm="1">
        <f t="array" ref="P914" xml:space="preserve"> INDEX(切語下字資料表[韻母拼音碼], 小韻資料表[[#This Row],[下字表識別號]])</f>
        <v>ieng</v>
      </c>
      <c r="Q914" s="210" t="str" cm="1">
        <f t="array" ref="Q914" xml:space="preserve"> INDEX(設定表!$C$19:$C$23, INT( LEFT(小韻資料表[[#This Row],[目次編碼]],1) ))</f>
        <v>平</v>
      </c>
      <c r="R914" s="210">
        <f xml:space="preserve">  INDEX(設定表!$C$8:$C$15, MATCH( (RIGHT(小韻資料表[[#This Row],[清濁]]) &amp; 小韻資料表[[#This Row],[調]]), 設定表!$B$8:$B$15, 0))</f>
        <v>1</v>
      </c>
      <c r="S914" s="205" t="s">
        <v>309</v>
      </c>
      <c r="T914" s="205" t="s">
        <v>309</v>
      </c>
      <c r="U914" s="226" t="s">
        <v>309</v>
      </c>
      <c r="V914" s="147" t="s">
        <v>309</v>
      </c>
      <c r="X914" s="135"/>
      <c r="Y914" s="135"/>
      <c r="AA914" s="135"/>
      <c r="AB914" s="134"/>
      <c r="AC914" s="135"/>
      <c r="AD914" s="135"/>
      <c r="AH914" s="135"/>
      <c r="AI914" s="135"/>
    </row>
    <row r="915" spans="1:35" ht="31.5">
      <c r="A915" s="205">
        <v>911</v>
      </c>
      <c r="B915" s="206" t="s">
        <v>4352</v>
      </c>
      <c r="C915" s="207" t="str">
        <f xml:space="preserve"> _xlfn.CONCAT(小韻資料表[[#This Row],[聲母拼音碼]],小韻資料表[[#This Row],[韻母拼音碼]],小韻資料表[[#This Row],[調號]])</f>
        <v>Øieng5</v>
      </c>
      <c r="D915" s="206" t="s">
        <v>4353</v>
      </c>
      <c r="E915" s="208" t="s">
        <v>1013</v>
      </c>
      <c r="F915" s="205">
        <v>4</v>
      </c>
      <c r="G915" s="209" t="s">
        <v>4354</v>
      </c>
      <c r="H915" s="205">
        <f xml:space="preserve"> LEN(小韻資料表[[#This Row],[小韻字集]])</f>
        <v>15</v>
      </c>
      <c r="I915" s="205" cm="1">
        <f t="array" ref="I915" xml:space="preserve"> MATCH(TRUE, ISNUMBER( SEARCH( LEFT(小韻資料表[[#This Row],[切語]],1), 切語上字資料表[切語上字]) ), 0)</f>
        <v>39</v>
      </c>
      <c r="J915" s="210" t="str" cm="1">
        <f t="array" ref="J915" xml:space="preserve"> INDEX(切語上字資料表[聲母], 小韻資料表[[#This Row],[上字表識別號]])</f>
        <v>喻</v>
      </c>
      <c r="K915" s="210" t="str" cm="1">
        <f t="array" ref="K915" xml:space="preserve"> INDEX(切語上字資料表[聲母拼音碼], 小韻資料表[[#This Row],[上字表識別號]])</f>
        <v>Ø</v>
      </c>
      <c r="L915" s="210" t="str" cm="1">
        <f t="array" ref="L915" xml:space="preserve"> INDEX(切語上字資料表[清濁], 小韻資料表[[#This Row],[上字表識別號]])</f>
        <v>次濁</v>
      </c>
      <c r="M915" s="223" t="str" cm="1">
        <f t="array" ref="M915" xml:space="preserve"> INDEX(切語上字資料表[發送收], 小韻資料表[[#This Row],[上字表識別號]])</f>
        <v>發聲</v>
      </c>
      <c r="N915" s="205" cm="1">
        <f t="array" ref="N915" xml:space="preserve"> MATCH(TRUE, ISNUMBER( SEARCH( RIGHT(小韻資料表[[#This Row],[切語]],1), 切語下字資料表[切語下字]) ), 0)</f>
        <v>281</v>
      </c>
      <c r="O915" s="207" t="str" cm="1">
        <f t="array" ref="O915" xml:space="preserve"> INDEX(切語下字資料表[韻母], 小韻資料表[[#This Row],[下字表識別號]])</f>
        <v>清開3</v>
      </c>
      <c r="P915" s="207" t="str" cm="1">
        <f t="array" ref="P915" xml:space="preserve"> INDEX(切語下字資料表[韻母拼音碼], 小韻資料表[[#This Row],[下字表識別號]])</f>
        <v>ieng</v>
      </c>
      <c r="Q915" s="210" t="str" cm="1">
        <f t="array" ref="Q915" xml:space="preserve"> INDEX(設定表!$C$19:$C$23, INT( LEFT(小韻資料表[[#This Row],[目次編碼]],1) ))</f>
        <v>平</v>
      </c>
      <c r="R915" s="210">
        <f xml:space="preserve">  INDEX(設定表!$C$8:$C$15, MATCH( (RIGHT(小韻資料表[[#This Row],[清濁]]) &amp; 小韻資料表[[#This Row],[調]]), 設定表!$B$8:$B$15, 0))</f>
        <v>5</v>
      </c>
      <c r="S915" s="205" t="s">
        <v>309</v>
      </c>
      <c r="T915" s="205" t="s">
        <v>309</v>
      </c>
      <c r="U915" s="226" t="s">
        <v>309</v>
      </c>
      <c r="V915" s="146" t="s">
        <v>309</v>
      </c>
      <c r="X915" s="135"/>
      <c r="Y915" s="135"/>
      <c r="AA915" s="135"/>
      <c r="AB915" s="134"/>
      <c r="AC915" s="135"/>
      <c r="AD915" s="135"/>
      <c r="AH915" s="135"/>
      <c r="AI915" s="135"/>
    </row>
    <row r="916" spans="1:35" ht="31.5">
      <c r="A916" s="205">
        <v>912</v>
      </c>
      <c r="B916" s="206" t="s">
        <v>4355</v>
      </c>
      <c r="C916" s="207" t="str">
        <f xml:space="preserve"> _xlfn.CONCAT(小韻資料表[[#This Row],[聲母拼音碼]],小韻資料表[[#This Row],[韻母拼音碼]],小韻資料表[[#This Row],[調號]])</f>
        <v>Øieng5</v>
      </c>
      <c r="D916" s="206" t="s">
        <v>4356</v>
      </c>
      <c r="E916" s="208" t="s">
        <v>1013</v>
      </c>
      <c r="F916" s="205">
        <v>5</v>
      </c>
      <c r="G916" s="209" t="s">
        <v>4357</v>
      </c>
      <c r="H916" s="205">
        <f xml:space="preserve"> LEN(小韻資料表[[#This Row],[小韻字集]])</f>
        <v>6</v>
      </c>
      <c r="I916" s="205" cm="1">
        <f t="array" ref="I916" xml:space="preserve"> MATCH(TRUE, ISNUMBER( SEARCH( LEFT(小韻資料表[[#This Row],[切語]],1), 切語上字資料表[切語上字]) ), 0)</f>
        <v>39</v>
      </c>
      <c r="J916" s="210" t="str" cm="1">
        <f t="array" ref="J916" xml:space="preserve"> INDEX(切語上字資料表[聲母], 小韻資料表[[#This Row],[上字表識別號]])</f>
        <v>喻</v>
      </c>
      <c r="K916" s="210" t="str" cm="1">
        <f t="array" ref="K916" xml:space="preserve"> INDEX(切語上字資料表[聲母拼音碼], 小韻資料表[[#This Row],[上字表識別號]])</f>
        <v>Ø</v>
      </c>
      <c r="L916" s="210" t="str" cm="1">
        <f t="array" ref="L916" xml:space="preserve"> INDEX(切語上字資料表[清濁], 小韻資料表[[#This Row],[上字表識別號]])</f>
        <v>次濁</v>
      </c>
      <c r="M916" s="223" t="str" cm="1">
        <f t="array" ref="M916" xml:space="preserve"> INDEX(切語上字資料表[發送收], 小韻資料表[[#This Row],[上字表識別號]])</f>
        <v>發聲</v>
      </c>
      <c r="N916" s="205" cm="1">
        <f t="array" ref="N916" xml:space="preserve"> MATCH(TRUE, ISNUMBER( SEARCH( RIGHT(小韻資料表[[#This Row],[切語]],1), 切語下字資料表[切語下字]) ), 0)</f>
        <v>285</v>
      </c>
      <c r="O916" s="207" t="str" cm="1">
        <f t="array" ref="O916" xml:space="preserve"> INDEX(切語下字資料表[韻母], 小韻資料表[[#This Row],[下字表識別號]])</f>
        <v>清合3</v>
      </c>
      <c r="P916" s="207" t="str" cm="1">
        <f t="array" ref="P916" xml:space="preserve"> INDEX(切語下字資料表[韻母拼音碼], 小韻資料表[[#This Row],[下字表識別號]])</f>
        <v>ieng</v>
      </c>
      <c r="Q916" s="210" t="str" cm="1">
        <f t="array" ref="Q916" xml:space="preserve"> INDEX(設定表!$C$19:$C$23, INT( LEFT(小韻資料表[[#This Row],[目次編碼]],1) ))</f>
        <v>平</v>
      </c>
      <c r="R916" s="210">
        <f xml:space="preserve">  INDEX(設定表!$C$8:$C$15, MATCH( (RIGHT(小韻資料表[[#This Row],[清濁]]) &amp; 小韻資料表[[#This Row],[調]]), 設定表!$B$8:$B$15, 0))</f>
        <v>5</v>
      </c>
      <c r="S916" s="205" t="s">
        <v>309</v>
      </c>
      <c r="T916" s="205" t="s">
        <v>309</v>
      </c>
      <c r="U916" s="226" t="s">
        <v>309</v>
      </c>
      <c r="V916" s="147" t="s">
        <v>309</v>
      </c>
      <c r="X916" s="135"/>
      <c r="Y916" s="135"/>
      <c r="AA916" s="135"/>
      <c r="AB916" s="134"/>
      <c r="AC916" s="135"/>
      <c r="AD916" s="135"/>
      <c r="AH916" s="135"/>
      <c r="AI916" s="135"/>
    </row>
    <row r="917" spans="1:35" ht="31.5">
      <c r="A917" s="205">
        <v>913</v>
      </c>
      <c r="B917" s="206" t="s">
        <v>4358</v>
      </c>
      <c r="C917" s="207" t="str">
        <f xml:space="preserve"> _xlfn.CONCAT(小韻資料表[[#This Row],[聲母拼音碼]],小韻資料表[[#This Row],[韻母拼音碼]],小韻資料表[[#This Row],[調號]])</f>
        <v>Øieng1</v>
      </c>
      <c r="D917" s="206" t="s">
        <v>4359</v>
      </c>
      <c r="E917" s="208" t="s">
        <v>1013</v>
      </c>
      <c r="F917" s="205">
        <v>6</v>
      </c>
      <c r="G917" s="209" t="s">
        <v>4360</v>
      </c>
      <c r="H917" s="205">
        <f xml:space="preserve"> LEN(小韻資料表[[#This Row],[小韻字集]])</f>
        <v>8</v>
      </c>
      <c r="I917" s="205" cm="1">
        <f t="array" ref="I917" xml:space="preserve"> MATCH(TRUE, ISNUMBER( SEARCH( LEFT(小韻資料表[[#This Row],[切語]],1), 切語上字資料表[切語上字]) ), 0)</f>
        <v>35</v>
      </c>
      <c r="J917" s="210" t="str" cm="1">
        <f t="array" ref="J917" xml:space="preserve"> INDEX(切語上字資料表[聲母], 小韻資料表[[#This Row],[上字表識別號]])</f>
        <v>影</v>
      </c>
      <c r="K917" s="210" t="str" cm="1">
        <f t="array" ref="K917" xml:space="preserve"> INDEX(切語上字資料表[聲母拼音碼], 小韻資料表[[#This Row],[上字表識別號]])</f>
        <v>Ø</v>
      </c>
      <c r="L917" s="210" t="str" cm="1">
        <f t="array" ref="L917" xml:space="preserve"> INDEX(切語上字資料表[清濁], 小韻資料表[[#This Row],[上字表識別號]])</f>
        <v>全清</v>
      </c>
      <c r="M917" s="223" t="str" cm="1">
        <f t="array" ref="M917" xml:space="preserve"> INDEX(切語上字資料表[發送收], 小韻資料表[[#This Row],[上字表識別號]])</f>
        <v>發聲</v>
      </c>
      <c r="N917" s="205" cm="1">
        <f t="array" ref="N917" xml:space="preserve"> MATCH(TRUE, ISNUMBER( SEARCH( RIGHT(小韻資料表[[#This Row],[切語]],1), 切語下字資料表[切語下字]) ), 0)</f>
        <v>281</v>
      </c>
      <c r="O917" s="207" t="str" cm="1">
        <f t="array" ref="O917" xml:space="preserve"> INDEX(切語下字資料表[韻母], 小韻資料表[[#This Row],[下字表識別號]])</f>
        <v>清開3</v>
      </c>
      <c r="P917" s="207" t="str" cm="1">
        <f t="array" ref="P917" xml:space="preserve"> INDEX(切語下字資料表[韻母拼音碼], 小韻資料表[[#This Row],[下字表識別號]])</f>
        <v>ieng</v>
      </c>
      <c r="Q917" s="210" t="str" cm="1">
        <f t="array" ref="Q917" xml:space="preserve"> INDEX(設定表!$C$19:$C$23, INT( LEFT(小韻資料表[[#This Row],[目次編碼]],1) ))</f>
        <v>平</v>
      </c>
      <c r="R917" s="210">
        <f xml:space="preserve">  INDEX(設定表!$C$8:$C$15, MATCH( (RIGHT(小韻資料表[[#This Row],[清濁]]) &amp; 小韻資料表[[#This Row],[調]]), 設定表!$B$8:$B$15, 0))</f>
        <v>1</v>
      </c>
      <c r="S917" s="205" t="s">
        <v>309</v>
      </c>
      <c r="T917" s="205" t="s">
        <v>309</v>
      </c>
      <c r="U917" s="226" t="s">
        <v>309</v>
      </c>
      <c r="V917" s="146" t="s">
        <v>309</v>
      </c>
      <c r="X917" s="135"/>
      <c r="Y917" s="135"/>
      <c r="AA917" s="135"/>
      <c r="AB917" s="134"/>
      <c r="AC917" s="135"/>
      <c r="AD917" s="135"/>
      <c r="AH917" s="135"/>
      <c r="AI917" s="135"/>
    </row>
    <row r="918" spans="1:35" ht="31.5">
      <c r="A918" s="205">
        <v>914</v>
      </c>
      <c r="B918" s="206" t="s">
        <v>4361</v>
      </c>
      <c r="C918" s="207" t="str">
        <f xml:space="preserve"> _xlfn.CONCAT(小韻資料表[[#This Row],[聲母拼音碼]],小韻資料表[[#This Row],[韻母拼音碼]],小韻資料表[[#This Row],[調號]])</f>
        <v>tieng1</v>
      </c>
      <c r="D918" s="206" t="s">
        <v>4362</v>
      </c>
      <c r="E918" s="208" t="s">
        <v>1013</v>
      </c>
      <c r="F918" s="205">
        <v>7</v>
      </c>
      <c r="G918" s="209" t="s">
        <v>4363</v>
      </c>
      <c r="H918" s="205">
        <f xml:space="preserve"> LEN(小韻資料表[[#This Row],[小韻字集]])</f>
        <v>8</v>
      </c>
      <c r="I918" s="205" cm="1">
        <f t="array" ref="I918" xml:space="preserve"> MATCH(TRUE, ISNUMBER( SEARCH( LEFT(小韻資料表[[#This Row],[切語]],1), 切語上字資料表[切語上字]) ), 0)</f>
        <v>9</v>
      </c>
      <c r="J918" s="210" t="str" cm="1">
        <f t="array" ref="J918" xml:space="preserve"> INDEX(切語上字資料表[聲母], 小韻資料表[[#This Row],[上字表識別號]])</f>
        <v>知</v>
      </c>
      <c r="K918" s="210" t="str" cm="1">
        <f t="array" ref="K918" xml:space="preserve"> INDEX(切語上字資料表[聲母拼音碼], 小韻資料表[[#This Row],[上字表識別號]])</f>
        <v>t</v>
      </c>
      <c r="L918" s="210" t="str" cm="1">
        <f t="array" ref="L918" xml:space="preserve"> INDEX(切語上字資料表[清濁], 小韻資料表[[#This Row],[上字表識別號]])</f>
        <v>全清</v>
      </c>
      <c r="M918" s="223" t="str" cm="1">
        <f t="array" ref="M918" xml:space="preserve"> INDEX(切語上字資料表[發送收], 小韻資料表[[#This Row],[上字表識別號]])</f>
        <v>發聲</v>
      </c>
      <c r="N918" s="205" cm="1">
        <f t="array" ref="N918" xml:space="preserve"> MATCH(TRUE, ISNUMBER( SEARCH( RIGHT(小韻資料表[[#This Row],[切語]],1), 切語下字資料表[切語下字]) ), 0)</f>
        <v>281</v>
      </c>
      <c r="O918" s="207" t="str" cm="1">
        <f t="array" ref="O918" xml:space="preserve"> INDEX(切語下字資料表[韻母], 小韻資料表[[#This Row],[下字表識別號]])</f>
        <v>清開3</v>
      </c>
      <c r="P918" s="207" t="str" cm="1">
        <f t="array" ref="P918" xml:space="preserve"> INDEX(切語下字資料表[韻母拼音碼], 小韻資料表[[#This Row],[下字表識別號]])</f>
        <v>ieng</v>
      </c>
      <c r="Q918" s="210" t="str" cm="1">
        <f t="array" ref="Q918" xml:space="preserve"> INDEX(設定表!$C$19:$C$23, INT( LEFT(小韻資料表[[#This Row],[目次編碼]],1) ))</f>
        <v>平</v>
      </c>
      <c r="R918" s="210">
        <f xml:space="preserve">  INDEX(設定表!$C$8:$C$15, MATCH( (RIGHT(小韻資料表[[#This Row],[清濁]]) &amp; 小韻資料表[[#This Row],[調]]), 設定表!$B$8:$B$15, 0))</f>
        <v>1</v>
      </c>
      <c r="S918" s="205" t="s">
        <v>4364</v>
      </c>
      <c r="T918" s="205" t="s">
        <v>309</v>
      </c>
      <c r="U918" s="226" t="s">
        <v>309</v>
      </c>
      <c r="V918" s="147" t="s">
        <v>309</v>
      </c>
      <c r="X918" s="135"/>
      <c r="Y918" s="135"/>
      <c r="AA918" s="135"/>
      <c r="AB918" s="134"/>
      <c r="AC918" s="135"/>
      <c r="AD918" s="135"/>
      <c r="AH918" s="135"/>
      <c r="AI918" s="135"/>
    </row>
    <row r="919" spans="1:35" ht="31.5">
      <c r="A919" s="205">
        <v>915</v>
      </c>
      <c r="B919" s="206" t="s">
        <v>4365</v>
      </c>
      <c r="C919" s="207" t="str">
        <f xml:space="preserve"> _xlfn.CONCAT(小韻資料表[[#This Row],[聲母拼音碼]],小韻資料表[[#This Row],[韻母拼音碼]],小韻資料表[[#This Row],[調號]])</f>
        <v>thieng1</v>
      </c>
      <c r="D919" s="206" t="s">
        <v>4366</v>
      </c>
      <c r="E919" s="208" t="s">
        <v>1013</v>
      </c>
      <c r="F919" s="205">
        <v>8</v>
      </c>
      <c r="G919" s="209" t="s">
        <v>4367</v>
      </c>
      <c r="H919" s="205">
        <f xml:space="preserve"> LEN(小韻資料表[[#This Row],[小韻字集]])</f>
        <v>8</v>
      </c>
      <c r="I919" s="205" cm="1">
        <f t="array" ref="I919" xml:space="preserve"> MATCH(TRUE, ISNUMBER( SEARCH( LEFT(小韻資料表[[#This Row],[切語]],1), 切語上字資料表[切語上字]) ), 0)</f>
        <v>10</v>
      </c>
      <c r="J919" s="210" t="str" cm="1">
        <f t="array" ref="J919" xml:space="preserve"> INDEX(切語上字資料表[聲母], 小韻資料表[[#This Row],[上字表識別號]])</f>
        <v>徹</v>
      </c>
      <c r="K919" s="210" t="str" cm="1">
        <f t="array" ref="K919" xml:space="preserve"> INDEX(切語上字資料表[聲母拼音碼], 小韻資料表[[#This Row],[上字表識別號]])</f>
        <v>th</v>
      </c>
      <c r="L919" s="210" t="str" cm="1">
        <f t="array" ref="L919" xml:space="preserve"> INDEX(切語上字資料表[清濁], 小韻資料表[[#This Row],[上字表識別號]])</f>
        <v>次清</v>
      </c>
      <c r="M919" s="223" t="str" cm="1">
        <f t="array" ref="M919" xml:space="preserve"> INDEX(切語上字資料表[發送收], 小韻資料表[[#This Row],[上字表識別號]])</f>
        <v>送氣</v>
      </c>
      <c r="N919" s="205" cm="1">
        <f t="array" ref="N919" xml:space="preserve"> MATCH(TRUE, ISNUMBER( SEARCH( RIGHT(小韻資料表[[#This Row],[切語]],1), 切語下字資料表[切語下字]) ), 0)</f>
        <v>281</v>
      </c>
      <c r="O919" s="207" t="str" cm="1">
        <f t="array" ref="O919" xml:space="preserve"> INDEX(切語下字資料表[韻母], 小韻資料表[[#This Row],[下字表識別號]])</f>
        <v>清開3</v>
      </c>
      <c r="P919" s="207" t="str" cm="1">
        <f t="array" ref="P919" xml:space="preserve"> INDEX(切語下字資料表[韻母拼音碼], 小韻資料表[[#This Row],[下字表識別號]])</f>
        <v>ieng</v>
      </c>
      <c r="Q919" s="210" t="str" cm="1">
        <f t="array" ref="Q919" xml:space="preserve"> INDEX(設定表!$C$19:$C$23, INT( LEFT(小韻資料表[[#This Row],[目次編碼]],1) ))</f>
        <v>平</v>
      </c>
      <c r="R919" s="210">
        <f xml:space="preserve">  INDEX(設定表!$C$8:$C$15, MATCH( (RIGHT(小韻資料表[[#This Row],[清濁]]) &amp; 小韻資料表[[#This Row],[調]]), 設定表!$B$8:$B$15, 0))</f>
        <v>1</v>
      </c>
      <c r="S919" s="205" t="s">
        <v>309</v>
      </c>
      <c r="T919" s="205" t="s">
        <v>309</v>
      </c>
      <c r="U919" s="226" t="s">
        <v>309</v>
      </c>
      <c r="V919" s="146" t="s">
        <v>309</v>
      </c>
      <c r="X919" s="135"/>
      <c r="Y919" s="135"/>
      <c r="AA919" s="135"/>
      <c r="AB919" s="134"/>
      <c r="AC919" s="135"/>
      <c r="AD919" s="135"/>
      <c r="AH919" s="135"/>
      <c r="AI919" s="135"/>
    </row>
    <row r="920" spans="1:35" ht="31.5">
      <c r="A920" s="205">
        <v>916</v>
      </c>
      <c r="B920" s="206" t="s">
        <v>4368</v>
      </c>
      <c r="C920" s="207" t="str">
        <f xml:space="preserve"> _xlfn.CONCAT(小韻資料表[[#This Row],[聲母拼音碼]],小韻資料表[[#This Row],[韻母拼音碼]],小韻資料表[[#This Row],[調號]])</f>
        <v>sieng5</v>
      </c>
      <c r="D920" s="206" t="s">
        <v>4369</v>
      </c>
      <c r="E920" s="208" t="s">
        <v>1013</v>
      </c>
      <c r="F920" s="205">
        <v>9</v>
      </c>
      <c r="G920" s="209" t="s">
        <v>4370</v>
      </c>
      <c r="H920" s="205">
        <f xml:space="preserve"> LEN(小韻資料表[[#This Row],[小韻字集]])</f>
        <v>11</v>
      </c>
      <c r="I920" s="205" cm="1">
        <f t="array" ref="I920" xml:space="preserve"> MATCH(TRUE, ISNUMBER( SEARCH( LEFT(小韻資料表[[#This Row],[切語]],1), 切語上字資料表[切語上字]) ), 0)</f>
        <v>34</v>
      </c>
      <c r="J920" s="210" t="str" cm="1">
        <f t="array" ref="J920" xml:space="preserve"> INDEX(切語上字資料表[聲母], 小韻資料表[[#This Row],[上字表識別號]])</f>
        <v>禪</v>
      </c>
      <c r="K920" s="210" t="str" cm="1">
        <f t="array" ref="K920" xml:space="preserve"> INDEX(切語上字資料表[聲母拼音碼], 小韻資料表[[#This Row],[上字表識別號]])</f>
        <v>s</v>
      </c>
      <c r="L920" s="210" t="str" cm="1">
        <f t="array" ref="L920" xml:space="preserve"> INDEX(切語上字資料表[清濁], 小韻資料表[[#This Row],[上字表識別號]])</f>
        <v>全濁</v>
      </c>
      <c r="M920" s="223" cm="1">
        <f t="array" ref="M920" xml:space="preserve"> INDEX(切語上字資料表[發送收], 小韻資料表[[#This Row],[上字表識別號]])</f>
        <v>0</v>
      </c>
      <c r="N920" s="205" cm="1">
        <f t="array" ref="N920" xml:space="preserve"> MATCH(TRUE, ISNUMBER( SEARCH( RIGHT(小韻資料表[[#This Row],[切語]],1), 切語下字資料表[切語下字]) ), 0)</f>
        <v>281</v>
      </c>
      <c r="O920" s="207" t="str" cm="1">
        <f t="array" ref="O920" xml:space="preserve"> INDEX(切語下字資料表[韻母], 小韻資料表[[#This Row],[下字表識別號]])</f>
        <v>清開3</v>
      </c>
      <c r="P920" s="207" t="str" cm="1">
        <f t="array" ref="P920" xml:space="preserve"> INDEX(切語下字資料表[韻母拼音碼], 小韻資料表[[#This Row],[下字表識別號]])</f>
        <v>ieng</v>
      </c>
      <c r="Q920" s="210" t="str" cm="1">
        <f t="array" ref="Q920" xml:space="preserve"> INDEX(設定表!$C$19:$C$23, INT( LEFT(小韻資料表[[#This Row],[目次編碼]],1) ))</f>
        <v>平</v>
      </c>
      <c r="R920" s="210">
        <f xml:space="preserve">  INDEX(設定表!$C$8:$C$15, MATCH( (RIGHT(小韻資料表[[#This Row],[清濁]]) &amp; 小韻資料表[[#This Row],[調]]), 設定表!$B$8:$B$15, 0))</f>
        <v>5</v>
      </c>
      <c r="S920" s="205" t="s">
        <v>309</v>
      </c>
      <c r="T920" s="205" t="s">
        <v>309</v>
      </c>
      <c r="U920" s="226" t="s">
        <v>309</v>
      </c>
      <c r="V920" s="147" t="s">
        <v>309</v>
      </c>
      <c r="X920" s="135"/>
      <c r="Y920" s="135"/>
      <c r="AA920" s="135"/>
      <c r="AB920" s="134"/>
      <c r="AC920" s="135"/>
      <c r="AD920" s="135"/>
      <c r="AH920" s="135"/>
      <c r="AI920" s="135"/>
    </row>
    <row r="921" spans="1:35" ht="31.5">
      <c r="A921" s="205">
        <v>917</v>
      </c>
      <c r="B921" s="206" t="s">
        <v>4371</v>
      </c>
      <c r="C921" s="207" t="str">
        <f xml:space="preserve"> _xlfn.CONCAT(小韻資料表[[#This Row],[聲母拼音碼]],小韻資料表[[#This Row],[韻母拼音碼]],小韻資料表[[#This Row],[調號]])</f>
        <v>tieng5</v>
      </c>
      <c r="D921" s="206" t="s">
        <v>4372</v>
      </c>
      <c r="E921" s="208" t="s">
        <v>1013</v>
      </c>
      <c r="F921" s="205">
        <v>10</v>
      </c>
      <c r="G921" s="209" t="s">
        <v>4373</v>
      </c>
      <c r="H921" s="205">
        <f xml:space="preserve"> LEN(小韻資料表[[#This Row],[小韻字集]])</f>
        <v>8</v>
      </c>
      <c r="I921" s="205" cm="1">
        <f t="array" ref="I921" xml:space="preserve"> MATCH(TRUE, ISNUMBER( SEARCH( LEFT(小韻資料表[[#This Row],[切語]],1), 切語上字資料表[切語上字]) ), 0)</f>
        <v>11</v>
      </c>
      <c r="J921" s="210" t="str" cm="1">
        <f t="array" ref="J921" xml:space="preserve"> INDEX(切語上字資料表[聲母], 小韻資料表[[#This Row],[上字表識別號]])</f>
        <v>澄</v>
      </c>
      <c r="K921" s="210" t="str" cm="1">
        <f t="array" ref="K921" xml:space="preserve"> INDEX(切語上字資料表[聲母拼音碼], 小韻資料表[[#This Row],[上字表識別號]])</f>
        <v>t</v>
      </c>
      <c r="L921" s="210" t="str" cm="1">
        <f t="array" ref="L921" xml:space="preserve"> INDEX(切語上字資料表[清濁], 小韻資料表[[#This Row],[上字表識別號]])</f>
        <v>全濁</v>
      </c>
      <c r="M921" s="223" cm="1">
        <f t="array" ref="M921" xml:space="preserve"> INDEX(切語上字資料表[發送收], 小韻資料表[[#This Row],[上字表識別號]])</f>
        <v>0</v>
      </c>
      <c r="N921" s="205" cm="1">
        <f t="array" ref="N921" xml:space="preserve"> MATCH(TRUE, ISNUMBER( SEARCH( RIGHT(小韻資料表[[#This Row],[切語]],1), 切語下字資料表[切語下字]) ), 0)</f>
        <v>281</v>
      </c>
      <c r="O921" s="207" t="str" cm="1">
        <f t="array" ref="O921" xml:space="preserve"> INDEX(切語下字資料表[韻母], 小韻資料表[[#This Row],[下字表識別號]])</f>
        <v>清開3</v>
      </c>
      <c r="P921" s="207" t="str" cm="1">
        <f t="array" ref="P921" xml:space="preserve"> INDEX(切語下字資料表[韻母拼音碼], 小韻資料表[[#This Row],[下字表識別號]])</f>
        <v>ieng</v>
      </c>
      <c r="Q921" s="210" t="str" cm="1">
        <f t="array" ref="Q921" xml:space="preserve"> INDEX(設定表!$C$19:$C$23, INT( LEFT(小韻資料表[[#This Row],[目次編碼]],1) ))</f>
        <v>平</v>
      </c>
      <c r="R921" s="210">
        <f xml:space="preserve">  INDEX(設定表!$C$8:$C$15, MATCH( (RIGHT(小韻資料表[[#This Row],[清濁]]) &amp; 小韻資料表[[#This Row],[調]]), 設定表!$B$8:$B$15, 0))</f>
        <v>5</v>
      </c>
      <c r="S921" s="205" t="s">
        <v>309</v>
      </c>
      <c r="T921" s="205" t="s">
        <v>309</v>
      </c>
      <c r="U921" s="226" t="s">
        <v>309</v>
      </c>
      <c r="V921" s="146" t="s">
        <v>309</v>
      </c>
      <c r="X921" s="135"/>
      <c r="Y921" s="135"/>
      <c r="AA921" s="135"/>
      <c r="AB921" s="134"/>
      <c r="AC921" s="135"/>
      <c r="AD921" s="135"/>
      <c r="AH921" s="135"/>
      <c r="AI921" s="135"/>
    </row>
    <row r="922" spans="1:35" ht="31.5">
      <c r="A922" s="205">
        <v>918</v>
      </c>
      <c r="B922" s="206" t="s">
        <v>4374</v>
      </c>
      <c r="C922" s="207" t="str">
        <f xml:space="preserve"> _xlfn.CONCAT(小韻資料表[[#This Row],[聲母拼音碼]],小韻資料表[[#This Row],[韻母拼音碼]],小韻資料表[[#This Row],[調號]])</f>
        <v>sieng1</v>
      </c>
      <c r="D922" s="206" t="s">
        <v>4375</v>
      </c>
      <c r="E922" s="208" t="s">
        <v>1013</v>
      </c>
      <c r="F922" s="205">
        <v>11</v>
      </c>
      <c r="G922" s="209" t="s">
        <v>4375</v>
      </c>
      <c r="H922" s="205">
        <f xml:space="preserve"> LEN(小韻資料表[[#This Row],[小韻字集]])</f>
        <v>1</v>
      </c>
      <c r="I922" s="205" cm="1">
        <f t="array" ref="I922" xml:space="preserve"> MATCH(TRUE, ISNUMBER( SEARCH( LEFT(小韻資料表[[#This Row],[切語]],1), 切語上字資料表[切語上字]) ), 0)</f>
        <v>33</v>
      </c>
      <c r="J922" s="210" t="str" cm="1">
        <f t="array" ref="J922" xml:space="preserve"> INDEX(切語上字資料表[聲母], 小韻資料表[[#This Row],[上字表識別號]])</f>
        <v>審</v>
      </c>
      <c r="K922" s="210" t="str" cm="1">
        <f t="array" ref="K922" xml:space="preserve"> INDEX(切語上字資料表[聲母拼音碼], 小韻資料表[[#This Row],[上字表識別號]])</f>
        <v>s</v>
      </c>
      <c r="L922" s="210" t="str" cm="1">
        <f t="array" ref="L922" xml:space="preserve"> INDEX(切語上字資料表[清濁], 小韻資料表[[#This Row],[上字表識別號]])</f>
        <v>全清</v>
      </c>
      <c r="M922" s="223" t="str" cm="1">
        <f t="array" ref="M922" xml:space="preserve"> INDEX(切語上字資料表[發送收], 小韻資料表[[#This Row],[上字表識別號]])</f>
        <v>送氣</v>
      </c>
      <c r="N922" s="205" cm="1">
        <f t="array" ref="N922" xml:space="preserve"> MATCH(TRUE, ISNUMBER( SEARCH( RIGHT(小韻資料表[[#This Row],[切語]],1), 切語下字資料表[切語下字]) ), 0)</f>
        <v>281</v>
      </c>
      <c r="O922" s="207" t="str" cm="1">
        <f t="array" ref="O922" xml:space="preserve"> INDEX(切語下字資料表[韻母], 小韻資料表[[#This Row],[下字表識別號]])</f>
        <v>清開3</v>
      </c>
      <c r="P922" s="207" t="str" cm="1">
        <f t="array" ref="P922" xml:space="preserve"> INDEX(切語下字資料表[韻母拼音碼], 小韻資料表[[#This Row],[下字表識別號]])</f>
        <v>ieng</v>
      </c>
      <c r="Q922" s="210" t="str" cm="1">
        <f t="array" ref="Q922" xml:space="preserve"> INDEX(設定表!$C$19:$C$23, INT( LEFT(小韻資料表[[#This Row],[目次編碼]],1) ))</f>
        <v>平</v>
      </c>
      <c r="R922" s="210">
        <f xml:space="preserve">  INDEX(設定表!$C$8:$C$15, MATCH( (RIGHT(小韻資料表[[#This Row],[清濁]]) &amp; 小韻資料表[[#This Row],[調]]), 設定表!$B$8:$B$15, 0))</f>
        <v>1</v>
      </c>
      <c r="S922" s="205" t="s">
        <v>309</v>
      </c>
      <c r="T922" s="205" t="s">
        <v>309</v>
      </c>
      <c r="U922" s="226" t="s">
        <v>309</v>
      </c>
      <c r="V922" s="147" t="s">
        <v>309</v>
      </c>
      <c r="X922" s="135"/>
      <c r="Y922" s="135"/>
      <c r="AA922" s="135"/>
      <c r="AB922" s="134"/>
      <c r="AC922" s="135"/>
      <c r="AD922" s="135"/>
      <c r="AH922" s="135"/>
      <c r="AI922" s="135"/>
    </row>
    <row r="923" spans="1:35" ht="31.5">
      <c r="A923" s="205">
        <v>919</v>
      </c>
      <c r="B923" s="206" t="s">
        <v>4376</v>
      </c>
      <c r="C923" s="207" t="str">
        <f xml:space="preserve"> _xlfn.CONCAT(小韻資料表[[#This Row],[聲母拼音碼]],小韻資料表[[#This Row],[韻母拼音碼]],小韻資料表[[#This Row],[調號]])</f>
        <v>cieng1</v>
      </c>
      <c r="D923" s="206" t="s">
        <v>4377</v>
      </c>
      <c r="E923" s="208" t="s">
        <v>1013</v>
      </c>
      <c r="F923" s="205">
        <v>12</v>
      </c>
      <c r="G923" s="209" t="s">
        <v>4378</v>
      </c>
      <c r="H923" s="205">
        <f xml:space="preserve"> LEN(小韻資料表[[#This Row],[小韻字集]])</f>
        <v>16</v>
      </c>
      <c r="I923" s="205" cm="1">
        <f t="array" ref="I923" xml:space="preserve"> MATCH(TRUE, ISNUMBER( SEARCH( LEFT(小韻資料表[[#This Row],[切語]],1), 切語上字資料表[切語上字]) ), 0)</f>
        <v>30</v>
      </c>
      <c r="J923" s="210" t="str" cm="1">
        <f t="array" ref="J923" xml:space="preserve"> INDEX(切語上字資料表[聲母], 小韻資料表[[#This Row],[上字表識別號]])</f>
        <v>照</v>
      </c>
      <c r="K923" s="210" t="str" cm="1">
        <f t="array" ref="K923" xml:space="preserve"> INDEX(切語上字資料表[聲母拼音碼], 小韻資料表[[#This Row],[上字表識別號]])</f>
        <v>c</v>
      </c>
      <c r="L923" s="210" t="str" cm="1">
        <f t="array" ref="L923" xml:space="preserve"> INDEX(切語上字資料表[清濁], 小韻資料表[[#This Row],[上字表識別號]])</f>
        <v>全清</v>
      </c>
      <c r="M923" s="223" t="str" cm="1">
        <f t="array" ref="M923" xml:space="preserve"> INDEX(切語上字資料表[發送收], 小韻資料表[[#This Row],[上字表識別號]])</f>
        <v>發聲</v>
      </c>
      <c r="N923" s="205" cm="1">
        <f t="array" ref="N923" xml:space="preserve"> MATCH(TRUE, ISNUMBER( SEARCH( RIGHT(小韻資料表[[#This Row],[切語]],1), 切語下字資料表[切語下字]) ), 0)</f>
        <v>281</v>
      </c>
      <c r="O923" s="207" t="str" cm="1">
        <f t="array" ref="O923" xml:space="preserve"> INDEX(切語下字資料表[韻母], 小韻資料表[[#This Row],[下字表識別號]])</f>
        <v>清開3</v>
      </c>
      <c r="P923" s="207" t="str" cm="1">
        <f t="array" ref="P923" xml:space="preserve"> INDEX(切語下字資料表[韻母拼音碼], 小韻資料表[[#This Row],[下字表識別號]])</f>
        <v>ieng</v>
      </c>
      <c r="Q923" s="210" t="str" cm="1">
        <f t="array" ref="Q923" xml:space="preserve"> INDEX(設定表!$C$19:$C$23, INT( LEFT(小韻資料表[[#This Row],[目次編碼]],1) ))</f>
        <v>平</v>
      </c>
      <c r="R923" s="210">
        <f xml:space="preserve">  INDEX(設定表!$C$8:$C$15, MATCH( (RIGHT(小韻資料表[[#This Row],[清濁]]) &amp; 小韻資料表[[#This Row],[調]]), 設定表!$B$8:$B$15, 0))</f>
        <v>1</v>
      </c>
      <c r="S923" s="205" t="s">
        <v>309</v>
      </c>
      <c r="T923" s="205" t="s">
        <v>309</v>
      </c>
      <c r="U923" s="226" t="s">
        <v>4379</v>
      </c>
      <c r="V923" s="146" t="s">
        <v>309</v>
      </c>
      <c r="X923" s="135"/>
      <c r="Y923" s="135"/>
      <c r="AA923" s="135"/>
      <c r="AB923" s="134"/>
      <c r="AC923" s="135"/>
      <c r="AD923" s="135"/>
      <c r="AH923" s="135"/>
      <c r="AI923" s="135"/>
    </row>
    <row r="924" spans="1:35" ht="31.5">
      <c r="A924" s="205">
        <v>920</v>
      </c>
      <c r="B924" s="206" t="s">
        <v>4380</v>
      </c>
      <c r="C924" s="207" t="str">
        <f xml:space="preserve"> _xlfn.CONCAT(小韻資料表[[#This Row],[聲母拼音碼]],小韻資料表[[#This Row],[韻母拼音碼]],小韻資料表[[#This Row],[調號]])</f>
        <v>khieng1</v>
      </c>
      <c r="D924" s="206" t="s">
        <v>4381</v>
      </c>
      <c r="E924" s="208" t="s">
        <v>1013</v>
      </c>
      <c r="F924" s="205">
        <v>13</v>
      </c>
      <c r="G924" s="209" t="s">
        <v>4382</v>
      </c>
      <c r="H924" s="205">
        <f xml:space="preserve"> LEN(小韻資料表[[#This Row],[小韻字集]])</f>
        <v>4</v>
      </c>
      <c r="I924" s="205" cm="1">
        <f t="array" ref="I924" xml:space="preserve"> MATCH(TRUE, ISNUMBER( SEARCH( LEFT(小韻資料表[[#This Row],[切語]],1), 切語上字資料表[切語上字]) ), 0)</f>
        <v>2</v>
      </c>
      <c r="J924" s="210" t="str" cm="1">
        <f t="array" ref="J924" xml:space="preserve"> INDEX(切語上字資料表[聲母], 小韻資料表[[#This Row],[上字表識別號]])</f>
        <v>溪</v>
      </c>
      <c r="K924" s="210" t="str" cm="1">
        <f t="array" ref="K924" xml:space="preserve"> INDEX(切語上字資料表[聲母拼音碼], 小韻資料表[[#This Row],[上字表識別號]])</f>
        <v>kh</v>
      </c>
      <c r="L924" s="210" t="str" cm="1">
        <f t="array" ref="L924" xml:space="preserve"> INDEX(切語上字資料表[清濁], 小韻資料表[[#This Row],[上字表識別號]])</f>
        <v>次清</v>
      </c>
      <c r="M924" s="223" t="str" cm="1">
        <f t="array" ref="M924" xml:space="preserve"> INDEX(切語上字資料表[發送收], 小韻資料表[[#This Row],[上字表識別號]])</f>
        <v>送氣</v>
      </c>
      <c r="N924" s="205" cm="1">
        <f t="array" ref="N924" xml:space="preserve"> MATCH(TRUE, ISNUMBER( SEARCH( RIGHT(小韻資料表[[#This Row],[切語]],1), 切語下字資料表[切語下字]) ), 0)</f>
        <v>281</v>
      </c>
      <c r="O924" s="207" t="str" cm="1">
        <f t="array" ref="O924" xml:space="preserve"> INDEX(切語下字資料表[韻母], 小韻資料表[[#This Row],[下字表識別號]])</f>
        <v>清開3</v>
      </c>
      <c r="P924" s="207" t="str" cm="1">
        <f t="array" ref="P924" xml:space="preserve"> INDEX(切語下字資料表[韻母拼音碼], 小韻資料表[[#This Row],[下字表識別號]])</f>
        <v>ieng</v>
      </c>
      <c r="Q924" s="210" t="str" cm="1">
        <f t="array" ref="Q924" xml:space="preserve"> INDEX(設定表!$C$19:$C$23, INT( LEFT(小韻資料表[[#This Row],[目次編碼]],1) ))</f>
        <v>平</v>
      </c>
      <c r="R924" s="210">
        <f xml:space="preserve">  INDEX(設定表!$C$8:$C$15, MATCH( (RIGHT(小韻資料表[[#This Row],[清濁]]) &amp; 小韻資料表[[#This Row],[調]]), 設定表!$B$8:$B$15, 0))</f>
        <v>1</v>
      </c>
      <c r="S924" s="205" t="s">
        <v>309</v>
      </c>
      <c r="T924" s="205" t="s">
        <v>309</v>
      </c>
      <c r="U924" s="226" t="s">
        <v>309</v>
      </c>
      <c r="V924" s="147" t="s">
        <v>309</v>
      </c>
      <c r="X924" s="135"/>
      <c r="Y924" s="135"/>
      <c r="AA924" s="135"/>
      <c r="AB924" s="134"/>
      <c r="AC924" s="135"/>
      <c r="AD924" s="135"/>
      <c r="AH924" s="135"/>
      <c r="AI924" s="135"/>
    </row>
    <row r="925" spans="1:35" ht="31.5">
      <c r="A925" s="205">
        <v>921</v>
      </c>
      <c r="B925" s="206" t="s">
        <v>4383</v>
      </c>
      <c r="C925" s="207" t="e">
        <f xml:space="preserve"> _xlfn.CONCAT(小韻資料表[[#This Row],[聲母拼音碼]],小韻資料表[[#This Row],[韻母拼音碼]],小韻資料表[[#This Row],[調號]])</f>
        <v>#N/A</v>
      </c>
      <c r="D925" s="206" t="s">
        <v>4384</v>
      </c>
      <c r="E925" s="208" t="s">
        <v>1013</v>
      </c>
      <c r="F925" s="205">
        <v>14</v>
      </c>
      <c r="G925" s="209" t="s">
        <v>4385</v>
      </c>
      <c r="H925" s="205">
        <f xml:space="preserve"> LEN(小韻資料表[[#This Row],[小韻字集]])</f>
        <v>2</v>
      </c>
      <c r="I925" s="205" cm="1">
        <f t="array" ref="I925" xml:space="preserve"> MATCH(TRUE, ISNUMBER( SEARCH( LEFT(小韻資料表[[#This Row],[切語]],1), 切語上字資料表[切語上字]) ), 0)</f>
        <v>20</v>
      </c>
      <c r="J925" s="210" t="str" cm="1">
        <f t="array" ref="J925" xml:space="preserve"> INDEX(切語上字資料表[聲母], 小韻資料表[[#This Row],[上字表識別號]])</f>
        <v>微</v>
      </c>
      <c r="K925" s="210" t="str" cm="1">
        <f t="array" ref="K925" xml:space="preserve"> INDEX(切語上字資料表[聲母拼音碼], 小韻資料表[[#This Row],[上字表識別號]])</f>
        <v>b</v>
      </c>
      <c r="L925" s="210" t="str" cm="1">
        <f t="array" ref="L925" xml:space="preserve"> INDEX(切語上字資料表[清濁], 小韻資料表[[#This Row],[上字表識別號]])</f>
        <v>次濁</v>
      </c>
      <c r="M925" s="223" t="str" cm="1">
        <f t="array" ref="M925" xml:space="preserve"> INDEX(切語上字資料表[發送收], 小韻資料表[[#This Row],[上字表識別號]])</f>
        <v>收聲</v>
      </c>
      <c r="N925" s="205" t="e" cm="1">
        <f t="array" ref="N925" xml:space="preserve"> MATCH(TRUE, ISNUMBER( SEARCH( RIGHT(小韻資料表[[#This Row],[切語]],1), 切語下字資料表[切語下字]) ), 0)</f>
        <v>#N/A</v>
      </c>
      <c r="O925" s="207" t="e" cm="1">
        <f t="array" ref="O925" xml:space="preserve"> INDEX(切語下字資料表[韻母], 小韻資料表[[#This Row],[下字表識別號]])</f>
        <v>#N/A</v>
      </c>
      <c r="P925" s="207" t="e" cm="1">
        <f t="array" ref="P925" xml:space="preserve"> INDEX(切語下字資料表[韻母拼音碼], 小韻資料表[[#This Row],[下字表識別號]])</f>
        <v>#N/A</v>
      </c>
      <c r="Q925" s="210" t="str" cm="1">
        <f t="array" ref="Q925" xml:space="preserve"> INDEX(設定表!$C$19:$C$23, INT( LEFT(小韻資料表[[#This Row],[目次編碼]],1) ))</f>
        <v>平</v>
      </c>
      <c r="R925" s="210">
        <f xml:space="preserve">  INDEX(設定表!$C$8:$C$15, MATCH( (RIGHT(小韻資料表[[#This Row],[清濁]]) &amp; 小韻資料表[[#This Row],[調]]), 設定表!$B$8:$B$15, 0))</f>
        <v>5</v>
      </c>
      <c r="S925" s="205" t="s">
        <v>309</v>
      </c>
      <c r="T925" s="205" t="s">
        <v>309</v>
      </c>
      <c r="U925" s="226" t="s">
        <v>309</v>
      </c>
      <c r="V925" s="146" t="s">
        <v>309</v>
      </c>
      <c r="X925" s="135"/>
      <c r="Y925" s="135"/>
      <c r="AA925" s="135"/>
      <c r="AB925" s="134"/>
      <c r="AC925" s="135"/>
      <c r="AD925" s="135"/>
      <c r="AH925" s="135"/>
      <c r="AI925" s="135"/>
    </row>
    <row r="926" spans="1:35" ht="31.5">
      <c r="A926" s="205">
        <v>922</v>
      </c>
      <c r="B926" s="206" t="s">
        <v>4386</v>
      </c>
      <c r="C926" s="207" t="str">
        <f xml:space="preserve"> _xlfn.CONCAT(小韻資料表[[#This Row],[聲母拼音碼]],小韻資料表[[#This Row],[韻母拼音碼]],小韻資料表[[#This Row],[調號]])</f>
        <v>lieng5</v>
      </c>
      <c r="D926" s="206" t="s">
        <v>4387</v>
      </c>
      <c r="E926" s="208" t="s">
        <v>1013</v>
      </c>
      <c r="F926" s="205">
        <v>15</v>
      </c>
      <c r="G926" s="209" t="s">
        <v>4388</v>
      </c>
      <c r="H926" s="205">
        <f xml:space="preserve"> LEN(小韻資料表[[#This Row],[小韻字集]])</f>
        <v>2</v>
      </c>
      <c r="I926" s="205" cm="1">
        <f t="array" ref="I926" xml:space="preserve"> MATCH(TRUE, ISNUMBER( SEARCH( LEFT(小韻資料表[[#This Row],[切語]],1), 切語上字資料表[切語上字]) ), 0)</f>
        <v>40</v>
      </c>
      <c r="J926" s="210" t="str" cm="1">
        <f t="array" ref="J926" xml:space="preserve"> INDEX(切語上字資料表[聲母], 小韻資料表[[#This Row],[上字表識別號]])</f>
        <v>來</v>
      </c>
      <c r="K926" s="210" t="str" cm="1">
        <f t="array" ref="K926" xml:space="preserve"> INDEX(切語上字資料表[聲母拼音碼], 小韻資料表[[#This Row],[上字表識別號]])</f>
        <v>l</v>
      </c>
      <c r="L926" s="210" t="str" cm="1">
        <f t="array" ref="L926" xml:space="preserve"> INDEX(切語上字資料表[清濁], 小韻資料表[[#This Row],[上字表識別號]])</f>
        <v>次濁</v>
      </c>
      <c r="M926" s="223" t="str" cm="1">
        <f t="array" ref="M926" xml:space="preserve"> INDEX(切語上字資料表[發送收], 小韻資料表[[#This Row],[上字表識別號]])</f>
        <v>收聲</v>
      </c>
      <c r="N926" s="205" cm="1">
        <f t="array" ref="N926" xml:space="preserve"> MATCH(TRUE, ISNUMBER( SEARCH( RIGHT(小韻資料表[[#This Row],[切語]],1), 切語下字資料表[切語下字]) ), 0)</f>
        <v>281</v>
      </c>
      <c r="O926" s="207" t="str" cm="1">
        <f t="array" ref="O926" xml:space="preserve"> INDEX(切語下字資料表[韻母], 小韻資料表[[#This Row],[下字表識別號]])</f>
        <v>清開3</v>
      </c>
      <c r="P926" s="207" t="str" cm="1">
        <f t="array" ref="P926" xml:space="preserve"> INDEX(切語下字資料表[韻母拼音碼], 小韻資料表[[#This Row],[下字表識別號]])</f>
        <v>ieng</v>
      </c>
      <c r="Q926" s="210" t="str" cm="1">
        <f t="array" ref="Q926" xml:space="preserve"> INDEX(設定表!$C$19:$C$23, INT( LEFT(小韻資料表[[#This Row],[目次編碼]],1) ))</f>
        <v>平</v>
      </c>
      <c r="R926" s="210">
        <f xml:space="preserve">  INDEX(設定表!$C$8:$C$15, MATCH( (RIGHT(小韻資料表[[#This Row],[清濁]]) &amp; 小韻資料表[[#This Row],[調]]), 設定表!$B$8:$B$15, 0))</f>
        <v>5</v>
      </c>
      <c r="S926" s="205" t="s">
        <v>309</v>
      </c>
      <c r="T926" s="205" t="s">
        <v>309</v>
      </c>
      <c r="U926" s="226" t="s">
        <v>309</v>
      </c>
      <c r="V926" s="147" t="s">
        <v>309</v>
      </c>
      <c r="X926" s="135"/>
      <c r="Y926" s="135"/>
      <c r="AA926" s="135"/>
      <c r="AB926" s="134"/>
      <c r="AC926" s="135"/>
      <c r="AD926" s="135"/>
      <c r="AH926" s="135"/>
      <c r="AI926" s="135"/>
    </row>
    <row r="927" spans="1:35" ht="31.5">
      <c r="A927" s="205">
        <v>923</v>
      </c>
      <c r="B927" s="206" t="s">
        <v>4389</v>
      </c>
      <c r="C927" s="207" t="str">
        <f xml:space="preserve"> _xlfn.CONCAT(小韻資料表[[#This Row],[聲母拼音碼]],小韻資料表[[#This Row],[韻母拼音碼]],小韻資料表[[#This Row],[調號]])</f>
        <v>hieng1</v>
      </c>
      <c r="D927" s="206" t="s">
        <v>4390</v>
      </c>
      <c r="E927" s="208" t="s">
        <v>1013</v>
      </c>
      <c r="F927" s="205">
        <v>16</v>
      </c>
      <c r="G927" s="209" t="s">
        <v>4391</v>
      </c>
      <c r="H927" s="205">
        <f xml:space="preserve"> LEN(小韻資料表[[#This Row],[小韻字集]])</f>
        <v>4</v>
      </c>
      <c r="I927" s="205" cm="1">
        <f t="array" ref="I927" xml:space="preserve"> MATCH(TRUE, ISNUMBER( SEARCH( LEFT(小韻資料表[[#This Row],[切語]],1), 切語上字資料表[切語上字]) ), 0)</f>
        <v>17</v>
      </c>
      <c r="J927" s="210" t="str" cm="1">
        <f t="array" ref="J927" xml:space="preserve"> INDEX(切語上字資料表[聲母], 小韻資料表[[#This Row],[上字表識別號]])</f>
        <v>非</v>
      </c>
      <c r="K927" s="210" t="str" cm="1">
        <f t="array" ref="K927" xml:space="preserve"> INDEX(切語上字資料表[聲母拼音碼], 小韻資料表[[#This Row],[上字表識別號]])</f>
        <v>h</v>
      </c>
      <c r="L927" s="210" t="str" cm="1">
        <f t="array" ref="L927" xml:space="preserve"> INDEX(切語上字資料表[清濁], 小韻資料表[[#This Row],[上字表識別號]])</f>
        <v>全清</v>
      </c>
      <c r="M927" s="223" t="str" cm="1">
        <f t="array" ref="M927" xml:space="preserve"> INDEX(切語上字資料表[發送收], 小韻資料表[[#This Row],[上字表識別號]])</f>
        <v>發聲</v>
      </c>
      <c r="N927" s="205" cm="1">
        <f t="array" ref="N927" xml:space="preserve"> MATCH(TRUE, ISNUMBER( SEARCH( RIGHT(小韻資料表[[#This Row],[切語]],1), 切語下字資料表[切語下字]) ), 0)</f>
        <v>281</v>
      </c>
      <c r="O927" s="207" t="str" cm="1">
        <f t="array" ref="O927" xml:space="preserve"> INDEX(切語下字資料表[韻母], 小韻資料表[[#This Row],[下字表識別號]])</f>
        <v>清開3</v>
      </c>
      <c r="P927" s="207" t="str" cm="1">
        <f t="array" ref="P927" xml:space="preserve"> INDEX(切語下字資料表[韻母拼音碼], 小韻資料表[[#This Row],[下字表識別號]])</f>
        <v>ieng</v>
      </c>
      <c r="Q927" s="210" t="str" cm="1">
        <f t="array" ref="Q927" xml:space="preserve"> INDEX(設定表!$C$19:$C$23, INT( LEFT(小韻資料表[[#This Row],[目次編碼]],1) ))</f>
        <v>平</v>
      </c>
      <c r="R927" s="210">
        <f xml:space="preserve">  INDEX(設定表!$C$8:$C$15, MATCH( (RIGHT(小韻資料表[[#This Row],[清濁]]) &amp; 小韻資料表[[#This Row],[調]]), 設定表!$B$8:$B$15, 0))</f>
        <v>1</v>
      </c>
      <c r="S927" s="205" t="s">
        <v>309</v>
      </c>
      <c r="T927" s="205" t="s">
        <v>309</v>
      </c>
      <c r="U927" s="226" t="s">
        <v>309</v>
      </c>
      <c r="V927" s="146" t="s">
        <v>309</v>
      </c>
      <c r="X927" s="135"/>
      <c r="Y927" s="135"/>
      <c r="AA927" s="135"/>
      <c r="AB927" s="134"/>
      <c r="AC927" s="135"/>
      <c r="AD927" s="135"/>
      <c r="AH927" s="135"/>
      <c r="AI927" s="135"/>
    </row>
    <row r="928" spans="1:35" ht="31.5">
      <c r="A928" s="205">
        <v>924</v>
      </c>
      <c r="B928" s="206" t="s">
        <v>4392</v>
      </c>
      <c r="C928" s="207" t="str">
        <f xml:space="preserve"> _xlfn.CONCAT(小韻資料表[[#This Row],[聲母拼音碼]],小韻資料表[[#This Row],[韻母拼音碼]],小韻資料表[[#This Row],[調號]])</f>
        <v>khieng1</v>
      </c>
      <c r="D928" s="206" t="s">
        <v>4393</v>
      </c>
      <c r="E928" s="208" t="s">
        <v>1013</v>
      </c>
      <c r="F928" s="205">
        <v>17</v>
      </c>
      <c r="G928" s="209" t="s">
        <v>4394</v>
      </c>
      <c r="H928" s="205">
        <f xml:space="preserve"> LEN(小韻資料表[[#This Row],[小韻字集]])</f>
        <v>2</v>
      </c>
      <c r="I928" s="205" cm="1">
        <f t="array" ref="I928" xml:space="preserve"> MATCH(TRUE, ISNUMBER( SEARCH( LEFT(小韻資料表[[#This Row],[切語]],1), 切語上字資料表[切語上字]) ), 0)</f>
        <v>2</v>
      </c>
      <c r="J928" s="210" t="str" cm="1">
        <f t="array" ref="J928" xml:space="preserve"> INDEX(切語上字資料表[聲母], 小韻資料表[[#This Row],[上字表識別號]])</f>
        <v>溪</v>
      </c>
      <c r="K928" s="210" t="str" cm="1">
        <f t="array" ref="K928" xml:space="preserve"> INDEX(切語上字資料表[聲母拼音碼], 小韻資料表[[#This Row],[上字表識別號]])</f>
        <v>kh</v>
      </c>
      <c r="L928" s="210" t="str" cm="1">
        <f t="array" ref="L928" xml:space="preserve"> INDEX(切語上字資料表[清濁], 小韻資料表[[#This Row],[上字表識別號]])</f>
        <v>次清</v>
      </c>
      <c r="M928" s="223" t="str" cm="1">
        <f t="array" ref="M928" xml:space="preserve"> INDEX(切語上字資料表[發送收], 小韻資料表[[#This Row],[上字表識別號]])</f>
        <v>送氣</v>
      </c>
      <c r="N928" s="205" cm="1">
        <f t="array" ref="N928" xml:space="preserve"> MATCH(TRUE, ISNUMBER( SEARCH( RIGHT(小韻資料表[[#This Row],[切語]],1), 切語下字資料表[切語下字]) ), 0)</f>
        <v>285</v>
      </c>
      <c r="O928" s="207" t="str" cm="1">
        <f t="array" ref="O928" xml:space="preserve"> INDEX(切語下字資料表[韻母], 小韻資料表[[#This Row],[下字表識別號]])</f>
        <v>清合3</v>
      </c>
      <c r="P928" s="207" t="str" cm="1">
        <f t="array" ref="P928" xml:space="preserve"> INDEX(切語下字資料表[韻母拼音碼], 小韻資料表[[#This Row],[下字表識別號]])</f>
        <v>ieng</v>
      </c>
      <c r="Q928" s="210" t="str" cm="1">
        <f t="array" ref="Q928" xml:space="preserve"> INDEX(設定表!$C$19:$C$23, INT( LEFT(小韻資料表[[#This Row],[目次編碼]],1) ))</f>
        <v>平</v>
      </c>
      <c r="R928" s="210">
        <f xml:space="preserve">  INDEX(設定表!$C$8:$C$15, MATCH( (RIGHT(小韻資料表[[#This Row],[清濁]]) &amp; 小韻資料表[[#This Row],[調]]), 設定表!$B$8:$B$15, 0))</f>
        <v>1</v>
      </c>
      <c r="S928" s="205" t="s">
        <v>309</v>
      </c>
      <c r="T928" s="205" t="s">
        <v>309</v>
      </c>
      <c r="U928" s="226" t="s">
        <v>309</v>
      </c>
      <c r="V928" s="147" t="s">
        <v>309</v>
      </c>
      <c r="X928" s="135"/>
      <c r="Y928" s="135"/>
      <c r="AA928" s="135"/>
      <c r="AB928" s="134"/>
      <c r="AC928" s="135"/>
      <c r="AD928" s="135"/>
      <c r="AH928" s="135"/>
      <c r="AI928" s="135"/>
    </row>
    <row r="929" spans="1:35" ht="31.5">
      <c r="A929" s="205">
        <v>925</v>
      </c>
      <c r="B929" s="206" t="s">
        <v>4395</v>
      </c>
      <c r="C929" s="207" t="str">
        <f xml:space="preserve"> _xlfn.CONCAT(小韻資料表[[#This Row],[聲母拼音碼]],小韻資料表[[#This Row],[韻母拼音碼]],小韻資料表[[#This Row],[調號]])</f>
        <v>sieng5</v>
      </c>
      <c r="D929" s="206" t="s">
        <v>4396</v>
      </c>
      <c r="E929" s="208" t="s">
        <v>1013</v>
      </c>
      <c r="F929" s="205">
        <v>18</v>
      </c>
      <c r="G929" s="209" t="s">
        <v>4396</v>
      </c>
      <c r="H929" s="205">
        <f xml:space="preserve"> LEN(小韻資料表[[#This Row],[小韻字集]])</f>
        <v>2</v>
      </c>
      <c r="I929" s="205" cm="1">
        <f t="array" ref="I929" xml:space="preserve"> MATCH(TRUE, ISNUMBER( SEARCH( LEFT(小韻資料表[[#This Row],[切語]],1), 切語上字資料表[切語上字]) ), 0)</f>
        <v>25</v>
      </c>
      <c r="J929" s="210" t="str" cm="1">
        <f t="array" ref="J929" xml:space="preserve"> INDEX(切語上字資料表[聲母], 小韻資料表[[#This Row],[上字表識別號]])</f>
        <v>邪</v>
      </c>
      <c r="K929" s="210" t="str" cm="1">
        <f t="array" ref="K929" xml:space="preserve"> INDEX(切語上字資料表[聲母拼音碼], 小韻資料表[[#This Row],[上字表識別號]])</f>
        <v>s</v>
      </c>
      <c r="L929" s="210" t="str" cm="1">
        <f t="array" ref="L929" xml:space="preserve"> INDEX(切語上字資料表[清濁], 小韻資料表[[#This Row],[上字表識別號]])</f>
        <v>全濁</v>
      </c>
      <c r="M929" s="223" t="str" cm="1">
        <f t="array" ref="M929" xml:space="preserve"> INDEX(切語上字資料表[發送收], 小韻資料表[[#This Row],[上字表識別號]])</f>
        <v>送氣</v>
      </c>
      <c r="N929" s="205" cm="1">
        <f t="array" ref="N929" xml:space="preserve"> MATCH(TRUE, ISNUMBER( SEARCH( RIGHT(小韻資料表[[#This Row],[切語]],1), 切語下字資料表[切語下字]) ), 0)</f>
        <v>281</v>
      </c>
      <c r="O929" s="207" t="str" cm="1">
        <f t="array" ref="O929" xml:space="preserve"> INDEX(切語下字資料表[韻母], 小韻資料表[[#This Row],[下字表識別號]])</f>
        <v>清開3</v>
      </c>
      <c r="P929" s="207" t="str" cm="1">
        <f t="array" ref="P929" xml:space="preserve"> INDEX(切語下字資料表[韻母拼音碼], 小韻資料表[[#This Row],[下字表識別號]])</f>
        <v>ieng</v>
      </c>
      <c r="Q929" s="210" t="str" cm="1">
        <f t="array" ref="Q929" xml:space="preserve"> INDEX(設定表!$C$19:$C$23, INT( LEFT(小韻資料表[[#This Row],[目次編碼]],1) ))</f>
        <v>平</v>
      </c>
      <c r="R929" s="210">
        <f xml:space="preserve">  INDEX(設定表!$C$8:$C$15, MATCH( (RIGHT(小韻資料表[[#This Row],[清濁]]) &amp; 小韻資料表[[#This Row],[調]]), 設定表!$B$8:$B$15, 0))</f>
        <v>5</v>
      </c>
      <c r="S929" s="205" t="s">
        <v>309</v>
      </c>
      <c r="T929" s="205" t="s">
        <v>309</v>
      </c>
      <c r="U929" s="226" t="s">
        <v>4397</v>
      </c>
      <c r="V929" s="146" t="s">
        <v>309</v>
      </c>
      <c r="X929" s="135"/>
      <c r="Y929" s="135"/>
      <c r="AA929" s="135"/>
      <c r="AB929" s="134"/>
      <c r="AC929" s="135"/>
      <c r="AD929" s="135"/>
      <c r="AH929" s="135"/>
      <c r="AI929" s="135"/>
    </row>
    <row r="930" spans="1:35" ht="31.5">
      <c r="A930" s="205">
        <v>926</v>
      </c>
      <c r="B930" s="206" t="s">
        <v>4398</v>
      </c>
      <c r="C930" s="207" t="str">
        <f xml:space="preserve"> _xlfn.CONCAT(小韻資料表[[#This Row],[聲母拼音碼]],小韻資料表[[#This Row],[韻母拼音碼]],小韻資料表[[#This Row],[調號]])</f>
        <v>Øieng1</v>
      </c>
      <c r="D930" s="206" t="s">
        <v>4399</v>
      </c>
      <c r="E930" s="208" t="s">
        <v>1013</v>
      </c>
      <c r="F930" s="205">
        <v>19</v>
      </c>
      <c r="G930" s="209" t="s">
        <v>4400</v>
      </c>
      <c r="H930" s="205">
        <f xml:space="preserve"> LEN(小韻資料表[[#This Row],[小韻字集]])</f>
        <v>6</v>
      </c>
      <c r="I930" s="205" cm="1">
        <f t="array" ref="I930" xml:space="preserve"> MATCH(TRUE, ISNUMBER( SEARCH( LEFT(小韻資料表[[#This Row],[切語]],1), 切語上字資料表[切語上字]) ), 0)</f>
        <v>35</v>
      </c>
      <c r="J930" s="210" t="str" cm="1">
        <f t="array" ref="J930" xml:space="preserve"> INDEX(切語上字資料表[聲母], 小韻資料表[[#This Row],[上字表識別號]])</f>
        <v>影</v>
      </c>
      <c r="K930" s="210" t="str" cm="1">
        <f t="array" ref="K930" xml:space="preserve"> INDEX(切語上字資料表[聲母拼音碼], 小韻資料表[[#This Row],[上字表識別號]])</f>
        <v>Ø</v>
      </c>
      <c r="L930" s="210" t="str" cm="1">
        <f t="array" ref="L930" xml:space="preserve"> INDEX(切語上字資料表[清濁], 小韻資料表[[#This Row],[上字表識別號]])</f>
        <v>全清</v>
      </c>
      <c r="M930" s="223" t="str" cm="1">
        <f t="array" ref="M930" xml:space="preserve"> INDEX(切語上字資料表[發送收], 小韻資料表[[#This Row],[上字表識別號]])</f>
        <v>發聲</v>
      </c>
      <c r="N930" s="205" cm="1">
        <f t="array" ref="N930" xml:space="preserve"> MATCH(TRUE, ISNUMBER( SEARCH( RIGHT(小韻資料表[[#This Row],[切語]],1), 切語下字資料表[切語下字]) ), 0)</f>
        <v>285</v>
      </c>
      <c r="O930" s="207" t="str" cm="1">
        <f t="array" ref="O930" xml:space="preserve"> INDEX(切語下字資料表[韻母], 小韻資料表[[#This Row],[下字表識別號]])</f>
        <v>清合3</v>
      </c>
      <c r="P930" s="207" t="str" cm="1">
        <f t="array" ref="P930" xml:space="preserve"> INDEX(切語下字資料表[韻母拼音碼], 小韻資料表[[#This Row],[下字表識別號]])</f>
        <v>ieng</v>
      </c>
      <c r="Q930" s="210" t="str" cm="1">
        <f t="array" ref="Q930" xml:space="preserve"> INDEX(設定表!$C$19:$C$23, INT( LEFT(小韻資料表[[#This Row],[目次編碼]],1) ))</f>
        <v>平</v>
      </c>
      <c r="R930" s="210">
        <f xml:space="preserve">  INDEX(設定表!$C$8:$C$15, MATCH( (RIGHT(小韻資料表[[#This Row],[清濁]]) &amp; 小韻資料表[[#This Row],[調]]), 設定表!$B$8:$B$15, 0))</f>
        <v>1</v>
      </c>
      <c r="S930" s="205" t="s">
        <v>309</v>
      </c>
      <c r="T930" s="205" t="s">
        <v>309</v>
      </c>
      <c r="U930" s="226" t="s">
        <v>4401</v>
      </c>
      <c r="V930" s="147" t="s">
        <v>309</v>
      </c>
      <c r="X930" s="135"/>
      <c r="Y930" s="135"/>
      <c r="AA930" s="135"/>
      <c r="AB930" s="134"/>
      <c r="AC930" s="135"/>
      <c r="AD930" s="135"/>
      <c r="AH930" s="135"/>
      <c r="AI930" s="135"/>
    </row>
    <row r="931" spans="1:35" ht="31.5">
      <c r="A931" s="205">
        <v>927</v>
      </c>
      <c r="B931" s="206" t="s">
        <v>4402</v>
      </c>
      <c r="C931" s="207" t="str">
        <f xml:space="preserve"> _xlfn.CONCAT(小韻資料表[[#This Row],[聲母拼音碼]],小韻資料表[[#This Row],[韻母拼音碼]],小韻資料表[[#This Row],[調號]])</f>
        <v>khieng5</v>
      </c>
      <c r="D931" s="206" t="s">
        <v>4403</v>
      </c>
      <c r="E931" s="208" t="s">
        <v>1013</v>
      </c>
      <c r="F931" s="205">
        <v>20</v>
      </c>
      <c r="G931" s="209" t="s">
        <v>4404</v>
      </c>
      <c r="H931" s="205">
        <f xml:space="preserve"> LEN(小韻資料表[[#This Row],[小韻字集]])</f>
        <v>23</v>
      </c>
      <c r="I931" s="205" cm="1">
        <f t="array" ref="I931" xml:space="preserve"> MATCH(TRUE, ISNUMBER( SEARCH( LEFT(小韻資料表[[#This Row],[切語]],1), 切語上字資料表[切語上字]) ), 0)</f>
        <v>3</v>
      </c>
      <c r="J931" s="210" t="str" cm="1">
        <f t="array" ref="J931" xml:space="preserve"> INDEX(切語上字資料表[聲母], 小韻資料表[[#This Row],[上字表識別號]])</f>
        <v>群</v>
      </c>
      <c r="K931" s="210" t="str" cm="1">
        <f t="array" ref="K931" xml:space="preserve"> INDEX(切語上字資料表[聲母拼音碼], 小韻資料表[[#This Row],[上字表識別號]])</f>
        <v>kh</v>
      </c>
      <c r="L931" s="210" t="str" cm="1">
        <f t="array" ref="L931" xml:space="preserve"> INDEX(切語上字資料表[清濁], 小韻資料表[[#This Row],[上字表識別號]])</f>
        <v>全濁</v>
      </c>
      <c r="M931" s="223" cm="1">
        <f t="array" ref="M931" xml:space="preserve"> INDEX(切語上字資料表[發送收], 小韻資料表[[#This Row],[上字表識別號]])</f>
        <v>0</v>
      </c>
      <c r="N931" s="205" cm="1">
        <f t="array" ref="N931" xml:space="preserve"> MATCH(TRUE, ISNUMBER( SEARCH( RIGHT(小韻資料表[[#This Row],[切語]],1), 切語下字資料表[切語下字]) ), 0)</f>
        <v>285</v>
      </c>
      <c r="O931" s="207" t="str" cm="1">
        <f t="array" ref="O931" xml:space="preserve"> INDEX(切語下字資料表[韻母], 小韻資料表[[#This Row],[下字表識別號]])</f>
        <v>清合3</v>
      </c>
      <c r="P931" s="207" t="str" cm="1">
        <f t="array" ref="P931" xml:space="preserve"> INDEX(切語下字資料表[韻母拼音碼], 小韻資料表[[#This Row],[下字表識別號]])</f>
        <v>ieng</v>
      </c>
      <c r="Q931" s="210" t="str" cm="1">
        <f t="array" ref="Q931" xml:space="preserve"> INDEX(設定表!$C$19:$C$23, INT( LEFT(小韻資料表[[#This Row],[目次編碼]],1) ))</f>
        <v>平</v>
      </c>
      <c r="R931" s="210">
        <f xml:space="preserve">  INDEX(設定表!$C$8:$C$15, MATCH( (RIGHT(小韻資料表[[#This Row],[清濁]]) &amp; 小韻資料表[[#This Row],[調]]), 設定表!$B$8:$B$15, 0))</f>
        <v>5</v>
      </c>
      <c r="S931" s="205" t="s">
        <v>4405</v>
      </c>
      <c r="T931" s="205" t="s">
        <v>309</v>
      </c>
      <c r="U931" s="226" t="s">
        <v>309</v>
      </c>
      <c r="V931" s="146" t="s">
        <v>309</v>
      </c>
      <c r="X931" s="135"/>
      <c r="Y931" s="135"/>
      <c r="AA931" s="135"/>
      <c r="AB931" s="134"/>
      <c r="AC931" s="135"/>
      <c r="AD931" s="135"/>
      <c r="AH931" s="135"/>
      <c r="AI931" s="135"/>
    </row>
    <row r="932" spans="1:35" ht="31.5">
      <c r="A932" s="205">
        <v>928</v>
      </c>
      <c r="B932" s="206" t="s">
        <v>4406</v>
      </c>
      <c r="C932" s="207" t="str">
        <f xml:space="preserve"> _xlfn.CONCAT(小韻資料表[[#This Row],[聲母拼音碼]],小韻資料表[[#This Row],[韻母拼音碼]],小韻資料表[[#This Row],[調號]])</f>
        <v>sieng1</v>
      </c>
      <c r="D932" s="206" t="s">
        <v>4407</v>
      </c>
      <c r="E932" s="208" t="s">
        <v>1013</v>
      </c>
      <c r="F932" s="205">
        <v>21</v>
      </c>
      <c r="G932" s="209" t="s">
        <v>4408</v>
      </c>
      <c r="H932" s="205">
        <f xml:space="preserve"> LEN(小韻資料表[[#This Row],[小韻字集]])</f>
        <v>5</v>
      </c>
      <c r="I932" s="205" cm="1">
        <f t="array" ref="I932" xml:space="preserve"> MATCH(TRUE, ISNUMBER( SEARCH( LEFT(小韻資料表[[#This Row],[切語]],1), 切語上字資料表[切語上字]) ), 0)</f>
        <v>24</v>
      </c>
      <c r="J932" s="210" t="str" cm="1">
        <f t="array" ref="J932" xml:space="preserve"> INDEX(切語上字資料表[聲母], 小韻資料表[[#This Row],[上字表識別號]])</f>
        <v>心</v>
      </c>
      <c r="K932" s="210" t="str" cm="1">
        <f t="array" ref="K932" xml:space="preserve"> INDEX(切語上字資料表[聲母拼音碼], 小韻資料表[[#This Row],[上字表識別號]])</f>
        <v>s</v>
      </c>
      <c r="L932" s="210" t="str" cm="1">
        <f t="array" ref="L932" xml:space="preserve"> INDEX(切語上字資料表[清濁], 小韻資料表[[#This Row],[上字表識別號]])</f>
        <v>全清</v>
      </c>
      <c r="M932" s="223" t="str" cm="1">
        <f t="array" ref="M932" xml:space="preserve"> INDEX(切語上字資料表[發送收], 小韻資料表[[#This Row],[上字表識別號]])</f>
        <v>送氣</v>
      </c>
      <c r="N932" s="205" cm="1">
        <f t="array" ref="N932" xml:space="preserve"> MATCH(TRUE, ISNUMBER( SEARCH( RIGHT(小韻資料表[[#This Row],[切語]],1), 切語下字資料表[切語下字]) ), 0)</f>
        <v>285</v>
      </c>
      <c r="O932" s="207" t="str" cm="1">
        <f t="array" ref="O932" xml:space="preserve"> INDEX(切語下字資料表[韻母], 小韻資料表[[#This Row],[下字表識別號]])</f>
        <v>清合3</v>
      </c>
      <c r="P932" s="207" t="str" cm="1">
        <f t="array" ref="P932" xml:space="preserve"> INDEX(切語下字資料表[韻母拼音碼], 小韻資料表[[#This Row],[下字表識別號]])</f>
        <v>ieng</v>
      </c>
      <c r="Q932" s="210" t="str" cm="1">
        <f t="array" ref="Q932" xml:space="preserve"> INDEX(設定表!$C$19:$C$23, INT( LEFT(小韻資料表[[#This Row],[目次編碼]],1) ))</f>
        <v>平</v>
      </c>
      <c r="R932" s="210">
        <f xml:space="preserve">  INDEX(設定表!$C$8:$C$15, MATCH( (RIGHT(小韻資料表[[#This Row],[清濁]]) &amp; 小韻資料表[[#This Row],[調]]), 設定表!$B$8:$B$15, 0))</f>
        <v>1</v>
      </c>
      <c r="S932" s="205" t="s">
        <v>4409</v>
      </c>
      <c r="T932" s="205" t="s">
        <v>309</v>
      </c>
      <c r="U932" s="226" t="s">
        <v>309</v>
      </c>
      <c r="V932" s="147" t="s">
        <v>309</v>
      </c>
      <c r="X932" s="135"/>
      <c r="Y932" s="135"/>
      <c r="AA932" s="135"/>
      <c r="AB932" s="134"/>
      <c r="AC932" s="135"/>
      <c r="AD932" s="135"/>
      <c r="AH932" s="135"/>
      <c r="AI932" s="135"/>
    </row>
    <row r="933" spans="1:35" ht="31.5">
      <c r="A933" s="205">
        <v>929</v>
      </c>
      <c r="B933" s="206" t="s">
        <v>4410</v>
      </c>
      <c r="C933" s="207" t="str">
        <f xml:space="preserve"> _xlfn.CONCAT(小韻資料表[[#This Row],[聲母拼音碼]],小韻資料表[[#This Row],[韻母拼音碼]],小韻資料表[[#This Row],[調號]])</f>
        <v>khieng5</v>
      </c>
      <c r="D933" s="206" t="s">
        <v>4411</v>
      </c>
      <c r="E933" s="208" t="s">
        <v>1013</v>
      </c>
      <c r="F933" s="205">
        <v>22</v>
      </c>
      <c r="G933" s="209" t="s">
        <v>4412</v>
      </c>
      <c r="H933" s="205">
        <f xml:space="preserve"> LEN(小韻資料表[[#This Row],[小韻字集]])</f>
        <v>6</v>
      </c>
      <c r="I933" s="205" cm="1">
        <f t="array" ref="I933" xml:space="preserve"> MATCH(TRUE, ISNUMBER( SEARCH( LEFT(小韻資料表[[#This Row],[切語]],1), 切語上字資料表[切語上字]) ), 0)</f>
        <v>3</v>
      </c>
      <c r="J933" s="210" t="str" cm="1">
        <f t="array" ref="J933" xml:space="preserve"> INDEX(切語上字資料表[聲母], 小韻資料表[[#This Row],[上字表識別號]])</f>
        <v>群</v>
      </c>
      <c r="K933" s="210" t="str" cm="1">
        <f t="array" ref="K933" xml:space="preserve"> INDEX(切語上字資料表[聲母拼音碼], 小韻資料表[[#This Row],[上字表識別號]])</f>
        <v>kh</v>
      </c>
      <c r="L933" s="210" t="str" cm="1">
        <f t="array" ref="L933" xml:space="preserve"> INDEX(切語上字資料表[清濁], 小韻資料表[[#This Row],[上字表識別號]])</f>
        <v>全濁</v>
      </c>
      <c r="M933" s="223" cm="1">
        <f t="array" ref="M933" xml:space="preserve"> INDEX(切語上字資料表[發送收], 小韻資料表[[#This Row],[上字表識別號]])</f>
        <v>0</v>
      </c>
      <c r="N933" s="205" cm="1">
        <f t="array" ref="N933" xml:space="preserve"> MATCH(TRUE, ISNUMBER( SEARCH( RIGHT(小韻資料表[[#This Row],[切語]],1), 切語下字資料表[切語下字]) ), 0)</f>
        <v>281</v>
      </c>
      <c r="O933" s="207" t="str" cm="1">
        <f t="array" ref="O933" xml:space="preserve"> INDEX(切語下字資料表[韻母], 小韻資料表[[#This Row],[下字表識別號]])</f>
        <v>清開3</v>
      </c>
      <c r="P933" s="207" t="str" cm="1">
        <f t="array" ref="P933" xml:space="preserve"> INDEX(切語下字資料表[韻母拼音碼], 小韻資料表[[#This Row],[下字表識別號]])</f>
        <v>ieng</v>
      </c>
      <c r="Q933" s="210" t="str" cm="1">
        <f t="array" ref="Q933" xml:space="preserve"> INDEX(設定表!$C$19:$C$23, INT( LEFT(小韻資料表[[#This Row],[目次編碼]],1) ))</f>
        <v>平</v>
      </c>
      <c r="R933" s="210">
        <f xml:space="preserve">  INDEX(設定表!$C$8:$C$15, MATCH( (RIGHT(小韻資料表[[#This Row],[清濁]]) &amp; 小韻資料表[[#This Row],[調]]), 設定表!$B$8:$B$15, 0))</f>
        <v>5</v>
      </c>
      <c r="S933" s="205" t="s">
        <v>309</v>
      </c>
      <c r="T933" s="205" t="s">
        <v>309</v>
      </c>
      <c r="U933" s="226" t="s">
        <v>309</v>
      </c>
      <c r="V933" s="146" t="s">
        <v>309</v>
      </c>
      <c r="X933" s="135"/>
      <c r="Y933" s="135"/>
      <c r="AA933" s="135"/>
      <c r="AB933" s="134"/>
      <c r="AC933" s="135"/>
      <c r="AD933" s="135"/>
      <c r="AH933" s="135"/>
      <c r="AI933" s="135"/>
    </row>
    <row r="934" spans="1:35" ht="31.5">
      <c r="A934" s="205">
        <v>930</v>
      </c>
      <c r="B934" s="206" t="s">
        <v>4413</v>
      </c>
      <c r="C934" s="207" t="str">
        <f xml:space="preserve"> _xlfn.CONCAT(小韻資料表[[#This Row],[聲母拼音碼]],小韻資料表[[#This Row],[韻母拼音碼]],小韻資料表[[#This Row],[調號]])</f>
        <v>hieng1</v>
      </c>
      <c r="D934" s="206" t="s">
        <v>4414</v>
      </c>
      <c r="E934" s="208" t="s">
        <v>1013</v>
      </c>
      <c r="F934" s="205">
        <v>23</v>
      </c>
      <c r="G934" s="209" t="s">
        <v>4414</v>
      </c>
      <c r="H934" s="205">
        <f xml:space="preserve"> LEN(小韻資料表[[#This Row],[小韻字集]])</f>
        <v>2</v>
      </c>
      <c r="I934" s="205" cm="1">
        <f t="array" ref="I934" xml:space="preserve"> MATCH(TRUE, ISNUMBER( SEARCH( LEFT(小韻資料表[[#This Row],[切語]],1), 切語上字資料表[切語上字]) ), 0)</f>
        <v>36</v>
      </c>
      <c r="J934" s="210" t="str" cm="1">
        <f t="array" ref="J934" xml:space="preserve"> INDEX(切語上字資料表[聲母], 小韻資料表[[#This Row],[上字表識別號]])</f>
        <v>曉</v>
      </c>
      <c r="K934" s="210" t="str" cm="1">
        <f t="array" ref="K934" xml:space="preserve"> INDEX(切語上字資料表[聲母拼音碼], 小韻資料表[[#This Row],[上字表識別號]])</f>
        <v>h</v>
      </c>
      <c r="L934" s="210" t="str" cm="1">
        <f t="array" ref="L934" xml:space="preserve"> INDEX(切語上字資料表[清濁], 小韻資料表[[#This Row],[上字表識別號]])</f>
        <v>次清</v>
      </c>
      <c r="M934" s="223" t="str" cm="1">
        <f t="array" ref="M934" xml:space="preserve"> INDEX(切語上字資料表[發送收], 小韻資料表[[#This Row],[上字表識別號]])</f>
        <v>送氣</v>
      </c>
      <c r="N934" s="205" cm="1">
        <f t="array" ref="N934" xml:space="preserve"> MATCH(TRUE, ISNUMBER( SEARCH( RIGHT(小韻資料表[[#This Row],[切語]],1), 切語下字資料表[切語下字]) ), 0)</f>
        <v>285</v>
      </c>
      <c r="O934" s="207" t="str" cm="1">
        <f t="array" ref="O934" xml:space="preserve"> INDEX(切語下字資料表[韻母], 小韻資料表[[#This Row],[下字表識別號]])</f>
        <v>清合3</v>
      </c>
      <c r="P934" s="207" t="str" cm="1">
        <f t="array" ref="P934" xml:space="preserve"> INDEX(切語下字資料表[韻母拼音碼], 小韻資料表[[#This Row],[下字表識別號]])</f>
        <v>ieng</v>
      </c>
      <c r="Q934" s="210" t="str" cm="1">
        <f t="array" ref="Q934" xml:space="preserve"> INDEX(設定表!$C$19:$C$23, INT( LEFT(小韻資料表[[#This Row],[目次編碼]],1) ))</f>
        <v>平</v>
      </c>
      <c r="R934" s="210">
        <f xml:space="preserve">  INDEX(設定表!$C$8:$C$15, MATCH( (RIGHT(小韻資料表[[#This Row],[清濁]]) &amp; 小韻資料表[[#This Row],[調]]), 設定表!$B$8:$B$15, 0))</f>
        <v>1</v>
      </c>
      <c r="S934" s="205" t="s">
        <v>309</v>
      </c>
      <c r="T934" s="205" t="s">
        <v>309</v>
      </c>
      <c r="U934" s="226" t="s">
        <v>309</v>
      </c>
      <c r="V934" s="147" t="s">
        <v>309</v>
      </c>
      <c r="X934" s="135"/>
      <c r="Y934" s="135"/>
      <c r="AA934" s="135"/>
      <c r="AB934" s="134"/>
      <c r="AC934" s="135"/>
      <c r="AD934" s="135"/>
      <c r="AH934" s="135"/>
      <c r="AI934" s="135"/>
    </row>
    <row r="935" spans="1:35" ht="31.5">
      <c r="A935" s="205">
        <v>931</v>
      </c>
      <c r="B935" s="206" t="s">
        <v>4415</v>
      </c>
      <c r="C935" s="207" t="str">
        <f xml:space="preserve"> _xlfn.CONCAT(小韻資料表[[#This Row],[聲母拼音碼]],小韻資料表[[#This Row],[韻母拼音碼]],小韻資料表[[#This Row],[調號]])</f>
        <v>chieng1</v>
      </c>
      <c r="D935" s="206" t="s">
        <v>4416</v>
      </c>
      <c r="E935" s="208" t="s">
        <v>1033</v>
      </c>
      <c r="F935" s="205">
        <v>1</v>
      </c>
      <c r="G935" s="209" t="s">
        <v>4417</v>
      </c>
      <c r="H935" s="205">
        <f xml:space="preserve"> LEN(小韻資料表[[#This Row],[小韻字集]])</f>
        <v>5</v>
      </c>
      <c r="I935" s="205" cm="1">
        <f t="array" ref="I935" xml:space="preserve"> MATCH(TRUE, ISNUMBER( SEARCH( LEFT(小韻資料表[[#This Row],[切語]],1), 切語上字資料表[切語上字]) ), 0)</f>
        <v>22</v>
      </c>
      <c r="J935" s="210" t="str" cm="1">
        <f t="array" ref="J935" xml:space="preserve"> INDEX(切語上字資料表[聲母], 小韻資料表[[#This Row],[上字表識別號]])</f>
        <v>清</v>
      </c>
      <c r="K935" s="210" t="str" cm="1">
        <f t="array" ref="K935" xml:space="preserve"> INDEX(切語上字資料表[聲母拼音碼], 小韻資料表[[#This Row],[上字表識別號]])</f>
        <v>ch</v>
      </c>
      <c r="L935" s="210" t="str" cm="1">
        <f t="array" ref="L935" xml:space="preserve"> INDEX(切語上字資料表[清濁], 小韻資料表[[#This Row],[上字表識別號]])</f>
        <v>次清</v>
      </c>
      <c r="M935" s="223" t="str" cm="1">
        <f t="array" ref="M935" xml:space="preserve"> INDEX(切語上字資料表[發送收], 小韻資料表[[#This Row],[上字表識別號]])</f>
        <v>送氣</v>
      </c>
      <c r="N935" s="205" cm="1">
        <f t="array" ref="N935" xml:space="preserve"> MATCH(TRUE, ISNUMBER( SEARCH( RIGHT(小韻資料表[[#This Row],[切語]],1), 切語下字資料表[切語下字]) ), 0)</f>
        <v>289</v>
      </c>
      <c r="O935" s="207" t="str" cm="1">
        <f t="array" ref="O935" xml:space="preserve"> INDEX(切語下字資料表[韻母], 小韻資料表[[#This Row],[下字表識別號]])</f>
        <v>青開4</v>
      </c>
      <c r="P935" s="207" t="str" cm="1">
        <f t="array" ref="P935" xml:space="preserve"> INDEX(切語下字資料表[韻母拼音碼], 小韻資料表[[#This Row],[下字表識別號]])</f>
        <v>ieng</v>
      </c>
      <c r="Q935" s="210" t="str" cm="1">
        <f t="array" ref="Q935" xml:space="preserve"> INDEX(設定表!$C$19:$C$23, INT( LEFT(小韻資料表[[#This Row],[目次編碼]],1) ))</f>
        <v>平</v>
      </c>
      <c r="R935" s="210">
        <f xml:space="preserve">  INDEX(設定表!$C$8:$C$15, MATCH( (RIGHT(小韻資料表[[#This Row],[清濁]]) &amp; 小韻資料表[[#This Row],[調]]), 設定表!$B$8:$B$15, 0))</f>
        <v>1</v>
      </c>
      <c r="S935" s="205" t="s">
        <v>309</v>
      </c>
      <c r="T935" s="205" t="s">
        <v>309</v>
      </c>
      <c r="U935" s="226" t="s">
        <v>1034</v>
      </c>
      <c r="V935" s="146" t="s">
        <v>309</v>
      </c>
      <c r="X935" s="135"/>
      <c r="Y935" s="135"/>
      <c r="AA935" s="135"/>
      <c r="AB935" s="134"/>
      <c r="AC935" s="135"/>
      <c r="AD935" s="135"/>
      <c r="AH935" s="135"/>
      <c r="AI935" s="135"/>
    </row>
    <row r="936" spans="1:35" ht="31.5">
      <c r="A936" s="205">
        <v>932</v>
      </c>
      <c r="B936" s="206" t="s">
        <v>4418</v>
      </c>
      <c r="C936" s="207" t="str">
        <f xml:space="preserve"> _xlfn.CONCAT(小韻資料表[[#This Row],[聲母拼音碼]],小韻資料表[[#This Row],[韻母拼音碼]],小韻資料表[[#This Row],[調號]])</f>
        <v>kieng1</v>
      </c>
      <c r="D936" s="206" t="s">
        <v>4419</v>
      </c>
      <c r="E936" s="208" t="s">
        <v>1033</v>
      </c>
      <c r="F936" s="205">
        <v>2</v>
      </c>
      <c r="G936" s="209" t="s">
        <v>4420</v>
      </c>
      <c r="H936" s="205">
        <f xml:space="preserve"> LEN(小韻資料表[[#This Row],[小韻字集]])</f>
        <v>4</v>
      </c>
      <c r="I936" s="205" cm="1">
        <f t="array" ref="I936" xml:space="preserve"> MATCH(TRUE, ISNUMBER( SEARCH( LEFT(小韻資料表[[#This Row],[切語]],1), 切語上字資料表[切語上字]) ), 0)</f>
        <v>1</v>
      </c>
      <c r="J936" s="210" t="str" cm="1">
        <f t="array" ref="J936" xml:space="preserve"> INDEX(切語上字資料表[聲母], 小韻資料表[[#This Row],[上字表識別號]])</f>
        <v>見</v>
      </c>
      <c r="K936" s="210" t="str" cm="1">
        <f t="array" ref="K936" xml:space="preserve"> INDEX(切語上字資料表[聲母拼音碼], 小韻資料表[[#This Row],[上字表識別號]])</f>
        <v>k</v>
      </c>
      <c r="L936" s="210" t="str" cm="1">
        <f t="array" ref="L936" xml:space="preserve"> INDEX(切語上字資料表[清濁], 小韻資料表[[#This Row],[上字表識別號]])</f>
        <v>全清</v>
      </c>
      <c r="M936" s="223" t="str" cm="1">
        <f t="array" ref="M936" xml:space="preserve"> INDEX(切語上字資料表[發送收], 小韻資料表[[#This Row],[上字表識別號]])</f>
        <v>發聲</v>
      </c>
      <c r="N936" s="205" cm="1">
        <f t="array" ref="N936" xml:space="preserve"> MATCH(TRUE, ISNUMBER( SEARCH( RIGHT(小韻資料表[[#This Row],[切語]],1), 切語下字資料表[切語下字]) ), 0)</f>
        <v>289</v>
      </c>
      <c r="O936" s="207" t="str" cm="1">
        <f t="array" ref="O936" xml:space="preserve"> INDEX(切語下字資料表[韻母], 小韻資料表[[#This Row],[下字表識別號]])</f>
        <v>青開4</v>
      </c>
      <c r="P936" s="207" t="str" cm="1">
        <f t="array" ref="P936" xml:space="preserve"> INDEX(切語下字資料表[韻母拼音碼], 小韻資料表[[#This Row],[下字表識別號]])</f>
        <v>ieng</v>
      </c>
      <c r="Q936" s="210" t="str" cm="1">
        <f t="array" ref="Q936" xml:space="preserve"> INDEX(設定表!$C$19:$C$23, INT( LEFT(小韻資料表[[#This Row],[目次編碼]],1) ))</f>
        <v>平</v>
      </c>
      <c r="R936" s="210">
        <f xml:space="preserve">  INDEX(設定表!$C$8:$C$15, MATCH( (RIGHT(小韻資料表[[#This Row],[清濁]]) &amp; 小韻資料表[[#This Row],[調]]), 設定表!$B$8:$B$15, 0))</f>
        <v>1</v>
      </c>
      <c r="S936" s="205" t="s">
        <v>309</v>
      </c>
      <c r="T936" s="205" t="s">
        <v>309</v>
      </c>
      <c r="U936" s="226" t="s">
        <v>309</v>
      </c>
      <c r="V936" s="147" t="s">
        <v>309</v>
      </c>
      <c r="X936" s="135"/>
      <c r="Y936" s="135"/>
      <c r="AA936" s="135"/>
      <c r="AB936" s="134"/>
      <c r="AC936" s="135"/>
      <c r="AD936" s="135"/>
      <c r="AH936" s="135"/>
      <c r="AI936" s="135"/>
    </row>
    <row r="937" spans="1:35" ht="31.5">
      <c r="A937" s="205">
        <v>933</v>
      </c>
      <c r="B937" s="206" t="s">
        <v>4421</v>
      </c>
      <c r="C937" s="207" t="str">
        <f xml:space="preserve"> _xlfn.CONCAT(小韻資料表[[#This Row],[聲母拼音碼]],小韻資料表[[#This Row],[韻母拼音碼]],小韻資料表[[#This Row],[調號]])</f>
        <v>hieng5</v>
      </c>
      <c r="D937" s="206" t="s">
        <v>4422</v>
      </c>
      <c r="E937" s="208" t="s">
        <v>1033</v>
      </c>
      <c r="F937" s="205">
        <v>3</v>
      </c>
      <c r="G937" s="209" t="s">
        <v>4423</v>
      </c>
      <c r="H937" s="205">
        <f xml:space="preserve"> LEN(小韻資料表[[#This Row],[小韻字集]])</f>
        <v>19</v>
      </c>
      <c r="I937" s="205" cm="1">
        <f t="array" ref="I937" xml:space="preserve"> MATCH(TRUE, ISNUMBER( SEARCH( LEFT(小韻資料表[[#This Row],[切語]],1), 切語上字資料表[切語上字]) ), 0)</f>
        <v>37</v>
      </c>
      <c r="J937" s="210" t="str" cm="1">
        <f t="array" ref="J937" xml:space="preserve"> INDEX(切語上字資料表[聲母], 小韻資料表[[#This Row],[上字表識別號]])</f>
        <v>匣</v>
      </c>
      <c r="K937" s="210" t="str" cm="1">
        <f t="array" ref="K937" xml:space="preserve"> INDEX(切語上字資料表[聲母拼音碼], 小韻資料表[[#This Row],[上字表識別號]])</f>
        <v>h</v>
      </c>
      <c r="L937" s="210" t="str" cm="1">
        <f t="array" ref="L937" xml:space="preserve"> INDEX(切語上字資料表[清濁], 小韻資料表[[#This Row],[上字表識別號]])</f>
        <v>全濁</v>
      </c>
      <c r="M937" s="223" t="str" cm="1">
        <f t="array" ref="M937" xml:space="preserve"> INDEX(切語上字資料表[發送收], 小韻資料表[[#This Row],[上字表識別號]])</f>
        <v>送氣</v>
      </c>
      <c r="N937" s="205" cm="1">
        <f t="array" ref="N937" xml:space="preserve"> MATCH(TRUE, ISNUMBER( SEARCH( RIGHT(小韻資料表[[#This Row],[切語]],1), 切語下字資料表[切語下字]) ), 0)</f>
        <v>289</v>
      </c>
      <c r="O937" s="207" t="str" cm="1">
        <f t="array" ref="O937" xml:space="preserve"> INDEX(切語下字資料表[韻母], 小韻資料表[[#This Row],[下字表識別號]])</f>
        <v>青開4</v>
      </c>
      <c r="P937" s="207" t="str" cm="1">
        <f t="array" ref="P937" xml:space="preserve"> INDEX(切語下字資料表[韻母拼音碼], 小韻資料表[[#This Row],[下字表識別號]])</f>
        <v>ieng</v>
      </c>
      <c r="Q937" s="210" t="str" cm="1">
        <f t="array" ref="Q937" xml:space="preserve"> INDEX(設定表!$C$19:$C$23, INT( LEFT(小韻資料表[[#This Row],[目次編碼]],1) ))</f>
        <v>平</v>
      </c>
      <c r="R937" s="210">
        <f xml:space="preserve">  INDEX(設定表!$C$8:$C$15, MATCH( (RIGHT(小韻資料表[[#This Row],[清濁]]) &amp; 小韻資料表[[#This Row],[調]]), 設定表!$B$8:$B$15, 0))</f>
        <v>5</v>
      </c>
      <c r="S937" s="205" t="s">
        <v>309</v>
      </c>
      <c r="T937" s="205" t="s">
        <v>309</v>
      </c>
      <c r="U937" s="226" t="s">
        <v>309</v>
      </c>
      <c r="V937" s="147" t="s">
        <v>309</v>
      </c>
      <c r="X937" s="135"/>
      <c r="Y937" s="135"/>
      <c r="AA937" s="135"/>
      <c r="AB937" s="134"/>
      <c r="AC937" s="135"/>
      <c r="AD937" s="135"/>
      <c r="AH937" s="135"/>
      <c r="AI937" s="135"/>
    </row>
    <row r="938" spans="1:35" ht="63">
      <c r="A938" s="205">
        <v>934</v>
      </c>
      <c r="B938" s="206" t="s">
        <v>4424</v>
      </c>
      <c r="C938" s="207" t="str">
        <f xml:space="preserve"> _xlfn.CONCAT(小韻資料表[[#This Row],[聲母拼音碼]],小韻資料表[[#This Row],[韻母拼音碼]],小韻資料表[[#This Row],[調號]])</f>
        <v>tieng5</v>
      </c>
      <c r="D938" s="206" t="s">
        <v>4425</v>
      </c>
      <c r="E938" s="208" t="s">
        <v>1033</v>
      </c>
      <c r="F938" s="205">
        <v>4</v>
      </c>
      <c r="G938" s="209" t="s">
        <v>4426</v>
      </c>
      <c r="H938" s="205">
        <f xml:space="preserve"> LEN(小韻資料表[[#This Row],[小韻字集]])</f>
        <v>24</v>
      </c>
      <c r="I938" s="205" cm="1">
        <f t="array" ref="I938" xml:space="preserve"> MATCH(TRUE, ISNUMBER( SEARCH( LEFT(小韻資料表[[#This Row],[切語]],1), 切語上字資料表[切語上字]) ), 0)</f>
        <v>7</v>
      </c>
      <c r="J938" s="210" t="str" cm="1">
        <f t="array" ref="J938" xml:space="preserve"> INDEX(切語上字資料表[聲母], 小韻資料表[[#This Row],[上字表識別號]])</f>
        <v>定</v>
      </c>
      <c r="K938" s="210" t="str" cm="1">
        <f t="array" ref="K938" xml:space="preserve"> INDEX(切語上字資料表[聲母拼音碼], 小韻資料表[[#This Row],[上字表識別號]])</f>
        <v>t</v>
      </c>
      <c r="L938" s="210" t="str" cm="1">
        <f t="array" ref="L938" xml:space="preserve"> INDEX(切語上字資料表[清濁], 小韻資料表[[#This Row],[上字表識別號]])</f>
        <v>全濁</v>
      </c>
      <c r="M938" s="223" cm="1">
        <f t="array" ref="M938" xml:space="preserve"> INDEX(切語上字資料表[發送收], 小韻資料表[[#This Row],[上字表識別號]])</f>
        <v>0</v>
      </c>
      <c r="N938" s="205" cm="1">
        <f t="array" ref="N938" xml:space="preserve"> MATCH(TRUE, ISNUMBER( SEARCH( RIGHT(小韻資料表[[#This Row],[切語]],1), 切語下字資料表[切語下字]) ), 0)</f>
        <v>289</v>
      </c>
      <c r="O938" s="207" t="str" cm="1">
        <f t="array" ref="O938" xml:space="preserve"> INDEX(切語下字資料表[韻母], 小韻資料表[[#This Row],[下字表識別號]])</f>
        <v>青開4</v>
      </c>
      <c r="P938" s="207" t="str" cm="1">
        <f t="array" ref="P938" xml:space="preserve"> INDEX(切語下字資料表[韻母拼音碼], 小韻資料表[[#This Row],[下字表識別號]])</f>
        <v>ieng</v>
      </c>
      <c r="Q938" s="210" t="str" cm="1">
        <f t="array" ref="Q938" xml:space="preserve"> INDEX(設定表!$C$19:$C$23, INT( LEFT(小韻資料表[[#This Row],[目次編碼]],1) ))</f>
        <v>平</v>
      </c>
      <c r="R938" s="210">
        <f xml:space="preserve">  INDEX(設定表!$C$8:$C$15, MATCH( (RIGHT(小韻資料表[[#This Row],[清濁]]) &amp; 小韻資料表[[#This Row],[調]]), 設定表!$B$8:$B$15, 0))</f>
        <v>5</v>
      </c>
      <c r="S938" s="205" t="s">
        <v>309</v>
      </c>
      <c r="T938" s="205" t="s">
        <v>309</v>
      </c>
      <c r="U938" s="226" t="s">
        <v>4427</v>
      </c>
      <c r="V938" s="147" t="s">
        <v>309</v>
      </c>
      <c r="X938" s="135"/>
      <c r="Y938" s="135"/>
      <c r="AA938" s="135"/>
      <c r="AB938" s="134"/>
      <c r="AC938" s="135"/>
      <c r="AD938" s="135"/>
      <c r="AH938" s="135"/>
      <c r="AI938" s="135"/>
    </row>
    <row r="939" spans="1:35" ht="31.5">
      <c r="A939" s="205">
        <v>935</v>
      </c>
      <c r="B939" s="206" t="s">
        <v>4428</v>
      </c>
      <c r="C939" s="207" t="str">
        <f xml:space="preserve"> _xlfn.CONCAT(小韻資料表[[#This Row],[聲母拼音碼]],小韻資料表[[#This Row],[韻母拼音碼]],小韻資料表[[#This Row],[調號]])</f>
        <v>tieng1</v>
      </c>
      <c r="D939" s="206" t="s">
        <v>4429</v>
      </c>
      <c r="E939" s="208" t="s">
        <v>1033</v>
      </c>
      <c r="F939" s="205">
        <v>5</v>
      </c>
      <c r="G939" s="209" t="s">
        <v>4430</v>
      </c>
      <c r="H939" s="205">
        <f xml:space="preserve"> LEN(小韻資料表[[#This Row],[小韻字集]])</f>
        <v>8</v>
      </c>
      <c r="I939" s="205" cm="1">
        <f t="array" ref="I939" xml:space="preserve"> MATCH(TRUE, ISNUMBER( SEARCH( LEFT(小韻資料表[[#This Row],[切語]],1), 切語上字資料表[切語上字]) ), 0)</f>
        <v>5</v>
      </c>
      <c r="J939" s="210" t="str" cm="1">
        <f t="array" ref="J939" xml:space="preserve"> INDEX(切語上字資料表[聲母], 小韻資料表[[#This Row],[上字表識別號]])</f>
        <v>端</v>
      </c>
      <c r="K939" s="210" t="str" cm="1">
        <f t="array" ref="K939" xml:space="preserve"> INDEX(切語上字資料表[聲母拼音碼], 小韻資料表[[#This Row],[上字表識別號]])</f>
        <v>t</v>
      </c>
      <c r="L939" s="210" t="str" cm="1">
        <f t="array" ref="L939" xml:space="preserve"> INDEX(切語上字資料表[清濁], 小韻資料表[[#This Row],[上字表識別號]])</f>
        <v>全清</v>
      </c>
      <c r="M939" s="223" t="str" cm="1">
        <f t="array" ref="M939" xml:space="preserve"> INDEX(切語上字資料表[發送收], 小韻資料表[[#This Row],[上字表識別號]])</f>
        <v>發聲</v>
      </c>
      <c r="N939" s="205" cm="1">
        <f t="array" ref="N939" xml:space="preserve"> MATCH(TRUE, ISNUMBER( SEARCH( RIGHT(小韻資料表[[#This Row],[切語]],1), 切語下字資料表[切語下字]) ), 0)</f>
        <v>289</v>
      </c>
      <c r="O939" s="207" t="str" cm="1">
        <f t="array" ref="O939" xml:space="preserve"> INDEX(切語下字資料表[韻母], 小韻資料表[[#This Row],[下字表識別號]])</f>
        <v>青開4</v>
      </c>
      <c r="P939" s="207" t="str" cm="1">
        <f t="array" ref="P939" xml:space="preserve"> INDEX(切語下字資料表[韻母拼音碼], 小韻資料表[[#This Row],[下字表識別號]])</f>
        <v>ieng</v>
      </c>
      <c r="Q939" s="210" t="str" cm="1">
        <f t="array" ref="Q939" xml:space="preserve"> INDEX(設定表!$C$19:$C$23, INT( LEFT(小韻資料表[[#This Row],[目次編碼]],1) ))</f>
        <v>平</v>
      </c>
      <c r="R939" s="210">
        <f xml:space="preserve">  INDEX(設定表!$C$8:$C$15, MATCH( (RIGHT(小韻資料表[[#This Row],[清濁]]) &amp; 小韻資料表[[#This Row],[調]]), 設定表!$B$8:$B$15, 0))</f>
        <v>1</v>
      </c>
      <c r="S939" s="205" t="s">
        <v>309</v>
      </c>
      <c r="T939" s="205" t="s">
        <v>309</v>
      </c>
      <c r="U939" s="226" t="s">
        <v>4431</v>
      </c>
      <c r="V939" s="146" t="s">
        <v>309</v>
      </c>
      <c r="X939" s="135"/>
      <c r="Y939" s="135"/>
      <c r="AA939" s="135"/>
      <c r="AB939" s="134"/>
      <c r="AC939" s="135"/>
      <c r="AD939" s="135"/>
      <c r="AH939" s="135"/>
      <c r="AI939" s="135"/>
    </row>
    <row r="940" spans="1:35" ht="31.5">
      <c r="A940" s="205">
        <v>936</v>
      </c>
      <c r="B940" s="206" t="s">
        <v>4432</v>
      </c>
      <c r="C940" s="207" t="str">
        <f xml:space="preserve"> _xlfn.CONCAT(小韻資料表[[#This Row],[聲母拼音碼]],小韻資料表[[#This Row],[韻母拼音碼]],小韻資料表[[#This Row],[調號]])</f>
        <v>hieng1</v>
      </c>
      <c r="D940" s="206" t="s">
        <v>4433</v>
      </c>
      <c r="E940" s="208" t="s">
        <v>1033</v>
      </c>
      <c r="F940" s="205">
        <v>6</v>
      </c>
      <c r="G940" s="209" t="s">
        <v>4434</v>
      </c>
      <c r="H940" s="205">
        <f xml:space="preserve"> LEN(小韻資料表[[#This Row],[小韻字集]])</f>
        <v>4</v>
      </c>
      <c r="I940" s="205" cm="1">
        <f t="array" ref="I940" xml:space="preserve"> MATCH(TRUE, ISNUMBER( SEARCH( LEFT(小韻資料表[[#This Row],[切語]],1), 切語上字資料表[切語上字]) ), 0)</f>
        <v>36</v>
      </c>
      <c r="J940" s="210" t="str" cm="1">
        <f t="array" ref="J940" xml:space="preserve"> INDEX(切語上字資料表[聲母], 小韻資料表[[#This Row],[上字表識別號]])</f>
        <v>曉</v>
      </c>
      <c r="K940" s="210" t="str" cm="1">
        <f t="array" ref="K940" xml:space="preserve"> INDEX(切語上字資料表[聲母拼音碼], 小韻資料表[[#This Row],[上字表識別號]])</f>
        <v>h</v>
      </c>
      <c r="L940" s="210" t="str" cm="1">
        <f t="array" ref="L940" xml:space="preserve"> INDEX(切語上字資料表[清濁], 小韻資料表[[#This Row],[上字表識別號]])</f>
        <v>次清</v>
      </c>
      <c r="M940" s="223" t="str" cm="1">
        <f t="array" ref="M940" xml:space="preserve"> INDEX(切語上字資料表[發送收], 小韻資料表[[#This Row],[上字表識別號]])</f>
        <v>送氣</v>
      </c>
      <c r="N940" s="205" cm="1">
        <f t="array" ref="N940" xml:space="preserve"> MATCH(TRUE, ISNUMBER( SEARCH( RIGHT(小韻資料表[[#This Row],[切語]],1), 切語下字資料表[切語下字]) ), 0)</f>
        <v>289</v>
      </c>
      <c r="O940" s="207" t="str" cm="1">
        <f t="array" ref="O940" xml:space="preserve"> INDEX(切語下字資料表[韻母], 小韻資料表[[#This Row],[下字表識別號]])</f>
        <v>青開4</v>
      </c>
      <c r="P940" s="207" t="str" cm="1">
        <f t="array" ref="P940" xml:space="preserve"> INDEX(切語下字資料表[韻母拼音碼], 小韻資料表[[#This Row],[下字表識別號]])</f>
        <v>ieng</v>
      </c>
      <c r="Q940" s="210" t="str" cm="1">
        <f t="array" ref="Q940" xml:space="preserve"> INDEX(設定表!$C$19:$C$23, INT( LEFT(小韻資料表[[#This Row],[目次編碼]],1) ))</f>
        <v>平</v>
      </c>
      <c r="R940" s="210">
        <f xml:space="preserve">  INDEX(設定表!$C$8:$C$15, MATCH( (RIGHT(小韻資料表[[#This Row],[清濁]]) &amp; 小韻資料表[[#This Row],[調]]), 設定表!$B$8:$B$15, 0))</f>
        <v>1</v>
      </c>
      <c r="S940" s="205" t="s">
        <v>309</v>
      </c>
      <c r="T940" s="205" t="s">
        <v>309</v>
      </c>
      <c r="U940" s="226" t="s">
        <v>309</v>
      </c>
      <c r="V940" s="147" t="s">
        <v>309</v>
      </c>
      <c r="X940" s="135"/>
      <c r="Y940" s="135"/>
      <c r="AA940" s="135"/>
      <c r="AB940" s="134"/>
      <c r="AC940" s="135"/>
      <c r="AD940" s="135"/>
      <c r="AH940" s="135"/>
      <c r="AI940" s="135"/>
    </row>
    <row r="941" spans="1:35" ht="31.5">
      <c r="A941" s="205">
        <v>937</v>
      </c>
      <c r="B941" s="206" t="s">
        <v>4435</v>
      </c>
      <c r="C941" s="207" t="str">
        <f xml:space="preserve"> _xlfn.CONCAT(小韻資料表[[#This Row],[聲母拼音碼]],小韻資料表[[#This Row],[韻母拼音碼]],小韻資料表[[#This Row],[調號]])</f>
        <v>sieng1</v>
      </c>
      <c r="D941" s="206" t="s">
        <v>4436</v>
      </c>
      <c r="E941" s="208" t="s">
        <v>1033</v>
      </c>
      <c r="F941" s="205">
        <v>7</v>
      </c>
      <c r="G941" s="209" t="s">
        <v>4437</v>
      </c>
      <c r="H941" s="205">
        <f xml:space="preserve"> LEN(小韻資料表[[#This Row],[小韻字集]])</f>
        <v>13</v>
      </c>
      <c r="I941" s="205" cm="1">
        <f t="array" ref="I941" xml:space="preserve"> MATCH(TRUE, ISNUMBER( SEARCH( LEFT(小韻資料表[[#This Row],[切語]],1), 切語上字資料表[切語上字]) ), 0)</f>
        <v>24</v>
      </c>
      <c r="J941" s="210" t="str" cm="1">
        <f t="array" ref="J941" xml:space="preserve"> INDEX(切語上字資料表[聲母], 小韻資料表[[#This Row],[上字表識別號]])</f>
        <v>心</v>
      </c>
      <c r="K941" s="210" t="str" cm="1">
        <f t="array" ref="K941" xml:space="preserve"> INDEX(切語上字資料表[聲母拼音碼], 小韻資料表[[#This Row],[上字表識別號]])</f>
        <v>s</v>
      </c>
      <c r="L941" s="210" t="str" cm="1">
        <f t="array" ref="L941" xml:space="preserve"> INDEX(切語上字資料表[清濁], 小韻資料表[[#This Row],[上字表識別號]])</f>
        <v>全清</v>
      </c>
      <c r="M941" s="223" t="str" cm="1">
        <f t="array" ref="M941" xml:space="preserve"> INDEX(切語上字資料表[發送收], 小韻資料表[[#This Row],[上字表識別號]])</f>
        <v>送氣</v>
      </c>
      <c r="N941" s="205" cm="1">
        <f t="array" ref="N941" xml:space="preserve"> MATCH(TRUE, ISNUMBER( SEARCH( RIGHT(小韻資料表[[#This Row],[切語]],1), 切語下字資料表[切語下字]) ), 0)</f>
        <v>289</v>
      </c>
      <c r="O941" s="207" t="str" cm="1">
        <f t="array" ref="O941" xml:space="preserve"> INDEX(切語下字資料表[韻母], 小韻資料表[[#This Row],[下字表識別號]])</f>
        <v>青開4</v>
      </c>
      <c r="P941" s="207" t="str" cm="1">
        <f t="array" ref="P941" xml:space="preserve"> INDEX(切語下字資料表[韻母拼音碼], 小韻資料表[[#This Row],[下字表識別號]])</f>
        <v>ieng</v>
      </c>
      <c r="Q941" s="210" t="str" cm="1">
        <f t="array" ref="Q941" xml:space="preserve"> INDEX(設定表!$C$19:$C$23, INT( LEFT(小韻資料表[[#This Row],[目次編碼]],1) ))</f>
        <v>平</v>
      </c>
      <c r="R941" s="210">
        <f xml:space="preserve">  INDEX(設定表!$C$8:$C$15, MATCH( (RIGHT(小韻資料表[[#This Row],[清濁]]) &amp; 小韻資料表[[#This Row],[調]]), 設定表!$B$8:$B$15, 0))</f>
        <v>1</v>
      </c>
      <c r="S941" s="205" t="s">
        <v>309</v>
      </c>
      <c r="T941" s="205" t="s">
        <v>309</v>
      </c>
      <c r="U941" s="226" t="s">
        <v>309</v>
      </c>
      <c r="V941" s="146" t="s">
        <v>309</v>
      </c>
      <c r="X941" s="135"/>
      <c r="Y941" s="135"/>
      <c r="AA941" s="135"/>
      <c r="AB941" s="134"/>
      <c r="AC941" s="135"/>
      <c r="AD941" s="135"/>
      <c r="AH941" s="135"/>
      <c r="AI941" s="135"/>
    </row>
    <row r="942" spans="1:35" ht="31.5">
      <c r="A942" s="205">
        <v>938</v>
      </c>
      <c r="B942" s="206" t="s">
        <v>4438</v>
      </c>
      <c r="C942" s="207" t="str">
        <f xml:space="preserve"> _xlfn.CONCAT(小韻資料表[[#This Row],[聲母拼音碼]],小韻資料表[[#This Row],[韻母拼音碼]],小韻資料表[[#This Row],[調號]])</f>
        <v>phieng1</v>
      </c>
      <c r="D942" s="206" t="s">
        <v>4439</v>
      </c>
      <c r="E942" s="208" t="s">
        <v>1033</v>
      </c>
      <c r="F942" s="205">
        <v>8</v>
      </c>
      <c r="G942" s="209" t="s">
        <v>4440</v>
      </c>
      <c r="H942" s="205">
        <f xml:space="preserve"> LEN(小韻資料表[[#This Row],[小韻字集]])</f>
        <v>9</v>
      </c>
      <c r="I942" s="205" cm="1">
        <f t="array" ref="I942" xml:space="preserve"> MATCH(TRUE, ISNUMBER( SEARCH( LEFT(小韻資料表[[#This Row],[切語]],1), 切語上字資料表[切語上字]) ), 0)</f>
        <v>14</v>
      </c>
      <c r="J942" s="210" t="str" cm="1">
        <f t="array" ref="J942" xml:space="preserve"> INDEX(切語上字資料表[聲母], 小韻資料表[[#This Row],[上字表識別號]])</f>
        <v>滂</v>
      </c>
      <c r="K942" s="210" t="str" cm="1">
        <f t="array" ref="K942" xml:space="preserve"> INDEX(切語上字資料表[聲母拼音碼], 小韻資料表[[#This Row],[上字表識別號]])</f>
        <v>ph</v>
      </c>
      <c r="L942" s="210" t="str" cm="1">
        <f t="array" ref="L942" xml:space="preserve"> INDEX(切語上字資料表[清濁], 小韻資料表[[#This Row],[上字表識別號]])</f>
        <v>次清</v>
      </c>
      <c r="M942" s="223" t="str" cm="1">
        <f t="array" ref="M942" xml:space="preserve"> INDEX(切語上字資料表[發送收], 小韻資料表[[#This Row],[上字表識別號]])</f>
        <v>送氣</v>
      </c>
      <c r="N942" s="205" cm="1">
        <f t="array" ref="N942" xml:space="preserve"> MATCH(TRUE, ISNUMBER( SEARCH( RIGHT(小韻資料表[[#This Row],[切語]],1), 切語下字資料表[切語下字]) ), 0)</f>
        <v>289</v>
      </c>
      <c r="O942" s="207" t="str" cm="1">
        <f t="array" ref="O942" xml:space="preserve"> INDEX(切語下字資料表[韻母], 小韻資料表[[#This Row],[下字表識別號]])</f>
        <v>青開4</v>
      </c>
      <c r="P942" s="207" t="str" cm="1">
        <f t="array" ref="P942" xml:space="preserve"> INDEX(切語下字資料表[韻母拼音碼], 小韻資料表[[#This Row],[下字表識別號]])</f>
        <v>ieng</v>
      </c>
      <c r="Q942" s="210" t="str" cm="1">
        <f t="array" ref="Q942" xml:space="preserve"> INDEX(設定表!$C$19:$C$23, INT( LEFT(小韻資料表[[#This Row],[目次編碼]],1) ))</f>
        <v>平</v>
      </c>
      <c r="R942" s="210">
        <f xml:space="preserve">  INDEX(設定表!$C$8:$C$15, MATCH( (RIGHT(小韻資料表[[#This Row],[清濁]]) &amp; 小韻資料表[[#This Row],[調]]), 設定表!$B$8:$B$15, 0))</f>
        <v>1</v>
      </c>
      <c r="S942" s="205" t="s">
        <v>309</v>
      </c>
      <c r="T942" s="205" t="s">
        <v>309</v>
      </c>
      <c r="U942" s="226" t="s">
        <v>4441</v>
      </c>
      <c r="V942" s="147" t="s">
        <v>309</v>
      </c>
      <c r="X942" s="135"/>
      <c r="Y942" s="135"/>
      <c r="AA942" s="135"/>
      <c r="AB942" s="134"/>
      <c r="AC942" s="135"/>
      <c r="AD942" s="135"/>
      <c r="AH942" s="135"/>
      <c r="AI942" s="135"/>
    </row>
    <row r="943" spans="1:35" ht="189">
      <c r="A943" s="205">
        <v>939</v>
      </c>
      <c r="B943" s="206" t="s">
        <v>4442</v>
      </c>
      <c r="C943" s="207" t="str">
        <f xml:space="preserve"> _xlfn.CONCAT(小韻資料表[[#This Row],[聲母拼音碼]],小韻資料表[[#This Row],[韻母拼音碼]],小韻資料表[[#This Row],[調號]])</f>
        <v>lieng5</v>
      </c>
      <c r="D943" s="206" t="s">
        <v>4443</v>
      </c>
      <c r="E943" s="208" t="s">
        <v>1033</v>
      </c>
      <c r="F943" s="205">
        <v>9</v>
      </c>
      <c r="G943" s="209" t="s">
        <v>4444</v>
      </c>
      <c r="H943" s="205">
        <f xml:space="preserve"> LEN(小韻資料表[[#This Row],[小韻字集]])</f>
        <v>110</v>
      </c>
      <c r="I943" s="205" cm="1">
        <f t="array" ref="I943" xml:space="preserve"> MATCH(TRUE, ISNUMBER( SEARCH( LEFT(小韻資料表[[#This Row],[切語]],1), 切語上字資料表[切語上字]) ), 0)</f>
        <v>40</v>
      </c>
      <c r="J943" s="210" t="str" cm="1">
        <f t="array" ref="J943" xml:space="preserve"> INDEX(切語上字資料表[聲母], 小韻資料表[[#This Row],[上字表識別號]])</f>
        <v>來</v>
      </c>
      <c r="K943" s="210" t="str" cm="1">
        <f t="array" ref="K943" xml:space="preserve"> INDEX(切語上字資料表[聲母拼音碼], 小韻資料表[[#This Row],[上字表識別號]])</f>
        <v>l</v>
      </c>
      <c r="L943" s="210" t="str" cm="1">
        <f t="array" ref="L943" xml:space="preserve"> INDEX(切語上字資料表[清濁], 小韻資料表[[#This Row],[上字表識別號]])</f>
        <v>次濁</v>
      </c>
      <c r="M943" s="223" t="str" cm="1">
        <f t="array" ref="M943" xml:space="preserve"> INDEX(切語上字資料表[發送收], 小韻資料表[[#This Row],[上字表識別號]])</f>
        <v>收聲</v>
      </c>
      <c r="N943" s="205" cm="1">
        <f t="array" ref="N943" xml:space="preserve"> MATCH(TRUE, ISNUMBER( SEARCH( RIGHT(小韻資料表[[#This Row],[切語]],1), 切語下字資料表[切語下字]) ), 0)</f>
        <v>289</v>
      </c>
      <c r="O943" s="207" t="str" cm="1">
        <f t="array" ref="O943" xml:space="preserve"> INDEX(切語下字資料表[韻母], 小韻資料表[[#This Row],[下字表識別號]])</f>
        <v>青開4</v>
      </c>
      <c r="P943" s="207" t="str" cm="1">
        <f t="array" ref="P943" xml:space="preserve"> INDEX(切語下字資料表[韻母拼音碼], 小韻資料表[[#This Row],[下字表識別號]])</f>
        <v>ieng</v>
      </c>
      <c r="Q943" s="210" t="str" cm="1">
        <f t="array" ref="Q943" xml:space="preserve"> INDEX(設定表!$C$19:$C$23, INT( LEFT(小韻資料表[[#This Row],[目次編碼]],1) ))</f>
        <v>平</v>
      </c>
      <c r="R943" s="210">
        <f xml:space="preserve">  INDEX(設定表!$C$8:$C$15, MATCH( (RIGHT(小韻資料表[[#This Row],[清濁]]) &amp; 小韻資料表[[#This Row],[調]]), 設定表!$B$8:$B$15, 0))</f>
        <v>5</v>
      </c>
      <c r="S943" s="205" t="s">
        <v>309</v>
      </c>
      <c r="T943" s="205" t="s">
        <v>309</v>
      </c>
      <c r="U943" s="226" t="s">
        <v>4445</v>
      </c>
      <c r="V943" s="146" t="s">
        <v>309</v>
      </c>
      <c r="X943" s="135"/>
      <c r="Y943" s="135"/>
      <c r="AA943" s="135"/>
      <c r="AB943" s="134"/>
      <c r="AC943" s="135"/>
      <c r="AD943" s="135"/>
      <c r="AH943" s="135"/>
      <c r="AI943" s="135"/>
    </row>
    <row r="944" spans="1:35" ht="31.5">
      <c r="A944" s="205">
        <v>940</v>
      </c>
      <c r="B944" s="206" t="s">
        <v>4446</v>
      </c>
      <c r="C944" s="207" t="str">
        <f xml:space="preserve"> _xlfn.CONCAT(小韻資料表[[#This Row],[聲母拼音碼]],小韻資料表[[#This Row],[韻母拼音碼]],小韻資料表[[#This Row],[調號]])</f>
        <v>nieng5</v>
      </c>
      <c r="D944" s="206" t="s">
        <v>4447</v>
      </c>
      <c r="E944" s="208" t="s">
        <v>1033</v>
      </c>
      <c r="F944" s="205">
        <v>10</v>
      </c>
      <c r="G944" s="209" t="s">
        <v>4448</v>
      </c>
      <c r="H944" s="205">
        <f xml:space="preserve"> LEN(小韻資料表[[#This Row],[小韻字集]])</f>
        <v>12</v>
      </c>
      <c r="I944" s="205" cm="1">
        <f t="array" ref="I944" xml:space="preserve"> MATCH(TRUE, ISNUMBER( SEARCH( LEFT(小韻資料表[[#This Row],[切語]],1), 切語上字資料表[切語上字]) ), 0)</f>
        <v>8</v>
      </c>
      <c r="J944" s="210" t="str" cm="1">
        <f t="array" ref="J944" xml:space="preserve"> INDEX(切語上字資料表[聲母], 小韻資料表[[#This Row],[上字表識別號]])</f>
        <v>泥</v>
      </c>
      <c r="K944" s="210" t="str" cm="1">
        <f t="array" ref="K944" xml:space="preserve"> INDEX(切語上字資料表[聲母拼音碼], 小韻資料表[[#This Row],[上字表識別號]])</f>
        <v>n</v>
      </c>
      <c r="L944" s="210" t="str" cm="1">
        <f t="array" ref="L944" xml:space="preserve"> INDEX(切語上字資料表[清濁], 小韻資料表[[#This Row],[上字表識別號]])</f>
        <v>次濁</v>
      </c>
      <c r="M944" s="223" t="str" cm="1">
        <f t="array" ref="M944" xml:space="preserve"> INDEX(切語上字資料表[發送收], 小韻資料表[[#This Row],[上字表識別號]])</f>
        <v>收聲</v>
      </c>
      <c r="N944" s="205" cm="1">
        <f t="array" ref="N944" xml:space="preserve"> MATCH(TRUE, ISNUMBER( SEARCH( RIGHT(小韻資料表[[#This Row],[切語]],1), 切語下字資料表[切語下字]) ), 0)</f>
        <v>289</v>
      </c>
      <c r="O944" s="207" t="str" cm="1">
        <f t="array" ref="O944" xml:space="preserve"> INDEX(切語下字資料表[韻母], 小韻資料表[[#This Row],[下字表識別號]])</f>
        <v>青開4</v>
      </c>
      <c r="P944" s="207" t="str" cm="1">
        <f t="array" ref="P944" xml:space="preserve"> INDEX(切語下字資料表[韻母拼音碼], 小韻資料表[[#This Row],[下字表識別號]])</f>
        <v>ieng</v>
      </c>
      <c r="Q944" s="210" t="str" cm="1">
        <f t="array" ref="Q944" xml:space="preserve"> INDEX(設定表!$C$19:$C$23, INT( LEFT(小韻資料表[[#This Row],[目次編碼]],1) ))</f>
        <v>平</v>
      </c>
      <c r="R944" s="210">
        <f xml:space="preserve">  INDEX(設定表!$C$8:$C$15, MATCH( (RIGHT(小韻資料表[[#This Row],[清濁]]) &amp; 小韻資料表[[#This Row],[調]]), 設定表!$B$8:$B$15, 0))</f>
        <v>5</v>
      </c>
      <c r="S944" s="205" t="s">
        <v>309</v>
      </c>
      <c r="T944" s="205" t="s">
        <v>309</v>
      </c>
      <c r="U944" s="226" t="s">
        <v>309</v>
      </c>
      <c r="V944" s="147" t="s">
        <v>309</v>
      </c>
      <c r="X944" s="135"/>
      <c r="Y944" s="135"/>
      <c r="AA944" s="135"/>
      <c r="AB944" s="134"/>
      <c r="AC944" s="135"/>
      <c r="AD944" s="135"/>
      <c r="AH944" s="135"/>
      <c r="AI944" s="135"/>
    </row>
    <row r="945" spans="1:35" ht="31.5">
      <c r="A945" s="205">
        <v>941</v>
      </c>
      <c r="B945" s="206" t="s">
        <v>4449</v>
      </c>
      <c r="C945" s="207" t="str">
        <f xml:space="preserve"> _xlfn.CONCAT(小韻資料表[[#This Row],[聲母拼音碼]],小韻資料表[[#This Row],[韻母拼音碼]],小韻資料表[[#This Row],[調號]])</f>
        <v>thieng1</v>
      </c>
      <c r="D945" s="206" t="s">
        <v>4450</v>
      </c>
      <c r="E945" s="208" t="s">
        <v>1033</v>
      </c>
      <c r="F945" s="205">
        <v>11</v>
      </c>
      <c r="G945" s="209" t="s">
        <v>4451</v>
      </c>
      <c r="H945" s="205">
        <f xml:space="preserve"> LEN(小韻資料表[[#This Row],[小韻字集]])</f>
        <v>16</v>
      </c>
      <c r="I945" s="205" cm="1">
        <f t="array" ref="I945" xml:space="preserve"> MATCH(TRUE, ISNUMBER( SEARCH( LEFT(小韻資料表[[#This Row],[切語]],1), 切語上字資料表[切語上字]) ), 0)</f>
        <v>6</v>
      </c>
      <c r="J945" s="210" t="str" cm="1">
        <f t="array" ref="J945" xml:space="preserve"> INDEX(切語上字資料表[聲母], 小韻資料表[[#This Row],[上字表識別號]])</f>
        <v>透</v>
      </c>
      <c r="K945" s="210" t="str" cm="1">
        <f t="array" ref="K945" xml:space="preserve"> INDEX(切語上字資料表[聲母拼音碼], 小韻資料表[[#This Row],[上字表識別號]])</f>
        <v>th</v>
      </c>
      <c r="L945" s="210" t="str" cm="1">
        <f t="array" ref="L945" xml:space="preserve"> INDEX(切語上字資料表[清濁], 小韻資料表[[#This Row],[上字表識別號]])</f>
        <v>次清</v>
      </c>
      <c r="M945" s="223" t="str" cm="1">
        <f t="array" ref="M945" xml:space="preserve"> INDEX(切語上字資料表[發送收], 小韻資料表[[#This Row],[上字表識別號]])</f>
        <v>送氣</v>
      </c>
      <c r="N945" s="205" cm="1">
        <f t="array" ref="N945" xml:space="preserve"> MATCH(TRUE, ISNUMBER( SEARCH( RIGHT(小韻資料表[[#This Row],[切語]],1), 切語下字資料表[切語下字]) ), 0)</f>
        <v>289</v>
      </c>
      <c r="O945" s="207" t="str" cm="1">
        <f t="array" ref="O945" xml:space="preserve"> INDEX(切語下字資料表[韻母], 小韻資料表[[#This Row],[下字表識別號]])</f>
        <v>青開4</v>
      </c>
      <c r="P945" s="207" t="str" cm="1">
        <f t="array" ref="P945" xml:space="preserve"> INDEX(切語下字資料表[韻母拼音碼], 小韻資料表[[#This Row],[下字表識別號]])</f>
        <v>ieng</v>
      </c>
      <c r="Q945" s="210" t="str" cm="1">
        <f t="array" ref="Q945" xml:space="preserve"> INDEX(設定表!$C$19:$C$23, INT( LEFT(小韻資料表[[#This Row],[目次編碼]],1) ))</f>
        <v>平</v>
      </c>
      <c r="R945" s="210">
        <f xml:space="preserve">  INDEX(設定表!$C$8:$C$15, MATCH( (RIGHT(小韻資料表[[#This Row],[清濁]]) &amp; 小韻資料表[[#This Row],[調]]), 設定表!$B$8:$B$15, 0))</f>
        <v>1</v>
      </c>
      <c r="S945" s="205" t="s">
        <v>4452</v>
      </c>
      <c r="T945" s="205" t="s">
        <v>309</v>
      </c>
      <c r="U945" s="226" t="s">
        <v>309</v>
      </c>
      <c r="V945" s="146" t="s">
        <v>309</v>
      </c>
      <c r="X945" s="135"/>
      <c r="Y945" s="135"/>
      <c r="AA945" s="135"/>
      <c r="AB945" s="134"/>
      <c r="AC945" s="135"/>
      <c r="AD945" s="135"/>
      <c r="AH945" s="135"/>
      <c r="AI945" s="135"/>
    </row>
    <row r="946" spans="1:35" ht="31.5">
      <c r="A946" s="205">
        <v>942</v>
      </c>
      <c r="B946" s="206" t="s">
        <v>4453</v>
      </c>
      <c r="C946" s="207" t="str">
        <f xml:space="preserve"> _xlfn.CONCAT(小韻資料表[[#This Row],[聲母拼音碼]],小韻資料表[[#This Row],[韻母拼音碼]],小韻資料表[[#This Row],[調號]])</f>
        <v>mieng5</v>
      </c>
      <c r="D946" s="206" t="s">
        <v>4454</v>
      </c>
      <c r="E946" s="208" t="s">
        <v>1033</v>
      </c>
      <c r="F946" s="205">
        <v>12</v>
      </c>
      <c r="G946" s="209" t="s">
        <v>4455</v>
      </c>
      <c r="H946" s="205">
        <f xml:space="preserve"> LEN(小韻資料表[[#This Row],[小韻字集]])</f>
        <v>17</v>
      </c>
      <c r="I946" s="205" cm="1">
        <f t="array" ref="I946" xml:space="preserve"> MATCH(TRUE, ISNUMBER( SEARCH( LEFT(小韻資料表[[#This Row],[切語]],1), 切語上字資料表[切語上字]) ), 0)</f>
        <v>16</v>
      </c>
      <c r="J946" s="210" t="str" cm="1">
        <f t="array" ref="J946" xml:space="preserve"> INDEX(切語上字資料表[聲母], 小韻資料表[[#This Row],[上字表識別號]])</f>
        <v>明</v>
      </c>
      <c r="K946" s="210" t="str" cm="1">
        <f t="array" ref="K946" xml:space="preserve"> INDEX(切語上字資料表[聲母拼音碼], 小韻資料表[[#This Row],[上字表識別號]])</f>
        <v>m</v>
      </c>
      <c r="L946" s="210" t="str" cm="1">
        <f t="array" ref="L946" xml:space="preserve"> INDEX(切語上字資料表[清濁], 小韻資料表[[#This Row],[上字表識別號]])</f>
        <v>次濁</v>
      </c>
      <c r="M946" s="223" t="str" cm="1">
        <f t="array" ref="M946" xml:space="preserve"> INDEX(切語上字資料表[發送收], 小韻資料表[[#This Row],[上字表識別號]])</f>
        <v>收聲</v>
      </c>
      <c r="N946" s="205" cm="1">
        <f t="array" ref="N946" xml:space="preserve"> MATCH(TRUE, ISNUMBER( SEARCH( RIGHT(小韻資料表[[#This Row],[切語]],1), 切語下字資料表[切語下字]) ), 0)</f>
        <v>289</v>
      </c>
      <c r="O946" s="207" t="str" cm="1">
        <f t="array" ref="O946" xml:space="preserve"> INDEX(切語下字資料表[韻母], 小韻資料表[[#This Row],[下字表識別號]])</f>
        <v>青開4</v>
      </c>
      <c r="P946" s="207" t="str" cm="1">
        <f t="array" ref="P946" xml:space="preserve"> INDEX(切語下字資料表[韻母拼音碼], 小韻資料表[[#This Row],[下字表識別號]])</f>
        <v>ieng</v>
      </c>
      <c r="Q946" s="210" t="str" cm="1">
        <f t="array" ref="Q946" xml:space="preserve"> INDEX(設定表!$C$19:$C$23, INT( LEFT(小韻資料表[[#This Row],[目次編碼]],1) ))</f>
        <v>平</v>
      </c>
      <c r="R946" s="210">
        <f xml:space="preserve">  INDEX(設定表!$C$8:$C$15, MATCH( (RIGHT(小韻資料表[[#This Row],[清濁]]) &amp; 小韻資料表[[#This Row],[調]]), 設定表!$B$8:$B$15, 0))</f>
        <v>5</v>
      </c>
      <c r="S946" s="205" t="s">
        <v>309</v>
      </c>
      <c r="T946" s="205" t="s">
        <v>309</v>
      </c>
      <c r="U946" s="226" t="s">
        <v>309</v>
      </c>
      <c r="V946" s="147" t="s">
        <v>309</v>
      </c>
      <c r="X946" s="135"/>
      <c r="Y946" s="135"/>
      <c r="AA946" s="135"/>
      <c r="AB946" s="134"/>
      <c r="AC946" s="135"/>
      <c r="AD946" s="135"/>
      <c r="AH946" s="135"/>
      <c r="AI946" s="135"/>
    </row>
    <row r="947" spans="1:35" ht="31.5">
      <c r="A947" s="205">
        <v>943</v>
      </c>
      <c r="B947" s="206" t="s">
        <v>4456</v>
      </c>
      <c r="C947" s="207" t="str">
        <f xml:space="preserve"> _xlfn.CONCAT(小韻資料表[[#This Row],[聲母拼音碼]],小韻資料表[[#This Row],[韻母拼音碼]],小韻資料表[[#This Row],[調號]])</f>
        <v>pieng5</v>
      </c>
      <c r="D947" s="206" t="s">
        <v>4457</v>
      </c>
      <c r="E947" s="208" t="s">
        <v>1033</v>
      </c>
      <c r="F947" s="205">
        <v>13</v>
      </c>
      <c r="G947" s="209" t="s">
        <v>4458</v>
      </c>
      <c r="H947" s="205">
        <f xml:space="preserve"> LEN(小韻資料表[[#This Row],[小韻字集]])</f>
        <v>15</v>
      </c>
      <c r="I947" s="205" cm="1">
        <f t="array" ref="I947" xml:space="preserve"> MATCH(TRUE, ISNUMBER( SEARCH( LEFT(小韻資料表[[#This Row],[切語]],1), 切語上字資料表[切語上字]) ), 0)</f>
        <v>15</v>
      </c>
      <c r="J947" s="210" t="str" cm="1">
        <f t="array" ref="J947" xml:space="preserve"> INDEX(切語上字資料表[聲母], 小韻資料表[[#This Row],[上字表識別號]])</f>
        <v>並</v>
      </c>
      <c r="K947" s="210" t="str" cm="1">
        <f t="array" ref="K947" xml:space="preserve"> INDEX(切語上字資料表[聲母拼音碼], 小韻資料表[[#This Row],[上字表識別號]])</f>
        <v>p</v>
      </c>
      <c r="L947" s="210" t="str" cm="1">
        <f t="array" ref="L947" xml:space="preserve"> INDEX(切語上字資料表[清濁], 小韻資料表[[#This Row],[上字表識別號]])</f>
        <v>全濁</v>
      </c>
      <c r="M947" s="223" cm="1">
        <f t="array" ref="M947" xml:space="preserve"> INDEX(切語上字資料表[發送收], 小韻資料表[[#This Row],[上字表識別號]])</f>
        <v>0</v>
      </c>
      <c r="N947" s="205" cm="1">
        <f t="array" ref="N947" xml:space="preserve"> MATCH(TRUE, ISNUMBER( SEARCH( RIGHT(小韻資料表[[#This Row],[切語]],1), 切語下字資料表[切語下字]) ), 0)</f>
        <v>289</v>
      </c>
      <c r="O947" s="207" t="str" cm="1">
        <f t="array" ref="O947" xml:space="preserve"> INDEX(切語下字資料表[韻母], 小韻資料表[[#This Row],[下字表識別號]])</f>
        <v>青開4</v>
      </c>
      <c r="P947" s="207" t="str" cm="1">
        <f t="array" ref="P947" xml:space="preserve"> INDEX(切語下字資料表[韻母拼音碼], 小韻資料表[[#This Row],[下字表識別號]])</f>
        <v>ieng</v>
      </c>
      <c r="Q947" s="210" t="str" cm="1">
        <f t="array" ref="Q947" xml:space="preserve"> INDEX(設定表!$C$19:$C$23, INT( LEFT(小韻資料表[[#This Row],[目次編碼]],1) ))</f>
        <v>平</v>
      </c>
      <c r="R947" s="210">
        <f xml:space="preserve">  INDEX(設定表!$C$8:$C$15, MATCH( (RIGHT(小韻資料表[[#This Row],[清濁]]) &amp; 小韻資料表[[#This Row],[調]]), 設定表!$B$8:$B$15, 0))</f>
        <v>5</v>
      </c>
      <c r="S947" s="205" t="s">
        <v>309</v>
      </c>
      <c r="T947" s="205" t="s">
        <v>309</v>
      </c>
      <c r="U947" s="226" t="s">
        <v>309</v>
      </c>
      <c r="V947" s="146" t="s">
        <v>309</v>
      </c>
      <c r="X947" s="135"/>
      <c r="Y947" s="135"/>
      <c r="AA947" s="135"/>
      <c r="AB947" s="134"/>
      <c r="AC947" s="135"/>
      <c r="AD947" s="135"/>
      <c r="AH947" s="135"/>
      <c r="AI947" s="135"/>
    </row>
    <row r="948" spans="1:35" ht="31.5">
      <c r="A948" s="205">
        <v>944</v>
      </c>
      <c r="B948" s="206" t="s">
        <v>4459</v>
      </c>
      <c r="C948" s="207" t="str">
        <f xml:space="preserve"> _xlfn.CONCAT(小韻資料表[[#This Row],[聲母拼音碼]],小韻資料表[[#This Row],[韻母拼音碼]],小韻資料表[[#This Row],[調號]])</f>
        <v>hieng5</v>
      </c>
      <c r="D948" s="206" t="s">
        <v>4460</v>
      </c>
      <c r="E948" s="208" t="s">
        <v>1033</v>
      </c>
      <c r="F948" s="205">
        <v>14</v>
      </c>
      <c r="G948" s="209" t="s">
        <v>4461</v>
      </c>
      <c r="H948" s="205">
        <f xml:space="preserve"> LEN(小韻資料表[[#This Row],[小韻字集]])</f>
        <v>7</v>
      </c>
      <c r="I948" s="205" cm="1">
        <f t="array" ref="I948" xml:space="preserve"> MATCH(TRUE, ISNUMBER( SEARCH( LEFT(小韻資料表[[#This Row],[切語]],1), 切語上字資料表[切語上字]) ), 0)</f>
        <v>37</v>
      </c>
      <c r="J948" s="210" t="str" cm="1">
        <f t="array" ref="J948" xml:space="preserve"> INDEX(切語上字資料表[聲母], 小韻資料表[[#This Row],[上字表識別號]])</f>
        <v>匣</v>
      </c>
      <c r="K948" s="210" t="str" cm="1">
        <f t="array" ref="K948" xml:space="preserve"> INDEX(切語上字資料表[聲母拼音碼], 小韻資料表[[#This Row],[上字表識別號]])</f>
        <v>h</v>
      </c>
      <c r="L948" s="210" t="str" cm="1">
        <f t="array" ref="L948" xml:space="preserve"> INDEX(切語上字資料表[清濁], 小韻資料表[[#This Row],[上字表識別號]])</f>
        <v>全濁</v>
      </c>
      <c r="M948" s="223" t="str" cm="1">
        <f t="array" ref="M948" xml:space="preserve"> INDEX(切語上字資料表[發送收], 小韻資料表[[#This Row],[上字表識別號]])</f>
        <v>送氣</v>
      </c>
      <c r="N948" s="205" cm="1">
        <f t="array" ref="N948" xml:space="preserve"> MATCH(TRUE, ISNUMBER( SEARCH( RIGHT(小韻資料表[[#This Row],[切語]],1), 切語下字資料表[切語下字]) ), 0)</f>
        <v>293</v>
      </c>
      <c r="O948" s="207" t="str" cm="1">
        <f t="array" ref="O948" xml:space="preserve"> INDEX(切語下字資料表[韻母], 小韻資料表[[#This Row],[下字表識別號]])</f>
        <v>青合3</v>
      </c>
      <c r="P948" s="207" t="str" cm="1">
        <f t="array" ref="P948" xml:space="preserve"> INDEX(切語下字資料表[韻母拼音碼], 小韻資料表[[#This Row],[下字表識別號]])</f>
        <v>ieng</v>
      </c>
      <c r="Q948" s="210" t="str" cm="1">
        <f t="array" ref="Q948" xml:space="preserve"> INDEX(設定表!$C$19:$C$23, INT( LEFT(小韻資料表[[#This Row],[目次編碼]],1) ))</f>
        <v>平</v>
      </c>
      <c r="R948" s="210">
        <f xml:space="preserve">  INDEX(設定表!$C$8:$C$15, MATCH( (RIGHT(小韻資料表[[#This Row],[清濁]]) &amp; 小韻資料表[[#This Row],[調]]), 設定表!$B$8:$B$15, 0))</f>
        <v>5</v>
      </c>
      <c r="S948" s="205" t="s">
        <v>309</v>
      </c>
      <c r="T948" s="205" t="s">
        <v>309</v>
      </c>
      <c r="U948" s="226" t="s">
        <v>309</v>
      </c>
      <c r="V948" s="147" t="s">
        <v>309</v>
      </c>
      <c r="X948" s="135"/>
      <c r="Y948" s="135"/>
      <c r="AA948" s="135"/>
      <c r="AB948" s="134"/>
      <c r="AC948" s="135"/>
      <c r="AD948" s="135"/>
      <c r="AH948" s="135"/>
      <c r="AI948" s="135"/>
    </row>
    <row r="949" spans="1:35" ht="31.5">
      <c r="A949" s="205">
        <v>945</v>
      </c>
      <c r="B949" s="206" t="s">
        <v>4462</v>
      </c>
      <c r="C949" s="207" t="str">
        <f xml:space="preserve"> _xlfn.CONCAT(小韻資料表[[#This Row],[聲母拼音碼]],小韻資料表[[#This Row],[韻母拼音碼]],小韻資料表[[#This Row],[調號]])</f>
        <v>kieng1</v>
      </c>
      <c r="D949" s="206" t="s">
        <v>4463</v>
      </c>
      <c r="E949" s="208" t="s">
        <v>1033</v>
      </c>
      <c r="F949" s="205">
        <v>15</v>
      </c>
      <c r="G949" s="209" t="s">
        <v>4464</v>
      </c>
      <c r="H949" s="205">
        <f xml:space="preserve"> LEN(小韻資料表[[#This Row],[小韻字集]])</f>
        <v>10</v>
      </c>
      <c r="I949" s="205" cm="1">
        <f t="array" ref="I949" xml:space="preserve"> MATCH(TRUE, ISNUMBER( SEARCH( LEFT(小韻資料表[[#This Row],[切語]],1), 切語上字資料表[切語上字]) ), 0)</f>
        <v>1</v>
      </c>
      <c r="J949" s="210" t="str" cm="1">
        <f t="array" ref="J949" xml:space="preserve"> INDEX(切語上字資料表[聲母], 小韻資料表[[#This Row],[上字表識別號]])</f>
        <v>見</v>
      </c>
      <c r="K949" s="210" t="str" cm="1">
        <f t="array" ref="K949" xml:space="preserve"> INDEX(切語上字資料表[聲母拼音碼], 小韻資料表[[#This Row],[上字表識別號]])</f>
        <v>k</v>
      </c>
      <c r="L949" s="210" t="str" cm="1">
        <f t="array" ref="L949" xml:space="preserve"> INDEX(切語上字資料表[清濁], 小韻資料表[[#This Row],[上字表識別號]])</f>
        <v>全清</v>
      </c>
      <c r="M949" s="223" t="str" cm="1">
        <f t="array" ref="M949" xml:space="preserve"> INDEX(切語上字資料表[發送收], 小韻資料表[[#This Row],[上字表識別號]])</f>
        <v>發聲</v>
      </c>
      <c r="N949" s="205" cm="1">
        <f t="array" ref="N949" xml:space="preserve"> MATCH(TRUE, ISNUMBER( SEARCH( RIGHT(小韻資料表[[#This Row],[切語]],1), 切語下字資料表[切語下字]) ), 0)</f>
        <v>293</v>
      </c>
      <c r="O949" s="207" t="str" cm="1">
        <f t="array" ref="O949" xml:space="preserve"> INDEX(切語下字資料表[韻母], 小韻資料表[[#This Row],[下字表識別號]])</f>
        <v>青合3</v>
      </c>
      <c r="P949" s="207" t="str" cm="1">
        <f t="array" ref="P949" xml:space="preserve"> INDEX(切語下字資料表[韻母拼音碼], 小韻資料表[[#This Row],[下字表識別號]])</f>
        <v>ieng</v>
      </c>
      <c r="Q949" s="210" t="str" cm="1">
        <f t="array" ref="Q949" xml:space="preserve"> INDEX(設定表!$C$19:$C$23, INT( LEFT(小韻資料表[[#This Row],[目次編碼]],1) ))</f>
        <v>平</v>
      </c>
      <c r="R949" s="210">
        <f xml:space="preserve">  INDEX(設定表!$C$8:$C$15, MATCH( (RIGHT(小韻資料表[[#This Row],[清濁]]) &amp; 小韻資料表[[#This Row],[調]]), 設定表!$B$8:$B$15, 0))</f>
        <v>1</v>
      </c>
      <c r="S949" s="205" t="s">
        <v>309</v>
      </c>
      <c r="T949" s="205" t="s">
        <v>309</v>
      </c>
      <c r="U949" s="226" t="s">
        <v>309</v>
      </c>
      <c r="V949" s="146" t="s">
        <v>309</v>
      </c>
      <c r="X949" s="135"/>
      <c r="Y949" s="135"/>
      <c r="AA949" s="135"/>
      <c r="AB949" s="134"/>
      <c r="AC949" s="135"/>
      <c r="AD949" s="135"/>
      <c r="AH949" s="135"/>
      <c r="AI949" s="135"/>
    </row>
    <row r="950" spans="1:35" ht="31.5">
      <c r="A950" s="205">
        <v>946</v>
      </c>
      <c r="B950" s="206" t="s">
        <v>4465</v>
      </c>
      <c r="C950" s="207" t="str">
        <f xml:space="preserve"> _xlfn.CONCAT(小韻資料表[[#This Row],[聲母拼音碼]],小韻資料表[[#This Row],[韻母拼音碼]],小韻資料表[[#This Row],[調號]])</f>
        <v>cieng1</v>
      </c>
      <c r="D950" s="206" t="s">
        <v>1055</v>
      </c>
      <c r="E950" s="208" t="s">
        <v>1053</v>
      </c>
      <c r="F950" s="205">
        <v>1</v>
      </c>
      <c r="G950" s="209" t="s">
        <v>4466</v>
      </c>
      <c r="H950" s="205">
        <f xml:space="preserve"> LEN(小韻資料表[[#This Row],[小韻字集]])</f>
        <v>8</v>
      </c>
      <c r="I950" s="205" cm="1">
        <f t="array" ref="I950" xml:space="preserve"> MATCH(TRUE, ISNUMBER( SEARCH( LEFT(小韻資料表[[#This Row],[切語]],1), 切語上字資料表[切語上字]) ), 0)</f>
        <v>30</v>
      </c>
      <c r="J950" s="210" t="str" cm="1">
        <f t="array" ref="J950" xml:space="preserve"> INDEX(切語上字資料表[聲母], 小韻資料表[[#This Row],[上字表識別號]])</f>
        <v>照</v>
      </c>
      <c r="K950" s="210" t="str" cm="1">
        <f t="array" ref="K950" xml:space="preserve"> INDEX(切語上字資料表[聲母拼音碼], 小韻資料表[[#This Row],[上字表識別號]])</f>
        <v>c</v>
      </c>
      <c r="L950" s="210" t="str" cm="1">
        <f t="array" ref="L950" xml:space="preserve"> INDEX(切語上字資料表[清濁], 小韻資料表[[#This Row],[上字表識別號]])</f>
        <v>全清</v>
      </c>
      <c r="M950" s="223" t="str" cm="1">
        <f t="array" ref="M950" xml:space="preserve"> INDEX(切語上字資料表[發送收], 小韻資料表[[#This Row],[上字表識別號]])</f>
        <v>發聲</v>
      </c>
      <c r="N950" s="205" cm="1">
        <f t="array" ref="N950" xml:space="preserve"> MATCH(TRUE, ISNUMBER( SEARCH( RIGHT(小韻資料表[[#This Row],[切語]],1), 切語下字資料表[切語下字]) ), 0)</f>
        <v>297</v>
      </c>
      <c r="O950" s="207" t="str" cm="1">
        <f t="array" ref="O950" xml:space="preserve"> INDEX(切語下字資料表[韻母], 小韻資料表[[#This Row],[下字表識別號]])</f>
        <v>蒸開3</v>
      </c>
      <c r="P950" s="207" t="str" cm="1">
        <f t="array" ref="P950" xml:space="preserve"> INDEX(切語下字資料表[韻母拼音碼], 小韻資料表[[#This Row],[下字表識別號]])</f>
        <v>ieng</v>
      </c>
      <c r="Q950" s="210" t="str" cm="1">
        <f t="array" ref="Q950" xml:space="preserve"> INDEX(設定表!$C$19:$C$23, INT( LEFT(小韻資料表[[#This Row],[目次編碼]],1) ))</f>
        <v>平</v>
      </c>
      <c r="R950" s="210">
        <f xml:space="preserve">  INDEX(設定表!$C$8:$C$15, MATCH( (RIGHT(小韻資料表[[#This Row],[清濁]]) &amp; 小韻資料表[[#This Row],[調]]), 設定表!$B$8:$B$15, 0))</f>
        <v>1</v>
      </c>
      <c r="S950" s="211" t="s">
        <v>309</v>
      </c>
      <c r="T950" s="205" t="s">
        <v>309</v>
      </c>
      <c r="U950" s="226" t="s">
        <v>309</v>
      </c>
      <c r="V950" s="147" t="s">
        <v>309</v>
      </c>
      <c r="X950" s="135"/>
      <c r="Y950" s="135"/>
      <c r="AA950" s="135"/>
      <c r="AB950" s="134"/>
      <c r="AC950" s="135"/>
      <c r="AD950" s="135"/>
      <c r="AH950" s="135"/>
      <c r="AI950" s="135"/>
    </row>
    <row r="951" spans="1:35" ht="31.5">
      <c r="A951" s="205">
        <v>947</v>
      </c>
      <c r="B951" s="206" t="s">
        <v>4467</v>
      </c>
      <c r="C951" s="207" t="str">
        <f xml:space="preserve"> _xlfn.CONCAT(小韻資料表[[#This Row],[聲母拼音碼]],小韻資料表[[#This Row],[韻母拼音碼]],小韻資料表[[#This Row],[調號]])</f>
        <v>sieng5</v>
      </c>
      <c r="D951" s="206" t="s">
        <v>4468</v>
      </c>
      <c r="E951" s="208" t="s">
        <v>1053</v>
      </c>
      <c r="F951" s="205">
        <v>2</v>
      </c>
      <c r="G951" s="209" t="s">
        <v>4469</v>
      </c>
      <c r="H951" s="205">
        <f xml:space="preserve"> LEN(小韻資料表[[#This Row],[小韻字集]])</f>
        <v>4</v>
      </c>
      <c r="I951" s="205" cm="1">
        <f t="array" ref="I951" xml:space="preserve"> MATCH(TRUE, ISNUMBER( SEARCH( LEFT(小韻資料表[[#This Row],[切語]],1), 切語上字資料表[切語上字]) ), 0)</f>
        <v>34</v>
      </c>
      <c r="J951" s="210" t="str" cm="1">
        <f t="array" ref="J951" xml:space="preserve"> INDEX(切語上字資料表[聲母], 小韻資料表[[#This Row],[上字表識別號]])</f>
        <v>禪</v>
      </c>
      <c r="K951" s="210" t="str" cm="1">
        <f t="array" ref="K951" xml:space="preserve"> INDEX(切語上字資料表[聲母拼音碼], 小韻資料表[[#This Row],[上字表識別號]])</f>
        <v>s</v>
      </c>
      <c r="L951" s="210" t="str" cm="1">
        <f t="array" ref="L951" xml:space="preserve"> INDEX(切語上字資料表[清濁], 小韻資料表[[#This Row],[上字表識別號]])</f>
        <v>全濁</v>
      </c>
      <c r="M951" s="223" cm="1">
        <f t="array" ref="M951" xml:space="preserve"> INDEX(切語上字資料表[發送收], 小韻資料表[[#This Row],[上字表識別號]])</f>
        <v>0</v>
      </c>
      <c r="N951" s="205" cm="1">
        <f t="array" ref="N951" xml:space="preserve"> MATCH(TRUE, ISNUMBER( SEARCH( RIGHT(小韻資料表[[#This Row],[切語]],1), 切語下字資料表[切語下字]) ), 0)</f>
        <v>297</v>
      </c>
      <c r="O951" s="207" t="str" cm="1">
        <f t="array" ref="O951" xml:space="preserve"> INDEX(切語下字資料表[韻母], 小韻資料表[[#This Row],[下字表識別號]])</f>
        <v>蒸開3</v>
      </c>
      <c r="P951" s="207" t="str" cm="1">
        <f t="array" ref="P951" xml:space="preserve"> INDEX(切語下字資料表[韻母拼音碼], 小韻資料表[[#This Row],[下字表識別號]])</f>
        <v>ieng</v>
      </c>
      <c r="Q951" s="210" t="str" cm="1">
        <f t="array" ref="Q951" xml:space="preserve"> INDEX(設定表!$C$19:$C$23, INT( LEFT(小韻資料表[[#This Row],[目次編碼]],1) ))</f>
        <v>平</v>
      </c>
      <c r="R951" s="210">
        <f xml:space="preserve">  INDEX(設定表!$C$8:$C$15, MATCH( (RIGHT(小韻資料表[[#This Row],[清濁]]) &amp; 小韻資料表[[#This Row],[調]]), 設定表!$B$8:$B$15, 0))</f>
        <v>5</v>
      </c>
      <c r="S951" s="205" t="s">
        <v>309</v>
      </c>
      <c r="T951" s="205" t="s">
        <v>309</v>
      </c>
      <c r="U951" s="226" t="s">
        <v>309</v>
      </c>
      <c r="V951" s="146" t="s">
        <v>309</v>
      </c>
      <c r="X951" s="135"/>
      <c r="Y951" s="135"/>
      <c r="AA951" s="135"/>
      <c r="AB951" s="134"/>
      <c r="AC951" s="135"/>
      <c r="AD951" s="135"/>
      <c r="AH951" s="135"/>
      <c r="AI951" s="135"/>
    </row>
    <row r="952" spans="1:35" ht="31.5">
      <c r="A952" s="205">
        <v>948</v>
      </c>
      <c r="B952" s="206" t="s">
        <v>4470</v>
      </c>
      <c r="C952" s="207" t="str">
        <f xml:space="preserve"> _xlfn.CONCAT(小韻資料表[[#This Row],[聲母拼音碼]],小韻資料表[[#This Row],[韻母拼音碼]],小韻資料表[[#This Row],[調號]])</f>
        <v>tieng5</v>
      </c>
      <c r="D952" s="206" t="s">
        <v>4471</v>
      </c>
      <c r="E952" s="208" t="s">
        <v>1053</v>
      </c>
      <c r="F952" s="205">
        <v>3</v>
      </c>
      <c r="G952" s="209" t="s">
        <v>4472</v>
      </c>
      <c r="H952" s="205">
        <f xml:space="preserve"> LEN(小韻資料表[[#This Row],[小韻字集]])</f>
        <v>5</v>
      </c>
      <c r="I952" s="205" cm="1">
        <f t="array" ref="I952" xml:space="preserve"> MATCH(TRUE, ISNUMBER( SEARCH( LEFT(小韻資料表[[#This Row],[切語]],1), 切語上字資料表[切語上字]) ), 0)</f>
        <v>11</v>
      </c>
      <c r="J952" s="210" t="str" cm="1">
        <f t="array" ref="J952" xml:space="preserve"> INDEX(切語上字資料表[聲母], 小韻資料表[[#This Row],[上字表識別號]])</f>
        <v>澄</v>
      </c>
      <c r="K952" s="210" t="str" cm="1">
        <f t="array" ref="K952" xml:space="preserve"> INDEX(切語上字資料表[聲母拼音碼], 小韻資料表[[#This Row],[上字表識別號]])</f>
        <v>t</v>
      </c>
      <c r="L952" s="210" t="str" cm="1">
        <f t="array" ref="L952" xml:space="preserve"> INDEX(切語上字資料表[清濁], 小韻資料表[[#This Row],[上字表識別號]])</f>
        <v>全濁</v>
      </c>
      <c r="M952" s="223" cm="1">
        <f t="array" ref="M952" xml:space="preserve"> INDEX(切語上字資料表[發送收], 小韻資料表[[#This Row],[上字表識別號]])</f>
        <v>0</v>
      </c>
      <c r="N952" s="205" cm="1">
        <f t="array" ref="N952" xml:space="preserve"> MATCH(TRUE, ISNUMBER( SEARCH( RIGHT(小韻資料表[[#This Row],[切語]],1), 切語下字資料表[切語下字]) ), 0)</f>
        <v>297</v>
      </c>
      <c r="O952" s="207" t="str" cm="1">
        <f t="array" ref="O952" xml:space="preserve"> INDEX(切語下字資料表[韻母], 小韻資料表[[#This Row],[下字表識別號]])</f>
        <v>蒸開3</v>
      </c>
      <c r="P952" s="207" t="str" cm="1">
        <f t="array" ref="P952" xml:space="preserve"> INDEX(切語下字資料表[韻母拼音碼], 小韻資料表[[#This Row],[下字表識別號]])</f>
        <v>ieng</v>
      </c>
      <c r="Q952" s="210" t="str" cm="1">
        <f t="array" ref="Q952" xml:space="preserve"> INDEX(設定表!$C$19:$C$23, INT( LEFT(小韻資料表[[#This Row],[目次編碼]],1) ))</f>
        <v>平</v>
      </c>
      <c r="R952" s="210">
        <f xml:space="preserve">  INDEX(設定表!$C$8:$C$15, MATCH( (RIGHT(小韻資料表[[#This Row],[清濁]]) &amp; 小韻資料表[[#This Row],[調]]), 設定表!$B$8:$B$15, 0))</f>
        <v>5</v>
      </c>
      <c r="S952" s="205" t="s">
        <v>309</v>
      </c>
      <c r="T952" s="205" t="s">
        <v>309</v>
      </c>
      <c r="U952" s="226" t="s">
        <v>309</v>
      </c>
      <c r="V952" s="147" t="s">
        <v>309</v>
      </c>
      <c r="X952" s="135"/>
      <c r="Y952" s="135"/>
      <c r="AA952" s="135"/>
      <c r="AB952" s="134"/>
      <c r="AC952" s="135"/>
      <c r="AD952" s="135"/>
      <c r="AH952" s="135"/>
      <c r="AI952" s="135"/>
    </row>
    <row r="953" spans="1:35" ht="63">
      <c r="A953" s="205">
        <v>949</v>
      </c>
      <c r="B953" s="206" t="s">
        <v>4473</v>
      </c>
      <c r="C953" s="207" t="str">
        <f xml:space="preserve"> _xlfn.CONCAT(小韻資料表[[#This Row],[聲母拼音碼]],小韻資料表[[#This Row],[韻母拼音碼]],小韻資料表[[#This Row],[調號]])</f>
        <v>lieng5</v>
      </c>
      <c r="D953" s="206" t="s">
        <v>4474</v>
      </c>
      <c r="E953" s="208" t="s">
        <v>1053</v>
      </c>
      <c r="F953" s="205">
        <v>4</v>
      </c>
      <c r="G953" s="209" t="s">
        <v>4475</v>
      </c>
      <c r="H953" s="205">
        <f xml:space="preserve"> LEN(小韻資料表[[#This Row],[小韻字集]])</f>
        <v>22</v>
      </c>
      <c r="I953" s="205" cm="1">
        <f t="array" ref="I953" xml:space="preserve"> MATCH(TRUE, ISNUMBER( SEARCH( LEFT(小韻資料表[[#This Row],[切語]],1), 切語上字資料表[切語上字]) ), 0)</f>
        <v>40</v>
      </c>
      <c r="J953" s="210" t="str" cm="1">
        <f t="array" ref="J953" xml:space="preserve"> INDEX(切語上字資料表[聲母], 小韻資料表[[#This Row],[上字表識別號]])</f>
        <v>來</v>
      </c>
      <c r="K953" s="210" t="str" cm="1">
        <f t="array" ref="K953" xml:space="preserve"> INDEX(切語上字資料表[聲母拼音碼], 小韻資料表[[#This Row],[上字表識別號]])</f>
        <v>l</v>
      </c>
      <c r="L953" s="210" t="str" cm="1">
        <f t="array" ref="L953" xml:space="preserve"> INDEX(切語上字資料表[清濁], 小韻資料表[[#This Row],[上字表識別號]])</f>
        <v>次濁</v>
      </c>
      <c r="M953" s="223" t="str" cm="1">
        <f t="array" ref="M953" xml:space="preserve"> INDEX(切語上字資料表[發送收], 小韻資料表[[#This Row],[上字表識別號]])</f>
        <v>收聲</v>
      </c>
      <c r="N953" s="205" cm="1">
        <f t="array" ref="N953" xml:space="preserve"> MATCH(TRUE, ISNUMBER( SEARCH( RIGHT(小韻資料表[[#This Row],[切語]],1), 切語下字資料表[切語下字]) ), 0)</f>
        <v>297</v>
      </c>
      <c r="O953" s="207" t="str" cm="1">
        <f t="array" ref="O953" xml:space="preserve"> INDEX(切語下字資料表[韻母], 小韻資料表[[#This Row],[下字表識別號]])</f>
        <v>蒸開3</v>
      </c>
      <c r="P953" s="207" t="str" cm="1">
        <f t="array" ref="P953" xml:space="preserve"> INDEX(切語下字資料表[韻母拼音碼], 小韻資料表[[#This Row],[下字表識別號]])</f>
        <v>ieng</v>
      </c>
      <c r="Q953" s="210" t="str" cm="1">
        <f t="array" ref="Q953" xml:space="preserve"> INDEX(設定表!$C$19:$C$23, INT( LEFT(小韻資料表[[#This Row],[目次編碼]],1) ))</f>
        <v>平</v>
      </c>
      <c r="R953" s="210">
        <f xml:space="preserve">  INDEX(設定表!$C$8:$C$15, MATCH( (RIGHT(小韻資料表[[#This Row],[清濁]]) &amp; 小韻資料表[[#This Row],[調]]), 設定表!$B$8:$B$15, 0))</f>
        <v>5</v>
      </c>
      <c r="S953" s="205" t="s">
        <v>309</v>
      </c>
      <c r="T953" s="205" t="s">
        <v>309</v>
      </c>
      <c r="U953" s="226" t="s">
        <v>309</v>
      </c>
      <c r="V953" s="146" t="s">
        <v>309</v>
      </c>
      <c r="X953" s="135"/>
      <c r="Y953" s="135"/>
      <c r="AA953" s="135"/>
      <c r="AB953" s="134"/>
      <c r="AC953" s="135"/>
      <c r="AD953" s="135"/>
      <c r="AH953" s="135"/>
      <c r="AI953" s="135"/>
    </row>
    <row r="954" spans="1:35" ht="31.5">
      <c r="A954" s="205">
        <v>950</v>
      </c>
      <c r="B954" s="206" t="s">
        <v>4476</v>
      </c>
      <c r="C954" s="207" t="str">
        <f xml:space="preserve"> _xlfn.CONCAT(小韻資料表[[#This Row],[聲母拼音碼]],小韻資料表[[#This Row],[韻母拼音碼]],小韻資料表[[#This Row],[調號]])</f>
        <v>Øieng1</v>
      </c>
      <c r="D954" s="206" t="s">
        <v>4477</v>
      </c>
      <c r="E954" s="208" t="s">
        <v>1053</v>
      </c>
      <c r="F954" s="205">
        <v>5</v>
      </c>
      <c r="G954" s="209" t="s">
        <v>4478</v>
      </c>
      <c r="H954" s="205">
        <f xml:space="preserve"> LEN(小韻資料表[[#This Row],[小韻字集]])</f>
        <v>5</v>
      </c>
      <c r="I954" s="205" cm="1">
        <f t="array" ref="I954" xml:space="preserve"> MATCH(TRUE, ISNUMBER( SEARCH( LEFT(小韻資料表[[#This Row],[切語]],1), 切語上字資料表[切語上字]) ), 0)</f>
        <v>35</v>
      </c>
      <c r="J954" s="210" t="str" cm="1">
        <f t="array" ref="J954" xml:space="preserve"> INDEX(切語上字資料表[聲母], 小韻資料表[[#This Row],[上字表識別號]])</f>
        <v>影</v>
      </c>
      <c r="K954" s="210" t="str" cm="1">
        <f t="array" ref="K954" xml:space="preserve"> INDEX(切語上字資料表[聲母拼音碼], 小韻資料表[[#This Row],[上字表識別號]])</f>
        <v>Ø</v>
      </c>
      <c r="L954" s="210" t="str" cm="1">
        <f t="array" ref="L954" xml:space="preserve"> INDEX(切語上字資料表[清濁], 小韻資料表[[#This Row],[上字表識別號]])</f>
        <v>全清</v>
      </c>
      <c r="M954" s="223" t="str" cm="1">
        <f t="array" ref="M954" xml:space="preserve"> INDEX(切語上字資料表[發送收], 小韻資料表[[#This Row],[上字表識別號]])</f>
        <v>發聲</v>
      </c>
      <c r="N954" s="205" cm="1">
        <f t="array" ref="N954" xml:space="preserve"> MATCH(TRUE, ISNUMBER( SEARCH( RIGHT(小韻資料表[[#This Row],[切語]],1), 切語下字資料表[切語下字]) ), 0)</f>
        <v>297</v>
      </c>
      <c r="O954" s="207" t="str" cm="1">
        <f t="array" ref="O954" xml:space="preserve"> INDEX(切語下字資料表[韻母], 小韻資料表[[#This Row],[下字表識別號]])</f>
        <v>蒸開3</v>
      </c>
      <c r="P954" s="207" t="str" cm="1">
        <f t="array" ref="P954" xml:space="preserve"> INDEX(切語下字資料表[韻母拼音碼], 小韻資料表[[#This Row],[下字表識別號]])</f>
        <v>ieng</v>
      </c>
      <c r="Q954" s="210" t="str" cm="1">
        <f t="array" ref="Q954" xml:space="preserve"> INDEX(設定表!$C$19:$C$23, INT( LEFT(小韻資料表[[#This Row],[目次編碼]],1) ))</f>
        <v>平</v>
      </c>
      <c r="R954" s="210">
        <f xml:space="preserve">  INDEX(設定表!$C$8:$C$15, MATCH( (RIGHT(小韻資料表[[#This Row],[清濁]]) &amp; 小韻資料表[[#This Row],[調]]), 設定表!$B$8:$B$15, 0))</f>
        <v>1</v>
      </c>
      <c r="S954" s="205" t="s">
        <v>309</v>
      </c>
      <c r="T954" s="205" t="s">
        <v>309</v>
      </c>
      <c r="U954" s="226" t="s">
        <v>309</v>
      </c>
      <c r="V954" s="147" t="s">
        <v>309</v>
      </c>
      <c r="X954" s="135"/>
      <c r="Y954" s="135"/>
      <c r="AA954" s="135"/>
      <c r="AB954" s="134"/>
      <c r="AC954" s="135"/>
      <c r="AD954" s="135"/>
      <c r="AH954" s="135"/>
      <c r="AI954" s="135"/>
    </row>
    <row r="955" spans="1:35" ht="31.5">
      <c r="A955" s="205">
        <v>951</v>
      </c>
      <c r="B955" s="206" t="s">
        <v>4479</v>
      </c>
      <c r="C955" s="207" t="str">
        <f xml:space="preserve"> _xlfn.CONCAT(小韻資料表[[#This Row],[聲母拼音碼]],小韻資料表[[#This Row],[韻母拼音碼]],小韻資料表[[#This Row],[調號]])</f>
        <v>hieng5</v>
      </c>
      <c r="D955" s="206" t="s">
        <v>4480</v>
      </c>
      <c r="E955" s="208" t="s">
        <v>1053</v>
      </c>
      <c r="F955" s="205">
        <v>6</v>
      </c>
      <c r="G955" s="209" t="s">
        <v>4481</v>
      </c>
      <c r="H955" s="205">
        <f xml:space="preserve"> LEN(小韻資料表[[#This Row],[小韻字集]])</f>
        <v>5</v>
      </c>
      <c r="I955" s="205" cm="1">
        <f t="array" ref="I955" xml:space="preserve"> MATCH(TRUE, ISNUMBER( SEARCH( LEFT(小韻資料表[[#This Row],[切語]],1), 切語上字資料表[切語上字]) ), 0)</f>
        <v>19</v>
      </c>
      <c r="J955" s="210" t="str" cm="1">
        <f t="array" ref="J955" xml:space="preserve"> INDEX(切語上字資料表[聲母], 小韻資料表[[#This Row],[上字表識別號]])</f>
        <v>奉</v>
      </c>
      <c r="K955" s="210" t="str" cm="1">
        <f t="array" ref="K955" xml:space="preserve"> INDEX(切語上字資料表[聲母拼音碼], 小韻資料表[[#This Row],[上字表識別號]])</f>
        <v>h</v>
      </c>
      <c r="L955" s="210" t="str" cm="1">
        <f t="array" ref="L955" xml:space="preserve"> INDEX(切語上字資料表[清濁], 小韻資料表[[#This Row],[上字表識別號]])</f>
        <v>全濁</v>
      </c>
      <c r="M955" s="223" cm="1">
        <f t="array" ref="M955" xml:space="preserve"> INDEX(切語上字資料表[發送收], 小韻資料表[[#This Row],[上字表識別號]])</f>
        <v>0</v>
      </c>
      <c r="N955" s="205" cm="1">
        <f t="array" ref="N955" xml:space="preserve"> MATCH(TRUE, ISNUMBER( SEARCH( RIGHT(小韻資料表[[#This Row],[切語]],1), 切語下字資料表[切語下字]) ), 0)</f>
        <v>297</v>
      </c>
      <c r="O955" s="207" t="str" cm="1">
        <f t="array" ref="O955" xml:space="preserve"> INDEX(切語下字資料表[韻母], 小韻資料表[[#This Row],[下字表識別號]])</f>
        <v>蒸開3</v>
      </c>
      <c r="P955" s="207" t="str" cm="1">
        <f t="array" ref="P955" xml:space="preserve"> INDEX(切語下字資料表[韻母拼音碼], 小韻資料表[[#This Row],[下字表識別號]])</f>
        <v>ieng</v>
      </c>
      <c r="Q955" s="210" t="str" cm="1">
        <f t="array" ref="Q955" xml:space="preserve"> INDEX(設定表!$C$19:$C$23, INT( LEFT(小韻資料表[[#This Row],[目次編碼]],1) ))</f>
        <v>平</v>
      </c>
      <c r="R955" s="210">
        <f xml:space="preserve">  INDEX(設定表!$C$8:$C$15, MATCH( (RIGHT(小韻資料表[[#This Row],[清濁]]) &amp; 小韻資料表[[#This Row],[調]]), 設定表!$B$8:$B$15, 0))</f>
        <v>5</v>
      </c>
      <c r="S955" s="205" t="s">
        <v>309</v>
      </c>
      <c r="T955" s="205" t="s">
        <v>309</v>
      </c>
      <c r="U955" s="226" t="s">
        <v>309</v>
      </c>
      <c r="V955" s="146" t="s">
        <v>309</v>
      </c>
      <c r="X955" s="135"/>
      <c r="Y955" s="135"/>
      <c r="AA955" s="135"/>
      <c r="AB955" s="134"/>
      <c r="AC955" s="135"/>
      <c r="AD955" s="135"/>
      <c r="AH955" s="135"/>
      <c r="AI955" s="135"/>
    </row>
    <row r="956" spans="1:35" ht="31.5">
      <c r="A956" s="205">
        <v>952</v>
      </c>
      <c r="B956" s="206" t="s">
        <v>4482</v>
      </c>
      <c r="C956" s="207" t="str">
        <f xml:space="preserve"> _xlfn.CONCAT(小韻資料表[[#This Row],[聲母拼音碼]],小韻資料表[[#This Row],[韻母拼音碼]],小韻資料表[[#This Row],[調號]])</f>
        <v>pieng1</v>
      </c>
      <c r="D956" s="206" t="s">
        <v>4483</v>
      </c>
      <c r="E956" s="208" t="s">
        <v>1053</v>
      </c>
      <c r="F956" s="205">
        <v>7</v>
      </c>
      <c r="G956" s="209" t="s">
        <v>4484</v>
      </c>
      <c r="H956" s="205">
        <f xml:space="preserve"> LEN(小韻資料表[[#This Row],[小韻字集]])</f>
        <v>3</v>
      </c>
      <c r="I956" s="205" cm="1">
        <f t="array" ref="I956" xml:space="preserve"> MATCH(TRUE, ISNUMBER( SEARCH( LEFT(小韻資料表[[#This Row],[切語]],1), 切語上字資料表[切語上字]) ), 0)</f>
        <v>13</v>
      </c>
      <c r="J956" s="210" t="str" cm="1">
        <f t="array" ref="J956" xml:space="preserve"> INDEX(切語上字資料表[聲母], 小韻資料表[[#This Row],[上字表識別號]])</f>
        <v>幫</v>
      </c>
      <c r="K956" s="210" t="str" cm="1">
        <f t="array" ref="K956" xml:space="preserve"> INDEX(切語上字資料表[聲母拼音碼], 小韻資料表[[#This Row],[上字表識別號]])</f>
        <v>p</v>
      </c>
      <c r="L956" s="210" t="str" cm="1">
        <f t="array" ref="L956" xml:space="preserve"> INDEX(切語上字資料表[清濁], 小韻資料表[[#This Row],[上字表識別號]])</f>
        <v>全清</v>
      </c>
      <c r="M956" s="223" t="str" cm="1">
        <f t="array" ref="M956" xml:space="preserve"> INDEX(切語上字資料表[發送收], 小韻資料表[[#This Row],[上字表識別號]])</f>
        <v>發聲</v>
      </c>
      <c r="N956" s="205" cm="1">
        <f t="array" ref="N956" xml:space="preserve"> MATCH(TRUE, ISNUMBER( SEARCH( RIGHT(小韻資料表[[#This Row],[切語]],1), 切語下字資料表[切語下字]) ), 0)</f>
        <v>297</v>
      </c>
      <c r="O956" s="207" t="str" cm="1">
        <f t="array" ref="O956" xml:space="preserve"> INDEX(切語下字資料表[韻母], 小韻資料表[[#This Row],[下字表識別號]])</f>
        <v>蒸開3</v>
      </c>
      <c r="P956" s="207" t="str" cm="1">
        <f t="array" ref="P956" xml:space="preserve"> INDEX(切語下字資料表[韻母拼音碼], 小韻資料表[[#This Row],[下字表識別號]])</f>
        <v>ieng</v>
      </c>
      <c r="Q956" s="210" t="str" cm="1">
        <f t="array" ref="Q956" xml:space="preserve"> INDEX(設定表!$C$19:$C$23, INT( LEFT(小韻資料表[[#This Row],[目次編碼]],1) ))</f>
        <v>平</v>
      </c>
      <c r="R956" s="210">
        <f xml:space="preserve">  INDEX(設定表!$C$8:$C$15, MATCH( (RIGHT(小韻資料表[[#This Row],[清濁]]) &amp; 小韻資料表[[#This Row],[調]]), 設定表!$B$8:$B$15, 0))</f>
        <v>1</v>
      </c>
      <c r="S956" s="205" t="s">
        <v>309</v>
      </c>
      <c r="T956" s="205" t="s">
        <v>309</v>
      </c>
      <c r="U956" s="226" t="s">
        <v>4485</v>
      </c>
      <c r="V956" s="147" t="s">
        <v>309</v>
      </c>
      <c r="X956" s="135"/>
      <c r="Y956" s="135"/>
      <c r="AA956" s="135"/>
      <c r="AB956" s="134"/>
      <c r="AC956" s="135"/>
      <c r="AD956" s="135"/>
      <c r="AH956" s="135"/>
      <c r="AI956" s="135"/>
    </row>
    <row r="957" spans="1:35" ht="31.5">
      <c r="A957" s="205">
        <v>953</v>
      </c>
      <c r="B957" s="206" t="s">
        <v>4486</v>
      </c>
      <c r="C957" s="207" t="str">
        <f xml:space="preserve"> _xlfn.CONCAT(小韻資料表[[#This Row],[聲母拼音碼]],小韻資料表[[#This Row],[韻母拼音碼]],小韻資料表[[#This Row],[調號]])</f>
        <v>Øieng5</v>
      </c>
      <c r="D957" s="206" t="s">
        <v>4487</v>
      </c>
      <c r="E957" s="208" t="s">
        <v>1053</v>
      </c>
      <c r="F957" s="205">
        <v>8</v>
      </c>
      <c r="G957" s="209" t="s">
        <v>4487</v>
      </c>
      <c r="H957" s="205">
        <f xml:space="preserve"> LEN(小韻資料表[[#This Row],[小韻字集]])</f>
        <v>1</v>
      </c>
      <c r="I957" s="205" cm="1">
        <f t="array" ref="I957" xml:space="preserve"> MATCH(TRUE, ISNUMBER( SEARCH( LEFT(小韻資料表[[#This Row],[切語]],1), 切語上字資料表[切語上字]) ), 0)</f>
        <v>39</v>
      </c>
      <c r="J957" s="210" t="str" cm="1">
        <f t="array" ref="J957" xml:space="preserve"> INDEX(切語上字資料表[聲母], 小韻資料表[[#This Row],[上字表識別號]])</f>
        <v>喻</v>
      </c>
      <c r="K957" s="210" t="str" cm="1">
        <f t="array" ref="K957" xml:space="preserve"> INDEX(切語上字資料表[聲母拼音碼], 小韻資料表[[#This Row],[上字表識別號]])</f>
        <v>Ø</v>
      </c>
      <c r="L957" s="210" t="str" cm="1">
        <f t="array" ref="L957" xml:space="preserve"> INDEX(切語上字資料表[清濁], 小韻資料表[[#This Row],[上字表識別號]])</f>
        <v>次濁</v>
      </c>
      <c r="M957" s="223" t="str" cm="1">
        <f t="array" ref="M957" xml:space="preserve"> INDEX(切語上字資料表[發送收], 小韻資料表[[#This Row],[上字表識別號]])</f>
        <v>發聲</v>
      </c>
      <c r="N957" s="205" cm="1">
        <f t="array" ref="N957" xml:space="preserve"> MATCH(TRUE, ISNUMBER( SEARCH( RIGHT(小韻資料表[[#This Row],[切語]],1), 切語下字資料表[切語下字]) ), 0)</f>
        <v>297</v>
      </c>
      <c r="O957" s="207" t="str" cm="1">
        <f t="array" ref="O957" xml:space="preserve"> INDEX(切語下字資料表[韻母], 小韻資料表[[#This Row],[下字表識別號]])</f>
        <v>蒸開3</v>
      </c>
      <c r="P957" s="207" t="str" cm="1">
        <f t="array" ref="P957" xml:space="preserve"> INDEX(切語下字資料表[韻母拼音碼], 小韻資料表[[#This Row],[下字表識別號]])</f>
        <v>ieng</v>
      </c>
      <c r="Q957" s="210" t="str" cm="1">
        <f t="array" ref="Q957" xml:space="preserve"> INDEX(設定表!$C$19:$C$23, INT( LEFT(小韻資料表[[#This Row],[目次編碼]],1) ))</f>
        <v>平</v>
      </c>
      <c r="R957" s="210">
        <f xml:space="preserve">  INDEX(設定表!$C$8:$C$15, MATCH( (RIGHT(小韻資料表[[#This Row],[清濁]]) &amp; 小韻資料表[[#This Row],[調]]), 設定表!$B$8:$B$15, 0))</f>
        <v>5</v>
      </c>
      <c r="S957" s="205" t="s">
        <v>309</v>
      </c>
      <c r="T957" s="205" t="s">
        <v>309</v>
      </c>
      <c r="U957" s="226" t="s">
        <v>309</v>
      </c>
      <c r="V957" s="146" t="s">
        <v>309</v>
      </c>
      <c r="X957" s="135"/>
      <c r="Y957" s="135"/>
      <c r="AA957" s="135"/>
      <c r="AB957" s="134"/>
      <c r="AC957" s="135"/>
      <c r="AD957" s="135"/>
      <c r="AH957" s="135"/>
      <c r="AI957" s="135"/>
    </row>
    <row r="958" spans="1:35" ht="31.5">
      <c r="A958" s="205">
        <v>954</v>
      </c>
      <c r="B958" s="206" t="s">
        <v>4488</v>
      </c>
      <c r="C958" s="207" t="str">
        <f xml:space="preserve"> _xlfn.CONCAT(小韻資料表[[#This Row],[聲母拼音碼]],小韻資料表[[#This Row],[韻母拼音碼]],小韻資料表[[#This Row],[調號]])</f>
        <v>sieng5</v>
      </c>
      <c r="D958" s="206" t="s">
        <v>4489</v>
      </c>
      <c r="E958" s="208" t="s">
        <v>1053</v>
      </c>
      <c r="F958" s="205">
        <v>9</v>
      </c>
      <c r="G958" s="209" t="s">
        <v>4490</v>
      </c>
      <c r="H958" s="205">
        <f xml:space="preserve"> LEN(小韻資料表[[#This Row],[小韻字集]])</f>
        <v>13</v>
      </c>
      <c r="I958" s="205" cm="1">
        <f t="array" ref="I958" xml:space="preserve"> MATCH(TRUE, ISNUMBER( SEARCH( LEFT(小韻資料表[[#This Row],[切語]],1), 切語上字資料表[切語上字]) ), 0)</f>
        <v>32</v>
      </c>
      <c r="J958" s="210" t="str" cm="1">
        <f t="array" ref="J958" xml:space="preserve"> INDEX(切語上字資料表[聲母], 小韻資料表[[#This Row],[上字表識別號]])</f>
        <v>神</v>
      </c>
      <c r="K958" s="210" t="str" cm="1">
        <f t="array" ref="K958" xml:space="preserve"> INDEX(切語上字資料表[聲母拼音碼], 小韻資料表[[#This Row],[上字表識別號]])</f>
        <v>s</v>
      </c>
      <c r="L958" s="210" t="str" cm="1">
        <f t="array" ref="L958" xml:space="preserve"> INDEX(切語上字資料表[清濁], 小韻資料表[[#This Row],[上字表識別號]])</f>
        <v>全濁</v>
      </c>
      <c r="M958" s="223" t="str" cm="1">
        <f t="array" ref="M958" xml:space="preserve"> INDEX(切語上字資料表[發送收], 小韻資料表[[#This Row],[上字表識別號]])</f>
        <v>發聲</v>
      </c>
      <c r="N958" s="205" cm="1">
        <f t="array" ref="N958" xml:space="preserve"> MATCH(TRUE, ISNUMBER( SEARCH( RIGHT(小韻資料表[[#This Row],[切語]],1), 切語下字資料表[切語下字]) ), 0)</f>
        <v>297</v>
      </c>
      <c r="O958" s="207" t="str" cm="1">
        <f t="array" ref="O958" xml:space="preserve"> INDEX(切語下字資料表[韻母], 小韻資料表[[#This Row],[下字表識別號]])</f>
        <v>蒸開3</v>
      </c>
      <c r="P958" s="207" t="str" cm="1">
        <f t="array" ref="P958" xml:space="preserve"> INDEX(切語下字資料表[韻母拼音碼], 小韻資料表[[#This Row],[下字表識別號]])</f>
        <v>ieng</v>
      </c>
      <c r="Q958" s="210" t="str" cm="1">
        <f t="array" ref="Q958" xml:space="preserve"> INDEX(設定表!$C$19:$C$23, INT( LEFT(小韻資料表[[#This Row],[目次編碼]],1) ))</f>
        <v>平</v>
      </c>
      <c r="R958" s="210">
        <f xml:space="preserve">  INDEX(設定表!$C$8:$C$15, MATCH( (RIGHT(小韻資料表[[#This Row],[清濁]]) &amp; 小韻資料表[[#This Row],[調]]), 設定表!$B$8:$B$15, 0))</f>
        <v>5</v>
      </c>
      <c r="S958" s="205" t="s">
        <v>309</v>
      </c>
      <c r="T958" s="205" t="s">
        <v>309</v>
      </c>
      <c r="U958" s="226" t="s">
        <v>4491</v>
      </c>
      <c r="V958" s="147" t="s">
        <v>309</v>
      </c>
      <c r="X958" s="135"/>
      <c r="Y958" s="135"/>
      <c r="AA958" s="135"/>
      <c r="AB958" s="134"/>
      <c r="AC958" s="135"/>
      <c r="AD958" s="135"/>
      <c r="AH958" s="135"/>
      <c r="AI958" s="135"/>
    </row>
    <row r="959" spans="1:35" ht="31.5">
      <c r="A959" s="205">
        <v>955</v>
      </c>
      <c r="B959" s="206" t="s">
        <v>4492</v>
      </c>
      <c r="C959" s="207" t="str">
        <f xml:space="preserve"> _xlfn.CONCAT(小韻資料表[[#This Row],[聲母拼音碼]],小韻資料表[[#This Row],[韻母拼音碼]],小韻資料表[[#This Row],[調號]])</f>
        <v>sieng1</v>
      </c>
      <c r="D959" s="206" t="s">
        <v>4493</v>
      </c>
      <c r="E959" s="208" t="s">
        <v>1053</v>
      </c>
      <c r="F959" s="205">
        <v>10</v>
      </c>
      <c r="G959" s="209" t="s">
        <v>4494</v>
      </c>
      <c r="H959" s="205">
        <f xml:space="preserve"> LEN(小韻資料表[[#This Row],[小韻字集]])</f>
        <v>5</v>
      </c>
      <c r="I959" s="205" cm="1">
        <f t="array" ref="I959" xml:space="preserve"> MATCH(TRUE, ISNUMBER( SEARCH( LEFT(小韻資料表[[#This Row],[切語]],1), 切語上字資料表[切語上字]) ), 0)</f>
        <v>33</v>
      </c>
      <c r="J959" s="210" t="str" cm="1">
        <f t="array" ref="J959" xml:space="preserve"> INDEX(切語上字資料表[聲母], 小韻資料表[[#This Row],[上字表識別號]])</f>
        <v>審</v>
      </c>
      <c r="K959" s="210" t="str" cm="1">
        <f t="array" ref="K959" xml:space="preserve"> INDEX(切語上字資料表[聲母拼音碼], 小韻資料表[[#This Row],[上字表識別號]])</f>
        <v>s</v>
      </c>
      <c r="L959" s="210" t="str" cm="1">
        <f t="array" ref="L959" xml:space="preserve"> INDEX(切語上字資料表[清濁], 小韻資料表[[#This Row],[上字表識別號]])</f>
        <v>全清</v>
      </c>
      <c r="M959" s="223" t="str" cm="1">
        <f t="array" ref="M959" xml:space="preserve"> INDEX(切語上字資料表[發送收], 小韻資料表[[#This Row],[上字表識別號]])</f>
        <v>送氣</v>
      </c>
      <c r="N959" s="205" cm="1">
        <f t="array" ref="N959" xml:space="preserve"> MATCH(TRUE, ISNUMBER( SEARCH( RIGHT(小韻資料表[[#This Row],[切語]],1), 切語下字資料表[切語下字]) ), 0)</f>
        <v>297</v>
      </c>
      <c r="O959" s="207" t="str" cm="1">
        <f t="array" ref="O959" xml:space="preserve"> INDEX(切語下字資料表[韻母], 小韻資料表[[#This Row],[下字表識別號]])</f>
        <v>蒸開3</v>
      </c>
      <c r="P959" s="207" t="str" cm="1">
        <f t="array" ref="P959" xml:space="preserve"> INDEX(切語下字資料表[韻母拼音碼], 小韻資料表[[#This Row],[下字表識別號]])</f>
        <v>ieng</v>
      </c>
      <c r="Q959" s="210" t="str" cm="1">
        <f t="array" ref="Q959" xml:space="preserve"> INDEX(設定表!$C$19:$C$23, INT( LEFT(小韻資料表[[#This Row],[目次編碼]],1) ))</f>
        <v>平</v>
      </c>
      <c r="R959" s="210">
        <f xml:space="preserve">  INDEX(設定表!$C$8:$C$15, MATCH( (RIGHT(小韻資料表[[#This Row],[清濁]]) &amp; 小韻資料表[[#This Row],[調]]), 設定表!$B$8:$B$15, 0))</f>
        <v>1</v>
      </c>
      <c r="S959" s="205" t="s">
        <v>309</v>
      </c>
      <c r="T959" s="205" t="s">
        <v>309</v>
      </c>
      <c r="U959" s="226" t="s">
        <v>309</v>
      </c>
      <c r="V959" s="146" t="s">
        <v>309</v>
      </c>
      <c r="X959" s="135"/>
      <c r="Y959" s="135"/>
      <c r="AA959" s="135"/>
      <c r="AB959" s="134"/>
      <c r="AC959" s="135"/>
      <c r="AD959" s="135"/>
      <c r="AH959" s="135"/>
      <c r="AI959" s="135"/>
    </row>
    <row r="960" spans="1:35" ht="32.25">
      <c r="A960" s="205">
        <v>956</v>
      </c>
      <c r="B960" s="206" t="s">
        <v>13136</v>
      </c>
      <c r="C960" s="207" t="str">
        <f xml:space="preserve"> _xlfn.CONCAT(小韻資料表[[#This Row],[聲母拼音碼]],小韻資料表[[#This Row],[韻母拼音碼]],小韻資料表[[#This Row],[調號]])</f>
        <v>jieng5</v>
      </c>
      <c r="D960" s="206" t="s">
        <v>4495</v>
      </c>
      <c r="E960" s="208" t="s">
        <v>1053</v>
      </c>
      <c r="F960" s="205">
        <v>11</v>
      </c>
      <c r="G960" s="209" t="s">
        <v>4496</v>
      </c>
      <c r="H960" s="205">
        <f xml:space="preserve"> LEN(小韻資料表[[#This Row],[小韻字集]])</f>
        <v>7</v>
      </c>
      <c r="I960" s="205" cm="1">
        <f t="array" ref="I960" xml:space="preserve"> MATCH(TRUE, ISNUMBER( SEARCH( LEFT(小韻資料表[[#This Row],[切語]],1), 切語上字資料表[切語上字]) ), 0)</f>
        <v>41</v>
      </c>
      <c r="J960" s="210" t="str" cm="1">
        <f t="array" ref="J960" xml:space="preserve"> INDEX(切語上字資料表[聲母], 小韻資料表[[#This Row],[上字表識別號]])</f>
        <v>日</v>
      </c>
      <c r="K960" s="210" t="str" cm="1">
        <f t="array" ref="K960" xml:space="preserve"> INDEX(切語上字資料表[聲母拼音碼], 小韻資料表[[#This Row],[上字表識別號]])</f>
        <v>j</v>
      </c>
      <c r="L960" s="210" t="str" cm="1">
        <f t="array" ref="L960" xml:space="preserve"> INDEX(切語上字資料表[清濁], 小韻資料表[[#This Row],[上字表識別號]])</f>
        <v>次濁</v>
      </c>
      <c r="M960" s="223" t="str" cm="1">
        <f t="array" ref="M960" xml:space="preserve"> INDEX(切語上字資料表[發送收], 小韻資料表[[#This Row],[上字表識別號]])</f>
        <v>收聲</v>
      </c>
      <c r="N960" s="205" cm="1">
        <f t="array" ref="N960" xml:space="preserve"> MATCH(TRUE, ISNUMBER( SEARCH( RIGHT(小韻資料表[[#This Row],[切語]],1), 切語下字資料表[切語下字]) ), 0)</f>
        <v>297</v>
      </c>
      <c r="O960" s="207" t="str" cm="1">
        <f t="array" ref="O960" xml:space="preserve"> INDEX(切語下字資料表[韻母], 小韻資料表[[#This Row],[下字表識別號]])</f>
        <v>蒸開3</v>
      </c>
      <c r="P960" s="207" t="str" cm="1">
        <f t="array" ref="P960" xml:space="preserve"> INDEX(切語下字資料表[韻母拼音碼], 小韻資料表[[#This Row],[下字表識別號]])</f>
        <v>ieng</v>
      </c>
      <c r="Q960" s="210" t="str" cm="1">
        <f t="array" ref="Q960" xml:space="preserve"> INDEX(設定表!$C$19:$C$23, INT( LEFT(小韻資料表[[#This Row],[目次編碼]],1) ))</f>
        <v>平</v>
      </c>
      <c r="R960" s="210">
        <f xml:space="preserve">  INDEX(設定表!$C$8:$C$15, MATCH( (RIGHT(小韻資料表[[#This Row],[清濁]]) &amp; 小韻資料表[[#This Row],[調]]), 設定表!$B$8:$B$15, 0))</f>
        <v>5</v>
      </c>
      <c r="S960" s="205" t="s">
        <v>309</v>
      </c>
      <c r="T960" s="205" t="s">
        <v>309</v>
      </c>
      <c r="U960" s="226" t="s">
        <v>309</v>
      </c>
      <c r="V960" s="147" t="s">
        <v>309</v>
      </c>
      <c r="X960" s="135"/>
      <c r="Y960" s="135"/>
      <c r="AA960" s="135"/>
      <c r="AB960" s="134"/>
      <c r="AC960" s="135"/>
      <c r="AD960" s="135"/>
      <c r="AH960" s="135"/>
      <c r="AI960" s="135"/>
    </row>
    <row r="961" spans="1:35" ht="31.5">
      <c r="A961" s="205">
        <v>957</v>
      </c>
      <c r="B961" s="206" t="s">
        <v>4497</v>
      </c>
      <c r="C961" s="207" t="str">
        <f xml:space="preserve"> _xlfn.CONCAT(小韻資料表[[#This Row],[聲母拼音碼]],小韻資料表[[#This Row],[韻母拼音碼]],小韻資料表[[#This Row],[調號]])</f>
        <v>kieng1</v>
      </c>
      <c r="D961" s="206" t="s">
        <v>4498</v>
      </c>
      <c r="E961" s="208" t="s">
        <v>1053</v>
      </c>
      <c r="F961" s="205">
        <v>12</v>
      </c>
      <c r="G961" s="209" t="s">
        <v>4499</v>
      </c>
      <c r="H961" s="205">
        <f xml:space="preserve"> LEN(小韻資料表[[#This Row],[小韻字集]])</f>
        <v>2</v>
      </c>
      <c r="I961" s="205" cm="1">
        <f t="array" ref="I961" xml:space="preserve"> MATCH(TRUE, ISNUMBER( SEARCH( LEFT(小韻資料表[[#This Row],[切語]],1), 切語上字資料表[切語上字]) ), 0)</f>
        <v>1</v>
      </c>
      <c r="J961" s="210" t="str" cm="1">
        <f t="array" ref="J961" xml:space="preserve"> INDEX(切語上字資料表[聲母], 小韻資料表[[#This Row],[上字表識別號]])</f>
        <v>見</v>
      </c>
      <c r="K961" s="210" t="str" cm="1">
        <f t="array" ref="K961" xml:space="preserve"> INDEX(切語上字資料表[聲母拼音碼], 小韻資料表[[#This Row],[上字表識別號]])</f>
        <v>k</v>
      </c>
      <c r="L961" s="210" t="str" cm="1">
        <f t="array" ref="L961" xml:space="preserve"> INDEX(切語上字資料表[清濁], 小韻資料表[[#This Row],[上字表識別號]])</f>
        <v>全清</v>
      </c>
      <c r="M961" s="223" t="str" cm="1">
        <f t="array" ref="M961" xml:space="preserve"> INDEX(切語上字資料表[發送收], 小韻資料表[[#This Row],[上字表識別號]])</f>
        <v>發聲</v>
      </c>
      <c r="N961" s="205" cm="1">
        <f t="array" ref="N961" xml:space="preserve"> MATCH(TRUE, ISNUMBER( SEARCH( RIGHT(小韻資料表[[#This Row],[切語]],1), 切語下字資料表[切語下字]) ), 0)</f>
        <v>297</v>
      </c>
      <c r="O961" s="207" t="str" cm="1">
        <f t="array" ref="O961" xml:space="preserve"> INDEX(切語下字資料表[韻母], 小韻資料表[[#This Row],[下字表識別號]])</f>
        <v>蒸開3</v>
      </c>
      <c r="P961" s="207" t="str" cm="1">
        <f t="array" ref="P961" xml:space="preserve"> INDEX(切語下字資料表[韻母拼音碼], 小韻資料表[[#This Row],[下字表識別號]])</f>
        <v>ieng</v>
      </c>
      <c r="Q961" s="210" t="str" cm="1">
        <f t="array" ref="Q961" xml:space="preserve"> INDEX(設定表!$C$19:$C$23, INT( LEFT(小韻資料表[[#This Row],[目次編碼]],1) ))</f>
        <v>平</v>
      </c>
      <c r="R961" s="210">
        <f xml:space="preserve">  INDEX(設定表!$C$8:$C$15, MATCH( (RIGHT(小韻資料表[[#This Row],[清濁]]) &amp; 小韻資料表[[#This Row],[調]]), 設定表!$B$8:$B$15, 0))</f>
        <v>1</v>
      </c>
      <c r="S961" s="205" t="s">
        <v>309</v>
      </c>
      <c r="T961" s="205" t="s">
        <v>309</v>
      </c>
      <c r="U961" s="226" t="s">
        <v>309</v>
      </c>
      <c r="V961" s="146" t="s">
        <v>309</v>
      </c>
      <c r="X961" s="135"/>
      <c r="Y961" s="135"/>
      <c r="AA961" s="135"/>
      <c r="AB961" s="134"/>
      <c r="AC961" s="135"/>
      <c r="AD961" s="135"/>
      <c r="AH961" s="135"/>
      <c r="AI961" s="135"/>
    </row>
    <row r="962" spans="1:35" ht="31.5">
      <c r="A962" s="205">
        <v>958</v>
      </c>
      <c r="B962" s="206" t="s">
        <v>4500</v>
      </c>
      <c r="C962" s="207" t="str">
        <f xml:space="preserve"> _xlfn.CONCAT(小韻資料表[[#This Row],[聲母拼音碼]],小韻資料表[[#This Row],[韻母拼音碼]],小韻資料表[[#This Row],[調號]])</f>
        <v>tieng1</v>
      </c>
      <c r="D962" s="206" t="s">
        <v>4501</v>
      </c>
      <c r="E962" s="208" t="s">
        <v>1053</v>
      </c>
      <c r="F962" s="205">
        <v>13</v>
      </c>
      <c r="G962" s="209" t="s">
        <v>4502</v>
      </c>
      <c r="H962" s="205">
        <f xml:space="preserve"> LEN(小韻資料表[[#This Row],[小韻字集]])</f>
        <v>6</v>
      </c>
      <c r="I962" s="205" cm="1">
        <f t="array" ref="I962" xml:space="preserve"> MATCH(TRUE, ISNUMBER( SEARCH( LEFT(小韻資料表[[#This Row],[切語]],1), 切語上字資料表[切語上字]) ), 0)</f>
        <v>9</v>
      </c>
      <c r="J962" s="210" t="str" cm="1">
        <f t="array" ref="J962" xml:space="preserve"> INDEX(切語上字資料表[聲母], 小韻資料表[[#This Row],[上字表識別號]])</f>
        <v>知</v>
      </c>
      <c r="K962" s="210" t="str" cm="1">
        <f t="array" ref="K962" xml:space="preserve"> INDEX(切語上字資料表[聲母拼音碼], 小韻資料表[[#This Row],[上字表識別號]])</f>
        <v>t</v>
      </c>
      <c r="L962" s="210" t="str" cm="1">
        <f t="array" ref="L962" xml:space="preserve"> INDEX(切語上字資料表[清濁], 小韻資料表[[#This Row],[上字表識別號]])</f>
        <v>全清</v>
      </c>
      <c r="M962" s="223" t="str" cm="1">
        <f t="array" ref="M962" xml:space="preserve"> INDEX(切語上字資料表[發送收], 小韻資料表[[#This Row],[上字表識別號]])</f>
        <v>發聲</v>
      </c>
      <c r="N962" s="205" cm="1">
        <f t="array" ref="N962" xml:space="preserve"> MATCH(TRUE, ISNUMBER( SEARCH( RIGHT(小韻資料表[[#This Row],[切語]],1), 切語下字資料表[切語下字]) ), 0)</f>
        <v>297</v>
      </c>
      <c r="O962" s="207" t="str" cm="1">
        <f t="array" ref="O962" xml:space="preserve"> INDEX(切語下字資料表[韻母], 小韻資料表[[#This Row],[下字表識別號]])</f>
        <v>蒸開3</v>
      </c>
      <c r="P962" s="207" t="str" cm="1">
        <f t="array" ref="P962" xml:space="preserve"> INDEX(切語下字資料表[韻母拼音碼], 小韻資料表[[#This Row],[下字表識別號]])</f>
        <v>ieng</v>
      </c>
      <c r="Q962" s="210" t="str" cm="1">
        <f t="array" ref="Q962" xml:space="preserve"> INDEX(設定表!$C$19:$C$23, INT( LEFT(小韻資料表[[#This Row],[目次編碼]],1) ))</f>
        <v>平</v>
      </c>
      <c r="R962" s="210">
        <f xml:space="preserve">  INDEX(設定表!$C$8:$C$15, MATCH( (RIGHT(小韻資料表[[#This Row],[清濁]]) &amp; 小韻資料表[[#This Row],[調]]), 設定表!$B$8:$B$15, 0))</f>
        <v>1</v>
      </c>
      <c r="S962" s="205" t="s">
        <v>309</v>
      </c>
      <c r="T962" s="205" t="s">
        <v>309</v>
      </c>
      <c r="U962" s="226" t="s">
        <v>4503</v>
      </c>
      <c r="V962" s="147" t="s">
        <v>309</v>
      </c>
      <c r="X962" s="135"/>
      <c r="Y962" s="135"/>
      <c r="AA962" s="135"/>
      <c r="AB962" s="134"/>
      <c r="AC962" s="135"/>
      <c r="AD962" s="135"/>
      <c r="AH962" s="135"/>
      <c r="AI962" s="135"/>
    </row>
    <row r="963" spans="1:35" ht="31.5">
      <c r="A963" s="205">
        <v>959</v>
      </c>
      <c r="B963" s="206" t="s">
        <v>4504</v>
      </c>
      <c r="C963" s="207" t="str">
        <f xml:space="preserve"> _xlfn.CONCAT(小韻資料表[[#This Row],[聲母拼音碼]],小韻資料表[[#This Row],[韻母拼音碼]],小韻資料表[[#This Row],[調號]])</f>
        <v>cieng5</v>
      </c>
      <c r="D963" s="206" t="s">
        <v>4505</v>
      </c>
      <c r="E963" s="208" t="s">
        <v>1053</v>
      </c>
      <c r="F963" s="205">
        <v>14</v>
      </c>
      <c r="G963" s="209" t="s">
        <v>4506</v>
      </c>
      <c r="H963" s="205">
        <f xml:space="preserve"> LEN(小韻資料表[[#This Row],[小韻字集]])</f>
        <v>6</v>
      </c>
      <c r="I963" s="205" cm="1">
        <f t="array" ref="I963" xml:space="preserve"> MATCH(TRUE, ISNUMBER( SEARCH( LEFT(小韻資料表[[#This Row],[切語]],1), 切語上字資料表[切語上字]) ), 0)</f>
        <v>23</v>
      </c>
      <c r="J963" s="210" t="str" cm="1">
        <f t="array" ref="J963" xml:space="preserve"> INDEX(切語上字資料表[聲母], 小韻資料表[[#This Row],[上字表識別號]])</f>
        <v>從</v>
      </c>
      <c r="K963" s="210" t="str" cm="1">
        <f t="array" ref="K963" xml:space="preserve"> INDEX(切語上字資料表[聲母拼音碼], 小韻資料表[[#This Row],[上字表識別號]])</f>
        <v>c</v>
      </c>
      <c r="L963" s="210" t="str" cm="1">
        <f t="array" ref="L963" xml:space="preserve"> INDEX(切語上字資料表[清濁], 小韻資料表[[#This Row],[上字表識別號]])</f>
        <v>全濁</v>
      </c>
      <c r="M963" s="223" cm="1">
        <f t="array" ref="M963" xml:space="preserve"> INDEX(切語上字資料表[發送收], 小韻資料表[[#This Row],[上字表識別號]])</f>
        <v>0</v>
      </c>
      <c r="N963" s="205" cm="1">
        <f t="array" ref="N963" xml:space="preserve"> MATCH(TRUE, ISNUMBER( SEARCH( RIGHT(小韻資料表[[#This Row],[切語]],1), 切語下字資料表[切語下字]) ), 0)</f>
        <v>297</v>
      </c>
      <c r="O963" s="207" t="str" cm="1">
        <f t="array" ref="O963" xml:space="preserve"> INDEX(切語下字資料表[韻母], 小韻資料表[[#This Row],[下字表識別號]])</f>
        <v>蒸開3</v>
      </c>
      <c r="P963" s="207" t="str" cm="1">
        <f t="array" ref="P963" xml:space="preserve"> INDEX(切語下字資料表[韻母拼音碼], 小韻資料表[[#This Row],[下字表識別號]])</f>
        <v>ieng</v>
      </c>
      <c r="Q963" s="210" t="str" cm="1">
        <f t="array" ref="Q963" xml:space="preserve"> INDEX(設定表!$C$19:$C$23, INT( LEFT(小韻資料表[[#This Row],[目次編碼]],1) ))</f>
        <v>平</v>
      </c>
      <c r="R963" s="210">
        <f xml:space="preserve">  INDEX(設定表!$C$8:$C$15, MATCH( (RIGHT(小韻資料表[[#This Row],[清濁]]) &amp; 小韻資料表[[#This Row],[調]]), 設定表!$B$8:$B$15, 0))</f>
        <v>5</v>
      </c>
      <c r="S963" s="205" t="s">
        <v>309</v>
      </c>
      <c r="T963" s="205" t="s">
        <v>309</v>
      </c>
      <c r="U963" s="226" t="s">
        <v>309</v>
      </c>
      <c r="V963" s="146" t="s">
        <v>309</v>
      </c>
      <c r="X963" s="135"/>
      <c r="Y963" s="135"/>
      <c r="AA963" s="135"/>
      <c r="AB963" s="134"/>
      <c r="AC963" s="135"/>
      <c r="AD963" s="135"/>
      <c r="AH963" s="135"/>
      <c r="AI963" s="135"/>
    </row>
    <row r="964" spans="1:35" ht="31.5">
      <c r="A964" s="205">
        <v>960</v>
      </c>
      <c r="B964" s="206" t="s">
        <v>4507</v>
      </c>
      <c r="C964" s="207" t="str">
        <f xml:space="preserve"> _xlfn.CONCAT(小韻資料表[[#This Row],[聲母拼音碼]],小韻資料表[[#This Row],[韻母拼音碼]],小韻資料表[[#This Row],[調號]])</f>
        <v>gieng5</v>
      </c>
      <c r="D964" s="206" t="s">
        <v>4508</v>
      </c>
      <c r="E964" s="208" t="s">
        <v>1053</v>
      </c>
      <c r="F964" s="205">
        <v>15</v>
      </c>
      <c r="G964" s="209" t="s">
        <v>4508</v>
      </c>
      <c r="H964" s="205">
        <f xml:space="preserve"> LEN(小韻資料表[[#This Row],[小韻字集]])</f>
        <v>1</v>
      </c>
      <c r="I964" s="205" cm="1">
        <f t="array" ref="I964" xml:space="preserve"> MATCH(TRUE, ISNUMBER( SEARCH( LEFT(小韻資料表[[#This Row],[切語]],1), 切語上字資料表[切語上字]) ), 0)</f>
        <v>4</v>
      </c>
      <c r="J964" s="210" t="str" cm="1">
        <f t="array" ref="J964" xml:space="preserve"> INDEX(切語上字資料表[聲母], 小韻資料表[[#This Row],[上字表識別號]])</f>
        <v>疑</v>
      </c>
      <c r="K964" s="210" t="str" cm="1">
        <f t="array" ref="K964" xml:space="preserve"> INDEX(切語上字資料表[聲母拼音碼], 小韻資料表[[#This Row],[上字表識別號]])</f>
        <v>g</v>
      </c>
      <c r="L964" s="210" t="str" cm="1">
        <f t="array" ref="L964" xml:space="preserve"> INDEX(切語上字資料表[清濁], 小韻資料表[[#This Row],[上字表識別號]])</f>
        <v>次濁</v>
      </c>
      <c r="M964" s="223" t="str" cm="1">
        <f t="array" ref="M964" xml:space="preserve"> INDEX(切語上字資料表[發送收], 小韻資料表[[#This Row],[上字表識別號]])</f>
        <v>收聲</v>
      </c>
      <c r="N964" s="205" cm="1">
        <f t="array" ref="N964" xml:space="preserve"> MATCH(TRUE, ISNUMBER( SEARCH( RIGHT(小韻資料表[[#This Row],[切語]],1), 切語下字資料表[切語下字]) ), 0)</f>
        <v>297</v>
      </c>
      <c r="O964" s="207" t="str" cm="1">
        <f t="array" ref="O964" xml:space="preserve"> INDEX(切語下字資料表[韻母], 小韻資料表[[#This Row],[下字表識別號]])</f>
        <v>蒸開3</v>
      </c>
      <c r="P964" s="207" t="str" cm="1">
        <f t="array" ref="P964" xml:space="preserve"> INDEX(切語下字資料表[韻母拼音碼], 小韻資料表[[#This Row],[下字表識別號]])</f>
        <v>ieng</v>
      </c>
      <c r="Q964" s="210" t="str" cm="1">
        <f t="array" ref="Q964" xml:space="preserve"> INDEX(設定表!$C$19:$C$23, INT( LEFT(小韻資料表[[#This Row],[目次編碼]],1) ))</f>
        <v>平</v>
      </c>
      <c r="R964" s="210">
        <f xml:space="preserve">  INDEX(設定表!$C$8:$C$15, MATCH( (RIGHT(小韻資料表[[#This Row],[清濁]]) &amp; 小韻資料表[[#This Row],[調]]), 設定表!$B$8:$B$15, 0))</f>
        <v>5</v>
      </c>
      <c r="S964" s="205" t="s">
        <v>309</v>
      </c>
      <c r="T964" s="205" t="s">
        <v>309</v>
      </c>
      <c r="U964" s="226" t="s">
        <v>309</v>
      </c>
      <c r="V964" s="147" t="s">
        <v>309</v>
      </c>
      <c r="X964" s="135"/>
      <c r="Y964" s="135"/>
      <c r="AA964" s="135"/>
      <c r="AB964" s="134"/>
      <c r="AC964" s="135"/>
      <c r="AD964" s="135"/>
      <c r="AH964" s="135"/>
      <c r="AI964" s="135"/>
    </row>
    <row r="965" spans="1:35" ht="31.5">
      <c r="A965" s="205">
        <v>961</v>
      </c>
      <c r="B965" s="206" t="s">
        <v>4509</v>
      </c>
      <c r="C965" s="207" t="str">
        <f xml:space="preserve"> _xlfn.CONCAT(小韻資料表[[#This Row],[聲母拼音碼]],小韻資料表[[#This Row],[韻母拼音碼]],小韻資料表[[#This Row],[調號]])</f>
        <v>hieng1</v>
      </c>
      <c r="D965" s="206" t="s">
        <v>4510</v>
      </c>
      <c r="E965" s="208" t="s">
        <v>1053</v>
      </c>
      <c r="F965" s="205">
        <v>16</v>
      </c>
      <c r="G965" s="209" t="s">
        <v>4511</v>
      </c>
      <c r="H965" s="205">
        <f xml:space="preserve"> LEN(小韻資料表[[#This Row],[小韻字集]])</f>
        <v>3</v>
      </c>
      <c r="I965" s="205" cm="1">
        <f t="array" ref="I965" xml:space="preserve"> MATCH(TRUE, ISNUMBER( SEARCH( LEFT(小韻資料表[[#This Row],[切語]],1), 切語上字資料表[切語上字]) ), 0)</f>
        <v>36</v>
      </c>
      <c r="J965" s="210" t="str" cm="1">
        <f t="array" ref="J965" xml:space="preserve"> INDEX(切語上字資料表[聲母], 小韻資料表[[#This Row],[上字表識別號]])</f>
        <v>曉</v>
      </c>
      <c r="K965" s="210" t="str" cm="1">
        <f t="array" ref="K965" xml:space="preserve"> INDEX(切語上字資料表[聲母拼音碼], 小韻資料表[[#This Row],[上字表識別號]])</f>
        <v>h</v>
      </c>
      <c r="L965" s="210" t="str" cm="1">
        <f t="array" ref="L965" xml:space="preserve"> INDEX(切語上字資料表[清濁], 小韻資料表[[#This Row],[上字表識別號]])</f>
        <v>次清</v>
      </c>
      <c r="M965" s="223" t="str" cm="1">
        <f t="array" ref="M965" xml:space="preserve"> INDEX(切語上字資料表[發送收], 小韻資料表[[#This Row],[上字表識別號]])</f>
        <v>送氣</v>
      </c>
      <c r="N965" s="205" cm="1">
        <f t="array" ref="N965" xml:space="preserve"> MATCH(TRUE, ISNUMBER( SEARCH( RIGHT(小韻資料表[[#This Row],[切語]],1), 切語下字資料表[切語下字]) ), 0)</f>
        <v>297</v>
      </c>
      <c r="O965" s="207" t="str" cm="1">
        <f t="array" ref="O965" xml:space="preserve"> INDEX(切語下字資料表[韻母], 小韻資料表[[#This Row],[下字表識別號]])</f>
        <v>蒸開3</v>
      </c>
      <c r="P965" s="207" t="str" cm="1">
        <f t="array" ref="P965" xml:space="preserve"> INDEX(切語下字資料表[韻母拼音碼], 小韻資料表[[#This Row],[下字表識別號]])</f>
        <v>ieng</v>
      </c>
      <c r="Q965" s="210" t="str" cm="1">
        <f t="array" ref="Q965" xml:space="preserve"> INDEX(設定表!$C$19:$C$23, INT( LEFT(小韻資料表[[#This Row],[目次編碼]],1) ))</f>
        <v>平</v>
      </c>
      <c r="R965" s="210">
        <f xml:space="preserve">  INDEX(設定表!$C$8:$C$15, MATCH( (RIGHT(小韻資料表[[#This Row],[清濁]]) &amp; 小韻資料表[[#This Row],[調]]), 設定表!$B$8:$B$15, 0))</f>
        <v>1</v>
      </c>
      <c r="S965" s="205" t="s">
        <v>4512</v>
      </c>
      <c r="T965" s="205" t="s">
        <v>309</v>
      </c>
      <c r="U965" s="226" t="s">
        <v>309</v>
      </c>
      <c r="V965" s="146" t="s">
        <v>309</v>
      </c>
      <c r="X965" s="135"/>
      <c r="Y965" s="135"/>
      <c r="AA965" s="135"/>
      <c r="AB965" s="134"/>
      <c r="AC965" s="135"/>
      <c r="AD965" s="135"/>
      <c r="AH965" s="135"/>
      <c r="AI965" s="135"/>
    </row>
    <row r="966" spans="1:35" ht="31.5">
      <c r="A966" s="205">
        <v>962</v>
      </c>
      <c r="B966" s="206" t="s">
        <v>4513</v>
      </c>
      <c r="C966" s="207" t="str">
        <f xml:space="preserve"> _xlfn.CONCAT(小韻資料表[[#This Row],[聲母拼音碼]],小韻資料表[[#This Row],[韻母拼音碼]],小韻資料表[[#This Row],[調號]])</f>
        <v>chieng1</v>
      </c>
      <c r="D966" s="206" t="s">
        <v>4514</v>
      </c>
      <c r="E966" s="208" t="s">
        <v>1053</v>
      </c>
      <c r="F966" s="205">
        <v>17</v>
      </c>
      <c r="G966" s="209" t="s">
        <v>4515</v>
      </c>
      <c r="H966" s="205">
        <f xml:space="preserve"> LEN(小韻資料表[[#This Row],[小韻字集]])</f>
        <v>3</v>
      </c>
      <c r="I966" s="205" cm="1">
        <f t="array" ref="I966" xml:space="preserve"> MATCH(TRUE, ISNUMBER( SEARCH( LEFT(小韻資料表[[#This Row],[切語]],1), 切語上字資料表[切語上字]) ), 0)</f>
        <v>31</v>
      </c>
      <c r="J966" s="210" t="str" cm="1">
        <f t="array" ref="J966" xml:space="preserve"> INDEX(切語上字資料表[聲母], 小韻資料表[[#This Row],[上字表識別號]])</f>
        <v>穿</v>
      </c>
      <c r="K966" s="210" t="str" cm="1">
        <f t="array" ref="K966" xml:space="preserve"> INDEX(切語上字資料表[聲母拼音碼], 小韻資料表[[#This Row],[上字表識別號]])</f>
        <v>ch</v>
      </c>
      <c r="L966" s="210" t="str" cm="1">
        <f t="array" ref="L966" xml:space="preserve"> INDEX(切語上字資料表[清濁], 小韻資料表[[#This Row],[上字表識別號]])</f>
        <v>次清</v>
      </c>
      <c r="M966" s="223" t="str" cm="1">
        <f t="array" ref="M966" xml:space="preserve"> INDEX(切語上字資料表[發送收], 小韻資料表[[#This Row],[上字表識別號]])</f>
        <v>送氣</v>
      </c>
      <c r="N966" s="205" cm="1">
        <f t="array" ref="N966" xml:space="preserve"> MATCH(TRUE, ISNUMBER( SEARCH( RIGHT(小韻資料表[[#This Row],[切語]],1), 切語下字資料表[切語下字]) ), 0)</f>
        <v>297</v>
      </c>
      <c r="O966" s="207" t="str" cm="1">
        <f t="array" ref="O966" xml:space="preserve"> INDEX(切語下字資料表[韻母], 小韻資料表[[#This Row],[下字表識別號]])</f>
        <v>蒸開3</v>
      </c>
      <c r="P966" s="207" t="str" cm="1">
        <f t="array" ref="P966" xml:space="preserve"> INDEX(切語下字資料表[韻母拼音碼], 小韻資料表[[#This Row],[下字表識別號]])</f>
        <v>ieng</v>
      </c>
      <c r="Q966" s="210" t="str" cm="1">
        <f t="array" ref="Q966" xml:space="preserve"> INDEX(設定表!$C$19:$C$23, INT( LEFT(小韻資料表[[#This Row],[目次編碼]],1) ))</f>
        <v>平</v>
      </c>
      <c r="R966" s="210">
        <f xml:space="preserve">  INDEX(設定表!$C$8:$C$15, MATCH( (RIGHT(小韻資料表[[#This Row],[清濁]]) &amp; 小韻資料表[[#This Row],[調]]), 設定表!$B$8:$B$15, 0))</f>
        <v>1</v>
      </c>
      <c r="S966" s="205" t="s">
        <v>309</v>
      </c>
      <c r="T966" s="205" t="s">
        <v>309</v>
      </c>
      <c r="U966" s="226" t="s">
        <v>309</v>
      </c>
      <c r="V966" s="147" t="s">
        <v>309</v>
      </c>
      <c r="X966" s="135"/>
      <c r="Y966" s="135"/>
      <c r="AA966" s="135"/>
      <c r="AB966" s="134"/>
      <c r="AC966" s="135"/>
      <c r="AD966" s="135"/>
      <c r="AH966" s="135"/>
      <c r="AI966" s="135"/>
    </row>
    <row r="967" spans="1:35" ht="31.5">
      <c r="A967" s="205">
        <v>963</v>
      </c>
      <c r="B967" s="206" t="s">
        <v>4516</v>
      </c>
      <c r="C967" s="207" t="str">
        <f xml:space="preserve"> _xlfn.CONCAT(小韻資料表[[#This Row],[聲母拼音碼]],小韻資料表[[#This Row],[韻母拼音碼]],小韻資料表[[#This Row],[調號]])</f>
        <v>khieng5</v>
      </c>
      <c r="D967" s="206" t="s">
        <v>4517</v>
      </c>
      <c r="E967" s="208" t="s">
        <v>1053</v>
      </c>
      <c r="F967" s="205">
        <v>18</v>
      </c>
      <c r="G967" s="209" t="s">
        <v>4518</v>
      </c>
      <c r="H967" s="205">
        <f xml:space="preserve"> LEN(小韻資料表[[#This Row],[小韻字集]])</f>
        <v>2</v>
      </c>
      <c r="I967" s="205" cm="1">
        <f t="array" ref="I967" xml:space="preserve"> MATCH(TRUE, ISNUMBER( SEARCH( LEFT(小韻資料表[[#This Row],[切語]],1), 切語上字資料表[切語上字]) ), 0)</f>
        <v>3</v>
      </c>
      <c r="J967" s="210" t="str" cm="1">
        <f t="array" ref="J967" xml:space="preserve"> INDEX(切語上字資料表[聲母], 小韻資料表[[#This Row],[上字表識別號]])</f>
        <v>群</v>
      </c>
      <c r="K967" s="210" t="str" cm="1">
        <f t="array" ref="K967" xml:space="preserve"> INDEX(切語上字資料表[聲母拼音碼], 小韻資料表[[#This Row],[上字表識別號]])</f>
        <v>kh</v>
      </c>
      <c r="L967" s="210" t="str" cm="1">
        <f t="array" ref="L967" xml:space="preserve"> INDEX(切語上字資料表[清濁], 小韻資料表[[#This Row],[上字表識別號]])</f>
        <v>全濁</v>
      </c>
      <c r="M967" s="223" cm="1">
        <f t="array" ref="M967" xml:space="preserve"> INDEX(切語上字資料表[發送收], 小韻資料表[[#This Row],[上字表識別號]])</f>
        <v>0</v>
      </c>
      <c r="N967" s="205" cm="1">
        <f t="array" ref="N967" xml:space="preserve"> MATCH(TRUE, ISNUMBER( SEARCH( RIGHT(小韻資料表[[#This Row],[切語]],1), 切語下字資料表[切語下字]) ), 0)</f>
        <v>297</v>
      </c>
      <c r="O967" s="207" t="str" cm="1">
        <f t="array" ref="O967" xml:space="preserve"> INDEX(切語下字資料表[韻母], 小韻資料表[[#This Row],[下字表識別號]])</f>
        <v>蒸開3</v>
      </c>
      <c r="P967" s="207" t="str" cm="1">
        <f t="array" ref="P967" xml:space="preserve"> INDEX(切語下字資料表[韻母拼音碼], 小韻資料表[[#This Row],[下字表識別號]])</f>
        <v>ieng</v>
      </c>
      <c r="Q967" s="210" t="str" cm="1">
        <f t="array" ref="Q967" xml:space="preserve"> INDEX(設定表!$C$19:$C$23, INT( LEFT(小韻資料表[[#This Row],[目次編碼]],1) ))</f>
        <v>平</v>
      </c>
      <c r="R967" s="210">
        <f xml:space="preserve">  INDEX(設定表!$C$8:$C$15, MATCH( (RIGHT(小韻資料表[[#This Row],[清濁]]) &amp; 小韻資料表[[#This Row],[調]]), 設定表!$B$8:$B$15, 0))</f>
        <v>5</v>
      </c>
      <c r="S967" s="205" t="s">
        <v>309</v>
      </c>
      <c r="T967" s="205" t="s">
        <v>309</v>
      </c>
      <c r="U967" s="226" t="s">
        <v>309</v>
      </c>
      <c r="V967" s="146" t="s">
        <v>309</v>
      </c>
      <c r="X967" s="135"/>
      <c r="Y967" s="135"/>
      <c r="AA967" s="135"/>
      <c r="AB967" s="134"/>
      <c r="AC967" s="135"/>
      <c r="AD967" s="135"/>
      <c r="AH967" s="135"/>
      <c r="AI967" s="135"/>
    </row>
    <row r="968" spans="1:35" ht="31.5">
      <c r="A968" s="205">
        <v>964</v>
      </c>
      <c r="B968" s="206" t="s">
        <v>4519</v>
      </c>
      <c r="C968" s="207" t="str">
        <f xml:space="preserve"> _xlfn.CONCAT(小韻資料表[[#This Row],[聲母拼音碼]],小韻資料表[[#This Row],[韻母拼音碼]],小韻資料表[[#This Row],[調號]])</f>
        <v>sieng1</v>
      </c>
      <c r="D968" s="206" t="s">
        <v>4520</v>
      </c>
      <c r="E968" s="208" t="s">
        <v>1053</v>
      </c>
      <c r="F968" s="205">
        <v>19</v>
      </c>
      <c r="G968" s="209" t="s">
        <v>4520</v>
      </c>
      <c r="H968" s="205">
        <f xml:space="preserve"> LEN(小韻資料表[[#This Row],[小韻字集]])</f>
        <v>1</v>
      </c>
      <c r="I968" s="205" cm="1">
        <f t="array" ref="I968" xml:space="preserve"> MATCH(TRUE, ISNUMBER( SEARCH( LEFT(小韻資料表[[#This Row],[切語]],1), 切語上字資料表[切語上字]) ), 0)</f>
        <v>29</v>
      </c>
      <c r="J968" s="210" t="str" cm="1">
        <f t="array" ref="J968" xml:space="preserve"> INDEX(切語上字資料表[聲母], 小韻資料表[[#This Row],[上字表識別號]])</f>
        <v>疏</v>
      </c>
      <c r="K968" s="210" t="str" cm="1">
        <f t="array" ref="K968" xml:space="preserve"> INDEX(切語上字資料表[聲母拼音碼], 小韻資料表[[#This Row],[上字表識別號]])</f>
        <v>s</v>
      </c>
      <c r="L968" s="210" t="str" cm="1">
        <f t="array" ref="L968" xml:space="preserve"> INDEX(切語上字資料表[清濁], 小韻資料表[[#This Row],[上字表識別號]])</f>
        <v>全清</v>
      </c>
      <c r="M968" s="223" t="str" cm="1">
        <f t="array" ref="M968" xml:space="preserve"> INDEX(切語上字資料表[發送收], 小韻資料表[[#This Row],[上字表識別號]])</f>
        <v>發聲</v>
      </c>
      <c r="N968" s="205" cm="1">
        <f t="array" ref="N968" xml:space="preserve"> MATCH(TRUE, ISNUMBER( SEARCH( RIGHT(小韻資料表[[#This Row],[切語]],1), 切語下字資料表[切語下字]) ), 0)</f>
        <v>297</v>
      </c>
      <c r="O968" s="207" t="str" cm="1">
        <f t="array" ref="O968" xml:space="preserve"> INDEX(切語下字資料表[韻母], 小韻資料表[[#This Row],[下字表識別號]])</f>
        <v>蒸開3</v>
      </c>
      <c r="P968" s="207" t="str" cm="1">
        <f t="array" ref="P968" xml:space="preserve"> INDEX(切語下字資料表[韻母拼音碼], 小韻資料表[[#This Row],[下字表識別號]])</f>
        <v>ieng</v>
      </c>
      <c r="Q968" s="210" t="str" cm="1">
        <f t="array" ref="Q968" xml:space="preserve"> INDEX(設定表!$C$19:$C$23, INT( LEFT(小韻資料表[[#This Row],[目次編碼]],1) ))</f>
        <v>平</v>
      </c>
      <c r="R968" s="210">
        <f xml:space="preserve">  INDEX(設定表!$C$8:$C$15, MATCH( (RIGHT(小韻資料表[[#This Row],[清濁]]) &amp; 小韻資料表[[#This Row],[調]]), 設定表!$B$8:$B$15, 0))</f>
        <v>1</v>
      </c>
      <c r="S968" s="205" t="s">
        <v>309</v>
      </c>
      <c r="T968" s="205" t="s">
        <v>309</v>
      </c>
      <c r="U968" s="226" t="s">
        <v>309</v>
      </c>
      <c r="V968" s="147" t="s">
        <v>309</v>
      </c>
      <c r="X968" s="135"/>
      <c r="Y968" s="135"/>
      <c r="AA968" s="135"/>
      <c r="AB968" s="134"/>
      <c r="AC968" s="135"/>
      <c r="AD968" s="135"/>
      <c r="AH968" s="135"/>
      <c r="AI968" s="135"/>
    </row>
    <row r="969" spans="1:35" ht="31.5">
      <c r="A969" s="205">
        <v>965</v>
      </c>
      <c r="B969" s="206" t="s">
        <v>4521</v>
      </c>
      <c r="C969" s="207" t="str">
        <f xml:space="preserve"> _xlfn.CONCAT(小韻資料表[[#This Row],[聲母拼音碼]],小韻資料表[[#This Row],[韻母拼音碼]],小韻資料表[[#This Row],[調號]])</f>
        <v>khieng1</v>
      </c>
      <c r="D969" s="206" t="s">
        <v>4522</v>
      </c>
      <c r="E969" s="208" t="s">
        <v>1053</v>
      </c>
      <c r="F969" s="205">
        <v>20</v>
      </c>
      <c r="G969" s="209" t="s">
        <v>4522</v>
      </c>
      <c r="H969" s="205">
        <f xml:space="preserve"> LEN(小韻資料表[[#This Row],[小韻字集]])</f>
        <v>1</v>
      </c>
      <c r="I969" s="205" cm="1">
        <f t="array" ref="I969" xml:space="preserve"> MATCH(TRUE, ISNUMBER( SEARCH( LEFT(小韻資料表[[#This Row],[切語]],1), 切語上字資料表[切語上字]) ), 0)</f>
        <v>2</v>
      </c>
      <c r="J969" s="210" t="str" cm="1">
        <f t="array" ref="J969" xml:space="preserve"> INDEX(切語上字資料表[聲母], 小韻資料表[[#This Row],[上字表識別號]])</f>
        <v>溪</v>
      </c>
      <c r="K969" s="210" t="str" cm="1">
        <f t="array" ref="K969" xml:space="preserve"> INDEX(切語上字資料表[聲母拼音碼], 小韻資料表[[#This Row],[上字表識別號]])</f>
        <v>kh</v>
      </c>
      <c r="L969" s="210" t="str" cm="1">
        <f t="array" ref="L969" xml:space="preserve"> INDEX(切語上字資料表[清濁], 小韻資料表[[#This Row],[上字表識別號]])</f>
        <v>次清</v>
      </c>
      <c r="M969" s="223" t="str" cm="1">
        <f t="array" ref="M969" xml:space="preserve"> INDEX(切語上字資料表[發送收], 小韻資料表[[#This Row],[上字表識別號]])</f>
        <v>送氣</v>
      </c>
      <c r="N969" s="205" cm="1">
        <f t="array" ref="N969" xml:space="preserve"> MATCH(TRUE, ISNUMBER( SEARCH( RIGHT(小韻資料表[[#This Row],[切語]],1), 切語下字資料表[切語下字]) ), 0)</f>
        <v>297</v>
      </c>
      <c r="O969" s="207" t="str" cm="1">
        <f t="array" ref="O969" xml:space="preserve"> INDEX(切語下字資料表[韻母], 小韻資料表[[#This Row],[下字表識別號]])</f>
        <v>蒸開3</v>
      </c>
      <c r="P969" s="207" t="str" cm="1">
        <f t="array" ref="P969" xml:space="preserve"> INDEX(切語下字資料表[韻母拼音碼], 小韻資料表[[#This Row],[下字表識別號]])</f>
        <v>ieng</v>
      </c>
      <c r="Q969" s="210" t="str" cm="1">
        <f t="array" ref="Q969" xml:space="preserve"> INDEX(設定表!$C$19:$C$23, INT( LEFT(小韻資料表[[#This Row],[目次編碼]],1) ))</f>
        <v>平</v>
      </c>
      <c r="R969" s="210">
        <f xml:space="preserve">  INDEX(設定表!$C$8:$C$15, MATCH( (RIGHT(小韻資料表[[#This Row],[清濁]]) &amp; 小韻資料表[[#This Row],[調]]), 設定表!$B$8:$B$15, 0))</f>
        <v>1</v>
      </c>
      <c r="S969" s="205" t="s">
        <v>309</v>
      </c>
      <c r="T969" s="205" t="s">
        <v>309</v>
      </c>
      <c r="U969" s="226" t="s">
        <v>309</v>
      </c>
      <c r="V969" s="146" t="s">
        <v>309</v>
      </c>
      <c r="X969" s="135"/>
      <c r="Y969" s="135"/>
      <c r="AA969" s="135"/>
      <c r="AB969" s="134"/>
      <c r="AC969" s="135"/>
      <c r="AD969" s="135"/>
      <c r="AH969" s="135"/>
      <c r="AI969" s="135"/>
    </row>
    <row r="970" spans="1:35" ht="31.5">
      <c r="A970" s="205">
        <v>966</v>
      </c>
      <c r="B970" s="206" t="s">
        <v>4523</v>
      </c>
      <c r="C970" s="207" t="str">
        <f xml:space="preserve"> _xlfn.CONCAT(小韻資料表[[#This Row],[聲母拼音碼]],小韻資料表[[#This Row],[韻母拼音碼]],小韻資料表[[#This Row],[調號]])</f>
        <v>thieng1</v>
      </c>
      <c r="D970" s="206" t="s">
        <v>4524</v>
      </c>
      <c r="E970" s="208" t="s">
        <v>1053</v>
      </c>
      <c r="F970" s="205">
        <v>21</v>
      </c>
      <c r="G970" s="209" t="s">
        <v>4525</v>
      </c>
      <c r="H970" s="205">
        <f xml:space="preserve"> LEN(小韻資料表[[#This Row],[小韻字集]])</f>
        <v>3</v>
      </c>
      <c r="I970" s="205" cm="1">
        <f t="array" ref="I970" xml:space="preserve"> MATCH(TRUE, ISNUMBER( SEARCH( LEFT(小韻資料表[[#This Row],[切語]],1), 切語上字資料表[切語上字]) ), 0)</f>
        <v>10</v>
      </c>
      <c r="J970" s="210" t="str" cm="1">
        <f t="array" ref="J970" xml:space="preserve"> INDEX(切語上字資料表[聲母], 小韻資料表[[#This Row],[上字表識別號]])</f>
        <v>徹</v>
      </c>
      <c r="K970" s="210" t="str" cm="1">
        <f t="array" ref="K970" xml:space="preserve"> INDEX(切語上字資料表[聲母拼音碼], 小韻資料表[[#This Row],[上字表識別號]])</f>
        <v>th</v>
      </c>
      <c r="L970" s="210" t="str" cm="1">
        <f t="array" ref="L970" xml:space="preserve"> INDEX(切語上字資料表[清濁], 小韻資料表[[#This Row],[上字表識別號]])</f>
        <v>次清</v>
      </c>
      <c r="M970" s="223" t="str" cm="1">
        <f t="array" ref="M970" xml:space="preserve"> INDEX(切語上字資料表[發送收], 小韻資料表[[#This Row],[上字表識別號]])</f>
        <v>送氣</v>
      </c>
      <c r="N970" s="205" cm="1">
        <f t="array" ref="N970" xml:space="preserve"> MATCH(TRUE, ISNUMBER( SEARCH( RIGHT(小韻資料表[[#This Row],[切語]],1), 切語下字資料表[切語下字]) ), 0)</f>
        <v>297</v>
      </c>
      <c r="O970" s="207" t="str" cm="1">
        <f t="array" ref="O970" xml:space="preserve"> INDEX(切語下字資料表[韻母], 小韻資料表[[#This Row],[下字表識別號]])</f>
        <v>蒸開3</v>
      </c>
      <c r="P970" s="207" t="str" cm="1">
        <f t="array" ref="P970" xml:space="preserve"> INDEX(切語下字資料表[韻母拼音碼], 小韻資料表[[#This Row],[下字表識別號]])</f>
        <v>ieng</v>
      </c>
      <c r="Q970" s="210" t="str" cm="1">
        <f t="array" ref="Q970" xml:space="preserve"> INDEX(設定表!$C$19:$C$23, INT( LEFT(小韻資料表[[#This Row],[目次編碼]],1) ))</f>
        <v>平</v>
      </c>
      <c r="R970" s="210">
        <f xml:space="preserve">  INDEX(設定表!$C$8:$C$15, MATCH( (RIGHT(小韻資料表[[#This Row],[清濁]]) &amp; 小韻資料表[[#This Row],[調]]), 設定表!$B$8:$B$15, 0))</f>
        <v>1</v>
      </c>
      <c r="S970" s="205" t="s">
        <v>309</v>
      </c>
      <c r="T970" s="205" t="s">
        <v>309</v>
      </c>
      <c r="U970" s="226" t="s">
        <v>309</v>
      </c>
      <c r="V970" s="147" t="s">
        <v>309</v>
      </c>
      <c r="X970" s="135"/>
      <c r="Y970" s="135"/>
      <c r="AA970" s="135"/>
      <c r="AB970" s="134"/>
      <c r="AC970" s="135"/>
      <c r="AD970" s="135"/>
      <c r="AH970" s="135"/>
      <c r="AI970" s="135"/>
    </row>
    <row r="971" spans="1:35" ht="31.5">
      <c r="A971" s="205">
        <v>967</v>
      </c>
      <c r="B971" s="206" t="s">
        <v>4526</v>
      </c>
      <c r="C971" s="207" t="str">
        <f xml:space="preserve"> _xlfn.CONCAT(小韻資料表[[#This Row],[聲母拼音碼]],小韻資料表[[#This Row],[韻母拼音碼]],小韻資料表[[#This Row],[調號]])</f>
        <v>cieng5</v>
      </c>
      <c r="D971" s="206" t="s">
        <v>4527</v>
      </c>
      <c r="E971" s="208" t="s">
        <v>1053</v>
      </c>
      <c r="F971" s="205">
        <v>22</v>
      </c>
      <c r="G971" s="209" t="s">
        <v>4527</v>
      </c>
      <c r="H971" s="205">
        <f xml:space="preserve"> LEN(小韻資料表[[#This Row],[小韻字集]])</f>
        <v>1</v>
      </c>
      <c r="I971" s="205" cm="1">
        <f t="array" ref="I971" xml:space="preserve"> MATCH(TRUE, ISNUMBER( SEARCH( LEFT(小韻資料表[[#This Row],[切語]],1), 切語上字資料表[切語上字]) ), 0)</f>
        <v>28</v>
      </c>
      <c r="J971" s="210" t="str" cm="1">
        <f t="array" ref="J971" xml:space="preserve"> INDEX(切語上字資料表[聲母], 小韻資料表[[#This Row],[上字表識別號]])</f>
        <v>床</v>
      </c>
      <c r="K971" s="210" t="str" cm="1">
        <f t="array" ref="K971" xml:space="preserve"> INDEX(切語上字資料表[聲母拼音碼], 小韻資料表[[#This Row],[上字表識別號]])</f>
        <v>c</v>
      </c>
      <c r="L971" s="210" t="str" cm="1">
        <f t="array" ref="L971" xml:space="preserve"> INDEX(切語上字資料表[清濁], 小韻資料表[[#This Row],[上字表識別號]])</f>
        <v>全濁</v>
      </c>
      <c r="M971" s="223" cm="1">
        <f t="array" ref="M971" xml:space="preserve"> INDEX(切語上字資料表[發送收], 小韻資料表[[#This Row],[上字表識別號]])</f>
        <v>0</v>
      </c>
      <c r="N971" s="205" cm="1">
        <f t="array" ref="N971" xml:space="preserve"> MATCH(TRUE, ISNUMBER( SEARCH( RIGHT(小韻資料表[[#This Row],[切語]],1), 切語下字資料表[切語下字]) ), 0)</f>
        <v>297</v>
      </c>
      <c r="O971" s="207" t="str" cm="1">
        <f t="array" ref="O971" xml:space="preserve"> INDEX(切語下字資料表[韻母], 小韻資料表[[#This Row],[下字表識別號]])</f>
        <v>蒸開3</v>
      </c>
      <c r="P971" s="207" t="str" cm="1">
        <f t="array" ref="P971" xml:space="preserve"> INDEX(切語下字資料表[韻母拼音碼], 小韻資料表[[#This Row],[下字表識別號]])</f>
        <v>ieng</v>
      </c>
      <c r="Q971" s="210" t="str" cm="1">
        <f t="array" ref="Q971" xml:space="preserve"> INDEX(設定表!$C$19:$C$23, INT( LEFT(小韻資料表[[#This Row],[目次編碼]],1) ))</f>
        <v>平</v>
      </c>
      <c r="R971" s="210">
        <f xml:space="preserve">  INDEX(設定表!$C$8:$C$15, MATCH( (RIGHT(小韻資料表[[#This Row],[清濁]]) &amp; 小韻資料表[[#This Row],[調]]), 設定表!$B$8:$B$15, 0))</f>
        <v>5</v>
      </c>
      <c r="S971" s="205" t="s">
        <v>309</v>
      </c>
      <c r="T971" s="205" t="s">
        <v>309</v>
      </c>
      <c r="U971" s="226" t="s">
        <v>309</v>
      </c>
      <c r="V971" s="146" t="s">
        <v>309</v>
      </c>
      <c r="X971" s="135"/>
      <c r="Y971" s="135"/>
      <c r="AA971" s="135"/>
      <c r="AB971" s="134"/>
      <c r="AC971" s="135"/>
      <c r="AD971" s="135"/>
      <c r="AH971" s="135"/>
      <c r="AI971" s="135"/>
    </row>
    <row r="972" spans="1:35" ht="31.5">
      <c r="A972" s="205">
        <v>968</v>
      </c>
      <c r="B972" s="206" t="s">
        <v>4528</v>
      </c>
      <c r="C972" s="207" t="str">
        <f xml:space="preserve"> _xlfn.CONCAT(小韻資料表[[#This Row],[聲母拼音碼]],小韻資料表[[#This Row],[韻母拼音碼]],小韻資料表[[#This Row],[調號]])</f>
        <v>phieng1</v>
      </c>
      <c r="D972" s="206" t="s">
        <v>4529</v>
      </c>
      <c r="E972" s="208" t="s">
        <v>1053</v>
      </c>
      <c r="F972" s="205">
        <v>23</v>
      </c>
      <c r="G972" s="209" t="s">
        <v>4529</v>
      </c>
      <c r="H972" s="205">
        <f xml:space="preserve"> LEN(小韻資料表[[#This Row],[小韻字集]])</f>
        <v>1</v>
      </c>
      <c r="I972" s="205" cm="1">
        <f t="array" ref="I972" xml:space="preserve"> MATCH(TRUE, ISNUMBER( SEARCH( LEFT(小韻資料表[[#This Row],[切語]],1), 切語上字資料表[切語上字]) ), 0)</f>
        <v>14</v>
      </c>
      <c r="J972" s="210" t="str" cm="1">
        <f t="array" ref="J972" xml:space="preserve"> INDEX(切語上字資料表[聲母], 小韻資料表[[#This Row],[上字表識別號]])</f>
        <v>滂</v>
      </c>
      <c r="K972" s="210" t="str" cm="1">
        <f t="array" ref="K972" xml:space="preserve"> INDEX(切語上字資料表[聲母拼音碼], 小韻資料表[[#This Row],[上字表識別號]])</f>
        <v>ph</v>
      </c>
      <c r="L972" s="210" t="str" cm="1">
        <f t="array" ref="L972" xml:space="preserve"> INDEX(切語上字資料表[清濁], 小韻資料表[[#This Row],[上字表識別號]])</f>
        <v>次清</v>
      </c>
      <c r="M972" s="223" t="str" cm="1">
        <f t="array" ref="M972" xml:space="preserve"> INDEX(切語上字資料表[發送收], 小韻資料表[[#This Row],[上字表識別號]])</f>
        <v>送氣</v>
      </c>
      <c r="N972" s="205" cm="1">
        <f t="array" ref="N972" xml:space="preserve"> MATCH(TRUE, ISNUMBER( SEARCH( RIGHT(小韻資料表[[#This Row],[切語]],1), 切語下字資料表[切語下字]) ), 0)</f>
        <v>297</v>
      </c>
      <c r="O972" s="207" t="str" cm="1">
        <f t="array" ref="O972" xml:space="preserve"> INDEX(切語下字資料表[韻母], 小韻資料表[[#This Row],[下字表識別號]])</f>
        <v>蒸開3</v>
      </c>
      <c r="P972" s="207" t="str" cm="1">
        <f t="array" ref="P972" xml:space="preserve"> INDEX(切語下字資料表[韻母拼音碼], 小韻資料表[[#This Row],[下字表識別號]])</f>
        <v>ieng</v>
      </c>
      <c r="Q972" s="210" t="str" cm="1">
        <f t="array" ref="Q972" xml:space="preserve"> INDEX(設定表!$C$19:$C$23, INT( LEFT(小韻資料表[[#This Row],[目次編碼]],1) ))</f>
        <v>平</v>
      </c>
      <c r="R972" s="210">
        <f xml:space="preserve">  INDEX(設定表!$C$8:$C$15, MATCH( (RIGHT(小韻資料表[[#This Row],[清濁]]) &amp; 小韻資料表[[#This Row],[調]]), 設定表!$B$8:$B$15, 0))</f>
        <v>1</v>
      </c>
      <c r="S972" s="205" t="s">
        <v>309</v>
      </c>
      <c r="T972" s="205" t="s">
        <v>309</v>
      </c>
      <c r="U972" s="226" t="s">
        <v>309</v>
      </c>
      <c r="V972" s="147" t="s">
        <v>309</v>
      </c>
      <c r="X972" s="135"/>
      <c r="Y972" s="135"/>
      <c r="AA972" s="135"/>
      <c r="AB972" s="134"/>
      <c r="AC972" s="135"/>
      <c r="AD972" s="135"/>
      <c r="AH972" s="135"/>
      <c r="AI972" s="135"/>
    </row>
    <row r="973" spans="1:35" ht="31.5">
      <c r="A973" s="205">
        <v>969</v>
      </c>
      <c r="B973" s="206" t="s">
        <v>4530</v>
      </c>
      <c r="C973" s="207" t="str">
        <f xml:space="preserve"> _xlfn.CONCAT(小韻資料表[[#This Row],[聲母拼音碼]],小韻資料表[[#This Row],[韻母拼音碼]],小韻資料表[[#This Row],[調號]])</f>
        <v>tirng1</v>
      </c>
      <c r="D973" s="206" t="s">
        <v>1071</v>
      </c>
      <c r="E973" s="208" t="s">
        <v>1070</v>
      </c>
      <c r="F973" s="205">
        <v>1</v>
      </c>
      <c r="G973" s="209" t="s">
        <v>4531</v>
      </c>
      <c r="H973" s="205">
        <f xml:space="preserve"> LEN(小韻資料表[[#This Row],[小韻字集]])</f>
        <v>8</v>
      </c>
      <c r="I973" s="205" cm="1">
        <f t="array" ref="I973" xml:space="preserve"> MATCH(TRUE, ISNUMBER( SEARCH( LEFT(小韻資料表[[#This Row],[切語]],1), 切語上字資料表[切語上字]) ), 0)</f>
        <v>5</v>
      </c>
      <c r="J973" s="210" t="str" cm="1">
        <f t="array" ref="J973" xml:space="preserve"> INDEX(切語上字資料表[聲母], 小韻資料表[[#This Row],[上字表識別號]])</f>
        <v>端</v>
      </c>
      <c r="K973" s="210" t="str" cm="1">
        <f t="array" ref="K973" xml:space="preserve"> INDEX(切語上字資料表[聲母拼音碼], 小韻資料表[[#This Row],[上字表識別號]])</f>
        <v>t</v>
      </c>
      <c r="L973" s="210" t="str" cm="1">
        <f t="array" ref="L973" xml:space="preserve"> INDEX(切語上字資料表[清濁], 小韻資料表[[#This Row],[上字表識別號]])</f>
        <v>全清</v>
      </c>
      <c r="M973" s="223" t="str" cm="1">
        <f t="array" ref="M973" xml:space="preserve"> INDEX(切語上字資料表[發送收], 小韻資料表[[#This Row],[上字表識別號]])</f>
        <v>發聲</v>
      </c>
      <c r="N973" s="205" cm="1">
        <f t="array" ref="N973" xml:space="preserve"> MATCH(TRUE, ISNUMBER( SEARCH( RIGHT(小韻資料表[[#This Row],[切語]],1), 切語下字資料表[切語下字]) ), 0)</f>
        <v>301</v>
      </c>
      <c r="O973" s="207" t="str" cm="1">
        <f t="array" ref="O973" xml:space="preserve"> INDEX(切語下字資料表[韻母], 小韻資料表[[#This Row],[下字表識別號]])</f>
        <v>登開1</v>
      </c>
      <c r="P973" s="207" t="str" cm="1">
        <f t="array" ref="P973" xml:space="preserve"> INDEX(切語下字資料表[韻母拼音碼], 小韻資料表[[#This Row],[下字表識別號]])</f>
        <v>irng</v>
      </c>
      <c r="Q973" s="210" t="str" cm="1">
        <f t="array" ref="Q973" xml:space="preserve"> INDEX(設定表!$C$19:$C$23, INT( LEFT(小韻資料表[[#This Row],[目次編碼]],1) ))</f>
        <v>平</v>
      </c>
      <c r="R973" s="210">
        <f xml:space="preserve">  INDEX(設定表!$C$8:$C$15, MATCH( (RIGHT(小韻資料表[[#This Row],[清濁]]) &amp; 小韻資料表[[#This Row],[調]]), 設定表!$B$8:$B$15, 0))</f>
        <v>1</v>
      </c>
      <c r="S973" s="205" t="s">
        <v>309</v>
      </c>
      <c r="T973" s="205" t="s">
        <v>309</v>
      </c>
      <c r="U973" s="226" t="s">
        <v>309</v>
      </c>
      <c r="V973" s="146" t="s">
        <v>309</v>
      </c>
      <c r="X973" s="135"/>
      <c r="Y973" s="135"/>
      <c r="AA973" s="135"/>
      <c r="AB973" s="134"/>
      <c r="AC973" s="135"/>
      <c r="AD973" s="135"/>
      <c r="AH973" s="135"/>
      <c r="AI973" s="135"/>
    </row>
    <row r="974" spans="1:35" ht="31.5">
      <c r="A974" s="205">
        <v>970</v>
      </c>
      <c r="B974" s="206" t="s">
        <v>4532</v>
      </c>
      <c r="C974" s="207" t="str">
        <f xml:space="preserve"> _xlfn.CONCAT(小韻資料表[[#This Row],[聲母拼音碼]],小韻資料表[[#This Row],[韻母拼音碼]],小韻資料表[[#This Row],[調號]])</f>
        <v>lirng5</v>
      </c>
      <c r="D974" s="206" t="s">
        <v>4533</v>
      </c>
      <c r="E974" s="208" t="s">
        <v>1070</v>
      </c>
      <c r="F974" s="205">
        <v>2</v>
      </c>
      <c r="G974" s="209" t="s">
        <v>4534</v>
      </c>
      <c r="H974" s="205">
        <f xml:space="preserve"> LEN(小韻資料表[[#This Row],[小韻字集]])</f>
        <v>6</v>
      </c>
      <c r="I974" s="205" cm="1">
        <f t="array" ref="I974" xml:space="preserve"> MATCH(TRUE, ISNUMBER( SEARCH( LEFT(小韻資料表[[#This Row],[切語]],1), 切語上字資料表[切語上字]) ), 0)</f>
        <v>40</v>
      </c>
      <c r="J974" s="210" t="str" cm="1">
        <f t="array" ref="J974" xml:space="preserve"> INDEX(切語上字資料表[聲母], 小韻資料表[[#This Row],[上字表識別號]])</f>
        <v>來</v>
      </c>
      <c r="K974" s="210" t="str" cm="1">
        <f t="array" ref="K974" xml:space="preserve"> INDEX(切語上字資料表[聲母拼音碼], 小韻資料表[[#This Row],[上字表識別號]])</f>
        <v>l</v>
      </c>
      <c r="L974" s="210" t="str" cm="1">
        <f t="array" ref="L974" xml:space="preserve"> INDEX(切語上字資料表[清濁], 小韻資料表[[#This Row],[上字表識別號]])</f>
        <v>次濁</v>
      </c>
      <c r="M974" s="223" t="str" cm="1">
        <f t="array" ref="M974" xml:space="preserve"> INDEX(切語上字資料表[發送收], 小韻資料表[[#This Row],[上字表識別號]])</f>
        <v>收聲</v>
      </c>
      <c r="N974" s="205" cm="1">
        <f t="array" ref="N974" xml:space="preserve"> MATCH(TRUE, ISNUMBER( SEARCH( RIGHT(小韻資料表[[#This Row],[切語]],1), 切語下字資料表[切語下字]) ), 0)</f>
        <v>301</v>
      </c>
      <c r="O974" s="207" t="str" cm="1">
        <f t="array" ref="O974" xml:space="preserve"> INDEX(切語下字資料表[韻母], 小韻資料表[[#This Row],[下字表識別號]])</f>
        <v>登開1</v>
      </c>
      <c r="P974" s="207" t="str" cm="1">
        <f t="array" ref="P974" xml:space="preserve"> INDEX(切語下字資料表[韻母拼音碼], 小韻資料表[[#This Row],[下字表識別號]])</f>
        <v>irng</v>
      </c>
      <c r="Q974" s="210" t="str" cm="1">
        <f t="array" ref="Q974" xml:space="preserve"> INDEX(設定表!$C$19:$C$23, INT( LEFT(小韻資料表[[#This Row],[目次編碼]],1) ))</f>
        <v>平</v>
      </c>
      <c r="R974" s="210">
        <f xml:space="preserve">  INDEX(設定表!$C$8:$C$15, MATCH( (RIGHT(小韻資料表[[#This Row],[清濁]]) &amp; 小韻資料表[[#This Row],[調]]), 設定表!$B$8:$B$15, 0))</f>
        <v>5</v>
      </c>
      <c r="S974" s="205" t="s">
        <v>309</v>
      </c>
      <c r="T974" s="205" t="s">
        <v>309</v>
      </c>
      <c r="U974" s="226" t="s">
        <v>309</v>
      </c>
      <c r="V974" s="147" t="s">
        <v>309</v>
      </c>
      <c r="X974" s="135"/>
      <c r="Y974" s="135"/>
      <c r="AA974" s="135"/>
      <c r="AB974" s="134"/>
      <c r="AC974" s="135"/>
      <c r="AD974" s="135"/>
      <c r="AH974" s="135"/>
      <c r="AI974" s="135"/>
    </row>
    <row r="975" spans="1:35" ht="31.5">
      <c r="A975" s="205">
        <v>971</v>
      </c>
      <c r="B975" s="206" t="s">
        <v>4535</v>
      </c>
      <c r="C975" s="207" t="str">
        <f xml:space="preserve"> _xlfn.CONCAT(小韻資料表[[#This Row],[聲母拼音碼]],小韻資料表[[#This Row],[韻母拼音碼]],小韻資料表[[#This Row],[調號]])</f>
        <v>sirng1</v>
      </c>
      <c r="D975" s="206" t="s">
        <v>4536</v>
      </c>
      <c r="E975" s="208" t="s">
        <v>1070</v>
      </c>
      <c r="F975" s="205">
        <v>3</v>
      </c>
      <c r="G975" s="209" t="s">
        <v>4537</v>
      </c>
      <c r="H975" s="205">
        <f xml:space="preserve"> LEN(小韻資料表[[#This Row],[小韻字集]])</f>
        <v>3</v>
      </c>
      <c r="I975" s="205" cm="1">
        <f t="array" ref="I975" xml:space="preserve"> MATCH(TRUE, ISNUMBER( SEARCH( LEFT(小韻資料表[[#This Row],[切語]],1), 切語上字資料表[切語上字]) ), 0)</f>
        <v>24</v>
      </c>
      <c r="J975" s="210" t="str" cm="1">
        <f t="array" ref="J975" xml:space="preserve"> INDEX(切語上字資料表[聲母], 小韻資料表[[#This Row],[上字表識別號]])</f>
        <v>心</v>
      </c>
      <c r="K975" s="210" t="str" cm="1">
        <f t="array" ref="K975" xml:space="preserve"> INDEX(切語上字資料表[聲母拼音碼], 小韻資料表[[#This Row],[上字表識別號]])</f>
        <v>s</v>
      </c>
      <c r="L975" s="210" t="str" cm="1">
        <f t="array" ref="L975" xml:space="preserve"> INDEX(切語上字資料表[清濁], 小韻資料表[[#This Row],[上字表識別號]])</f>
        <v>全清</v>
      </c>
      <c r="M975" s="223" t="str" cm="1">
        <f t="array" ref="M975" xml:space="preserve"> INDEX(切語上字資料表[發送收], 小韻資料表[[#This Row],[上字表識別號]])</f>
        <v>送氣</v>
      </c>
      <c r="N975" s="205" cm="1">
        <f t="array" ref="N975" xml:space="preserve"> MATCH(TRUE, ISNUMBER( SEARCH( RIGHT(小韻資料表[[#This Row],[切語]],1), 切語下字資料表[切語下字]) ), 0)</f>
        <v>301</v>
      </c>
      <c r="O975" s="207" t="str" cm="1">
        <f t="array" ref="O975" xml:space="preserve"> INDEX(切語下字資料表[韻母], 小韻資料表[[#This Row],[下字表識別號]])</f>
        <v>登開1</v>
      </c>
      <c r="P975" s="207" t="str" cm="1">
        <f t="array" ref="P975" xml:space="preserve"> INDEX(切語下字資料表[韻母拼音碼], 小韻資料表[[#This Row],[下字表識別號]])</f>
        <v>irng</v>
      </c>
      <c r="Q975" s="210" t="str" cm="1">
        <f t="array" ref="Q975" xml:space="preserve"> INDEX(設定表!$C$19:$C$23, INT( LEFT(小韻資料表[[#This Row],[目次編碼]],1) ))</f>
        <v>平</v>
      </c>
      <c r="R975" s="210">
        <f xml:space="preserve">  INDEX(設定表!$C$8:$C$15, MATCH( (RIGHT(小韻資料表[[#This Row],[清濁]]) &amp; 小韻資料表[[#This Row],[調]]), 設定表!$B$8:$B$15, 0))</f>
        <v>1</v>
      </c>
      <c r="S975" s="205" t="s">
        <v>309</v>
      </c>
      <c r="T975" s="205" t="s">
        <v>309</v>
      </c>
      <c r="U975" s="226" t="s">
        <v>309</v>
      </c>
      <c r="V975" s="146" t="s">
        <v>309</v>
      </c>
      <c r="X975" s="135"/>
      <c r="Y975" s="135"/>
      <c r="AA975" s="135"/>
      <c r="AB975" s="134"/>
      <c r="AC975" s="135"/>
      <c r="AD975" s="135"/>
      <c r="AH975" s="135"/>
      <c r="AI975" s="135"/>
    </row>
    <row r="976" spans="1:35" ht="31.5">
      <c r="A976" s="205">
        <v>972</v>
      </c>
      <c r="B976" s="206" t="s">
        <v>4538</v>
      </c>
      <c r="C976" s="207" t="str">
        <f xml:space="preserve"> _xlfn.CONCAT(小韻資料表[[#This Row],[聲母拼音碼]],小韻資料表[[#This Row],[韻母拼音碼]],小韻資料表[[#This Row],[調號]])</f>
        <v>pirng1</v>
      </c>
      <c r="D976" s="206" t="s">
        <v>4539</v>
      </c>
      <c r="E976" s="208" t="s">
        <v>1070</v>
      </c>
      <c r="F976" s="205">
        <v>4</v>
      </c>
      <c r="G976" s="209" t="s">
        <v>4539</v>
      </c>
      <c r="H976" s="205">
        <f xml:space="preserve"> LEN(小韻資料表[[#This Row],[小韻字集]])</f>
        <v>1</v>
      </c>
      <c r="I976" s="205" cm="1">
        <f t="array" ref="I976" xml:space="preserve"> MATCH(TRUE, ISNUMBER( SEARCH( LEFT(小韻資料表[[#This Row],[切語]],1), 切語上字資料表[切語上字]) ), 0)</f>
        <v>13</v>
      </c>
      <c r="J976" s="210" t="str" cm="1">
        <f t="array" ref="J976" xml:space="preserve"> INDEX(切語上字資料表[聲母], 小韻資料表[[#This Row],[上字表識別號]])</f>
        <v>幫</v>
      </c>
      <c r="K976" s="210" t="str" cm="1">
        <f t="array" ref="K976" xml:space="preserve"> INDEX(切語上字資料表[聲母拼音碼], 小韻資料表[[#This Row],[上字表識別號]])</f>
        <v>p</v>
      </c>
      <c r="L976" s="210" t="str" cm="1">
        <f t="array" ref="L976" xml:space="preserve"> INDEX(切語上字資料表[清濁], 小韻資料表[[#This Row],[上字表識別號]])</f>
        <v>全清</v>
      </c>
      <c r="M976" s="223" t="str" cm="1">
        <f t="array" ref="M976" xml:space="preserve"> INDEX(切語上字資料表[發送收], 小韻資料表[[#This Row],[上字表識別號]])</f>
        <v>發聲</v>
      </c>
      <c r="N976" s="205" cm="1">
        <f t="array" ref="N976" xml:space="preserve"> MATCH(TRUE, ISNUMBER( SEARCH( RIGHT(小韻資料表[[#This Row],[切語]],1), 切語下字資料表[切語下字]) ), 0)</f>
        <v>301</v>
      </c>
      <c r="O976" s="207" t="str" cm="1">
        <f t="array" ref="O976" xml:space="preserve"> INDEX(切語下字資料表[韻母], 小韻資料表[[#This Row],[下字表識別號]])</f>
        <v>登開1</v>
      </c>
      <c r="P976" s="207" t="str" cm="1">
        <f t="array" ref="P976" xml:space="preserve"> INDEX(切語下字資料表[韻母拼音碼], 小韻資料表[[#This Row],[下字表識別號]])</f>
        <v>irng</v>
      </c>
      <c r="Q976" s="210" t="str" cm="1">
        <f t="array" ref="Q976" xml:space="preserve"> INDEX(設定表!$C$19:$C$23, INT( LEFT(小韻資料表[[#This Row],[目次編碼]],1) ))</f>
        <v>平</v>
      </c>
      <c r="R976" s="210">
        <f xml:space="preserve">  INDEX(設定表!$C$8:$C$15, MATCH( (RIGHT(小韻資料表[[#This Row],[清濁]]) &amp; 小韻資料表[[#This Row],[調]]), 設定表!$B$8:$B$15, 0))</f>
        <v>1</v>
      </c>
      <c r="S976" s="205" t="s">
        <v>309</v>
      </c>
      <c r="T976" s="205" t="s">
        <v>309</v>
      </c>
      <c r="U976" s="226" t="s">
        <v>309</v>
      </c>
      <c r="V976" s="147" t="s">
        <v>309</v>
      </c>
      <c r="X976" s="135"/>
      <c r="Y976" s="135"/>
      <c r="AA976" s="135"/>
      <c r="AB976" s="134"/>
      <c r="AC976" s="135"/>
      <c r="AD976" s="135"/>
      <c r="AH976" s="135"/>
      <c r="AI976" s="135"/>
    </row>
    <row r="977" spans="1:35" ht="31.5">
      <c r="A977" s="205">
        <v>973</v>
      </c>
      <c r="B977" s="206" t="s">
        <v>4540</v>
      </c>
      <c r="C977" s="207" t="str">
        <f xml:space="preserve"> _xlfn.CONCAT(小韻資料表[[#This Row],[聲母拼音碼]],小韻資料表[[#This Row],[韻母拼音碼]],小韻資料表[[#This Row],[調號]])</f>
        <v>cirng1</v>
      </c>
      <c r="D977" s="206" t="s">
        <v>4541</v>
      </c>
      <c r="E977" s="208" t="s">
        <v>1070</v>
      </c>
      <c r="F977" s="205">
        <v>5</v>
      </c>
      <c r="G977" s="209" t="s">
        <v>4542</v>
      </c>
      <c r="H977" s="205">
        <f xml:space="preserve"> LEN(小韻資料表[[#This Row],[小韻字集]])</f>
        <v>13</v>
      </c>
      <c r="I977" s="205" cm="1">
        <f t="array" ref="I977" xml:space="preserve"> MATCH(TRUE, ISNUMBER( SEARCH( LEFT(小韻資料表[[#This Row],[切語]],1), 切語上字資料表[切語上字]) ), 0)</f>
        <v>21</v>
      </c>
      <c r="J977" s="210" t="str" cm="1">
        <f t="array" ref="J977" xml:space="preserve"> INDEX(切語上字資料表[聲母], 小韻資料表[[#This Row],[上字表識別號]])</f>
        <v>精</v>
      </c>
      <c r="K977" s="210" t="str" cm="1">
        <f t="array" ref="K977" xml:space="preserve"> INDEX(切語上字資料表[聲母拼音碼], 小韻資料表[[#This Row],[上字表識別號]])</f>
        <v>c</v>
      </c>
      <c r="L977" s="210" t="str" cm="1">
        <f t="array" ref="L977" xml:space="preserve"> INDEX(切語上字資料表[清濁], 小韻資料表[[#This Row],[上字表識別號]])</f>
        <v>全清</v>
      </c>
      <c r="M977" s="223" t="str" cm="1">
        <f t="array" ref="M977" xml:space="preserve"> INDEX(切語上字資料表[發送收], 小韻資料表[[#This Row],[上字表識別號]])</f>
        <v>發聲</v>
      </c>
      <c r="N977" s="205" cm="1">
        <f t="array" ref="N977" xml:space="preserve"> MATCH(TRUE, ISNUMBER( SEARCH( RIGHT(小韻資料表[[#This Row],[切語]],1), 切語下字資料表[切語下字]) ), 0)</f>
        <v>301</v>
      </c>
      <c r="O977" s="207" t="str" cm="1">
        <f t="array" ref="O977" xml:space="preserve"> INDEX(切語下字資料表[韻母], 小韻資料表[[#This Row],[下字表識別號]])</f>
        <v>登開1</v>
      </c>
      <c r="P977" s="207" t="str" cm="1">
        <f t="array" ref="P977" xml:space="preserve"> INDEX(切語下字資料表[韻母拼音碼], 小韻資料表[[#This Row],[下字表識別號]])</f>
        <v>irng</v>
      </c>
      <c r="Q977" s="210" t="str" cm="1">
        <f t="array" ref="Q977" xml:space="preserve"> INDEX(設定表!$C$19:$C$23, INT( LEFT(小韻資料表[[#This Row],[目次編碼]],1) ))</f>
        <v>平</v>
      </c>
      <c r="R977" s="210">
        <f xml:space="preserve">  INDEX(設定表!$C$8:$C$15, MATCH( (RIGHT(小韻資料表[[#This Row],[清濁]]) &amp; 小韻資料表[[#This Row],[調]]), 設定表!$B$8:$B$15, 0))</f>
        <v>1</v>
      </c>
      <c r="S977" s="205" t="s">
        <v>309</v>
      </c>
      <c r="T977" s="205" t="s">
        <v>309</v>
      </c>
      <c r="U977" s="226" t="s">
        <v>309</v>
      </c>
      <c r="V977" s="146" t="s">
        <v>309</v>
      </c>
      <c r="X977" s="135"/>
      <c r="Y977" s="135"/>
      <c r="AA977" s="135"/>
      <c r="AB977" s="134"/>
      <c r="AC977" s="135"/>
      <c r="AD977" s="135"/>
      <c r="AH977" s="135"/>
      <c r="AI977" s="135"/>
    </row>
    <row r="978" spans="1:35" ht="31.5">
      <c r="A978" s="205">
        <v>974</v>
      </c>
      <c r="B978" s="206" t="s">
        <v>4543</v>
      </c>
      <c r="C978" s="207" t="str">
        <f xml:space="preserve"> _xlfn.CONCAT(小韻資料表[[#This Row],[聲母拼音碼]],小韻資料表[[#This Row],[韻母拼音碼]],小韻資料表[[#This Row],[調號]])</f>
        <v>birng5</v>
      </c>
      <c r="D978" s="206" t="s">
        <v>1535</v>
      </c>
      <c r="E978" s="208" t="s">
        <v>1070</v>
      </c>
      <c r="F978" s="205">
        <v>6</v>
      </c>
      <c r="G978" s="209" t="s">
        <v>4544</v>
      </c>
      <c r="H978" s="205">
        <f xml:space="preserve"> LEN(小韻資料表[[#This Row],[小韻字集]])</f>
        <v>3</v>
      </c>
      <c r="I978" s="205" cm="1">
        <f t="array" ref="I978" xml:space="preserve"> MATCH(TRUE, ISNUMBER( SEARCH( LEFT(小韻資料表[[#This Row],[切語]],1), 切語上字資料表[切語上字]) ), 0)</f>
        <v>20</v>
      </c>
      <c r="J978" s="210" t="str" cm="1">
        <f t="array" ref="J978" xml:space="preserve"> INDEX(切語上字資料表[聲母], 小韻資料表[[#This Row],[上字表識別號]])</f>
        <v>微</v>
      </c>
      <c r="K978" s="210" t="str" cm="1">
        <f t="array" ref="K978" xml:space="preserve"> INDEX(切語上字資料表[聲母拼音碼], 小韻資料表[[#This Row],[上字表識別號]])</f>
        <v>b</v>
      </c>
      <c r="L978" s="210" t="str" cm="1">
        <f t="array" ref="L978" xml:space="preserve"> INDEX(切語上字資料表[清濁], 小韻資料表[[#This Row],[上字表識別號]])</f>
        <v>次濁</v>
      </c>
      <c r="M978" s="223" t="str" cm="1">
        <f t="array" ref="M978" xml:space="preserve"> INDEX(切語上字資料表[發送收], 小韻資料表[[#This Row],[上字表識別號]])</f>
        <v>收聲</v>
      </c>
      <c r="N978" s="205" cm="1">
        <f t="array" ref="N978" xml:space="preserve"> MATCH(TRUE, ISNUMBER( SEARCH( RIGHT(小韻資料表[[#This Row],[切語]],1), 切語下字資料表[切語下字]) ), 0)</f>
        <v>301</v>
      </c>
      <c r="O978" s="207" t="str" cm="1">
        <f t="array" ref="O978" xml:space="preserve"> INDEX(切語下字資料表[韻母], 小韻資料表[[#This Row],[下字表識別號]])</f>
        <v>登開1</v>
      </c>
      <c r="P978" s="207" t="str" cm="1">
        <f t="array" ref="P978" xml:space="preserve"> INDEX(切語下字資料表[韻母拼音碼], 小韻資料表[[#This Row],[下字表識別號]])</f>
        <v>irng</v>
      </c>
      <c r="Q978" s="210" t="str" cm="1">
        <f t="array" ref="Q978" xml:space="preserve"> INDEX(設定表!$C$19:$C$23, INT( LEFT(小韻資料表[[#This Row],[目次編碼]],1) ))</f>
        <v>平</v>
      </c>
      <c r="R978" s="210">
        <f xml:space="preserve">  INDEX(設定表!$C$8:$C$15, MATCH( (RIGHT(小韻資料表[[#This Row],[清濁]]) &amp; 小韻資料表[[#This Row],[調]]), 設定表!$B$8:$B$15, 0))</f>
        <v>5</v>
      </c>
      <c r="S978" s="205" t="s">
        <v>309</v>
      </c>
      <c r="T978" s="205" t="s">
        <v>309</v>
      </c>
      <c r="U978" s="226" t="s">
        <v>4545</v>
      </c>
      <c r="V978" s="147" t="s">
        <v>309</v>
      </c>
      <c r="X978" s="135"/>
      <c r="Y978" s="135"/>
      <c r="AA978" s="135"/>
      <c r="AB978" s="134"/>
      <c r="AC978" s="135"/>
      <c r="AD978" s="135"/>
      <c r="AH978" s="135"/>
      <c r="AI978" s="135"/>
    </row>
    <row r="979" spans="1:35" ht="31.5">
      <c r="A979" s="205">
        <v>975</v>
      </c>
      <c r="B979" s="206" t="s">
        <v>4546</v>
      </c>
      <c r="C979" s="207" t="str">
        <f xml:space="preserve"> _xlfn.CONCAT(小韻資料表[[#This Row],[聲母拼音碼]],小韻資料表[[#This Row],[韻母拼音碼]],小韻資料表[[#This Row],[調號]])</f>
        <v>cirng5</v>
      </c>
      <c r="D979" s="206" t="s">
        <v>4547</v>
      </c>
      <c r="E979" s="208" t="s">
        <v>1070</v>
      </c>
      <c r="F979" s="205">
        <v>7</v>
      </c>
      <c r="G979" s="209" t="s">
        <v>4548</v>
      </c>
      <c r="H979" s="205">
        <f xml:space="preserve"> LEN(小韻資料表[[#This Row],[小韻字集]])</f>
        <v>3</v>
      </c>
      <c r="I979" s="205" cm="1">
        <f t="array" ref="I979" xml:space="preserve"> MATCH(TRUE, ISNUMBER( SEARCH( LEFT(小韻資料表[[#This Row],[切語]],1), 切語上字資料表[切語上字]) ), 0)</f>
        <v>23</v>
      </c>
      <c r="J979" s="210" t="str" cm="1">
        <f t="array" ref="J979" xml:space="preserve"> INDEX(切語上字資料表[聲母], 小韻資料表[[#This Row],[上字表識別號]])</f>
        <v>從</v>
      </c>
      <c r="K979" s="210" t="str" cm="1">
        <f t="array" ref="K979" xml:space="preserve"> INDEX(切語上字資料表[聲母拼音碼], 小韻資料表[[#This Row],[上字表識別號]])</f>
        <v>c</v>
      </c>
      <c r="L979" s="210" t="str" cm="1">
        <f t="array" ref="L979" xml:space="preserve"> INDEX(切語上字資料表[清濁], 小韻資料表[[#This Row],[上字表識別號]])</f>
        <v>全濁</v>
      </c>
      <c r="M979" s="223" cm="1">
        <f t="array" ref="M979" xml:space="preserve"> INDEX(切語上字資料表[發送收], 小韻資料表[[#This Row],[上字表識別號]])</f>
        <v>0</v>
      </c>
      <c r="N979" s="205" cm="1">
        <f t="array" ref="N979" xml:space="preserve"> MATCH(TRUE, ISNUMBER( SEARCH( RIGHT(小韻資料表[[#This Row],[切語]],1), 切語下字資料表[切語下字]) ), 0)</f>
        <v>301</v>
      </c>
      <c r="O979" s="207" t="str" cm="1">
        <f t="array" ref="O979" xml:space="preserve"> INDEX(切語下字資料表[韻母], 小韻資料表[[#This Row],[下字表識別號]])</f>
        <v>登開1</v>
      </c>
      <c r="P979" s="207" t="str" cm="1">
        <f t="array" ref="P979" xml:space="preserve"> INDEX(切語下字資料表[韻母拼音碼], 小韻資料表[[#This Row],[下字表識別號]])</f>
        <v>irng</v>
      </c>
      <c r="Q979" s="210" t="str" cm="1">
        <f t="array" ref="Q979" xml:space="preserve"> INDEX(設定表!$C$19:$C$23, INT( LEFT(小韻資料表[[#This Row],[目次編碼]],1) ))</f>
        <v>平</v>
      </c>
      <c r="R979" s="210">
        <f xml:space="preserve">  INDEX(設定表!$C$8:$C$15, MATCH( (RIGHT(小韻資料表[[#This Row],[清濁]]) &amp; 小韻資料表[[#This Row],[調]]), 設定表!$B$8:$B$15, 0))</f>
        <v>5</v>
      </c>
      <c r="S979" s="205" t="s">
        <v>309</v>
      </c>
      <c r="T979" s="205" t="s">
        <v>309</v>
      </c>
      <c r="U979" s="226" t="s">
        <v>309</v>
      </c>
      <c r="V979" s="147" t="s">
        <v>309</v>
      </c>
      <c r="X979" s="135"/>
      <c r="Y979" s="135"/>
      <c r="AA979" s="135"/>
      <c r="AB979" s="134"/>
      <c r="AC979" s="135"/>
      <c r="AD979" s="135"/>
      <c r="AH979" s="135"/>
      <c r="AI979" s="135"/>
    </row>
    <row r="980" spans="1:35" ht="31.5">
      <c r="A980" s="205">
        <v>976</v>
      </c>
      <c r="B980" s="206" t="s">
        <v>4549</v>
      </c>
      <c r="C980" s="207" t="str">
        <f xml:space="preserve"> _xlfn.CONCAT(小韻資料表[[#This Row],[聲母拼音碼]],小韻資料表[[#This Row],[韻母拼音碼]],小韻資料表[[#This Row],[調號]])</f>
        <v>pirng5</v>
      </c>
      <c r="D980" s="206" t="s">
        <v>4550</v>
      </c>
      <c r="E980" s="208" t="s">
        <v>1070</v>
      </c>
      <c r="F980" s="205">
        <v>8</v>
      </c>
      <c r="G980" s="209" t="s">
        <v>4551</v>
      </c>
      <c r="H980" s="205">
        <f xml:space="preserve"> LEN(小韻資料表[[#This Row],[小韻字集]])</f>
        <v>6</v>
      </c>
      <c r="I980" s="205" cm="1">
        <f t="array" ref="I980" xml:space="preserve"> MATCH(TRUE, ISNUMBER( SEARCH( LEFT(小韻資料表[[#This Row],[切語]],1), 切語上字資料表[切語上字]) ), 0)</f>
        <v>15</v>
      </c>
      <c r="J980" s="210" t="str" cm="1">
        <f t="array" ref="J980" xml:space="preserve"> INDEX(切語上字資料表[聲母], 小韻資料表[[#This Row],[上字表識別號]])</f>
        <v>並</v>
      </c>
      <c r="K980" s="210" t="str" cm="1">
        <f t="array" ref="K980" xml:space="preserve"> INDEX(切語上字資料表[聲母拼音碼], 小韻資料表[[#This Row],[上字表識別號]])</f>
        <v>p</v>
      </c>
      <c r="L980" s="210" t="str" cm="1">
        <f t="array" ref="L980" xml:space="preserve"> INDEX(切語上字資料表[清濁], 小韻資料表[[#This Row],[上字表識別號]])</f>
        <v>全濁</v>
      </c>
      <c r="M980" s="223" cm="1">
        <f t="array" ref="M980" xml:space="preserve"> INDEX(切語上字資料表[發送收], 小韻資料表[[#This Row],[上字表識別號]])</f>
        <v>0</v>
      </c>
      <c r="N980" s="205" cm="1">
        <f t="array" ref="N980" xml:space="preserve"> MATCH(TRUE, ISNUMBER( SEARCH( RIGHT(小韻資料表[[#This Row],[切語]],1), 切語下字資料表[切語下字]) ), 0)</f>
        <v>301</v>
      </c>
      <c r="O980" s="207" t="str" cm="1">
        <f t="array" ref="O980" xml:space="preserve"> INDEX(切語下字資料表[韻母], 小韻資料表[[#This Row],[下字表識別號]])</f>
        <v>登開1</v>
      </c>
      <c r="P980" s="207" t="str" cm="1">
        <f t="array" ref="P980" xml:space="preserve"> INDEX(切語下字資料表[韻母拼音碼], 小韻資料表[[#This Row],[下字表識別號]])</f>
        <v>irng</v>
      </c>
      <c r="Q980" s="210" t="str" cm="1">
        <f t="array" ref="Q980" xml:space="preserve"> INDEX(設定表!$C$19:$C$23, INT( LEFT(小韻資料表[[#This Row],[目次編碼]],1) ))</f>
        <v>平</v>
      </c>
      <c r="R980" s="210">
        <f xml:space="preserve">  INDEX(設定表!$C$8:$C$15, MATCH( (RIGHT(小韻資料表[[#This Row],[清濁]]) &amp; 小韻資料表[[#This Row],[調]]), 設定表!$B$8:$B$15, 0))</f>
        <v>5</v>
      </c>
      <c r="S980" s="205" t="s">
        <v>309</v>
      </c>
      <c r="T980" s="205" t="s">
        <v>309</v>
      </c>
      <c r="U980" s="226" t="s">
        <v>309</v>
      </c>
      <c r="V980" s="147" t="s">
        <v>309</v>
      </c>
      <c r="X980" s="135"/>
      <c r="Y980" s="135"/>
      <c r="AA980" s="135"/>
      <c r="AB980" s="134"/>
      <c r="AC980" s="135"/>
      <c r="AD980" s="135"/>
      <c r="AH980" s="135"/>
      <c r="AI980" s="135"/>
    </row>
    <row r="981" spans="1:35" ht="31.5">
      <c r="A981" s="205">
        <v>977</v>
      </c>
      <c r="B981" s="206" t="s">
        <v>4552</v>
      </c>
      <c r="C981" s="207" t="str">
        <f xml:space="preserve"> _xlfn.CONCAT(小韻資料表[[#This Row],[聲母拼音碼]],小韻資料表[[#This Row],[韻母拼音碼]],小韻資料表[[#This Row],[調號]])</f>
        <v>hong5</v>
      </c>
      <c r="D981" s="206" t="s">
        <v>4553</v>
      </c>
      <c r="E981" s="208" t="s">
        <v>1070</v>
      </c>
      <c r="F981" s="205">
        <v>9</v>
      </c>
      <c r="G981" s="209" t="s">
        <v>4554</v>
      </c>
      <c r="H981" s="205">
        <f xml:space="preserve"> LEN(小韻資料表[[#This Row],[小韻字集]])</f>
        <v>3</v>
      </c>
      <c r="I981" s="205" cm="1">
        <f t="array" ref="I981" xml:space="preserve"> MATCH(TRUE, ISNUMBER( SEARCH( LEFT(小韻資料表[[#This Row],[切語]],1), 切語上字資料表[切語上字]) ), 0)</f>
        <v>37</v>
      </c>
      <c r="J981" s="210" t="str" cm="1">
        <f t="array" ref="J981" xml:space="preserve"> INDEX(切語上字資料表[聲母], 小韻資料表[[#This Row],[上字表識別號]])</f>
        <v>匣</v>
      </c>
      <c r="K981" s="210" t="str" cm="1">
        <f t="array" ref="K981" xml:space="preserve"> INDEX(切語上字資料表[聲母拼音碼], 小韻資料表[[#This Row],[上字表識別號]])</f>
        <v>h</v>
      </c>
      <c r="L981" s="210" t="str" cm="1">
        <f t="array" ref="L981" xml:space="preserve"> INDEX(切語上字資料表[清濁], 小韻資料表[[#This Row],[上字表識別號]])</f>
        <v>全濁</v>
      </c>
      <c r="M981" s="223" t="str" cm="1">
        <f t="array" ref="M981" xml:space="preserve"> INDEX(切語上字資料表[發送收], 小韻資料表[[#This Row],[上字表識別號]])</f>
        <v>送氣</v>
      </c>
      <c r="N981" s="205" cm="1">
        <f t="array" ref="N981" xml:space="preserve"> MATCH(TRUE, ISNUMBER( SEARCH( RIGHT(小韻資料表[[#This Row],[切語]],1), 切語下字資料表[切語下字]) ), 0)</f>
        <v>305</v>
      </c>
      <c r="O981" s="207" t="str" cm="1">
        <f t="array" ref="O981" xml:space="preserve"> INDEX(切語下字資料表[韻母], 小韻資料表[[#This Row],[下字表識別號]])</f>
        <v>登合1</v>
      </c>
      <c r="P981" s="207" t="str" cm="1">
        <f t="array" ref="P981" xml:space="preserve"> INDEX(切語下字資料表[韻母拼音碼], 小韻資料表[[#This Row],[下字表識別號]])</f>
        <v>ong</v>
      </c>
      <c r="Q981" s="210" t="str" cm="1">
        <f t="array" ref="Q981" xml:space="preserve"> INDEX(設定表!$C$19:$C$23, INT( LEFT(小韻資料表[[#This Row],[目次編碼]],1) ))</f>
        <v>平</v>
      </c>
      <c r="R981" s="210">
        <f xml:space="preserve">  INDEX(設定表!$C$8:$C$15, MATCH( (RIGHT(小韻資料表[[#This Row],[清濁]]) &amp; 小韻資料表[[#This Row],[調]]), 設定表!$B$8:$B$15, 0))</f>
        <v>5</v>
      </c>
      <c r="S981" s="205" t="s">
        <v>309</v>
      </c>
      <c r="T981" s="205" t="s">
        <v>309</v>
      </c>
      <c r="U981" s="226" t="s">
        <v>309</v>
      </c>
      <c r="V981" s="146" t="s">
        <v>309</v>
      </c>
      <c r="X981" s="135"/>
      <c r="Y981" s="135"/>
      <c r="AA981" s="135"/>
      <c r="AB981" s="134"/>
      <c r="AC981" s="135"/>
      <c r="AD981" s="135"/>
      <c r="AH981" s="135"/>
      <c r="AI981" s="135"/>
    </row>
    <row r="982" spans="1:35" ht="31.5">
      <c r="A982" s="205">
        <v>978</v>
      </c>
      <c r="B982" s="206" t="s">
        <v>4555</v>
      </c>
      <c r="C982" s="207" t="str">
        <f xml:space="preserve"> _xlfn.CONCAT(小韻資料表[[#This Row],[聲母拼音碼]],小韻資料表[[#This Row],[韻母拼音碼]],小韻資料表[[#This Row],[調號]])</f>
        <v>kong1</v>
      </c>
      <c r="D982" s="206" t="s">
        <v>4556</v>
      </c>
      <c r="E982" s="208" t="s">
        <v>1070</v>
      </c>
      <c r="F982" s="205">
        <v>10</v>
      </c>
      <c r="G982" s="209" t="s">
        <v>4557</v>
      </c>
      <c r="H982" s="205">
        <f xml:space="preserve"> LEN(小韻資料表[[#This Row],[小韻字集]])</f>
        <v>3</v>
      </c>
      <c r="I982" s="205" cm="1">
        <f t="array" ref="I982" xml:space="preserve"> MATCH(TRUE, ISNUMBER( SEARCH( LEFT(小韻資料表[[#This Row],[切語]],1), 切語上字資料表[切語上字]) ), 0)</f>
        <v>1</v>
      </c>
      <c r="J982" s="210" t="str" cm="1">
        <f t="array" ref="J982" xml:space="preserve"> INDEX(切語上字資料表[聲母], 小韻資料表[[#This Row],[上字表識別號]])</f>
        <v>見</v>
      </c>
      <c r="K982" s="210" t="str" cm="1">
        <f t="array" ref="K982" xml:space="preserve"> INDEX(切語上字資料表[聲母拼音碼], 小韻資料表[[#This Row],[上字表識別號]])</f>
        <v>k</v>
      </c>
      <c r="L982" s="210" t="str" cm="1">
        <f t="array" ref="L982" xml:space="preserve"> INDEX(切語上字資料表[清濁], 小韻資料表[[#This Row],[上字表識別號]])</f>
        <v>全清</v>
      </c>
      <c r="M982" s="223" t="str" cm="1">
        <f t="array" ref="M982" xml:space="preserve"> INDEX(切語上字資料表[發送收], 小韻資料表[[#This Row],[上字表識別號]])</f>
        <v>發聲</v>
      </c>
      <c r="N982" s="205" cm="1">
        <f t="array" ref="N982" xml:space="preserve"> MATCH(TRUE, ISNUMBER( SEARCH( RIGHT(小韻資料表[[#This Row],[切語]],1), 切語下字資料表[切語下字]) ), 0)</f>
        <v>305</v>
      </c>
      <c r="O982" s="207" t="str" cm="1">
        <f t="array" ref="O982" xml:space="preserve"> INDEX(切語下字資料表[韻母], 小韻資料表[[#This Row],[下字表識別號]])</f>
        <v>登合1</v>
      </c>
      <c r="P982" s="207" t="str" cm="1">
        <f t="array" ref="P982" xml:space="preserve"> INDEX(切語下字資料表[韻母拼音碼], 小韻資料表[[#This Row],[下字表識別號]])</f>
        <v>ong</v>
      </c>
      <c r="Q982" s="210" t="str" cm="1">
        <f t="array" ref="Q982" xml:space="preserve"> INDEX(設定表!$C$19:$C$23, INT( LEFT(小韻資料表[[#This Row],[目次編碼]],1) ))</f>
        <v>平</v>
      </c>
      <c r="R982" s="210">
        <f xml:space="preserve">  INDEX(設定表!$C$8:$C$15, MATCH( (RIGHT(小韻資料表[[#This Row],[清濁]]) &amp; 小韻資料表[[#This Row],[調]]), 設定表!$B$8:$B$15, 0))</f>
        <v>1</v>
      </c>
      <c r="S982" s="205" t="s">
        <v>309</v>
      </c>
      <c r="T982" s="205" t="s">
        <v>309</v>
      </c>
      <c r="U982" s="226" t="s">
        <v>309</v>
      </c>
      <c r="V982" s="147" t="s">
        <v>309</v>
      </c>
      <c r="X982" s="135"/>
      <c r="Y982" s="135"/>
      <c r="AA982" s="135"/>
      <c r="AB982" s="134"/>
      <c r="AC982" s="135"/>
      <c r="AD982" s="135"/>
      <c r="AH982" s="135"/>
      <c r="AI982" s="135"/>
    </row>
    <row r="983" spans="1:35" ht="31.5">
      <c r="A983" s="205">
        <v>979</v>
      </c>
      <c r="B983" s="206" t="s">
        <v>4558</v>
      </c>
      <c r="C983" s="207" t="str">
        <f xml:space="preserve"> _xlfn.CONCAT(小韻資料表[[#This Row],[聲母拼音碼]],小韻資料表[[#This Row],[韻母拼音碼]],小韻資料表[[#This Row],[調號]])</f>
        <v>hong1</v>
      </c>
      <c r="D983" s="206" t="s">
        <v>4559</v>
      </c>
      <c r="E983" s="208" t="s">
        <v>1070</v>
      </c>
      <c r="F983" s="205">
        <v>11</v>
      </c>
      <c r="G983" s="209" t="s">
        <v>4560</v>
      </c>
      <c r="H983" s="205">
        <f xml:space="preserve"> LEN(小韻資料表[[#This Row],[小韻字集]])</f>
        <v>9</v>
      </c>
      <c r="I983" s="205" cm="1">
        <f t="array" ref="I983" xml:space="preserve"> MATCH(TRUE, ISNUMBER( SEARCH( LEFT(小韻資料表[[#This Row],[切語]],1), 切語上字資料表[切語上字]) ), 0)</f>
        <v>36</v>
      </c>
      <c r="J983" s="210" t="str" cm="1">
        <f t="array" ref="J983" xml:space="preserve"> INDEX(切語上字資料表[聲母], 小韻資料表[[#This Row],[上字表識別號]])</f>
        <v>曉</v>
      </c>
      <c r="K983" s="210" t="str" cm="1">
        <f t="array" ref="K983" xml:space="preserve"> INDEX(切語上字資料表[聲母拼音碼], 小韻資料表[[#This Row],[上字表識別號]])</f>
        <v>h</v>
      </c>
      <c r="L983" s="210" t="str" cm="1">
        <f t="array" ref="L983" xml:space="preserve"> INDEX(切語上字資料表[清濁], 小韻資料表[[#This Row],[上字表識別號]])</f>
        <v>次清</v>
      </c>
      <c r="M983" s="223" t="str" cm="1">
        <f t="array" ref="M983" xml:space="preserve"> INDEX(切語上字資料表[發送收], 小韻資料表[[#This Row],[上字表識別號]])</f>
        <v>送氣</v>
      </c>
      <c r="N983" s="205" cm="1">
        <f t="array" ref="N983" xml:space="preserve"> MATCH(TRUE, ISNUMBER( SEARCH( RIGHT(小韻資料表[[#This Row],[切語]],1), 切語下字資料表[切語下字]) ), 0)</f>
        <v>305</v>
      </c>
      <c r="O983" s="207" t="str" cm="1">
        <f t="array" ref="O983" xml:space="preserve"> INDEX(切語下字資料表[韻母], 小韻資料表[[#This Row],[下字表識別號]])</f>
        <v>登合1</v>
      </c>
      <c r="P983" s="207" t="str" cm="1">
        <f t="array" ref="P983" xml:space="preserve"> INDEX(切語下字資料表[韻母拼音碼], 小韻資料表[[#This Row],[下字表識別號]])</f>
        <v>ong</v>
      </c>
      <c r="Q983" s="210" t="str" cm="1">
        <f t="array" ref="Q983" xml:space="preserve"> INDEX(設定表!$C$19:$C$23, INT( LEFT(小韻資料表[[#This Row],[目次編碼]],1) ))</f>
        <v>平</v>
      </c>
      <c r="R983" s="210">
        <f xml:space="preserve">  INDEX(設定表!$C$8:$C$15, MATCH( (RIGHT(小韻資料表[[#This Row],[清濁]]) &amp; 小韻資料表[[#This Row],[調]]), 設定表!$B$8:$B$15, 0))</f>
        <v>1</v>
      </c>
      <c r="S983" s="205" t="s">
        <v>309</v>
      </c>
      <c r="T983" s="205" t="s">
        <v>309</v>
      </c>
      <c r="U983" s="226" t="s">
        <v>309</v>
      </c>
      <c r="V983" s="146" t="s">
        <v>309</v>
      </c>
      <c r="X983" s="135"/>
      <c r="Y983" s="135"/>
      <c r="AA983" s="135"/>
      <c r="AB983" s="134"/>
      <c r="AC983" s="135"/>
      <c r="AD983" s="135"/>
      <c r="AH983" s="135"/>
      <c r="AI983" s="135"/>
    </row>
    <row r="984" spans="1:35" ht="31.5">
      <c r="A984" s="205">
        <v>980</v>
      </c>
      <c r="B984" s="206" t="s">
        <v>4561</v>
      </c>
      <c r="C984" s="207" t="str">
        <f xml:space="preserve"> _xlfn.CONCAT(小韻資料表[[#This Row],[聲母拼音碼]],小韻資料表[[#This Row],[韻母拼音碼]],小韻資料表[[#This Row],[調號]])</f>
        <v>nirng5</v>
      </c>
      <c r="D984" s="206" t="s">
        <v>2750</v>
      </c>
      <c r="E984" s="208" t="s">
        <v>1070</v>
      </c>
      <c r="F984" s="205">
        <v>12</v>
      </c>
      <c r="G984" s="209" t="s">
        <v>2750</v>
      </c>
      <c r="H984" s="205">
        <f xml:space="preserve"> LEN(小韻資料表[[#This Row],[小韻字集]])</f>
        <v>1</v>
      </c>
      <c r="I984" s="205" cm="1">
        <f t="array" ref="I984" xml:space="preserve"> MATCH(TRUE, ISNUMBER( SEARCH( LEFT(小韻資料表[[#This Row],[切語]],1), 切語上字資料表[切語上字]) ), 0)</f>
        <v>8</v>
      </c>
      <c r="J984" s="210" t="str" cm="1">
        <f t="array" ref="J984" xml:space="preserve"> INDEX(切語上字資料表[聲母], 小韻資料表[[#This Row],[上字表識別號]])</f>
        <v>泥</v>
      </c>
      <c r="K984" s="210" t="str" cm="1">
        <f t="array" ref="K984" xml:space="preserve"> INDEX(切語上字資料表[聲母拼音碼], 小韻資料表[[#This Row],[上字表識別號]])</f>
        <v>n</v>
      </c>
      <c r="L984" s="210" t="str" cm="1">
        <f t="array" ref="L984" xml:space="preserve"> INDEX(切語上字資料表[清濁], 小韻資料表[[#This Row],[上字表識別號]])</f>
        <v>次濁</v>
      </c>
      <c r="M984" s="223" t="str" cm="1">
        <f t="array" ref="M984" xml:space="preserve"> INDEX(切語上字資料表[發送收], 小韻資料表[[#This Row],[上字表識別號]])</f>
        <v>收聲</v>
      </c>
      <c r="N984" s="205" cm="1">
        <f t="array" ref="N984" xml:space="preserve"> MATCH(TRUE, ISNUMBER( SEARCH( RIGHT(小韻資料表[[#This Row],[切語]],1), 切語下字資料表[切語下字]) ), 0)</f>
        <v>301</v>
      </c>
      <c r="O984" s="207" t="str" cm="1">
        <f t="array" ref="O984" xml:space="preserve"> INDEX(切語下字資料表[韻母], 小韻資料表[[#This Row],[下字表識別號]])</f>
        <v>登開1</v>
      </c>
      <c r="P984" s="207" t="str" cm="1">
        <f t="array" ref="P984" xml:space="preserve"> INDEX(切語下字資料表[韻母拼音碼], 小韻資料表[[#This Row],[下字表識別號]])</f>
        <v>irng</v>
      </c>
      <c r="Q984" s="210" t="str" cm="1">
        <f t="array" ref="Q984" xml:space="preserve"> INDEX(設定表!$C$19:$C$23, INT( LEFT(小韻資料表[[#This Row],[目次編碼]],1) ))</f>
        <v>平</v>
      </c>
      <c r="R984" s="210">
        <f xml:space="preserve">  INDEX(設定表!$C$8:$C$15, MATCH( (RIGHT(小韻資料表[[#This Row],[清濁]]) &amp; 小韻資料表[[#This Row],[調]]), 設定表!$B$8:$B$15, 0))</f>
        <v>5</v>
      </c>
      <c r="S984" s="205" t="s">
        <v>309</v>
      </c>
      <c r="T984" s="205" t="s">
        <v>309</v>
      </c>
      <c r="U984" s="226" t="s">
        <v>309</v>
      </c>
      <c r="V984" s="147" t="s">
        <v>309</v>
      </c>
      <c r="X984" s="135"/>
      <c r="Y984" s="135"/>
      <c r="AA984" s="135"/>
      <c r="AB984" s="134"/>
      <c r="AC984" s="135"/>
      <c r="AD984" s="135"/>
      <c r="AH984" s="135"/>
      <c r="AI984" s="135"/>
    </row>
    <row r="985" spans="1:35" ht="31.5">
      <c r="A985" s="205">
        <v>981</v>
      </c>
      <c r="B985" s="206" t="s">
        <v>4562</v>
      </c>
      <c r="C985" s="207" t="str">
        <f xml:space="preserve"> _xlfn.CONCAT(小韻資料表[[#This Row],[聲母拼音碼]],小韻資料表[[#This Row],[韻母拼音碼]],小韻資料表[[#This Row],[調號]])</f>
        <v>tirng5</v>
      </c>
      <c r="D985" s="206" t="s">
        <v>4563</v>
      </c>
      <c r="E985" s="208" t="s">
        <v>1070</v>
      </c>
      <c r="F985" s="205">
        <v>13</v>
      </c>
      <c r="G985" s="209" t="s">
        <v>4564</v>
      </c>
      <c r="H985" s="205">
        <f xml:space="preserve"> LEN(小韻資料表[[#This Row],[小韻字集]])</f>
        <v>15</v>
      </c>
      <c r="I985" s="205" cm="1">
        <f t="array" ref="I985" xml:space="preserve"> MATCH(TRUE, ISNUMBER( SEARCH( LEFT(小韻資料表[[#This Row],[切語]],1), 切語上字資料表[切語上字]) ), 0)</f>
        <v>7</v>
      </c>
      <c r="J985" s="210" t="str" cm="1">
        <f t="array" ref="J985" xml:space="preserve"> INDEX(切語上字資料表[聲母], 小韻資料表[[#This Row],[上字表識別號]])</f>
        <v>定</v>
      </c>
      <c r="K985" s="210" t="str" cm="1">
        <f t="array" ref="K985" xml:space="preserve"> INDEX(切語上字資料表[聲母拼音碼], 小韻資料表[[#This Row],[上字表識別號]])</f>
        <v>t</v>
      </c>
      <c r="L985" s="210" t="str" cm="1">
        <f t="array" ref="L985" xml:space="preserve"> INDEX(切語上字資料表[清濁], 小韻資料表[[#This Row],[上字表識別號]])</f>
        <v>全濁</v>
      </c>
      <c r="M985" s="223" cm="1">
        <f t="array" ref="M985" xml:space="preserve"> INDEX(切語上字資料表[發送收], 小韻資料表[[#This Row],[上字表識別號]])</f>
        <v>0</v>
      </c>
      <c r="N985" s="205" cm="1">
        <f t="array" ref="N985" xml:space="preserve"> MATCH(TRUE, ISNUMBER( SEARCH( RIGHT(小韻資料表[[#This Row],[切語]],1), 切語下字資料表[切語下字]) ), 0)</f>
        <v>301</v>
      </c>
      <c r="O985" s="207" t="str" cm="1">
        <f t="array" ref="O985" xml:space="preserve"> INDEX(切語下字資料表[韻母], 小韻資料表[[#This Row],[下字表識別號]])</f>
        <v>登開1</v>
      </c>
      <c r="P985" s="207" t="str" cm="1">
        <f t="array" ref="P985" xml:space="preserve"> INDEX(切語下字資料表[韻母拼音碼], 小韻資料表[[#This Row],[下字表識別號]])</f>
        <v>irng</v>
      </c>
      <c r="Q985" s="210" t="str" cm="1">
        <f t="array" ref="Q985" xml:space="preserve"> INDEX(設定表!$C$19:$C$23, INT( LEFT(小韻資料表[[#This Row],[目次編碼]],1) ))</f>
        <v>平</v>
      </c>
      <c r="R985" s="210">
        <f xml:space="preserve">  INDEX(設定表!$C$8:$C$15, MATCH( (RIGHT(小韻資料表[[#This Row],[清濁]]) &amp; 小韻資料表[[#This Row],[調]]), 設定表!$B$8:$B$15, 0))</f>
        <v>5</v>
      </c>
      <c r="S985" s="205" t="s">
        <v>309</v>
      </c>
      <c r="T985" s="205" t="s">
        <v>309</v>
      </c>
      <c r="U985" s="226" t="s">
        <v>309</v>
      </c>
      <c r="V985" s="146" t="s">
        <v>309</v>
      </c>
      <c r="X985" s="135"/>
      <c r="Y985" s="135"/>
      <c r="AA985" s="135"/>
      <c r="AB985" s="134"/>
      <c r="AC985" s="135"/>
      <c r="AD985" s="135"/>
      <c r="AH985" s="135"/>
      <c r="AI985" s="135"/>
    </row>
    <row r="986" spans="1:35" ht="31.5">
      <c r="A986" s="205">
        <v>982</v>
      </c>
      <c r="B986" s="206" t="s">
        <v>4565</v>
      </c>
      <c r="C986" s="207" t="str">
        <f xml:space="preserve"> _xlfn.CONCAT(小韻資料表[[#This Row],[聲母拼音碼]],小韻資料表[[#This Row],[韻母拼音碼]],小韻資料表[[#This Row],[調號]])</f>
        <v>hirng5</v>
      </c>
      <c r="D986" s="206" t="s">
        <v>4566</v>
      </c>
      <c r="E986" s="208" t="s">
        <v>1070</v>
      </c>
      <c r="F986" s="205">
        <v>14</v>
      </c>
      <c r="G986" s="209" t="s">
        <v>4567</v>
      </c>
      <c r="H986" s="205">
        <f xml:space="preserve"> LEN(小韻資料表[[#This Row],[小韻字集]])</f>
        <v>4</v>
      </c>
      <c r="I986" s="205" cm="1">
        <f t="array" ref="I986" xml:space="preserve"> MATCH(TRUE, ISNUMBER( SEARCH( LEFT(小韻資料表[[#This Row],[切語]],1), 切語上字資料表[切語上字]) ), 0)</f>
        <v>37</v>
      </c>
      <c r="J986" s="210" t="str" cm="1">
        <f t="array" ref="J986" xml:space="preserve"> INDEX(切語上字資料表[聲母], 小韻資料表[[#This Row],[上字表識別號]])</f>
        <v>匣</v>
      </c>
      <c r="K986" s="210" t="str" cm="1">
        <f t="array" ref="K986" xml:space="preserve"> INDEX(切語上字資料表[聲母拼音碼], 小韻資料表[[#This Row],[上字表識別號]])</f>
        <v>h</v>
      </c>
      <c r="L986" s="210" t="str" cm="1">
        <f t="array" ref="L986" xml:space="preserve"> INDEX(切語上字資料表[清濁], 小韻資料表[[#This Row],[上字表識別號]])</f>
        <v>全濁</v>
      </c>
      <c r="M986" s="223" t="str" cm="1">
        <f t="array" ref="M986" xml:space="preserve"> INDEX(切語上字資料表[發送收], 小韻資料表[[#This Row],[上字表識別號]])</f>
        <v>送氣</v>
      </c>
      <c r="N986" s="205" cm="1">
        <f t="array" ref="N986" xml:space="preserve"> MATCH(TRUE, ISNUMBER( SEARCH( RIGHT(小韻資料表[[#This Row],[切語]],1), 切語下字資料表[切語下字]) ), 0)</f>
        <v>301</v>
      </c>
      <c r="O986" s="207" t="str" cm="1">
        <f t="array" ref="O986" xml:space="preserve"> INDEX(切語下字資料表[韻母], 小韻資料表[[#This Row],[下字表識別號]])</f>
        <v>登開1</v>
      </c>
      <c r="P986" s="207" t="str" cm="1">
        <f t="array" ref="P986" xml:space="preserve"> INDEX(切語下字資料表[韻母拼音碼], 小韻資料表[[#This Row],[下字表識別號]])</f>
        <v>irng</v>
      </c>
      <c r="Q986" s="210" t="str" cm="1">
        <f t="array" ref="Q986" xml:space="preserve"> INDEX(設定表!$C$19:$C$23, INT( LEFT(小韻資料表[[#This Row],[目次編碼]],1) ))</f>
        <v>平</v>
      </c>
      <c r="R986" s="210">
        <f xml:space="preserve">  INDEX(設定表!$C$8:$C$15, MATCH( (RIGHT(小韻資料表[[#This Row],[清濁]]) &amp; 小韻資料表[[#This Row],[調]]), 設定表!$B$8:$B$15, 0))</f>
        <v>5</v>
      </c>
      <c r="S986" s="205" t="s">
        <v>309</v>
      </c>
      <c r="T986" s="205" t="s">
        <v>309</v>
      </c>
      <c r="U986" s="226" t="s">
        <v>309</v>
      </c>
      <c r="V986" s="147" t="s">
        <v>309</v>
      </c>
      <c r="X986" s="135"/>
      <c r="Y986" s="135"/>
      <c r="AA986" s="135"/>
      <c r="AB986" s="134"/>
      <c r="AC986" s="135"/>
      <c r="AD986" s="135"/>
      <c r="AH986" s="135"/>
      <c r="AI986" s="135"/>
    </row>
    <row r="987" spans="1:35" ht="31.5">
      <c r="A987" s="205">
        <v>983</v>
      </c>
      <c r="B987" s="206" t="s">
        <v>4568</v>
      </c>
      <c r="C987" s="207" t="str">
        <f xml:space="preserve"> _xlfn.CONCAT(小韻資料表[[#This Row],[聲母拼音碼]],小韻資料表[[#This Row],[韻母拼音碼]],小韻資料表[[#This Row],[調號]])</f>
        <v>kirng1</v>
      </c>
      <c r="D987" s="206" t="s">
        <v>4569</v>
      </c>
      <c r="E987" s="208" t="s">
        <v>1070</v>
      </c>
      <c r="F987" s="205">
        <v>15</v>
      </c>
      <c r="G987" s="209" t="s">
        <v>4570</v>
      </c>
      <c r="H987" s="205">
        <f xml:space="preserve"> LEN(小韻資料表[[#This Row],[小韻字集]])</f>
        <v>3</v>
      </c>
      <c r="I987" s="205" cm="1">
        <f t="array" ref="I987" xml:space="preserve"> MATCH(TRUE, ISNUMBER( SEARCH( LEFT(小韻資料表[[#This Row],[切語]],1), 切語上字資料表[切語上字]) ), 0)</f>
        <v>1</v>
      </c>
      <c r="J987" s="210" t="str" cm="1">
        <f t="array" ref="J987" xml:space="preserve"> INDEX(切語上字資料表[聲母], 小韻資料表[[#This Row],[上字表識別號]])</f>
        <v>見</v>
      </c>
      <c r="K987" s="210" t="str" cm="1">
        <f t="array" ref="K987" xml:space="preserve"> INDEX(切語上字資料表[聲母拼音碼], 小韻資料表[[#This Row],[上字表識別號]])</f>
        <v>k</v>
      </c>
      <c r="L987" s="210" t="str" cm="1">
        <f t="array" ref="L987" xml:space="preserve"> INDEX(切語上字資料表[清濁], 小韻資料表[[#This Row],[上字表識別號]])</f>
        <v>全清</v>
      </c>
      <c r="M987" s="223" t="str" cm="1">
        <f t="array" ref="M987" xml:space="preserve"> INDEX(切語上字資料表[發送收], 小韻資料表[[#This Row],[上字表識別號]])</f>
        <v>發聲</v>
      </c>
      <c r="N987" s="205" cm="1">
        <f t="array" ref="N987" xml:space="preserve"> MATCH(TRUE, ISNUMBER( SEARCH( RIGHT(小韻資料表[[#This Row],[切語]],1), 切語下字資料表[切語下字]) ), 0)</f>
        <v>301</v>
      </c>
      <c r="O987" s="207" t="str" cm="1">
        <f t="array" ref="O987" xml:space="preserve"> INDEX(切語下字資料表[韻母], 小韻資料表[[#This Row],[下字表識別號]])</f>
        <v>登開1</v>
      </c>
      <c r="P987" s="207" t="str" cm="1">
        <f t="array" ref="P987" xml:space="preserve"> INDEX(切語下字資料表[韻母拼音碼], 小韻資料表[[#This Row],[下字表識別號]])</f>
        <v>irng</v>
      </c>
      <c r="Q987" s="210" t="str" cm="1">
        <f t="array" ref="Q987" xml:space="preserve"> INDEX(設定表!$C$19:$C$23, INT( LEFT(小韻資料表[[#This Row],[目次編碼]],1) ))</f>
        <v>平</v>
      </c>
      <c r="R987" s="210">
        <f xml:space="preserve">  INDEX(設定表!$C$8:$C$15, MATCH( (RIGHT(小韻資料表[[#This Row],[清濁]]) &amp; 小韻資料表[[#This Row],[調]]), 設定表!$B$8:$B$15, 0))</f>
        <v>1</v>
      </c>
      <c r="S987" s="205" t="s">
        <v>309</v>
      </c>
      <c r="T987" s="205" t="s">
        <v>309</v>
      </c>
      <c r="U987" s="226" t="s">
        <v>309</v>
      </c>
      <c r="V987" s="146" t="s">
        <v>309</v>
      </c>
      <c r="X987" s="135"/>
      <c r="Y987" s="135"/>
      <c r="AA987" s="135"/>
      <c r="AB987" s="134"/>
      <c r="AC987" s="135"/>
      <c r="AD987" s="135"/>
      <c r="AH987" s="135"/>
      <c r="AI987" s="135"/>
    </row>
    <row r="988" spans="1:35" ht="31.5">
      <c r="A988" s="205">
        <v>984</v>
      </c>
      <c r="B988" s="206" t="s">
        <v>4571</v>
      </c>
      <c r="C988" s="207" t="str">
        <f xml:space="preserve"> _xlfn.CONCAT(小韻資料表[[#This Row],[聲母拼音碼]],小韻資料表[[#This Row],[韻母拼音碼]],小韻資料表[[#This Row],[調號]])</f>
        <v>thirng1</v>
      </c>
      <c r="D988" s="206" t="s">
        <v>4572</v>
      </c>
      <c r="E988" s="208" t="s">
        <v>1070</v>
      </c>
      <c r="F988" s="205">
        <v>16</v>
      </c>
      <c r="G988" s="209" t="s">
        <v>4573</v>
      </c>
      <c r="H988" s="205">
        <f xml:space="preserve"> LEN(小韻資料表[[#This Row],[小韻字集]])</f>
        <v>6</v>
      </c>
      <c r="I988" s="205" cm="1">
        <f t="array" ref="I988" xml:space="preserve"> MATCH(TRUE, ISNUMBER( SEARCH( LEFT(小韻資料表[[#This Row],[切語]],1), 切語上字資料表[切語上字]) ), 0)</f>
        <v>6</v>
      </c>
      <c r="J988" s="210" t="str" cm="1">
        <f t="array" ref="J988" xml:space="preserve"> INDEX(切語上字資料表[聲母], 小韻資料表[[#This Row],[上字表識別號]])</f>
        <v>透</v>
      </c>
      <c r="K988" s="210" t="str" cm="1">
        <f t="array" ref="K988" xml:space="preserve"> INDEX(切語上字資料表[聲母拼音碼], 小韻資料表[[#This Row],[上字表識別號]])</f>
        <v>th</v>
      </c>
      <c r="L988" s="210" t="str" cm="1">
        <f t="array" ref="L988" xml:space="preserve"> INDEX(切語上字資料表[清濁], 小韻資料表[[#This Row],[上字表識別號]])</f>
        <v>次清</v>
      </c>
      <c r="M988" s="223" t="str" cm="1">
        <f t="array" ref="M988" xml:space="preserve"> INDEX(切語上字資料表[發送收], 小韻資料表[[#This Row],[上字表識別號]])</f>
        <v>送氣</v>
      </c>
      <c r="N988" s="205" cm="1">
        <f t="array" ref="N988" xml:space="preserve"> MATCH(TRUE, ISNUMBER( SEARCH( RIGHT(小韻資料表[[#This Row],[切語]],1), 切語下字資料表[切語下字]) ), 0)</f>
        <v>301</v>
      </c>
      <c r="O988" s="207" t="str" cm="1">
        <f t="array" ref="O988" xml:space="preserve"> INDEX(切語下字資料表[韻母], 小韻資料表[[#This Row],[下字表識別號]])</f>
        <v>登開1</v>
      </c>
      <c r="P988" s="207" t="str" cm="1">
        <f t="array" ref="P988" xml:space="preserve"> INDEX(切語下字資料表[韻母拼音碼], 小韻資料表[[#This Row],[下字表識別號]])</f>
        <v>irng</v>
      </c>
      <c r="Q988" s="210" t="str" cm="1">
        <f t="array" ref="Q988" xml:space="preserve"> INDEX(設定表!$C$19:$C$23, INT( LEFT(小韻資料表[[#This Row],[目次編碼]],1) ))</f>
        <v>平</v>
      </c>
      <c r="R988" s="210">
        <f xml:space="preserve">  INDEX(設定表!$C$8:$C$15, MATCH( (RIGHT(小韻資料表[[#This Row],[清濁]]) &amp; 小韻資料表[[#This Row],[調]]), 設定表!$B$8:$B$15, 0))</f>
        <v>1</v>
      </c>
      <c r="S988" s="205" t="s">
        <v>309</v>
      </c>
      <c r="T988" s="205" t="s">
        <v>309</v>
      </c>
      <c r="U988" s="226" t="s">
        <v>309</v>
      </c>
      <c r="V988" s="147" t="s">
        <v>309</v>
      </c>
      <c r="X988" s="135"/>
      <c r="Y988" s="135"/>
      <c r="AA988" s="135"/>
      <c r="AB988" s="134"/>
      <c r="AC988" s="135"/>
      <c r="AD988" s="135"/>
      <c r="AH988" s="135"/>
      <c r="AI988" s="135"/>
    </row>
    <row r="989" spans="1:35" ht="31.5">
      <c r="A989" s="205">
        <v>985</v>
      </c>
      <c r="B989" s="206" t="s">
        <v>4574</v>
      </c>
      <c r="C989" s="207" t="str">
        <f xml:space="preserve"> _xlfn.CONCAT(小韻資料表[[#This Row],[聲母拼音碼]],小韻資料表[[#This Row],[韻母拼音碼]],小韻資料表[[#This Row],[調號]])</f>
        <v>phirng1</v>
      </c>
      <c r="D989" s="206" t="s">
        <v>4575</v>
      </c>
      <c r="E989" s="208" t="s">
        <v>1070</v>
      </c>
      <c r="F989" s="205">
        <v>17</v>
      </c>
      <c r="G989" s="209" t="s">
        <v>4576</v>
      </c>
      <c r="H989" s="205">
        <f xml:space="preserve"> LEN(小韻資料表[[#This Row],[小韻字集]])</f>
        <v>2</v>
      </c>
      <c r="I989" s="205" cm="1">
        <f t="array" ref="I989" xml:space="preserve"> MATCH(TRUE, ISNUMBER( SEARCH( LEFT(小韻資料表[[#This Row],[切語]],1), 切語上字資料表[切語上字]) ), 0)</f>
        <v>14</v>
      </c>
      <c r="J989" s="210" t="str" cm="1">
        <f t="array" ref="J989" xml:space="preserve"> INDEX(切語上字資料表[聲母], 小韻資料表[[#This Row],[上字表識別號]])</f>
        <v>滂</v>
      </c>
      <c r="K989" s="210" t="str" cm="1">
        <f t="array" ref="K989" xml:space="preserve"> INDEX(切語上字資料表[聲母拼音碼], 小韻資料表[[#This Row],[上字表識別號]])</f>
        <v>ph</v>
      </c>
      <c r="L989" s="210" t="str" cm="1">
        <f t="array" ref="L989" xml:space="preserve"> INDEX(切語上字資料表[清濁], 小韻資料表[[#This Row],[上字表識別號]])</f>
        <v>次清</v>
      </c>
      <c r="M989" s="223" t="str" cm="1">
        <f t="array" ref="M989" xml:space="preserve"> INDEX(切語上字資料表[發送收], 小韻資料表[[#This Row],[上字表識別號]])</f>
        <v>送氣</v>
      </c>
      <c r="N989" s="205" cm="1">
        <f t="array" ref="N989" xml:space="preserve"> MATCH(TRUE, ISNUMBER( SEARCH( RIGHT(小韻資料表[[#This Row],[切語]],1), 切語下字資料表[切語下字]) ), 0)</f>
        <v>301</v>
      </c>
      <c r="O989" s="207" t="str" cm="1">
        <f t="array" ref="O989" xml:space="preserve"> INDEX(切語下字資料表[韻母], 小韻資料表[[#This Row],[下字表識別號]])</f>
        <v>登開1</v>
      </c>
      <c r="P989" s="207" t="str" cm="1">
        <f t="array" ref="P989" xml:space="preserve"> INDEX(切語下字資料表[韻母拼音碼], 小韻資料表[[#This Row],[下字表識別號]])</f>
        <v>irng</v>
      </c>
      <c r="Q989" s="210" t="str" cm="1">
        <f t="array" ref="Q989" xml:space="preserve"> INDEX(設定表!$C$19:$C$23, INT( LEFT(小韻資料表[[#This Row],[目次編碼]],1) ))</f>
        <v>平</v>
      </c>
      <c r="R989" s="210">
        <f xml:space="preserve">  INDEX(設定表!$C$8:$C$15, MATCH( (RIGHT(小韻資料表[[#This Row],[清濁]]) &amp; 小韻資料表[[#This Row],[調]]), 設定表!$B$8:$B$15, 0))</f>
        <v>1</v>
      </c>
      <c r="S989" s="205" t="s">
        <v>309</v>
      </c>
      <c r="T989" s="205" t="s">
        <v>309</v>
      </c>
      <c r="U989" s="226" t="s">
        <v>309</v>
      </c>
      <c r="V989" s="146" t="s">
        <v>309</v>
      </c>
      <c r="X989" s="135"/>
      <c r="Y989" s="135"/>
      <c r="AA989" s="135"/>
      <c r="AB989" s="134"/>
      <c r="AC989" s="135"/>
      <c r="AD989" s="135"/>
      <c r="AH989" s="135"/>
      <c r="AI989" s="135"/>
    </row>
    <row r="990" spans="1:35" ht="31.5">
      <c r="A990" s="205">
        <v>986</v>
      </c>
      <c r="B990" s="206" t="s">
        <v>4577</v>
      </c>
      <c r="C990" s="207" t="str">
        <f xml:space="preserve"> _xlfn.CONCAT(小韻資料表[[#This Row],[聲母拼音碼]],小韻資料表[[#This Row],[韻母拼音碼]],小韻資料表[[#This Row],[調號]])</f>
        <v>Øiu5</v>
      </c>
      <c r="D990" s="206" t="s">
        <v>1091</v>
      </c>
      <c r="E990" s="208" t="s">
        <v>1089</v>
      </c>
      <c r="F990" s="205">
        <v>1</v>
      </c>
      <c r="G990" s="209" t="s">
        <v>4578</v>
      </c>
      <c r="H990" s="205">
        <f xml:space="preserve"> LEN(小韻資料表[[#This Row],[小韻字集]])</f>
        <v>11</v>
      </c>
      <c r="I990" s="205" cm="1">
        <f t="array" ref="I990" xml:space="preserve"> MATCH(TRUE, ISNUMBER( SEARCH( LEFT(小韻資料表[[#This Row],[切語]],1), 切語上字資料表[切語上字]) ), 0)</f>
        <v>38</v>
      </c>
      <c r="J990" s="210" t="str" cm="1">
        <f t="array" ref="J990" xml:space="preserve"> INDEX(切語上字資料表[聲母], 小韻資料表[[#This Row],[上字表識別號]])</f>
        <v>為</v>
      </c>
      <c r="K990" s="210" t="str" cm="1">
        <f t="array" ref="K990" xml:space="preserve"> INDEX(切語上字資料表[聲母拼音碼], 小韻資料表[[#This Row],[上字表識別號]])</f>
        <v>Ø</v>
      </c>
      <c r="L990" s="210" t="str" cm="1">
        <f t="array" ref="L990" xml:space="preserve"> INDEX(切語上字資料表[清濁], 小韻資料表[[#This Row],[上字表識別號]])</f>
        <v>次濁</v>
      </c>
      <c r="M990" s="223" t="str" cm="1">
        <f t="array" ref="M990" xml:space="preserve"> INDEX(切語上字資料表[發送收], 小韻資料表[[#This Row],[上字表識別號]])</f>
        <v>發聲</v>
      </c>
      <c r="N990" s="205" cm="1">
        <f t="array" ref="N990" xml:space="preserve"> MATCH(TRUE, ISNUMBER( SEARCH( RIGHT(小韻資料表[[#This Row],[切語]],1), 切語下字資料表[切語下字]) ), 0)</f>
        <v>309</v>
      </c>
      <c r="O990" s="207" t="str" cm="1">
        <f t="array" ref="O990" xml:space="preserve"> INDEX(切語下字資料表[韻母], 小韻資料表[[#This Row],[下字表識別號]])</f>
        <v>尤開3</v>
      </c>
      <c r="P990" s="207" t="str" cm="1">
        <f t="array" ref="P990" xml:space="preserve"> INDEX(切語下字資料表[韻母拼音碼], 小韻資料表[[#This Row],[下字表識別號]])</f>
        <v>iu</v>
      </c>
      <c r="Q990" s="210" t="str" cm="1">
        <f t="array" ref="Q990" xml:space="preserve"> INDEX(設定表!$C$19:$C$23, INT( LEFT(小韻資料表[[#This Row],[目次編碼]],1) ))</f>
        <v>平</v>
      </c>
      <c r="R990" s="210">
        <f xml:space="preserve">  INDEX(設定表!$C$8:$C$15, MATCH( (RIGHT(小韻資料表[[#This Row],[清濁]]) &amp; 小韻資料表[[#This Row],[調]]), 設定表!$B$8:$B$15, 0))</f>
        <v>5</v>
      </c>
      <c r="S990" s="205" t="s">
        <v>309</v>
      </c>
      <c r="T990" s="205" t="s">
        <v>309</v>
      </c>
      <c r="U990" s="226" t="s">
        <v>309</v>
      </c>
      <c r="V990" s="147" t="s">
        <v>309</v>
      </c>
      <c r="X990" s="135"/>
      <c r="Y990" s="135"/>
      <c r="AA990" s="135"/>
      <c r="AB990" s="134"/>
      <c r="AC990" s="135"/>
      <c r="AD990" s="135"/>
      <c r="AH990" s="135"/>
      <c r="AI990" s="135"/>
    </row>
    <row r="991" spans="1:35" ht="31.5">
      <c r="A991" s="205">
        <v>987</v>
      </c>
      <c r="B991" s="206" t="s">
        <v>4579</v>
      </c>
      <c r="C991" s="207" t="str">
        <f xml:space="preserve"> _xlfn.CONCAT(小韻資料表[[#This Row],[聲母拼音碼]],小韻資料表[[#This Row],[韻母拼音碼]],小韻資料表[[#This Row],[調號]])</f>
        <v>Øiu1</v>
      </c>
      <c r="D991" s="206" t="s">
        <v>4580</v>
      </c>
      <c r="E991" s="208" t="s">
        <v>1089</v>
      </c>
      <c r="F991" s="205">
        <v>2</v>
      </c>
      <c r="G991" s="209" t="s">
        <v>4581</v>
      </c>
      <c r="H991" s="205">
        <f xml:space="preserve"> LEN(小韻資料表[[#This Row],[小韻字集]])</f>
        <v>21</v>
      </c>
      <c r="I991" s="205" cm="1">
        <f t="array" ref="I991" xml:space="preserve"> MATCH(TRUE, ISNUMBER( SEARCH( LEFT(小韻資料表[[#This Row],[切語]],1), 切語上字資料表[切語上字]) ), 0)</f>
        <v>35</v>
      </c>
      <c r="J991" s="210" t="str" cm="1">
        <f t="array" ref="J991" xml:space="preserve"> INDEX(切語上字資料表[聲母], 小韻資料表[[#This Row],[上字表識別號]])</f>
        <v>影</v>
      </c>
      <c r="K991" s="210" t="str" cm="1">
        <f t="array" ref="K991" xml:space="preserve"> INDEX(切語上字資料表[聲母拼音碼], 小韻資料表[[#This Row],[上字表識別號]])</f>
        <v>Ø</v>
      </c>
      <c r="L991" s="210" t="str" cm="1">
        <f t="array" ref="L991" xml:space="preserve"> INDEX(切語上字資料表[清濁], 小韻資料表[[#This Row],[上字表識別號]])</f>
        <v>全清</v>
      </c>
      <c r="M991" s="223" t="str" cm="1">
        <f t="array" ref="M991" xml:space="preserve"> INDEX(切語上字資料表[發送收], 小韻資料表[[#This Row],[上字表識別號]])</f>
        <v>發聲</v>
      </c>
      <c r="N991" s="205" cm="1">
        <f t="array" ref="N991" xml:space="preserve"> MATCH(TRUE, ISNUMBER( SEARCH( RIGHT(小韻資料表[[#This Row],[切語]],1), 切語下字資料表[切語下字]) ), 0)</f>
        <v>309</v>
      </c>
      <c r="O991" s="207" t="str" cm="1">
        <f t="array" ref="O991" xml:space="preserve"> INDEX(切語下字資料表[韻母], 小韻資料表[[#This Row],[下字表識別號]])</f>
        <v>尤開3</v>
      </c>
      <c r="P991" s="207" t="str" cm="1">
        <f t="array" ref="P991" xml:space="preserve"> INDEX(切語下字資料表[韻母拼音碼], 小韻資料表[[#This Row],[下字表識別號]])</f>
        <v>iu</v>
      </c>
      <c r="Q991" s="210" t="str" cm="1">
        <f t="array" ref="Q991" xml:space="preserve"> INDEX(設定表!$C$19:$C$23, INT( LEFT(小韻資料表[[#This Row],[目次編碼]],1) ))</f>
        <v>平</v>
      </c>
      <c r="R991" s="210">
        <f xml:space="preserve">  INDEX(設定表!$C$8:$C$15, MATCH( (RIGHT(小韻資料表[[#This Row],[清濁]]) &amp; 小韻資料表[[#This Row],[調]]), 設定表!$B$8:$B$15, 0))</f>
        <v>1</v>
      </c>
      <c r="S991" s="205" t="s">
        <v>309</v>
      </c>
      <c r="T991" s="205" t="s">
        <v>309</v>
      </c>
      <c r="U991" s="226" t="s">
        <v>309</v>
      </c>
      <c r="V991" s="146" t="s">
        <v>309</v>
      </c>
      <c r="X991" s="135"/>
      <c r="Y991" s="135"/>
      <c r="AA991" s="135"/>
      <c r="AB991" s="134"/>
      <c r="AC991" s="135"/>
      <c r="AD991" s="135"/>
      <c r="AH991" s="135"/>
      <c r="AI991" s="135"/>
    </row>
    <row r="992" spans="1:35" ht="94.5">
      <c r="A992" s="205">
        <v>988</v>
      </c>
      <c r="B992" s="206" t="s">
        <v>4582</v>
      </c>
      <c r="C992" s="207" t="str">
        <f xml:space="preserve"> _xlfn.CONCAT(小韻資料表[[#This Row],[聲母拼音碼]],小韻資料表[[#This Row],[韻母拼音碼]],小韻資料表[[#This Row],[調號]])</f>
        <v>liu5</v>
      </c>
      <c r="D992" s="206" t="s">
        <v>4583</v>
      </c>
      <c r="E992" s="208" t="s">
        <v>1089</v>
      </c>
      <c r="F992" s="205">
        <v>3</v>
      </c>
      <c r="G992" s="209" t="s">
        <v>4584</v>
      </c>
      <c r="H992" s="205">
        <f xml:space="preserve"> LEN(小韻資料表[[#This Row],[小韻字集]])</f>
        <v>54</v>
      </c>
      <c r="I992" s="205" cm="1">
        <f t="array" ref="I992" xml:space="preserve"> MATCH(TRUE, ISNUMBER( SEARCH( LEFT(小韻資料表[[#This Row],[切語]],1), 切語上字資料表[切語上字]) ), 0)</f>
        <v>40</v>
      </c>
      <c r="J992" s="210" t="str" cm="1">
        <f t="array" ref="J992" xml:space="preserve"> INDEX(切語上字資料表[聲母], 小韻資料表[[#This Row],[上字表識別號]])</f>
        <v>來</v>
      </c>
      <c r="K992" s="210" t="str" cm="1">
        <f t="array" ref="K992" xml:space="preserve"> INDEX(切語上字資料表[聲母拼音碼], 小韻資料表[[#This Row],[上字表識別號]])</f>
        <v>l</v>
      </c>
      <c r="L992" s="210" t="str" cm="1">
        <f t="array" ref="L992" xml:space="preserve"> INDEX(切語上字資料表[清濁], 小韻資料表[[#This Row],[上字表識別號]])</f>
        <v>次濁</v>
      </c>
      <c r="M992" s="223" t="str" cm="1">
        <f t="array" ref="M992" xml:space="preserve"> INDEX(切語上字資料表[發送收], 小韻資料表[[#This Row],[上字表識別號]])</f>
        <v>收聲</v>
      </c>
      <c r="N992" s="205" cm="1">
        <f t="array" ref="N992" xml:space="preserve"> MATCH(TRUE, ISNUMBER( SEARCH( RIGHT(小韻資料表[[#This Row],[切語]],1), 切語下字資料表[切語下字]) ), 0)</f>
        <v>309</v>
      </c>
      <c r="O992" s="207" t="str" cm="1">
        <f t="array" ref="O992" xml:space="preserve"> INDEX(切語下字資料表[韻母], 小韻資料表[[#This Row],[下字表識別號]])</f>
        <v>尤開3</v>
      </c>
      <c r="P992" s="207" t="str" cm="1">
        <f t="array" ref="P992" xml:space="preserve"> INDEX(切語下字資料表[韻母拼音碼], 小韻資料表[[#This Row],[下字表識別號]])</f>
        <v>iu</v>
      </c>
      <c r="Q992" s="210" t="str" cm="1">
        <f t="array" ref="Q992" xml:space="preserve"> INDEX(設定表!$C$19:$C$23, INT( LEFT(小韻資料表[[#This Row],[目次編碼]],1) ))</f>
        <v>平</v>
      </c>
      <c r="R992" s="210">
        <f xml:space="preserve">  INDEX(設定表!$C$8:$C$15, MATCH( (RIGHT(小韻資料表[[#This Row],[清濁]]) &amp; 小韻資料表[[#This Row],[調]]), 設定表!$B$8:$B$15, 0))</f>
        <v>5</v>
      </c>
      <c r="S992" s="205" t="s">
        <v>309</v>
      </c>
      <c r="T992" s="205" t="s">
        <v>309</v>
      </c>
      <c r="U992" s="226" t="s">
        <v>4585</v>
      </c>
      <c r="V992" s="147" t="s">
        <v>309</v>
      </c>
      <c r="X992" s="135"/>
      <c r="Y992" s="135"/>
      <c r="AA992" s="135"/>
      <c r="AB992" s="134"/>
      <c r="AC992" s="135"/>
      <c r="AD992" s="135"/>
      <c r="AH992" s="135"/>
      <c r="AI992" s="135"/>
    </row>
    <row r="993" spans="1:35" ht="31.5">
      <c r="A993" s="205">
        <v>989</v>
      </c>
      <c r="B993" s="206" t="s">
        <v>4586</v>
      </c>
      <c r="C993" s="207" t="str">
        <f xml:space="preserve"> _xlfn.CONCAT(小韻資料表[[#This Row],[聲母拼音碼]],小韻資料表[[#This Row],[韻母拼音碼]],小韻資料表[[#This Row],[調號]])</f>
        <v>chiu1</v>
      </c>
      <c r="D993" s="206" t="s">
        <v>4587</v>
      </c>
      <c r="E993" s="208" t="s">
        <v>1089</v>
      </c>
      <c r="F993" s="205">
        <v>4</v>
      </c>
      <c r="G993" s="209" t="s">
        <v>4588</v>
      </c>
      <c r="H993" s="205">
        <f xml:space="preserve"> LEN(小韻資料表[[#This Row],[小韻字集]])</f>
        <v>19</v>
      </c>
      <c r="I993" s="205" cm="1">
        <f t="array" ref="I993" xml:space="preserve"> MATCH(TRUE, ISNUMBER( SEARCH( LEFT(小韻資料表[[#This Row],[切語]],1), 切語上字資料表[切語上字]) ), 0)</f>
        <v>22</v>
      </c>
      <c r="J993" s="210" t="str" cm="1">
        <f t="array" ref="J993" xml:space="preserve"> INDEX(切語上字資料表[聲母], 小韻資料表[[#This Row],[上字表識別號]])</f>
        <v>清</v>
      </c>
      <c r="K993" s="210" t="str" cm="1">
        <f t="array" ref="K993" xml:space="preserve"> INDEX(切語上字資料表[聲母拼音碼], 小韻資料表[[#This Row],[上字表識別號]])</f>
        <v>ch</v>
      </c>
      <c r="L993" s="210" t="str" cm="1">
        <f t="array" ref="L993" xml:space="preserve"> INDEX(切語上字資料表[清濁], 小韻資料表[[#This Row],[上字表識別號]])</f>
        <v>次清</v>
      </c>
      <c r="M993" s="223" t="str" cm="1">
        <f t="array" ref="M993" xml:space="preserve"> INDEX(切語上字資料表[發送收], 小韻資料表[[#This Row],[上字表識別號]])</f>
        <v>送氣</v>
      </c>
      <c r="N993" s="205" cm="1">
        <f t="array" ref="N993" xml:space="preserve"> MATCH(TRUE, ISNUMBER( SEARCH( RIGHT(小韻資料表[[#This Row],[切語]],1), 切語下字資料表[切語下字]) ), 0)</f>
        <v>309</v>
      </c>
      <c r="O993" s="207" t="str" cm="1">
        <f t="array" ref="O993" xml:space="preserve"> INDEX(切語下字資料表[韻母], 小韻資料表[[#This Row],[下字表識別號]])</f>
        <v>尤開3</v>
      </c>
      <c r="P993" s="207" t="str" cm="1">
        <f t="array" ref="P993" xml:space="preserve"> INDEX(切語下字資料表[韻母拼音碼], 小韻資料表[[#This Row],[下字表識別號]])</f>
        <v>iu</v>
      </c>
      <c r="Q993" s="210" t="str" cm="1">
        <f t="array" ref="Q993" xml:space="preserve"> INDEX(設定表!$C$19:$C$23, INT( LEFT(小韻資料表[[#This Row],[目次編碼]],1) ))</f>
        <v>平</v>
      </c>
      <c r="R993" s="210">
        <f xml:space="preserve">  INDEX(設定表!$C$8:$C$15, MATCH( (RIGHT(小韻資料表[[#This Row],[清濁]]) &amp; 小韻資料表[[#This Row],[調]]), 設定表!$B$8:$B$15, 0))</f>
        <v>1</v>
      </c>
      <c r="S993" s="205" t="s">
        <v>309</v>
      </c>
      <c r="T993" s="205" t="s">
        <v>309</v>
      </c>
      <c r="U993" s="226" t="s">
        <v>4589</v>
      </c>
      <c r="V993" s="146" t="s">
        <v>309</v>
      </c>
      <c r="X993" s="135"/>
      <c r="Y993" s="135"/>
      <c r="AA993" s="135"/>
      <c r="AB993" s="134"/>
      <c r="AC993" s="135"/>
      <c r="AD993" s="135"/>
      <c r="AH993" s="135"/>
      <c r="AI993" s="135"/>
    </row>
    <row r="994" spans="1:35" ht="94.5">
      <c r="A994" s="205">
        <v>990</v>
      </c>
      <c r="B994" s="206" t="s">
        <v>4590</v>
      </c>
      <c r="C994" s="207" t="str">
        <f xml:space="preserve"> _xlfn.CONCAT(小韻資料表[[#This Row],[聲母拼音碼]],小韻資料表[[#This Row],[韻母拼音碼]],小韻資料表[[#This Row],[調號]])</f>
        <v>Øiu5</v>
      </c>
      <c r="D994" s="206" t="s">
        <v>4591</v>
      </c>
      <c r="E994" s="208" t="s">
        <v>1089</v>
      </c>
      <c r="F994" s="205">
        <v>5</v>
      </c>
      <c r="G994" s="209" t="s">
        <v>4592</v>
      </c>
      <c r="H994" s="205">
        <f xml:space="preserve"> LEN(小韻資料表[[#This Row],[小韻字集]])</f>
        <v>53</v>
      </c>
      <c r="I994" s="205" cm="1">
        <f t="array" ref="I994" xml:space="preserve"> MATCH(TRUE, ISNUMBER( SEARCH( LEFT(小韻資料表[[#This Row],[切語]],1), 切語上字資料表[切語上字]) ), 0)</f>
        <v>39</v>
      </c>
      <c r="J994" s="210" t="str" cm="1">
        <f t="array" ref="J994" xml:space="preserve"> INDEX(切語上字資料表[聲母], 小韻資料表[[#This Row],[上字表識別號]])</f>
        <v>喻</v>
      </c>
      <c r="K994" s="210" t="str" cm="1">
        <f t="array" ref="K994" xml:space="preserve"> INDEX(切語上字資料表[聲母拼音碼], 小韻資料表[[#This Row],[上字表識別號]])</f>
        <v>Ø</v>
      </c>
      <c r="L994" s="210" t="str" cm="1">
        <f t="array" ref="L994" xml:space="preserve"> INDEX(切語上字資料表[清濁], 小韻資料表[[#This Row],[上字表識別號]])</f>
        <v>次濁</v>
      </c>
      <c r="M994" s="223" t="str" cm="1">
        <f t="array" ref="M994" xml:space="preserve"> INDEX(切語上字資料表[發送收], 小韻資料表[[#This Row],[上字表識別號]])</f>
        <v>發聲</v>
      </c>
      <c r="N994" s="205" cm="1">
        <f t="array" ref="N994" xml:space="preserve"> MATCH(TRUE, ISNUMBER( SEARCH( RIGHT(小韻資料表[[#This Row],[切語]],1), 切語下字資料表[切語下字]) ), 0)</f>
        <v>309</v>
      </c>
      <c r="O994" s="207" t="str" cm="1">
        <f t="array" ref="O994" xml:space="preserve"> INDEX(切語下字資料表[韻母], 小韻資料表[[#This Row],[下字表識別號]])</f>
        <v>尤開3</v>
      </c>
      <c r="P994" s="207" t="str" cm="1">
        <f t="array" ref="P994" xml:space="preserve"> INDEX(切語下字資料表[韻母拼音碼], 小韻資料表[[#This Row],[下字表識別號]])</f>
        <v>iu</v>
      </c>
      <c r="Q994" s="210" t="str" cm="1">
        <f t="array" ref="Q994" xml:space="preserve"> INDEX(設定表!$C$19:$C$23, INT( LEFT(小韻資料表[[#This Row],[目次編碼]],1) ))</f>
        <v>平</v>
      </c>
      <c r="R994" s="210">
        <f xml:space="preserve">  INDEX(設定表!$C$8:$C$15, MATCH( (RIGHT(小韻資料表[[#This Row],[清濁]]) &amp; 小韻資料表[[#This Row],[調]]), 設定表!$B$8:$B$15, 0))</f>
        <v>5</v>
      </c>
      <c r="S994" s="205" t="s">
        <v>309</v>
      </c>
      <c r="T994" s="205" t="s">
        <v>309</v>
      </c>
      <c r="U994" s="226" t="s">
        <v>4593</v>
      </c>
      <c r="V994" s="147" t="s">
        <v>309</v>
      </c>
      <c r="X994" s="135"/>
      <c r="Y994" s="135"/>
      <c r="AA994" s="135"/>
      <c r="AB994" s="134"/>
      <c r="AC994" s="135"/>
      <c r="AD994" s="135"/>
      <c r="AH994" s="135"/>
      <c r="AI994" s="135"/>
    </row>
    <row r="995" spans="1:35" ht="31.5">
      <c r="A995" s="205">
        <v>991</v>
      </c>
      <c r="B995" s="206" t="s">
        <v>4594</v>
      </c>
      <c r="C995" s="207" t="str">
        <f xml:space="preserve"> _xlfn.CONCAT(小韻資料表[[#This Row],[聲母拼音碼]],小韻資料表[[#This Row],[韻母拼音碼]],小韻資料表[[#This Row],[調號]])</f>
        <v>giu5</v>
      </c>
      <c r="D995" s="206" t="s">
        <v>4595</v>
      </c>
      <c r="E995" s="208" t="s">
        <v>1089</v>
      </c>
      <c r="F995" s="205">
        <v>6</v>
      </c>
      <c r="G995" s="209" t="s">
        <v>4595</v>
      </c>
      <c r="H995" s="205">
        <f xml:space="preserve"> LEN(小韻資料表[[#This Row],[小韻字集]])</f>
        <v>1</v>
      </c>
      <c r="I995" s="205" cm="1">
        <f t="array" ref="I995" xml:space="preserve"> MATCH(TRUE, ISNUMBER( SEARCH( LEFT(小韻資料表[[#This Row],[切語]],1), 切語上字資料表[切語上字]) ), 0)</f>
        <v>4</v>
      </c>
      <c r="J995" s="210" t="str" cm="1">
        <f t="array" ref="J995" xml:space="preserve"> INDEX(切語上字資料表[聲母], 小韻資料表[[#This Row],[上字表識別號]])</f>
        <v>疑</v>
      </c>
      <c r="K995" s="210" t="str" cm="1">
        <f t="array" ref="K995" xml:space="preserve"> INDEX(切語上字資料表[聲母拼音碼], 小韻資料表[[#This Row],[上字表識別號]])</f>
        <v>g</v>
      </c>
      <c r="L995" s="210" t="str" cm="1">
        <f t="array" ref="L995" xml:space="preserve"> INDEX(切語上字資料表[清濁], 小韻資料表[[#This Row],[上字表識別號]])</f>
        <v>次濁</v>
      </c>
      <c r="M995" s="223" t="str" cm="1">
        <f t="array" ref="M995" xml:space="preserve"> INDEX(切語上字資料表[發送收], 小韻資料表[[#This Row],[上字表識別號]])</f>
        <v>收聲</v>
      </c>
      <c r="N995" s="205" cm="1">
        <f t="array" ref="N995" xml:space="preserve"> MATCH(TRUE, ISNUMBER( SEARCH( RIGHT(小韻資料表[[#This Row],[切語]],1), 切語下字資料表[切語下字]) ), 0)</f>
        <v>309</v>
      </c>
      <c r="O995" s="207" t="str" cm="1">
        <f t="array" ref="O995" xml:space="preserve"> INDEX(切語下字資料表[韻母], 小韻資料表[[#This Row],[下字表識別號]])</f>
        <v>尤開3</v>
      </c>
      <c r="P995" s="207" t="str" cm="1">
        <f t="array" ref="P995" xml:space="preserve"> INDEX(切語下字資料表[韻母拼音碼], 小韻資料表[[#This Row],[下字表識別號]])</f>
        <v>iu</v>
      </c>
      <c r="Q995" s="210" t="str" cm="1">
        <f t="array" ref="Q995" xml:space="preserve"> INDEX(設定表!$C$19:$C$23, INT( LEFT(小韻資料表[[#This Row],[目次編碼]],1) ))</f>
        <v>平</v>
      </c>
      <c r="R995" s="210">
        <f xml:space="preserve">  INDEX(設定表!$C$8:$C$15, MATCH( (RIGHT(小韻資料表[[#This Row],[清濁]]) &amp; 小韻資料表[[#This Row],[調]]), 設定表!$B$8:$B$15, 0))</f>
        <v>5</v>
      </c>
      <c r="S995" s="205" t="s">
        <v>309</v>
      </c>
      <c r="T995" s="205" t="s">
        <v>309</v>
      </c>
      <c r="U995" s="226" t="s">
        <v>309</v>
      </c>
      <c r="V995" s="146" t="s">
        <v>309</v>
      </c>
      <c r="X995" s="135"/>
      <c r="Y995" s="135"/>
      <c r="AA995" s="135"/>
      <c r="AB995" s="134"/>
      <c r="AC995" s="135"/>
      <c r="AD995" s="135"/>
      <c r="AH995" s="135"/>
      <c r="AI995" s="135"/>
    </row>
    <row r="996" spans="1:35" ht="31.5">
      <c r="A996" s="205">
        <v>992</v>
      </c>
      <c r="B996" s="206" t="s">
        <v>4596</v>
      </c>
      <c r="C996" s="207" t="str">
        <f xml:space="preserve"> _xlfn.CONCAT(小韻資料表[[#This Row],[聲母拼音碼]],小韻資料表[[#This Row],[韻母拼音碼]],小韻資料表[[#This Row],[調號]])</f>
        <v>ciu1</v>
      </c>
      <c r="D996" s="206" t="s">
        <v>4597</v>
      </c>
      <c r="E996" s="208" t="s">
        <v>1089</v>
      </c>
      <c r="F996" s="205">
        <v>7</v>
      </c>
      <c r="G996" s="209" t="s">
        <v>4598</v>
      </c>
      <c r="H996" s="205">
        <f xml:space="preserve"> LEN(小韻資料表[[#This Row],[小韻字集]])</f>
        <v>13</v>
      </c>
      <c r="I996" s="205" cm="1">
        <f t="array" ref="I996" xml:space="preserve"> MATCH(TRUE, ISNUMBER( SEARCH( LEFT(小韻資料表[[#This Row],[切語]],1), 切語上字資料表[切語上字]) ), 0)</f>
        <v>21</v>
      </c>
      <c r="J996" s="210" t="str" cm="1">
        <f t="array" ref="J996" xml:space="preserve"> INDEX(切語上字資料表[聲母], 小韻資料表[[#This Row],[上字表識別號]])</f>
        <v>精</v>
      </c>
      <c r="K996" s="210" t="str" cm="1">
        <f t="array" ref="K996" xml:space="preserve"> INDEX(切語上字資料表[聲母拼音碼], 小韻資料表[[#This Row],[上字表識別號]])</f>
        <v>c</v>
      </c>
      <c r="L996" s="210" t="str" cm="1">
        <f t="array" ref="L996" xml:space="preserve"> INDEX(切語上字資料表[清濁], 小韻資料表[[#This Row],[上字表識別號]])</f>
        <v>全清</v>
      </c>
      <c r="M996" s="223" t="str" cm="1">
        <f t="array" ref="M996" xml:space="preserve"> INDEX(切語上字資料表[發送收], 小韻資料表[[#This Row],[上字表識別號]])</f>
        <v>發聲</v>
      </c>
      <c r="N996" s="205" cm="1">
        <f t="array" ref="N996" xml:space="preserve"> MATCH(TRUE, ISNUMBER( SEARCH( RIGHT(小韻資料表[[#This Row],[切語]],1), 切語下字資料表[切語下字]) ), 0)</f>
        <v>309</v>
      </c>
      <c r="O996" s="207" t="str" cm="1">
        <f t="array" ref="O996" xml:space="preserve"> INDEX(切語下字資料表[韻母], 小韻資料表[[#This Row],[下字表識別號]])</f>
        <v>尤開3</v>
      </c>
      <c r="P996" s="207" t="str" cm="1">
        <f t="array" ref="P996" xml:space="preserve"> INDEX(切語下字資料表[韻母拼音碼], 小韻資料表[[#This Row],[下字表識別號]])</f>
        <v>iu</v>
      </c>
      <c r="Q996" s="210" t="str" cm="1">
        <f t="array" ref="Q996" xml:space="preserve"> INDEX(設定表!$C$19:$C$23, INT( LEFT(小韻資料表[[#This Row],[目次編碼]],1) ))</f>
        <v>平</v>
      </c>
      <c r="R996" s="210">
        <f xml:space="preserve">  INDEX(設定表!$C$8:$C$15, MATCH( (RIGHT(小韻資料表[[#This Row],[清濁]]) &amp; 小韻資料表[[#This Row],[調]]), 設定表!$B$8:$B$15, 0))</f>
        <v>1</v>
      </c>
      <c r="S996" s="205" t="s">
        <v>309</v>
      </c>
      <c r="T996" s="205" t="s">
        <v>309</v>
      </c>
      <c r="U996" s="226" t="s">
        <v>4599</v>
      </c>
      <c r="V996" s="147" t="s">
        <v>309</v>
      </c>
      <c r="X996" s="135"/>
      <c r="Y996" s="135"/>
      <c r="AA996" s="135"/>
      <c r="AB996" s="134"/>
      <c r="AC996" s="135"/>
      <c r="AD996" s="135"/>
      <c r="AH996" s="135"/>
      <c r="AI996" s="135"/>
    </row>
    <row r="997" spans="1:35" ht="31.5">
      <c r="A997" s="205">
        <v>993</v>
      </c>
      <c r="B997" s="206" t="s">
        <v>4600</v>
      </c>
      <c r="C997" s="207" t="str">
        <f xml:space="preserve"> _xlfn.CONCAT(小韻資料表[[#This Row],[聲母拼音碼]],小韻資料表[[#This Row],[韻母拼音碼]],小韻資料表[[#This Row],[調號]])</f>
        <v>ciu5</v>
      </c>
      <c r="D997" s="206" t="s">
        <v>4601</v>
      </c>
      <c r="E997" s="208" t="s">
        <v>1089</v>
      </c>
      <c r="F997" s="205">
        <v>8</v>
      </c>
      <c r="G997" s="209" t="s">
        <v>4602</v>
      </c>
      <c r="H997" s="205">
        <f xml:space="preserve"> LEN(小韻資料表[[#This Row],[小韻字集]])</f>
        <v>12</v>
      </c>
      <c r="I997" s="205" cm="1">
        <f t="array" ref="I997" xml:space="preserve"> MATCH(TRUE, ISNUMBER( SEARCH( LEFT(小韻資料表[[#This Row],[切語]],1), 切語上字資料表[切語上字]) ), 0)</f>
        <v>23</v>
      </c>
      <c r="J997" s="210" t="str" cm="1">
        <f t="array" ref="J997" xml:space="preserve"> INDEX(切語上字資料表[聲母], 小韻資料表[[#This Row],[上字表識別號]])</f>
        <v>從</v>
      </c>
      <c r="K997" s="210" t="str" cm="1">
        <f t="array" ref="K997" xml:space="preserve"> INDEX(切語上字資料表[聲母拼音碼], 小韻資料表[[#This Row],[上字表識別號]])</f>
        <v>c</v>
      </c>
      <c r="L997" s="210" t="str" cm="1">
        <f t="array" ref="L997" xml:space="preserve"> INDEX(切語上字資料表[清濁], 小韻資料表[[#This Row],[上字表識別號]])</f>
        <v>全濁</v>
      </c>
      <c r="M997" s="223" cm="1">
        <f t="array" ref="M997" xml:space="preserve"> INDEX(切語上字資料表[發送收], 小韻資料表[[#This Row],[上字表識別號]])</f>
        <v>0</v>
      </c>
      <c r="N997" s="205" cm="1">
        <f t="array" ref="N997" xml:space="preserve"> MATCH(TRUE, ISNUMBER( SEARCH( RIGHT(小韻資料表[[#This Row],[切語]],1), 切語下字資料表[切語下字]) ), 0)</f>
        <v>309</v>
      </c>
      <c r="O997" s="207" t="str" cm="1">
        <f t="array" ref="O997" xml:space="preserve"> INDEX(切語下字資料表[韻母], 小韻資料表[[#This Row],[下字表識別號]])</f>
        <v>尤開3</v>
      </c>
      <c r="P997" s="207" t="str" cm="1">
        <f t="array" ref="P997" xml:space="preserve"> INDEX(切語下字資料表[韻母拼音碼], 小韻資料表[[#This Row],[下字表識別號]])</f>
        <v>iu</v>
      </c>
      <c r="Q997" s="210" t="str" cm="1">
        <f t="array" ref="Q997" xml:space="preserve"> INDEX(設定表!$C$19:$C$23, INT( LEFT(小韻資料表[[#This Row],[目次編碼]],1) ))</f>
        <v>平</v>
      </c>
      <c r="R997" s="210">
        <f xml:space="preserve">  INDEX(設定表!$C$8:$C$15, MATCH( (RIGHT(小韻資料表[[#This Row],[清濁]]) &amp; 小韻資料表[[#This Row],[調]]), 設定表!$B$8:$B$15, 0))</f>
        <v>5</v>
      </c>
      <c r="S997" s="205" t="s">
        <v>4603</v>
      </c>
      <c r="T997" s="205" t="s">
        <v>309</v>
      </c>
      <c r="U997" s="226" t="s">
        <v>309</v>
      </c>
      <c r="V997" s="146" t="s">
        <v>309</v>
      </c>
      <c r="X997" s="135"/>
      <c r="Y997" s="135"/>
      <c r="AA997" s="135"/>
      <c r="AB997" s="134"/>
      <c r="AC997" s="135"/>
      <c r="AD997" s="135"/>
      <c r="AH997" s="135"/>
      <c r="AI997" s="135"/>
    </row>
    <row r="998" spans="1:35" ht="31.5">
      <c r="A998" s="205">
        <v>994</v>
      </c>
      <c r="B998" s="206" t="s">
        <v>4604</v>
      </c>
      <c r="C998" s="207" t="str">
        <f xml:space="preserve"> _xlfn.CONCAT(小韻資料表[[#This Row],[聲母拼音碼]],小韻資料表[[#This Row],[韻母拼音碼]],小韻資料表[[#This Row],[調號]])</f>
        <v>siu1</v>
      </c>
      <c r="D998" s="206" t="s">
        <v>4605</v>
      </c>
      <c r="E998" s="208" t="s">
        <v>1089</v>
      </c>
      <c r="F998" s="205">
        <v>9</v>
      </c>
      <c r="G998" s="209" t="s">
        <v>4606</v>
      </c>
      <c r="H998" s="205">
        <f xml:space="preserve"> LEN(小韻資料表[[#This Row],[小韻字集]])</f>
        <v>9</v>
      </c>
      <c r="I998" s="205" cm="1">
        <f t="array" ref="I998" xml:space="preserve"> MATCH(TRUE, ISNUMBER( SEARCH( LEFT(小韻資料表[[#This Row],[切語]],1), 切語上字資料表[切語上字]) ), 0)</f>
        <v>24</v>
      </c>
      <c r="J998" s="210" t="str" cm="1">
        <f t="array" ref="J998" xml:space="preserve"> INDEX(切語上字資料表[聲母], 小韻資料表[[#This Row],[上字表識別號]])</f>
        <v>心</v>
      </c>
      <c r="K998" s="210" t="str" cm="1">
        <f t="array" ref="K998" xml:space="preserve"> INDEX(切語上字資料表[聲母拼音碼], 小韻資料表[[#This Row],[上字表識別號]])</f>
        <v>s</v>
      </c>
      <c r="L998" s="210" t="str" cm="1">
        <f t="array" ref="L998" xml:space="preserve"> INDEX(切語上字資料表[清濁], 小韻資料表[[#This Row],[上字表識別號]])</f>
        <v>全清</v>
      </c>
      <c r="M998" s="223" t="str" cm="1">
        <f t="array" ref="M998" xml:space="preserve"> INDEX(切語上字資料表[發送收], 小韻資料表[[#This Row],[上字表識別號]])</f>
        <v>送氣</v>
      </c>
      <c r="N998" s="205" cm="1">
        <f t="array" ref="N998" xml:space="preserve"> MATCH(TRUE, ISNUMBER( SEARCH( RIGHT(小韻資料表[[#This Row],[切語]],1), 切語下字資料表[切語下字]) ), 0)</f>
        <v>309</v>
      </c>
      <c r="O998" s="207" t="str" cm="1">
        <f t="array" ref="O998" xml:space="preserve"> INDEX(切語下字資料表[韻母], 小韻資料表[[#This Row],[下字表識別號]])</f>
        <v>尤開3</v>
      </c>
      <c r="P998" s="207" t="str" cm="1">
        <f t="array" ref="P998" xml:space="preserve"> INDEX(切語下字資料表[韻母拼音碼], 小韻資料表[[#This Row],[下字表識別號]])</f>
        <v>iu</v>
      </c>
      <c r="Q998" s="210" t="str" cm="1">
        <f t="array" ref="Q998" xml:space="preserve"> INDEX(設定表!$C$19:$C$23, INT( LEFT(小韻資料表[[#This Row],[目次編碼]],1) ))</f>
        <v>平</v>
      </c>
      <c r="R998" s="210">
        <f xml:space="preserve">  INDEX(設定表!$C$8:$C$15, MATCH( (RIGHT(小韻資料表[[#This Row],[清濁]]) &amp; 小韻資料表[[#This Row],[調]]), 設定表!$B$8:$B$15, 0))</f>
        <v>1</v>
      </c>
      <c r="S998" s="205" t="s">
        <v>309</v>
      </c>
      <c r="T998" s="205" t="s">
        <v>309</v>
      </c>
      <c r="U998" s="226" t="s">
        <v>4607</v>
      </c>
      <c r="V998" s="147" t="s">
        <v>309</v>
      </c>
      <c r="X998" s="135"/>
      <c r="Y998" s="135"/>
      <c r="AA998" s="135"/>
      <c r="AB998" s="134"/>
      <c r="AC998" s="135"/>
      <c r="AD998" s="135"/>
      <c r="AH998" s="135"/>
      <c r="AI998" s="135"/>
    </row>
    <row r="999" spans="1:35" ht="31.5">
      <c r="A999" s="205">
        <v>995</v>
      </c>
      <c r="B999" s="206" t="s">
        <v>4608</v>
      </c>
      <c r="C999" s="207" t="str">
        <f xml:space="preserve"> _xlfn.CONCAT(小韻資料表[[#This Row],[聲母拼音碼]],小韻資料表[[#This Row],[韻母拼音碼]],小韻資料表[[#This Row],[調號]])</f>
        <v>thiu1</v>
      </c>
      <c r="D999" s="206" t="s">
        <v>4609</v>
      </c>
      <c r="E999" s="208" t="s">
        <v>1089</v>
      </c>
      <c r="F999" s="205">
        <v>10</v>
      </c>
      <c r="G999" s="209" t="s">
        <v>4610</v>
      </c>
      <c r="H999" s="205">
        <f xml:space="preserve"> LEN(小韻資料表[[#This Row],[小韻字集]])</f>
        <v>10</v>
      </c>
      <c r="I999" s="205" cm="1">
        <f t="array" ref="I999" xml:space="preserve"> MATCH(TRUE, ISNUMBER( SEARCH( LEFT(小韻資料表[[#This Row],[切語]],1), 切語上字資料表[切語上字]) ), 0)</f>
        <v>10</v>
      </c>
      <c r="J999" s="210" t="str" cm="1">
        <f t="array" ref="J999" xml:space="preserve"> INDEX(切語上字資料表[聲母], 小韻資料表[[#This Row],[上字表識別號]])</f>
        <v>徹</v>
      </c>
      <c r="K999" s="210" t="str" cm="1">
        <f t="array" ref="K999" xml:space="preserve"> INDEX(切語上字資料表[聲母拼音碼], 小韻資料表[[#This Row],[上字表識別號]])</f>
        <v>th</v>
      </c>
      <c r="L999" s="210" t="str" cm="1">
        <f t="array" ref="L999" xml:space="preserve"> INDEX(切語上字資料表[清濁], 小韻資料表[[#This Row],[上字表識別號]])</f>
        <v>次清</v>
      </c>
      <c r="M999" s="223" t="str" cm="1">
        <f t="array" ref="M999" xml:space="preserve"> INDEX(切語上字資料表[發送收], 小韻資料表[[#This Row],[上字表識別號]])</f>
        <v>送氣</v>
      </c>
      <c r="N999" s="205" cm="1">
        <f t="array" ref="N999" xml:space="preserve"> MATCH(TRUE, ISNUMBER( SEARCH( RIGHT(小韻資料表[[#This Row],[切語]],1), 切語下字資料表[切語下字]) ), 0)</f>
        <v>309</v>
      </c>
      <c r="O999" s="207" t="str" cm="1">
        <f t="array" ref="O999" xml:space="preserve"> INDEX(切語下字資料表[韻母], 小韻資料表[[#This Row],[下字表識別號]])</f>
        <v>尤開3</v>
      </c>
      <c r="P999" s="207" t="str" cm="1">
        <f t="array" ref="P999" xml:space="preserve"> INDEX(切語下字資料表[韻母拼音碼], 小韻資料表[[#This Row],[下字表識別號]])</f>
        <v>iu</v>
      </c>
      <c r="Q999" s="210" t="str" cm="1">
        <f t="array" ref="Q999" xml:space="preserve"> INDEX(設定表!$C$19:$C$23, INT( LEFT(小韻資料表[[#This Row],[目次編碼]],1) ))</f>
        <v>平</v>
      </c>
      <c r="R999" s="210">
        <f xml:space="preserve">  INDEX(設定表!$C$8:$C$15, MATCH( (RIGHT(小韻資料表[[#This Row],[清濁]]) &amp; 小韻資料表[[#This Row],[調]]), 設定表!$B$8:$B$15, 0))</f>
        <v>1</v>
      </c>
      <c r="S999" s="205" t="s">
        <v>309</v>
      </c>
      <c r="T999" s="205" t="s">
        <v>309</v>
      </c>
      <c r="U999" s="226" t="s">
        <v>309</v>
      </c>
      <c r="V999" s="146" t="s">
        <v>309</v>
      </c>
      <c r="X999" s="135"/>
      <c r="Y999" s="135"/>
      <c r="AA999" s="135"/>
      <c r="AB999" s="134"/>
      <c r="AC999" s="135"/>
      <c r="AD999" s="135"/>
      <c r="AH999" s="135"/>
      <c r="AI999" s="135"/>
    </row>
    <row r="1000" spans="1:35" ht="31.5">
      <c r="A1000" s="205">
        <v>996</v>
      </c>
      <c r="B1000" s="206" t="s">
        <v>4611</v>
      </c>
      <c r="C1000" s="207" t="str">
        <f xml:space="preserve"> _xlfn.CONCAT(小韻資料表[[#This Row],[聲母拼音碼]],小韻資料表[[#This Row],[韻母拼音碼]],小韻資料表[[#This Row],[調號]])</f>
        <v>khiu1</v>
      </c>
      <c r="D1000" s="206" t="s">
        <v>4612</v>
      </c>
      <c r="E1000" s="208" t="s">
        <v>1089</v>
      </c>
      <c r="F1000" s="205">
        <v>11</v>
      </c>
      <c r="G1000" s="209" t="s">
        <v>4613</v>
      </c>
      <c r="H1000" s="205">
        <f xml:space="preserve"> LEN(小韻資料表[[#This Row],[小韻字集]])</f>
        <v>3</v>
      </c>
      <c r="I1000" s="205" cm="1">
        <f t="array" ref="I1000" xml:space="preserve"> MATCH(TRUE, ISNUMBER( SEARCH( LEFT(小韻資料表[[#This Row],[切語]],1), 切語上字資料表[切語上字]) ), 0)</f>
        <v>2</v>
      </c>
      <c r="J1000" s="210" t="str" cm="1">
        <f t="array" ref="J1000" xml:space="preserve"> INDEX(切語上字資料表[聲母], 小韻資料表[[#This Row],[上字表識別號]])</f>
        <v>溪</v>
      </c>
      <c r="K1000" s="210" t="str" cm="1">
        <f t="array" ref="K1000" xml:space="preserve"> INDEX(切語上字資料表[聲母拼音碼], 小韻資料表[[#This Row],[上字表識別號]])</f>
        <v>kh</v>
      </c>
      <c r="L1000" s="210" t="str" cm="1">
        <f t="array" ref="L1000" xml:space="preserve"> INDEX(切語上字資料表[清濁], 小韻資料表[[#This Row],[上字表識別號]])</f>
        <v>次清</v>
      </c>
      <c r="M1000" s="223" t="str" cm="1">
        <f t="array" ref="M1000" xml:space="preserve"> INDEX(切語上字資料表[發送收], 小韻資料表[[#This Row],[上字表識別號]])</f>
        <v>送氣</v>
      </c>
      <c r="N1000" s="205" cm="1">
        <f t="array" ref="N1000" xml:space="preserve"> MATCH(TRUE, ISNUMBER( SEARCH( RIGHT(小韻資料表[[#This Row],[切語]],1), 切語下字資料表[切語下字]) ), 0)</f>
        <v>309</v>
      </c>
      <c r="O1000" s="207" t="str" cm="1">
        <f t="array" ref="O1000" xml:space="preserve"> INDEX(切語下字資料表[韻母], 小韻資料表[[#This Row],[下字表識別號]])</f>
        <v>尤開3</v>
      </c>
      <c r="P1000" s="207" t="str" cm="1">
        <f t="array" ref="P1000" xml:space="preserve"> INDEX(切語下字資料表[韻母拼音碼], 小韻資料表[[#This Row],[下字表識別號]])</f>
        <v>iu</v>
      </c>
      <c r="Q1000" s="210" t="str" cm="1">
        <f t="array" ref="Q1000" xml:space="preserve"> INDEX(設定表!$C$19:$C$23, INT( LEFT(小韻資料表[[#This Row],[目次編碼]],1) ))</f>
        <v>平</v>
      </c>
      <c r="R1000" s="210">
        <f xml:space="preserve">  INDEX(設定表!$C$8:$C$15, MATCH( (RIGHT(小韻資料表[[#This Row],[清濁]]) &amp; 小韻資料表[[#This Row],[調]]), 設定表!$B$8:$B$15, 0))</f>
        <v>1</v>
      </c>
      <c r="S1000" s="205" t="s">
        <v>4614</v>
      </c>
      <c r="T1000" s="205" t="s">
        <v>4615</v>
      </c>
      <c r="U1000" s="226" t="s">
        <v>4616</v>
      </c>
      <c r="V1000" s="147" t="s">
        <v>309</v>
      </c>
      <c r="X1000" s="135"/>
      <c r="Y1000" s="135"/>
      <c r="AA1000" s="135"/>
      <c r="AB1000" s="134"/>
      <c r="AC1000" s="135"/>
      <c r="AD1000" s="135"/>
      <c r="AH1000" s="135"/>
      <c r="AI1000" s="135"/>
    </row>
    <row r="1001" spans="1:35" ht="31.5">
      <c r="A1001" s="205">
        <v>997</v>
      </c>
      <c r="B1001" s="206" t="s">
        <v>4617</v>
      </c>
      <c r="C1001" s="207" t="str">
        <f xml:space="preserve"> _xlfn.CONCAT(小韻資料表[[#This Row],[聲母拼音碼]],小韻資料表[[#This Row],[韻母拼音碼]],小韻資料表[[#This Row],[調號]])</f>
        <v>chiu1</v>
      </c>
      <c r="D1001" s="206" t="s">
        <v>4618</v>
      </c>
      <c r="E1001" s="208" t="s">
        <v>1089</v>
      </c>
      <c r="F1001" s="205">
        <v>12</v>
      </c>
      <c r="G1001" s="209" t="s">
        <v>4619</v>
      </c>
      <c r="H1001" s="205">
        <f xml:space="preserve"> LEN(小韻資料表[[#This Row],[小韻字集]])</f>
        <v>2</v>
      </c>
      <c r="I1001" s="205" cm="1">
        <f t="array" ref="I1001" xml:space="preserve"> MATCH(TRUE, ISNUMBER( SEARCH( LEFT(小韻資料表[[#This Row],[切語]],1), 切語上字資料表[切語上字]) ), 0)</f>
        <v>31</v>
      </c>
      <c r="J1001" s="210" t="str" cm="1">
        <f t="array" ref="J1001" xml:space="preserve"> INDEX(切語上字資料表[聲母], 小韻資料表[[#This Row],[上字表識別號]])</f>
        <v>穿</v>
      </c>
      <c r="K1001" s="210" t="str" cm="1">
        <f t="array" ref="K1001" xml:space="preserve"> INDEX(切語上字資料表[聲母拼音碼], 小韻資料表[[#This Row],[上字表識別號]])</f>
        <v>ch</v>
      </c>
      <c r="L1001" s="210" t="str" cm="1">
        <f t="array" ref="L1001" xml:space="preserve"> INDEX(切語上字資料表[清濁], 小韻資料表[[#This Row],[上字表識別號]])</f>
        <v>次清</v>
      </c>
      <c r="M1001" s="223" t="str" cm="1">
        <f t="array" ref="M1001" xml:space="preserve"> INDEX(切語上字資料表[發送收], 小韻資料表[[#This Row],[上字表識別號]])</f>
        <v>送氣</v>
      </c>
      <c r="N1001" s="205" cm="1">
        <f t="array" ref="N1001" xml:space="preserve"> MATCH(TRUE, ISNUMBER( SEARCH( RIGHT(小韻資料表[[#This Row],[切語]],1), 切語下字資料表[切語下字]) ), 0)</f>
        <v>309</v>
      </c>
      <c r="O1001" s="207" t="str" cm="1">
        <f t="array" ref="O1001" xml:space="preserve"> INDEX(切語下字資料表[韻母], 小韻資料表[[#This Row],[下字表識別號]])</f>
        <v>尤開3</v>
      </c>
      <c r="P1001" s="207" t="str" cm="1">
        <f t="array" ref="P1001" xml:space="preserve"> INDEX(切語下字資料表[韻母拼音碼], 小韻資料表[[#This Row],[下字表識別號]])</f>
        <v>iu</v>
      </c>
      <c r="Q1001" s="210" t="str" cm="1">
        <f t="array" ref="Q1001" xml:space="preserve"> INDEX(設定表!$C$19:$C$23, INT( LEFT(小韻資料表[[#This Row],[目次編碼]],1) ))</f>
        <v>平</v>
      </c>
      <c r="R1001" s="210">
        <f xml:space="preserve">  INDEX(設定表!$C$8:$C$15, MATCH( (RIGHT(小韻資料表[[#This Row],[清濁]]) &amp; 小韻資料表[[#This Row],[調]]), 設定表!$B$8:$B$15, 0))</f>
        <v>1</v>
      </c>
      <c r="S1001" s="205" t="s">
        <v>309</v>
      </c>
      <c r="T1001" s="205" t="s">
        <v>309</v>
      </c>
      <c r="U1001" s="226" t="s">
        <v>309</v>
      </c>
      <c r="V1001" s="146" t="s">
        <v>309</v>
      </c>
      <c r="X1001" s="135"/>
      <c r="Y1001" s="135"/>
      <c r="AA1001" s="135"/>
      <c r="AB1001" s="134"/>
      <c r="AC1001" s="135"/>
      <c r="AD1001" s="135"/>
      <c r="AH1001" s="135"/>
      <c r="AI1001" s="135"/>
    </row>
    <row r="1002" spans="1:35" ht="31.5">
      <c r="A1002" s="205">
        <v>998</v>
      </c>
      <c r="B1002" s="206" t="s">
        <v>4620</v>
      </c>
      <c r="C1002" s="207" t="str">
        <f xml:space="preserve"> _xlfn.CONCAT(小韻資料表[[#This Row],[聲母拼音碼]],小韻資料表[[#This Row],[韻母拼音碼]],小韻資料表[[#This Row],[調號]])</f>
        <v>ciu1</v>
      </c>
      <c r="D1002" s="206" t="s">
        <v>4621</v>
      </c>
      <c r="E1002" s="208" t="s">
        <v>1089</v>
      </c>
      <c r="F1002" s="205">
        <v>13</v>
      </c>
      <c r="G1002" s="209" t="s">
        <v>4622</v>
      </c>
      <c r="H1002" s="205">
        <f xml:space="preserve"> LEN(小韻資料表[[#This Row],[小韻字集]])</f>
        <v>11</v>
      </c>
      <c r="I1002" s="205" cm="1">
        <f t="array" ref="I1002" xml:space="preserve"> MATCH(TRUE, ISNUMBER( SEARCH( LEFT(小韻資料表[[#This Row],[切語]],1), 切語上字資料表[切語上字]) ), 0)</f>
        <v>30</v>
      </c>
      <c r="J1002" s="210" t="str" cm="1">
        <f t="array" ref="J1002" xml:space="preserve"> INDEX(切語上字資料表[聲母], 小韻資料表[[#This Row],[上字表識別號]])</f>
        <v>照</v>
      </c>
      <c r="K1002" s="210" t="str" cm="1">
        <f t="array" ref="K1002" xml:space="preserve"> INDEX(切語上字資料表[聲母拼音碼], 小韻資料表[[#This Row],[上字表識別號]])</f>
        <v>c</v>
      </c>
      <c r="L1002" s="210" t="str" cm="1">
        <f t="array" ref="L1002" xml:space="preserve"> INDEX(切語上字資料表[清濁], 小韻資料表[[#This Row],[上字表識別號]])</f>
        <v>全清</v>
      </c>
      <c r="M1002" s="223" t="str" cm="1">
        <f t="array" ref="M1002" xml:space="preserve"> INDEX(切語上字資料表[發送收], 小韻資料表[[#This Row],[上字表識別號]])</f>
        <v>發聲</v>
      </c>
      <c r="N1002" s="205" cm="1">
        <f t="array" ref="N1002" xml:space="preserve"> MATCH(TRUE, ISNUMBER( SEARCH( RIGHT(小韻資料表[[#This Row],[切語]],1), 切語下字資料表[切語下字]) ), 0)</f>
        <v>309</v>
      </c>
      <c r="O1002" s="207" t="str" cm="1">
        <f t="array" ref="O1002" xml:space="preserve"> INDEX(切語下字資料表[韻母], 小韻資料表[[#This Row],[下字表識別號]])</f>
        <v>尤開3</v>
      </c>
      <c r="P1002" s="207" t="str" cm="1">
        <f t="array" ref="P1002" xml:space="preserve"> INDEX(切語下字資料表[韻母拼音碼], 小韻資料表[[#This Row],[下字表識別號]])</f>
        <v>iu</v>
      </c>
      <c r="Q1002" s="210" t="str" cm="1">
        <f t="array" ref="Q1002" xml:space="preserve"> INDEX(設定表!$C$19:$C$23, INT( LEFT(小韻資料表[[#This Row],[目次編碼]],1) ))</f>
        <v>平</v>
      </c>
      <c r="R1002" s="210">
        <f xml:space="preserve">  INDEX(設定表!$C$8:$C$15, MATCH( (RIGHT(小韻資料表[[#This Row],[清濁]]) &amp; 小韻資料表[[#This Row],[調]]), 設定表!$B$8:$B$15, 0))</f>
        <v>1</v>
      </c>
      <c r="S1002" s="205" t="s">
        <v>309</v>
      </c>
      <c r="T1002" s="205" t="s">
        <v>309</v>
      </c>
      <c r="U1002" s="226" t="s">
        <v>309</v>
      </c>
      <c r="V1002" s="147" t="s">
        <v>309</v>
      </c>
      <c r="X1002" s="135"/>
      <c r="Y1002" s="135"/>
      <c r="AA1002" s="135"/>
      <c r="AB1002" s="134"/>
      <c r="AC1002" s="135"/>
      <c r="AD1002" s="135"/>
      <c r="AH1002" s="135"/>
      <c r="AI1002" s="135"/>
    </row>
    <row r="1003" spans="1:35" ht="31.5">
      <c r="A1003" s="205">
        <v>999</v>
      </c>
      <c r="B1003" s="206" t="s">
        <v>4623</v>
      </c>
      <c r="C1003" s="207" t="str">
        <f xml:space="preserve"> _xlfn.CONCAT(小韻資料表[[#This Row],[聲母拼音碼]],小韻資料表[[#This Row],[韻母拼音碼]],小韻資料表[[#This Row],[調號]])</f>
        <v>siu5</v>
      </c>
      <c r="D1003" s="206" t="s">
        <v>4624</v>
      </c>
      <c r="E1003" s="208" t="s">
        <v>1089</v>
      </c>
      <c r="F1003" s="205">
        <v>14</v>
      </c>
      <c r="G1003" s="209" t="s">
        <v>4625</v>
      </c>
      <c r="H1003" s="205">
        <f xml:space="preserve"> LEN(小韻資料表[[#This Row],[小韻字集]])</f>
        <v>13</v>
      </c>
      <c r="I1003" s="205" cm="1">
        <f t="array" ref="I1003" xml:space="preserve"> MATCH(TRUE, ISNUMBER( SEARCH( LEFT(小韻資料表[[#This Row],[切語]],1), 切語上字資料表[切語上字]) ), 0)</f>
        <v>34</v>
      </c>
      <c r="J1003" s="210" t="str" cm="1">
        <f t="array" ref="J1003" xml:space="preserve"> INDEX(切語上字資料表[聲母], 小韻資料表[[#This Row],[上字表識別號]])</f>
        <v>禪</v>
      </c>
      <c r="K1003" s="210" t="str" cm="1">
        <f t="array" ref="K1003" xml:space="preserve"> INDEX(切語上字資料表[聲母拼音碼], 小韻資料表[[#This Row],[上字表識別號]])</f>
        <v>s</v>
      </c>
      <c r="L1003" s="210" t="str" cm="1">
        <f t="array" ref="L1003" xml:space="preserve"> INDEX(切語上字資料表[清濁], 小韻資料表[[#This Row],[上字表識別號]])</f>
        <v>全濁</v>
      </c>
      <c r="M1003" s="223" cm="1">
        <f t="array" ref="M1003" xml:space="preserve"> INDEX(切語上字資料表[發送收], 小韻資料表[[#This Row],[上字表識別號]])</f>
        <v>0</v>
      </c>
      <c r="N1003" s="205" cm="1">
        <f t="array" ref="N1003" xml:space="preserve"> MATCH(TRUE, ISNUMBER( SEARCH( RIGHT(小韻資料表[[#This Row],[切語]],1), 切語下字資料表[切語下字]) ), 0)</f>
        <v>309</v>
      </c>
      <c r="O1003" s="207" t="str" cm="1">
        <f t="array" ref="O1003" xml:space="preserve"> INDEX(切語下字資料表[韻母], 小韻資料表[[#This Row],[下字表識別號]])</f>
        <v>尤開3</v>
      </c>
      <c r="P1003" s="207" t="str" cm="1">
        <f t="array" ref="P1003" xml:space="preserve"> INDEX(切語下字資料表[韻母拼音碼], 小韻資料表[[#This Row],[下字表識別號]])</f>
        <v>iu</v>
      </c>
      <c r="Q1003" s="210" t="str" cm="1">
        <f t="array" ref="Q1003" xml:space="preserve"> INDEX(設定表!$C$19:$C$23, INT( LEFT(小韻資料表[[#This Row],[目次編碼]],1) ))</f>
        <v>平</v>
      </c>
      <c r="R1003" s="210">
        <f xml:space="preserve">  INDEX(設定表!$C$8:$C$15, MATCH( (RIGHT(小韻資料表[[#This Row],[清濁]]) &amp; 小韻資料表[[#This Row],[調]]), 設定表!$B$8:$B$15, 0))</f>
        <v>5</v>
      </c>
      <c r="S1003" s="205" t="s">
        <v>309</v>
      </c>
      <c r="T1003" s="205" t="s">
        <v>309</v>
      </c>
      <c r="U1003" s="226" t="s">
        <v>309</v>
      </c>
      <c r="V1003" s="146" t="s">
        <v>309</v>
      </c>
      <c r="X1003" s="135"/>
      <c r="Y1003" s="135"/>
      <c r="AA1003" s="135"/>
      <c r="AB1003" s="134"/>
      <c r="AC1003" s="135"/>
      <c r="AD1003" s="135"/>
      <c r="AH1003" s="135"/>
      <c r="AI1003" s="135"/>
    </row>
    <row r="1004" spans="1:35" ht="31.5">
      <c r="A1004" s="205">
        <v>1000</v>
      </c>
      <c r="B1004" s="206" t="s">
        <v>4626</v>
      </c>
      <c r="C1004" s="207" t="str">
        <f xml:space="preserve"> _xlfn.CONCAT(小韻資料表[[#This Row],[聲母拼音碼]],小韻資料表[[#This Row],[韻母拼音碼]],小韻資料表[[#This Row],[調號]])</f>
        <v>jiu5</v>
      </c>
      <c r="D1004" s="206" t="s">
        <v>4627</v>
      </c>
      <c r="E1004" s="208" t="s">
        <v>1089</v>
      </c>
      <c r="F1004" s="205">
        <v>15</v>
      </c>
      <c r="G1004" s="209" t="s">
        <v>4628</v>
      </c>
      <c r="H1004" s="205">
        <f xml:space="preserve"> LEN(小韻資料表[[#This Row],[小韻字集]])</f>
        <v>17</v>
      </c>
      <c r="I1004" s="205" cm="1">
        <f t="array" ref="I1004" xml:space="preserve"> MATCH(TRUE, ISNUMBER( SEARCH( LEFT(小韻資料表[[#This Row],[切語]],1), 切語上字資料表[切語上字]) ), 0)</f>
        <v>41</v>
      </c>
      <c r="J1004" s="210" t="str" cm="1">
        <f t="array" ref="J1004" xml:space="preserve"> INDEX(切語上字資料表[聲母], 小韻資料表[[#This Row],[上字表識別號]])</f>
        <v>日</v>
      </c>
      <c r="K1004" s="210" t="str" cm="1">
        <f t="array" ref="K1004" xml:space="preserve"> INDEX(切語上字資料表[聲母拼音碼], 小韻資料表[[#This Row],[上字表識別號]])</f>
        <v>j</v>
      </c>
      <c r="L1004" s="210" t="str" cm="1">
        <f t="array" ref="L1004" xml:space="preserve"> INDEX(切語上字資料表[清濁], 小韻資料表[[#This Row],[上字表識別號]])</f>
        <v>次濁</v>
      </c>
      <c r="M1004" s="223" t="str" cm="1">
        <f t="array" ref="M1004" xml:space="preserve"> INDEX(切語上字資料表[發送收], 小韻資料表[[#This Row],[上字表識別號]])</f>
        <v>收聲</v>
      </c>
      <c r="N1004" s="205" cm="1">
        <f t="array" ref="N1004" xml:space="preserve"> MATCH(TRUE, ISNUMBER( SEARCH( RIGHT(小韻資料表[[#This Row],[切語]],1), 切語下字資料表[切語下字]) ), 0)</f>
        <v>309</v>
      </c>
      <c r="O1004" s="207" t="str" cm="1">
        <f t="array" ref="O1004" xml:space="preserve"> INDEX(切語下字資料表[韻母], 小韻資料表[[#This Row],[下字表識別號]])</f>
        <v>尤開3</v>
      </c>
      <c r="P1004" s="207" t="str" cm="1">
        <f t="array" ref="P1004" xml:space="preserve"> INDEX(切語下字資料表[韻母拼音碼], 小韻資料表[[#This Row],[下字表識別號]])</f>
        <v>iu</v>
      </c>
      <c r="Q1004" s="210" t="str" cm="1">
        <f t="array" ref="Q1004" xml:space="preserve"> INDEX(設定表!$C$19:$C$23, INT( LEFT(小韻資料表[[#This Row],[目次編碼]],1) ))</f>
        <v>平</v>
      </c>
      <c r="R1004" s="210">
        <f xml:space="preserve">  INDEX(設定表!$C$8:$C$15, MATCH( (RIGHT(小韻資料表[[#This Row],[清濁]]) &amp; 小韻資料表[[#This Row],[調]]), 設定表!$B$8:$B$15, 0))</f>
        <v>5</v>
      </c>
      <c r="S1004" s="205" t="s">
        <v>309</v>
      </c>
      <c r="T1004" s="205" t="s">
        <v>309</v>
      </c>
      <c r="U1004" s="226" t="s">
        <v>309</v>
      </c>
      <c r="V1004" s="147" t="s">
        <v>309</v>
      </c>
      <c r="X1004" s="135"/>
      <c r="Y1004" s="135"/>
      <c r="AA1004" s="135"/>
      <c r="AB1004" s="134"/>
      <c r="AC1004" s="135"/>
      <c r="AD1004" s="135"/>
      <c r="AH1004" s="135"/>
      <c r="AI1004" s="135"/>
    </row>
    <row r="1005" spans="1:35" ht="31.5">
      <c r="A1005" s="205">
        <v>1001</v>
      </c>
      <c r="B1005" s="206" t="s">
        <v>4629</v>
      </c>
      <c r="C1005" s="207" t="str">
        <f xml:space="preserve"> _xlfn.CONCAT(小韻資料表[[#This Row],[聲母拼音碼]],小韻資料表[[#This Row],[韻母拼音碼]],小韻資料表[[#This Row],[調號]])</f>
        <v>siu1</v>
      </c>
      <c r="D1005" s="206" t="s">
        <v>4630</v>
      </c>
      <c r="E1005" s="208" t="s">
        <v>1089</v>
      </c>
      <c r="F1005" s="205">
        <v>16</v>
      </c>
      <c r="G1005" s="209" t="s">
        <v>4630</v>
      </c>
      <c r="H1005" s="205">
        <f xml:space="preserve"> LEN(小韻資料表[[#This Row],[小韻字集]])</f>
        <v>1</v>
      </c>
      <c r="I1005" s="205" cm="1">
        <f t="array" ref="I1005" xml:space="preserve"> MATCH(TRUE, ISNUMBER( SEARCH( LEFT(小韻資料表[[#This Row],[切語]],1), 切語上字資料表[切語上字]) ), 0)</f>
        <v>33</v>
      </c>
      <c r="J1005" s="210" t="str" cm="1">
        <f t="array" ref="J1005" xml:space="preserve"> INDEX(切語上字資料表[聲母], 小韻資料表[[#This Row],[上字表識別號]])</f>
        <v>審</v>
      </c>
      <c r="K1005" s="210" t="str" cm="1">
        <f t="array" ref="K1005" xml:space="preserve"> INDEX(切語上字資料表[聲母拼音碼], 小韻資料表[[#This Row],[上字表識別號]])</f>
        <v>s</v>
      </c>
      <c r="L1005" s="210" t="str" cm="1">
        <f t="array" ref="L1005" xml:space="preserve"> INDEX(切語上字資料表[清濁], 小韻資料表[[#This Row],[上字表識別號]])</f>
        <v>全清</v>
      </c>
      <c r="M1005" s="223" t="str" cm="1">
        <f t="array" ref="M1005" xml:space="preserve"> INDEX(切語上字資料表[發送收], 小韻資料表[[#This Row],[上字表識別號]])</f>
        <v>送氣</v>
      </c>
      <c r="N1005" s="205" cm="1">
        <f t="array" ref="N1005" xml:space="preserve"> MATCH(TRUE, ISNUMBER( SEARCH( RIGHT(小韻資料表[[#This Row],[切語]],1), 切語下字資料表[切語下字]) ), 0)</f>
        <v>309</v>
      </c>
      <c r="O1005" s="207" t="str" cm="1">
        <f t="array" ref="O1005" xml:space="preserve"> INDEX(切語下字資料表[韻母], 小韻資料表[[#This Row],[下字表識別號]])</f>
        <v>尤開3</v>
      </c>
      <c r="P1005" s="207" t="str" cm="1">
        <f t="array" ref="P1005" xml:space="preserve"> INDEX(切語下字資料表[韻母拼音碼], 小韻資料表[[#This Row],[下字表識別號]])</f>
        <v>iu</v>
      </c>
      <c r="Q1005" s="210" t="str" cm="1">
        <f t="array" ref="Q1005" xml:space="preserve"> INDEX(設定表!$C$19:$C$23, INT( LEFT(小韻資料表[[#This Row],[目次編碼]],1) ))</f>
        <v>平</v>
      </c>
      <c r="R1005" s="210">
        <f xml:space="preserve">  INDEX(設定表!$C$8:$C$15, MATCH( (RIGHT(小韻資料表[[#This Row],[清濁]]) &amp; 小韻資料表[[#This Row],[調]]), 設定表!$B$8:$B$15, 0))</f>
        <v>1</v>
      </c>
      <c r="S1005" s="205" t="s">
        <v>309</v>
      </c>
      <c r="T1005" s="205" t="s">
        <v>309</v>
      </c>
      <c r="U1005" s="226" t="s">
        <v>309</v>
      </c>
      <c r="V1005" s="146" t="s">
        <v>309</v>
      </c>
      <c r="X1005" s="135"/>
      <c r="Y1005" s="135"/>
      <c r="AA1005" s="135"/>
      <c r="AB1005" s="134"/>
      <c r="AC1005" s="135"/>
      <c r="AD1005" s="135"/>
      <c r="AH1005" s="135"/>
      <c r="AI1005" s="135"/>
    </row>
    <row r="1006" spans="1:35" ht="31.5">
      <c r="A1006" s="205">
        <v>1002</v>
      </c>
      <c r="B1006" s="206" t="s">
        <v>4631</v>
      </c>
      <c r="C1006" s="207" t="str">
        <f xml:space="preserve"> _xlfn.CONCAT(小韻資料表[[#This Row],[聲母拼音碼]],小韻資料表[[#This Row],[韻母拼音碼]],小韻資料表[[#This Row],[調號]])</f>
        <v>khiu1</v>
      </c>
      <c r="D1006" s="206" t="s">
        <v>4632</v>
      </c>
      <c r="E1006" s="208" t="s">
        <v>1089</v>
      </c>
      <c r="F1006" s="205">
        <v>17</v>
      </c>
      <c r="G1006" s="209" t="s">
        <v>4633</v>
      </c>
      <c r="H1006" s="205">
        <f xml:space="preserve"> LEN(小韻資料表[[#This Row],[小韻字集]])</f>
        <v>6</v>
      </c>
      <c r="I1006" s="205" cm="1">
        <f t="array" ref="I1006" xml:space="preserve"> MATCH(TRUE, ISNUMBER( SEARCH( LEFT(小韻資料表[[#This Row],[切語]],1), 切語上字資料表[切語上字]) ), 0)</f>
        <v>2</v>
      </c>
      <c r="J1006" s="210" t="str" cm="1">
        <f t="array" ref="J1006" xml:space="preserve"> INDEX(切語上字資料表[聲母], 小韻資料表[[#This Row],[上字表識別號]])</f>
        <v>溪</v>
      </c>
      <c r="K1006" s="210" t="str" cm="1">
        <f t="array" ref="K1006" xml:space="preserve"> INDEX(切語上字資料表[聲母拼音碼], 小韻資料表[[#This Row],[上字表識別號]])</f>
        <v>kh</v>
      </c>
      <c r="L1006" s="210" t="str" cm="1">
        <f t="array" ref="L1006" xml:space="preserve"> INDEX(切語上字資料表[清濁], 小韻資料表[[#This Row],[上字表識別號]])</f>
        <v>次清</v>
      </c>
      <c r="M1006" s="223" t="str" cm="1">
        <f t="array" ref="M1006" xml:space="preserve"> INDEX(切語上字資料表[發送收], 小韻資料表[[#This Row],[上字表識別號]])</f>
        <v>送氣</v>
      </c>
      <c r="N1006" s="205" cm="1">
        <f t="array" ref="N1006" xml:space="preserve"> MATCH(TRUE, ISNUMBER( SEARCH( RIGHT(小韻資料表[[#This Row],[切語]],1), 切語下字資料表[切語下字]) ), 0)</f>
        <v>309</v>
      </c>
      <c r="O1006" s="207" t="str" cm="1">
        <f t="array" ref="O1006" xml:space="preserve"> INDEX(切語下字資料表[韻母], 小韻資料表[[#This Row],[下字表識別號]])</f>
        <v>尤開3</v>
      </c>
      <c r="P1006" s="207" t="str" cm="1">
        <f t="array" ref="P1006" xml:space="preserve"> INDEX(切語下字資料表[韻母拼音碼], 小韻資料表[[#This Row],[下字表識別號]])</f>
        <v>iu</v>
      </c>
      <c r="Q1006" s="210" t="str" cm="1">
        <f t="array" ref="Q1006" xml:space="preserve"> INDEX(設定表!$C$19:$C$23, INT( LEFT(小韻資料表[[#This Row],[目次編碼]],1) ))</f>
        <v>平</v>
      </c>
      <c r="R1006" s="210">
        <f xml:space="preserve">  INDEX(設定表!$C$8:$C$15, MATCH( (RIGHT(小韻資料表[[#This Row],[清濁]]) &amp; 小韻資料表[[#This Row],[調]]), 設定表!$B$8:$B$15, 0))</f>
        <v>1</v>
      </c>
      <c r="S1006" s="205" t="s">
        <v>309</v>
      </c>
      <c r="T1006" s="205" t="s">
        <v>309</v>
      </c>
      <c r="U1006" s="226" t="s">
        <v>309</v>
      </c>
      <c r="V1006" s="147" t="s">
        <v>309</v>
      </c>
      <c r="X1006" s="135"/>
      <c r="Y1006" s="135"/>
      <c r="AA1006" s="135"/>
      <c r="AB1006" s="134"/>
      <c r="AC1006" s="135"/>
      <c r="AD1006" s="135"/>
      <c r="AH1006" s="135"/>
      <c r="AI1006" s="135"/>
    </row>
    <row r="1007" spans="1:35" ht="31.5">
      <c r="A1007" s="205">
        <v>1003</v>
      </c>
      <c r="B1007" s="206" t="s">
        <v>4634</v>
      </c>
      <c r="C1007" s="207" t="str">
        <f xml:space="preserve"> _xlfn.CONCAT(小韻資料表[[#This Row],[聲母拼音碼]],小韻資料表[[#This Row],[韻母拼音碼]],小韻資料表[[#This Row],[調號]])</f>
        <v>phiu1</v>
      </c>
      <c r="D1007" s="206" t="s">
        <v>4635</v>
      </c>
      <c r="E1007" s="208" t="s">
        <v>1089</v>
      </c>
      <c r="F1007" s="205">
        <v>18</v>
      </c>
      <c r="G1007" s="209" t="s">
        <v>4636</v>
      </c>
      <c r="H1007" s="205">
        <f xml:space="preserve"> LEN(小韻資料表[[#This Row],[小韻字集]])</f>
        <v>8</v>
      </c>
      <c r="I1007" s="205" cm="1">
        <f t="array" ref="I1007" xml:space="preserve"> MATCH(TRUE, ISNUMBER( SEARCH( LEFT(小韻資料表[[#This Row],[切語]],1), 切語上字資料表[切語上字]) ), 0)</f>
        <v>14</v>
      </c>
      <c r="J1007" s="210" t="str" cm="1">
        <f t="array" ref="J1007" xml:space="preserve"> INDEX(切語上字資料表[聲母], 小韻資料表[[#This Row],[上字表識別號]])</f>
        <v>滂</v>
      </c>
      <c r="K1007" s="210" t="str" cm="1">
        <f t="array" ref="K1007" xml:space="preserve"> INDEX(切語上字資料表[聲母拼音碼], 小韻資料表[[#This Row],[上字表識別號]])</f>
        <v>ph</v>
      </c>
      <c r="L1007" s="210" t="str" cm="1">
        <f t="array" ref="L1007" xml:space="preserve"> INDEX(切語上字資料表[清濁], 小韻資料表[[#This Row],[上字表識別號]])</f>
        <v>次清</v>
      </c>
      <c r="M1007" s="223" t="str" cm="1">
        <f t="array" ref="M1007" xml:space="preserve"> INDEX(切語上字資料表[發送收], 小韻資料表[[#This Row],[上字表識別號]])</f>
        <v>送氣</v>
      </c>
      <c r="N1007" s="205" cm="1">
        <f t="array" ref="N1007" xml:space="preserve"> MATCH(TRUE, ISNUMBER( SEARCH( RIGHT(小韻資料表[[#This Row],[切語]],1), 切語下字資料表[切語下字]) ), 0)</f>
        <v>309</v>
      </c>
      <c r="O1007" s="207" t="str" cm="1">
        <f t="array" ref="O1007" xml:space="preserve"> INDEX(切語下字資料表[韻母], 小韻資料表[[#This Row],[下字表識別號]])</f>
        <v>尤開3</v>
      </c>
      <c r="P1007" s="207" t="str" cm="1">
        <f t="array" ref="P1007" xml:space="preserve"> INDEX(切語下字資料表[韻母拼音碼], 小韻資料表[[#This Row],[下字表識別號]])</f>
        <v>iu</v>
      </c>
      <c r="Q1007" s="210" t="str" cm="1">
        <f t="array" ref="Q1007" xml:space="preserve"> INDEX(設定表!$C$19:$C$23, INT( LEFT(小韻資料表[[#This Row],[目次編碼]],1) ))</f>
        <v>平</v>
      </c>
      <c r="R1007" s="210">
        <f xml:space="preserve">  INDEX(設定表!$C$8:$C$15, MATCH( (RIGHT(小韻資料表[[#This Row],[清濁]]) &amp; 小韻資料表[[#This Row],[調]]), 設定表!$B$8:$B$15, 0))</f>
        <v>1</v>
      </c>
      <c r="S1007" s="205" t="s">
        <v>309</v>
      </c>
      <c r="T1007" s="205" t="s">
        <v>309</v>
      </c>
      <c r="U1007" s="226" t="s">
        <v>309</v>
      </c>
      <c r="V1007" s="146" t="s">
        <v>309</v>
      </c>
      <c r="X1007" s="135"/>
      <c r="Y1007" s="135"/>
      <c r="AA1007" s="135"/>
      <c r="AB1007" s="134"/>
      <c r="AC1007" s="135"/>
      <c r="AD1007" s="135"/>
      <c r="AH1007" s="135"/>
      <c r="AI1007" s="135"/>
    </row>
    <row r="1008" spans="1:35" ht="31.5">
      <c r="A1008" s="205">
        <v>1004</v>
      </c>
      <c r="B1008" s="206" t="s">
        <v>4637</v>
      </c>
      <c r="C1008" s="207" t="str">
        <f xml:space="preserve"> _xlfn.CONCAT(小韻資料表[[#This Row],[聲母拼音碼]],小韻資料表[[#This Row],[韻母拼音碼]],小韻資料表[[#This Row],[調號]])</f>
        <v>kiu1</v>
      </c>
      <c r="D1008" s="206" t="s">
        <v>4638</v>
      </c>
      <c r="E1008" s="208" t="s">
        <v>1089</v>
      </c>
      <c r="F1008" s="205">
        <v>19</v>
      </c>
      <c r="G1008" s="209" t="s">
        <v>4639</v>
      </c>
      <c r="H1008" s="205">
        <f xml:space="preserve"> LEN(小韻資料表[[#This Row],[小韻字集]])</f>
        <v>13</v>
      </c>
      <c r="I1008" s="205" cm="1">
        <f t="array" ref="I1008" xml:space="preserve"> MATCH(TRUE, ISNUMBER( SEARCH( LEFT(小韻資料表[[#This Row],[切語]],1), 切語上字資料表[切語上字]) ), 0)</f>
        <v>1</v>
      </c>
      <c r="J1008" s="210" t="str" cm="1">
        <f t="array" ref="J1008" xml:space="preserve"> INDEX(切語上字資料表[聲母], 小韻資料表[[#This Row],[上字表識別號]])</f>
        <v>見</v>
      </c>
      <c r="K1008" s="210" t="str" cm="1">
        <f t="array" ref="K1008" xml:space="preserve"> INDEX(切語上字資料表[聲母拼音碼], 小韻資料表[[#This Row],[上字表識別號]])</f>
        <v>k</v>
      </c>
      <c r="L1008" s="210" t="str" cm="1">
        <f t="array" ref="L1008" xml:space="preserve"> INDEX(切語上字資料表[清濁], 小韻資料表[[#This Row],[上字表識別號]])</f>
        <v>全清</v>
      </c>
      <c r="M1008" s="223" t="str" cm="1">
        <f t="array" ref="M1008" xml:space="preserve"> INDEX(切語上字資料表[發送收], 小韻資料表[[#This Row],[上字表識別號]])</f>
        <v>發聲</v>
      </c>
      <c r="N1008" s="205" cm="1">
        <f t="array" ref="N1008" xml:space="preserve"> MATCH(TRUE, ISNUMBER( SEARCH( RIGHT(小韻資料表[[#This Row],[切語]],1), 切語下字資料表[切語下字]) ), 0)</f>
        <v>309</v>
      </c>
      <c r="O1008" s="207" t="str" cm="1">
        <f t="array" ref="O1008" xml:space="preserve"> INDEX(切語下字資料表[韻母], 小韻資料表[[#This Row],[下字表識別號]])</f>
        <v>尤開3</v>
      </c>
      <c r="P1008" s="207" t="str" cm="1">
        <f t="array" ref="P1008" xml:space="preserve"> INDEX(切語下字資料表[韻母拼音碼], 小韻資料表[[#This Row],[下字表識別號]])</f>
        <v>iu</v>
      </c>
      <c r="Q1008" s="210" t="str" cm="1">
        <f t="array" ref="Q1008" xml:space="preserve"> INDEX(設定表!$C$19:$C$23, INT( LEFT(小韻資料表[[#This Row],[目次編碼]],1) ))</f>
        <v>平</v>
      </c>
      <c r="R1008" s="210">
        <f xml:space="preserve">  INDEX(設定表!$C$8:$C$15, MATCH( (RIGHT(小韻資料表[[#This Row],[清濁]]) &amp; 小韻資料表[[#This Row],[調]]), 設定表!$B$8:$B$15, 0))</f>
        <v>1</v>
      </c>
      <c r="S1008" s="205" t="s">
        <v>309</v>
      </c>
      <c r="T1008" s="205" t="s">
        <v>309</v>
      </c>
      <c r="U1008" s="226" t="s">
        <v>4640</v>
      </c>
      <c r="V1008" s="147" t="s">
        <v>309</v>
      </c>
      <c r="X1008" s="135"/>
      <c r="Y1008" s="135"/>
      <c r="AA1008" s="135"/>
      <c r="AB1008" s="134"/>
      <c r="AC1008" s="135"/>
      <c r="AD1008" s="135"/>
      <c r="AH1008" s="135"/>
      <c r="AI1008" s="135"/>
    </row>
    <row r="1009" spans="1:35" ht="31.5">
      <c r="A1009" s="205">
        <v>1005</v>
      </c>
      <c r="B1009" s="206" t="s">
        <v>4641</v>
      </c>
      <c r="C1009" s="207" t="str">
        <f xml:space="preserve"> _xlfn.CONCAT(小韻資料表[[#This Row],[聲母拼音碼]],小韻資料表[[#This Row],[韻母拼音碼]],小韻資料表[[#This Row],[調號]])</f>
        <v>hiu1</v>
      </c>
      <c r="D1009" s="206" t="s">
        <v>4642</v>
      </c>
      <c r="E1009" s="208" t="s">
        <v>1089</v>
      </c>
      <c r="F1009" s="205">
        <v>20</v>
      </c>
      <c r="G1009" s="209" t="s">
        <v>4643</v>
      </c>
      <c r="H1009" s="205">
        <f xml:space="preserve"> LEN(小韻資料表[[#This Row],[小韻字集]])</f>
        <v>5</v>
      </c>
      <c r="I1009" s="205" cm="1">
        <f t="array" ref="I1009" xml:space="preserve"> MATCH(TRUE, ISNUMBER( SEARCH( LEFT(小韻資料表[[#This Row],[切語]],1), 切語上字資料表[切語上字]) ), 0)</f>
        <v>17</v>
      </c>
      <c r="J1009" s="210" t="str" cm="1">
        <f t="array" ref="J1009" xml:space="preserve"> INDEX(切語上字資料表[聲母], 小韻資料表[[#This Row],[上字表識別號]])</f>
        <v>非</v>
      </c>
      <c r="K1009" s="210" t="str" cm="1">
        <f t="array" ref="K1009" xml:space="preserve"> INDEX(切語上字資料表[聲母拼音碼], 小韻資料表[[#This Row],[上字表識別號]])</f>
        <v>h</v>
      </c>
      <c r="L1009" s="210" t="str" cm="1">
        <f t="array" ref="L1009" xml:space="preserve"> INDEX(切語上字資料表[清濁], 小韻資料表[[#This Row],[上字表識別號]])</f>
        <v>全清</v>
      </c>
      <c r="M1009" s="223" t="str" cm="1">
        <f t="array" ref="M1009" xml:space="preserve"> INDEX(切語上字資料表[發送收], 小韻資料表[[#This Row],[上字表識別號]])</f>
        <v>發聲</v>
      </c>
      <c r="N1009" s="205" cm="1">
        <f t="array" ref="N1009" xml:space="preserve"> MATCH(TRUE, ISNUMBER( SEARCH( RIGHT(小韻資料表[[#This Row],[切語]],1), 切語下字資料表[切語下字]) ), 0)</f>
        <v>309</v>
      </c>
      <c r="O1009" s="207" t="str" cm="1">
        <f t="array" ref="O1009" xml:space="preserve"> INDEX(切語下字資料表[韻母], 小韻資料表[[#This Row],[下字表識別號]])</f>
        <v>尤開3</v>
      </c>
      <c r="P1009" s="207" t="str" cm="1">
        <f t="array" ref="P1009" xml:space="preserve"> INDEX(切語下字資料表[韻母拼音碼], 小韻資料表[[#This Row],[下字表識別號]])</f>
        <v>iu</v>
      </c>
      <c r="Q1009" s="210" t="str" cm="1">
        <f t="array" ref="Q1009" xml:space="preserve"> INDEX(設定表!$C$19:$C$23, INT( LEFT(小韻資料表[[#This Row],[目次編碼]],1) ))</f>
        <v>平</v>
      </c>
      <c r="R1009" s="210">
        <f xml:space="preserve">  INDEX(設定表!$C$8:$C$15, MATCH( (RIGHT(小韻資料表[[#This Row],[清濁]]) &amp; 小韻資料表[[#This Row],[調]]), 設定表!$B$8:$B$15, 0))</f>
        <v>1</v>
      </c>
      <c r="S1009" s="205" t="s">
        <v>309</v>
      </c>
      <c r="T1009" s="205" t="s">
        <v>309</v>
      </c>
      <c r="U1009" s="226" t="s">
        <v>309</v>
      </c>
      <c r="V1009" s="146" t="s">
        <v>309</v>
      </c>
      <c r="X1009" s="135"/>
      <c r="Y1009" s="135"/>
      <c r="AA1009" s="135"/>
      <c r="AB1009" s="134"/>
      <c r="AC1009" s="135"/>
      <c r="AD1009" s="135"/>
      <c r="AH1009" s="135"/>
      <c r="AI1009" s="135"/>
    </row>
    <row r="1010" spans="1:35" ht="102">
      <c r="A1010" s="205">
        <v>1006</v>
      </c>
      <c r="B1010" s="206" t="s">
        <v>4644</v>
      </c>
      <c r="C1010" s="207" t="str">
        <f xml:space="preserve"> _xlfn.CONCAT(小韻資料表[[#This Row],[聲母拼音碼]],小韻資料表[[#This Row],[韻母拼音碼]],小韻資料表[[#This Row],[調號]])</f>
        <v>siu1</v>
      </c>
      <c r="D1010" s="206" t="s">
        <v>4645</v>
      </c>
      <c r="E1010" s="208" t="s">
        <v>1089</v>
      </c>
      <c r="F1010" s="205">
        <v>21</v>
      </c>
      <c r="G1010" s="209" t="s">
        <v>4646</v>
      </c>
      <c r="H1010" s="205">
        <f xml:space="preserve"> LEN(小韻資料表[[#This Row],[小韻字集]])</f>
        <v>23</v>
      </c>
      <c r="I1010" s="205" cm="1">
        <f t="array" ref="I1010" xml:space="preserve"> MATCH(TRUE, ISNUMBER( SEARCH( LEFT(小韻資料表[[#This Row],[切語]],1), 切語上字資料表[切語上字]) ), 0)</f>
        <v>29</v>
      </c>
      <c r="J1010" s="210" t="str" cm="1">
        <f t="array" ref="J1010" xml:space="preserve"> INDEX(切語上字資料表[聲母], 小韻資料表[[#This Row],[上字表識別號]])</f>
        <v>疏</v>
      </c>
      <c r="K1010" s="210" t="str" cm="1">
        <f t="array" ref="K1010" xml:space="preserve"> INDEX(切語上字資料表[聲母拼音碼], 小韻資料表[[#This Row],[上字表識別號]])</f>
        <v>s</v>
      </c>
      <c r="L1010" s="210" t="str" cm="1">
        <f t="array" ref="L1010" xml:space="preserve"> INDEX(切語上字資料表[清濁], 小韻資料表[[#This Row],[上字表識別號]])</f>
        <v>全清</v>
      </c>
      <c r="M1010" s="223" t="str" cm="1">
        <f t="array" ref="M1010" xml:space="preserve"> INDEX(切語上字資料表[發送收], 小韻資料表[[#This Row],[上字表識別號]])</f>
        <v>發聲</v>
      </c>
      <c r="N1010" s="205" cm="1">
        <f t="array" ref="N1010" xml:space="preserve"> MATCH(TRUE, ISNUMBER( SEARCH( RIGHT(小韻資料表[[#This Row],[切語]],1), 切語下字資料表[切語下字]) ), 0)</f>
        <v>309</v>
      </c>
      <c r="O1010" s="207" t="str" cm="1">
        <f t="array" ref="O1010" xml:space="preserve"> INDEX(切語下字資料表[韻母], 小韻資料表[[#This Row],[下字表識別號]])</f>
        <v>尤開3</v>
      </c>
      <c r="P1010" s="207" t="str" cm="1">
        <f t="array" ref="P1010" xml:space="preserve"> INDEX(切語下字資料表[韻母拼音碼], 小韻資料表[[#This Row],[下字表識別號]])</f>
        <v>iu</v>
      </c>
      <c r="Q1010" s="210" t="str" cm="1">
        <f t="array" ref="Q1010" xml:space="preserve"> INDEX(設定表!$C$19:$C$23, INT( LEFT(小韻資料表[[#This Row],[目次編碼]],1) ))</f>
        <v>平</v>
      </c>
      <c r="R1010" s="210">
        <f xml:space="preserve">  INDEX(設定表!$C$8:$C$15, MATCH( (RIGHT(小韻資料表[[#This Row],[清濁]]) &amp; 小韻資料表[[#This Row],[調]]), 設定表!$B$8:$B$15, 0))</f>
        <v>1</v>
      </c>
      <c r="S1010" s="205" t="s">
        <v>309</v>
      </c>
      <c r="T1010" s="205" t="s">
        <v>309</v>
      </c>
      <c r="U1010" s="226" t="s">
        <v>4647</v>
      </c>
      <c r="V1010" s="147" t="s">
        <v>309</v>
      </c>
      <c r="X1010" s="135"/>
      <c r="Y1010" s="135"/>
      <c r="AA1010" s="135"/>
      <c r="AB1010" s="134"/>
      <c r="AC1010" s="135"/>
      <c r="AD1010" s="135"/>
      <c r="AH1010" s="135"/>
      <c r="AI1010" s="135"/>
    </row>
    <row r="1011" spans="1:35" ht="31.5">
      <c r="A1011" s="205">
        <v>1007</v>
      </c>
      <c r="B1011" s="206" t="s">
        <v>4648</v>
      </c>
      <c r="C1011" s="207" t="str">
        <f xml:space="preserve"> _xlfn.CONCAT(小韻資料表[[#This Row],[聲母拼音碼]],小韻資料表[[#This Row],[韻母拼音碼]],小韻資料表[[#This Row],[調號]])</f>
        <v>chiu1</v>
      </c>
      <c r="D1011" s="206" t="s">
        <v>4649</v>
      </c>
      <c r="E1011" s="208" t="s">
        <v>1089</v>
      </c>
      <c r="F1011" s="205">
        <v>22</v>
      </c>
      <c r="G1011" s="209" t="s">
        <v>4650</v>
      </c>
      <c r="H1011" s="205">
        <f xml:space="preserve"> LEN(小韻資料表[[#This Row],[小韻字集]])</f>
        <v>9</v>
      </c>
      <c r="I1011" s="205" cm="1">
        <f t="array" ref="I1011" xml:space="preserve"> MATCH(TRUE, ISNUMBER( SEARCH( LEFT(小韻資料表[[#This Row],[切語]],1), 切語上字資料表[切語上字]) ), 0)</f>
        <v>27</v>
      </c>
      <c r="J1011" s="210" t="str" cm="1">
        <f t="array" ref="J1011" xml:space="preserve"> INDEX(切語上字資料表[聲母], 小韻資料表[[#This Row],[上字表識別號]])</f>
        <v>初</v>
      </c>
      <c r="K1011" s="210" t="str" cm="1">
        <f t="array" ref="K1011" xml:space="preserve"> INDEX(切語上字資料表[聲母拼音碼], 小韻資料表[[#This Row],[上字表識別號]])</f>
        <v>ch</v>
      </c>
      <c r="L1011" s="210" t="str" cm="1">
        <f t="array" ref="L1011" xml:space="preserve"> INDEX(切語上字資料表[清濁], 小韻資料表[[#This Row],[上字表識別號]])</f>
        <v>次清</v>
      </c>
      <c r="M1011" s="223" t="str" cm="1">
        <f t="array" ref="M1011" xml:space="preserve"> INDEX(切語上字資料表[發送收], 小韻資料表[[#This Row],[上字表識別號]])</f>
        <v>送氣</v>
      </c>
      <c r="N1011" s="205" cm="1">
        <f t="array" ref="N1011" xml:space="preserve"> MATCH(TRUE, ISNUMBER( SEARCH( RIGHT(小韻資料表[[#This Row],[切語]],1), 切語下字資料表[切語下字]) ), 0)</f>
        <v>309</v>
      </c>
      <c r="O1011" s="207" t="str" cm="1">
        <f t="array" ref="O1011" xml:space="preserve"> INDEX(切語下字資料表[韻母], 小韻資料表[[#This Row],[下字表識別號]])</f>
        <v>尤開3</v>
      </c>
      <c r="P1011" s="207" t="str" cm="1">
        <f t="array" ref="P1011" xml:space="preserve"> INDEX(切語下字資料表[韻母拼音碼], 小韻資料表[[#This Row],[下字表識別號]])</f>
        <v>iu</v>
      </c>
      <c r="Q1011" s="210" t="str" cm="1">
        <f t="array" ref="Q1011" xml:space="preserve"> INDEX(設定表!$C$19:$C$23, INT( LEFT(小韻資料表[[#This Row],[目次編碼]],1) ))</f>
        <v>平</v>
      </c>
      <c r="R1011" s="210">
        <f xml:space="preserve">  INDEX(設定表!$C$8:$C$15, MATCH( (RIGHT(小韻資料表[[#This Row],[清濁]]) &amp; 小韻資料表[[#This Row],[調]]), 設定表!$B$8:$B$15, 0))</f>
        <v>1</v>
      </c>
      <c r="S1011" s="205" t="s">
        <v>309</v>
      </c>
      <c r="T1011" s="205" t="s">
        <v>309</v>
      </c>
      <c r="U1011" s="226" t="s">
        <v>309</v>
      </c>
      <c r="V1011" s="146" t="s">
        <v>309</v>
      </c>
      <c r="X1011" s="135"/>
      <c r="Y1011" s="135"/>
      <c r="AA1011" s="135"/>
      <c r="AB1011" s="134"/>
      <c r="AC1011" s="135"/>
      <c r="AD1011" s="135"/>
      <c r="AH1011" s="135"/>
      <c r="AI1011" s="135"/>
    </row>
    <row r="1012" spans="1:35" ht="31.5">
      <c r="A1012" s="205">
        <v>1008</v>
      </c>
      <c r="B1012" s="206" t="s">
        <v>4651</v>
      </c>
      <c r="C1012" s="207" t="str">
        <f xml:space="preserve"> _xlfn.CONCAT(小韻資料表[[#This Row],[聲母拼音碼]],小韻資料表[[#This Row],[韻母拼音碼]],小韻資料表[[#This Row],[調號]])</f>
        <v>ciu1</v>
      </c>
      <c r="D1012" s="206" t="s">
        <v>4652</v>
      </c>
      <c r="E1012" s="208" t="s">
        <v>1089</v>
      </c>
      <c r="F1012" s="205">
        <v>23</v>
      </c>
      <c r="G1012" s="209" t="s">
        <v>4653</v>
      </c>
      <c r="H1012" s="205">
        <f xml:space="preserve"> LEN(小韻資料表[[#This Row],[小韻字集]])</f>
        <v>16</v>
      </c>
      <c r="I1012" s="205" cm="1">
        <f t="array" ref="I1012" xml:space="preserve"> MATCH(TRUE, ISNUMBER( SEARCH( LEFT(小韻資料表[[#This Row],[切語]],1), 切語上字資料表[切語上字]) ), 0)</f>
        <v>26</v>
      </c>
      <c r="J1012" s="210" t="str" cm="1">
        <f t="array" ref="J1012" xml:space="preserve"> INDEX(切語上字資料表[聲母], 小韻資料表[[#This Row],[上字表識別號]])</f>
        <v>莊</v>
      </c>
      <c r="K1012" s="210" t="str" cm="1">
        <f t="array" ref="K1012" xml:space="preserve"> INDEX(切語上字資料表[聲母拼音碼], 小韻資料表[[#This Row],[上字表識別號]])</f>
        <v>c</v>
      </c>
      <c r="L1012" s="210" t="str" cm="1">
        <f t="array" ref="L1012" xml:space="preserve"> INDEX(切語上字資料表[清濁], 小韻資料表[[#This Row],[上字表識別號]])</f>
        <v>全清</v>
      </c>
      <c r="M1012" s="223" t="str" cm="1">
        <f t="array" ref="M1012" xml:space="preserve"> INDEX(切語上字資料表[發送收], 小韻資料表[[#This Row],[上字表識別號]])</f>
        <v>發聲</v>
      </c>
      <c r="N1012" s="205" cm="1">
        <f t="array" ref="N1012" xml:space="preserve"> MATCH(TRUE, ISNUMBER( SEARCH( RIGHT(小韻資料表[[#This Row],[切語]],1), 切語下字資料表[切語下字]) ), 0)</f>
        <v>309</v>
      </c>
      <c r="O1012" s="207" t="str" cm="1">
        <f t="array" ref="O1012" xml:space="preserve"> INDEX(切語下字資料表[韻母], 小韻資料表[[#This Row],[下字表識別號]])</f>
        <v>尤開3</v>
      </c>
      <c r="P1012" s="207" t="str" cm="1">
        <f t="array" ref="P1012" xml:space="preserve"> INDEX(切語下字資料表[韻母拼音碼], 小韻資料表[[#This Row],[下字表識別號]])</f>
        <v>iu</v>
      </c>
      <c r="Q1012" s="210" t="str" cm="1">
        <f t="array" ref="Q1012" xml:space="preserve"> INDEX(設定表!$C$19:$C$23, INT( LEFT(小韻資料表[[#This Row],[目次編碼]],1) ))</f>
        <v>平</v>
      </c>
      <c r="R1012" s="210">
        <f xml:space="preserve">  INDEX(設定表!$C$8:$C$15, MATCH( (RIGHT(小韻資料表[[#This Row],[清濁]]) &amp; 小韻資料表[[#This Row],[調]]), 設定表!$B$8:$B$15, 0))</f>
        <v>1</v>
      </c>
      <c r="S1012" s="205" t="s">
        <v>309</v>
      </c>
      <c r="T1012" s="205" t="s">
        <v>309</v>
      </c>
      <c r="U1012" s="226" t="s">
        <v>309</v>
      </c>
      <c r="V1012" s="147" t="s">
        <v>309</v>
      </c>
      <c r="X1012" s="135"/>
      <c r="Y1012" s="135"/>
      <c r="AA1012" s="135"/>
      <c r="AB1012" s="134"/>
      <c r="AC1012" s="135"/>
      <c r="AD1012" s="135"/>
      <c r="AH1012" s="135"/>
      <c r="AI1012" s="135"/>
    </row>
    <row r="1013" spans="1:35" ht="31.5">
      <c r="A1013" s="205">
        <v>1009</v>
      </c>
      <c r="B1013" s="206" t="s">
        <v>4654</v>
      </c>
      <c r="C1013" s="207" t="str">
        <f xml:space="preserve"> _xlfn.CONCAT(小韻資料表[[#This Row],[聲母拼音碼]],小韻資料表[[#This Row],[韻母拼音碼]],小韻資料表[[#This Row],[調號]])</f>
        <v>ciu5</v>
      </c>
      <c r="D1013" s="206" t="s">
        <v>4655</v>
      </c>
      <c r="E1013" s="208" t="s">
        <v>1089</v>
      </c>
      <c r="F1013" s="205">
        <v>24</v>
      </c>
      <c r="G1013" s="209" t="s">
        <v>4656</v>
      </c>
      <c r="H1013" s="205">
        <f xml:space="preserve"> LEN(小韻資料表[[#This Row],[小韻字集]])</f>
        <v>2</v>
      </c>
      <c r="I1013" s="205" cm="1">
        <f t="array" ref="I1013" xml:space="preserve"> MATCH(TRUE, ISNUMBER( SEARCH( LEFT(小韻資料表[[#This Row],[切語]],1), 切語上字資料表[切語上字]) ), 0)</f>
        <v>28</v>
      </c>
      <c r="J1013" s="210" t="str" cm="1">
        <f t="array" ref="J1013" xml:space="preserve"> INDEX(切語上字資料表[聲母], 小韻資料表[[#This Row],[上字表識別號]])</f>
        <v>床</v>
      </c>
      <c r="K1013" s="210" t="str" cm="1">
        <f t="array" ref="K1013" xml:space="preserve"> INDEX(切語上字資料表[聲母拼音碼], 小韻資料表[[#This Row],[上字表識別號]])</f>
        <v>c</v>
      </c>
      <c r="L1013" s="210" t="str" cm="1">
        <f t="array" ref="L1013" xml:space="preserve"> INDEX(切語上字資料表[清濁], 小韻資料表[[#This Row],[上字表識別號]])</f>
        <v>全濁</v>
      </c>
      <c r="M1013" s="223" cm="1">
        <f t="array" ref="M1013" xml:space="preserve"> INDEX(切語上字資料表[發送收], 小韻資料表[[#This Row],[上字表識別號]])</f>
        <v>0</v>
      </c>
      <c r="N1013" s="205" cm="1">
        <f t="array" ref="N1013" xml:space="preserve"> MATCH(TRUE, ISNUMBER( SEARCH( RIGHT(小韻資料表[[#This Row],[切語]],1), 切語下字資料表[切語下字]) ), 0)</f>
        <v>309</v>
      </c>
      <c r="O1013" s="207" t="str" cm="1">
        <f t="array" ref="O1013" xml:space="preserve"> INDEX(切語下字資料表[韻母], 小韻資料表[[#This Row],[下字表識別號]])</f>
        <v>尤開3</v>
      </c>
      <c r="P1013" s="207" t="str" cm="1">
        <f t="array" ref="P1013" xml:space="preserve"> INDEX(切語下字資料表[韻母拼音碼], 小韻資料表[[#This Row],[下字表識別號]])</f>
        <v>iu</v>
      </c>
      <c r="Q1013" s="210" t="str" cm="1">
        <f t="array" ref="Q1013" xml:space="preserve"> INDEX(設定表!$C$19:$C$23, INT( LEFT(小韻資料表[[#This Row],[目次編碼]],1) ))</f>
        <v>平</v>
      </c>
      <c r="R1013" s="210">
        <f xml:space="preserve">  INDEX(設定表!$C$8:$C$15, MATCH( (RIGHT(小韻資料表[[#This Row],[清濁]]) &amp; 小韻資料表[[#This Row],[調]]), 設定表!$B$8:$B$15, 0))</f>
        <v>5</v>
      </c>
      <c r="S1013" s="205" t="s">
        <v>309</v>
      </c>
      <c r="T1013" s="205" t="s">
        <v>309</v>
      </c>
      <c r="U1013" s="226" t="s">
        <v>309</v>
      </c>
      <c r="V1013" s="146" t="s">
        <v>309</v>
      </c>
      <c r="X1013" s="135"/>
      <c r="Y1013" s="135"/>
      <c r="AA1013" s="135"/>
      <c r="AB1013" s="134"/>
      <c r="AC1013" s="135"/>
      <c r="AD1013" s="135"/>
      <c r="AH1013" s="135"/>
      <c r="AI1013" s="135"/>
    </row>
    <row r="1014" spans="1:35" ht="31.5">
      <c r="A1014" s="205">
        <v>1010</v>
      </c>
      <c r="B1014" s="206" t="s">
        <v>4657</v>
      </c>
      <c r="C1014" s="207" t="str">
        <f xml:space="preserve"> _xlfn.CONCAT(小韻資料表[[#This Row],[聲母拼音碼]],小韻資料表[[#This Row],[韻母拼音碼]],小韻資料表[[#This Row],[調號]])</f>
        <v>hiu1</v>
      </c>
      <c r="D1014" s="206" t="s">
        <v>4658</v>
      </c>
      <c r="E1014" s="208" t="s">
        <v>1089</v>
      </c>
      <c r="F1014" s="205">
        <v>25</v>
      </c>
      <c r="G1014" s="209" t="s">
        <v>4659</v>
      </c>
      <c r="H1014" s="205">
        <f xml:space="preserve"> LEN(小韻資料表[[#This Row],[小韻字集]])</f>
        <v>15</v>
      </c>
      <c r="I1014" s="205" cm="1">
        <f t="array" ref="I1014" xml:space="preserve"> MATCH(TRUE, ISNUMBER( SEARCH( LEFT(小韻資料表[[#This Row],[切語]],1), 切語上字資料表[切語上字]) ), 0)</f>
        <v>36</v>
      </c>
      <c r="J1014" s="210" t="str" cm="1">
        <f t="array" ref="J1014" xml:space="preserve"> INDEX(切語上字資料表[聲母], 小韻資料表[[#This Row],[上字表識別號]])</f>
        <v>曉</v>
      </c>
      <c r="K1014" s="210" t="str" cm="1">
        <f t="array" ref="K1014" xml:space="preserve"> INDEX(切語上字資料表[聲母拼音碼], 小韻資料表[[#This Row],[上字表識別號]])</f>
        <v>h</v>
      </c>
      <c r="L1014" s="210" t="str" cm="1">
        <f t="array" ref="L1014" xml:space="preserve"> INDEX(切語上字資料表[清濁], 小韻資料表[[#This Row],[上字表識別號]])</f>
        <v>次清</v>
      </c>
      <c r="M1014" s="223" t="str" cm="1">
        <f t="array" ref="M1014" xml:space="preserve"> INDEX(切語上字資料表[發送收], 小韻資料表[[#This Row],[上字表識別號]])</f>
        <v>送氣</v>
      </c>
      <c r="N1014" s="205" cm="1">
        <f t="array" ref="N1014" xml:space="preserve"> MATCH(TRUE, ISNUMBER( SEARCH( RIGHT(小韻資料表[[#This Row],[切語]],1), 切語下字資料表[切語下字]) ), 0)</f>
        <v>309</v>
      </c>
      <c r="O1014" s="207" t="str" cm="1">
        <f t="array" ref="O1014" xml:space="preserve"> INDEX(切語下字資料表[韻母], 小韻資料表[[#This Row],[下字表識別號]])</f>
        <v>尤開3</v>
      </c>
      <c r="P1014" s="207" t="str" cm="1">
        <f t="array" ref="P1014" xml:space="preserve"> INDEX(切語下字資料表[韻母拼音碼], 小韻資料表[[#This Row],[下字表識別號]])</f>
        <v>iu</v>
      </c>
      <c r="Q1014" s="210" t="str" cm="1">
        <f t="array" ref="Q1014" xml:space="preserve"> INDEX(設定表!$C$19:$C$23, INT( LEFT(小韻資料表[[#This Row],[目次編碼]],1) ))</f>
        <v>平</v>
      </c>
      <c r="R1014" s="210">
        <f xml:space="preserve">  INDEX(設定表!$C$8:$C$15, MATCH( (RIGHT(小韻資料表[[#This Row],[清濁]]) &amp; 小韻資料表[[#This Row],[調]]), 設定表!$B$8:$B$15, 0))</f>
        <v>1</v>
      </c>
      <c r="S1014" s="205" t="s">
        <v>309</v>
      </c>
      <c r="T1014" s="205" t="s">
        <v>309</v>
      </c>
      <c r="U1014" s="226" t="s">
        <v>4660</v>
      </c>
      <c r="V1014" s="147" t="s">
        <v>309</v>
      </c>
      <c r="X1014" s="135"/>
      <c r="Y1014" s="135"/>
      <c r="AA1014" s="135"/>
      <c r="AB1014" s="134"/>
      <c r="AC1014" s="135"/>
      <c r="AD1014" s="135"/>
      <c r="AH1014" s="135"/>
      <c r="AI1014" s="135"/>
    </row>
    <row r="1015" spans="1:35" ht="31.5">
      <c r="A1015" s="205">
        <v>1011</v>
      </c>
      <c r="B1015" s="206" t="s">
        <v>4661</v>
      </c>
      <c r="C1015" s="207" t="str">
        <f xml:space="preserve"> _xlfn.CONCAT(小韻資料表[[#This Row],[聲母拼音碼]],小韻資料表[[#This Row],[韻母拼音碼]],小韻資料表[[#This Row],[調號]])</f>
        <v>siu5</v>
      </c>
      <c r="D1015" s="206" t="s">
        <v>4662</v>
      </c>
      <c r="E1015" s="208" t="s">
        <v>1089</v>
      </c>
      <c r="F1015" s="205">
        <v>26</v>
      </c>
      <c r="G1015" s="209" t="s">
        <v>4663</v>
      </c>
      <c r="H1015" s="205">
        <f xml:space="preserve"> LEN(小韻資料表[[#This Row],[小韻字集]])</f>
        <v>6</v>
      </c>
      <c r="I1015" s="205" cm="1">
        <f t="array" ref="I1015" xml:space="preserve"> MATCH(TRUE, ISNUMBER( SEARCH( LEFT(小韻資料表[[#This Row],[切語]],1), 切語上字資料表[切語上字]) ), 0)</f>
        <v>25</v>
      </c>
      <c r="J1015" s="210" t="str" cm="1">
        <f t="array" ref="J1015" xml:space="preserve"> INDEX(切語上字資料表[聲母], 小韻資料表[[#This Row],[上字表識別號]])</f>
        <v>邪</v>
      </c>
      <c r="K1015" s="210" t="str" cm="1">
        <f t="array" ref="K1015" xml:space="preserve"> INDEX(切語上字資料表[聲母拼音碼], 小韻資料表[[#This Row],[上字表識別號]])</f>
        <v>s</v>
      </c>
      <c r="L1015" s="210" t="str" cm="1">
        <f t="array" ref="L1015" xml:space="preserve"> INDEX(切語上字資料表[清濁], 小韻資料表[[#This Row],[上字表識別號]])</f>
        <v>全濁</v>
      </c>
      <c r="M1015" s="223" t="str" cm="1">
        <f t="array" ref="M1015" xml:space="preserve"> INDEX(切語上字資料表[發送收], 小韻資料表[[#This Row],[上字表識別號]])</f>
        <v>送氣</v>
      </c>
      <c r="N1015" s="205" cm="1">
        <f t="array" ref="N1015" xml:space="preserve"> MATCH(TRUE, ISNUMBER( SEARCH( RIGHT(小韻資料表[[#This Row],[切語]],1), 切語下字資料表[切語下字]) ), 0)</f>
        <v>309</v>
      </c>
      <c r="O1015" s="207" t="str" cm="1">
        <f t="array" ref="O1015" xml:space="preserve"> INDEX(切語下字資料表[韻母], 小韻資料表[[#This Row],[下字表識別號]])</f>
        <v>尤開3</v>
      </c>
      <c r="P1015" s="207" t="str" cm="1">
        <f t="array" ref="P1015" xml:space="preserve"> INDEX(切語下字資料表[韻母拼音碼], 小韻資料表[[#This Row],[下字表識別號]])</f>
        <v>iu</v>
      </c>
      <c r="Q1015" s="210" t="str" cm="1">
        <f t="array" ref="Q1015" xml:space="preserve"> INDEX(設定表!$C$19:$C$23, INT( LEFT(小韻資料表[[#This Row],[目次編碼]],1) ))</f>
        <v>平</v>
      </c>
      <c r="R1015" s="210">
        <f xml:space="preserve">  INDEX(設定表!$C$8:$C$15, MATCH( (RIGHT(小韻資料表[[#This Row],[清濁]]) &amp; 小韻資料表[[#This Row],[調]]), 設定表!$B$8:$B$15, 0))</f>
        <v>5</v>
      </c>
      <c r="S1015" s="205" t="s">
        <v>309</v>
      </c>
      <c r="T1015" s="205" t="s">
        <v>309</v>
      </c>
      <c r="U1015" s="226" t="s">
        <v>309</v>
      </c>
      <c r="V1015" s="146" t="s">
        <v>309</v>
      </c>
      <c r="X1015" s="135"/>
      <c r="Y1015" s="135"/>
      <c r="AA1015" s="135"/>
      <c r="AB1015" s="134"/>
      <c r="AC1015" s="135"/>
      <c r="AD1015" s="135"/>
      <c r="AH1015" s="135"/>
      <c r="AI1015" s="135"/>
    </row>
    <row r="1016" spans="1:35" ht="63">
      <c r="A1016" s="205">
        <v>1012</v>
      </c>
      <c r="B1016" s="206" t="s">
        <v>4664</v>
      </c>
      <c r="C1016" s="207" t="str">
        <f xml:space="preserve"> _xlfn.CONCAT(小韻資料表[[#This Row],[聲母拼音碼]],小韻資料表[[#This Row],[韻母拼音碼]],小韻資料表[[#This Row],[調號]])</f>
        <v>tiu5</v>
      </c>
      <c r="D1016" s="206" t="s">
        <v>4665</v>
      </c>
      <c r="E1016" s="208" t="s">
        <v>1089</v>
      </c>
      <c r="F1016" s="205">
        <v>27</v>
      </c>
      <c r="G1016" s="209" t="s">
        <v>4666</v>
      </c>
      <c r="H1016" s="205">
        <f xml:space="preserve"> LEN(小韻資料表[[#This Row],[小韻字集]])</f>
        <v>34</v>
      </c>
      <c r="I1016" s="205" cm="1">
        <f t="array" ref="I1016" xml:space="preserve"> MATCH(TRUE, ISNUMBER( SEARCH( LEFT(小韻資料表[[#This Row],[切語]],1), 切語上字資料表[切語上字]) ), 0)</f>
        <v>11</v>
      </c>
      <c r="J1016" s="210" t="str" cm="1">
        <f t="array" ref="J1016" xml:space="preserve"> INDEX(切語上字資料表[聲母], 小韻資料表[[#This Row],[上字表識別號]])</f>
        <v>澄</v>
      </c>
      <c r="K1016" s="210" t="str" cm="1">
        <f t="array" ref="K1016" xml:space="preserve"> INDEX(切語上字資料表[聲母拼音碼], 小韻資料表[[#This Row],[上字表識別號]])</f>
        <v>t</v>
      </c>
      <c r="L1016" s="210" t="str" cm="1">
        <f t="array" ref="L1016" xml:space="preserve"> INDEX(切語上字資料表[清濁], 小韻資料表[[#This Row],[上字表識別號]])</f>
        <v>全濁</v>
      </c>
      <c r="M1016" s="223" cm="1">
        <f t="array" ref="M1016" xml:space="preserve"> INDEX(切語上字資料表[發送收], 小韻資料表[[#This Row],[上字表識別號]])</f>
        <v>0</v>
      </c>
      <c r="N1016" s="205" cm="1">
        <f t="array" ref="N1016" xml:space="preserve"> MATCH(TRUE, ISNUMBER( SEARCH( RIGHT(小韻資料表[[#This Row],[切語]],1), 切語下字資料表[切語下字]) ), 0)</f>
        <v>309</v>
      </c>
      <c r="O1016" s="207" t="str" cm="1">
        <f t="array" ref="O1016" xml:space="preserve"> INDEX(切語下字資料表[韻母], 小韻資料表[[#This Row],[下字表識別號]])</f>
        <v>尤開3</v>
      </c>
      <c r="P1016" s="207" t="str" cm="1">
        <f t="array" ref="P1016" xml:space="preserve"> INDEX(切語下字資料表[韻母拼音碼], 小韻資料表[[#This Row],[下字表識別號]])</f>
        <v>iu</v>
      </c>
      <c r="Q1016" s="210" t="str" cm="1">
        <f t="array" ref="Q1016" xml:space="preserve"> INDEX(設定表!$C$19:$C$23, INT( LEFT(小韻資料表[[#This Row],[目次編碼]],1) ))</f>
        <v>平</v>
      </c>
      <c r="R1016" s="210">
        <f xml:space="preserve">  INDEX(設定表!$C$8:$C$15, MATCH( (RIGHT(小韻資料表[[#This Row],[清濁]]) &amp; 小韻資料表[[#This Row],[調]]), 設定表!$B$8:$B$15, 0))</f>
        <v>5</v>
      </c>
      <c r="S1016" s="205" t="s">
        <v>309</v>
      </c>
      <c r="T1016" s="205" t="s">
        <v>309</v>
      </c>
      <c r="U1016" s="226" t="s">
        <v>309</v>
      </c>
      <c r="V1016" s="147" t="s">
        <v>309</v>
      </c>
      <c r="X1016" s="135"/>
      <c r="Y1016" s="135"/>
      <c r="AA1016" s="135"/>
      <c r="AB1016" s="134"/>
      <c r="AC1016" s="135"/>
      <c r="AD1016" s="135"/>
      <c r="AH1016" s="135"/>
      <c r="AI1016" s="135"/>
    </row>
    <row r="1017" spans="1:35" ht="31.5">
      <c r="A1017" s="205">
        <v>1013</v>
      </c>
      <c r="B1017" s="206" t="s">
        <v>4667</v>
      </c>
      <c r="C1017" s="207" t="str">
        <f xml:space="preserve"> _xlfn.CONCAT(小韻資料表[[#This Row],[聲母拼音碼]],小韻資料表[[#This Row],[韻母拼音碼]],小韻資料表[[#This Row],[調號]])</f>
        <v>tiu1</v>
      </c>
      <c r="D1017" s="206" t="s">
        <v>4668</v>
      </c>
      <c r="E1017" s="208" t="s">
        <v>1089</v>
      </c>
      <c r="F1017" s="205">
        <v>28</v>
      </c>
      <c r="G1017" s="209" t="s">
        <v>4669</v>
      </c>
      <c r="H1017" s="205">
        <f xml:space="preserve"> LEN(小韻資料表[[#This Row],[小韻字集]])</f>
        <v>14</v>
      </c>
      <c r="I1017" s="205" cm="1">
        <f t="array" ref="I1017" xml:space="preserve"> MATCH(TRUE, ISNUMBER( SEARCH( LEFT(小韻資料表[[#This Row],[切語]],1), 切語上字資料表[切語上字]) ), 0)</f>
        <v>9</v>
      </c>
      <c r="J1017" s="210" t="str" cm="1">
        <f t="array" ref="J1017" xml:space="preserve"> INDEX(切語上字資料表[聲母], 小韻資料表[[#This Row],[上字表識別號]])</f>
        <v>知</v>
      </c>
      <c r="K1017" s="210" t="str" cm="1">
        <f t="array" ref="K1017" xml:space="preserve"> INDEX(切語上字資料表[聲母拼音碼], 小韻資料表[[#This Row],[上字表識別號]])</f>
        <v>t</v>
      </c>
      <c r="L1017" s="210" t="str" cm="1">
        <f t="array" ref="L1017" xml:space="preserve"> INDEX(切語上字資料表[清濁], 小韻資料表[[#This Row],[上字表識別號]])</f>
        <v>全清</v>
      </c>
      <c r="M1017" s="223" t="str" cm="1">
        <f t="array" ref="M1017" xml:space="preserve"> INDEX(切語上字資料表[發送收], 小韻資料表[[#This Row],[上字表識別號]])</f>
        <v>發聲</v>
      </c>
      <c r="N1017" s="205" cm="1">
        <f t="array" ref="N1017" xml:space="preserve"> MATCH(TRUE, ISNUMBER( SEARCH( RIGHT(小韻資料表[[#This Row],[切語]],1), 切語下字資料表[切語下字]) ), 0)</f>
        <v>309</v>
      </c>
      <c r="O1017" s="207" t="str" cm="1">
        <f t="array" ref="O1017" xml:space="preserve"> INDEX(切語下字資料表[韻母], 小韻資料表[[#This Row],[下字表識別號]])</f>
        <v>尤開3</v>
      </c>
      <c r="P1017" s="207" t="str" cm="1">
        <f t="array" ref="P1017" xml:space="preserve"> INDEX(切語下字資料表[韻母拼音碼], 小韻資料表[[#This Row],[下字表識別號]])</f>
        <v>iu</v>
      </c>
      <c r="Q1017" s="210" t="str" cm="1">
        <f t="array" ref="Q1017" xml:space="preserve"> INDEX(設定表!$C$19:$C$23, INT( LEFT(小韻資料表[[#This Row],[目次編碼]],1) ))</f>
        <v>平</v>
      </c>
      <c r="R1017" s="210">
        <f xml:space="preserve">  INDEX(設定表!$C$8:$C$15, MATCH( (RIGHT(小韻資料表[[#This Row],[清濁]]) &amp; 小韻資料表[[#This Row],[調]]), 設定表!$B$8:$B$15, 0))</f>
        <v>1</v>
      </c>
      <c r="S1017" s="205" t="s">
        <v>309</v>
      </c>
      <c r="T1017" s="205" t="s">
        <v>309</v>
      </c>
      <c r="U1017" s="226" t="s">
        <v>309</v>
      </c>
      <c r="V1017" s="146" t="s">
        <v>309</v>
      </c>
      <c r="X1017" s="135"/>
      <c r="Y1017" s="135"/>
      <c r="AA1017" s="135"/>
      <c r="AB1017" s="134"/>
      <c r="AC1017" s="135"/>
      <c r="AD1017" s="135"/>
      <c r="AH1017" s="135"/>
      <c r="AI1017" s="135"/>
    </row>
    <row r="1018" spans="1:35" ht="94.5">
      <c r="A1018" s="205">
        <v>1014</v>
      </c>
      <c r="B1018" s="206" t="s">
        <v>4670</v>
      </c>
      <c r="C1018" s="207" t="str">
        <f xml:space="preserve"> _xlfn.CONCAT(小韻資料表[[#This Row],[聲母拼音碼]],小韻資料表[[#This Row],[韻母拼音碼]],小韻資料表[[#This Row],[調號]])</f>
        <v>khiu5</v>
      </c>
      <c r="D1018" s="206" t="s">
        <v>4671</v>
      </c>
      <c r="E1018" s="208" t="s">
        <v>1089</v>
      </c>
      <c r="F1018" s="205">
        <v>29</v>
      </c>
      <c r="G1018" s="209" t="s">
        <v>4672</v>
      </c>
      <c r="H1018" s="205">
        <f xml:space="preserve"> LEN(小韻資料表[[#This Row],[小韻字集]])</f>
        <v>53</v>
      </c>
      <c r="I1018" s="205" cm="1">
        <f t="array" ref="I1018" xml:space="preserve"> MATCH(TRUE, ISNUMBER( SEARCH( LEFT(小韻資料表[[#This Row],[切語]],1), 切語上字資料表[切語上字]) ), 0)</f>
        <v>3</v>
      </c>
      <c r="J1018" s="210" t="str" cm="1">
        <f t="array" ref="J1018" xml:space="preserve"> INDEX(切語上字資料表[聲母], 小韻資料表[[#This Row],[上字表識別號]])</f>
        <v>群</v>
      </c>
      <c r="K1018" s="210" t="str" cm="1">
        <f t="array" ref="K1018" xml:space="preserve"> INDEX(切語上字資料表[聲母拼音碼], 小韻資料表[[#This Row],[上字表識別號]])</f>
        <v>kh</v>
      </c>
      <c r="L1018" s="210" t="str" cm="1">
        <f t="array" ref="L1018" xml:space="preserve"> INDEX(切語上字資料表[清濁], 小韻資料表[[#This Row],[上字表識別號]])</f>
        <v>全濁</v>
      </c>
      <c r="M1018" s="223" cm="1">
        <f t="array" ref="M1018" xml:space="preserve"> INDEX(切語上字資料表[發送收], 小韻資料表[[#This Row],[上字表識別號]])</f>
        <v>0</v>
      </c>
      <c r="N1018" s="205" cm="1">
        <f t="array" ref="N1018" xml:space="preserve"> MATCH(TRUE, ISNUMBER( SEARCH( RIGHT(小韻資料表[[#This Row],[切語]],1), 切語下字資料表[切語下字]) ), 0)</f>
        <v>309</v>
      </c>
      <c r="O1018" s="207" t="str" cm="1">
        <f t="array" ref="O1018" xml:space="preserve"> INDEX(切語下字資料表[韻母], 小韻資料表[[#This Row],[下字表識別號]])</f>
        <v>尤開3</v>
      </c>
      <c r="P1018" s="207" t="str" cm="1">
        <f t="array" ref="P1018" xml:space="preserve"> INDEX(切語下字資料表[韻母拼音碼], 小韻資料表[[#This Row],[下字表識別號]])</f>
        <v>iu</v>
      </c>
      <c r="Q1018" s="210" t="str" cm="1">
        <f t="array" ref="Q1018" xml:space="preserve"> INDEX(設定表!$C$19:$C$23, INT( LEFT(小韻資料表[[#This Row],[目次編碼]],1) ))</f>
        <v>平</v>
      </c>
      <c r="R1018" s="210">
        <f xml:space="preserve">  INDEX(設定表!$C$8:$C$15, MATCH( (RIGHT(小韻資料表[[#This Row],[清濁]]) &amp; 小韻資料表[[#This Row],[調]]), 設定表!$B$8:$B$15, 0))</f>
        <v>5</v>
      </c>
      <c r="S1018" s="205" t="s">
        <v>309</v>
      </c>
      <c r="T1018" s="205" t="s">
        <v>309</v>
      </c>
      <c r="U1018" s="226" t="s">
        <v>309</v>
      </c>
      <c r="V1018" s="147" t="s">
        <v>309</v>
      </c>
      <c r="X1018" s="135"/>
      <c r="Y1018" s="135"/>
      <c r="AA1018" s="135"/>
      <c r="AB1018" s="134"/>
      <c r="AC1018" s="135"/>
      <c r="AD1018" s="135"/>
      <c r="AH1018" s="135"/>
      <c r="AI1018" s="135"/>
    </row>
    <row r="1019" spans="1:35" ht="63">
      <c r="A1019" s="205">
        <v>1015</v>
      </c>
      <c r="B1019" s="206" t="s">
        <v>4673</v>
      </c>
      <c r="C1019" s="207" t="str">
        <f xml:space="preserve"> _xlfn.CONCAT(小韻資料表[[#This Row],[聲母拼音碼]],小韻資料表[[#This Row],[韻母拼音碼]],小韻資料表[[#This Row],[調號]])</f>
        <v>hiu5</v>
      </c>
      <c r="D1019" s="206" t="s">
        <v>4674</v>
      </c>
      <c r="E1019" s="208" t="s">
        <v>1089</v>
      </c>
      <c r="F1019" s="205">
        <v>30</v>
      </c>
      <c r="G1019" s="209" t="s">
        <v>4675</v>
      </c>
      <c r="H1019" s="205">
        <f xml:space="preserve"> LEN(小韻資料表[[#This Row],[小韻字集]])</f>
        <v>27</v>
      </c>
      <c r="I1019" s="205" cm="1">
        <f t="array" ref="I1019" xml:space="preserve"> MATCH(TRUE, ISNUMBER( SEARCH( LEFT(小韻資料表[[#This Row],[切語]],1), 切語上字資料表[切語上字]) ), 0)</f>
        <v>19</v>
      </c>
      <c r="J1019" s="210" t="str" cm="1">
        <f t="array" ref="J1019" xml:space="preserve"> INDEX(切語上字資料表[聲母], 小韻資料表[[#This Row],[上字表識別號]])</f>
        <v>奉</v>
      </c>
      <c r="K1019" s="210" t="str" cm="1">
        <f t="array" ref="K1019" xml:space="preserve"> INDEX(切語上字資料表[聲母拼音碼], 小韻資料表[[#This Row],[上字表識別號]])</f>
        <v>h</v>
      </c>
      <c r="L1019" s="210" t="str" cm="1">
        <f t="array" ref="L1019" xml:space="preserve"> INDEX(切語上字資料表[清濁], 小韻資料表[[#This Row],[上字表識別號]])</f>
        <v>全濁</v>
      </c>
      <c r="M1019" s="223" cm="1">
        <f t="array" ref="M1019" xml:space="preserve"> INDEX(切語上字資料表[發送收], 小韻資料表[[#This Row],[上字表識別號]])</f>
        <v>0</v>
      </c>
      <c r="N1019" s="205" cm="1">
        <f t="array" ref="N1019" xml:space="preserve"> MATCH(TRUE, ISNUMBER( SEARCH( RIGHT(小韻資料表[[#This Row],[切語]],1), 切語下字資料表[切語下字]) ), 0)</f>
        <v>309</v>
      </c>
      <c r="O1019" s="207" t="str" cm="1">
        <f t="array" ref="O1019" xml:space="preserve"> INDEX(切語下字資料表[韻母], 小韻資料表[[#This Row],[下字表識別號]])</f>
        <v>尤開3</v>
      </c>
      <c r="P1019" s="207" t="str" cm="1">
        <f t="array" ref="P1019" xml:space="preserve"> INDEX(切語下字資料表[韻母拼音碼], 小韻資料表[[#This Row],[下字表識別號]])</f>
        <v>iu</v>
      </c>
      <c r="Q1019" s="210" t="str" cm="1">
        <f t="array" ref="Q1019" xml:space="preserve"> INDEX(設定表!$C$19:$C$23, INT( LEFT(小韻資料表[[#This Row],[目次編碼]],1) ))</f>
        <v>平</v>
      </c>
      <c r="R1019" s="210">
        <f xml:space="preserve">  INDEX(設定表!$C$8:$C$15, MATCH( (RIGHT(小韻資料表[[#This Row],[清濁]]) &amp; 小韻資料表[[#This Row],[調]]), 設定表!$B$8:$B$15, 0))</f>
        <v>5</v>
      </c>
      <c r="S1019" s="205" t="s">
        <v>309</v>
      </c>
      <c r="T1019" s="205" t="s">
        <v>309</v>
      </c>
      <c r="U1019" s="226" t="s">
        <v>309</v>
      </c>
      <c r="V1019" s="146" t="s">
        <v>309</v>
      </c>
      <c r="X1019" s="135"/>
      <c r="Y1019" s="135"/>
      <c r="AA1019" s="135"/>
      <c r="AB1019" s="134"/>
      <c r="AC1019" s="135"/>
      <c r="AD1019" s="135"/>
      <c r="AH1019" s="135"/>
      <c r="AI1019" s="135"/>
    </row>
    <row r="1020" spans="1:35" ht="63">
      <c r="A1020" s="205">
        <v>1016</v>
      </c>
      <c r="B1020" s="206" t="s">
        <v>4676</v>
      </c>
      <c r="C1020" s="207" t="str">
        <f xml:space="preserve"> _xlfn.CONCAT(小韻資料表[[#This Row],[聲母拼音碼]],小韻資料表[[#This Row],[韻母拼音碼]],小韻資料表[[#This Row],[調號]])</f>
        <v>miu5</v>
      </c>
      <c r="D1020" s="206" t="s">
        <v>4677</v>
      </c>
      <c r="E1020" s="208" t="s">
        <v>1089</v>
      </c>
      <c r="F1020" s="205">
        <v>31</v>
      </c>
      <c r="G1020" s="209" t="s">
        <v>4678</v>
      </c>
      <c r="H1020" s="205">
        <f xml:space="preserve"> LEN(小韻資料表[[#This Row],[小韻字集]])</f>
        <v>28</v>
      </c>
      <c r="I1020" s="205" cm="1">
        <f t="array" ref="I1020" xml:space="preserve"> MATCH(TRUE, ISNUMBER( SEARCH( LEFT(小韻資料表[[#This Row],[切語]],1), 切語上字資料表[切語上字]) ), 0)</f>
        <v>16</v>
      </c>
      <c r="J1020" s="210" t="str" cm="1">
        <f t="array" ref="J1020" xml:space="preserve"> INDEX(切語上字資料表[聲母], 小韻資料表[[#This Row],[上字表識別號]])</f>
        <v>明</v>
      </c>
      <c r="K1020" s="210" t="str" cm="1">
        <f t="array" ref="K1020" xml:space="preserve"> INDEX(切語上字資料表[聲母拼音碼], 小韻資料表[[#This Row],[上字表識別號]])</f>
        <v>m</v>
      </c>
      <c r="L1020" s="210" t="str" cm="1">
        <f t="array" ref="L1020" xml:space="preserve"> INDEX(切語上字資料表[清濁], 小韻資料表[[#This Row],[上字表識別號]])</f>
        <v>次濁</v>
      </c>
      <c r="M1020" s="223" t="str" cm="1">
        <f t="array" ref="M1020" xml:space="preserve"> INDEX(切語上字資料表[發送收], 小韻資料表[[#This Row],[上字表識別號]])</f>
        <v>收聲</v>
      </c>
      <c r="N1020" s="205" cm="1">
        <f t="array" ref="N1020" xml:space="preserve"> MATCH(TRUE, ISNUMBER( SEARCH( RIGHT(小韻資料表[[#This Row],[切語]],1), 切語下字資料表[切語下字]) ), 0)</f>
        <v>309</v>
      </c>
      <c r="O1020" s="207" t="str" cm="1">
        <f t="array" ref="O1020" xml:space="preserve"> INDEX(切語下字資料表[韻母], 小韻資料表[[#This Row],[下字表識別號]])</f>
        <v>尤開3</v>
      </c>
      <c r="P1020" s="207" t="str" cm="1">
        <f t="array" ref="P1020" xml:space="preserve"> INDEX(切語下字資料表[韻母拼音碼], 小韻資料表[[#This Row],[下字表識別號]])</f>
        <v>iu</v>
      </c>
      <c r="Q1020" s="210" t="str" cm="1">
        <f t="array" ref="Q1020" xml:space="preserve"> INDEX(設定表!$C$19:$C$23, INT( LEFT(小韻資料表[[#This Row],[目次編碼]],1) ))</f>
        <v>平</v>
      </c>
      <c r="R1020" s="210">
        <f xml:space="preserve">  INDEX(設定表!$C$8:$C$15, MATCH( (RIGHT(小韻資料表[[#This Row],[清濁]]) &amp; 小韻資料表[[#This Row],[調]]), 設定表!$B$8:$B$15, 0))</f>
        <v>5</v>
      </c>
      <c r="S1020" s="205" t="s">
        <v>4679</v>
      </c>
      <c r="T1020" s="205" t="s">
        <v>309</v>
      </c>
      <c r="U1020" s="226" t="s">
        <v>309</v>
      </c>
      <c r="V1020" s="147" t="s">
        <v>309</v>
      </c>
      <c r="X1020" s="135"/>
      <c r="Y1020" s="135"/>
      <c r="AA1020" s="135"/>
      <c r="AB1020" s="134"/>
      <c r="AC1020" s="135"/>
      <c r="AD1020" s="135"/>
      <c r="AH1020" s="135"/>
      <c r="AI1020" s="135"/>
    </row>
    <row r="1021" spans="1:35" ht="63">
      <c r="A1021" s="205">
        <v>1017</v>
      </c>
      <c r="B1021" s="206" t="s">
        <v>4680</v>
      </c>
      <c r="C1021" s="207" t="str">
        <f xml:space="preserve"> _xlfn.CONCAT(小韻資料表[[#This Row],[聲母拼音碼]],小韻資料表[[#This Row],[韻母拼音碼]],小韻資料表[[#This Row],[調號]])</f>
        <v>hio5</v>
      </c>
      <c r="D1021" s="206" t="s">
        <v>1105</v>
      </c>
      <c r="E1021" s="208" t="s">
        <v>1104</v>
      </c>
      <c r="F1021" s="205">
        <v>1</v>
      </c>
      <c r="G1021" s="209" t="s">
        <v>4681</v>
      </c>
      <c r="H1021" s="205">
        <f xml:space="preserve"> LEN(小韻資料表[[#This Row],[小韻字集]])</f>
        <v>26</v>
      </c>
      <c r="I1021" s="205" cm="1">
        <f t="array" ref="I1021" xml:space="preserve"> MATCH(TRUE, ISNUMBER( SEARCH( LEFT(小韻資料表[[#This Row],[切語]],1), 切語上字資料表[切語上字]) ), 0)</f>
        <v>37</v>
      </c>
      <c r="J1021" s="210" t="str" cm="1">
        <f t="array" ref="J1021" xml:space="preserve"> INDEX(切語上字資料表[聲母], 小韻資料表[[#This Row],[上字表識別號]])</f>
        <v>匣</v>
      </c>
      <c r="K1021" s="210" t="str" cm="1">
        <f t="array" ref="K1021" xml:space="preserve"> INDEX(切語上字資料表[聲母拼音碼], 小韻資料表[[#This Row],[上字表識別號]])</f>
        <v>h</v>
      </c>
      <c r="L1021" s="210" t="str" cm="1">
        <f t="array" ref="L1021" xml:space="preserve"> INDEX(切語上字資料表[清濁], 小韻資料表[[#This Row],[上字表識別號]])</f>
        <v>全濁</v>
      </c>
      <c r="M1021" s="223" t="str" cm="1">
        <f t="array" ref="M1021" xml:space="preserve"> INDEX(切語上字資料表[發送收], 小韻資料表[[#This Row],[上字表識別號]])</f>
        <v>送氣</v>
      </c>
      <c r="N1021" s="205" cm="1">
        <f t="array" ref="N1021" xml:space="preserve"> MATCH(TRUE, ISNUMBER( SEARCH( RIGHT(小韻資料表[[#This Row],[切語]],1), 切語下字資料表[切語下字]) ), 0)</f>
        <v>313</v>
      </c>
      <c r="O1021" s="207" t="str" cm="1">
        <f t="array" ref="O1021" xml:space="preserve"> INDEX(切語下字資料表[韻母], 小韻資料表[[#This Row],[下字表識別號]])</f>
        <v>侯開3</v>
      </c>
      <c r="P1021" s="207" t="str" cm="1">
        <f t="array" ref="P1021" xml:space="preserve"> INDEX(切語下字資料表[韻母拼音碼], 小韻資料表[[#This Row],[下字表識別號]])</f>
        <v>io</v>
      </c>
      <c r="Q1021" s="210" t="str" cm="1">
        <f t="array" ref="Q1021" xml:space="preserve"> INDEX(設定表!$C$19:$C$23, INT( LEFT(小韻資料表[[#This Row],[目次編碼]],1) ))</f>
        <v>平</v>
      </c>
      <c r="R1021" s="210">
        <f xml:space="preserve">  INDEX(設定表!$C$8:$C$15, MATCH( (RIGHT(小韻資料表[[#This Row],[清濁]]) &amp; 小韻資料表[[#This Row],[調]]), 設定表!$B$8:$B$15, 0))</f>
        <v>5</v>
      </c>
      <c r="S1021" s="205" t="s">
        <v>309</v>
      </c>
      <c r="T1021" s="205" t="s">
        <v>309</v>
      </c>
      <c r="U1021" s="226" t="s">
        <v>309</v>
      </c>
      <c r="V1021" s="147" t="s">
        <v>309</v>
      </c>
      <c r="X1021" s="135"/>
      <c r="Y1021" s="135"/>
      <c r="AA1021" s="135"/>
      <c r="AB1021" s="134"/>
      <c r="AC1021" s="135"/>
      <c r="AD1021" s="135"/>
      <c r="AH1021" s="135"/>
      <c r="AI1021" s="135"/>
    </row>
    <row r="1022" spans="1:35" ht="31.5">
      <c r="A1022" s="205">
        <v>1018</v>
      </c>
      <c r="B1022" s="206" t="s">
        <v>4682</v>
      </c>
      <c r="C1022" s="207" t="str">
        <f xml:space="preserve"> _xlfn.CONCAT(小韻資料表[[#This Row],[聲母拼音碼]],小韻資料表[[#This Row],[韻母拼音碼]],小韻資料表[[#This Row],[調號]])</f>
        <v>Øio1</v>
      </c>
      <c r="D1022" s="206" t="s">
        <v>4683</v>
      </c>
      <c r="E1022" s="208" t="s">
        <v>1104</v>
      </c>
      <c r="F1022" s="205">
        <v>2</v>
      </c>
      <c r="G1022" s="209" t="s">
        <v>4684</v>
      </c>
      <c r="H1022" s="205">
        <f xml:space="preserve"> LEN(小韻資料表[[#This Row],[小韻字集]])</f>
        <v>16</v>
      </c>
      <c r="I1022" s="205" cm="1">
        <f t="array" ref="I1022" xml:space="preserve"> MATCH(TRUE, ISNUMBER( SEARCH( LEFT(小韻資料表[[#This Row],[切語]],1), 切語上字資料表[切語上字]) ), 0)</f>
        <v>35</v>
      </c>
      <c r="J1022" s="210" t="str" cm="1">
        <f t="array" ref="J1022" xml:space="preserve"> INDEX(切語上字資料表[聲母], 小韻資料表[[#This Row],[上字表識別號]])</f>
        <v>影</v>
      </c>
      <c r="K1022" s="210" t="str" cm="1">
        <f t="array" ref="K1022" xml:space="preserve"> INDEX(切語上字資料表[聲母拼音碼], 小韻資料表[[#This Row],[上字表識別號]])</f>
        <v>Ø</v>
      </c>
      <c r="L1022" s="210" t="str" cm="1">
        <f t="array" ref="L1022" xml:space="preserve"> INDEX(切語上字資料表[清濁], 小韻資料表[[#This Row],[上字表識別號]])</f>
        <v>全清</v>
      </c>
      <c r="M1022" s="223" t="str" cm="1">
        <f t="array" ref="M1022" xml:space="preserve"> INDEX(切語上字資料表[發送收], 小韻資料表[[#This Row],[上字表識別號]])</f>
        <v>發聲</v>
      </c>
      <c r="N1022" s="205" cm="1">
        <f t="array" ref="N1022" xml:space="preserve"> MATCH(TRUE, ISNUMBER( SEARCH( RIGHT(小韻資料表[[#This Row],[切語]],1), 切語下字資料表[切語下字]) ), 0)</f>
        <v>313</v>
      </c>
      <c r="O1022" s="207" t="str" cm="1">
        <f t="array" ref="O1022" xml:space="preserve"> INDEX(切語下字資料表[韻母], 小韻資料表[[#This Row],[下字表識別號]])</f>
        <v>侯開3</v>
      </c>
      <c r="P1022" s="207" t="str" cm="1">
        <f t="array" ref="P1022" xml:space="preserve"> INDEX(切語下字資料表[韻母拼音碼], 小韻資料表[[#This Row],[下字表識別號]])</f>
        <v>io</v>
      </c>
      <c r="Q1022" s="210" t="str" cm="1">
        <f t="array" ref="Q1022" xml:space="preserve"> INDEX(設定表!$C$19:$C$23, INT( LEFT(小韻資料表[[#This Row],[目次編碼]],1) ))</f>
        <v>平</v>
      </c>
      <c r="R1022" s="210">
        <f xml:space="preserve">  INDEX(設定表!$C$8:$C$15, MATCH( (RIGHT(小韻資料表[[#This Row],[清濁]]) &amp; 小韻資料表[[#This Row],[調]]), 設定表!$B$8:$B$15, 0))</f>
        <v>1</v>
      </c>
      <c r="S1022" s="205" t="s">
        <v>309</v>
      </c>
      <c r="T1022" s="205" t="s">
        <v>309</v>
      </c>
      <c r="U1022" s="226" t="s">
        <v>309</v>
      </c>
      <c r="V1022" s="147" t="s">
        <v>309</v>
      </c>
      <c r="X1022" s="135"/>
      <c r="Y1022" s="135"/>
      <c r="AA1022" s="135"/>
      <c r="AB1022" s="134"/>
      <c r="AC1022" s="135"/>
      <c r="AD1022" s="135"/>
      <c r="AH1022" s="135"/>
      <c r="AI1022" s="135"/>
    </row>
    <row r="1023" spans="1:35" ht="31.5">
      <c r="A1023" s="205">
        <v>1019</v>
      </c>
      <c r="B1023" s="206" t="s">
        <v>4685</v>
      </c>
      <c r="C1023" s="207" t="str">
        <f xml:space="preserve"> _xlfn.CONCAT(小韻資料表[[#This Row],[聲母拼音碼]],小韻資料表[[#This Row],[韻母拼音碼]],小韻資料表[[#This Row],[調號]])</f>
        <v>nio5</v>
      </c>
      <c r="D1023" s="206" t="s">
        <v>4686</v>
      </c>
      <c r="E1023" s="208" t="s">
        <v>1104</v>
      </c>
      <c r="F1023" s="205">
        <v>3</v>
      </c>
      <c r="G1023" s="209" t="s">
        <v>4687</v>
      </c>
      <c r="H1023" s="205">
        <f xml:space="preserve"> LEN(小韻資料表[[#This Row],[小韻字集]])</f>
        <v>4</v>
      </c>
      <c r="I1023" s="205" cm="1">
        <f t="array" ref="I1023" xml:space="preserve"> MATCH(TRUE, ISNUMBER( SEARCH( LEFT(小韻資料表[[#This Row],[切語]],1), 切語上字資料表[切語上字]) ), 0)</f>
        <v>8</v>
      </c>
      <c r="J1023" s="210" t="str" cm="1">
        <f t="array" ref="J1023" xml:space="preserve"> INDEX(切語上字資料表[聲母], 小韻資料表[[#This Row],[上字表識別號]])</f>
        <v>泥</v>
      </c>
      <c r="K1023" s="210" t="str" cm="1">
        <f t="array" ref="K1023" xml:space="preserve"> INDEX(切語上字資料表[聲母拼音碼], 小韻資料表[[#This Row],[上字表識別號]])</f>
        <v>n</v>
      </c>
      <c r="L1023" s="210" t="str" cm="1">
        <f t="array" ref="L1023" xml:space="preserve"> INDEX(切語上字資料表[清濁], 小韻資料表[[#This Row],[上字表識別號]])</f>
        <v>次濁</v>
      </c>
      <c r="M1023" s="223" t="str" cm="1">
        <f t="array" ref="M1023" xml:space="preserve"> INDEX(切語上字資料表[發送收], 小韻資料表[[#This Row],[上字表識別號]])</f>
        <v>收聲</v>
      </c>
      <c r="N1023" s="205" cm="1">
        <f t="array" ref="N1023" xml:space="preserve"> MATCH(TRUE, ISNUMBER( SEARCH( RIGHT(小韻資料表[[#This Row],[切語]],1), 切語下字資料表[切語下字]) ), 0)</f>
        <v>313</v>
      </c>
      <c r="O1023" s="207" t="str" cm="1">
        <f t="array" ref="O1023" xml:space="preserve"> INDEX(切語下字資料表[韻母], 小韻資料表[[#This Row],[下字表識別號]])</f>
        <v>侯開3</v>
      </c>
      <c r="P1023" s="207" t="str" cm="1">
        <f t="array" ref="P1023" xml:space="preserve"> INDEX(切語下字資料表[韻母拼音碼], 小韻資料表[[#This Row],[下字表識別號]])</f>
        <v>io</v>
      </c>
      <c r="Q1023" s="210" t="str" cm="1">
        <f t="array" ref="Q1023" xml:space="preserve"> INDEX(設定表!$C$19:$C$23, INT( LEFT(小韻資料表[[#This Row],[目次編碼]],1) ))</f>
        <v>平</v>
      </c>
      <c r="R1023" s="210">
        <f xml:space="preserve">  INDEX(設定表!$C$8:$C$15, MATCH( (RIGHT(小韻資料表[[#This Row],[清濁]]) &amp; 小韻資料表[[#This Row],[調]]), 設定表!$B$8:$B$15, 0))</f>
        <v>5</v>
      </c>
      <c r="S1023" s="205" t="s">
        <v>309</v>
      </c>
      <c r="T1023" s="205" t="s">
        <v>309</v>
      </c>
      <c r="U1023" s="226" t="s">
        <v>309</v>
      </c>
      <c r="V1023" s="146" t="s">
        <v>309</v>
      </c>
      <c r="X1023" s="135"/>
      <c r="Y1023" s="135"/>
      <c r="AA1023" s="135"/>
      <c r="AB1023" s="134"/>
      <c r="AC1023" s="135"/>
      <c r="AD1023" s="135"/>
      <c r="AH1023" s="135"/>
      <c r="AI1023" s="135"/>
    </row>
    <row r="1024" spans="1:35" ht="63">
      <c r="A1024" s="205">
        <v>1020</v>
      </c>
      <c r="B1024" s="206" t="s">
        <v>4688</v>
      </c>
      <c r="C1024" s="207" t="str">
        <f xml:space="preserve"> _xlfn.CONCAT(小韻資料表[[#This Row],[聲母拼音碼]],小韻資料表[[#This Row],[韻母拼音碼]],小韻資料表[[#This Row],[調號]])</f>
        <v>lio5</v>
      </c>
      <c r="D1024" s="206" t="s">
        <v>4689</v>
      </c>
      <c r="E1024" s="208" t="s">
        <v>1104</v>
      </c>
      <c r="F1024" s="205">
        <v>4</v>
      </c>
      <c r="G1024" s="209" t="s">
        <v>4690</v>
      </c>
      <c r="H1024" s="205">
        <f xml:space="preserve"> LEN(小韻資料表[[#This Row],[小韻字集]])</f>
        <v>34</v>
      </c>
      <c r="I1024" s="205" cm="1">
        <f t="array" ref="I1024" xml:space="preserve"> MATCH(TRUE, ISNUMBER( SEARCH( LEFT(小韻資料表[[#This Row],[切語]],1), 切語上字資料表[切語上字]) ), 0)</f>
        <v>40</v>
      </c>
      <c r="J1024" s="210" t="str" cm="1">
        <f t="array" ref="J1024" xml:space="preserve"> INDEX(切語上字資料表[聲母], 小韻資料表[[#This Row],[上字表識別號]])</f>
        <v>來</v>
      </c>
      <c r="K1024" s="210" t="str" cm="1">
        <f t="array" ref="K1024" xml:space="preserve"> INDEX(切語上字資料表[聲母拼音碼], 小韻資料表[[#This Row],[上字表識別號]])</f>
        <v>l</v>
      </c>
      <c r="L1024" s="210" t="str" cm="1">
        <f t="array" ref="L1024" xml:space="preserve"> INDEX(切語上字資料表[清濁], 小韻資料表[[#This Row],[上字表識別號]])</f>
        <v>次濁</v>
      </c>
      <c r="M1024" s="223" t="str" cm="1">
        <f t="array" ref="M1024" xml:space="preserve"> INDEX(切語上字資料表[發送收], 小韻資料表[[#This Row],[上字表識別號]])</f>
        <v>收聲</v>
      </c>
      <c r="N1024" s="205" cm="1">
        <f t="array" ref="N1024" xml:space="preserve"> MATCH(TRUE, ISNUMBER( SEARCH( RIGHT(小韻資料表[[#This Row],[切語]],1), 切語下字資料表[切語下字]) ), 0)</f>
        <v>313</v>
      </c>
      <c r="O1024" s="207" t="str" cm="1">
        <f t="array" ref="O1024" xml:space="preserve"> INDEX(切語下字資料表[韻母], 小韻資料表[[#This Row],[下字表識別號]])</f>
        <v>侯開3</v>
      </c>
      <c r="P1024" s="207" t="str" cm="1">
        <f t="array" ref="P1024" xml:space="preserve"> INDEX(切語下字資料表[韻母拼音碼], 小韻資料表[[#This Row],[下字表識別號]])</f>
        <v>io</v>
      </c>
      <c r="Q1024" s="210" t="str" cm="1">
        <f t="array" ref="Q1024" xml:space="preserve"> INDEX(設定表!$C$19:$C$23, INT( LEFT(小韻資料表[[#This Row],[目次編碼]],1) ))</f>
        <v>平</v>
      </c>
      <c r="R1024" s="210">
        <f xml:space="preserve">  INDEX(設定表!$C$8:$C$15, MATCH( (RIGHT(小韻資料表[[#This Row],[清濁]]) &amp; 小韻資料表[[#This Row],[調]]), 設定表!$B$8:$B$15, 0))</f>
        <v>5</v>
      </c>
      <c r="S1024" s="205" t="s">
        <v>309</v>
      </c>
      <c r="T1024" s="205" t="s">
        <v>309</v>
      </c>
      <c r="U1024" s="226" t="s">
        <v>309</v>
      </c>
      <c r="V1024" s="147" t="s">
        <v>309</v>
      </c>
      <c r="X1024" s="135"/>
      <c r="Y1024" s="135"/>
      <c r="AA1024" s="135"/>
      <c r="AB1024" s="134"/>
      <c r="AC1024" s="135"/>
      <c r="AD1024" s="135"/>
      <c r="AH1024" s="135"/>
      <c r="AI1024" s="135"/>
    </row>
    <row r="1025" spans="1:35" ht="31.5">
      <c r="A1025" s="205">
        <v>1021</v>
      </c>
      <c r="B1025" s="206" t="s">
        <v>4691</v>
      </c>
      <c r="C1025" s="207" t="str">
        <f xml:space="preserve"> _xlfn.CONCAT(小韻資料表[[#This Row],[聲母拼音碼]],小韻資料表[[#This Row],[韻母拼音碼]],小韻資料表[[#This Row],[調號]])</f>
        <v>sio1</v>
      </c>
      <c r="D1025" s="206" t="s">
        <v>4692</v>
      </c>
      <c r="E1025" s="208" t="s">
        <v>1104</v>
      </c>
      <c r="F1025" s="205">
        <v>5</v>
      </c>
      <c r="G1025" s="209" t="s">
        <v>4693</v>
      </c>
      <c r="H1025" s="205">
        <f xml:space="preserve"> LEN(小韻資料表[[#This Row],[小韻字集]])</f>
        <v>12</v>
      </c>
      <c r="I1025" s="205" cm="1">
        <f t="array" ref="I1025" xml:space="preserve"> MATCH(TRUE, ISNUMBER( SEARCH( LEFT(小韻資料表[[#This Row],[切語]],1), 切語上字資料表[切語上字]) ), 0)</f>
        <v>24</v>
      </c>
      <c r="J1025" s="210" t="str" cm="1">
        <f t="array" ref="J1025" xml:space="preserve"> INDEX(切語上字資料表[聲母], 小韻資料表[[#This Row],[上字表識別號]])</f>
        <v>心</v>
      </c>
      <c r="K1025" s="210" t="str" cm="1">
        <f t="array" ref="K1025" xml:space="preserve"> INDEX(切語上字資料表[聲母拼音碼], 小韻資料表[[#This Row],[上字表識別號]])</f>
        <v>s</v>
      </c>
      <c r="L1025" s="210" t="str" cm="1">
        <f t="array" ref="L1025" xml:space="preserve"> INDEX(切語上字資料表[清濁], 小韻資料表[[#This Row],[上字表識別號]])</f>
        <v>全清</v>
      </c>
      <c r="M1025" s="223" t="str" cm="1">
        <f t="array" ref="M1025" xml:space="preserve"> INDEX(切語上字資料表[發送收], 小韻資料表[[#This Row],[上字表識別號]])</f>
        <v>送氣</v>
      </c>
      <c r="N1025" s="205" cm="1">
        <f t="array" ref="N1025" xml:space="preserve"> MATCH(TRUE, ISNUMBER( SEARCH( RIGHT(小韻資料表[[#This Row],[切語]],1), 切語下字資料表[切語下字]) ), 0)</f>
        <v>313</v>
      </c>
      <c r="O1025" s="207" t="str" cm="1">
        <f t="array" ref="O1025" xml:space="preserve"> INDEX(切語下字資料表[韻母], 小韻資料表[[#This Row],[下字表識別號]])</f>
        <v>侯開3</v>
      </c>
      <c r="P1025" s="207" t="str" cm="1">
        <f t="array" ref="P1025" xml:space="preserve"> INDEX(切語下字資料表[韻母拼音碼], 小韻資料表[[#This Row],[下字表識別號]])</f>
        <v>io</v>
      </c>
      <c r="Q1025" s="210" t="str" cm="1">
        <f t="array" ref="Q1025" xml:space="preserve"> INDEX(設定表!$C$19:$C$23, INT( LEFT(小韻資料表[[#This Row],[目次編碼]],1) ))</f>
        <v>平</v>
      </c>
      <c r="R1025" s="210">
        <f xml:space="preserve">  INDEX(設定表!$C$8:$C$15, MATCH( (RIGHT(小韻資料表[[#This Row],[清濁]]) &amp; 小韻資料表[[#This Row],[調]]), 設定表!$B$8:$B$15, 0))</f>
        <v>1</v>
      </c>
      <c r="S1025" s="205" t="s">
        <v>309</v>
      </c>
      <c r="T1025" s="205" t="s">
        <v>309</v>
      </c>
      <c r="U1025" s="226" t="s">
        <v>309</v>
      </c>
      <c r="V1025" s="146" t="s">
        <v>309</v>
      </c>
      <c r="X1025" s="135"/>
      <c r="Y1025" s="135"/>
      <c r="AA1025" s="135"/>
      <c r="AB1025" s="134"/>
      <c r="AC1025" s="135"/>
      <c r="AD1025" s="135"/>
      <c r="AH1025" s="135"/>
      <c r="AI1025" s="135"/>
    </row>
    <row r="1026" spans="1:35" ht="31.5">
      <c r="A1026" s="205">
        <v>1022</v>
      </c>
      <c r="B1026" s="206" t="s">
        <v>4694</v>
      </c>
      <c r="C1026" s="207" t="str">
        <f xml:space="preserve"> _xlfn.CONCAT(小韻資料表[[#This Row],[聲母拼音碼]],小韻資料表[[#This Row],[韻母拼音碼]],小韻資料表[[#This Row],[調號]])</f>
        <v>khio1</v>
      </c>
      <c r="D1026" s="206" t="s">
        <v>4695</v>
      </c>
      <c r="E1026" s="208" t="s">
        <v>1104</v>
      </c>
      <c r="F1026" s="205">
        <v>6</v>
      </c>
      <c r="G1026" s="209" t="s">
        <v>4696</v>
      </c>
      <c r="H1026" s="205">
        <f xml:space="preserve"> LEN(小韻資料表[[#This Row],[小韻字集]])</f>
        <v>9</v>
      </c>
      <c r="I1026" s="205" cm="1">
        <f t="array" ref="I1026" xml:space="preserve"> MATCH(TRUE, ISNUMBER( SEARCH( LEFT(小韻資料表[[#This Row],[切語]],1), 切語上字資料表[切語上字]) ), 0)</f>
        <v>2</v>
      </c>
      <c r="J1026" s="210" t="str" cm="1">
        <f t="array" ref="J1026" xml:space="preserve"> INDEX(切語上字資料表[聲母], 小韻資料表[[#This Row],[上字表識別號]])</f>
        <v>溪</v>
      </c>
      <c r="K1026" s="210" t="str" cm="1">
        <f t="array" ref="K1026" xml:space="preserve"> INDEX(切語上字資料表[聲母拼音碼], 小韻資料表[[#This Row],[上字表識別號]])</f>
        <v>kh</v>
      </c>
      <c r="L1026" s="210" t="str" cm="1">
        <f t="array" ref="L1026" xml:space="preserve"> INDEX(切語上字資料表[清濁], 小韻資料表[[#This Row],[上字表識別號]])</f>
        <v>次清</v>
      </c>
      <c r="M1026" s="223" t="str" cm="1">
        <f t="array" ref="M1026" xml:space="preserve"> INDEX(切語上字資料表[發送收], 小韻資料表[[#This Row],[上字表識別號]])</f>
        <v>送氣</v>
      </c>
      <c r="N1026" s="205" cm="1">
        <f t="array" ref="N1026" xml:space="preserve"> MATCH(TRUE, ISNUMBER( SEARCH( RIGHT(小韻資料表[[#This Row],[切語]],1), 切語下字資料表[切語下字]) ), 0)</f>
        <v>313</v>
      </c>
      <c r="O1026" s="207" t="str" cm="1">
        <f t="array" ref="O1026" xml:space="preserve"> INDEX(切語下字資料表[韻母], 小韻資料表[[#This Row],[下字表識別號]])</f>
        <v>侯開3</v>
      </c>
      <c r="P1026" s="207" t="str" cm="1">
        <f t="array" ref="P1026" xml:space="preserve"> INDEX(切語下字資料表[韻母拼音碼], 小韻資料表[[#This Row],[下字表識別號]])</f>
        <v>io</v>
      </c>
      <c r="Q1026" s="210" t="str" cm="1">
        <f t="array" ref="Q1026" xml:space="preserve"> INDEX(設定表!$C$19:$C$23, INT( LEFT(小韻資料表[[#This Row],[目次編碼]],1) ))</f>
        <v>平</v>
      </c>
      <c r="R1026" s="210">
        <f xml:space="preserve">  INDEX(設定表!$C$8:$C$15, MATCH( (RIGHT(小韻資料表[[#This Row],[清濁]]) &amp; 小韻資料表[[#This Row],[調]]), 設定表!$B$8:$B$15, 0))</f>
        <v>1</v>
      </c>
      <c r="S1026" s="205" t="s">
        <v>309</v>
      </c>
      <c r="T1026" s="205" t="s">
        <v>309</v>
      </c>
      <c r="U1026" s="226" t="s">
        <v>4697</v>
      </c>
      <c r="V1026" s="147" t="s">
        <v>309</v>
      </c>
      <c r="X1026" s="135"/>
      <c r="Y1026" s="135"/>
      <c r="AA1026" s="135"/>
      <c r="AB1026" s="134"/>
      <c r="AC1026" s="135"/>
      <c r="AD1026" s="135"/>
      <c r="AH1026" s="135"/>
      <c r="AI1026" s="135"/>
    </row>
    <row r="1027" spans="1:35" ht="31.5">
      <c r="A1027" s="205">
        <v>1023</v>
      </c>
      <c r="B1027" s="206" t="s">
        <v>4698</v>
      </c>
      <c r="C1027" s="207" t="str">
        <f xml:space="preserve"> _xlfn.CONCAT(小韻資料表[[#This Row],[聲母拼音碼]],小韻資料表[[#This Row],[韻母拼音碼]],小韻資料表[[#This Row],[調號]])</f>
        <v>hio1</v>
      </c>
      <c r="D1027" s="206" t="s">
        <v>4699</v>
      </c>
      <c r="E1027" s="208" t="s">
        <v>1104</v>
      </c>
      <c r="F1027" s="205">
        <v>7</v>
      </c>
      <c r="G1027" s="209" t="s">
        <v>4700</v>
      </c>
      <c r="H1027" s="205">
        <f xml:space="preserve"> LEN(小韻資料表[[#This Row],[小韻字集]])</f>
        <v>3</v>
      </c>
      <c r="I1027" s="205" cm="1">
        <f t="array" ref="I1027" xml:space="preserve"> MATCH(TRUE, ISNUMBER( SEARCH( LEFT(小韻資料表[[#This Row],[切語]],1), 切語上字資料表[切語上字]) ), 0)</f>
        <v>36</v>
      </c>
      <c r="J1027" s="210" t="str" cm="1">
        <f t="array" ref="J1027" xml:space="preserve"> INDEX(切語上字資料表[聲母], 小韻資料表[[#This Row],[上字表識別號]])</f>
        <v>曉</v>
      </c>
      <c r="K1027" s="210" t="str" cm="1">
        <f t="array" ref="K1027" xml:space="preserve"> INDEX(切語上字資料表[聲母拼音碼], 小韻資料表[[#This Row],[上字表識別號]])</f>
        <v>h</v>
      </c>
      <c r="L1027" s="210" t="str" cm="1">
        <f t="array" ref="L1027" xml:space="preserve"> INDEX(切語上字資料表[清濁], 小韻資料表[[#This Row],[上字表識別號]])</f>
        <v>次清</v>
      </c>
      <c r="M1027" s="223" t="str" cm="1">
        <f t="array" ref="M1027" xml:space="preserve"> INDEX(切語上字資料表[發送收], 小韻資料表[[#This Row],[上字表識別號]])</f>
        <v>送氣</v>
      </c>
      <c r="N1027" s="205" cm="1">
        <f t="array" ref="N1027" xml:space="preserve"> MATCH(TRUE, ISNUMBER( SEARCH( RIGHT(小韻資料表[[#This Row],[切語]],1), 切語下字資料表[切語下字]) ), 0)</f>
        <v>313</v>
      </c>
      <c r="O1027" s="207" t="str" cm="1">
        <f t="array" ref="O1027" xml:space="preserve"> INDEX(切語下字資料表[韻母], 小韻資料表[[#This Row],[下字表識別號]])</f>
        <v>侯開3</v>
      </c>
      <c r="P1027" s="207" t="str" cm="1">
        <f t="array" ref="P1027" xml:space="preserve"> INDEX(切語下字資料表[韻母拼音碼], 小韻資料表[[#This Row],[下字表識別號]])</f>
        <v>io</v>
      </c>
      <c r="Q1027" s="210" t="str" cm="1">
        <f t="array" ref="Q1027" xml:space="preserve"> INDEX(設定表!$C$19:$C$23, INT( LEFT(小韻資料表[[#This Row],[目次編碼]],1) ))</f>
        <v>平</v>
      </c>
      <c r="R1027" s="210">
        <f xml:space="preserve">  INDEX(設定表!$C$8:$C$15, MATCH( (RIGHT(小韻資料表[[#This Row],[清濁]]) &amp; 小韻資料表[[#This Row],[調]]), 設定表!$B$8:$B$15, 0))</f>
        <v>1</v>
      </c>
      <c r="S1027" s="205" t="s">
        <v>309</v>
      </c>
      <c r="T1027" s="205" t="s">
        <v>309</v>
      </c>
      <c r="U1027" s="226" t="s">
        <v>309</v>
      </c>
      <c r="V1027" s="146" t="s">
        <v>309</v>
      </c>
      <c r="X1027" s="135"/>
      <c r="Y1027" s="135"/>
      <c r="AA1027" s="135"/>
      <c r="AB1027" s="134"/>
      <c r="AC1027" s="135"/>
      <c r="AD1027" s="135"/>
      <c r="AH1027" s="135"/>
      <c r="AI1027" s="135"/>
    </row>
    <row r="1028" spans="1:35" ht="31.5">
      <c r="A1028" s="205">
        <v>1024</v>
      </c>
      <c r="B1028" s="206" t="s">
        <v>4701</v>
      </c>
      <c r="C1028" s="207" t="str">
        <f xml:space="preserve"> _xlfn.CONCAT(小韻資料表[[#This Row],[聲母拼音碼]],小韻資料表[[#This Row],[韻母拼音碼]],小韻資料表[[#This Row],[調號]])</f>
        <v>cio1</v>
      </c>
      <c r="D1028" s="206" t="s">
        <v>4702</v>
      </c>
      <c r="E1028" s="208" t="s">
        <v>1104</v>
      </c>
      <c r="F1028" s="205">
        <v>8</v>
      </c>
      <c r="G1028" s="209" t="s">
        <v>4703</v>
      </c>
      <c r="H1028" s="205">
        <f xml:space="preserve"> LEN(小韻資料表[[#This Row],[小韻字集]])</f>
        <v>6</v>
      </c>
      <c r="I1028" s="205" cm="1">
        <f t="array" ref="I1028" xml:space="preserve"> MATCH(TRUE, ISNUMBER( SEARCH( LEFT(小韻資料表[[#This Row],[切語]],1), 切語上字資料表[切語上字]) ), 0)</f>
        <v>21</v>
      </c>
      <c r="J1028" s="210" t="str" cm="1">
        <f t="array" ref="J1028" xml:space="preserve"> INDEX(切語上字資料表[聲母], 小韻資料表[[#This Row],[上字表識別號]])</f>
        <v>精</v>
      </c>
      <c r="K1028" s="210" t="str" cm="1">
        <f t="array" ref="K1028" xml:space="preserve"> INDEX(切語上字資料表[聲母拼音碼], 小韻資料表[[#This Row],[上字表識別號]])</f>
        <v>c</v>
      </c>
      <c r="L1028" s="210" t="str" cm="1">
        <f t="array" ref="L1028" xml:space="preserve"> INDEX(切語上字資料表[清濁], 小韻資料表[[#This Row],[上字表識別號]])</f>
        <v>全清</v>
      </c>
      <c r="M1028" s="223" t="str" cm="1">
        <f t="array" ref="M1028" xml:space="preserve"> INDEX(切語上字資料表[發送收], 小韻資料表[[#This Row],[上字表識別號]])</f>
        <v>發聲</v>
      </c>
      <c r="N1028" s="205" cm="1">
        <f t="array" ref="N1028" xml:space="preserve"> MATCH(TRUE, ISNUMBER( SEARCH( RIGHT(小韻資料表[[#This Row],[切語]],1), 切語下字資料表[切語下字]) ), 0)</f>
        <v>313</v>
      </c>
      <c r="O1028" s="207" t="str" cm="1">
        <f t="array" ref="O1028" xml:space="preserve"> INDEX(切語下字資料表[韻母], 小韻資料表[[#This Row],[下字表識別號]])</f>
        <v>侯開3</v>
      </c>
      <c r="P1028" s="207" t="str" cm="1">
        <f t="array" ref="P1028" xml:space="preserve"> INDEX(切語下字資料表[韻母拼音碼], 小韻資料表[[#This Row],[下字表識別號]])</f>
        <v>io</v>
      </c>
      <c r="Q1028" s="210" t="str" cm="1">
        <f t="array" ref="Q1028" xml:space="preserve"> INDEX(設定表!$C$19:$C$23, INT( LEFT(小韻資料表[[#This Row],[目次編碼]],1) ))</f>
        <v>平</v>
      </c>
      <c r="R1028" s="210">
        <f xml:space="preserve">  INDEX(設定表!$C$8:$C$15, MATCH( (RIGHT(小韻資料表[[#This Row],[清濁]]) &amp; 小韻資料表[[#This Row],[調]]), 設定表!$B$8:$B$15, 0))</f>
        <v>1</v>
      </c>
      <c r="S1028" s="205" t="s">
        <v>309</v>
      </c>
      <c r="T1028" s="205" t="s">
        <v>309</v>
      </c>
      <c r="U1028" s="226" t="s">
        <v>309</v>
      </c>
      <c r="V1028" s="147" t="s">
        <v>309</v>
      </c>
      <c r="X1028" s="135"/>
      <c r="Y1028" s="135"/>
      <c r="AA1028" s="135"/>
      <c r="AB1028" s="134"/>
      <c r="AC1028" s="135"/>
      <c r="AD1028" s="135"/>
      <c r="AH1028" s="135"/>
      <c r="AI1028" s="135"/>
    </row>
    <row r="1029" spans="1:35" ht="31.5">
      <c r="A1029" s="205">
        <v>1025</v>
      </c>
      <c r="B1029" s="206" t="s">
        <v>4704</v>
      </c>
      <c r="C1029" s="207" t="str">
        <f xml:space="preserve"> _xlfn.CONCAT(小韻資料表[[#This Row],[聲母拼音碼]],小韻資料表[[#This Row],[韻母拼音碼]],小韻資料表[[#This Row],[調號]])</f>
        <v>thio1</v>
      </c>
      <c r="D1029" s="206" t="s">
        <v>4705</v>
      </c>
      <c r="E1029" s="208" t="s">
        <v>1104</v>
      </c>
      <c r="F1029" s="205">
        <v>9</v>
      </c>
      <c r="G1029" s="209" t="s">
        <v>4706</v>
      </c>
      <c r="H1029" s="205">
        <f xml:space="preserve"> LEN(小韻資料表[[#This Row],[小韻字集]])</f>
        <v>4</v>
      </c>
      <c r="I1029" s="205" cm="1">
        <f t="array" ref="I1029" xml:space="preserve"> MATCH(TRUE, ISNUMBER( SEARCH( LEFT(小韻資料表[[#This Row],[切語]],1), 切語上字資料表[切語上字]) ), 0)</f>
        <v>6</v>
      </c>
      <c r="J1029" s="210" t="str" cm="1">
        <f t="array" ref="J1029" xml:space="preserve"> INDEX(切語上字資料表[聲母], 小韻資料表[[#This Row],[上字表識別號]])</f>
        <v>透</v>
      </c>
      <c r="K1029" s="210" t="str" cm="1">
        <f t="array" ref="K1029" xml:space="preserve"> INDEX(切語上字資料表[聲母拼音碼], 小韻資料表[[#This Row],[上字表識別號]])</f>
        <v>th</v>
      </c>
      <c r="L1029" s="210" t="str" cm="1">
        <f t="array" ref="L1029" xml:space="preserve"> INDEX(切語上字資料表[清濁], 小韻資料表[[#This Row],[上字表識別號]])</f>
        <v>次清</v>
      </c>
      <c r="M1029" s="223" t="str" cm="1">
        <f t="array" ref="M1029" xml:space="preserve"> INDEX(切語上字資料表[發送收], 小韻資料表[[#This Row],[上字表識別號]])</f>
        <v>送氣</v>
      </c>
      <c r="N1029" s="205" cm="1">
        <f t="array" ref="N1029" xml:space="preserve"> MATCH(TRUE, ISNUMBER( SEARCH( RIGHT(小韻資料表[[#This Row],[切語]],1), 切語下字資料表[切語下字]) ), 0)</f>
        <v>313</v>
      </c>
      <c r="O1029" s="207" t="str" cm="1">
        <f t="array" ref="O1029" xml:space="preserve"> INDEX(切語下字資料表[韻母], 小韻資料表[[#This Row],[下字表識別號]])</f>
        <v>侯開3</v>
      </c>
      <c r="P1029" s="207" t="str" cm="1">
        <f t="array" ref="P1029" xml:space="preserve"> INDEX(切語下字資料表[韻母拼音碼], 小韻資料表[[#This Row],[下字表識別號]])</f>
        <v>io</v>
      </c>
      <c r="Q1029" s="210" t="str" cm="1">
        <f t="array" ref="Q1029" xml:space="preserve"> INDEX(設定表!$C$19:$C$23, INT( LEFT(小韻資料表[[#This Row],[目次編碼]],1) ))</f>
        <v>平</v>
      </c>
      <c r="R1029" s="210">
        <f xml:space="preserve">  INDEX(設定表!$C$8:$C$15, MATCH( (RIGHT(小韻資料表[[#This Row],[清濁]]) &amp; 小韻資料表[[#This Row],[調]]), 設定表!$B$8:$B$15, 0))</f>
        <v>1</v>
      </c>
      <c r="S1029" s="205" t="s">
        <v>309</v>
      </c>
      <c r="T1029" s="205" t="s">
        <v>309</v>
      </c>
      <c r="U1029" s="226" t="s">
        <v>309</v>
      </c>
      <c r="V1029" s="146" t="s">
        <v>309</v>
      </c>
      <c r="X1029" s="135"/>
      <c r="Y1029" s="135"/>
      <c r="AA1029" s="135"/>
      <c r="AB1029" s="134"/>
      <c r="AC1029" s="135"/>
      <c r="AD1029" s="135"/>
      <c r="AH1029" s="135"/>
      <c r="AI1029" s="135"/>
    </row>
    <row r="1030" spans="1:35" ht="31.5">
      <c r="A1030" s="205">
        <v>1026</v>
      </c>
      <c r="B1030" s="206" t="s">
        <v>4707</v>
      </c>
      <c r="C1030" s="207" t="str">
        <f xml:space="preserve"> _xlfn.CONCAT(小韻資料表[[#This Row],[聲母拼音碼]],小韻資料表[[#This Row],[韻母拼音碼]],小韻資料表[[#This Row],[調號]])</f>
        <v>tio5</v>
      </c>
      <c r="D1030" s="206" t="s">
        <v>4708</v>
      </c>
      <c r="E1030" s="208" t="s">
        <v>1104</v>
      </c>
      <c r="F1030" s="205">
        <v>10</v>
      </c>
      <c r="G1030" s="209" t="s">
        <v>4709</v>
      </c>
      <c r="H1030" s="205">
        <f xml:space="preserve"> LEN(小韻資料表[[#This Row],[小韻字集]])</f>
        <v>18</v>
      </c>
      <c r="I1030" s="205" cm="1">
        <f t="array" ref="I1030" xml:space="preserve"> MATCH(TRUE, ISNUMBER( SEARCH( LEFT(小韻資料表[[#This Row],[切語]],1), 切語上字資料表[切語上字]) ), 0)</f>
        <v>7</v>
      </c>
      <c r="J1030" s="210" t="str" cm="1">
        <f t="array" ref="J1030" xml:space="preserve"> INDEX(切語上字資料表[聲母], 小韻資料表[[#This Row],[上字表識別號]])</f>
        <v>定</v>
      </c>
      <c r="K1030" s="210" t="str" cm="1">
        <f t="array" ref="K1030" xml:space="preserve"> INDEX(切語上字資料表[聲母拼音碼], 小韻資料表[[#This Row],[上字表識別號]])</f>
        <v>t</v>
      </c>
      <c r="L1030" s="210" t="str" cm="1">
        <f t="array" ref="L1030" xml:space="preserve"> INDEX(切語上字資料表[清濁], 小韻資料表[[#This Row],[上字表識別號]])</f>
        <v>全濁</v>
      </c>
      <c r="M1030" s="223" cm="1">
        <f t="array" ref="M1030" xml:space="preserve"> INDEX(切語上字資料表[發送收], 小韻資料表[[#This Row],[上字表識別號]])</f>
        <v>0</v>
      </c>
      <c r="N1030" s="205" cm="1">
        <f t="array" ref="N1030" xml:space="preserve"> MATCH(TRUE, ISNUMBER( SEARCH( RIGHT(小韻資料表[[#This Row],[切語]],1), 切語下字資料表[切語下字]) ), 0)</f>
        <v>313</v>
      </c>
      <c r="O1030" s="207" t="str" cm="1">
        <f t="array" ref="O1030" xml:space="preserve"> INDEX(切語下字資料表[韻母], 小韻資料表[[#This Row],[下字表識別號]])</f>
        <v>侯開3</v>
      </c>
      <c r="P1030" s="207" t="str" cm="1">
        <f t="array" ref="P1030" xml:space="preserve"> INDEX(切語下字資料表[韻母拼音碼], 小韻資料表[[#This Row],[下字表識別號]])</f>
        <v>io</v>
      </c>
      <c r="Q1030" s="210" t="str" cm="1">
        <f t="array" ref="Q1030" xml:space="preserve"> INDEX(設定表!$C$19:$C$23, INT( LEFT(小韻資料表[[#This Row],[目次編碼]],1) ))</f>
        <v>平</v>
      </c>
      <c r="R1030" s="210">
        <f xml:space="preserve">  INDEX(設定表!$C$8:$C$15, MATCH( (RIGHT(小韻資料表[[#This Row],[清濁]]) &amp; 小韻資料表[[#This Row],[調]]), 設定表!$B$8:$B$15, 0))</f>
        <v>5</v>
      </c>
      <c r="S1030" s="205" t="s">
        <v>309</v>
      </c>
      <c r="T1030" s="205" t="s">
        <v>309</v>
      </c>
      <c r="U1030" s="226" t="s">
        <v>4710</v>
      </c>
      <c r="V1030" s="147" t="s">
        <v>309</v>
      </c>
      <c r="X1030" s="135"/>
      <c r="Y1030" s="135"/>
      <c r="AA1030" s="135"/>
      <c r="AB1030" s="134"/>
      <c r="AC1030" s="135"/>
      <c r="AD1030" s="135"/>
      <c r="AH1030" s="135"/>
      <c r="AI1030" s="135"/>
    </row>
    <row r="1031" spans="1:35" ht="31.5">
      <c r="A1031" s="205">
        <v>1027</v>
      </c>
      <c r="B1031" s="206" t="s">
        <v>4711</v>
      </c>
      <c r="C1031" s="207" t="str">
        <f xml:space="preserve"> _xlfn.CONCAT(小韻資料表[[#This Row],[聲母拼音碼]],小韻資料表[[#This Row],[韻母拼音碼]],小韻資料表[[#This Row],[調號]])</f>
        <v>gio5</v>
      </c>
      <c r="D1031" s="206" t="s">
        <v>4712</v>
      </c>
      <c r="E1031" s="208" t="s">
        <v>1104</v>
      </c>
      <c r="F1031" s="205">
        <v>11</v>
      </c>
      <c r="G1031" s="209" t="s">
        <v>4712</v>
      </c>
      <c r="H1031" s="205">
        <f xml:space="preserve"> LEN(小韻資料表[[#This Row],[小韻字集]])</f>
        <v>1</v>
      </c>
      <c r="I1031" s="205" cm="1">
        <f t="array" ref="I1031" xml:space="preserve"> MATCH(TRUE, ISNUMBER( SEARCH( LEFT(小韻資料表[[#This Row],[切語]],1), 切語上字資料表[切語上字]) ), 0)</f>
        <v>4</v>
      </c>
      <c r="J1031" s="210" t="str" cm="1">
        <f t="array" ref="J1031" xml:space="preserve"> INDEX(切語上字資料表[聲母], 小韻資料表[[#This Row],[上字表識別號]])</f>
        <v>疑</v>
      </c>
      <c r="K1031" s="210" t="str" cm="1">
        <f t="array" ref="K1031" xml:space="preserve"> INDEX(切語上字資料表[聲母拼音碼], 小韻資料表[[#This Row],[上字表識別號]])</f>
        <v>g</v>
      </c>
      <c r="L1031" s="210" t="str" cm="1">
        <f t="array" ref="L1031" xml:space="preserve"> INDEX(切語上字資料表[清濁], 小韻資料表[[#This Row],[上字表識別號]])</f>
        <v>次濁</v>
      </c>
      <c r="M1031" s="223" t="str" cm="1">
        <f t="array" ref="M1031" xml:space="preserve"> INDEX(切語上字資料表[發送收], 小韻資料表[[#This Row],[上字表識別號]])</f>
        <v>收聲</v>
      </c>
      <c r="N1031" s="205" cm="1">
        <f t="array" ref="N1031" xml:space="preserve"> MATCH(TRUE, ISNUMBER( SEARCH( RIGHT(小韻資料表[[#This Row],[切語]],1), 切語下字資料表[切語下字]) ), 0)</f>
        <v>313</v>
      </c>
      <c r="O1031" s="207" t="str" cm="1">
        <f t="array" ref="O1031" xml:space="preserve"> INDEX(切語下字資料表[韻母], 小韻資料表[[#This Row],[下字表識別號]])</f>
        <v>侯開3</v>
      </c>
      <c r="P1031" s="207" t="str" cm="1">
        <f t="array" ref="P1031" xml:space="preserve"> INDEX(切語下字資料表[韻母拼音碼], 小韻資料表[[#This Row],[下字表識別號]])</f>
        <v>io</v>
      </c>
      <c r="Q1031" s="210" t="str" cm="1">
        <f t="array" ref="Q1031" xml:space="preserve"> INDEX(設定表!$C$19:$C$23, INT( LEFT(小韻資料表[[#This Row],[目次編碼]],1) ))</f>
        <v>平</v>
      </c>
      <c r="R1031" s="210">
        <f xml:space="preserve">  INDEX(設定表!$C$8:$C$15, MATCH( (RIGHT(小韻資料表[[#This Row],[清濁]]) &amp; 小韻資料表[[#This Row],[調]]), 設定表!$B$8:$B$15, 0))</f>
        <v>5</v>
      </c>
      <c r="S1031" s="205" t="s">
        <v>309</v>
      </c>
      <c r="T1031" s="205" t="s">
        <v>309</v>
      </c>
      <c r="U1031" s="226" t="s">
        <v>309</v>
      </c>
      <c r="V1031" s="146" t="s">
        <v>309</v>
      </c>
      <c r="X1031" s="135"/>
      <c r="Y1031" s="135"/>
      <c r="AA1031" s="135"/>
      <c r="AB1031" s="134"/>
      <c r="AC1031" s="135"/>
      <c r="AD1031" s="135"/>
      <c r="AH1031" s="135"/>
      <c r="AI1031" s="135"/>
    </row>
    <row r="1032" spans="1:35" ht="63">
      <c r="A1032" s="205">
        <v>1028</v>
      </c>
      <c r="B1032" s="206" t="s">
        <v>4713</v>
      </c>
      <c r="C1032" s="207" t="str">
        <f xml:space="preserve"> _xlfn.CONCAT(小韻資料表[[#This Row],[聲母拼音碼]],小韻資料表[[#This Row],[韻母拼音碼]],小韻資料表[[#This Row],[調號]])</f>
        <v>kio1</v>
      </c>
      <c r="D1032" s="206" t="s">
        <v>4714</v>
      </c>
      <c r="E1032" s="208" t="s">
        <v>1104</v>
      </c>
      <c r="F1032" s="205">
        <v>12</v>
      </c>
      <c r="G1032" s="209" t="s">
        <v>4715</v>
      </c>
      <c r="H1032" s="205">
        <f xml:space="preserve"> LEN(小韻資料表[[#This Row],[小韻字集]])</f>
        <v>22</v>
      </c>
      <c r="I1032" s="205" cm="1">
        <f t="array" ref="I1032" xml:space="preserve"> MATCH(TRUE, ISNUMBER( SEARCH( LEFT(小韻資料表[[#This Row],[切語]],1), 切語上字資料表[切語上字]) ), 0)</f>
        <v>1</v>
      </c>
      <c r="J1032" s="210" t="str" cm="1">
        <f t="array" ref="J1032" xml:space="preserve"> INDEX(切語上字資料表[聲母], 小韻資料表[[#This Row],[上字表識別號]])</f>
        <v>見</v>
      </c>
      <c r="K1032" s="210" t="str" cm="1">
        <f t="array" ref="K1032" xml:space="preserve"> INDEX(切語上字資料表[聲母拼音碼], 小韻資料表[[#This Row],[上字表識別號]])</f>
        <v>k</v>
      </c>
      <c r="L1032" s="210" t="str" cm="1">
        <f t="array" ref="L1032" xml:space="preserve"> INDEX(切語上字資料表[清濁], 小韻資料表[[#This Row],[上字表識別號]])</f>
        <v>全清</v>
      </c>
      <c r="M1032" s="223" t="str" cm="1">
        <f t="array" ref="M1032" xml:space="preserve"> INDEX(切語上字資料表[發送收], 小韻資料表[[#This Row],[上字表識別號]])</f>
        <v>發聲</v>
      </c>
      <c r="N1032" s="205" cm="1">
        <f t="array" ref="N1032" xml:space="preserve"> MATCH(TRUE, ISNUMBER( SEARCH( RIGHT(小韻資料表[[#This Row],[切語]],1), 切語下字資料表[切語下字]) ), 0)</f>
        <v>313</v>
      </c>
      <c r="O1032" s="207" t="str" cm="1">
        <f t="array" ref="O1032" xml:space="preserve"> INDEX(切語下字資料表[韻母], 小韻資料表[[#This Row],[下字表識別號]])</f>
        <v>侯開3</v>
      </c>
      <c r="P1032" s="207" t="str" cm="1">
        <f t="array" ref="P1032" xml:space="preserve"> INDEX(切語下字資料表[韻母拼音碼], 小韻資料表[[#This Row],[下字表識別號]])</f>
        <v>io</v>
      </c>
      <c r="Q1032" s="210" t="str" cm="1">
        <f t="array" ref="Q1032" xml:space="preserve"> INDEX(設定表!$C$19:$C$23, INT( LEFT(小韻資料表[[#This Row],[目次編碼]],1) ))</f>
        <v>平</v>
      </c>
      <c r="R1032" s="210">
        <f xml:space="preserve">  INDEX(設定表!$C$8:$C$15, MATCH( (RIGHT(小韻資料表[[#This Row],[清濁]]) &amp; 小韻資料表[[#This Row],[調]]), 設定表!$B$8:$B$15, 0))</f>
        <v>1</v>
      </c>
      <c r="S1032" s="205" t="s">
        <v>309</v>
      </c>
      <c r="T1032" s="205" t="s">
        <v>309</v>
      </c>
      <c r="U1032" s="226" t="s">
        <v>4716</v>
      </c>
      <c r="V1032" s="147" t="s">
        <v>309</v>
      </c>
      <c r="X1032" s="135"/>
      <c r="Y1032" s="135"/>
      <c r="AA1032" s="135"/>
      <c r="AB1032" s="134"/>
      <c r="AC1032" s="135"/>
      <c r="AD1032" s="135"/>
      <c r="AH1032" s="135"/>
      <c r="AI1032" s="135"/>
    </row>
    <row r="1033" spans="1:35" ht="31.5">
      <c r="A1033" s="205">
        <v>1029</v>
      </c>
      <c r="B1033" s="206" t="s">
        <v>4717</v>
      </c>
      <c r="C1033" s="207" t="str">
        <f xml:space="preserve"> _xlfn.CONCAT(小韻資料表[[#This Row],[聲母拼音碼]],小韻資料表[[#This Row],[韻母拼音碼]],小韻資料表[[#This Row],[調號]])</f>
        <v>tio1</v>
      </c>
      <c r="D1033" s="206" t="s">
        <v>4718</v>
      </c>
      <c r="E1033" s="208" t="s">
        <v>1104</v>
      </c>
      <c r="F1033" s="205">
        <v>13</v>
      </c>
      <c r="G1033" s="209" t="s">
        <v>4719</v>
      </c>
      <c r="H1033" s="205">
        <f xml:space="preserve"> LEN(小韻資料表[[#This Row],[小韻字集]])</f>
        <v>14</v>
      </c>
      <c r="I1033" s="205" cm="1">
        <f t="array" ref="I1033" xml:space="preserve"> MATCH(TRUE, ISNUMBER( SEARCH( LEFT(小韻資料表[[#This Row],[切語]],1), 切語上字資料表[切語上字]) ), 0)</f>
        <v>5</v>
      </c>
      <c r="J1033" s="210" t="str" cm="1">
        <f t="array" ref="J1033" xml:space="preserve"> INDEX(切語上字資料表[聲母], 小韻資料表[[#This Row],[上字表識別號]])</f>
        <v>端</v>
      </c>
      <c r="K1033" s="210" t="str" cm="1">
        <f t="array" ref="K1033" xml:space="preserve"> INDEX(切語上字資料表[聲母拼音碼], 小韻資料表[[#This Row],[上字表識別號]])</f>
        <v>t</v>
      </c>
      <c r="L1033" s="210" t="str" cm="1">
        <f t="array" ref="L1033" xml:space="preserve"> INDEX(切語上字資料表[清濁], 小韻資料表[[#This Row],[上字表識別號]])</f>
        <v>全清</v>
      </c>
      <c r="M1033" s="223" t="str" cm="1">
        <f t="array" ref="M1033" xml:space="preserve"> INDEX(切語上字資料表[發送收], 小韻資料表[[#This Row],[上字表識別號]])</f>
        <v>發聲</v>
      </c>
      <c r="N1033" s="205" cm="1">
        <f t="array" ref="N1033" xml:space="preserve"> MATCH(TRUE, ISNUMBER( SEARCH( RIGHT(小韻資料表[[#This Row],[切語]],1), 切語下字資料表[切語下字]) ), 0)</f>
        <v>313</v>
      </c>
      <c r="O1033" s="207" t="str" cm="1">
        <f t="array" ref="O1033" xml:space="preserve"> INDEX(切語下字資料表[韻母], 小韻資料表[[#This Row],[下字表識別號]])</f>
        <v>侯開3</v>
      </c>
      <c r="P1033" s="207" t="str" cm="1">
        <f t="array" ref="P1033" xml:space="preserve"> INDEX(切語下字資料表[韻母拼音碼], 小韻資料表[[#This Row],[下字表識別號]])</f>
        <v>io</v>
      </c>
      <c r="Q1033" s="210" t="str" cm="1">
        <f t="array" ref="Q1033" xml:space="preserve"> INDEX(設定表!$C$19:$C$23, INT( LEFT(小韻資料表[[#This Row],[目次編碼]],1) ))</f>
        <v>平</v>
      </c>
      <c r="R1033" s="210">
        <f xml:space="preserve">  INDEX(設定表!$C$8:$C$15, MATCH( (RIGHT(小韻資料表[[#This Row],[清濁]]) &amp; 小韻資料表[[#This Row],[調]]), 設定表!$B$8:$B$15, 0))</f>
        <v>1</v>
      </c>
      <c r="S1033" s="205" t="s">
        <v>309</v>
      </c>
      <c r="T1033" s="205" t="s">
        <v>309</v>
      </c>
      <c r="U1033" s="226" t="s">
        <v>4720</v>
      </c>
      <c r="V1033" s="146" t="s">
        <v>309</v>
      </c>
      <c r="X1033" s="135"/>
      <c r="Y1033" s="135"/>
      <c r="AA1033" s="135"/>
      <c r="AB1033" s="134"/>
      <c r="AC1033" s="135"/>
      <c r="AD1033" s="135"/>
      <c r="AH1033" s="135"/>
      <c r="AI1033" s="135"/>
    </row>
    <row r="1034" spans="1:35" ht="31.5">
      <c r="A1034" s="205">
        <v>1030</v>
      </c>
      <c r="B1034" s="206" t="s">
        <v>4721</v>
      </c>
      <c r="C1034" s="207" t="str">
        <f xml:space="preserve"> _xlfn.CONCAT(小韻資料表[[#This Row],[聲母拼音碼]],小韻資料表[[#This Row],[韻母拼音碼]],小韻資料表[[#This Row],[調號]])</f>
        <v>cio5</v>
      </c>
      <c r="D1034" s="206" t="s">
        <v>4722</v>
      </c>
      <c r="E1034" s="208" t="s">
        <v>1104</v>
      </c>
      <c r="F1034" s="205">
        <v>14</v>
      </c>
      <c r="G1034" s="209" t="s">
        <v>4723</v>
      </c>
      <c r="H1034" s="205">
        <f xml:space="preserve"> LEN(小韻資料表[[#This Row],[小韻字集]])</f>
        <v>2</v>
      </c>
      <c r="I1034" s="205" cm="1">
        <f t="array" ref="I1034" xml:space="preserve"> MATCH(TRUE, ISNUMBER( SEARCH( LEFT(小韻資料表[[#This Row],[切語]],1), 切語上字資料表[切語上字]) ), 0)</f>
        <v>23</v>
      </c>
      <c r="J1034" s="210" t="str" cm="1">
        <f t="array" ref="J1034" xml:space="preserve"> INDEX(切語上字資料表[聲母], 小韻資料表[[#This Row],[上字表識別號]])</f>
        <v>從</v>
      </c>
      <c r="K1034" s="210" t="str" cm="1">
        <f t="array" ref="K1034" xml:space="preserve"> INDEX(切語上字資料表[聲母拼音碼], 小韻資料表[[#This Row],[上字表識別號]])</f>
        <v>c</v>
      </c>
      <c r="L1034" s="210" t="str" cm="1">
        <f t="array" ref="L1034" xml:space="preserve"> INDEX(切語上字資料表[清濁], 小韻資料表[[#This Row],[上字表識別號]])</f>
        <v>全濁</v>
      </c>
      <c r="M1034" s="223" cm="1">
        <f t="array" ref="M1034" xml:space="preserve"> INDEX(切語上字資料表[發送收], 小韻資料表[[#This Row],[上字表識別號]])</f>
        <v>0</v>
      </c>
      <c r="N1034" s="205" cm="1">
        <f t="array" ref="N1034" xml:space="preserve"> MATCH(TRUE, ISNUMBER( SEARCH( RIGHT(小韻資料表[[#This Row],[切語]],1), 切語下字資料表[切語下字]) ), 0)</f>
        <v>313</v>
      </c>
      <c r="O1034" s="207" t="str" cm="1">
        <f t="array" ref="O1034" xml:space="preserve"> INDEX(切語下字資料表[韻母], 小韻資料表[[#This Row],[下字表識別號]])</f>
        <v>侯開3</v>
      </c>
      <c r="P1034" s="207" t="str" cm="1">
        <f t="array" ref="P1034" xml:space="preserve"> INDEX(切語下字資料表[韻母拼音碼], 小韻資料表[[#This Row],[下字表識別號]])</f>
        <v>io</v>
      </c>
      <c r="Q1034" s="210" t="str" cm="1">
        <f t="array" ref="Q1034" xml:space="preserve"> INDEX(設定表!$C$19:$C$23, INT( LEFT(小韻資料表[[#This Row],[目次編碼]],1) ))</f>
        <v>平</v>
      </c>
      <c r="R1034" s="210">
        <f xml:space="preserve">  INDEX(設定表!$C$8:$C$15, MATCH( (RIGHT(小韻資料表[[#This Row],[清濁]]) &amp; 小韻資料表[[#This Row],[調]]), 設定表!$B$8:$B$15, 0))</f>
        <v>5</v>
      </c>
      <c r="S1034" s="205" t="s">
        <v>309</v>
      </c>
      <c r="T1034" s="205" t="s">
        <v>309</v>
      </c>
      <c r="U1034" s="226" t="s">
        <v>309</v>
      </c>
      <c r="V1034" s="147" t="s">
        <v>309</v>
      </c>
      <c r="X1034" s="135"/>
      <c r="Y1034" s="135"/>
      <c r="AA1034" s="135"/>
      <c r="AB1034" s="134"/>
      <c r="AC1034" s="135"/>
      <c r="AD1034" s="135"/>
      <c r="AH1034" s="135"/>
      <c r="AI1034" s="135"/>
    </row>
    <row r="1035" spans="1:35" ht="31.5">
      <c r="A1035" s="205">
        <v>1031</v>
      </c>
      <c r="B1035" s="206" t="s">
        <v>4724</v>
      </c>
      <c r="C1035" s="207" t="str">
        <f xml:space="preserve"> _xlfn.CONCAT(小韻資料表[[#This Row],[聲母拼音碼]],小韻資料表[[#This Row],[韻母拼音碼]],小韻資料表[[#This Row],[調號]])</f>
        <v>pio5</v>
      </c>
      <c r="D1035" s="206" t="s">
        <v>4725</v>
      </c>
      <c r="E1035" s="208" t="s">
        <v>1104</v>
      </c>
      <c r="F1035" s="205">
        <v>15</v>
      </c>
      <c r="G1035" s="209" t="s">
        <v>4726</v>
      </c>
      <c r="H1035" s="205">
        <f xml:space="preserve"> LEN(小韻資料表[[#This Row],[小韻字集]])</f>
        <v>10</v>
      </c>
      <c r="I1035" s="205" cm="1">
        <f t="array" ref="I1035" xml:space="preserve"> MATCH(TRUE, ISNUMBER( SEARCH( LEFT(小韻資料表[[#This Row],[切語]],1), 切語上字資料表[切語上字]) ), 0)</f>
        <v>15</v>
      </c>
      <c r="J1035" s="210" t="str" cm="1">
        <f t="array" ref="J1035" xml:space="preserve"> INDEX(切語上字資料表[聲母], 小韻資料表[[#This Row],[上字表識別號]])</f>
        <v>並</v>
      </c>
      <c r="K1035" s="210" t="str" cm="1">
        <f t="array" ref="K1035" xml:space="preserve"> INDEX(切語上字資料表[聲母拼音碼], 小韻資料表[[#This Row],[上字表識別號]])</f>
        <v>p</v>
      </c>
      <c r="L1035" s="210" t="str" cm="1">
        <f t="array" ref="L1035" xml:space="preserve"> INDEX(切語上字資料表[清濁], 小韻資料表[[#This Row],[上字表識別號]])</f>
        <v>全濁</v>
      </c>
      <c r="M1035" s="223" cm="1">
        <f t="array" ref="M1035" xml:space="preserve"> INDEX(切語上字資料表[發送收], 小韻資料表[[#This Row],[上字表識別號]])</f>
        <v>0</v>
      </c>
      <c r="N1035" s="205" cm="1">
        <f t="array" ref="N1035" xml:space="preserve"> MATCH(TRUE, ISNUMBER( SEARCH( RIGHT(小韻資料表[[#This Row],[切語]],1), 切語下字資料表[切語下字]) ), 0)</f>
        <v>313</v>
      </c>
      <c r="O1035" s="207" t="str" cm="1">
        <f t="array" ref="O1035" xml:space="preserve"> INDEX(切語下字資料表[韻母], 小韻資料表[[#This Row],[下字表識別號]])</f>
        <v>侯開3</v>
      </c>
      <c r="P1035" s="207" t="str" cm="1">
        <f t="array" ref="P1035" xml:space="preserve"> INDEX(切語下字資料表[韻母拼音碼], 小韻資料表[[#This Row],[下字表識別號]])</f>
        <v>io</v>
      </c>
      <c r="Q1035" s="210" t="str" cm="1">
        <f t="array" ref="Q1035" xml:space="preserve"> INDEX(設定表!$C$19:$C$23, INT( LEFT(小韻資料表[[#This Row],[目次編碼]],1) ))</f>
        <v>平</v>
      </c>
      <c r="R1035" s="210">
        <f xml:space="preserve">  INDEX(設定表!$C$8:$C$15, MATCH( (RIGHT(小韻資料表[[#This Row],[清濁]]) &amp; 小韻資料表[[#This Row],[調]]), 設定表!$B$8:$B$15, 0))</f>
        <v>5</v>
      </c>
      <c r="S1035" s="205" t="s">
        <v>309</v>
      </c>
      <c r="T1035" s="205" t="s">
        <v>309</v>
      </c>
      <c r="U1035" s="226" t="s">
        <v>309</v>
      </c>
      <c r="V1035" s="146" t="s">
        <v>309</v>
      </c>
      <c r="X1035" s="135"/>
      <c r="Y1035" s="135"/>
      <c r="AA1035" s="135"/>
      <c r="AB1035" s="134"/>
      <c r="AC1035" s="135"/>
      <c r="AD1035" s="135"/>
      <c r="AH1035" s="135"/>
      <c r="AI1035" s="135"/>
    </row>
    <row r="1036" spans="1:35" ht="31.5">
      <c r="A1036" s="205">
        <v>1032</v>
      </c>
      <c r="B1036" s="206" t="s">
        <v>4727</v>
      </c>
      <c r="C1036" s="207" t="str">
        <f xml:space="preserve"> _xlfn.CONCAT(小韻資料表[[#This Row],[聲母拼音碼]],小韻資料表[[#This Row],[韻母拼音碼]],小韻資料表[[#This Row],[調號]])</f>
        <v>chio1</v>
      </c>
      <c r="D1036" s="206" t="s">
        <v>4728</v>
      </c>
      <c r="E1036" s="208" t="s">
        <v>1104</v>
      </c>
      <c r="F1036" s="205">
        <v>16</v>
      </c>
      <c r="G1036" s="209" t="s">
        <v>4728</v>
      </c>
      <c r="H1036" s="205">
        <f xml:space="preserve"> LEN(小韻資料表[[#This Row],[小韻字集]])</f>
        <v>1</v>
      </c>
      <c r="I1036" s="205" cm="1">
        <f t="array" ref="I1036" xml:space="preserve"> MATCH(TRUE, ISNUMBER( SEARCH( LEFT(小韻資料表[[#This Row],[切語]],1), 切語上字資料表[切語上字]) ), 0)</f>
        <v>22</v>
      </c>
      <c r="J1036" s="210" t="str" cm="1">
        <f t="array" ref="J1036" xml:space="preserve"> INDEX(切語上字資料表[聲母], 小韻資料表[[#This Row],[上字表識別號]])</f>
        <v>清</v>
      </c>
      <c r="K1036" s="210" t="str" cm="1">
        <f t="array" ref="K1036" xml:space="preserve"> INDEX(切語上字資料表[聲母拼音碼], 小韻資料表[[#This Row],[上字表識別號]])</f>
        <v>ch</v>
      </c>
      <c r="L1036" s="210" t="str" cm="1">
        <f t="array" ref="L1036" xml:space="preserve"> INDEX(切語上字資料表[清濁], 小韻資料表[[#This Row],[上字表識別號]])</f>
        <v>次清</v>
      </c>
      <c r="M1036" s="223" t="str" cm="1">
        <f t="array" ref="M1036" xml:space="preserve"> INDEX(切語上字資料表[發送收], 小韻資料表[[#This Row],[上字表識別號]])</f>
        <v>送氣</v>
      </c>
      <c r="N1036" s="205" cm="1">
        <f t="array" ref="N1036" xml:space="preserve"> MATCH(TRUE, ISNUMBER( SEARCH( RIGHT(小韻資料表[[#This Row],[切語]],1), 切語下字資料表[切語下字]) ), 0)</f>
        <v>313</v>
      </c>
      <c r="O1036" s="207" t="str" cm="1">
        <f t="array" ref="O1036" xml:space="preserve"> INDEX(切語下字資料表[韻母], 小韻資料表[[#This Row],[下字表識別號]])</f>
        <v>侯開3</v>
      </c>
      <c r="P1036" s="207" t="str" cm="1">
        <f t="array" ref="P1036" xml:space="preserve"> INDEX(切語下字資料表[韻母拼音碼], 小韻資料表[[#This Row],[下字表識別號]])</f>
        <v>io</v>
      </c>
      <c r="Q1036" s="210" t="str" cm="1">
        <f t="array" ref="Q1036" xml:space="preserve"> INDEX(設定表!$C$19:$C$23, INT( LEFT(小韻資料表[[#This Row],[目次編碼]],1) ))</f>
        <v>平</v>
      </c>
      <c r="R1036" s="210">
        <f xml:space="preserve">  INDEX(設定表!$C$8:$C$15, MATCH( (RIGHT(小韻資料表[[#This Row],[清濁]]) &amp; 小韻資料表[[#This Row],[調]]), 設定表!$B$8:$B$15, 0))</f>
        <v>1</v>
      </c>
      <c r="S1036" s="205" t="s">
        <v>309</v>
      </c>
      <c r="T1036" s="205" t="s">
        <v>309</v>
      </c>
      <c r="U1036" s="226" t="s">
        <v>309</v>
      </c>
      <c r="V1036" s="147" t="s">
        <v>309</v>
      </c>
      <c r="X1036" s="135"/>
      <c r="Y1036" s="135"/>
      <c r="AA1036" s="135"/>
      <c r="AB1036" s="134"/>
      <c r="AC1036" s="135"/>
      <c r="AD1036" s="135"/>
      <c r="AH1036" s="135"/>
      <c r="AI1036" s="135"/>
    </row>
    <row r="1037" spans="1:35" ht="31.5">
      <c r="A1037" s="205">
        <v>1033</v>
      </c>
      <c r="B1037" s="206" t="s">
        <v>4729</v>
      </c>
      <c r="C1037" s="207" t="str">
        <f xml:space="preserve"> _xlfn.CONCAT(小韻資料表[[#This Row],[聲母拼音碼]],小韻資料表[[#This Row],[韻母拼音碼]],小韻資料表[[#This Row],[調號]])</f>
        <v>bio5</v>
      </c>
      <c r="D1037" s="206" t="s">
        <v>4730</v>
      </c>
      <c r="E1037" s="208" t="s">
        <v>1104</v>
      </c>
      <c r="F1037" s="205">
        <v>17</v>
      </c>
      <c r="G1037" s="209" t="s">
        <v>4730</v>
      </c>
      <c r="H1037" s="205">
        <f xml:space="preserve"> LEN(小韻資料表[[#This Row],[小韻字集]])</f>
        <v>1</v>
      </c>
      <c r="I1037" s="205" cm="1">
        <f t="array" ref="I1037" xml:space="preserve"> MATCH(TRUE, ISNUMBER( SEARCH( LEFT(小韻資料表[[#This Row],[切語]],1), 切語上字資料表[切語上字]) ), 0)</f>
        <v>20</v>
      </c>
      <c r="J1037" s="210" t="str" cm="1">
        <f t="array" ref="J1037" xml:space="preserve"> INDEX(切語上字資料表[聲母], 小韻資料表[[#This Row],[上字表識別號]])</f>
        <v>微</v>
      </c>
      <c r="K1037" s="210" t="str" cm="1">
        <f t="array" ref="K1037" xml:space="preserve"> INDEX(切語上字資料表[聲母拼音碼], 小韻資料表[[#This Row],[上字表識別號]])</f>
        <v>b</v>
      </c>
      <c r="L1037" s="210" t="str" cm="1">
        <f t="array" ref="L1037" xml:space="preserve"> INDEX(切語上字資料表[清濁], 小韻資料表[[#This Row],[上字表識別號]])</f>
        <v>次濁</v>
      </c>
      <c r="M1037" s="223" t="str" cm="1">
        <f t="array" ref="M1037" xml:space="preserve"> INDEX(切語上字資料表[發送收], 小韻資料表[[#This Row],[上字表識別號]])</f>
        <v>收聲</v>
      </c>
      <c r="N1037" s="205" cm="1">
        <f t="array" ref="N1037" xml:space="preserve"> MATCH(TRUE, ISNUMBER( SEARCH( RIGHT(小韻資料表[[#This Row],[切語]],1), 切語下字資料表[切語下字]) ), 0)</f>
        <v>313</v>
      </c>
      <c r="O1037" s="207" t="str" cm="1">
        <f t="array" ref="O1037" xml:space="preserve"> INDEX(切語下字資料表[韻母], 小韻資料表[[#This Row],[下字表識別號]])</f>
        <v>侯開3</v>
      </c>
      <c r="P1037" s="207" t="str" cm="1">
        <f t="array" ref="P1037" xml:space="preserve"> INDEX(切語下字資料表[韻母拼音碼], 小韻資料表[[#This Row],[下字表識別號]])</f>
        <v>io</v>
      </c>
      <c r="Q1037" s="210" t="str" cm="1">
        <f t="array" ref="Q1037" xml:space="preserve"> INDEX(設定表!$C$19:$C$23, INT( LEFT(小韻資料表[[#This Row],[目次編碼]],1) ))</f>
        <v>平</v>
      </c>
      <c r="R1037" s="210">
        <f xml:space="preserve">  INDEX(設定表!$C$8:$C$15, MATCH( (RIGHT(小韻資料表[[#This Row],[清濁]]) &amp; 小韻資料表[[#This Row],[調]]), 設定表!$B$8:$B$15, 0))</f>
        <v>5</v>
      </c>
      <c r="S1037" s="205" t="s">
        <v>309</v>
      </c>
      <c r="T1037" s="205" t="s">
        <v>309</v>
      </c>
      <c r="U1037" s="226" t="s">
        <v>309</v>
      </c>
      <c r="V1037" s="146" t="s">
        <v>309</v>
      </c>
      <c r="X1037" s="135"/>
      <c r="Y1037" s="135"/>
      <c r="AA1037" s="135"/>
      <c r="AB1037" s="134"/>
      <c r="AC1037" s="135"/>
      <c r="AD1037" s="135"/>
      <c r="AH1037" s="135"/>
      <c r="AI1037" s="135"/>
    </row>
    <row r="1038" spans="1:35" ht="31.5">
      <c r="A1038" s="205">
        <v>1034</v>
      </c>
      <c r="B1038" s="206" t="s">
        <v>4731</v>
      </c>
      <c r="C1038" s="207" t="str">
        <f xml:space="preserve"> _xlfn.CONCAT(小韻資料表[[#This Row],[聲母拼音碼]],小韻資料表[[#This Row],[韻母拼音碼]],小韻資料表[[#This Row],[調號]])</f>
        <v>Øiu1</v>
      </c>
      <c r="D1038" s="206" t="s">
        <v>1119</v>
      </c>
      <c r="E1038" s="208" t="s">
        <v>1118</v>
      </c>
      <c r="F1038" s="205">
        <v>1</v>
      </c>
      <c r="G1038" s="209" t="s">
        <v>4732</v>
      </c>
      <c r="H1038" s="205">
        <f xml:space="preserve"> LEN(小韻資料表[[#This Row],[小韻字集]])</f>
        <v>10</v>
      </c>
      <c r="I1038" s="205" cm="1">
        <f t="array" ref="I1038" xml:space="preserve"> MATCH(TRUE, ISNUMBER( SEARCH( LEFT(小韻資料表[[#This Row],[切語]],1), 切語上字資料表[切語上字]) ), 0)</f>
        <v>35</v>
      </c>
      <c r="J1038" s="210" t="str" cm="1">
        <f t="array" ref="J1038" xml:space="preserve"> INDEX(切語上字資料表[聲母], 小韻資料表[[#This Row],[上字表識別號]])</f>
        <v>影</v>
      </c>
      <c r="K1038" s="210" t="str" cm="1">
        <f t="array" ref="K1038" xml:space="preserve"> INDEX(切語上字資料表[聲母拼音碼], 小韻資料表[[#This Row],[上字表識別號]])</f>
        <v>Ø</v>
      </c>
      <c r="L1038" s="210" t="str" cm="1">
        <f t="array" ref="L1038" xml:space="preserve"> INDEX(切語上字資料表[清濁], 小韻資料表[[#This Row],[上字表識別號]])</f>
        <v>全清</v>
      </c>
      <c r="M1038" s="223" t="str" cm="1">
        <f t="array" ref="M1038" xml:space="preserve"> INDEX(切語上字資料表[發送收], 小韻資料表[[#This Row],[上字表識別號]])</f>
        <v>發聲</v>
      </c>
      <c r="N1038" s="205" cm="1">
        <f t="array" ref="N1038" xml:space="preserve"> MATCH(TRUE, ISNUMBER( SEARCH( RIGHT(小韻資料表[[#This Row],[切語]],1), 切語下字資料表[切語下字]) ), 0)</f>
        <v>317</v>
      </c>
      <c r="O1038" s="207" t="str" cm="1">
        <f t="array" ref="O1038" xml:space="preserve"> INDEX(切語下字資料表[韻母], 小韻資料表[[#This Row],[下字表識別號]])</f>
        <v>幽開3</v>
      </c>
      <c r="P1038" s="207" t="str" cm="1">
        <f t="array" ref="P1038" xml:space="preserve"> INDEX(切語下字資料表[韻母拼音碼], 小韻資料表[[#This Row],[下字表識別號]])</f>
        <v>iu</v>
      </c>
      <c r="Q1038" s="210" t="str" cm="1">
        <f t="array" ref="Q1038" xml:space="preserve"> INDEX(設定表!$C$19:$C$23, INT( LEFT(小韻資料表[[#This Row],[目次編碼]],1) ))</f>
        <v>平</v>
      </c>
      <c r="R1038" s="210">
        <f xml:space="preserve">  INDEX(設定表!$C$8:$C$15, MATCH( (RIGHT(小韻資料表[[#This Row],[清濁]]) &amp; 小韻資料表[[#This Row],[調]]), 設定表!$B$8:$B$15, 0))</f>
        <v>1</v>
      </c>
      <c r="S1038" s="205" t="s">
        <v>4733</v>
      </c>
      <c r="T1038" s="205" t="s">
        <v>309</v>
      </c>
      <c r="U1038" s="226" t="s">
        <v>309</v>
      </c>
      <c r="V1038" s="147" t="s">
        <v>309</v>
      </c>
      <c r="X1038" s="135"/>
      <c r="Y1038" s="135"/>
      <c r="AA1038" s="135"/>
      <c r="AB1038" s="134"/>
      <c r="AC1038" s="135"/>
      <c r="AD1038" s="135"/>
      <c r="AH1038" s="135"/>
      <c r="AI1038" s="135"/>
    </row>
    <row r="1039" spans="1:35" ht="31.5">
      <c r="A1039" s="205">
        <v>1035</v>
      </c>
      <c r="B1039" s="206" t="s">
        <v>4734</v>
      </c>
      <c r="C1039" s="207" t="str">
        <f xml:space="preserve"> _xlfn.CONCAT(小韻資料表[[#This Row],[聲母拼音碼]],小韻資料表[[#This Row],[韻母拼音碼]],小韻資料表[[#This Row],[調號]])</f>
        <v>khiu5</v>
      </c>
      <c r="D1039" s="206" t="s">
        <v>4735</v>
      </c>
      <c r="E1039" s="208" t="s">
        <v>1118</v>
      </c>
      <c r="F1039" s="205">
        <v>2</v>
      </c>
      <c r="G1039" s="209" t="s">
        <v>4736</v>
      </c>
      <c r="H1039" s="205">
        <f xml:space="preserve"> LEN(小韻資料表[[#This Row],[小韻字集]])</f>
        <v>8</v>
      </c>
      <c r="I1039" s="205" cm="1">
        <f t="array" ref="I1039" xml:space="preserve"> MATCH(TRUE, ISNUMBER( SEARCH( LEFT(小韻資料表[[#This Row],[切語]],1), 切語上字資料表[切語上字]) ), 0)</f>
        <v>3</v>
      </c>
      <c r="J1039" s="210" t="str" cm="1">
        <f t="array" ref="J1039" xml:space="preserve"> INDEX(切語上字資料表[聲母], 小韻資料表[[#This Row],[上字表識別號]])</f>
        <v>群</v>
      </c>
      <c r="K1039" s="210" t="str" cm="1">
        <f t="array" ref="K1039" xml:space="preserve"> INDEX(切語上字資料表[聲母拼音碼], 小韻資料表[[#This Row],[上字表識別號]])</f>
        <v>kh</v>
      </c>
      <c r="L1039" s="210" t="str" cm="1">
        <f t="array" ref="L1039" xml:space="preserve"> INDEX(切語上字資料表[清濁], 小韻資料表[[#This Row],[上字表識別號]])</f>
        <v>全濁</v>
      </c>
      <c r="M1039" s="223" cm="1">
        <f t="array" ref="M1039" xml:space="preserve"> INDEX(切語上字資料表[發送收], 小韻資料表[[#This Row],[上字表識別號]])</f>
        <v>0</v>
      </c>
      <c r="N1039" s="205" cm="1">
        <f t="array" ref="N1039" xml:space="preserve"> MATCH(TRUE, ISNUMBER( SEARCH( RIGHT(小韻資料表[[#This Row],[切語]],1), 切語下字資料表[切語下字]) ), 0)</f>
        <v>317</v>
      </c>
      <c r="O1039" s="207" t="str" cm="1">
        <f t="array" ref="O1039" xml:space="preserve"> INDEX(切語下字資料表[韻母], 小韻資料表[[#This Row],[下字表識別號]])</f>
        <v>幽開3</v>
      </c>
      <c r="P1039" s="207" t="str" cm="1">
        <f t="array" ref="P1039" xml:space="preserve"> INDEX(切語下字資料表[韻母拼音碼], 小韻資料表[[#This Row],[下字表識別號]])</f>
        <v>iu</v>
      </c>
      <c r="Q1039" s="210" t="str" cm="1">
        <f t="array" ref="Q1039" xml:space="preserve"> INDEX(設定表!$C$19:$C$23, INT( LEFT(小韻資料表[[#This Row],[目次編碼]],1) ))</f>
        <v>平</v>
      </c>
      <c r="R1039" s="210">
        <f xml:space="preserve">  INDEX(設定表!$C$8:$C$15, MATCH( (RIGHT(小韻資料表[[#This Row],[清濁]]) &amp; 小韻資料表[[#This Row],[調]]), 設定表!$B$8:$B$15, 0))</f>
        <v>5</v>
      </c>
      <c r="S1039" s="205" t="s">
        <v>309</v>
      </c>
      <c r="T1039" s="205" t="s">
        <v>309</v>
      </c>
      <c r="U1039" s="226" t="s">
        <v>309</v>
      </c>
      <c r="V1039" s="146" t="s">
        <v>309</v>
      </c>
      <c r="X1039" s="135"/>
      <c r="Y1039" s="135"/>
      <c r="AA1039" s="135"/>
      <c r="AB1039" s="134"/>
      <c r="AC1039" s="135"/>
      <c r="AD1039" s="135"/>
      <c r="AH1039" s="135"/>
      <c r="AI1039" s="135"/>
    </row>
    <row r="1040" spans="1:35" ht="31.5">
      <c r="A1040" s="205">
        <v>1036</v>
      </c>
      <c r="B1040" s="206" t="s">
        <v>4737</v>
      </c>
      <c r="C1040" s="207" t="str">
        <f xml:space="preserve"> _xlfn.CONCAT(小韻資料表[[#This Row],[聲母拼音碼]],小韻資料表[[#This Row],[韻母拼音碼]],小韻資料表[[#This Row],[調號]])</f>
        <v>hiu1</v>
      </c>
      <c r="D1040" s="206" t="s">
        <v>4738</v>
      </c>
      <c r="E1040" s="208" t="s">
        <v>1118</v>
      </c>
      <c r="F1040" s="205">
        <v>3</v>
      </c>
      <c r="G1040" s="209" t="s">
        <v>4739</v>
      </c>
      <c r="H1040" s="205">
        <f xml:space="preserve"> LEN(小韻資料表[[#This Row],[小韻字集]])</f>
        <v>3</v>
      </c>
      <c r="I1040" s="205" cm="1">
        <f t="array" ref="I1040" xml:space="preserve"> MATCH(TRUE, ISNUMBER( SEARCH( LEFT(小韻資料表[[#This Row],[切語]],1), 切語上字資料表[切語上字]) ), 0)</f>
        <v>17</v>
      </c>
      <c r="J1040" s="210" t="str" cm="1">
        <f t="array" ref="J1040" xml:space="preserve"> INDEX(切語上字資料表[聲母], 小韻資料表[[#This Row],[上字表識別號]])</f>
        <v>非</v>
      </c>
      <c r="K1040" s="210" t="str" cm="1">
        <f t="array" ref="K1040" xml:space="preserve"> INDEX(切語上字資料表[聲母拼音碼], 小韻資料表[[#This Row],[上字表識別號]])</f>
        <v>h</v>
      </c>
      <c r="L1040" s="210" t="str" cm="1">
        <f t="array" ref="L1040" xml:space="preserve"> INDEX(切語上字資料表[清濁], 小韻資料表[[#This Row],[上字表識別號]])</f>
        <v>全清</v>
      </c>
      <c r="M1040" s="223" t="str" cm="1">
        <f t="array" ref="M1040" xml:space="preserve"> INDEX(切語上字資料表[發送收], 小韻資料表[[#This Row],[上字表識別號]])</f>
        <v>發聲</v>
      </c>
      <c r="N1040" s="205" cm="1">
        <f t="array" ref="N1040" xml:space="preserve"> MATCH(TRUE, ISNUMBER( SEARCH( RIGHT(小韻資料表[[#This Row],[切語]],1), 切語下字資料表[切語下字]) ), 0)</f>
        <v>317</v>
      </c>
      <c r="O1040" s="207" t="str" cm="1">
        <f t="array" ref="O1040" xml:space="preserve"> INDEX(切語下字資料表[韻母], 小韻資料表[[#This Row],[下字表識別號]])</f>
        <v>幽開3</v>
      </c>
      <c r="P1040" s="207" t="str" cm="1">
        <f t="array" ref="P1040" xml:space="preserve"> INDEX(切語下字資料表[韻母拼音碼], 小韻資料表[[#This Row],[下字表識別號]])</f>
        <v>iu</v>
      </c>
      <c r="Q1040" s="210" t="str" cm="1">
        <f t="array" ref="Q1040" xml:space="preserve"> INDEX(設定表!$C$19:$C$23, INT( LEFT(小韻資料表[[#This Row],[目次編碼]],1) ))</f>
        <v>平</v>
      </c>
      <c r="R1040" s="210">
        <f xml:space="preserve">  INDEX(設定表!$C$8:$C$15, MATCH( (RIGHT(小韻資料表[[#This Row],[清濁]]) &amp; 小韻資料表[[#This Row],[調]]), 設定表!$B$8:$B$15, 0))</f>
        <v>1</v>
      </c>
      <c r="S1040" s="205" t="s">
        <v>309</v>
      </c>
      <c r="T1040" s="205" t="s">
        <v>309</v>
      </c>
      <c r="U1040" s="226" t="s">
        <v>309</v>
      </c>
      <c r="V1040" s="147" t="s">
        <v>309</v>
      </c>
      <c r="X1040" s="135"/>
      <c r="Y1040" s="135"/>
      <c r="AA1040" s="135"/>
      <c r="AB1040" s="134"/>
      <c r="AC1040" s="135"/>
      <c r="AD1040" s="135"/>
      <c r="AH1040" s="135"/>
      <c r="AI1040" s="135"/>
    </row>
    <row r="1041" spans="1:35" ht="31.5">
      <c r="A1041" s="205">
        <v>1037</v>
      </c>
      <c r="B1041" s="206" t="s">
        <v>4740</v>
      </c>
      <c r="C1041" s="207" t="str">
        <f xml:space="preserve"> _xlfn.CONCAT(小韻資料表[[#This Row],[聲母拼音碼]],小韻資料表[[#This Row],[韻母拼音碼]],小韻資料表[[#This Row],[調號]])</f>
        <v>liu5</v>
      </c>
      <c r="D1041" s="206" t="s">
        <v>4741</v>
      </c>
      <c r="E1041" s="208" t="s">
        <v>1118</v>
      </c>
      <c r="F1041" s="205">
        <v>4</v>
      </c>
      <c r="G1041" s="209" t="s">
        <v>4742</v>
      </c>
      <c r="H1041" s="205">
        <f xml:space="preserve"> LEN(小韻資料表[[#This Row],[小韻字集]])</f>
        <v>2</v>
      </c>
      <c r="I1041" s="205" cm="1">
        <f t="array" ref="I1041" xml:space="preserve"> MATCH(TRUE, ISNUMBER( SEARCH( LEFT(小韻資料表[[#This Row],[切語]],1), 切語上字資料表[切語上字]) ), 0)</f>
        <v>40</v>
      </c>
      <c r="J1041" s="210" t="str" cm="1">
        <f t="array" ref="J1041" xml:space="preserve"> INDEX(切語上字資料表[聲母], 小韻資料表[[#This Row],[上字表識別號]])</f>
        <v>來</v>
      </c>
      <c r="K1041" s="210" t="str" cm="1">
        <f t="array" ref="K1041" xml:space="preserve"> INDEX(切語上字資料表[聲母拼音碼], 小韻資料表[[#This Row],[上字表識別號]])</f>
        <v>l</v>
      </c>
      <c r="L1041" s="210" t="str" cm="1">
        <f t="array" ref="L1041" xml:space="preserve"> INDEX(切語上字資料表[清濁], 小韻資料表[[#This Row],[上字表識別號]])</f>
        <v>次濁</v>
      </c>
      <c r="M1041" s="223" t="str" cm="1">
        <f t="array" ref="M1041" xml:space="preserve"> INDEX(切語上字資料表[發送收], 小韻資料表[[#This Row],[上字表識別號]])</f>
        <v>收聲</v>
      </c>
      <c r="N1041" s="205" cm="1">
        <f t="array" ref="N1041" xml:space="preserve"> MATCH(TRUE, ISNUMBER( SEARCH( RIGHT(小韻資料表[[#This Row],[切語]],1), 切語下字資料表[切語下字]) ), 0)</f>
        <v>317</v>
      </c>
      <c r="O1041" s="207" t="str" cm="1">
        <f t="array" ref="O1041" xml:space="preserve"> INDEX(切語下字資料表[韻母], 小韻資料表[[#This Row],[下字表識別號]])</f>
        <v>幽開3</v>
      </c>
      <c r="P1041" s="207" t="str" cm="1">
        <f t="array" ref="P1041" xml:space="preserve"> INDEX(切語下字資料表[韻母拼音碼], 小韻資料表[[#This Row],[下字表識別號]])</f>
        <v>iu</v>
      </c>
      <c r="Q1041" s="210" t="str" cm="1">
        <f t="array" ref="Q1041" xml:space="preserve"> INDEX(設定表!$C$19:$C$23, INT( LEFT(小韻資料表[[#This Row],[目次編碼]],1) ))</f>
        <v>平</v>
      </c>
      <c r="R1041" s="210">
        <f xml:space="preserve">  INDEX(設定表!$C$8:$C$15, MATCH( (RIGHT(小韻資料表[[#This Row],[清濁]]) &amp; 小韻資料表[[#This Row],[調]]), 設定表!$B$8:$B$15, 0))</f>
        <v>5</v>
      </c>
      <c r="S1041" s="205" t="s">
        <v>309</v>
      </c>
      <c r="T1041" s="205" t="s">
        <v>309</v>
      </c>
      <c r="U1041" s="226" t="s">
        <v>309</v>
      </c>
      <c r="V1041" s="146" t="s">
        <v>309</v>
      </c>
      <c r="X1041" s="135"/>
      <c r="Y1041" s="135"/>
      <c r="AA1041" s="135"/>
      <c r="AB1041" s="134"/>
      <c r="AC1041" s="135"/>
      <c r="AD1041" s="135"/>
      <c r="AH1041" s="135"/>
      <c r="AI1041" s="135"/>
    </row>
    <row r="1042" spans="1:35" ht="31.5">
      <c r="A1042" s="205">
        <v>1038</v>
      </c>
      <c r="B1042" s="206" t="s">
        <v>4743</v>
      </c>
      <c r="C1042" s="207" t="str">
        <f xml:space="preserve"> _xlfn.CONCAT(小韻資料表[[#This Row],[聲母拼音碼]],小韻資料表[[#This Row],[韻母拼音碼]],小韻資料表[[#This Row],[調號]])</f>
        <v>kiu1</v>
      </c>
      <c r="D1042" s="206" t="s">
        <v>4744</v>
      </c>
      <c r="E1042" s="208" t="s">
        <v>1118</v>
      </c>
      <c r="F1042" s="205">
        <v>5</v>
      </c>
      <c r="G1042" s="209" t="s">
        <v>4745</v>
      </c>
      <c r="H1042" s="205">
        <f xml:space="preserve"> LEN(小韻資料表[[#This Row],[小韻字集]])</f>
        <v>7</v>
      </c>
      <c r="I1042" s="205" cm="1">
        <f t="array" ref="I1042" xml:space="preserve"> MATCH(TRUE, ISNUMBER( SEARCH( LEFT(小韻資料表[[#This Row],[切語]],1), 切語上字資料表[切語上字]) ), 0)</f>
        <v>1</v>
      </c>
      <c r="J1042" s="210" t="str" cm="1">
        <f t="array" ref="J1042" xml:space="preserve"> INDEX(切語上字資料表[聲母], 小韻資料表[[#This Row],[上字表識別號]])</f>
        <v>見</v>
      </c>
      <c r="K1042" s="210" t="str" cm="1">
        <f t="array" ref="K1042" xml:space="preserve"> INDEX(切語上字資料表[聲母拼音碼], 小韻資料表[[#This Row],[上字表識別號]])</f>
        <v>k</v>
      </c>
      <c r="L1042" s="210" t="str" cm="1">
        <f t="array" ref="L1042" xml:space="preserve"> INDEX(切語上字資料表[清濁], 小韻資料表[[#This Row],[上字表識別號]])</f>
        <v>全清</v>
      </c>
      <c r="M1042" s="223" t="str" cm="1">
        <f t="array" ref="M1042" xml:space="preserve"> INDEX(切語上字資料表[發送收], 小韻資料表[[#This Row],[上字表識別號]])</f>
        <v>發聲</v>
      </c>
      <c r="N1042" s="205" cm="1">
        <f t="array" ref="N1042" xml:space="preserve"> MATCH(TRUE, ISNUMBER( SEARCH( RIGHT(小韻資料表[[#This Row],[切語]],1), 切語下字資料表[切語下字]) ), 0)</f>
        <v>317</v>
      </c>
      <c r="O1042" s="207" t="str" cm="1">
        <f t="array" ref="O1042" xml:space="preserve"> INDEX(切語下字資料表[韻母], 小韻資料表[[#This Row],[下字表識別號]])</f>
        <v>幽開3</v>
      </c>
      <c r="P1042" s="207" t="str" cm="1">
        <f t="array" ref="P1042" xml:space="preserve"> INDEX(切語下字資料表[韻母拼音碼], 小韻資料表[[#This Row],[下字表識別號]])</f>
        <v>iu</v>
      </c>
      <c r="Q1042" s="210" t="str" cm="1">
        <f t="array" ref="Q1042" xml:space="preserve"> INDEX(設定表!$C$19:$C$23, INT( LEFT(小韻資料表[[#This Row],[目次編碼]],1) ))</f>
        <v>平</v>
      </c>
      <c r="R1042" s="210">
        <f xml:space="preserve">  INDEX(設定表!$C$8:$C$15, MATCH( (RIGHT(小韻資料表[[#This Row],[清濁]]) &amp; 小韻資料表[[#This Row],[調]]), 設定表!$B$8:$B$15, 0))</f>
        <v>1</v>
      </c>
      <c r="S1042" s="205" t="s">
        <v>309</v>
      </c>
      <c r="T1042" s="205" t="s">
        <v>309</v>
      </c>
      <c r="U1042" s="226" t="s">
        <v>309</v>
      </c>
      <c r="V1042" s="147" t="s">
        <v>309</v>
      </c>
      <c r="X1042" s="135"/>
      <c r="Y1042" s="135"/>
      <c r="AA1042" s="135"/>
      <c r="AB1042" s="134"/>
      <c r="AC1042" s="135"/>
      <c r="AD1042" s="135"/>
      <c r="AH1042" s="135"/>
      <c r="AI1042" s="135"/>
    </row>
    <row r="1043" spans="1:35" ht="31.5">
      <c r="A1043" s="205">
        <v>1039</v>
      </c>
      <c r="B1043" s="206" t="s">
        <v>4746</v>
      </c>
      <c r="C1043" s="207" t="str">
        <f xml:space="preserve"> _xlfn.CONCAT(小韻資料表[[#This Row],[聲母拼音碼]],小韻資料表[[#This Row],[韻母拼音碼]],小韻資料表[[#This Row],[調號]])</f>
        <v>piu5</v>
      </c>
      <c r="D1043" s="206" t="s">
        <v>4747</v>
      </c>
      <c r="E1043" s="208" t="s">
        <v>1118</v>
      </c>
      <c r="F1043" s="205">
        <v>6</v>
      </c>
      <c r="G1043" s="209" t="s">
        <v>4748</v>
      </c>
      <c r="H1043" s="205">
        <f xml:space="preserve"> LEN(小韻資料表[[#This Row],[小韻字集]])</f>
        <v>4</v>
      </c>
      <c r="I1043" s="205" cm="1">
        <f t="array" ref="I1043" xml:space="preserve"> MATCH(TRUE, ISNUMBER( SEARCH( LEFT(小韻資料表[[#This Row],[切語]],1), 切語上字資料表[切語上字]) ), 0)</f>
        <v>15</v>
      </c>
      <c r="J1043" s="210" t="str" cm="1">
        <f t="array" ref="J1043" xml:space="preserve"> INDEX(切語上字資料表[聲母], 小韻資料表[[#This Row],[上字表識別號]])</f>
        <v>並</v>
      </c>
      <c r="K1043" s="210" t="str" cm="1">
        <f t="array" ref="K1043" xml:space="preserve"> INDEX(切語上字資料表[聲母拼音碼], 小韻資料表[[#This Row],[上字表識別號]])</f>
        <v>p</v>
      </c>
      <c r="L1043" s="210" t="str" cm="1">
        <f t="array" ref="L1043" xml:space="preserve"> INDEX(切語上字資料表[清濁], 小韻資料表[[#This Row],[上字表識別號]])</f>
        <v>全濁</v>
      </c>
      <c r="M1043" s="223" cm="1">
        <f t="array" ref="M1043" xml:space="preserve"> INDEX(切語上字資料表[發送收], 小韻資料表[[#This Row],[上字表識別號]])</f>
        <v>0</v>
      </c>
      <c r="N1043" s="205" cm="1">
        <f t="array" ref="N1043" xml:space="preserve"> MATCH(TRUE, ISNUMBER( SEARCH( RIGHT(小韻資料表[[#This Row],[切語]],1), 切語下字資料表[切語下字]) ), 0)</f>
        <v>317</v>
      </c>
      <c r="O1043" s="207" t="str" cm="1">
        <f t="array" ref="O1043" xml:space="preserve"> INDEX(切語下字資料表[韻母], 小韻資料表[[#This Row],[下字表識別號]])</f>
        <v>幽開3</v>
      </c>
      <c r="P1043" s="207" t="str" cm="1">
        <f t="array" ref="P1043" xml:space="preserve"> INDEX(切語下字資料表[韻母拼音碼], 小韻資料表[[#This Row],[下字表識別號]])</f>
        <v>iu</v>
      </c>
      <c r="Q1043" s="210" t="str" cm="1">
        <f t="array" ref="Q1043" xml:space="preserve"> INDEX(設定表!$C$19:$C$23, INT( LEFT(小韻資料表[[#This Row],[目次編碼]],1) ))</f>
        <v>平</v>
      </c>
      <c r="R1043" s="210">
        <f xml:space="preserve">  INDEX(設定表!$C$8:$C$15, MATCH( (RIGHT(小韻資料表[[#This Row],[清濁]]) &amp; 小韻資料表[[#This Row],[調]]), 設定表!$B$8:$B$15, 0))</f>
        <v>5</v>
      </c>
      <c r="S1043" s="205" t="s">
        <v>309</v>
      </c>
      <c r="T1043" s="205" t="s">
        <v>309</v>
      </c>
      <c r="U1043" s="226" t="s">
        <v>309</v>
      </c>
      <c r="V1043" s="146" t="s">
        <v>309</v>
      </c>
      <c r="X1043" s="135"/>
      <c r="Y1043" s="135"/>
      <c r="AA1043" s="135"/>
      <c r="AB1043" s="134"/>
      <c r="AC1043" s="135"/>
      <c r="AD1043" s="135"/>
      <c r="AH1043" s="135"/>
      <c r="AI1043" s="135"/>
    </row>
    <row r="1044" spans="1:35" ht="31.5">
      <c r="A1044" s="205">
        <v>1040</v>
      </c>
      <c r="B1044" s="206" t="s">
        <v>4749</v>
      </c>
      <c r="C1044" s="207" t="str">
        <f xml:space="preserve"> _xlfn.CONCAT(小韻資料表[[#This Row],[聲母拼音碼]],小韻資料表[[#This Row],[韻母拼音碼]],小韻資料表[[#This Row],[調號]])</f>
        <v>ciu1</v>
      </c>
      <c r="D1044" s="206" t="s">
        <v>4750</v>
      </c>
      <c r="E1044" s="208" t="s">
        <v>1118</v>
      </c>
      <c r="F1044" s="205">
        <v>7</v>
      </c>
      <c r="G1044" s="209" t="s">
        <v>4750</v>
      </c>
      <c r="H1044" s="205">
        <f xml:space="preserve"> LEN(小韻資料表[[#This Row],[小韻字集]])</f>
        <v>1</v>
      </c>
      <c r="I1044" s="205" cm="1">
        <f t="array" ref="I1044" xml:space="preserve"> MATCH(TRUE, ISNUMBER( SEARCH( LEFT(小韻資料表[[#This Row],[切語]],1), 切語上字資料表[切語上字]) ), 0)</f>
        <v>21</v>
      </c>
      <c r="J1044" s="210" t="str" cm="1">
        <f t="array" ref="J1044" xml:space="preserve"> INDEX(切語上字資料表[聲母], 小韻資料表[[#This Row],[上字表識別號]])</f>
        <v>精</v>
      </c>
      <c r="K1044" s="210" t="str" cm="1">
        <f t="array" ref="K1044" xml:space="preserve"> INDEX(切語上字資料表[聲母拼音碼], 小韻資料表[[#This Row],[上字表識別號]])</f>
        <v>c</v>
      </c>
      <c r="L1044" s="210" t="str" cm="1">
        <f t="array" ref="L1044" xml:space="preserve"> INDEX(切語上字資料表[清濁], 小韻資料表[[#This Row],[上字表識別號]])</f>
        <v>全清</v>
      </c>
      <c r="M1044" s="223" t="str" cm="1">
        <f t="array" ref="M1044" xml:space="preserve"> INDEX(切語上字資料表[發送收], 小韻資料表[[#This Row],[上字表識別號]])</f>
        <v>發聲</v>
      </c>
      <c r="N1044" s="205" cm="1">
        <f t="array" ref="N1044" xml:space="preserve"> MATCH(TRUE, ISNUMBER( SEARCH( RIGHT(小韻資料表[[#This Row],[切語]],1), 切語下字資料表[切語下字]) ), 0)</f>
        <v>317</v>
      </c>
      <c r="O1044" s="207" t="str" cm="1">
        <f t="array" ref="O1044" xml:space="preserve"> INDEX(切語下字資料表[韻母], 小韻資料表[[#This Row],[下字表識別號]])</f>
        <v>幽開3</v>
      </c>
      <c r="P1044" s="207" t="str" cm="1">
        <f t="array" ref="P1044" xml:space="preserve"> INDEX(切語下字資料表[韻母拼音碼], 小韻資料表[[#This Row],[下字表識別號]])</f>
        <v>iu</v>
      </c>
      <c r="Q1044" s="210" t="str" cm="1">
        <f t="array" ref="Q1044" xml:space="preserve"> INDEX(設定表!$C$19:$C$23, INT( LEFT(小韻資料表[[#This Row],[目次編碼]],1) ))</f>
        <v>平</v>
      </c>
      <c r="R1044" s="210">
        <f xml:space="preserve">  INDEX(設定表!$C$8:$C$15, MATCH( (RIGHT(小韻資料表[[#This Row],[清濁]]) &amp; 小韻資料表[[#This Row],[調]]), 設定表!$B$8:$B$15, 0))</f>
        <v>1</v>
      </c>
      <c r="S1044" s="205" t="s">
        <v>309</v>
      </c>
      <c r="T1044" s="205" t="s">
        <v>309</v>
      </c>
      <c r="U1044" s="226" t="s">
        <v>309</v>
      </c>
      <c r="V1044" s="147" t="s">
        <v>309</v>
      </c>
      <c r="X1044" s="135"/>
      <c r="Y1044" s="135"/>
      <c r="AA1044" s="135"/>
      <c r="AB1044" s="134"/>
      <c r="AC1044" s="135"/>
      <c r="AD1044" s="135"/>
      <c r="AH1044" s="135"/>
      <c r="AI1044" s="135"/>
    </row>
    <row r="1045" spans="1:35" ht="31.5">
      <c r="A1045" s="205">
        <v>1041</v>
      </c>
      <c r="B1045" s="206" t="s">
        <v>4751</v>
      </c>
      <c r="C1045" s="207" t="str">
        <f xml:space="preserve"> _xlfn.CONCAT(小韻資料表[[#This Row],[聲母拼音碼]],小韻資料表[[#This Row],[韻母拼音碼]],小韻資料表[[#This Row],[調號]])</f>
        <v>siu1</v>
      </c>
      <c r="D1045" s="206" t="s">
        <v>4752</v>
      </c>
      <c r="E1045" s="208" t="s">
        <v>1118</v>
      </c>
      <c r="F1045" s="205">
        <v>8</v>
      </c>
      <c r="G1045" s="209" t="s">
        <v>4752</v>
      </c>
      <c r="H1045" s="205">
        <f xml:space="preserve"> LEN(小韻資料表[[#This Row],[小韻字集]])</f>
        <v>1</v>
      </c>
      <c r="I1045" s="205" cm="1">
        <f t="array" ref="I1045" xml:space="preserve"> MATCH(TRUE, ISNUMBER( SEARCH( LEFT(小韻資料表[[#This Row],[切語]],1), 切語上字資料表[切語上字]) ), 0)</f>
        <v>29</v>
      </c>
      <c r="J1045" s="210" t="str" cm="1">
        <f t="array" ref="J1045" xml:space="preserve"> INDEX(切語上字資料表[聲母], 小韻資料表[[#This Row],[上字表識別號]])</f>
        <v>疏</v>
      </c>
      <c r="K1045" s="210" t="str" cm="1">
        <f t="array" ref="K1045" xml:space="preserve"> INDEX(切語上字資料表[聲母拼音碼], 小韻資料表[[#This Row],[上字表識別號]])</f>
        <v>s</v>
      </c>
      <c r="L1045" s="210" t="str" cm="1">
        <f t="array" ref="L1045" xml:space="preserve"> INDEX(切語上字資料表[清濁], 小韻資料表[[#This Row],[上字表識別號]])</f>
        <v>全清</v>
      </c>
      <c r="M1045" s="223" t="str" cm="1">
        <f t="array" ref="M1045" xml:space="preserve"> INDEX(切語上字資料表[發送收], 小韻資料表[[#This Row],[上字表識別號]])</f>
        <v>發聲</v>
      </c>
      <c r="N1045" s="205" cm="1">
        <f t="array" ref="N1045" xml:space="preserve"> MATCH(TRUE, ISNUMBER( SEARCH( RIGHT(小韻資料表[[#This Row],[切語]],1), 切語下字資料表[切語下字]) ), 0)</f>
        <v>317</v>
      </c>
      <c r="O1045" s="207" t="str" cm="1">
        <f t="array" ref="O1045" xml:space="preserve"> INDEX(切語下字資料表[韻母], 小韻資料表[[#This Row],[下字表識別號]])</f>
        <v>幽開3</v>
      </c>
      <c r="P1045" s="207" t="str" cm="1">
        <f t="array" ref="P1045" xml:space="preserve"> INDEX(切語下字資料表[韻母拼音碼], 小韻資料表[[#This Row],[下字表識別號]])</f>
        <v>iu</v>
      </c>
      <c r="Q1045" s="210" t="str" cm="1">
        <f t="array" ref="Q1045" xml:space="preserve"> INDEX(設定表!$C$19:$C$23, INT( LEFT(小韻資料表[[#This Row],[目次編碼]],1) ))</f>
        <v>平</v>
      </c>
      <c r="R1045" s="210">
        <f xml:space="preserve">  INDEX(設定表!$C$8:$C$15, MATCH( (RIGHT(小韻資料表[[#This Row],[清濁]]) &amp; 小韻資料表[[#This Row],[調]]), 設定表!$B$8:$B$15, 0))</f>
        <v>1</v>
      </c>
      <c r="S1045" s="205" t="s">
        <v>309</v>
      </c>
      <c r="T1045" s="205" t="s">
        <v>309</v>
      </c>
      <c r="U1045" s="226" t="s">
        <v>309</v>
      </c>
      <c r="V1045" s="146" t="s">
        <v>309</v>
      </c>
      <c r="X1045" s="135"/>
      <c r="Y1045" s="135"/>
      <c r="AA1045" s="135"/>
      <c r="AB1045" s="134"/>
      <c r="AC1045" s="135"/>
      <c r="AD1045" s="135"/>
      <c r="AH1045" s="135"/>
      <c r="AI1045" s="135"/>
    </row>
    <row r="1046" spans="1:35" ht="31.5">
      <c r="A1046" s="205">
        <v>1042</v>
      </c>
      <c r="B1046" s="206" t="s">
        <v>4753</v>
      </c>
      <c r="C1046" s="207" t="str">
        <f xml:space="preserve"> _xlfn.CONCAT(小韻資料表[[#This Row],[聲母拼音碼]],小韻資料表[[#This Row],[韻母拼音碼]],小韻資料表[[#This Row],[調號]])</f>
        <v>giu5</v>
      </c>
      <c r="D1046" s="206" t="s">
        <v>3682</v>
      </c>
      <c r="E1046" s="208" t="s">
        <v>1118</v>
      </c>
      <c r="F1046" s="205">
        <v>9</v>
      </c>
      <c r="G1046" s="209" t="s">
        <v>3682</v>
      </c>
      <c r="H1046" s="205">
        <f xml:space="preserve"> LEN(小韻資料表[[#This Row],[小韻字集]])</f>
        <v>1</v>
      </c>
      <c r="I1046" s="205" cm="1">
        <f t="array" ref="I1046" xml:space="preserve"> MATCH(TRUE, ISNUMBER( SEARCH( LEFT(小韻資料表[[#This Row],[切語]],1), 切語上字資料表[切語上字]) ), 0)</f>
        <v>4</v>
      </c>
      <c r="J1046" s="210" t="str" cm="1">
        <f t="array" ref="J1046" xml:space="preserve"> INDEX(切語上字資料表[聲母], 小韻資料表[[#This Row],[上字表識別號]])</f>
        <v>疑</v>
      </c>
      <c r="K1046" s="210" t="str" cm="1">
        <f t="array" ref="K1046" xml:space="preserve"> INDEX(切語上字資料表[聲母拼音碼], 小韻資料表[[#This Row],[上字表識別號]])</f>
        <v>g</v>
      </c>
      <c r="L1046" s="210" t="str" cm="1">
        <f t="array" ref="L1046" xml:space="preserve"> INDEX(切語上字資料表[清濁], 小韻資料表[[#This Row],[上字表識別號]])</f>
        <v>次濁</v>
      </c>
      <c r="M1046" s="223" t="str" cm="1">
        <f t="array" ref="M1046" xml:space="preserve"> INDEX(切語上字資料表[發送收], 小韻資料表[[#This Row],[上字表識別號]])</f>
        <v>收聲</v>
      </c>
      <c r="N1046" s="205" cm="1">
        <f t="array" ref="N1046" xml:space="preserve"> MATCH(TRUE, ISNUMBER( SEARCH( RIGHT(小韻資料表[[#This Row],[切語]],1), 切語下字資料表[切語下字]) ), 0)</f>
        <v>317</v>
      </c>
      <c r="O1046" s="207" t="str" cm="1">
        <f t="array" ref="O1046" xml:space="preserve"> INDEX(切語下字資料表[韻母], 小韻資料表[[#This Row],[下字表識別號]])</f>
        <v>幽開3</v>
      </c>
      <c r="P1046" s="207" t="str" cm="1">
        <f t="array" ref="P1046" xml:space="preserve"> INDEX(切語下字資料表[韻母拼音碼], 小韻資料表[[#This Row],[下字表識別號]])</f>
        <v>iu</v>
      </c>
      <c r="Q1046" s="210" t="str" cm="1">
        <f t="array" ref="Q1046" xml:space="preserve"> INDEX(設定表!$C$19:$C$23, INT( LEFT(小韻資料表[[#This Row],[目次編碼]],1) ))</f>
        <v>平</v>
      </c>
      <c r="R1046" s="210">
        <f xml:space="preserve">  INDEX(設定表!$C$8:$C$15, MATCH( (RIGHT(小韻資料表[[#This Row],[清濁]]) &amp; 小韻資料表[[#This Row],[調]]), 設定表!$B$8:$B$15, 0))</f>
        <v>5</v>
      </c>
      <c r="S1046" s="205" t="s">
        <v>309</v>
      </c>
      <c r="T1046" s="205" t="s">
        <v>309</v>
      </c>
      <c r="U1046" s="226" t="s">
        <v>309</v>
      </c>
      <c r="V1046" s="147" t="s">
        <v>309</v>
      </c>
      <c r="X1046" s="135"/>
      <c r="Y1046" s="135"/>
      <c r="AA1046" s="135"/>
      <c r="AB1046" s="134"/>
      <c r="AC1046" s="135"/>
      <c r="AD1046" s="135"/>
      <c r="AH1046" s="135"/>
      <c r="AI1046" s="135"/>
    </row>
    <row r="1047" spans="1:35" ht="31.5">
      <c r="A1047" s="205">
        <v>1043</v>
      </c>
      <c r="B1047" s="206" t="s">
        <v>4754</v>
      </c>
      <c r="C1047" s="207" t="str">
        <f xml:space="preserve"> _xlfn.CONCAT(小韻資料表[[#This Row],[聲母拼音碼]],小韻資料表[[#This Row],[韻母拼音碼]],小韻資料表[[#This Row],[調號]])</f>
        <v>hiu1</v>
      </c>
      <c r="D1047" s="206" t="s">
        <v>4755</v>
      </c>
      <c r="E1047" s="208" t="s">
        <v>1118</v>
      </c>
      <c r="F1047" s="205">
        <v>10</v>
      </c>
      <c r="G1047" s="209" t="s">
        <v>4756</v>
      </c>
      <c r="H1047" s="205">
        <f xml:space="preserve"> LEN(小韻資料表[[#This Row],[小韻字集]])</f>
        <v>2</v>
      </c>
      <c r="I1047" s="205" cm="1">
        <f t="array" ref="I1047" xml:space="preserve"> MATCH(TRUE, ISNUMBER( SEARCH( LEFT(小韻資料表[[#This Row],[切語]],1), 切語上字資料表[切語上字]) ), 0)</f>
        <v>36</v>
      </c>
      <c r="J1047" s="210" t="str" cm="1">
        <f t="array" ref="J1047" xml:space="preserve"> INDEX(切語上字資料表[聲母], 小韻資料表[[#This Row],[上字表識別號]])</f>
        <v>曉</v>
      </c>
      <c r="K1047" s="210" t="str" cm="1">
        <f t="array" ref="K1047" xml:space="preserve"> INDEX(切語上字資料表[聲母拼音碼], 小韻資料表[[#This Row],[上字表識別號]])</f>
        <v>h</v>
      </c>
      <c r="L1047" s="210" t="str" cm="1">
        <f t="array" ref="L1047" xml:space="preserve"> INDEX(切語上字資料表[清濁], 小韻資料表[[#This Row],[上字表識別號]])</f>
        <v>次清</v>
      </c>
      <c r="M1047" s="223" t="str" cm="1">
        <f t="array" ref="M1047" xml:space="preserve"> INDEX(切語上字資料表[發送收], 小韻資料表[[#This Row],[上字表識別號]])</f>
        <v>送氣</v>
      </c>
      <c r="N1047" s="205" cm="1">
        <f t="array" ref="N1047" xml:space="preserve"> MATCH(TRUE, ISNUMBER( SEARCH( RIGHT(小韻資料表[[#This Row],[切語]],1), 切語下字資料表[切語下字]) ), 0)</f>
        <v>317</v>
      </c>
      <c r="O1047" s="207" t="str" cm="1">
        <f t="array" ref="O1047" xml:space="preserve"> INDEX(切語下字資料表[韻母], 小韻資料表[[#This Row],[下字表識別號]])</f>
        <v>幽開3</v>
      </c>
      <c r="P1047" s="207" t="str" cm="1">
        <f t="array" ref="P1047" xml:space="preserve"> INDEX(切語下字資料表[韻母拼音碼], 小韻資料表[[#This Row],[下字表識別號]])</f>
        <v>iu</v>
      </c>
      <c r="Q1047" s="210" t="str" cm="1">
        <f t="array" ref="Q1047" xml:space="preserve"> INDEX(設定表!$C$19:$C$23, INT( LEFT(小韻資料表[[#This Row],[目次編碼]],1) ))</f>
        <v>平</v>
      </c>
      <c r="R1047" s="210">
        <f xml:space="preserve">  INDEX(設定表!$C$8:$C$15, MATCH( (RIGHT(小韻資料表[[#This Row],[清濁]]) &amp; 小韻資料表[[#This Row],[調]]), 設定表!$B$8:$B$15, 0))</f>
        <v>1</v>
      </c>
      <c r="S1047" s="205" t="s">
        <v>309</v>
      </c>
      <c r="T1047" s="205" t="s">
        <v>309</v>
      </c>
      <c r="U1047" s="226" t="s">
        <v>309</v>
      </c>
      <c r="V1047" s="146" t="s">
        <v>309</v>
      </c>
      <c r="X1047" s="135"/>
      <c r="Y1047" s="135"/>
      <c r="AA1047" s="135"/>
      <c r="AB1047" s="134"/>
      <c r="AC1047" s="135"/>
      <c r="AD1047" s="135"/>
      <c r="AH1047" s="135"/>
      <c r="AI1047" s="135"/>
    </row>
    <row r="1048" spans="1:35" ht="31.5">
      <c r="A1048" s="205">
        <v>1044</v>
      </c>
      <c r="B1048" s="206" t="s">
        <v>4757</v>
      </c>
      <c r="C1048" s="207" t="str">
        <f xml:space="preserve"> _xlfn.CONCAT(小韻資料表[[#This Row],[聲母拼音碼]],小韻資料表[[#This Row],[韻母拼音碼]],小韻資料表[[#This Row],[調號]])</f>
        <v>biu5</v>
      </c>
      <c r="D1048" s="206" t="s">
        <v>4758</v>
      </c>
      <c r="E1048" s="208" t="s">
        <v>1118</v>
      </c>
      <c r="F1048" s="205">
        <v>11</v>
      </c>
      <c r="G1048" s="209" t="s">
        <v>4759</v>
      </c>
      <c r="H1048" s="205">
        <f xml:space="preserve"> LEN(小韻資料表[[#This Row],[小韻字集]])</f>
        <v>3</v>
      </c>
      <c r="I1048" s="205" cm="1">
        <f t="array" ref="I1048" xml:space="preserve"> MATCH(TRUE, ISNUMBER( SEARCH( LEFT(小韻資料表[[#This Row],[切語]],1), 切語上字資料表[切語上字]) ), 0)</f>
        <v>20</v>
      </c>
      <c r="J1048" s="210" t="str" cm="1">
        <f t="array" ref="J1048" xml:space="preserve"> INDEX(切語上字資料表[聲母], 小韻資料表[[#This Row],[上字表識別號]])</f>
        <v>微</v>
      </c>
      <c r="K1048" s="210" t="str" cm="1">
        <f t="array" ref="K1048" xml:space="preserve"> INDEX(切語上字資料表[聲母拼音碼], 小韻資料表[[#This Row],[上字表識別號]])</f>
        <v>b</v>
      </c>
      <c r="L1048" s="210" t="str" cm="1">
        <f t="array" ref="L1048" xml:space="preserve"> INDEX(切語上字資料表[清濁], 小韻資料表[[#This Row],[上字表識別號]])</f>
        <v>次濁</v>
      </c>
      <c r="M1048" s="223" t="str" cm="1">
        <f t="array" ref="M1048" xml:space="preserve"> INDEX(切語上字資料表[發送收], 小韻資料表[[#This Row],[上字表識別號]])</f>
        <v>收聲</v>
      </c>
      <c r="N1048" s="205" cm="1">
        <f t="array" ref="N1048" xml:space="preserve"> MATCH(TRUE, ISNUMBER( SEARCH( RIGHT(小韻資料表[[#This Row],[切語]],1), 切語下字資料表[切語下字]) ), 0)</f>
        <v>317</v>
      </c>
      <c r="O1048" s="207" t="str" cm="1">
        <f t="array" ref="O1048" xml:space="preserve"> INDEX(切語下字資料表[韻母], 小韻資料表[[#This Row],[下字表識別號]])</f>
        <v>幽開3</v>
      </c>
      <c r="P1048" s="207" t="str" cm="1">
        <f t="array" ref="P1048" xml:space="preserve"> INDEX(切語下字資料表[韻母拼音碼], 小韻資料表[[#This Row],[下字表識別號]])</f>
        <v>iu</v>
      </c>
      <c r="Q1048" s="210" t="str" cm="1">
        <f t="array" ref="Q1048" xml:space="preserve"> INDEX(設定表!$C$19:$C$23, INT( LEFT(小韻資料表[[#This Row],[目次編碼]],1) ))</f>
        <v>平</v>
      </c>
      <c r="R1048" s="210">
        <f xml:space="preserve">  INDEX(設定表!$C$8:$C$15, MATCH( (RIGHT(小韻資料表[[#This Row],[清濁]]) &amp; 小韻資料表[[#This Row],[調]]), 設定表!$B$8:$B$15, 0))</f>
        <v>5</v>
      </c>
      <c r="S1048" s="205" t="s">
        <v>309</v>
      </c>
      <c r="T1048" s="205" t="s">
        <v>309</v>
      </c>
      <c r="U1048" s="226" t="s">
        <v>309</v>
      </c>
      <c r="V1048" s="147" t="s">
        <v>309</v>
      </c>
      <c r="X1048" s="135"/>
      <c r="Y1048" s="135"/>
      <c r="AA1048" s="135"/>
      <c r="AB1048" s="134"/>
      <c r="AC1048" s="135"/>
      <c r="AD1048" s="135"/>
      <c r="AH1048" s="135"/>
      <c r="AI1048" s="135"/>
    </row>
    <row r="1049" spans="1:35" ht="31.5">
      <c r="A1049" s="205">
        <v>1045</v>
      </c>
      <c r="B1049" s="206" t="s">
        <v>4760</v>
      </c>
      <c r="C1049" s="207" t="str">
        <f xml:space="preserve"> _xlfn.CONCAT(小韻資料表[[#This Row],[聲母拼音碼]],小韻資料表[[#This Row],[韻母拼音碼]],小韻資料表[[#This Row],[調號]])</f>
        <v>chim1</v>
      </c>
      <c r="D1049" s="206" t="s">
        <v>1133</v>
      </c>
      <c r="E1049" s="208" t="s">
        <v>1131</v>
      </c>
      <c r="F1049" s="205">
        <v>1</v>
      </c>
      <c r="G1049" s="209" t="s">
        <v>4761</v>
      </c>
      <c r="H1049" s="205">
        <f xml:space="preserve"> LEN(小韻資料表[[#This Row],[小韻字集]])</f>
        <v>9</v>
      </c>
      <c r="I1049" s="205" cm="1">
        <f t="array" ref="I1049" xml:space="preserve"> MATCH(TRUE, ISNUMBER( SEARCH( LEFT(小韻資料表[[#This Row],[切語]],1), 切語上字資料表[切語上字]) ), 0)</f>
        <v>22</v>
      </c>
      <c r="J1049" s="210" t="str" cm="1">
        <f t="array" ref="J1049" xml:space="preserve"> INDEX(切語上字資料表[聲母], 小韻資料表[[#This Row],[上字表識別號]])</f>
        <v>清</v>
      </c>
      <c r="K1049" s="210" t="str" cm="1">
        <f t="array" ref="K1049" xml:space="preserve"> INDEX(切語上字資料表[聲母拼音碼], 小韻資料表[[#This Row],[上字表識別號]])</f>
        <v>ch</v>
      </c>
      <c r="L1049" s="210" t="str" cm="1">
        <f t="array" ref="L1049" xml:space="preserve"> INDEX(切語上字資料表[清濁], 小韻資料表[[#This Row],[上字表識別號]])</f>
        <v>次清</v>
      </c>
      <c r="M1049" s="223" t="str" cm="1">
        <f t="array" ref="M1049" xml:space="preserve"> INDEX(切語上字資料表[發送收], 小韻資料表[[#This Row],[上字表識別號]])</f>
        <v>送氣</v>
      </c>
      <c r="N1049" s="205" cm="1">
        <f t="array" ref="N1049" xml:space="preserve"> MATCH(TRUE, ISNUMBER( SEARCH( RIGHT(小韻資料表[[#This Row],[切語]],1), 切語下字資料表[切語下字]) ), 0)</f>
        <v>321</v>
      </c>
      <c r="O1049" s="207" t="str" cm="1">
        <f t="array" ref="O1049" xml:space="preserve"> INDEX(切語下字資料表[韻母], 小韻資料表[[#This Row],[下字表識別號]])</f>
        <v>侵開3</v>
      </c>
      <c r="P1049" s="207" t="str" cm="1">
        <f t="array" ref="P1049" xml:space="preserve"> INDEX(切語下字資料表[韻母拼音碼], 小韻資料表[[#This Row],[下字表識別號]])</f>
        <v>im</v>
      </c>
      <c r="Q1049" s="210" t="str" cm="1">
        <f t="array" ref="Q1049" xml:space="preserve"> INDEX(設定表!$C$19:$C$23, INT( LEFT(小韻資料表[[#This Row],[目次編碼]],1) ))</f>
        <v>平</v>
      </c>
      <c r="R1049" s="210">
        <f xml:space="preserve">  INDEX(設定表!$C$8:$C$15, MATCH( (RIGHT(小韻資料表[[#This Row],[清濁]]) &amp; 小韻資料表[[#This Row],[調]]), 設定表!$B$8:$B$15, 0))</f>
        <v>1</v>
      </c>
      <c r="S1049" s="205" t="s">
        <v>309</v>
      </c>
      <c r="T1049" s="205" t="s">
        <v>309</v>
      </c>
      <c r="U1049" s="226" t="s">
        <v>309</v>
      </c>
      <c r="V1049" s="146" t="s">
        <v>309</v>
      </c>
      <c r="X1049" s="135"/>
      <c r="Y1049" s="135"/>
      <c r="AA1049" s="135"/>
      <c r="AB1049" s="134"/>
      <c r="AC1049" s="135"/>
      <c r="AD1049" s="135"/>
      <c r="AH1049" s="135"/>
      <c r="AI1049" s="135"/>
    </row>
    <row r="1050" spans="1:35" ht="31.5">
      <c r="A1050" s="205">
        <v>1046</v>
      </c>
      <c r="B1050" s="206" t="s">
        <v>4762</v>
      </c>
      <c r="C1050" s="207" t="str">
        <f xml:space="preserve"> _xlfn.CONCAT(小韻資料表[[#This Row],[聲母拼音碼]],小韻資料表[[#This Row],[韻母拼音碼]],小韻資料表[[#This Row],[調號]])</f>
        <v>sim5</v>
      </c>
      <c r="D1050" s="206" t="s">
        <v>4763</v>
      </c>
      <c r="E1050" s="208" t="s">
        <v>1131</v>
      </c>
      <c r="F1050" s="205">
        <v>2</v>
      </c>
      <c r="G1050" s="209" t="s">
        <v>4764</v>
      </c>
      <c r="H1050" s="205">
        <f xml:space="preserve"> LEN(小韻資料表[[#This Row],[小韻字集]])</f>
        <v>21</v>
      </c>
      <c r="I1050" s="205" cm="1">
        <f t="array" ref="I1050" xml:space="preserve"> MATCH(TRUE, ISNUMBER( SEARCH( LEFT(小韻資料表[[#This Row],[切語]],1), 切語上字資料表[切語上字]) ), 0)</f>
        <v>25</v>
      </c>
      <c r="J1050" s="210" t="str" cm="1">
        <f t="array" ref="J1050" xml:space="preserve"> INDEX(切語上字資料表[聲母], 小韻資料表[[#This Row],[上字表識別號]])</f>
        <v>邪</v>
      </c>
      <c r="K1050" s="210" t="str" cm="1">
        <f t="array" ref="K1050" xml:space="preserve"> INDEX(切語上字資料表[聲母拼音碼], 小韻資料表[[#This Row],[上字表識別號]])</f>
        <v>s</v>
      </c>
      <c r="L1050" s="210" t="str" cm="1">
        <f t="array" ref="L1050" xml:space="preserve"> INDEX(切語上字資料表[清濁], 小韻資料表[[#This Row],[上字表識別號]])</f>
        <v>全濁</v>
      </c>
      <c r="M1050" s="223" t="str" cm="1">
        <f t="array" ref="M1050" xml:space="preserve"> INDEX(切語上字資料表[發送收], 小韻資料表[[#This Row],[上字表識別號]])</f>
        <v>送氣</v>
      </c>
      <c r="N1050" s="205" cm="1">
        <f t="array" ref="N1050" xml:space="preserve"> MATCH(TRUE, ISNUMBER( SEARCH( RIGHT(小韻資料表[[#This Row],[切語]],1), 切語下字資料表[切語下字]) ), 0)</f>
        <v>321</v>
      </c>
      <c r="O1050" s="207" t="str" cm="1">
        <f t="array" ref="O1050" xml:space="preserve"> INDEX(切語下字資料表[韻母], 小韻資料表[[#This Row],[下字表識別號]])</f>
        <v>侵開3</v>
      </c>
      <c r="P1050" s="207" t="str" cm="1">
        <f t="array" ref="P1050" xml:space="preserve"> INDEX(切語下字資料表[韻母拼音碼], 小韻資料表[[#This Row],[下字表識別號]])</f>
        <v>im</v>
      </c>
      <c r="Q1050" s="210" t="str" cm="1">
        <f t="array" ref="Q1050" xml:space="preserve"> INDEX(設定表!$C$19:$C$23, INT( LEFT(小韻資料表[[#This Row],[目次編碼]],1) ))</f>
        <v>平</v>
      </c>
      <c r="R1050" s="210">
        <f xml:space="preserve">  INDEX(設定表!$C$8:$C$15, MATCH( (RIGHT(小韻資料表[[#This Row],[清濁]]) &amp; 小韻資料表[[#This Row],[調]]), 設定表!$B$8:$B$15, 0))</f>
        <v>5</v>
      </c>
      <c r="S1050" s="205" t="s">
        <v>309</v>
      </c>
      <c r="T1050" s="205" t="s">
        <v>309</v>
      </c>
      <c r="U1050" s="226" t="s">
        <v>309</v>
      </c>
      <c r="V1050" s="147" t="s">
        <v>309</v>
      </c>
      <c r="X1050" s="135"/>
      <c r="Y1050" s="135"/>
      <c r="AA1050" s="135"/>
      <c r="AB1050" s="134"/>
      <c r="AC1050" s="135"/>
      <c r="AD1050" s="135"/>
      <c r="AH1050" s="135"/>
      <c r="AI1050" s="135"/>
    </row>
    <row r="1051" spans="1:35" ht="31.5">
      <c r="A1051" s="205">
        <v>1047</v>
      </c>
      <c r="B1051" s="206" t="s">
        <v>4765</v>
      </c>
      <c r="C1051" s="207" t="str">
        <f xml:space="preserve"> _xlfn.CONCAT(小韻資料表[[#This Row],[聲母拼音碼]],小韻資料表[[#This Row],[韻母拼音碼]],小韻資料表[[#This Row],[調號]])</f>
        <v>lim5</v>
      </c>
      <c r="D1051" s="206" t="s">
        <v>4766</v>
      </c>
      <c r="E1051" s="208" t="s">
        <v>1131</v>
      </c>
      <c r="F1051" s="205">
        <v>3</v>
      </c>
      <c r="G1051" s="209" t="s">
        <v>4767</v>
      </c>
      <c r="H1051" s="205">
        <f xml:space="preserve"> LEN(小韻資料表[[#This Row],[小韻字集]])</f>
        <v>8</v>
      </c>
      <c r="I1051" s="205" cm="1">
        <f t="array" ref="I1051" xml:space="preserve"> MATCH(TRUE, ISNUMBER( SEARCH( LEFT(小韻資料表[[#This Row],[切語]],1), 切語上字資料表[切語上字]) ), 0)</f>
        <v>40</v>
      </c>
      <c r="J1051" s="210" t="str" cm="1">
        <f t="array" ref="J1051" xml:space="preserve"> INDEX(切語上字資料表[聲母], 小韻資料表[[#This Row],[上字表識別號]])</f>
        <v>來</v>
      </c>
      <c r="K1051" s="210" t="str" cm="1">
        <f t="array" ref="K1051" xml:space="preserve"> INDEX(切語上字資料表[聲母拼音碼], 小韻資料表[[#This Row],[上字表識別號]])</f>
        <v>l</v>
      </c>
      <c r="L1051" s="210" t="str" cm="1">
        <f t="array" ref="L1051" xml:space="preserve"> INDEX(切語上字資料表[清濁], 小韻資料表[[#This Row],[上字表識別號]])</f>
        <v>次濁</v>
      </c>
      <c r="M1051" s="223" t="str" cm="1">
        <f t="array" ref="M1051" xml:space="preserve"> INDEX(切語上字資料表[發送收], 小韻資料表[[#This Row],[上字表識別號]])</f>
        <v>收聲</v>
      </c>
      <c r="N1051" s="205" cm="1">
        <f t="array" ref="N1051" xml:space="preserve"> MATCH(TRUE, ISNUMBER( SEARCH( RIGHT(小韻資料表[[#This Row],[切語]],1), 切語下字資料表[切語下字]) ), 0)</f>
        <v>321</v>
      </c>
      <c r="O1051" s="207" t="str" cm="1">
        <f t="array" ref="O1051" xml:space="preserve"> INDEX(切語下字資料表[韻母], 小韻資料表[[#This Row],[下字表識別號]])</f>
        <v>侵開3</v>
      </c>
      <c r="P1051" s="207" t="str" cm="1">
        <f t="array" ref="P1051" xml:space="preserve"> INDEX(切語下字資料表[韻母拼音碼], 小韻資料表[[#This Row],[下字表識別號]])</f>
        <v>im</v>
      </c>
      <c r="Q1051" s="210" t="str" cm="1">
        <f t="array" ref="Q1051" xml:space="preserve"> INDEX(設定表!$C$19:$C$23, INT( LEFT(小韻資料表[[#This Row],[目次編碼]],1) ))</f>
        <v>平</v>
      </c>
      <c r="R1051" s="210">
        <f xml:space="preserve">  INDEX(設定表!$C$8:$C$15, MATCH( (RIGHT(小韻資料表[[#This Row],[清濁]]) &amp; 小韻資料表[[#This Row],[調]]), 設定表!$B$8:$B$15, 0))</f>
        <v>5</v>
      </c>
      <c r="S1051" s="205" t="s">
        <v>309</v>
      </c>
      <c r="T1051" s="205" t="s">
        <v>309</v>
      </c>
      <c r="U1051" s="226" t="s">
        <v>309</v>
      </c>
      <c r="V1051" s="146" t="s">
        <v>309</v>
      </c>
      <c r="X1051" s="135"/>
      <c r="Y1051" s="135"/>
      <c r="AA1051" s="135"/>
      <c r="AB1051" s="134"/>
      <c r="AC1051" s="135"/>
      <c r="AD1051" s="135"/>
      <c r="AH1051" s="135"/>
      <c r="AI1051" s="135"/>
    </row>
    <row r="1052" spans="1:35" ht="31.5">
      <c r="A1052" s="205">
        <v>1048</v>
      </c>
      <c r="B1052" s="206" t="s">
        <v>4768</v>
      </c>
      <c r="C1052" s="207" t="str">
        <f xml:space="preserve"> _xlfn.CONCAT(小韻資料表[[#This Row],[聲母拼音碼]],小韻資料表[[#This Row],[韻母拼音碼]],小韻資料表[[#This Row],[調號]])</f>
        <v>thim1</v>
      </c>
      <c r="D1052" s="206" t="s">
        <v>4769</v>
      </c>
      <c r="E1052" s="208" t="s">
        <v>1131</v>
      </c>
      <c r="F1052" s="205">
        <v>4</v>
      </c>
      <c r="G1052" s="209" t="s">
        <v>4770</v>
      </c>
      <c r="H1052" s="205">
        <f xml:space="preserve"> LEN(小韻資料表[[#This Row],[小韻字集]])</f>
        <v>8</v>
      </c>
      <c r="I1052" s="205" cm="1">
        <f t="array" ref="I1052" xml:space="preserve"> MATCH(TRUE, ISNUMBER( SEARCH( LEFT(小韻資料表[[#This Row],[切語]],1), 切語上字資料表[切語上字]) ), 0)</f>
        <v>10</v>
      </c>
      <c r="J1052" s="210" t="str" cm="1">
        <f t="array" ref="J1052" xml:space="preserve"> INDEX(切語上字資料表[聲母], 小韻資料表[[#This Row],[上字表識別號]])</f>
        <v>徹</v>
      </c>
      <c r="K1052" s="210" t="str" cm="1">
        <f t="array" ref="K1052" xml:space="preserve"> INDEX(切語上字資料表[聲母拼音碼], 小韻資料表[[#This Row],[上字表識別號]])</f>
        <v>th</v>
      </c>
      <c r="L1052" s="210" t="str" cm="1">
        <f t="array" ref="L1052" xml:space="preserve"> INDEX(切語上字資料表[清濁], 小韻資料表[[#This Row],[上字表識別號]])</f>
        <v>次清</v>
      </c>
      <c r="M1052" s="223" t="str" cm="1">
        <f t="array" ref="M1052" xml:space="preserve"> INDEX(切語上字資料表[發送收], 小韻資料表[[#This Row],[上字表識別號]])</f>
        <v>送氣</v>
      </c>
      <c r="N1052" s="205" cm="1">
        <f t="array" ref="N1052" xml:space="preserve"> MATCH(TRUE, ISNUMBER( SEARCH( RIGHT(小韻資料表[[#This Row],[切語]],1), 切語下字資料表[切語下字]) ), 0)</f>
        <v>321</v>
      </c>
      <c r="O1052" s="207" t="str" cm="1">
        <f t="array" ref="O1052" xml:space="preserve"> INDEX(切語下字資料表[韻母], 小韻資料表[[#This Row],[下字表識別號]])</f>
        <v>侵開3</v>
      </c>
      <c r="P1052" s="207" t="str" cm="1">
        <f t="array" ref="P1052" xml:space="preserve"> INDEX(切語下字資料表[韻母拼音碼], 小韻資料表[[#This Row],[下字表識別號]])</f>
        <v>im</v>
      </c>
      <c r="Q1052" s="210" t="str" cm="1">
        <f t="array" ref="Q1052" xml:space="preserve"> INDEX(設定表!$C$19:$C$23, INT( LEFT(小韻資料表[[#This Row],[目次編碼]],1) ))</f>
        <v>平</v>
      </c>
      <c r="R1052" s="210">
        <f xml:space="preserve">  INDEX(設定表!$C$8:$C$15, MATCH( (RIGHT(小韻資料表[[#This Row],[清濁]]) &amp; 小韻資料表[[#This Row],[調]]), 設定表!$B$8:$B$15, 0))</f>
        <v>1</v>
      </c>
      <c r="S1052" s="205" t="s">
        <v>309</v>
      </c>
      <c r="T1052" s="205" t="s">
        <v>309</v>
      </c>
      <c r="U1052" s="226" t="s">
        <v>309</v>
      </c>
      <c r="V1052" s="147" t="s">
        <v>309</v>
      </c>
      <c r="X1052" s="135"/>
      <c r="Y1052" s="135"/>
      <c r="AA1052" s="135"/>
      <c r="AB1052" s="134"/>
      <c r="AC1052" s="135"/>
      <c r="AD1052" s="135"/>
      <c r="AH1052" s="135"/>
      <c r="AI1052" s="135"/>
    </row>
    <row r="1053" spans="1:35" ht="31.5">
      <c r="A1053" s="205">
        <v>1049</v>
      </c>
      <c r="B1053" s="206" t="s">
        <v>4771</v>
      </c>
      <c r="C1053" s="207" t="str">
        <f xml:space="preserve"> _xlfn.CONCAT(小韻資料表[[#This Row],[聲母拼音碼]],小韻資料表[[#This Row],[韻母拼音碼]],小韻資料表[[#This Row],[調號]])</f>
        <v>cim1</v>
      </c>
      <c r="D1053" s="206" t="s">
        <v>4772</v>
      </c>
      <c r="E1053" s="208" t="s">
        <v>1131</v>
      </c>
      <c r="F1053" s="205">
        <v>5</v>
      </c>
      <c r="G1053" s="209" t="s">
        <v>4773</v>
      </c>
      <c r="H1053" s="205">
        <f xml:space="preserve"> LEN(小韻資料表[[#This Row],[小韻字集]])</f>
        <v>10</v>
      </c>
      <c r="I1053" s="205" cm="1">
        <f t="array" ref="I1053" xml:space="preserve"> MATCH(TRUE, ISNUMBER( SEARCH( LEFT(小韻資料表[[#This Row],[切語]],1), 切語上字資料表[切語上字]) ), 0)</f>
        <v>30</v>
      </c>
      <c r="J1053" s="210" t="str" cm="1">
        <f t="array" ref="J1053" xml:space="preserve"> INDEX(切語上字資料表[聲母], 小韻資料表[[#This Row],[上字表識別號]])</f>
        <v>照</v>
      </c>
      <c r="K1053" s="210" t="str" cm="1">
        <f t="array" ref="K1053" xml:space="preserve"> INDEX(切語上字資料表[聲母拼音碼], 小韻資料表[[#This Row],[上字表識別號]])</f>
        <v>c</v>
      </c>
      <c r="L1053" s="210" t="str" cm="1">
        <f t="array" ref="L1053" xml:space="preserve"> INDEX(切語上字資料表[清濁], 小韻資料表[[#This Row],[上字表識別號]])</f>
        <v>全清</v>
      </c>
      <c r="M1053" s="223" t="str" cm="1">
        <f t="array" ref="M1053" xml:space="preserve"> INDEX(切語上字資料表[發送收], 小韻資料表[[#This Row],[上字表識別號]])</f>
        <v>發聲</v>
      </c>
      <c r="N1053" s="205" cm="1">
        <f t="array" ref="N1053" xml:space="preserve"> MATCH(TRUE, ISNUMBER( SEARCH( RIGHT(小韻資料表[[#This Row],[切語]],1), 切語下字資料表[切語下字]) ), 0)</f>
        <v>321</v>
      </c>
      <c r="O1053" s="207" t="str" cm="1">
        <f t="array" ref="O1053" xml:space="preserve"> INDEX(切語下字資料表[韻母], 小韻資料表[[#This Row],[下字表識別號]])</f>
        <v>侵開3</v>
      </c>
      <c r="P1053" s="207" t="str" cm="1">
        <f t="array" ref="P1053" xml:space="preserve"> INDEX(切語下字資料表[韻母拼音碼], 小韻資料表[[#This Row],[下字表識別號]])</f>
        <v>im</v>
      </c>
      <c r="Q1053" s="210" t="str" cm="1">
        <f t="array" ref="Q1053" xml:space="preserve"> INDEX(設定表!$C$19:$C$23, INT( LEFT(小韻資料表[[#This Row],[目次編碼]],1) ))</f>
        <v>平</v>
      </c>
      <c r="R1053" s="210">
        <f xml:space="preserve">  INDEX(設定表!$C$8:$C$15, MATCH( (RIGHT(小韻資料表[[#This Row],[清濁]]) &amp; 小韻資料表[[#This Row],[調]]), 設定表!$B$8:$B$15, 0))</f>
        <v>1</v>
      </c>
      <c r="S1053" s="205" t="s">
        <v>309</v>
      </c>
      <c r="T1053" s="205" t="s">
        <v>309</v>
      </c>
      <c r="U1053" s="226" t="s">
        <v>309</v>
      </c>
      <c r="V1053" s="146" t="s">
        <v>309</v>
      </c>
      <c r="X1053" s="135"/>
      <c r="Y1053" s="135"/>
      <c r="AA1053" s="135"/>
      <c r="AB1053" s="134"/>
      <c r="AC1053" s="135"/>
      <c r="AD1053" s="135"/>
      <c r="AH1053" s="135"/>
      <c r="AI1053" s="135"/>
    </row>
    <row r="1054" spans="1:35" ht="31.5">
      <c r="A1054" s="205">
        <v>1050</v>
      </c>
      <c r="B1054" s="206" t="s">
        <v>4774</v>
      </c>
      <c r="C1054" s="207" t="str">
        <f xml:space="preserve"> _xlfn.CONCAT(小韻資料表[[#This Row],[聲母拼音碼]],小韻資料表[[#This Row],[韻母拼音碼]],小韻資料表[[#This Row],[調號]])</f>
        <v>tim5</v>
      </c>
      <c r="D1054" s="206" t="s">
        <v>4775</v>
      </c>
      <c r="E1054" s="208" t="s">
        <v>1131</v>
      </c>
      <c r="F1054" s="205">
        <v>6</v>
      </c>
      <c r="G1054" s="209" t="s">
        <v>4776</v>
      </c>
      <c r="H1054" s="205">
        <f xml:space="preserve"> LEN(小韻資料表[[#This Row],[小韻字集]])</f>
        <v>10</v>
      </c>
      <c r="I1054" s="205" cm="1">
        <f t="array" ref="I1054" xml:space="preserve"> MATCH(TRUE, ISNUMBER( SEARCH( LEFT(小韻資料表[[#This Row],[切語]],1), 切語上字資料表[切語上字]) ), 0)</f>
        <v>11</v>
      </c>
      <c r="J1054" s="210" t="str" cm="1">
        <f t="array" ref="J1054" xml:space="preserve"> INDEX(切語上字資料表[聲母], 小韻資料表[[#This Row],[上字表識別號]])</f>
        <v>澄</v>
      </c>
      <c r="K1054" s="210" t="str" cm="1">
        <f t="array" ref="K1054" xml:space="preserve"> INDEX(切語上字資料表[聲母拼音碼], 小韻資料表[[#This Row],[上字表識別號]])</f>
        <v>t</v>
      </c>
      <c r="L1054" s="210" t="str" cm="1">
        <f t="array" ref="L1054" xml:space="preserve"> INDEX(切語上字資料表[清濁], 小韻資料表[[#This Row],[上字表識別號]])</f>
        <v>全濁</v>
      </c>
      <c r="M1054" s="223" cm="1">
        <f t="array" ref="M1054" xml:space="preserve"> INDEX(切語上字資料表[發送收], 小韻資料表[[#This Row],[上字表識別號]])</f>
        <v>0</v>
      </c>
      <c r="N1054" s="205" cm="1">
        <f t="array" ref="N1054" xml:space="preserve"> MATCH(TRUE, ISNUMBER( SEARCH( RIGHT(小韻資料表[[#This Row],[切語]],1), 切語下字資料表[切語下字]) ), 0)</f>
        <v>321</v>
      </c>
      <c r="O1054" s="207" t="str" cm="1">
        <f t="array" ref="O1054" xml:space="preserve"> INDEX(切語下字資料表[韻母], 小韻資料表[[#This Row],[下字表識別號]])</f>
        <v>侵開3</v>
      </c>
      <c r="P1054" s="207" t="str" cm="1">
        <f t="array" ref="P1054" xml:space="preserve"> INDEX(切語下字資料表[韻母拼音碼], 小韻資料表[[#This Row],[下字表識別號]])</f>
        <v>im</v>
      </c>
      <c r="Q1054" s="210" t="str" cm="1">
        <f t="array" ref="Q1054" xml:space="preserve"> INDEX(設定表!$C$19:$C$23, INT( LEFT(小韻資料表[[#This Row],[目次編碼]],1) ))</f>
        <v>平</v>
      </c>
      <c r="R1054" s="210">
        <f xml:space="preserve">  INDEX(設定表!$C$8:$C$15, MATCH( (RIGHT(小韻資料表[[#This Row],[清濁]]) &amp; 小韻資料表[[#This Row],[調]]), 設定表!$B$8:$B$15, 0))</f>
        <v>5</v>
      </c>
      <c r="S1054" s="205" t="s">
        <v>309</v>
      </c>
      <c r="T1054" s="205" t="s">
        <v>309</v>
      </c>
      <c r="U1054" s="226" t="s">
        <v>309</v>
      </c>
      <c r="V1054" s="147" t="s">
        <v>309</v>
      </c>
      <c r="X1054" s="135"/>
      <c r="Y1054" s="135"/>
      <c r="AA1054" s="135"/>
      <c r="AB1054" s="134"/>
      <c r="AC1054" s="135"/>
      <c r="AD1054" s="135"/>
      <c r="AH1054" s="135"/>
      <c r="AI1054" s="135"/>
    </row>
    <row r="1055" spans="1:35" ht="31.5">
      <c r="A1055" s="205">
        <v>1051</v>
      </c>
      <c r="B1055" s="206" t="s">
        <v>4777</v>
      </c>
      <c r="C1055" s="207" t="str">
        <f xml:space="preserve"> _xlfn.CONCAT(小韻資料表[[#This Row],[聲母拼音碼]],小韻資料表[[#This Row],[韻母拼音碼]],小韻資料表[[#This Row],[調號]])</f>
        <v>tim1</v>
      </c>
      <c r="D1055" s="206" t="s">
        <v>4778</v>
      </c>
      <c r="E1055" s="208" t="s">
        <v>1131</v>
      </c>
      <c r="F1055" s="205">
        <v>7</v>
      </c>
      <c r="G1055" s="209" t="s">
        <v>4779</v>
      </c>
      <c r="H1055" s="205">
        <f xml:space="preserve"> LEN(小韻資料表[[#This Row],[小韻字集]])</f>
        <v>5</v>
      </c>
      <c r="I1055" s="205" cm="1">
        <f t="array" ref="I1055" xml:space="preserve"> MATCH(TRUE, ISNUMBER( SEARCH( LEFT(小韻資料表[[#This Row],[切語]],1), 切語上字資料表[切語上字]) ), 0)</f>
        <v>9</v>
      </c>
      <c r="J1055" s="210" t="str" cm="1">
        <f t="array" ref="J1055" xml:space="preserve"> INDEX(切語上字資料表[聲母], 小韻資料表[[#This Row],[上字表識別號]])</f>
        <v>知</v>
      </c>
      <c r="K1055" s="210" t="str" cm="1">
        <f t="array" ref="K1055" xml:space="preserve"> INDEX(切語上字資料表[聲母拼音碼], 小韻資料表[[#This Row],[上字表識別號]])</f>
        <v>t</v>
      </c>
      <c r="L1055" s="210" t="str" cm="1">
        <f t="array" ref="L1055" xml:space="preserve"> INDEX(切語上字資料表[清濁], 小韻資料表[[#This Row],[上字表識別號]])</f>
        <v>全清</v>
      </c>
      <c r="M1055" s="223" t="str" cm="1">
        <f t="array" ref="M1055" xml:space="preserve"> INDEX(切語上字資料表[發送收], 小韻資料表[[#This Row],[上字表識別號]])</f>
        <v>發聲</v>
      </c>
      <c r="N1055" s="205" cm="1">
        <f t="array" ref="N1055" xml:space="preserve"> MATCH(TRUE, ISNUMBER( SEARCH( RIGHT(小韻資料表[[#This Row],[切語]],1), 切語下字資料表[切語下字]) ), 0)</f>
        <v>321</v>
      </c>
      <c r="O1055" s="207" t="str" cm="1">
        <f t="array" ref="O1055" xml:space="preserve"> INDEX(切語下字資料表[韻母], 小韻資料表[[#This Row],[下字表識別號]])</f>
        <v>侵開3</v>
      </c>
      <c r="P1055" s="207" t="str" cm="1">
        <f t="array" ref="P1055" xml:space="preserve"> INDEX(切語下字資料表[韻母拼音碼], 小韻資料表[[#This Row],[下字表識別號]])</f>
        <v>im</v>
      </c>
      <c r="Q1055" s="210" t="str" cm="1">
        <f t="array" ref="Q1055" xml:space="preserve"> INDEX(設定表!$C$19:$C$23, INT( LEFT(小韻資料表[[#This Row],[目次編碼]],1) ))</f>
        <v>平</v>
      </c>
      <c r="R1055" s="210">
        <f xml:space="preserve">  INDEX(設定表!$C$8:$C$15, MATCH( (RIGHT(小韻資料表[[#This Row],[清濁]]) &amp; 小韻資料表[[#This Row],[調]]), 設定表!$B$8:$B$15, 0))</f>
        <v>1</v>
      </c>
      <c r="S1055" s="205" t="s">
        <v>309</v>
      </c>
      <c r="T1055" s="205" t="s">
        <v>309</v>
      </c>
      <c r="U1055" s="226" t="s">
        <v>309</v>
      </c>
      <c r="V1055" s="146" t="s">
        <v>309</v>
      </c>
      <c r="X1055" s="135"/>
      <c r="Y1055" s="135"/>
      <c r="AA1055" s="135"/>
      <c r="AB1055" s="134"/>
      <c r="AC1055" s="135"/>
      <c r="AD1055" s="135"/>
      <c r="AH1055" s="135"/>
      <c r="AI1055" s="135"/>
    </row>
    <row r="1056" spans="1:35" ht="31.5">
      <c r="A1056" s="205">
        <v>1052</v>
      </c>
      <c r="B1056" s="206" t="s">
        <v>4780</v>
      </c>
      <c r="C1056" s="207" t="str">
        <f xml:space="preserve"> _xlfn.CONCAT(小韻資料表[[#This Row],[聲母拼音碼]],小韻資料表[[#This Row],[韻母拼音碼]],小韻資料表[[#This Row],[調號]])</f>
        <v>sim5</v>
      </c>
      <c r="D1056" s="206" t="s">
        <v>4781</v>
      </c>
      <c r="E1056" s="208" t="s">
        <v>1131</v>
      </c>
      <c r="F1056" s="205">
        <v>8</v>
      </c>
      <c r="G1056" s="209" t="s">
        <v>4782</v>
      </c>
      <c r="H1056" s="205">
        <f xml:space="preserve"> LEN(小韻資料表[[#This Row],[小韻字集]])</f>
        <v>7</v>
      </c>
      <c r="I1056" s="205" cm="1">
        <f t="array" ref="I1056" xml:space="preserve"> MATCH(TRUE, ISNUMBER( SEARCH( LEFT(小韻資料表[[#This Row],[切語]],1), 切語上字資料表[切語上字]) ), 0)</f>
        <v>34</v>
      </c>
      <c r="J1056" s="210" t="str" cm="1">
        <f t="array" ref="J1056" xml:space="preserve"> INDEX(切語上字資料表[聲母], 小韻資料表[[#This Row],[上字表識別號]])</f>
        <v>禪</v>
      </c>
      <c r="K1056" s="210" t="str" cm="1">
        <f t="array" ref="K1056" xml:space="preserve"> INDEX(切語上字資料表[聲母拼音碼], 小韻資料表[[#This Row],[上字表識別號]])</f>
        <v>s</v>
      </c>
      <c r="L1056" s="210" t="str" cm="1">
        <f t="array" ref="L1056" xml:space="preserve"> INDEX(切語上字資料表[清濁], 小韻資料表[[#This Row],[上字表識別號]])</f>
        <v>全濁</v>
      </c>
      <c r="M1056" s="223" cm="1">
        <f t="array" ref="M1056" xml:space="preserve"> INDEX(切語上字資料表[發送收], 小韻資料表[[#This Row],[上字表識別號]])</f>
        <v>0</v>
      </c>
      <c r="N1056" s="205" cm="1">
        <f t="array" ref="N1056" xml:space="preserve"> MATCH(TRUE, ISNUMBER( SEARCH( RIGHT(小韻資料表[[#This Row],[切語]],1), 切語下字資料表[切語下字]) ), 0)</f>
        <v>323</v>
      </c>
      <c r="O1056" s="207" t="str" cm="1">
        <f t="array" ref="O1056" xml:space="preserve"> INDEX(切語下字資料表[韻母], 小韻資料表[[#This Row],[下字表識別號]])</f>
        <v>沁開3</v>
      </c>
      <c r="P1056" s="207" t="str" cm="1">
        <f t="array" ref="P1056" xml:space="preserve"> INDEX(切語下字資料表[韻母拼音碼], 小韻資料表[[#This Row],[下字表識別號]])</f>
        <v>im</v>
      </c>
      <c r="Q1056" s="210" t="str" cm="1">
        <f t="array" ref="Q1056" xml:space="preserve"> INDEX(設定表!$C$19:$C$23, INT( LEFT(小韻資料表[[#This Row],[目次編碼]],1) ))</f>
        <v>平</v>
      </c>
      <c r="R1056" s="210">
        <f xml:space="preserve">  INDEX(設定表!$C$8:$C$15, MATCH( (RIGHT(小韻資料表[[#This Row],[清濁]]) &amp; 小韻資料表[[#This Row],[調]]), 設定表!$B$8:$B$15, 0))</f>
        <v>5</v>
      </c>
      <c r="S1056" s="205" t="s">
        <v>309</v>
      </c>
      <c r="T1056" s="205" t="s">
        <v>309</v>
      </c>
      <c r="U1056" s="226" t="s">
        <v>309</v>
      </c>
      <c r="V1056" s="147" t="s">
        <v>309</v>
      </c>
      <c r="X1056" s="135"/>
      <c r="Y1056" s="135"/>
      <c r="AA1056" s="135"/>
      <c r="AB1056" s="134"/>
      <c r="AC1056" s="135"/>
      <c r="AD1056" s="135"/>
      <c r="AH1056" s="135"/>
      <c r="AI1056" s="135"/>
    </row>
    <row r="1057" spans="1:35" ht="31.5">
      <c r="A1057" s="205">
        <v>1053</v>
      </c>
      <c r="B1057" s="206" t="s">
        <v>4783</v>
      </c>
      <c r="C1057" s="207" t="str">
        <f xml:space="preserve"> _xlfn.CONCAT(小韻資料表[[#This Row],[聲母拼音碼]],小韻資料表[[#This Row],[韻母拼音碼]],小韻資料表[[#This Row],[調號]])</f>
        <v>jim5</v>
      </c>
      <c r="D1057" s="206" t="s">
        <v>4784</v>
      </c>
      <c r="E1057" s="208" t="s">
        <v>1131</v>
      </c>
      <c r="F1057" s="205">
        <v>9</v>
      </c>
      <c r="G1057" s="209" t="s">
        <v>4785</v>
      </c>
      <c r="H1057" s="205">
        <f xml:space="preserve"> LEN(小韻資料表[[#This Row],[小韻字集]])</f>
        <v>7</v>
      </c>
      <c r="I1057" s="205" cm="1">
        <f t="array" ref="I1057" xml:space="preserve"> MATCH(TRUE, ISNUMBER( SEARCH( LEFT(小韻資料表[[#This Row],[切語]],1), 切語上字資料表[切語上字]) ), 0)</f>
        <v>41</v>
      </c>
      <c r="J1057" s="210" t="str" cm="1">
        <f t="array" ref="J1057" xml:space="preserve"> INDEX(切語上字資料表[聲母], 小韻資料表[[#This Row],[上字表識別號]])</f>
        <v>日</v>
      </c>
      <c r="K1057" s="210" t="str" cm="1">
        <f t="array" ref="K1057" xml:space="preserve"> INDEX(切語上字資料表[聲母拼音碼], 小韻資料表[[#This Row],[上字表識別號]])</f>
        <v>j</v>
      </c>
      <c r="L1057" s="210" t="str" cm="1">
        <f t="array" ref="L1057" xml:space="preserve"> INDEX(切語上字資料表[清濁], 小韻資料表[[#This Row],[上字表識別號]])</f>
        <v>次濁</v>
      </c>
      <c r="M1057" s="223" t="str" cm="1">
        <f t="array" ref="M1057" xml:space="preserve"> INDEX(切語上字資料表[發送收], 小韻資料表[[#This Row],[上字表識別號]])</f>
        <v>收聲</v>
      </c>
      <c r="N1057" s="205" cm="1">
        <f t="array" ref="N1057" xml:space="preserve"> MATCH(TRUE, ISNUMBER( SEARCH( RIGHT(小韻資料表[[#This Row],[切語]],1), 切語下字資料表[切語下字]) ), 0)</f>
        <v>321</v>
      </c>
      <c r="O1057" s="207" t="str" cm="1">
        <f t="array" ref="O1057" xml:space="preserve"> INDEX(切語下字資料表[韻母], 小韻資料表[[#This Row],[下字表識別號]])</f>
        <v>侵開3</v>
      </c>
      <c r="P1057" s="207" t="str" cm="1">
        <f t="array" ref="P1057" xml:space="preserve"> INDEX(切語下字資料表[韻母拼音碼], 小韻資料表[[#This Row],[下字表識別號]])</f>
        <v>im</v>
      </c>
      <c r="Q1057" s="210" t="str" cm="1">
        <f t="array" ref="Q1057" xml:space="preserve"> INDEX(設定表!$C$19:$C$23, INT( LEFT(小韻資料表[[#This Row],[目次編碼]],1) ))</f>
        <v>平</v>
      </c>
      <c r="R1057" s="210">
        <f xml:space="preserve">  INDEX(設定表!$C$8:$C$15, MATCH( (RIGHT(小韻資料表[[#This Row],[清濁]]) &amp; 小韻資料表[[#This Row],[調]]), 設定表!$B$8:$B$15, 0))</f>
        <v>5</v>
      </c>
      <c r="S1057" s="205" t="s">
        <v>309</v>
      </c>
      <c r="T1057" s="205" t="s">
        <v>309</v>
      </c>
      <c r="U1057" s="226" t="s">
        <v>309</v>
      </c>
      <c r="V1057" s="146" t="s">
        <v>309</v>
      </c>
      <c r="X1057" s="135"/>
      <c r="Y1057" s="135"/>
      <c r="AA1057" s="135"/>
      <c r="AB1057" s="134"/>
      <c r="AC1057" s="135"/>
      <c r="AD1057" s="135"/>
      <c r="AH1057" s="135"/>
      <c r="AI1057" s="135"/>
    </row>
    <row r="1058" spans="1:35" ht="31.5">
      <c r="A1058" s="205">
        <v>1054</v>
      </c>
      <c r="B1058" s="206" t="s">
        <v>4786</v>
      </c>
      <c r="C1058" s="207" t="str">
        <f xml:space="preserve"> _xlfn.CONCAT(小韻資料表[[#This Row],[聲母拼音碼]],小韻資料表[[#This Row],[韻母拼音碼]],小韻資料表[[#This Row],[調號]])</f>
        <v>sim1</v>
      </c>
      <c r="D1058" s="206" t="s">
        <v>1132</v>
      </c>
      <c r="E1058" s="208" t="s">
        <v>1131</v>
      </c>
      <c r="F1058" s="205">
        <v>10</v>
      </c>
      <c r="G1058" s="209" t="s">
        <v>4787</v>
      </c>
      <c r="H1058" s="205">
        <f xml:space="preserve"> LEN(小韻資料表[[#This Row],[小韻字集]])</f>
        <v>3</v>
      </c>
      <c r="I1058" s="205" cm="1">
        <f t="array" ref="I1058" xml:space="preserve"> MATCH(TRUE, ISNUMBER( SEARCH( LEFT(小韻資料表[[#This Row],[切語]],1), 切語上字資料表[切語上字]) ), 0)</f>
        <v>33</v>
      </c>
      <c r="J1058" s="210" t="str" cm="1">
        <f t="array" ref="J1058" xml:space="preserve"> INDEX(切語上字資料表[聲母], 小韻資料表[[#This Row],[上字表識別號]])</f>
        <v>審</v>
      </c>
      <c r="K1058" s="210" t="str" cm="1">
        <f t="array" ref="K1058" xml:space="preserve"> INDEX(切語上字資料表[聲母拼音碼], 小韻資料表[[#This Row],[上字表識別號]])</f>
        <v>s</v>
      </c>
      <c r="L1058" s="210" t="str" cm="1">
        <f t="array" ref="L1058" xml:space="preserve"> INDEX(切語上字資料表[清濁], 小韻資料表[[#This Row],[上字表識別號]])</f>
        <v>全清</v>
      </c>
      <c r="M1058" s="223" t="str" cm="1">
        <f t="array" ref="M1058" xml:space="preserve"> INDEX(切語上字資料表[發送收], 小韻資料表[[#This Row],[上字表識別號]])</f>
        <v>送氣</v>
      </c>
      <c r="N1058" s="205" cm="1">
        <f t="array" ref="N1058" xml:space="preserve"> MATCH(TRUE, ISNUMBER( SEARCH( RIGHT(小韻資料表[[#This Row],[切語]],1), 切語下字資料表[切語下字]) ), 0)</f>
        <v>321</v>
      </c>
      <c r="O1058" s="207" t="str" cm="1">
        <f t="array" ref="O1058" xml:space="preserve"> INDEX(切語下字資料表[韻母], 小韻資料表[[#This Row],[下字表識別號]])</f>
        <v>侵開3</v>
      </c>
      <c r="P1058" s="207" t="str" cm="1">
        <f t="array" ref="P1058" xml:space="preserve"> INDEX(切語下字資料表[韻母拼音碼], 小韻資料表[[#This Row],[下字表識別號]])</f>
        <v>im</v>
      </c>
      <c r="Q1058" s="210" t="str" cm="1">
        <f t="array" ref="Q1058" xml:space="preserve"> INDEX(設定表!$C$19:$C$23, INT( LEFT(小韻資料表[[#This Row],[目次編碼]],1) ))</f>
        <v>平</v>
      </c>
      <c r="R1058" s="210">
        <f xml:space="preserve">  INDEX(設定表!$C$8:$C$15, MATCH( (RIGHT(小韻資料表[[#This Row],[清濁]]) &amp; 小韻資料表[[#This Row],[調]]), 設定表!$B$8:$B$15, 0))</f>
        <v>1</v>
      </c>
      <c r="S1058" s="205" t="s">
        <v>309</v>
      </c>
      <c r="T1058" s="205" t="s">
        <v>309</v>
      </c>
      <c r="U1058" s="226" t="s">
        <v>309</v>
      </c>
      <c r="V1058" s="147" t="s">
        <v>309</v>
      </c>
      <c r="X1058" s="135"/>
      <c r="Y1058" s="135"/>
      <c r="AA1058" s="135"/>
      <c r="AB1058" s="134"/>
      <c r="AC1058" s="135"/>
      <c r="AD1058" s="135"/>
      <c r="AH1058" s="135"/>
      <c r="AI1058" s="135"/>
    </row>
    <row r="1059" spans="1:35" ht="31.5">
      <c r="A1059" s="205">
        <v>1055</v>
      </c>
      <c r="B1059" s="206" t="s">
        <v>4788</v>
      </c>
      <c r="C1059" s="207" t="str">
        <f xml:space="preserve"> _xlfn.CONCAT(小韻資料表[[#This Row],[聲母拼音碼]],小韻資料表[[#This Row],[韻母拼音碼]],小韻資料表[[#This Row],[調號]])</f>
        <v>Øim5</v>
      </c>
      <c r="D1059" s="206" t="s">
        <v>4789</v>
      </c>
      <c r="E1059" s="208" t="s">
        <v>1131</v>
      </c>
      <c r="F1059" s="205">
        <v>11</v>
      </c>
      <c r="G1059" s="209" t="s">
        <v>4790</v>
      </c>
      <c r="H1059" s="205">
        <f xml:space="preserve"> LEN(小韻資料表[[#This Row],[小韻字集]])</f>
        <v>18</v>
      </c>
      <c r="I1059" s="205" cm="1">
        <f t="array" ref="I1059" xml:space="preserve"> MATCH(TRUE, ISNUMBER( SEARCH( LEFT(小韻資料表[[#This Row],[切語]],1), 切語上字資料表[切語上字]) ), 0)</f>
        <v>39</v>
      </c>
      <c r="J1059" s="210" t="str" cm="1">
        <f t="array" ref="J1059" xml:space="preserve"> INDEX(切語上字資料表[聲母], 小韻資料表[[#This Row],[上字表識別號]])</f>
        <v>喻</v>
      </c>
      <c r="K1059" s="210" t="str" cm="1">
        <f t="array" ref="K1059" xml:space="preserve"> INDEX(切語上字資料表[聲母拼音碼], 小韻資料表[[#This Row],[上字表識別號]])</f>
        <v>Ø</v>
      </c>
      <c r="L1059" s="210" t="str" cm="1">
        <f t="array" ref="L1059" xml:space="preserve"> INDEX(切語上字資料表[清濁], 小韻資料表[[#This Row],[上字表識別號]])</f>
        <v>次濁</v>
      </c>
      <c r="M1059" s="223" t="str" cm="1">
        <f t="array" ref="M1059" xml:space="preserve"> INDEX(切語上字資料表[發送收], 小韻資料表[[#This Row],[上字表識別號]])</f>
        <v>發聲</v>
      </c>
      <c r="N1059" s="205" cm="1">
        <f t="array" ref="N1059" xml:space="preserve"> MATCH(TRUE, ISNUMBER( SEARCH( RIGHT(小韻資料表[[#This Row],[切語]],1), 切語下字資料表[切語下字]) ), 0)</f>
        <v>321</v>
      </c>
      <c r="O1059" s="207" t="str" cm="1">
        <f t="array" ref="O1059" xml:space="preserve"> INDEX(切語下字資料表[韻母], 小韻資料表[[#This Row],[下字表識別號]])</f>
        <v>侵開3</v>
      </c>
      <c r="P1059" s="207" t="str" cm="1">
        <f t="array" ref="P1059" xml:space="preserve"> INDEX(切語下字資料表[韻母拼音碼], 小韻資料表[[#This Row],[下字表識別號]])</f>
        <v>im</v>
      </c>
      <c r="Q1059" s="210" t="str" cm="1">
        <f t="array" ref="Q1059" xml:space="preserve"> INDEX(設定表!$C$19:$C$23, INT( LEFT(小韻資料表[[#This Row],[目次編碼]],1) ))</f>
        <v>平</v>
      </c>
      <c r="R1059" s="210">
        <f xml:space="preserve">  INDEX(設定表!$C$8:$C$15, MATCH( (RIGHT(小韻資料表[[#This Row],[清濁]]) &amp; 小韻資料表[[#This Row],[調]]), 設定表!$B$8:$B$15, 0))</f>
        <v>5</v>
      </c>
      <c r="S1059" s="205" t="s">
        <v>309</v>
      </c>
      <c r="T1059" s="205" t="s">
        <v>309</v>
      </c>
      <c r="U1059" s="226" t="s">
        <v>309</v>
      </c>
      <c r="V1059" s="146" t="s">
        <v>309</v>
      </c>
      <c r="X1059" s="135"/>
      <c r="Y1059" s="135"/>
      <c r="AA1059" s="135"/>
      <c r="AB1059" s="134"/>
      <c r="AC1059" s="135"/>
      <c r="AD1059" s="135"/>
      <c r="AH1059" s="135"/>
      <c r="AI1059" s="135"/>
    </row>
    <row r="1060" spans="1:35" ht="31.5">
      <c r="A1060" s="205">
        <v>1056</v>
      </c>
      <c r="B1060" s="206" t="s">
        <v>4791</v>
      </c>
      <c r="C1060" s="207" t="str">
        <f xml:space="preserve"> _xlfn.CONCAT(小韻資料表[[#This Row],[聲母拼音碼]],小韻資料表[[#This Row],[韻母拼音碼]],小韻資料表[[#This Row],[調號]])</f>
        <v>sim1</v>
      </c>
      <c r="D1060" s="206" t="s">
        <v>1435</v>
      </c>
      <c r="E1060" s="208" t="s">
        <v>1131</v>
      </c>
      <c r="F1060" s="205">
        <v>12</v>
      </c>
      <c r="G1060" s="209" t="s">
        <v>4792</v>
      </c>
      <c r="H1060" s="205">
        <f xml:space="preserve"> LEN(小韻資料表[[#This Row],[小韻字集]])</f>
        <v>6</v>
      </c>
      <c r="I1060" s="205" cm="1">
        <f t="array" ref="I1060" xml:space="preserve"> MATCH(TRUE, ISNUMBER( SEARCH( LEFT(小韻資料表[[#This Row],[切語]],1), 切語上字資料表[切語上字]) ), 0)</f>
        <v>24</v>
      </c>
      <c r="J1060" s="210" t="str" cm="1">
        <f t="array" ref="J1060" xml:space="preserve"> INDEX(切語上字資料表[聲母], 小韻資料表[[#This Row],[上字表識別號]])</f>
        <v>心</v>
      </c>
      <c r="K1060" s="210" t="str" cm="1">
        <f t="array" ref="K1060" xml:space="preserve"> INDEX(切語上字資料表[聲母拼音碼], 小韻資料表[[#This Row],[上字表識別號]])</f>
        <v>s</v>
      </c>
      <c r="L1060" s="210" t="str" cm="1">
        <f t="array" ref="L1060" xml:space="preserve"> INDEX(切語上字資料表[清濁], 小韻資料表[[#This Row],[上字表識別號]])</f>
        <v>全清</v>
      </c>
      <c r="M1060" s="223" t="str" cm="1">
        <f t="array" ref="M1060" xml:space="preserve"> INDEX(切語上字資料表[發送收], 小韻資料表[[#This Row],[上字表識別號]])</f>
        <v>送氣</v>
      </c>
      <c r="N1060" s="205" cm="1">
        <f t="array" ref="N1060" xml:space="preserve"> MATCH(TRUE, ISNUMBER( SEARCH( RIGHT(小韻資料表[[#This Row],[切語]],1), 切語下字資料表[切語下字]) ), 0)</f>
        <v>321</v>
      </c>
      <c r="O1060" s="207" t="str" cm="1">
        <f t="array" ref="O1060" xml:space="preserve"> INDEX(切語下字資料表[韻母], 小韻資料表[[#This Row],[下字表識別號]])</f>
        <v>侵開3</v>
      </c>
      <c r="P1060" s="207" t="str" cm="1">
        <f t="array" ref="P1060" xml:space="preserve"> INDEX(切語下字資料表[韻母拼音碼], 小韻資料表[[#This Row],[下字表識別號]])</f>
        <v>im</v>
      </c>
      <c r="Q1060" s="210" t="str" cm="1">
        <f t="array" ref="Q1060" xml:space="preserve"> INDEX(設定表!$C$19:$C$23, INT( LEFT(小韻資料表[[#This Row],[目次編碼]],1) ))</f>
        <v>平</v>
      </c>
      <c r="R1060" s="210">
        <f xml:space="preserve">  INDEX(設定表!$C$8:$C$15, MATCH( (RIGHT(小韻資料表[[#This Row],[清濁]]) &amp; 小韻資料表[[#This Row],[調]]), 設定表!$B$8:$B$15, 0))</f>
        <v>1</v>
      </c>
      <c r="S1060" s="205" t="s">
        <v>309</v>
      </c>
      <c r="T1060" s="205" t="s">
        <v>309</v>
      </c>
      <c r="U1060" s="226" t="s">
        <v>309</v>
      </c>
      <c r="V1060" s="147" t="s">
        <v>309</v>
      </c>
      <c r="X1060" s="135"/>
      <c r="Y1060" s="135"/>
      <c r="AA1060" s="135"/>
      <c r="AB1060" s="134"/>
      <c r="AC1060" s="135"/>
      <c r="AD1060" s="135"/>
      <c r="AH1060" s="135"/>
      <c r="AI1060" s="135"/>
    </row>
    <row r="1061" spans="1:35" ht="31.5">
      <c r="A1061" s="205">
        <v>1057</v>
      </c>
      <c r="B1061" s="206" t="s">
        <v>4793</v>
      </c>
      <c r="C1061" s="207" t="str">
        <f xml:space="preserve"> _xlfn.CONCAT(小韻資料表[[#This Row],[聲母拼音碼]],小韻資料表[[#This Row],[韻母拼音碼]],小韻資料表[[#This Row],[調號]])</f>
        <v>Øim1</v>
      </c>
      <c r="D1061" s="206" t="s">
        <v>4794</v>
      </c>
      <c r="E1061" s="208" t="s">
        <v>1131</v>
      </c>
      <c r="F1061" s="205">
        <v>13</v>
      </c>
      <c r="G1061" s="209" t="s">
        <v>4795</v>
      </c>
      <c r="H1061" s="205">
        <f xml:space="preserve"> LEN(小韻資料表[[#This Row],[小韻字集]])</f>
        <v>2</v>
      </c>
      <c r="I1061" s="205" cm="1">
        <f t="array" ref="I1061" xml:space="preserve"> MATCH(TRUE, ISNUMBER( SEARCH( LEFT(小韻資料表[[#This Row],[切語]],1), 切語上字資料表[切語上字]) ), 0)</f>
        <v>35</v>
      </c>
      <c r="J1061" s="210" t="str" cm="1">
        <f t="array" ref="J1061" xml:space="preserve"> INDEX(切語上字資料表[聲母], 小韻資料表[[#This Row],[上字表識別號]])</f>
        <v>影</v>
      </c>
      <c r="K1061" s="210" t="str" cm="1">
        <f t="array" ref="K1061" xml:space="preserve"> INDEX(切語上字資料表[聲母拼音碼], 小韻資料表[[#This Row],[上字表識別號]])</f>
        <v>Ø</v>
      </c>
      <c r="L1061" s="210" t="str" cm="1">
        <f t="array" ref="L1061" xml:space="preserve"> INDEX(切語上字資料表[清濁], 小韻資料表[[#This Row],[上字表識別號]])</f>
        <v>全清</v>
      </c>
      <c r="M1061" s="223" t="str" cm="1">
        <f t="array" ref="M1061" xml:space="preserve"> INDEX(切語上字資料表[發送收], 小韻資料表[[#This Row],[上字表識別號]])</f>
        <v>發聲</v>
      </c>
      <c r="N1061" s="205" cm="1">
        <f t="array" ref="N1061" xml:space="preserve"> MATCH(TRUE, ISNUMBER( SEARCH( RIGHT(小韻資料表[[#This Row],[切語]],1), 切語下字資料表[切語下字]) ), 0)</f>
        <v>321</v>
      </c>
      <c r="O1061" s="207" t="str" cm="1">
        <f t="array" ref="O1061" xml:space="preserve"> INDEX(切語下字資料表[韻母], 小韻資料表[[#This Row],[下字表識別號]])</f>
        <v>侵開3</v>
      </c>
      <c r="P1061" s="207" t="str" cm="1">
        <f t="array" ref="P1061" xml:space="preserve"> INDEX(切語下字資料表[韻母拼音碼], 小韻資料表[[#This Row],[下字表識別號]])</f>
        <v>im</v>
      </c>
      <c r="Q1061" s="210" t="str" cm="1">
        <f t="array" ref="Q1061" xml:space="preserve"> INDEX(設定表!$C$19:$C$23, INT( LEFT(小韻資料表[[#This Row],[目次編碼]],1) ))</f>
        <v>平</v>
      </c>
      <c r="R1061" s="210">
        <f xml:space="preserve">  INDEX(設定表!$C$8:$C$15, MATCH( (RIGHT(小韻資料表[[#This Row],[清濁]]) &amp; 小韻資料表[[#This Row],[調]]), 設定表!$B$8:$B$15, 0))</f>
        <v>1</v>
      </c>
      <c r="S1061" s="205" t="s">
        <v>309</v>
      </c>
      <c r="T1061" s="205" t="s">
        <v>309</v>
      </c>
      <c r="U1061" s="226" t="s">
        <v>309</v>
      </c>
      <c r="V1061" s="146" t="s">
        <v>309</v>
      </c>
      <c r="X1061" s="135"/>
      <c r="Y1061" s="135"/>
      <c r="AA1061" s="135"/>
      <c r="AB1061" s="134"/>
      <c r="AC1061" s="135"/>
      <c r="AD1061" s="135"/>
      <c r="AH1061" s="135"/>
      <c r="AI1061" s="135"/>
    </row>
    <row r="1062" spans="1:35" ht="31.5">
      <c r="A1062" s="205">
        <v>1058</v>
      </c>
      <c r="B1062" s="206" t="s">
        <v>4796</v>
      </c>
      <c r="C1062" s="207" t="str">
        <f xml:space="preserve"> _xlfn.CONCAT(小韻資料表[[#This Row],[聲母拼音碼]],小韻資料表[[#This Row],[韻母拼音碼]],小韻資料表[[#This Row],[調號]])</f>
        <v>cim1</v>
      </c>
      <c r="D1062" s="206" t="s">
        <v>4797</v>
      </c>
      <c r="E1062" s="208" t="s">
        <v>1131</v>
      </c>
      <c r="F1062" s="205">
        <v>14</v>
      </c>
      <c r="G1062" s="209" t="s">
        <v>4798</v>
      </c>
      <c r="H1062" s="205">
        <f xml:space="preserve"> LEN(小韻資料表[[#This Row],[小韻字集]])</f>
        <v>13</v>
      </c>
      <c r="I1062" s="205" cm="1">
        <f t="array" ref="I1062" xml:space="preserve"> MATCH(TRUE, ISNUMBER( SEARCH( LEFT(小韻資料表[[#This Row],[切語]],1), 切語上字資料表[切語上字]) ), 0)</f>
        <v>21</v>
      </c>
      <c r="J1062" s="210" t="str" cm="1">
        <f t="array" ref="J1062" xml:space="preserve"> INDEX(切語上字資料表[聲母], 小韻資料表[[#This Row],[上字表識別號]])</f>
        <v>精</v>
      </c>
      <c r="K1062" s="210" t="str" cm="1">
        <f t="array" ref="K1062" xml:space="preserve"> INDEX(切語上字資料表[聲母拼音碼], 小韻資料表[[#This Row],[上字表識別號]])</f>
        <v>c</v>
      </c>
      <c r="L1062" s="210" t="str" cm="1">
        <f t="array" ref="L1062" xml:space="preserve"> INDEX(切語上字資料表[清濁], 小韻資料表[[#This Row],[上字表識別號]])</f>
        <v>全清</v>
      </c>
      <c r="M1062" s="223" t="str" cm="1">
        <f t="array" ref="M1062" xml:space="preserve"> INDEX(切語上字資料表[發送收], 小韻資料表[[#This Row],[上字表識別號]])</f>
        <v>發聲</v>
      </c>
      <c r="N1062" s="205" cm="1">
        <f t="array" ref="N1062" xml:space="preserve"> MATCH(TRUE, ISNUMBER( SEARCH( RIGHT(小韻資料表[[#This Row],[切語]],1), 切語下字資料表[切語下字]) ), 0)</f>
        <v>321</v>
      </c>
      <c r="O1062" s="207" t="str" cm="1">
        <f t="array" ref="O1062" xml:space="preserve"> INDEX(切語下字資料表[韻母], 小韻資料表[[#This Row],[下字表識別號]])</f>
        <v>侵開3</v>
      </c>
      <c r="P1062" s="207" t="str" cm="1">
        <f t="array" ref="P1062" xml:space="preserve"> INDEX(切語下字資料表[韻母拼音碼], 小韻資料表[[#This Row],[下字表識別號]])</f>
        <v>im</v>
      </c>
      <c r="Q1062" s="210" t="str" cm="1">
        <f t="array" ref="Q1062" xml:space="preserve"> INDEX(設定表!$C$19:$C$23, INT( LEFT(小韻資料表[[#This Row],[目次編碼]],1) ))</f>
        <v>平</v>
      </c>
      <c r="R1062" s="210">
        <f xml:space="preserve">  INDEX(設定表!$C$8:$C$15, MATCH( (RIGHT(小韻資料表[[#This Row],[清濁]]) &amp; 小韻資料表[[#This Row],[調]]), 設定表!$B$8:$B$15, 0))</f>
        <v>1</v>
      </c>
      <c r="S1062" s="205" t="s">
        <v>309</v>
      </c>
      <c r="T1062" s="205" t="s">
        <v>309</v>
      </c>
      <c r="U1062" s="226" t="s">
        <v>309</v>
      </c>
      <c r="V1062" s="147" t="s">
        <v>309</v>
      </c>
      <c r="X1062" s="135"/>
      <c r="Y1062" s="135"/>
      <c r="AA1062" s="135"/>
      <c r="AB1062" s="134"/>
      <c r="AC1062" s="135"/>
      <c r="AD1062" s="135"/>
      <c r="AH1062" s="135"/>
      <c r="AI1062" s="135"/>
    </row>
    <row r="1063" spans="1:35" ht="31.5">
      <c r="A1063" s="205">
        <v>1059</v>
      </c>
      <c r="B1063" s="206" t="s">
        <v>4799</v>
      </c>
      <c r="C1063" s="207" t="str">
        <f xml:space="preserve"> _xlfn.CONCAT(小韻資料表[[#This Row],[聲母拼音碼]],小韻資料表[[#This Row],[韻母拼音碼]],小韻資料表[[#This Row],[調號]])</f>
        <v>cim5</v>
      </c>
      <c r="D1063" s="206" t="s">
        <v>4800</v>
      </c>
      <c r="E1063" s="208" t="s">
        <v>1131</v>
      </c>
      <c r="F1063" s="205">
        <v>15</v>
      </c>
      <c r="G1063" s="209" t="s">
        <v>4801</v>
      </c>
      <c r="H1063" s="205">
        <f xml:space="preserve"> LEN(小韻資料表[[#This Row],[小韻字集]])</f>
        <v>12</v>
      </c>
      <c r="I1063" s="205" cm="1">
        <f t="array" ref="I1063" xml:space="preserve"> MATCH(TRUE, ISNUMBER( SEARCH( LEFT(小韻資料表[[#This Row],[切語]],1), 切語上字資料表[切語上字]) ), 0)</f>
        <v>23</v>
      </c>
      <c r="J1063" s="210" t="str" cm="1">
        <f t="array" ref="J1063" xml:space="preserve"> INDEX(切語上字資料表[聲母], 小韻資料表[[#This Row],[上字表識別號]])</f>
        <v>從</v>
      </c>
      <c r="K1063" s="210" t="str" cm="1">
        <f t="array" ref="K1063" xml:space="preserve"> INDEX(切語上字資料表[聲母拼音碼], 小韻資料表[[#This Row],[上字表識別號]])</f>
        <v>c</v>
      </c>
      <c r="L1063" s="210" t="str" cm="1">
        <f t="array" ref="L1063" xml:space="preserve"> INDEX(切語上字資料表[清濁], 小韻資料表[[#This Row],[上字表識別號]])</f>
        <v>全濁</v>
      </c>
      <c r="M1063" s="223" cm="1">
        <f t="array" ref="M1063" xml:space="preserve"> INDEX(切語上字資料表[發送收], 小韻資料表[[#This Row],[上字表識別號]])</f>
        <v>0</v>
      </c>
      <c r="N1063" s="205" cm="1">
        <f t="array" ref="N1063" xml:space="preserve"> MATCH(TRUE, ISNUMBER( SEARCH( RIGHT(小韻資料表[[#This Row],[切語]],1), 切語下字資料表[切語下字]) ), 0)</f>
        <v>321</v>
      </c>
      <c r="O1063" s="207" t="str" cm="1">
        <f t="array" ref="O1063" xml:space="preserve"> INDEX(切語下字資料表[韻母], 小韻資料表[[#This Row],[下字表識別號]])</f>
        <v>侵開3</v>
      </c>
      <c r="P1063" s="207" t="str" cm="1">
        <f t="array" ref="P1063" xml:space="preserve"> INDEX(切語下字資料表[韻母拼音碼], 小韻資料表[[#This Row],[下字表識別號]])</f>
        <v>im</v>
      </c>
      <c r="Q1063" s="210" t="str" cm="1">
        <f t="array" ref="Q1063" xml:space="preserve"> INDEX(設定表!$C$19:$C$23, INT( LEFT(小韻資料表[[#This Row],[目次編碼]],1) ))</f>
        <v>平</v>
      </c>
      <c r="R1063" s="210">
        <f xml:space="preserve">  INDEX(設定表!$C$8:$C$15, MATCH( (RIGHT(小韻資料表[[#This Row],[清濁]]) &amp; 小韻資料表[[#This Row],[調]]), 設定表!$B$8:$B$15, 0))</f>
        <v>5</v>
      </c>
      <c r="S1063" s="205" t="s">
        <v>309</v>
      </c>
      <c r="T1063" s="205" t="s">
        <v>309</v>
      </c>
      <c r="U1063" s="226" t="s">
        <v>4802</v>
      </c>
      <c r="V1063" s="146" t="s">
        <v>309</v>
      </c>
      <c r="X1063" s="135"/>
      <c r="Y1063" s="135"/>
      <c r="AA1063" s="135"/>
      <c r="AB1063" s="134"/>
      <c r="AC1063" s="135"/>
      <c r="AD1063" s="135"/>
      <c r="AH1063" s="135"/>
      <c r="AI1063" s="135"/>
    </row>
    <row r="1064" spans="1:35" ht="31.5">
      <c r="A1064" s="205">
        <v>1060</v>
      </c>
      <c r="B1064" s="206" t="s">
        <v>4803</v>
      </c>
      <c r="C1064" s="207" t="str">
        <f xml:space="preserve"> _xlfn.CONCAT(小韻資料表[[#This Row],[聲母拼音碼]],小韻資料表[[#This Row],[韻母拼音碼]],小韻資料表[[#This Row],[調號]])</f>
        <v>nim5</v>
      </c>
      <c r="D1064" s="206" t="s">
        <v>4804</v>
      </c>
      <c r="E1064" s="208" t="s">
        <v>1131</v>
      </c>
      <c r="F1064" s="205">
        <v>16</v>
      </c>
      <c r="G1064" s="209" t="s">
        <v>4805</v>
      </c>
      <c r="H1064" s="205">
        <f xml:space="preserve"> LEN(小韻資料表[[#This Row],[小韻字集]])</f>
        <v>3</v>
      </c>
      <c r="I1064" s="205" cm="1">
        <f t="array" ref="I1064" xml:space="preserve"> MATCH(TRUE, ISNUMBER( SEARCH( LEFT(小韻資料表[[#This Row],[切語]],1), 切語上字資料表[切語上字]) ), 0)</f>
        <v>12</v>
      </c>
      <c r="J1064" s="210" t="str" cm="1">
        <f t="array" ref="J1064" xml:space="preserve"> INDEX(切語上字資料表[聲母], 小韻資料表[[#This Row],[上字表識別號]])</f>
        <v>娘</v>
      </c>
      <c r="K1064" s="210" t="str" cm="1">
        <f t="array" ref="K1064" xml:space="preserve"> INDEX(切語上字資料表[聲母拼音碼], 小韻資料表[[#This Row],[上字表識別號]])</f>
        <v>n</v>
      </c>
      <c r="L1064" s="210" t="str" cm="1">
        <f t="array" ref="L1064" xml:space="preserve"> INDEX(切語上字資料表[清濁], 小韻資料表[[#This Row],[上字表識別號]])</f>
        <v>次濁</v>
      </c>
      <c r="M1064" s="223" t="str" cm="1">
        <f t="array" ref="M1064" xml:space="preserve"> INDEX(切語上字資料表[發送收], 小韻資料表[[#This Row],[上字表識別號]])</f>
        <v>收聲</v>
      </c>
      <c r="N1064" s="205" cm="1">
        <f t="array" ref="N1064" xml:space="preserve"> MATCH(TRUE, ISNUMBER( SEARCH( RIGHT(小韻資料表[[#This Row],[切語]],1), 切語下字資料表[切語下字]) ), 0)</f>
        <v>321</v>
      </c>
      <c r="O1064" s="207" t="str" cm="1">
        <f t="array" ref="O1064" xml:space="preserve"> INDEX(切語下字資料表[韻母], 小韻資料表[[#This Row],[下字表識別號]])</f>
        <v>侵開3</v>
      </c>
      <c r="P1064" s="207" t="str" cm="1">
        <f t="array" ref="P1064" xml:space="preserve"> INDEX(切語下字資料表[韻母拼音碼], 小韻資料表[[#This Row],[下字表識別號]])</f>
        <v>im</v>
      </c>
      <c r="Q1064" s="210" t="str" cm="1">
        <f t="array" ref="Q1064" xml:space="preserve"> INDEX(設定表!$C$19:$C$23, INT( LEFT(小韻資料表[[#This Row],[目次編碼]],1) ))</f>
        <v>平</v>
      </c>
      <c r="R1064" s="210">
        <f xml:space="preserve">  INDEX(設定表!$C$8:$C$15, MATCH( (RIGHT(小韻資料表[[#This Row],[清濁]]) &amp; 小韻資料表[[#This Row],[調]]), 設定表!$B$8:$B$15, 0))</f>
        <v>5</v>
      </c>
      <c r="S1064" s="205" t="s">
        <v>309</v>
      </c>
      <c r="T1064" s="205" t="s">
        <v>309</v>
      </c>
      <c r="U1064" s="226" t="s">
        <v>4806</v>
      </c>
      <c r="V1064" s="147" t="s">
        <v>309</v>
      </c>
      <c r="X1064" s="135"/>
      <c r="Y1064" s="135"/>
      <c r="AA1064" s="135"/>
      <c r="AB1064" s="134"/>
      <c r="AC1064" s="135"/>
      <c r="AD1064" s="135"/>
      <c r="AH1064" s="135"/>
      <c r="AI1064" s="135"/>
    </row>
    <row r="1065" spans="1:35" ht="63">
      <c r="A1065" s="205">
        <v>1061</v>
      </c>
      <c r="B1065" s="206" t="s">
        <v>4807</v>
      </c>
      <c r="C1065" s="207" t="str">
        <f xml:space="preserve"> _xlfn.CONCAT(小韻資料表[[#This Row],[聲母拼音碼]],小韻資料表[[#This Row],[韻母拼音碼]],小韻資料表[[#This Row],[調號]])</f>
        <v>khim5</v>
      </c>
      <c r="D1065" s="206" t="s">
        <v>4808</v>
      </c>
      <c r="E1065" s="208" t="s">
        <v>1131</v>
      </c>
      <c r="F1065" s="205">
        <v>17</v>
      </c>
      <c r="G1065" s="209" t="s">
        <v>4809</v>
      </c>
      <c r="H1065" s="205">
        <f xml:space="preserve"> LEN(小韻資料表[[#This Row],[小韻字集]])</f>
        <v>23</v>
      </c>
      <c r="I1065" s="205" cm="1">
        <f t="array" ref="I1065" xml:space="preserve"> MATCH(TRUE, ISNUMBER( SEARCH( LEFT(小韻資料表[[#This Row],[切語]],1), 切語上字資料表[切語上字]) ), 0)</f>
        <v>3</v>
      </c>
      <c r="J1065" s="210" t="str" cm="1">
        <f t="array" ref="J1065" xml:space="preserve"> INDEX(切語上字資料表[聲母], 小韻資料表[[#This Row],[上字表識別號]])</f>
        <v>群</v>
      </c>
      <c r="K1065" s="210" t="str" cm="1">
        <f t="array" ref="K1065" xml:space="preserve"> INDEX(切語上字資料表[聲母拼音碼], 小韻資料表[[#This Row],[上字表識別號]])</f>
        <v>kh</v>
      </c>
      <c r="L1065" s="210" t="str" cm="1">
        <f t="array" ref="L1065" xml:space="preserve"> INDEX(切語上字資料表[清濁], 小韻資料表[[#This Row],[上字表識別號]])</f>
        <v>全濁</v>
      </c>
      <c r="M1065" s="223" cm="1">
        <f t="array" ref="M1065" xml:space="preserve"> INDEX(切語上字資料表[發送收], 小韻資料表[[#This Row],[上字表識別號]])</f>
        <v>0</v>
      </c>
      <c r="N1065" s="205" cm="1">
        <f t="array" ref="N1065" xml:space="preserve"> MATCH(TRUE, ISNUMBER( SEARCH( RIGHT(小韻資料表[[#This Row],[切語]],1), 切語下字資料表[切語下字]) ), 0)</f>
        <v>321</v>
      </c>
      <c r="O1065" s="207" t="str" cm="1">
        <f t="array" ref="O1065" xml:space="preserve"> INDEX(切語下字資料表[韻母], 小韻資料表[[#This Row],[下字表識別號]])</f>
        <v>侵開3</v>
      </c>
      <c r="P1065" s="207" t="str" cm="1">
        <f t="array" ref="P1065" xml:space="preserve"> INDEX(切語下字資料表[韻母拼音碼], 小韻資料表[[#This Row],[下字表識別號]])</f>
        <v>im</v>
      </c>
      <c r="Q1065" s="210" t="str" cm="1">
        <f t="array" ref="Q1065" xml:space="preserve"> INDEX(設定表!$C$19:$C$23, INT( LEFT(小韻資料表[[#This Row],[目次編碼]],1) ))</f>
        <v>平</v>
      </c>
      <c r="R1065" s="210">
        <f xml:space="preserve">  INDEX(設定表!$C$8:$C$15, MATCH( (RIGHT(小韻資料表[[#This Row],[清濁]]) &amp; 小韻資料表[[#This Row],[調]]), 設定表!$B$8:$B$15, 0))</f>
        <v>5</v>
      </c>
      <c r="S1065" s="205" t="s">
        <v>309</v>
      </c>
      <c r="T1065" s="205" t="s">
        <v>309</v>
      </c>
      <c r="U1065" s="226" t="s">
        <v>309</v>
      </c>
      <c r="V1065" s="146" t="s">
        <v>309</v>
      </c>
      <c r="X1065" s="135"/>
      <c r="Y1065" s="135"/>
      <c r="AA1065" s="135"/>
      <c r="AB1065" s="134"/>
      <c r="AC1065" s="135"/>
      <c r="AD1065" s="135"/>
      <c r="AH1065" s="135"/>
      <c r="AI1065" s="135"/>
    </row>
    <row r="1066" spans="1:35" ht="31.5">
      <c r="A1066" s="205">
        <v>1062</v>
      </c>
      <c r="B1066" s="206" t="s">
        <v>4810</v>
      </c>
      <c r="C1066" s="207" t="str">
        <f xml:space="preserve"> _xlfn.CONCAT(小韻資料表[[#This Row],[聲母拼音碼]],小韻資料表[[#This Row],[韻母拼音碼]],小韻資料表[[#This Row],[調號]])</f>
        <v>khim1</v>
      </c>
      <c r="D1066" s="206" t="s">
        <v>4811</v>
      </c>
      <c r="E1066" s="208" t="s">
        <v>1131</v>
      </c>
      <c r="F1066" s="205">
        <v>18</v>
      </c>
      <c r="G1066" s="209" t="s">
        <v>4812</v>
      </c>
      <c r="H1066" s="205">
        <f xml:space="preserve"> LEN(小韻資料表[[#This Row],[小韻字集]])</f>
        <v>5</v>
      </c>
      <c r="I1066" s="205" cm="1">
        <f t="array" ref="I1066" xml:space="preserve"> MATCH(TRUE, ISNUMBER( SEARCH( LEFT(小韻資料表[[#This Row],[切語]],1), 切語上字資料表[切語上字]) ), 0)</f>
        <v>2</v>
      </c>
      <c r="J1066" s="210" t="str" cm="1">
        <f t="array" ref="J1066" xml:space="preserve"> INDEX(切語上字資料表[聲母], 小韻資料表[[#This Row],[上字表識別號]])</f>
        <v>溪</v>
      </c>
      <c r="K1066" s="210" t="str" cm="1">
        <f t="array" ref="K1066" xml:space="preserve"> INDEX(切語上字資料表[聲母拼音碼], 小韻資料表[[#This Row],[上字表識別號]])</f>
        <v>kh</v>
      </c>
      <c r="L1066" s="210" t="str" cm="1">
        <f t="array" ref="L1066" xml:space="preserve"> INDEX(切語上字資料表[清濁], 小韻資料表[[#This Row],[上字表識別號]])</f>
        <v>次清</v>
      </c>
      <c r="M1066" s="223" t="str" cm="1">
        <f t="array" ref="M1066" xml:space="preserve"> INDEX(切語上字資料表[發送收], 小韻資料表[[#This Row],[上字表識別號]])</f>
        <v>送氣</v>
      </c>
      <c r="N1066" s="205" cm="1">
        <f t="array" ref="N1066" xml:space="preserve"> MATCH(TRUE, ISNUMBER( SEARCH( RIGHT(小韻資料表[[#This Row],[切語]],1), 切語下字資料表[切語下字]) ), 0)</f>
        <v>321</v>
      </c>
      <c r="O1066" s="207" t="str" cm="1">
        <f t="array" ref="O1066" xml:space="preserve"> INDEX(切語下字資料表[韻母], 小韻資料表[[#This Row],[下字表識別號]])</f>
        <v>侵開3</v>
      </c>
      <c r="P1066" s="207" t="str" cm="1">
        <f t="array" ref="P1066" xml:space="preserve"> INDEX(切語下字資料表[韻母拼音碼], 小韻資料表[[#This Row],[下字表識別號]])</f>
        <v>im</v>
      </c>
      <c r="Q1066" s="210" t="str" cm="1">
        <f t="array" ref="Q1066" xml:space="preserve"> INDEX(設定表!$C$19:$C$23, INT( LEFT(小韻資料表[[#This Row],[目次編碼]],1) ))</f>
        <v>平</v>
      </c>
      <c r="R1066" s="210">
        <f xml:space="preserve">  INDEX(設定表!$C$8:$C$15, MATCH( (RIGHT(小韻資料表[[#This Row],[清濁]]) &amp; 小韻資料表[[#This Row],[調]]), 設定表!$B$8:$B$15, 0))</f>
        <v>1</v>
      </c>
      <c r="S1066" s="205" t="s">
        <v>309</v>
      </c>
      <c r="T1066" s="205" t="s">
        <v>309</v>
      </c>
      <c r="U1066" s="226" t="s">
        <v>309</v>
      </c>
      <c r="V1066" s="147" t="s">
        <v>309</v>
      </c>
      <c r="X1066" s="135"/>
      <c r="Y1066" s="135"/>
      <c r="AA1066" s="135"/>
      <c r="AB1066" s="134"/>
      <c r="AC1066" s="135"/>
      <c r="AD1066" s="135"/>
      <c r="AH1066" s="135"/>
      <c r="AI1066" s="135"/>
    </row>
    <row r="1067" spans="1:35" ht="31.5">
      <c r="A1067" s="205">
        <v>1063</v>
      </c>
      <c r="B1067" s="206" t="s">
        <v>4813</v>
      </c>
      <c r="C1067" s="207" t="str">
        <f xml:space="preserve"> _xlfn.CONCAT(小韻資料表[[#This Row],[聲母拼音碼]],小韻資料表[[#This Row],[韻母拼音碼]],小韻資料表[[#This Row],[調號]])</f>
        <v>gim5</v>
      </c>
      <c r="D1067" s="206" t="s">
        <v>4814</v>
      </c>
      <c r="E1067" s="208" t="s">
        <v>1131</v>
      </c>
      <c r="F1067" s="205">
        <v>19</v>
      </c>
      <c r="G1067" s="209" t="s">
        <v>4815</v>
      </c>
      <c r="H1067" s="205">
        <f xml:space="preserve"> LEN(小韻資料表[[#This Row],[小韻字集]])</f>
        <v>12</v>
      </c>
      <c r="I1067" s="205" cm="1">
        <f t="array" ref="I1067" xml:space="preserve"> MATCH(TRUE, ISNUMBER( SEARCH( LEFT(小韻資料表[[#This Row],[切語]],1), 切語上字資料表[切語上字]) ), 0)</f>
        <v>4</v>
      </c>
      <c r="J1067" s="210" t="str" cm="1">
        <f t="array" ref="J1067" xml:space="preserve"> INDEX(切語上字資料表[聲母], 小韻資料表[[#This Row],[上字表識別號]])</f>
        <v>疑</v>
      </c>
      <c r="K1067" s="210" t="str" cm="1">
        <f t="array" ref="K1067" xml:space="preserve"> INDEX(切語上字資料表[聲母拼音碼], 小韻資料表[[#This Row],[上字表識別號]])</f>
        <v>g</v>
      </c>
      <c r="L1067" s="210" t="str" cm="1">
        <f t="array" ref="L1067" xml:space="preserve"> INDEX(切語上字資料表[清濁], 小韻資料表[[#This Row],[上字表識別號]])</f>
        <v>次濁</v>
      </c>
      <c r="M1067" s="223" t="str" cm="1">
        <f t="array" ref="M1067" xml:space="preserve"> INDEX(切語上字資料表[發送收], 小韻資料表[[#This Row],[上字表識別號]])</f>
        <v>收聲</v>
      </c>
      <c r="N1067" s="205" cm="1">
        <f t="array" ref="N1067" xml:space="preserve"> MATCH(TRUE, ISNUMBER( SEARCH( RIGHT(小韻資料表[[#This Row],[切語]],1), 切語下字資料表[切語下字]) ), 0)</f>
        <v>321</v>
      </c>
      <c r="O1067" s="207" t="str" cm="1">
        <f t="array" ref="O1067" xml:space="preserve"> INDEX(切語下字資料表[韻母], 小韻資料表[[#This Row],[下字表識別號]])</f>
        <v>侵開3</v>
      </c>
      <c r="P1067" s="207" t="str" cm="1">
        <f t="array" ref="P1067" xml:space="preserve"> INDEX(切語下字資料表[韻母拼音碼], 小韻資料表[[#This Row],[下字表識別號]])</f>
        <v>im</v>
      </c>
      <c r="Q1067" s="210" t="str" cm="1">
        <f t="array" ref="Q1067" xml:space="preserve"> INDEX(設定表!$C$19:$C$23, INT( LEFT(小韻資料表[[#This Row],[目次編碼]],1) ))</f>
        <v>平</v>
      </c>
      <c r="R1067" s="210">
        <f xml:space="preserve">  INDEX(設定表!$C$8:$C$15, MATCH( (RIGHT(小韻資料表[[#This Row],[清濁]]) &amp; 小韻資料表[[#This Row],[調]]), 設定表!$B$8:$B$15, 0))</f>
        <v>5</v>
      </c>
      <c r="S1067" s="205" t="s">
        <v>309</v>
      </c>
      <c r="T1067" s="205" t="s">
        <v>309</v>
      </c>
      <c r="U1067" s="226" t="s">
        <v>309</v>
      </c>
      <c r="V1067" s="146" t="s">
        <v>309</v>
      </c>
      <c r="X1067" s="135"/>
      <c r="Y1067" s="135"/>
      <c r="AA1067" s="135"/>
      <c r="AB1067" s="134"/>
      <c r="AC1067" s="135"/>
      <c r="AD1067" s="135"/>
      <c r="AH1067" s="135"/>
      <c r="AI1067" s="135"/>
    </row>
    <row r="1068" spans="1:35" ht="31.5">
      <c r="A1068" s="205">
        <v>1064</v>
      </c>
      <c r="B1068" s="206" t="s">
        <v>4816</v>
      </c>
      <c r="C1068" s="207" t="str">
        <f xml:space="preserve"> _xlfn.CONCAT(小韻資料表[[#This Row],[聲母拼音碼]],小韻資料表[[#This Row],[韻母拼音碼]],小韻資料表[[#This Row],[調號]])</f>
        <v>him1</v>
      </c>
      <c r="D1068" s="206" t="s">
        <v>4817</v>
      </c>
      <c r="E1068" s="208" t="s">
        <v>1131</v>
      </c>
      <c r="F1068" s="205">
        <v>20</v>
      </c>
      <c r="G1068" s="209" t="s">
        <v>4818</v>
      </c>
      <c r="H1068" s="205">
        <f xml:space="preserve"> LEN(小韻資料表[[#This Row],[小韻字集]])</f>
        <v>4</v>
      </c>
      <c r="I1068" s="205" cm="1">
        <f t="array" ref="I1068" xml:space="preserve"> MATCH(TRUE, ISNUMBER( SEARCH( LEFT(小韻資料表[[#This Row],[切語]],1), 切語上字資料表[切語上字]) ), 0)</f>
        <v>36</v>
      </c>
      <c r="J1068" s="210" t="str" cm="1">
        <f t="array" ref="J1068" xml:space="preserve"> INDEX(切語上字資料表[聲母], 小韻資料表[[#This Row],[上字表識別號]])</f>
        <v>曉</v>
      </c>
      <c r="K1068" s="210" t="str" cm="1">
        <f t="array" ref="K1068" xml:space="preserve"> INDEX(切語上字資料表[聲母拼音碼], 小韻資料表[[#This Row],[上字表識別號]])</f>
        <v>h</v>
      </c>
      <c r="L1068" s="210" t="str" cm="1">
        <f t="array" ref="L1068" xml:space="preserve"> INDEX(切語上字資料表[清濁], 小韻資料表[[#This Row],[上字表識別號]])</f>
        <v>次清</v>
      </c>
      <c r="M1068" s="223" t="str" cm="1">
        <f t="array" ref="M1068" xml:space="preserve"> INDEX(切語上字資料表[發送收], 小韻資料表[[#This Row],[上字表識別號]])</f>
        <v>送氣</v>
      </c>
      <c r="N1068" s="205" cm="1">
        <f t="array" ref="N1068" xml:space="preserve"> MATCH(TRUE, ISNUMBER( SEARCH( RIGHT(小韻資料表[[#This Row],[切語]],1), 切語下字資料表[切語下字]) ), 0)</f>
        <v>321</v>
      </c>
      <c r="O1068" s="207" t="str" cm="1">
        <f t="array" ref="O1068" xml:space="preserve"> INDEX(切語下字資料表[韻母], 小韻資料表[[#This Row],[下字表識別號]])</f>
        <v>侵開3</v>
      </c>
      <c r="P1068" s="207" t="str" cm="1">
        <f t="array" ref="P1068" xml:space="preserve"> INDEX(切語下字資料表[韻母拼音碼], 小韻資料表[[#This Row],[下字表識別號]])</f>
        <v>im</v>
      </c>
      <c r="Q1068" s="210" t="str" cm="1">
        <f t="array" ref="Q1068" xml:space="preserve"> INDEX(設定表!$C$19:$C$23, INT( LEFT(小韻資料表[[#This Row],[目次編碼]],1) ))</f>
        <v>平</v>
      </c>
      <c r="R1068" s="210">
        <f xml:space="preserve">  INDEX(設定表!$C$8:$C$15, MATCH( (RIGHT(小韻資料表[[#This Row],[清濁]]) &amp; 小韻資料表[[#This Row],[調]]), 設定表!$B$8:$B$15, 0))</f>
        <v>1</v>
      </c>
      <c r="S1068" s="205" t="s">
        <v>309</v>
      </c>
      <c r="T1068" s="205" t="s">
        <v>309</v>
      </c>
      <c r="U1068" s="226" t="s">
        <v>4819</v>
      </c>
      <c r="V1068" s="147" t="s">
        <v>309</v>
      </c>
      <c r="X1068" s="135"/>
      <c r="Y1068" s="135"/>
      <c r="AA1068" s="135"/>
      <c r="AB1068" s="134"/>
      <c r="AC1068" s="135"/>
      <c r="AD1068" s="135"/>
      <c r="AH1068" s="135"/>
      <c r="AI1068" s="135"/>
    </row>
    <row r="1069" spans="1:35" ht="31.5">
      <c r="A1069" s="205">
        <v>1065</v>
      </c>
      <c r="B1069" s="206" t="s">
        <v>4820</v>
      </c>
      <c r="C1069" s="207" t="str">
        <f xml:space="preserve"> _xlfn.CONCAT(小韻資料表[[#This Row],[聲母拼音碼]],小韻資料表[[#This Row],[韻母拼音碼]],小韻資料表[[#This Row],[調號]])</f>
        <v>kim1</v>
      </c>
      <c r="D1069" s="206" t="s">
        <v>4821</v>
      </c>
      <c r="E1069" s="208" t="s">
        <v>1131</v>
      </c>
      <c r="F1069" s="205">
        <v>21</v>
      </c>
      <c r="G1069" s="209" t="s">
        <v>4822</v>
      </c>
      <c r="H1069" s="205">
        <f xml:space="preserve"> LEN(小韻資料表[[#This Row],[小韻字集]])</f>
        <v>10</v>
      </c>
      <c r="I1069" s="205" cm="1">
        <f t="array" ref="I1069" xml:space="preserve"> MATCH(TRUE, ISNUMBER( SEARCH( LEFT(小韻資料表[[#This Row],[切語]],1), 切語上字資料表[切語上字]) ), 0)</f>
        <v>1</v>
      </c>
      <c r="J1069" s="210" t="str" cm="1">
        <f t="array" ref="J1069" xml:space="preserve"> INDEX(切語上字資料表[聲母], 小韻資料表[[#This Row],[上字表識別號]])</f>
        <v>見</v>
      </c>
      <c r="K1069" s="210" t="str" cm="1">
        <f t="array" ref="K1069" xml:space="preserve"> INDEX(切語上字資料表[聲母拼音碼], 小韻資料表[[#This Row],[上字表識別號]])</f>
        <v>k</v>
      </c>
      <c r="L1069" s="210" t="str" cm="1">
        <f t="array" ref="L1069" xml:space="preserve"> INDEX(切語上字資料表[清濁], 小韻資料表[[#This Row],[上字表識別號]])</f>
        <v>全清</v>
      </c>
      <c r="M1069" s="223" t="str" cm="1">
        <f t="array" ref="M1069" xml:space="preserve"> INDEX(切語上字資料表[發送收], 小韻資料表[[#This Row],[上字表識別號]])</f>
        <v>發聲</v>
      </c>
      <c r="N1069" s="205" cm="1">
        <f t="array" ref="N1069" xml:space="preserve"> MATCH(TRUE, ISNUMBER( SEARCH( RIGHT(小韻資料表[[#This Row],[切語]],1), 切語下字資料表[切語下字]) ), 0)</f>
        <v>321</v>
      </c>
      <c r="O1069" s="207" t="str" cm="1">
        <f t="array" ref="O1069" xml:space="preserve"> INDEX(切語下字資料表[韻母], 小韻資料表[[#This Row],[下字表識別號]])</f>
        <v>侵開3</v>
      </c>
      <c r="P1069" s="207" t="str" cm="1">
        <f t="array" ref="P1069" xml:space="preserve"> INDEX(切語下字資料表[韻母拼音碼], 小韻資料表[[#This Row],[下字表識別號]])</f>
        <v>im</v>
      </c>
      <c r="Q1069" s="210" t="str" cm="1">
        <f t="array" ref="Q1069" xml:space="preserve"> INDEX(設定表!$C$19:$C$23, INT( LEFT(小韻資料表[[#This Row],[目次編碼]],1) ))</f>
        <v>平</v>
      </c>
      <c r="R1069" s="210">
        <f xml:space="preserve">  INDEX(設定表!$C$8:$C$15, MATCH( (RIGHT(小韻資料表[[#This Row],[清濁]]) &amp; 小韻資料表[[#This Row],[調]]), 設定表!$B$8:$B$15, 0))</f>
        <v>1</v>
      </c>
      <c r="S1069" s="205" t="s">
        <v>309</v>
      </c>
      <c r="T1069" s="205" t="s">
        <v>309</v>
      </c>
      <c r="U1069" s="226" t="s">
        <v>309</v>
      </c>
      <c r="V1069" s="146" t="s">
        <v>309</v>
      </c>
      <c r="X1069" s="135"/>
      <c r="Y1069" s="135"/>
      <c r="AA1069" s="135"/>
      <c r="AB1069" s="134"/>
      <c r="AC1069" s="135"/>
      <c r="AD1069" s="135"/>
      <c r="AH1069" s="135"/>
      <c r="AI1069" s="135"/>
    </row>
    <row r="1070" spans="1:35" ht="31.5">
      <c r="A1070" s="205">
        <v>1066</v>
      </c>
      <c r="B1070" s="206" t="s">
        <v>4823</v>
      </c>
      <c r="C1070" s="207" t="str">
        <f xml:space="preserve"> _xlfn.CONCAT(小韻資料表[[#This Row],[聲母拼音碼]],小韻資料表[[#This Row],[韻母拼音碼]],小韻資料表[[#This Row],[調號]])</f>
        <v>Øim1</v>
      </c>
      <c r="D1070" s="206" t="s">
        <v>4824</v>
      </c>
      <c r="E1070" s="208" t="s">
        <v>1131</v>
      </c>
      <c r="F1070" s="205">
        <v>22</v>
      </c>
      <c r="G1070" s="209" t="s">
        <v>4825</v>
      </c>
      <c r="H1070" s="205">
        <f xml:space="preserve"> LEN(小韻資料表[[#This Row],[小韻字集]])</f>
        <v>8</v>
      </c>
      <c r="I1070" s="205" cm="1">
        <f t="array" ref="I1070" xml:space="preserve"> MATCH(TRUE, ISNUMBER( SEARCH( LEFT(小韻資料表[[#This Row],[切語]],1), 切語上字資料表[切語上字]) ), 0)</f>
        <v>35</v>
      </c>
      <c r="J1070" s="210" t="str" cm="1">
        <f t="array" ref="J1070" xml:space="preserve"> INDEX(切語上字資料表[聲母], 小韻資料表[[#This Row],[上字表識別號]])</f>
        <v>影</v>
      </c>
      <c r="K1070" s="210" t="str" cm="1">
        <f t="array" ref="K1070" xml:space="preserve"> INDEX(切語上字資料表[聲母拼音碼], 小韻資料表[[#This Row],[上字表識別號]])</f>
        <v>Ø</v>
      </c>
      <c r="L1070" s="210" t="str" cm="1">
        <f t="array" ref="L1070" xml:space="preserve"> INDEX(切語上字資料表[清濁], 小韻資料表[[#This Row],[上字表識別號]])</f>
        <v>全清</v>
      </c>
      <c r="M1070" s="223" t="str" cm="1">
        <f t="array" ref="M1070" xml:space="preserve"> INDEX(切語上字資料表[發送收], 小韻資料表[[#This Row],[上字表識別號]])</f>
        <v>發聲</v>
      </c>
      <c r="N1070" s="205" cm="1">
        <f t="array" ref="N1070" xml:space="preserve"> MATCH(TRUE, ISNUMBER( SEARCH( RIGHT(小韻資料表[[#This Row],[切語]],1), 切語下字資料表[切語下字]) ), 0)</f>
        <v>321</v>
      </c>
      <c r="O1070" s="207" t="str" cm="1">
        <f t="array" ref="O1070" xml:space="preserve"> INDEX(切語下字資料表[韻母], 小韻資料表[[#This Row],[下字表識別號]])</f>
        <v>侵開3</v>
      </c>
      <c r="P1070" s="207" t="str" cm="1">
        <f t="array" ref="P1070" xml:space="preserve"> INDEX(切語下字資料表[韻母拼音碼], 小韻資料表[[#This Row],[下字表識別號]])</f>
        <v>im</v>
      </c>
      <c r="Q1070" s="210" t="str" cm="1">
        <f t="array" ref="Q1070" xml:space="preserve"> INDEX(設定表!$C$19:$C$23, INT( LEFT(小韻資料表[[#This Row],[目次編碼]],1) ))</f>
        <v>平</v>
      </c>
      <c r="R1070" s="210">
        <f xml:space="preserve">  INDEX(設定表!$C$8:$C$15, MATCH( (RIGHT(小韻資料表[[#This Row],[清濁]]) &amp; 小韻資料表[[#This Row],[調]]), 設定表!$B$8:$B$15, 0))</f>
        <v>1</v>
      </c>
      <c r="S1070" s="205" t="s">
        <v>309</v>
      </c>
      <c r="T1070" s="205" t="s">
        <v>309</v>
      </c>
      <c r="U1070" s="226" t="s">
        <v>309</v>
      </c>
      <c r="V1070" s="147" t="s">
        <v>309</v>
      </c>
      <c r="X1070" s="135"/>
      <c r="Y1070" s="135"/>
      <c r="AA1070" s="135"/>
      <c r="AB1070" s="134"/>
      <c r="AC1070" s="135"/>
      <c r="AD1070" s="135"/>
      <c r="AH1070" s="135"/>
      <c r="AI1070" s="135"/>
    </row>
    <row r="1071" spans="1:35" ht="31.5">
      <c r="A1071" s="205">
        <v>1067</v>
      </c>
      <c r="B1071" s="206" t="s">
        <v>4826</v>
      </c>
      <c r="C1071" s="207" t="str">
        <f xml:space="preserve"> _xlfn.CONCAT(小韻資料表[[#This Row],[聲母拼音碼]],小韻資料表[[#This Row],[韻母拼音碼]],小韻資料表[[#This Row],[調號]])</f>
        <v>sim1</v>
      </c>
      <c r="D1071" s="206" t="s">
        <v>4827</v>
      </c>
      <c r="E1071" s="208" t="s">
        <v>1131</v>
      </c>
      <c r="F1071" s="205">
        <v>23</v>
      </c>
      <c r="G1071" s="209" t="s">
        <v>4828</v>
      </c>
      <c r="H1071" s="205">
        <f xml:space="preserve"> LEN(小韻資料表[[#This Row],[小韻字集]])</f>
        <v>11</v>
      </c>
      <c r="I1071" s="205" cm="1">
        <f t="array" ref="I1071" xml:space="preserve"> MATCH(TRUE, ISNUMBER( SEARCH( LEFT(小韻資料表[[#This Row],[切語]],1), 切語上字資料表[切語上字]) ), 0)</f>
        <v>29</v>
      </c>
      <c r="J1071" s="210" t="str" cm="1">
        <f t="array" ref="J1071" xml:space="preserve"> INDEX(切語上字資料表[聲母], 小韻資料表[[#This Row],[上字表識別號]])</f>
        <v>疏</v>
      </c>
      <c r="K1071" s="210" t="str" cm="1">
        <f t="array" ref="K1071" xml:space="preserve"> INDEX(切語上字資料表[聲母拼音碼], 小韻資料表[[#This Row],[上字表識別號]])</f>
        <v>s</v>
      </c>
      <c r="L1071" s="210" t="str" cm="1">
        <f t="array" ref="L1071" xml:space="preserve"> INDEX(切語上字資料表[清濁], 小韻資料表[[#This Row],[上字表識別號]])</f>
        <v>全清</v>
      </c>
      <c r="M1071" s="223" t="str" cm="1">
        <f t="array" ref="M1071" xml:space="preserve"> INDEX(切語上字資料表[發送收], 小韻資料表[[#This Row],[上字表識別號]])</f>
        <v>發聲</v>
      </c>
      <c r="N1071" s="205" cm="1">
        <f t="array" ref="N1071" xml:space="preserve"> MATCH(TRUE, ISNUMBER( SEARCH( RIGHT(小韻資料表[[#This Row],[切語]],1), 切語下字資料表[切語下字]) ), 0)</f>
        <v>321</v>
      </c>
      <c r="O1071" s="207" t="str" cm="1">
        <f t="array" ref="O1071" xml:space="preserve"> INDEX(切語下字資料表[韻母], 小韻資料表[[#This Row],[下字表識別號]])</f>
        <v>侵開3</v>
      </c>
      <c r="P1071" s="207" t="str" cm="1">
        <f t="array" ref="P1071" xml:space="preserve"> INDEX(切語下字資料表[韻母拼音碼], 小韻資料表[[#This Row],[下字表識別號]])</f>
        <v>im</v>
      </c>
      <c r="Q1071" s="210" t="str" cm="1">
        <f t="array" ref="Q1071" xml:space="preserve"> INDEX(設定表!$C$19:$C$23, INT( LEFT(小韻資料表[[#This Row],[目次編碼]],1) ))</f>
        <v>平</v>
      </c>
      <c r="R1071" s="210">
        <f xml:space="preserve">  INDEX(設定表!$C$8:$C$15, MATCH( (RIGHT(小韻資料表[[#This Row],[清濁]]) &amp; 小韻資料表[[#This Row],[調]]), 設定表!$B$8:$B$15, 0))</f>
        <v>1</v>
      </c>
      <c r="S1071" s="205" t="s">
        <v>309</v>
      </c>
      <c r="T1071" s="205" t="s">
        <v>309</v>
      </c>
      <c r="U1071" s="226" t="s">
        <v>309</v>
      </c>
      <c r="V1071" s="146" t="s">
        <v>309</v>
      </c>
      <c r="X1071" s="135"/>
      <c r="Y1071" s="135"/>
      <c r="AA1071" s="135"/>
      <c r="AB1071" s="134"/>
      <c r="AC1071" s="135"/>
      <c r="AD1071" s="135"/>
      <c r="AH1071" s="135"/>
      <c r="AI1071" s="135"/>
    </row>
    <row r="1072" spans="1:35" ht="31.5">
      <c r="A1072" s="205">
        <v>1068</v>
      </c>
      <c r="B1072" s="206" t="s">
        <v>4829</v>
      </c>
      <c r="C1072" s="207" t="str">
        <f xml:space="preserve"> _xlfn.CONCAT(小韻資料表[[#This Row],[聲母拼音碼]],小韻資料表[[#This Row],[韻母拼音碼]],小韻資料表[[#This Row],[調號]])</f>
        <v>cim5</v>
      </c>
      <c r="D1072" s="206" t="s">
        <v>4802</v>
      </c>
      <c r="E1072" s="208" t="s">
        <v>1131</v>
      </c>
      <c r="F1072" s="205">
        <v>24</v>
      </c>
      <c r="G1072" s="209" t="s">
        <v>4830</v>
      </c>
      <c r="H1072" s="205">
        <f xml:space="preserve"> LEN(小韻資料表[[#This Row],[小韻字集]])</f>
        <v>12</v>
      </c>
      <c r="I1072" s="205" cm="1">
        <f t="array" ref="I1072" xml:space="preserve"> MATCH(TRUE, ISNUMBER( SEARCH( LEFT(小韻資料表[[#This Row],[切語]],1), 切語上字資料表[切語上字]) ), 0)</f>
        <v>28</v>
      </c>
      <c r="J1072" s="210" t="str" cm="1">
        <f t="array" ref="J1072" xml:space="preserve"> INDEX(切語上字資料表[聲母], 小韻資料表[[#This Row],[上字表識別號]])</f>
        <v>床</v>
      </c>
      <c r="K1072" s="210" t="str" cm="1">
        <f t="array" ref="K1072" xml:space="preserve"> INDEX(切語上字資料表[聲母拼音碼], 小韻資料表[[#This Row],[上字表識別號]])</f>
        <v>c</v>
      </c>
      <c r="L1072" s="210" t="str" cm="1">
        <f t="array" ref="L1072" xml:space="preserve"> INDEX(切語上字資料表[清濁], 小韻資料表[[#This Row],[上字表識別號]])</f>
        <v>全濁</v>
      </c>
      <c r="M1072" s="223" cm="1">
        <f t="array" ref="M1072" xml:space="preserve"> INDEX(切語上字資料表[發送收], 小韻資料表[[#This Row],[上字表識別號]])</f>
        <v>0</v>
      </c>
      <c r="N1072" s="205" cm="1">
        <f t="array" ref="N1072" xml:space="preserve"> MATCH(TRUE, ISNUMBER( SEARCH( RIGHT(小韻資料表[[#This Row],[切語]],1), 切語下字資料表[切語下字]) ), 0)</f>
        <v>321</v>
      </c>
      <c r="O1072" s="207" t="str" cm="1">
        <f t="array" ref="O1072" xml:space="preserve"> INDEX(切語下字資料表[韻母], 小韻資料表[[#This Row],[下字表識別號]])</f>
        <v>侵開3</v>
      </c>
      <c r="P1072" s="207" t="str" cm="1">
        <f t="array" ref="P1072" xml:space="preserve"> INDEX(切語下字資料表[韻母拼音碼], 小韻資料表[[#This Row],[下字表識別號]])</f>
        <v>im</v>
      </c>
      <c r="Q1072" s="210" t="str" cm="1">
        <f t="array" ref="Q1072" xml:space="preserve"> INDEX(設定表!$C$19:$C$23, INT( LEFT(小韻資料表[[#This Row],[目次編碼]],1) ))</f>
        <v>平</v>
      </c>
      <c r="R1072" s="210">
        <f xml:space="preserve">  INDEX(設定表!$C$8:$C$15, MATCH( (RIGHT(小韻資料表[[#This Row],[清濁]]) &amp; 小韻資料表[[#This Row],[調]]), 設定表!$B$8:$B$15, 0))</f>
        <v>5</v>
      </c>
      <c r="S1072" s="205" t="s">
        <v>309</v>
      </c>
      <c r="T1072" s="205" t="s">
        <v>309</v>
      </c>
      <c r="U1072" s="226" t="s">
        <v>309</v>
      </c>
      <c r="V1072" s="147" t="s">
        <v>309</v>
      </c>
      <c r="X1072" s="135"/>
      <c r="Y1072" s="135"/>
      <c r="AA1072" s="135"/>
      <c r="AB1072" s="134"/>
      <c r="AC1072" s="135"/>
      <c r="AD1072" s="135"/>
      <c r="AH1072" s="135"/>
      <c r="AI1072" s="135"/>
    </row>
    <row r="1073" spans="1:35" ht="31.5">
      <c r="A1073" s="205">
        <v>1069</v>
      </c>
      <c r="B1073" s="206" t="s">
        <v>4831</v>
      </c>
      <c r="C1073" s="207" t="str">
        <f xml:space="preserve"> _xlfn.CONCAT(小韻資料表[[#This Row],[聲母拼音碼]],小韻資料表[[#This Row],[韻母拼音碼]],小韻資料表[[#This Row],[調號]])</f>
        <v>cim1</v>
      </c>
      <c r="D1073" s="206" t="s">
        <v>4832</v>
      </c>
      <c r="E1073" s="208" t="s">
        <v>1131</v>
      </c>
      <c r="F1073" s="205">
        <v>25</v>
      </c>
      <c r="G1073" s="209" t="s">
        <v>4833</v>
      </c>
      <c r="H1073" s="205">
        <f xml:space="preserve"> LEN(小韻資料表[[#This Row],[小韻字集]])</f>
        <v>4</v>
      </c>
      <c r="I1073" s="205" cm="1">
        <f t="array" ref="I1073" xml:space="preserve"> MATCH(TRUE, ISNUMBER( SEARCH( LEFT(小韻資料表[[#This Row],[切語]],1), 切語上字資料表[切語上字]) ), 0)</f>
        <v>26</v>
      </c>
      <c r="J1073" s="210" t="str" cm="1">
        <f t="array" ref="J1073" xml:space="preserve"> INDEX(切語上字資料表[聲母], 小韻資料表[[#This Row],[上字表識別號]])</f>
        <v>莊</v>
      </c>
      <c r="K1073" s="210" t="str" cm="1">
        <f t="array" ref="K1073" xml:space="preserve"> INDEX(切語上字資料表[聲母拼音碼], 小韻資料表[[#This Row],[上字表識別號]])</f>
        <v>c</v>
      </c>
      <c r="L1073" s="210" t="str" cm="1">
        <f t="array" ref="L1073" xml:space="preserve"> INDEX(切語上字資料表[清濁], 小韻資料表[[#This Row],[上字表識別號]])</f>
        <v>全清</v>
      </c>
      <c r="M1073" s="223" t="str" cm="1">
        <f t="array" ref="M1073" xml:space="preserve"> INDEX(切語上字資料表[發送收], 小韻資料表[[#This Row],[上字表識別號]])</f>
        <v>發聲</v>
      </c>
      <c r="N1073" s="205" cm="1">
        <f t="array" ref="N1073" xml:space="preserve"> MATCH(TRUE, ISNUMBER( SEARCH( RIGHT(小韻資料表[[#This Row],[切語]],1), 切語下字資料表[切語下字]) ), 0)</f>
        <v>321</v>
      </c>
      <c r="O1073" s="207" t="str" cm="1">
        <f t="array" ref="O1073" xml:space="preserve"> INDEX(切語下字資料表[韻母], 小韻資料表[[#This Row],[下字表識別號]])</f>
        <v>侵開3</v>
      </c>
      <c r="P1073" s="207" t="str" cm="1">
        <f t="array" ref="P1073" xml:space="preserve"> INDEX(切語下字資料表[韻母拼音碼], 小韻資料表[[#This Row],[下字表識別號]])</f>
        <v>im</v>
      </c>
      <c r="Q1073" s="210" t="str" cm="1">
        <f t="array" ref="Q1073" xml:space="preserve"> INDEX(設定表!$C$19:$C$23, INT( LEFT(小韻資料表[[#This Row],[目次編碼]],1) ))</f>
        <v>平</v>
      </c>
      <c r="R1073" s="210">
        <f xml:space="preserve">  INDEX(設定表!$C$8:$C$15, MATCH( (RIGHT(小韻資料表[[#This Row],[清濁]]) &amp; 小韻資料表[[#This Row],[調]]), 設定表!$B$8:$B$15, 0))</f>
        <v>1</v>
      </c>
      <c r="S1073" s="205" t="s">
        <v>309</v>
      </c>
      <c r="T1073" s="205" t="s">
        <v>309</v>
      </c>
      <c r="U1073" s="226" t="s">
        <v>309</v>
      </c>
      <c r="V1073" s="146" t="s">
        <v>309</v>
      </c>
      <c r="X1073" s="135"/>
      <c r="Y1073" s="135"/>
      <c r="AA1073" s="135"/>
      <c r="AB1073" s="134"/>
      <c r="AC1073" s="135"/>
      <c r="AD1073" s="135"/>
      <c r="AH1073" s="135"/>
      <c r="AI1073" s="135"/>
    </row>
    <row r="1074" spans="1:35" ht="31.5">
      <c r="A1074" s="205">
        <v>1070</v>
      </c>
      <c r="B1074" s="206" t="s">
        <v>4834</v>
      </c>
      <c r="C1074" s="207" t="str">
        <f xml:space="preserve"> _xlfn.CONCAT(小韻資料表[[#This Row],[聲母拼音碼]],小韻資料表[[#This Row],[韻母拼音碼]],小韻資料表[[#This Row],[調號]])</f>
        <v>chim1</v>
      </c>
      <c r="D1074" s="206" t="s">
        <v>4835</v>
      </c>
      <c r="E1074" s="208" t="s">
        <v>1131</v>
      </c>
      <c r="F1074" s="205">
        <v>26</v>
      </c>
      <c r="G1074" s="209" t="s">
        <v>4836</v>
      </c>
      <c r="H1074" s="205">
        <f xml:space="preserve"> LEN(小韻資料表[[#This Row],[小韻字集]])</f>
        <v>7</v>
      </c>
      <c r="I1074" s="205" cm="1">
        <f t="array" ref="I1074" xml:space="preserve"> MATCH(TRUE, ISNUMBER( SEARCH( LEFT(小韻資料表[[#This Row],[切語]],1), 切語上字資料表[切語上字]) ), 0)</f>
        <v>27</v>
      </c>
      <c r="J1074" s="210" t="str" cm="1">
        <f t="array" ref="J1074" xml:space="preserve"> INDEX(切語上字資料表[聲母], 小韻資料表[[#This Row],[上字表識別號]])</f>
        <v>初</v>
      </c>
      <c r="K1074" s="210" t="str" cm="1">
        <f t="array" ref="K1074" xml:space="preserve"> INDEX(切語上字資料表[聲母拼音碼], 小韻資料表[[#This Row],[上字表識別號]])</f>
        <v>ch</v>
      </c>
      <c r="L1074" s="210" t="str" cm="1">
        <f t="array" ref="L1074" xml:space="preserve"> INDEX(切語上字資料表[清濁], 小韻資料表[[#This Row],[上字表識別號]])</f>
        <v>次清</v>
      </c>
      <c r="M1074" s="223" t="str" cm="1">
        <f t="array" ref="M1074" xml:space="preserve"> INDEX(切語上字資料表[發送收], 小韻資料表[[#This Row],[上字表識別號]])</f>
        <v>送氣</v>
      </c>
      <c r="N1074" s="205" cm="1">
        <f t="array" ref="N1074" xml:space="preserve"> MATCH(TRUE, ISNUMBER( SEARCH( RIGHT(小韻資料表[[#This Row],[切語]],1), 切語下字資料表[切語下字]) ), 0)</f>
        <v>321</v>
      </c>
      <c r="O1074" s="207" t="str" cm="1">
        <f t="array" ref="O1074" xml:space="preserve"> INDEX(切語下字資料表[韻母], 小韻資料表[[#This Row],[下字表識別號]])</f>
        <v>侵開3</v>
      </c>
      <c r="P1074" s="207" t="str" cm="1">
        <f t="array" ref="P1074" xml:space="preserve"> INDEX(切語下字資料表[韻母拼音碼], 小韻資料表[[#This Row],[下字表識別號]])</f>
        <v>im</v>
      </c>
      <c r="Q1074" s="210" t="str" cm="1">
        <f t="array" ref="Q1074" xml:space="preserve"> INDEX(設定表!$C$19:$C$23, INT( LEFT(小韻資料表[[#This Row],[目次編碼]],1) ))</f>
        <v>平</v>
      </c>
      <c r="R1074" s="210">
        <f xml:space="preserve">  INDEX(設定表!$C$8:$C$15, MATCH( (RIGHT(小韻資料表[[#This Row],[清濁]]) &amp; 小韻資料表[[#This Row],[調]]), 設定表!$B$8:$B$15, 0))</f>
        <v>1</v>
      </c>
      <c r="S1074" s="205" t="s">
        <v>309</v>
      </c>
      <c r="T1074" s="205" t="s">
        <v>309</v>
      </c>
      <c r="U1074" s="226" t="s">
        <v>309</v>
      </c>
      <c r="V1074" s="147" t="s">
        <v>309</v>
      </c>
      <c r="X1074" s="135"/>
      <c r="Y1074" s="135"/>
      <c r="AA1074" s="135"/>
      <c r="AB1074" s="134"/>
      <c r="AC1074" s="135"/>
      <c r="AD1074" s="135"/>
      <c r="AH1074" s="135"/>
      <c r="AI1074" s="135"/>
    </row>
    <row r="1075" spans="1:35" ht="31.5">
      <c r="A1075" s="205">
        <v>1071</v>
      </c>
      <c r="B1075" s="206" t="s">
        <v>4837</v>
      </c>
      <c r="C1075" s="207" t="str">
        <f xml:space="preserve"> _xlfn.CONCAT(小韻資料表[[#This Row],[聲母拼音碼]],小韻資料表[[#This Row],[韻母拼音碼]],小韻資料表[[#This Row],[調號]])</f>
        <v>chim1</v>
      </c>
      <c r="D1075" s="206" t="s">
        <v>4838</v>
      </c>
      <c r="E1075" s="208" t="s">
        <v>1131</v>
      </c>
      <c r="F1075" s="205">
        <v>27</v>
      </c>
      <c r="G1075" s="209" t="s">
        <v>4838</v>
      </c>
      <c r="H1075" s="205">
        <f xml:space="preserve"> LEN(小韻資料表[[#This Row],[小韻字集]])</f>
        <v>2</v>
      </c>
      <c r="I1075" s="205" cm="1">
        <f t="array" ref="I1075" xml:space="preserve"> MATCH(TRUE, ISNUMBER( SEARCH( LEFT(小韻資料表[[#This Row],[切語]],1), 切語上字資料表[切語上字]) ), 0)</f>
        <v>31</v>
      </c>
      <c r="J1075" s="210" t="str" cm="1">
        <f t="array" ref="J1075" xml:space="preserve"> INDEX(切語上字資料表[聲母], 小韻資料表[[#This Row],[上字表識別號]])</f>
        <v>穿</v>
      </c>
      <c r="K1075" s="210" t="str" cm="1">
        <f t="array" ref="K1075" xml:space="preserve"> INDEX(切語上字資料表[聲母拼音碼], 小韻資料表[[#This Row],[上字表識別號]])</f>
        <v>ch</v>
      </c>
      <c r="L1075" s="210" t="str" cm="1">
        <f t="array" ref="L1075" xml:space="preserve"> INDEX(切語上字資料表[清濁], 小韻資料表[[#This Row],[上字表識別號]])</f>
        <v>次清</v>
      </c>
      <c r="M1075" s="223" t="str" cm="1">
        <f t="array" ref="M1075" xml:space="preserve"> INDEX(切語上字資料表[發送收], 小韻資料表[[#This Row],[上字表識別號]])</f>
        <v>送氣</v>
      </c>
      <c r="N1075" s="205" cm="1">
        <f t="array" ref="N1075" xml:space="preserve"> MATCH(TRUE, ISNUMBER( SEARCH( RIGHT(小韻資料表[[#This Row],[切語]],1), 切語下字資料表[切語下字]) ), 0)</f>
        <v>321</v>
      </c>
      <c r="O1075" s="207" t="str" cm="1">
        <f t="array" ref="O1075" xml:space="preserve"> INDEX(切語下字資料表[韻母], 小韻資料表[[#This Row],[下字表識別號]])</f>
        <v>侵開3</v>
      </c>
      <c r="P1075" s="207" t="str" cm="1">
        <f t="array" ref="P1075" xml:space="preserve"> INDEX(切語下字資料表[韻母拼音碼], 小韻資料表[[#This Row],[下字表識別號]])</f>
        <v>im</v>
      </c>
      <c r="Q1075" s="210" t="str" cm="1">
        <f t="array" ref="Q1075" xml:space="preserve"> INDEX(設定表!$C$19:$C$23, INT( LEFT(小韻資料表[[#This Row],[目次編碼]],1) ))</f>
        <v>平</v>
      </c>
      <c r="R1075" s="210">
        <f xml:space="preserve">  INDEX(設定表!$C$8:$C$15, MATCH( (RIGHT(小韻資料表[[#This Row],[清濁]]) &amp; 小韻資料表[[#This Row],[調]]), 設定表!$B$8:$B$15, 0))</f>
        <v>1</v>
      </c>
      <c r="S1075" s="205" t="s">
        <v>309</v>
      </c>
      <c r="T1075" s="205" t="s">
        <v>309</v>
      </c>
      <c r="U1075" s="226" t="s">
        <v>309</v>
      </c>
      <c r="V1075" s="146" t="s">
        <v>309</v>
      </c>
      <c r="X1075" s="135"/>
      <c r="Y1075" s="135"/>
      <c r="AA1075" s="135"/>
      <c r="AB1075" s="134"/>
      <c r="AC1075" s="135"/>
      <c r="AD1075" s="135"/>
      <c r="AH1075" s="135"/>
      <c r="AI1075" s="135"/>
    </row>
    <row r="1076" spans="1:35" ht="63">
      <c r="A1076" s="205">
        <v>1072</v>
      </c>
      <c r="B1076" s="206" t="s">
        <v>4839</v>
      </c>
      <c r="C1076" s="207" t="str">
        <f xml:space="preserve"> _xlfn.CONCAT(小韻資料表[[#This Row],[聲母拼音碼]],小韻資料表[[#This Row],[韻母拼音碼]],小韻資料表[[#This Row],[調號]])</f>
        <v>tam5</v>
      </c>
      <c r="D1076" s="206" t="s">
        <v>1151</v>
      </c>
      <c r="E1076" s="208" t="s">
        <v>1149</v>
      </c>
      <c r="F1076" s="205">
        <v>1</v>
      </c>
      <c r="G1076" s="209" t="s">
        <v>4840</v>
      </c>
      <c r="H1076" s="205">
        <f xml:space="preserve"> LEN(小韻資料表[[#This Row],[小韻字集]])</f>
        <v>25</v>
      </c>
      <c r="I1076" s="205" cm="1">
        <f t="array" ref="I1076" xml:space="preserve"> MATCH(TRUE, ISNUMBER( SEARCH( LEFT(小韻資料表[[#This Row],[切語]],1), 切語上字資料表[切語上字]) ), 0)</f>
        <v>7</v>
      </c>
      <c r="J1076" s="210" t="str" cm="1">
        <f t="array" ref="J1076" xml:space="preserve"> INDEX(切語上字資料表[聲母], 小韻資料表[[#This Row],[上字表識別號]])</f>
        <v>定</v>
      </c>
      <c r="K1076" s="210" t="str" cm="1">
        <f t="array" ref="K1076" xml:space="preserve"> INDEX(切語上字資料表[聲母拼音碼], 小韻資料表[[#This Row],[上字表識別號]])</f>
        <v>t</v>
      </c>
      <c r="L1076" s="210" t="str" cm="1">
        <f t="array" ref="L1076" xml:space="preserve"> INDEX(切語上字資料表[清濁], 小韻資料表[[#This Row],[上字表識別號]])</f>
        <v>全濁</v>
      </c>
      <c r="M1076" s="223" cm="1">
        <f t="array" ref="M1076" xml:space="preserve"> INDEX(切語上字資料表[發送收], 小韻資料表[[#This Row],[上字表識別號]])</f>
        <v>0</v>
      </c>
      <c r="N1076" s="205" cm="1">
        <f t="array" ref="N1076" xml:space="preserve"> MATCH(TRUE, ISNUMBER( SEARCH( RIGHT(小韻資料表[[#This Row],[切語]],1), 切語下字資料表[切語下字]) ), 0)</f>
        <v>325</v>
      </c>
      <c r="O1076" s="207" t="str" cm="1">
        <f t="array" ref="O1076" xml:space="preserve"> INDEX(切語下字資料表[韻母], 小韻資料表[[#This Row],[下字表識別號]])</f>
        <v>覃開1</v>
      </c>
      <c r="P1076" s="207" t="str" cm="1">
        <f t="array" ref="P1076" xml:space="preserve"> INDEX(切語下字資料表[韻母拼音碼], 小韻資料表[[#This Row],[下字表識別號]])</f>
        <v>am</v>
      </c>
      <c r="Q1076" s="210" t="str" cm="1">
        <f t="array" ref="Q1076" xml:space="preserve"> INDEX(設定表!$C$19:$C$23, INT( LEFT(小韻資料表[[#This Row],[目次編碼]],1) ))</f>
        <v>平</v>
      </c>
      <c r="R1076" s="210">
        <f xml:space="preserve">  INDEX(設定表!$C$8:$C$15, MATCH( (RIGHT(小韻資料表[[#This Row],[清濁]]) &amp; 小韻資料表[[#This Row],[調]]), 設定表!$B$8:$B$15, 0))</f>
        <v>5</v>
      </c>
      <c r="S1076" s="205" t="s">
        <v>309</v>
      </c>
      <c r="T1076" s="205" t="s">
        <v>309</v>
      </c>
      <c r="U1076" s="226" t="s">
        <v>309</v>
      </c>
      <c r="V1076" s="147" t="s">
        <v>309</v>
      </c>
      <c r="X1076" s="135"/>
      <c r="Y1076" s="135"/>
      <c r="AA1076" s="135"/>
      <c r="AB1076" s="134"/>
      <c r="AC1076" s="135"/>
      <c r="AD1076" s="135"/>
      <c r="AH1076" s="135"/>
      <c r="AI1076" s="135"/>
    </row>
    <row r="1077" spans="1:35" ht="31.5">
      <c r="A1077" s="205">
        <v>1073</v>
      </c>
      <c r="B1077" s="206" t="s">
        <v>4841</v>
      </c>
      <c r="C1077" s="207" t="str">
        <f xml:space="preserve"> _xlfn.CONCAT(小韻資料表[[#This Row],[聲母拼音碼]],小韻資料表[[#This Row],[韻母拼音碼]],小韻資料表[[#This Row],[調號]])</f>
        <v>cham1</v>
      </c>
      <c r="D1077" s="206" t="s">
        <v>4842</v>
      </c>
      <c r="E1077" s="208" t="s">
        <v>1149</v>
      </c>
      <c r="F1077" s="205">
        <v>2</v>
      </c>
      <c r="G1077" s="209" t="s">
        <v>4843</v>
      </c>
      <c r="H1077" s="205">
        <f xml:space="preserve"> LEN(小韻資料表[[#This Row],[小韻字集]])</f>
        <v>5</v>
      </c>
      <c r="I1077" s="205" cm="1">
        <f t="array" ref="I1077" xml:space="preserve"> MATCH(TRUE, ISNUMBER( SEARCH( LEFT(小韻資料表[[#This Row],[切語]],1), 切語上字資料表[切語上字]) ), 0)</f>
        <v>22</v>
      </c>
      <c r="J1077" s="210" t="str" cm="1">
        <f t="array" ref="J1077" xml:space="preserve"> INDEX(切語上字資料表[聲母], 小韻資料表[[#This Row],[上字表識別號]])</f>
        <v>清</v>
      </c>
      <c r="K1077" s="210" t="str" cm="1">
        <f t="array" ref="K1077" xml:space="preserve"> INDEX(切語上字資料表[聲母拼音碼], 小韻資料表[[#This Row],[上字表識別號]])</f>
        <v>ch</v>
      </c>
      <c r="L1077" s="210" t="str" cm="1">
        <f t="array" ref="L1077" xml:space="preserve"> INDEX(切語上字資料表[清濁], 小韻資料表[[#This Row],[上字表識別號]])</f>
        <v>次清</v>
      </c>
      <c r="M1077" s="223" t="str" cm="1">
        <f t="array" ref="M1077" xml:space="preserve"> INDEX(切語上字資料表[發送收], 小韻資料表[[#This Row],[上字表識別號]])</f>
        <v>送氣</v>
      </c>
      <c r="N1077" s="205" cm="1">
        <f t="array" ref="N1077" xml:space="preserve"> MATCH(TRUE, ISNUMBER( SEARCH( RIGHT(小韻資料表[[#This Row],[切語]],1), 切語下字資料表[切語下字]) ), 0)</f>
        <v>325</v>
      </c>
      <c r="O1077" s="207" t="str" cm="1">
        <f t="array" ref="O1077" xml:space="preserve"> INDEX(切語下字資料表[韻母], 小韻資料表[[#This Row],[下字表識別號]])</f>
        <v>覃開1</v>
      </c>
      <c r="P1077" s="207" t="str" cm="1">
        <f t="array" ref="P1077" xml:space="preserve"> INDEX(切語下字資料表[韻母拼音碼], 小韻資料表[[#This Row],[下字表識別號]])</f>
        <v>am</v>
      </c>
      <c r="Q1077" s="210" t="str" cm="1">
        <f t="array" ref="Q1077" xml:space="preserve"> INDEX(設定表!$C$19:$C$23, INT( LEFT(小韻資料表[[#This Row],[目次編碼]],1) ))</f>
        <v>平</v>
      </c>
      <c r="R1077" s="210">
        <f xml:space="preserve">  INDEX(設定表!$C$8:$C$15, MATCH( (RIGHT(小韻資料表[[#This Row],[清濁]]) &amp; 小韻資料表[[#This Row],[調]]), 設定表!$B$8:$B$15, 0))</f>
        <v>1</v>
      </c>
      <c r="S1077" s="205" t="s">
        <v>309</v>
      </c>
      <c r="T1077" s="205" t="s">
        <v>309</v>
      </c>
      <c r="U1077" s="226" t="s">
        <v>309</v>
      </c>
      <c r="V1077" s="146" t="s">
        <v>309</v>
      </c>
      <c r="X1077" s="135"/>
      <c r="Y1077" s="135"/>
      <c r="AA1077" s="135"/>
      <c r="AB1077" s="134"/>
      <c r="AC1077" s="135"/>
      <c r="AD1077" s="135"/>
      <c r="AH1077" s="135"/>
      <c r="AI1077" s="135"/>
    </row>
    <row r="1078" spans="1:35" ht="31.5">
      <c r="A1078" s="205">
        <v>1074</v>
      </c>
      <c r="B1078" s="206" t="s">
        <v>4844</v>
      </c>
      <c r="C1078" s="207" t="str">
        <f xml:space="preserve"> _xlfn.CONCAT(小韻資料表[[#This Row],[聲母拼音碼]],小韻資料表[[#This Row],[韻母拼音碼]],小韻資料表[[#This Row],[調號]])</f>
        <v>nam5</v>
      </c>
      <c r="D1078" s="206" t="s">
        <v>4845</v>
      </c>
      <c r="E1078" s="208" t="s">
        <v>1149</v>
      </c>
      <c r="F1078" s="205">
        <v>3</v>
      </c>
      <c r="G1078" s="209" t="s">
        <v>4846</v>
      </c>
      <c r="H1078" s="205">
        <f xml:space="preserve"> LEN(小韻資料表[[#This Row],[小韻字集]])</f>
        <v>8</v>
      </c>
      <c r="I1078" s="205" cm="1">
        <f t="array" ref="I1078" xml:space="preserve"> MATCH(TRUE, ISNUMBER( SEARCH( LEFT(小韻資料表[[#This Row],[切語]],1), 切語上字資料表[切語上字]) ), 0)</f>
        <v>8</v>
      </c>
      <c r="J1078" s="210" t="str" cm="1">
        <f t="array" ref="J1078" xml:space="preserve"> INDEX(切語上字資料表[聲母], 小韻資料表[[#This Row],[上字表識別號]])</f>
        <v>泥</v>
      </c>
      <c r="K1078" s="210" t="str" cm="1">
        <f t="array" ref="K1078" xml:space="preserve"> INDEX(切語上字資料表[聲母拼音碼], 小韻資料表[[#This Row],[上字表識別號]])</f>
        <v>n</v>
      </c>
      <c r="L1078" s="210" t="str" cm="1">
        <f t="array" ref="L1078" xml:space="preserve"> INDEX(切語上字資料表[清濁], 小韻資料表[[#This Row],[上字表識別號]])</f>
        <v>次濁</v>
      </c>
      <c r="M1078" s="223" t="str" cm="1">
        <f t="array" ref="M1078" xml:space="preserve"> INDEX(切語上字資料表[發送收], 小韻資料表[[#This Row],[上字表識別號]])</f>
        <v>收聲</v>
      </c>
      <c r="N1078" s="205" cm="1">
        <f t="array" ref="N1078" xml:space="preserve"> MATCH(TRUE, ISNUMBER( SEARCH( RIGHT(小韻資料表[[#This Row],[切語]],1), 切語下字資料表[切語下字]) ), 0)</f>
        <v>325</v>
      </c>
      <c r="O1078" s="207" t="str" cm="1">
        <f t="array" ref="O1078" xml:space="preserve"> INDEX(切語下字資料表[韻母], 小韻資料表[[#This Row],[下字表識別號]])</f>
        <v>覃開1</v>
      </c>
      <c r="P1078" s="207" t="str" cm="1">
        <f t="array" ref="P1078" xml:space="preserve"> INDEX(切語下字資料表[韻母拼音碼], 小韻資料表[[#This Row],[下字表識別號]])</f>
        <v>am</v>
      </c>
      <c r="Q1078" s="210" t="str" cm="1">
        <f t="array" ref="Q1078" xml:space="preserve"> INDEX(設定表!$C$19:$C$23, INT( LEFT(小韻資料表[[#This Row],[目次編碼]],1) ))</f>
        <v>平</v>
      </c>
      <c r="R1078" s="210">
        <f xml:space="preserve">  INDEX(設定表!$C$8:$C$15, MATCH( (RIGHT(小韻資料表[[#This Row],[清濁]]) &amp; 小韻資料表[[#This Row],[調]]), 設定表!$B$8:$B$15, 0))</f>
        <v>5</v>
      </c>
      <c r="S1078" s="205" t="s">
        <v>309</v>
      </c>
      <c r="T1078" s="205" t="s">
        <v>309</v>
      </c>
      <c r="U1078" s="226" t="s">
        <v>309</v>
      </c>
      <c r="V1078" s="147" t="s">
        <v>309</v>
      </c>
      <c r="X1078" s="135"/>
      <c r="Y1078" s="135"/>
      <c r="AA1078" s="135"/>
      <c r="AB1078" s="134"/>
      <c r="AC1078" s="135"/>
      <c r="AD1078" s="135"/>
      <c r="AH1078" s="135"/>
      <c r="AI1078" s="135"/>
    </row>
    <row r="1079" spans="1:35" ht="31.5">
      <c r="A1079" s="205">
        <v>1075</v>
      </c>
      <c r="B1079" s="206" t="s">
        <v>4847</v>
      </c>
      <c r="C1079" s="207" t="str">
        <f xml:space="preserve"> _xlfn.CONCAT(小韻資料表[[#This Row],[聲母拼音碼]],小韻資料表[[#This Row],[韻母拼音碼]],小韻資料表[[#This Row],[調號]])</f>
        <v>Øam1</v>
      </c>
      <c r="D1079" s="206" t="s">
        <v>4848</v>
      </c>
      <c r="E1079" s="208" t="s">
        <v>1149</v>
      </c>
      <c r="F1079" s="205">
        <v>4</v>
      </c>
      <c r="G1079" s="209" t="s">
        <v>4849</v>
      </c>
      <c r="H1079" s="205">
        <f xml:space="preserve"> LEN(小韻資料表[[#This Row],[小韻字集]])</f>
        <v>12</v>
      </c>
      <c r="I1079" s="205" cm="1">
        <f t="array" ref="I1079" xml:space="preserve"> MATCH(TRUE, ISNUMBER( SEARCH( LEFT(小韻資料表[[#This Row],[切語]],1), 切語上字資料表[切語上字]) ), 0)</f>
        <v>35</v>
      </c>
      <c r="J1079" s="210" t="str" cm="1">
        <f t="array" ref="J1079" xml:space="preserve"> INDEX(切語上字資料表[聲母], 小韻資料表[[#This Row],[上字表識別號]])</f>
        <v>影</v>
      </c>
      <c r="K1079" s="210" t="str" cm="1">
        <f t="array" ref="K1079" xml:space="preserve"> INDEX(切語上字資料表[聲母拼音碼], 小韻資料表[[#This Row],[上字表識別號]])</f>
        <v>Ø</v>
      </c>
      <c r="L1079" s="210" t="str" cm="1">
        <f t="array" ref="L1079" xml:space="preserve"> INDEX(切語上字資料表[清濁], 小韻資料表[[#This Row],[上字表識別號]])</f>
        <v>全清</v>
      </c>
      <c r="M1079" s="223" t="str" cm="1">
        <f t="array" ref="M1079" xml:space="preserve"> INDEX(切語上字資料表[發送收], 小韻資料表[[#This Row],[上字表識別號]])</f>
        <v>發聲</v>
      </c>
      <c r="N1079" s="205" cm="1">
        <f t="array" ref="N1079" xml:space="preserve"> MATCH(TRUE, ISNUMBER( SEARCH( RIGHT(小韻資料表[[#This Row],[切語]],1), 切語下字資料表[切語下字]) ), 0)</f>
        <v>325</v>
      </c>
      <c r="O1079" s="207" t="str" cm="1">
        <f t="array" ref="O1079" xml:space="preserve"> INDEX(切語下字資料表[韻母], 小韻資料表[[#This Row],[下字表識別號]])</f>
        <v>覃開1</v>
      </c>
      <c r="P1079" s="207" t="str" cm="1">
        <f t="array" ref="P1079" xml:space="preserve"> INDEX(切語下字資料表[韻母拼音碼], 小韻資料表[[#This Row],[下字表識別號]])</f>
        <v>am</v>
      </c>
      <c r="Q1079" s="210" t="str" cm="1">
        <f t="array" ref="Q1079" xml:space="preserve"> INDEX(設定表!$C$19:$C$23, INT( LEFT(小韻資料表[[#This Row],[目次編碼]],1) ))</f>
        <v>平</v>
      </c>
      <c r="R1079" s="210">
        <f xml:space="preserve">  INDEX(設定表!$C$8:$C$15, MATCH( (RIGHT(小韻資料表[[#This Row],[清濁]]) &amp; 小韻資料表[[#This Row],[調]]), 設定表!$B$8:$B$15, 0))</f>
        <v>1</v>
      </c>
      <c r="S1079" s="205" t="s">
        <v>309</v>
      </c>
      <c r="T1079" s="205" t="s">
        <v>309</v>
      </c>
      <c r="U1079" s="226" t="s">
        <v>4850</v>
      </c>
      <c r="V1079" s="146" t="s">
        <v>309</v>
      </c>
      <c r="X1079" s="135"/>
      <c r="Y1079" s="135"/>
      <c r="AA1079" s="135"/>
      <c r="AB1079" s="134"/>
      <c r="AC1079" s="135"/>
      <c r="AD1079" s="135"/>
      <c r="AH1079" s="135"/>
      <c r="AI1079" s="135"/>
    </row>
    <row r="1080" spans="1:35" ht="63">
      <c r="A1080" s="205">
        <v>1076</v>
      </c>
      <c r="B1080" s="206" t="s">
        <v>4851</v>
      </c>
      <c r="C1080" s="207" t="str">
        <f xml:space="preserve"> _xlfn.CONCAT(小韻資料表[[#This Row],[聲母拼音碼]],小韻資料表[[#This Row],[韻母拼音碼]],小韻資料表[[#This Row],[調號]])</f>
        <v>ham5</v>
      </c>
      <c r="D1080" s="206" t="s">
        <v>4852</v>
      </c>
      <c r="E1080" s="208" t="s">
        <v>1149</v>
      </c>
      <c r="F1080" s="205">
        <v>5</v>
      </c>
      <c r="G1080" s="209" t="s">
        <v>4853</v>
      </c>
      <c r="H1080" s="205">
        <f xml:space="preserve"> LEN(小韻資料表[[#This Row],[小韻字集]])</f>
        <v>29</v>
      </c>
      <c r="I1080" s="205" cm="1">
        <f t="array" ref="I1080" xml:space="preserve"> MATCH(TRUE, ISNUMBER( SEARCH( LEFT(小韻資料表[[#This Row],[切語]],1), 切語上字資料表[切語上字]) ), 0)</f>
        <v>37</v>
      </c>
      <c r="J1080" s="210" t="str" cm="1">
        <f t="array" ref="J1080" xml:space="preserve"> INDEX(切語上字資料表[聲母], 小韻資料表[[#This Row],[上字表識別號]])</f>
        <v>匣</v>
      </c>
      <c r="K1080" s="210" t="str" cm="1">
        <f t="array" ref="K1080" xml:space="preserve"> INDEX(切語上字資料表[聲母拼音碼], 小韻資料表[[#This Row],[上字表識別號]])</f>
        <v>h</v>
      </c>
      <c r="L1080" s="210" t="str" cm="1">
        <f t="array" ref="L1080" xml:space="preserve"> INDEX(切語上字資料表[清濁], 小韻資料表[[#This Row],[上字表識別號]])</f>
        <v>全濁</v>
      </c>
      <c r="M1080" s="223" t="str" cm="1">
        <f t="array" ref="M1080" xml:space="preserve"> INDEX(切語上字資料表[發送收], 小韻資料表[[#This Row],[上字表識別號]])</f>
        <v>送氣</v>
      </c>
      <c r="N1080" s="205" cm="1">
        <f t="array" ref="N1080" xml:space="preserve"> MATCH(TRUE, ISNUMBER( SEARCH( RIGHT(小韻資料表[[#This Row],[切語]],1), 切語下字資料表[切語下字]) ), 0)</f>
        <v>325</v>
      </c>
      <c r="O1080" s="207" t="str" cm="1">
        <f t="array" ref="O1080" xml:space="preserve"> INDEX(切語下字資料表[韻母], 小韻資料表[[#This Row],[下字表識別號]])</f>
        <v>覃開1</v>
      </c>
      <c r="P1080" s="207" t="str" cm="1">
        <f t="array" ref="P1080" xml:space="preserve"> INDEX(切語下字資料表[韻母拼音碼], 小韻資料表[[#This Row],[下字表識別號]])</f>
        <v>am</v>
      </c>
      <c r="Q1080" s="210" t="str" cm="1">
        <f t="array" ref="Q1080" xml:space="preserve"> INDEX(設定表!$C$19:$C$23, INT( LEFT(小韻資料表[[#This Row],[目次編碼]],1) ))</f>
        <v>平</v>
      </c>
      <c r="R1080" s="210">
        <f xml:space="preserve">  INDEX(設定表!$C$8:$C$15, MATCH( (RIGHT(小韻資料表[[#This Row],[清濁]]) &amp; 小韻資料表[[#This Row],[調]]), 設定表!$B$8:$B$15, 0))</f>
        <v>5</v>
      </c>
      <c r="S1080" s="205" t="s">
        <v>4854</v>
      </c>
      <c r="T1080" s="205" t="s">
        <v>309</v>
      </c>
      <c r="U1080" s="226" t="s">
        <v>4855</v>
      </c>
      <c r="V1080" s="147" t="s">
        <v>309</v>
      </c>
      <c r="X1080" s="135"/>
      <c r="Y1080" s="135"/>
      <c r="AA1080" s="135"/>
      <c r="AB1080" s="134"/>
      <c r="AC1080" s="135"/>
      <c r="AD1080" s="135"/>
      <c r="AH1080" s="135"/>
      <c r="AI1080" s="135"/>
    </row>
    <row r="1081" spans="1:35" ht="31.5">
      <c r="A1081" s="205">
        <v>1077</v>
      </c>
      <c r="B1081" s="206" t="s">
        <v>4856</v>
      </c>
      <c r="C1081" s="207" t="str">
        <f xml:space="preserve"> _xlfn.CONCAT(小韻資料表[[#This Row],[聲母拼音碼]],小韻資料表[[#This Row],[韻母拼音碼]],小韻資料表[[#This Row],[調號]])</f>
        <v>lam5</v>
      </c>
      <c r="D1081" s="206" t="s">
        <v>4857</v>
      </c>
      <c r="E1081" s="208" t="s">
        <v>1149</v>
      </c>
      <c r="F1081" s="205">
        <v>6</v>
      </c>
      <c r="G1081" s="209" t="s">
        <v>4858</v>
      </c>
      <c r="H1081" s="205">
        <f xml:space="preserve"> LEN(小韻資料表[[#This Row],[小韻字集]])</f>
        <v>6</v>
      </c>
      <c r="I1081" s="205" cm="1">
        <f t="array" ref="I1081" xml:space="preserve"> MATCH(TRUE, ISNUMBER( SEARCH( LEFT(小韻資料表[[#This Row],[切語]],1), 切語上字資料表[切語上字]) ), 0)</f>
        <v>40</v>
      </c>
      <c r="J1081" s="210" t="str" cm="1">
        <f t="array" ref="J1081" xml:space="preserve"> INDEX(切語上字資料表[聲母], 小韻資料表[[#This Row],[上字表識別號]])</f>
        <v>來</v>
      </c>
      <c r="K1081" s="210" t="str" cm="1">
        <f t="array" ref="K1081" xml:space="preserve"> INDEX(切語上字資料表[聲母拼音碼], 小韻資料表[[#This Row],[上字表識別號]])</f>
        <v>l</v>
      </c>
      <c r="L1081" s="210" t="str" cm="1">
        <f t="array" ref="L1081" xml:space="preserve"> INDEX(切語上字資料表[清濁], 小韻資料表[[#This Row],[上字表識別號]])</f>
        <v>次濁</v>
      </c>
      <c r="M1081" s="223" t="str" cm="1">
        <f t="array" ref="M1081" xml:space="preserve"> INDEX(切語上字資料表[發送收], 小韻資料表[[#This Row],[上字表識別號]])</f>
        <v>收聲</v>
      </c>
      <c r="N1081" s="205" cm="1">
        <f t="array" ref="N1081" xml:space="preserve"> MATCH(TRUE, ISNUMBER( SEARCH( RIGHT(小韻資料表[[#This Row],[切語]],1), 切語下字資料表[切語下字]) ), 0)</f>
        <v>325</v>
      </c>
      <c r="O1081" s="207" t="str" cm="1">
        <f t="array" ref="O1081" xml:space="preserve"> INDEX(切語下字資料表[韻母], 小韻資料表[[#This Row],[下字表識別號]])</f>
        <v>覃開1</v>
      </c>
      <c r="P1081" s="207" t="str" cm="1">
        <f t="array" ref="P1081" xml:space="preserve"> INDEX(切語下字資料表[韻母拼音碼], 小韻資料表[[#This Row],[下字表識別號]])</f>
        <v>am</v>
      </c>
      <c r="Q1081" s="210" t="str" cm="1">
        <f t="array" ref="Q1081" xml:space="preserve"> INDEX(設定表!$C$19:$C$23, INT( LEFT(小韻資料表[[#This Row],[目次編碼]],1) ))</f>
        <v>平</v>
      </c>
      <c r="R1081" s="210">
        <f xml:space="preserve">  INDEX(設定表!$C$8:$C$15, MATCH( (RIGHT(小韻資料表[[#This Row],[清濁]]) &amp; 小韻資料表[[#This Row],[調]]), 設定表!$B$8:$B$15, 0))</f>
        <v>5</v>
      </c>
      <c r="S1081" s="205" t="s">
        <v>309</v>
      </c>
      <c r="T1081" s="205" t="s">
        <v>309</v>
      </c>
      <c r="U1081" s="226" t="s">
        <v>309</v>
      </c>
      <c r="V1081" s="146" t="s">
        <v>309</v>
      </c>
      <c r="X1081" s="135"/>
      <c r="Y1081" s="135"/>
      <c r="AA1081" s="135"/>
      <c r="AB1081" s="134"/>
      <c r="AC1081" s="135"/>
      <c r="AD1081" s="135"/>
      <c r="AH1081" s="135"/>
      <c r="AI1081" s="135"/>
    </row>
    <row r="1082" spans="1:35" ht="31.5">
      <c r="A1082" s="205">
        <v>1078</v>
      </c>
      <c r="B1082" s="206" t="s">
        <v>4859</v>
      </c>
      <c r="C1082" s="207" t="str">
        <f xml:space="preserve"> _xlfn.CONCAT(小韻資料表[[#This Row],[聲母拼音碼]],小韻資料表[[#This Row],[韻母拼音碼]],小韻資料表[[#This Row],[調號]])</f>
        <v>cam5</v>
      </c>
      <c r="D1082" s="206" t="s">
        <v>4860</v>
      </c>
      <c r="E1082" s="208" t="s">
        <v>1149</v>
      </c>
      <c r="F1082" s="205">
        <v>7</v>
      </c>
      <c r="G1082" s="209" t="s">
        <v>4861</v>
      </c>
      <c r="H1082" s="205">
        <f xml:space="preserve"> LEN(小韻資料表[[#This Row],[小韻字集]])</f>
        <v>5</v>
      </c>
      <c r="I1082" s="205" cm="1">
        <f t="array" ref="I1082" xml:space="preserve"> MATCH(TRUE, ISNUMBER( SEARCH( LEFT(小韻資料表[[#This Row],[切語]],1), 切語上字資料表[切語上字]) ), 0)</f>
        <v>23</v>
      </c>
      <c r="J1082" s="210" t="str" cm="1">
        <f t="array" ref="J1082" xml:space="preserve"> INDEX(切語上字資料表[聲母], 小韻資料表[[#This Row],[上字表識別號]])</f>
        <v>從</v>
      </c>
      <c r="K1082" s="210" t="str" cm="1">
        <f t="array" ref="K1082" xml:space="preserve"> INDEX(切語上字資料表[聲母拼音碼], 小韻資料表[[#This Row],[上字表識別號]])</f>
        <v>c</v>
      </c>
      <c r="L1082" s="210" t="str" cm="1">
        <f t="array" ref="L1082" xml:space="preserve"> INDEX(切語上字資料表[清濁], 小韻資料表[[#This Row],[上字表識別號]])</f>
        <v>全濁</v>
      </c>
      <c r="M1082" s="223" cm="1">
        <f t="array" ref="M1082" xml:space="preserve"> INDEX(切語上字資料表[發送收], 小韻資料表[[#This Row],[上字表識別號]])</f>
        <v>0</v>
      </c>
      <c r="N1082" s="205" cm="1">
        <f t="array" ref="N1082" xml:space="preserve"> MATCH(TRUE, ISNUMBER( SEARCH( RIGHT(小韻資料表[[#This Row],[切語]],1), 切語下字資料表[切語下字]) ), 0)</f>
        <v>325</v>
      </c>
      <c r="O1082" s="207" t="str" cm="1">
        <f t="array" ref="O1082" xml:space="preserve"> INDEX(切語下字資料表[韻母], 小韻資料表[[#This Row],[下字表識別號]])</f>
        <v>覃開1</v>
      </c>
      <c r="P1082" s="207" t="str" cm="1">
        <f t="array" ref="P1082" xml:space="preserve"> INDEX(切語下字資料表[韻母拼音碼], 小韻資料表[[#This Row],[下字表識別號]])</f>
        <v>am</v>
      </c>
      <c r="Q1082" s="210" t="str" cm="1">
        <f t="array" ref="Q1082" xml:space="preserve"> INDEX(設定表!$C$19:$C$23, INT( LEFT(小韻資料表[[#This Row],[目次編碼]],1) ))</f>
        <v>平</v>
      </c>
      <c r="R1082" s="210">
        <f xml:space="preserve">  INDEX(設定表!$C$8:$C$15, MATCH( (RIGHT(小韻資料表[[#This Row],[清濁]]) &amp; 小韻資料表[[#This Row],[調]]), 設定表!$B$8:$B$15, 0))</f>
        <v>5</v>
      </c>
      <c r="S1082" s="205" t="s">
        <v>309</v>
      </c>
      <c r="T1082" s="205" t="s">
        <v>309</v>
      </c>
      <c r="U1082" s="226" t="s">
        <v>309</v>
      </c>
      <c r="V1082" s="147" t="s">
        <v>309</v>
      </c>
      <c r="X1082" s="135"/>
      <c r="Y1082" s="135"/>
      <c r="AA1082" s="135"/>
      <c r="AB1082" s="134"/>
      <c r="AC1082" s="135"/>
      <c r="AD1082" s="135"/>
      <c r="AH1082" s="135"/>
      <c r="AI1082" s="135"/>
    </row>
    <row r="1083" spans="1:35" ht="31.5">
      <c r="A1083" s="205">
        <v>1079</v>
      </c>
      <c r="B1083" s="206" t="s">
        <v>4862</v>
      </c>
      <c r="C1083" s="207" t="str">
        <f xml:space="preserve"> _xlfn.CONCAT(小韻資料表[[#This Row],[聲母拼音碼]],小韻資料表[[#This Row],[韻母拼音碼]],小韻資料表[[#This Row],[調號]])</f>
        <v>cam1</v>
      </c>
      <c r="D1083" s="206" t="s">
        <v>4863</v>
      </c>
      <c r="E1083" s="208" t="s">
        <v>1149</v>
      </c>
      <c r="F1083" s="205">
        <v>8</v>
      </c>
      <c r="G1083" s="209" t="s">
        <v>4864</v>
      </c>
      <c r="H1083" s="205">
        <f xml:space="preserve"> LEN(小韻資料表[[#This Row],[小韻字集]])</f>
        <v>8</v>
      </c>
      <c r="I1083" s="205" cm="1">
        <f t="array" ref="I1083" xml:space="preserve"> MATCH(TRUE, ISNUMBER( SEARCH( LEFT(小韻資料表[[#This Row],[切語]],1), 切語上字資料表[切語上字]) ), 0)</f>
        <v>21</v>
      </c>
      <c r="J1083" s="210" t="str" cm="1">
        <f t="array" ref="J1083" xml:space="preserve"> INDEX(切語上字資料表[聲母], 小韻資料表[[#This Row],[上字表識別號]])</f>
        <v>精</v>
      </c>
      <c r="K1083" s="210" t="str" cm="1">
        <f t="array" ref="K1083" xml:space="preserve"> INDEX(切語上字資料表[聲母拼音碼], 小韻資料表[[#This Row],[上字表識別號]])</f>
        <v>c</v>
      </c>
      <c r="L1083" s="210" t="str" cm="1">
        <f t="array" ref="L1083" xml:space="preserve"> INDEX(切語上字資料表[清濁], 小韻資料表[[#This Row],[上字表識別號]])</f>
        <v>全清</v>
      </c>
      <c r="M1083" s="223" t="str" cm="1">
        <f t="array" ref="M1083" xml:space="preserve"> INDEX(切語上字資料表[發送收], 小韻資料表[[#This Row],[上字表識別號]])</f>
        <v>發聲</v>
      </c>
      <c r="N1083" s="205" cm="1">
        <f t="array" ref="N1083" xml:space="preserve"> MATCH(TRUE, ISNUMBER( SEARCH( RIGHT(小韻資料表[[#This Row],[切語]],1), 切語下字資料表[切語下字]) ), 0)</f>
        <v>325</v>
      </c>
      <c r="O1083" s="207" t="str" cm="1">
        <f t="array" ref="O1083" xml:space="preserve"> INDEX(切語下字資料表[韻母], 小韻資料表[[#This Row],[下字表識別號]])</f>
        <v>覃開1</v>
      </c>
      <c r="P1083" s="207" t="str" cm="1">
        <f t="array" ref="P1083" xml:space="preserve"> INDEX(切語下字資料表[韻母拼音碼], 小韻資料表[[#This Row],[下字表識別號]])</f>
        <v>am</v>
      </c>
      <c r="Q1083" s="210" t="str" cm="1">
        <f t="array" ref="Q1083" xml:space="preserve"> INDEX(設定表!$C$19:$C$23, INT( LEFT(小韻資料表[[#This Row],[目次編碼]],1) ))</f>
        <v>平</v>
      </c>
      <c r="R1083" s="210">
        <f xml:space="preserve">  INDEX(設定表!$C$8:$C$15, MATCH( (RIGHT(小韻資料表[[#This Row],[清濁]]) &amp; 小韻資料表[[#This Row],[調]]), 設定表!$B$8:$B$15, 0))</f>
        <v>1</v>
      </c>
      <c r="S1083" s="205" t="s">
        <v>4865</v>
      </c>
      <c r="T1083" s="205" t="s">
        <v>309</v>
      </c>
      <c r="U1083" s="226" t="s">
        <v>309</v>
      </c>
      <c r="V1083" s="146" t="s">
        <v>309</v>
      </c>
      <c r="X1083" s="135"/>
      <c r="Y1083" s="135"/>
      <c r="AA1083" s="135"/>
      <c r="AB1083" s="134"/>
      <c r="AC1083" s="135"/>
      <c r="AD1083" s="135"/>
      <c r="AH1083" s="135"/>
      <c r="AI1083" s="135"/>
    </row>
    <row r="1084" spans="1:35" ht="31.5">
      <c r="A1084" s="205">
        <v>1080</v>
      </c>
      <c r="B1084" s="206" t="s">
        <v>4866</v>
      </c>
      <c r="C1084" s="207" t="str">
        <f xml:space="preserve"> _xlfn.CONCAT(小韻資料表[[#This Row],[聲母拼音碼]],小韻資料表[[#This Row],[韻母拼音碼]],小韻資料表[[#This Row],[調號]])</f>
        <v>tham1</v>
      </c>
      <c r="D1084" s="206" t="s">
        <v>4867</v>
      </c>
      <c r="E1084" s="208" t="s">
        <v>1149</v>
      </c>
      <c r="F1084" s="205">
        <v>9</v>
      </c>
      <c r="G1084" s="209" t="s">
        <v>4868</v>
      </c>
      <c r="H1084" s="205">
        <f xml:space="preserve"> LEN(小韻資料表[[#This Row],[小韻字集]])</f>
        <v>3</v>
      </c>
      <c r="I1084" s="205" cm="1">
        <f t="array" ref="I1084" xml:space="preserve"> MATCH(TRUE, ISNUMBER( SEARCH( LEFT(小韻資料表[[#This Row],[切語]],1), 切語上字資料表[切語上字]) ), 0)</f>
        <v>6</v>
      </c>
      <c r="J1084" s="210" t="str" cm="1">
        <f t="array" ref="J1084" xml:space="preserve"> INDEX(切語上字資料表[聲母], 小韻資料表[[#This Row],[上字表識別號]])</f>
        <v>透</v>
      </c>
      <c r="K1084" s="210" t="str" cm="1">
        <f t="array" ref="K1084" xml:space="preserve"> INDEX(切語上字資料表[聲母拼音碼], 小韻資料表[[#This Row],[上字表識別號]])</f>
        <v>th</v>
      </c>
      <c r="L1084" s="210" t="str" cm="1">
        <f t="array" ref="L1084" xml:space="preserve"> INDEX(切語上字資料表[清濁], 小韻資料表[[#This Row],[上字表識別號]])</f>
        <v>次清</v>
      </c>
      <c r="M1084" s="223" t="str" cm="1">
        <f t="array" ref="M1084" xml:space="preserve"> INDEX(切語上字資料表[發送收], 小韻資料表[[#This Row],[上字表識別號]])</f>
        <v>送氣</v>
      </c>
      <c r="N1084" s="205" cm="1">
        <f t="array" ref="N1084" xml:space="preserve"> MATCH(TRUE, ISNUMBER( SEARCH( RIGHT(小韻資料表[[#This Row],[切語]],1), 切語下字資料表[切語下字]) ), 0)</f>
        <v>325</v>
      </c>
      <c r="O1084" s="207" t="str" cm="1">
        <f t="array" ref="O1084" xml:space="preserve"> INDEX(切語下字資料表[韻母], 小韻資料表[[#This Row],[下字表識別號]])</f>
        <v>覃開1</v>
      </c>
      <c r="P1084" s="207" t="str" cm="1">
        <f t="array" ref="P1084" xml:space="preserve"> INDEX(切語下字資料表[韻母拼音碼], 小韻資料表[[#This Row],[下字表識別號]])</f>
        <v>am</v>
      </c>
      <c r="Q1084" s="210" t="str" cm="1">
        <f t="array" ref="Q1084" xml:space="preserve"> INDEX(設定表!$C$19:$C$23, INT( LEFT(小韻資料表[[#This Row],[目次編碼]],1) ))</f>
        <v>平</v>
      </c>
      <c r="R1084" s="210">
        <f xml:space="preserve">  INDEX(設定表!$C$8:$C$15, MATCH( (RIGHT(小韻資料表[[#This Row],[清濁]]) &amp; 小韻資料表[[#This Row],[調]]), 設定表!$B$8:$B$15, 0))</f>
        <v>1</v>
      </c>
      <c r="S1084" s="205" t="s">
        <v>4869</v>
      </c>
      <c r="T1084" s="205" t="s">
        <v>309</v>
      </c>
      <c r="U1084" s="226" t="s">
        <v>4870</v>
      </c>
      <c r="V1084" s="147" t="s">
        <v>309</v>
      </c>
      <c r="X1084" s="135"/>
      <c r="Y1084" s="135"/>
      <c r="AA1084" s="135"/>
      <c r="AB1084" s="134"/>
      <c r="AC1084" s="135"/>
      <c r="AD1084" s="135"/>
      <c r="AH1084" s="135"/>
      <c r="AI1084" s="135"/>
    </row>
    <row r="1085" spans="1:35" ht="31.5">
      <c r="A1085" s="205">
        <v>1081</v>
      </c>
      <c r="B1085" s="206" t="s">
        <v>4871</v>
      </c>
      <c r="C1085" s="207" t="str">
        <f xml:space="preserve"> _xlfn.CONCAT(小韻資料表[[#This Row],[聲母拼音碼]],小韻資料表[[#This Row],[韻母拼音碼]],小韻資料表[[#This Row],[調號]])</f>
        <v>tam1</v>
      </c>
      <c r="D1085" s="206" t="s">
        <v>4872</v>
      </c>
      <c r="E1085" s="208" t="s">
        <v>1149</v>
      </c>
      <c r="F1085" s="205">
        <v>10</v>
      </c>
      <c r="G1085" s="209" t="s">
        <v>4873</v>
      </c>
      <c r="H1085" s="205">
        <f xml:space="preserve"> LEN(小韻資料表[[#This Row],[小韻字集]])</f>
        <v>11</v>
      </c>
      <c r="I1085" s="205" cm="1">
        <f t="array" ref="I1085" xml:space="preserve"> MATCH(TRUE, ISNUMBER( SEARCH( LEFT(小韻資料表[[#This Row],[切語]],1), 切語上字資料表[切語上字]) ), 0)</f>
        <v>5</v>
      </c>
      <c r="J1085" s="210" t="str" cm="1">
        <f t="array" ref="J1085" xml:space="preserve"> INDEX(切語上字資料表[聲母], 小韻資料表[[#This Row],[上字表識別號]])</f>
        <v>端</v>
      </c>
      <c r="K1085" s="210" t="str" cm="1">
        <f t="array" ref="K1085" xml:space="preserve"> INDEX(切語上字資料表[聲母拼音碼], 小韻資料表[[#This Row],[上字表識別號]])</f>
        <v>t</v>
      </c>
      <c r="L1085" s="210" t="str" cm="1">
        <f t="array" ref="L1085" xml:space="preserve"> INDEX(切語上字資料表[清濁], 小韻資料表[[#This Row],[上字表識別號]])</f>
        <v>全清</v>
      </c>
      <c r="M1085" s="223" t="str" cm="1">
        <f t="array" ref="M1085" xml:space="preserve"> INDEX(切語上字資料表[發送收], 小韻資料表[[#This Row],[上字表識別號]])</f>
        <v>發聲</v>
      </c>
      <c r="N1085" s="205" cm="1">
        <f t="array" ref="N1085" xml:space="preserve"> MATCH(TRUE, ISNUMBER( SEARCH( RIGHT(小韻資料表[[#This Row],[切語]],1), 切語下字資料表[切語下字]) ), 0)</f>
        <v>325</v>
      </c>
      <c r="O1085" s="207" t="str" cm="1">
        <f t="array" ref="O1085" xml:space="preserve"> INDEX(切語下字資料表[韻母], 小韻資料表[[#This Row],[下字表識別號]])</f>
        <v>覃開1</v>
      </c>
      <c r="P1085" s="207" t="str" cm="1">
        <f t="array" ref="P1085" xml:space="preserve"> INDEX(切語下字資料表[韻母拼音碼], 小韻資料表[[#This Row],[下字表識別號]])</f>
        <v>am</v>
      </c>
      <c r="Q1085" s="210" t="str" cm="1">
        <f t="array" ref="Q1085" xml:space="preserve"> INDEX(設定表!$C$19:$C$23, INT( LEFT(小韻資料表[[#This Row],[目次編碼]],1) ))</f>
        <v>平</v>
      </c>
      <c r="R1085" s="210">
        <f xml:space="preserve">  INDEX(設定表!$C$8:$C$15, MATCH( (RIGHT(小韻資料表[[#This Row],[清濁]]) &amp; 小韻資料表[[#This Row],[調]]), 設定表!$B$8:$B$15, 0))</f>
        <v>1</v>
      </c>
      <c r="S1085" s="205" t="s">
        <v>309</v>
      </c>
      <c r="T1085" s="205" t="s">
        <v>309</v>
      </c>
      <c r="U1085" s="226" t="s">
        <v>309</v>
      </c>
      <c r="V1085" s="146" t="s">
        <v>309</v>
      </c>
      <c r="X1085" s="135"/>
      <c r="Y1085" s="135"/>
      <c r="AA1085" s="135"/>
      <c r="AB1085" s="134"/>
      <c r="AC1085" s="135"/>
      <c r="AD1085" s="135"/>
      <c r="AH1085" s="135"/>
      <c r="AI1085" s="135"/>
    </row>
    <row r="1086" spans="1:35" ht="31.5">
      <c r="A1086" s="205">
        <v>1082</v>
      </c>
      <c r="B1086" s="206" t="s">
        <v>4874</v>
      </c>
      <c r="C1086" s="207" t="str">
        <f xml:space="preserve"> _xlfn.CONCAT(小韻資料表[[#This Row],[聲母拼音碼]],小韻資料表[[#This Row],[韻母拼音碼]],小韻資料表[[#This Row],[調號]])</f>
        <v>kham1</v>
      </c>
      <c r="D1086" s="206" t="s">
        <v>4875</v>
      </c>
      <c r="E1086" s="208" t="s">
        <v>1149</v>
      </c>
      <c r="F1086" s="205">
        <v>11</v>
      </c>
      <c r="G1086" s="209" t="s">
        <v>4876</v>
      </c>
      <c r="H1086" s="205">
        <f xml:space="preserve"> LEN(小韻資料表[[#This Row],[小韻字集]])</f>
        <v>14</v>
      </c>
      <c r="I1086" s="205" cm="1">
        <f t="array" ref="I1086" xml:space="preserve"> MATCH(TRUE, ISNUMBER( SEARCH( LEFT(小韻資料表[[#This Row],[切語]],1), 切語上字資料表[切語上字]) ), 0)</f>
        <v>2</v>
      </c>
      <c r="J1086" s="210" t="str" cm="1">
        <f t="array" ref="J1086" xml:space="preserve"> INDEX(切語上字資料表[聲母], 小韻資料表[[#This Row],[上字表識別號]])</f>
        <v>溪</v>
      </c>
      <c r="K1086" s="210" t="str" cm="1">
        <f t="array" ref="K1086" xml:space="preserve"> INDEX(切語上字資料表[聲母拼音碼], 小韻資料表[[#This Row],[上字表識別號]])</f>
        <v>kh</v>
      </c>
      <c r="L1086" s="210" t="str" cm="1">
        <f t="array" ref="L1086" xml:space="preserve"> INDEX(切語上字資料表[清濁], 小韻資料表[[#This Row],[上字表識別號]])</f>
        <v>次清</v>
      </c>
      <c r="M1086" s="223" t="str" cm="1">
        <f t="array" ref="M1086" xml:space="preserve"> INDEX(切語上字資料表[發送收], 小韻資料表[[#This Row],[上字表識別號]])</f>
        <v>送氣</v>
      </c>
      <c r="N1086" s="205" cm="1">
        <f t="array" ref="N1086" xml:space="preserve"> MATCH(TRUE, ISNUMBER( SEARCH( RIGHT(小韻資料表[[#This Row],[切語]],1), 切語下字資料表[切語下字]) ), 0)</f>
        <v>325</v>
      </c>
      <c r="O1086" s="207" t="str" cm="1">
        <f t="array" ref="O1086" xml:space="preserve"> INDEX(切語下字資料表[韻母], 小韻資料表[[#This Row],[下字表識別號]])</f>
        <v>覃開1</v>
      </c>
      <c r="P1086" s="207" t="str" cm="1">
        <f t="array" ref="P1086" xml:space="preserve"> INDEX(切語下字資料表[韻母拼音碼], 小韻資料表[[#This Row],[下字表識別號]])</f>
        <v>am</v>
      </c>
      <c r="Q1086" s="210" t="str" cm="1">
        <f t="array" ref="Q1086" xml:space="preserve"> INDEX(設定表!$C$19:$C$23, INT( LEFT(小韻資料表[[#This Row],[目次編碼]],1) ))</f>
        <v>平</v>
      </c>
      <c r="R1086" s="210">
        <f xml:space="preserve">  INDEX(設定表!$C$8:$C$15, MATCH( (RIGHT(小韻資料表[[#This Row],[清濁]]) &amp; 小韻資料表[[#This Row],[調]]), 設定表!$B$8:$B$15, 0))</f>
        <v>1</v>
      </c>
      <c r="S1086" s="205" t="s">
        <v>309</v>
      </c>
      <c r="T1086" s="205" t="s">
        <v>309</v>
      </c>
      <c r="U1086" s="226" t="s">
        <v>309</v>
      </c>
      <c r="V1086" s="147" t="s">
        <v>309</v>
      </c>
      <c r="X1086" s="135"/>
      <c r="Y1086" s="135"/>
      <c r="AA1086" s="135"/>
      <c r="AB1086" s="134"/>
      <c r="AC1086" s="135"/>
      <c r="AD1086" s="135"/>
      <c r="AH1086" s="135"/>
      <c r="AI1086" s="135"/>
    </row>
    <row r="1087" spans="1:35" ht="31.5">
      <c r="A1087" s="205">
        <v>1083</v>
      </c>
      <c r="B1087" s="206" t="s">
        <v>4877</v>
      </c>
      <c r="C1087" s="207" t="str">
        <f xml:space="preserve"> _xlfn.CONCAT(小韻資料表[[#This Row],[聲母拼音碼]],小韻資料表[[#This Row],[韻母拼音碼]],小韻資料表[[#This Row],[調號]])</f>
        <v>ham1</v>
      </c>
      <c r="D1087" s="206" t="s">
        <v>4878</v>
      </c>
      <c r="E1087" s="208" t="s">
        <v>1149</v>
      </c>
      <c r="F1087" s="205">
        <v>12</v>
      </c>
      <c r="G1087" s="209" t="s">
        <v>4879</v>
      </c>
      <c r="H1087" s="205">
        <f xml:space="preserve"> LEN(小韻資料表[[#This Row],[小韻字集]])</f>
        <v>12</v>
      </c>
      <c r="I1087" s="205" cm="1">
        <f t="array" ref="I1087" xml:space="preserve"> MATCH(TRUE, ISNUMBER( SEARCH( LEFT(小韻資料表[[#This Row],[切語]],1), 切語上字資料表[切語上字]) ), 0)</f>
        <v>36</v>
      </c>
      <c r="J1087" s="210" t="str" cm="1">
        <f t="array" ref="J1087" xml:space="preserve"> INDEX(切語上字資料表[聲母], 小韻資料表[[#This Row],[上字表識別號]])</f>
        <v>曉</v>
      </c>
      <c r="K1087" s="210" t="str" cm="1">
        <f t="array" ref="K1087" xml:space="preserve"> INDEX(切語上字資料表[聲母拼音碼], 小韻資料表[[#This Row],[上字表識別號]])</f>
        <v>h</v>
      </c>
      <c r="L1087" s="210" t="str" cm="1">
        <f t="array" ref="L1087" xml:space="preserve"> INDEX(切語上字資料表[清濁], 小韻資料表[[#This Row],[上字表識別號]])</f>
        <v>次清</v>
      </c>
      <c r="M1087" s="223" t="str" cm="1">
        <f t="array" ref="M1087" xml:space="preserve"> INDEX(切語上字資料表[發送收], 小韻資料表[[#This Row],[上字表識別號]])</f>
        <v>送氣</v>
      </c>
      <c r="N1087" s="205" cm="1">
        <f t="array" ref="N1087" xml:space="preserve"> MATCH(TRUE, ISNUMBER( SEARCH( RIGHT(小韻資料表[[#This Row],[切語]],1), 切語下字資料表[切語下字]) ), 0)</f>
        <v>325</v>
      </c>
      <c r="O1087" s="207" t="str" cm="1">
        <f t="array" ref="O1087" xml:space="preserve"> INDEX(切語下字資料表[韻母], 小韻資料表[[#This Row],[下字表識別號]])</f>
        <v>覃開1</v>
      </c>
      <c r="P1087" s="207" t="str" cm="1">
        <f t="array" ref="P1087" xml:space="preserve"> INDEX(切語下字資料表[韻母拼音碼], 小韻資料表[[#This Row],[下字表識別號]])</f>
        <v>am</v>
      </c>
      <c r="Q1087" s="210" t="str" cm="1">
        <f t="array" ref="Q1087" xml:space="preserve"> INDEX(設定表!$C$19:$C$23, INT( LEFT(小韻資料表[[#This Row],[目次編碼]],1) ))</f>
        <v>平</v>
      </c>
      <c r="R1087" s="210">
        <f xml:space="preserve">  INDEX(設定表!$C$8:$C$15, MATCH( (RIGHT(小韻資料表[[#This Row],[清濁]]) &amp; 小韻資料表[[#This Row],[調]]), 設定表!$B$8:$B$15, 0))</f>
        <v>1</v>
      </c>
      <c r="S1087" s="205" t="s">
        <v>309</v>
      </c>
      <c r="T1087" s="205" t="s">
        <v>309</v>
      </c>
      <c r="U1087" s="226" t="s">
        <v>309</v>
      </c>
      <c r="V1087" s="146" t="s">
        <v>309</v>
      </c>
      <c r="X1087" s="135"/>
      <c r="Y1087" s="135"/>
      <c r="AA1087" s="135"/>
      <c r="AB1087" s="134"/>
      <c r="AC1087" s="135"/>
      <c r="AD1087" s="135"/>
      <c r="AH1087" s="135"/>
      <c r="AI1087" s="135"/>
    </row>
    <row r="1088" spans="1:35" ht="31.5">
      <c r="A1088" s="205">
        <v>1084</v>
      </c>
      <c r="B1088" s="206" t="s">
        <v>4880</v>
      </c>
      <c r="C1088" s="207" t="str">
        <f xml:space="preserve"> _xlfn.CONCAT(小韻資料表[[#This Row],[聲母拼音碼]],小韻資料表[[#This Row],[韻母拼音碼]],小韻資料表[[#This Row],[調號]])</f>
        <v>sam1</v>
      </c>
      <c r="D1088" s="206" t="s">
        <v>4881</v>
      </c>
      <c r="E1088" s="208" t="s">
        <v>1149</v>
      </c>
      <c r="F1088" s="205">
        <v>13</v>
      </c>
      <c r="G1088" s="209" t="s">
        <v>4882</v>
      </c>
      <c r="H1088" s="205">
        <f xml:space="preserve"> LEN(小韻資料表[[#This Row],[小韻字集]])</f>
        <v>3</v>
      </c>
      <c r="I1088" s="205" cm="1">
        <f t="array" ref="I1088" xml:space="preserve"> MATCH(TRUE, ISNUMBER( SEARCH( LEFT(小韻資料表[[#This Row],[切語]],1), 切語上字資料表[切語上字]) ), 0)</f>
        <v>24</v>
      </c>
      <c r="J1088" s="210" t="str" cm="1">
        <f t="array" ref="J1088" xml:space="preserve"> INDEX(切語上字資料表[聲母], 小韻資料表[[#This Row],[上字表識別號]])</f>
        <v>心</v>
      </c>
      <c r="K1088" s="210" t="str" cm="1">
        <f t="array" ref="K1088" xml:space="preserve"> INDEX(切語上字資料表[聲母拼音碼], 小韻資料表[[#This Row],[上字表識別號]])</f>
        <v>s</v>
      </c>
      <c r="L1088" s="210" t="str" cm="1">
        <f t="array" ref="L1088" xml:space="preserve"> INDEX(切語上字資料表[清濁], 小韻資料表[[#This Row],[上字表識別號]])</f>
        <v>全清</v>
      </c>
      <c r="M1088" s="223" t="str" cm="1">
        <f t="array" ref="M1088" xml:space="preserve"> INDEX(切語上字資料表[發送收], 小韻資料表[[#This Row],[上字表識別號]])</f>
        <v>送氣</v>
      </c>
      <c r="N1088" s="205" cm="1">
        <f t="array" ref="N1088" xml:space="preserve"> MATCH(TRUE, ISNUMBER( SEARCH( RIGHT(小韻資料表[[#This Row],[切語]],1), 切語下字資料表[切語下字]) ), 0)</f>
        <v>325</v>
      </c>
      <c r="O1088" s="207" t="str" cm="1">
        <f t="array" ref="O1088" xml:space="preserve"> INDEX(切語下字資料表[韻母], 小韻資料表[[#This Row],[下字表識別號]])</f>
        <v>覃開1</v>
      </c>
      <c r="P1088" s="207" t="str" cm="1">
        <f t="array" ref="P1088" xml:space="preserve"> INDEX(切語下字資料表[韻母拼音碼], 小韻資料表[[#This Row],[下字表識別號]])</f>
        <v>am</v>
      </c>
      <c r="Q1088" s="210" t="str" cm="1">
        <f t="array" ref="Q1088" xml:space="preserve"> INDEX(設定表!$C$19:$C$23, INT( LEFT(小韻資料表[[#This Row],[目次編碼]],1) ))</f>
        <v>平</v>
      </c>
      <c r="R1088" s="210">
        <f xml:space="preserve">  INDEX(設定表!$C$8:$C$15, MATCH( (RIGHT(小韻資料表[[#This Row],[清濁]]) &amp; 小韻資料表[[#This Row],[調]]), 設定表!$B$8:$B$15, 0))</f>
        <v>1</v>
      </c>
      <c r="S1088" s="205" t="s">
        <v>309</v>
      </c>
      <c r="T1088" s="205" t="s">
        <v>309</v>
      </c>
      <c r="U1088" s="226" t="s">
        <v>309</v>
      </c>
      <c r="V1088" s="147" t="s">
        <v>309</v>
      </c>
      <c r="X1088" s="135"/>
      <c r="Y1088" s="135"/>
      <c r="AA1088" s="135"/>
      <c r="AB1088" s="134"/>
      <c r="AC1088" s="135"/>
      <c r="AD1088" s="135"/>
      <c r="AH1088" s="135"/>
      <c r="AI1088" s="135"/>
    </row>
    <row r="1089" spans="1:35" ht="31.5">
      <c r="A1089" s="205">
        <v>1085</v>
      </c>
      <c r="B1089" s="206" t="s">
        <v>4883</v>
      </c>
      <c r="C1089" s="207" t="str">
        <f xml:space="preserve"> _xlfn.CONCAT(小韻資料表[[#This Row],[聲母拼音碼]],小韻資料表[[#This Row],[韻母拼音碼]],小韻資料表[[#This Row],[調號]])</f>
        <v>kam1</v>
      </c>
      <c r="D1089" s="206" t="s">
        <v>4884</v>
      </c>
      <c r="E1089" s="208" t="s">
        <v>1149</v>
      </c>
      <c r="F1089" s="205">
        <v>14</v>
      </c>
      <c r="G1089" s="209" t="s">
        <v>4885</v>
      </c>
      <c r="H1089" s="205">
        <f xml:space="preserve"> LEN(小韻資料表[[#This Row],[小韻字集]])</f>
        <v>5</v>
      </c>
      <c r="I1089" s="205" cm="1">
        <f t="array" ref="I1089" xml:space="preserve"> MATCH(TRUE, ISNUMBER( SEARCH( LEFT(小韻資料表[[#This Row],[切語]],1), 切語上字資料表[切語上字]) ), 0)</f>
        <v>1</v>
      </c>
      <c r="J1089" s="210" t="str" cm="1">
        <f t="array" ref="J1089" xml:space="preserve"> INDEX(切語上字資料表[聲母], 小韻資料表[[#This Row],[上字表識別號]])</f>
        <v>見</v>
      </c>
      <c r="K1089" s="210" t="str" cm="1">
        <f t="array" ref="K1089" xml:space="preserve"> INDEX(切語上字資料表[聲母拼音碼], 小韻資料表[[#This Row],[上字表識別號]])</f>
        <v>k</v>
      </c>
      <c r="L1089" s="210" t="str" cm="1">
        <f t="array" ref="L1089" xml:space="preserve"> INDEX(切語上字資料表[清濁], 小韻資料表[[#This Row],[上字表識別號]])</f>
        <v>全清</v>
      </c>
      <c r="M1089" s="223" t="str" cm="1">
        <f t="array" ref="M1089" xml:space="preserve"> INDEX(切語上字資料表[發送收], 小韻資料表[[#This Row],[上字表識別號]])</f>
        <v>發聲</v>
      </c>
      <c r="N1089" s="205" cm="1">
        <f t="array" ref="N1089" xml:space="preserve"> MATCH(TRUE, ISNUMBER( SEARCH( RIGHT(小韻資料表[[#This Row],[切語]],1), 切語下字資料表[切語下字]) ), 0)</f>
        <v>325</v>
      </c>
      <c r="O1089" s="207" t="str" cm="1">
        <f t="array" ref="O1089" xml:space="preserve"> INDEX(切語下字資料表[韻母], 小韻資料表[[#This Row],[下字表識別號]])</f>
        <v>覃開1</v>
      </c>
      <c r="P1089" s="207" t="str" cm="1">
        <f t="array" ref="P1089" xml:space="preserve"> INDEX(切語下字資料表[韻母拼音碼], 小韻資料表[[#This Row],[下字表識別號]])</f>
        <v>am</v>
      </c>
      <c r="Q1089" s="210" t="str" cm="1">
        <f t="array" ref="Q1089" xml:space="preserve"> INDEX(設定表!$C$19:$C$23, INT( LEFT(小韻資料表[[#This Row],[目次編碼]],1) ))</f>
        <v>平</v>
      </c>
      <c r="R1089" s="210">
        <f xml:space="preserve">  INDEX(設定表!$C$8:$C$15, MATCH( (RIGHT(小韻資料表[[#This Row],[清濁]]) &amp; 小韻資料表[[#This Row],[調]]), 設定表!$B$8:$B$15, 0))</f>
        <v>1</v>
      </c>
      <c r="S1089" s="205" t="s">
        <v>309</v>
      </c>
      <c r="T1089" s="205" t="s">
        <v>309</v>
      </c>
      <c r="U1089" s="226" t="s">
        <v>309</v>
      </c>
      <c r="V1089" s="146" t="s">
        <v>309</v>
      </c>
      <c r="X1089" s="135"/>
      <c r="Y1089" s="135"/>
      <c r="AA1089" s="135"/>
      <c r="AB1089" s="134"/>
      <c r="AC1089" s="135"/>
      <c r="AD1089" s="135"/>
      <c r="AH1089" s="135"/>
      <c r="AI1089" s="135"/>
    </row>
    <row r="1090" spans="1:35" ht="31.5">
      <c r="A1090" s="205">
        <v>1086</v>
      </c>
      <c r="B1090" s="206" t="s">
        <v>4886</v>
      </c>
      <c r="C1090" s="207" t="str">
        <f xml:space="preserve"> _xlfn.CONCAT(小韻資料表[[#This Row],[聲母拼音碼]],小韻資料表[[#This Row],[韻母拼音碼]],小韻資料表[[#This Row],[調號]])</f>
        <v>gam5</v>
      </c>
      <c r="D1090" s="206" t="s">
        <v>4887</v>
      </c>
      <c r="E1090" s="208" t="s">
        <v>1149</v>
      </c>
      <c r="F1090" s="205">
        <v>15</v>
      </c>
      <c r="G1090" s="209" t="s">
        <v>4888</v>
      </c>
      <c r="H1090" s="205">
        <f xml:space="preserve"> LEN(小韻資料表[[#This Row],[小韻字集]])</f>
        <v>4</v>
      </c>
      <c r="I1090" s="205" cm="1">
        <f t="array" ref="I1090" xml:space="preserve"> MATCH(TRUE, ISNUMBER( SEARCH( LEFT(小韻資料表[[#This Row],[切語]],1), 切語上字資料表[切語上字]) ), 0)</f>
        <v>4</v>
      </c>
      <c r="J1090" s="210" t="str" cm="1">
        <f t="array" ref="J1090" xml:space="preserve"> INDEX(切語上字資料表[聲母], 小韻資料表[[#This Row],[上字表識別號]])</f>
        <v>疑</v>
      </c>
      <c r="K1090" s="210" t="str" cm="1">
        <f t="array" ref="K1090" xml:space="preserve"> INDEX(切語上字資料表[聲母拼音碼], 小韻資料表[[#This Row],[上字表識別號]])</f>
        <v>g</v>
      </c>
      <c r="L1090" s="210" t="str" cm="1">
        <f t="array" ref="L1090" xml:space="preserve"> INDEX(切語上字資料表[清濁], 小韻資料表[[#This Row],[上字表識別號]])</f>
        <v>次濁</v>
      </c>
      <c r="M1090" s="223" t="str" cm="1">
        <f t="array" ref="M1090" xml:space="preserve"> INDEX(切語上字資料表[發送收], 小韻資料表[[#This Row],[上字表識別號]])</f>
        <v>收聲</v>
      </c>
      <c r="N1090" s="205" cm="1">
        <f t="array" ref="N1090" xml:space="preserve"> MATCH(TRUE, ISNUMBER( SEARCH( RIGHT(小韻資料表[[#This Row],[切語]],1), 切語下字資料表[切語下字]) ), 0)</f>
        <v>325</v>
      </c>
      <c r="O1090" s="207" t="str" cm="1">
        <f t="array" ref="O1090" xml:space="preserve"> INDEX(切語下字資料表[韻母], 小韻資料表[[#This Row],[下字表識別號]])</f>
        <v>覃開1</v>
      </c>
      <c r="P1090" s="207" t="str" cm="1">
        <f t="array" ref="P1090" xml:space="preserve"> INDEX(切語下字資料表[韻母拼音碼], 小韻資料表[[#This Row],[下字表識別號]])</f>
        <v>am</v>
      </c>
      <c r="Q1090" s="210" t="str" cm="1">
        <f t="array" ref="Q1090" xml:space="preserve"> INDEX(設定表!$C$19:$C$23, INT( LEFT(小韻資料表[[#This Row],[目次編碼]],1) ))</f>
        <v>平</v>
      </c>
      <c r="R1090" s="210">
        <f xml:space="preserve">  INDEX(設定表!$C$8:$C$15, MATCH( (RIGHT(小韻資料表[[#This Row],[清濁]]) &amp; 小韻資料表[[#This Row],[調]]), 設定表!$B$8:$B$15, 0))</f>
        <v>5</v>
      </c>
      <c r="S1090" s="205" t="s">
        <v>309</v>
      </c>
      <c r="T1090" s="205" t="s">
        <v>309</v>
      </c>
      <c r="U1090" s="226" t="s">
        <v>309</v>
      </c>
      <c r="V1090" s="147" t="s">
        <v>309</v>
      </c>
      <c r="X1090" s="135"/>
      <c r="Y1090" s="135"/>
      <c r="AA1090" s="135"/>
      <c r="AB1090" s="134"/>
      <c r="AC1090" s="135"/>
      <c r="AD1090" s="135"/>
      <c r="AH1090" s="135"/>
      <c r="AI1090" s="135"/>
    </row>
    <row r="1091" spans="1:35" ht="31.5">
      <c r="A1091" s="205">
        <v>1087</v>
      </c>
      <c r="B1091" s="206" t="s">
        <v>4889</v>
      </c>
      <c r="C1091" s="207" t="str">
        <f xml:space="preserve"> _xlfn.CONCAT(小韻資料表[[#This Row],[聲母拼音碼]],小韻資料表[[#This Row],[韻母拼音碼]],小韻資料表[[#This Row],[調號]])</f>
        <v>tam5</v>
      </c>
      <c r="D1091" s="206" t="s">
        <v>1168</v>
      </c>
      <c r="E1091" s="208" t="s">
        <v>1167</v>
      </c>
      <c r="F1091" s="205">
        <v>1</v>
      </c>
      <c r="G1091" s="209" t="s">
        <v>4890</v>
      </c>
      <c r="H1091" s="205">
        <f xml:space="preserve"> LEN(小韻資料表[[#This Row],[小韻字集]])</f>
        <v>12</v>
      </c>
      <c r="I1091" s="205" cm="1">
        <f t="array" ref="I1091" xml:space="preserve"> MATCH(TRUE, ISNUMBER( SEARCH( LEFT(小韻資料表[[#This Row],[切語]],1), 切語上字資料表[切語上字]) ), 0)</f>
        <v>7</v>
      </c>
      <c r="J1091" s="210" t="str" cm="1">
        <f t="array" ref="J1091" xml:space="preserve"> INDEX(切語上字資料表[聲母], 小韻資料表[[#This Row],[上字表識別號]])</f>
        <v>定</v>
      </c>
      <c r="K1091" s="210" t="str" cm="1">
        <f t="array" ref="K1091" xml:space="preserve"> INDEX(切語上字資料表[聲母拼音碼], 小韻資料表[[#This Row],[上字表識別號]])</f>
        <v>t</v>
      </c>
      <c r="L1091" s="210" t="str" cm="1">
        <f t="array" ref="L1091" xml:space="preserve"> INDEX(切語上字資料表[清濁], 小韻資料表[[#This Row],[上字表識別號]])</f>
        <v>全濁</v>
      </c>
      <c r="M1091" s="223" cm="1">
        <f t="array" ref="M1091" xml:space="preserve"> INDEX(切語上字資料表[發送收], 小韻資料表[[#This Row],[上字表識別號]])</f>
        <v>0</v>
      </c>
      <c r="N1091" s="205" cm="1">
        <f t="array" ref="N1091" xml:space="preserve"> MATCH(TRUE, ISNUMBER( SEARCH( RIGHT(小韻資料表[[#This Row],[切語]],1), 切語下字資料表[切語下字]) ), 0)</f>
        <v>329</v>
      </c>
      <c r="O1091" s="207" t="str" cm="1">
        <f t="array" ref="O1091" xml:space="preserve"> INDEX(切語下字資料表[韻母], 小韻資料表[[#This Row],[下字表識別號]])</f>
        <v>談開1</v>
      </c>
      <c r="P1091" s="207" t="str" cm="1">
        <f t="array" ref="P1091" xml:space="preserve"> INDEX(切語下字資料表[韻母拼音碼], 小韻資料表[[#This Row],[下字表識別號]])</f>
        <v>am</v>
      </c>
      <c r="Q1091" s="210" t="str" cm="1">
        <f t="array" ref="Q1091" xml:space="preserve"> INDEX(設定表!$C$19:$C$23, INT( LEFT(小韻資料表[[#This Row],[目次編碼]],1) ))</f>
        <v>平</v>
      </c>
      <c r="R1091" s="210">
        <f xml:space="preserve">  INDEX(設定表!$C$8:$C$15, MATCH( (RIGHT(小韻資料表[[#This Row],[清濁]]) &amp; 小韻資料表[[#This Row],[調]]), 設定表!$B$8:$B$15, 0))</f>
        <v>5</v>
      </c>
      <c r="S1091" s="205" t="s">
        <v>309</v>
      </c>
      <c r="T1091" s="205" t="s">
        <v>309</v>
      </c>
      <c r="U1091" s="226" t="s">
        <v>309</v>
      </c>
      <c r="V1091" s="146" t="s">
        <v>309</v>
      </c>
      <c r="X1091" s="135"/>
      <c r="Y1091" s="135"/>
      <c r="AA1091" s="135"/>
      <c r="AB1091" s="134"/>
      <c r="AC1091" s="135"/>
      <c r="AD1091" s="135"/>
      <c r="AH1091" s="135"/>
      <c r="AI1091" s="135"/>
    </row>
    <row r="1092" spans="1:35" ht="31.5">
      <c r="A1092" s="205">
        <v>1088</v>
      </c>
      <c r="B1092" s="206" t="s">
        <v>4891</v>
      </c>
      <c r="C1092" s="207" t="str">
        <f xml:space="preserve"> _xlfn.CONCAT(小韻資料表[[#This Row],[聲母拼音碼]],小韻資料表[[#This Row],[韻母拼音碼]],小韻資料表[[#This Row],[調號]])</f>
        <v>kam1</v>
      </c>
      <c r="D1092" s="206" t="s">
        <v>4892</v>
      </c>
      <c r="E1092" s="208" t="s">
        <v>1167</v>
      </c>
      <c r="F1092" s="205">
        <v>2</v>
      </c>
      <c r="G1092" s="209" t="s">
        <v>4893</v>
      </c>
      <c r="H1092" s="205">
        <f xml:space="preserve"> LEN(小韻資料表[[#This Row],[小韻字集]])</f>
        <v>8</v>
      </c>
      <c r="I1092" s="205" cm="1">
        <f t="array" ref="I1092" xml:space="preserve"> MATCH(TRUE, ISNUMBER( SEARCH( LEFT(小韻資料表[[#This Row],[切語]],1), 切語上字資料表[切語上字]) ), 0)</f>
        <v>1</v>
      </c>
      <c r="J1092" s="210" t="str" cm="1">
        <f t="array" ref="J1092" xml:space="preserve"> INDEX(切語上字資料表[聲母], 小韻資料表[[#This Row],[上字表識別號]])</f>
        <v>見</v>
      </c>
      <c r="K1092" s="210" t="str" cm="1">
        <f t="array" ref="K1092" xml:space="preserve"> INDEX(切語上字資料表[聲母拼音碼], 小韻資料表[[#This Row],[上字表識別號]])</f>
        <v>k</v>
      </c>
      <c r="L1092" s="210" t="str" cm="1">
        <f t="array" ref="L1092" xml:space="preserve"> INDEX(切語上字資料表[清濁], 小韻資料表[[#This Row],[上字表識別號]])</f>
        <v>全清</v>
      </c>
      <c r="M1092" s="223" t="str" cm="1">
        <f t="array" ref="M1092" xml:space="preserve"> INDEX(切語上字資料表[發送收], 小韻資料表[[#This Row],[上字表識別號]])</f>
        <v>發聲</v>
      </c>
      <c r="N1092" s="205" cm="1">
        <f t="array" ref="N1092" xml:space="preserve"> MATCH(TRUE, ISNUMBER( SEARCH( RIGHT(小韻資料表[[#This Row],[切語]],1), 切語下字資料表[切語下字]) ), 0)</f>
        <v>329</v>
      </c>
      <c r="O1092" s="207" t="str" cm="1">
        <f t="array" ref="O1092" xml:space="preserve"> INDEX(切語下字資料表[韻母], 小韻資料表[[#This Row],[下字表識別號]])</f>
        <v>談開1</v>
      </c>
      <c r="P1092" s="207" t="str" cm="1">
        <f t="array" ref="P1092" xml:space="preserve"> INDEX(切語下字資料表[韻母拼音碼], 小韻資料表[[#This Row],[下字表識別號]])</f>
        <v>am</v>
      </c>
      <c r="Q1092" s="210" t="str" cm="1">
        <f t="array" ref="Q1092" xml:space="preserve"> INDEX(設定表!$C$19:$C$23, INT( LEFT(小韻資料表[[#This Row],[目次編碼]],1) ))</f>
        <v>平</v>
      </c>
      <c r="R1092" s="210">
        <f xml:space="preserve">  INDEX(設定表!$C$8:$C$15, MATCH( (RIGHT(小韻資料表[[#This Row],[清濁]]) &amp; 小韻資料表[[#This Row],[調]]), 設定表!$B$8:$B$15, 0))</f>
        <v>1</v>
      </c>
      <c r="S1092" s="205" t="s">
        <v>309</v>
      </c>
      <c r="T1092" s="205" t="s">
        <v>309</v>
      </c>
      <c r="U1092" s="226" t="s">
        <v>4894</v>
      </c>
      <c r="V1092" s="147" t="s">
        <v>309</v>
      </c>
      <c r="X1092" s="135"/>
      <c r="Y1092" s="135"/>
      <c r="AA1092" s="135"/>
      <c r="AB1092" s="134"/>
      <c r="AC1092" s="135"/>
      <c r="AD1092" s="135"/>
      <c r="AH1092" s="135"/>
      <c r="AI1092" s="135"/>
    </row>
    <row r="1093" spans="1:35" ht="31.5">
      <c r="A1093" s="205">
        <v>1089</v>
      </c>
      <c r="B1093" s="206" t="s">
        <v>4895</v>
      </c>
      <c r="C1093" s="207" t="str">
        <f xml:space="preserve"> _xlfn.CONCAT(小韻資料表[[#This Row],[聲母拼音碼]],小韻資料表[[#This Row],[韻母拼音碼]],小韻資料表[[#This Row],[調號]])</f>
        <v>tam1</v>
      </c>
      <c r="D1093" s="206" t="s">
        <v>4896</v>
      </c>
      <c r="E1093" s="208" t="s">
        <v>1167</v>
      </c>
      <c r="F1093" s="205">
        <v>3</v>
      </c>
      <c r="G1093" s="209" t="s">
        <v>4897</v>
      </c>
      <c r="H1093" s="205">
        <f xml:space="preserve"> LEN(小韻資料表[[#This Row],[小韻字集]])</f>
        <v>5</v>
      </c>
      <c r="I1093" s="205" cm="1">
        <f t="array" ref="I1093" xml:space="preserve"> MATCH(TRUE, ISNUMBER( SEARCH( LEFT(小韻資料表[[#This Row],[切語]],1), 切語上字資料表[切語上字]) ), 0)</f>
        <v>5</v>
      </c>
      <c r="J1093" s="210" t="str" cm="1">
        <f t="array" ref="J1093" xml:space="preserve"> INDEX(切語上字資料表[聲母], 小韻資料表[[#This Row],[上字表識別號]])</f>
        <v>端</v>
      </c>
      <c r="K1093" s="210" t="str" cm="1">
        <f t="array" ref="K1093" xml:space="preserve"> INDEX(切語上字資料表[聲母拼音碼], 小韻資料表[[#This Row],[上字表識別號]])</f>
        <v>t</v>
      </c>
      <c r="L1093" s="210" t="str" cm="1">
        <f t="array" ref="L1093" xml:space="preserve"> INDEX(切語上字資料表[清濁], 小韻資料表[[#This Row],[上字表識別號]])</f>
        <v>全清</v>
      </c>
      <c r="M1093" s="223" t="str" cm="1">
        <f t="array" ref="M1093" xml:space="preserve"> INDEX(切語上字資料表[發送收], 小韻資料表[[#This Row],[上字表識別號]])</f>
        <v>發聲</v>
      </c>
      <c r="N1093" s="205" cm="1">
        <f t="array" ref="N1093" xml:space="preserve"> MATCH(TRUE, ISNUMBER( SEARCH( RIGHT(小韻資料表[[#This Row],[切語]],1), 切語下字資料表[切語下字]) ), 0)</f>
        <v>329</v>
      </c>
      <c r="O1093" s="207" t="str" cm="1">
        <f t="array" ref="O1093" xml:space="preserve"> INDEX(切語下字資料表[韻母], 小韻資料表[[#This Row],[下字表識別號]])</f>
        <v>談開1</v>
      </c>
      <c r="P1093" s="207" t="str" cm="1">
        <f t="array" ref="P1093" xml:space="preserve"> INDEX(切語下字資料表[韻母拼音碼], 小韻資料表[[#This Row],[下字表識別號]])</f>
        <v>am</v>
      </c>
      <c r="Q1093" s="210" t="str" cm="1">
        <f t="array" ref="Q1093" xml:space="preserve"> INDEX(設定表!$C$19:$C$23, INT( LEFT(小韻資料表[[#This Row],[目次編碼]],1) ))</f>
        <v>平</v>
      </c>
      <c r="R1093" s="210">
        <f xml:space="preserve">  INDEX(設定表!$C$8:$C$15, MATCH( (RIGHT(小韻資料表[[#This Row],[清濁]]) &amp; 小韻資料表[[#This Row],[調]]), 設定表!$B$8:$B$15, 0))</f>
        <v>1</v>
      </c>
      <c r="S1093" s="205" t="s">
        <v>309</v>
      </c>
      <c r="T1093" s="205" t="s">
        <v>309</v>
      </c>
      <c r="U1093" s="226" t="s">
        <v>309</v>
      </c>
      <c r="V1093" s="146" t="s">
        <v>309</v>
      </c>
      <c r="X1093" s="135"/>
      <c r="Y1093" s="135"/>
      <c r="AA1093" s="135"/>
      <c r="AB1093" s="134"/>
      <c r="AC1093" s="135"/>
      <c r="AD1093" s="135"/>
      <c r="AH1093" s="135"/>
      <c r="AI1093" s="135"/>
    </row>
    <row r="1094" spans="1:35" ht="31.5">
      <c r="A1094" s="205">
        <v>1090</v>
      </c>
      <c r="B1094" s="206" t="s">
        <v>4898</v>
      </c>
      <c r="C1094" s="207" t="str">
        <f xml:space="preserve"> _xlfn.CONCAT(小韻資料表[[#This Row],[聲母拼音碼]],小韻資料表[[#This Row],[韻母拼音碼]],小韻資料表[[#This Row],[調號]])</f>
        <v>sam1</v>
      </c>
      <c r="D1094" s="206" t="s">
        <v>4899</v>
      </c>
      <c r="E1094" s="208" t="s">
        <v>1167</v>
      </c>
      <c r="F1094" s="205">
        <v>4</v>
      </c>
      <c r="G1094" s="209" t="s">
        <v>4900</v>
      </c>
      <c r="H1094" s="205">
        <f xml:space="preserve"> LEN(小韻資料表[[#This Row],[小韻字集]])</f>
        <v>6</v>
      </c>
      <c r="I1094" s="205" cm="1">
        <f t="array" ref="I1094" xml:space="preserve"> MATCH(TRUE, ISNUMBER( SEARCH( LEFT(小韻資料表[[#This Row],[切語]],1), 切語上字資料表[切語上字]) ), 0)</f>
        <v>24</v>
      </c>
      <c r="J1094" s="210" t="str" cm="1">
        <f t="array" ref="J1094" xml:space="preserve"> INDEX(切語上字資料表[聲母], 小韻資料表[[#This Row],[上字表識別號]])</f>
        <v>心</v>
      </c>
      <c r="K1094" s="210" t="str" cm="1">
        <f t="array" ref="K1094" xml:space="preserve"> INDEX(切語上字資料表[聲母拼音碼], 小韻資料表[[#This Row],[上字表識別號]])</f>
        <v>s</v>
      </c>
      <c r="L1094" s="210" t="str" cm="1">
        <f t="array" ref="L1094" xml:space="preserve"> INDEX(切語上字資料表[清濁], 小韻資料表[[#This Row],[上字表識別號]])</f>
        <v>全清</v>
      </c>
      <c r="M1094" s="223" t="str" cm="1">
        <f t="array" ref="M1094" xml:space="preserve"> INDEX(切語上字資料表[發送收], 小韻資料表[[#This Row],[上字表識別號]])</f>
        <v>送氣</v>
      </c>
      <c r="N1094" s="205" cm="1">
        <f t="array" ref="N1094" xml:space="preserve"> MATCH(TRUE, ISNUMBER( SEARCH( RIGHT(小韻資料表[[#This Row],[切語]],1), 切語下字資料表[切語下字]) ), 0)</f>
        <v>329</v>
      </c>
      <c r="O1094" s="207" t="str" cm="1">
        <f t="array" ref="O1094" xml:space="preserve"> INDEX(切語下字資料表[韻母], 小韻資料表[[#This Row],[下字表識別號]])</f>
        <v>談開1</v>
      </c>
      <c r="P1094" s="207" t="str" cm="1">
        <f t="array" ref="P1094" xml:space="preserve"> INDEX(切語下字資料表[韻母拼音碼], 小韻資料表[[#This Row],[下字表識別號]])</f>
        <v>am</v>
      </c>
      <c r="Q1094" s="210" t="str" cm="1">
        <f t="array" ref="Q1094" xml:space="preserve"> INDEX(設定表!$C$19:$C$23, INT( LEFT(小韻資料表[[#This Row],[目次編碼]],1) ))</f>
        <v>平</v>
      </c>
      <c r="R1094" s="210">
        <f xml:space="preserve">  INDEX(設定表!$C$8:$C$15, MATCH( (RIGHT(小韻資料表[[#This Row],[清濁]]) &amp; 小韻資料表[[#This Row],[調]]), 設定表!$B$8:$B$15, 0))</f>
        <v>1</v>
      </c>
      <c r="S1094" s="205" t="s">
        <v>309</v>
      </c>
      <c r="T1094" s="205" t="s">
        <v>309</v>
      </c>
      <c r="U1094" s="226" t="s">
        <v>4901</v>
      </c>
      <c r="V1094" s="147" t="s">
        <v>309</v>
      </c>
      <c r="X1094" s="135"/>
      <c r="Y1094" s="135"/>
      <c r="AA1094" s="135"/>
      <c r="AB1094" s="134"/>
      <c r="AC1094" s="135"/>
      <c r="AD1094" s="135"/>
      <c r="AH1094" s="135"/>
      <c r="AI1094" s="135"/>
    </row>
    <row r="1095" spans="1:35" ht="31.5">
      <c r="A1095" s="205">
        <v>1091</v>
      </c>
      <c r="B1095" s="206" t="s">
        <v>4902</v>
      </c>
      <c r="C1095" s="207" t="str">
        <f xml:space="preserve"> _xlfn.CONCAT(小韻資料表[[#This Row],[聲母拼音碼]],小韻資料表[[#This Row],[韻母拼音碼]],小韻資料表[[#This Row],[調號]])</f>
        <v>lam5</v>
      </c>
      <c r="D1095" s="206" t="s">
        <v>4903</v>
      </c>
      <c r="E1095" s="208" t="s">
        <v>1167</v>
      </c>
      <c r="F1095" s="205">
        <v>5</v>
      </c>
      <c r="G1095" s="209" t="s">
        <v>4904</v>
      </c>
      <c r="H1095" s="205">
        <f xml:space="preserve"> LEN(小韻資料表[[#This Row],[小韻字集]])</f>
        <v>13</v>
      </c>
      <c r="I1095" s="205" cm="1">
        <f t="array" ref="I1095" xml:space="preserve"> MATCH(TRUE, ISNUMBER( SEARCH( LEFT(小韻資料表[[#This Row],[切語]],1), 切語上字資料表[切語上字]) ), 0)</f>
        <v>40</v>
      </c>
      <c r="J1095" s="210" t="str" cm="1">
        <f t="array" ref="J1095" xml:space="preserve"> INDEX(切語上字資料表[聲母], 小韻資料表[[#This Row],[上字表識別號]])</f>
        <v>來</v>
      </c>
      <c r="K1095" s="210" t="str" cm="1">
        <f t="array" ref="K1095" xml:space="preserve"> INDEX(切語上字資料表[聲母拼音碼], 小韻資料表[[#This Row],[上字表識別號]])</f>
        <v>l</v>
      </c>
      <c r="L1095" s="210" t="str" cm="1">
        <f t="array" ref="L1095" xml:space="preserve"> INDEX(切語上字資料表[清濁], 小韻資料表[[#This Row],[上字表識別號]])</f>
        <v>次濁</v>
      </c>
      <c r="M1095" s="223" t="str" cm="1">
        <f t="array" ref="M1095" xml:space="preserve"> INDEX(切語上字資料表[發送收], 小韻資料表[[#This Row],[上字表識別號]])</f>
        <v>收聲</v>
      </c>
      <c r="N1095" s="205" cm="1">
        <f t="array" ref="N1095" xml:space="preserve"> MATCH(TRUE, ISNUMBER( SEARCH( RIGHT(小韻資料表[[#This Row],[切語]],1), 切語下字資料表[切語下字]) ), 0)</f>
        <v>329</v>
      </c>
      <c r="O1095" s="207" t="str" cm="1">
        <f t="array" ref="O1095" xml:space="preserve"> INDEX(切語下字資料表[韻母], 小韻資料表[[#This Row],[下字表識別號]])</f>
        <v>談開1</v>
      </c>
      <c r="P1095" s="207" t="str" cm="1">
        <f t="array" ref="P1095" xml:space="preserve"> INDEX(切語下字資料表[韻母拼音碼], 小韻資料表[[#This Row],[下字表識別號]])</f>
        <v>am</v>
      </c>
      <c r="Q1095" s="210" t="str" cm="1">
        <f t="array" ref="Q1095" xml:space="preserve"> INDEX(設定表!$C$19:$C$23, INT( LEFT(小韻資料表[[#This Row],[目次編碼]],1) ))</f>
        <v>平</v>
      </c>
      <c r="R1095" s="210">
        <f xml:space="preserve">  INDEX(設定表!$C$8:$C$15, MATCH( (RIGHT(小韻資料表[[#This Row],[清濁]]) &amp; 小韻資料表[[#This Row],[調]]), 設定表!$B$8:$B$15, 0))</f>
        <v>5</v>
      </c>
      <c r="S1095" s="205" t="s">
        <v>309</v>
      </c>
      <c r="T1095" s="205" t="s">
        <v>309</v>
      </c>
      <c r="U1095" s="226" t="s">
        <v>309</v>
      </c>
      <c r="V1095" s="146" t="s">
        <v>309</v>
      </c>
      <c r="X1095" s="135"/>
      <c r="Y1095" s="135"/>
      <c r="AA1095" s="135"/>
      <c r="AB1095" s="134"/>
      <c r="AC1095" s="135"/>
      <c r="AD1095" s="135"/>
      <c r="AH1095" s="135"/>
      <c r="AI1095" s="135"/>
    </row>
    <row r="1096" spans="1:35" ht="31.5">
      <c r="A1096" s="205">
        <v>1092</v>
      </c>
      <c r="B1096" s="206" t="s">
        <v>4905</v>
      </c>
      <c r="C1096" s="207" t="str">
        <f xml:space="preserve"> _xlfn.CONCAT(小韻資料表[[#This Row],[聲母拼音碼]],小韻資料表[[#This Row],[韻母拼音碼]],小韻資料表[[#This Row],[調號]])</f>
        <v>kham1</v>
      </c>
      <c r="D1096" s="206" t="s">
        <v>4906</v>
      </c>
      <c r="E1096" s="208" t="s">
        <v>1167</v>
      </c>
      <c r="F1096" s="205">
        <v>6</v>
      </c>
      <c r="G1096" s="209" t="s">
        <v>4906</v>
      </c>
      <c r="H1096" s="205">
        <f xml:space="preserve"> LEN(小韻資料表[[#This Row],[小韻字集]])</f>
        <v>1</v>
      </c>
      <c r="I1096" s="205" cm="1">
        <f t="array" ref="I1096" xml:space="preserve"> MATCH(TRUE, ISNUMBER( SEARCH( LEFT(小韻資料表[[#This Row],[切語]],1), 切語上字資料表[切語上字]) ), 0)</f>
        <v>2</v>
      </c>
      <c r="J1096" s="210" t="str" cm="1">
        <f t="array" ref="J1096" xml:space="preserve"> INDEX(切語上字資料表[聲母], 小韻資料表[[#This Row],[上字表識別號]])</f>
        <v>溪</v>
      </c>
      <c r="K1096" s="210" t="str" cm="1">
        <f t="array" ref="K1096" xml:space="preserve"> INDEX(切語上字資料表[聲母拼音碼], 小韻資料表[[#This Row],[上字表識別號]])</f>
        <v>kh</v>
      </c>
      <c r="L1096" s="210" t="str" cm="1">
        <f t="array" ref="L1096" xml:space="preserve"> INDEX(切語上字資料表[清濁], 小韻資料表[[#This Row],[上字表識別號]])</f>
        <v>次清</v>
      </c>
      <c r="M1096" s="223" t="str" cm="1">
        <f t="array" ref="M1096" xml:space="preserve"> INDEX(切語上字資料表[發送收], 小韻資料表[[#This Row],[上字表識別號]])</f>
        <v>送氣</v>
      </c>
      <c r="N1096" s="205" cm="1">
        <f t="array" ref="N1096" xml:space="preserve"> MATCH(TRUE, ISNUMBER( SEARCH( RIGHT(小韻資料表[[#This Row],[切語]],1), 切語下字資料表[切語下字]) ), 0)</f>
        <v>329</v>
      </c>
      <c r="O1096" s="207" t="str" cm="1">
        <f t="array" ref="O1096" xml:space="preserve"> INDEX(切語下字資料表[韻母], 小韻資料表[[#This Row],[下字表識別號]])</f>
        <v>談開1</v>
      </c>
      <c r="P1096" s="207" t="str" cm="1">
        <f t="array" ref="P1096" xml:space="preserve"> INDEX(切語下字資料表[韻母拼音碼], 小韻資料表[[#This Row],[下字表識別號]])</f>
        <v>am</v>
      </c>
      <c r="Q1096" s="210" t="str" cm="1">
        <f t="array" ref="Q1096" xml:space="preserve"> INDEX(設定表!$C$19:$C$23, INT( LEFT(小韻資料表[[#This Row],[目次編碼]],1) ))</f>
        <v>平</v>
      </c>
      <c r="R1096" s="210">
        <f xml:space="preserve">  INDEX(設定表!$C$8:$C$15, MATCH( (RIGHT(小韻資料表[[#This Row],[清濁]]) &amp; 小韻資料表[[#This Row],[調]]), 設定表!$B$8:$B$15, 0))</f>
        <v>1</v>
      </c>
      <c r="S1096" s="205" t="s">
        <v>309</v>
      </c>
      <c r="T1096" s="205" t="s">
        <v>309</v>
      </c>
      <c r="U1096" s="226" t="s">
        <v>309</v>
      </c>
      <c r="V1096" s="147" t="s">
        <v>309</v>
      </c>
      <c r="X1096" s="135"/>
      <c r="Y1096" s="135"/>
      <c r="AA1096" s="135"/>
      <c r="AB1096" s="134"/>
      <c r="AC1096" s="135"/>
      <c r="AD1096" s="135"/>
      <c r="AH1096" s="135"/>
      <c r="AI1096" s="135"/>
    </row>
    <row r="1097" spans="1:35" ht="31.5">
      <c r="A1097" s="205">
        <v>1093</v>
      </c>
      <c r="B1097" s="206" t="s">
        <v>4907</v>
      </c>
      <c r="C1097" s="207" t="str">
        <f xml:space="preserve"> _xlfn.CONCAT(小韻資料表[[#This Row],[聲母拼音碼]],小韻資料表[[#This Row],[韻母拼音碼]],小韻資料表[[#This Row],[調號]])</f>
        <v>tham1</v>
      </c>
      <c r="D1097" s="206" t="s">
        <v>4908</v>
      </c>
      <c r="E1097" s="208" t="s">
        <v>1167</v>
      </c>
      <c r="F1097" s="205">
        <v>7</v>
      </c>
      <c r="G1097" s="209" t="s">
        <v>4909</v>
      </c>
      <c r="H1097" s="205">
        <f xml:space="preserve"> LEN(小韻資料表[[#This Row],[小韻字集]])</f>
        <v>11</v>
      </c>
      <c r="I1097" s="205" cm="1">
        <f t="array" ref="I1097" xml:space="preserve"> MATCH(TRUE, ISNUMBER( SEARCH( LEFT(小韻資料表[[#This Row],[切語]],1), 切語上字資料表[切語上字]) ), 0)</f>
        <v>6</v>
      </c>
      <c r="J1097" s="210" t="str" cm="1">
        <f t="array" ref="J1097" xml:space="preserve"> INDEX(切語上字資料表[聲母], 小韻資料表[[#This Row],[上字表識別號]])</f>
        <v>透</v>
      </c>
      <c r="K1097" s="210" t="str" cm="1">
        <f t="array" ref="K1097" xml:space="preserve"> INDEX(切語上字資料表[聲母拼音碼], 小韻資料表[[#This Row],[上字表識別號]])</f>
        <v>th</v>
      </c>
      <c r="L1097" s="210" t="str" cm="1">
        <f t="array" ref="L1097" xml:space="preserve"> INDEX(切語上字資料表[清濁], 小韻資料表[[#This Row],[上字表識別號]])</f>
        <v>次清</v>
      </c>
      <c r="M1097" s="223" t="str" cm="1">
        <f t="array" ref="M1097" xml:space="preserve"> INDEX(切語上字資料表[發送收], 小韻資料表[[#This Row],[上字表識別號]])</f>
        <v>送氣</v>
      </c>
      <c r="N1097" s="205" cm="1">
        <f t="array" ref="N1097" xml:space="preserve"> MATCH(TRUE, ISNUMBER( SEARCH( RIGHT(小韻資料表[[#This Row],[切語]],1), 切語下字資料表[切語下字]) ), 0)</f>
        <v>329</v>
      </c>
      <c r="O1097" s="207" t="str" cm="1">
        <f t="array" ref="O1097" xml:space="preserve"> INDEX(切語下字資料表[韻母], 小韻資料表[[#This Row],[下字表識別號]])</f>
        <v>談開1</v>
      </c>
      <c r="P1097" s="207" t="str" cm="1">
        <f t="array" ref="P1097" xml:space="preserve"> INDEX(切語下字資料表[韻母拼音碼], 小韻資料表[[#This Row],[下字表識別號]])</f>
        <v>am</v>
      </c>
      <c r="Q1097" s="210" t="str" cm="1">
        <f t="array" ref="Q1097" xml:space="preserve"> INDEX(設定表!$C$19:$C$23, INT( LEFT(小韻資料表[[#This Row],[目次編碼]],1) ))</f>
        <v>平</v>
      </c>
      <c r="R1097" s="210">
        <f xml:space="preserve">  INDEX(設定表!$C$8:$C$15, MATCH( (RIGHT(小韻資料表[[#This Row],[清濁]]) &amp; 小韻資料表[[#This Row],[調]]), 設定表!$B$8:$B$15, 0))</f>
        <v>1</v>
      </c>
      <c r="S1097" s="205" t="s">
        <v>309</v>
      </c>
      <c r="T1097" s="205" t="s">
        <v>309</v>
      </c>
      <c r="U1097" s="226" t="s">
        <v>4910</v>
      </c>
      <c r="V1097" s="146" t="s">
        <v>309</v>
      </c>
      <c r="X1097" s="135"/>
      <c r="Y1097" s="135"/>
      <c r="AA1097" s="135"/>
      <c r="AB1097" s="134"/>
      <c r="AC1097" s="135"/>
      <c r="AD1097" s="135"/>
      <c r="AH1097" s="135"/>
      <c r="AI1097" s="135"/>
    </row>
    <row r="1098" spans="1:35" ht="31.5">
      <c r="A1098" s="205">
        <v>1094</v>
      </c>
      <c r="B1098" s="206" t="s">
        <v>4911</v>
      </c>
      <c r="C1098" s="207" t="str">
        <f xml:space="preserve"> _xlfn.CONCAT(小韻資料表[[#This Row],[聲母拼音碼]],小韻資料表[[#This Row],[韻母拼音碼]],小韻資料表[[#This Row],[調號]])</f>
        <v>cam5</v>
      </c>
      <c r="D1098" s="206" t="s">
        <v>4912</v>
      </c>
      <c r="E1098" s="208" t="s">
        <v>1167</v>
      </c>
      <c r="F1098" s="205">
        <v>8</v>
      </c>
      <c r="G1098" s="209" t="s">
        <v>4913</v>
      </c>
      <c r="H1098" s="205">
        <f xml:space="preserve"> LEN(小韻資料表[[#This Row],[小韻字集]])</f>
        <v>5</v>
      </c>
      <c r="I1098" s="205" cm="1">
        <f t="array" ref="I1098" xml:space="preserve"> MATCH(TRUE, ISNUMBER( SEARCH( LEFT(小韻資料表[[#This Row],[切語]],1), 切語上字資料表[切語上字]) ), 0)</f>
        <v>23</v>
      </c>
      <c r="J1098" s="210" t="str" cm="1">
        <f t="array" ref="J1098" xml:space="preserve"> INDEX(切語上字資料表[聲母], 小韻資料表[[#This Row],[上字表識別號]])</f>
        <v>從</v>
      </c>
      <c r="K1098" s="210" t="str" cm="1">
        <f t="array" ref="K1098" xml:space="preserve"> INDEX(切語上字資料表[聲母拼音碼], 小韻資料表[[#This Row],[上字表識別號]])</f>
        <v>c</v>
      </c>
      <c r="L1098" s="210" t="str" cm="1">
        <f t="array" ref="L1098" xml:space="preserve"> INDEX(切語上字資料表[清濁], 小韻資料表[[#This Row],[上字表識別號]])</f>
        <v>全濁</v>
      </c>
      <c r="M1098" s="223" cm="1">
        <f t="array" ref="M1098" xml:space="preserve"> INDEX(切語上字資料表[發送收], 小韻資料表[[#This Row],[上字表識別號]])</f>
        <v>0</v>
      </c>
      <c r="N1098" s="205" cm="1">
        <f t="array" ref="N1098" xml:space="preserve"> MATCH(TRUE, ISNUMBER( SEARCH( RIGHT(小韻資料表[[#This Row],[切語]],1), 切語下字資料表[切語下字]) ), 0)</f>
        <v>329</v>
      </c>
      <c r="O1098" s="207" t="str" cm="1">
        <f t="array" ref="O1098" xml:space="preserve"> INDEX(切語下字資料表[韻母], 小韻資料表[[#This Row],[下字表識別號]])</f>
        <v>談開1</v>
      </c>
      <c r="P1098" s="207" t="str" cm="1">
        <f t="array" ref="P1098" xml:space="preserve"> INDEX(切語下字資料表[韻母拼音碼], 小韻資料表[[#This Row],[下字表識別號]])</f>
        <v>am</v>
      </c>
      <c r="Q1098" s="210" t="str" cm="1">
        <f t="array" ref="Q1098" xml:space="preserve"> INDEX(設定表!$C$19:$C$23, INT( LEFT(小韻資料表[[#This Row],[目次編碼]],1) ))</f>
        <v>平</v>
      </c>
      <c r="R1098" s="210">
        <f xml:space="preserve">  INDEX(設定表!$C$8:$C$15, MATCH( (RIGHT(小韻資料表[[#This Row],[清濁]]) &amp; 小韻資料表[[#This Row],[調]]), 設定表!$B$8:$B$15, 0))</f>
        <v>5</v>
      </c>
      <c r="S1098" s="205" t="s">
        <v>309</v>
      </c>
      <c r="T1098" s="205" t="s">
        <v>309</v>
      </c>
      <c r="U1098" s="226" t="s">
        <v>309</v>
      </c>
      <c r="V1098" s="147" t="s">
        <v>309</v>
      </c>
      <c r="X1098" s="135"/>
      <c r="Y1098" s="135"/>
      <c r="AA1098" s="135"/>
      <c r="AB1098" s="134"/>
      <c r="AC1098" s="135"/>
      <c r="AD1098" s="135"/>
      <c r="AH1098" s="135"/>
      <c r="AI1098" s="135"/>
    </row>
    <row r="1099" spans="1:35" ht="31.5">
      <c r="A1099" s="205">
        <v>1095</v>
      </c>
      <c r="B1099" s="206" t="s">
        <v>4914</v>
      </c>
      <c r="C1099" s="207" t="str">
        <f xml:space="preserve"> _xlfn.CONCAT(小韻資料表[[#This Row],[聲母拼音碼]],小韻資料表[[#This Row],[韻母拼音碼]],小韻資料表[[#This Row],[調號]])</f>
        <v>ham5</v>
      </c>
      <c r="D1099" s="206" t="s">
        <v>4915</v>
      </c>
      <c r="E1099" s="208" t="s">
        <v>1167</v>
      </c>
      <c r="F1099" s="205">
        <v>9</v>
      </c>
      <c r="G1099" s="209" t="s">
        <v>4916</v>
      </c>
      <c r="H1099" s="205">
        <f xml:space="preserve"> LEN(小韻資料表[[#This Row],[小韻字集]])</f>
        <v>9</v>
      </c>
      <c r="I1099" s="205" cm="1">
        <f t="array" ref="I1099" xml:space="preserve"> MATCH(TRUE, ISNUMBER( SEARCH( LEFT(小韻資料表[[#This Row],[切語]],1), 切語上字資料表[切語上字]) ), 0)</f>
        <v>37</v>
      </c>
      <c r="J1099" s="210" t="str" cm="1">
        <f t="array" ref="J1099" xml:space="preserve"> INDEX(切語上字資料表[聲母], 小韻資料表[[#This Row],[上字表識別號]])</f>
        <v>匣</v>
      </c>
      <c r="K1099" s="210" t="str" cm="1">
        <f t="array" ref="K1099" xml:space="preserve"> INDEX(切語上字資料表[聲母拼音碼], 小韻資料表[[#This Row],[上字表識別號]])</f>
        <v>h</v>
      </c>
      <c r="L1099" s="210" t="str" cm="1">
        <f t="array" ref="L1099" xml:space="preserve"> INDEX(切語上字資料表[清濁], 小韻資料表[[#This Row],[上字表識別號]])</f>
        <v>全濁</v>
      </c>
      <c r="M1099" s="223" t="str" cm="1">
        <f t="array" ref="M1099" xml:space="preserve"> INDEX(切語上字資料表[發送收], 小韻資料表[[#This Row],[上字表識別號]])</f>
        <v>送氣</v>
      </c>
      <c r="N1099" s="205" cm="1">
        <f t="array" ref="N1099" xml:space="preserve"> MATCH(TRUE, ISNUMBER( SEARCH( RIGHT(小韻資料表[[#This Row],[切語]],1), 切語下字資料表[切語下字]) ), 0)</f>
        <v>329</v>
      </c>
      <c r="O1099" s="207" t="str" cm="1">
        <f t="array" ref="O1099" xml:space="preserve"> INDEX(切語下字資料表[韻母], 小韻資料表[[#This Row],[下字表識別號]])</f>
        <v>談開1</v>
      </c>
      <c r="P1099" s="207" t="str" cm="1">
        <f t="array" ref="P1099" xml:space="preserve"> INDEX(切語下字資料表[韻母拼音碼], 小韻資料表[[#This Row],[下字表識別號]])</f>
        <v>am</v>
      </c>
      <c r="Q1099" s="210" t="str" cm="1">
        <f t="array" ref="Q1099" xml:space="preserve"> INDEX(設定表!$C$19:$C$23, INT( LEFT(小韻資料表[[#This Row],[目次編碼]],1) ))</f>
        <v>平</v>
      </c>
      <c r="R1099" s="210">
        <f xml:space="preserve">  INDEX(設定表!$C$8:$C$15, MATCH( (RIGHT(小韻資料表[[#This Row],[清濁]]) &amp; 小韻資料表[[#This Row],[調]]), 設定表!$B$8:$B$15, 0))</f>
        <v>5</v>
      </c>
      <c r="S1099" s="205" t="s">
        <v>309</v>
      </c>
      <c r="T1099" s="205" t="s">
        <v>309</v>
      </c>
      <c r="U1099" s="226" t="s">
        <v>309</v>
      </c>
      <c r="V1099" s="146" t="s">
        <v>309</v>
      </c>
      <c r="X1099" s="135"/>
      <c r="Y1099" s="135"/>
      <c r="AA1099" s="135"/>
      <c r="AB1099" s="134"/>
      <c r="AC1099" s="135"/>
      <c r="AD1099" s="135"/>
      <c r="AH1099" s="135"/>
      <c r="AI1099" s="135"/>
    </row>
    <row r="1100" spans="1:35" ht="31.5">
      <c r="A1100" s="205">
        <v>1096</v>
      </c>
      <c r="B1100" s="206" t="s">
        <v>4917</v>
      </c>
      <c r="C1100" s="207" t="str">
        <f xml:space="preserve"> _xlfn.CONCAT(小韻資料表[[#This Row],[聲母拼音碼]],小韻資料表[[#This Row],[韻母拼音碼]],小韻資料表[[#This Row],[調號]])</f>
        <v>bam5</v>
      </c>
      <c r="D1100" s="206" t="s">
        <v>4918</v>
      </c>
      <c r="E1100" s="208" t="s">
        <v>1167</v>
      </c>
      <c r="F1100" s="205">
        <v>10</v>
      </c>
      <c r="G1100" s="209" t="s">
        <v>4918</v>
      </c>
      <c r="H1100" s="205">
        <f xml:space="preserve"> LEN(小韻資料表[[#This Row],[小韻字集]])</f>
        <v>1</v>
      </c>
      <c r="I1100" s="205" cm="1">
        <f t="array" ref="I1100" xml:space="preserve"> MATCH(TRUE, ISNUMBER( SEARCH( LEFT(小韻資料表[[#This Row],[切語]],1), 切語上字資料表[切語上字]) ), 0)</f>
        <v>20</v>
      </c>
      <c r="J1100" s="210" t="str" cm="1">
        <f t="array" ref="J1100" xml:space="preserve"> INDEX(切語上字資料表[聲母], 小韻資料表[[#This Row],[上字表識別號]])</f>
        <v>微</v>
      </c>
      <c r="K1100" s="210" t="str" cm="1">
        <f t="array" ref="K1100" xml:space="preserve"> INDEX(切語上字資料表[聲母拼音碼], 小韻資料表[[#This Row],[上字表識別號]])</f>
        <v>b</v>
      </c>
      <c r="L1100" s="210" t="str" cm="1">
        <f t="array" ref="L1100" xml:space="preserve"> INDEX(切語上字資料表[清濁], 小韻資料表[[#This Row],[上字表識別號]])</f>
        <v>次濁</v>
      </c>
      <c r="M1100" s="223" t="str" cm="1">
        <f t="array" ref="M1100" xml:space="preserve"> INDEX(切語上字資料表[發送收], 小韻資料表[[#This Row],[上字表識別號]])</f>
        <v>收聲</v>
      </c>
      <c r="N1100" s="205" cm="1">
        <f t="array" ref="N1100" xml:space="preserve"> MATCH(TRUE, ISNUMBER( SEARCH( RIGHT(小韻資料表[[#This Row],[切語]],1), 切語下字資料表[切語下字]) ), 0)</f>
        <v>329</v>
      </c>
      <c r="O1100" s="207" t="str" cm="1">
        <f t="array" ref="O1100" xml:space="preserve"> INDEX(切語下字資料表[韻母], 小韻資料表[[#This Row],[下字表識別號]])</f>
        <v>談開1</v>
      </c>
      <c r="P1100" s="207" t="str" cm="1">
        <f t="array" ref="P1100" xml:space="preserve"> INDEX(切語下字資料表[韻母拼音碼], 小韻資料表[[#This Row],[下字表識別號]])</f>
        <v>am</v>
      </c>
      <c r="Q1100" s="210" t="str" cm="1">
        <f t="array" ref="Q1100" xml:space="preserve"> INDEX(設定表!$C$19:$C$23, INT( LEFT(小韻資料表[[#This Row],[目次編碼]],1) ))</f>
        <v>平</v>
      </c>
      <c r="R1100" s="210">
        <f xml:space="preserve">  INDEX(設定表!$C$8:$C$15, MATCH( (RIGHT(小韻資料表[[#This Row],[清濁]]) &amp; 小韻資料表[[#This Row],[調]]), 設定表!$B$8:$B$15, 0))</f>
        <v>5</v>
      </c>
      <c r="S1100" s="205" t="s">
        <v>309</v>
      </c>
      <c r="T1100" s="205" t="s">
        <v>309</v>
      </c>
      <c r="U1100" s="226" t="s">
        <v>309</v>
      </c>
      <c r="V1100" s="147" t="s">
        <v>309</v>
      </c>
      <c r="X1100" s="135"/>
      <c r="Y1100" s="135"/>
      <c r="AA1100" s="135"/>
      <c r="AB1100" s="134"/>
      <c r="AC1100" s="135"/>
      <c r="AD1100" s="135"/>
      <c r="AH1100" s="135"/>
      <c r="AI1100" s="135"/>
    </row>
    <row r="1101" spans="1:35" ht="31.5">
      <c r="A1101" s="205">
        <v>1097</v>
      </c>
      <c r="B1101" s="206" t="s">
        <v>4919</v>
      </c>
      <c r="C1101" s="207" t="str">
        <f xml:space="preserve"> _xlfn.CONCAT(小韻資料表[[#This Row],[聲母拼音碼]],小韻資料表[[#This Row],[韻母拼音碼]],小韻資料表[[#This Row],[調號]])</f>
        <v>cam5</v>
      </c>
      <c r="D1101" s="206" t="s">
        <v>4920</v>
      </c>
      <c r="E1101" s="208" t="s">
        <v>1167</v>
      </c>
      <c r="F1101" s="205">
        <v>11</v>
      </c>
      <c r="G1101" s="209" t="s">
        <v>4920</v>
      </c>
      <c r="H1101" s="205">
        <f xml:space="preserve"> LEN(小韻資料表[[#This Row],[小韻字集]])</f>
        <v>2</v>
      </c>
      <c r="I1101" s="205" cm="1">
        <f t="array" ref="I1101" xml:space="preserve"> MATCH(TRUE, ISNUMBER( SEARCH( LEFT(小韻資料表[[#This Row],[切語]],1), 切語上字資料表[切語上字]) ), 0)</f>
        <v>23</v>
      </c>
      <c r="J1101" s="210" t="str" cm="1">
        <f t="array" ref="J1101" xml:space="preserve"> INDEX(切語上字資料表[聲母], 小韻資料表[[#This Row],[上字表識別號]])</f>
        <v>從</v>
      </c>
      <c r="K1101" s="210" t="str" cm="1">
        <f t="array" ref="K1101" xml:space="preserve"> INDEX(切語上字資料表[聲母拼音碼], 小韻資料表[[#This Row],[上字表識別號]])</f>
        <v>c</v>
      </c>
      <c r="L1101" s="210" t="str" cm="1">
        <f t="array" ref="L1101" xml:space="preserve"> INDEX(切語上字資料表[清濁], 小韻資料表[[#This Row],[上字表識別號]])</f>
        <v>全濁</v>
      </c>
      <c r="M1101" s="223" cm="1">
        <f t="array" ref="M1101" xml:space="preserve"> INDEX(切語上字資料表[發送收], 小韻資料表[[#This Row],[上字表識別號]])</f>
        <v>0</v>
      </c>
      <c r="N1101" s="205" cm="1">
        <f t="array" ref="N1101" xml:space="preserve"> MATCH(TRUE, ISNUMBER( SEARCH( RIGHT(小韻資料表[[#This Row],[切語]],1), 切語下字資料表[切語下字]) ), 0)</f>
        <v>329</v>
      </c>
      <c r="O1101" s="207" t="str" cm="1">
        <f t="array" ref="O1101" xml:space="preserve"> INDEX(切語下字資料表[韻母], 小韻資料表[[#This Row],[下字表識別號]])</f>
        <v>談開1</v>
      </c>
      <c r="P1101" s="207" t="str" cm="1">
        <f t="array" ref="P1101" xml:space="preserve"> INDEX(切語下字資料表[韻母拼音碼], 小韻資料表[[#This Row],[下字表識別號]])</f>
        <v>am</v>
      </c>
      <c r="Q1101" s="210" t="str" cm="1">
        <f t="array" ref="Q1101" xml:space="preserve"> INDEX(設定表!$C$19:$C$23, INT( LEFT(小韻資料表[[#This Row],[目次編碼]],1) ))</f>
        <v>平</v>
      </c>
      <c r="R1101" s="210">
        <f xml:space="preserve">  INDEX(設定表!$C$8:$C$15, MATCH( (RIGHT(小韻資料表[[#This Row],[清濁]]) &amp; 小韻資料表[[#This Row],[調]]), 設定表!$B$8:$B$15, 0))</f>
        <v>5</v>
      </c>
      <c r="S1101" s="205" t="s">
        <v>309</v>
      </c>
      <c r="T1101" s="205" t="s">
        <v>309</v>
      </c>
      <c r="U1101" s="226" t="s">
        <v>309</v>
      </c>
      <c r="V1101" s="146" t="s">
        <v>309</v>
      </c>
      <c r="X1101" s="135"/>
      <c r="Y1101" s="135"/>
      <c r="AA1101" s="135"/>
      <c r="AB1101" s="134"/>
      <c r="AC1101" s="135"/>
      <c r="AD1101" s="135"/>
      <c r="AH1101" s="135"/>
      <c r="AI1101" s="135"/>
    </row>
    <row r="1102" spans="1:35" ht="31.5">
      <c r="A1102" s="205">
        <v>1098</v>
      </c>
      <c r="B1102" s="206" t="s">
        <v>4921</v>
      </c>
      <c r="C1102" s="207" t="str">
        <f xml:space="preserve"> _xlfn.CONCAT(小韻資料表[[#This Row],[聲母拼音碼]],小韻資料表[[#This Row],[韻母拼音碼]],小韻資料表[[#This Row],[調號]])</f>
        <v>ham1</v>
      </c>
      <c r="D1102" s="206" t="s">
        <v>4922</v>
      </c>
      <c r="E1102" s="208" t="s">
        <v>1167</v>
      </c>
      <c r="F1102" s="205">
        <v>12</v>
      </c>
      <c r="G1102" s="209" t="s">
        <v>4923</v>
      </c>
      <c r="H1102" s="205">
        <f xml:space="preserve"> LEN(小韻資料表[[#This Row],[小韻字集]])</f>
        <v>6</v>
      </c>
      <c r="I1102" s="205" cm="1">
        <f t="array" ref="I1102" xml:space="preserve"> MATCH(TRUE, ISNUMBER( SEARCH( LEFT(小韻資料表[[#This Row],[切語]],1), 切語上字資料表[切語上字]) ), 0)</f>
        <v>36</v>
      </c>
      <c r="J1102" s="210" t="str" cm="1">
        <f t="array" ref="J1102" xml:space="preserve"> INDEX(切語上字資料表[聲母], 小韻資料表[[#This Row],[上字表識別號]])</f>
        <v>曉</v>
      </c>
      <c r="K1102" s="210" t="str" cm="1">
        <f t="array" ref="K1102" xml:space="preserve"> INDEX(切語上字資料表[聲母拼音碼], 小韻資料表[[#This Row],[上字表識別號]])</f>
        <v>h</v>
      </c>
      <c r="L1102" s="210" t="str" cm="1">
        <f t="array" ref="L1102" xml:space="preserve"> INDEX(切語上字資料表[清濁], 小韻資料表[[#This Row],[上字表識別號]])</f>
        <v>次清</v>
      </c>
      <c r="M1102" s="223" t="str" cm="1">
        <f t="array" ref="M1102" xml:space="preserve"> INDEX(切語上字資料表[發送收], 小韻資料表[[#This Row],[上字表識別號]])</f>
        <v>送氣</v>
      </c>
      <c r="N1102" s="205" cm="1">
        <f t="array" ref="N1102" xml:space="preserve"> MATCH(TRUE, ISNUMBER( SEARCH( RIGHT(小韻資料表[[#This Row],[切語]],1), 切語下字資料表[切語下字]) ), 0)</f>
        <v>329</v>
      </c>
      <c r="O1102" s="207" t="str" cm="1">
        <f t="array" ref="O1102" xml:space="preserve"> INDEX(切語下字資料表[韻母], 小韻資料表[[#This Row],[下字表識別號]])</f>
        <v>談開1</v>
      </c>
      <c r="P1102" s="207" t="str" cm="1">
        <f t="array" ref="P1102" xml:space="preserve"> INDEX(切語下字資料表[韻母拼音碼], 小韻資料表[[#This Row],[下字表識別號]])</f>
        <v>am</v>
      </c>
      <c r="Q1102" s="210" t="str" cm="1">
        <f t="array" ref="Q1102" xml:space="preserve"> INDEX(設定表!$C$19:$C$23, INT( LEFT(小韻資料表[[#This Row],[目次編碼]],1) ))</f>
        <v>平</v>
      </c>
      <c r="R1102" s="210">
        <f xml:space="preserve">  INDEX(設定表!$C$8:$C$15, MATCH( (RIGHT(小韻資料表[[#This Row],[清濁]]) &amp; 小韻資料表[[#This Row],[調]]), 設定表!$B$8:$B$15, 0))</f>
        <v>1</v>
      </c>
      <c r="S1102" s="205" t="s">
        <v>309</v>
      </c>
      <c r="T1102" s="205" t="s">
        <v>309</v>
      </c>
      <c r="U1102" s="226" t="s">
        <v>309</v>
      </c>
      <c r="V1102" s="147" t="s">
        <v>309</v>
      </c>
      <c r="X1102" s="135"/>
      <c r="Y1102" s="135"/>
      <c r="AA1102" s="135"/>
      <c r="AB1102" s="134"/>
      <c r="AC1102" s="135"/>
      <c r="AD1102" s="135"/>
      <c r="AH1102" s="135"/>
      <c r="AI1102" s="135"/>
    </row>
    <row r="1103" spans="1:35" ht="31.5">
      <c r="A1103" s="205">
        <v>1099</v>
      </c>
      <c r="B1103" s="206" t="s">
        <v>4924</v>
      </c>
      <c r="C1103" s="207" t="str">
        <f xml:space="preserve"> _xlfn.CONCAT(小韻資料表[[#This Row],[聲母拼音碼]],小韻資料表[[#This Row],[韻母拼音碼]],小韻資料表[[#This Row],[調號]])</f>
        <v>Øiam5</v>
      </c>
      <c r="D1103" s="206" t="s">
        <v>1184</v>
      </c>
      <c r="E1103" s="208" t="s">
        <v>1183</v>
      </c>
      <c r="F1103" s="205">
        <v>1</v>
      </c>
      <c r="G1103" s="209" t="s">
        <v>4925</v>
      </c>
      <c r="H1103" s="205">
        <f xml:space="preserve"> LEN(小韻資料表[[#This Row],[小韻字集]])</f>
        <v>19</v>
      </c>
      <c r="I1103" s="205" cm="1">
        <f t="array" ref="I1103" xml:space="preserve"> MATCH(TRUE, ISNUMBER( SEARCH( LEFT(小韻資料表[[#This Row],[切語]],1), 切語上字資料表[切語上字]) ), 0)</f>
        <v>39</v>
      </c>
      <c r="J1103" s="210" t="str" cm="1">
        <f t="array" ref="J1103" xml:space="preserve"> INDEX(切語上字資料表[聲母], 小韻資料表[[#This Row],[上字表識別號]])</f>
        <v>喻</v>
      </c>
      <c r="K1103" s="210" t="str" cm="1">
        <f t="array" ref="K1103" xml:space="preserve"> INDEX(切語上字資料表[聲母拼音碼], 小韻資料表[[#This Row],[上字表識別號]])</f>
        <v>Ø</v>
      </c>
      <c r="L1103" s="210" t="str" cm="1">
        <f t="array" ref="L1103" xml:space="preserve"> INDEX(切語上字資料表[清濁], 小韻資料表[[#This Row],[上字表識別號]])</f>
        <v>次濁</v>
      </c>
      <c r="M1103" s="223" t="str" cm="1">
        <f t="array" ref="M1103" xml:space="preserve"> INDEX(切語上字資料表[發送收], 小韻資料表[[#This Row],[上字表識別號]])</f>
        <v>發聲</v>
      </c>
      <c r="N1103" s="205" cm="1">
        <f t="array" ref="N1103" xml:space="preserve"> MATCH(TRUE, ISNUMBER( SEARCH( RIGHT(小韻資料表[[#This Row],[切語]],1), 切語下字資料表[切語下字]) ), 0)</f>
        <v>333</v>
      </c>
      <c r="O1103" s="207" t="str" cm="1">
        <f t="array" ref="O1103" xml:space="preserve"> INDEX(切語下字資料表[韻母], 小韻資料表[[#This Row],[下字表識別號]])</f>
        <v>鹽開4</v>
      </c>
      <c r="P1103" s="207" t="str" cm="1">
        <f t="array" ref="P1103" xml:space="preserve"> INDEX(切語下字資料表[韻母拼音碼], 小韻資料表[[#This Row],[下字表識別號]])</f>
        <v>iam</v>
      </c>
      <c r="Q1103" s="210" t="str" cm="1">
        <f t="array" ref="Q1103" xml:space="preserve"> INDEX(設定表!$C$19:$C$23, INT( LEFT(小韻資料表[[#This Row],[目次編碼]],1) ))</f>
        <v>平</v>
      </c>
      <c r="R1103" s="210">
        <f xml:space="preserve">  INDEX(設定表!$C$8:$C$15, MATCH( (RIGHT(小韻資料表[[#This Row],[清濁]]) &amp; 小韻資料表[[#This Row],[調]]), 設定表!$B$8:$B$15, 0))</f>
        <v>5</v>
      </c>
      <c r="S1103" s="205" t="s">
        <v>309</v>
      </c>
      <c r="T1103" s="205" t="s">
        <v>309</v>
      </c>
      <c r="U1103" s="226" t="s">
        <v>4926</v>
      </c>
      <c r="V1103" s="146" t="s">
        <v>309</v>
      </c>
      <c r="X1103" s="135"/>
      <c r="Y1103" s="135"/>
      <c r="AA1103" s="135"/>
      <c r="AB1103" s="134"/>
      <c r="AC1103" s="135"/>
      <c r="AD1103" s="135"/>
      <c r="AH1103" s="135"/>
      <c r="AI1103" s="135"/>
    </row>
    <row r="1104" spans="1:35" ht="63">
      <c r="A1104" s="205">
        <v>1100</v>
      </c>
      <c r="B1104" s="206" t="s">
        <v>4927</v>
      </c>
      <c r="C1104" s="207" t="str">
        <f xml:space="preserve"> _xlfn.CONCAT(小韻資料表[[#This Row],[聲母拼音碼]],小韻資料表[[#This Row],[韻母拼音碼]],小韻資料表[[#This Row],[調號]])</f>
        <v>liam5</v>
      </c>
      <c r="D1104" s="206" t="s">
        <v>4928</v>
      </c>
      <c r="E1104" s="208" t="s">
        <v>1183</v>
      </c>
      <c r="F1104" s="205">
        <v>2</v>
      </c>
      <c r="G1104" s="209" t="s">
        <v>4929</v>
      </c>
      <c r="H1104" s="205">
        <f xml:space="preserve"> LEN(小韻資料表[[#This Row],[小韻字集]])</f>
        <v>24</v>
      </c>
      <c r="I1104" s="205" cm="1">
        <f t="array" ref="I1104" xml:space="preserve"> MATCH(TRUE, ISNUMBER( SEARCH( LEFT(小韻資料表[[#This Row],[切語]],1), 切語上字資料表[切語上字]) ), 0)</f>
        <v>40</v>
      </c>
      <c r="J1104" s="210" t="str" cm="1">
        <f t="array" ref="J1104" xml:space="preserve"> INDEX(切語上字資料表[聲母], 小韻資料表[[#This Row],[上字表識別號]])</f>
        <v>來</v>
      </c>
      <c r="K1104" s="210" t="str" cm="1">
        <f t="array" ref="K1104" xml:space="preserve"> INDEX(切語上字資料表[聲母拼音碼], 小韻資料表[[#This Row],[上字表識別號]])</f>
        <v>l</v>
      </c>
      <c r="L1104" s="210" t="str" cm="1">
        <f t="array" ref="L1104" xml:space="preserve"> INDEX(切語上字資料表[清濁], 小韻資料表[[#This Row],[上字表識別號]])</f>
        <v>次濁</v>
      </c>
      <c r="M1104" s="223" t="str" cm="1">
        <f t="array" ref="M1104" xml:space="preserve"> INDEX(切語上字資料表[發送收], 小韻資料表[[#This Row],[上字表識別號]])</f>
        <v>收聲</v>
      </c>
      <c r="N1104" s="205" cm="1">
        <f t="array" ref="N1104" xml:space="preserve"> MATCH(TRUE, ISNUMBER( SEARCH( RIGHT(小韻資料表[[#This Row],[切語]],1), 切語下字資料表[切語下字]) ), 0)</f>
        <v>333</v>
      </c>
      <c r="O1104" s="207" t="str" cm="1">
        <f t="array" ref="O1104" xml:space="preserve"> INDEX(切語下字資料表[韻母], 小韻資料表[[#This Row],[下字表識別號]])</f>
        <v>鹽開4</v>
      </c>
      <c r="P1104" s="207" t="str" cm="1">
        <f t="array" ref="P1104" xml:space="preserve"> INDEX(切語下字資料表[韻母拼音碼], 小韻資料表[[#This Row],[下字表識別號]])</f>
        <v>iam</v>
      </c>
      <c r="Q1104" s="210" t="str" cm="1">
        <f t="array" ref="Q1104" xml:space="preserve"> INDEX(設定表!$C$19:$C$23, INT( LEFT(小韻資料表[[#This Row],[目次編碼]],1) ))</f>
        <v>平</v>
      </c>
      <c r="R1104" s="210">
        <f xml:space="preserve">  INDEX(設定表!$C$8:$C$15, MATCH( (RIGHT(小韻資料表[[#This Row],[清濁]]) &amp; 小韻資料表[[#This Row],[調]]), 設定表!$B$8:$B$15, 0))</f>
        <v>5</v>
      </c>
      <c r="S1104" s="205" t="s">
        <v>309</v>
      </c>
      <c r="T1104" s="205" t="s">
        <v>309</v>
      </c>
      <c r="U1104" s="226" t="s">
        <v>4930</v>
      </c>
      <c r="V1104" s="147" t="s">
        <v>309</v>
      </c>
      <c r="X1104" s="135"/>
      <c r="Y1104" s="135"/>
      <c r="AA1104" s="135"/>
      <c r="AB1104" s="134"/>
      <c r="AC1104" s="135"/>
      <c r="AD1104" s="135"/>
      <c r="AH1104" s="135"/>
      <c r="AI1104" s="135"/>
    </row>
    <row r="1105" spans="1:35" ht="31.5">
      <c r="A1105" s="205">
        <v>1101</v>
      </c>
      <c r="B1105" s="206" t="s">
        <v>4931</v>
      </c>
      <c r="C1105" s="207" t="str">
        <f xml:space="preserve"> _xlfn.CONCAT(小韻資料表[[#This Row],[聲母拼音碼]],小韻資料表[[#This Row],[韻母拼音碼]],小韻資料表[[#This Row],[調號]])</f>
        <v>hiam1</v>
      </c>
      <c r="D1105" s="206" t="s">
        <v>4932</v>
      </c>
      <c r="E1105" s="208" t="s">
        <v>1183</v>
      </c>
      <c r="F1105" s="205">
        <v>3</v>
      </c>
      <c r="G1105" s="209" t="s">
        <v>4933</v>
      </c>
      <c r="H1105" s="205">
        <f xml:space="preserve"> LEN(小韻資料表[[#This Row],[小韻字集]])</f>
        <v>3</v>
      </c>
      <c r="I1105" s="205" cm="1">
        <f t="array" ref="I1105" xml:space="preserve"> MATCH(TRUE, ISNUMBER( SEARCH( LEFT(小韻資料表[[#This Row],[切語]],1), 切語上字資料表[切語上字]) ), 0)</f>
        <v>17</v>
      </c>
      <c r="J1105" s="210" t="str" cm="1">
        <f t="array" ref="J1105" xml:space="preserve"> INDEX(切語上字資料表[聲母], 小韻資料表[[#This Row],[上字表識別號]])</f>
        <v>非</v>
      </c>
      <c r="K1105" s="210" t="str" cm="1">
        <f t="array" ref="K1105" xml:space="preserve"> INDEX(切語上字資料表[聲母拼音碼], 小韻資料表[[#This Row],[上字表識別號]])</f>
        <v>h</v>
      </c>
      <c r="L1105" s="210" t="str" cm="1">
        <f t="array" ref="L1105" xml:space="preserve"> INDEX(切語上字資料表[清濁], 小韻資料表[[#This Row],[上字表識別號]])</f>
        <v>全清</v>
      </c>
      <c r="M1105" s="223" t="str" cm="1">
        <f t="array" ref="M1105" xml:space="preserve"> INDEX(切語上字資料表[發送收], 小韻資料表[[#This Row],[上字表識別號]])</f>
        <v>發聲</v>
      </c>
      <c r="N1105" s="205" cm="1">
        <f t="array" ref="N1105" xml:space="preserve"> MATCH(TRUE, ISNUMBER( SEARCH( RIGHT(小韻資料表[[#This Row],[切語]],1), 切語下字資料表[切語下字]) ), 0)</f>
        <v>333</v>
      </c>
      <c r="O1105" s="207" t="str" cm="1">
        <f t="array" ref="O1105" xml:space="preserve"> INDEX(切語下字資料表[韻母], 小韻資料表[[#This Row],[下字表識別號]])</f>
        <v>鹽開4</v>
      </c>
      <c r="P1105" s="207" t="str" cm="1">
        <f t="array" ref="P1105" xml:space="preserve"> INDEX(切語下字資料表[韻母拼音碼], 小韻資料表[[#This Row],[下字表識別號]])</f>
        <v>iam</v>
      </c>
      <c r="Q1105" s="210" t="str" cm="1">
        <f t="array" ref="Q1105" xml:space="preserve"> INDEX(設定表!$C$19:$C$23, INT( LEFT(小韻資料表[[#This Row],[目次編碼]],1) ))</f>
        <v>平</v>
      </c>
      <c r="R1105" s="210">
        <f xml:space="preserve">  INDEX(設定表!$C$8:$C$15, MATCH( (RIGHT(小韻資料表[[#This Row],[清濁]]) &amp; 小韻資料表[[#This Row],[調]]), 設定表!$B$8:$B$15, 0))</f>
        <v>1</v>
      </c>
      <c r="S1105" s="205" t="s">
        <v>309</v>
      </c>
      <c r="T1105" s="205" t="s">
        <v>309</v>
      </c>
      <c r="U1105" s="226" t="s">
        <v>309</v>
      </c>
      <c r="V1105" s="146" t="s">
        <v>309</v>
      </c>
      <c r="X1105" s="135"/>
      <c r="Y1105" s="135"/>
      <c r="AA1105" s="135"/>
      <c r="AB1105" s="134"/>
      <c r="AC1105" s="135"/>
      <c r="AD1105" s="135"/>
      <c r="AH1105" s="135"/>
      <c r="AI1105" s="135"/>
    </row>
    <row r="1106" spans="1:35" ht="31.5">
      <c r="A1106" s="205">
        <v>1102</v>
      </c>
      <c r="B1106" s="206" t="s">
        <v>4934</v>
      </c>
      <c r="C1106" s="207" t="str">
        <f xml:space="preserve"> _xlfn.CONCAT(小韻資料表[[#This Row],[聲母拼音碼]],小韻資料表[[#This Row],[韻母拼音碼]],小韻資料表[[#This Row],[調號]])</f>
        <v>siam1</v>
      </c>
      <c r="D1106" s="206" t="s">
        <v>4935</v>
      </c>
      <c r="E1106" s="208" t="s">
        <v>1183</v>
      </c>
      <c r="F1106" s="205">
        <v>4</v>
      </c>
      <c r="G1106" s="209" t="s">
        <v>4936</v>
      </c>
      <c r="H1106" s="205">
        <f xml:space="preserve"> LEN(小韻資料表[[#This Row],[小韻字集]])</f>
        <v>15</v>
      </c>
      <c r="I1106" s="205" cm="1">
        <f t="array" ref="I1106" xml:space="preserve"> MATCH(TRUE, ISNUMBER( SEARCH( LEFT(小韻資料表[[#This Row],[切語]],1), 切語上字資料表[切語上字]) ), 0)</f>
        <v>24</v>
      </c>
      <c r="J1106" s="210" t="str" cm="1">
        <f t="array" ref="J1106" xml:space="preserve"> INDEX(切語上字資料表[聲母], 小韻資料表[[#This Row],[上字表識別號]])</f>
        <v>心</v>
      </c>
      <c r="K1106" s="210" t="str" cm="1">
        <f t="array" ref="K1106" xml:space="preserve"> INDEX(切語上字資料表[聲母拼音碼], 小韻資料表[[#This Row],[上字表識別號]])</f>
        <v>s</v>
      </c>
      <c r="L1106" s="210" t="str" cm="1">
        <f t="array" ref="L1106" xml:space="preserve"> INDEX(切語上字資料表[清濁], 小韻資料表[[#This Row],[上字表識別號]])</f>
        <v>全清</v>
      </c>
      <c r="M1106" s="223" t="str" cm="1">
        <f t="array" ref="M1106" xml:space="preserve"> INDEX(切語上字資料表[發送收], 小韻資料表[[#This Row],[上字表識別號]])</f>
        <v>送氣</v>
      </c>
      <c r="N1106" s="205" cm="1">
        <f t="array" ref="N1106" xml:space="preserve"> MATCH(TRUE, ISNUMBER( SEARCH( RIGHT(小韻資料表[[#This Row],[切語]],1), 切語下字資料表[切語下字]) ), 0)</f>
        <v>333</v>
      </c>
      <c r="O1106" s="207" t="str" cm="1">
        <f t="array" ref="O1106" xml:space="preserve"> INDEX(切語下字資料表[韻母], 小韻資料表[[#This Row],[下字表識別號]])</f>
        <v>鹽開4</v>
      </c>
      <c r="P1106" s="207" t="str" cm="1">
        <f t="array" ref="P1106" xml:space="preserve"> INDEX(切語下字資料表[韻母拼音碼], 小韻資料表[[#This Row],[下字表識別號]])</f>
        <v>iam</v>
      </c>
      <c r="Q1106" s="210" t="str" cm="1">
        <f t="array" ref="Q1106" xml:space="preserve"> INDEX(設定表!$C$19:$C$23, INT( LEFT(小韻資料表[[#This Row],[目次編碼]],1) ))</f>
        <v>平</v>
      </c>
      <c r="R1106" s="210">
        <f xml:space="preserve">  INDEX(設定表!$C$8:$C$15, MATCH( (RIGHT(小韻資料表[[#This Row],[清濁]]) &amp; 小韻資料表[[#This Row],[調]]), 設定表!$B$8:$B$15, 0))</f>
        <v>1</v>
      </c>
      <c r="S1106" s="205" t="s">
        <v>309</v>
      </c>
      <c r="T1106" s="205" t="s">
        <v>309</v>
      </c>
      <c r="U1106" s="226" t="s">
        <v>309</v>
      </c>
      <c r="V1106" s="147" t="s">
        <v>309</v>
      </c>
      <c r="X1106" s="135"/>
      <c r="Y1106" s="135"/>
      <c r="AA1106" s="135"/>
      <c r="AB1106" s="134"/>
      <c r="AC1106" s="135"/>
      <c r="AD1106" s="135"/>
      <c r="AH1106" s="135"/>
      <c r="AI1106" s="135"/>
    </row>
    <row r="1107" spans="1:35" ht="31.5">
      <c r="A1107" s="205">
        <v>1103</v>
      </c>
      <c r="B1107" s="206" t="s">
        <v>4937</v>
      </c>
      <c r="C1107" s="207" t="str">
        <f xml:space="preserve"> _xlfn.CONCAT(小韻資料表[[#This Row],[聲母拼音碼]],小韻資料表[[#This Row],[韻母拼音碼]],小韻資料表[[#This Row],[調號]])</f>
        <v>chiam1</v>
      </c>
      <c r="D1107" s="206" t="s">
        <v>4938</v>
      </c>
      <c r="E1107" s="208" t="s">
        <v>1183</v>
      </c>
      <c r="F1107" s="205">
        <v>5</v>
      </c>
      <c r="G1107" s="209" t="s">
        <v>4939</v>
      </c>
      <c r="H1107" s="205">
        <f xml:space="preserve"> LEN(小韻資料表[[#This Row],[小韻字集]])</f>
        <v>11</v>
      </c>
      <c r="I1107" s="205" cm="1">
        <f t="array" ref="I1107" xml:space="preserve"> MATCH(TRUE, ISNUMBER( SEARCH( LEFT(小韻資料表[[#This Row],[切語]],1), 切語上字資料表[切語上字]) ), 0)</f>
        <v>22</v>
      </c>
      <c r="J1107" s="210" t="str" cm="1">
        <f t="array" ref="J1107" xml:space="preserve"> INDEX(切語上字資料表[聲母], 小韻資料表[[#This Row],[上字表識別號]])</f>
        <v>清</v>
      </c>
      <c r="K1107" s="210" t="str" cm="1">
        <f t="array" ref="K1107" xml:space="preserve"> INDEX(切語上字資料表[聲母拼音碼], 小韻資料表[[#This Row],[上字表識別號]])</f>
        <v>ch</v>
      </c>
      <c r="L1107" s="210" t="str" cm="1">
        <f t="array" ref="L1107" xml:space="preserve"> INDEX(切語上字資料表[清濁], 小韻資料表[[#This Row],[上字表識別號]])</f>
        <v>次清</v>
      </c>
      <c r="M1107" s="223" t="str" cm="1">
        <f t="array" ref="M1107" xml:space="preserve"> INDEX(切語上字資料表[發送收], 小韻資料表[[#This Row],[上字表識別號]])</f>
        <v>送氣</v>
      </c>
      <c r="N1107" s="205" cm="1">
        <f t="array" ref="N1107" xml:space="preserve"> MATCH(TRUE, ISNUMBER( SEARCH( RIGHT(小韻資料表[[#This Row],[切語]],1), 切語下字資料表[切語下字]) ), 0)</f>
        <v>333</v>
      </c>
      <c r="O1107" s="207" t="str" cm="1">
        <f t="array" ref="O1107" xml:space="preserve"> INDEX(切語下字資料表[韻母], 小韻資料表[[#This Row],[下字表識別號]])</f>
        <v>鹽開4</v>
      </c>
      <c r="P1107" s="207" t="str" cm="1">
        <f t="array" ref="P1107" xml:space="preserve"> INDEX(切語下字資料表[韻母拼音碼], 小韻資料表[[#This Row],[下字表識別號]])</f>
        <v>iam</v>
      </c>
      <c r="Q1107" s="210" t="str" cm="1">
        <f t="array" ref="Q1107" xml:space="preserve"> INDEX(設定表!$C$19:$C$23, INT( LEFT(小韻資料表[[#This Row],[目次編碼]],1) ))</f>
        <v>平</v>
      </c>
      <c r="R1107" s="210">
        <f xml:space="preserve">  INDEX(設定表!$C$8:$C$15, MATCH( (RIGHT(小韻資料表[[#This Row],[清濁]]) &amp; 小韻資料表[[#This Row],[調]]), 設定表!$B$8:$B$15, 0))</f>
        <v>1</v>
      </c>
      <c r="S1107" s="205" t="s">
        <v>309</v>
      </c>
      <c r="T1107" s="205" t="s">
        <v>309</v>
      </c>
      <c r="U1107" s="226" t="s">
        <v>4940</v>
      </c>
      <c r="V1107" s="146" t="s">
        <v>309</v>
      </c>
      <c r="X1107" s="135"/>
      <c r="Y1107" s="135"/>
      <c r="AA1107" s="135"/>
      <c r="AB1107" s="134"/>
      <c r="AC1107" s="135"/>
      <c r="AD1107" s="135"/>
      <c r="AH1107" s="135"/>
      <c r="AI1107" s="135"/>
    </row>
    <row r="1108" spans="1:35" ht="31.5">
      <c r="A1108" s="205">
        <v>1104</v>
      </c>
      <c r="B1108" s="206" t="s">
        <v>4941</v>
      </c>
      <c r="C1108" s="207" t="str">
        <f xml:space="preserve"> _xlfn.CONCAT(小韻資料表[[#This Row],[聲母拼音碼]],小韻資料表[[#This Row],[韻母拼音碼]],小韻資料表[[#This Row],[調號]])</f>
        <v>ciam1</v>
      </c>
      <c r="D1108" s="206" t="s">
        <v>4942</v>
      </c>
      <c r="E1108" s="208" t="s">
        <v>1183</v>
      </c>
      <c r="F1108" s="205">
        <v>6</v>
      </c>
      <c r="G1108" s="209" t="s">
        <v>4943</v>
      </c>
      <c r="H1108" s="205">
        <f xml:space="preserve"> LEN(小韻資料表[[#This Row],[小韻字集]])</f>
        <v>6</v>
      </c>
      <c r="I1108" s="205" cm="1">
        <f t="array" ref="I1108" xml:space="preserve"> MATCH(TRUE, ISNUMBER( SEARCH( LEFT(小韻資料表[[#This Row],[切語]],1), 切語上字資料表[切語上字]) ), 0)</f>
        <v>30</v>
      </c>
      <c r="J1108" s="210" t="str" cm="1">
        <f t="array" ref="J1108" xml:space="preserve"> INDEX(切語上字資料表[聲母], 小韻資料表[[#This Row],[上字表識別號]])</f>
        <v>照</v>
      </c>
      <c r="K1108" s="210" t="str" cm="1">
        <f t="array" ref="K1108" xml:space="preserve"> INDEX(切語上字資料表[聲母拼音碼], 小韻資料表[[#This Row],[上字表識別號]])</f>
        <v>c</v>
      </c>
      <c r="L1108" s="210" t="str" cm="1">
        <f t="array" ref="L1108" xml:space="preserve"> INDEX(切語上字資料表[清濁], 小韻資料表[[#This Row],[上字表識別號]])</f>
        <v>全清</v>
      </c>
      <c r="M1108" s="223" t="str" cm="1">
        <f t="array" ref="M1108" xml:space="preserve"> INDEX(切語上字資料表[發送收], 小韻資料表[[#This Row],[上字表識別號]])</f>
        <v>發聲</v>
      </c>
      <c r="N1108" s="205" cm="1">
        <f t="array" ref="N1108" xml:space="preserve"> MATCH(TRUE, ISNUMBER( SEARCH( RIGHT(小韻資料表[[#This Row],[切語]],1), 切語下字資料表[切語下字]) ), 0)</f>
        <v>333</v>
      </c>
      <c r="O1108" s="207" t="str" cm="1">
        <f t="array" ref="O1108" xml:space="preserve"> INDEX(切語下字資料表[韻母], 小韻資料表[[#This Row],[下字表識別號]])</f>
        <v>鹽開4</v>
      </c>
      <c r="P1108" s="207" t="str" cm="1">
        <f t="array" ref="P1108" xml:space="preserve"> INDEX(切語下字資料表[韻母拼音碼], 小韻資料表[[#This Row],[下字表識別號]])</f>
        <v>iam</v>
      </c>
      <c r="Q1108" s="210" t="str" cm="1">
        <f t="array" ref="Q1108" xml:space="preserve"> INDEX(設定表!$C$19:$C$23, INT( LEFT(小韻資料表[[#This Row],[目次編碼]],1) ))</f>
        <v>平</v>
      </c>
      <c r="R1108" s="210">
        <f xml:space="preserve">  INDEX(設定表!$C$8:$C$15, MATCH( (RIGHT(小韻資料表[[#This Row],[清濁]]) &amp; 小韻資料表[[#This Row],[調]]), 設定表!$B$8:$B$15, 0))</f>
        <v>1</v>
      </c>
      <c r="S1108" s="205" t="s">
        <v>309</v>
      </c>
      <c r="T1108" s="205" t="s">
        <v>309</v>
      </c>
      <c r="U1108" s="226" t="s">
        <v>309</v>
      </c>
      <c r="V1108" s="147" t="s">
        <v>309</v>
      </c>
      <c r="X1108" s="135"/>
      <c r="Y1108" s="135"/>
      <c r="AA1108" s="135"/>
      <c r="AB1108" s="134"/>
      <c r="AC1108" s="135"/>
      <c r="AD1108" s="135"/>
      <c r="AH1108" s="135"/>
      <c r="AI1108" s="135"/>
    </row>
    <row r="1109" spans="1:35" ht="31.5">
      <c r="A1109" s="205">
        <v>1105</v>
      </c>
      <c r="B1109" s="206" t="s">
        <v>4944</v>
      </c>
      <c r="C1109" s="207" t="str">
        <f xml:space="preserve"> _xlfn.CONCAT(小韻資料表[[#This Row],[聲母拼音碼]],小韻資料表[[#This Row],[韻母拼音碼]],小韻資料表[[#This Row],[調號]])</f>
        <v>siam5</v>
      </c>
      <c r="D1109" s="206" t="s">
        <v>4945</v>
      </c>
      <c r="E1109" s="208" t="s">
        <v>1183</v>
      </c>
      <c r="F1109" s="205">
        <v>7</v>
      </c>
      <c r="G1109" s="209" t="s">
        <v>4946</v>
      </c>
      <c r="H1109" s="205">
        <f xml:space="preserve"> LEN(小韻資料表[[#This Row],[小韻字集]])</f>
        <v>3</v>
      </c>
      <c r="I1109" s="205" cm="1">
        <f t="array" ref="I1109" xml:space="preserve"> MATCH(TRUE, ISNUMBER( SEARCH( LEFT(小韻資料表[[#This Row],[切語]],1), 切語上字資料表[切語上字]) ), 0)</f>
        <v>34</v>
      </c>
      <c r="J1109" s="210" t="str" cm="1">
        <f t="array" ref="J1109" xml:space="preserve"> INDEX(切語上字資料表[聲母], 小韻資料表[[#This Row],[上字表識別號]])</f>
        <v>禪</v>
      </c>
      <c r="K1109" s="210" t="str" cm="1">
        <f t="array" ref="K1109" xml:space="preserve"> INDEX(切語上字資料表[聲母拼音碼], 小韻資料表[[#This Row],[上字表識別號]])</f>
        <v>s</v>
      </c>
      <c r="L1109" s="210" t="str" cm="1">
        <f t="array" ref="L1109" xml:space="preserve"> INDEX(切語上字資料表[清濁], 小韻資料表[[#This Row],[上字表識別號]])</f>
        <v>全濁</v>
      </c>
      <c r="M1109" s="223" cm="1">
        <f t="array" ref="M1109" xml:space="preserve"> INDEX(切語上字資料表[發送收], 小韻資料表[[#This Row],[上字表識別號]])</f>
        <v>0</v>
      </c>
      <c r="N1109" s="205" cm="1">
        <f t="array" ref="N1109" xml:space="preserve"> MATCH(TRUE, ISNUMBER( SEARCH( RIGHT(小韻資料表[[#This Row],[切語]],1), 切語下字資料表[切語下字]) ), 0)</f>
        <v>333</v>
      </c>
      <c r="O1109" s="207" t="str" cm="1">
        <f t="array" ref="O1109" xml:space="preserve"> INDEX(切語下字資料表[韻母], 小韻資料表[[#This Row],[下字表識別號]])</f>
        <v>鹽開4</v>
      </c>
      <c r="P1109" s="207" t="str" cm="1">
        <f t="array" ref="P1109" xml:space="preserve"> INDEX(切語下字資料表[韻母拼音碼], 小韻資料表[[#This Row],[下字表識別號]])</f>
        <v>iam</v>
      </c>
      <c r="Q1109" s="210" t="str" cm="1">
        <f t="array" ref="Q1109" xml:space="preserve"> INDEX(設定表!$C$19:$C$23, INT( LEFT(小韻資料表[[#This Row],[目次編碼]],1) ))</f>
        <v>平</v>
      </c>
      <c r="R1109" s="210">
        <f xml:space="preserve">  INDEX(設定表!$C$8:$C$15, MATCH( (RIGHT(小韻資料表[[#This Row],[清濁]]) &amp; 小韻資料表[[#This Row],[調]]), 設定表!$B$8:$B$15, 0))</f>
        <v>5</v>
      </c>
      <c r="S1109" s="205" t="s">
        <v>309</v>
      </c>
      <c r="T1109" s="205" t="s">
        <v>309</v>
      </c>
      <c r="U1109" s="226" t="s">
        <v>309</v>
      </c>
      <c r="V1109" s="146" t="s">
        <v>309</v>
      </c>
      <c r="X1109" s="135"/>
      <c r="Y1109" s="135"/>
      <c r="AA1109" s="135"/>
      <c r="AB1109" s="134"/>
      <c r="AC1109" s="135"/>
      <c r="AD1109" s="135"/>
      <c r="AH1109" s="135"/>
      <c r="AI1109" s="135"/>
    </row>
    <row r="1110" spans="1:35" ht="31.5">
      <c r="A1110" s="205">
        <v>1106</v>
      </c>
      <c r="B1110" s="206" t="s">
        <v>4947</v>
      </c>
      <c r="C1110" s="207" t="str">
        <f xml:space="preserve"> _xlfn.CONCAT(小韻資料表[[#This Row],[聲母拼音碼]],小韻資料表[[#This Row],[韻母拼音碼]],小韻資料表[[#This Row],[調號]])</f>
        <v>siam1</v>
      </c>
      <c r="D1110" s="206" t="s">
        <v>4948</v>
      </c>
      <c r="E1110" s="208" t="s">
        <v>1183</v>
      </c>
      <c r="F1110" s="205">
        <v>8</v>
      </c>
      <c r="G1110" s="209" t="s">
        <v>4949</v>
      </c>
      <c r="H1110" s="205">
        <f xml:space="preserve"> LEN(小韻資料表[[#This Row],[小韻字集]])</f>
        <v>4</v>
      </c>
      <c r="I1110" s="205" cm="1">
        <f t="array" ref="I1110" xml:space="preserve"> MATCH(TRUE, ISNUMBER( SEARCH( LEFT(小韻資料表[[#This Row],[切語]],1), 切語上字資料表[切語上字]) ), 0)</f>
        <v>33</v>
      </c>
      <c r="J1110" s="210" t="str" cm="1">
        <f t="array" ref="J1110" xml:space="preserve"> INDEX(切語上字資料表[聲母], 小韻資料表[[#This Row],[上字表識別號]])</f>
        <v>審</v>
      </c>
      <c r="K1110" s="210" t="str" cm="1">
        <f t="array" ref="K1110" xml:space="preserve"> INDEX(切語上字資料表[聲母拼音碼], 小韻資料表[[#This Row],[上字表識別號]])</f>
        <v>s</v>
      </c>
      <c r="L1110" s="210" t="str" cm="1">
        <f t="array" ref="L1110" xml:space="preserve"> INDEX(切語上字資料表[清濁], 小韻資料表[[#This Row],[上字表識別號]])</f>
        <v>全清</v>
      </c>
      <c r="M1110" s="223" t="str" cm="1">
        <f t="array" ref="M1110" xml:space="preserve"> INDEX(切語上字資料表[發送收], 小韻資料表[[#This Row],[上字表識別號]])</f>
        <v>送氣</v>
      </c>
      <c r="N1110" s="205" cm="1">
        <f t="array" ref="N1110" xml:space="preserve"> MATCH(TRUE, ISNUMBER( SEARCH( RIGHT(小韻資料表[[#This Row],[切語]],1), 切語下字資料表[切語下字]) ), 0)</f>
        <v>333</v>
      </c>
      <c r="O1110" s="207" t="str" cm="1">
        <f t="array" ref="O1110" xml:space="preserve"> INDEX(切語下字資料表[韻母], 小韻資料表[[#This Row],[下字表識別號]])</f>
        <v>鹽開4</v>
      </c>
      <c r="P1110" s="207" t="str" cm="1">
        <f t="array" ref="P1110" xml:space="preserve"> INDEX(切語下字資料表[韻母拼音碼], 小韻資料表[[#This Row],[下字表識別號]])</f>
        <v>iam</v>
      </c>
      <c r="Q1110" s="210" t="str" cm="1">
        <f t="array" ref="Q1110" xml:space="preserve"> INDEX(設定表!$C$19:$C$23, INT( LEFT(小韻資料表[[#This Row],[目次編碼]],1) ))</f>
        <v>平</v>
      </c>
      <c r="R1110" s="210">
        <f xml:space="preserve">  INDEX(設定表!$C$8:$C$15, MATCH( (RIGHT(小韻資料表[[#This Row],[清濁]]) &amp; 小韻資料表[[#This Row],[調]]), 設定表!$B$8:$B$15, 0))</f>
        <v>1</v>
      </c>
      <c r="S1110" s="205" t="s">
        <v>309</v>
      </c>
      <c r="T1110" s="205" t="s">
        <v>309</v>
      </c>
      <c r="U1110" s="226" t="s">
        <v>309</v>
      </c>
      <c r="V1110" s="147" t="s">
        <v>309</v>
      </c>
      <c r="X1110" s="135"/>
      <c r="Y1110" s="135"/>
      <c r="AA1110" s="135"/>
      <c r="AB1110" s="134"/>
      <c r="AC1110" s="135"/>
      <c r="AD1110" s="135"/>
      <c r="AH1110" s="135"/>
      <c r="AI1110" s="135"/>
    </row>
    <row r="1111" spans="1:35" ht="31.5">
      <c r="A1111" s="205">
        <v>1107</v>
      </c>
      <c r="B1111" s="206" t="s">
        <v>4950</v>
      </c>
      <c r="C1111" s="207" t="str">
        <f xml:space="preserve"> _xlfn.CONCAT(小韻資料表[[#This Row],[聲母拼音碼]],小韻資料表[[#This Row],[韻母拼音碼]],小韻資料表[[#This Row],[調號]])</f>
        <v>chiam1</v>
      </c>
      <c r="D1111" s="206" t="s">
        <v>4951</v>
      </c>
      <c r="E1111" s="208" t="s">
        <v>1183</v>
      </c>
      <c r="F1111" s="205">
        <v>9</v>
      </c>
      <c r="G1111" s="209" t="s">
        <v>4952</v>
      </c>
      <c r="H1111" s="205">
        <f xml:space="preserve"> LEN(小韻資料表[[#This Row],[小韻字集]])</f>
        <v>14</v>
      </c>
      <c r="I1111" s="205" cm="1">
        <f t="array" ref="I1111" xml:space="preserve"> MATCH(TRUE, ISNUMBER( SEARCH( LEFT(小韻資料表[[#This Row],[切語]],1), 切語上字資料表[切語上字]) ), 0)</f>
        <v>31</v>
      </c>
      <c r="J1111" s="210" t="str" cm="1">
        <f t="array" ref="J1111" xml:space="preserve"> INDEX(切語上字資料表[聲母], 小韻資料表[[#This Row],[上字表識別號]])</f>
        <v>穿</v>
      </c>
      <c r="K1111" s="210" t="str" cm="1">
        <f t="array" ref="K1111" xml:space="preserve"> INDEX(切語上字資料表[聲母拼音碼], 小韻資料表[[#This Row],[上字表識別號]])</f>
        <v>ch</v>
      </c>
      <c r="L1111" s="210" t="str" cm="1">
        <f t="array" ref="L1111" xml:space="preserve"> INDEX(切語上字資料表[清濁], 小韻資料表[[#This Row],[上字表識別號]])</f>
        <v>次清</v>
      </c>
      <c r="M1111" s="223" t="str" cm="1">
        <f t="array" ref="M1111" xml:space="preserve"> INDEX(切語上字資料表[發送收], 小韻資料表[[#This Row],[上字表識別號]])</f>
        <v>送氣</v>
      </c>
      <c r="N1111" s="205" cm="1">
        <f t="array" ref="N1111" xml:space="preserve"> MATCH(TRUE, ISNUMBER( SEARCH( RIGHT(小韻資料表[[#This Row],[切語]],1), 切語下字資料表[切語下字]) ), 0)</f>
        <v>333</v>
      </c>
      <c r="O1111" s="207" t="str" cm="1">
        <f t="array" ref="O1111" xml:space="preserve"> INDEX(切語下字資料表[韻母], 小韻資料表[[#This Row],[下字表識別號]])</f>
        <v>鹽開4</v>
      </c>
      <c r="P1111" s="207" t="str" cm="1">
        <f t="array" ref="P1111" xml:space="preserve"> INDEX(切語下字資料表[韻母拼音碼], 小韻資料表[[#This Row],[下字表識別號]])</f>
        <v>iam</v>
      </c>
      <c r="Q1111" s="210" t="str" cm="1">
        <f t="array" ref="Q1111" xml:space="preserve"> INDEX(設定表!$C$19:$C$23, INT( LEFT(小韻資料表[[#This Row],[目次編碼]],1) ))</f>
        <v>平</v>
      </c>
      <c r="R1111" s="210">
        <f xml:space="preserve">  INDEX(設定表!$C$8:$C$15, MATCH( (RIGHT(小韻資料表[[#This Row],[清濁]]) &amp; 小韻資料表[[#This Row],[調]]), 設定表!$B$8:$B$15, 0))</f>
        <v>1</v>
      </c>
      <c r="S1111" s="205" t="s">
        <v>309</v>
      </c>
      <c r="T1111" s="205" t="s">
        <v>309</v>
      </c>
      <c r="U1111" s="226" t="s">
        <v>309</v>
      </c>
      <c r="V1111" s="146" t="s">
        <v>309</v>
      </c>
      <c r="X1111" s="135"/>
      <c r="Y1111" s="135"/>
      <c r="AA1111" s="135"/>
      <c r="AB1111" s="134"/>
      <c r="AC1111" s="135"/>
      <c r="AD1111" s="135"/>
      <c r="AH1111" s="135"/>
      <c r="AI1111" s="135"/>
    </row>
    <row r="1112" spans="1:35" ht="31.5">
      <c r="A1112" s="205">
        <v>1108</v>
      </c>
      <c r="B1112" s="206" t="s">
        <v>4953</v>
      </c>
      <c r="C1112" s="207" t="str">
        <f xml:space="preserve"> _xlfn.CONCAT(小韻資料表[[#This Row],[聲母拼音碼]],小韻資料表[[#This Row],[韻母拼音碼]],小韻資料表[[#This Row],[調號]])</f>
        <v>jiam5</v>
      </c>
      <c r="D1112" s="206" t="s">
        <v>4954</v>
      </c>
      <c r="E1112" s="208" t="s">
        <v>1183</v>
      </c>
      <c r="F1112" s="205">
        <v>10</v>
      </c>
      <c r="G1112" s="209" t="s">
        <v>4955</v>
      </c>
      <c r="H1112" s="205">
        <f xml:space="preserve"> LEN(小韻資料表[[#This Row],[小韻字集]])</f>
        <v>14</v>
      </c>
      <c r="I1112" s="205" cm="1">
        <f t="array" ref="I1112" xml:space="preserve"> MATCH(TRUE, ISNUMBER( SEARCH( LEFT(小韻資料表[[#This Row],[切語]],1), 切語上字資料表[切語上字]) ), 0)</f>
        <v>41</v>
      </c>
      <c r="J1112" s="210" t="str" cm="1">
        <f t="array" ref="J1112" xml:space="preserve"> INDEX(切語上字資料表[聲母], 小韻資料表[[#This Row],[上字表識別號]])</f>
        <v>日</v>
      </c>
      <c r="K1112" s="210" t="str" cm="1">
        <f t="array" ref="K1112" xml:space="preserve"> INDEX(切語上字資料表[聲母拼音碼], 小韻資料表[[#This Row],[上字表識別號]])</f>
        <v>j</v>
      </c>
      <c r="L1112" s="210" t="str" cm="1">
        <f t="array" ref="L1112" xml:space="preserve"> INDEX(切語上字資料表[清濁], 小韻資料表[[#This Row],[上字表識別號]])</f>
        <v>次濁</v>
      </c>
      <c r="M1112" s="223" t="str" cm="1">
        <f t="array" ref="M1112" xml:space="preserve"> INDEX(切語上字資料表[發送收], 小韻資料表[[#This Row],[上字表識別號]])</f>
        <v>收聲</v>
      </c>
      <c r="N1112" s="205" cm="1">
        <f t="array" ref="N1112" xml:space="preserve"> MATCH(TRUE, ISNUMBER( SEARCH( RIGHT(小韻資料表[[#This Row],[切語]],1), 切語下字資料表[切語下字]) ), 0)</f>
        <v>333</v>
      </c>
      <c r="O1112" s="207" t="str" cm="1">
        <f t="array" ref="O1112" xml:space="preserve"> INDEX(切語下字資料表[韻母], 小韻資料表[[#This Row],[下字表識別號]])</f>
        <v>鹽開4</v>
      </c>
      <c r="P1112" s="207" t="str" cm="1">
        <f t="array" ref="P1112" xml:space="preserve"> INDEX(切語下字資料表[韻母拼音碼], 小韻資料表[[#This Row],[下字表識別號]])</f>
        <v>iam</v>
      </c>
      <c r="Q1112" s="210" t="str" cm="1">
        <f t="array" ref="Q1112" xml:space="preserve"> INDEX(設定表!$C$19:$C$23, INT( LEFT(小韻資料表[[#This Row],[目次編碼]],1) ))</f>
        <v>平</v>
      </c>
      <c r="R1112" s="210">
        <f xml:space="preserve">  INDEX(設定表!$C$8:$C$15, MATCH( (RIGHT(小韻資料表[[#This Row],[清濁]]) &amp; 小韻資料表[[#This Row],[調]]), 設定表!$B$8:$B$15, 0))</f>
        <v>5</v>
      </c>
      <c r="S1112" s="205" t="s">
        <v>309</v>
      </c>
      <c r="T1112" s="205" t="s">
        <v>309</v>
      </c>
      <c r="U1112" s="226" t="s">
        <v>4956</v>
      </c>
      <c r="V1112" s="147" t="s">
        <v>309</v>
      </c>
      <c r="X1112" s="135"/>
      <c r="Y1112" s="135"/>
      <c r="AA1112" s="135"/>
      <c r="AB1112" s="134"/>
      <c r="AC1112" s="135"/>
      <c r="AD1112" s="135"/>
      <c r="AH1112" s="135"/>
      <c r="AI1112" s="135"/>
    </row>
    <row r="1113" spans="1:35" ht="31.5">
      <c r="A1113" s="205">
        <v>1109</v>
      </c>
      <c r="B1113" s="206" t="s">
        <v>4957</v>
      </c>
      <c r="C1113" s="207" t="str">
        <f xml:space="preserve"> _xlfn.CONCAT(小韻資料表[[#This Row],[聲母拼音碼]],小韻資料表[[#This Row],[韻母拼音碼]],小韻資料表[[#This Row],[調號]])</f>
        <v>niam5</v>
      </c>
      <c r="D1113" s="206" t="s">
        <v>4958</v>
      </c>
      <c r="E1113" s="208" t="s">
        <v>1183</v>
      </c>
      <c r="F1113" s="205">
        <v>11</v>
      </c>
      <c r="G1113" s="209" t="s">
        <v>4959</v>
      </c>
      <c r="H1113" s="205">
        <f xml:space="preserve"> LEN(小韻資料表[[#This Row],[小韻字集]])</f>
        <v>3</v>
      </c>
      <c r="I1113" s="205" cm="1">
        <f t="array" ref="I1113" xml:space="preserve"> MATCH(TRUE, ISNUMBER( SEARCH( LEFT(小韻資料表[[#This Row],[切語]],1), 切語上字資料表[切語上字]) ), 0)</f>
        <v>12</v>
      </c>
      <c r="J1113" s="210" t="str" cm="1">
        <f t="array" ref="J1113" xml:space="preserve"> INDEX(切語上字資料表[聲母], 小韻資料表[[#This Row],[上字表識別號]])</f>
        <v>娘</v>
      </c>
      <c r="K1113" s="210" t="str" cm="1">
        <f t="array" ref="K1113" xml:space="preserve"> INDEX(切語上字資料表[聲母拼音碼], 小韻資料表[[#This Row],[上字表識別號]])</f>
        <v>n</v>
      </c>
      <c r="L1113" s="210" t="str" cm="1">
        <f t="array" ref="L1113" xml:space="preserve"> INDEX(切語上字資料表[清濁], 小韻資料表[[#This Row],[上字表識別號]])</f>
        <v>次濁</v>
      </c>
      <c r="M1113" s="223" t="str" cm="1">
        <f t="array" ref="M1113" xml:space="preserve"> INDEX(切語上字資料表[發送收], 小韻資料表[[#This Row],[上字表識別號]])</f>
        <v>收聲</v>
      </c>
      <c r="N1113" s="205" cm="1">
        <f t="array" ref="N1113" xml:space="preserve"> MATCH(TRUE, ISNUMBER( SEARCH( RIGHT(小韻資料表[[#This Row],[切語]],1), 切語下字資料表[切語下字]) ), 0)</f>
        <v>333</v>
      </c>
      <c r="O1113" s="207" t="str" cm="1">
        <f t="array" ref="O1113" xml:space="preserve"> INDEX(切語下字資料表[韻母], 小韻資料表[[#This Row],[下字表識別號]])</f>
        <v>鹽開4</v>
      </c>
      <c r="P1113" s="207" t="str" cm="1">
        <f t="array" ref="P1113" xml:space="preserve"> INDEX(切語下字資料表[韻母拼音碼], 小韻資料表[[#This Row],[下字表識別號]])</f>
        <v>iam</v>
      </c>
      <c r="Q1113" s="210" t="str" cm="1">
        <f t="array" ref="Q1113" xml:space="preserve"> INDEX(設定表!$C$19:$C$23, INT( LEFT(小韻資料表[[#This Row],[目次編碼]],1) ))</f>
        <v>平</v>
      </c>
      <c r="R1113" s="210">
        <f xml:space="preserve">  INDEX(設定表!$C$8:$C$15, MATCH( (RIGHT(小韻資料表[[#This Row],[清濁]]) &amp; 小韻資料表[[#This Row],[調]]), 設定表!$B$8:$B$15, 0))</f>
        <v>5</v>
      </c>
      <c r="S1113" s="205" t="s">
        <v>309</v>
      </c>
      <c r="T1113" s="205" t="s">
        <v>309</v>
      </c>
      <c r="U1113" s="226" t="s">
        <v>309</v>
      </c>
      <c r="V1113" s="146" t="s">
        <v>309</v>
      </c>
      <c r="X1113" s="135"/>
      <c r="Y1113" s="135"/>
      <c r="AA1113" s="135"/>
      <c r="AB1113" s="134"/>
      <c r="AC1113" s="135"/>
      <c r="AD1113" s="135"/>
      <c r="AH1113" s="135"/>
      <c r="AI1113" s="135"/>
    </row>
    <row r="1114" spans="1:35" ht="31.5">
      <c r="A1114" s="205">
        <v>1110</v>
      </c>
      <c r="B1114" s="206" t="s">
        <v>4960</v>
      </c>
      <c r="C1114" s="207" t="str">
        <f xml:space="preserve"> _xlfn.CONCAT(小韻資料表[[#This Row],[聲母拼音碼]],小韻資料表[[#This Row],[韻母拼音碼]],小韻資料表[[#This Row],[調號]])</f>
        <v>Øiam5</v>
      </c>
      <c r="D1114" s="206" t="s">
        <v>4961</v>
      </c>
      <c r="E1114" s="208" t="s">
        <v>1183</v>
      </c>
      <c r="F1114" s="205">
        <v>12</v>
      </c>
      <c r="G1114" s="209" t="s">
        <v>4961</v>
      </c>
      <c r="H1114" s="205">
        <f xml:space="preserve"> LEN(小韻資料表[[#This Row],[小韻字集]])</f>
        <v>1</v>
      </c>
      <c r="I1114" s="205" cm="1">
        <f t="array" ref="I1114" xml:space="preserve"> MATCH(TRUE, ISNUMBER( SEARCH( LEFT(小韻資料表[[#This Row],[切語]],1), 切語上字資料表[切語上字]) ), 0)</f>
        <v>38</v>
      </c>
      <c r="J1114" s="210" t="str" cm="1">
        <f t="array" ref="J1114" xml:space="preserve"> INDEX(切語上字資料表[聲母], 小韻資料表[[#This Row],[上字表識別號]])</f>
        <v>為</v>
      </c>
      <c r="K1114" s="210" t="str" cm="1">
        <f t="array" ref="K1114" xml:space="preserve"> INDEX(切語上字資料表[聲母拼音碼], 小韻資料表[[#This Row],[上字表識別號]])</f>
        <v>Ø</v>
      </c>
      <c r="L1114" s="210" t="str" cm="1">
        <f t="array" ref="L1114" xml:space="preserve"> INDEX(切語上字資料表[清濁], 小韻資料表[[#This Row],[上字表識別號]])</f>
        <v>次濁</v>
      </c>
      <c r="M1114" s="223" t="str" cm="1">
        <f t="array" ref="M1114" xml:space="preserve"> INDEX(切語上字資料表[發送收], 小韻資料表[[#This Row],[上字表識別號]])</f>
        <v>發聲</v>
      </c>
      <c r="N1114" s="205" cm="1">
        <f t="array" ref="N1114" xml:space="preserve"> MATCH(TRUE, ISNUMBER( SEARCH( RIGHT(小韻資料表[[#This Row],[切語]],1), 切語下字資料表[切語下字]) ), 0)</f>
        <v>333</v>
      </c>
      <c r="O1114" s="207" t="str" cm="1">
        <f t="array" ref="O1114" xml:space="preserve"> INDEX(切語下字資料表[韻母], 小韻資料表[[#This Row],[下字表識別號]])</f>
        <v>鹽開4</v>
      </c>
      <c r="P1114" s="207" t="str" cm="1">
        <f t="array" ref="P1114" xml:space="preserve"> INDEX(切語下字資料表[韻母拼音碼], 小韻資料表[[#This Row],[下字表識別號]])</f>
        <v>iam</v>
      </c>
      <c r="Q1114" s="210" t="str" cm="1">
        <f t="array" ref="Q1114" xml:space="preserve"> INDEX(設定表!$C$19:$C$23, INT( LEFT(小韻資料表[[#This Row],[目次編碼]],1) ))</f>
        <v>平</v>
      </c>
      <c r="R1114" s="210">
        <f xml:space="preserve">  INDEX(設定表!$C$8:$C$15, MATCH( (RIGHT(小韻資料表[[#This Row],[清濁]]) &amp; 小韻資料表[[#This Row],[調]]), 設定表!$B$8:$B$15, 0))</f>
        <v>5</v>
      </c>
      <c r="S1114" s="205" t="s">
        <v>309</v>
      </c>
      <c r="T1114" s="205" t="s">
        <v>309</v>
      </c>
      <c r="U1114" s="226" t="s">
        <v>309</v>
      </c>
      <c r="V1114" s="147" t="s">
        <v>309</v>
      </c>
      <c r="X1114" s="135"/>
      <c r="Y1114" s="135"/>
      <c r="AA1114" s="135"/>
      <c r="AB1114" s="134"/>
      <c r="AC1114" s="135"/>
      <c r="AD1114" s="135"/>
      <c r="AH1114" s="135"/>
      <c r="AI1114" s="135"/>
    </row>
    <row r="1115" spans="1:35" ht="31.5">
      <c r="A1115" s="205">
        <v>1111</v>
      </c>
      <c r="B1115" s="206" t="s">
        <v>4962</v>
      </c>
      <c r="C1115" s="207" t="str">
        <f xml:space="preserve"> _xlfn.CONCAT(小韻資料表[[#This Row],[聲母拼音碼]],小韻資料表[[#This Row],[韻母拼音碼]],小韻資料表[[#This Row],[調號]])</f>
        <v>tiam1</v>
      </c>
      <c r="D1115" s="206" t="s">
        <v>4963</v>
      </c>
      <c r="E1115" s="208" t="s">
        <v>1183</v>
      </c>
      <c r="F1115" s="205">
        <v>13</v>
      </c>
      <c r="G1115" s="209" t="s">
        <v>4964</v>
      </c>
      <c r="H1115" s="205">
        <f xml:space="preserve"> LEN(小韻資料表[[#This Row],[小韻字集]])</f>
        <v>4</v>
      </c>
      <c r="I1115" s="205" cm="1">
        <f t="array" ref="I1115" xml:space="preserve"> MATCH(TRUE, ISNUMBER( SEARCH( LEFT(小韻資料表[[#This Row],[切語]],1), 切語上字資料表[切語上字]) ), 0)</f>
        <v>9</v>
      </c>
      <c r="J1115" s="210" t="str" cm="1">
        <f t="array" ref="J1115" xml:space="preserve"> INDEX(切語上字資料表[聲母], 小韻資料表[[#This Row],[上字表識別號]])</f>
        <v>知</v>
      </c>
      <c r="K1115" s="210" t="str" cm="1">
        <f t="array" ref="K1115" xml:space="preserve"> INDEX(切語上字資料表[聲母拼音碼], 小韻資料表[[#This Row],[上字表識別號]])</f>
        <v>t</v>
      </c>
      <c r="L1115" s="210" t="str" cm="1">
        <f t="array" ref="L1115" xml:space="preserve"> INDEX(切語上字資料表[清濁], 小韻資料表[[#This Row],[上字表識別號]])</f>
        <v>全清</v>
      </c>
      <c r="M1115" s="223" t="str" cm="1">
        <f t="array" ref="M1115" xml:space="preserve"> INDEX(切語上字資料表[發送收], 小韻資料表[[#This Row],[上字表識別號]])</f>
        <v>發聲</v>
      </c>
      <c r="N1115" s="205" cm="1">
        <f t="array" ref="N1115" xml:space="preserve"> MATCH(TRUE, ISNUMBER( SEARCH( RIGHT(小韻資料表[[#This Row],[切語]],1), 切語下字資料表[切語下字]) ), 0)</f>
        <v>333</v>
      </c>
      <c r="O1115" s="207" t="str" cm="1">
        <f t="array" ref="O1115" xml:space="preserve"> INDEX(切語下字資料表[韻母], 小韻資料表[[#This Row],[下字表識別號]])</f>
        <v>鹽開4</v>
      </c>
      <c r="P1115" s="207" t="str" cm="1">
        <f t="array" ref="P1115" xml:space="preserve"> INDEX(切語下字資料表[韻母拼音碼], 小韻資料表[[#This Row],[下字表識別號]])</f>
        <v>iam</v>
      </c>
      <c r="Q1115" s="210" t="str" cm="1">
        <f t="array" ref="Q1115" xml:space="preserve"> INDEX(設定表!$C$19:$C$23, INT( LEFT(小韻資料表[[#This Row],[目次編碼]],1) ))</f>
        <v>平</v>
      </c>
      <c r="R1115" s="210">
        <f xml:space="preserve">  INDEX(設定表!$C$8:$C$15, MATCH( (RIGHT(小韻資料表[[#This Row],[清濁]]) &amp; 小韻資料表[[#This Row],[調]]), 設定表!$B$8:$B$15, 0))</f>
        <v>1</v>
      </c>
      <c r="S1115" s="205" t="s">
        <v>309</v>
      </c>
      <c r="T1115" s="205" t="s">
        <v>309</v>
      </c>
      <c r="U1115" s="226" t="s">
        <v>309</v>
      </c>
      <c r="V1115" s="146" t="s">
        <v>309</v>
      </c>
      <c r="X1115" s="135"/>
      <c r="Y1115" s="135"/>
      <c r="AA1115" s="135"/>
      <c r="AB1115" s="134"/>
      <c r="AC1115" s="135"/>
      <c r="AD1115" s="135"/>
      <c r="AH1115" s="135"/>
      <c r="AI1115" s="135"/>
    </row>
    <row r="1116" spans="1:35" ht="31.5">
      <c r="A1116" s="205">
        <v>1112</v>
      </c>
      <c r="B1116" s="206" t="s">
        <v>4965</v>
      </c>
      <c r="C1116" s="207" t="str">
        <f xml:space="preserve"> _xlfn.CONCAT(小韻資料表[[#This Row],[聲母拼音碼]],小韻資料表[[#This Row],[韻母拼音碼]],小韻資料表[[#This Row],[調號]])</f>
        <v>thiam1</v>
      </c>
      <c r="D1116" s="206" t="s">
        <v>4966</v>
      </c>
      <c r="E1116" s="208" t="s">
        <v>1183</v>
      </c>
      <c r="F1116" s="205">
        <v>14</v>
      </c>
      <c r="G1116" s="209" t="s">
        <v>4967</v>
      </c>
      <c r="H1116" s="205">
        <f xml:space="preserve"> LEN(小韻資料表[[#This Row],[小韻字集]])</f>
        <v>3</v>
      </c>
      <c r="I1116" s="205" cm="1">
        <f t="array" ref="I1116" xml:space="preserve"> MATCH(TRUE, ISNUMBER( SEARCH( LEFT(小韻資料表[[#This Row],[切語]],1), 切語上字資料表[切語上字]) ), 0)</f>
        <v>10</v>
      </c>
      <c r="J1116" s="210" t="str" cm="1">
        <f t="array" ref="J1116" xml:space="preserve"> INDEX(切語上字資料表[聲母], 小韻資料表[[#This Row],[上字表識別號]])</f>
        <v>徹</v>
      </c>
      <c r="K1116" s="210" t="str" cm="1">
        <f t="array" ref="K1116" xml:space="preserve"> INDEX(切語上字資料表[聲母拼音碼], 小韻資料表[[#This Row],[上字表識別號]])</f>
        <v>th</v>
      </c>
      <c r="L1116" s="210" t="str" cm="1">
        <f t="array" ref="L1116" xml:space="preserve"> INDEX(切語上字資料表[清濁], 小韻資料表[[#This Row],[上字表識別號]])</f>
        <v>次清</v>
      </c>
      <c r="M1116" s="223" t="str" cm="1">
        <f t="array" ref="M1116" xml:space="preserve"> INDEX(切語上字資料表[發送收], 小韻資料表[[#This Row],[上字表識別號]])</f>
        <v>送氣</v>
      </c>
      <c r="N1116" s="205" cm="1">
        <f t="array" ref="N1116" xml:space="preserve"> MATCH(TRUE, ISNUMBER( SEARCH( RIGHT(小韻資料表[[#This Row],[切語]],1), 切語下字資料表[切語下字]) ), 0)</f>
        <v>333</v>
      </c>
      <c r="O1116" s="207" t="str" cm="1">
        <f t="array" ref="O1116" xml:space="preserve"> INDEX(切語下字資料表[韻母], 小韻資料表[[#This Row],[下字表識別號]])</f>
        <v>鹽開4</v>
      </c>
      <c r="P1116" s="207" t="str" cm="1">
        <f t="array" ref="P1116" xml:space="preserve"> INDEX(切語下字資料表[韻母拼音碼], 小韻資料表[[#This Row],[下字表識別號]])</f>
        <v>iam</v>
      </c>
      <c r="Q1116" s="210" t="str" cm="1">
        <f t="array" ref="Q1116" xml:space="preserve"> INDEX(設定表!$C$19:$C$23, INT( LEFT(小韻資料表[[#This Row],[目次編碼]],1) ))</f>
        <v>平</v>
      </c>
      <c r="R1116" s="210">
        <f xml:space="preserve">  INDEX(設定表!$C$8:$C$15, MATCH( (RIGHT(小韻資料表[[#This Row],[清濁]]) &amp; 小韻資料表[[#This Row],[調]]), 設定表!$B$8:$B$15, 0))</f>
        <v>1</v>
      </c>
      <c r="S1116" s="205" t="s">
        <v>309</v>
      </c>
      <c r="T1116" s="205" t="s">
        <v>309</v>
      </c>
      <c r="U1116" s="226" t="s">
        <v>309</v>
      </c>
      <c r="V1116" s="147" t="s">
        <v>309</v>
      </c>
      <c r="X1116" s="135"/>
      <c r="Y1116" s="135"/>
      <c r="AA1116" s="135"/>
      <c r="AB1116" s="134"/>
      <c r="AC1116" s="135"/>
      <c r="AD1116" s="135"/>
      <c r="AH1116" s="135"/>
      <c r="AI1116" s="135"/>
    </row>
    <row r="1117" spans="1:35" ht="31.5">
      <c r="A1117" s="205">
        <v>1113</v>
      </c>
      <c r="B1117" s="206" t="s">
        <v>4968</v>
      </c>
      <c r="C1117" s="207" t="str">
        <f xml:space="preserve"> _xlfn.CONCAT(小韻資料表[[#This Row],[聲母拼音碼]],小韻資料表[[#This Row],[韻母拼音碼]],小韻資料表[[#This Row],[調號]])</f>
        <v>Øiam1</v>
      </c>
      <c r="D1117" s="206" t="s">
        <v>4969</v>
      </c>
      <c r="E1117" s="208" t="s">
        <v>1183</v>
      </c>
      <c r="F1117" s="205">
        <v>15</v>
      </c>
      <c r="G1117" s="209" t="s">
        <v>4970</v>
      </c>
      <c r="H1117" s="205">
        <f xml:space="preserve"> LEN(小韻資料表[[#This Row],[小韻字集]])</f>
        <v>6</v>
      </c>
      <c r="I1117" s="205" cm="1">
        <f t="array" ref="I1117" xml:space="preserve"> MATCH(TRUE, ISNUMBER( SEARCH( LEFT(小韻資料表[[#This Row],[切語]],1), 切語上字資料表[切語上字]) ), 0)</f>
        <v>35</v>
      </c>
      <c r="J1117" s="210" t="str" cm="1">
        <f t="array" ref="J1117" xml:space="preserve"> INDEX(切語上字資料表[聲母], 小韻資料表[[#This Row],[上字表識別號]])</f>
        <v>影</v>
      </c>
      <c r="K1117" s="210" t="str" cm="1">
        <f t="array" ref="K1117" xml:space="preserve"> INDEX(切語上字資料表[聲母拼音碼], 小韻資料表[[#This Row],[上字表識別號]])</f>
        <v>Ø</v>
      </c>
      <c r="L1117" s="210" t="str" cm="1">
        <f t="array" ref="L1117" xml:space="preserve"> INDEX(切語上字資料表[清濁], 小韻資料表[[#This Row],[上字表識別號]])</f>
        <v>全清</v>
      </c>
      <c r="M1117" s="223" t="str" cm="1">
        <f t="array" ref="M1117" xml:space="preserve"> INDEX(切語上字資料表[發送收], 小韻資料表[[#This Row],[上字表識別號]])</f>
        <v>發聲</v>
      </c>
      <c r="N1117" s="205" cm="1">
        <f t="array" ref="N1117" xml:space="preserve"> MATCH(TRUE, ISNUMBER( SEARCH( RIGHT(小韻資料表[[#This Row],[切語]],1), 切語下字資料表[切語下字]) ), 0)</f>
        <v>333</v>
      </c>
      <c r="O1117" s="207" t="str" cm="1">
        <f t="array" ref="O1117" xml:space="preserve"> INDEX(切語下字資料表[韻母], 小韻資料表[[#This Row],[下字表識別號]])</f>
        <v>鹽開4</v>
      </c>
      <c r="P1117" s="207" t="str" cm="1">
        <f t="array" ref="P1117" xml:space="preserve"> INDEX(切語下字資料表[韻母拼音碼], 小韻資料表[[#This Row],[下字表識別號]])</f>
        <v>iam</v>
      </c>
      <c r="Q1117" s="210" t="str" cm="1">
        <f t="array" ref="Q1117" xml:space="preserve"> INDEX(設定表!$C$19:$C$23, INT( LEFT(小韻資料表[[#This Row],[目次編碼]],1) ))</f>
        <v>平</v>
      </c>
      <c r="R1117" s="210">
        <f xml:space="preserve">  INDEX(設定表!$C$8:$C$15, MATCH( (RIGHT(小韻資料表[[#This Row],[清濁]]) &amp; 小韻資料表[[#This Row],[調]]), 設定表!$B$8:$B$15, 0))</f>
        <v>1</v>
      </c>
      <c r="S1117" s="205" t="s">
        <v>309</v>
      </c>
      <c r="T1117" s="205" t="s">
        <v>309</v>
      </c>
      <c r="U1117" s="226" t="s">
        <v>309</v>
      </c>
      <c r="V1117" s="146" t="s">
        <v>309</v>
      </c>
      <c r="X1117" s="135"/>
      <c r="Y1117" s="135"/>
      <c r="AA1117" s="135"/>
      <c r="AB1117" s="134"/>
      <c r="AC1117" s="135"/>
      <c r="AD1117" s="135"/>
      <c r="AH1117" s="135"/>
      <c r="AI1117" s="135"/>
    </row>
    <row r="1118" spans="1:35" ht="31.5">
      <c r="A1118" s="205">
        <v>1114</v>
      </c>
      <c r="B1118" s="206" t="s">
        <v>4971</v>
      </c>
      <c r="C1118" s="207" t="str">
        <f xml:space="preserve"> _xlfn.CONCAT(小韻資料表[[#This Row],[聲母拼音碼]],小韻資料表[[#This Row],[韻母拼音碼]],小韻資料表[[#This Row],[調號]])</f>
        <v>khiam1</v>
      </c>
      <c r="D1118" s="206" t="s">
        <v>4972</v>
      </c>
      <c r="E1118" s="208" t="s">
        <v>1183</v>
      </c>
      <c r="F1118" s="205">
        <v>16</v>
      </c>
      <c r="G1118" s="209" t="s">
        <v>4973</v>
      </c>
      <c r="H1118" s="205">
        <f xml:space="preserve"> LEN(小韻資料表[[#This Row],[小韻字集]])</f>
        <v>4</v>
      </c>
      <c r="I1118" s="205" cm="1">
        <f t="array" ref="I1118" xml:space="preserve"> MATCH(TRUE, ISNUMBER( SEARCH( LEFT(小韻資料表[[#This Row],[切語]],1), 切語上字資料表[切語上字]) ), 0)</f>
        <v>2</v>
      </c>
      <c r="J1118" s="210" t="str" cm="1">
        <f t="array" ref="J1118" xml:space="preserve"> INDEX(切語上字資料表[聲母], 小韻資料表[[#This Row],[上字表識別號]])</f>
        <v>溪</v>
      </c>
      <c r="K1118" s="210" t="str" cm="1">
        <f t="array" ref="K1118" xml:space="preserve"> INDEX(切語上字資料表[聲母拼音碼], 小韻資料表[[#This Row],[上字表識別號]])</f>
        <v>kh</v>
      </c>
      <c r="L1118" s="210" t="str" cm="1">
        <f t="array" ref="L1118" xml:space="preserve"> INDEX(切語上字資料表[清濁], 小韻資料表[[#This Row],[上字表識別號]])</f>
        <v>次清</v>
      </c>
      <c r="M1118" s="223" t="str" cm="1">
        <f t="array" ref="M1118" xml:space="preserve"> INDEX(切語上字資料表[發送收], 小韻資料表[[#This Row],[上字表識別號]])</f>
        <v>送氣</v>
      </c>
      <c r="N1118" s="205" cm="1">
        <f t="array" ref="N1118" xml:space="preserve"> MATCH(TRUE, ISNUMBER( SEARCH( RIGHT(小韻資料表[[#This Row],[切語]],1), 切語下字資料表[切語下字]) ), 0)</f>
        <v>333</v>
      </c>
      <c r="O1118" s="207" t="str" cm="1">
        <f t="array" ref="O1118" xml:space="preserve"> INDEX(切語下字資料表[韻母], 小韻資料表[[#This Row],[下字表識別號]])</f>
        <v>鹽開4</v>
      </c>
      <c r="P1118" s="207" t="str" cm="1">
        <f t="array" ref="P1118" xml:space="preserve"> INDEX(切語下字資料表[韻母拼音碼], 小韻資料表[[#This Row],[下字表識別號]])</f>
        <v>iam</v>
      </c>
      <c r="Q1118" s="210" t="str" cm="1">
        <f t="array" ref="Q1118" xml:space="preserve"> INDEX(設定表!$C$19:$C$23, INT( LEFT(小韻資料表[[#This Row],[目次編碼]],1) ))</f>
        <v>平</v>
      </c>
      <c r="R1118" s="210">
        <f xml:space="preserve">  INDEX(設定表!$C$8:$C$15, MATCH( (RIGHT(小韻資料表[[#This Row],[清濁]]) &amp; 小韻資料表[[#This Row],[調]]), 設定表!$B$8:$B$15, 0))</f>
        <v>1</v>
      </c>
      <c r="S1118" s="205" t="s">
        <v>309</v>
      </c>
      <c r="T1118" s="205" t="s">
        <v>309</v>
      </c>
      <c r="U1118" s="226" t="s">
        <v>309</v>
      </c>
      <c r="V1118" s="147" t="s">
        <v>309</v>
      </c>
      <c r="X1118" s="135"/>
      <c r="Y1118" s="135"/>
      <c r="AA1118" s="135"/>
      <c r="AB1118" s="134"/>
      <c r="AC1118" s="135"/>
      <c r="AD1118" s="135"/>
      <c r="AH1118" s="135"/>
      <c r="AI1118" s="135"/>
    </row>
    <row r="1119" spans="1:35" ht="31.5">
      <c r="A1119" s="205">
        <v>1115</v>
      </c>
      <c r="B1119" s="206" t="s">
        <v>4974</v>
      </c>
      <c r="C1119" s="207" t="str">
        <f xml:space="preserve"> _xlfn.CONCAT(小韻資料表[[#This Row],[聲母拼音碼]],小韻資料表[[#This Row],[韻母拼音碼]],小韻資料表[[#This Row],[調號]])</f>
        <v>giam5</v>
      </c>
      <c r="D1119" s="206" t="s">
        <v>4975</v>
      </c>
      <c r="E1119" s="208" t="s">
        <v>1183</v>
      </c>
      <c r="F1119" s="205">
        <v>17</v>
      </c>
      <c r="G1119" s="209" t="s">
        <v>4975</v>
      </c>
      <c r="H1119" s="205">
        <f xml:space="preserve"> LEN(小韻資料表[[#This Row],[小韻字集]])</f>
        <v>2</v>
      </c>
      <c r="I1119" s="205" cm="1">
        <f t="array" ref="I1119" xml:space="preserve"> MATCH(TRUE, ISNUMBER( SEARCH( LEFT(小韻資料表[[#This Row],[切語]],1), 切語上字資料表[切語上字]) ), 0)</f>
        <v>4</v>
      </c>
      <c r="J1119" s="210" t="str" cm="1">
        <f t="array" ref="J1119" xml:space="preserve"> INDEX(切語上字資料表[聲母], 小韻資料表[[#This Row],[上字表識別號]])</f>
        <v>疑</v>
      </c>
      <c r="K1119" s="210" t="str" cm="1">
        <f t="array" ref="K1119" xml:space="preserve"> INDEX(切語上字資料表[聲母拼音碼], 小韻資料表[[#This Row],[上字表識別號]])</f>
        <v>g</v>
      </c>
      <c r="L1119" s="210" t="str" cm="1">
        <f t="array" ref="L1119" xml:space="preserve"> INDEX(切語上字資料表[清濁], 小韻資料表[[#This Row],[上字表識別號]])</f>
        <v>次濁</v>
      </c>
      <c r="M1119" s="223" t="str" cm="1">
        <f t="array" ref="M1119" xml:space="preserve"> INDEX(切語上字資料表[發送收], 小韻資料表[[#This Row],[上字表識別號]])</f>
        <v>收聲</v>
      </c>
      <c r="N1119" s="205" cm="1">
        <f t="array" ref="N1119" xml:space="preserve"> MATCH(TRUE, ISNUMBER( SEARCH( RIGHT(小韻資料表[[#This Row],[切語]],1), 切語下字資料表[切語下字]) ), 0)</f>
        <v>333</v>
      </c>
      <c r="O1119" s="207" t="str" cm="1">
        <f t="array" ref="O1119" xml:space="preserve"> INDEX(切語下字資料表[韻母], 小韻資料表[[#This Row],[下字表識別號]])</f>
        <v>鹽開4</v>
      </c>
      <c r="P1119" s="207" t="str" cm="1">
        <f t="array" ref="P1119" xml:space="preserve"> INDEX(切語下字資料表[韻母拼音碼], 小韻資料表[[#This Row],[下字表識別號]])</f>
        <v>iam</v>
      </c>
      <c r="Q1119" s="210" t="str" cm="1">
        <f t="array" ref="Q1119" xml:space="preserve"> INDEX(設定表!$C$19:$C$23, INT( LEFT(小韻資料表[[#This Row],[目次編碼]],1) ))</f>
        <v>平</v>
      </c>
      <c r="R1119" s="210">
        <f xml:space="preserve">  INDEX(設定表!$C$8:$C$15, MATCH( (RIGHT(小韻資料表[[#This Row],[清濁]]) &amp; 小韻資料表[[#This Row],[調]]), 設定表!$B$8:$B$15, 0))</f>
        <v>5</v>
      </c>
      <c r="S1119" s="205" t="s">
        <v>309</v>
      </c>
      <c r="T1119" s="205" t="s">
        <v>309</v>
      </c>
      <c r="U1119" s="226" t="s">
        <v>309</v>
      </c>
      <c r="V1119" s="146" t="s">
        <v>309</v>
      </c>
      <c r="X1119" s="135"/>
      <c r="Y1119" s="135"/>
      <c r="AA1119" s="135"/>
      <c r="AB1119" s="134"/>
      <c r="AC1119" s="135"/>
      <c r="AD1119" s="135"/>
      <c r="AH1119" s="135"/>
      <c r="AI1119" s="135"/>
    </row>
    <row r="1120" spans="1:35" ht="31.5">
      <c r="A1120" s="205">
        <v>1116</v>
      </c>
      <c r="B1120" s="206" t="s">
        <v>4976</v>
      </c>
      <c r="C1120" s="207" t="str">
        <f xml:space="preserve"> _xlfn.CONCAT(小韻資料表[[#This Row],[聲母拼音碼]],小韻資料表[[#This Row],[韻母拼音碼]],小韻資料表[[#This Row],[調號]])</f>
        <v>ciam1</v>
      </c>
      <c r="D1120" s="206" t="s">
        <v>4977</v>
      </c>
      <c r="E1120" s="208" t="s">
        <v>1183</v>
      </c>
      <c r="F1120" s="205">
        <v>18</v>
      </c>
      <c r="G1120" s="209" t="s">
        <v>4978</v>
      </c>
      <c r="H1120" s="205">
        <f xml:space="preserve"> LEN(小韻資料表[[#This Row],[小韻字集]])</f>
        <v>16</v>
      </c>
      <c r="I1120" s="205" cm="1">
        <f t="array" ref="I1120" xml:space="preserve"> MATCH(TRUE, ISNUMBER( SEARCH( LEFT(小韻資料表[[#This Row],[切語]],1), 切語上字資料表[切語上字]) ), 0)</f>
        <v>21</v>
      </c>
      <c r="J1120" s="210" t="str" cm="1">
        <f t="array" ref="J1120" xml:space="preserve"> INDEX(切語上字資料表[聲母], 小韻資料表[[#This Row],[上字表識別號]])</f>
        <v>精</v>
      </c>
      <c r="K1120" s="210" t="str" cm="1">
        <f t="array" ref="K1120" xml:space="preserve"> INDEX(切語上字資料表[聲母拼音碼], 小韻資料表[[#This Row],[上字表識別號]])</f>
        <v>c</v>
      </c>
      <c r="L1120" s="210" t="str" cm="1">
        <f t="array" ref="L1120" xml:space="preserve"> INDEX(切語上字資料表[清濁], 小韻資料表[[#This Row],[上字表識別號]])</f>
        <v>全清</v>
      </c>
      <c r="M1120" s="223" t="str" cm="1">
        <f t="array" ref="M1120" xml:space="preserve"> INDEX(切語上字資料表[發送收], 小韻資料表[[#This Row],[上字表識別號]])</f>
        <v>發聲</v>
      </c>
      <c r="N1120" s="205" cm="1">
        <f t="array" ref="N1120" xml:space="preserve"> MATCH(TRUE, ISNUMBER( SEARCH( RIGHT(小韻資料表[[#This Row],[切語]],1), 切語下字資料表[切語下字]) ), 0)</f>
        <v>333</v>
      </c>
      <c r="O1120" s="207" t="str" cm="1">
        <f t="array" ref="O1120" xml:space="preserve"> INDEX(切語下字資料表[韻母], 小韻資料表[[#This Row],[下字表識別號]])</f>
        <v>鹽開4</v>
      </c>
      <c r="P1120" s="207" t="str" cm="1">
        <f t="array" ref="P1120" xml:space="preserve"> INDEX(切語下字資料表[韻母拼音碼], 小韻資料表[[#This Row],[下字表識別號]])</f>
        <v>iam</v>
      </c>
      <c r="Q1120" s="210" t="str" cm="1">
        <f t="array" ref="Q1120" xml:space="preserve"> INDEX(設定表!$C$19:$C$23, INT( LEFT(小韻資料表[[#This Row],[目次編碼]],1) ))</f>
        <v>平</v>
      </c>
      <c r="R1120" s="210">
        <f xml:space="preserve">  INDEX(設定表!$C$8:$C$15, MATCH( (RIGHT(小韻資料表[[#This Row],[清濁]]) &amp; 小韻資料表[[#This Row],[調]]), 設定表!$B$8:$B$15, 0))</f>
        <v>1</v>
      </c>
      <c r="S1120" s="205" t="s">
        <v>309</v>
      </c>
      <c r="T1120" s="205" t="s">
        <v>309</v>
      </c>
      <c r="U1120" s="226" t="s">
        <v>309</v>
      </c>
      <c r="V1120" s="147" t="s">
        <v>309</v>
      </c>
      <c r="X1120" s="135"/>
      <c r="Y1120" s="135"/>
      <c r="AA1120" s="135"/>
      <c r="AB1120" s="134"/>
      <c r="AC1120" s="135"/>
      <c r="AD1120" s="135"/>
      <c r="AH1120" s="135"/>
      <c r="AI1120" s="135"/>
    </row>
    <row r="1121" spans="1:35" ht="31.5">
      <c r="A1121" s="205">
        <v>1117</v>
      </c>
      <c r="B1121" s="206" t="s">
        <v>4979</v>
      </c>
      <c r="C1121" s="207" t="str">
        <f xml:space="preserve"> _xlfn.CONCAT(小韻資料表[[#This Row],[聲母拼音碼]],小韻資料表[[#This Row],[韻母拼音碼]],小韻資料表[[#This Row],[調號]])</f>
        <v>ciam5</v>
      </c>
      <c r="D1121" s="206" t="s">
        <v>4980</v>
      </c>
      <c r="E1121" s="208" t="s">
        <v>1183</v>
      </c>
      <c r="F1121" s="205">
        <v>19</v>
      </c>
      <c r="G1121" s="209" t="s">
        <v>4981</v>
      </c>
      <c r="H1121" s="205">
        <f xml:space="preserve"> LEN(小韻資料表[[#This Row],[小韻字集]])</f>
        <v>11</v>
      </c>
      <c r="I1121" s="205" cm="1">
        <f t="array" ref="I1121" xml:space="preserve"> MATCH(TRUE, ISNUMBER( SEARCH( LEFT(小韻資料表[[#This Row],[切語]],1), 切語上字資料表[切語上字]) ), 0)</f>
        <v>23</v>
      </c>
      <c r="J1121" s="210" t="str" cm="1">
        <f t="array" ref="J1121" xml:space="preserve"> INDEX(切語上字資料表[聲母], 小韻資料表[[#This Row],[上字表識別號]])</f>
        <v>從</v>
      </c>
      <c r="K1121" s="210" t="str" cm="1">
        <f t="array" ref="K1121" xml:space="preserve"> INDEX(切語上字資料表[聲母拼音碼], 小韻資料表[[#This Row],[上字表識別號]])</f>
        <v>c</v>
      </c>
      <c r="L1121" s="210" t="str" cm="1">
        <f t="array" ref="L1121" xml:space="preserve"> INDEX(切語上字資料表[清濁], 小韻資料表[[#This Row],[上字表識別號]])</f>
        <v>全濁</v>
      </c>
      <c r="M1121" s="223" cm="1">
        <f t="array" ref="M1121" xml:space="preserve"> INDEX(切語上字資料表[發送收], 小韻資料表[[#This Row],[上字表識別號]])</f>
        <v>0</v>
      </c>
      <c r="N1121" s="205" cm="1">
        <f t="array" ref="N1121" xml:space="preserve"> MATCH(TRUE, ISNUMBER( SEARCH( RIGHT(小韻資料表[[#This Row],[切語]],1), 切語下字資料表[切語下字]) ), 0)</f>
        <v>333</v>
      </c>
      <c r="O1121" s="207" t="str" cm="1">
        <f t="array" ref="O1121" xml:space="preserve"> INDEX(切語下字資料表[韻母], 小韻資料表[[#This Row],[下字表識別號]])</f>
        <v>鹽開4</v>
      </c>
      <c r="P1121" s="207" t="str" cm="1">
        <f t="array" ref="P1121" xml:space="preserve"> INDEX(切語下字資料表[韻母拼音碼], 小韻資料表[[#This Row],[下字表識別號]])</f>
        <v>iam</v>
      </c>
      <c r="Q1121" s="210" t="str" cm="1">
        <f t="array" ref="Q1121" xml:space="preserve"> INDEX(設定表!$C$19:$C$23, INT( LEFT(小韻資料表[[#This Row],[目次編碼]],1) ))</f>
        <v>平</v>
      </c>
      <c r="R1121" s="210">
        <f xml:space="preserve">  INDEX(設定表!$C$8:$C$15, MATCH( (RIGHT(小韻資料表[[#This Row],[清濁]]) &amp; 小韻資料表[[#This Row],[調]]), 設定表!$B$8:$B$15, 0))</f>
        <v>5</v>
      </c>
      <c r="S1121" s="205" t="s">
        <v>309</v>
      </c>
      <c r="T1121" s="205" t="s">
        <v>309</v>
      </c>
      <c r="U1121" s="226" t="s">
        <v>309</v>
      </c>
      <c r="V1121" s="146" t="s">
        <v>309</v>
      </c>
      <c r="X1121" s="135"/>
      <c r="Y1121" s="135"/>
      <c r="AA1121" s="135"/>
      <c r="AB1121" s="134"/>
      <c r="AC1121" s="135"/>
      <c r="AD1121" s="135"/>
      <c r="AH1121" s="135"/>
      <c r="AI1121" s="135"/>
    </row>
    <row r="1122" spans="1:35" ht="31.5">
      <c r="A1122" s="205">
        <v>1118</v>
      </c>
      <c r="B1122" s="206" t="s">
        <v>4982</v>
      </c>
      <c r="C1122" s="207" t="str">
        <f xml:space="preserve"> _xlfn.CONCAT(小韻資料表[[#This Row],[聲母拼音碼]],小韻資料表[[#This Row],[韻母拼音碼]],小韻資料表[[#This Row],[調號]])</f>
        <v>khiam5</v>
      </c>
      <c r="D1122" s="206" t="s">
        <v>4983</v>
      </c>
      <c r="E1122" s="208" t="s">
        <v>1183</v>
      </c>
      <c r="F1122" s="205">
        <v>20</v>
      </c>
      <c r="G1122" s="209" t="s">
        <v>4984</v>
      </c>
      <c r="H1122" s="205">
        <f xml:space="preserve"> LEN(小韻資料表[[#This Row],[小韻字集]])</f>
        <v>13</v>
      </c>
      <c r="I1122" s="205" cm="1">
        <f t="array" ref="I1122" xml:space="preserve"> MATCH(TRUE, ISNUMBER( SEARCH( LEFT(小韻資料表[[#This Row],[切語]],1), 切語上字資料表[切語上字]) ), 0)</f>
        <v>3</v>
      </c>
      <c r="J1122" s="210" t="str" cm="1">
        <f t="array" ref="J1122" xml:space="preserve"> INDEX(切語上字資料表[聲母], 小韻資料表[[#This Row],[上字表識別號]])</f>
        <v>群</v>
      </c>
      <c r="K1122" s="210" t="str" cm="1">
        <f t="array" ref="K1122" xml:space="preserve"> INDEX(切語上字資料表[聲母拼音碼], 小韻資料表[[#This Row],[上字表識別號]])</f>
        <v>kh</v>
      </c>
      <c r="L1122" s="210" t="str" cm="1">
        <f t="array" ref="L1122" xml:space="preserve"> INDEX(切語上字資料表[清濁], 小韻資料表[[#This Row],[上字表識別號]])</f>
        <v>全濁</v>
      </c>
      <c r="M1122" s="223" cm="1">
        <f t="array" ref="M1122" xml:space="preserve"> INDEX(切語上字資料表[發送收], 小韻資料表[[#This Row],[上字表識別號]])</f>
        <v>0</v>
      </c>
      <c r="N1122" s="205" cm="1">
        <f t="array" ref="N1122" xml:space="preserve"> MATCH(TRUE, ISNUMBER( SEARCH( RIGHT(小韻資料表[[#This Row],[切語]],1), 切語下字資料表[切語下字]) ), 0)</f>
        <v>333</v>
      </c>
      <c r="O1122" s="207" t="str" cm="1">
        <f t="array" ref="O1122" xml:space="preserve"> INDEX(切語下字資料表[韻母], 小韻資料表[[#This Row],[下字表識別號]])</f>
        <v>鹽開4</v>
      </c>
      <c r="P1122" s="207" t="str" cm="1">
        <f t="array" ref="P1122" xml:space="preserve"> INDEX(切語下字資料表[韻母拼音碼], 小韻資料表[[#This Row],[下字表識別號]])</f>
        <v>iam</v>
      </c>
      <c r="Q1122" s="210" t="str" cm="1">
        <f t="array" ref="Q1122" xml:space="preserve"> INDEX(設定表!$C$19:$C$23, INT( LEFT(小韻資料表[[#This Row],[目次編碼]],1) ))</f>
        <v>平</v>
      </c>
      <c r="R1122" s="210">
        <f xml:space="preserve">  INDEX(設定表!$C$8:$C$15, MATCH( (RIGHT(小韻資料表[[#This Row],[清濁]]) &amp; 小韻資料表[[#This Row],[調]]), 設定表!$B$8:$B$15, 0))</f>
        <v>5</v>
      </c>
      <c r="S1122" s="205" t="s">
        <v>309</v>
      </c>
      <c r="T1122" s="205" t="s">
        <v>309</v>
      </c>
      <c r="U1122" s="226" t="s">
        <v>309</v>
      </c>
      <c r="V1122" s="147" t="s">
        <v>309</v>
      </c>
      <c r="X1122" s="135"/>
      <c r="Y1122" s="135"/>
      <c r="AA1122" s="135"/>
      <c r="AB1122" s="134"/>
      <c r="AC1122" s="135"/>
      <c r="AD1122" s="135"/>
      <c r="AH1122" s="135"/>
      <c r="AI1122" s="135"/>
    </row>
    <row r="1123" spans="1:35" ht="31.5">
      <c r="A1123" s="205">
        <v>1119</v>
      </c>
      <c r="B1123" s="206" t="s">
        <v>4985</v>
      </c>
      <c r="C1123" s="207" t="str">
        <f xml:space="preserve"> _xlfn.CONCAT(小韻資料表[[#This Row],[聲母拼音碼]],小韻資料表[[#This Row],[韻母拼音碼]],小韻資料表[[#This Row],[調號]])</f>
        <v>Øiam1</v>
      </c>
      <c r="D1123" s="206" t="s">
        <v>4986</v>
      </c>
      <c r="E1123" s="208" t="s">
        <v>1183</v>
      </c>
      <c r="F1123" s="205">
        <v>21</v>
      </c>
      <c r="G1123" s="209" t="s">
        <v>4987</v>
      </c>
      <c r="H1123" s="205">
        <f xml:space="preserve"> LEN(小韻資料表[[#This Row],[小韻字集]])</f>
        <v>8</v>
      </c>
      <c r="I1123" s="205" cm="1">
        <f t="array" ref="I1123" xml:space="preserve"> MATCH(TRUE, ISNUMBER( SEARCH( LEFT(小韻資料表[[#This Row],[切語]],1), 切語上字資料表[切語上字]) ), 0)</f>
        <v>35</v>
      </c>
      <c r="J1123" s="210" t="str" cm="1">
        <f t="array" ref="J1123" xml:space="preserve"> INDEX(切語上字資料表[聲母], 小韻資料表[[#This Row],[上字表識別號]])</f>
        <v>影</v>
      </c>
      <c r="K1123" s="210" t="str" cm="1">
        <f t="array" ref="K1123" xml:space="preserve"> INDEX(切語上字資料表[聲母拼音碼], 小韻資料表[[#This Row],[上字表識別號]])</f>
        <v>Ø</v>
      </c>
      <c r="L1123" s="210" t="str" cm="1">
        <f t="array" ref="L1123" xml:space="preserve"> INDEX(切語上字資料表[清濁], 小韻資料表[[#This Row],[上字表識別號]])</f>
        <v>全清</v>
      </c>
      <c r="M1123" s="223" t="str" cm="1">
        <f t="array" ref="M1123" xml:space="preserve"> INDEX(切語上字資料表[發送收], 小韻資料表[[#This Row],[上字表識別號]])</f>
        <v>發聲</v>
      </c>
      <c r="N1123" s="205" cm="1">
        <f t="array" ref="N1123" xml:space="preserve"> MATCH(TRUE, ISNUMBER( SEARCH( RIGHT(小韻資料表[[#This Row],[切語]],1), 切語下字資料表[切語下字]) ), 0)</f>
        <v>333</v>
      </c>
      <c r="O1123" s="207" t="str" cm="1">
        <f t="array" ref="O1123" xml:space="preserve"> INDEX(切語下字資料表[韻母], 小韻資料表[[#This Row],[下字表識別號]])</f>
        <v>鹽開4</v>
      </c>
      <c r="P1123" s="207" t="str" cm="1">
        <f t="array" ref="P1123" xml:space="preserve"> INDEX(切語下字資料表[韻母拼音碼], 小韻資料表[[#This Row],[下字表識別號]])</f>
        <v>iam</v>
      </c>
      <c r="Q1123" s="210" t="str" cm="1">
        <f t="array" ref="Q1123" xml:space="preserve"> INDEX(設定表!$C$19:$C$23, INT( LEFT(小韻資料表[[#This Row],[目次編碼]],1) ))</f>
        <v>平</v>
      </c>
      <c r="R1123" s="210">
        <f xml:space="preserve">  INDEX(設定表!$C$8:$C$15, MATCH( (RIGHT(小韻資料表[[#This Row],[清濁]]) &amp; 小韻資料表[[#This Row],[調]]), 設定表!$B$8:$B$15, 0))</f>
        <v>1</v>
      </c>
      <c r="S1123" s="205" t="s">
        <v>309</v>
      </c>
      <c r="T1123" s="205" t="s">
        <v>309</v>
      </c>
      <c r="U1123" s="226" t="s">
        <v>309</v>
      </c>
      <c r="V1123" s="146" t="s">
        <v>309</v>
      </c>
      <c r="X1123" s="135"/>
      <c r="Y1123" s="135"/>
      <c r="AA1123" s="135"/>
      <c r="AB1123" s="134"/>
      <c r="AC1123" s="135"/>
      <c r="AD1123" s="135"/>
      <c r="AH1123" s="135"/>
      <c r="AI1123" s="135"/>
    </row>
    <row r="1124" spans="1:35" ht="31.5">
      <c r="A1124" s="205">
        <v>1120</v>
      </c>
      <c r="B1124" s="206" t="s">
        <v>4988</v>
      </c>
      <c r="C1124" s="207" t="str">
        <f xml:space="preserve"> _xlfn.CONCAT(小韻資料表[[#This Row],[聲母拼音碼]],小韻資料表[[#This Row],[韻母拼音碼]],小韻資料表[[#This Row],[調號]])</f>
        <v>siam5</v>
      </c>
      <c r="D1124" s="206" t="s">
        <v>4989</v>
      </c>
      <c r="E1124" s="208" t="s">
        <v>1183</v>
      </c>
      <c r="F1124" s="205">
        <v>22</v>
      </c>
      <c r="G1124" s="209" t="s">
        <v>4990</v>
      </c>
      <c r="H1124" s="205">
        <f xml:space="preserve"> LEN(小韻資料表[[#This Row],[小韻字集]])</f>
        <v>13</v>
      </c>
      <c r="I1124" s="205" cm="1">
        <f t="array" ref="I1124" xml:space="preserve"> MATCH(TRUE, ISNUMBER( SEARCH( LEFT(小韻資料表[[#This Row],[切語]],1), 切語上字資料表[切語上字]) ), 0)</f>
        <v>25</v>
      </c>
      <c r="J1124" s="210" t="str" cm="1">
        <f t="array" ref="J1124" xml:space="preserve"> INDEX(切語上字資料表[聲母], 小韻資料表[[#This Row],[上字表識別號]])</f>
        <v>邪</v>
      </c>
      <c r="K1124" s="210" t="str" cm="1">
        <f t="array" ref="K1124" xml:space="preserve"> INDEX(切語上字資料表[聲母拼音碼], 小韻資料表[[#This Row],[上字表識別號]])</f>
        <v>s</v>
      </c>
      <c r="L1124" s="210" t="str" cm="1">
        <f t="array" ref="L1124" xml:space="preserve"> INDEX(切語上字資料表[清濁], 小韻資料表[[#This Row],[上字表識別號]])</f>
        <v>全濁</v>
      </c>
      <c r="M1124" s="223" t="str" cm="1">
        <f t="array" ref="M1124" xml:space="preserve"> INDEX(切語上字資料表[發送收], 小韻資料表[[#This Row],[上字表識別號]])</f>
        <v>送氣</v>
      </c>
      <c r="N1124" s="205" cm="1">
        <f t="array" ref="N1124" xml:space="preserve"> MATCH(TRUE, ISNUMBER( SEARCH( RIGHT(小韻資料表[[#This Row],[切語]],1), 切語下字資料表[切語下字]) ), 0)</f>
        <v>333</v>
      </c>
      <c r="O1124" s="207" t="str" cm="1">
        <f t="array" ref="O1124" xml:space="preserve"> INDEX(切語下字資料表[韻母], 小韻資料表[[#This Row],[下字表識別號]])</f>
        <v>鹽開4</v>
      </c>
      <c r="P1124" s="207" t="str" cm="1">
        <f t="array" ref="P1124" xml:space="preserve"> INDEX(切語下字資料表[韻母拼音碼], 小韻資料表[[#This Row],[下字表識別號]])</f>
        <v>iam</v>
      </c>
      <c r="Q1124" s="210" t="str" cm="1">
        <f t="array" ref="Q1124" xml:space="preserve"> INDEX(設定表!$C$19:$C$23, INT( LEFT(小韻資料表[[#This Row],[目次編碼]],1) ))</f>
        <v>平</v>
      </c>
      <c r="R1124" s="210">
        <f xml:space="preserve">  INDEX(設定表!$C$8:$C$15, MATCH( (RIGHT(小韻資料表[[#This Row],[清濁]]) &amp; 小韻資料表[[#This Row],[調]]), 設定表!$B$8:$B$15, 0))</f>
        <v>5</v>
      </c>
      <c r="S1124" s="205" t="s">
        <v>309</v>
      </c>
      <c r="T1124" s="205" t="s">
        <v>309</v>
      </c>
      <c r="U1124" s="226" t="s">
        <v>309</v>
      </c>
      <c r="V1124" s="147" t="s">
        <v>309</v>
      </c>
      <c r="X1124" s="135"/>
      <c r="Y1124" s="135"/>
      <c r="AA1124" s="135"/>
      <c r="AB1124" s="134"/>
      <c r="AC1124" s="135"/>
      <c r="AD1124" s="135"/>
      <c r="AH1124" s="135"/>
      <c r="AI1124" s="135"/>
    </row>
    <row r="1125" spans="1:35" ht="31.5">
      <c r="A1125" s="205">
        <v>1121</v>
      </c>
      <c r="B1125" s="206" t="s">
        <v>4991</v>
      </c>
      <c r="C1125" s="207" t="str">
        <f xml:space="preserve"> _xlfn.CONCAT(小韻資料表[[#This Row],[聲母拼音碼]],小韻資料表[[#This Row],[韻母拼音碼]],小韻資料表[[#This Row],[調號]])</f>
        <v>siam1</v>
      </c>
      <c r="D1125" s="206" t="s">
        <v>4992</v>
      </c>
      <c r="E1125" s="208" t="s">
        <v>1183</v>
      </c>
      <c r="F1125" s="205">
        <v>23</v>
      </c>
      <c r="G1125" s="209" t="s">
        <v>4992</v>
      </c>
      <c r="H1125" s="205">
        <f xml:space="preserve"> LEN(小韻資料表[[#This Row],[小韻字集]])</f>
        <v>1</v>
      </c>
      <c r="I1125" s="205" cm="1">
        <f t="array" ref="I1125" xml:space="preserve"> MATCH(TRUE, ISNUMBER( SEARCH( LEFT(小韻資料表[[#This Row],[切語]],1), 切語上字資料表[切語上字]) ), 0)</f>
        <v>29</v>
      </c>
      <c r="J1125" s="210" t="str" cm="1">
        <f t="array" ref="J1125" xml:space="preserve"> INDEX(切語上字資料表[聲母], 小韻資料表[[#This Row],[上字表識別號]])</f>
        <v>疏</v>
      </c>
      <c r="K1125" s="210" t="str" cm="1">
        <f t="array" ref="K1125" xml:space="preserve"> INDEX(切語上字資料表[聲母拼音碼], 小韻資料表[[#This Row],[上字表識別號]])</f>
        <v>s</v>
      </c>
      <c r="L1125" s="210" t="str" cm="1">
        <f t="array" ref="L1125" xml:space="preserve"> INDEX(切語上字資料表[清濁], 小韻資料表[[#This Row],[上字表識別號]])</f>
        <v>全清</v>
      </c>
      <c r="M1125" s="223" t="str" cm="1">
        <f t="array" ref="M1125" xml:space="preserve"> INDEX(切語上字資料表[發送收], 小韻資料表[[#This Row],[上字表識別號]])</f>
        <v>發聲</v>
      </c>
      <c r="N1125" s="205" cm="1">
        <f t="array" ref="N1125" xml:space="preserve"> MATCH(TRUE, ISNUMBER( SEARCH( RIGHT(小韻資料表[[#This Row],[切語]],1), 切語下字資料表[切語下字]) ), 0)</f>
        <v>333</v>
      </c>
      <c r="O1125" s="207" t="str" cm="1">
        <f t="array" ref="O1125" xml:space="preserve"> INDEX(切語下字資料表[韻母], 小韻資料表[[#This Row],[下字表識別號]])</f>
        <v>鹽開4</v>
      </c>
      <c r="P1125" s="207" t="str" cm="1">
        <f t="array" ref="P1125" xml:space="preserve"> INDEX(切語下字資料表[韻母拼音碼], 小韻資料表[[#This Row],[下字表識別號]])</f>
        <v>iam</v>
      </c>
      <c r="Q1125" s="210" t="str" cm="1">
        <f t="array" ref="Q1125" xml:space="preserve"> INDEX(設定表!$C$19:$C$23, INT( LEFT(小韻資料表[[#This Row],[目次編碼]],1) ))</f>
        <v>平</v>
      </c>
      <c r="R1125" s="210">
        <f xml:space="preserve">  INDEX(設定表!$C$8:$C$15, MATCH( (RIGHT(小韻資料表[[#This Row],[清濁]]) &amp; 小韻資料表[[#This Row],[調]]), 設定表!$B$8:$B$15, 0))</f>
        <v>1</v>
      </c>
      <c r="S1125" s="205" t="s">
        <v>309</v>
      </c>
      <c r="T1125" s="205" t="s">
        <v>309</v>
      </c>
      <c r="U1125" s="226" t="s">
        <v>309</v>
      </c>
      <c r="V1125" s="146" t="s">
        <v>309</v>
      </c>
      <c r="X1125" s="135"/>
      <c r="Y1125" s="135"/>
      <c r="AA1125" s="135"/>
      <c r="AB1125" s="134"/>
      <c r="AC1125" s="135"/>
      <c r="AD1125" s="135"/>
      <c r="AH1125" s="135"/>
      <c r="AI1125" s="135"/>
    </row>
    <row r="1126" spans="1:35" ht="31.5">
      <c r="A1126" s="205">
        <v>1122</v>
      </c>
      <c r="B1126" s="206" t="s">
        <v>4993</v>
      </c>
      <c r="C1126" s="207" t="str">
        <f xml:space="preserve"> _xlfn.CONCAT(小韻資料表[[#This Row],[聲母拼音碼]],小韻資料表[[#This Row],[韻母拼音碼]],小韻資料表[[#This Row],[調號]])</f>
        <v>tiam5</v>
      </c>
      <c r="D1126" s="206" t="s">
        <v>4994</v>
      </c>
      <c r="E1126" s="208" t="s">
        <v>1183</v>
      </c>
      <c r="F1126" s="205">
        <v>24</v>
      </c>
      <c r="G1126" s="209" t="s">
        <v>4995</v>
      </c>
      <c r="H1126" s="205">
        <f xml:space="preserve"> LEN(小韻資料表[[#This Row],[小韻字集]])</f>
        <v>4</v>
      </c>
      <c r="I1126" s="205" cm="1">
        <f t="array" ref="I1126" xml:space="preserve"> MATCH(TRUE, ISNUMBER( SEARCH( LEFT(小韻資料表[[#This Row],[切語]],1), 切語上字資料表[切語上字]) ), 0)</f>
        <v>11</v>
      </c>
      <c r="J1126" s="210" t="str" cm="1">
        <f t="array" ref="J1126" xml:space="preserve"> INDEX(切語上字資料表[聲母], 小韻資料表[[#This Row],[上字表識別號]])</f>
        <v>澄</v>
      </c>
      <c r="K1126" s="210" t="str" cm="1">
        <f t="array" ref="K1126" xml:space="preserve"> INDEX(切語上字資料表[聲母拼音碼], 小韻資料表[[#This Row],[上字表識別號]])</f>
        <v>t</v>
      </c>
      <c r="L1126" s="210" t="str" cm="1">
        <f t="array" ref="L1126" xml:space="preserve"> INDEX(切語上字資料表[清濁], 小韻資料表[[#This Row],[上字表識別號]])</f>
        <v>全濁</v>
      </c>
      <c r="M1126" s="223" cm="1">
        <f t="array" ref="M1126" xml:space="preserve"> INDEX(切語上字資料表[發送收], 小韻資料表[[#This Row],[上字表識別號]])</f>
        <v>0</v>
      </c>
      <c r="N1126" s="205" cm="1">
        <f t="array" ref="N1126" xml:space="preserve"> MATCH(TRUE, ISNUMBER( SEARCH( RIGHT(小韻資料表[[#This Row],[切語]],1), 切語下字資料表[切語下字]) ), 0)</f>
        <v>333</v>
      </c>
      <c r="O1126" s="207" t="str" cm="1">
        <f t="array" ref="O1126" xml:space="preserve"> INDEX(切語下字資料表[韻母], 小韻資料表[[#This Row],[下字表識別號]])</f>
        <v>鹽開4</v>
      </c>
      <c r="P1126" s="207" t="str" cm="1">
        <f t="array" ref="P1126" xml:space="preserve"> INDEX(切語下字資料表[韻母拼音碼], 小韻資料表[[#This Row],[下字表識別號]])</f>
        <v>iam</v>
      </c>
      <c r="Q1126" s="210" t="str" cm="1">
        <f t="array" ref="Q1126" xml:space="preserve"> INDEX(設定表!$C$19:$C$23, INT( LEFT(小韻資料表[[#This Row],[目次編碼]],1) ))</f>
        <v>平</v>
      </c>
      <c r="R1126" s="210">
        <f xml:space="preserve">  INDEX(設定表!$C$8:$C$15, MATCH( (RIGHT(小韻資料表[[#This Row],[清濁]]) &amp; 小韻資料表[[#This Row],[調]]), 設定表!$B$8:$B$15, 0))</f>
        <v>5</v>
      </c>
      <c r="S1126" s="205" t="s">
        <v>309</v>
      </c>
      <c r="T1126" s="205" t="s">
        <v>309</v>
      </c>
      <c r="U1126" s="226" t="s">
        <v>309</v>
      </c>
      <c r="V1126" s="147" t="s">
        <v>309</v>
      </c>
      <c r="X1126" s="135"/>
      <c r="Y1126" s="135"/>
      <c r="AA1126" s="135"/>
      <c r="AB1126" s="134"/>
      <c r="AC1126" s="135"/>
      <c r="AD1126" s="135"/>
      <c r="AH1126" s="135"/>
      <c r="AI1126" s="135"/>
    </row>
    <row r="1127" spans="1:35" ht="31.5">
      <c r="A1127" s="205">
        <v>1123</v>
      </c>
      <c r="B1127" s="206" t="s">
        <v>4996</v>
      </c>
      <c r="C1127" s="207" t="str">
        <f xml:space="preserve"> _xlfn.CONCAT(小韻資料表[[#This Row],[聲母拼音碼]],小韻資料表[[#This Row],[韻母拼音碼]],小韻資料表[[#This Row],[調號]])</f>
        <v>khiam5</v>
      </c>
      <c r="D1127" s="206" t="s">
        <v>4997</v>
      </c>
      <c r="E1127" s="208" t="s">
        <v>1183</v>
      </c>
      <c r="F1127" s="205">
        <v>25</v>
      </c>
      <c r="G1127" s="209" t="s">
        <v>4997</v>
      </c>
      <c r="H1127" s="205">
        <f xml:space="preserve"> LEN(小韻資料表[[#This Row],[小韻字集]])</f>
        <v>1</v>
      </c>
      <c r="I1127" s="205" cm="1">
        <f t="array" ref="I1127" xml:space="preserve"> MATCH(TRUE, ISNUMBER( SEARCH( LEFT(小韻資料表[[#This Row],[切語]],1), 切語上字資料表[切語上字]) ), 0)</f>
        <v>3</v>
      </c>
      <c r="J1127" s="210" t="str" cm="1">
        <f t="array" ref="J1127" xml:space="preserve"> INDEX(切語上字資料表[聲母], 小韻資料表[[#This Row],[上字表識別號]])</f>
        <v>群</v>
      </c>
      <c r="K1127" s="210" t="str" cm="1">
        <f t="array" ref="K1127" xml:space="preserve"> INDEX(切語上字資料表[聲母拼音碼], 小韻資料表[[#This Row],[上字表識別號]])</f>
        <v>kh</v>
      </c>
      <c r="L1127" s="210" t="str" cm="1">
        <f t="array" ref="L1127" xml:space="preserve"> INDEX(切語上字資料表[清濁], 小韻資料表[[#This Row],[上字表識別號]])</f>
        <v>全濁</v>
      </c>
      <c r="M1127" s="223" cm="1">
        <f t="array" ref="M1127" xml:space="preserve"> INDEX(切語上字資料表[發送收], 小韻資料表[[#This Row],[上字表識別號]])</f>
        <v>0</v>
      </c>
      <c r="N1127" s="205" cm="1">
        <f t="array" ref="N1127" xml:space="preserve"> MATCH(TRUE, ISNUMBER( SEARCH( RIGHT(小韻資料表[[#This Row],[切語]],1), 切語下字資料表[切語下字]) ), 0)</f>
        <v>333</v>
      </c>
      <c r="O1127" s="207" t="str" cm="1">
        <f t="array" ref="O1127" xml:space="preserve"> INDEX(切語下字資料表[韻母], 小韻資料表[[#This Row],[下字表識別號]])</f>
        <v>鹽開4</v>
      </c>
      <c r="P1127" s="207" t="str" cm="1">
        <f t="array" ref="P1127" xml:space="preserve"> INDEX(切語下字資料表[韻母拼音碼], 小韻資料表[[#This Row],[下字表識別號]])</f>
        <v>iam</v>
      </c>
      <c r="Q1127" s="210" t="str" cm="1">
        <f t="array" ref="Q1127" xml:space="preserve"> INDEX(設定表!$C$19:$C$23, INT( LEFT(小韻資料表[[#This Row],[目次編碼]],1) ))</f>
        <v>平</v>
      </c>
      <c r="R1127" s="210">
        <f xml:space="preserve">  INDEX(設定表!$C$8:$C$15, MATCH( (RIGHT(小韻資料表[[#This Row],[清濁]]) &amp; 小韻資料表[[#This Row],[調]]), 設定表!$B$8:$B$15, 0))</f>
        <v>5</v>
      </c>
      <c r="S1127" s="205" t="s">
        <v>309</v>
      </c>
      <c r="T1127" s="205" t="s">
        <v>309</v>
      </c>
      <c r="U1127" s="226" t="s">
        <v>309</v>
      </c>
      <c r="V1127" s="146" t="s">
        <v>309</v>
      </c>
      <c r="X1127" s="135"/>
      <c r="Y1127" s="135"/>
      <c r="AA1127" s="135"/>
      <c r="AB1127" s="134"/>
      <c r="AC1127" s="135"/>
      <c r="AD1127" s="135"/>
      <c r="AH1127" s="135"/>
      <c r="AI1127" s="135"/>
    </row>
    <row r="1128" spans="1:35" ht="31.5">
      <c r="A1128" s="205">
        <v>1124</v>
      </c>
      <c r="B1128" s="206" t="s">
        <v>4998</v>
      </c>
      <c r="C1128" s="207" t="str">
        <f xml:space="preserve"> _xlfn.CONCAT(小韻資料表[[#This Row],[聲母拼音碼]],小韻資料表[[#This Row],[韻母拼音碼]],小韻資料表[[#This Row],[調號]])</f>
        <v>thiam1</v>
      </c>
      <c r="D1128" s="206" t="s">
        <v>1201</v>
      </c>
      <c r="E1128" s="208" t="s">
        <v>1200</v>
      </c>
      <c r="F1128" s="205">
        <v>1</v>
      </c>
      <c r="G1128" s="209" t="s">
        <v>4999</v>
      </c>
      <c r="H1128" s="205">
        <f xml:space="preserve"> LEN(小韻資料表[[#This Row],[小韻字集]])</f>
        <v>4</v>
      </c>
      <c r="I1128" s="205" cm="1">
        <f t="array" ref="I1128" xml:space="preserve"> MATCH(TRUE, ISNUMBER( SEARCH( LEFT(小韻資料表[[#This Row],[切語]],1), 切語上字資料表[切語上字]) ), 0)</f>
        <v>6</v>
      </c>
      <c r="J1128" s="210" t="str" cm="1">
        <f t="array" ref="J1128" xml:space="preserve"> INDEX(切語上字資料表[聲母], 小韻資料表[[#This Row],[上字表識別號]])</f>
        <v>透</v>
      </c>
      <c r="K1128" s="210" t="str" cm="1">
        <f t="array" ref="K1128" xml:space="preserve"> INDEX(切語上字資料表[聲母拼音碼], 小韻資料表[[#This Row],[上字表識別號]])</f>
        <v>th</v>
      </c>
      <c r="L1128" s="210" t="str" cm="1">
        <f t="array" ref="L1128" xml:space="preserve"> INDEX(切語上字資料表[清濁], 小韻資料表[[#This Row],[上字表識別號]])</f>
        <v>次清</v>
      </c>
      <c r="M1128" s="223" t="str" cm="1">
        <f t="array" ref="M1128" xml:space="preserve"> INDEX(切語上字資料表[發送收], 小韻資料表[[#This Row],[上字表識別號]])</f>
        <v>送氣</v>
      </c>
      <c r="N1128" s="205" cm="1">
        <f t="array" ref="N1128" xml:space="preserve"> MATCH(TRUE, ISNUMBER( SEARCH( RIGHT(小韻資料表[[#This Row],[切語]],1), 切語下字資料表[切語下字]) ), 0)</f>
        <v>337</v>
      </c>
      <c r="O1128" s="207" t="str" cm="1">
        <f t="array" ref="O1128" xml:space="preserve"> INDEX(切語下字資料表[韻母], 小韻資料表[[#This Row],[下字表識別號]])</f>
        <v>添開3</v>
      </c>
      <c r="P1128" s="207" t="str" cm="1">
        <f t="array" ref="P1128" xml:space="preserve"> INDEX(切語下字資料表[韻母拼音碼], 小韻資料表[[#This Row],[下字表識別號]])</f>
        <v>iam</v>
      </c>
      <c r="Q1128" s="210" t="str" cm="1">
        <f t="array" ref="Q1128" xml:space="preserve"> INDEX(設定表!$C$19:$C$23, INT( LEFT(小韻資料表[[#This Row],[目次編碼]],1) ))</f>
        <v>平</v>
      </c>
      <c r="R1128" s="210">
        <f xml:space="preserve">  INDEX(設定表!$C$8:$C$15, MATCH( (RIGHT(小韻資料表[[#This Row],[清濁]]) &amp; 小韻資料表[[#This Row],[調]]), 設定表!$B$8:$B$15, 0))</f>
        <v>1</v>
      </c>
      <c r="S1128" s="205" t="s">
        <v>309</v>
      </c>
      <c r="T1128" s="205" t="s">
        <v>309</v>
      </c>
      <c r="U1128" s="226" t="s">
        <v>309</v>
      </c>
      <c r="V1128" s="147" t="s">
        <v>309</v>
      </c>
      <c r="X1128" s="135"/>
      <c r="Y1128" s="135"/>
      <c r="AA1128" s="135"/>
      <c r="AB1128" s="134"/>
      <c r="AC1128" s="135"/>
      <c r="AD1128" s="135"/>
      <c r="AH1128" s="135"/>
      <c r="AI1128" s="135"/>
    </row>
    <row r="1129" spans="1:35" ht="31.5">
      <c r="A1129" s="205">
        <v>1125</v>
      </c>
      <c r="B1129" s="206" t="s">
        <v>5000</v>
      </c>
      <c r="C1129" s="207" t="str">
        <f xml:space="preserve"> _xlfn.CONCAT(小韻資料表[[#This Row],[聲母拼音碼]],小韻資料表[[#This Row],[韻母拼音碼]],小韻資料表[[#This Row],[調號]])</f>
        <v>tiam1</v>
      </c>
      <c r="D1129" s="206" t="s">
        <v>5001</v>
      </c>
      <c r="E1129" s="208" t="s">
        <v>1200</v>
      </c>
      <c r="F1129" s="205">
        <v>2</v>
      </c>
      <c r="G1129" s="209" t="s">
        <v>5002</v>
      </c>
      <c r="H1129" s="205">
        <f xml:space="preserve"> LEN(小韻資料表[[#This Row],[小韻字集]])</f>
        <v>11</v>
      </c>
      <c r="I1129" s="205" cm="1">
        <f t="array" ref="I1129" xml:space="preserve"> MATCH(TRUE, ISNUMBER( SEARCH( LEFT(小韻資料表[[#This Row],[切語]],1), 切語上字資料表[切語上字]) ), 0)</f>
        <v>5</v>
      </c>
      <c r="J1129" s="210" t="str" cm="1">
        <f t="array" ref="J1129" xml:space="preserve"> INDEX(切語上字資料表[聲母], 小韻資料表[[#This Row],[上字表識別號]])</f>
        <v>端</v>
      </c>
      <c r="K1129" s="210" t="str" cm="1">
        <f t="array" ref="K1129" xml:space="preserve"> INDEX(切語上字資料表[聲母拼音碼], 小韻資料表[[#This Row],[上字表識別號]])</f>
        <v>t</v>
      </c>
      <c r="L1129" s="210" t="str" cm="1">
        <f t="array" ref="L1129" xml:space="preserve"> INDEX(切語上字資料表[清濁], 小韻資料表[[#This Row],[上字表識別號]])</f>
        <v>全清</v>
      </c>
      <c r="M1129" s="223" t="str" cm="1">
        <f t="array" ref="M1129" xml:space="preserve"> INDEX(切語上字資料表[發送收], 小韻資料表[[#This Row],[上字表識別號]])</f>
        <v>發聲</v>
      </c>
      <c r="N1129" s="205" cm="1">
        <f t="array" ref="N1129" xml:space="preserve"> MATCH(TRUE, ISNUMBER( SEARCH( RIGHT(小韻資料表[[#This Row],[切語]],1), 切語下字資料表[切語下字]) ), 0)</f>
        <v>337</v>
      </c>
      <c r="O1129" s="207" t="str" cm="1">
        <f t="array" ref="O1129" xml:space="preserve"> INDEX(切語下字資料表[韻母], 小韻資料表[[#This Row],[下字表識別號]])</f>
        <v>添開3</v>
      </c>
      <c r="P1129" s="207" t="str" cm="1">
        <f t="array" ref="P1129" xml:space="preserve"> INDEX(切語下字資料表[韻母拼音碼], 小韻資料表[[#This Row],[下字表識別號]])</f>
        <v>iam</v>
      </c>
      <c r="Q1129" s="210" t="str" cm="1">
        <f t="array" ref="Q1129" xml:space="preserve"> INDEX(設定表!$C$19:$C$23, INT( LEFT(小韻資料表[[#This Row],[目次編碼]],1) ))</f>
        <v>平</v>
      </c>
      <c r="R1129" s="210">
        <f xml:space="preserve">  INDEX(設定表!$C$8:$C$15, MATCH( (RIGHT(小韻資料表[[#This Row],[清濁]]) &amp; 小韻資料表[[#This Row],[調]]), 設定表!$B$8:$B$15, 0))</f>
        <v>1</v>
      </c>
      <c r="S1129" s="205" t="s">
        <v>309</v>
      </c>
      <c r="T1129" s="205" t="s">
        <v>309</v>
      </c>
      <c r="U1129" s="226" t="s">
        <v>5003</v>
      </c>
      <c r="V1129" s="146" t="s">
        <v>309</v>
      </c>
      <c r="X1129" s="135"/>
      <c r="Y1129" s="135"/>
      <c r="AA1129" s="135"/>
      <c r="AB1129" s="134"/>
      <c r="AC1129" s="135"/>
      <c r="AD1129" s="135"/>
      <c r="AH1129" s="135"/>
      <c r="AI1129" s="135"/>
    </row>
    <row r="1130" spans="1:35" ht="31.5">
      <c r="A1130" s="205">
        <v>1126</v>
      </c>
      <c r="B1130" s="206" t="s">
        <v>5004</v>
      </c>
      <c r="C1130" s="207" t="str">
        <f xml:space="preserve"> _xlfn.CONCAT(小韻資料表[[#This Row],[聲母拼音碼]],小韻資料表[[#This Row],[韻母拼音碼]],小韻資料表[[#This Row],[調號]])</f>
        <v>tiam5</v>
      </c>
      <c r="D1130" s="206" t="s">
        <v>5005</v>
      </c>
      <c r="E1130" s="208" t="s">
        <v>1200</v>
      </c>
      <c r="F1130" s="205">
        <v>3</v>
      </c>
      <c r="G1130" s="209" t="s">
        <v>5006</v>
      </c>
      <c r="H1130" s="205">
        <f xml:space="preserve"> LEN(小韻資料表[[#This Row],[小韻字集]])</f>
        <v>6</v>
      </c>
      <c r="I1130" s="205" cm="1">
        <f t="array" ref="I1130" xml:space="preserve"> MATCH(TRUE, ISNUMBER( SEARCH( LEFT(小韻資料表[[#This Row],[切語]],1), 切語上字資料表[切語上字]) ), 0)</f>
        <v>7</v>
      </c>
      <c r="J1130" s="210" t="str" cm="1">
        <f t="array" ref="J1130" xml:space="preserve"> INDEX(切語上字資料表[聲母], 小韻資料表[[#This Row],[上字表識別號]])</f>
        <v>定</v>
      </c>
      <c r="K1130" s="210" t="str" cm="1">
        <f t="array" ref="K1130" xml:space="preserve"> INDEX(切語上字資料表[聲母拼音碼], 小韻資料表[[#This Row],[上字表識別號]])</f>
        <v>t</v>
      </c>
      <c r="L1130" s="210" t="str" cm="1">
        <f t="array" ref="L1130" xml:space="preserve"> INDEX(切語上字資料表[清濁], 小韻資料表[[#This Row],[上字表識別號]])</f>
        <v>全濁</v>
      </c>
      <c r="M1130" s="223" cm="1">
        <f t="array" ref="M1130" xml:space="preserve"> INDEX(切語上字資料表[發送收], 小韻資料表[[#This Row],[上字表識別號]])</f>
        <v>0</v>
      </c>
      <c r="N1130" s="205" cm="1">
        <f t="array" ref="N1130" xml:space="preserve"> MATCH(TRUE, ISNUMBER( SEARCH( RIGHT(小韻資料表[[#This Row],[切語]],1), 切語下字資料表[切語下字]) ), 0)</f>
        <v>337</v>
      </c>
      <c r="O1130" s="207" t="str" cm="1">
        <f t="array" ref="O1130" xml:space="preserve"> INDEX(切語下字資料表[韻母], 小韻資料表[[#This Row],[下字表識別號]])</f>
        <v>添開3</v>
      </c>
      <c r="P1130" s="207" t="str" cm="1">
        <f t="array" ref="P1130" xml:space="preserve"> INDEX(切語下字資料表[韻母拼音碼], 小韻資料表[[#This Row],[下字表識別號]])</f>
        <v>iam</v>
      </c>
      <c r="Q1130" s="210" t="str" cm="1">
        <f t="array" ref="Q1130" xml:space="preserve"> INDEX(設定表!$C$19:$C$23, INT( LEFT(小韻資料表[[#This Row],[目次編碼]],1) ))</f>
        <v>平</v>
      </c>
      <c r="R1130" s="210">
        <f xml:space="preserve">  INDEX(設定表!$C$8:$C$15, MATCH( (RIGHT(小韻資料表[[#This Row],[清濁]]) &amp; 小韻資料表[[#This Row],[調]]), 設定表!$B$8:$B$15, 0))</f>
        <v>5</v>
      </c>
      <c r="S1130" s="205" t="s">
        <v>309</v>
      </c>
      <c r="T1130" s="205" t="s">
        <v>309</v>
      </c>
      <c r="U1130" s="226" t="s">
        <v>309</v>
      </c>
      <c r="V1130" s="147" t="s">
        <v>309</v>
      </c>
      <c r="X1130" s="135"/>
      <c r="Y1130" s="135"/>
      <c r="AA1130" s="135"/>
      <c r="AB1130" s="134"/>
      <c r="AC1130" s="135"/>
      <c r="AD1130" s="135"/>
      <c r="AH1130" s="135"/>
      <c r="AI1130" s="135"/>
    </row>
    <row r="1131" spans="1:35" ht="31.5">
      <c r="A1131" s="205">
        <v>1127</v>
      </c>
      <c r="B1131" s="206" t="s">
        <v>5007</v>
      </c>
      <c r="C1131" s="207" t="str">
        <f xml:space="preserve"> _xlfn.CONCAT(小韻資料表[[#This Row],[聲母拼音碼]],小韻資料表[[#This Row],[韻母拼音碼]],小韻資料表[[#This Row],[調號]])</f>
        <v>liam5</v>
      </c>
      <c r="D1131" s="206" t="s">
        <v>5008</v>
      </c>
      <c r="E1131" s="208" t="s">
        <v>1200</v>
      </c>
      <c r="F1131" s="205">
        <v>4</v>
      </c>
      <c r="G1131" s="209" t="s">
        <v>5009</v>
      </c>
      <c r="H1131" s="205">
        <f xml:space="preserve"> LEN(小韻資料表[[#This Row],[小韻字集]])</f>
        <v>6</v>
      </c>
      <c r="I1131" s="205" cm="1">
        <f t="array" ref="I1131" xml:space="preserve"> MATCH(TRUE, ISNUMBER( SEARCH( LEFT(小韻資料表[[#This Row],[切語]],1), 切語上字資料表[切語上字]) ), 0)</f>
        <v>40</v>
      </c>
      <c r="J1131" s="210" t="str" cm="1">
        <f t="array" ref="J1131" xml:space="preserve"> INDEX(切語上字資料表[聲母], 小韻資料表[[#This Row],[上字表識別號]])</f>
        <v>來</v>
      </c>
      <c r="K1131" s="210" t="str" cm="1">
        <f t="array" ref="K1131" xml:space="preserve"> INDEX(切語上字資料表[聲母拼音碼], 小韻資料表[[#This Row],[上字表識別號]])</f>
        <v>l</v>
      </c>
      <c r="L1131" s="210" t="str" cm="1">
        <f t="array" ref="L1131" xml:space="preserve"> INDEX(切語上字資料表[清濁], 小韻資料表[[#This Row],[上字表識別號]])</f>
        <v>次濁</v>
      </c>
      <c r="M1131" s="223" t="str" cm="1">
        <f t="array" ref="M1131" xml:space="preserve"> INDEX(切語上字資料表[發送收], 小韻資料表[[#This Row],[上字表識別號]])</f>
        <v>收聲</v>
      </c>
      <c r="N1131" s="205" cm="1">
        <f t="array" ref="N1131" xml:space="preserve"> MATCH(TRUE, ISNUMBER( SEARCH( RIGHT(小韻資料表[[#This Row],[切語]],1), 切語下字資料表[切語下字]) ), 0)</f>
        <v>337</v>
      </c>
      <c r="O1131" s="207" t="str" cm="1">
        <f t="array" ref="O1131" xml:space="preserve"> INDEX(切語下字資料表[韻母], 小韻資料表[[#This Row],[下字表識別號]])</f>
        <v>添開3</v>
      </c>
      <c r="P1131" s="207" t="str" cm="1">
        <f t="array" ref="P1131" xml:space="preserve"> INDEX(切語下字資料表[韻母拼音碼], 小韻資料表[[#This Row],[下字表識別號]])</f>
        <v>iam</v>
      </c>
      <c r="Q1131" s="210" t="str" cm="1">
        <f t="array" ref="Q1131" xml:space="preserve"> INDEX(設定表!$C$19:$C$23, INT( LEFT(小韻資料表[[#This Row],[目次編碼]],1) ))</f>
        <v>平</v>
      </c>
      <c r="R1131" s="210">
        <f xml:space="preserve">  INDEX(設定表!$C$8:$C$15, MATCH( (RIGHT(小韻資料表[[#This Row],[清濁]]) &amp; 小韻資料表[[#This Row],[調]]), 設定表!$B$8:$B$15, 0))</f>
        <v>5</v>
      </c>
      <c r="S1131" s="205" t="s">
        <v>309</v>
      </c>
      <c r="T1131" s="205" t="s">
        <v>309</v>
      </c>
      <c r="U1131" s="226" t="s">
        <v>5010</v>
      </c>
      <c r="V1131" s="146" t="s">
        <v>309</v>
      </c>
      <c r="X1131" s="135"/>
      <c r="Y1131" s="135"/>
      <c r="AA1131" s="135"/>
      <c r="AB1131" s="134"/>
      <c r="AC1131" s="135"/>
      <c r="AD1131" s="135"/>
      <c r="AH1131" s="135"/>
      <c r="AI1131" s="135"/>
    </row>
    <row r="1132" spans="1:35" ht="31.5">
      <c r="A1132" s="205">
        <v>1128</v>
      </c>
      <c r="B1132" s="206" t="s">
        <v>5011</v>
      </c>
      <c r="C1132" s="207" t="str">
        <f xml:space="preserve"> _xlfn.CONCAT(小韻資料表[[#This Row],[聲母拼音碼]],小韻資料表[[#This Row],[韻母拼音碼]],小韻資料表[[#This Row],[調號]])</f>
        <v>khiam1</v>
      </c>
      <c r="D1132" s="206" t="s">
        <v>5012</v>
      </c>
      <c r="E1132" s="208" t="s">
        <v>1200</v>
      </c>
      <c r="F1132" s="205">
        <v>5</v>
      </c>
      <c r="G1132" s="209" t="s">
        <v>5013</v>
      </c>
      <c r="H1132" s="205">
        <f xml:space="preserve"> LEN(小韻資料表[[#This Row],[小韻字集]])</f>
        <v>2</v>
      </c>
      <c r="I1132" s="205" cm="1">
        <f t="array" ref="I1132" xml:space="preserve"> MATCH(TRUE, ISNUMBER( SEARCH( LEFT(小韻資料表[[#This Row],[切語]],1), 切語上字資料表[切語上字]) ), 0)</f>
        <v>2</v>
      </c>
      <c r="J1132" s="210" t="str" cm="1">
        <f t="array" ref="J1132" xml:space="preserve"> INDEX(切語上字資料表[聲母], 小韻資料表[[#This Row],[上字表識別號]])</f>
        <v>溪</v>
      </c>
      <c r="K1132" s="210" t="str" cm="1">
        <f t="array" ref="K1132" xml:space="preserve"> INDEX(切語上字資料表[聲母拼音碼], 小韻資料表[[#This Row],[上字表識別號]])</f>
        <v>kh</v>
      </c>
      <c r="L1132" s="210" t="str" cm="1">
        <f t="array" ref="L1132" xml:space="preserve"> INDEX(切語上字資料表[清濁], 小韻資料表[[#This Row],[上字表識別號]])</f>
        <v>次清</v>
      </c>
      <c r="M1132" s="223" t="str" cm="1">
        <f t="array" ref="M1132" xml:space="preserve"> INDEX(切語上字資料表[發送收], 小韻資料表[[#This Row],[上字表識別號]])</f>
        <v>送氣</v>
      </c>
      <c r="N1132" s="205" cm="1">
        <f t="array" ref="N1132" xml:space="preserve"> MATCH(TRUE, ISNUMBER( SEARCH( RIGHT(小韻資料表[[#This Row],[切語]],1), 切語下字資料表[切語下字]) ), 0)</f>
        <v>337</v>
      </c>
      <c r="O1132" s="207" t="str" cm="1">
        <f t="array" ref="O1132" xml:space="preserve"> INDEX(切語下字資料表[韻母], 小韻資料表[[#This Row],[下字表識別號]])</f>
        <v>添開3</v>
      </c>
      <c r="P1132" s="207" t="str" cm="1">
        <f t="array" ref="P1132" xml:space="preserve"> INDEX(切語下字資料表[韻母拼音碼], 小韻資料表[[#This Row],[下字表識別號]])</f>
        <v>iam</v>
      </c>
      <c r="Q1132" s="210" t="str" cm="1">
        <f t="array" ref="Q1132" xml:space="preserve"> INDEX(設定表!$C$19:$C$23, INT( LEFT(小韻資料表[[#This Row],[目次編碼]],1) ))</f>
        <v>平</v>
      </c>
      <c r="R1132" s="210">
        <f xml:space="preserve">  INDEX(設定表!$C$8:$C$15, MATCH( (RIGHT(小韻資料表[[#This Row],[清濁]]) &amp; 小韻資料表[[#This Row],[調]]), 設定表!$B$8:$B$15, 0))</f>
        <v>1</v>
      </c>
      <c r="S1132" s="205" t="s">
        <v>309</v>
      </c>
      <c r="T1132" s="205" t="s">
        <v>309</v>
      </c>
      <c r="U1132" s="226" t="s">
        <v>309</v>
      </c>
      <c r="V1132" s="147" t="s">
        <v>309</v>
      </c>
      <c r="X1132" s="135"/>
      <c r="Y1132" s="135"/>
      <c r="AA1132" s="135"/>
      <c r="AB1132" s="134"/>
      <c r="AC1132" s="135"/>
      <c r="AD1132" s="135"/>
      <c r="AH1132" s="135"/>
      <c r="AI1132" s="135"/>
    </row>
    <row r="1133" spans="1:35" ht="31.5">
      <c r="A1133" s="205">
        <v>1129</v>
      </c>
      <c r="B1133" s="206" t="s">
        <v>5014</v>
      </c>
      <c r="C1133" s="207" t="str">
        <f xml:space="preserve"> _xlfn.CONCAT(小韻資料表[[#This Row],[聲母拼音碼]],小韻資料表[[#This Row],[韻母拼音碼]],小韻資料表[[#This Row],[調號]])</f>
        <v>kiam1</v>
      </c>
      <c r="D1133" s="206" t="s">
        <v>5015</v>
      </c>
      <c r="E1133" s="208" t="s">
        <v>1200</v>
      </c>
      <c r="F1133" s="205">
        <v>6</v>
      </c>
      <c r="G1133" s="209" t="s">
        <v>5016</v>
      </c>
      <c r="H1133" s="205">
        <f xml:space="preserve"> LEN(小韻資料表[[#This Row],[小韻字集]])</f>
        <v>9</v>
      </c>
      <c r="I1133" s="205" cm="1">
        <f t="array" ref="I1133" xml:space="preserve"> MATCH(TRUE, ISNUMBER( SEARCH( LEFT(小韻資料表[[#This Row],[切語]],1), 切語上字資料表[切語上字]) ), 0)</f>
        <v>1</v>
      </c>
      <c r="J1133" s="210" t="str" cm="1">
        <f t="array" ref="J1133" xml:space="preserve"> INDEX(切語上字資料表[聲母], 小韻資料表[[#This Row],[上字表識別號]])</f>
        <v>見</v>
      </c>
      <c r="K1133" s="210" t="str" cm="1">
        <f t="array" ref="K1133" xml:space="preserve"> INDEX(切語上字資料表[聲母拼音碼], 小韻資料表[[#This Row],[上字表識別號]])</f>
        <v>k</v>
      </c>
      <c r="L1133" s="210" t="str" cm="1">
        <f t="array" ref="L1133" xml:space="preserve"> INDEX(切語上字資料表[清濁], 小韻資料表[[#This Row],[上字表識別號]])</f>
        <v>全清</v>
      </c>
      <c r="M1133" s="223" t="str" cm="1">
        <f t="array" ref="M1133" xml:space="preserve"> INDEX(切語上字資料表[發送收], 小韻資料表[[#This Row],[上字表識別號]])</f>
        <v>發聲</v>
      </c>
      <c r="N1133" s="205" cm="1">
        <f t="array" ref="N1133" xml:space="preserve"> MATCH(TRUE, ISNUMBER( SEARCH( RIGHT(小韻資料表[[#This Row],[切語]],1), 切語下字資料表[切語下字]) ), 0)</f>
        <v>337</v>
      </c>
      <c r="O1133" s="207" t="str" cm="1">
        <f t="array" ref="O1133" xml:space="preserve"> INDEX(切語下字資料表[韻母], 小韻資料表[[#This Row],[下字表識別號]])</f>
        <v>添開3</v>
      </c>
      <c r="P1133" s="207" t="str" cm="1">
        <f t="array" ref="P1133" xml:space="preserve"> INDEX(切語下字資料表[韻母拼音碼], 小韻資料表[[#This Row],[下字表識別號]])</f>
        <v>iam</v>
      </c>
      <c r="Q1133" s="210" t="str" cm="1">
        <f t="array" ref="Q1133" xml:space="preserve"> INDEX(設定表!$C$19:$C$23, INT( LEFT(小韻資料表[[#This Row],[目次編碼]],1) ))</f>
        <v>平</v>
      </c>
      <c r="R1133" s="210">
        <f xml:space="preserve">  INDEX(設定表!$C$8:$C$15, MATCH( (RIGHT(小韻資料表[[#This Row],[清濁]]) &amp; 小韻資料表[[#This Row],[調]]), 設定表!$B$8:$B$15, 0))</f>
        <v>1</v>
      </c>
      <c r="S1133" s="205" t="s">
        <v>309</v>
      </c>
      <c r="T1133" s="205" t="s">
        <v>309</v>
      </c>
      <c r="U1133" s="226" t="s">
        <v>309</v>
      </c>
      <c r="V1133" s="146" t="s">
        <v>309</v>
      </c>
      <c r="X1133" s="135"/>
      <c r="Y1133" s="135"/>
      <c r="AA1133" s="135"/>
      <c r="AB1133" s="134"/>
      <c r="AC1133" s="135"/>
      <c r="AD1133" s="135"/>
      <c r="AH1133" s="135"/>
      <c r="AI1133" s="135"/>
    </row>
    <row r="1134" spans="1:35" ht="31.5">
      <c r="A1134" s="205">
        <v>1130</v>
      </c>
      <c r="B1134" s="206" t="s">
        <v>5017</v>
      </c>
      <c r="C1134" s="207" t="str">
        <f xml:space="preserve"> _xlfn.CONCAT(小韻資料表[[#This Row],[聲母拼音碼]],小韻資料表[[#This Row],[韻母拼音碼]],小韻資料表[[#This Row],[調號]])</f>
        <v>hiam5</v>
      </c>
      <c r="D1134" s="206" t="s">
        <v>5018</v>
      </c>
      <c r="E1134" s="208" t="s">
        <v>1200</v>
      </c>
      <c r="F1134" s="205">
        <v>7</v>
      </c>
      <c r="G1134" s="209" t="s">
        <v>5019</v>
      </c>
      <c r="H1134" s="205">
        <f xml:space="preserve"> LEN(小韻資料表[[#This Row],[小韻字集]])</f>
        <v>2</v>
      </c>
      <c r="I1134" s="205" cm="1">
        <f t="array" ref="I1134" xml:space="preserve"> MATCH(TRUE, ISNUMBER( SEARCH( LEFT(小韻資料表[[#This Row],[切語]],1), 切語上字資料表[切語上字]) ), 0)</f>
        <v>37</v>
      </c>
      <c r="J1134" s="210" t="str" cm="1">
        <f t="array" ref="J1134" xml:space="preserve"> INDEX(切語上字資料表[聲母], 小韻資料表[[#This Row],[上字表識別號]])</f>
        <v>匣</v>
      </c>
      <c r="K1134" s="210" t="str" cm="1">
        <f t="array" ref="K1134" xml:space="preserve"> INDEX(切語上字資料表[聲母拼音碼], 小韻資料表[[#This Row],[上字表識別號]])</f>
        <v>h</v>
      </c>
      <c r="L1134" s="210" t="str" cm="1">
        <f t="array" ref="L1134" xml:space="preserve"> INDEX(切語上字資料表[清濁], 小韻資料表[[#This Row],[上字表識別號]])</f>
        <v>全濁</v>
      </c>
      <c r="M1134" s="223" t="str" cm="1">
        <f t="array" ref="M1134" xml:space="preserve"> INDEX(切語上字資料表[發送收], 小韻資料表[[#This Row],[上字表識別號]])</f>
        <v>送氣</v>
      </c>
      <c r="N1134" s="205" cm="1">
        <f t="array" ref="N1134" xml:space="preserve"> MATCH(TRUE, ISNUMBER( SEARCH( RIGHT(小韻資料表[[#This Row],[切語]],1), 切語下字資料表[切語下字]) ), 0)</f>
        <v>337</v>
      </c>
      <c r="O1134" s="207" t="str" cm="1">
        <f t="array" ref="O1134" xml:space="preserve"> INDEX(切語下字資料表[韻母], 小韻資料表[[#This Row],[下字表識別號]])</f>
        <v>添開3</v>
      </c>
      <c r="P1134" s="207" t="str" cm="1">
        <f t="array" ref="P1134" xml:space="preserve"> INDEX(切語下字資料表[韻母拼音碼], 小韻資料表[[#This Row],[下字表識別號]])</f>
        <v>iam</v>
      </c>
      <c r="Q1134" s="210" t="str" cm="1">
        <f t="array" ref="Q1134" xml:space="preserve"> INDEX(設定表!$C$19:$C$23, INT( LEFT(小韻資料表[[#This Row],[目次編碼]],1) ))</f>
        <v>平</v>
      </c>
      <c r="R1134" s="210">
        <f xml:space="preserve">  INDEX(設定表!$C$8:$C$15, MATCH( (RIGHT(小韻資料表[[#This Row],[清濁]]) &amp; 小韻資料表[[#This Row],[調]]), 設定表!$B$8:$B$15, 0))</f>
        <v>5</v>
      </c>
      <c r="S1134" s="205" t="s">
        <v>309</v>
      </c>
      <c r="T1134" s="205" t="s">
        <v>309</v>
      </c>
      <c r="U1134" s="226" t="s">
        <v>309</v>
      </c>
      <c r="V1134" s="147" t="s">
        <v>309</v>
      </c>
      <c r="X1134" s="135"/>
      <c r="Y1134" s="135"/>
      <c r="AA1134" s="135"/>
      <c r="AB1134" s="134"/>
      <c r="AC1134" s="135"/>
      <c r="AD1134" s="135"/>
      <c r="AH1134" s="135"/>
      <c r="AI1134" s="135"/>
    </row>
    <row r="1135" spans="1:35" ht="31.5">
      <c r="A1135" s="205">
        <v>1131</v>
      </c>
      <c r="B1135" s="206" t="s">
        <v>5020</v>
      </c>
      <c r="C1135" s="207" t="str">
        <f xml:space="preserve"> _xlfn.CONCAT(小韻資料表[[#This Row],[聲母拼音碼]],小韻資料表[[#This Row],[韻母拼音碼]],小韻資料表[[#This Row],[調號]])</f>
        <v>niam5</v>
      </c>
      <c r="D1135" s="206" t="s">
        <v>5021</v>
      </c>
      <c r="E1135" s="208" t="s">
        <v>1200</v>
      </c>
      <c r="F1135" s="205">
        <v>8</v>
      </c>
      <c r="G1135" s="209" t="s">
        <v>5022</v>
      </c>
      <c r="H1135" s="205">
        <f xml:space="preserve"> LEN(小韻資料表[[#This Row],[小韻字集]])</f>
        <v>3</v>
      </c>
      <c r="I1135" s="205" cm="1">
        <f t="array" ref="I1135" xml:space="preserve"> MATCH(TRUE, ISNUMBER( SEARCH( LEFT(小韻資料表[[#This Row],[切語]],1), 切語上字資料表[切語上字]) ), 0)</f>
        <v>8</v>
      </c>
      <c r="J1135" s="210" t="str" cm="1">
        <f t="array" ref="J1135" xml:space="preserve"> INDEX(切語上字資料表[聲母], 小韻資料表[[#This Row],[上字表識別號]])</f>
        <v>泥</v>
      </c>
      <c r="K1135" s="210" t="str" cm="1">
        <f t="array" ref="K1135" xml:space="preserve"> INDEX(切語上字資料表[聲母拼音碼], 小韻資料表[[#This Row],[上字表識別號]])</f>
        <v>n</v>
      </c>
      <c r="L1135" s="210" t="str" cm="1">
        <f t="array" ref="L1135" xml:space="preserve"> INDEX(切語上字資料表[清濁], 小韻資料表[[#This Row],[上字表識別號]])</f>
        <v>次濁</v>
      </c>
      <c r="M1135" s="223" t="str" cm="1">
        <f t="array" ref="M1135" xml:space="preserve"> INDEX(切語上字資料表[發送收], 小韻資料表[[#This Row],[上字表識別號]])</f>
        <v>收聲</v>
      </c>
      <c r="N1135" s="205" cm="1">
        <f t="array" ref="N1135" xml:space="preserve"> MATCH(TRUE, ISNUMBER( SEARCH( RIGHT(小韻資料表[[#This Row],[切語]],1), 切語下字資料表[切語下字]) ), 0)</f>
        <v>337</v>
      </c>
      <c r="O1135" s="207" t="str" cm="1">
        <f t="array" ref="O1135" xml:space="preserve"> INDEX(切語下字資料表[韻母], 小韻資料表[[#This Row],[下字表識別號]])</f>
        <v>添開3</v>
      </c>
      <c r="P1135" s="207" t="str" cm="1">
        <f t="array" ref="P1135" xml:space="preserve"> INDEX(切語下字資料表[韻母拼音碼], 小韻資料表[[#This Row],[下字表識別號]])</f>
        <v>iam</v>
      </c>
      <c r="Q1135" s="210" t="str" cm="1">
        <f t="array" ref="Q1135" xml:space="preserve"> INDEX(設定表!$C$19:$C$23, INT( LEFT(小韻資料表[[#This Row],[目次編碼]],1) ))</f>
        <v>平</v>
      </c>
      <c r="R1135" s="210">
        <f xml:space="preserve">  INDEX(設定表!$C$8:$C$15, MATCH( (RIGHT(小韻資料表[[#This Row],[清濁]]) &amp; 小韻資料表[[#This Row],[調]]), 設定表!$B$8:$B$15, 0))</f>
        <v>5</v>
      </c>
      <c r="S1135" s="205" t="s">
        <v>309</v>
      </c>
      <c r="T1135" s="205" t="s">
        <v>309</v>
      </c>
      <c r="U1135" s="226" t="s">
        <v>5023</v>
      </c>
      <c r="V1135" s="146" t="s">
        <v>309</v>
      </c>
      <c r="X1135" s="135"/>
      <c r="Y1135" s="135"/>
      <c r="AA1135" s="135"/>
      <c r="AB1135" s="134"/>
      <c r="AC1135" s="135"/>
      <c r="AD1135" s="135"/>
      <c r="AH1135" s="135"/>
      <c r="AI1135" s="135"/>
    </row>
    <row r="1136" spans="1:35" ht="31.5">
      <c r="A1136" s="205">
        <v>1132</v>
      </c>
      <c r="B1136" s="206" t="s">
        <v>5024</v>
      </c>
      <c r="C1136" s="207" t="str">
        <f xml:space="preserve"> _xlfn.CONCAT(小韻資料表[[#This Row],[聲母拼音碼]],小韻資料表[[#This Row],[韻母拼音碼]],小韻資料表[[#This Row],[調號]])</f>
        <v>hiam1</v>
      </c>
      <c r="D1136" s="206" t="s">
        <v>5025</v>
      </c>
      <c r="E1136" s="208" t="s">
        <v>1200</v>
      </c>
      <c r="F1136" s="205">
        <v>9</v>
      </c>
      <c r="G1136" s="209" t="s">
        <v>5026</v>
      </c>
      <c r="H1136" s="205">
        <f xml:space="preserve"> LEN(小韻資料表[[#This Row],[小韻字集]])</f>
        <v>7</v>
      </c>
      <c r="I1136" s="205" cm="1">
        <f t="array" ref="I1136" xml:space="preserve"> MATCH(TRUE, ISNUMBER( SEARCH( LEFT(小韻資料表[[#This Row],[切語]],1), 切語上字資料表[切語上字]) ), 0)</f>
        <v>36</v>
      </c>
      <c r="J1136" s="210" t="str" cm="1">
        <f t="array" ref="J1136" xml:space="preserve"> INDEX(切語上字資料表[聲母], 小韻資料表[[#This Row],[上字表識別號]])</f>
        <v>曉</v>
      </c>
      <c r="K1136" s="210" t="str" cm="1">
        <f t="array" ref="K1136" xml:space="preserve"> INDEX(切語上字資料表[聲母拼音碼], 小韻資料表[[#This Row],[上字表識別號]])</f>
        <v>h</v>
      </c>
      <c r="L1136" s="210" t="str" cm="1">
        <f t="array" ref="L1136" xml:space="preserve"> INDEX(切語上字資料表[清濁], 小韻資料表[[#This Row],[上字表識別號]])</f>
        <v>次清</v>
      </c>
      <c r="M1136" s="223" t="str" cm="1">
        <f t="array" ref="M1136" xml:space="preserve"> INDEX(切語上字資料表[發送收], 小韻資料表[[#This Row],[上字表識別號]])</f>
        <v>送氣</v>
      </c>
      <c r="N1136" s="205" cm="1">
        <f t="array" ref="N1136" xml:space="preserve"> MATCH(TRUE, ISNUMBER( SEARCH( RIGHT(小韻資料表[[#This Row],[切語]],1), 切語下字資料表[切語下字]) ), 0)</f>
        <v>337</v>
      </c>
      <c r="O1136" s="207" t="str" cm="1">
        <f t="array" ref="O1136" xml:space="preserve"> INDEX(切語下字資料表[韻母], 小韻資料表[[#This Row],[下字表識別號]])</f>
        <v>添開3</v>
      </c>
      <c r="P1136" s="207" t="str" cm="1">
        <f t="array" ref="P1136" xml:space="preserve"> INDEX(切語下字資料表[韻母拼音碼], 小韻資料表[[#This Row],[下字表識別號]])</f>
        <v>iam</v>
      </c>
      <c r="Q1136" s="210" t="str" cm="1">
        <f t="array" ref="Q1136" xml:space="preserve"> INDEX(設定表!$C$19:$C$23, INT( LEFT(小韻資料表[[#This Row],[目次編碼]],1) ))</f>
        <v>平</v>
      </c>
      <c r="R1136" s="210">
        <f xml:space="preserve">  INDEX(設定表!$C$8:$C$15, MATCH( (RIGHT(小韻資料表[[#This Row],[清濁]]) &amp; 小韻資料表[[#This Row],[調]]), 設定表!$B$8:$B$15, 0))</f>
        <v>1</v>
      </c>
      <c r="S1136" s="205" t="s">
        <v>309</v>
      </c>
      <c r="T1136" s="205" t="s">
        <v>309</v>
      </c>
      <c r="U1136" s="226" t="s">
        <v>309</v>
      </c>
      <c r="V1136" s="147" t="s">
        <v>309</v>
      </c>
      <c r="X1136" s="135"/>
      <c r="Y1136" s="135"/>
      <c r="AA1136" s="135"/>
      <c r="AB1136" s="134"/>
      <c r="AC1136" s="135"/>
      <c r="AD1136" s="135"/>
      <c r="AH1136" s="135"/>
      <c r="AI1136" s="135"/>
    </row>
    <row r="1137" spans="1:35" ht="31.5">
      <c r="A1137" s="205">
        <v>1133</v>
      </c>
      <c r="B1137" s="206" t="s">
        <v>5027</v>
      </c>
      <c r="C1137" s="207" t="str">
        <f xml:space="preserve"> _xlfn.CONCAT(小韻資料表[[#This Row],[聲母拼音碼]],小韻資料表[[#This Row],[韻母拼音碼]],小韻資料表[[#This Row],[調號]])</f>
        <v>ham5</v>
      </c>
      <c r="D1137" s="206" t="s">
        <v>1150</v>
      </c>
      <c r="E1137" s="208" t="s">
        <v>1216</v>
      </c>
      <c r="F1137" s="205">
        <v>1</v>
      </c>
      <c r="G1137" s="209" t="s">
        <v>5028</v>
      </c>
      <c r="H1137" s="205">
        <f xml:space="preserve"> LEN(小韻資料表[[#This Row],[小韻字集]])</f>
        <v>12</v>
      </c>
      <c r="I1137" s="205" cm="1">
        <f t="array" ref="I1137" xml:space="preserve"> MATCH(TRUE, ISNUMBER( SEARCH( LEFT(小韻資料表[[#This Row],[切語]],1), 切語上字資料表[切語上字]) ), 0)</f>
        <v>37</v>
      </c>
      <c r="J1137" s="210" t="str" cm="1">
        <f t="array" ref="J1137" xml:space="preserve"> INDEX(切語上字資料表[聲母], 小韻資料表[[#This Row],[上字表識別號]])</f>
        <v>匣</v>
      </c>
      <c r="K1137" s="210" t="str" cm="1">
        <f t="array" ref="K1137" xml:space="preserve"> INDEX(切語上字資料表[聲母拼音碼], 小韻資料表[[#This Row],[上字表識別號]])</f>
        <v>h</v>
      </c>
      <c r="L1137" s="210" t="str" cm="1">
        <f t="array" ref="L1137" xml:space="preserve"> INDEX(切語上字資料表[清濁], 小韻資料表[[#This Row],[上字表識別號]])</f>
        <v>全濁</v>
      </c>
      <c r="M1137" s="223" t="str" cm="1">
        <f t="array" ref="M1137" xml:space="preserve"> INDEX(切語上字資料表[發送收], 小韻資料表[[#This Row],[上字表識別號]])</f>
        <v>送氣</v>
      </c>
      <c r="N1137" s="205" cm="1">
        <f t="array" ref="N1137" xml:space="preserve"> MATCH(TRUE, ISNUMBER( SEARCH( RIGHT(小韻資料表[[#This Row],[切語]],1), 切語下字資料表[切語下字]) ), 0)</f>
        <v>341</v>
      </c>
      <c r="O1137" s="207" t="str" cm="1">
        <f t="array" ref="O1137" xml:space="preserve"> INDEX(切語下字資料表[韻母], 小韻資料表[[#This Row],[下字表識別號]])</f>
        <v>咸開2</v>
      </c>
      <c r="P1137" s="207" t="str" cm="1">
        <f t="array" ref="P1137" xml:space="preserve"> INDEX(切語下字資料表[韻母拼音碼], 小韻資料表[[#This Row],[下字表識別號]])</f>
        <v>am</v>
      </c>
      <c r="Q1137" s="210" t="str" cm="1">
        <f t="array" ref="Q1137" xml:space="preserve"> INDEX(設定表!$C$19:$C$23, INT( LEFT(小韻資料表[[#This Row],[目次編碼]],1) ))</f>
        <v>平</v>
      </c>
      <c r="R1137" s="210">
        <f xml:space="preserve">  INDEX(設定表!$C$8:$C$15, MATCH( (RIGHT(小韻資料表[[#This Row],[清濁]]) &amp; 小韻資料表[[#This Row],[調]]), 設定表!$B$8:$B$15, 0))</f>
        <v>5</v>
      </c>
      <c r="S1137" s="205" t="s">
        <v>309</v>
      </c>
      <c r="T1137" s="205" t="s">
        <v>309</v>
      </c>
      <c r="U1137" s="226" t="s">
        <v>309</v>
      </c>
      <c r="V1137" s="146" t="s">
        <v>309</v>
      </c>
      <c r="X1137" s="135"/>
      <c r="Y1137" s="135"/>
      <c r="AA1137" s="135"/>
      <c r="AB1137" s="134"/>
      <c r="AC1137" s="135"/>
      <c r="AD1137" s="135"/>
      <c r="AH1137" s="135"/>
      <c r="AI1137" s="135"/>
    </row>
    <row r="1138" spans="1:35" ht="31.5">
      <c r="A1138" s="205">
        <v>1134</v>
      </c>
      <c r="B1138" s="206" t="s">
        <v>5029</v>
      </c>
      <c r="C1138" s="207" t="str">
        <f xml:space="preserve"> _xlfn.CONCAT(小韻資料表[[#This Row],[聲母拼音碼]],小韻資料表[[#This Row],[韻母拼音碼]],小韻資料表[[#This Row],[調號]])</f>
        <v>kam1</v>
      </c>
      <c r="D1138" s="206" t="s">
        <v>5030</v>
      </c>
      <c r="E1138" s="208" t="s">
        <v>1216</v>
      </c>
      <c r="F1138" s="205">
        <v>2</v>
      </c>
      <c r="G1138" s="209" t="s">
        <v>5031</v>
      </c>
      <c r="H1138" s="205">
        <f xml:space="preserve"> LEN(小韻資料表[[#This Row],[小韻字集]])</f>
        <v>8</v>
      </c>
      <c r="I1138" s="205" cm="1">
        <f t="array" ref="I1138" xml:space="preserve"> MATCH(TRUE, ISNUMBER( SEARCH( LEFT(小韻資料表[[#This Row],[切語]],1), 切語上字資料表[切語上字]) ), 0)</f>
        <v>1</v>
      </c>
      <c r="J1138" s="210" t="str" cm="1">
        <f t="array" ref="J1138" xml:space="preserve"> INDEX(切語上字資料表[聲母], 小韻資料表[[#This Row],[上字表識別號]])</f>
        <v>見</v>
      </c>
      <c r="K1138" s="210" t="str" cm="1">
        <f t="array" ref="K1138" xml:space="preserve"> INDEX(切語上字資料表[聲母拼音碼], 小韻資料表[[#This Row],[上字表識別號]])</f>
        <v>k</v>
      </c>
      <c r="L1138" s="210" t="str" cm="1">
        <f t="array" ref="L1138" xml:space="preserve"> INDEX(切語上字資料表[清濁], 小韻資料表[[#This Row],[上字表識別號]])</f>
        <v>全清</v>
      </c>
      <c r="M1138" s="223" t="str" cm="1">
        <f t="array" ref="M1138" xml:space="preserve"> INDEX(切語上字資料表[發送收], 小韻資料表[[#This Row],[上字表識別號]])</f>
        <v>發聲</v>
      </c>
      <c r="N1138" s="205" cm="1">
        <f t="array" ref="N1138" xml:space="preserve"> MATCH(TRUE, ISNUMBER( SEARCH( RIGHT(小韻資料表[[#This Row],[切語]],1), 切語下字資料表[切語下字]) ), 0)</f>
        <v>341</v>
      </c>
      <c r="O1138" s="207" t="str" cm="1">
        <f t="array" ref="O1138" xml:space="preserve"> INDEX(切語下字資料表[韻母], 小韻資料表[[#This Row],[下字表識別號]])</f>
        <v>咸開2</v>
      </c>
      <c r="P1138" s="207" t="str" cm="1">
        <f t="array" ref="P1138" xml:space="preserve"> INDEX(切語下字資料表[韻母拼音碼], 小韻資料表[[#This Row],[下字表識別號]])</f>
        <v>am</v>
      </c>
      <c r="Q1138" s="210" t="str" cm="1">
        <f t="array" ref="Q1138" xml:space="preserve"> INDEX(設定表!$C$19:$C$23, INT( LEFT(小韻資料表[[#This Row],[目次編碼]],1) ))</f>
        <v>平</v>
      </c>
      <c r="R1138" s="210">
        <f xml:space="preserve">  INDEX(設定表!$C$8:$C$15, MATCH( (RIGHT(小韻資料表[[#This Row],[清濁]]) &amp; 小韻資料表[[#This Row],[調]]), 設定表!$B$8:$B$15, 0))</f>
        <v>1</v>
      </c>
      <c r="S1138" s="205" t="s">
        <v>309</v>
      </c>
      <c r="T1138" s="205" t="s">
        <v>309</v>
      </c>
      <c r="U1138" s="226" t="s">
        <v>5032</v>
      </c>
      <c r="V1138" s="147" t="s">
        <v>309</v>
      </c>
      <c r="X1138" s="135"/>
      <c r="Y1138" s="135"/>
      <c r="AA1138" s="135"/>
      <c r="AB1138" s="134"/>
      <c r="AC1138" s="135"/>
      <c r="AD1138" s="135"/>
      <c r="AH1138" s="135"/>
      <c r="AI1138" s="135"/>
    </row>
    <row r="1139" spans="1:35" ht="31.5">
      <c r="A1139" s="205">
        <v>1135</v>
      </c>
      <c r="B1139" s="206" t="s">
        <v>5033</v>
      </c>
      <c r="C1139" s="207" t="str">
        <f xml:space="preserve"> _xlfn.CONCAT(小韻資料表[[#This Row],[聲母拼音碼]],小韻資料表[[#This Row],[韻母拼音碼]],小韻資料表[[#This Row],[調號]])</f>
        <v>sam1</v>
      </c>
      <c r="D1139" s="206" t="s">
        <v>5034</v>
      </c>
      <c r="E1139" s="208" t="s">
        <v>1216</v>
      </c>
      <c r="F1139" s="205">
        <v>3</v>
      </c>
      <c r="G1139" s="209" t="s">
        <v>5035</v>
      </c>
      <c r="H1139" s="205">
        <f xml:space="preserve"> LEN(小韻資料表[[#This Row],[小韻字集]])</f>
        <v>15</v>
      </c>
      <c r="I1139" s="205" cm="1">
        <f t="array" ref="I1139" xml:space="preserve"> MATCH(TRUE, ISNUMBER( SEARCH( LEFT(小韻資料表[[#This Row],[切語]],1), 切語上字資料表[切語上字]) ), 0)</f>
        <v>29</v>
      </c>
      <c r="J1139" s="210" t="str" cm="1">
        <f t="array" ref="J1139" xml:space="preserve"> INDEX(切語上字資料表[聲母], 小韻資料表[[#This Row],[上字表識別號]])</f>
        <v>疏</v>
      </c>
      <c r="K1139" s="210" t="str" cm="1">
        <f t="array" ref="K1139" xml:space="preserve"> INDEX(切語上字資料表[聲母拼音碼], 小韻資料表[[#This Row],[上字表識別號]])</f>
        <v>s</v>
      </c>
      <c r="L1139" s="210" t="str" cm="1">
        <f t="array" ref="L1139" xml:space="preserve"> INDEX(切語上字資料表[清濁], 小韻資料表[[#This Row],[上字表識別號]])</f>
        <v>全清</v>
      </c>
      <c r="M1139" s="223" t="str" cm="1">
        <f t="array" ref="M1139" xml:space="preserve"> INDEX(切語上字資料表[發送收], 小韻資料表[[#This Row],[上字表識別號]])</f>
        <v>發聲</v>
      </c>
      <c r="N1139" s="205" cm="1">
        <f t="array" ref="N1139" xml:space="preserve"> MATCH(TRUE, ISNUMBER( SEARCH( RIGHT(小韻資料表[[#This Row],[切語]],1), 切語下字資料表[切語下字]) ), 0)</f>
        <v>341</v>
      </c>
      <c r="O1139" s="207" t="str" cm="1">
        <f t="array" ref="O1139" xml:space="preserve"> INDEX(切語下字資料表[韻母], 小韻資料表[[#This Row],[下字表識別號]])</f>
        <v>咸開2</v>
      </c>
      <c r="P1139" s="207" t="str" cm="1">
        <f t="array" ref="P1139" xml:space="preserve"> INDEX(切語下字資料表[韻母拼音碼], 小韻資料表[[#This Row],[下字表識別號]])</f>
        <v>am</v>
      </c>
      <c r="Q1139" s="210" t="str" cm="1">
        <f t="array" ref="Q1139" xml:space="preserve"> INDEX(設定表!$C$19:$C$23, INT( LEFT(小韻資料表[[#This Row],[目次編碼]],1) ))</f>
        <v>平</v>
      </c>
      <c r="R1139" s="210">
        <f xml:space="preserve">  INDEX(設定表!$C$8:$C$15, MATCH( (RIGHT(小韻資料表[[#This Row],[清濁]]) &amp; 小韻資料表[[#This Row],[調]]), 設定表!$B$8:$B$15, 0))</f>
        <v>1</v>
      </c>
      <c r="S1139" s="205" t="s">
        <v>309</v>
      </c>
      <c r="T1139" s="205" t="s">
        <v>309</v>
      </c>
      <c r="U1139" s="226" t="s">
        <v>309</v>
      </c>
      <c r="V1139" s="146" t="s">
        <v>309</v>
      </c>
      <c r="X1139" s="135"/>
      <c r="Y1139" s="135"/>
      <c r="AA1139" s="135"/>
      <c r="AB1139" s="134"/>
      <c r="AC1139" s="135"/>
      <c r="AD1139" s="135"/>
      <c r="AH1139" s="135"/>
      <c r="AI1139" s="135"/>
    </row>
    <row r="1140" spans="1:35" ht="31.5">
      <c r="A1140" s="205">
        <v>1136</v>
      </c>
      <c r="B1140" s="206" t="s">
        <v>5036</v>
      </c>
      <c r="C1140" s="207" t="str">
        <f xml:space="preserve"> _xlfn.CONCAT(小韻資料表[[#This Row],[聲母拼音碼]],小韻資料表[[#This Row],[韻母拼音碼]],小韻資料表[[#This Row],[調號]])</f>
        <v>Øam1</v>
      </c>
      <c r="D1140" s="206" t="s">
        <v>5037</v>
      </c>
      <c r="E1140" s="208" t="s">
        <v>1216</v>
      </c>
      <c r="F1140" s="205">
        <v>4</v>
      </c>
      <c r="G1140" s="209" t="s">
        <v>5038</v>
      </c>
      <c r="H1140" s="205">
        <f xml:space="preserve"> LEN(小韻資料表[[#This Row],[小韻字集]])</f>
        <v>4</v>
      </c>
      <c r="I1140" s="205" cm="1">
        <f t="array" ref="I1140" xml:space="preserve"> MATCH(TRUE, ISNUMBER( SEARCH( LEFT(小韻資料表[[#This Row],[切語]],1), 切語上字資料表[切語上字]) ), 0)</f>
        <v>35</v>
      </c>
      <c r="J1140" s="210" t="str" cm="1">
        <f t="array" ref="J1140" xml:space="preserve"> INDEX(切語上字資料表[聲母], 小韻資料表[[#This Row],[上字表識別號]])</f>
        <v>影</v>
      </c>
      <c r="K1140" s="210" t="str" cm="1">
        <f t="array" ref="K1140" xml:space="preserve"> INDEX(切語上字資料表[聲母拼音碼], 小韻資料表[[#This Row],[上字表識別號]])</f>
        <v>Ø</v>
      </c>
      <c r="L1140" s="210" t="str" cm="1">
        <f t="array" ref="L1140" xml:space="preserve"> INDEX(切語上字資料表[清濁], 小韻資料表[[#This Row],[上字表識別號]])</f>
        <v>全清</v>
      </c>
      <c r="M1140" s="223" t="str" cm="1">
        <f t="array" ref="M1140" xml:space="preserve"> INDEX(切語上字資料表[發送收], 小韻資料表[[#This Row],[上字表識別號]])</f>
        <v>發聲</v>
      </c>
      <c r="N1140" s="205" cm="1">
        <f t="array" ref="N1140" xml:space="preserve"> MATCH(TRUE, ISNUMBER( SEARCH( RIGHT(小韻資料表[[#This Row],[切語]],1), 切語下字資料表[切語下字]) ), 0)</f>
        <v>341</v>
      </c>
      <c r="O1140" s="207" t="str" cm="1">
        <f t="array" ref="O1140" xml:space="preserve"> INDEX(切語下字資料表[韻母], 小韻資料表[[#This Row],[下字表識別號]])</f>
        <v>咸開2</v>
      </c>
      <c r="P1140" s="207" t="str" cm="1">
        <f t="array" ref="P1140" xml:space="preserve"> INDEX(切語下字資料表[韻母拼音碼], 小韻資料表[[#This Row],[下字表識別號]])</f>
        <v>am</v>
      </c>
      <c r="Q1140" s="210" t="str" cm="1">
        <f t="array" ref="Q1140" xml:space="preserve"> INDEX(設定表!$C$19:$C$23, INT( LEFT(小韻資料表[[#This Row],[目次編碼]],1) ))</f>
        <v>平</v>
      </c>
      <c r="R1140" s="210">
        <f xml:space="preserve">  INDEX(設定表!$C$8:$C$15, MATCH( (RIGHT(小韻資料表[[#This Row],[清濁]]) &amp; 小韻資料表[[#This Row],[調]]), 設定表!$B$8:$B$15, 0))</f>
        <v>1</v>
      </c>
      <c r="S1140" s="205" t="s">
        <v>309</v>
      </c>
      <c r="T1140" s="205" t="s">
        <v>309</v>
      </c>
      <c r="U1140" s="226" t="s">
        <v>309</v>
      </c>
      <c r="V1140" s="147" t="s">
        <v>309</v>
      </c>
      <c r="X1140" s="135"/>
      <c r="Y1140" s="135"/>
      <c r="AA1140" s="135"/>
      <c r="AB1140" s="134"/>
      <c r="AC1140" s="135"/>
      <c r="AD1140" s="135"/>
      <c r="AH1140" s="135"/>
      <c r="AI1140" s="135"/>
    </row>
    <row r="1141" spans="1:35" ht="31.5">
      <c r="A1141" s="205">
        <v>1137</v>
      </c>
      <c r="B1141" s="206" t="s">
        <v>5039</v>
      </c>
      <c r="C1141" s="207" t="str">
        <f xml:space="preserve"> _xlfn.CONCAT(小韻資料表[[#This Row],[聲母拼音碼]],小韻資料表[[#This Row],[韻母拼音碼]],小韻資料表[[#This Row],[調號]])</f>
        <v>gam5</v>
      </c>
      <c r="D1141" s="206" t="s">
        <v>5040</v>
      </c>
      <c r="E1141" s="208" t="s">
        <v>1216</v>
      </c>
      <c r="F1141" s="205">
        <v>5</v>
      </c>
      <c r="G1141" s="209" t="s">
        <v>5041</v>
      </c>
      <c r="H1141" s="205">
        <f xml:space="preserve"> LEN(小韻資料表[[#This Row],[小韻字集]])</f>
        <v>13</v>
      </c>
      <c r="I1141" s="205" cm="1">
        <f t="array" ref="I1141" xml:space="preserve"> MATCH(TRUE, ISNUMBER( SEARCH( LEFT(小韻資料表[[#This Row],[切語]],1), 切語上字資料表[切語上字]) ), 0)</f>
        <v>4</v>
      </c>
      <c r="J1141" s="210" t="str" cm="1">
        <f t="array" ref="J1141" xml:space="preserve"> INDEX(切語上字資料表[聲母], 小韻資料表[[#This Row],[上字表識別號]])</f>
        <v>疑</v>
      </c>
      <c r="K1141" s="210" t="str" cm="1">
        <f t="array" ref="K1141" xml:space="preserve"> INDEX(切語上字資料表[聲母拼音碼], 小韻資料表[[#This Row],[上字表識別號]])</f>
        <v>g</v>
      </c>
      <c r="L1141" s="210" t="str" cm="1">
        <f t="array" ref="L1141" xml:space="preserve"> INDEX(切語上字資料表[清濁], 小韻資料表[[#This Row],[上字表識別號]])</f>
        <v>次濁</v>
      </c>
      <c r="M1141" s="223" t="str" cm="1">
        <f t="array" ref="M1141" xml:space="preserve"> INDEX(切語上字資料表[發送收], 小韻資料表[[#This Row],[上字表識別號]])</f>
        <v>收聲</v>
      </c>
      <c r="N1141" s="205" cm="1">
        <f t="array" ref="N1141" xml:space="preserve"> MATCH(TRUE, ISNUMBER( SEARCH( RIGHT(小韻資料表[[#This Row],[切語]],1), 切語下字資料表[切語下字]) ), 0)</f>
        <v>341</v>
      </c>
      <c r="O1141" s="207" t="str" cm="1">
        <f t="array" ref="O1141" xml:space="preserve"> INDEX(切語下字資料表[韻母], 小韻資料表[[#This Row],[下字表識別號]])</f>
        <v>咸開2</v>
      </c>
      <c r="P1141" s="207" t="str" cm="1">
        <f t="array" ref="P1141" xml:space="preserve"> INDEX(切語下字資料表[韻母拼音碼], 小韻資料表[[#This Row],[下字表識別號]])</f>
        <v>am</v>
      </c>
      <c r="Q1141" s="210" t="str" cm="1">
        <f t="array" ref="Q1141" xml:space="preserve"> INDEX(設定表!$C$19:$C$23, INT( LEFT(小韻資料表[[#This Row],[目次編碼]],1) ))</f>
        <v>平</v>
      </c>
      <c r="R1141" s="210">
        <f xml:space="preserve">  INDEX(設定表!$C$8:$C$15, MATCH( (RIGHT(小韻資料表[[#This Row],[清濁]]) &amp; 小韻資料表[[#This Row],[調]]), 設定表!$B$8:$B$15, 0))</f>
        <v>5</v>
      </c>
      <c r="S1141" s="205" t="s">
        <v>309</v>
      </c>
      <c r="T1141" s="205" t="s">
        <v>309</v>
      </c>
      <c r="U1141" s="226" t="s">
        <v>309</v>
      </c>
      <c r="V1141" s="146" t="s">
        <v>309</v>
      </c>
      <c r="X1141" s="135"/>
      <c r="Y1141" s="135"/>
      <c r="AA1141" s="135"/>
      <c r="AB1141" s="134"/>
      <c r="AC1141" s="135"/>
      <c r="AD1141" s="135"/>
      <c r="AH1141" s="135"/>
      <c r="AI1141" s="135"/>
    </row>
    <row r="1142" spans="1:35" ht="31.5">
      <c r="A1142" s="205">
        <v>1138</v>
      </c>
      <c r="B1142" s="206" t="s">
        <v>5042</v>
      </c>
      <c r="C1142" s="207" t="str">
        <f xml:space="preserve"> _xlfn.CONCAT(小韻資料表[[#This Row],[聲母拼音碼]],小韻資料表[[#This Row],[韻母拼音碼]],小韻資料表[[#This Row],[調號]])</f>
        <v>ham1</v>
      </c>
      <c r="D1142" s="206" t="s">
        <v>5043</v>
      </c>
      <c r="E1142" s="208" t="s">
        <v>1216</v>
      </c>
      <c r="F1142" s="205">
        <v>6</v>
      </c>
      <c r="G1142" s="209" t="s">
        <v>5044</v>
      </c>
      <c r="H1142" s="205">
        <f xml:space="preserve"> LEN(小韻資料表[[#This Row],[小韻字集]])</f>
        <v>7</v>
      </c>
      <c r="I1142" s="205" cm="1">
        <f t="array" ref="I1142" xml:space="preserve"> MATCH(TRUE, ISNUMBER( SEARCH( LEFT(小韻資料表[[#This Row],[切語]],1), 切語上字資料表[切語上字]) ), 0)</f>
        <v>36</v>
      </c>
      <c r="J1142" s="210" t="str" cm="1">
        <f t="array" ref="J1142" xml:space="preserve"> INDEX(切語上字資料表[聲母], 小韻資料表[[#This Row],[上字表識別號]])</f>
        <v>曉</v>
      </c>
      <c r="K1142" s="210" t="str" cm="1">
        <f t="array" ref="K1142" xml:space="preserve"> INDEX(切語上字資料表[聲母拼音碼], 小韻資料表[[#This Row],[上字表識別號]])</f>
        <v>h</v>
      </c>
      <c r="L1142" s="210" t="str" cm="1">
        <f t="array" ref="L1142" xml:space="preserve"> INDEX(切語上字資料表[清濁], 小韻資料表[[#This Row],[上字表識別號]])</f>
        <v>次清</v>
      </c>
      <c r="M1142" s="223" t="str" cm="1">
        <f t="array" ref="M1142" xml:space="preserve"> INDEX(切語上字資料表[發送收], 小韻資料表[[#This Row],[上字表識別號]])</f>
        <v>送氣</v>
      </c>
      <c r="N1142" s="205" cm="1">
        <f t="array" ref="N1142" xml:space="preserve"> MATCH(TRUE, ISNUMBER( SEARCH( RIGHT(小韻資料表[[#This Row],[切語]],1), 切語下字資料表[切語下字]) ), 0)</f>
        <v>341</v>
      </c>
      <c r="O1142" s="207" t="str" cm="1">
        <f t="array" ref="O1142" xml:space="preserve"> INDEX(切語下字資料表[韻母], 小韻資料表[[#This Row],[下字表識別號]])</f>
        <v>咸開2</v>
      </c>
      <c r="P1142" s="207" t="str" cm="1">
        <f t="array" ref="P1142" xml:space="preserve"> INDEX(切語下字資料表[韻母拼音碼], 小韻資料表[[#This Row],[下字表識別號]])</f>
        <v>am</v>
      </c>
      <c r="Q1142" s="210" t="str" cm="1">
        <f t="array" ref="Q1142" xml:space="preserve"> INDEX(設定表!$C$19:$C$23, INT( LEFT(小韻資料表[[#This Row],[目次編碼]],1) ))</f>
        <v>平</v>
      </c>
      <c r="R1142" s="210">
        <f xml:space="preserve">  INDEX(設定表!$C$8:$C$15, MATCH( (RIGHT(小韻資料表[[#This Row],[清濁]]) &amp; 小韻資料表[[#This Row],[調]]), 設定表!$B$8:$B$15, 0))</f>
        <v>1</v>
      </c>
      <c r="S1142" s="205" t="s">
        <v>309</v>
      </c>
      <c r="T1142" s="205" t="s">
        <v>309</v>
      </c>
      <c r="U1142" s="226" t="s">
        <v>309</v>
      </c>
      <c r="V1142" s="147" t="s">
        <v>309</v>
      </c>
      <c r="X1142" s="135"/>
      <c r="Y1142" s="135"/>
      <c r="AA1142" s="135"/>
      <c r="AB1142" s="134"/>
      <c r="AC1142" s="135"/>
      <c r="AD1142" s="135"/>
      <c r="AH1142" s="135"/>
      <c r="AI1142" s="135"/>
    </row>
    <row r="1143" spans="1:35" ht="31.5">
      <c r="A1143" s="205">
        <v>1139</v>
      </c>
      <c r="B1143" s="206" t="s">
        <v>5045</v>
      </c>
      <c r="C1143" s="207" t="str">
        <f xml:space="preserve"> _xlfn.CONCAT(小韻資料表[[#This Row],[聲母拼音碼]],小韻資料表[[#This Row],[韻母拼音碼]],小韻資料表[[#This Row],[調號]])</f>
        <v>tam1</v>
      </c>
      <c r="D1143" s="206" t="s">
        <v>5046</v>
      </c>
      <c r="E1143" s="208" t="s">
        <v>1216</v>
      </c>
      <c r="F1143" s="205">
        <v>7</v>
      </c>
      <c r="G1143" s="209" t="s">
        <v>5047</v>
      </c>
      <c r="H1143" s="205">
        <f xml:space="preserve"> LEN(小韻資料表[[#This Row],[小韻字集]])</f>
        <v>5</v>
      </c>
      <c r="I1143" s="205" cm="1">
        <f t="array" ref="I1143" xml:space="preserve"> MATCH(TRUE, ISNUMBER( SEARCH( LEFT(小韻資料表[[#This Row],[切語]],1), 切語上字資料表[切語上字]) ), 0)</f>
        <v>9</v>
      </c>
      <c r="J1143" s="210" t="str" cm="1">
        <f t="array" ref="J1143" xml:space="preserve"> INDEX(切語上字資料表[聲母], 小韻資料表[[#This Row],[上字表識別號]])</f>
        <v>知</v>
      </c>
      <c r="K1143" s="210" t="str" cm="1">
        <f t="array" ref="K1143" xml:space="preserve"> INDEX(切語上字資料表[聲母拼音碼], 小韻資料表[[#This Row],[上字表識別號]])</f>
        <v>t</v>
      </c>
      <c r="L1143" s="210" t="str" cm="1">
        <f t="array" ref="L1143" xml:space="preserve"> INDEX(切語上字資料表[清濁], 小韻資料表[[#This Row],[上字表識別號]])</f>
        <v>全清</v>
      </c>
      <c r="M1143" s="223" t="str" cm="1">
        <f t="array" ref="M1143" xml:space="preserve"> INDEX(切語上字資料表[發送收], 小韻資料表[[#This Row],[上字表識別號]])</f>
        <v>發聲</v>
      </c>
      <c r="N1143" s="205" cm="1">
        <f t="array" ref="N1143" xml:space="preserve"> MATCH(TRUE, ISNUMBER( SEARCH( RIGHT(小韻資料表[[#This Row],[切語]],1), 切語下字資料表[切語下字]) ), 0)</f>
        <v>341</v>
      </c>
      <c r="O1143" s="207" t="str" cm="1">
        <f t="array" ref="O1143" xml:space="preserve"> INDEX(切語下字資料表[韻母], 小韻資料表[[#This Row],[下字表識別號]])</f>
        <v>咸開2</v>
      </c>
      <c r="P1143" s="207" t="str" cm="1">
        <f t="array" ref="P1143" xml:space="preserve"> INDEX(切語下字資料表[韻母拼音碼], 小韻資料表[[#This Row],[下字表識別號]])</f>
        <v>am</v>
      </c>
      <c r="Q1143" s="210" t="str" cm="1">
        <f t="array" ref="Q1143" xml:space="preserve"> INDEX(設定表!$C$19:$C$23, INT( LEFT(小韻資料表[[#This Row],[目次編碼]],1) ))</f>
        <v>平</v>
      </c>
      <c r="R1143" s="210">
        <f xml:space="preserve">  INDEX(設定表!$C$8:$C$15, MATCH( (RIGHT(小韻資料表[[#This Row],[清濁]]) &amp; 小韻資料表[[#This Row],[調]]), 設定表!$B$8:$B$15, 0))</f>
        <v>1</v>
      </c>
      <c r="S1143" s="205" t="s">
        <v>309</v>
      </c>
      <c r="T1143" s="205" t="s">
        <v>309</v>
      </c>
      <c r="U1143" s="226" t="s">
        <v>309</v>
      </c>
      <c r="V1143" s="146" t="s">
        <v>309</v>
      </c>
      <c r="X1143" s="135"/>
      <c r="Y1143" s="135"/>
      <c r="AA1143" s="135"/>
      <c r="AB1143" s="134"/>
      <c r="AC1143" s="135"/>
      <c r="AD1143" s="135"/>
      <c r="AH1143" s="135"/>
      <c r="AI1143" s="135"/>
    </row>
    <row r="1144" spans="1:35" ht="31.5">
      <c r="A1144" s="205">
        <v>1140</v>
      </c>
      <c r="B1144" s="206" t="s">
        <v>5048</v>
      </c>
      <c r="C1144" s="207" t="str">
        <f xml:space="preserve"> _xlfn.CONCAT(小韻資料表[[#This Row],[聲母拼音碼]],小韻資料表[[#This Row],[韻母拼音碼]],小韻資料表[[#This Row],[調號]])</f>
        <v>nam5</v>
      </c>
      <c r="D1144" s="206" t="s">
        <v>5049</v>
      </c>
      <c r="E1144" s="208" t="s">
        <v>1216</v>
      </c>
      <c r="F1144" s="205">
        <v>8</v>
      </c>
      <c r="G1144" s="209" t="s">
        <v>5050</v>
      </c>
      <c r="H1144" s="205">
        <f xml:space="preserve"> LEN(小韻資料表[[#This Row],[小韻字集]])</f>
        <v>2</v>
      </c>
      <c r="I1144" s="205" cm="1">
        <f t="array" ref="I1144" xml:space="preserve"> MATCH(TRUE, ISNUMBER( SEARCH( LEFT(小韻資料表[[#This Row],[切語]],1), 切語上字資料表[切語上字]) ), 0)</f>
        <v>12</v>
      </c>
      <c r="J1144" s="210" t="str" cm="1">
        <f t="array" ref="J1144" xml:space="preserve"> INDEX(切語上字資料表[聲母], 小韻資料表[[#This Row],[上字表識別號]])</f>
        <v>娘</v>
      </c>
      <c r="K1144" s="210" t="str" cm="1">
        <f t="array" ref="K1144" xml:space="preserve"> INDEX(切語上字資料表[聲母拼音碼], 小韻資料表[[#This Row],[上字表識別號]])</f>
        <v>n</v>
      </c>
      <c r="L1144" s="210" t="str" cm="1">
        <f t="array" ref="L1144" xml:space="preserve"> INDEX(切語上字資料表[清濁], 小韻資料表[[#This Row],[上字表識別號]])</f>
        <v>次濁</v>
      </c>
      <c r="M1144" s="223" t="str" cm="1">
        <f t="array" ref="M1144" xml:space="preserve"> INDEX(切語上字資料表[發送收], 小韻資料表[[#This Row],[上字表識別號]])</f>
        <v>收聲</v>
      </c>
      <c r="N1144" s="205" cm="1">
        <f t="array" ref="N1144" xml:space="preserve"> MATCH(TRUE, ISNUMBER( SEARCH( RIGHT(小韻資料表[[#This Row],[切語]],1), 切語下字資料表[切語下字]) ), 0)</f>
        <v>341</v>
      </c>
      <c r="O1144" s="207" t="str" cm="1">
        <f t="array" ref="O1144" xml:space="preserve"> INDEX(切語下字資料表[韻母], 小韻資料表[[#This Row],[下字表識別號]])</f>
        <v>咸開2</v>
      </c>
      <c r="P1144" s="207" t="str" cm="1">
        <f t="array" ref="P1144" xml:space="preserve"> INDEX(切語下字資料表[韻母拼音碼], 小韻資料表[[#This Row],[下字表識別號]])</f>
        <v>am</v>
      </c>
      <c r="Q1144" s="210" t="str" cm="1">
        <f t="array" ref="Q1144" xml:space="preserve"> INDEX(設定表!$C$19:$C$23, INT( LEFT(小韻資料表[[#This Row],[目次編碼]],1) ))</f>
        <v>平</v>
      </c>
      <c r="R1144" s="210">
        <f xml:space="preserve">  INDEX(設定表!$C$8:$C$15, MATCH( (RIGHT(小韻資料表[[#This Row],[清濁]]) &amp; 小韻資料表[[#This Row],[調]]), 設定表!$B$8:$B$15, 0))</f>
        <v>5</v>
      </c>
      <c r="S1144" s="205" t="s">
        <v>309</v>
      </c>
      <c r="T1144" s="205" t="s">
        <v>309</v>
      </c>
      <c r="U1144" s="226" t="s">
        <v>309</v>
      </c>
      <c r="V1144" s="147" t="s">
        <v>309</v>
      </c>
      <c r="X1144" s="135"/>
      <c r="Y1144" s="135"/>
      <c r="AA1144" s="135"/>
      <c r="AB1144" s="134"/>
      <c r="AC1144" s="135"/>
      <c r="AD1144" s="135"/>
      <c r="AH1144" s="135"/>
      <c r="AI1144" s="135"/>
    </row>
    <row r="1145" spans="1:35" ht="31.5">
      <c r="A1145" s="205">
        <v>1141</v>
      </c>
      <c r="B1145" s="206" t="s">
        <v>5051</v>
      </c>
      <c r="C1145" s="207" t="str">
        <f xml:space="preserve"> _xlfn.CONCAT(小韻資料表[[#This Row],[聲母拼音碼]],小韻資料表[[#This Row],[韻母拼音碼]],小韻資料表[[#This Row],[調號]])</f>
        <v>cam5</v>
      </c>
      <c r="D1145" s="206" t="s">
        <v>5052</v>
      </c>
      <c r="E1145" s="208" t="s">
        <v>1216</v>
      </c>
      <c r="F1145" s="205">
        <v>9</v>
      </c>
      <c r="G1145" s="209" t="s">
        <v>5053</v>
      </c>
      <c r="H1145" s="205">
        <f xml:space="preserve"> LEN(小韻資料表[[#This Row],[小韻字集]])</f>
        <v>16</v>
      </c>
      <c r="I1145" s="205" cm="1">
        <f t="array" ref="I1145" xml:space="preserve"> MATCH(TRUE, ISNUMBER( SEARCH( LEFT(小韻資料表[[#This Row],[切語]],1), 切語上字資料表[切語上字]) ), 0)</f>
        <v>28</v>
      </c>
      <c r="J1145" s="210" t="str" cm="1">
        <f t="array" ref="J1145" xml:space="preserve"> INDEX(切語上字資料表[聲母], 小韻資料表[[#This Row],[上字表識別號]])</f>
        <v>床</v>
      </c>
      <c r="K1145" s="210" t="str" cm="1">
        <f t="array" ref="K1145" xml:space="preserve"> INDEX(切語上字資料表[聲母拼音碼], 小韻資料表[[#This Row],[上字表識別號]])</f>
        <v>c</v>
      </c>
      <c r="L1145" s="210" t="str" cm="1">
        <f t="array" ref="L1145" xml:space="preserve"> INDEX(切語上字資料表[清濁], 小韻資料表[[#This Row],[上字表識別號]])</f>
        <v>全濁</v>
      </c>
      <c r="M1145" s="223" cm="1">
        <f t="array" ref="M1145" xml:space="preserve"> INDEX(切語上字資料表[發送收], 小韻資料表[[#This Row],[上字表識別號]])</f>
        <v>0</v>
      </c>
      <c r="N1145" s="205" cm="1">
        <f t="array" ref="N1145" xml:space="preserve"> MATCH(TRUE, ISNUMBER( SEARCH( RIGHT(小韻資料表[[#This Row],[切語]],1), 切語下字資料表[切語下字]) ), 0)</f>
        <v>341</v>
      </c>
      <c r="O1145" s="207" t="str" cm="1">
        <f t="array" ref="O1145" xml:space="preserve"> INDEX(切語下字資料表[韻母], 小韻資料表[[#This Row],[下字表識別號]])</f>
        <v>咸開2</v>
      </c>
      <c r="P1145" s="207" t="str" cm="1">
        <f t="array" ref="P1145" xml:space="preserve"> INDEX(切語下字資料表[韻母拼音碼], 小韻資料表[[#This Row],[下字表識別號]])</f>
        <v>am</v>
      </c>
      <c r="Q1145" s="210" t="str" cm="1">
        <f t="array" ref="Q1145" xml:space="preserve"> INDEX(設定表!$C$19:$C$23, INT( LEFT(小韻資料表[[#This Row],[目次編碼]],1) ))</f>
        <v>平</v>
      </c>
      <c r="R1145" s="210">
        <f xml:space="preserve">  INDEX(設定表!$C$8:$C$15, MATCH( (RIGHT(小韻資料表[[#This Row],[清濁]]) &amp; 小韻資料表[[#This Row],[調]]), 設定表!$B$8:$B$15, 0))</f>
        <v>5</v>
      </c>
      <c r="S1145" s="205" t="s">
        <v>309</v>
      </c>
      <c r="T1145" s="205" t="s">
        <v>309</v>
      </c>
      <c r="U1145" s="226" t="s">
        <v>309</v>
      </c>
      <c r="V1145" s="146" t="s">
        <v>309</v>
      </c>
      <c r="X1145" s="135"/>
      <c r="Y1145" s="135"/>
      <c r="AA1145" s="135"/>
      <c r="AB1145" s="134"/>
      <c r="AC1145" s="135"/>
      <c r="AD1145" s="135"/>
      <c r="AH1145" s="135"/>
      <c r="AI1145" s="135"/>
    </row>
    <row r="1146" spans="1:35" ht="31.5">
      <c r="A1146" s="205">
        <v>1142</v>
      </c>
      <c r="B1146" s="206" t="s">
        <v>5054</v>
      </c>
      <c r="C1146" s="207" t="str">
        <f xml:space="preserve"> _xlfn.CONCAT(小韻資料表[[#This Row],[聲母拼音碼]],小韻資料表[[#This Row],[韻母拼音碼]],小韻資料表[[#This Row],[調號]])</f>
        <v>kham1</v>
      </c>
      <c r="D1146" s="206" t="s">
        <v>5055</v>
      </c>
      <c r="E1146" s="208" t="s">
        <v>1216</v>
      </c>
      <c r="F1146" s="205">
        <v>10</v>
      </c>
      <c r="G1146" s="209" t="s">
        <v>5056</v>
      </c>
      <c r="H1146" s="205">
        <f xml:space="preserve"> LEN(小韻資料表[[#This Row],[小韻字集]])</f>
        <v>7</v>
      </c>
      <c r="I1146" s="205" cm="1">
        <f t="array" ref="I1146" xml:space="preserve"> MATCH(TRUE, ISNUMBER( SEARCH( LEFT(小韻資料表[[#This Row],[切語]],1), 切語上字資料表[切語上字]) ), 0)</f>
        <v>2</v>
      </c>
      <c r="J1146" s="210" t="str" cm="1">
        <f t="array" ref="J1146" xml:space="preserve"> INDEX(切語上字資料表[聲母], 小韻資料表[[#This Row],[上字表識別號]])</f>
        <v>溪</v>
      </c>
      <c r="K1146" s="210" t="str" cm="1">
        <f t="array" ref="K1146" xml:space="preserve"> INDEX(切語上字資料表[聲母拼音碼], 小韻資料表[[#This Row],[上字表識別號]])</f>
        <v>kh</v>
      </c>
      <c r="L1146" s="210" t="str" cm="1">
        <f t="array" ref="L1146" xml:space="preserve"> INDEX(切語上字資料表[清濁], 小韻資料表[[#This Row],[上字表識別號]])</f>
        <v>次清</v>
      </c>
      <c r="M1146" s="223" t="str" cm="1">
        <f t="array" ref="M1146" xml:space="preserve"> INDEX(切語上字資料表[發送收], 小韻資料表[[#This Row],[上字表識別號]])</f>
        <v>送氣</v>
      </c>
      <c r="N1146" s="205" cm="1">
        <f t="array" ref="N1146" xml:space="preserve"> MATCH(TRUE, ISNUMBER( SEARCH( RIGHT(小韻資料表[[#This Row],[切語]],1), 切語下字資料表[切語下字]) ), 0)</f>
        <v>341</v>
      </c>
      <c r="O1146" s="207" t="str" cm="1">
        <f t="array" ref="O1146" xml:space="preserve"> INDEX(切語下字資料表[韻母], 小韻資料表[[#This Row],[下字表識別號]])</f>
        <v>咸開2</v>
      </c>
      <c r="P1146" s="207" t="str" cm="1">
        <f t="array" ref="P1146" xml:space="preserve"> INDEX(切語下字資料表[韻母拼音碼], 小韻資料表[[#This Row],[下字表識別號]])</f>
        <v>am</v>
      </c>
      <c r="Q1146" s="210" t="str" cm="1">
        <f t="array" ref="Q1146" xml:space="preserve"> INDEX(設定表!$C$19:$C$23, INT( LEFT(小韻資料表[[#This Row],[目次編碼]],1) ))</f>
        <v>平</v>
      </c>
      <c r="R1146" s="210">
        <f xml:space="preserve">  INDEX(設定表!$C$8:$C$15, MATCH( (RIGHT(小韻資料表[[#This Row],[清濁]]) &amp; 小韻資料表[[#This Row],[調]]), 設定表!$B$8:$B$15, 0))</f>
        <v>1</v>
      </c>
      <c r="S1146" s="205" t="s">
        <v>309</v>
      </c>
      <c r="T1146" s="205" t="s">
        <v>309</v>
      </c>
      <c r="U1146" s="226" t="s">
        <v>309</v>
      </c>
      <c r="V1146" s="147" t="s">
        <v>309</v>
      </c>
      <c r="X1146" s="135"/>
      <c r="Y1146" s="135"/>
      <c r="AA1146" s="135"/>
      <c r="AB1146" s="134"/>
      <c r="AC1146" s="135"/>
      <c r="AD1146" s="135"/>
      <c r="AH1146" s="135"/>
      <c r="AI1146" s="135"/>
    </row>
    <row r="1147" spans="1:35" ht="31.5">
      <c r="A1147" s="205">
        <v>1143</v>
      </c>
      <c r="B1147" s="206" t="s">
        <v>5057</v>
      </c>
      <c r="C1147" s="207" t="str">
        <f xml:space="preserve"> _xlfn.CONCAT(小韻資料表[[#This Row],[聲母拼音碼]],小韻資料表[[#This Row],[韻母拼音碼]],小韻資料表[[#This Row],[調號]])</f>
        <v>ham5</v>
      </c>
      <c r="D1147" s="206" t="s">
        <v>1232</v>
      </c>
      <c r="E1147" s="208" t="s">
        <v>1231</v>
      </c>
      <c r="F1147" s="205">
        <v>1</v>
      </c>
      <c r="G1147" s="209" t="s">
        <v>5058</v>
      </c>
      <c r="H1147" s="205">
        <f xml:space="preserve"> LEN(小韻資料表[[#This Row],[小韻字集]])</f>
        <v>2</v>
      </c>
      <c r="I1147" s="205" cm="1">
        <f t="array" ref="I1147" xml:space="preserve"> MATCH(TRUE, ISNUMBER( SEARCH( LEFT(小韻資料表[[#This Row],[切語]],1), 切語上字資料表[切語上字]) ), 0)</f>
        <v>37</v>
      </c>
      <c r="J1147" s="210" t="str" cm="1">
        <f t="array" ref="J1147" xml:space="preserve"> INDEX(切語上字資料表[聲母], 小韻資料表[[#This Row],[上字表識別號]])</f>
        <v>匣</v>
      </c>
      <c r="K1147" s="210" t="str" cm="1">
        <f t="array" ref="K1147" xml:space="preserve"> INDEX(切語上字資料表[聲母拼音碼], 小韻資料表[[#This Row],[上字表識別號]])</f>
        <v>h</v>
      </c>
      <c r="L1147" s="210" t="str" cm="1">
        <f t="array" ref="L1147" xml:space="preserve"> INDEX(切語上字資料表[清濁], 小韻資料表[[#This Row],[上字表識別號]])</f>
        <v>全濁</v>
      </c>
      <c r="M1147" s="223" t="str" cm="1">
        <f t="array" ref="M1147" xml:space="preserve"> INDEX(切語上字資料表[發送收], 小韻資料表[[#This Row],[上字表識別號]])</f>
        <v>送氣</v>
      </c>
      <c r="N1147" s="205" cm="1">
        <f t="array" ref="N1147" xml:space="preserve"> MATCH(TRUE, ISNUMBER( SEARCH( RIGHT(小韻資料表[[#This Row],[切語]],1), 切語下字資料表[切語下字]) ), 0)</f>
        <v>345</v>
      </c>
      <c r="O1147" s="207" t="str" cm="1">
        <f t="array" ref="O1147" xml:space="preserve"> INDEX(切語下字資料表[韻母], 小韻資料表[[#This Row],[下字表識別號]])</f>
        <v>銜開2</v>
      </c>
      <c r="P1147" s="207" t="str" cm="1">
        <f t="array" ref="P1147" xml:space="preserve"> INDEX(切語下字資料表[韻母拼音碼], 小韻資料表[[#This Row],[下字表識別號]])</f>
        <v>am</v>
      </c>
      <c r="Q1147" s="210" t="str" cm="1">
        <f t="array" ref="Q1147" xml:space="preserve"> INDEX(設定表!$C$19:$C$23, INT( LEFT(小韻資料表[[#This Row],[目次編碼]],1) ))</f>
        <v>平</v>
      </c>
      <c r="R1147" s="210">
        <f xml:space="preserve">  INDEX(設定表!$C$8:$C$15, MATCH( (RIGHT(小韻資料表[[#This Row],[清濁]]) &amp; 小韻資料表[[#This Row],[調]]), 設定表!$B$8:$B$15, 0))</f>
        <v>5</v>
      </c>
      <c r="S1147" s="205" t="s">
        <v>309</v>
      </c>
      <c r="T1147" s="205" t="s">
        <v>309</v>
      </c>
      <c r="U1147" s="226" t="s">
        <v>309</v>
      </c>
      <c r="V1147" s="147" t="s">
        <v>309</v>
      </c>
      <c r="X1147" s="135"/>
      <c r="Y1147" s="135"/>
      <c r="AA1147" s="135"/>
      <c r="AB1147" s="134"/>
      <c r="AC1147" s="135"/>
      <c r="AD1147" s="135"/>
      <c r="AH1147" s="135"/>
      <c r="AI1147" s="135"/>
    </row>
    <row r="1148" spans="1:35" ht="31.5">
      <c r="A1148" s="205">
        <v>1144</v>
      </c>
      <c r="B1148" s="206" t="s">
        <v>5059</v>
      </c>
      <c r="C1148" s="207" t="str">
        <f xml:space="preserve"> _xlfn.CONCAT(小韻資料表[[#This Row],[聲母拼音碼]],小韻資料表[[#This Row],[韻母拼音碼]],小韻資料表[[#This Row],[調號]])</f>
        <v>cam5</v>
      </c>
      <c r="D1148" s="206" t="s">
        <v>5060</v>
      </c>
      <c r="E1148" s="208" t="s">
        <v>1231</v>
      </c>
      <c r="F1148" s="205">
        <v>2</v>
      </c>
      <c r="G1148" s="209" t="s">
        <v>5061</v>
      </c>
      <c r="H1148" s="205">
        <f xml:space="preserve"> LEN(小韻資料表[[#This Row],[小韻字集]])</f>
        <v>8</v>
      </c>
      <c r="I1148" s="205" cm="1">
        <f t="array" ref="I1148" xml:space="preserve"> MATCH(TRUE, ISNUMBER( SEARCH( LEFT(小韻資料表[[#This Row],[切語]],1), 切語上字資料表[切語上字]) ), 0)</f>
        <v>28</v>
      </c>
      <c r="J1148" s="210" t="str" cm="1">
        <f t="array" ref="J1148" xml:space="preserve"> INDEX(切語上字資料表[聲母], 小韻資料表[[#This Row],[上字表識別號]])</f>
        <v>床</v>
      </c>
      <c r="K1148" s="210" t="str" cm="1">
        <f t="array" ref="K1148" xml:space="preserve"> INDEX(切語上字資料表[聲母拼音碼], 小韻資料表[[#This Row],[上字表識別號]])</f>
        <v>c</v>
      </c>
      <c r="L1148" s="210" t="str" cm="1">
        <f t="array" ref="L1148" xml:space="preserve"> INDEX(切語上字資料表[清濁], 小韻資料表[[#This Row],[上字表識別號]])</f>
        <v>全濁</v>
      </c>
      <c r="M1148" s="223" cm="1">
        <f t="array" ref="M1148" xml:space="preserve"> INDEX(切語上字資料表[發送收], 小韻資料表[[#This Row],[上字表識別號]])</f>
        <v>0</v>
      </c>
      <c r="N1148" s="205" cm="1">
        <f t="array" ref="N1148" xml:space="preserve"> MATCH(TRUE, ISNUMBER( SEARCH( RIGHT(小韻資料表[[#This Row],[切語]],1), 切語下字資料表[切語下字]) ), 0)</f>
        <v>345</v>
      </c>
      <c r="O1148" s="207" t="str" cm="1">
        <f t="array" ref="O1148" xml:space="preserve"> INDEX(切語下字資料表[韻母], 小韻資料表[[#This Row],[下字表識別號]])</f>
        <v>銜開2</v>
      </c>
      <c r="P1148" s="207" t="str" cm="1">
        <f t="array" ref="P1148" xml:space="preserve"> INDEX(切語下字資料表[韻母拼音碼], 小韻資料表[[#This Row],[下字表識別號]])</f>
        <v>am</v>
      </c>
      <c r="Q1148" s="210" t="str" cm="1">
        <f t="array" ref="Q1148" xml:space="preserve"> INDEX(設定表!$C$19:$C$23, INT( LEFT(小韻資料表[[#This Row],[目次編碼]],1) ))</f>
        <v>平</v>
      </c>
      <c r="R1148" s="210">
        <f xml:space="preserve">  INDEX(設定表!$C$8:$C$15, MATCH( (RIGHT(小韻資料表[[#This Row],[清濁]]) &amp; 小韻資料表[[#This Row],[調]]), 設定表!$B$8:$B$15, 0))</f>
        <v>5</v>
      </c>
      <c r="S1148" s="205" t="s">
        <v>309</v>
      </c>
      <c r="T1148" s="205" t="s">
        <v>309</v>
      </c>
      <c r="U1148" s="226" t="s">
        <v>309</v>
      </c>
      <c r="V1148" s="147" t="s">
        <v>309</v>
      </c>
      <c r="X1148" s="135"/>
      <c r="Y1148" s="135"/>
      <c r="AA1148" s="135"/>
      <c r="AB1148" s="134"/>
      <c r="AC1148" s="135"/>
      <c r="AD1148" s="135"/>
      <c r="AH1148" s="135"/>
      <c r="AI1148" s="135"/>
    </row>
    <row r="1149" spans="1:35" ht="31.5">
      <c r="A1149" s="205">
        <v>1145</v>
      </c>
      <c r="B1149" s="206" t="s">
        <v>5062</v>
      </c>
      <c r="C1149" s="207" t="str">
        <f xml:space="preserve"> _xlfn.CONCAT(小韻資料表[[#This Row],[聲母拼音碼]],小韻資料表[[#This Row],[韻母拼音碼]],小韻資料表[[#This Row],[調號]])</f>
        <v>gam5</v>
      </c>
      <c r="D1149" s="206" t="s">
        <v>5063</v>
      </c>
      <c r="E1149" s="208" t="s">
        <v>1231</v>
      </c>
      <c r="F1149" s="205">
        <v>3</v>
      </c>
      <c r="G1149" s="209" t="s">
        <v>5064</v>
      </c>
      <c r="H1149" s="205">
        <f xml:space="preserve"> LEN(小韻資料表[[#This Row],[小韻字集]])</f>
        <v>4</v>
      </c>
      <c r="I1149" s="205" cm="1">
        <f t="array" ref="I1149" xml:space="preserve"> MATCH(TRUE, ISNUMBER( SEARCH( LEFT(小韻資料表[[#This Row],[切語]],1), 切語上字資料表[切語上字]) ), 0)</f>
        <v>4</v>
      </c>
      <c r="J1149" s="210" t="str" cm="1">
        <f t="array" ref="J1149" xml:space="preserve"> INDEX(切語上字資料表[聲母], 小韻資料表[[#This Row],[上字表識別號]])</f>
        <v>疑</v>
      </c>
      <c r="K1149" s="210" t="str" cm="1">
        <f t="array" ref="K1149" xml:space="preserve"> INDEX(切語上字資料表[聲母拼音碼], 小韻資料表[[#This Row],[上字表識別號]])</f>
        <v>g</v>
      </c>
      <c r="L1149" s="210" t="str" cm="1">
        <f t="array" ref="L1149" xml:space="preserve"> INDEX(切語上字資料表[清濁], 小韻資料表[[#This Row],[上字表識別號]])</f>
        <v>次濁</v>
      </c>
      <c r="M1149" s="223" t="str" cm="1">
        <f t="array" ref="M1149" xml:space="preserve"> INDEX(切語上字資料表[發送收], 小韻資料表[[#This Row],[上字表識別號]])</f>
        <v>收聲</v>
      </c>
      <c r="N1149" s="205" cm="1">
        <f t="array" ref="N1149" xml:space="preserve"> MATCH(TRUE, ISNUMBER( SEARCH( RIGHT(小韻資料表[[#This Row],[切語]],1), 切語下字資料表[切語下字]) ), 0)</f>
        <v>345</v>
      </c>
      <c r="O1149" s="207" t="str" cm="1">
        <f t="array" ref="O1149" xml:space="preserve"> INDEX(切語下字資料表[韻母], 小韻資料表[[#This Row],[下字表識別號]])</f>
        <v>銜開2</v>
      </c>
      <c r="P1149" s="207" t="str" cm="1">
        <f t="array" ref="P1149" xml:space="preserve"> INDEX(切語下字資料表[韻母拼音碼], 小韻資料表[[#This Row],[下字表識別號]])</f>
        <v>am</v>
      </c>
      <c r="Q1149" s="210" t="str" cm="1">
        <f t="array" ref="Q1149" xml:space="preserve"> INDEX(設定表!$C$19:$C$23, INT( LEFT(小韻資料表[[#This Row],[目次編碼]],1) ))</f>
        <v>平</v>
      </c>
      <c r="R1149" s="210">
        <f xml:space="preserve">  INDEX(設定表!$C$8:$C$15, MATCH( (RIGHT(小韻資料表[[#This Row],[清濁]]) &amp; 小韻資料表[[#This Row],[調]]), 設定表!$B$8:$B$15, 0))</f>
        <v>5</v>
      </c>
      <c r="S1149" s="205" t="s">
        <v>309</v>
      </c>
      <c r="T1149" s="205" t="s">
        <v>309</v>
      </c>
      <c r="U1149" s="226" t="s">
        <v>5065</v>
      </c>
      <c r="V1149" s="146" t="s">
        <v>309</v>
      </c>
      <c r="X1149" s="135"/>
      <c r="Y1149" s="135"/>
      <c r="AA1149" s="135"/>
      <c r="AB1149" s="134"/>
      <c r="AC1149" s="135"/>
      <c r="AD1149" s="135"/>
      <c r="AH1149" s="135"/>
      <c r="AI1149" s="135"/>
    </row>
    <row r="1150" spans="1:35" ht="31.5">
      <c r="A1150" s="205">
        <v>1146</v>
      </c>
      <c r="B1150" s="206" t="s">
        <v>5066</v>
      </c>
      <c r="C1150" s="207" t="str">
        <f xml:space="preserve"> _xlfn.CONCAT(小韻資料表[[#This Row],[聲母拼音碼]],小韻資料表[[#This Row],[韻母拼音碼]],小韻資料表[[#This Row],[調號]])</f>
        <v>cham1</v>
      </c>
      <c r="D1150" s="206" t="s">
        <v>5067</v>
      </c>
      <c r="E1150" s="208" t="s">
        <v>1231</v>
      </c>
      <c r="F1150" s="205">
        <v>4</v>
      </c>
      <c r="G1150" s="209" t="s">
        <v>5067</v>
      </c>
      <c r="H1150" s="205">
        <f xml:space="preserve"> LEN(小韻資料表[[#This Row],[小韻字集]])</f>
        <v>1</v>
      </c>
      <c r="I1150" s="205" cm="1">
        <f t="array" ref="I1150" xml:space="preserve"> MATCH(TRUE, ISNUMBER( SEARCH( LEFT(小韻資料表[[#This Row],[切語]],1), 切語上字資料表[切語上字]) ), 0)</f>
        <v>27</v>
      </c>
      <c r="J1150" s="210" t="str" cm="1">
        <f t="array" ref="J1150" xml:space="preserve"> INDEX(切語上字資料表[聲母], 小韻資料表[[#This Row],[上字表識別號]])</f>
        <v>初</v>
      </c>
      <c r="K1150" s="210" t="str" cm="1">
        <f t="array" ref="K1150" xml:space="preserve"> INDEX(切語上字資料表[聲母拼音碼], 小韻資料表[[#This Row],[上字表識別號]])</f>
        <v>ch</v>
      </c>
      <c r="L1150" s="210" t="str" cm="1">
        <f t="array" ref="L1150" xml:space="preserve"> INDEX(切語上字資料表[清濁], 小韻資料表[[#This Row],[上字表識別號]])</f>
        <v>次清</v>
      </c>
      <c r="M1150" s="223" t="str" cm="1">
        <f t="array" ref="M1150" xml:space="preserve"> INDEX(切語上字資料表[發送收], 小韻資料表[[#This Row],[上字表識別號]])</f>
        <v>送氣</v>
      </c>
      <c r="N1150" s="205" cm="1">
        <f t="array" ref="N1150" xml:space="preserve"> MATCH(TRUE, ISNUMBER( SEARCH( RIGHT(小韻資料表[[#This Row],[切語]],1), 切語下字資料表[切語下字]) ), 0)</f>
        <v>345</v>
      </c>
      <c r="O1150" s="207" t="str" cm="1">
        <f t="array" ref="O1150" xml:space="preserve"> INDEX(切語下字資料表[韻母], 小韻資料表[[#This Row],[下字表識別號]])</f>
        <v>銜開2</v>
      </c>
      <c r="P1150" s="207" t="str" cm="1">
        <f t="array" ref="P1150" xml:space="preserve"> INDEX(切語下字資料表[韻母拼音碼], 小韻資料表[[#This Row],[下字表識別號]])</f>
        <v>am</v>
      </c>
      <c r="Q1150" s="210" t="str" cm="1">
        <f t="array" ref="Q1150" xml:space="preserve"> INDEX(設定表!$C$19:$C$23, INT( LEFT(小韻資料表[[#This Row],[目次編碼]],1) ))</f>
        <v>平</v>
      </c>
      <c r="R1150" s="210">
        <f xml:space="preserve">  INDEX(設定表!$C$8:$C$15, MATCH( (RIGHT(小韻資料表[[#This Row],[清濁]]) &amp; 小韻資料表[[#This Row],[調]]), 設定表!$B$8:$B$15, 0))</f>
        <v>1</v>
      </c>
      <c r="S1150" s="205" t="s">
        <v>309</v>
      </c>
      <c r="T1150" s="205" t="s">
        <v>309</v>
      </c>
      <c r="U1150" s="226" t="s">
        <v>309</v>
      </c>
      <c r="V1150" s="147" t="s">
        <v>309</v>
      </c>
      <c r="X1150" s="135"/>
      <c r="Y1150" s="135"/>
      <c r="AA1150" s="135"/>
      <c r="AB1150" s="134"/>
      <c r="AC1150" s="135"/>
      <c r="AD1150" s="135"/>
      <c r="AH1150" s="135"/>
      <c r="AI1150" s="135"/>
    </row>
    <row r="1151" spans="1:35" ht="31.5">
      <c r="A1151" s="205">
        <v>1147</v>
      </c>
      <c r="B1151" s="206" t="s">
        <v>5068</v>
      </c>
      <c r="C1151" s="207" t="str">
        <f xml:space="preserve"> _xlfn.CONCAT(小韻資料表[[#This Row],[聲母拼音碼]],小韻資料表[[#This Row],[韻母拼音碼]],小韻資料表[[#This Row],[調號]])</f>
        <v>sam1</v>
      </c>
      <c r="D1151" s="206" t="s">
        <v>5069</v>
      </c>
      <c r="E1151" s="208" t="s">
        <v>1231</v>
      </c>
      <c r="F1151" s="205">
        <v>5</v>
      </c>
      <c r="G1151" s="209" t="s">
        <v>5070</v>
      </c>
      <c r="H1151" s="205">
        <f xml:space="preserve"> LEN(小韻資料表[[#This Row],[小韻字集]])</f>
        <v>9</v>
      </c>
      <c r="I1151" s="205" cm="1">
        <f t="array" ref="I1151" xml:space="preserve"> MATCH(TRUE, ISNUMBER( SEARCH( LEFT(小韻資料表[[#This Row],[切語]],1), 切語上字資料表[切語上字]) ), 0)</f>
        <v>29</v>
      </c>
      <c r="J1151" s="210" t="str" cm="1">
        <f t="array" ref="J1151" xml:space="preserve"> INDEX(切語上字資料表[聲母], 小韻資料表[[#This Row],[上字表識別號]])</f>
        <v>疏</v>
      </c>
      <c r="K1151" s="210" t="str" cm="1">
        <f t="array" ref="K1151" xml:space="preserve"> INDEX(切語上字資料表[聲母拼音碼], 小韻資料表[[#This Row],[上字表識別號]])</f>
        <v>s</v>
      </c>
      <c r="L1151" s="210" t="str" cm="1">
        <f t="array" ref="L1151" xml:space="preserve"> INDEX(切語上字資料表[清濁], 小韻資料表[[#This Row],[上字表識別號]])</f>
        <v>全清</v>
      </c>
      <c r="M1151" s="223" t="str" cm="1">
        <f t="array" ref="M1151" xml:space="preserve"> INDEX(切語上字資料表[發送收], 小韻資料表[[#This Row],[上字表識別號]])</f>
        <v>發聲</v>
      </c>
      <c r="N1151" s="205" cm="1">
        <f t="array" ref="N1151" xml:space="preserve"> MATCH(TRUE, ISNUMBER( SEARCH( RIGHT(小韻資料表[[#This Row],[切語]],1), 切語下字資料表[切語下字]) ), 0)</f>
        <v>345</v>
      </c>
      <c r="O1151" s="207" t="str" cm="1">
        <f t="array" ref="O1151" xml:space="preserve"> INDEX(切語下字資料表[韻母], 小韻資料表[[#This Row],[下字表識別號]])</f>
        <v>銜開2</v>
      </c>
      <c r="P1151" s="207" t="str" cm="1">
        <f t="array" ref="P1151" xml:space="preserve"> INDEX(切語下字資料表[韻母拼音碼], 小韻資料表[[#This Row],[下字表識別號]])</f>
        <v>am</v>
      </c>
      <c r="Q1151" s="210" t="str" cm="1">
        <f t="array" ref="Q1151" xml:space="preserve"> INDEX(設定表!$C$19:$C$23, INT( LEFT(小韻資料表[[#This Row],[目次編碼]],1) ))</f>
        <v>平</v>
      </c>
      <c r="R1151" s="210">
        <f xml:space="preserve">  INDEX(設定表!$C$8:$C$15, MATCH( (RIGHT(小韻資料表[[#This Row],[清濁]]) &amp; 小韻資料表[[#This Row],[調]]), 設定表!$B$8:$B$15, 0))</f>
        <v>1</v>
      </c>
      <c r="S1151" s="205" t="s">
        <v>309</v>
      </c>
      <c r="T1151" s="205" t="s">
        <v>309</v>
      </c>
      <c r="U1151" s="226" t="s">
        <v>309</v>
      </c>
      <c r="V1151" s="146" t="s">
        <v>309</v>
      </c>
      <c r="X1151" s="135"/>
      <c r="Y1151" s="135"/>
      <c r="AA1151" s="135"/>
      <c r="AB1151" s="134"/>
      <c r="AC1151" s="135"/>
      <c r="AD1151" s="135"/>
      <c r="AH1151" s="135"/>
      <c r="AI1151" s="135"/>
    </row>
    <row r="1152" spans="1:35" ht="31.5">
      <c r="A1152" s="205">
        <v>1148</v>
      </c>
      <c r="B1152" s="206" t="s">
        <v>5071</v>
      </c>
      <c r="C1152" s="207" t="str">
        <f xml:space="preserve"> _xlfn.CONCAT(小韻資料表[[#This Row],[聲母拼音碼]],小韻資料表[[#This Row],[韻母拼音碼]],小韻資料表[[#This Row],[調號]])</f>
        <v>kam1</v>
      </c>
      <c r="D1152" s="206" t="s">
        <v>5072</v>
      </c>
      <c r="E1152" s="208" t="s">
        <v>1231</v>
      </c>
      <c r="F1152" s="205">
        <v>6</v>
      </c>
      <c r="G1152" s="209" t="s">
        <v>5073</v>
      </c>
      <c r="H1152" s="205">
        <f xml:space="preserve"> LEN(小韻資料表[[#This Row],[小韻字集]])</f>
        <v>5</v>
      </c>
      <c r="I1152" s="205" cm="1">
        <f t="array" ref="I1152" xml:space="preserve"> MATCH(TRUE, ISNUMBER( SEARCH( LEFT(小韻資料表[[#This Row],[切語]],1), 切語上字資料表[切語上字]) ), 0)</f>
        <v>1</v>
      </c>
      <c r="J1152" s="210" t="str" cm="1">
        <f t="array" ref="J1152" xml:space="preserve"> INDEX(切語上字資料表[聲母], 小韻資料表[[#This Row],[上字表識別號]])</f>
        <v>見</v>
      </c>
      <c r="K1152" s="210" t="str" cm="1">
        <f t="array" ref="K1152" xml:space="preserve"> INDEX(切語上字資料表[聲母拼音碼], 小韻資料表[[#This Row],[上字表識別號]])</f>
        <v>k</v>
      </c>
      <c r="L1152" s="210" t="str" cm="1">
        <f t="array" ref="L1152" xml:space="preserve"> INDEX(切語上字資料表[清濁], 小韻資料表[[#This Row],[上字表識別號]])</f>
        <v>全清</v>
      </c>
      <c r="M1152" s="223" t="str" cm="1">
        <f t="array" ref="M1152" xml:space="preserve"> INDEX(切語上字資料表[發送收], 小韻資料表[[#This Row],[上字表識別號]])</f>
        <v>發聲</v>
      </c>
      <c r="N1152" s="205" cm="1">
        <f t="array" ref="N1152" xml:space="preserve"> MATCH(TRUE, ISNUMBER( SEARCH( RIGHT(小韻資料表[[#This Row],[切語]],1), 切語下字資料表[切語下字]) ), 0)</f>
        <v>345</v>
      </c>
      <c r="O1152" s="207" t="str" cm="1">
        <f t="array" ref="O1152" xml:space="preserve"> INDEX(切語下字資料表[韻母], 小韻資料表[[#This Row],[下字表識別號]])</f>
        <v>銜開2</v>
      </c>
      <c r="P1152" s="207" t="str" cm="1">
        <f t="array" ref="P1152" xml:space="preserve"> INDEX(切語下字資料表[韻母拼音碼], 小韻資料表[[#This Row],[下字表識別號]])</f>
        <v>am</v>
      </c>
      <c r="Q1152" s="210" t="str" cm="1">
        <f t="array" ref="Q1152" xml:space="preserve"> INDEX(設定表!$C$19:$C$23, INT( LEFT(小韻資料表[[#This Row],[目次編碼]],1) ))</f>
        <v>平</v>
      </c>
      <c r="R1152" s="210">
        <f xml:space="preserve">  INDEX(設定表!$C$8:$C$15, MATCH( (RIGHT(小韻資料表[[#This Row],[清濁]]) &amp; 小韻資料表[[#This Row],[調]]), 設定表!$B$8:$B$15, 0))</f>
        <v>1</v>
      </c>
      <c r="S1152" s="211" t="s">
        <v>309</v>
      </c>
      <c r="T1152" s="205" t="s">
        <v>309</v>
      </c>
      <c r="U1152" s="226" t="s">
        <v>309</v>
      </c>
      <c r="V1152" s="147" t="s">
        <v>309</v>
      </c>
      <c r="X1152" s="135"/>
      <c r="Y1152" s="135"/>
      <c r="AA1152" s="135"/>
      <c r="AB1152" s="134"/>
      <c r="AC1152" s="135"/>
      <c r="AD1152" s="135"/>
      <c r="AH1152" s="135"/>
      <c r="AI1152" s="135"/>
    </row>
    <row r="1153" spans="1:35" ht="31.5">
      <c r="A1153" s="205">
        <v>1149</v>
      </c>
      <c r="B1153" s="206" t="s">
        <v>5074</v>
      </c>
      <c r="C1153" s="207" t="str">
        <f xml:space="preserve"> _xlfn.CONCAT(小韻資料表[[#This Row],[聲母拼音碼]],小韻資料表[[#This Row],[韻母拼音碼]],小韻資料表[[#This Row],[調號]])</f>
        <v>pam5</v>
      </c>
      <c r="D1153" s="206" t="s">
        <v>5075</v>
      </c>
      <c r="E1153" s="208" t="s">
        <v>1231</v>
      </c>
      <c r="F1153" s="205">
        <v>7</v>
      </c>
      <c r="G1153" s="209" t="s">
        <v>5075</v>
      </c>
      <c r="H1153" s="205">
        <f xml:space="preserve"> LEN(小韻資料表[[#This Row],[小韻字集]])</f>
        <v>2</v>
      </c>
      <c r="I1153" s="205" cm="1">
        <f t="array" ref="I1153" xml:space="preserve"> MATCH(TRUE, ISNUMBER( SEARCH( LEFT(小韻資料表[[#This Row],[切語]],1), 切語上字資料表[切語上字]) ), 0)</f>
        <v>15</v>
      </c>
      <c r="J1153" s="210" t="str" cm="1">
        <f t="array" ref="J1153" xml:space="preserve"> INDEX(切語上字資料表[聲母], 小韻資料表[[#This Row],[上字表識別號]])</f>
        <v>並</v>
      </c>
      <c r="K1153" s="210" t="str" cm="1">
        <f t="array" ref="K1153" xml:space="preserve"> INDEX(切語上字資料表[聲母拼音碼], 小韻資料表[[#This Row],[上字表識別號]])</f>
        <v>p</v>
      </c>
      <c r="L1153" s="210" t="str" cm="1">
        <f t="array" ref="L1153" xml:space="preserve"> INDEX(切語上字資料表[清濁], 小韻資料表[[#This Row],[上字表識別號]])</f>
        <v>全濁</v>
      </c>
      <c r="M1153" s="223" cm="1">
        <f t="array" ref="M1153" xml:space="preserve"> INDEX(切語上字資料表[發送收], 小韻資料表[[#This Row],[上字表識別號]])</f>
        <v>0</v>
      </c>
      <c r="N1153" s="205" cm="1">
        <f t="array" ref="N1153" xml:space="preserve"> MATCH(TRUE, ISNUMBER( SEARCH( RIGHT(小韻資料表[[#This Row],[切語]],1), 切語下字資料表[切語下字]) ), 0)</f>
        <v>345</v>
      </c>
      <c r="O1153" s="207" t="str" cm="1">
        <f t="array" ref="O1153" xml:space="preserve"> INDEX(切語下字資料表[韻母], 小韻資料表[[#This Row],[下字表識別號]])</f>
        <v>銜開2</v>
      </c>
      <c r="P1153" s="207" t="str" cm="1">
        <f t="array" ref="P1153" xml:space="preserve"> INDEX(切語下字資料表[韻母拼音碼], 小韻資料表[[#This Row],[下字表識別號]])</f>
        <v>am</v>
      </c>
      <c r="Q1153" s="210" t="str" cm="1">
        <f t="array" ref="Q1153" xml:space="preserve"> INDEX(設定表!$C$19:$C$23, INT( LEFT(小韻資料表[[#This Row],[目次編碼]],1) ))</f>
        <v>平</v>
      </c>
      <c r="R1153" s="210">
        <f xml:space="preserve">  INDEX(設定表!$C$8:$C$15, MATCH( (RIGHT(小韻資料表[[#This Row],[清濁]]) &amp; 小韻資料表[[#This Row],[調]]), 設定表!$B$8:$B$15, 0))</f>
        <v>5</v>
      </c>
      <c r="S1153" s="205" t="s">
        <v>309</v>
      </c>
      <c r="T1153" s="205" t="s">
        <v>309</v>
      </c>
      <c r="U1153" s="226" t="s">
        <v>309</v>
      </c>
      <c r="V1153" s="146" t="s">
        <v>309</v>
      </c>
      <c r="X1153" s="135"/>
      <c r="Y1153" s="135"/>
      <c r="AA1153" s="135"/>
      <c r="AB1153" s="134"/>
      <c r="AC1153" s="135"/>
      <c r="AD1153" s="135"/>
      <c r="AH1153" s="135"/>
      <c r="AI1153" s="135"/>
    </row>
    <row r="1154" spans="1:35" ht="31.5">
      <c r="A1154" s="205">
        <v>1150</v>
      </c>
      <c r="B1154" s="206" t="s">
        <v>5076</v>
      </c>
      <c r="C1154" s="207" t="str">
        <f xml:space="preserve"> _xlfn.CONCAT(小韻資料表[[#This Row],[聲母拼音碼]],小韻資料表[[#This Row],[韻母拼音碼]],小韻資料表[[#This Row],[調號]])</f>
        <v>kham1</v>
      </c>
      <c r="D1154" s="206" t="s">
        <v>5077</v>
      </c>
      <c r="E1154" s="208" t="s">
        <v>1231</v>
      </c>
      <c r="F1154" s="205">
        <v>8</v>
      </c>
      <c r="G1154" s="209" t="s">
        <v>5077</v>
      </c>
      <c r="H1154" s="205">
        <f xml:space="preserve"> LEN(小韻資料表[[#This Row],[小韻字集]])</f>
        <v>1</v>
      </c>
      <c r="I1154" s="205" cm="1">
        <f t="array" ref="I1154" xml:space="preserve"> MATCH(TRUE, ISNUMBER( SEARCH( LEFT(小韻資料表[[#This Row],[切語]],1), 切語上字資料表[切語上字]) ), 0)</f>
        <v>2</v>
      </c>
      <c r="J1154" s="210" t="str" cm="1">
        <f t="array" ref="J1154" xml:space="preserve"> INDEX(切語上字資料表[聲母], 小韻資料表[[#This Row],[上字表識別號]])</f>
        <v>溪</v>
      </c>
      <c r="K1154" s="210" t="str" cm="1">
        <f t="array" ref="K1154" xml:space="preserve"> INDEX(切語上字資料表[聲母拼音碼], 小韻資料表[[#This Row],[上字表識別號]])</f>
        <v>kh</v>
      </c>
      <c r="L1154" s="210" t="str" cm="1">
        <f t="array" ref="L1154" xml:space="preserve"> INDEX(切語上字資料表[清濁], 小韻資料表[[#This Row],[上字表識別號]])</f>
        <v>次清</v>
      </c>
      <c r="M1154" s="223" t="str" cm="1">
        <f t="array" ref="M1154" xml:space="preserve"> INDEX(切語上字資料表[發送收], 小韻資料表[[#This Row],[上字表識別號]])</f>
        <v>送氣</v>
      </c>
      <c r="N1154" s="205" cm="1">
        <f t="array" ref="N1154" xml:space="preserve"> MATCH(TRUE, ISNUMBER( SEARCH( RIGHT(小韻資料表[[#This Row],[切語]],1), 切語下字資料表[切語下字]) ), 0)</f>
        <v>345</v>
      </c>
      <c r="O1154" s="207" t="str" cm="1">
        <f t="array" ref="O1154" xml:space="preserve"> INDEX(切語下字資料表[韻母], 小韻資料表[[#This Row],[下字表識別號]])</f>
        <v>銜開2</v>
      </c>
      <c r="P1154" s="207" t="str" cm="1">
        <f t="array" ref="P1154" xml:space="preserve"> INDEX(切語下字資料表[韻母拼音碼], 小韻資料表[[#This Row],[下字表識別號]])</f>
        <v>am</v>
      </c>
      <c r="Q1154" s="210" t="str" cm="1">
        <f t="array" ref="Q1154" xml:space="preserve"> INDEX(設定表!$C$19:$C$23, INT( LEFT(小韻資料表[[#This Row],[目次編碼]],1) ))</f>
        <v>平</v>
      </c>
      <c r="R1154" s="210">
        <f xml:space="preserve">  INDEX(設定表!$C$8:$C$15, MATCH( (RIGHT(小韻資料表[[#This Row],[清濁]]) &amp; 小韻資料表[[#This Row],[調]]), 設定表!$B$8:$B$15, 0))</f>
        <v>1</v>
      </c>
      <c r="S1154" s="205" t="s">
        <v>309</v>
      </c>
      <c r="T1154" s="205" t="s">
        <v>309</v>
      </c>
      <c r="U1154" s="226" t="s">
        <v>309</v>
      </c>
      <c r="V1154" s="147" t="s">
        <v>309</v>
      </c>
      <c r="X1154" s="135"/>
      <c r="Y1154" s="135"/>
      <c r="AA1154" s="135"/>
      <c r="AB1154" s="134"/>
      <c r="AC1154" s="135"/>
      <c r="AD1154" s="135"/>
      <c r="AH1154" s="135"/>
      <c r="AI1154" s="135"/>
    </row>
    <row r="1155" spans="1:35" ht="31.5">
      <c r="A1155" s="205">
        <v>1151</v>
      </c>
      <c r="B1155" s="206" t="s">
        <v>5078</v>
      </c>
      <c r="C1155" s="207" t="str">
        <f xml:space="preserve"> _xlfn.CONCAT(小韻資料表[[#This Row],[聲母拼音碼]],小韻資料表[[#This Row],[韻母拼音碼]],小韻資料表[[#This Row],[調號]])</f>
        <v>giam5</v>
      </c>
      <c r="D1155" s="206" t="s">
        <v>1248</v>
      </c>
      <c r="E1155" s="208" t="s">
        <v>1247</v>
      </c>
      <c r="F1155" s="205">
        <v>1</v>
      </c>
      <c r="G1155" s="209" t="s">
        <v>5079</v>
      </c>
      <c r="H1155" s="205">
        <f xml:space="preserve"> LEN(小韻資料表[[#This Row],[小韻字集]])</f>
        <v>2</v>
      </c>
      <c r="I1155" s="205" cm="1">
        <f t="array" ref="I1155" xml:space="preserve"> MATCH(TRUE, ISNUMBER( SEARCH( LEFT(小韻資料表[[#This Row],[切語]],1), 切語上字資料表[切語上字]) ), 0)</f>
        <v>4</v>
      </c>
      <c r="J1155" s="210" t="str" cm="1">
        <f t="array" ref="J1155" xml:space="preserve"> INDEX(切語上字資料表[聲母], 小韻資料表[[#This Row],[上字表識別號]])</f>
        <v>疑</v>
      </c>
      <c r="K1155" s="210" t="str" cm="1">
        <f t="array" ref="K1155" xml:space="preserve"> INDEX(切語上字資料表[聲母拼音碼], 小韻資料表[[#This Row],[上字表識別號]])</f>
        <v>g</v>
      </c>
      <c r="L1155" s="210" t="str" cm="1">
        <f t="array" ref="L1155" xml:space="preserve"> INDEX(切語上字資料表[清濁], 小韻資料表[[#This Row],[上字表識別號]])</f>
        <v>次濁</v>
      </c>
      <c r="M1155" s="223" t="str" cm="1">
        <f t="array" ref="M1155" xml:space="preserve"> INDEX(切語上字資料表[發送收], 小韻資料表[[#This Row],[上字表識別號]])</f>
        <v>收聲</v>
      </c>
      <c r="N1155" s="205" cm="1">
        <f t="array" ref="N1155" xml:space="preserve"> MATCH(TRUE, ISNUMBER( SEARCH( RIGHT(小韻資料表[[#This Row],[切語]],1), 切語下字資料表[切語下字]) ), 0)</f>
        <v>349</v>
      </c>
      <c r="O1155" s="207" t="str" cm="1">
        <f t="array" ref="O1155" xml:space="preserve"> INDEX(切語下字資料表[韻母], 小韻資料表[[#This Row],[下字表識別號]])</f>
        <v>嚴開3</v>
      </c>
      <c r="P1155" s="207" t="str" cm="1">
        <f t="array" ref="P1155" xml:space="preserve"> INDEX(切語下字資料表[韻母拼音碼], 小韻資料表[[#This Row],[下字表識別號]])</f>
        <v>iam</v>
      </c>
      <c r="Q1155" s="210" t="str" cm="1">
        <f t="array" ref="Q1155" xml:space="preserve"> INDEX(設定表!$C$19:$C$23, INT( LEFT(小韻資料表[[#This Row],[目次編碼]],1) ))</f>
        <v>平</v>
      </c>
      <c r="R1155" s="210">
        <f xml:space="preserve">  INDEX(設定表!$C$8:$C$15, MATCH( (RIGHT(小韻資料表[[#This Row],[清濁]]) &amp; 小韻資料表[[#This Row],[調]]), 設定表!$B$8:$B$15, 0))</f>
        <v>5</v>
      </c>
      <c r="S1155" s="205" t="s">
        <v>309</v>
      </c>
      <c r="T1155" s="205" t="s">
        <v>309</v>
      </c>
      <c r="U1155" s="226" t="s">
        <v>309</v>
      </c>
      <c r="V1155" s="146" t="s">
        <v>309</v>
      </c>
      <c r="X1155" s="135"/>
      <c r="Y1155" s="135"/>
      <c r="AA1155" s="135"/>
      <c r="AB1155" s="134"/>
      <c r="AC1155" s="135"/>
      <c r="AD1155" s="135"/>
      <c r="AH1155" s="135"/>
      <c r="AI1155" s="135"/>
    </row>
    <row r="1156" spans="1:35" ht="31.5">
      <c r="A1156" s="205">
        <v>1152</v>
      </c>
      <c r="B1156" s="206" t="s">
        <v>5080</v>
      </c>
      <c r="C1156" s="207" t="str">
        <f xml:space="preserve"> _xlfn.CONCAT(小韻資料表[[#This Row],[聲母拼音碼]],小韻資料表[[#This Row],[韻母拼音碼]],小韻資料表[[#This Row],[調號]])</f>
        <v>hiam1</v>
      </c>
      <c r="D1156" s="206" t="s">
        <v>5081</v>
      </c>
      <c r="E1156" s="208" t="s">
        <v>1247</v>
      </c>
      <c r="F1156" s="205">
        <v>2</v>
      </c>
      <c r="G1156" s="209" t="s">
        <v>5082</v>
      </c>
      <c r="H1156" s="205">
        <f xml:space="preserve"> LEN(小韻資料表[[#This Row],[小韻字集]])</f>
        <v>7</v>
      </c>
      <c r="I1156" s="205" cm="1">
        <f t="array" ref="I1156" xml:space="preserve"> MATCH(TRUE, ISNUMBER( SEARCH( LEFT(小韻資料表[[#This Row],[切語]],1), 切語上字資料表[切語上字]) ), 0)</f>
        <v>36</v>
      </c>
      <c r="J1156" s="210" t="str" cm="1">
        <f t="array" ref="J1156" xml:space="preserve"> INDEX(切語上字資料表[聲母], 小韻資料表[[#This Row],[上字表識別號]])</f>
        <v>曉</v>
      </c>
      <c r="K1156" s="210" t="str" cm="1">
        <f t="array" ref="K1156" xml:space="preserve"> INDEX(切語上字資料表[聲母拼音碼], 小韻資料表[[#This Row],[上字表識別號]])</f>
        <v>h</v>
      </c>
      <c r="L1156" s="210" t="str" cm="1">
        <f t="array" ref="L1156" xml:space="preserve"> INDEX(切語上字資料表[清濁], 小韻資料表[[#This Row],[上字表識別號]])</f>
        <v>次清</v>
      </c>
      <c r="M1156" s="223" t="str" cm="1">
        <f t="array" ref="M1156" xml:space="preserve"> INDEX(切語上字資料表[發送收], 小韻資料表[[#This Row],[上字表識別號]])</f>
        <v>送氣</v>
      </c>
      <c r="N1156" s="205" cm="1">
        <f t="array" ref="N1156" xml:space="preserve"> MATCH(TRUE, ISNUMBER( SEARCH( RIGHT(小韻資料表[[#This Row],[切語]],1), 切語下字資料表[切語下字]) ), 0)</f>
        <v>349</v>
      </c>
      <c r="O1156" s="207" t="str" cm="1">
        <f t="array" ref="O1156" xml:space="preserve"> INDEX(切語下字資料表[韻母], 小韻資料表[[#This Row],[下字表識別號]])</f>
        <v>嚴開3</v>
      </c>
      <c r="P1156" s="207" t="str" cm="1">
        <f t="array" ref="P1156" xml:space="preserve"> INDEX(切語下字資料表[韻母拼音碼], 小韻資料表[[#This Row],[下字表識別號]])</f>
        <v>iam</v>
      </c>
      <c r="Q1156" s="210" t="str" cm="1">
        <f t="array" ref="Q1156" xml:space="preserve"> INDEX(設定表!$C$19:$C$23, INT( LEFT(小韻資料表[[#This Row],[目次編碼]],1) ))</f>
        <v>平</v>
      </c>
      <c r="R1156" s="210">
        <f xml:space="preserve">  INDEX(設定表!$C$8:$C$15, MATCH( (RIGHT(小韻資料表[[#This Row],[清濁]]) &amp; 小韻資料表[[#This Row],[調]]), 設定表!$B$8:$B$15, 0))</f>
        <v>1</v>
      </c>
      <c r="S1156" s="205" t="s">
        <v>309</v>
      </c>
      <c r="T1156" s="205" t="s">
        <v>309</v>
      </c>
      <c r="U1156" s="226" t="s">
        <v>309</v>
      </c>
      <c r="V1156" s="147" t="s">
        <v>309</v>
      </c>
      <c r="X1156" s="135"/>
      <c r="Y1156" s="135"/>
      <c r="AA1156" s="135"/>
      <c r="AB1156" s="134"/>
      <c r="AC1156" s="135"/>
      <c r="AD1156" s="135"/>
      <c r="AH1156" s="135"/>
      <c r="AI1156" s="135"/>
    </row>
    <row r="1157" spans="1:35" ht="31.5">
      <c r="A1157" s="205">
        <v>1153</v>
      </c>
      <c r="B1157" s="206" t="s">
        <v>5083</v>
      </c>
      <c r="C1157" s="207" t="str">
        <f xml:space="preserve"> _xlfn.CONCAT(小韻資料表[[#This Row],[聲母拼音碼]],小韻資料表[[#This Row],[韻母拼音碼]],小韻資料表[[#This Row],[調號]])</f>
        <v>Øiam1</v>
      </c>
      <c r="D1157" s="206" t="s">
        <v>5084</v>
      </c>
      <c r="E1157" s="208" t="s">
        <v>1247</v>
      </c>
      <c r="F1157" s="205">
        <v>3</v>
      </c>
      <c r="G1157" s="209" t="s">
        <v>5085</v>
      </c>
      <c r="H1157" s="205">
        <f xml:space="preserve"> LEN(小韻資料表[[#This Row],[小韻字集]])</f>
        <v>2</v>
      </c>
      <c r="I1157" s="205" cm="1">
        <f t="array" ref="I1157" xml:space="preserve"> MATCH(TRUE, ISNUMBER( SEARCH( LEFT(小韻資料表[[#This Row],[切語]],1), 切語上字資料表[切語上字]) ), 0)</f>
        <v>35</v>
      </c>
      <c r="J1157" s="210" t="str" cm="1">
        <f t="array" ref="J1157" xml:space="preserve"> INDEX(切語上字資料表[聲母], 小韻資料表[[#This Row],[上字表識別號]])</f>
        <v>影</v>
      </c>
      <c r="K1157" s="210" t="str" cm="1">
        <f t="array" ref="K1157" xml:space="preserve"> INDEX(切語上字資料表[聲母拼音碼], 小韻資料表[[#This Row],[上字表識別號]])</f>
        <v>Ø</v>
      </c>
      <c r="L1157" s="210" t="str" cm="1">
        <f t="array" ref="L1157" xml:space="preserve"> INDEX(切語上字資料表[清濁], 小韻資料表[[#This Row],[上字表識別號]])</f>
        <v>全清</v>
      </c>
      <c r="M1157" s="223" t="str" cm="1">
        <f t="array" ref="M1157" xml:space="preserve"> INDEX(切語上字資料表[發送收], 小韻資料表[[#This Row],[上字表識別號]])</f>
        <v>發聲</v>
      </c>
      <c r="N1157" s="205" cm="1">
        <f t="array" ref="N1157" xml:space="preserve"> MATCH(TRUE, ISNUMBER( SEARCH( RIGHT(小韻資料表[[#This Row],[切語]],1), 切語下字資料表[切語下字]) ), 0)</f>
        <v>349</v>
      </c>
      <c r="O1157" s="207" t="str" cm="1">
        <f t="array" ref="O1157" xml:space="preserve"> INDEX(切語下字資料表[韻母], 小韻資料表[[#This Row],[下字表識別號]])</f>
        <v>嚴開3</v>
      </c>
      <c r="P1157" s="207" t="str" cm="1">
        <f t="array" ref="P1157" xml:space="preserve"> INDEX(切語下字資料表[韻母拼音碼], 小韻資料表[[#This Row],[下字表識別號]])</f>
        <v>iam</v>
      </c>
      <c r="Q1157" s="210" t="str" cm="1">
        <f t="array" ref="Q1157" xml:space="preserve"> INDEX(設定表!$C$19:$C$23, INT( LEFT(小韻資料表[[#This Row],[目次編碼]],1) ))</f>
        <v>平</v>
      </c>
      <c r="R1157" s="210">
        <f xml:space="preserve">  INDEX(設定表!$C$8:$C$15, MATCH( (RIGHT(小韻資料表[[#This Row],[清濁]]) &amp; 小韻資料表[[#This Row],[調]]), 設定表!$B$8:$B$15, 0))</f>
        <v>1</v>
      </c>
      <c r="S1157" s="205" t="s">
        <v>309</v>
      </c>
      <c r="T1157" s="205" t="s">
        <v>309</v>
      </c>
      <c r="U1157" s="226" t="s">
        <v>309</v>
      </c>
      <c r="V1157" s="146" t="s">
        <v>309</v>
      </c>
      <c r="X1157" s="135"/>
      <c r="Y1157" s="135"/>
      <c r="AA1157" s="135"/>
      <c r="AB1157" s="134"/>
      <c r="AC1157" s="135"/>
      <c r="AD1157" s="135"/>
      <c r="AH1157" s="135"/>
      <c r="AI1157" s="135"/>
    </row>
    <row r="1158" spans="1:35" ht="31.5">
      <c r="A1158" s="205">
        <v>1154</v>
      </c>
      <c r="B1158" s="206" t="s">
        <v>5086</v>
      </c>
      <c r="C1158" s="207" t="str">
        <f xml:space="preserve"> _xlfn.CONCAT(小韻資料表[[#This Row],[聲母拼音碼]],小韻資料表[[#This Row],[韻母拼音碼]],小韻資料表[[#This Row],[調號]])</f>
        <v>khiam1</v>
      </c>
      <c r="D1158" s="206" t="s">
        <v>5087</v>
      </c>
      <c r="E1158" s="208" t="s">
        <v>1247</v>
      </c>
      <c r="F1158" s="205">
        <v>4</v>
      </c>
      <c r="G1158" s="209" t="s">
        <v>5088</v>
      </c>
      <c r="H1158" s="205">
        <f xml:space="preserve"> LEN(小韻資料表[[#This Row],[小韻字集]])</f>
        <v>2</v>
      </c>
      <c r="I1158" s="205" cm="1">
        <f t="array" ref="I1158" xml:space="preserve"> MATCH(TRUE, ISNUMBER( SEARCH( LEFT(小韻資料表[[#This Row],[切語]],1), 切語上字資料表[切語上字]) ), 0)</f>
        <v>2</v>
      </c>
      <c r="J1158" s="210" t="str" cm="1">
        <f t="array" ref="J1158" xml:space="preserve"> INDEX(切語上字資料表[聲母], 小韻資料表[[#This Row],[上字表識別號]])</f>
        <v>溪</v>
      </c>
      <c r="K1158" s="210" t="str" cm="1">
        <f t="array" ref="K1158" xml:space="preserve"> INDEX(切語上字資料表[聲母拼音碼], 小韻資料表[[#This Row],[上字表識別號]])</f>
        <v>kh</v>
      </c>
      <c r="L1158" s="210" t="str" cm="1">
        <f t="array" ref="L1158" xml:space="preserve"> INDEX(切語上字資料表[清濁], 小韻資料表[[#This Row],[上字表識別號]])</f>
        <v>次清</v>
      </c>
      <c r="M1158" s="223" t="str" cm="1">
        <f t="array" ref="M1158" xml:space="preserve"> INDEX(切語上字資料表[發送收], 小韻資料表[[#This Row],[上字表識別號]])</f>
        <v>送氣</v>
      </c>
      <c r="N1158" s="205" cm="1">
        <f t="array" ref="N1158" xml:space="preserve"> MATCH(TRUE, ISNUMBER( SEARCH( RIGHT(小韻資料表[[#This Row],[切語]],1), 切語下字資料表[切語下字]) ), 0)</f>
        <v>349</v>
      </c>
      <c r="O1158" s="207" t="str" cm="1">
        <f t="array" ref="O1158" xml:space="preserve"> INDEX(切語下字資料表[韻母], 小韻資料表[[#This Row],[下字表識別號]])</f>
        <v>嚴開3</v>
      </c>
      <c r="P1158" s="207" t="str" cm="1">
        <f t="array" ref="P1158" xml:space="preserve"> INDEX(切語下字資料表[韻母拼音碼], 小韻資料表[[#This Row],[下字表識別號]])</f>
        <v>iam</v>
      </c>
      <c r="Q1158" s="210" t="str" cm="1">
        <f t="array" ref="Q1158" xml:space="preserve"> INDEX(設定表!$C$19:$C$23, INT( LEFT(小韻資料表[[#This Row],[目次編碼]],1) ))</f>
        <v>平</v>
      </c>
      <c r="R1158" s="210">
        <f xml:space="preserve">  INDEX(設定表!$C$8:$C$15, MATCH( (RIGHT(小韻資料表[[#This Row],[清濁]]) &amp; 小韻資料表[[#This Row],[調]]), 設定表!$B$8:$B$15, 0))</f>
        <v>1</v>
      </c>
      <c r="S1158" s="205" t="s">
        <v>309</v>
      </c>
      <c r="T1158" s="205" t="s">
        <v>309</v>
      </c>
      <c r="U1158" s="226" t="s">
        <v>309</v>
      </c>
      <c r="V1158" s="147" t="s">
        <v>309</v>
      </c>
      <c r="X1158" s="135"/>
      <c r="Y1158" s="135"/>
      <c r="AA1158" s="135"/>
      <c r="AB1158" s="134"/>
      <c r="AC1158" s="135"/>
      <c r="AD1158" s="135"/>
      <c r="AH1158" s="135"/>
      <c r="AI1158" s="135"/>
    </row>
    <row r="1159" spans="1:35" ht="31.5">
      <c r="A1159" s="205">
        <v>1155</v>
      </c>
      <c r="B1159" s="206" t="s">
        <v>5089</v>
      </c>
      <c r="C1159" s="207" t="str">
        <f xml:space="preserve"> _xlfn.CONCAT(小韻資料表[[#This Row],[聲母拼音碼]],小韻資料表[[#This Row],[韻母拼音碼]],小韻資料表[[#This Row],[調號]])</f>
        <v>ham5</v>
      </c>
      <c r="D1159" s="206" t="s">
        <v>1264</v>
      </c>
      <c r="E1159" s="208" t="s">
        <v>1263</v>
      </c>
      <c r="F1159" s="205">
        <v>1</v>
      </c>
      <c r="G1159" s="209" t="s">
        <v>5090</v>
      </c>
      <c r="H1159" s="205">
        <f xml:space="preserve"> LEN(小韻資料表[[#This Row],[小韻字集]])</f>
        <v>9</v>
      </c>
      <c r="I1159" s="205" cm="1">
        <f t="array" ref="I1159" xml:space="preserve"> MATCH(TRUE, ISNUMBER( SEARCH( LEFT(小韻資料表[[#This Row],[切語]],1), 切語上字資料表[切語上字]) ), 0)</f>
        <v>19</v>
      </c>
      <c r="J1159" s="210" t="str" cm="1">
        <f t="array" ref="J1159" xml:space="preserve"> INDEX(切語上字資料表[聲母], 小韻資料表[[#This Row],[上字表識別號]])</f>
        <v>奉</v>
      </c>
      <c r="K1159" s="210" t="str" cm="1">
        <f t="array" ref="K1159" xml:space="preserve"> INDEX(切語上字資料表[聲母拼音碼], 小韻資料表[[#This Row],[上字表識別號]])</f>
        <v>h</v>
      </c>
      <c r="L1159" s="210" t="str" cm="1">
        <f t="array" ref="L1159" xml:space="preserve"> INDEX(切語上字資料表[清濁], 小韻資料表[[#This Row],[上字表識別號]])</f>
        <v>全濁</v>
      </c>
      <c r="M1159" s="223" cm="1">
        <f t="array" ref="M1159" xml:space="preserve"> INDEX(切語上字資料表[發送收], 小韻資料表[[#This Row],[上字表識別號]])</f>
        <v>0</v>
      </c>
      <c r="N1159" s="205" cm="1">
        <f t="array" ref="N1159" xml:space="preserve"> MATCH(TRUE, ISNUMBER( SEARCH( RIGHT(小韻資料表[[#This Row],[切語]],1), 切語下字資料表[切語下字]) ), 0)</f>
        <v>341</v>
      </c>
      <c r="O1159" s="207" t="str" cm="1">
        <f t="array" ref="O1159" xml:space="preserve"> INDEX(切語下字資料表[韻母], 小韻資料表[[#This Row],[下字表識別號]])</f>
        <v>咸開2</v>
      </c>
      <c r="P1159" s="207" t="str" cm="1">
        <f t="array" ref="P1159" xml:space="preserve"> INDEX(切語下字資料表[韻母拼音碼], 小韻資料表[[#This Row],[下字表識別號]])</f>
        <v>am</v>
      </c>
      <c r="Q1159" s="210" t="str" cm="1">
        <f t="array" ref="Q1159" xml:space="preserve"> INDEX(設定表!$C$19:$C$23, INT( LEFT(小韻資料表[[#This Row],[目次編碼]],1) ))</f>
        <v>平</v>
      </c>
      <c r="R1159" s="210">
        <f xml:space="preserve">  INDEX(設定表!$C$8:$C$15, MATCH( (RIGHT(小韻資料表[[#This Row],[清濁]]) &amp; 小韻資料表[[#This Row],[調]]), 設定表!$B$8:$B$15, 0))</f>
        <v>5</v>
      </c>
      <c r="S1159" s="205" t="s">
        <v>309</v>
      </c>
      <c r="T1159" s="205" t="s">
        <v>309</v>
      </c>
      <c r="U1159" s="226" t="s">
        <v>309</v>
      </c>
      <c r="V1159" s="146" t="s">
        <v>309</v>
      </c>
      <c r="X1159" s="135"/>
      <c r="Y1159" s="135"/>
      <c r="AA1159" s="135"/>
      <c r="AB1159" s="134"/>
      <c r="AC1159" s="135"/>
      <c r="AD1159" s="135"/>
      <c r="AH1159" s="135"/>
      <c r="AI1159" s="135"/>
    </row>
    <row r="1160" spans="1:35" ht="31.5">
      <c r="A1160" s="205">
        <v>1156</v>
      </c>
      <c r="B1160" s="206" t="s">
        <v>5091</v>
      </c>
      <c r="C1160" s="207" t="str">
        <f xml:space="preserve"> _xlfn.CONCAT(小韻資料表[[#This Row],[聲母拼音碼]],小韻資料表[[#This Row],[韻母拼音碼]],小韻資料表[[#This Row],[調號]])</f>
        <v>phuan1</v>
      </c>
      <c r="D1160" s="206" t="s">
        <v>5092</v>
      </c>
      <c r="E1160" s="208" t="s">
        <v>1263</v>
      </c>
      <c r="F1160" s="205">
        <v>2</v>
      </c>
      <c r="G1160" s="209" t="s">
        <v>5093</v>
      </c>
      <c r="H1160" s="205">
        <f xml:space="preserve"> LEN(小韻資料表[[#This Row],[小韻字集]])</f>
        <v>3</v>
      </c>
      <c r="I1160" s="205" cm="1">
        <f t="array" ref="I1160" xml:space="preserve"> MATCH(TRUE, ISNUMBER( SEARCH( LEFT(小韻資料表[[#This Row],[切語]],1), 切語上字資料表[切語上字]) ), 0)</f>
        <v>14</v>
      </c>
      <c r="J1160" s="210" t="str" cm="1">
        <f t="array" ref="J1160" xml:space="preserve"> INDEX(切語上字資料表[聲母], 小韻資料表[[#This Row],[上字表識別號]])</f>
        <v>滂</v>
      </c>
      <c r="K1160" s="210" t="str" cm="1">
        <f t="array" ref="K1160" xml:space="preserve"> INDEX(切語上字資料表[聲母拼音碼], 小韻資料表[[#This Row],[上字表識別號]])</f>
        <v>ph</v>
      </c>
      <c r="L1160" s="210" t="str" cm="1">
        <f t="array" ref="L1160" xml:space="preserve"> INDEX(切語上字資料表[清濁], 小韻資料表[[#This Row],[上字表識別號]])</f>
        <v>次清</v>
      </c>
      <c r="M1160" s="223" t="str" cm="1">
        <f t="array" ref="M1160" xml:space="preserve"> INDEX(切語上字資料表[發送收], 小韻資料表[[#This Row],[上字表識別號]])</f>
        <v>送氣</v>
      </c>
      <c r="N1160" s="205" cm="1">
        <f t="array" ref="N1160" xml:space="preserve"> MATCH(TRUE, ISNUMBER( SEARCH( RIGHT(小韻資料表[[#This Row],[切語]],1), 切語下字資料表[切語下字]) ), 0)</f>
        <v>353</v>
      </c>
      <c r="O1160" s="207" t="str" cm="1">
        <f t="array" ref="O1160" xml:space="preserve"> INDEX(切語下字資料表[韻母], 小韻資料表[[#This Row],[下字表識別號]])</f>
        <v>凡合3</v>
      </c>
      <c r="P1160" s="207" t="str" cm="1">
        <f t="array" ref="P1160" xml:space="preserve"> INDEX(切語下字資料表[韻母拼音碼], 小韻資料表[[#This Row],[下字表識別號]])</f>
        <v>uan</v>
      </c>
      <c r="Q1160" s="210" t="str" cm="1">
        <f t="array" ref="Q1160" xml:space="preserve"> INDEX(設定表!$C$19:$C$23, INT( LEFT(小韻資料表[[#This Row],[目次編碼]],1) ))</f>
        <v>平</v>
      </c>
      <c r="R1160" s="210">
        <f xml:space="preserve">  INDEX(設定表!$C$8:$C$15, MATCH( (RIGHT(小韻資料表[[#This Row],[清濁]]) &amp; 小韻資料表[[#This Row],[調]]), 設定表!$B$8:$B$15, 0))</f>
        <v>1</v>
      </c>
      <c r="S1160" s="205" t="s">
        <v>309</v>
      </c>
      <c r="T1160" s="205" t="s">
        <v>309</v>
      </c>
      <c r="U1160" s="226" t="s">
        <v>309</v>
      </c>
      <c r="V1160" s="147" t="s">
        <v>309</v>
      </c>
      <c r="X1160" s="135"/>
      <c r="Y1160" s="135"/>
      <c r="AA1160" s="135"/>
      <c r="AB1160" s="134"/>
      <c r="AC1160" s="135"/>
      <c r="AD1160" s="135"/>
      <c r="AH1160" s="135"/>
      <c r="AI1160" s="135"/>
    </row>
    <row r="1161" spans="1:35" ht="31.5">
      <c r="A1161" s="205">
        <v>1157</v>
      </c>
      <c r="B1161" s="206" t="s">
        <v>5094</v>
      </c>
      <c r="C1161" s="207" t="str">
        <f xml:space="preserve"> _xlfn.CONCAT(小韻資料表[[#This Row],[聲母拼音碼]],小韻資料表[[#This Row],[韻母拼音碼]],小韻資料表[[#This Row],[調號]])</f>
        <v>tong2</v>
      </c>
      <c r="D1161" s="206" t="s">
        <v>283</v>
      </c>
      <c r="E1161" s="208" t="s">
        <v>5095</v>
      </c>
      <c r="F1161" s="205">
        <v>1</v>
      </c>
      <c r="G1161" s="209" t="s">
        <v>5096</v>
      </c>
      <c r="H1161" s="205">
        <f xml:space="preserve"> LEN(小韻資料表[[#This Row],[小韻字集]])</f>
        <v>8</v>
      </c>
      <c r="I1161" s="205" cm="1">
        <f t="array" ref="I1161" xml:space="preserve"> MATCH(TRUE, ISNUMBER( SEARCH( LEFT(小韻資料表[[#This Row],[切語]],1), 切語上字資料表[切語上字]) ), 0)</f>
        <v>5</v>
      </c>
      <c r="J1161" s="210" t="str" cm="1">
        <f t="array" ref="J1161" xml:space="preserve"> INDEX(切語上字資料表[聲母], 小韻資料表[[#This Row],[上字表識別號]])</f>
        <v>端</v>
      </c>
      <c r="K1161" s="210" t="str" cm="1">
        <f t="array" ref="K1161" xml:space="preserve"> INDEX(切語上字資料表[聲母拼音碼], 小韻資料表[[#This Row],[上字表識別號]])</f>
        <v>t</v>
      </c>
      <c r="L1161" s="210" t="str" cm="1">
        <f t="array" ref="L1161" xml:space="preserve"> INDEX(切語上字資料表[清濁], 小韻資料表[[#This Row],[上字表識別號]])</f>
        <v>全清</v>
      </c>
      <c r="M1161" s="223" t="str" cm="1">
        <f t="array" ref="M1161" xml:space="preserve"> INDEX(切語上字資料表[發送收], 小韻資料表[[#This Row],[上字表識別號]])</f>
        <v>發聲</v>
      </c>
      <c r="N1161" s="205" cm="1">
        <f t="array" ref="N1161" xml:space="preserve"> MATCH(TRUE, ISNUMBER( SEARCH( RIGHT(小韻資料表[[#This Row],[切語]],1), 切語下字資料表[切語下字]) ), 0)</f>
        <v>2</v>
      </c>
      <c r="O1161" s="207" t="str" cm="1">
        <f t="array" ref="O1161" xml:space="preserve"> INDEX(切語下字資料表[韻母], 小韻資料表[[#This Row],[下字表識別號]])</f>
        <v>董開1</v>
      </c>
      <c r="P1161" s="207" t="str" cm="1">
        <f t="array" ref="P1161" xml:space="preserve"> INDEX(切語下字資料表[韻母拼音碼], 小韻資料表[[#This Row],[下字表識別號]])</f>
        <v>ong</v>
      </c>
      <c r="Q1161" s="210" t="str" cm="1">
        <f t="array" ref="Q1161" xml:space="preserve"> INDEX(設定表!$C$19:$C$23, INT( LEFT(小韻資料表[[#This Row],[目次編碼]],1) ))</f>
        <v>上</v>
      </c>
      <c r="R1161" s="210">
        <f xml:space="preserve">  INDEX(設定表!$C$8:$C$15, MATCH( (RIGHT(小韻資料表[[#This Row],[清濁]]) &amp; 小韻資料表[[#This Row],[調]]), 設定表!$B$8:$B$15, 0))</f>
        <v>2</v>
      </c>
      <c r="S1161" s="205" t="s">
        <v>309</v>
      </c>
      <c r="T1161" s="205" t="s">
        <v>309</v>
      </c>
      <c r="U1161" s="226" t="s">
        <v>309</v>
      </c>
      <c r="V1161" s="146" t="s">
        <v>309</v>
      </c>
      <c r="X1161" s="135"/>
      <c r="Y1161" s="135"/>
      <c r="AA1161" s="135"/>
      <c r="AB1161" s="134"/>
      <c r="AC1161" s="135"/>
      <c r="AD1161" s="135"/>
      <c r="AH1161" s="135"/>
      <c r="AI1161" s="135"/>
    </row>
    <row r="1162" spans="1:35" ht="31.5">
      <c r="A1162" s="205">
        <v>1158</v>
      </c>
      <c r="B1162" s="206" t="s">
        <v>5097</v>
      </c>
      <c r="C1162" s="207" t="str">
        <f xml:space="preserve"> _xlfn.CONCAT(小韻資料表[[#This Row],[聲母拼音碼]],小韻資料表[[#This Row],[韻母拼音碼]],小韻資料表[[#This Row],[調號]])</f>
        <v>mong2</v>
      </c>
      <c r="D1162" s="206" t="s">
        <v>5098</v>
      </c>
      <c r="E1162" s="208" t="s">
        <v>5095</v>
      </c>
      <c r="F1162" s="205">
        <v>2</v>
      </c>
      <c r="G1162" s="209" t="s">
        <v>13141</v>
      </c>
      <c r="H1162" s="205">
        <f xml:space="preserve"> LEN(小韻資料表[[#This Row],[小韻字集]])</f>
        <v>8</v>
      </c>
      <c r="I1162" s="205" cm="1">
        <f t="array" ref="I1162" xml:space="preserve"> MATCH(TRUE, ISNUMBER( SEARCH( LEFT(小韻資料表[[#This Row],[切語]],1), 切語上字資料表[切語上字]) ), 0)</f>
        <v>16</v>
      </c>
      <c r="J1162" s="210" t="str" cm="1">
        <f t="array" ref="J1162" xml:space="preserve"> INDEX(切語上字資料表[聲母], 小韻資料表[[#This Row],[上字表識別號]])</f>
        <v>明</v>
      </c>
      <c r="K1162" s="210" t="str" cm="1">
        <f t="array" ref="K1162" xml:space="preserve"> INDEX(切語上字資料表[聲母拼音碼], 小韻資料表[[#This Row],[上字表識別號]])</f>
        <v>m</v>
      </c>
      <c r="L1162" s="210" t="str" cm="1">
        <f t="array" ref="L1162" xml:space="preserve"> INDEX(切語上字資料表[清濁], 小韻資料表[[#This Row],[上字表識別號]])</f>
        <v>次濁</v>
      </c>
      <c r="M1162" s="223" t="str" cm="1">
        <f t="array" ref="M1162" xml:space="preserve"> INDEX(切語上字資料表[發送收], 小韻資料表[[#This Row],[上字表識別號]])</f>
        <v>收聲</v>
      </c>
      <c r="N1162" s="205" cm="1">
        <f t="array" ref="N1162" xml:space="preserve"> MATCH(TRUE, ISNUMBER( SEARCH( RIGHT(小韻資料表[[#This Row],[切語]],1), 切語下字資料表[切語下字]) ), 0)</f>
        <v>2</v>
      </c>
      <c r="O1162" s="207" t="str" cm="1">
        <f t="array" ref="O1162" xml:space="preserve"> INDEX(切語下字資料表[韻母], 小韻資料表[[#This Row],[下字表識別號]])</f>
        <v>董開1</v>
      </c>
      <c r="P1162" s="207" t="str" cm="1">
        <f t="array" ref="P1162" xml:space="preserve"> INDEX(切語下字資料表[韻母拼音碼], 小韻資料表[[#This Row],[下字表識別號]])</f>
        <v>ong</v>
      </c>
      <c r="Q1162" s="210" t="str" cm="1">
        <f t="array" ref="Q1162" xml:space="preserve"> INDEX(設定表!$C$19:$C$23, INT( LEFT(小韻資料表[[#This Row],[目次編碼]],1) ))</f>
        <v>上</v>
      </c>
      <c r="R1162" s="210">
        <f xml:space="preserve">  INDEX(設定表!$C$8:$C$15, MATCH( (RIGHT(小韻資料表[[#This Row],[清濁]]) &amp; 小韻資料表[[#This Row],[調]]), 設定表!$B$8:$B$15, 0))</f>
        <v>2</v>
      </c>
      <c r="S1162" s="205" t="s">
        <v>309</v>
      </c>
      <c r="T1162" s="205" t="s">
        <v>309</v>
      </c>
      <c r="U1162" s="226" t="s">
        <v>309</v>
      </c>
      <c r="V1162" s="147" t="s">
        <v>309</v>
      </c>
      <c r="X1162" s="135"/>
      <c r="Y1162" s="135"/>
      <c r="AA1162" s="135"/>
      <c r="AB1162" s="134"/>
      <c r="AC1162" s="135"/>
      <c r="AD1162" s="135"/>
      <c r="AH1162" s="135"/>
      <c r="AI1162" s="135"/>
    </row>
    <row r="1163" spans="1:35" ht="31.5">
      <c r="A1163" s="205">
        <v>1159</v>
      </c>
      <c r="B1163" s="206" t="s">
        <v>5099</v>
      </c>
      <c r="C1163" s="207" t="str">
        <f xml:space="preserve"> _xlfn.CONCAT(小韻資料表[[#This Row],[聲母拼音碼]],小韻資料表[[#This Row],[韻母拼音碼]],小韻資料表[[#This Row],[調號]])</f>
        <v>khong2</v>
      </c>
      <c r="D1163" s="206" t="s">
        <v>5100</v>
      </c>
      <c r="E1163" s="208" t="s">
        <v>5095</v>
      </c>
      <c r="F1163" s="205">
        <v>3</v>
      </c>
      <c r="G1163" s="209" t="s">
        <v>5101</v>
      </c>
      <c r="H1163" s="205">
        <f xml:space="preserve"> LEN(小韻資料表[[#This Row],[小韻字集]])</f>
        <v>2</v>
      </c>
      <c r="I1163" s="205" cm="1">
        <f t="array" ref="I1163" xml:space="preserve"> MATCH(TRUE, ISNUMBER( SEARCH( LEFT(小韻資料表[[#This Row],[切語]],1), 切語上字資料表[切語上字]) ), 0)</f>
        <v>2</v>
      </c>
      <c r="J1163" s="210" t="str" cm="1">
        <f t="array" ref="J1163" xml:space="preserve"> INDEX(切語上字資料表[聲母], 小韻資料表[[#This Row],[上字表識別號]])</f>
        <v>溪</v>
      </c>
      <c r="K1163" s="210" t="str" cm="1">
        <f t="array" ref="K1163" xml:space="preserve"> INDEX(切語上字資料表[聲母拼音碼], 小韻資料表[[#This Row],[上字表識別號]])</f>
        <v>kh</v>
      </c>
      <c r="L1163" s="210" t="str" cm="1">
        <f t="array" ref="L1163" xml:space="preserve"> INDEX(切語上字資料表[清濁], 小韻資料表[[#This Row],[上字表識別號]])</f>
        <v>次清</v>
      </c>
      <c r="M1163" s="223" t="str" cm="1">
        <f t="array" ref="M1163" xml:space="preserve"> INDEX(切語上字資料表[發送收], 小韻資料表[[#This Row],[上字表識別號]])</f>
        <v>送氣</v>
      </c>
      <c r="N1163" s="205" cm="1">
        <f t="array" ref="N1163" xml:space="preserve"> MATCH(TRUE, ISNUMBER( SEARCH( RIGHT(小韻資料表[[#This Row],[切語]],1), 切語下字資料表[切語下字]) ), 0)</f>
        <v>2</v>
      </c>
      <c r="O1163" s="207" t="str" cm="1">
        <f t="array" ref="O1163" xml:space="preserve"> INDEX(切語下字資料表[韻母], 小韻資料表[[#This Row],[下字表識別號]])</f>
        <v>董開1</v>
      </c>
      <c r="P1163" s="207" t="str" cm="1">
        <f t="array" ref="P1163" xml:space="preserve"> INDEX(切語下字資料表[韻母拼音碼], 小韻資料表[[#This Row],[下字表識別號]])</f>
        <v>ong</v>
      </c>
      <c r="Q1163" s="210" t="str" cm="1">
        <f t="array" ref="Q1163" xml:space="preserve"> INDEX(設定表!$C$19:$C$23, INT( LEFT(小韻資料表[[#This Row],[目次編碼]],1) ))</f>
        <v>上</v>
      </c>
      <c r="R1163" s="210">
        <f xml:space="preserve">  INDEX(設定表!$C$8:$C$15, MATCH( (RIGHT(小韻資料表[[#This Row],[清濁]]) &amp; 小韻資料表[[#This Row],[調]]), 設定表!$B$8:$B$15, 0))</f>
        <v>2</v>
      </c>
      <c r="S1163" s="205" t="s">
        <v>309</v>
      </c>
      <c r="T1163" s="205" t="s">
        <v>309</v>
      </c>
      <c r="U1163" s="226" t="s">
        <v>309</v>
      </c>
      <c r="V1163" s="146" t="s">
        <v>309</v>
      </c>
      <c r="X1163" s="135"/>
      <c r="Y1163" s="135"/>
      <c r="AA1163" s="135"/>
      <c r="AB1163" s="134"/>
      <c r="AC1163" s="135"/>
      <c r="AD1163" s="135"/>
      <c r="AH1163" s="135"/>
      <c r="AI1163" s="135"/>
    </row>
    <row r="1164" spans="1:35" ht="31.5">
      <c r="A1164" s="205">
        <v>1160</v>
      </c>
      <c r="B1164" s="206" t="s">
        <v>5102</v>
      </c>
      <c r="C1164" s="207" t="str">
        <f xml:space="preserve"> _xlfn.CONCAT(小韻資料表[[#This Row],[聲母拼音碼]],小韻資料表[[#This Row],[韻母拼音碼]],小韻資料表[[#This Row],[調號]])</f>
        <v>song2</v>
      </c>
      <c r="D1164" s="206" t="s">
        <v>5103</v>
      </c>
      <c r="E1164" s="208" t="s">
        <v>5095</v>
      </c>
      <c r="F1164" s="205">
        <v>4</v>
      </c>
      <c r="G1164" s="209" t="s">
        <v>5104</v>
      </c>
      <c r="H1164" s="205">
        <f xml:space="preserve"> LEN(小韻資料表[[#This Row],[小韻字集]])</f>
        <v>4</v>
      </c>
      <c r="I1164" s="205" cm="1">
        <f t="array" ref="I1164" xml:space="preserve"> MATCH(TRUE, ISNUMBER( SEARCH( LEFT(小韻資料表[[#This Row],[切語]],1), 切語上字資料表[切語上字]) ), 0)</f>
        <v>24</v>
      </c>
      <c r="J1164" s="210" t="str" cm="1">
        <f t="array" ref="J1164" xml:space="preserve"> INDEX(切語上字資料表[聲母], 小韻資料表[[#This Row],[上字表識別號]])</f>
        <v>心</v>
      </c>
      <c r="K1164" s="210" t="str" cm="1">
        <f t="array" ref="K1164" xml:space="preserve"> INDEX(切語上字資料表[聲母拼音碼], 小韻資料表[[#This Row],[上字表識別號]])</f>
        <v>s</v>
      </c>
      <c r="L1164" s="210" t="str" cm="1">
        <f t="array" ref="L1164" xml:space="preserve"> INDEX(切語上字資料表[清濁], 小韻資料表[[#This Row],[上字表識別號]])</f>
        <v>全清</v>
      </c>
      <c r="M1164" s="223" t="str" cm="1">
        <f t="array" ref="M1164" xml:space="preserve"> INDEX(切語上字資料表[發送收], 小韻資料表[[#This Row],[上字表識別號]])</f>
        <v>送氣</v>
      </c>
      <c r="N1164" s="205" cm="1">
        <f t="array" ref="N1164" xml:space="preserve"> MATCH(TRUE, ISNUMBER( SEARCH( RIGHT(小韻資料表[[#This Row],[切語]],1), 切語下字資料表[切語下字]) ), 0)</f>
        <v>2</v>
      </c>
      <c r="O1164" s="207" t="str" cm="1">
        <f t="array" ref="O1164" xml:space="preserve"> INDEX(切語下字資料表[韻母], 小韻資料表[[#This Row],[下字表識別號]])</f>
        <v>董開1</v>
      </c>
      <c r="P1164" s="207" t="str" cm="1">
        <f t="array" ref="P1164" xml:space="preserve"> INDEX(切語下字資料表[韻母拼音碼], 小韻資料表[[#This Row],[下字表識別號]])</f>
        <v>ong</v>
      </c>
      <c r="Q1164" s="210" t="str" cm="1">
        <f t="array" ref="Q1164" xml:space="preserve"> INDEX(設定表!$C$19:$C$23, INT( LEFT(小韻資料表[[#This Row],[目次編碼]],1) ))</f>
        <v>上</v>
      </c>
      <c r="R1164" s="210">
        <f xml:space="preserve">  INDEX(設定表!$C$8:$C$15, MATCH( (RIGHT(小韻資料表[[#This Row],[清濁]]) &amp; 小韻資料表[[#This Row],[調]]), 設定表!$B$8:$B$15, 0))</f>
        <v>2</v>
      </c>
      <c r="S1164" s="205" t="s">
        <v>309</v>
      </c>
      <c r="T1164" s="205" t="s">
        <v>309</v>
      </c>
      <c r="U1164" s="226" t="s">
        <v>5105</v>
      </c>
      <c r="V1164" s="147" t="s">
        <v>309</v>
      </c>
      <c r="X1164" s="135"/>
      <c r="Y1164" s="135"/>
      <c r="AA1164" s="135"/>
      <c r="AB1164" s="134"/>
      <c r="AC1164" s="135"/>
      <c r="AD1164" s="135"/>
      <c r="AH1164" s="135"/>
      <c r="AI1164" s="135"/>
    </row>
    <row r="1165" spans="1:35" ht="31.5">
      <c r="A1165" s="205">
        <v>1161</v>
      </c>
      <c r="B1165" s="206" t="s">
        <v>5106</v>
      </c>
      <c r="C1165" s="207" t="str">
        <f xml:space="preserve"> _xlfn.CONCAT(小韻資料表[[#This Row],[聲母拼音碼]],小韻資料表[[#This Row],[韻母拼音碼]],小韻資料表[[#This Row],[調號]])</f>
        <v>thong2</v>
      </c>
      <c r="D1165" s="206" t="s">
        <v>5107</v>
      </c>
      <c r="E1165" s="208" t="s">
        <v>5095</v>
      </c>
      <c r="F1165" s="205">
        <v>5</v>
      </c>
      <c r="G1165" s="209" t="s">
        <v>5108</v>
      </c>
      <c r="H1165" s="205">
        <f xml:space="preserve"> LEN(小韻資料表[[#This Row],[小韻字集]])</f>
        <v>4</v>
      </c>
      <c r="I1165" s="205" cm="1">
        <f t="array" ref="I1165" xml:space="preserve"> MATCH(TRUE, ISNUMBER( SEARCH( LEFT(小韻資料表[[#This Row],[切語]],1), 切語上字資料表[切語上字]) ), 0)</f>
        <v>6</v>
      </c>
      <c r="J1165" s="210" t="str" cm="1">
        <f t="array" ref="J1165" xml:space="preserve"> INDEX(切語上字資料表[聲母], 小韻資料表[[#This Row],[上字表識別號]])</f>
        <v>透</v>
      </c>
      <c r="K1165" s="210" t="str" cm="1">
        <f t="array" ref="K1165" xml:space="preserve"> INDEX(切語上字資料表[聲母拼音碼], 小韻資料表[[#This Row],[上字表識別號]])</f>
        <v>th</v>
      </c>
      <c r="L1165" s="210" t="str" cm="1">
        <f t="array" ref="L1165" xml:space="preserve"> INDEX(切語上字資料表[清濁], 小韻資料表[[#This Row],[上字表識別號]])</f>
        <v>次清</v>
      </c>
      <c r="M1165" s="223" t="str" cm="1">
        <f t="array" ref="M1165" xml:space="preserve"> INDEX(切語上字資料表[發送收], 小韻資料表[[#This Row],[上字表識別號]])</f>
        <v>送氣</v>
      </c>
      <c r="N1165" s="205" cm="1">
        <f t="array" ref="N1165" xml:space="preserve"> MATCH(TRUE, ISNUMBER( SEARCH( RIGHT(小韻資料表[[#This Row],[切語]],1), 切語下字資料表[切語下字]) ), 0)</f>
        <v>2</v>
      </c>
      <c r="O1165" s="207" t="str" cm="1">
        <f t="array" ref="O1165" xml:space="preserve"> INDEX(切語下字資料表[韻母], 小韻資料表[[#This Row],[下字表識別號]])</f>
        <v>董開1</v>
      </c>
      <c r="P1165" s="207" t="str" cm="1">
        <f t="array" ref="P1165" xml:space="preserve"> INDEX(切語下字資料表[韻母拼音碼], 小韻資料表[[#This Row],[下字表識別號]])</f>
        <v>ong</v>
      </c>
      <c r="Q1165" s="210" t="str" cm="1">
        <f t="array" ref="Q1165" xml:space="preserve"> INDEX(設定表!$C$19:$C$23, INT( LEFT(小韻資料表[[#This Row],[目次編碼]],1) ))</f>
        <v>上</v>
      </c>
      <c r="R1165" s="210">
        <f xml:space="preserve">  INDEX(設定表!$C$8:$C$15, MATCH( (RIGHT(小韻資料表[[#This Row],[清濁]]) &amp; 小韻資料表[[#This Row],[調]]), 設定表!$B$8:$B$15, 0))</f>
        <v>2</v>
      </c>
      <c r="S1165" s="205" t="s">
        <v>309</v>
      </c>
      <c r="T1165" s="205" t="s">
        <v>309</v>
      </c>
      <c r="U1165" s="226" t="s">
        <v>309</v>
      </c>
      <c r="V1165" s="146" t="s">
        <v>309</v>
      </c>
      <c r="X1165" s="135"/>
      <c r="Y1165" s="135"/>
      <c r="AA1165" s="135"/>
      <c r="AB1165" s="134"/>
      <c r="AC1165" s="135"/>
      <c r="AD1165" s="135"/>
      <c r="AH1165" s="135"/>
      <c r="AI1165" s="135"/>
    </row>
    <row r="1166" spans="1:35" ht="31.5">
      <c r="A1166" s="205">
        <v>1162</v>
      </c>
      <c r="B1166" s="206" t="s">
        <v>5109</v>
      </c>
      <c r="C1166" s="207" t="str">
        <f xml:space="preserve"> _xlfn.CONCAT(小韻資料表[[#This Row],[聲母拼音碼]],小韻資料表[[#This Row],[韻母拼音碼]],小韻資料表[[#This Row],[調號]])</f>
        <v>cong2</v>
      </c>
      <c r="D1166" s="206" t="s">
        <v>5110</v>
      </c>
      <c r="E1166" s="208" t="s">
        <v>5095</v>
      </c>
      <c r="F1166" s="205">
        <v>6</v>
      </c>
      <c r="G1166" s="209" t="s">
        <v>5111</v>
      </c>
      <c r="H1166" s="205">
        <f xml:space="preserve"> LEN(小韻資料表[[#This Row],[小韻字集]])</f>
        <v>20</v>
      </c>
      <c r="I1166" s="205" cm="1">
        <f t="array" ref="I1166" xml:space="preserve"> MATCH(TRUE, ISNUMBER( SEARCH( LEFT(小韻資料表[[#This Row],[切語]],1), 切語上字資料表[切語上字]) ), 0)</f>
        <v>21</v>
      </c>
      <c r="J1166" s="210" t="str" cm="1">
        <f t="array" ref="J1166" xml:space="preserve"> INDEX(切語上字資料表[聲母], 小韻資料表[[#This Row],[上字表識別號]])</f>
        <v>精</v>
      </c>
      <c r="K1166" s="210" t="str" cm="1">
        <f t="array" ref="K1166" xml:space="preserve"> INDEX(切語上字資料表[聲母拼音碼], 小韻資料表[[#This Row],[上字表識別號]])</f>
        <v>c</v>
      </c>
      <c r="L1166" s="210" t="str" cm="1">
        <f t="array" ref="L1166" xml:space="preserve"> INDEX(切語上字資料表[清濁], 小韻資料表[[#This Row],[上字表識別號]])</f>
        <v>全清</v>
      </c>
      <c r="M1166" s="223" t="str" cm="1">
        <f t="array" ref="M1166" xml:space="preserve"> INDEX(切語上字資料表[發送收], 小韻資料表[[#This Row],[上字表識別號]])</f>
        <v>發聲</v>
      </c>
      <c r="N1166" s="205" cm="1">
        <f t="array" ref="N1166" xml:space="preserve"> MATCH(TRUE, ISNUMBER( SEARCH( RIGHT(小韻資料表[[#This Row],[切語]],1), 切語下字資料表[切語下字]) ), 0)</f>
        <v>2</v>
      </c>
      <c r="O1166" s="207" t="str" cm="1">
        <f t="array" ref="O1166" xml:space="preserve"> INDEX(切語下字資料表[韻母], 小韻資料表[[#This Row],[下字表識別號]])</f>
        <v>董開1</v>
      </c>
      <c r="P1166" s="207" t="str" cm="1">
        <f t="array" ref="P1166" xml:space="preserve"> INDEX(切語下字資料表[韻母拼音碼], 小韻資料表[[#This Row],[下字表識別號]])</f>
        <v>ong</v>
      </c>
      <c r="Q1166" s="210" t="str" cm="1">
        <f t="array" ref="Q1166" xml:space="preserve"> INDEX(設定表!$C$19:$C$23, INT( LEFT(小韻資料表[[#This Row],[目次編碼]],1) ))</f>
        <v>上</v>
      </c>
      <c r="R1166" s="210">
        <f xml:space="preserve">  INDEX(設定表!$C$8:$C$15, MATCH( (RIGHT(小韻資料表[[#This Row],[清濁]]) &amp; 小韻資料表[[#This Row],[調]]), 設定表!$B$8:$B$15, 0))</f>
        <v>2</v>
      </c>
      <c r="S1166" s="205" t="s">
        <v>309</v>
      </c>
      <c r="T1166" s="205" t="s">
        <v>309</v>
      </c>
      <c r="U1166" s="226" t="s">
        <v>5112</v>
      </c>
      <c r="V1166" s="147" t="s">
        <v>309</v>
      </c>
      <c r="X1166" s="135"/>
      <c r="Y1166" s="135"/>
      <c r="AA1166" s="135"/>
      <c r="AB1166" s="134"/>
      <c r="AC1166" s="135"/>
      <c r="AD1166" s="135"/>
      <c r="AH1166" s="135"/>
      <c r="AI1166" s="135"/>
    </row>
    <row r="1167" spans="1:35" ht="31.5">
      <c r="A1167" s="205">
        <v>1163</v>
      </c>
      <c r="B1167" s="206" t="s">
        <v>5113</v>
      </c>
      <c r="C1167" s="207" t="str">
        <f xml:space="preserve"> _xlfn.CONCAT(小韻資料表[[#This Row],[聲母拼音碼]],小韻資料表[[#This Row],[韻母拼音碼]],小韻資料表[[#This Row],[調號]])</f>
        <v>hong2</v>
      </c>
      <c r="D1167" s="206" t="s">
        <v>5114</v>
      </c>
      <c r="E1167" s="208" t="s">
        <v>5095</v>
      </c>
      <c r="F1167" s="205">
        <v>7</v>
      </c>
      <c r="G1167" s="209" t="s">
        <v>5115</v>
      </c>
      <c r="H1167" s="205">
        <f xml:space="preserve"> LEN(小韻資料表[[#This Row],[小韻字集]])</f>
        <v>7</v>
      </c>
      <c r="I1167" s="205" cm="1">
        <f t="array" ref="I1167" xml:space="preserve"> MATCH(TRUE, ISNUMBER( SEARCH( LEFT(小韻資料表[[#This Row],[切語]],1), 切語上字資料表[切語上字]) ), 0)</f>
        <v>37</v>
      </c>
      <c r="J1167" s="210" t="str" cm="1">
        <f t="array" ref="J1167" xml:space="preserve"> INDEX(切語上字資料表[聲母], 小韻資料表[[#This Row],[上字表識別號]])</f>
        <v>匣</v>
      </c>
      <c r="K1167" s="210" t="str" cm="1">
        <f t="array" ref="K1167" xml:space="preserve"> INDEX(切語上字資料表[聲母拼音碼], 小韻資料表[[#This Row],[上字表識別號]])</f>
        <v>h</v>
      </c>
      <c r="L1167" s="210" t="str" cm="1">
        <f t="array" ref="L1167" xml:space="preserve"> INDEX(切語上字資料表[清濁], 小韻資料表[[#This Row],[上字表識別號]])</f>
        <v>全濁</v>
      </c>
      <c r="M1167" s="223" t="str" cm="1">
        <f t="array" ref="M1167" xml:space="preserve"> INDEX(切語上字資料表[發送收], 小韻資料表[[#This Row],[上字表識別號]])</f>
        <v>送氣</v>
      </c>
      <c r="N1167" s="205" cm="1">
        <f t="array" ref="N1167" xml:space="preserve"> MATCH(TRUE, ISNUMBER( SEARCH( RIGHT(小韻資料表[[#This Row],[切語]],1), 切語下字資料表[切語下字]) ), 0)</f>
        <v>2</v>
      </c>
      <c r="O1167" s="207" t="str" cm="1">
        <f t="array" ref="O1167" xml:space="preserve"> INDEX(切語下字資料表[韻母], 小韻資料表[[#This Row],[下字表識別號]])</f>
        <v>董開1</v>
      </c>
      <c r="P1167" s="207" t="str" cm="1">
        <f t="array" ref="P1167" xml:space="preserve"> INDEX(切語下字資料表[韻母拼音碼], 小韻資料表[[#This Row],[下字表識別號]])</f>
        <v>ong</v>
      </c>
      <c r="Q1167" s="210" t="str" cm="1">
        <f t="array" ref="Q1167" xml:space="preserve"> INDEX(設定表!$C$19:$C$23, INT( LEFT(小韻資料表[[#This Row],[目次編碼]],1) ))</f>
        <v>上</v>
      </c>
      <c r="R1167" s="210">
        <f xml:space="preserve">  INDEX(設定表!$C$8:$C$15, MATCH( (RIGHT(小韻資料表[[#This Row],[清濁]]) &amp; 小韻資料表[[#This Row],[調]]), 設定表!$B$8:$B$15, 0))</f>
        <v>2</v>
      </c>
      <c r="S1167" s="205" t="s">
        <v>309</v>
      </c>
      <c r="T1167" s="205" t="s">
        <v>309</v>
      </c>
      <c r="U1167" s="226" t="s">
        <v>309</v>
      </c>
      <c r="V1167" s="146" t="s">
        <v>309</v>
      </c>
      <c r="X1167" s="135"/>
      <c r="Y1167" s="135"/>
      <c r="AA1167" s="135"/>
      <c r="AB1167" s="134"/>
      <c r="AC1167" s="135"/>
      <c r="AD1167" s="135"/>
      <c r="AH1167" s="135"/>
      <c r="AI1167" s="135"/>
    </row>
    <row r="1168" spans="1:35" ht="31.5">
      <c r="A1168" s="205">
        <v>1164</v>
      </c>
      <c r="B1168" s="206" t="s">
        <v>5116</v>
      </c>
      <c r="C1168" s="207" t="str">
        <f xml:space="preserve"> _xlfn.CONCAT(小韻資料表[[#This Row],[聲母拼音碼]],小韻資料表[[#This Row],[韻母拼音碼]],小韻資料表[[#This Row],[調號]])</f>
        <v>Øong2</v>
      </c>
      <c r="D1168" s="206" t="s">
        <v>5117</v>
      </c>
      <c r="E1168" s="208" t="s">
        <v>5095</v>
      </c>
      <c r="F1168" s="205">
        <v>8</v>
      </c>
      <c r="G1168" s="209" t="s">
        <v>5118</v>
      </c>
      <c r="H1168" s="205">
        <f xml:space="preserve"> LEN(小韻資料表[[#This Row],[小韻字集]])</f>
        <v>10</v>
      </c>
      <c r="I1168" s="205" cm="1">
        <f t="array" ref="I1168" xml:space="preserve"> MATCH(TRUE, ISNUMBER( SEARCH( LEFT(小韻資料表[[#This Row],[切語]],1), 切語上字資料表[切語上字]) ), 0)</f>
        <v>35</v>
      </c>
      <c r="J1168" s="210" t="str" cm="1">
        <f t="array" ref="J1168" xml:space="preserve"> INDEX(切語上字資料表[聲母], 小韻資料表[[#This Row],[上字表識別號]])</f>
        <v>影</v>
      </c>
      <c r="K1168" s="210" t="str" cm="1">
        <f t="array" ref="K1168" xml:space="preserve"> INDEX(切語上字資料表[聲母拼音碼], 小韻資料表[[#This Row],[上字表識別號]])</f>
        <v>Ø</v>
      </c>
      <c r="L1168" s="210" t="str" cm="1">
        <f t="array" ref="L1168" xml:space="preserve"> INDEX(切語上字資料表[清濁], 小韻資料表[[#This Row],[上字表識別號]])</f>
        <v>全清</v>
      </c>
      <c r="M1168" s="223" t="str" cm="1">
        <f t="array" ref="M1168" xml:space="preserve"> INDEX(切語上字資料表[發送收], 小韻資料表[[#This Row],[上字表識別號]])</f>
        <v>發聲</v>
      </c>
      <c r="N1168" s="205" cm="1">
        <f t="array" ref="N1168" xml:space="preserve"> MATCH(TRUE, ISNUMBER( SEARCH( RIGHT(小韻資料表[[#This Row],[切語]],1), 切語下字資料表[切語下字]) ), 0)</f>
        <v>2</v>
      </c>
      <c r="O1168" s="207" t="str" cm="1">
        <f t="array" ref="O1168" xml:space="preserve"> INDEX(切語下字資料表[韻母], 小韻資料表[[#This Row],[下字表識別號]])</f>
        <v>董開1</v>
      </c>
      <c r="P1168" s="207" t="str" cm="1">
        <f t="array" ref="P1168" xml:space="preserve"> INDEX(切語下字資料表[韻母拼音碼], 小韻資料表[[#This Row],[下字表識別號]])</f>
        <v>ong</v>
      </c>
      <c r="Q1168" s="210" t="str" cm="1">
        <f t="array" ref="Q1168" xml:space="preserve"> INDEX(設定表!$C$19:$C$23, INT( LEFT(小韻資料表[[#This Row],[目次編碼]],1) ))</f>
        <v>上</v>
      </c>
      <c r="R1168" s="210">
        <f xml:space="preserve">  INDEX(設定表!$C$8:$C$15, MATCH( (RIGHT(小韻資料表[[#This Row],[清濁]]) &amp; 小韻資料表[[#This Row],[調]]), 設定表!$B$8:$B$15, 0))</f>
        <v>2</v>
      </c>
      <c r="S1168" s="205" t="s">
        <v>309</v>
      </c>
      <c r="T1168" s="205" t="s">
        <v>309</v>
      </c>
      <c r="U1168" s="226" t="s">
        <v>5119</v>
      </c>
      <c r="V1168" s="147" t="s">
        <v>309</v>
      </c>
      <c r="X1168" s="135"/>
      <c r="Y1168" s="135"/>
      <c r="AA1168" s="135"/>
      <c r="AB1168" s="134"/>
      <c r="AC1168" s="135"/>
      <c r="AD1168" s="135"/>
      <c r="AH1168" s="135"/>
      <c r="AI1168" s="135"/>
    </row>
    <row r="1169" spans="1:35" ht="31.5">
      <c r="A1169" s="205">
        <v>1165</v>
      </c>
      <c r="B1169" s="206" t="s">
        <v>5120</v>
      </c>
      <c r="C1169" s="207" t="str">
        <f xml:space="preserve"> _xlfn.CONCAT(小韻資料表[[#This Row],[聲母拼音碼]],小韻資料表[[#This Row],[韻母拼音碼]],小韻資料表[[#This Row],[調號]])</f>
        <v>nong2</v>
      </c>
      <c r="D1169" s="206" t="s">
        <v>5121</v>
      </c>
      <c r="E1169" s="208" t="s">
        <v>5095</v>
      </c>
      <c r="F1169" s="205">
        <v>9</v>
      </c>
      <c r="G1169" s="209" t="s">
        <v>5121</v>
      </c>
      <c r="H1169" s="205">
        <f xml:space="preserve"> LEN(小韻資料表[[#This Row],[小韻字集]])</f>
        <v>2</v>
      </c>
      <c r="I1169" s="205" cm="1">
        <f t="array" ref="I1169" xml:space="preserve"> MATCH(TRUE, ISNUMBER( SEARCH( LEFT(小韻資料表[[#This Row],[切語]],1), 切語上字資料表[切語上字]) ), 0)</f>
        <v>8</v>
      </c>
      <c r="J1169" s="210" t="str" cm="1">
        <f t="array" ref="J1169" xml:space="preserve"> INDEX(切語上字資料表[聲母], 小韻資料表[[#This Row],[上字表識別號]])</f>
        <v>泥</v>
      </c>
      <c r="K1169" s="210" t="str" cm="1">
        <f t="array" ref="K1169" xml:space="preserve"> INDEX(切語上字資料表[聲母拼音碼], 小韻資料表[[#This Row],[上字表識別號]])</f>
        <v>n</v>
      </c>
      <c r="L1169" s="210" t="str" cm="1">
        <f t="array" ref="L1169" xml:space="preserve"> INDEX(切語上字資料表[清濁], 小韻資料表[[#This Row],[上字表識別號]])</f>
        <v>次濁</v>
      </c>
      <c r="M1169" s="223" t="str" cm="1">
        <f t="array" ref="M1169" xml:space="preserve"> INDEX(切語上字資料表[發送收], 小韻資料表[[#This Row],[上字表識別號]])</f>
        <v>收聲</v>
      </c>
      <c r="N1169" s="205" cm="1">
        <f t="array" ref="N1169" xml:space="preserve"> MATCH(TRUE, ISNUMBER( SEARCH( RIGHT(小韻資料表[[#This Row],[切語]],1), 切語下字資料表[切語下字]) ), 0)</f>
        <v>2</v>
      </c>
      <c r="O1169" s="207" t="str" cm="1">
        <f t="array" ref="O1169" xml:space="preserve"> INDEX(切語下字資料表[韻母], 小韻資料表[[#This Row],[下字表識別號]])</f>
        <v>董開1</v>
      </c>
      <c r="P1169" s="207" t="str" cm="1">
        <f t="array" ref="P1169" xml:space="preserve"> INDEX(切語下字資料表[韻母拼音碼], 小韻資料表[[#This Row],[下字表識別號]])</f>
        <v>ong</v>
      </c>
      <c r="Q1169" s="210" t="str" cm="1">
        <f t="array" ref="Q1169" xml:space="preserve"> INDEX(設定表!$C$19:$C$23, INT( LEFT(小韻資料表[[#This Row],[目次編碼]],1) ))</f>
        <v>上</v>
      </c>
      <c r="R1169" s="210">
        <f xml:space="preserve">  INDEX(設定表!$C$8:$C$15, MATCH( (RIGHT(小韻資料表[[#This Row],[清濁]]) &amp; 小韻資料表[[#This Row],[調]]), 設定表!$B$8:$B$15, 0))</f>
        <v>2</v>
      </c>
      <c r="S1169" s="205" t="s">
        <v>309</v>
      </c>
      <c r="T1169" s="205" t="s">
        <v>309</v>
      </c>
      <c r="U1169" s="226" t="s">
        <v>309</v>
      </c>
      <c r="V1169" s="146" t="s">
        <v>309</v>
      </c>
      <c r="X1169" s="135"/>
      <c r="Y1169" s="135"/>
      <c r="AA1169" s="135"/>
      <c r="AB1169" s="134"/>
      <c r="AC1169" s="135"/>
      <c r="AD1169" s="135"/>
      <c r="AH1169" s="135"/>
      <c r="AI1169" s="135"/>
    </row>
    <row r="1170" spans="1:35" ht="31.5">
      <c r="A1170" s="205">
        <v>1166</v>
      </c>
      <c r="B1170" s="206" t="s">
        <v>5122</v>
      </c>
      <c r="C1170" s="207" t="str">
        <f xml:space="preserve"> _xlfn.CONCAT(小韻資料表[[#This Row],[聲母拼音碼]],小韻資料表[[#This Row],[韻母拼音碼]],小韻資料表[[#This Row],[調號]])</f>
        <v>pong2</v>
      </c>
      <c r="D1170" s="206" t="s">
        <v>5123</v>
      </c>
      <c r="E1170" s="208" t="s">
        <v>5095</v>
      </c>
      <c r="F1170" s="205">
        <v>10</v>
      </c>
      <c r="G1170" s="209" t="s">
        <v>5124</v>
      </c>
      <c r="H1170" s="205">
        <f xml:space="preserve"> LEN(小韻資料表[[#This Row],[小韻字集]])</f>
        <v>5</v>
      </c>
      <c r="I1170" s="205" cm="1">
        <f t="array" ref="I1170" xml:space="preserve"> MATCH(TRUE, ISNUMBER( SEARCH( LEFT(小韻資料表[[#This Row],[切語]],1), 切語上字資料表[切語上字]) ), 0)</f>
        <v>13</v>
      </c>
      <c r="J1170" s="210" t="str" cm="1">
        <f t="array" ref="J1170" xml:space="preserve"> INDEX(切語上字資料表[聲母], 小韻資料表[[#This Row],[上字表識別號]])</f>
        <v>幫</v>
      </c>
      <c r="K1170" s="210" t="str" cm="1">
        <f t="array" ref="K1170" xml:space="preserve"> INDEX(切語上字資料表[聲母拼音碼], 小韻資料表[[#This Row],[上字表識別號]])</f>
        <v>p</v>
      </c>
      <c r="L1170" s="210" t="str" cm="1">
        <f t="array" ref="L1170" xml:space="preserve"> INDEX(切語上字資料表[清濁], 小韻資料表[[#This Row],[上字表識別號]])</f>
        <v>全清</v>
      </c>
      <c r="M1170" s="223" t="str" cm="1">
        <f t="array" ref="M1170" xml:space="preserve"> INDEX(切語上字資料表[發送收], 小韻資料表[[#This Row],[上字表識別號]])</f>
        <v>發聲</v>
      </c>
      <c r="N1170" s="205" cm="1">
        <f t="array" ref="N1170" xml:space="preserve"> MATCH(TRUE, ISNUMBER( SEARCH( RIGHT(小韻資料表[[#This Row],[切語]],1), 切語下字資料表[切語下字]) ), 0)</f>
        <v>2</v>
      </c>
      <c r="O1170" s="207" t="str" cm="1">
        <f t="array" ref="O1170" xml:space="preserve"> INDEX(切語下字資料表[韻母], 小韻資料表[[#This Row],[下字表識別號]])</f>
        <v>董開1</v>
      </c>
      <c r="P1170" s="207" t="str" cm="1">
        <f t="array" ref="P1170" xml:space="preserve"> INDEX(切語下字資料表[韻母拼音碼], 小韻資料表[[#This Row],[下字表識別號]])</f>
        <v>ong</v>
      </c>
      <c r="Q1170" s="210" t="str" cm="1">
        <f t="array" ref="Q1170" xml:space="preserve"> INDEX(設定表!$C$19:$C$23, INT( LEFT(小韻資料表[[#This Row],[目次編碼]],1) ))</f>
        <v>上</v>
      </c>
      <c r="R1170" s="210">
        <f xml:space="preserve">  INDEX(設定表!$C$8:$C$15, MATCH( (RIGHT(小韻資料表[[#This Row],[清濁]]) &amp; 小韻資料表[[#This Row],[調]]), 設定表!$B$8:$B$15, 0))</f>
        <v>2</v>
      </c>
      <c r="S1170" s="205" t="s">
        <v>309</v>
      </c>
      <c r="T1170" s="205" t="s">
        <v>309</v>
      </c>
      <c r="U1170" s="226" t="s">
        <v>309</v>
      </c>
      <c r="V1170" s="147" t="s">
        <v>309</v>
      </c>
      <c r="X1170" s="135"/>
      <c r="Y1170" s="135"/>
      <c r="AA1170" s="135"/>
      <c r="AB1170" s="134"/>
      <c r="AC1170" s="135"/>
      <c r="AD1170" s="135"/>
      <c r="AH1170" s="135"/>
      <c r="AI1170" s="135"/>
    </row>
    <row r="1171" spans="1:35" ht="31.5">
      <c r="A1171" s="205">
        <v>1167</v>
      </c>
      <c r="B1171" s="206" t="s">
        <v>5125</v>
      </c>
      <c r="C1171" s="207" t="str">
        <f xml:space="preserve"> _xlfn.CONCAT(小韻資料表[[#This Row],[聲母拼音碼]],小韻資料表[[#This Row],[韻母拼音碼]],小韻資料表[[#This Row],[調號]])</f>
        <v>long2</v>
      </c>
      <c r="D1171" s="206" t="s">
        <v>5126</v>
      </c>
      <c r="E1171" s="208" t="s">
        <v>5095</v>
      </c>
      <c r="F1171" s="205">
        <v>11</v>
      </c>
      <c r="G1171" s="209" t="s">
        <v>5127</v>
      </c>
      <c r="H1171" s="205">
        <f xml:space="preserve"> LEN(小韻資料表[[#This Row],[小韻字集]])</f>
        <v>10</v>
      </c>
      <c r="I1171" s="205" cm="1">
        <f t="array" ref="I1171" xml:space="preserve"> MATCH(TRUE, ISNUMBER( SEARCH( LEFT(小韻資料表[[#This Row],[切語]],1), 切語上字資料表[切語上字]) ), 0)</f>
        <v>40</v>
      </c>
      <c r="J1171" s="210" t="str" cm="1">
        <f t="array" ref="J1171" xml:space="preserve"> INDEX(切語上字資料表[聲母], 小韻資料表[[#This Row],[上字表識別號]])</f>
        <v>來</v>
      </c>
      <c r="K1171" s="210" t="str" cm="1">
        <f t="array" ref="K1171" xml:space="preserve"> INDEX(切語上字資料表[聲母拼音碼], 小韻資料表[[#This Row],[上字表識別號]])</f>
        <v>l</v>
      </c>
      <c r="L1171" s="210" t="str" cm="1">
        <f t="array" ref="L1171" xml:space="preserve"> INDEX(切語上字資料表[清濁], 小韻資料表[[#This Row],[上字表識別號]])</f>
        <v>次濁</v>
      </c>
      <c r="M1171" s="223" t="str" cm="1">
        <f t="array" ref="M1171" xml:space="preserve"> INDEX(切語上字資料表[發送收], 小韻資料表[[#This Row],[上字表識別號]])</f>
        <v>收聲</v>
      </c>
      <c r="N1171" s="205" cm="1">
        <f t="array" ref="N1171" xml:space="preserve"> MATCH(TRUE, ISNUMBER( SEARCH( RIGHT(小韻資料表[[#This Row],[切語]],1), 切語下字資料表[切語下字]) ), 0)</f>
        <v>2</v>
      </c>
      <c r="O1171" s="207" t="str" cm="1">
        <f t="array" ref="O1171" xml:space="preserve"> INDEX(切語下字資料表[韻母], 小韻資料表[[#This Row],[下字表識別號]])</f>
        <v>董開1</v>
      </c>
      <c r="P1171" s="207" t="str" cm="1">
        <f t="array" ref="P1171" xml:space="preserve"> INDEX(切語下字資料表[韻母拼音碼], 小韻資料表[[#This Row],[下字表識別號]])</f>
        <v>ong</v>
      </c>
      <c r="Q1171" s="210" t="str" cm="1">
        <f t="array" ref="Q1171" xml:space="preserve"> INDEX(設定表!$C$19:$C$23, INT( LEFT(小韻資料表[[#This Row],[目次編碼]],1) ))</f>
        <v>上</v>
      </c>
      <c r="R1171" s="210">
        <f xml:space="preserve">  INDEX(設定表!$C$8:$C$15, MATCH( (RIGHT(小韻資料表[[#This Row],[清濁]]) &amp; 小韻資料表[[#This Row],[調]]), 設定表!$B$8:$B$15, 0))</f>
        <v>2</v>
      </c>
      <c r="S1171" s="205" t="s">
        <v>309</v>
      </c>
      <c r="T1171" s="205" t="s">
        <v>309</v>
      </c>
      <c r="U1171" s="226" t="s">
        <v>309</v>
      </c>
      <c r="V1171" s="146" t="s">
        <v>309</v>
      </c>
      <c r="X1171" s="135"/>
      <c r="Y1171" s="135"/>
      <c r="AA1171" s="135"/>
      <c r="AB1171" s="134"/>
      <c r="AC1171" s="135"/>
      <c r="AD1171" s="135"/>
      <c r="AH1171" s="135"/>
      <c r="AI1171" s="135"/>
    </row>
    <row r="1172" spans="1:35" ht="31.5">
      <c r="A1172" s="205">
        <v>1168</v>
      </c>
      <c r="B1172" s="206" t="s">
        <v>5128</v>
      </c>
      <c r="C1172" s="207" t="str">
        <f xml:space="preserve"> _xlfn.CONCAT(小韻資料表[[#This Row],[聲母拼音碼]],小韻資料表[[#This Row],[韻母拼音碼]],小韻資料表[[#This Row],[調號]])</f>
        <v>hong2</v>
      </c>
      <c r="D1172" s="206" t="s">
        <v>5129</v>
      </c>
      <c r="E1172" s="208" t="s">
        <v>5095</v>
      </c>
      <c r="F1172" s="205">
        <v>12</v>
      </c>
      <c r="G1172" s="209" t="s">
        <v>5130</v>
      </c>
      <c r="H1172" s="205">
        <f xml:space="preserve"> LEN(小韻資料表[[#This Row],[小韻字集]])</f>
        <v>3</v>
      </c>
      <c r="I1172" s="205" cm="1">
        <f t="array" ref="I1172" xml:space="preserve"> MATCH(TRUE, ISNUMBER( SEARCH( LEFT(小韻資料表[[#This Row],[切語]],1), 切語上字資料表[切語上字]) ), 0)</f>
        <v>36</v>
      </c>
      <c r="J1172" s="210" t="str" cm="1">
        <f t="array" ref="J1172" xml:space="preserve"> INDEX(切語上字資料表[聲母], 小韻資料表[[#This Row],[上字表識別號]])</f>
        <v>曉</v>
      </c>
      <c r="K1172" s="210" t="str" cm="1">
        <f t="array" ref="K1172" xml:space="preserve"> INDEX(切語上字資料表[聲母拼音碼], 小韻資料表[[#This Row],[上字表識別號]])</f>
        <v>h</v>
      </c>
      <c r="L1172" s="210" t="str" cm="1">
        <f t="array" ref="L1172" xml:space="preserve"> INDEX(切語上字資料表[清濁], 小韻資料表[[#This Row],[上字表識別號]])</f>
        <v>次清</v>
      </c>
      <c r="M1172" s="223" t="str" cm="1">
        <f t="array" ref="M1172" xml:space="preserve"> INDEX(切語上字資料表[發送收], 小韻資料表[[#This Row],[上字表識別號]])</f>
        <v>送氣</v>
      </c>
      <c r="N1172" s="205" cm="1">
        <f t="array" ref="N1172" xml:space="preserve"> MATCH(TRUE, ISNUMBER( SEARCH( RIGHT(小韻資料表[[#This Row],[切語]],1), 切語下字資料表[切語下字]) ), 0)</f>
        <v>2</v>
      </c>
      <c r="O1172" s="207" t="str" cm="1">
        <f t="array" ref="O1172" xml:space="preserve"> INDEX(切語下字資料表[韻母], 小韻資料表[[#This Row],[下字表識別號]])</f>
        <v>董開1</v>
      </c>
      <c r="P1172" s="207" t="str" cm="1">
        <f t="array" ref="P1172" xml:space="preserve"> INDEX(切語下字資料表[韻母拼音碼], 小韻資料表[[#This Row],[下字表識別號]])</f>
        <v>ong</v>
      </c>
      <c r="Q1172" s="210" t="str" cm="1">
        <f t="array" ref="Q1172" xml:space="preserve"> INDEX(設定表!$C$19:$C$23, INT( LEFT(小韻資料表[[#This Row],[目次編碼]],1) ))</f>
        <v>上</v>
      </c>
      <c r="R1172" s="210">
        <f xml:space="preserve">  INDEX(設定表!$C$8:$C$15, MATCH( (RIGHT(小韻資料表[[#This Row],[清濁]]) &amp; 小韻資料表[[#This Row],[調]]), 設定表!$B$8:$B$15, 0))</f>
        <v>2</v>
      </c>
      <c r="S1172" s="205" t="s">
        <v>309</v>
      </c>
      <c r="T1172" s="205" t="s">
        <v>309</v>
      </c>
      <c r="U1172" s="226" t="s">
        <v>309</v>
      </c>
      <c r="V1172" s="147" t="s">
        <v>309</v>
      </c>
      <c r="X1172" s="135"/>
      <c r="Y1172" s="135"/>
      <c r="AA1172" s="135"/>
      <c r="AB1172" s="134"/>
      <c r="AC1172" s="135"/>
      <c r="AD1172" s="135"/>
      <c r="AH1172" s="135"/>
      <c r="AI1172" s="135"/>
    </row>
    <row r="1173" spans="1:35" ht="31.5">
      <c r="A1173" s="205">
        <v>1169</v>
      </c>
      <c r="B1173" s="206" t="s">
        <v>13142</v>
      </c>
      <c r="C1173" s="207" t="str">
        <f xml:space="preserve"> _xlfn.CONCAT(小韻資料表[[#This Row],[聲母拼音碼]],小韻資料表[[#This Row],[韻母拼音碼]],小韻資料表[[#This Row],[調號]])</f>
        <v>tong2</v>
      </c>
      <c r="D1173" s="206" t="s">
        <v>5131</v>
      </c>
      <c r="E1173" s="208" t="s">
        <v>5095</v>
      </c>
      <c r="F1173" s="205">
        <v>13</v>
      </c>
      <c r="G1173" s="209" t="s">
        <v>5132</v>
      </c>
      <c r="H1173" s="205">
        <f xml:space="preserve"> LEN(小韻資料表[[#This Row],[小韻字集]])</f>
        <v>10</v>
      </c>
      <c r="I1173" s="205" cm="1">
        <f t="array" ref="I1173" xml:space="preserve"> MATCH(TRUE, ISNUMBER( SEARCH( LEFT(小韻資料表[[#This Row],[切語]],1), 切語上字資料表[切語上字]) ), 0)</f>
        <v>7</v>
      </c>
      <c r="J1173" s="210" t="str" cm="1">
        <f t="array" ref="J1173" xml:space="preserve"> INDEX(切語上字資料表[聲母], 小韻資料表[[#This Row],[上字表識別號]])</f>
        <v>定</v>
      </c>
      <c r="K1173" s="210" t="str" cm="1">
        <f t="array" ref="K1173" xml:space="preserve"> INDEX(切語上字資料表[聲母拼音碼], 小韻資料表[[#This Row],[上字表識別號]])</f>
        <v>t</v>
      </c>
      <c r="L1173" s="210" t="str" cm="1">
        <f t="array" ref="L1173" xml:space="preserve"> INDEX(切語上字資料表[清濁], 小韻資料表[[#This Row],[上字表識別號]])</f>
        <v>全濁</v>
      </c>
      <c r="M1173" s="223" cm="1">
        <f t="array" ref="M1173" xml:space="preserve"> INDEX(切語上字資料表[發送收], 小韻資料表[[#This Row],[上字表識別號]])</f>
        <v>0</v>
      </c>
      <c r="N1173" s="205" cm="1">
        <f t="array" ref="N1173" xml:space="preserve"> MATCH(TRUE, ISNUMBER( SEARCH( RIGHT(小韻資料表[[#This Row],[切語]],1), 切語下字資料表[切語下字]) ), 0)</f>
        <v>2</v>
      </c>
      <c r="O1173" s="207" t="str" cm="1">
        <f t="array" ref="O1173" xml:space="preserve"> INDEX(切語下字資料表[韻母], 小韻資料表[[#This Row],[下字表識別號]])</f>
        <v>董開1</v>
      </c>
      <c r="P1173" s="207" t="str" cm="1">
        <f t="array" ref="P1173" xml:space="preserve"> INDEX(切語下字資料表[韻母拼音碼], 小韻資料表[[#This Row],[下字表識別號]])</f>
        <v>ong</v>
      </c>
      <c r="Q1173" s="210" t="str" cm="1">
        <f t="array" ref="Q1173" xml:space="preserve"> INDEX(設定表!$C$19:$C$23, INT( LEFT(小韻資料表[[#This Row],[目次編碼]],1) ))</f>
        <v>上</v>
      </c>
      <c r="R1173" s="210">
        <f xml:space="preserve">  INDEX(設定表!$C$8:$C$15, MATCH( (RIGHT(小韻資料表[[#This Row],[清濁]]) &amp; 小韻資料表[[#This Row],[調]]), 設定表!$B$8:$B$15, 0))</f>
        <v>2</v>
      </c>
      <c r="S1173" s="205" t="s">
        <v>309</v>
      </c>
      <c r="T1173" s="205" t="s">
        <v>309</v>
      </c>
      <c r="U1173" s="226" t="s">
        <v>309</v>
      </c>
      <c r="V1173" s="146" t="s">
        <v>309</v>
      </c>
      <c r="X1173" s="135"/>
      <c r="Y1173" s="135"/>
      <c r="AA1173" s="135"/>
      <c r="AB1173" s="134"/>
      <c r="AC1173" s="135"/>
      <c r="AD1173" s="135"/>
      <c r="AH1173" s="135"/>
      <c r="AI1173" s="135"/>
    </row>
    <row r="1174" spans="1:35" ht="31.5">
      <c r="A1174" s="205">
        <v>1170</v>
      </c>
      <c r="B1174" s="206" t="s">
        <v>5133</v>
      </c>
      <c r="C1174" s="207" t="str">
        <f xml:space="preserve"> _xlfn.CONCAT(小韻資料表[[#This Row],[聲母拼音碼]],小韻資料表[[#This Row],[韻母拼音碼]],小韻資料表[[#This Row],[調號]])</f>
        <v>pong2</v>
      </c>
      <c r="D1174" s="206" t="s">
        <v>5134</v>
      </c>
      <c r="E1174" s="208" t="s">
        <v>5095</v>
      </c>
      <c r="F1174" s="205">
        <v>14</v>
      </c>
      <c r="G1174" s="209" t="s">
        <v>5135</v>
      </c>
      <c r="H1174" s="205">
        <f xml:space="preserve"> LEN(小韻資料表[[#This Row],[小韻字集]])</f>
        <v>3</v>
      </c>
      <c r="I1174" s="205" cm="1">
        <f t="array" ref="I1174" xml:space="preserve"> MATCH(TRUE, ISNUMBER( SEARCH( LEFT(小韻資料表[[#This Row],[切語]],1), 切語上字資料表[切語上字]) ), 0)</f>
        <v>15</v>
      </c>
      <c r="J1174" s="210" t="str" cm="1">
        <f t="array" ref="J1174" xml:space="preserve"> INDEX(切語上字資料表[聲母], 小韻資料表[[#This Row],[上字表識別號]])</f>
        <v>並</v>
      </c>
      <c r="K1174" s="210" t="str" cm="1">
        <f t="array" ref="K1174" xml:space="preserve"> INDEX(切語上字資料表[聲母拼音碼], 小韻資料表[[#This Row],[上字表識別號]])</f>
        <v>p</v>
      </c>
      <c r="L1174" s="210" t="str" cm="1">
        <f t="array" ref="L1174" xml:space="preserve"> INDEX(切語上字資料表[清濁], 小韻資料表[[#This Row],[上字表識別號]])</f>
        <v>全濁</v>
      </c>
      <c r="M1174" s="223" cm="1">
        <f t="array" ref="M1174" xml:space="preserve"> INDEX(切語上字資料表[發送收], 小韻資料表[[#This Row],[上字表識別號]])</f>
        <v>0</v>
      </c>
      <c r="N1174" s="205" cm="1">
        <f t="array" ref="N1174" xml:space="preserve"> MATCH(TRUE, ISNUMBER( SEARCH( RIGHT(小韻資料表[[#This Row],[切語]],1), 切語下字資料表[切語下字]) ), 0)</f>
        <v>2</v>
      </c>
      <c r="O1174" s="207" t="str" cm="1">
        <f t="array" ref="O1174" xml:space="preserve"> INDEX(切語下字資料表[韻母], 小韻資料表[[#This Row],[下字表識別號]])</f>
        <v>董開1</v>
      </c>
      <c r="P1174" s="207" t="str" cm="1">
        <f t="array" ref="P1174" xml:space="preserve"> INDEX(切語下字資料表[韻母拼音碼], 小韻資料表[[#This Row],[下字表識別號]])</f>
        <v>ong</v>
      </c>
      <c r="Q1174" s="210" t="str" cm="1">
        <f t="array" ref="Q1174" xml:space="preserve"> INDEX(設定表!$C$19:$C$23, INT( LEFT(小韻資料表[[#This Row],[目次編碼]],1) ))</f>
        <v>上</v>
      </c>
      <c r="R1174" s="210">
        <f xml:space="preserve">  INDEX(設定表!$C$8:$C$15, MATCH( (RIGHT(小韻資料表[[#This Row],[清濁]]) &amp; 小韻資料表[[#This Row],[調]]), 設定表!$B$8:$B$15, 0))</f>
        <v>2</v>
      </c>
      <c r="S1174" s="205" t="s">
        <v>309</v>
      </c>
      <c r="T1174" s="205" t="s">
        <v>309</v>
      </c>
      <c r="U1174" s="226" t="s">
        <v>309</v>
      </c>
      <c r="V1174" s="147" t="s">
        <v>309</v>
      </c>
      <c r="X1174" s="135"/>
      <c r="Y1174" s="135"/>
      <c r="AA1174" s="135"/>
      <c r="AB1174" s="134"/>
      <c r="AC1174" s="135"/>
      <c r="AD1174" s="135"/>
      <c r="AH1174" s="135"/>
      <c r="AI1174" s="135"/>
    </row>
    <row r="1175" spans="1:35" ht="31.5">
      <c r="A1175" s="205">
        <v>1171</v>
      </c>
      <c r="B1175" s="206" t="s">
        <v>5136</v>
      </c>
      <c r="C1175" s="207" t="str">
        <f xml:space="preserve"> _xlfn.CONCAT(小韻資料表[[#This Row],[聲母拼音碼]],小韻資料表[[#This Row],[韻母拼音碼]],小韻資料表[[#This Row],[調號]])</f>
        <v>ciong2</v>
      </c>
      <c r="D1175" s="206" t="s">
        <v>324</v>
      </c>
      <c r="E1175" s="208" t="s">
        <v>323</v>
      </c>
      <c r="F1175" s="205">
        <v>1</v>
      </c>
      <c r="G1175" s="209" t="s">
        <v>5137</v>
      </c>
      <c r="H1175" s="205">
        <f xml:space="preserve"> LEN(小韻資料表[[#This Row],[小韻字集]])</f>
        <v>6</v>
      </c>
      <c r="I1175" s="205" cm="1">
        <f t="array" ref="I1175" xml:space="preserve"> MATCH(TRUE, ISNUMBER( SEARCH( LEFT(小韻資料表[[#This Row],[切語]],1), 切語上字資料表[切語上字]) ), 0)</f>
        <v>30</v>
      </c>
      <c r="J1175" s="210" t="str" cm="1">
        <f t="array" ref="J1175" xml:space="preserve"> INDEX(切語上字資料表[聲母], 小韻資料表[[#This Row],[上字表識別號]])</f>
        <v>照</v>
      </c>
      <c r="K1175" s="210" t="str" cm="1">
        <f t="array" ref="K1175" xml:space="preserve"> INDEX(切語上字資料表[聲母拼音碼], 小韻資料表[[#This Row],[上字表識別號]])</f>
        <v>c</v>
      </c>
      <c r="L1175" s="210" t="str" cm="1">
        <f t="array" ref="L1175" xml:space="preserve"> INDEX(切語上字資料表[清濁], 小韻資料表[[#This Row],[上字表識別號]])</f>
        <v>全清</v>
      </c>
      <c r="M1175" s="223" t="str" cm="1">
        <f t="array" ref="M1175" xml:space="preserve"> INDEX(切語上字資料表[發送收], 小韻資料表[[#This Row],[上字表識別號]])</f>
        <v>發聲</v>
      </c>
      <c r="N1175" s="205" cm="1">
        <f t="array" ref="N1175" xml:space="preserve"> MATCH(TRUE, ISNUMBER( SEARCH( RIGHT(小韻資料表[[#This Row],[切語]],1), 切語下字資料表[切語下字]) ), 0)</f>
        <v>14</v>
      </c>
      <c r="O1175" s="207" t="str" cm="1">
        <f t="array" ref="O1175" xml:space="preserve"> INDEX(切語下字資料表[韻母], 小韻資料表[[#This Row],[下字表識別號]])</f>
        <v>腫開3</v>
      </c>
      <c r="P1175" s="207" t="str" cm="1">
        <f t="array" ref="P1175" xml:space="preserve"> INDEX(切語下字資料表[韻母拼音碼], 小韻資料表[[#This Row],[下字表識別號]])</f>
        <v>iong</v>
      </c>
      <c r="Q1175" s="210" t="str" cm="1">
        <f t="array" ref="Q1175" xml:space="preserve"> INDEX(設定表!$C$19:$C$23, INT( LEFT(小韻資料表[[#This Row],[目次編碼]],1) ))</f>
        <v>上</v>
      </c>
      <c r="R1175" s="210">
        <f xml:space="preserve">  INDEX(設定表!$C$8:$C$15, MATCH( (RIGHT(小韻資料表[[#This Row],[清濁]]) &amp; 小韻資料表[[#This Row],[調]]), 設定表!$B$8:$B$15, 0))</f>
        <v>2</v>
      </c>
      <c r="S1175" s="205" t="s">
        <v>309</v>
      </c>
      <c r="T1175" s="205" t="s">
        <v>309</v>
      </c>
      <c r="U1175" s="226" t="s">
        <v>309</v>
      </c>
      <c r="V1175" s="146" t="s">
        <v>309</v>
      </c>
      <c r="X1175" s="135"/>
      <c r="Y1175" s="135"/>
      <c r="AA1175" s="135"/>
      <c r="AB1175" s="134"/>
      <c r="AC1175" s="135"/>
      <c r="AD1175" s="135"/>
      <c r="AH1175" s="135"/>
      <c r="AI1175" s="135"/>
    </row>
    <row r="1176" spans="1:35" ht="31.5">
      <c r="A1176" s="205">
        <v>1172</v>
      </c>
      <c r="B1176" s="206" t="s">
        <v>5138</v>
      </c>
      <c r="C1176" s="207" t="str">
        <f xml:space="preserve"> _xlfn.CONCAT(小韻資料表[[#This Row],[聲母拼音碼]],小韻資料表[[#This Row],[韻母拼音碼]],小韻資料表[[#This Row],[調號]])</f>
        <v>thiong2</v>
      </c>
      <c r="D1176" s="206" t="s">
        <v>5139</v>
      </c>
      <c r="E1176" s="208" t="s">
        <v>323</v>
      </c>
      <c r="F1176" s="205">
        <v>2</v>
      </c>
      <c r="G1176" s="209" t="s">
        <v>5140</v>
      </c>
      <c r="H1176" s="205">
        <f xml:space="preserve"> LEN(小韻資料表[[#This Row],[小韻字集]])</f>
        <v>4</v>
      </c>
      <c r="I1176" s="205" cm="1">
        <f t="array" ref="I1176" xml:space="preserve"> MATCH(TRUE, ISNUMBER( SEARCH( LEFT(小韻資料表[[#This Row],[切語]],1), 切語上字資料表[切語上字]) ), 0)</f>
        <v>10</v>
      </c>
      <c r="J1176" s="210" t="str" cm="1">
        <f t="array" ref="J1176" xml:space="preserve"> INDEX(切語上字資料表[聲母], 小韻資料表[[#This Row],[上字表識別號]])</f>
        <v>徹</v>
      </c>
      <c r="K1176" s="210" t="str" cm="1">
        <f t="array" ref="K1176" xml:space="preserve"> INDEX(切語上字資料表[聲母拼音碼], 小韻資料表[[#This Row],[上字表識別號]])</f>
        <v>th</v>
      </c>
      <c r="L1176" s="210" t="str" cm="1">
        <f t="array" ref="L1176" xml:space="preserve"> INDEX(切語上字資料表[清濁], 小韻資料表[[#This Row],[上字表識別號]])</f>
        <v>次清</v>
      </c>
      <c r="M1176" s="223" t="str" cm="1">
        <f t="array" ref="M1176" xml:space="preserve"> INDEX(切語上字資料表[發送收], 小韻資料表[[#This Row],[上字表識別號]])</f>
        <v>送氣</v>
      </c>
      <c r="N1176" s="205" cm="1">
        <f t="array" ref="N1176" xml:space="preserve"> MATCH(TRUE, ISNUMBER( SEARCH( RIGHT(小韻資料表[[#This Row],[切語]],1), 切語下字資料表[切語下字]) ), 0)</f>
        <v>14</v>
      </c>
      <c r="O1176" s="207" t="str" cm="1">
        <f t="array" ref="O1176" xml:space="preserve"> INDEX(切語下字資料表[韻母], 小韻資料表[[#This Row],[下字表識別號]])</f>
        <v>腫開3</v>
      </c>
      <c r="P1176" s="207" t="str" cm="1">
        <f t="array" ref="P1176" xml:space="preserve"> INDEX(切語下字資料表[韻母拼音碼], 小韻資料表[[#This Row],[下字表識別號]])</f>
        <v>iong</v>
      </c>
      <c r="Q1176" s="210" t="str" cm="1">
        <f t="array" ref="Q1176" xml:space="preserve"> INDEX(設定表!$C$19:$C$23, INT( LEFT(小韻資料表[[#This Row],[目次編碼]],1) ))</f>
        <v>上</v>
      </c>
      <c r="R1176" s="210">
        <f xml:space="preserve">  INDEX(設定表!$C$8:$C$15, MATCH( (RIGHT(小韻資料表[[#This Row],[清濁]]) &amp; 小韻資料表[[#This Row],[調]]), 設定表!$B$8:$B$15, 0))</f>
        <v>2</v>
      </c>
      <c r="S1176" s="205" t="s">
        <v>309</v>
      </c>
      <c r="T1176" s="205" t="s">
        <v>309</v>
      </c>
      <c r="U1176" s="226" t="s">
        <v>309</v>
      </c>
      <c r="V1176" s="147" t="s">
        <v>309</v>
      </c>
      <c r="X1176" s="135"/>
      <c r="Y1176" s="135"/>
      <c r="AA1176" s="135"/>
      <c r="AB1176" s="134"/>
      <c r="AC1176" s="135"/>
      <c r="AD1176" s="135"/>
      <c r="AH1176" s="135"/>
      <c r="AI1176" s="135"/>
    </row>
    <row r="1177" spans="1:35" ht="31.5">
      <c r="A1177" s="205">
        <v>1173</v>
      </c>
      <c r="B1177" s="206" t="s">
        <v>5141</v>
      </c>
      <c r="C1177" s="207" t="str">
        <f xml:space="preserve"> _xlfn.CONCAT(小韻資料表[[#This Row],[聲母拼音碼]],小韻資料表[[#This Row],[韻母拼音碼]],小韻資料表[[#This Row],[調號]])</f>
        <v>liong2</v>
      </c>
      <c r="D1177" s="206" t="s">
        <v>5142</v>
      </c>
      <c r="E1177" s="208" t="s">
        <v>323</v>
      </c>
      <c r="F1177" s="205">
        <v>3</v>
      </c>
      <c r="G1177" s="209" t="s">
        <v>5143</v>
      </c>
      <c r="H1177" s="205">
        <f xml:space="preserve"> LEN(小韻資料表[[#This Row],[小韻字集]])</f>
        <v>3</v>
      </c>
      <c r="I1177" s="205" cm="1">
        <f t="array" ref="I1177" xml:space="preserve"> MATCH(TRUE, ISNUMBER( SEARCH( LEFT(小韻資料表[[#This Row],[切語]],1), 切語上字資料表[切語上字]) ), 0)</f>
        <v>40</v>
      </c>
      <c r="J1177" s="210" t="str" cm="1">
        <f t="array" ref="J1177" xml:space="preserve"> INDEX(切語上字資料表[聲母], 小韻資料表[[#This Row],[上字表識別號]])</f>
        <v>來</v>
      </c>
      <c r="K1177" s="210" t="str" cm="1">
        <f t="array" ref="K1177" xml:space="preserve"> INDEX(切語上字資料表[聲母拼音碼], 小韻資料表[[#This Row],[上字表識別號]])</f>
        <v>l</v>
      </c>
      <c r="L1177" s="210" t="str" cm="1">
        <f t="array" ref="L1177" xml:space="preserve"> INDEX(切語上字資料表[清濁], 小韻資料表[[#This Row],[上字表識別號]])</f>
        <v>次濁</v>
      </c>
      <c r="M1177" s="223" t="str" cm="1">
        <f t="array" ref="M1177" xml:space="preserve"> INDEX(切語上字資料表[發送收], 小韻資料表[[#This Row],[上字表識別號]])</f>
        <v>收聲</v>
      </c>
      <c r="N1177" s="205" cm="1">
        <f t="array" ref="N1177" xml:space="preserve"> MATCH(TRUE, ISNUMBER( SEARCH( RIGHT(小韻資料表[[#This Row],[切語]],1), 切語下字資料表[切語下字]) ), 0)</f>
        <v>14</v>
      </c>
      <c r="O1177" s="207" t="str" cm="1">
        <f t="array" ref="O1177" xml:space="preserve"> INDEX(切語下字資料表[韻母], 小韻資料表[[#This Row],[下字表識別號]])</f>
        <v>腫開3</v>
      </c>
      <c r="P1177" s="207" t="str" cm="1">
        <f t="array" ref="P1177" xml:space="preserve"> INDEX(切語下字資料表[韻母拼音碼], 小韻資料表[[#This Row],[下字表識別號]])</f>
        <v>iong</v>
      </c>
      <c r="Q1177" s="210" t="str" cm="1">
        <f t="array" ref="Q1177" xml:space="preserve"> INDEX(設定表!$C$19:$C$23, INT( LEFT(小韻資料表[[#This Row],[目次編碼]],1) ))</f>
        <v>上</v>
      </c>
      <c r="R1177" s="210">
        <f xml:space="preserve">  INDEX(設定表!$C$8:$C$15, MATCH( (RIGHT(小韻資料表[[#This Row],[清濁]]) &amp; 小韻資料表[[#This Row],[調]]), 設定表!$B$8:$B$15, 0))</f>
        <v>2</v>
      </c>
      <c r="S1177" s="205" t="s">
        <v>309</v>
      </c>
      <c r="T1177" s="205" t="s">
        <v>309</v>
      </c>
      <c r="U1177" s="226" t="s">
        <v>5144</v>
      </c>
      <c r="V1177" s="146" t="s">
        <v>309</v>
      </c>
      <c r="X1177" s="135"/>
      <c r="Y1177" s="135"/>
      <c r="AA1177" s="135"/>
      <c r="AB1177" s="134"/>
      <c r="AC1177" s="135"/>
      <c r="AD1177" s="135"/>
      <c r="AH1177" s="135"/>
      <c r="AI1177" s="135"/>
    </row>
    <row r="1178" spans="1:35" ht="31.5">
      <c r="A1178" s="205">
        <v>1174</v>
      </c>
      <c r="B1178" s="206" t="s">
        <v>5145</v>
      </c>
      <c r="C1178" s="207" t="str">
        <f xml:space="preserve"> _xlfn.CONCAT(小韻資料表[[#This Row],[聲母拼音碼]],小韻資料表[[#This Row],[韻母拼音碼]],小韻資料表[[#This Row],[調號]])</f>
        <v>Øiong2</v>
      </c>
      <c r="D1178" s="206" t="s">
        <v>5146</v>
      </c>
      <c r="E1178" s="208" t="s">
        <v>323</v>
      </c>
      <c r="F1178" s="205">
        <v>4</v>
      </c>
      <c r="G1178" s="209" t="s">
        <v>5147</v>
      </c>
      <c r="H1178" s="205">
        <f xml:space="preserve"> LEN(小韻資料表[[#This Row],[小韻字集]])</f>
        <v>4</v>
      </c>
      <c r="I1178" s="205" cm="1">
        <f t="array" ref="I1178" xml:space="preserve"> MATCH(TRUE, ISNUMBER( SEARCH( LEFT(小韻資料表[[#This Row],[切語]],1), 切語上字資料表[切語上字]) ), 0)</f>
        <v>35</v>
      </c>
      <c r="J1178" s="210" t="str" cm="1">
        <f t="array" ref="J1178" xml:space="preserve"> INDEX(切語上字資料表[聲母], 小韻資料表[[#This Row],[上字表識別號]])</f>
        <v>影</v>
      </c>
      <c r="K1178" s="210" t="str" cm="1">
        <f t="array" ref="K1178" xml:space="preserve"> INDEX(切語上字資料表[聲母拼音碼], 小韻資料表[[#This Row],[上字表識別號]])</f>
        <v>Ø</v>
      </c>
      <c r="L1178" s="210" t="str" cm="1">
        <f t="array" ref="L1178" xml:space="preserve"> INDEX(切語上字資料表[清濁], 小韻資料表[[#This Row],[上字表識別號]])</f>
        <v>全清</v>
      </c>
      <c r="M1178" s="223" t="str" cm="1">
        <f t="array" ref="M1178" xml:space="preserve"> INDEX(切語上字資料表[發送收], 小韻資料表[[#This Row],[上字表識別號]])</f>
        <v>發聲</v>
      </c>
      <c r="N1178" s="205" cm="1">
        <f t="array" ref="N1178" xml:space="preserve"> MATCH(TRUE, ISNUMBER( SEARCH( RIGHT(小韻資料表[[#This Row],[切語]],1), 切語下字資料表[切語下字]) ), 0)</f>
        <v>14</v>
      </c>
      <c r="O1178" s="207" t="str" cm="1">
        <f t="array" ref="O1178" xml:space="preserve"> INDEX(切語下字資料表[韻母], 小韻資料表[[#This Row],[下字表識別號]])</f>
        <v>腫開3</v>
      </c>
      <c r="P1178" s="207" t="str" cm="1">
        <f t="array" ref="P1178" xml:space="preserve"> INDEX(切語下字資料表[韻母拼音碼], 小韻資料表[[#This Row],[下字表識別號]])</f>
        <v>iong</v>
      </c>
      <c r="Q1178" s="210" t="str" cm="1">
        <f t="array" ref="Q1178" xml:space="preserve"> INDEX(設定表!$C$19:$C$23, INT( LEFT(小韻資料表[[#This Row],[目次編碼]],1) ))</f>
        <v>上</v>
      </c>
      <c r="R1178" s="210">
        <f xml:space="preserve">  INDEX(設定表!$C$8:$C$15, MATCH( (RIGHT(小韻資料表[[#This Row],[清濁]]) &amp; 小韻資料表[[#This Row],[調]]), 設定表!$B$8:$B$15, 0))</f>
        <v>2</v>
      </c>
      <c r="S1178" s="205" t="s">
        <v>309</v>
      </c>
      <c r="T1178" s="205" t="s">
        <v>309</v>
      </c>
      <c r="U1178" s="226" t="s">
        <v>5148</v>
      </c>
      <c r="V1178" s="147" t="s">
        <v>309</v>
      </c>
      <c r="X1178" s="135"/>
      <c r="Y1178" s="135"/>
      <c r="AA1178" s="135"/>
      <c r="AB1178" s="134"/>
      <c r="AC1178" s="135"/>
      <c r="AD1178" s="135"/>
      <c r="AH1178" s="135"/>
      <c r="AI1178" s="135"/>
    </row>
    <row r="1179" spans="1:35" ht="31.5">
      <c r="A1179" s="205">
        <v>1175</v>
      </c>
      <c r="B1179" s="206" t="s">
        <v>5149</v>
      </c>
      <c r="C1179" s="207" t="str">
        <f xml:space="preserve"> _xlfn.CONCAT(小韻資料表[[#This Row],[聲母拼音碼]],小韻資料表[[#This Row],[韻母拼音碼]],小韻資料表[[#This Row],[調號]])</f>
        <v>jiong2</v>
      </c>
      <c r="D1179" s="206" t="s">
        <v>5150</v>
      </c>
      <c r="E1179" s="208" t="s">
        <v>323</v>
      </c>
      <c r="F1179" s="205">
        <v>5</v>
      </c>
      <c r="G1179" s="209" t="s">
        <v>5151</v>
      </c>
      <c r="H1179" s="205">
        <f xml:space="preserve"> LEN(小韻資料表[[#This Row],[小韻字集]])</f>
        <v>18</v>
      </c>
      <c r="I1179" s="205" cm="1">
        <f t="array" ref="I1179" xml:space="preserve"> MATCH(TRUE, ISNUMBER( SEARCH( LEFT(小韻資料表[[#This Row],[切語]],1), 切語上字資料表[切語上字]) ), 0)</f>
        <v>41</v>
      </c>
      <c r="J1179" s="210" t="str" cm="1">
        <f t="array" ref="J1179" xml:space="preserve"> INDEX(切語上字資料表[聲母], 小韻資料表[[#This Row],[上字表識別號]])</f>
        <v>日</v>
      </c>
      <c r="K1179" s="210" t="str" cm="1">
        <f t="array" ref="K1179" xml:space="preserve"> INDEX(切語上字資料表[聲母拼音碼], 小韻資料表[[#This Row],[上字表識別號]])</f>
        <v>j</v>
      </c>
      <c r="L1179" s="210" t="str" cm="1">
        <f t="array" ref="L1179" xml:space="preserve"> INDEX(切語上字資料表[清濁], 小韻資料表[[#This Row],[上字表識別號]])</f>
        <v>次濁</v>
      </c>
      <c r="M1179" s="223" t="str" cm="1">
        <f t="array" ref="M1179" xml:space="preserve"> INDEX(切語上字資料表[發送收], 小韻資料表[[#This Row],[上字表識別號]])</f>
        <v>收聲</v>
      </c>
      <c r="N1179" s="205" cm="1">
        <f t="array" ref="N1179" xml:space="preserve"> MATCH(TRUE, ISNUMBER( SEARCH( RIGHT(小韻資料表[[#This Row],[切語]],1), 切語下字資料表[切語下字]) ), 0)</f>
        <v>14</v>
      </c>
      <c r="O1179" s="207" t="str" cm="1">
        <f t="array" ref="O1179" xml:space="preserve"> INDEX(切語下字資料表[韻母], 小韻資料表[[#This Row],[下字表識別號]])</f>
        <v>腫開3</v>
      </c>
      <c r="P1179" s="207" t="str" cm="1">
        <f t="array" ref="P1179" xml:space="preserve"> INDEX(切語下字資料表[韻母拼音碼], 小韻資料表[[#This Row],[下字表識別號]])</f>
        <v>iong</v>
      </c>
      <c r="Q1179" s="210" t="str" cm="1">
        <f t="array" ref="Q1179" xml:space="preserve"> INDEX(設定表!$C$19:$C$23, INT( LEFT(小韻資料表[[#This Row],[目次編碼]],1) ))</f>
        <v>上</v>
      </c>
      <c r="R1179" s="210">
        <f xml:space="preserve">  INDEX(設定表!$C$8:$C$15, MATCH( (RIGHT(小韻資料表[[#This Row],[清濁]]) &amp; 小韻資料表[[#This Row],[調]]), 設定表!$B$8:$B$15, 0))</f>
        <v>2</v>
      </c>
      <c r="S1179" s="205" t="s">
        <v>5152</v>
      </c>
      <c r="T1179" s="205" t="s">
        <v>309</v>
      </c>
      <c r="U1179" s="226" t="s">
        <v>5153</v>
      </c>
      <c r="V1179" s="146" t="s">
        <v>309</v>
      </c>
      <c r="X1179" s="135"/>
      <c r="Y1179" s="135"/>
      <c r="AA1179" s="135"/>
      <c r="AB1179" s="134"/>
      <c r="AC1179" s="135"/>
      <c r="AD1179" s="135"/>
      <c r="AH1179" s="135"/>
      <c r="AI1179" s="135"/>
    </row>
    <row r="1180" spans="1:35" ht="31.5">
      <c r="A1180" s="205">
        <v>1176</v>
      </c>
      <c r="B1180" s="206" t="s">
        <v>5154</v>
      </c>
      <c r="C1180" s="207" t="str">
        <f xml:space="preserve"> _xlfn.CONCAT(小韻資料表[[#This Row],[聲母拼音碼]],小韻資料表[[#This Row],[韻母拼音碼]],小韻資料表[[#This Row],[調號]])</f>
        <v>tiong2</v>
      </c>
      <c r="D1180" s="206" t="s">
        <v>1670</v>
      </c>
      <c r="E1180" s="208" t="s">
        <v>323</v>
      </c>
      <c r="F1180" s="205">
        <v>6</v>
      </c>
      <c r="G1180" s="209" t="s">
        <v>5155</v>
      </c>
      <c r="H1180" s="205">
        <f xml:space="preserve"> LEN(小韻資料表[[#This Row],[小韻字集]])</f>
        <v>5</v>
      </c>
      <c r="I1180" s="205" cm="1">
        <f t="array" ref="I1180" xml:space="preserve"> MATCH(TRUE, ISNUMBER( SEARCH( LEFT(小韻資料表[[#This Row],[切語]],1), 切語上字資料表[切語上字]) ), 0)</f>
        <v>11</v>
      </c>
      <c r="J1180" s="210" t="str" cm="1">
        <f t="array" ref="J1180" xml:space="preserve"> INDEX(切語上字資料表[聲母], 小韻資料表[[#This Row],[上字表識別號]])</f>
        <v>澄</v>
      </c>
      <c r="K1180" s="210" t="str" cm="1">
        <f t="array" ref="K1180" xml:space="preserve"> INDEX(切語上字資料表[聲母拼音碼], 小韻資料表[[#This Row],[上字表識別號]])</f>
        <v>t</v>
      </c>
      <c r="L1180" s="210" t="str" cm="1">
        <f t="array" ref="L1180" xml:space="preserve"> INDEX(切語上字資料表[清濁], 小韻資料表[[#This Row],[上字表識別號]])</f>
        <v>全濁</v>
      </c>
      <c r="M1180" s="223" cm="1">
        <f t="array" ref="M1180" xml:space="preserve"> INDEX(切語上字資料表[發送收], 小韻資料表[[#This Row],[上字表識別號]])</f>
        <v>0</v>
      </c>
      <c r="N1180" s="205" cm="1">
        <f t="array" ref="N1180" xml:space="preserve"> MATCH(TRUE, ISNUMBER( SEARCH( RIGHT(小韻資料表[[#This Row],[切語]],1), 切語下字資料表[切語下字]) ), 0)</f>
        <v>14</v>
      </c>
      <c r="O1180" s="207" t="str" cm="1">
        <f t="array" ref="O1180" xml:space="preserve"> INDEX(切語下字資料表[韻母], 小韻資料表[[#This Row],[下字表識別號]])</f>
        <v>腫開3</v>
      </c>
      <c r="P1180" s="207" t="str" cm="1">
        <f t="array" ref="P1180" xml:space="preserve"> INDEX(切語下字資料表[韻母拼音碼], 小韻資料表[[#This Row],[下字表識別號]])</f>
        <v>iong</v>
      </c>
      <c r="Q1180" s="210" t="str" cm="1">
        <f t="array" ref="Q1180" xml:space="preserve"> INDEX(設定表!$C$19:$C$23, INT( LEFT(小韻資料表[[#This Row],[目次編碼]],1) ))</f>
        <v>上</v>
      </c>
      <c r="R1180" s="210">
        <f xml:space="preserve">  INDEX(設定表!$C$8:$C$15, MATCH( (RIGHT(小韻資料表[[#This Row],[清濁]]) &amp; 小韻資料表[[#This Row],[調]]), 設定表!$B$8:$B$15, 0))</f>
        <v>2</v>
      </c>
      <c r="S1180" s="205" t="s">
        <v>309</v>
      </c>
      <c r="T1180" s="205" t="s">
        <v>309</v>
      </c>
      <c r="U1180" s="226" t="s">
        <v>309</v>
      </c>
      <c r="V1180" s="147" t="s">
        <v>309</v>
      </c>
      <c r="X1180" s="135"/>
      <c r="Y1180" s="135"/>
      <c r="AA1180" s="135"/>
      <c r="AB1180" s="134"/>
      <c r="AC1180" s="135"/>
      <c r="AD1180" s="135"/>
      <c r="AH1180" s="135"/>
      <c r="AI1180" s="135"/>
    </row>
    <row r="1181" spans="1:35" ht="31.5">
      <c r="A1181" s="205">
        <v>1177</v>
      </c>
      <c r="B1181" s="206" t="s">
        <v>5156</v>
      </c>
      <c r="C1181" s="207" t="str">
        <f xml:space="preserve"> _xlfn.CONCAT(小韻資料表[[#This Row],[聲母拼音碼]],小韻資料表[[#This Row],[韻母拼音碼]],小韻資料表[[#This Row],[調號]])</f>
        <v>tiong2</v>
      </c>
      <c r="D1181" s="206" t="s">
        <v>5157</v>
      </c>
      <c r="E1181" s="208" t="s">
        <v>323</v>
      </c>
      <c r="F1181" s="205">
        <v>7</v>
      </c>
      <c r="G1181" s="209" t="s">
        <v>5158</v>
      </c>
      <c r="H1181" s="205">
        <f xml:space="preserve"> LEN(小韻資料表[[#This Row],[小韻字集]])</f>
        <v>2</v>
      </c>
      <c r="I1181" s="205" cm="1">
        <f t="array" ref="I1181" xml:space="preserve"> MATCH(TRUE, ISNUMBER( SEARCH( LEFT(小韻資料表[[#This Row],[切語]],1), 切語上字資料表[切語上字]) ), 0)</f>
        <v>9</v>
      </c>
      <c r="J1181" s="210" t="str" cm="1">
        <f t="array" ref="J1181" xml:space="preserve"> INDEX(切語上字資料表[聲母], 小韻資料表[[#This Row],[上字表識別號]])</f>
        <v>知</v>
      </c>
      <c r="K1181" s="210" t="str" cm="1">
        <f t="array" ref="K1181" xml:space="preserve"> INDEX(切語上字資料表[聲母拼音碼], 小韻資料表[[#This Row],[上字表識別號]])</f>
        <v>t</v>
      </c>
      <c r="L1181" s="210" t="str" cm="1">
        <f t="array" ref="L1181" xml:space="preserve"> INDEX(切語上字資料表[清濁], 小韻資料表[[#This Row],[上字表識別號]])</f>
        <v>全清</v>
      </c>
      <c r="M1181" s="223" t="str" cm="1">
        <f t="array" ref="M1181" xml:space="preserve"> INDEX(切語上字資料表[發送收], 小韻資料表[[#This Row],[上字表識別號]])</f>
        <v>發聲</v>
      </c>
      <c r="N1181" s="205" cm="1">
        <f t="array" ref="N1181" xml:space="preserve"> MATCH(TRUE, ISNUMBER( SEARCH( RIGHT(小韻資料表[[#This Row],[切語]],1), 切語下字資料表[切語下字]) ), 0)</f>
        <v>14</v>
      </c>
      <c r="O1181" s="207" t="str" cm="1">
        <f t="array" ref="O1181" xml:space="preserve"> INDEX(切語下字資料表[韻母], 小韻資料表[[#This Row],[下字表識別號]])</f>
        <v>腫開3</v>
      </c>
      <c r="P1181" s="207" t="str" cm="1">
        <f t="array" ref="P1181" xml:space="preserve"> INDEX(切語下字資料表[韻母拼音碼], 小韻資料表[[#This Row],[下字表識別號]])</f>
        <v>iong</v>
      </c>
      <c r="Q1181" s="210" t="str" cm="1">
        <f t="array" ref="Q1181" xml:space="preserve"> INDEX(設定表!$C$19:$C$23, INT( LEFT(小韻資料表[[#This Row],[目次編碼]],1) ))</f>
        <v>上</v>
      </c>
      <c r="R1181" s="210">
        <f xml:space="preserve">  INDEX(設定表!$C$8:$C$15, MATCH( (RIGHT(小韻資料表[[#This Row],[清濁]]) &amp; 小韻資料表[[#This Row],[調]]), 設定表!$B$8:$B$15, 0))</f>
        <v>2</v>
      </c>
      <c r="S1181" s="205" t="s">
        <v>309</v>
      </c>
      <c r="T1181" s="205" t="s">
        <v>309</v>
      </c>
      <c r="U1181" s="226" t="s">
        <v>309</v>
      </c>
      <c r="V1181" s="146" t="s">
        <v>309</v>
      </c>
      <c r="X1181" s="135"/>
      <c r="Y1181" s="135"/>
      <c r="AA1181" s="135"/>
      <c r="AB1181" s="134"/>
      <c r="AC1181" s="135"/>
      <c r="AD1181" s="135"/>
      <c r="AH1181" s="135"/>
      <c r="AI1181" s="135"/>
    </row>
    <row r="1182" spans="1:35" ht="31.5">
      <c r="A1182" s="205">
        <v>1178</v>
      </c>
      <c r="B1182" s="206" t="s">
        <v>5159</v>
      </c>
      <c r="C1182" s="207" t="str">
        <f xml:space="preserve"> _xlfn.CONCAT(小韻資料表[[#This Row],[聲母拼音碼]],小韻資料表[[#This Row],[韻母拼音碼]],小韻資料表[[#This Row],[調號]])</f>
        <v>hiong2</v>
      </c>
      <c r="D1182" s="206" t="s">
        <v>1424</v>
      </c>
      <c r="E1182" s="208" t="s">
        <v>323</v>
      </c>
      <c r="F1182" s="205">
        <v>8</v>
      </c>
      <c r="G1182" s="209" t="s">
        <v>5160</v>
      </c>
      <c r="H1182" s="205">
        <f xml:space="preserve"> LEN(小韻資料表[[#This Row],[小韻字集]])</f>
        <v>2</v>
      </c>
      <c r="I1182" s="205" cm="1">
        <f t="array" ref="I1182" xml:space="preserve"> MATCH(TRUE, ISNUMBER( SEARCH( LEFT(小韻資料表[[#This Row],[切語]],1), 切語上字資料表[切語上字]) ), 0)</f>
        <v>19</v>
      </c>
      <c r="J1182" s="210" t="str" cm="1">
        <f t="array" ref="J1182" xml:space="preserve"> INDEX(切語上字資料表[聲母], 小韻資料表[[#This Row],[上字表識別號]])</f>
        <v>奉</v>
      </c>
      <c r="K1182" s="210" t="str" cm="1">
        <f t="array" ref="K1182" xml:space="preserve"> INDEX(切語上字資料表[聲母拼音碼], 小韻資料表[[#This Row],[上字表識別號]])</f>
        <v>h</v>
      </c>
      <c r="L1182" s="210" t="str" cm="1">
        <f t="array" ref="L1182" xml:space="preserve"> INDEX(切語上字資料表[清濁], 小韻資料表[[#This Row],[上字表識別號]])</f>
        <v>全濁</v>
      </c>
      <c r="M1182" s="223" cm="1">
        <f t="array" ref="M1182" xml:space="preserve"> INDEX(切語上字資料表[發送收], 小韻資料表[[#This Row],[上字表識別號]])</f>
        <v>0</v>
      </c>
      <c r="N1182" s="205" cm="1">
        <f t="array" ref="N1182" xml:space="preserve"> MATCH(TRUE, ISNUMBER( SEARCH( RIGHT(小韻資料表[[#This Row],[切語]],1), 切語下字資料表[切語下字]) ), 0)</f>
        <v>14</v>
      </c>
      <c r="O1182" s="207" t="str" cm="1">
        <f t="array" ref="O1182" xml:space="preserve"> INDEX(切語下字資料表[韻母], 小韻資料表[[#This Row],[下字表識別號]])</f>
        <v>腫開3</v>
      </c>
      <c r="P1182" s="207" t="str" cm="1">
        <f t="array" ref="P1182" xml:space="preserve"> INDEX(切語下字資料表[韻母拼音碼], 小韻資料表[[#This Row],[下字表識別號]])</f>
        <v>iong</v>
      </c>
      <c r="Q1182" s="210" t="str" cm="1">
        <f t="array" ref="Q1182" xml:space="preserve"> INDEX(設定表!$C$19:$C$23, INT( LEFT(小韻資料表[[#This Row],[目次編碼]],1) ))</f>
        <v>上</v>
      </c>
      <c r="R1182" s="210">
        <f xml:space="preserve">  INDEX(設定表!$C$8:$C$15, MATCH( (RIGHT(小韻資料表[[#This Row],[清濁]]) &amp; 小韻資料表[[#This Row],[調]]), 設定表!$B$8:$B$15, 0))</f>
        <v>2</v>
      </c>
      <c r="S1182" s="205" t="s">
        <v>309</v>
      </c>
      <c r="T1182" s="205" t="s">
        <v>309</v>
      </c>
      <c r="U1182" s="226" t="s">
        <v>309</v>
      </c>
      <c r="V1182" s="147" t="s">
        <v>309</v>
      </c>
      <c r="X1182" s="135"/>
      <c r="Y1182" s="135"/>
      <c r="AA1182" s="135"/>
      <c r="AB1182" s="134"/>
      <c r="AC1182" s="135"/>
      <c r="AD1182" s="135"/>
      <c r="AH1182" s="135"/>
      <c r="AI1182" s="135"/>
    </row>
    <row r="1183" spans="1:35" ht="31.5">
      <c r="A1183" s="205">
        <v>1179</v>
      </c>
      <c r="B1183" s="206" t="s">
        <v>5161</v>
      </c>
      <c r="C1183" s="207" t="str">
        <f xml:space="preserve"> _xlfn.CONCAT(小韻資料表[[#This Row],[聲母拼音碼]],小韻資料表[[#This Row],[韻母拼音碼]],小韻資料表[[#This Row],[調號]])</f>
        <v>hiong2</v>
      </c>
      <c r="D1183" s="206" t="s">
        <v>5162</v>
      </c>
      <c r="E1183" s="208" t="s">
        <v>323</v>
      </c>
      <c r="F1183" s="205">
        <v>9</v>
      </c>
      <c r="G1183" s="209" t="s">
        <v>5162</v>
      </c>
      <c r="H1183" s="205">
        <f xml:space="preserve"> LEN(小韻資料表[[#This Row],[小韻字集]])</f>
        <v>1</v>
      </c>
      <c r="I1183" s="205" cm="1">
        <f t="array" ref="I1183" xml:space="preserve"> MATCH(TRUE, ISNUMBER( SEARCH( LEFT(小韻資料表[[#This Row],[切語]],1), 切語上字資料表[切語上字]) ), 0)</f>
        <v>18</v>
      </c>
      <c r="J1183" s="210" t="str" cm="1">
        <f t="array" ref="J1183" xml:space="preserve"> INDEX(切語上字資料表[聲母], 小韻資料表[[#This Row],[上字表識別號]])</f>
        <v>敷</v>
      </c>
      <c r="K1183" s="210" t="str" cm="1">
        <f t="array" ref="K1183" xml:space="preserve"> INDEX(切語上字資料表[聲母拼音碼], 小韻資料表[[#This Row],[上字表識別號]])</f>
        <v>h</v>
      </c>
      <c r="L1183" s="210" t="str" cm="1">
        <f t="array" ref="L1183" xml:space="preserve"> INDEX(切語上字資料表[清濁], 小韻資料表[[#This Row],[上字表識別號]])</f>
        <v>次清</v>
      </c>
      <c r="M1183" s="223" t="str" cm="1">
        <f t="array" ref="M1183" xml:space="preserve"> INDEX(切語上字資料表[發送收], 小韻資料表[[#This Row],[上字表識別號]])</f>
        <v>送氣</v>
      </c>
      <c r="N1183" s="205" cm="1">
        <f t="array" ref="N1183" xml:space="preserve"> MATCH(TRUE, ISNUMBER( SEARCH( RIGHT(小韻資料表[[#This Row],[切語]],1), 切語下字資料表[切語下字]) ), 0)</f>
        <v>14</v>
      </c>
      <c r="O1183" s="207" t="str" cm="1">
        <f t="array" ref="O1183" xml:space="preserve"> INDEX(切語下字資料表[韻母], 小韻資料表[[#This Row],[下字表識別號]])</f>
        <v>腫開3</v>
      </c>
      <c r="P1183" s="207" t="str" cm="1">
        <f t="array" ref="P1183" xml:space="preserve"> INDEX(切語下字資料表[韻母拼音碼], 小韻資料表[[#This Row],[下字表識別號]])</f>
        <v>iong</v>
      </c>
      <c r="Q1183" s="210" t="str" cm="1">
        <f t="array" ref="Q1183" xml:space="preserve"> INDEX(設定表!$C$19:$C$23, INT( LEFT(小韻資料表[[#This Row],[目次編碼]],1) ))</f>
        <v>上</v>
      </c>
      <c r="R1183" s="210">
        <f xml:space="preserve">  INDEX(設定表!$C$8:$C$15, MATCH( (RIGHT(小韻資料表[[#This Row],[清濁]]) &amp; 小韻資料表[[#This Row],[調]]), 設定表!$B$8:$B$15, 0))</f>
        <v>2</v>
      </c>
      <c r="S1183" s="205" t="s">
        <v>309</v>
      </c>
      <c r="T1183" s="205" t="s">
        <v>309</v>
      </c>
      <c r="U1183" s="226" t="s">
        <v>309</v>
      </c>
      <c r="V1183" s="146" t="s">
        <v>309</v>
      </c>
      <c r="X1183" s="135"/>
      <c r="Y1183" s="135"/>
      <c r="AA1183" s="135"/>
      <c r="AB1183" s="134"/>
      <c r="AC1183" s="135"/>
      <c r="AD1183" s="135"/>
      <c r="AH1183" s="135"/>
      <c r="AI1183" s="135"/>
    </row>
    <row r="1184" spans="1:35" ht="31.5">
      <c r="A1184" s="205">
        <v>1180</v>
      </c>
      <c r="B1184" s="206" t="s">
        <v>5163</v>
      </c>
      <c r="C1184" s="207" t="str">
        <f xml:space="preserve"> _xlfn.CONCAT(小韻資料表[[#This Row],[聲母拼音碼]],小韻資料表[[#This Row],[韻母拼音碼]],小韻資料表[[#This Row],[調號]])</f>
        <v>Øiong2</v>
      </c>
      <c r="D1184" s="206" t="s">
        <v>5164</v>
      </c>
      <c r="E1184" s="208" t="s">
        <v>323</v>
      </c>
      <c r="F1184" s="205">
        <v>10</v>
      </c>
      <c r="G1184" s="209" t="s">
        <v>5165</v>
      </c>
      <c r="H1184" s="205">
        <f xml:space="preserve"> LEN(小韻資料表[[#This Row],[小韻字集]])</f>
        <v>17</v>
      </c>
      <c r="I1184" s="205" cm="1">
        <f t="array" ref="I1184" xml:space="preserve"> MATCH(TRUE, ISNUMBER( SEARCH( LEFT(小韻資料表[[#This Row],[切語]],1), 切語上字資料表[切語上字]) ), 0)</f>
        <v>39</v>
      </c>
      <c r="J1184" s="210" t="str" cm="1">
        <f t="array" ref="J1184" xml:space="preserve"> INDEX(切語上字資料表[聲母], 小韻資料表[[#This Row],[上字表識別號]])</f>
        <v>喻</v>
      </c>
      <c r="K1184" s="210" t="str" cm="1">
        <f t="array" ref="K1184" xml:space="preserve"> INDEX(切語上字資料表[聲母拼音碼], 小韻資料表[[#This Row],[上字表識別號]])</f>
        <v>Ø</v>
      </c>
      <c r="L1184" s="210" t="str" cm="1">
        <f t="array" ref="L1184" xml:space="preserve"> INDEX(切語上字資料表[清濁], 小韻資料表[[#This Row],[上字表識別號]])</f>
        <v>次濁</v>
      </c>
      <c r="M1184" s="223" t="str" cm="1">
        <f t="array" ref="M1184" xml:space="preserve"> INDEX(切語上字資料表[發送收], 小韻資料表[[#This Row],[上字表識別號]])</f>
        <v>發聲</v>
      </c>
      <c r="N1184" s="205" cm="1">
        <f t="array" ref="N1184" xml:space="preserve"> MATCH(TRUE, ISNUMBER( SEARCH( RIGHT(小韻資料表[[#This Row],[切語]],1), 切語下字資料表[切語下字]) ), 0)</f>
        <v>14</v>
      </c>
      <c r="O1184" s="207" t="str" cm="1">
        <f t="array" ref="O1184" xml:space="preserve"> INDEX(切語下字資料表[韻母], 小韻資料表[[#This Row],[下字表識別號]])</f>
        <v>腫開3</v>
      </c>
      <c r="P1184" s="207" t="str" cm="1">
        <f t="array" ref="P1184" xml:space="preserve"> INDEX(切語下字資料表[韻母拼音碼], 小韻資料表[[#This Row],[下字表識別號]])</f>
        <v>iong</v>
      </c>
      <c r="Q1184" s="210" t="str" cm="1">
        <f t="array" ref="Q1184" xml:space="preserve"> INDEX(設定表!$C$19:$C$23, INT( LEFT(小韻資料表[[#This Row],[目次編碼]],1) ))</f>
        <v>上</v>
      </c>
      <c r="R1184" s="210">
        <f xml:space="preserve">  INDEX(設定表!$C$8:$C$15, MATCH( (RIGHT(小韻資料表[[#This Row],[清濁]]) &amp; 小韻資料表[[#This Row],[調]]), 設定表!$B$8:$B$15, 0))</f>
        <v>2</v>
      </c>
      <c r="S1184" s="205" t="s">
        <v>309</v>
      </c>
      <c r="T1184" s="205" t="s">
        <v>309</v>
      </c>
      <c r="U1184" s="226" t="s">
        <v>5166</v>
      </c>
      <c r="V1184" s="147" t="s">
        <v>309</v>
      </c>
      <c r="X1184" s="135"/>
      <c r="Y1184" s="135"/>
      <c r="AA1184" s="135"/>
      <c r="AB1184" s="134"/>
      <c r="AC1184" s="135"/>
      <c r="AD1184" s="135"/>
      <c r="AH1184" s="135"/>
      <c r="AI1184" s="135"/>
    </row>
    <row r="1185" spans="1:35" ht="31.5">
      <c r="A1185" s="205">
        <v>1181</v>
      </c>
      <c r="B1185" s="206" t="s">
        <v>5167</v>
      </c>
      <c r="C1185" s="207" t="str">
        <f xml:space="preserve"> _xlfn.CONCAT(小韻資料表[[#This Row],[聲母拼音碼]],小韻資料表[[#This Row],[韻母拼音碼]],小韻資料表[[#This Row],[調號]])</f>
        <v>khiong2</v>
      </c>
      <c r="D1185" s="206" t="s">
        <v>5168</v>
      </c>
      <c r="E1185" s="208" t="s">
        <v>323</v>
      </c>
      <c r="F1185" s="205">
        <v>11</v>
      </c>
      <c r="G1185" s="209" t="s">
        <v>5169</v>
      </c>
      <c r="H1185" s="205">
        <f xml:space="preserve"> LEN(小韻資料表[[#This Row],[小韻字集]])</f>
        <v>5</v>
      </c>
      <c r="I1185" s="205" cm="1">
        <f t="array" ref="I1185" xml:space="preserve"> MATCH(TRUE, ISNUMBER( SEARCH( LEFT(小韻資料表[[#This Row],[切語]],1), 切語上字資料表[切語上字]) ), 0)</f>
        <v>2</v>
      </c>
      <c r="J1185" s="210" t="str" cm="1">
        <f t="array" ref="J1185" xml:space="preserve"> INDEX(切語上字資料表[聲母], 小韻資料表[[#This Row],[上字表識別號]])</f>
        <v>溪</v>
      </c>
      <c r="K1185" s="210" t="str" cm="1">
        <f t="array" ref="K1185" xml:space="preserve"> INDEX(切語上字資料表[聲母拼音碼], 小韻資料表[[#This Row],[上字表識別號]])</f>
        <v>kh</v>
      </c>
      <c r="L1185" s="210" t="str" cm="1">
        <f t="array" ref="L1185" xml:space="preserve"> INDEX(切語上字資料表[清濁], 小韻資料表[[#This Row],[上字表識別號]])</f>
        <v>次清</v>
      </c>
      <c r="M1185" s="223" t="str" cm="1">
        <f t="array" ref="M1185" xml:space="preserve"> INDEX(切語上字資料表[發送收], 小韻資料表[[#This Row],[上字表識別號]])</f>
        <v>送氣</v>
      </c>
      <c r="N1185" s="205" cm="1">
        <f t="array" ref="N1185" xml:space="preserve"> MATCH(TRUE, ISNUMBER( SEARCH( RIGHT(小韻資料表[[#This Row],[切語]],1), 切語下字資料表[切語下字]) ), 0)</f>
        <v>14</v>
      </c>
      <c r="O1185" s="207" t="str" cm="1">
        <f t="array" ref="O1185" xml:space="preserve"> INDEX(切語下字資料表[韻母], 小韻資料表[[#This Row],[下字表識別號]])</f>
        <v>腫開3</v>
      </c>
      <c r="P1185" s="207" t="str" cm="1">
        <f t="array" ref="P1185" xml:space="preserve"> INDEX(切語下字資料表[韻母拼音碼], 小韻資料表[[#This Row],[下字表識別號]])</f>
        <v>iong</v>
      </c>
      <c r="Q1185" s="210" t="str" cm="1">
        <f t="array" ref="Q1185" xml:space="preserve"> INDEX(設定表!$C$19:$C$23, INT( LEFT(小韻資料表[[#This Row],[目次編碼]],1) ))</f>
        <v>上</v>
      </c>
      <c r="R1185" s="210">
        <f xml:space="preserve">  INDEX(設定表!$C$8:$C$15, MATCH( (RIGHT(小韻資料表[[#This Row],[清濁]]) &amp; 小韻資料表[[#This Row],[調]]), 設定表!$B$8:$B$15, 0))</f>
        <v>2</v>
      </c>
      <c r="S1185" s="205" t="s">
        <v>309</v>
      </c>
      <c r="T1185" s="205" t="s">
        <v>309</v>
      </c>
      <c r="U1185" s="226" t="s">
        <v>309</v>
      </c>
      <c r="V1185" s="146" t="s">
        <v>309</v>
      </c>
      <c r="X1185" s="135"/>
      <c r="Y1185" s="135"/>
      <c r="AA1185" s="135"/>
      <c r="AB1185" s="134"/>
      <c r="AC1185" s="135"/>
      <c r="AD1185" s="135"/>
      <c r="AH1185" s="135"/>
      <c r="AI1185" s="135"/>
    </row>
    <row r="1186" spans="1:35" ht="31.5">
      <c r="A1186" s="205">
        <v>1182</v>
      </c>
      <c r="B1186" s="206" t="s">
        <v>13144</v>
      </c>
      <c r="C1186" s="207" t="str">
        <f xml:space="preserve"> _xlfn.CONCAT(小韻資料表[[#This Row],[聲母拼音碼]],小韻資料表[[#This Row],[韻母拼音碼]],小韻資料表[[#This Row],[調號]])</f>
        <v>siong2</v>
      </c>
      <c r="D1186" s="206" t="s">
        <v>5170</v>
      </c>
      <c r="E1186" s="208" t="s">
        <v>323</v>
      </c>
      <c r="F1186" s="205">
        <v>12</v>
      </c>
      <c r="G1186" s="209" t="s">
        <v>5171</v>
      </c>
      <c r="H1186" s="205">
        <f xml:space="preserve"> LEN(小韻資料表[[#This Row],[小韻字集]])</f>
        <v>4</v>
      </c>
      <c r="I1186" s="205" cm="1">
        <f t="array" ref="I1186" xml:space="preserve"> MATCH(TRUE, ISNUMBER( SEARCH( LEFT(小韻資料表[[#This Row],[切語]],1), 切語上字資料表[切語上字]) ), 0)</f>
        <v>34</v>
      </c>
      <c r="J1186" s="210" t="str" cm="1">
        <f t="array" ref="J1186" xml:space="preserve"> INDEX(切語上字資料表[聲母], 小韻資料表[[#This Row],[上字表識別號]])</f>
        <v>禪</v>
      </c>
      <c r="K1186" s="210" t="str" cm="1">
        <f t="array" ref="K1186" xml:space="preserve"> INDEX(切語上字資料表[聲母拼音碼], 小韻資料表[[#This Row],[上字表識別號]])</f>
        <v>s</v>
      </c>
      <c r="L1186" s="210" t="str" cm="1">
        <f t="array" ref="L1186" xml:space="preserve"> INDEX(切語上字資料表[清濁], 小韻資料表[[#This Row],[上字表識別號]])</f>
        <v>全濁</v>
      </c>
      <c r="M1186" s="223" cm="1">
        <f t="array" ref="M1186" xml:space="preserve"> INDEX(切語上字資料表[發送收], 小韻資料表[[#This Row],[上字表識別號]])</f>
        <v>0</v>
      </c>
      <c r="N1186" s="205" cm="1">
        <f t="array" ref="N1186" xml:space="preserve"> MATCH(TRUE, ISNUMBER( SEARCH( RIGHT(小韻資料表[[#This Row],[切語]],1), 切語下字資料表[切語下字]) ), 0)</f>
        <v>14</v>
      </c>
      <c r="O1186" s="207" t="str" cm="1">
        <f t="array" ref="O1186" xml:space="preserve"> INDEX(切語下字資料表[韻母], 小韻資料表[[#This Row],[下字表識別號]])</f>
        <v>腫開3</v>
      </c>
      <c r="P1186" s="207" t="str" cm="1">
        <f t="array" ref="P1186" xml:space="preserve"> INDEX(切語下字資料表[韻母拼音碼], 小韻資料表[[#This Row],[下字表識別號]])</f>
        <v>iong</v>
      </c>
      <c r="Q1186" s="210" t="str" cm="1">
        <f t="array" ref="Q1186" xml:space="preserve"> INDEX(設定表!$C$19:$C$23, INT( LEFT(小韻資料表[[#This Row],[目次編碼]],1) ))</f>
        <v>上</v>
      </c>
      <c r="R1186" s="210">
        <f xml:space="preserve">  INDEX(設定表!$C$8:$C$15, MATCH( (RIGHT(小韻資料表[[#This Row],[清濁]]) &amp; 小韻資料表[[#This Row],[調]]), 設定表!$B$8:$B$15, 0))</f>
        <v>2</v>
      </c>
      <c r="S1186" s="205" t="s">
        <v>309</v>
      </c>
      <c r="T1186" s="205" t="s">
        <v>309</v>
      </c>
      <c r="U1186" s="226" t="s">
        <v>309</v>
      </c>
      <c r="V1186" s="147" t="s">
        <v>309</v>
      </c>
      <c r="X1186" s="135"/>
      <c r="Y1186" s="135"/>
      <c r="AA1186" s="135"/>
      <c r="AB1186" s="134"/>
      <c r="AC1186" s="135"/>
      <c r="AD1186" s="135"/>
      <c r="AH1186" s="135"/>
      <c r="AI1186" s="135"/>
    </row>
    <row r="1187" spans="1:35" ht="63">
      <c r="A1187" s="205">
        <v>1183</v>
      </c>
      <c r="B1187" s="206" t="s">
        <v>5172</v>
      </c>
      <c r="C1187" s="207" t="str">
        <f xml:space="preserve"> _xlfn.CONCAT(小韻資料表[[#This Row],[聲母拼音碼]],小韻資料表[[#This Row],[韻母拼音碼]],小韻資料表[[#This Row],[調號]])</f>
        <v>kiong2</v>
      </c>
      <c r="D1187" s="206" t="s">
        <v>5173</v>
      </c>
      <c r="E1187" s="208" t="s">
        <v>323</v>
      </c>
      <c r="F1187" s="205">
        <v>13</v>
      </c>
      <c r="G1187" s="209" t="s">
        <v>5174</v>
      </c>
      <c r="H1187" s="205">
        <f xml:space="preserve"> LEN(小韻資料表[[#This Row],[小韻字集]])</f>
        <v>20</v>
      </c>
      <c r="I1187" s="205" cm="1">
        <f t="array" ref="I1187" xml:space="preserve"> MATCH(TRUE, ISNUMBER( SEARCH( LEFT(小韻資料表[[#This Row],[切語]],1), 切語上字資料表[切語上字]) ), 0)</f>
        <v>1</v>
      </c>
      <c r="J1187" s="210" t="str" cm="1">
        <f t="array" ref="J1187" xml:space="preserve"> INDEX(切語上字資料表[聲母], 小韻資料表[[#This Row],[上字表識別號]])</f>
        <v>見</v>
      </c>
      <c r="K1187" s="210" t="str" cm="1">
        <f t="array" ref="K1187" xml:space="preserve"> INDEX(切語上字資料表[聲母拼音碼], 小韻資料表[[#This Row],[上字表識別號]])</f>
        <v>k</v>
      </c>
      <c r="L1187" s="210" t="str" cm="1">
        <f t="array" ref="L1187" xml:space="preserve"> INDEX(切語上字資料表[清濁], 小韻資料表[[#This Row],[上字表識別號]])</f>
        <v>全清</v>
      </c>
      <c r="M1187" s="223" t="str" cm="1">
        <f t="array" ref="M1187" xml:space="preserve"> INDEX(切語上字資料表[發送收], 小韻資料表[[#This Row],[上字表識別號]])</f>
        <v>發聲</v>
      </c>
      <c r="N1187" s="205" cm="1">
        <f t="array" ref="N1187" xml:space="preserve"> MATCH(TRUE, ISNUMBER( SEARCH( RIGHT(小韻資料表[[#This Row],[切語]],1), 切語下字資料表[切語下字]) ), 0)</f>
        <v>14</v>
      </c>
      <c r="O1187" s="207" t="str" cm="1">
        <f t="array" ref="O1187" xml:space="preserve"> INDEX(切語下字資料表[韻母], 小韻資料表[[#This Row],[下字表識別號]])</f>
        <v>腫開3</v>
      </c>
      <c r="P1187" s="207" t="str" cm="1">
        <f t="array" ref="P1187" xml:space="preserve"> INDEX(切語下字資料表[韻母拼音碼], 小韻資料表[[#This Row],[下字表識別號]])</f>
        <v>iong</v>
      </c>
      <c r="Q1187" s="210" t="str" cm="1">
        <f t="array" ref="Q1187" xml:space="preserve"> INDEX(設定表!$C$19:$C$23, INT( LEFT(小韻資料表[[#This Row],[目次編碼]],1) ))</f>
        <v>上</v>
      </c>
      <c r="R1187" s="210">
        <f xml:space="preserve">  INDEX(設定表!$C$8:$C$15, MATCH( (RIGHT(小韻資料表[[#This Row],[清濁]]) &amp; 小韻資料表[[#This Row],[調]]), 設定表!$B$8:$B$15, 0))</f>
        <v>2</v>
      </c>
      <c r="S1187" s="205" t="s">
        <v>309</v>
      </c>
      <c r="T1187" s="205" t="s">
        <v>309</v>
      </c>
      <c r="U1187" s="226" t="s">
        <v>309</v>
      </c>
      <c r="V1187" s="146" t="s">
        <v>309</v>
      </c>
      <c r="X1187" s="135"/>
      <c r="Y1187" s="135"/>
      <c r="AA1187" s="135"/>
      <c r="AB1187" s="134"/>
      <c r="AC1187" s="135"/>
      <c r="AD1187" s="135"/>
      <c r="AH1187" s="135"/>
      <c r="AI1187" s="135"/>
    </row>
    <row r="1188" spans="1:35" ht="31.5">
      <c r="A1188" s="205">
        <v>1184</v>
      </c>
      <c r="B1188" s="206" t="s">
        <v>5175</v>
      </c>
      <c r="C1188" s="207" t="str">
        <f xml:space="preserve"> _xlfn.CONCAT(小韻資料表[[#This Row],[聲母拼音碼]],小韻資料表[[#This Row],[韻母拼音碼]],小韻資料表[[#This Row],[調號]])</f>
        <v>siong2</v>
      </c>
      <c r="D1188" s="206" t="s">
        <v>5176</v>
      </c>
      <c r="E1188" s="208" t="s">
        <v>323</v>
      </c>
      <c r="F1188" s="205">
        <v>14</v>
      </c>
      <c r="G1188" s="209" t="s">
        <v>5177</v>
      </c>
      <c r="H1188" s="205">
        <f xml:space="preserve"> LEN(小韻資料表[[#This Row],[小韻字集]])</f>
        <v>11</v>
      </c>
      <c r="I1188" s="205" cm="1">
        <f t="array" ref="I1188" xml:space="preserve"> MATCH(TRUE, ISNUMBER( SEARCH( LEFT(小韻資料表[[#This Row],[切語]],1), 切語上字資料表[切語上字]) ), 0)</f>
        <v>24</v>
      </c>
      <c r="J1188" s="210" t="str" cm="1">
        <f t="array" ref="J1188" xml:space="preserve"> INDEX(切語上字資料表[聲母], 小韻資料表[[#This Row],[上字表識別號]])</f>
        <v>心</v>
      </c>
      <c r="K1188" s="210" t="str" cm="1">
        <f t="array" ref="K1188" xml:space="preserve"> INDEX(切語上字資料表[聲母拼音碼], 小韻資料表[[#This Row],[上字表識別號]])</f>
        <v>s</v>
      </c>
      <c r="L1188" s="210" t="str" cm="1">
        <f t="array" ref="L1188" xml:space="preserve"> INDEX(切語上字資料表[清濁], 小韻資料表[[#This Row],[上字表識別號]])</f>
        <v>全清</v>
      </c>
      <c r="M1188" s="223" t="str" cm="1">
        <f t="array" ref="M1188" xml:space="preserve"> INDEX(切語上字資料表[發送收], 小韻資料表[[#This Row],[上字表識別號]])</f>
        <v>送氣</v>
      </c>
      <c r="N1188" s="205" cm="1">
        <f t="array" ref="N1188" xml:space="preserve"> MATCH(TRUE, ISNUMBER( SEARCH( RIGHT(小韻資料表[[#This Row],[切語]],1), 切語下字資料表[切語下字]) ), 0)</f>
        <v>14</v>
      </c>
      <c r="O1188" s="207" t="str" cm="1">
        <f t="array" ref="O1188" xml:space="preserve"> INDEX(切語下字資料表[韻母], 小韻資料表[[#This Row],[下字表識別號]])</f>
        <v>腫開3</v>
      </c>
      <c r="P1188" s="207" t="str" cm="1">
        <f t="array" ref="P1188" xml:space="preserve"> INDEX(切語下字資料表[韻母拼音碼], 小韻資料表[[#This Row],[下字表識別號]])</f>
        <v>iong</v>
      </c>
      <c r="Q1188" s="210" t="str" cm="1">
        <f t="array" ref="Q1188" xml:space="preserve"> INDEX(設定表!$C$19:$C$23, INT( LEFT(小韻資料表[[#This Row],[目次編碼]],1) ))</f>
        <v>上</v>
      </c>
      <c r="R1188" s="210">
        <f xml:space="preserve">  INDEX(設定表!$C$8:$C$15, MATCH( (RIGHT(小韻資料表[[#This Row],[清濁]]) &amp; 小韻資料表[[#This Row],[調]]), 設定表!$B$8:$B$15, 0))</f>
        <v>2</v>
      </c>
      <c r="S1188" s="205" t="s">
        <v>309</v>
      </c>
      <c r="T1188" s="205" t="s">
        <v>309</v>
      </c>
      <c r="U1188" s="226" t="s">
        <v>309</v>
      </c>
      <c r="V1188" s="147" t="s">
        <v>309</v>
      </c>
      <c r="X1188" s="135"/>
      <c r="Y1188" s="135"/>
      <c r="AA1188" s="135"/>
      <c r="AB1188" s="134"/>
      <c r="AC1188" s="135"/>
      <c r="AD1188" s="135"/>
      <c r="AH1188" s="135"/>
      <c r="AI1188" s="135"/>
    </row>
    <row r="1189" spans="1:35" ht="31.5">
      <c r="A1189" s="205">
        <v>1185</v>
      </c>
      <c r="B1189" s="206" t="s">
        <v>5178</v>
      </c>
      <c r="C1189" s="207" t="str">
        <f xml:space="preserve"> _xlfn.CONCAT(小韻資料表[[#This Row],[聲母拼音碼]],小韻資料表[[#This Row],[韻母拼音碼]],小韻資料表[[#This Row],[調號]])</f>
        <v>hiong2</v>
      </c>
      <c r="D1189" s="206" t="s">
        <v>5179</v>
      </c>
      <c r="E1189" s="208" t="s">
        <v>323</v>
      </c>
      <c r="F1189" s="205">
        <v>15</v>
      </c>
      <c r="G1189" s="209" t="s">
        <v>5180</v>
      </c>
      <c r="H1189" s="205">
        <f xml:space="preserve"> LEN(小韻資料表[[#This Row],[小韻字集]])</f>
        <v>3</v>
      </c>
      <c r="I1189" s="205" cm="1">
        <f t="array" ref="I1189" xml:space="preserve"> MATCH(TRUE, ISNUMBER( SEARCH( LEFT(小韻資料表[[#This Row],[切語]],1), 切語上字資料表[切語上字]) ), 0)</f>
        <v>36</v>
      </c>
      <c r="J1189" s="210" t="str" cm="1">
        <f t="array" ref="J1189" xml:space="preserve"> INDEX(切語上字資料表[聲母], 小韻資料表[[#This Row],[上字表識別號]])</f>
        <v>曉</v>
      </c>
      <c r="K1189" s="210" t="str" cm="1">
        <f t="array" ref="K1189" xml:space="preserve"> INDEX(切語上字資料表[聲母拼音碼], 小韻資料表[[#This Row],[上字表識別號]])</f>
        <v>h</v>
      </c>
      <c r="L1189" s="210" t="str" cm="1">
        <f t="array" ref="L1189" xml:space="preserve"> INDEX(切語上字資料表[清濁], 小韻資料表[[#This Row],[上字表識別號]])</f>
        <v>次清</v>
      </c>
      <c r="M1189" s="223" t="str" cm="1">
        <f t="array" ref="M1189" xml:space="preserve"> INDEX(切語上字資料表[發送收], 小韻資料表[[#This Row],[上字表識別號]])</f>
        <v>送氣</v>
      </c>
      <c r="N1189" s="205" cm="1">
        <f t="array" ref="N1189" xml:space="preserve"> MATCH(TRUE, ISNUMBER( SEARCH( RIGHT(小韻資料表[[#This Row],[切語]],1), 切語下字資料表[切語下字]) ), 0)</f>
        <v>14</v>
      </c>
      <c r="O1189" s="207" t="str" cm="1">
        <f t="array" ref="O1189" xml:space="preserve"> INDEX(切語下字資料表[韻母], 小韻資料表[[#This Row],[下字表識別號]])</f>
        <v>腫開3</v>
      </c>
      <c r="P1189" s="207" t="str" cm="1">
        <f t="array" ref="P1189" xml:space="preserve"> INDEX(切語下字資料表[韻母拼音碼], 小韻資料表[[#This Row],[下字表識別號]])</f>
        <v>iong</v>
      </c>
      <c r="Q1189" s="210" t="str" cm="1">
        <f t="array" ref="Q1189" xml:space="preserve"> INDEX(設定表!$C$19:$C$23, INT( LEFT(小韻資料表[[#This Row],[目次編碼]],1) ))</f>
        <v>上</v>
      </c>
      <c r="R1189" s="210">
        <f xml:space="preserve">  INDEX(設定表!$C$8:$C$15, MATCH( (RIGHT(小韻資料表[[#This Row],[清濁]]) &amp; 小韻資料表[[#This Row],[調]]), 設定表!$B$8:$B$15, 0))</f>
        <v>2</v>
      </c>
      <c r="S1189" s="205" t="s">
        <v>309</v>
      </c>
      <c r="T1189" s="205" t="s">
        <v>309</v>
      </c>
      <c r="U1189" s="226" t="s">
        <v>309</v>
      </c>
      <c r="V1189" s="146" t="s">
        <v>309</v>
      </c>
      <c r="X1189" s="135"/>
      <c r="Y1189" s="135"/>
      <c r="AA1189" s="135"/>
      <c r="AB1189" s="134"/>
      <c r="AC1189" s="135"/>
      <c r="AD1189" s="135"/>
      <c r="AH1189" s="135"/>
      <c r="AI1189" s="135"/>
    </row>
    <row r="1190" spans="1:35" ht="31.5">
      <c r="A1190" s="205">
        <v>1186</v>
      </c>
      <c r="B1190" s="206" t="s">
        <v>5181</v>
      </c>
      <c r="C1190" s="207" t="str">
        <f xml:space="preserve"> _xlfn.CONCAT(小韻資料表[[#This Row],[聲母拼音碼]],小韻資料表[[#This Row],[韻母拼音碼]],小韻資料表[[#This Row],[調號]])</f>
        <v>hiong2</v>
      </c>
      <c r="D1190" s="206" t="s">
        <v>5182</v>
      </c>
      <c r="E1190" s="208" t="s">
        <v>323</v>
      </c>
      <c r="F1190" s="205">
        <v>16</v>
      </c>
      <c r="G1190" s="209" t="s">
        <v>5183</v>
      </c>
      <c r="H1190" s="205">
        <f xml:space="preserve"> LEN(小韻資料表[[#This Row],[小韻字集]])</f>
        <v>3</v>
      </c>
      <c r="I1190" s="205" cm="1">
        <f t="array" ref="I1190" xml:space="preserve"> MATCH(TRUE, ISNUMBER( SEARCH( LEFT(小韻資料表[[#This Row],[切語]],1), 切語上字資料表[切語上字]) ), 0)</f>
        <v>17</v>
      </c>
      <c r="J1190" s="210" t="str" cm="1">
        <f t="array" ref="J1190" xml:space="preserve"> INDEX(切語上字資料表[聲母], 小韻資料表[[#This Row],[上字表識別號]])</f>
        <v>非</v>
      </c>
      <c r="K1190" s="210" t="str" cm="1">
        <f t="array" ref="K1190" xml:space="preserve"> INDEX(切語上字資料表[聲母拼音碼], 小韻資料表[[#This Row],[上字表識別號]])</f>
        <v>h</v>
      </c>
      <c r="L1190" s="210" t="str" cm="1">
        <f t="array" ref="L1190" xml:space="preserve"> INDEX(切語上字資料表[清濁], 小韻資料表[[#This Row],[上字表識別號]])</f>
        <v>全清</v>
      </c>
      <c r="M1190" s="223" t="str" cm="1">
        <f t="array" ref="M1190" xml:space="preserve"> INDEX(切語上字資料表[發送收], 小韻資料表[[#This Row],[上字表識別號]])</f>
        <v>發聲</v>
      </c>
      <c r="N1190" s="205" cm="1">
        <f t="array" ref="N1190" xml:space="preserve"> MATCH(TRUE, ISNUMBER( SEARCH( RIGHT(小韻資料表[[#This Row],[切語]],1), 切語下字資料表[切語下字]) ), 0)</f>
        <v>14</v>
      </c>
      <c r="O1190" s="207" t="str" cm="1">
        <f t="array" ref="O1190" xml:space="preserve"> INDEX(切語下字資料表[韻母], 小韻資料表[[#This Row],[下字表識別號]])</f>
        <v>腫開3</v>
      </c>
      <c r="P1190" s="207" t="str" cm="1">
        <f t="array" ref="P1190" xml:space="preserve"> INDEX(切語下字資料表[韻母拼音碼], 小韻資料表[[#This Row],[下字表識別號]])</f>
        <v>iong</v>
      </c>
      <c r="Q1190" s="210" t="str" cm="1">
        <f t="array" ref="Q1190" xml:space="preserve"> INDEX(設定表!$C$19:$C$23, INT( LEFT(小韻資料表[[#This Row],[目次編碼]],1) ))</f>
        <v>上</v>
      </c>
      <c r="R1190" s="210">
        <f xml:space="preserve">  INDEX(設定表!$C$8:$C$15, MATCH( (RIGHT(小韻資料表[[#This Row],[清濁]]) &amp; 小韻資料表[[#This Row],[調]]), 設定表!$B$8:$B$15, 0))</f>
        <v>2</v>
      </c>
      <c r="S1190" s="205" t="s">
        <v>309</v>
      </c>
      <c r="T1190" s="205" t="s">
        <v>309</v>
      </c>
      <c r="U1190" s="226" t="s">
        <v>309</v>
      </c>
      <c r="V1190" s="147" t="s">
        <v>309</v>
      </c>
      <c r="X1190" s="135"/>
      <c r="Y1190" s="135"/>
      <c r="AA1190" s="135"/>
      <c r="AB1190" s="134"/>
      <c r="AC1190" s="135"/>
      <c r="AD1190" s="135"/>
      <c r="AH1190" s="135"/>
      <c r="AI1190" s="135"/>
    </row>
    <row r="1191" spans="1:35" ht="31.5">
      <c r="A1191" s="205">
        <v>1187</v>
      </c>
      <c r="B1191" s="206" t="s">
        <v>5184</v>
      </c>
      <c r="C1191" s="207" t="str">
        <f xml:space="preserve"> _xlfn.CONCAT(小韻資料表[[#This Row],[聲母拼音碼]],小韻資料表[[#This Row],[韻母拼音碼]],小韻資料表[[#This Row],[調號]])</f>
        <v>tiong2</v>
      </c>
      <c r="D1191" s="206" t="s">
        <v>5185</v>
      </c>
      <c r="E1191" s="208" t="s">
        <v>323</v>
      </c>
      <c r="F1191" s="205">
        <v>17</v>
      </c>
      <c r="G1191" s="209" t="s">
        <v>5185</v>
      </c>
      <c r="H1191" s="205">
        <f xml:space="preserve"> LEN(小韻資料表[[#This Row],[小韻字集]])</f>
        <v>1</v>
      </c>
      <c r="I1191" s="205" cm="1">
        <f t="array" ref="I1191" xml:space="preserve"> MATCH(TRUE, ISNUMBER( SEARCH( LEFT(小韻資料表[[#This Row],[切語]],1), 切語上字資料表[切語上字]) ), 0)</f>
        <v>5</v>
      </c>
      <c r="J1191" s="210" t="str" cm="1">
        <f t="array" ref="J1191" xml:space="preserve"> INDEX(切語上字資料表[聲母], 小韻資料表[[#This Row],[上字表識別號]])</f>
        <v>端</v>
      </c>
      <c r="K1191" s="210" t="str" cm="1">
        <f t="array" ref="K1191" xml:space="preserve"> INDEX(切語上字資料表[聲母拼音碼], 小韻資料表[[#This Row],[上字表識別號]])</f>
        <v>t</v>
      </c>
      <c r="L1191" s="210" t="str" cm="1">
        <f t="array" ref="L1191" xml:space="preserve"> INDEX(切語上字資料表[清濁], 小韻資料表[[#This Row],[上字表識別號]])</f>
        <v>全清</v>
      </c>
      <c r="M1191" s="223" t="str" cm="1">
        <f t="array" ref="M1191" xml:space="preserve"> INDEX(切語上字資料表[發送收], 小韻資料表[[#This Row],[上字表識別號]])</f>
        <v>發聲</v>
      </c>
      <c r="N1191" s="205" cm="1">
        <f t="array" ref="N1191" xml:space="preserve"> MATCH(TRUE, ISNUMBER( SEARCH( RIGHT(小韻資料表[[#This Row],[切語]],1), 切語下字資料表[切語下字]) ), 0)</f>
        <v>14</v>
      </c>
      <c r="O1191" s="207" t="str" cm="1">
        <f t="array" ref="O1191" xml:space="preserve"> INDEX(切語下字資料表[韻母], 小韻資料表[[#This Row],[下字表識別號]])</f>
        <v>腫開3</v>
      </c>
      <c r="P1191" s="207" t="str" cm="1">
        <f t="array" ref="P1191" xml:space="preserve"> INDEX(切語下字資料表[韻母拼音碼], 小韻資料表[[#This Row],[下字表識別號]])</f>
        <v>iong</v>
      </c>
      <c r="Q1191" s="210" t="str" cm="1">
        <f t="array" ref="Q1191" xml:space="preserve"> INDEX(設定表!$C$19:$C$23, INT( LEFT(小韻資料表[[#This Row],[目次編碼]],1) ))</f>
        <v>上</v>
      </c>
      <c r="R1191" s="210">
        <f xml:space="preserve">  INDEX(設定表!$C$8:$C$15, MATCH( (RIGHT(小韻資料表[[#This Row],[清濁]]) &amp; 小韻資料表[[#This Row],[調]]), 設定表!$B$8:$B$15, 0))</f>
        <v>2</v>
      </c>
      <c r="S1191" s="205" t="s">
        <v>309</v>
      </c>
      <c r="T1191" s="205" t="s">
        <v>309</v>
      </c>
      <c r="U1191" s="226" t="s">
        <v>309</v>
      </c>
      <c r="V1191" s="146" t="s">
        <v>309</v>
      </c>
      <c r="X1191" s="135"/>
      <c r="Y1191" s="135"/>
      <c r="AA1191" s="135"/>
      <c r="AB1191" s="134"/>
      <c r="AC1191" s="135"/>
      <c r="AD1191" s="135"/>
      <c r="AH1191" s="135"/>
      <c r="AI1191" s="135"/>
    </row>
    <row r="1192" spans="1:35" ht="31.5">
      <c r="A1192" s="205">
        <v>1188</v>
      </c>
      <c r="B1192" s="206" t="s">
        <v>5186</v>
      </c>
      <c r="C1192" s="207" t="str">
        <f xml:space="preserve"> _xlfn.CONCAT(小韻資料表[[#This Row],[聲母拼音碼]],小韻資料表[[#This Row],[韻母拼音碼]],小韻資料表[[#This Row],[調號]])</f>
        <v>miong2</v>
      </c>
      <c r="D1192" s="206" t="s">
        <v>5187</v>
      </c>
      <c r="E1192" s="208" t="s">
        <v>323</v>
      </c>
      <c r="F1192" s="205">
        <v>18</v>
      </c>
      <c r="G1192" s="209" t="s">
        <v>5188</v>
      </c>
      <c r="H1192" s="205">
        <f xml:space="preserve"> LEN(小韻資料表[[#This Row],[小韻字集]])</f>
        <v>3</v>
      </c>
      <c r="I1192" s="205" cm="1">
        <f t="array" ref="I1192" xml:space="preserve"> MATCH(TRUE, ISNUMBER( SEARCH( LEFT(小韻資料表[[#This Row],[切語]],1), 切語上字資料表[切語上字]) ), 0)</f>
        <v>16</v>
      </c>
      <c r="J1192" s="210" t="str" cm="1">
        <f t="array" ref="J1192" xml:space="preserve"> INDEX(切語上字資料表[聲母], 小韻資料表[[#This Row],[上字表識別號]])</f>
        <v>明</v>
      </c>
      <c r="K1192" s="210" t="str" cm="1">
        <f t="array" ref="K1192" xml:space="preserve"> INDEX(切語上字資料表[聲母拼音碼], 小韻資料表[[#This Row],[上字表識別號]])</f>
        <v>m</v>
      </c>
      <c r="L1192" s="210" t="str" cm="1">
        <f t="array" ref="L1192" xml:space="preserve"> INDEX(切語上字資料表[清濁], 小韻資料表[[#This Row],[上字表識別號]])</f>
        <v>次濁</v>
      </c>
      <c r="M1192" s="223" t="str" cm="1">
        <f t="array" ref="M1192" xml:space="preserve"> INDEX(切語上字資料表[發送收], 小韻資料表[[#This Row],[上字表識別號]])</f>
        <v>收聲</v>
      </c>
      <c r="N1192" s="205" cm="1">
        <f t="array" ref="N1192" xml:space="preserve"> MATCH(TRUE, ISNUMBER( SEARCH( RIGHT(小韻資料表[[#This Row],[切語]],1), 切語下字資料表[切語下字]) ), 0)</f>
        <v>14</v>
      </c>
      <c r="O1192" s="207" t="str" cm="1">
        <f t="array" ref="O1192" xml:space="preserve"> INDEX(切語下字資料表[韻母], 小韻資料表[[#This Row],[下字表識別號]])</f>
        <v>腫開3</v>
      </c>
      <c r="P1192" s="207" t="str" cm="1">
        <f t="array" ref="P1192" xml:space="preserve"> INDEX(切語下字資料表[韻母拼音碼], 小韻資料表[[#This Row],[下字表識別號]])</f>
        <v>iong</v>
      </c>
      <c r="Q1192" s="210" t="str" cm="1">
        <f t="array" ref="Q1192" xml:space="preserve"> INDEX(設定表!$C$19:$C$23, INT( LEFT(小韻資料表[[#This Row],[目次編碼]],1) ))</f>
        <v>上</v>
      </c>
      <c r="R1192" s="210">
        <f xml:space="preserve">  INDEX(設定表!$C$8:$C$15, MATCH( (RIGHT(小韻資料表[[#This Row],[清濁]]) &amp; 小韻資料表[[#This Row],[調]]), 設定表!$B$8:$B$15, 0))</f>
        <v>2</v>
      </c>
      <c r="S1192" s="205" t="s">
        <v>309</v>
      </c>
      <c r="T1192" s="205" t="s">
        <v>309</v>
      </c>
      <c r="U1192" s="226" t="s">
        <v>309</v>
      </c>
      <c r="V1192" s="147" t="s">
        <v>309</v>
      </c>
      <c r="X1192" s="135"/>
      <c r="Y1192" s="135"/>
      <c r="AA1192" s="135"/>
      <c r="AB1192" s="134"/>
      <c r="AC1192" s="135"/>
      <c r="AD1192" s="135"/>
      <c r="AH1192" s="135"/>
      <c r="AI1192" s="135"/>
    </row>
    <row r="1193" spans="1:35" ht="31.5">
      <c r="A1193" s="205">
        <v>1189</v>
      </c>
      <c r="B1193" s="206" t="s">
        <v>5189</v>
      </c>
      <c r="C1193" s="207" t="str">
        <f xml:space="preserve"> _xlfn.CONCAT(小韻資料表[[#This Row],[聲母拼音碼]],小韻資料表[[#This Row],[韻母拼音碼]],小韻資料表[[#This Row],[調號]])</f>
        <v>khiong2</v>
      </c>
      <c r="D1193" s="206" t="s">
        <v>5190</v>
      </c>
      <c r="E1193" s="208" t="s">
        <v>323</v>
      </c>
      <c r="F1193" s="205">
        <v>19</v>
      </c>
      <c r="G1193" s="209" t="s">
        <v>5190</v>
      </c>
      <c r="H1193" s="205">
        <f xml:space="preserve"> LEN(小韻資料表[[#This Row],[小韻字集]])</f>
        <v>1</v>
      </c>
      <c r="I1193" s="205" cm="1">
        <f t="array" ref="I1193" xml:space="preserve"> MATCH(TRUE, ISNUMBER( SEARCH( LEFT(小韻資料表[[#This Row],[切語]],1), 切語上字資料表[切語上字]) ), 0)</f>
        <v>3</v>
      </c>
      <c r="J1193" s="210" t="str" cm="1">
        <f t="array" ref="J1193" xml:space="preserve"> INDEX(切語上字資料表[聲母], 小韻資料表[[#This Row],[上字表識別號]])</f>
        <v>群</v>
      </c>
      <c r="K1193" s="210" t="str" cm="1">
        <f t="array" ref="K1193" xml:space="preserve"> INDEX(切語上字資料表[聲母拼音碼], 小韻資料表[[#This Row],[上字表識別號]])</f>
        <v>kh</v>
      </c>
      <c r="L1193" s="210" t="str" cm="1">
        <f t="array" ref="L1193" xml:space="preserve"> INDEX(切語上字資料表[清濁], 小韻資料表[[#This Row],[上字表識別號]])</f>
        <v>全濁</v>
      </c>
      <c r="M1193" s="223" cm="1">
        <f t="array" ref="M1193" xml:space="preserve"> INDEX(切語上字資料表[發送收], 小韻資料表[[#This Row],[上字表識別號]])</f>
        <v>0</v>
      </c>
      <c r="N1193" s="205" cm="1">
        <f t="array" ref="N1193" xml:space="preserve"> MATCH(TRUE, ISNUMBER( SEARCH( RIGHT(小韻資料表[[#This Row],[切語]],1), 切語下字資料表[切語下字]) ), 0)</f>
        <v>14</v>
      </c>
      <c r="O1193" s="207" t="str" cm="1">
        <f t="array" ref="O1193" xml:space="preserve"> INDEX(切語下字資料表[韻母], 小韻資料表[[#This Row],[下字表識別號]])</f>
        <v>腫開3</v>
      </c>
      <c r="P1193" s="207" t="str" cm="1">
        <f t="array" ref="P1193" xml:space="preserve"> INDEX(切語下字資料表[韻母拼音碼], 小韻資料表[[#This Row],[下字表識別號]])</f>
        <v>iong</v>
      </c>
      <c r="Q1193" s="210" t="str" cm="1">
        <f t="array" ref="Q1193" xml:space="preserve"> INDEX(設定表!$C$19:$C$23, INT( LEFT(小韻資料表[[#This Row],[目次編碼]],1) ))</f>
        <v>上</v>
      </c>
      <c r="R1193" s="210">
        <f xml:space="preserve">  INDEX(設定表!$C$8:$C$15, MATCH( (RIGHT(小韻資料表[[#This Row],[清濁]]) &amp; 小韻資料表[[#This Row],[調]]), 設定表!$B$8:$B$15, 0))</f>
        <v>2</v>
      </c>
      <c r="S1193" s="205" t="s">
        <v>309</v>
      </c>
      <c r="T1193" s="205" t="s">
        <v>309</v>
      </c>
      <c r="U1193" s="226" t="s">
        <v>309</v>
      </c>
      <c r="V1193" s="146" t="s">
        <v>309</v>
      </c>
      <c r="X1193" s="135"/>
      <c r="Y1193" s="135"/>
      <c r="AA1193" s="135"/>
      <c r="AB1193" s="134"/>
      <c r="AC1193" s="135"/>
      <c r="AD1193" s="135"/>
      <c r="AH1193" s="135"/>
      <c r="AI1193" s="135"/>
    </row>
    <row r="1194" spans="1:35" ht="31.5">
      <c r="A1194" s="205">
        <v>1190</v>
      </c>
      <c r="B1194" s="206" t="s">
        <v>5191</v>
      </c>
      <c r="C1194" s="207" t="str">
        <f xml:space="preserve"> _xlfn.CONCAT(小韻資料表[[#This Row],[聲母拼音碼]],小韻資料表[[#This Row],[韻母拼音碼]],小韻資料表[[#This Row],[調號]])</f>
        <v>chiong2</v>
      </c>
      <c r="D1194" s="206" t="s">
        <v>5192</v>
      </c>
      <c r="E1194" s="208" t="s">
        <v>323</v>
      </c>
      <c r="F1194" s="205">
        <v>20</v>
      </c>
      <c r="G1194" s="209" t="s">
        <v>5193</v>
      </c>
      <c r="H1194" s="205">
        <f xml:space="preserve"> LEN(小韻資料表[[#This Row],[小韻字集]])</f>
        <v>3</v>
      </c>
      <c r="I1194" s="205" cm="1">
        <f t="array" ref="I1194" xml:space="preserve"> MATCH(TRUE, ISNUMBER( SEARCH( LEFT(小韻資料表[[#This Row],[切語]],1), 切語上字資料表[切語上字]) ), 0)</f>
        <v>31</v>
      </c>
      <c r="J1194" s="210" t="str" cm="1">
        <f t="array" ref="J1194" xml:space="preserve"> INDEX(切語上字資料表[聲母], 小韻資料表[[#This Row],[上字表識別號]])</f>
        <v>穿</v>
      </c>
      <c r="K1194" s="210" t="str" cm="1">
        <f t="array" ref="K1194" xml:space="preserve"> INDEX(切語上字資料表[聲母拼音碼], 小韻資料表[[#This Row],[上字表識別號]])</f>
        <v>ch</v>
      </c>
      <c r="L1194" s="210" t="str" cm="1">
        <f t="array" ref="L1194" xml:space="preserve"> INDEX(切語上字資料表[清濁], 小韻資料表[[#This Row],[上字表識別號]])</f>
        <v>次清</v>
      </c>
      <c r="M1194" s="223" t="str" cm="1">
        <f t="array" ref="M1194" xml:space="preserve"> INDEX(切語上字資料表[發送收], 小韻資料表[[#This Row],[上字表識別號]])</f>
        <v>送氣</v>
      </c>
      <c r="N1194" s="205" cm="1">
        <f t="array" ref="N1194" xml:space="preserve"> MATCH(TRUE, ISNUMBER( SEARCH( RIGHT(小韻資料表[[#This Row],[切語]],1), 切語下字資料表[切語下字]) ), 0)</f>
        <v>14</v>
      </c>
      <c r="O1194" s="207" t="str" cm="1">
        <f t="array" ref="O1194" xml:space="preserve"> INDEX(切語下字資料表[韻母], 小韻資料表[[#This Row],[下字表識別號]])</f>
        <v>腫開3</v>
      </c>
      <c r="P1194" s="207" t="str" cm="1">
        <f t="array" ref="P1194" xml:space="preserve"> INDEX(切語下字資料表[韻母拼音碼], 小韻資料表[[#This Row],[下字表識別號]])</f>
        <v>iong</v>
      </c>
      <c r="Q1194" s="210" t="str" cm="1">
        <f t="array" ref="Q1194" xml:space="preserve"> INDEX(設定表!$C$19:$C$23, INT( LEFT(小韻資料表[[#This Row],[目次編碼]],1) ))</f>
        <v>上</v>
      </c>
      <c r="R1194" s="210">
        <f xml:space="preserve">  INDEX(設定表!$C$8:$C$15, MATCH( (RIGHT(小韻資料表[[#This Row],[清濁]]) &amp; 小韻資料表[[#This Row],[調]]), 設定表!$B$8:$B$15, 0))</f>
        <v>2</v>
      </c>
      <c r="S1194" s="205" t="s">
        <v>309</v>
      </c>
      <c r="T1194" s="205" t="s">
        <v>309</v>
      </c>
      <c r="U1194" s="226" t="s">
        <v>309</v>
      </c>
      <c r="V1194" s="147" t="s">
        <v>309</v>
      </c>
      <c r="X1194" s="135"/>
      <c r="Y1194" s="135"/>
      <c r="AA1194" s="135"/>
      <c r="AB1194" s="134"/>
      <c r="AC1194" s="135"/>
      <c r="AD1194" s="135"/>
      <c r="AH1194" s="135"/>
      <c r="AI1194" s="135"/>
    </row>
    <row r="1195" spans="1:35" ht="31.5">
      <c r="A1195" s="205">
        <v>1191</v>
      </c>
      <c r="B1195" s="206" t="s">
        <v>5194</v>
      </c>
      <c r="C1195" s="207" t="str">
        <f xml:space="preserve"> _xlfn.CONCAT(小韻資料表[[#This Row],[聲母拼音碼]],小韻資料表[[#This Row],[韻母拼音碼]],小韻資料表[[#This Row],[調號]])</f>
        <v>ciong2</v>
      </c>
      <c r="D1195" s="206" t="s">
        <v>5195</v>
      </c>
      <c r="E1195" s="208" t="s">
        <v>323</v>
      </c>
      <c r="F1195" s="205">
        <v>21</v>
      </c>
      <c r="G1195" s="209" t="s">
        <v>5196</v>
      </c>
      <c r="H1195" s="205">
        <f xml:space="preserve"> LEN(小韻資料表[[#This Row],[小韻字集]])</f>
        <v>4</v>
      </c>
      <c r="I1195" s="205" cm="1">
        <f t="array" ref="I1195" xml:space="preserve"> MATCH(TRUE, ISNUMBER( SEARCH( LEFT(小韻資料表[[#This Row],[切語]],1), 切語上字資料表[切語上字]) ), 0)</f>
        <v>30</v>
      </c>
      <c r="J1195" s="210" t="str" cm="1">
        <f t="array" ref="J1195" xml:space="preserve"> INDEX(切語上字資料表[聲母], 小韻資料表[[#This Row],[上字表識別號]])</f>
        <v>照</v>
      </c>
      <c r="K1195" s="210" t="str" cm="1">
        <f t="array" ref="K1195" xml:space="preserve"> INDEX(切語上字資料表[聲母拼音碼], 小韻資料表[[#This Row],[上字表識別號]])</f>
        <v>c</v>
      </c>
      <c r="L1195" s="210" t="str" cm="1">
        <f t="array" ref="L1195" xml:space="preserve"> INDEX(切語上字資料表[清濁], 小韻資料表[[#This Row],[上字表識別號]])</f>
        <v>全清</v>
      </c>
      <c r="M1195" s="223" t="str" cm="1">
        <f t="array" ref="M1195" xml:space="preserve"> INDEX(切語上字資料表[發送收], 小韻資料表[[#This Row],[上字表識別號]])</f>
        <v>發聲</v>
      </c>
      <c r="N1195" s="205" cm="1">
        <f t="array" ref="N1195" xml:space="preserve"> MATCH(TRUE, ISNUMBER( SEARCH( RIGHT(小韻資料表[[#This Row],[切語]],1), 切語下字資料表[切語下字]) ), 0)</f>
        <v>14</v>
      </c>
      <c r="O1195" s="207" t="str" cm="1">
        <f t="array" ref="O1195" xml:space="preserve"> INDEX(切語下字資料表[韻母], 小韻資料表[[#This Row],[下字表識別號]])</f>
        <v>腫開3</v>
      </c>
      <c r="P1195" s="207" t="str" cm="1">
        <f t="array" ref="P1195" xml:space="preserve"> INDEX(切語下字資料表[韻母拼音碼], 小韻資料表[[#This Row],[下字表識別號]])</f>
        <v>iong</v>
      </c>
      <c r="Q1195" s="210" t="str" cm="1">
        <f t="array" ref="Q1195" xml:space="preserve"> INDEX(設定表!$C$19:$C$23, INT( LEFT(小韻資料表[[#This Row],[目次編碼]],1) ))</f>
        <v>上</v>
      </c>
      <c r="R1195" s="210">
        <f xml:space="preserve">  INDEX(設定表!$C$8:$C$15, MATCH( (RIGHT(小韻資料表[[#This Row],[清濁]]) &amp; 小韻資料表[[#This Row],[調]]), 設定表!$B$8:$B$15, 0))</f>
        <v>2</v>
      </c>
      <c r="S1195" s="205" t="s">
        <v>309</v>
      </c>
      <c r="T1195" s="205" t="s">
        <v>309</v>
      </c>
      <c r="U1195" s="226" t="s">
        <v>309</v>
      </c>
      <c r="V1195" s="146" t="s">
        <v>309</v>
      </c>
      <c r="X1195" s="135"/>
      <c r="Y1195" s="135"/>
      <c r="AA1195" s="135"/>
      <c r="AB1195" s="134"/>
      <c r="AC1195" s="135"/>
      <c r="AD1195" s="135"/>
      <c r="AH1195" s="135"/>
      <c r="AI1195" s="135"/>
    </row>
    <row r="1196" spans="1:35" ht="31.5">
      <c r="A1196" s="205">
        <v>1192</v>
      </c>
      <c r="B1196" s="206" t="s">
        <v>5197</v>
      </c>
      <c r="C1196" s="207" t="str">
        <f xml:space="preserve"> _xlfn.CONCAT(小韻資料表[[#This Row],[聲母拼音碼]],小韻資料表[[#This Row],[韻母拼音碼]],小韻資料表[[#This Row],[調號]])</f>
        <v>ciong2</v>
      </c>
      <c r="D1196" s="206" t="s">
        <v>5198</v>
      </c>
      <c r="E1196" s="208" t="s">
        <v>323</v>
      </c>
      <c r="F1196" s="205">
        <v>22</v>
      </c>
      <c r="G1196" s="209" t="s">
        <v>5198</v>
      </c>
      <c r="H1196" s="205">
        <f xml:space="preserve"> LEN(小韻資料表[[#This Row],[小韻字集]])</f>
        <v>1</v>
      </c>
      <c r="I1196" s="205" cm="1">
        <f t="array" ref="I1196" xml:space="preserve"> MATCH(TRUE, ISNUMBER( SEARCH( LEFT(小韻資料表[[#This Row],[切語]],1), 切語上字資料表[切語上字]) ), 0)</f>
        <v>21</v>
      </c>
      <c r="J1196" s="210" t="str" cm="1">
        <f t="array" ref="J1196" xml:space="preserve"> INDEX(切語上字資料表[聲母], 小韻資料表[[#This Row],[上字表識別號]])</f>
        <v>精</v>
      </c>
      <c r="K1196" s="210" t="str" cm="1">
        <f t="array" ref="K1196" xml:space="preserve"> INDEX(切語上字資料表[聲母拼音碼], 小韻資料表[[#This Row],[上字表識別號]])</f>
        <v>c</v>
      </c>
      <c r="L1196" s="210" t="str" cm="1">
        <f t="array" ref="L1196" xml:space="preserve"> INDEX(切語上字資料表[清濁], 小韻資料表[[#This Row],[上字表識別號]])</f>
        <v>全清</v>
      </c>
      <c r="M1196" s="223" t="str" cm="1">
        <f t="array" ref="M1196" xml:space="preserve"> INDEX(切語上字資料表[發送收], 小韻資料表[[#This Row],[上字表識別號]])</f>
        <v>發聲</v>
      </c>
      <c r="N1196" s="205" cm="1">
        <f t="array" ref="N1196" xml:space="preserve"> MATCH(TRUE, ISNUMBER( SEARCH( RIGHT(小韻資料表[[#This Row],[切語]],1), 切語下字資料表[切語下字]) ), 0)</f>
        <v>14</v>
      </c>
      <c r="O1196" s="207" t="str" cm="1">
        <f t="array" ref="O1196" xml:space="preserve"> INDEX(切語下字資料表[韻母], 小韻資料表[[#This Row],[下字表識別號]])</f>
        <v>腫開3</v>
      </c>
      <c r="P1196" s="207" t="str" cm="1">
        <f t="array" ref="P1196" xml:space="preserve"> INDEX(切語下字資料表[韻母拼音碼], 小韻資料表[[#This Row],[下字表識別號]])</f>
        <v>iong</v>
      </c>
      <c r="Q1196" s="210" t="str" cm="1">
        <f t="array" ref="Q1196" xml:space="preserve"> INDEX(設定表!$C$19:$C$23, INT( LEFT(小韻資料表[[#This Row],[目次編碼]],1) ))</f>
        <v>上</v>
      </c>
      <c r="R1196" s="210">
        <f xml:space="preserve">  INDEX(設定表!$C$8:$C$15, MATCH( (RIGHT(小韻資料表[[#This Row],[清濁]]) &amp; 小韻資料表[[#This Row],[調]]), 設定表!$B$8:$B$15, 0))</f>
        <v>2</v>
      </c>
      <c r="S1196" s="205" t="s">
        <v>309</v>
      </c>
      <c r="T1196" s="205" t="s">
        <v>309</v>
      </c>
      <c r="U1196" s="226" t="s">
        <v>309</v>
      </c>
      <c r="V1196" s="147" t="s">
        <v>309</v>
      </c>
      <c r="X1196" s="135"/>
      <c r="Y1196" s="135"/>
      <c r="AA1196" s="135"/>
      <c r="AB1196" s="134"/>
      <c r="AC1196" s="135"/>
      <c r="AD1196" s="135"/>
      <c r="AH1196" s="135"/>
      <c r="AI1196" s="135"/>
    </row>
    <row r="1197" spans="1:35" ht="31.5">
      <c r="A1197" s="205">
        <v>1193</v>
      </c>
      <c r="B1197" s="206" t="s">
        <v>5199</v>
      </c>
      <c r="C1197" s="207" t="str">
        <f xml:space="preserve"> _xlfn.CONCAT(小韻資料表[[#This Row],[聲母拼音碼]],小韻資料表[[#This Row],[韻母拼音碼]],小韻資料表[[#This Row],[調號]])</f>
        <v>kang2</v>
      </c>
      <c r="D1197" s="206" t="s">
        <v>340</v>
      </c>
      <c r="E1197" s="208" t="s">
        <v>339</v>
      </c>
      <c r="F1197" s="205">
        <v>1</v>
      </c>
      <c r="G1197" s="209" t="s">
        <v>5200</v>
      </c>
      <c r="H1197" s="205">
        <f xml:space="preserve"> LEN(小韻資料表[[#This Row],[小韻字集]])</f>
        <v>4</v>
      </c>
      <c r="I1197" s="205" cm="1">
        <f t="array" ref="I1197" xml:space="preserve"> MATCH(TRUE, ISNUMBER( SEARCH( LEFT(小韻資料表[[#This Row],[切語]],1), 切語上字資料表[切語上字]) ), 0)</f>
        <v>1</v>
      </c>
      <c r="J1197" s="210" t="str" cm="1">
        <f t="array" ref="J1197" xml:space="preserve"> INDEX(切語上字資料表[聲母], 小韻資料表[[#This Row],[上字表識別號]])</f>
        <v>見</v>
      </c>
      <c r="K1197" s="210" t="str" cm="1">
        <f t="array" ref="K1197" xml:space="preserve"> INDEX(切語上字資料表[聲母拼音碼], 小韻資料表[[#This Row],[上字表識別號]])</f>
        <v>k</v>
      </c>
      <c r="L1197" s="210" t="str" cm="1">
        <f t="array" ref="L1197" xml:space="preserve"> INDEX(切語上字資料表[清濁], 小韻資料表[[#This Row],[上字表識別號]])</f>
        <v>全清</v>
      </c>
      <c r="M1197" s="223" t="str" cm="1">
        <f t="array" ref="M1197" xml:space="preserve"> INDEX(切語上字資料表[發送收], 小韻資料表[[#This Row],[上字表識別號]])</f>
        <v>發聲</v>
      </c>
      <c r="N1197" s="205" cm="1">
        <f t="array" ref="N1197" xml:space="preserve"> MATCH(TRUE, ISNUMBER( SEARCH( RIGHT(小韻資料表[[#This Row],[切語]],1), 切語下字資料表[切語下字]) ), 0)</f>
        <v>18</v>
      </c>
      <c r="O1197" s="207" t="str" cm="1">
        <f t="array" ref="O1197" xml:space="preserve"> INDEX(切語下字資料表[韻母], 小韻資料表[[#This Row],[下字表識別號]])</f>
        <v>講開2</v>
      </c>
      <c r="P1197" s="207" t="str" cm="1">
        <f t="array" ref="P1197" xml:space="preserve"> INDEX(切語下字資料表[韻母拼音碼], 小韻資料表[[#This Row],[下字表識別號]])</f>
        <v>ang</v>
      </c>
      <c r="Q1197" s="210" t="str" cm="1">
        <f t="array" ref="Q1197" xml:space="preserve"> INDEX(設定表!$C$19:$C$23, INT( LEFT(小韻資料表[[#This Row],[目次編碼]],1) ))</f>
        <v>上</v>
      </c>
      <c r="R1197" s="210">
        <f xml:space="preserve">  INDEX(設定表!$C$8:$C$15, MATCH( (RIGHT(小韻資料表[[#This Row],[清濁]]) &amp; 小韻資料表[[#This Row],[調]]), 設定表!$B$8:$B$15, 0))</f>
        <v>2</v>
      </c>
      <c r="S1197" s="205" t="s">
        <v>309</v>
      </c>
      <c r="T1197" s="205" t="s">
        <v>309</v>
      </c>
      <c r="U1197" s="226" t="s">
        <v>309</v>
      </c>
      <c r="V1197" s="146" t="s">
        <v>309</v>
      </c>
      <c r="X1197" s="135"/>
      <c r="Y1197" s="135"/>
      <c r="AA1197" s="135"/>
      <c r="AB1197" s="134"/>
      <c r="AC1197" s="135"/>
      <c r="AD1197" s="135"/>
      <c r="AH1197" s="135"/>
      <c r="AI1197" s="135"/>
    </row>
    <row r="1198" spans="1:35" ht="31.5">
      <c r="A1198" s="205">
        <v>1194</v>
      </c>
      <c r="B1198" s="206" t="s">
        <v>5201</v>
      </c>
      <c r="C1198" s="207" t="str">
        <f xml:space="preserve"> _xlfn.CONCAT(小韻資料表[[#This Row],[聲母拼音碼]],小韻資料表[[#This Row],[韻母拼音碼]],小韻資料表[[#This Row],[調號]])</f>
        <v>pang2</v>
      </c>
      <c r="D1198" s="206" t="s">
        <v>5202</v>
      </c>
      <c r="E1198" s="208" t="s">
        <v>339</v>
      </c>
      <c r="F1198" s="205">
        <v>2</v>
      </c>
      <c r="G1198" s="209" t="s">
        <v>5203</v>
      </c>
      <c r="H1198" s="205">
        <f xml:space="preserve"> LEN(小韻資料表[[#This Row],[小韻字集]])</f>
        <v>9</v>
      </c>
      <c r="I1198" s="205" cm="1">
        <f t="array" ref="I1198" xml:space="preserve"> MATCH(TRUE, ISNUMBER( SEARCH( LEFT(小韻資料表[[#This Row],[切語]],1), 切語上字資料表[切語上字]) ), 0)</f>
        <v>15</v>
      </c>
      <c r="J1198" s="210" t="str" cm="1">
        <f t="array" ref="J1198" xml:space="preserve"> INDEX(切語上字資料表[聲母], 小韻資料表[[#This Row],[上字表識別號]])</f>
        <v>並</v>
      </c>
      <c r="K1198" s="210" t="str" cm="1">
        <f t="array" ref="K1198" xml:space="preserve"> INDEX(切語上字資料表[聲母拼音碼], 小韻資料表[[#This Row],[上字表識別號]])</f>
        <v>p</v>
      </c>
      <c r="L1198" s="210" t="str" cm="1">
        <f t="array" ref="L1198" xml:space="preserve"> INDEX(切語上字資料表[清濁], 小韻資料表[[#This Row],[上字表識別號]])</f>
        <v>全濁</v>
      </c>
      <c r="M1198" s="223" cm="1">
        <f t="array" ref="M1198" xml:space="preserve"> INDEX(切語上字資料表[發送收], 小韻資料表[[#This Row],[上字表識別號]])</f>
        <v>0</v>
      </c>
      <c r="N1198" s="205" cm="1">
        <f t="array" ref="N1198" xml:space="preserve"> MATCH(TRUE, ISNUMBER( SEARCH( RIGHT(小韻資料表[[#This Row],[切語]],1), 切語下字資料表[切語下字]) ), 0)</f>
        <v>18</v>
      </c>
      <c r="O1198" s="207" t="str" cm="1">
        <f t="array" ref="O1198" xml:space="preserve"> INDEX(切語下字資料表[韻母], 小韻資料表[[#This Row],[下字表識別號]])</f>
        <v>講開2</v>
      </c>
      <c r="P1198" s="207" t="str" cm="1">
        <f t="array" ref="P1198" xml:space="preserve"> INDEX(切語下字資料表[韻母拼音碼], 小韻資料表[[#This Row],[下字表識別號]])</f>
        <v>ang</v>
      </c>
      <c r="Q1198" s="210" t="str" cm="1">
        <f t="array" ref="Q1198" xml:space="preserve"> INDEX(設定表!$C$19:$C$23, INT( LEFT(小韻資料表[[#This Row],[目次編碼]],1) ))</f>
        <v>上</v>
      </c>
      <c r="R1198" s="210">
        <f xml:space="preserve">  INDEX(設定表!$C$8:$C$15, MATCH( (RIGHT(小韻資料表[[#This Row],[清濁]]) &amp; 小韻資料表[[#This Row],[調]]), 設定表!$B$8:$B$15, 0))</f>
        <v>2</v>
      </c>
      <c r="S1198" s="205" t="s">
        <v>309</v>
      </c>
      <c r="T1198" s="205" t="s">
        <v>309</v>
      </c>
      <c r="U1198" s="226" t="s">
        <v>309</v>
      </c>
      <c r="V1198" s="147" t="s">
        <v>309</v>
      </c>
      <c r="X1198" s="135"/>
      <c r="Y1198" s="135"/>
      <c r="AA1198" s="135"/>
      <c r="AB1198" s="134"/>
      <c r="AC1198" s="135"/>
      <c r="AD1198" s="135"/>
      <c r="AH1198" s="135"/>
      <c r="AI1198" s="135"/>
    </row>
    <row r="1199" spans="1:35" ht="31.5">
      <c r="A1199" s="205">
        <v>1195</v>
      </c>
      <c r="B1199" s="206" t="s">
        <v>5204</v>
      </c>
      <c r="C1199" s="207" t="str">
        <f xml:space="preserve"> _xlfn.CONCAT(小韻資料表[[#This Row],[聲母拼音碼]],小韻資料表[[#This Row],[韻母拼音碼]],小韻資料表[[#This Row],[調號]])</f>
        <v>Øang2</v>
      </c>
      <c r="D1199" s="206" t="s">
        <v>5205</v>
      </c>
      <c r="E1199" s="208" t="s">
        <v>339</v>
      </c>
      <c r="F1199" s="205">
        <v>3</v>
      </c>
      <c r="G1199" s="209" t="s">
        <v>5205</v>
      </c>
      <c r="H1199" s="205">
        <f xml:space="preserve"> LEN(小韻資料表[[#This Row],[小韻字集]])</f>
        <v>1</v>
      </c>
      <c r="I1199" s="205" cm="1">
        <f t="array" ref="I1199" xml:space="preserve"> MATCH(TRUE, ISNUMBER( SEARCH( LEFT(小韻資料表[[#This Row],[切語]],1), 切語上字資料表[切語上字]) ), 0)</f>
        <v>35</v>
      </c>
      <c r="J1199" s="210" t="str" cm="1">
        <f t="array" ref="J1199" xml:space="preserve"> INDEX(切語上字資料表[聲母], 小韻資料表[[#This Row],[上字表識別號]])</f>
        <v>影</v>
      </c>
      <c r="K1199" s="210" t="str" cm="1">
        <f t="array" ref="K1199" xml:space="preserve"> INDEX(切語上字資料表[聲母拼音碼], 小韻資料表[[#This Row],[上字表識別號]])</f>
        <v>Ø</v>
      </c>
      <c r="L1199" s="210" t="str" cm="1">
        <f t="array" ref="L1199" xml:space="preserve"> INDEX(切語上字資料表[清濁], 小韻資料表[[#This Row],[上字表識別號]])</f>
        <v>全清</v>
      </c>
      <c r="M1199" s="223" t="str" cm="1">
        <f t="array" ref="M1199" xml:space="preserve"> INDEX(切語上字資料表[發送收], 小韻資料表[[#This Row],[上字表識別號]])</f>
        <v>發聲</v>
      </c>
      <c r="N1199" s="205" cm="1">
        <f t="array" ref="N1199" xml:space="preserve"> MATCH(TRUE, ISNUMBER( SEARCH( RIGHT(小韻資料表[[#This Row],[切語]],1), 切語下字資料表[切語下字]) ), 0)</f>
        <v>18</v>
      </c>
      <c r="O1199" s="207" t="str" cm="1">
        <f t="array" ref="O1199" xml:space="preserve"> INDEX(切語下字資料表[韻母], 小韻資料表[[#This Row],[下字表識別號]])</f>
        <v>講開2</v>
      </c>
      <c r="P1199" s="207" t="str" cm="1">
        <f t="array" ref="P1199" xml:space="preserve"> INDEX(切語下字資料表[韻母拼音碼], 小韻資料表[[#This Row],[下字表識別號]])</f>
        <v>ang</v>
      </c>
      <c r="Q1199" s="210" t="str" cm="1">
        <f t="array" ref="Q1199" xml:space="preserve"> INDEX(設定表!$C$19:$C$23, INT( LEFT(小韻資料表[[#This Row],[目次編碼]],1) ))</f>
        <v>上</v>
      </c>
      <c r="R1199" s="210">
        <f xml:space="preserve">  INDEX(設定表!$C$8:$C$15, MATCH( (RIGHT(小韻資料表[[#This Row],[清濁]]) &amp; 小韻資料表[[#This Row],[調]]), 設定表!$B$8:$B$15, 0))</f>
        <v>2</v>
      </c>
      <c r="S1199" s="205" t="s">
        <v>309</v>
      </c>
      <c r="T1199" s="205" t="s">
        <v>309</v>
      </c>
      <c r="U1199" s="226" t="s">
        <v>309</v>
      </c>
      <c r="V1199" s="146" t="s">
        <v>309</v>
      </c>
      <c r="X1199" s="135"/>
      <c r="Y1199" s="135"/>
      <c r="AA1199" s="135"/>
      <c r="AB1199" s="134"/>
      <c r="AC1199" s="135"/>
      <c r="AD1199" s="135"/>
      <c r="AH1199" s="135"/>
      <c r="AI1199" s="135"/>
    </row>
    <row r="1200" spans="1:35" ht="31.5">
      <c r="A1200" s="205">
        <v>1196</v>
      </c>
      <c r="B1200" s="206" t="s">
        <v>5206</v>
      </c>
      <c r="C1200" s="207" t="str">
        <f xml:space="preserve"> _xlfn.CONCAT(小韻資料表[[#This Row],[聲母拼音碼]],小韻資料表[[#This Row],[韻母拼音碼]],小韻資料表[[#This Row],[調號]])</f>
        <v>bang2</v>
      </c>
      <c r="D1200" s="206" t="s">
        <v>5207</v>
      </c>
      <c r="E1200" s="208" t="s">
        <v>339</v>
      </c>
      <c r="F1200" s="205">
        <v>4</v>
      </c>
      <c r="G1200" s="209" t="s">
        <v>5208</v>
      </c>
      <c r="H1200" s="205">
        <f xml:space="preserve"> LEN(小韻資料表[[#This Row],[小韻字集]])</f>
        <v>4</v>
      </c>
      <c r="I1200" s="205" cm="1">
        <f t="array" ref="I1200" xml:space="preserve"> MATCH(TRUE, ISNUMBER( SEARCH( LEFT(小韻資料表[[#This Row],[切語]],1), 切語上字資料表[切語上字]) ), 0)</f>
        <v>20</v>
      </c>
      <c r="J1200" s="210" t="str" cm="1">
        <f t="array" ref="J1200" xml:space="preserve"> INDEX(切語上字資料表[聲母], 小韻資料表[[#This Row],[上字表識別號]])</f>
        <v>微</v>
      </c>
      <c r="K1200" s="210" t="str" cm="1">
        <f t="array" ref="K1200" xml:space="preserve"> INDEX(切語上字資料表[聲母拼音碼], 小韻資料表[[#This Row],[上字表識別號]])</f>
        <v>b</v>
      </c>
      <c r="L1200" s="210" t="str" cm="1">
        <f t="array" ref="L1200" xml:space="preserve"> INDEX(切語上字資料表[清濁], 小韻資料表[[#This Row],[上字表識別號]])</f>
        <v>次濁</v>
      </c>
      <c r="M1200" s="223" t="str" cm="1">
        <f t="array" ref="M1200" xml:space="preserve"> INDEX(切語上字資料表[發送收], 小韻資料表[[#This Row],[上字表識別號]])</f>
        <v>收聲</v>
      </c>
      <c r="N1200" s="205" cm="1">
        <f t="array" ref="N1200" xml:space="preserve"> MATCH(TRUE, ISNUMBER( SEARCH( RIGHT(小韻資料表[[#This Row],[切語]],1), 切語下字資料表[切語下字]) ), 0)</f>
        <v>18</v>
      </c>
      <c r="O1200" s="207" t="str" cm="1">
        <f t="array" ref="O1200" xml:space="preserve"> INDEX(切語下字資料表[韻母], 小韻資料表[[#This Row],[下字表識別號]])</f>
        <v>講開2</v>
      </c>
      <c r="P1200" s="207" t="str" cm="1">
        <f t="array" ref="P1200" xml:space="preserve"> INDEX(切語下字資料表[韻母拼音碼], 小韻資料表[[#This Row],[下字表識別號]])</f>
        <v>ang</v>
      </c>
      <c r="Q1200" s="210" t="str" cm="1">
        <f t="array" ref="Q1200" xml:space="preserve"> INDEX(設定表!$C$19:$C$23, INT( LEFT(小韻資料表[[#This Row],[目次編碼]],1) ))</f>
        <v>上</v>
      </c>
      <c r="R1200" s="210">
        <f xml:space="preserve">  INDEX(設定表!$C$8:$C$15, MATCH( (RIGHT(小韻資料表[[#This Row],[清濁]]) &amp; 小韻資料表[[#This Row],[調]]), 設定表!$B$8:$B$15, 0))</f>
        <v>2</v>
      </c>
      <c r="S1200" s="205" t="s">
        <v>309</v>
      </c>
      <c r="T1200" s="205" t="s">
        <v>309</v>
      </c>
      <c r="U1200" s="226" t="s">
        <v>309</v>
      </c>
      <c r="V1200" s="147" t="s">
        <v>309</v>
      </c>
      <c r="X1200" s="135"/>
      <c r="Y1200" s="135"/>
      <c r="AA1200" s="135"/>
      <c r="AB1200" s="134"/>
      <c r="AC1200" s="135"/>
      <c r="AD1200" s="135"/>
      <c r="AH1200" s="135"/>
      <c r="AI1200" s="135"/>
    </row>
    <row r="1201" spans="1:35" ht="31.5">
      <c r="A1201" s="205">
        <v>1197</v>
      </c>
      <c r="B1201" s="206" t="s">
        <v>5209</v>
      </c>
      <c r="C1201" s="207" t="str">
        <f xml:space="preserve"> _xlfn.CONCAT(小韻資料表[[#This Row],[聲母拼音碼]],小韻資料表[[#This Row],[韻母拼音碼]],小韻資料表[[#This Row],[調號]])</f>
        <v>hang2</v>
      </c>
      <c r="D1201" s="206" t="s">
        <v>5210</v>
      </c>
      <c r="E1201" s="208" t="s">
        <v>339</v>
      </c>
      <c r="F1201" s="205">
        <v>5</v>
      </c>
      <c r="G1201" s="209" t="s">
        <v>5211</v>
      </c>
      <c r="H1201" s="205">
        <f xml:space="preserve"> LEN(小韻資料表[[#This Row],[小韻字集]])</f>
        <v>2</v>
      </c>
      <c r="I1201" s="205" cm="1">
        <f t="array" ref="I1201" xml:space="preserve"> MATCH(TRUE, ISNUMBER( SEARCH( LEFT(小韻資料表[[#This Row],[切語]],1), 切語上字資料表[切語上字]) ), 0)</f>
        <v>37</v>
      </c>
      <c r="J1201" s="210" t="str" cm="1">
        <f t="array" ref="J1201" xml:space="preserve"> INDEX(切語上字資料表[聲母], 小韻資料表[[#This Row],[上字表識別號]])</f>
        <v>匣</v>
      </c>
      <c r="K1201" s="210" t="str" cm="1">
        <f t="array" ref="K1201" xml:space="preserve"> INDEX(切語上字資料表[聲母拼音碼], 小韻資料表[[#This Row],[上字表識別號]])</f>
        <v>h</v>
      </c>
      <c r="L1201" s="210" t="str" cm="1">
        <f t="array" ref="L1201" xml:space="preserve"> INDEX(切語上字資料表[清濁], 小韻資料表[[#This Row],[上字表識別號]])</f>
        <v>全濁</v>
      </c>
      <c r="M1201" s="223" t="str" cm="1">
        <f t="array" ref="M1201" xml:space="preserve"> INDEX(切語上字資料表[發送收], 小韻資料表[[#This Row],[上字表識別號]])</f>
        <v>送氣</v>
      </c>
      <c r="N1201" s="205" cm="1">
        <f t="array" ref="N1201" xml:space="preserve"> MATCH(TRUE, ISNUMBER( SEARCH( RIGHT(小韻資料表[[#This Row],[切語]],1), 切語下字資料表[切語下字]) ), 0)</f>
        <v>18</v>
      </c>
      <c r="O1201" s="207" t="str" cm="1">
        <f t="array" ref="O1201" xml:space="preserve"> INDEX(切語下字資料表[韻母], 小韻資料表[[#This Row],[下字表識別號]])</f>
        <v>講開2</v>
      </c>
      <c r="P1201" s="207" t="str" cm="1">
        <f t="array" ref="P1201" xml:space="preserve"> INDEX(切語下字資料表[韻母拼音碼], 小韻資料表[[#This Row],[下字表識別號]])</f>
        <v>ang</v>
      </c>
      <c r="Q1201" s="210" t="str" cm="1">
        <f t="array" ref="Q1201" xml:space="preserve"> INDEX(設定表!$C$19:$C$23, INT( LEFT(小韻資料表[[#This Row],[目次編碼]],1) ))</f>
        <v>上</v>
      </c>
      <c r="R1201" s="210">
        <f xml:space="preserve">  INDEX(設定表!$C$8:$C$15, MATCH( (RIGHT(小韻資料表[[#This Row],[清濁]]) &amp; 小韻資料表[[#This Row],[調]]), 設定表!$B$8:$B$15, 0))</f>
        <v>2</v>
      </c>
      <c r="S1201" s="205" t="s">
        <v>309</v>
      </c>
      <c r="T1201" s="205" t="s">
        <v>309</v>
      </c>
      <c r="U1201" s="226" t="s">
        <v>309</v>
      </c>
      <c r="V1201" s="146" t="s">
        <v>309</v>
      </c>
      <c r="X1201" s="135"/>
      <c r="Y1201" s="135"/>
      <c r="AA1201" s="135"/>
      <c r="AB1201" s="134"/>
      <c r="AC1201" s="135"/>
      <c r="AD1201" s="135"/>
      <c r="AH1201" s="135"/>
      <c r="AI1201" s="135"/>
    </row>
    <row r="1202" spans="1:35" ht="31.5">
      <c r="A1202" s="205">
        <v>1198</v>
      </c>
      <c r="B1202" s="206" t="s">
        <v>5212</v>
      </c>
      <c r="C1202" s="207" t="str">
        <f xml:space="preserve"> _xlfn.CONCAT(小韻資料表[[#This Row],[聲母拼音碼]],小韻資料表[[#This Row],[韻母拼音碼]],小韻資料表[[#This Row],[調號]])</f>
        <v>pang2</v>
      </c>
      <c r="D1202" s="206" t="s">
        <v>5213</v>
      </c>
      <c r="E1202" s="208" t="s">
        <v>339</v>
      </c>
      <c r="F1202" s="205">
        <v>6</v>
      </c>
      <c r="G1202" s="209" t="s">
        <v>5213</v>
      </c>
      <c r="H1202" s="205">
        <f xml:space="preserve"> LEN(小韻資料表[[#This Row],[小韻字集]])</f>
        <v>2</v>
      </c>
      <c r="I1202" s="205" cm="1">
        <f t="array" ref="I1202" xml:space="preserve"> MATCH(TRUE, ISNUMBER( SEARCH( LEFT(小韻資料表[[#This Row],[切語]],1), 切語上字資料表[切語上字]) ), 0)</f>
        <v>13</v>
      </c>
      <c r="J1202" s="210" t="str" cm="1">
        <f t="array" ref="J1202" xml:space="preserve"> INDEX(切語上字資料表[聲母], 小韻資料表[[#This Row],[上字表識別號]])</f>
        <v>幫</v>
      </c>
      <c r="K1202" s="210" t="str" cm="1">
        <f t="array" ref="K1202" xml:space="preserve"> INDEX(切語上字資料表[聲母拼音碼], 小韻資料表[[#This Row],[上字表識別號]])</f>
        <v>p</v>
      </c>
      <c r="L1202" s="210" t="str" cm="1">
        <f t="array" ref="L1202" xml:space="preserve"> INDEX(切語上字資料表[清濁], 小韻資料表[[#This Row],[上字表識別號]])</f>
        <v>全清</v>
      </c>
      <c r="M1202" s="223" t="str" cm="1">
        <f t="array" ref="M1202" xml:space="preserve"> INDEX(切語上字資料表[發送收], 小韻資料表[[#This Row],[上字表識別號]])</f>
        <v>發聲</v>
      </c>
      <c r="N1202" s="205" cm="1">
        <f t="array" ref="N1202" xml:space="preserve"> MATCH(TRUE, ISNUMBER( SEARCH( RIGHT(小韻資料表[[#This Row],[切語]],1), 切語下字資料表[切語下字]) ), 0)</f>
        <v>18</v>
      </c>
      <c r="O1202" s="207" t="str" cm="1">
        <f t="array" ref="O1202" xml:space="preserve"> INDEX(切語下字資料表[韻母], 小韻資料表[[#This Row],[下字表識別號]])</f>
        <v>講開2</v>
      </c>
      <c r="P1202" s="207" t="str" cm="1">
        <f t="array" ref="P1202" xml:space="preserve"> INDEX(切語下字資料表[韻母拼音碼], 小韻資料表[[#This Row],[下字表識別號]])</f>
        <v>ang</v>
      </c>
      <c r="Q1202" s="210" t="str" cm="1">
        <f t="array" ref="Q1202" xml:space="preserve"> INDEX(設定表!$C$19:$C$23, INT( LEFT(小韻資料表[[#This Row],[目次編碼]],1) ))</f>
        <v>上</v>
      </c>
      <c r="R1202" s="210">
        <f xml:space="preserve">  INDEX(設定表!$C$8:$C$15, MATCH( (RIGHT(小韻資料表[[#This Row],[清濁]]) &amp; 小韻資料表[[#This Row],[調]]), 設定表!$B$8:$B$15, 0))</f>
        <v>2</v>
      </c>
      <c r="S1202" s="205" t="s">
        <v>309</v>
      </c>
      <c r="T1202" s="205" t="s">
        <v>309</v>
      </c>
      <c r="U1202" s="226" t="s">
        <v>5214</v>
      </c>
      <c r="V1202" s="147" t="s">
        <v>309</v>
      </c>
      <c r="X1202" s="135"/>
      <c r="Y1202" s="135"/>
      <c r="AA1202" s="135"/>
      <c r="AB1202" s="134"/>
      <c r="AC1202" s="135"/>
      <c r="AD1202" s="135"/>
      <c r="AH1202" s="135"/>
      <c r="AI1202" s="135"/>
    </row>
    <row r="1203" spans="1:35" ht="31.5">
      <c r="A1203" s="205">
        <v>1199</v>
      </c>
      <c r="B1203" s="206" t="s">
        <v>5215</v>
      </c>
      <c r="C1203" s="207" t="str">
        <f xml:space="preserve"> _xlfn.CONCAT(小韻資料表[[#This Row],[聲母拼音碼]],小韻資料表[[#This Row],[韻母拼音碼]],小韻資料表[[#This Row],[調號]])</f>
        <v>hang2</v>
      </c>
      <c r="D1203" s="206" t="s">
        <v>5216</v>
      </c>
      <c r="E1203" s="208" t="s">
        <v>339</v>
      </c>
      <c r="F1203" s="205">
        <v>7</v>
      </c>
      <c r="G1203" s="209" t="s">
        <v>5217</v>
      </c>
      <c r="H1203" s="205">
        <f xml:space="preserve"> LEN(小韻資料表[[#This Row],[小韻字集]])</f>
        <v>3</v>
      </c>
      <c r="I1203" s="205" cm="1">
        <f t="array" ref="I1203" xml:space="preserve"> MATCH(TRUE, ISNUMBER( SEARCH( LEFT(小韻資料表[[#This Row],[切語]],1), 切語上字資料表[切語上字]) ), 0)</f>
        <v>36</v>
      </c>
      <c r="J1203" s="210" t="str" cm="1">
        <f t="array" ref="J1203" xml:space="preserve"> INDEX(切語上字資料表[聲母], 小韻資料表[[#This Row],[上字表識別號]])</f>
        <v>曉</v>
      </c>
      <c r="K1203" s="210" t="str" cm="1">
        <f t="array" ref="K1203" xml:space="preserve"> INDEX(切語上字資料表[聲母拼音碼], 小韻資料表[[#This Row],[上字表識別號]])</f>
        <v>h</v>
      </c>
      <c r="L1203" s="210" t="str" cm="1">
        <f t="array" ref="L1203" xml:space="preserve"> INDEX(切語上字資料表[清濁], 小韻資料表[[#This Row],[上字表識別號]])</f>
        <v>次清</v>
      </c>
      <c r="M1203" s="223" t="str" cm="1">
        <f t="array" ref="M1203" xml:space="preserve"> INDEX(切語上字資料表[發送收], 小韻資料表[[#This Row],[上字表識別號]])</f>
        <v>送氣</v>
      </c>
      <c r="N1203" s="205" cm="1">
        <f t="array" ref="N1203" xml:space="preserve"> MATCH(TRUE, ISNUMBER( SEARCH( RIGHT(小韻資料表[[#This Row],[切語]],1), 切語下字資料表[切語下字]) ), 0)</f>
        <v>18</v>
      </c>
      <c r="O1203" s="207" t="str" cm="1">
        <f t="array" ref="O1203" xml:space="preserve"> INDEX(切語下字資料表[韻母], 小韻資料表[[#This Row],[下字表識別號]])</f>
        <v>講開2</v>
      </c>
      <c r="P1203" s="207" t="str" cm="1">
        <f t="array" ref="P1203" xml:space="preserve"> INDEX(切語下字資料表[韻母拼音碼], 小韻資料表[[#This Row],[下字表識別號]])</f>
        <v>ang</v>
      </c>
      <c r="Q1203" s="210" t="str" cm="1">
        <f t="array" ref="Q1203" xml:space="preserve"> INDEX(設定表!$C$19:$C$23, INT( LEFT(小韻資料表[[#This Row],[目次編碼]],1) ))</f>
        <v>上</v>
      </c>
      <c r="R1203" s="210">
        <f xml:space="preserve">  INDEX(設定表!$C$8:$C$15, MATCH( (RIGHT(小韻資料表[[#This Row],[清濁]]) &amp; 小韻資料表[[#This Row],[調]]), 設定表!$B$8:$B$15, 0))</f>
        <v>2</v>
      </c>
      <c r="S1203" s="205" t="s">
        <v>309</v>
      </c>
      <c r="T1203" s="205" t="s">
        <v>309</v>
      </c>
      <c r="U1203" s="226" t="s">
        <v>309</v>
      </c>
      <c r="V1203" s="146" t="s">
        <v>309</v>
      </c>
      <c r="X1203" s="135"/>
      <c r="Y1203" s="135"/>
      <c r="AA1203" s="135"/>
      <c r="AB1203" s="134"/>
      <c r="AC1203" s="135"/>
      <c r="AD1203" s="135"/>
      <c r="AH1203" s="135"/>
      <c r="AI1203" s="135"/>
    </row>
    <row r="1204" spans="1:35" ht="31.5">
      <c r="A1204" s="205">
        <v>1200</v>
      </c>
      <c r="B1204" s="206" t="s">
        <v>5218</v>
      </c>
      <c r="C1204" s="207" t="str">
        <f xml:space="preserve"> _xlfn.CONCAT(小韻資料表[[#This Row],[聲母拼音碼]],小韻資料表[[#This Row],[韻母拼音碼]],小韻資料表[[#This Row],[調號]])</f>
        <v>ci2</v>
      </c>
      <c r="D1204" s="206" t="s">
        <v>358</v>
      </c>
      <c r="E1204" s="208" t="s">
        <v>357</v>
      </c>
      <c r="F1204" s="205">
        <v>1</v>
      </c>
      <c r="G1204" s="209" t="s">
        <v>5219</v>
      </c>
      <c r="H1204" s="205">
        <f xml:space="preserve"> LEN(小韻資料表[[#This Row],[小韻字集]])</f>
        <v>17</v>
      </c>
      <c r="I1204" s="205" cm="1">
        <f t="array" ref="I1204" xml:space="preserve"> MATCH(TRUE, ISNUMBER( SEARCH( LEFT(小韻資料表[[#This Row],[切語]],1), 切語上字資料表[切語上字]) ), 0)</f>
        <v>30</v>
      </c>
      <c r="J1204" s="210" t="str" cm="1">
        <f t="array" ref="J1204" xml:space="preserve"> INDEX(切語上字資料表[聲母], 小韻資料表[[#This Row],[上字表識別號]])</f>
        <v>照</v>
      </c>
      <c r="K1204" s="210" t="str" cm="1">
        <f t="array" ref="K1204" xml:space="preserve"> INDEX(切語上字資料表[聲母拼音碼], 小韻資料表[[#This Row],[上字表識別號]])</f>
        <v>c</v>
      </c>
      <c r="L1204" s="210" t="str" cm="1">
        <f t="array" ref="L1204" xml:space="preserve"> INDEX(切語上字資料表[清濁], 小韻資料表[[#This Row],[上字表識別號]])</f>
        <v>全清</v>
      </c>
      <c r="M1204" s="223" t="str" cm="1">
        <f t="array" ref="M1204" xml:space="preserve"> INDEX(切語上字資料表[發送收], 小韻資料表[[#This Row],[上字表識別號]])</f>
        <v>發聲</v>
      </c>
      <c r="N1204" s="205" cm="1">
        <f t="array" ref="N1204" xml:space="preserve"> MATCH(TRUE, ISNUMBER( SEARCH( RIGHT(小韻資料表[[#This Row],[切語]],1), 切語下字資料表[切語下字]) ), 0)</f>
        <v>22</v>
      </c>
      <c r="O1204" s="207" t="str" cm="1">
        <f t="array" ref="O1204" xml:space="preserve"> INDEX(切語下字資料表[韻母], 小韻資料表[[#This Row],[下字表識別號]])</f>
        <v>紙開3</v>
      </c>
      <c r="P1204" s="207" t="str" cm="1">
        <f t="array" ref="P1204" xml:space="preserve"> INDEX(切語下字資料表[韻母拼音碼], 小韻資料表[[#This Row],[下字表識別號]])</f>
        <v>i</v>
      </c>
      <c r="Q1204" s="210" t="str" cm="1">
        <f t="array" ref="Q1204" xml:space="preserve"> INDEX(設定表!$C$19:$C$23, INT( LEFT(小韻資料表[[#This Row],[目次編碼]],1) ))</f>
        <v>上</v>
      </c>
      <c r="R1204" s="210">
        <f xml:space="preserve">  INDEX(設定表!$C$8:$C$15, MATCH( (RIGHT(小韻資料表[[#This Row],[清濁]]) &amp; 小韻資料表[[#This Row],[調]]), 設定表!$B$8:$B$15, 0))</f>
        <v>2</v>
      </c>
      <c r="S1204" s="205" t="s">
        <v>5220</v>
      </c>
      <c r="T1204" s="205" t="s">
        <v>309</v>
      </c>
      <c r="U1204" s="226" t="s">
        <v>309</v>
      </c>
      <c r="V1204" s="147" t="s">
        <v>309</v>
      </c>
      <c r="X1204" s="135"/>
      <c r="Y1204" s="135"/>
      <c r="AA1204" s="135"/>
      <c r="AB1204" s="134"/>
      <c r="AC1204" s="135"/>
      <c r="AD1204" s="135"/>
      <c r="AH1204" s="135"/>
      <c r="AI1204" s="135"/>
    </row>
    <row r="1205" spans="1:35" ht="31.5">
      <c r="A1205" s="205">
        <v>1201</v>
      </c>
      <c r="B1205" s="206" t="s">
        <v>5221</v>
      </c>
      <c r="C1205" s="207" t="str">
        <f xml:space="preserve"> _xlfn.CONCAT(小韻資料表[[#This Row],[聲母拼音碼]],小韻資料表[[#This Row],[韻母拼音碼]],小韻資料表[[#This Row],[調號]])</f>
        <v>si2</v>
      </c>
      <c r="D1205" s="206" t="s">
        <v>5222</v>
      </c>
      <c r="E1205" s="208" t="s">
        <v>357</v>
      </c>
      <c r="F1205" s="205">
        <v>2</v>
      </c>
      <c r="G1205" s="209" t="s">
        <v>5223</v>
      </c>
      <c r="H1205" s="205">
        <f xml:space="preserve"> LEN(小韻資料表[[#This Row],[小韻字集]])</f>
        <v>11</v>
      </c>
      <c r="I1205" s="205" cm="1">
        <f t="array" ref="I1205" xml:space="preserve"> MATCH(TRUE, ISNUMBER( SEARCH( LEFT(小韻資料表[[#This Row],[切語]],1), 切語上字資料表[切語上字]) ), 0)</f>
        <v>34</v>
      </c>
      <c r="J1205" s="210" t="str" cm="1">
        <f t="array" ref="J1205" xml:space="preserve"> INDEX(切語上字資料表[聲母], 小韻資料表[[#This Row],[上字表識別號]])</f>
        <v>禪</v>
      </c>
      <c r="K1205" s="210" t="str" cm="1">
        <f t="array" ref="K1205" xml:space="preserve"> INDEX(切語上字資料表[聲母拼音碼], 小韻資料表[[#This Row],[上字表識別號]])</f>
        <v>s</v>
      </c>
      <c r="L1205" s="210" t="str" cm="1">
        <f t="array" ref="L1205" xml:space="preserve"> INDEX(切語上字資料表[清濁], 小韻資料表[[#This Row],[上字表識別號]])</f>
        <v>全濁</v>
      </c>
      <c r="M1205" s="223" cm="1">
        <f t="array" ref="M1205" xml:space="preserve"> INDEX(切語上字資料表[發送收], 小韻資料表[[#This Row],[上字表識別號]])</f>
        <v>0</v>
      </c>
      <c r="N1205" s="205" cm="1">
        <f t="array" ref="N1205" xml:space="preserve"> MATCH(TRUE, ISNUMBER( SEARCH( RIGHT(小韻資料表[[#This Row],[切語]],1), 切語下字資料表[切語下字]) ), 0)</f>
        <v>22</v>
      </c>
      <c r="O1205" s="207" t="str" cm="1">
        <f t="array" ref="O1205" xml:space="preserve"> INDEX(切語下字資料表[韻母], 小韻資料表[[#This Row],[下字表識別號]])</f>
        <v>紙開3</v>
      </c>
      <c r="P1205" s="207" t="str" cm="1">
        <f t="array" ref="P1205" xml:space="preserve"> INDEX(切語下字資料表[韻母拼音碼], 小韻資料表[[#This Row],[下字表識別號]])</f>
        <v>i</v>
      </c>
      <c r="Q1205" s="210" t="str" cm="1">
        <f t="array" ref="Q1205" xml:space="preserve"> INDEX(設定表!$C$19:$C$23, INT( LEFT(小韻資料表[[#This Row],[目次編碼]],1) ))</f>
        <v>上</v>
      </c>
      <c r="R1205" s="210">
        <f xml:space="preserve">  INDEX(設定表!$C$8:$C$15, MATCH( (RIGHT(小韻資料表[[#This Row],[清濁]]) &amp; 小韻資料表[[#This Row],[調]]), 設定表!$B$8:$B$15, 0))</f>
        <v>2</v>
      </c>
      <c r="S1205" s="211" t="s">
        <v>309</v>
      </c>
      <c r="T1205" s="205" t="s">
        <v>309</v>
      </c>
      <c r="U1205" s="226" t="s">
        <v>309</v>
      </c>
      <c r="V1205" s="147" t="s">
        <v>309</v>
      </c>
      <c r="X1205" s="135"/>
      <c r="Y1205" s="135"/>
      <c r="AA1205" s="135"/>
      <c r="AB1205" s="134"/>
      <c r="AC1205" s="135"/>
      <c r="AD1205" s="135"/>
      <c r="AH1205" s="135"/>
      <c r="AI1205" s="135"/>
    </row>
    <row r="1206" spans="1:35" ht="31.5">
      <c r="A1206" s="205">
        <v>1202</v>
      </c>
      <c r="B1206" s="206" t="s">
        <v>5224</v>
      </c>
      <c r="C1206" s="207" t="str">
        <f xml:space="preserve"> _xlfn.CONCAT(小韻資料表[[#This Row],[聲母拼音碼]],小韻資料表[[#This Row],[韻母拼音碼]],小韻資料表[[#This Row],[調號]])</f>
        <v>bi2</v>
      </c>
      <c r="D1206" s="206" t="s">
        <v>5225</v>
      </c>
      <c r="E1206" s="208" t="s">
        <v>357</v>
      </c>
      <c r="F1206" s="205">
        <v>3</v>
      </c>
      <c r="G1206" s="209" t="s">
        <v>5226</v>
      </c>
      <c r="H1206" s="205">
        <f xml:space="preserve"> LEN(小韻資料表[[#This Row],[小韻字集]])</f>
        <v>11</v>
      </c>
      <c r="I1206" s="205" cm="1">
        <f t="array" ref="I1206" xml:space="preserve"> MATCH(TRUE, ISNUMBER( SEARCH( LEFT(小韻資料表[[#This Row],[切語]],1), 切語上字資料表[切語上字]) ), 0)</f>
        <v>20</v>
      </c>
      <c r="J1206" s="210" t="str" cm="1">
        <f t="array" ref="J1206" xml:space="preserve"> INDEX(切語上字資料表[聲母], 小韻資料表[[#This Row],[上字表識別號]])</f>
        <v>微</v>
      </c>
      <c r="K1206" s="210" t="str" cm="1">
        <f t="array" ref="K1206" xml:space="preserve"> INDEX(切語上字資料表[聲母拼音碼], 小韻資料表[[#This Row],[上字表識別號]])</f>
        <v>b</v>
      </c>
      <c r="L1206" s="210" t="str" cm="1">
        <f t="array" ref="L1206" xml:space="preserve"> INDEX(切語上字資料表[清濁], 小韻資料表[[#This Row],[上字表識別號]])</f>
        <v>次濁</v>
      </c>
      <c r="M1206" s="223" t="str" cm="1">
        <f t="array" ref="M1206" xml:space="preserve"> INDEX(切語上字資料表[發送收], 小韻資料表[[#This Row],[上字表識別號]])</f>
        <v>收聲</v>
      </c>
      <c r="N1206" s="205" cm="1">
        <f t="array" ref="N1206" xml:space="preserve"> MATCH(TRUE, ISNUMBER( SEARCH( RIGHT(小韻資料表[[#This Row],[切語]],1), 切語下字資料表[切語下字]) ), 0)</f>
        <v>23</v>
      </c>
      <c r="O1206" s="207" t="str" cm="1">
        <f t="array" ref="O1206" xml:space="preserve"> INDEX(切語下字資料表[韻母], 小韻資料表[[#This Row],[下字表識別號]])</f>
        <v>寘開3</v>
      </c>
      <c r="P1206" s="207" t="str" cm="1">
        <f t="array" ref="P1206" xml:space="preserve"> INDEX(切語下字資料表[韻母拼音碼], 小韻資料表[[#This Row],[下字表識別號]])</f>
        <v>i</v>
      </c>
      <c r="Q1206" s="210" t="str" cm="1">
        <f t="array" ref="Q1206" xml:space="preserve"> INDEX(設定表!$C$19:$C$23, INT( LEFT(小韻資料表[[#This Row],[目次編碼]],1) ))</f>
        <v>上</v>
      </c>
      <c r="R1206" s="210">
        <f xml:space="preserve">  INDEX(設定表!$C$8:$C$15, MATCH( (RIGHT(小韻資料表[[#This Row],[清濁]]) &amp; 小韻資料表[[#This Row],[調]]), 設定表!$B$8:$B$15, 0))</f>
        <v>2</v>
      </c>
      <c r="S1206" s="205" t="s">
        <v>309</v>
      </c>
      <c r="T1206" s="205" t="s">
        <v>309</v>
      </c>
      <c r="U1206" s="226" t="s">
        <v>309</v>
      </c>
      <c r="V1206" s="147" t="s">
        <v>309</v>
      </c>
      <c r="X1206" s="135"/>
      <c r="Y1206" s="135"/>
      <c r="AA1206" s="135"/>
      <c r="AB1206" s="134"/>
      <c r="AC1206" s="135"/>
      <c r="AD1206" s="135"/>
      <c r="AH1206" s="135"/>
      <c r="AI1206" s="135"/>
    </row>
    <row r="1207" spans="1:35" ht="31.5">
      <c r="A1207" s="205">
        <v>1203</v>
      </c>
      <c r="B1207" s="206" t="s">
        <v>5227</v>
      </c>
      <c r="C1207" s="207" t="str">
        <f xml:space="preserve"> _xlfn.CONCAT(小韻資料表[[#This Row],[聲母拼音碼]],小韻資料表[[#This Row],[韻母拼音碼]],小韻資料表[[#This Row],[調號]])</f>
        <v>hui2</v>
      </c>
      <c r="D1207" s="206" t="s">
        <v>5228</v>
      </c>
      <c r="E1207" s="208" t="s">
        <v>357</v>
      </c>
      <c r="F1207" s="205">
        <v>4</v>
      </c>
      <c r="G1207" s="209" t="s">
        <v>5229</v>
      </c>
      <c r="H1207" s="205">
        <f xml:space="preserve"> LEN(小韻資料表[[#This Row],[小韻字集]])</f>
        <v>6</v>
      </c>
      <c r="I1207" s="205" cm="1">
        <f t="array" ref="I1207" xml:space="preserve"> MATCH(TRUE, ISNUMBER( SEARCH( LEFT(小韻資料表[[#This Row],[切語]],1), 切語上字資料表[切語上字]) ), 0)</f>
        <v>17</v>
      </c>
      <c r="J1207" s="210" t="str" cm="1">
        <f t="array" ref="J1207" xml:space="preserve"> INDEX(切語上字資料表[聲母], 小韻資料表[[#This Row],[上字表識別號]])</f>
        <v>非</v>
      </c>
      <c r="K1207" s="210" t="str" cm="1">
        <f t="array" ref="K1207" xml:space="preserve"> INDEX(切語上字資料表[聲母拼音碼], 小韻資料表[[#This Row],[上字表識別號]])</f>
        <v>h</v>
      </c>
      <c r="L1207" s="210" t="str" cm="1">
        <f t="array" ref="L1207" xml:space="preserve"> INDEX(切語上字資料表[清濁], 小韻資料表[[#This Row],[上字表識別號]])</f>
        <v>全清</v>
      </c>
      <c r="M1207" s="223" t="str" cm="1">
        <f t="array" ref="M1207" xml:space="preserve"> INDEX(切語上字資料表[發送收], 小韻資料表[[#This Row],[上字表識別號]])</f>
        <v>發聲</v>
      </c>
      <c r="N1207" s="205" cm="1">
        <f t="array" ref="N1207" xml:space="preserve"> MATCH(TRUE, ISNUMBER( SEARCH( RIGHT(小韻資料表[[#This Row],[切語]],1), 切語下字資料表[切語下字]) ), 0)</f>
        <v>26</v>
      </c>
      <c r="O1207" s="207" t="str" cm="1">
        <f t="array" ref="O1207" xml:space="preserve"> INDEX(切語下字資料表[韻母], 小韻資料表[[#This Row],[下字表識別號]])</f>
        <v>紙合3</v>
      </c>
      <c r="P1207" s="207" t="str" cm="1">
        <f t="array" ref="P1207" xml:space="preserve"> INDEX(切語下字資料表[韻母拼音碼], 小韻資料表[[#This Row],[下字表識別號]])</f>
        <v>ui</v>
      </c>
      <c r="Q1207" s="210" t="str" cm="1">
        <f t="array" ref="Q1207" xml:space="preserve"> INDEX(設定表!$C$19:$C$23, INT( LEFT(小韻資料表[[#This Row],[目次編碼]],1) ))</f>
        <v>上</v>
      </c>
      <c r="R1207" s="210">
        <f xml:space="preserve">  INDEX(設定表!$C$8:$C$15, MATCH( (RIGHT(小韻資料表[[#This Row],[清濁]]) &amp; 小韻資料表[[#This Row],[調]]), 設定表!$B$8:$B$15, 0))</f>
        <v>2</v>
      </c>
      <c r="S1207" s="205" t="s">
        <v>309</v>
      </c>
      <c r="T1207" s="205" t="s">
        <v>309</v>
      </c>
      <c r="U1207" s="226" t="s">
        <v>309</v>
      </c>
      <c r="V1207" s="146" t="s">
        <v>309</v>
      </c>
      <c r="X1207" s="135"/>
      <c r="Y1207" s="135"/>
      <c r="AA1207" s="135"/>
      <c r="AB1207" s="134"/>
      <c r="AC1207" s="135"/>
      <c r="AD1207" s="135"/>
      <c r="AH1207" s="135"/>
      <c r="AI1207" s="135"/>
    </row>
    <row r="1208" spans="1:35" ht="31.5">
      <c r="A1208" s="205">
        <v>1204</v>
      </c>
      <c r="B1208" s="206" t="s">
        <v>5230</v>
      </c>
      <c r="C1208" s="207" t="str">
        <f xml:space="preserve"> _xlfn.CONCAT(小韻資料表[[#This Row],[聲母拼音碼]],小韻資料表[[#This Row],[韻母拼音碼]],小韻資料表[[#This Row],[調號]])</f>
        <v>pi2</v>
      </c>
      <c r="D1208" s="206" t="s">
        <v>5231</v>
      </c>
      <c r="E1208" s="208" t="s">
        <v>357</v>
      </c>
      <c r="F1208" s="205">
        <v>5</v>
      </c>
      <c r="G1208" s="209" t="s">
        <v>5232</v>
      </c>
      <c r="H1208" s="205">
        <f xml:space="preserve"> LEN(小韻資料表[[#This Row],[小韻字集]])</f>
        <v>2</v>
      </c>
      <c r="I1208" s="205" cm="1">
        <f t="array" ref="I1208" xml:space="preserve"> MATCH(TRUE, ISNUMBER( SEARCH( LEFT(小韻資料表[[#This Row],[切語]],1), 切語上字資料表[切語上字]) ), 0)</f>
        <v>15</v>
      </c>
      <c r="J1208" s="210" t="str" cm="1">
        <f t="array" ref="J1208" xml:space="preserve"> INDEX(切語上字資料表[聲母], 小韻資料表[[#This Row],[上字表識別號]])</f>
        <v>並</v>
      </c>
      <c r="K1208" s="210" t="str" cm="1">
        <f t="array" ref="K1208" xml:space="preserve"> INDEX(切語上字資料表[聲母拼音碼], 小韻資料表[[#This Row],[上字表識別號]])</f>
        <v>p</v>
      </c>
      <c r="L1208" s="210" t="str" cm="1">
        <f t="array" ref="L1208" xml:space="preserve"> INDEX(切語上字資料表[清濁], 小韻資料表[[#This Row],[上字表識別號]])</f>
        <v>全濁</v>
      </c>
      <c r="M1208" s="223" cm="1">
        <f t="array" ref="M1208" xml:space="preserve"> INDEX(切語上字資料表[發送收], 小韻資料表[[#This Row],[上字表識別號]])</f>
        <v>0</v>
      </c>
      <c r="N1208" s="205" cm="1">
        <f t="array" ref="N1208" xml:space="preserve"> MATCH(TRUE, ISNUMBER( SEARCH( RIGHT(小韻資料表[[#This Row],[切語]],1), 切語下字資料表[切語下字]) ), 0)</f>
        <v>23</v>
      </c>
      <c r="O1208" s="207" t="str" cm="1">
        <f t="array" ref="O1208" xml:space="preserve"> INDEX(切語下字資料表[韻母], 小韻資料表[[#This Row],[下字表識別號]])</f>
        <v>寘開3</v>
      </c>
      <c r="P1208" s="207" t="str" cm="1">
        <f t="array" ref="P1208" xml:space="preserve"> INDEX(切語下字資料表[韻母拼音碼], 小韻資料表[[#This Row],[下字表識別號]])</f>
        <v>i</v>
      </c>
      <c r="Q1208" s="210" t="str" cm="1">
        <f t="array" ref="Q1208" xml:space="preserve"> INDEX(設定表!$C$19:$C$23, INT( LEFT(小韻資料表[[#This Row],[目次編碼]],1) ))</f>
        <v>上</v>
      </c>
      <c r="R1208" s="210">
        <f xml:space="preserve">  INDEX(設定表!$C$8:$C$15, MATCH( (RIGHT(小韻資料表[[#This Row],[清濁]]) &amp; 小韻資料表[[#This Row],[調]]), 設定表!$B$8:$B$15, 0))</f>
        <v>2</v>
      </c>
      <c r="S1208" s="205" t="s">
        <v>309</v>
      </c>
      <c r="T1208" s="205" t="s">
        <v>309</v>
      </c>
      <c r="U1208" s="226" t="s">
        <v>309</v>
      </c>
      <c r="V1208" s="147" t="s">
        <v>309</v>
      </c>
      <c r="X1208" s="135"/>
      <c r="Y1208" s="135"/>
      <c r="AA1208" s="135"/>
      <c r="AB1208" s="134"/>
      <c r="AC1208" s="135"/>
      <c r="AD1208" s="135"/>
      <c r="AH1208" s="135"/>
      <c r="AI1208" s="135"/>
    </row>
    <row r="1209" spans="1:35" ht="31.5">
      <c r="A1209" s="205">
        <v>1205</v>
      </c>
      <c r="B1209" s="206" t="s">
        <v>5233</v>
      </c>
      <c r="C1209" s="207" t="str">
        <f xml:space="preserve"> _xlfn.CONCAT(小韻資料表[[#This Row],[聲母拼音碼]],小韻資料表[[#This Row],[韻母拼音碼]],小韻資料表[[#This Row],[調號]])</f>
        <v>hui2</v>
      </c>
      <c r="D1209" s="206" t="s">
        <v>5234</v>
      </c>
      <c r="E1209" s="208" t="s">
        <v>357</v>
      </c>
      <c r="F1209" s="205">
        <v>6</v>
      </c>
      <c r="G1209" s="209" t="s">
        <v>5235</v>
      </c>
      <c r="H1209" s="205">
        <f xml:space="preserve"> LEN(小韻資料表[[#This Row],[小韻字集]])</f>
        <v>13</v>
      </c>
      <c r="I1209" s="205" cm="1">
        <f t="array" ref="I1209" xml:space="preserve"> MATCH(TRUE, ISNUMBER( SEARCH( LEFT(小韻資料表[[#This Row],[切語]],1), 切語上字資料表[切語上字]) ), 0)</f>
        <v>36</v>
      </c>
      <c r="J1209" s="210" t="str" cm="1">
        <f t="array" ref="J1209" xml:space="preserve"> INDEX(切語上字資料表[聲母], 小韻資料表[[#This Row],[上字表識別號]])</f>
        <v>曉</v>
      </c>
      <c r="K1209" s="210" t="str" cm="1">
        <f t="array" ref="K1209" xml:space="preserve"> INDEX(切語上字資料表[聲母拼音碼], 小韻資料表[[#This Row],[上字表識別號]])</f>
        <v>h</v>
      </c>
      <c r="L1209" s="210" t="str" cm="1">
        <f t="array" ref="L1209" xml:space="preserve"> INDEX(切語上字資料表[清濁], 小韻資料表[[#This Row],[上字表識別號]])</f>
        <v>次清</v>
      </c>
      <c r="M1209" s="223" t="str" cm="1">
        <f t="array" ref="M1209" xml:space="preserve"> INDEX(切語上字資料表[發送收], 小韻資料表[[#This Row],[上字表識別號]])</f>
        <v>送氣</v>
      </c>
      <c r="N1209" s="205" cm="1">
        <f t="array" ref="N1209" xml:space="preserve"> MATCH(TRUE, ISNUMBER( SEARCH( RIGHT(小韻資料表[[#This Row],[切語]],1), 切語下字資料表[切語下字]) ), 0)</f>
        <v>26</v>
      </c>
      <c r="O1209" s="207" t="str" cm="1">
        <f t="array" ref="O1209" xml:space="preserve"> INDEX(切語下字資料表[韻母], 小韻資料表[[#This Row],[下字表識別號]])</f>
        <v>紙合3</v>
      </c>
      <c r="P1209" s="207" t="str" cm="1">
        <f t="array" ref="P1209" xml:space="preserve"> INDEX(切語下字資料表[韻母拼音碼], 小韻資料表[[#This Row],[下字表識別號]])</f>
        <v>ui</v>
      </c>
      <c r="Q1209" s="210" t="str" cm="1">
        <f t="array" ref="Q1209" xml:space="preserve"> INDEX(設定表!$C$19:$C$23, INT( LEFT(小韻資料表[[#This Row],[目次編碼]],1) ))</f>
        <v>上</v>
      </c>
      <c r="R1209" s="210">
        <f xml:space="preserve">  INDEX(設定表!$C$8:$C$15, MATCH( (RIGHT(小韻資料表[[#This Row],[清濁]]) &amp; 小韻資料表[[#This Row],[調]]), 設定表!$B$8:$B$15, 0))</f>
        <v>2</v>
      </c>
      <c r="S1209" s="205" t="s">
        <v>309</v>
      </c>
      <c r="T1209" s="205" t="s">
        <v>309</v>
      </c>
      <c r="U1209" s="226" t="s">
        <v>5236</v>
      </c>
      <c r="V1209" s="146" t="s">
        <v>309</v>
      </c>
      <c r="X1209" s="135"/>
      <c r="Y1209" s="135"/>
      <c r="AA1209" s="135"/>
      <c r="AB1209" s="134"/>
      <c r="AC1209" s="135"/>
      <c r="AD1209" s="135"/>
      <c r="AH1209" s="135"/>
      <c r="AI1209" s="135"/>
    </row>
    <row r="1210" spans="1:35" ht="31.5">
      <c r="A1210" s="205">
        <v>1206</v>
      </c>
      <c r="B1210" s="206" t="s">
        <v>5237</v>
      </c>
      <c r="C1210" s="207" t="str">
        <f xml:space="preserve"> _xlfn.CONCAT(小韻資料表[[#This Row],[聲母拼音碼]],小韻資料表[[#This Row],[韻母拼音碼]],小韻資料表[[#This Row],[調號]])</f>
        <v>Øui2</v>
      </c>
      <c r="D1210" s="206" t="s">
        <v>5238</v>
      </c>
      <c r="E1210" s="208" t="s">
        <v>357</v>
      </c>
      <c r="F1210" s="205">
        <v>7</v>
      </c>
      <c r="G1210" s="209" t="s">
        <v>5239</v>
      </c>
      <c r="H1210" s="205">
        <f xml:space="preserve"> LEN(小韻資料表[[#This Row],[小韻字集]])</f>
        <v>6</v>
      </c>
      <c r="I1210" s="205" cm="1">
        <f t="array" ref="I1210" xml:space="preserve"> MATCH(TRUE, ISNUMBER( SEARCH( LEFT(小韻資料表[[#This Row],[切語]],1), 切語上字資料表[切語上字]) ), 0)</f>
        <v>35</v>
      </c>
      <c r="J1210" s="210" t="str" cm="1">
        <f t="array" ref="J1210" xml:space="preserve"> INDEX(切語上字資料表[聲母], 小韻資料表[[#This Row],[上字表識別號]])</f>
        <v>影</v>
      </c>
      <c r="K1210" s="210" t="str" cm="1">
        <f t="array" ref="K1210" xml:space="preserve"> INDEX(切語上字資料表[聲母拼音碼], 小韻資料表[[#This Row],[上字表識別號]])</f>
        <v>Ø</v>
      </c>
      <c r="L1210" s="210" t="str" cm="1">
        <f t="array" ref="L1210" xml:space="preserve"> INDEX(切語上字資料表[清濁], 小韻資料表[[#This Row],[上字表識別號]])</f>
        <v>全清</v>
      </c>
      <c r="M1210" s="223" t="str" cm="1">
        <f t="array" ref="M1210" xml:space="preserve"> INDEX(切語上字資料表[發送收], 小韻資料表[[#This Row],[上字表識別號]])</f>
        <v>發聲</v>
      </c>
      <c r="N1210" s="205" cm="1">
        <f t="array" ref="N1210" xml:space="preserve"> MATCH(TRUE, ISNUMBER( SEARCH( RIGHT(小韻資料表[[#This Row],[切語]],1), 切語下字資料表[切語下字]) ), 0)</f>
        <v>26</v>
      </c>
      <c r="O1210" s="207" t="str" cm="1">
        <f t="array" ref="O1210" xml:space="preserve"> INDEX(切語下字資料表[韻母], 小韻資料表[[#This Row],[下字表識別號]])</f>
        <v>紙合3</v>
      </c>
      <c r="P1210" s="207" t="str" cm="1">
        <f t="array" ref="P1210" xml:space="preserve"> INDEX(切語下字資料表[韻母拼音碼], 小韻資料表[[#This Row],[下字表識別號]])</f>
        <v>ui</v>
      </c>
      <c r="Q1210" s="210" t="str" cm="1">
        <f t="array" ref="Q1210" xml:space="preserve"> INDEX(設定表!$C$19:$C$23, INT( LEFT(小韻資料表[[#This Row],[目次編碼]],1) ))</f>
        <v>上</v>
      </c>
      <c r="R1210" s="210">
        <f xml:space="preserve">  INDEX(設定表!$C$8:$C$15, MATCH( (RIGHT(小韻資料表[[#This Row],[清濁]]) &amp; 小韻資料表[[#This Row],[調]]), 設定表!$B$8:$B$15, 0))</f>
        <v>2</v>
      </c>
      <c r="S1210" s="205" t="s">
        <v>309</v>
      </c>
      <c r="T1210" s="205" t="s">
        <v>309</v>
      </c>
      <c r="U1210" s="226" t="s">
        <v>309</v>
      </c>
      <c r="V1210" s="147" t="s">
        <v>309</v>
      </c>
      <c r="X1210" s="135"/>
      <c r="Y1210" s="135"/>
      <c r="AA1210" s="135"/>
      <c r="AB1210" s="134"/>
      <c r="AC1210" s="135"/>
      <c r="AD1210" s="135"/>
      <c r="AH1210" s="135"/>
      <c r="AI1210" s="135"/>
    </row>
    <row r="1211" spans="1:35" ht="31.5">
      <c r="A1211" s="205">
        <v>1207</v>
      </c>
      <c r="B1211" s="206" t="s">
        <v>5240</v>
      </c>
      <c r="C1211" s="207" t="str">
        <f xml:space="preserve"> _xlfn.CONCAT(小韻資料表[[#This Row],[聲母拼音碼]],小韻資料表[[#This Row],[韻母拼音碼]],小韻資料表[[#This Row],[調號]])</f>
        <v>khui2</v>
      </c>
      <c r="D1211" s="206" t="s">
        <v>5241</v>
      </c>
      <c r="E1211" s="208" t="s">
        <v>357</v>
      </c>
      <c r="F1211" s="205">
        <v>8</v>
      </c>
      <c r="G1211" s="209" t="s">
        <v>5242</v>
      </c>
      <c r="H1211" s="205">
        <f xml:space="preserve"> LEN(小韻資料表[[#This Row],[小韻字集]])</f>
        <v>3</v>
      </c>
      <c r="I1211" s="205" cm="1">
        <f t="array" ref="I1211" xml:space="preserve"> MATCH(TRUE, ISNUMBER( SEARCH( LEFT(小韻資料表[[#This Row],[切語]],1), 切語上字資料表[切語上字]) ), 0)</f>
        <v>2</v>
      </c>
      <c r="J1211" s="210" t="str" cm="1">
        <f t="array" ref="J1211" xml:space="preserve"> INDEX(切語上字資料表[聲母], 小韻資料表[[#This Row],[上字表識別號]])</f>
        <v>溪</v>
      </c>
      <c r="K1211" s="210" t="str" cm="1">
        <f t="array" ref="K1211" xml:space="preserve"> INDEX(切語上字資料表[聲母拼音碼], 小韻資料表[[#This Row],[上字表識別號]])</f>
        <v>kh</v>
      </c>
      <c r="L1211" s="210" t="str" cm="1">
        <f t="array" ref="L1211" xml:space="preserve"> INDEX(切語上字資料表[清濁], 小韻資料表[[#This Row],[上字表識別號]])</f>
        <v>次清</v>
      </c>
      <c r="M1211" s="223" t="str" cm="1">
        <f t="array" ref="M1211" xml:space="preserve"> INDEX(切語上字資料表[發送收], 小韻資料表[[#This Row],[上字表識別號]])</f>
        <v>送氣</v>
      </c>
      <c r="N1211" s="205" cm="1">
        <f t="array" ref="N1211" xml:space="preserve"> MATCH(TRUE, ISNUMBER( SEARCH( RIGHT(小韻資料表[[#This Row],[切語]],1), 切語下字資料表[切語下字]) ), 0)</f>
        <v>26</v>
      </c>
      <c r="O1211" s="207" t="str" cm="1">
        <f t="array" ref="O1211" xml:space="preserve"> INDEX(切語下字資料表[韻母], 小韻資料表[[#This Row],[下字表識別號]])</f>
        <v>紙合3</v>
      </c>
      <c r="P1211" s="207" t="str" cm="1">
        <f t="array" ref="P1211" xml:space="preserve"> INDEX(切語下字資料表[韻母拼音碼], 小韻資料表[[#This Row],[下字表識別號]])</f>
        <v>ui</v>
      </c>
      <c r="Q1211" s="210" t="str" cm="1">
        <f t="array" ref="Q1211" xml:space="preserve"> INDEX(設定表!$C$19:$C$23, INT( LEFT(小韻資料表[[#This Row],[目次編碼]],1) ))</f>
        <v>上</v>
      </c>
      <c r="R1211" s="210">
        <f xml:space="preserve">  INDEX(設定表!$C$8:$C$15, MATCH( (RIGHT(小韻資料表[[#This Row],[清濁]]) &amp; 小韻資料表[[#This Row],[調]]), 設定表!$B$8:$B$15, 0))</f>
        <v>2</v>
      </c>
      <c r="S1211" s="205" t="s">
        <v>309</v>
      </c>
      <c r="T1211" s="205" t="s">
        <v>309</v>
      </c>
      <c r="U1211" s="226" t="s">
        <v>309</v>
      </c>
      <c r="V1211" s="146" t="s">
        <v>309</v>
      </c>
      <c r="X1211" s="135"/>
      <c r="Y1211" s="135"/>
      <c r="AA1211" s="135"/>
      <c r="AB1211" s="134"/>
      <c r="AC1211" s="135"/>
      <c r="AD1211" s="135"/>
      <c r="AH1211" s="135"/>
      <c r="AI1211" s="135"/>
    </row>
    <row r="1212" spans="1:35" ht="63">
      <c r="A1212" s="205">
        <v>1208</v>
      </c>
      <c r="B1212" s="206" t="s">
        <v>5243</v>
      </c>
      <c r="C1212" s="207" t="str">
        <f xml:space="preserve"> _xlfn.CONCAT(小韻資料表[[#This Row],[聲母拼音碼]],小韻資料表[[#This Row],[韻母拼音碼]],小韻資料表[[#This Row],[調號]])</f>
        <v>kui2</v>
      </c>
      <c r="D1212" s="206" t="s">
        <v>5244</v>
      </c>
      <c r="E1212" s="208" t="s">
        <v>357</v>
      </c>
      <c r="F1212" s="205">
        <v>9</v>
      </c>
      <c r="G1212" s="209" t="s">
        <v>5245</v>
      </c>
      <c r="H1212" s="205">
        <f xml:space="preserve"> LEN(小韻資料表[[#This Row],[小韻字集]])</f>
        <v>20</v>
      </c>
      <c r="I1212" s="205" cm="1">
        <f t="array" ref="I1212" xml:space="preserve"> MATCH(TRUE, ISNUMBER( SEARCH( LEFT(小韻資料表[[#This Row],[切語]],1), 切語上字資料表[切語上字]) ), 0)</f>
        <v>1</v>
      </c>
      <c r="J1212" s="210" t="str" cm="1">
        <f t="array" ref="J1212" xml:space="preserve"> INDEX(切語上字資料表[聲母], 小韻資料表[[#This Row],[上字表識別號]])</f>
        <v>見</v>
      </c>
      <c r="K1212" s="210" t="str" cm="1">
        <f t="array" ref="K1212" xml:space="preserve"> INDEX(切語上字資料表[聲母拼音碼], 小韻資料表[[#This Row],[上字表識別號]])</f>
        <v>k</v>
      </c>
      <c r="L1212" s="210" t="str" cm="1">
        <f t="array" ref="L1212" xml:space="preserve"> INDEX(切語上字資料表[清濁], 小韻資料表[[#This Row],[上字表識別號]])</f>
        <v>全清</v>
      </c>
      <c r="M1212" s="223" t="str" cm="1">
        <f t="array" ref="M1212" xml:space="preserve"> INDEX(切語上字資料表[發送收], 小韻資料表[[#This Row],[上字表識別號]])</f>
        <v>發聲</v>
      </c>
      <c r="N1212" s="205" cm="1">
        <f t="array" ref="N1212" xml:space="preserve"> MATCH(TRUE, ISNUMBER( SEARCH( RIGHT(小韻資料表[[#This Row],[切語]],1), 切語下字資料表[切語下字]) ), 0)</f>
        <v>26</v>
      </c>
      <c r="O1212" s="207" t="str" cm="1">
        <f t="array" ref="O1212" xml:space="preserve"> INDEX(切語下字資料表[韻母], 小韻資料表[[#This Row],[下字表識別號]])</f>
        <v>紙合3</v>
      </c>
      <c r="P1212" s="207" t="str" cm="1">
        <f t="array" ref="P1212" xml:space="preserve"> INDEX(切語下字資料表[韻母拼音碼], 小韻資料表[[#This Row],[下字表識別號]])</f>
        <v>ui</v>
      </c>
      <c r="Q1212" s="210" t="str" cm="1">
        <f t="array" ref="Q1212" xml:space="preserve"> INDEX(設定表!$C$19:$C$23, INT( LEFT(小韻資料表[[#This Row],[目次編碼]],1) ))</f>
        <v>上</v>
      </c>
      <c r="R1212" s="210">
        <f xml:space="preserve">  INDEX(設定表!$C$8:$C$15, MATCH( (RIGHT(小韻資料表[[#This Row],[清濁]]) &amp; 小韻資料表[[#This Row],[調]]), 設定表!$B$8:$B$15, 0))</f>
        <v>2</v>
      </c>
      <c r="S1212" s="205" t="s">
        <v>309</v>
      </c>
      <c r="T1212" s="205" t="s">
        <v>309</v>
      </c>
      <c r="U1212" s="226" t="s">
        <v>309</v>
      </c>
      <c r="V1212" s="147" t="s">
        <v>309</v>
      </c>
      <c r="X1212" s="135"/>
      <c r="Y1212" s="135"/>
      <c r="AA1212" s="135"/>
      <c r="AB1212" s="134"/>
      <c r="AC1212" s="135"/>
      <c r="AD1212" s="135"/>
      <c r="AH1212" s="135"/>
      <c r="AI1212" s="135"/>
    </row>
    <row r="1213" spans="1:35" ht="31.5">
      <c r="A1213" s="205">
        <v>1209</v>
      </c>
      <c r="B1213" s="206" t="s">
        <v>5246</v>
      </c>
      <c r="C1213" s="207" t="str">
        <f xml:space="preserve"> _xlfn.CONCAT(小韻資料表[[#This Row],[聲母拼音碼]],小韻資料表[[#This Row],[韻母拼音碼]],小韻資料表[[#This Row],[調號]])</f>
        <v>sui2</v>
      </c>
      <c r="D1213" s="206" t="s">
        <v>5247</v>
      </c>
      <c r="E1213" s="208" t="s">
        <v>357</v>
      </c>
      <c r="F1213" s="205">
        <v>10</v>
      </c>
      <c r="G1213" s="209" t="s">
        <v>5248</v>
      </c>
      <c r="H1213" s="205">
        <f xml:space="preserve"> LEN(小韻資料表[[#This Row],[小韻字集]])</f>
        <v>6</v>
      </c>
      <c r="I1213" s="205" cm="1">
        <f t="array" ref="I1213" xml:space="preserve"> MATCH(TRUE, ISNUMBER( SEARCH( LEFT(小韻資料表[[#This Row],[切語]],1), 切語上字資料表[切語上字]) ), 0)</f>
        <v>24</v>
      </c>
      <c r="J1213" s="210" t="str" cm="1">
        <f t="array" ref="J1213" xml:space="preserve"> INDEX(切語上字資料表[聲母], 小韻資料表[[#This Row],[上字表識別號]])</f>
        <v>心</v>
      </c>
      <c r="K1213" s="210" t="str" cm="1">
        <f t="array" ref="K1213" xml:space="preserve"> INDEX(切語上字資料表[聲母拼音碼], 小韻資料表[[#This Row],[上字表識別號]])</f>
        <v>s</v>
      </c>
      <c r="L1213" s="210" t="str" cm="1">
        <f t="array" ref="L1213" xml:space="preserve"> INDEX(切語上字資料表[清濁], 小韻資料表[[#This Row],[上字表識別號]])</f>
        <v>全清</v>
      </c>
      <c r="M1213" s="223" t="str" cm="1">
        <f t="array" ref="M1213" xml:space="preserve"> INDEX(切語上字資料表[發送收], 小韻資料表[[#This Row],[上字表識別號]])</f>
        <v>送氣</v>
      </c>
      <c r="N1213" s="205" cm="1">
        <f t="array" ref="N1213" xml:space="preserve"> MATCH(TRUE, ISNUMBER( SEARCH( RIGHT(小韻資料表[[#This Row],[切語]],1), 切語下字資料表[切語下字]) ), 0)</f>
        <v>26</v>
      </c>
      <c r="O1213" s="207" t="str" cm="1">
        <f t="array" ref="O1213" xml:space="preserve"> INDEX(切語下字資料表[韻母], 小韻資料表[[#This Row],[下字表識別號]])</f>
        <v>紙合3</v>
      </c>
      <c r="P1213" s="207" t="str" cm="1">
        <f t="array" ref="P1213" xml:space="preserve"> INDEX(切語下字資料表[韻母拼音碼], 小韻資料表[[#This Row],[下字表識別號]])</f>
        <v>ui</v>
      </c>
      <c r="Q1213" s="210" t="str" cm="1">
        <f t="array" ref="Q1213" xml:space="preserve"> INDEX(設定表!$C$19:$C$23, INT( LEFT(小韻資料表[[#This Row],[目次編碼]],1) ))</f>
        <v>上</v>
      </c>
      <c r="R1213" s="210">
        <f xml:space="preserve">  INDEX(設定表!$C$8:$C$15, MATCH( (RIGHT(小韻資料表[[#This Row],[清濁]]) &amp; 小韻資料表[[#This Row],[調]]), 設定表!$B$8:$B$15, 0))</f>
        <v>2</v>
      </c>
      <c r="S1213" s="205" t="s">
        <v>309</v>
      </c>
      <c r="T1213" s="205" t="s">
        <v>309</v>
      </c>
      <c r="U1213" s="226" t="s">
        <v>309</v>
      </c>
      <c r="V1213" s="146" t="s">
        <v>309</v>
      </c>
      <c r="X1213" s="135"/>
      <c r="Y1213" s="135"/>
      <c r="AA1213" s="135"/>
      <c r="AB1213" s="134"/>
      <c r="AC1213" s="135"/>
      <c r="AD1213" s="135"/>
      <c r="AH1213" s="135"/>
      <c r="AI1213" s="135"/>
    </row>
    <row r="1214" spans="1:35" ht="31.5">
      <c r="A1214" s="205">
        <v>1210</v>
      </c>
      <c r="B1214" s="206" t="s">
        <v>5249</v>
      </c>
      <c r="C1214" s="207" t="str">
        <f xml:space="preserve"> _xlfn.CONCAT(小韻資料表[[#This Row],[聲母拼音碼]],小韻資料表[[#This Row],[韻母拼音碼]],小韻資料表[[#This Row],[調號]])</f>
        <v>lui2</v>
      </c>
      <c r="D1214" s="206" t="s">
        <v>5250</v>
      </c>
      <c r="E1214" s="208" t="s">
        <v>357</v>
      </c>
      <c r="F1214" s="205">
        <v>11</v>
      </c>
      <c r="G1214" s="209" t="s">
        <v>5251</v>
      </c>
      <c r="H1214" s="205">
        <f xml:space="preserve"> LEN(小韻資料表[[#This Row],[小韻字集]])</f>
        <v>6</v>
      </c>
      <c r="I1214" s="205" cm="1">
        <f t="array" ref="I1214" xml:space="preserve"> MATCH(TRUE, ISNUMBER( SEARCH( LEFT(小韻資料表[[#This Row],[切語]],1), 切語上字資料表[切語上字]) ), 0)</f>
        <v>40</v>
      </c>
      <c r="J1214" s="210" t="str" cm="1">
        <f t="array" ref="J1214" xml:space="preserve"> INDEX(切語上字資料表[聲母], 小韻資料表[[#This Row],[上字表識別號]])</f>
        <v>來</v>
      </c>
      <c r="K1214" s="210" t="str" cm="1">
        <f t="array" ref="K1214" xml:space="preserve"> INDEX(切語上字資料表[聲母拼音碼], 小韻資料表[[#This Row],[上字表識別號]])</f>
        <v>l</v>
      </c>
      <c r="L1214" s="210" t="str" cm="1">
        <f t="array" ref="L1214" xml:space="preserve"> INDEX(切語上字資料表[清濁], 小韻資料表[[#This Row],[上字表識別號]])</f>
        <v>次濁</v>
      </c>
      <c r="M1214" s="223" t="str" cm="1">
        <f t="array" ref="M1214" xml:space="preserve"> INDEX(切語上字資料表[發送收], 小韻資料表[[#This Row],[上字表識別號]])</f>
        <v>收聲</v>
      </c>
      <c r="N1214" s="205" cm="1">
        <f t="array" ref="N1214" xml:space="preserve"> MATCH(TRUE, ISNUMBER( SEARCH( RIGHT(小韻資料表[[#This Row],[切語]],1), 切語下字資料表[切語下字]) ), 0)</f>
        <v>26</v>
      </c>
      <c r="O1214" s="207" t="str" cm="1">
        <f t="array" ref="O1214" xml:space="preserve"> INDEX(切語下字資料表[韻母], 小韻資料表[[#This Row],[下字表識別號]])</f>
        <v>紙合3</v>
      </c>
      <c r="P1214" s="207" t="str" cm="1">
        <f t="array" ref="P1214" xml:space="preserve"> INDEX(切語下字資料表[韻母拼音碼], 小韻資料表[[#This Row],[下字表識別號]])</f>
        <v>ui</v>
      </c>
      <c r="Q1214" s="210" t="str" cm="1">
        <f t="array" ref="Q1214" xml:space="preserve"> INDEX(設定表!$C$19:$C$23, INT( LEFT(小韻資料表[[#This Row],[目次編碼]],1) ))</f>
        <v>上</v>
      </c>
      <c r="R1214" s="210">
        <f xml:space="preserve">  INDEX(設定表!$C$8:$C$15, MATCH( (RIGHT(小韻資料表[[#This Row],[清濁]]) &amp; 小韻資料表[[#This Row],[調]]), 設定表!$B$8:$B$15, 0))</f>
        <v>2</v>
      </c>
      <c r="S1214" s="205" t="s">
        <v>309</v>
      </c>
      <c r="T1214" s="205" t="s">
        <v>309</v>
      </c>
      <c r="U1214" s="226" t="s">
        <v>309</v>
      </c>
      <c r="V1214" s="147" t="s">
        <v>309</v>
      </c>
      <c r="X1214" s="135"/>
      <c r="Y1214" s="135"/>
      <c r="AA1214" s="135"/>
      <c r="AB1214" s="134"/>
      <c r="AC1214" s="135"/>
      <c r="AD1214" s="135"/>
      <c r="AH1214" s="135"/>
      <c r="AI1214" s="135"/>
    </row>
    <row r="1215" spans="1:35" ht="31.5">
      <c r="A1215" s="205">
        <v>1211</v>
      </c>
      <c r="B1215" s="206" t="s">
        <v>5252</v>
      </c>
      <c r="C1215" s="207" t="str">
        <f xml:space="preserve"> _xlfn.CONCAT(小韻資料表[[#This Row],[聲母拼音碼]],小韻資料表[[#This Row],[韻母拼音碼]],小韻資料表[[#This Row],[調號]])</f>
        <v>khi2</v>
      </c>
      <c r="D1215" s="206" t="s">
        <v>5253</v>
      </c>
      <c r="E1215" s="208" t="s">
        <v>357</v>
      </c>
      <c r="F1215" s="205">
        <v>12</v>
      </c>
      <c r="G1215" s="209" t="s">
        <v>5254</v>
      </c>
      <c r="H1215" s="205">
        <f xml:space="preserve"> LEN(小韻資料表[[#This Row],[小韻字集]])</f>
        <v>6</v>
      </c>
      <c r="I1215" s="205" cm="1">
        <f t="array" ref="I1215" xml:space="preserve"> MATCH(TRUE, ISNUMBER( SEARCH( LEFT(小韻資料表[[#This Row],[切語]],1), 切語上字資料表[切語上字]) ), 0)</f>
        <v>3</v>
      </c>
      <c r="J1215" s="210" t="str" cm="1">
        <f t="array" ref="J1215" xml:space="preserve"> INDEX(切語上字資料表[聲母], 小韻資料表[[#This Row],[上字表識別號]])</f>
        <v>群</v>
      </c>
      <c r="K1215" s="210" t="str" cm="1">
        <f t="array" ref="K1215" xml:space="preserve"> INDEX(切語上字資料表[聲母拼音碼], 小韻資料表[[#This Row],[上字表識別號]])</f>
        <v>kh</v>
      </c>
      <c r="L1215" s="210" t="str" cm="1">
        <f t="array" ref="L1215" xml:space="preserve"> INDEX(切語上字資料表[清濁], 小韻資料表[[#This Row],[上字表識別號]])</f>
        <v>全濁</v>
      </c>
      <c r="M1215" s="223" cm="1">
        <f t="array" ref="M1215" xml:space="preserve"> INDEX(切語上字資料表[發送收], 小韻資料表[[#This Row],[上字表識別號]])</f>
        <v>0</v>
      </c>
      <c r="N1215" s="205" cm="1">
        <f t="array" ref="N1215" xml:space="preserve"> MATCH(TRUE, ISNUMBER( SEARCH( RIGHT(小韻資料表[[#This Row],[切語]],1), 切語下字資料表[切語下字]) ), 0)</f>
        <v>22</v>
      </c>
      <c r="O1215" s="207" t="str" cm="1">
        <f t="array" ref="O1215" xml:space="preserve"> INDEX(切語下字資料表[韻母], 小韻資料表[[#This Row],[下字表識別號]])</f>
        <v>紙開3</v>
      </c>
      <c r="P1215" s="207" t="str" cm="1">
        <f t="array" ref="P1215" xml:space="preserve"> INDEX(切語下字資料表[韻母拼音碼], 小韻資料表[[#This Row],[下字表識別號]])</f>
        <v>i</v>
      </c>
      <c r="Q1215" s="210" t="str" cm="1">
        <f t="array" ref="Q1215" xml:space="preserve"> INDEX(設定表!$C$19:$C$23, INT( LEFT(小韻資料表[[#This Row],[目次編碼]],1) ))</f>
        <v>上</v>
      </c>
      <c r="R1215" s="210">
        <f xml:space="preserve">  INDEX(設定表!$C$8:$C$15, MATCH( (RIGHT(小韻資料表[[#This Row],[清濁]]) &amp; 小韻資料表[[#This Row],[調]]), 設定表!$B$8:$B$15, 0))</f>
        <v>2</v>
      </c>
      <c r="S1215" s="205" t="s">
        <v>309</v>
      </c>
      <c r="T1215" s="205" t="s">
        <v>309</v>
      </c>
      <c r="U1215" s="226" t="s">
        <v>309</v>
      </c>
      <c r="V1215" s="146" t="s">
        <v>309</v>
      </c>
      <c r="X1215" s="135"/>
      <c r="Y1215" s="135"/>
      <c r="AA1215" s="135"/>
      <c r="AB1215" s="134"/>
      <c r="AC1215" s="135"/>
      <c r="AD1215" s="135"/>
      <c r="AH1215" s="135"/>
      <c r="AI1215" s="135"/>
    </row>
    <row r="1216" spans="1:35" ht="31.5">
      <c r="A1216" s="205">
        <v>1212</v>
      </c>
      <c r="B1216" s="206" t="s">
        <v>5255</v>
      </c>
      <c r="C1216" s="207" t="str">
        <f xml:space="preserve"> _xlfn.CONCAT(小韻資料表[[#This Row],[聲母拼音碼]],小韻資料表[[#This Row],[韻母拼音碼]],小韻資料表[[#This Row],[調號]])</f>
        <v>Øi2</v>
      </c>
      <c r="D1216" s="206" t="s">
        <v>5256</v>
      </c>
      <c r="E1216" s="208" t="s">
        <v>357</v>
      </c>
      <c r="F1216" s="205">
        <v>13</v>
      </c>
      <c r="G1216" s="209" t="s">
        <v>5257</v>
      </c>
      <c r="H1216" s="205">
        <f xml:space="preserve"> LEN(小韻資料表[[#This Row],[小韻字集]])</f>
        <v>5</v>
      </c>
      <c r="I1216" s="205" cm="1">
        <f t="array" ref="I1216" xml:space="preserve"> MATCH(TRUE, ISNUMBER( SEARCH( LEFT(小韻資料表[[#This Row],[切語]],1), 切語上字資料表[切語上字]) ), 0)</f>
        <v>35</v>
      </c>
      <c r="J1216" s="210" t="str" cm="1">
        <f t="array" ref="J1216" xml:space="preserve"> INDEX(切語上字資料表[聲母], 小韻資料表[[#This Row],[上字表識別號]])</f>
        <v>影</v>
      </c>
      <c r="K1216" s="210" t="str" cm="1">
        <f t="array" ref="K1216" xml:space="preserve"> INDEX(切語上字資料表[聲母拼音碼], 小韻資料表[[#This Row],[上字表識別號]])</f>
        <v>Ø</v>
      </c>
      <c r="L1216" s="210" t="str" cm="1">
        <f t="array" ref="L1216" xml:space="preserve"> INDEX(切語上字資料表[清濁], 小韻資料表[[#This Row],[上字表識別號]])</f>
        <v>全清</v>
      </c>
      <c r="M1216" s="223" t="str" cm="1">
        <f t="array" ref="M1216" xml:space="preserve"> INDEX(切語上字資料表[發送收], 小韻資料表[[#This Row],[上字表識別號]])</f>
        <v>發聲</v>
      </c>
      <c r="N1216" s="205" cm="1">
        <f t="array" ref="N1216" xml:space="preserve"> MATCH(TRUE, ISNUMBER( SEARCH( RIGHT(小韻資料表[[#This Row],[切語]],1), 切語下字資料表[切語下字]) ), 0)</f>
        <v>22</v>
      </c>
      <c r="O1216" s="207" t="str" cm="1">
        <f t="array" ref="O1216" xml:space="preserve"> INDEX(切語下字資料表[韻母], 小韻資料表[[#This Row],[下字表識別號]])</f>
        <v>紙開3</v>
      </c>
      <c r="P1216" s="207" t="str" cm="1">
        <f t="array" ref="P1216" xml:space="preserve"> INDEX(切語下字資料表[韻母拼音碼], 小韻資料表[[#This Row],[下字表識別號]])</f>
        <v>i</v>
      </c>
      <c r="Q1216" s="210" t="str" cm="1">
        <f t="array" ref="Q1216" xml:space="preserve"> INDEX(設定表!$C$19:$C$23, INT( LEFT(小韻資料表[[#This Row],[目次編碼]],1) ))</f>
        <v>上</v>
      </c>
      <c r="R1216" s="210">
        <f xml:space="preserve">  INDEX(設定表!$C$8:$C$15, MATCH( (RIGHT(小韻資料表[[#This Row],[清濁]]) &amp; 小韻資料表[[#This Row],[調]]), 設定表!$B$8:$B$15, 0))</f>
        <v>2</v>
      </c>
      <c r="S1216" s="205" t="s">
        <v>309</v>
      </c>
      <c r="T1216" s="205" t="s">
        <v>309</v>
      </c>
      <c r="U1216" s="226" t="s">
        <v>309</v>
      </c>
      <c r="V1216" s="147" t="s">
        <v>309</v>
      </c>
      <c r="X1216" s="135"/>
      <c r="Y1216" s="135"/>
      <c r="AA1216" s="135"/>
      <c r="AB1216" s="134"/>
      <c r="AC1216" s="135"/>
      <c r="AD1216" s="135"/>
      <c r="AH1216" s="135"/>
      <c r="AI1216" s="135"/>
    </row>
    <row r="1217" spans="1:35" ht="31.5">
      <c r="A1217" s="205">
        <v>1213</v>
      </c>
      <c r="B1217" s="206" t="s">
        <v>5258</v>
      </c>
      <c r="C1217" s="207" t="str">
        <f xml:space="preserve"> _xlfn.CONCAT(小韻資料表[[#This Row],[聲母拼音碼]],小韻資料表[[#This Row],[韻母拼音碼]],小韻資料表[[#This Row],[調號]])</f>
        <v>ki2</v>
      </c>
      <c r="D1217" s="206" t="s">
        <v>5259</v>
      </c>
      <c r="E1217" s="208" t="s">
        <v>357</v>
      </c>
      <c r="F1217" s="205">
        <v>14</v>
      </c>
      <c r="G1217" s="209" t="s">
        <v>5260</v>
      </c>
      <c r="H1217" s="205">
        <f xml:space="preserve"> LEN(小韻資料表[[#This Row],[小韻字集]])</f>
        <v>7</v>
      </c>
      <c r="I1217" s="205" cm="1">
        <f t="array" ref="I1217" xml:space="preserve"> MATCH(TRUE, ISNUMBER( SEARCH( LEFT(小韻資料表[[#This Row],[切語]],1), 切語上字資料表[切語上字]) ), 0)</f>
        <v>1</v>
      </c>
      <c r="J1217" s="210" t="str" cm="1">
        <f t="array" ref="J1217" xml:space="preserve"> INDEX(切語上字資料表[聲母], 小韻資料表[[#This Row],[上字表識別號]])</f>
        <v>見</v>
      </c>
      <c r="K1217" s="210" t="str" cm="1">
        <f t="array" ref="K1217" xml:space="preserve"> INDEX(切語上字資料表[聲母拼音碼], 小韻資料表[[#This Row],[上字表識別號]])</f>
        <v>k</v>
      </c>
      <c r="L1217" s="210" t="str" cm="1">
        <f t="array" ref="L1217" xml:space="preserve"> INDEX(切語上字資料表[清濁], 小韻資料表[[#This Row],[上字表識別號]])</f>
        <v>全清</v>
      </c>
      <c r="M1217" s="223" t="str" cm="1">
        <f t="array" ref="M1217" xml:space="preserve"> INDEX(切語上字資料表[發送收], 小韻資料表[[#This Row],[上字表識別號]])</f>
        <v>發聲</v>
      </c>
      <c r="N1217" s="205" cm="1">
        <f t="array" ref="N1217" xml:space="preserve"> MATCH(TRUE, ISNUMBER( SEARCH( RIGHT(小韻資料表[[#This Row],[切語]],1), 切語下字資料表[切語下字]) ), 0)</f>
        <v>22</v>
      </c>
      <c r="O1217" s="207" t="str" cm="1">
        <f t="array" ref="O1217" xml:space="preserve"> INDEX(切語下字資料表[韻母], 小韻資料表[[#This Row],[下字表識別號]])</f>
        <v>紙開3</v>
      </c>
      <c r="P1217" s="207" t="str" cm="1">
        <f t="array" ref="P1217" xml:space="preserve"> INDEX(切語下字資料表[韻母拼音碼], 小韻資料表[[#This Row],[下字表識別號]])</f>
        <v>i</v>
      </c>
      <c r="Q1217" s="210" t="str" cm="1">
        <f t="array" ref="Q1217" xml:space="preserve"> INDEX(設定表!$C$19:$C$23, INT( LEFT(小韻資料表[[#This Row],[目次編碼]],1) ))</f>
        <v>上</v>
      </c>
      <c r="R1217" s="210">
        <f xml:space="preserve">  INDEX(設定表!$C$8:$C$15, MATCH( (RIGHT(小韻資料表[[#This Row],[清濁]]) &amp; 小韻資料表[[#This Row],[調]]), 設定表!$B$8:$B$15, 0))</f>
        <v>2</v>
      </c>
      <c r="S1217" s="205" t="s">
        <v>309</v>
      </c>
      <c r="T1217" s="205" t="s">
        <v>309</v>
      </c>
      <c r="U1217" s="226" t="s">
        <v>309</v>
      </c>
      <c r="V1217" s="146" t="s">
        <v>309</v>
      </c>
      <c r="X1217" s="135"/>
      <c r="Y1217" s="135"/>
      <c r="AA1217" s="135"/>
      <c r="AB1217" s="134"/>
      <c r="AC1217" s="135"/>
      <c r="AD1217" s="135"/>
      <c r="AH1217" s="135"/>
      <c r="AI1217" s="135"/>
    </row>
    <row r="1218" spans="1:35" ht="31.5">
      <c r="A1218" s="205">
        <v>1214</v>
      </c>
      <c r="B1218" s="206" t="s">
        <v>5261</v>
      </c>
      <c r="C1218" s="207" t="str">
        <f xml:space="preserve"> _xlfn.CONCAT(小韻資料表[[#This Row],[聲母拼音碼]],小韻資料表[[#This Row],[韻母拼音碼]],小韻資料表[[#This Row],[調號]])</f>
        <v>khi2</v>
      </c>
      <c r="D1218" s="206" t="s">
        <v>5262</v>
      </c>
      <c r="E1218" s="208" t="s">
        <v>357</v>
      </c>
      <c r="F1218" s="205">
        <v>15</v>
      </c>
      <c r="G1218" s="209" t="s">
        <v>5263</v>
      </c>
      <c r="H1218" s="205">
        <f xml:space="preserve"> LEN(小韻資料表[[#This Row],[小韻字集]])</f>
        <v>7</v>
      </c>
      <c r="I1218" s="205" cm="1">
        <f t="array" ref="I1218" xml:space="preserve"> MATCH(TRUE, ISNUMBER( SEARCH( LEFT(小韻資料表[[#This Row],[切語]],1), 切語上字資料表[切語上字]) ), 0)</f>
        <v>2</v>
      </c>
      <c r="J1218" s="210" t="str" cm="1">
        <f t="array" ref="J1218" xml:space="preserve"> INDEX(切語上字資料表[聲母], 小韻資料表[[#This Row],[上字表識別號]])</f>
        <v>溪</v>
      </c>
      <c r="K1218" s="210" t="str" cm="1">
        <f t="array" ref="K1218" xml:space="preserve"> INDEX(切語上字資料表[聲母拼音碼], 小韻資料表[[#This Row],[上字表識別號]])</f>
        <v>kh</v>
      </c>
      <c r="L1218" s="210" t="str" cm="1">
        <f t="array" ref="L1218" xml:space="preserve"> INDEX(切語上字資料表[清濁], 小韻資料表[[#This Row],[上字表識別號]])</f>
        <v>次清</v>
      </c>
      <c r="M1218" s="223" t="str" cm="1">
        <f t="array" ref="M1218" xml:space="preserve"> INDEX(切語上字資料表[發送收], 小韻資料表[[#This Row],[上字表識別號]])</f>
        <v>送氣</v>
      </c>
      <c r="N1218" s="205" cm="1">
        <f t="array" ref="N1218" xml:space="preserve"> MATCH(TRUE, ISNUMBER( SEARCH( RIGHT(小韻資料表[[#This Row],[切語]],1), 切語下字資料表[切語下字]) ), 0)</f>
        <v>23</v>
      </c>
      <c r="O1218" s="207" t="str" cm="1">
        <f t="array" ref="O1218" xml:space="preserve"> INDEX(切語下字資料表[韻母], 小韻資料表[[#This Row],[下字表識別號]])</f>
        <v>寘開3</v>
      </c>
      <c r="P1218" s="207" t="str" cm="1">
        <f t="array" ref="P1218" xml:space="preserve"> INDEX(切語下字資料表[韻母拼音碼], 小韻資料表[[#This Row],[下字表識別號]])</f>
        <v>i</v>
      </c>
      <c r="Q1218" s="210" t="str" cm="1">
        <f t="array" ref="Q1218" xml:space="preserve"> INDEX(設定表!$C$19:$C$23, INT( LEFT(小韻資料表[[#This Row],[目次編碼]],1) ))</f>
        <v>上</v>
      </c>
      <c r="R1218" s="210">
        <f xml:space="preserve">  INDEX(設定表!$C$8:$C$15, MATCH( (RIGHT(小韻資料表[[#This Row],[清濁]]) &amp; 小韻資料表[[#This Row],[調]]), 設定表!$B$8:$B$15, 0))</f>
        <v>2</v>
      </c>
      <c r="S1218" s="205" t="s">
        <v>309</v>
      </c>
      <c r="T1218" s="205" t="s">
        <v>309</v>
      </c>
      <c r="U1218" s="226" t="s">
        <v>309</v>
      </c>
      <c r="V1218" s="147" t="s">
        <v>309</v>
      </c>
      <c r="X1218" s="135"/>
      <c r="Y1218" s="135"/>
      <c r="AA1218" s="135"/>
      <c r="AB1218" s="134"/>
      <c r="AC1218" s="135"/>
      <c r="AD1218" s="135"/>
      <c r="AH1218" s="135"/>
      <c r="AI1218" s="135"/>
    </row>
    <row r="1219" spans="1:35" ht="31.5">
      <c r="A1219" s="205">
        <v>1215</v>
      </c>
      <c r="B1219" s="206" t="s">
        <v>5264</v>
      </c>
      <c r="C1219" s="207" t="str">
        <f xml:space="preserve"> _xlfn.CONCAT(小韻資料表[[#This Row],[聲母拼音碼]],小韻資料表[[#This Row],[韻母拼音碼]],小韻資料表[[#This Row],[調號]])</f>
        <v>gi2</v>
      </c>
      <c r="D1219" s="206" t="s">
        <v>5265</v>
      </c>
      <c r="E1219" s="208" t="s">
        <v>357</v>
      </c>
      <c r="F1219" s="205">
        <v>16</v>
      </c>
      <c r="G1219" s="209" t="s">
        <v>5266</v>
      </c>
      <c r="H1219" s="205">
        <f xml:space="preserve"> LEN(小韻資料表[[#This Row],[小韻字集]])</f>
        <v>12</v>
      </c>
      <c r="I1219" s="205" cm="1">
        <f t="array" ref="I1219" xml:space="preserve"> MATCH(TRUE, ISNUMBER( SEARCH( LEFT(小韻資料表[[#This Row],[切語]],1), 切語上字資料表[切語上字]) ), 0)</f>
        <v>4</v>
      </c>
      <c r="J1219" s="210" t="str" cm="1">
        <f t="array" ref="J1219" xml:space="preserve"> INDEX(切語上字資料表[聲母], 小韻資料表[[#This Row],[上字表識別號]])</f>
        <v>疑</v>
      </c>
      <c r="K1219" s="210" t="str" cm="1">
        <f t="array" ref="K1219" xml:space="preserve"> INDEX(切語上字資料表[聲母拼音碼], 小韻資料表[[#This Row],[上字表識別號]])</f>
        <v>g</v>
      </c>
      <c r="L1219" s="210" t="str" cm="1">
        <f t="array" ref="L1219" xml:space="preserve"> INDEX(切語上字資料表[清濁], 小韻資料表[[#This Row],[上字表識別號]])</f>
        <v>次濁</v>
      </c>
      <c r="M1219" s="223" t="str" cm="1">
        <f t="array" ref="M1219" xml:space="preserve"> INDEX(切語上字資料表[發送收], 小韻資料表[[#This Row],[上字表識別號]])</f>
        <v>收聲</v>
      </c>
      <c r="N1219" s="205" cm="1">
        <f t="array" ref="N1219" xml:space="preserve"> MATCH(TRUE, ISNUMBER( SEARCH( RIGHT(小韻資料表[[#This Row],[切語]],1), 切語下字資料表[切語下字]) ), 0)</f>
        <v>22</v>
      </c>
      <c r="O1219" s="207" t="str" cm="1">
        <f t="array" ref="O1219" xml:space="preserve"> INDEX(切語下字資料表[韻母], 小韻資料表[[#This Row],[下字表識別號]])</f>
        <v>紙開3</v>
      </c>
      <c r="P1219" s="207" t="str" cm="1">
        <f t="array" ref="P1219" xml:space="preserve"> INDEX(切語下字資料表[韻母拼音碼], 小韻資料表[[#This Row],[下字表識別號]])</f>
        <v>i</v>
      </c>
      <c r="Q1219" s="210" t="str" cm="1">
        <f t="array" ref="Q1219" xml:space="preserve"> INDEX(設定表!$C$19:$C$23, INT( LEFT(小韻資料表[[#This Row],[目次編碼]],1) ))</f>
        <v>上</v>
      </c>
      <c r="R1219" s="210">
        <f xml:space="preserve">  INDEX(設定表!$C$8:$C$15, MATCH( (RIGHT(小韻資料表[[#This Row],[清濁]]) &amp; 小韻資料表[[#This Row],[調]]), 設定表!$B$8:$B$15, 0))</f>
        <v>2</v>
      </c>
      <c r="S1219" s="205" t="s">
        <v>309</v>
      </c>
      <c r="T1219" s="205" t="s">
        <v>309</v>
      </c>
      <c r="U1219" s="226" t="s">
        <v>309</v>
      </c>
      <c r="V1219" s="146" t="s">
        <v>309</v>
      </c>
      <c r="X1219" s="135"/>
      <c r="Y1219" s="135"/>
      <c r="AA1219" s="135"/>
      <c r="AB1219" s="134"/>
      <c r="AC1219" s="135"/>
      <c r="AD1219" s="135"/>
      <c r="AH1219" s="135"/>
      <c r="AI1219" s="135"/>
    </row>
    <row r="1220" spans="1:35" ht="31.5">
      <c r="A1220" s="205">
        <v>1216</v>
      </c>
      <c r="B1220" s="206" t="s">
        <v>5267</v>
      </c>
      <c r="C1220" s="207" t="str">
        <f xml:space="preserve"> _xlfn.CONCAT(小韻資料表[[#This Row],[聲母拼音碼]],小韻資料表[[#This Row],[韻母拼音碼]],小韻資料表[[#This Row],[調號]])</f>
        <v>Øui2</v>
      </c>
      <c r="D1220" s="206" t="s">
        <v>5268</v>
      </c>
      <c r="E1220" s="208" t="s">
        <v>357</v>
      </c>
      <c r="F1220" s="205">
        <v>17</v>
      </c>
      <c r="G1220" s="209" t="s">
        <v>5269</v>
      </c>
      <c r="H1220" s="205">
        <f xml:space="preserve"> LEN(小韻資料表[[#This Row],[小韻字集]])</f>
        <v>11</v>
      </c>
      <c r="I1220" s="205" cm="1">
        <f t="array" ref="I1220" xml:space="preserve"> MATCH(TRUE, ISNUMBER( SEARCH( LEFT(小韻資料表[[#This Row],[切語]],1), 切語上字資料表[切語上字]) ), 0)</f>
        <v>38</v>
      </c>
      <c r="J1220" s="210" t="str" cm="1">
        <f t="array" ref="J1220" xml:space="preserve"> INDEX(切語上字資料表[聲母], 小韻資料表[[#This Row],[上字表識別號]])</f>
        <v>為</v>
      </c>
      <c r="K1220" s="210" t="str" cm="1">
        <f t="array" ref="K1220" xml:space="preserve"> INDEX(切語上字資料表[聲母拼音碼], 小韻資料表[[#This Row],[上字表識別號]])</f>
        <v>Ø</v>
      </c>
      <c r="L1220" s="210" t="str" cm="1">
        <f t="array" ref="L1220" xml:space="preserve"> INDEX(切語上字資料表[清濁], 小韻資料表[[#This Row],[上字表識別號]])</f>
        <v>次濁</v>
      </c>
      <c r="M1220" s="223" t="str" cm="1">
        <f t="array" ref="M1220" xml:space="preserve"> INDEX(切語上字資料表[發送收], 小韻資料表[[#This Row],[上字表識別號]])</f>
        <v>發聲</v>
      </c>
      <c r="N1220" s="205" cm="1">
        <f t="array" ref="N1220" xml:space="preserve"> MATCH(TRUE, ISNUMBER( SEARCH( RIGHT(小韻資料表[[#This Row],[切語]],1), 切語下字資料表[切語下字]) ), 0)</f>
        <v>26</v>
      </c>
      <c r="O1220" s="207" t="str" cm="1">
        <f t="array" ref="O1220" xml:space="preserve"> INDEX(切語下字資料表[韻母], 小韻資料表[[#This Row],[下字表識別號]])</f>
        <v>紙合3</v>
      </c>
      <c r="P1220" s="207" t="str" cm="1">
        <f t="array" ref="P1220" xml:space="preserve"> INDEX(切語下字資料表[韻母拼音碼], 小韻資料表[[#This Row],[下字表識別號]])</f>
        <v>ui</v>
      </c>
      <c r="Q1220" s="210" t="str" cm="1">
        <f t="array" ref="Q1220" xml:space="preserve"> INDEX(設定表!$C$19:$C$23, INT( LEFT(小韻資料表[[#This Row],[目次編碼]],1) ))</f>
        <v>上</v>
      </c>
      <c r="R1220" s="210">
        <f xml:space="preserve">  INDEX(設定表!$C$8:$C$15, MATCH( (RIGHT(小韻資料表[[#This Row],[清濁]]) &amp; 小韻資料表[[#This Row],[調]]), 設定表!$B$8:$B$15, 0))</f>
        <v>2</v>
      </c>
      <c r="S1220" s="205" t="s">
        <v>5270</v>
      </c>
      <c r="T1220" s="205" t="s">
        <v>309</v>
      </c>
      <c r="U1220" s="226" t="s">
        <v>309</v>
      </c>
      <c r="V1220" s="147" t="s">
        <v>309</v>
      </c>
      <c r="X1220" s="135"/>
      <c r="Y1220" s="135"/>
      <c r="AA1220" s="135"/>
      <c r="AB1220" s="134"/>
      <c r="AC1220" s="135"/>
      <c r="AD1220" s="135"/>
      <c r="AH1220" s="135"/>
      <c r="AI1220" s="135"/>
    </row>
    <row r="1221" spans="1:35" ht="31.5">
      <c r="A1221" s="205">
        <v>1217</v>
      </c>
      <c r="B1221" s="206" t="s">
        <v>5271</v>
      </c>
      <c r="C1221" s="207" t="str">
        <f xml:space="preserve"> _xlfn.CONCAT(小韻資料表[[#This Row],[聲母拼音碼]],小韻資料表[[#This Row],[韻母拼音碼]],小韻資料表[[#This Row],[調號]])</f>
        <v>cui2</v>
      </c>
      <c r="D1221" s="206" t="s">
        <v>5272</v>
      </c>
      <c r="E1221" s="208" t="s">
        <v>357</v>
      </c>
      <c r="F1221" s="205">
        <v>18</v>
      </c>
      <c r="G1221" s="209" t="s">
        <v>5273</v>
      </c>
      <c r="H1221" s="205">
        <f xml:space="preserve"> LEN(小韻資料表[[#This Row],[小韻字集]])</f>
        <v>2</v>
      </c>
      <c r="I1221" s="205" cm="1">
        <f t="array" ref="I1221" xml:space="preserve"> MATCH(TRUE, ISNUMBER( SEARCH( LEFT(小韻資料表[[#This Row],[切語]],1), 切語上字資料表[切語上字]) ), 0)</f>
        <v>21</v>
      </c>
      <c r="J1221" s="210" t="str" cm="1">
        <f t="array" ref="J1221" xml:space="preserve"> INDEX(切語上字資料表[聲母], 小韻資料表[[#This Row],[上字表識別號]])</f>
        <v>精</v>
      </c>
      <c r="K1221" s="210" t="str" cm="1">
        <f t="array" ref="K1221" xml:space="preserve"> INDEX(切語上字資料表[聲母拼音碼], 小韻資料表[[#This Row],[上字表識別號]])</f>
        <v>c</v>
      </c>
      <c r="L1221" s="210" t="str" cm="1">
        <f t="array" ref="L1221" xml:space="preserve"> INDEX(切語上字資料表[清濁], 小韻資料表[[#This Row],[上字表識別號]])</f>
        <v>全清</v>
      </c>
      <c r="M1221" s="223" t="str" cm="1">
        <f t="array" ref="M1221" xml:space="preserve"> INDEX(切語上字資料表[發送收], 小韻資料表[[#This Row],[上字表識別號]])</f>
        <v>發聲</v>
      </c>
      <c r="N1221" s="205" cm="1">
        <f t="array" ref="N1221" xml:space="preserve"> MATCH(TRUE, ISNUMBER( SEARCH( RIGHT(小韻資料表[[#This Row],[切語]],1), 切語下字資料表[切語下字]) ), 0)</f>
        <v>26</v>
      </c>
      <c r="O1221" s="207" t="str" cm="1">
        <f t="array" ref="O1221" xml:space="preserve"> INDEX(切語下字資料表[韻母], 小韻資料表[[#This Row],[下字表識別號]])</f>
        <v>紙合3</v>
      </c>
      <c r="P1221" s="207" t="str" cm="1">
        <f t="array" ref="P1221" xml:space="preserve"> INDEX(切語下字資料表[韻母拼音碼], 小韻資料表[[#This Row],[下字表識別號]])</f>
        <v>ui</v>
      </c>
      <c r="Q1221" s="210" t="str" cm="1">
        <f t="array" ref="Q1221" xml:space="preserve"> INDEX(設定表!$C$19:$C$23, INT( LEFT(小韻資料表[[#This Row],[目次編碼]],1) ))</f>
        <v>上</v>
      </c>
      <c r="R1221" s="210">
        <f xml:space="preserve">  INDEX(設定表!$C$8:$C$15, MATCH( (RIGHT(小韻資料表[[#This Row],[清濁]]) &amp; 小韻資料表[[#This Row],[調]]), 設定表!$B$8:$B$15, 0))</f>
        <v>2</v>
      </c>
      <c r="S1221" s="205" t="s">
        <v>5274</v>
      </c>
      <c r="T1221" s="205" t="s">
        <v>5275</v>
      </c>
      <c r="U1221" s="226" t="s">
        <v>5276</v>
      </c>
      <c r="V1221" s="146" t="s">
        <v>309</v>
      </c>
      <c r="X1221" s="135"/>
      <c r="Y1221" s="135"/>
      <c r="AA1221" s="135"/>
      <c r="AB1221" s="134"/>
      <c r="AC1221" s="135"/>
      <c r="AD1221" s="135"/>
      <c r="AH1221" s="135"/>
      <c r="AI1221" s="135"/>
    </row>
    <row r="1222" spans="1:35" ht="31.5">
      <c r="A1222" s="205">
        <v>1218</v>
      </c>
      <c r="B1222" s="206" t="s">
        <v>5277</v>
      </c>
      <c r="C1222" s="207" t="str">
        <f xml:space="preserve"> _xlfn.CONCAT(小韻資料表[[#This Row],[聲母拼音碼]],小韻資料表[[#This Row],[韻母拼音碼]],小韻資料表[[#This Row],[調號]])</f>
        <v>jui2</v>
      </c>
      <c r="D1222" s="206" t="s">
        <v>5278</v>
      </c>
      <c r="E1222" s="208" t="s">
        <v>357</v>
      </c>
      <c r="F1222" s="205">
        <v>19</v>
      </c>
      <c r="G1222" s="209" t="s">
        <v>5279</v>
      </c>
      <c r="H1222" s="205">
        <f xml:space="preserve"> LEN(小韻資料表[[#This Row],[小韻字集]])</f>
        <v>4</v>
      </c>
      <c r="I1222" s="205" cm="1">
        <f t="array" ref="I1222" xml:space="preserve"> MATCH(TRUE, ISNUMBER( SEARCH( LEFT(小韻資料表[[#This Row],[切語]],1), 切語上字資料表[切語上字]) ), 0)</f>
        <v>41</v>
      </c>
      <c r="J1222" s="210" t="str" cm="1">
        <f t="array" ref="J1222" xml:space="preserve"> INDEX(切語上字資料表[聲母], 小韻資料表[[#This Row],[上字表識別號]])</f>
        <v>日</v>
      </c>
      <c r="K1222" s="210" t="str" cm="1">
        <f t="array" ref="K1222" xml:space="preserve"> INDEX(切語上字資料表[聲母拼音碼], 小韻資料表[[#This Row],[上字表識別號]])</f>
        <v>j</v>
      </c>
      <c r="L1222" s="210" t="str" cm="1">
        <f t="array" ref="L1222" xml:space="preserve"> INDEX(切語上字資料表[清濁], 小韻資料表[[#This Row],[上字表識別號]])</f>
        <v>次濁</v>
      </c>
      <c r="M1222" s="223" t="str" cm="1">
        <f t="array" ref="M1222" xml:space="preserve"> INDEX(切語上字資料表[發送收], 小韻資料表[[#This Row],[上字表識別號]])</f>
        <v>收聲</v>
      </c>
      <c r="N1222" s="205" cm="1">
        <f t="array" ref="N1222" xml:space="preserve"> MATCH(TRUE, ISNUMBER( SEARCH( RIGHT(小韻資料表[[#This Row],[切語]],1), 切語下字資料表[切語下字]) ), 0)</f>
        <v>26</v>
      </c>
      <c r="O1222" s="207" t="str" cm="1">
        <f t="array" ref="O1222" xml:space="preserve"> INDEX(切語下字資料表[韻母], 小韻資料表[[#This Row],[下字表識別號]])</f>
        <v>紙合3</v>
      </c>
      <c r="P1222" s="207" t="str" cm="1">
        <f t="array" ref="P1222" xml:space="preserve"> INDEX(切語下字資料表[韻母拼音碼], 小韻資料表[[#This Row],[下字表識別號]])</f>
        <v>ui</v>
      </c>
      <c r="Q1222" s="210" t="str" cm="1">
        <f t="array" ref="Q1222" xml:space="preserve"> INDEX(設定表!$C$19:$C$23, INT( LEFT(小韻資料表[[#This Row],[目次編碼]],1) ))</f>
        <v>上</v>
      </c>
      <c r="R1222" s="210">
        <f xml:space="preserve">  INDEX(設定表!$C$8:$C$15, MATCH( (RIGHT(小韻資料表[[#This Row],[清濁]]) &amp; 小韻資料表[[#This Row],[調]]), 設定表!$B$8:$B$15, 0))</f>
        <v>2</v>
      </c>
      <c r="S1222" s="205" t="s">
        <v>309</v>
      </c>
      <c r="T1222" s="205" t="s">
        <v>309</v>
      </c>
      <c r="U1222" s="226" t="s">
        <v>309</v>
      </c>
      <c r="V1222" s="147" t="s">
        <v>309</v>
      </c>
      <c r="X1222" s="135"/>
      <c r="Y1222" s="135"/>
      <c r="AA1222" s="135"/>
      <c r="AB1222" s="134"/>
      <c r="AC1222" s="135"/>
      <c r="AD1222" s="135"/>
      <c r="AH1222" s="135"/>
      <c r="AI1222" s="135"/>
    </row>
    <row r="1223" spans="1:35" ht="31.5">
      <c r="A1223" s="205">
        <v>1219</v>
      </c>
      <c r="B1223" s="206" t="s">
        <v>5280</v>
      </c>
      <c r="C1223" s="207" t="str">
        <f xml:space="preserve"> _xlfn.CONCAT(小韻資料表[[#This Row],[聲母拼音碼]],小韻資料表[[#This Row],[韻母拼音碼]],小韻資料表[[#This Row],[調號]])</f>
        <v>chi2</v>
      </c>
      <c r="D1223" s="206" t="s">
        <v>5281</v>
      </c>
      <c r="E1223" s="208" t="s">
        <v>357</v>
      </c>
      <c r="F1223" s="205">
        <v>20</v>
      </c>
      <c r="G1223" s="209" t="s">
        <v>5282</v>
      </c>
      <c r="H1223" s="205">
        <f xml:space="preserve"> LEN(小韻資料表[[#This Row],[小韻字集]])</f>
        <v>13</v>
      </c>
      <c r="I1223" s="205" cm="1">
        <f t="array" ref="I1223" xml:space="preserve"> MATCH(TRUE, ISNUMBER( SEARCH( LEFT(小韻資料表[[#This Row],[切語]],1), 切語上字資料表[切語上字]) ), 0)</f>
        <v>22</v>
      </c>
      <c r="J1223" s="210" t="str" cm="1">
        <f t="array" ref="J1223" xml:space="preserve"> INDEX(切語上字資料表[聲母], 小韻資料表[[#This Row],[上字表識別號]])</f>
        <v>清</v>
      </c>
      <c r="K1223" s="210" t="str" cm="1">
        <f t="array" ref="K1223" xml:space="preserve"> INDEX(切語上字資料表[聲母拼音碼], 小韻資料表[[#This Row],[上字表識別號]])</f>
        <v>ch</v>
      </c>
      <c r="L1223" s="210" t="str" cm="1">
        <f t="array" ref="L1223" xml:space="preserve"> INDEX(切語上字資料表[清濁], 小韻資料表[[#This Row],[上字表識別號]])</f>
        <v>次清</v>
      </c>
      <c r="M1223" s="223" t="str" cm="1">
        <f t="array" ref="M1223" xml:space="preserve"> INDEX(切語上字資料表[發送收], 小韻資料表[[#This Row],[上字表識別號]])</f>
        <v>送氣</v>
      </c>
      <c r="N1223" s="205" cm="1">
        <f t="array" ref="N1223" xml:space="preserve"> MATCH(TRUE, ISNUMBER( SEARCH( RIGHT(小韻資料表[[#This Row],[切語]],1), 切語下字資料表[切語下字]) ), 0)</f>
        <v>22</v>
      </c>
      <c r="O1223" s="207" t="str" cm="1">
        <f t="array" ref="O1223" xml:space="preserve"> INDEX(切語下字資料表[韻母], 小韻資料表[[#This Row],[下字表識別號]])</f>
        <v>紙開3</v>
      </c>
      <c r="P1223" s="207" t="str" cm="1">
        <f t="array" ref="P1223" xml:space="preserve"> INDEX(切語下字資料表[韻母拼音碼], 小韻資料表[[#This Row],[下字表識別號]])</f>
        <v>i</v>
      </c>
      <c r="Q1223" s="210" t="str" cm="1">
        <f t="array" ref="Q1223" xml:space="preserve"> INDEX(設定表!$C$19:$C$23, INT( LEFT(小韻資料表[[#This Row],[目次編碼]],1) ))</f>
        <v>上</v>
      </c>
      <c r="R1223" s="210">
        <f xml:space="preserve">  INDEX(設定表!$C$8:$C$15, MATCH( (RIGHT(小韻資料表[[#This Row],[清濁]]) &amp; 小韻資料表[[#This Row],[調]]), 設定表!$B$8:$B$15, 0))</f>
        <v>2</v>
      </c>
      <c r="S1223" s="205" t="s">
        <v>309</v>
      </c>
      <c r="T1223" s="205" t="s">
        <v>309</v>
      </c>
      <c r="U1223" s="226" t="s">
        <v>309</v>
      </c>
      <c r="V1223" s="146" t="s">
        <v>309</v>
      </c>
      <c r="X1223" s="135"/>
      <c r="Y1223" s="135"/>
      <c r="AA1223" s="135"/>
      <c r="AB1223" s="134"/>
      <c r="AC1223" s="135"/>
      <c r="AD1223" s="135"/>
      <c r="AH1223" s="135"/>
      <c r="AI1223" s="135"/>
    </row>
    <row r="1224" spans="1:35" ht="31.5">
      <c r="A1224" s="205">
        <v>1220</v>
      </c>
      <c r="B1224" s="206" t="s">
        <v>5283</v>
      </c>
      <c r="C1224" s="207" t="str">
        <f xml:space="preserve"> _xlfn.CONCAT(小韻資料表[[#This Row],[聲母拼音碼]],小韻資料表[[#This Row],[韻母拼音碼]],小韻資料表[[#This Row],[調號]])</f>
        <v>ti2</v>
      </c>
      <c r="D1224" s="206" t="s">
        <v>5284</v>
      </c>
      <c r="E1224" s="208" t="s">
        <v>357</v>
      </c>
      <c r="F1224" s="205">
        <v>21</v>
      </c>
      <c r="G1224" s="209" t="s">
        <v>5285</v>
      </c>
      <c r="H1224" s="205">
        <f xml:space="preserve"> LEN(小韻資料表[[#This Row],[小韻字集]])</f>
        <v>12</v>
      </c>
      <c r="I1224" s="205" cm="1">
        <f t="array" ref="I1224" xml:space="preserve"> MATCH(TRUE, ISNUMBER( SEARCH( LEFT(小韻資料表[[#This Row],[切語]],1), 切語上字資料表[切語上字]) ), 0)</f>
        <v>11</v>
      </c>
      <c r="J1224" s="210" t="str" cm="1">
        <f t="array" ref="J1224" xml:space="preserve"> INDEX(切語上字資料表[聲母], 小韻資料表[[#This Row],[上字表識別號]])</f>
        <v>澄</v>
      </c>
      <c r="K1224" s="210" t="str" cm="1">
        <f t="array" ref="K1224" xml:space="preserve"> INDEX(切語上字資料表[聲母拼音碼], 小韻資料表[[#This Row],[上字表識別號]])</f>
        <v>t</v>
      </c>
      <c r="L1224" s="210" t="str" cm="1">
        <f t="array" ref="L1224" xml:space="preserve"> INDEX(切語上字資料表[清濁], 小韻資料表[[#This Row],[上字表識別號]])</f>
        <v>全濁</v>
      </c>
      <c r="M1224" s="223" cm="1">
        <f t="array" ref="M1224" xml:space="preserve"> INDEX(切語上字資料表[發送收], 小韻資料表[[#This Row],[上字表識別號]])</f>
        <v>0</v>
      </c>
      <c r="N1224" s="205" cm="1">
        <f t="array" ref="N1224" xml:space="preserve"> MATCH(TRUE, ISNUMBER( SEARCH( RIGHT(小韻資料表[[#This Row],[切語]],1), 切語下字資料表[切語下字]) ), 0)</f>
        <v>22</v>
      </c>
      <c r="O1224" s="207" t="str" cm="1">
        <f t="array" ref="O1224" xml:space="preserve"> INDEX(切語下字資料表[韻母], 小韻資料表[[#This Row],[下字表識別號]])</f>
        <v>紙開3</v>
      </c>
      <c r="P1224" s="207" t="str" cm="1">
        <f t="array" ref="P1224" xml:space="preserve"> INDEX(切語下字資料表[韻母拼音碼], 小韻資料表[[#This Row],[下字表識別號]])</f>
        <v>i</v>
      </c>
      <c r="Q1224" s="210" t="str" cm="1">
        <f t="array" ref="Q1224" xml:space="preserve"> INDEX(設定表!$C$19:$C$23, INT( LEFT(小韻資料表[[#This Row],[目次編碼]],1) ))</f>
        <v>上</v>
      </c>
      <c r="R1224" s="210">
        <f xml:space="preserve">  INDEX(設定表!$C$8:$C$15, MATCH( (RIGHT(小韻資料表[[#This Row],[清濁]]) &amp; 小韻資料表[[#This Row],[調]]), 設定表!$B$8:$B$15, 0))</f>
        <v>2</v>
      </c>
      <c r="S1224" s="205" t="s">
        <v>309</v>
      </c>
      <c r="T1224" s="205" t="s">
        <v>309</v>
      </c>
      <c r="U1224" s="226" t="s">
        <v>309</v>
      </c>
      <c r="V1224" s="147" t="s">
        <v>309</v>
      </c>
      <c r="X1224" s="135"/>
      <c r="Y1224" s="135"/>
      <c r="AA1224" s="135"/>
      <c r="AB1224" s="134"/>
      <c r="AC1224" s="135"/>
      <c r="AD1224" s="135"/>
      <c r="AH1224" s="135"/>
      <c r="AI1224" s="135"/>
    </row>
    <row r="1225" spans="1:35" ht="31.5">
      <c r="A1225" s="205">
        <v>1221</v>
      </c>
      <c r="B1225" s="206" t="s">
        <v>5286</v>
      </c>
      <c r="C1225" s="207" t="str">
        <f xml:space="preserve"> _xlfn.CONCAT(小韻資料表[[#This Row],[聲母拼音碼]],小韻資料表[[#This Row],[韻母拼音碼]],小韻資料表[[#This Row],[調號]])</f>
        <v>si2</v>
      </c>
      <c r="D1225" s="206" t="s">
        <v>5287</v>
      </c>
      <c r="E1225" s="208" t="s">
        <v>357</v>
      </c>
      <c r="F1225" s="205">
        <v>22</v>
      </c>
      <c r="G1225" s="209" t="s">
        <v>5288</v>
      </c>
      <c r="H1225" s="205">
        <f xml:space="preserve"> LEN(小韻資料表[[#This Row],[小韻字集]])</f>
        <v>7</v>
      </c>
      <c r="I1225" s="205" cm="1">
        <f t="array" ref="I1225" xml:space="preserve"> MATCH(TRUE, ISNUMBER( SEARCH( LEFT(小韻資料表[[#This Row],[切語]],1), 切語上字資料表[切語上字]) ), 0)</f>
        <v>24</v>
      </c>
      <c r="J1225" s="210" t="str" cm="1">
        <f t="array" ref="J1225" xml:space="preserve"> INDEX(切語上字資料表[聲母], 小韻資料表[[#This Row],[上字表識別號]])</f>
        <v>心</v>
      </c>
      <c r="K1225" s="210" t="str" cm="1">
        <f t="array" ref="K1225" xml:space="preserve"> INDEX(切語上字資料表[聲母拼音碼], 小韻資料表[[#This Row],[上字表識別號]])</f>
        <v>s</v>
      </c>
      <c r="L1225" s="210" t="str" cm="1">
        <f t="array" ref="L1225" xml:space="preserve"> INDEX(切語上字資料表[清濁], 小韻資料表[[#This Row],[上字表識別號]])</f>
        <v>全清</v>
      </c>
      <c r="M1225" s="223" t="str" cm="1">
        <f t="array" ref="M1225" xml:space="preserve"> INDEX(切語上字資料表[發送收], 小韻資料表[[#This Row],[上字表識別號]])</f>
        <v>送氣</v>
      </c>
      <c r="N1225" s="205" cm="1">
        <f t="array" ref="N1225" xml:space="preserve"> MATCH(TRUE, ISNUMBER( SEARCH( RIGHT(小韻資料表[[#This Row],[切語]],1), 切語下字資料表[切語下字]) ), 0)</f>
        <v>22</v>
      </c>
      <c r="O1225" s="207" t="str" cm="1">
        <f t="array" ref="O1225" xml:space="preserve"> INDEX(切語下字資料表[韻母], 小韻資料表[[#This Row],[下字表識別號]])</f>
        <v>紙開3</v>
      </c>
      <c r="P1225" s="207" t="str" cm="1">
        <f t="array" ref="P1225" xml:space="preserve"> INDEX(切語下字資料表[韻母拼音碼], 小韻資料表[[#This Row],[下字表識別號]])</f>
        <v>i</v>
      </c>
      <c r="Q1225" s="210" t="str" cm="1">
        <f t="array" ref="Q1225" xml:space="preserve"> INDEX(設定表!$C$19:$C$23, INT( LEFT(小韻資料表[[#This Row],[目次編碼]],1) ))</f>
        <v>上</v>
      </c>
      <c r="R1225" s="210">
        <f xml:space="preserve">  INDEX(設定表!$C$8:$C$15, MATCH( (RIGHT(小韻資料表[[#This Row],[清濁]]) &amp; 小韻資料表[[#This Row],[調]]), 設定表!$B$8:$B$15, 0))</f>
        <v>2</v>
      </c>
      <c r="S1225" s="205" t="s">
        <v>309</v>
      </c>
      <c r="T1225" s="205" t="s">
        <v>309</v>
      </c>
      <c r="U1225" s="226" t="s">
        <v>309</v>
      </c>
      <c r="V1225" s="146" t="s">
        <v>309</v>
      </c>
      <c r="X1225" s="135"/>
      <c r="Y1225" s="135"/>
      <c r="AA1225" s="135"/>
      <c r="AB1225" s="134"/>
      <c r="AC1225" s="135"/>
      <c r="AD1225" s="135"/>
      <c r="AH1225" s="135"/>
      <c r="AI1225" s="135"/>
    </row>
    <row r="1226" spans="1:35" ht="31.5">
      <c r="A1226" s="205">
        <v>1222</v>
      </c>
      <c r="B1226" s="206" t="s">
        <v>5289</v>
      </c>
      <c r="C1226" s="207" t="str">
        <f xml:space="preserve"> _xlfn.CONCAT(小韻資料表[[#This Row],[聲母拼音碼]],小韻資料表[[#This Row],[韻母拼音碼]],小韻資料表[[#This Row],[調號]])</f>
        <v>Øi2</v>
      </c>
      <c r="D1226" s="206" t="s">
        <v>5290</v>
      </c>
      <c r="E1226" s="208" t="s">
        <v>357</v>
      </c>
      <c r="F1226" s="205">
        <v>23</v>
      </c>
      <c r="G1226" s="209" t="s">
        <v>5291</v>
      </c>
      <c r="H1226" s="205">
        <f xml:space="preserve"> LEN(小韻資料表[[#This Row],[小韻字集]])</f>
        <v>9</v>
      </c>
      <c r="I1226" s="205" cm="1">
        <f t="array" ref="I1226" xml:space="preserve"> MATCH(TRUE, ISNUMBER( SEARCH( LEFT(小韻資料表[[#This Row],[切語]],1), 切語上字資料表[切語上字]) ), 0)</f>
        <v>39</v>
      </c>
      <c r="J1226" s="210" t="str" cm="1">
        <f t="array" ref="J1226" xml:space="preserve"> INDEX(切語上字資料表[聲母], 小韻資料表[[#This Row],[上字表識別號]])</f>
        <v>喻</v>
      </c>
      <c r="K1226" s="210" t="str" cm="1">
        <f t="array" ref="K1226" xml:space="preserve"> INDEX(切語上字資料表[聲母拼音碼], 小韻資料表[[#This Row],[上字表識別號]])</f>
        <v>Ø</v>
      </c>
      <c r="L1226" s="210" t="str" cm="1">
        <f t="array" ref="L1226" xml:space="preserve"> INDEX(切語上字資料表[清濁], 小韻資料表[[#This Row],[上字表識別號]])</f>
        <v>次濁</v>
      </c>
      <c r="M1226" s="223" t="str" cm="1">
        <f t="array" ref="M1226" xml:space="preserve"> INDEX(切語上字資料表[發送收], 小韻資料表[[#This Row],[上字表識別號]])</f>
        <v>發聲</v>
      </c>
      <c r="N1226" s="205" cm="1">
        <f t="array" ref="N1226" xml:space="preserve"> MATCH(TRUE, ISNUMBER( SEARCH( RIGHT(小韻資料表[[#This Row],[切語]],1), 切語下字資料表[切語下字]) ), 0)</f>
        <v>22</v>
      </c>
      <c r="O1226" s="207" t="str" cm="1">
        <f t="array" ref="O1226" xml:space="preserve"> INDEX(切語下字資料表[韻母], 小韻資料表[[#This Row],[下字表識別號]])</f>
        <v>紙開3</v>
      </c>
      <c r="P1226" s="207" t="str" cm="1">
        <f t="array" ref="P1226" xml:space="preserve"> INDEX(切語下字資料表[韻母拼音碼], 小韻資料表[[#This Row],[下字表識別號]])</f>
        <v>i</v>
      </c>
      <c r="Q1226" s="210" t="str" cm="1">
        <f t="array" ref="Q1226" xml:space="preserve"> INDEX(設定表!$C$19:$C$23, INT( LEFT(小韻資料表[[#This Row],[目次編碼]],1) ))</f>
        <v>上</v>
      </c>
      <c r="R1226" s="210">
        <f xml:space="preserve">  INDEX(設定表!$C$8:$C$15, MATCH( (RIGHT(小韻資料表[[#This Row],[清濁]]) &amp; 小韻資料表[[#This Row],[調]]), 設定表!$B$8:$B$15, 0))</f>
        <v>2</v>
      </c>
      <c r="S1226" s="205" t="s">
        <v>309</v>
      </c>
      <c r="T1226" s="205" t="s">
        <v>309</v>
      </c>
      <c r="U1226" s="226" t="s">
        <v>309</v>
      </c>
      <c r="V1226" s="147" t="s">
        <v>309</v>
      </c>
      <c r="X1226" s="135"/>
      <c r="Y1226" s="135"/>
      <c r="AA1226" s="135"/>
      <c r="AB1226" s="134"/>
      <c r="AC1226" s="135"/>
      <c r="AD1226" s="135"/>
      <c r="AH1226" s="135"/>
      <c r="AI1226" s="135"/>
    </row>
    <row r="1227" spans="1:35" ht="31.5">
      <c r="A1227" s="205">
        <v>1223</v>
      </c>
      <c r="B1227" s="206" t="s">
        <v>5292</v>
      </c>
      <c r="C1227" s="207" t="str">
        <f xml:space="preserve"> _xlfn.CONCAT(小韻資料表[[#This Row],[聲母拼音碼]],小韻資料表[[#This Row],[韻母拼音碼]],小韻資料表[[#This Row],[調號]])</f>
        <v>li2</v>
      </c>
      <c r="D1227" s="206" t="s">
        <v>5293</v>
      </c>
      <c r="E1227" s="208" t="s">
        <v>357</v>
      </c>
      <c r="F1227" s="205">
        <v>24</v>
      </c>
      <c r="G1227" s="209" t="s">
        <v>5294</v>
      </c>
      <c r="H1227" s="205">
        <f xml:space="preserve"> LEN(小韻資料表[[#This Row],[小韻字集]])</f>
        <v>3</v>
      </c>
      <c r="I1227" s="205" cm="1">
        <f t="array" ref="I1227" xml:space="preserve"> MATCH(TRUE, ISNUMBER( SEARCH( LEFT(小韻資料表[[#This Row],[切語]],1), 切語上字資料表[切語上字]) ), 0)</f>
        <v>40</v>
      </c>
      <c r="J1227" s="210" t="str" cm="1">
        <f t="array" ref="J1227" xml:space="preserve"> INDEX(切語上字資料表[聲母], 小韻資料表[[#This Row],[上字表識別號]])</f>
        <v>來</v>
      </c>
      <c r="K1227" s="210" t="str" cm="1">
        <f t="array" ref="K1227" xml:space="preserve"> INDEX(切語上字資料表[聲母拼音碼], 小韻資料表[[#This Row],[上字表識別號]])</f>
        <v>l</v>
      </c>
      <c r="L1227" s="210" t="str" cm="1">
        <f t="array" ref="L1227" xml:space="preserve"> INDEX(切語上字資料表[清濁], 小韻資料表[[#This Row],[上字表識別號]])</f>
        <v>次濁</v>
      </c>
      <c r="M1227" s="223" t="str" cm="1">
        <f t="array" ref="M1227" xml:space="preserve"> INDEX(切語上字資料表[發送收], 小韻資料表[[#This Row],[上字表識別號]])</f>
        <v>收聲</v>
      </c>
      <c r="N1227" s="205" cm="1">
        <f t="array" ref="N1227" xml:space="preserve"> MATCH(TRUE, ISNUMBER( SEARCH( RIGHT(小韻資料表[[#This Row],[切語]],1), 切語下字資料表[切語下字]) ), 0)</f>
        <v>22</v>
      </c>
      <c r="O1227" s="207" t="str" cm="1">
        <f t="array" ref="O1227" xml:space="preserve"> INDEX(切語下字資料表[韻母], 小韻資料表[[#This Row],[下字表識別號]])</f>
        <v>紙開3</v>
      </c>
      <c r="P1227" s="207" t="str" cm="1">
        <f t="array" ref="P1227" xml:space="preserve"> INDEX(切語下字資料表[韻母拼音碼], 小韻資料表[[#This Row],[下字表識別號]])</f>
        <v>i</v>
      </c>
      <c r="Q1227" s="210" t="str" cm="1">
        <f t="array" ref="Q1227" xml:space="preserve"> INDEX(設定表!$C$19:$C$23, INT( LEFT(小韻資料表[[#This Row],[目次編碼]],1) ))</f>
        <v>上</v>
      </c>
      <c r="R1227" s="210">
        <f xml:space="preserve">  INDEX(設定表!$C$8:$C$15, MATCH( (RIGHT(小韻資料表[[#This Row],[清濁]]) &amp; 小韻資料表[[#This Row],[調]]), 設定表!$B$8:$B$15, 0))</f>
        <v>2</v>
      </c>
      <c r="S1227" s="205" t="s">
        <v>309</v>
      </c>
      <c r="T1227" s="205" t="s">
        <v>309</v>
      </c>
      <c r="U1227" s="226" t="s">
        <v>309</v>
      </c>
      <c r="V1227" s="146" t="s">
        <v>309</v>
      </c>
      <c r="X1227" s="135"/>
      <c r="Y1227" s="135"/>
      <c r="AA1227" s="135"/>
      <c r="AB1227" s="134"/>
      <c r="AC1227" s="135"/>
      <c r="AD1227" s="135"/>
      <c r="AH1227" s="135"/>
      <c r="AI1227" s="135"/>
    </row>
    <row r="1228" spans="1:35" ht="31.5">
      <c r="A1228" s="205">
        <v>1224</v>
      </c>
      <c r="B1228" s="206" t="s">
        <v>5295</v>
      </c>
      <c r="C1228" s="207" t="str">
        <f xml:space="preserve"> _xlfn.CONCAT(小韻資料表[[#This Row],[聲母拼音碼]],小韻資料表[[#This Row],[韻母拼音碼]],小韻資料表[[#This Row],[調號]])</f>
        <v>si2</v>
      </c>
      <c r="D1228" s="206" t="s">
        <v>5296</v>
      </c>
      <c r="E1228" s="208" t="s">
        <v>357</v>
      </c>
      <c r="F1228" s="205">
        <v>25</v>
      </c>
      <c r="G1228" s="209" t="s">
        <v>5297</v>
      </c>
      <c r="H1228" s="205">
        <f xml:space="preserve"> LEN(小韻資料表[[#This Row],[小韻字集]])</f>
        <v>12</v>
      </c>
      <c r="I1228" s="205" cm="1">
        <f t="array" ref="I1228" xml:space="preserve"> MATCH(TRUE, ISNUMBER( SEARCH( LEFT(小韻資料表[[#This Row],[切語]],1), 切語上字資料表[切語上字]) ), 0)</f>
        <v>29</v>
      </c>
      <c r="J1228" s="210" t="str" cm="1">
        <f t="array" ref="J1228" xml:space="preserve"> INDEX(切語上字資料表[聲母], 小韻資料表[[#This Row],[上字表識別號]])</f>
        <v>疏</v>
      </c>
      <c r="K1228" s="210" t="str" cm="1">
        <f t="array" ref="K1228" xml:space="preserve"> INDEX(切語上字資料表[聲母拼音碼], 小韻資料表[[#This Row],[上字表識別號]])</f>
        <v>s</v>
      </c>
      <c r="L1228" s="210" t="str" cm="1">
        <f t="array" ref="L1228" xml:space="preserve"> INDEX(切語上字資料表[清濁], 小韻資料表[[#This Row],[上字表識別號]])</f>
        <v>全清</v>
      </c>
      <c r="M1228" s="223" t="str" cm="1">
        <f t="array" ref="M1228" xml:space="preserve"> INDEX(切語上字資料表[發送收], 小韻資料表[[#This Row],[上字表識別號]])</f>
        <v>發聲</v>
      </c>
      <c r="N1228" s="205" cm="1">
        <f t="array" ref="N1228" xml:space="preserve"> MATCH(TRUE, ISNUMBER( SEARCH( RIGHT(小韻資料表[[#This Row],[切語]],1), 切語下字資料表[切語下字]) ), 0)</f>
        <v>22</v>
      </c>
      <c r="O1228" s="207" t="str" cm="1">
        <f t="array" ref="O1228" xml:space="preserve"> INDEX(切語下字資料表[韻母], 小韻資料表[[#This Row],[下字表識別號]])</f>
        <v>紙開3</v>
      </c>
      <c r="P1228" s="207" t="str" cm="1">
        <f t="array" ref="P1228" xml:space="preserve"> INDEX(切語下字資料表[韻母拼音碼], 小韻資料表[[#This Row],[下字表識別號]])</f>
        <v>i</v>
      </c>
      <c r="Q1228" s="210" t="str" cm="1">
        <f t="array" ref="Q1228" xml:space="preserve"> INDEX(設定表!$C$19:$C$23, INT( LEFT(小韻資料表[[#This Row],[目次編碼]],1) ))</f>
        <v>上</v>
      </c>
      <c r="R1228" s="210">
        <f xml:space="preserve">  INDEX(設定表!$C$8:$C$15, MATCH( (RIGHT(小韻資料表[[#This Row],[清濁]]) &amp; 小韻資料表[[#This Row],[調]]), 設定表!$B$8:$B$15, 0))</f>
        <v>2</v>
      </c>
      <c r="S1228" s="205" t="s">
        <v>309</v>
      </c>
      <c r="T1228" s="205" t="s">
        <v>309</v>
      </c>
      <c r="U1228" s="226" t="s">
        <v>5298</v>
      </c>
      <c r="V1228" s="147" t="s">
        <v>309</v>
      </c>
      <c r="X1228" s="135"/>
      <c r="Y1228" s="135"/>
      <c r="AA1228" s="135"/>
      <c r="AB1228" s="134"/>
      <c r="AC1228" s="135"/>
      <c r="AD1228" s="135"/>
      <c r="AH1228" s="135"/>
      <c r="AI1228" s="135"/>
    </row>
    <row r="1229" spans="1:35" ht="31.5">
      <c r="A1229" s="205">
        <v>1225</v>
      </c>
      <c r="B1229" s="206" t="s">
        <v>5299</v>
      </c>
      <c r="C1229" s="207" t="str">
        <f xml:space="preserve"> _xlfn.CONCAT(小韻資料表[[#This Row],[聲母拼音碼]],小韻資料表[[#This Row],[韻母拼音碼]],小韻資料表[[#This Row],[調號]])</f>
        <v>pi2</v>
      </c>
      <c r="D1229" s="206" t="s">
        <v>5300</v>
      </c>
      <c r="E1229" s="208" t="s">
        <v>357</v>
      </c>
      <c r="F1229" s="205">
        <v>26</v>
      </c>
      <c r="G1229" s="209" t="s">
        <v>5301</v>
      </c>
      <c r="H1229" s="205">
        <f xml:space="preserve"> LEN(小韻資料表[[#This Row],[小韻字集]])</f>
        <v>15</v>
      </c>
      <c r="I1229" s="205" cm="1">
        <f t="array" ref="I1229" xml:space="preserve"> MATCH(TRUE, ISNUMBER( SEARCH( LEFT(小韻資料表[[#This Row],[切語]],1), 切語上字資料表[切語上字]) ), 0)</f>
        <v>13</v>
      </c>
      <c r="J1229" s="210" t="str" cm="1">
        <f t="array" ref="J1229" xml:space="preserve"> INDEX(切語上字資料表[聲母], 小韻資料表[[#This Row],[上字表識別號]])</f>
        <v>幫</v>
      </c>
      <c r="K1229" s="210" t="str" cm="1">
        <f t="array" ref="K1229" xml:space="preserve"> INDEX(切語上字資料表[聲母拼音碼], 小韻資料表[[#This Row],[上字表識別號]])</f>
        <v>p</v>
      </c>
      <c r="L1229" s="210" t="str" cm="1">
        <f t="array" ref="L1229" xml:space="preserve"> INDEX(切語上字資料表[清濁], 小韻資料表[[#This Row],[上字表識別號]])</f>
        <v>全清</v>
      </c>
      <c r="M1229" s="223" t="str" cm="1">
        <f t="array" ref="M1229" xml:space="preserve"> INDEX(切語上字資料表[發送收], 小韻資料表[[#This Row],[上字表識別號]])</f>
        <v>發聲</v>
      </c>
      <c r="N1229" s="205" cm="1">
        <f t="array" ref="N1229" xml:space="preserve"> MATCH(TRUE, ISNUMBER( SEARCH( RIGHT(小韻資料表[[#This Row],[切語]],1), 切語下字資料表[切語下字]) ), 0)</f>
        <v>22</v>
      </c>
      <c r="O1229" s="207" t="str" cm="1">
        <f t="array" ref="O1229" xml:space="preserve"> INDEX(切語下字資料表[韻母], 小韻資料表[[#This Row],[下字表識別號]])</f>
        <v>紙開3</v>
      </c>
      <c r="P1229" s="207" t="str" cm="1">
        <f t="array" ref="P1229" xml:space="preserve"> INDEX(切語下字資料表[韻母拼音碼], 小韻資料表[[#This Row],[下字表識別號]])</f>
        <v>i</v>
      </c>
      <c r="Q1229" s="210" t="str" cm="1">
        <f t="array" ref="Q1229" xml:space="preserve"> INDEX(設定表!$C$19:$C$23, INT( LEFT(小韻資料表[[#This Row],[目次編碼]],1) ))</f>
        <v>上</v>
      </c>
      <c r="R1229" s="210">
        <f xml:space="preserve">  INDEX(設定表!$C$8:$C$15, MATCH( (RIGHT(小韻資料表[[#This Row],[清濁]]) &amp; 小韻資料表[[#This Row],[調]]), 設定表!$B$8:$B$15, 0))</f>
        <v>2</v>
      </c>
      <c r="S1229" s="205" t="s">
        <v>309</v>
      </c>
      <c r="T1229" s="205" t="s">
        <v>309</v>
      </c>
      <c r="U1229" s="226" t="s">
        <v>309</v>
      </c>
      <c r="V1229" s="146" t="s">
        <v>309</v>
      </c>
      <c r="X1229" s="135"/>
      <c r="Y1229" s="135"/>
      <c r="AA1229" s="135"/>
      <c r="AB1229" s="134"/>
      <c r="AC1229" s="135"/>
      <c r="AD1229" s="135"/>
      <c r="AH1229" s="135"/>
      <c r="AI1229" s="135"/>
    </row>
    <row r="1230" spans="1:35" ht="31.5">
      <c r="A1230" s="205">
        <v>1226</v>
      </c>
      <c r="B1230" s="206" t="s">
        <v>5302</v>
      </c>
      <c r="C1230" s="207" t="str">
        <f xml:space="preserve"> _xlfn.CONCAT(小韻資料表[[#This Row],[聲母拼音碼]],小韻資料表[[#This Row],[韻母拼音碼]],小韻資料表[[#This Row],[調號]])</f>
        <v>ji2</v>
      </c>
      <c r="D1230" s="206" t="s">
        <v>5303</v>
      </c>
      <c r="E1230" s="208" t="s">
        <v>357</v>
      </c>
      <c r="F1230" s="205">
        <v>27</v>
      </c>
      <c r="G1230" s="209" t="s">
        <v>5304</v>
      </c>
      <c r="H1230" s="205">
        <f xml:space="preserve"> LEN(小韻資料表[[#This Row],[小韻字集]])</f>
        <v>5</v>
      </c>
      <c r="I1230" s="205" cm="1">
        <f t="array" ref="I1230" xml:space="preserve"> MATCH(TRUE, ISNUMBER( SEARCH( LEFT(小韻資料表[[#This Row],[切語]],1), 切語上字資料表[切語上字]) ), 0)</f>
        <v>41</v>
      </c>
      <c r="J1230" s="210" t="str" cm="1">
        <f t="array" ref="J1230" xml:space="preserve"> INDEX(切語上字資料表[聲母], 小韻資料表[[#This Row],[上字表識別號]])</f>
        <v>日</v>
      </c>
      <c r="K1230" s="210" t="str" cm="1">
        <f t="array" ref="K1230" xml:space="preserve"> INDEX(切語上字資料表[聲母拼音碼], 小韻資料表[[#This Row],[上字表識別號]])</f>
        <v>j</v>
      </c>
      <c r="L1230" s="210" t="str" cm="1">
        <f t="array" ref="L1230" xml:space="preserve"> INDEX(切語上字資料表[清濁], 小韻資料表[[#This Row],[上字表識別號]])</f>
        <v>次濁</v>
      </c>
      <c r="M1230" s="223" t="str" cm="1">
        <f t="array" ref="M1230" xml:space="preserve"> INDEX(切語上字資料表[發送收], 小韻資料表[[#This Row],[上字表識別號]])</f>
        <v>收聲</v>
      </c>
      <c r="N1230" s="205" cm="1">
        <f t="array" ref="N1230" xml:space="preserve"> MATCH(TRUE, ISNUMBER( SEARCH( RIGHT(小韻資料表[[#This Row],[切語]],1), 切語下字資料表[切語下字]) ), 0)</f>
        <v>22</v>
      </c>
      <c r="O1230" s="207" t="str" cm="1">
        <f t="array" ref="O1230" xml:space="preserve"> INDEX(切語下字資料表[韻母], 小韻資料表[[#This Row],[下字表識別號]])</f>
        <v>紙開3</v>
      </c>
      <c r="P1230" s="207" t="str" cm="1">
        <f t="array" ref="P1230" xml:space="preserve"> INDEX(切語下字資料表[韻母拼音碼], 小韻資料表[[#This Row],[下字表識別號]])</f>
        <v>i</v>
      </c>
      <c r="Q1230" s="210" t="str" cm="1">
        <f t="array" ref="Q1230" xml:space="preserve"> INDEX(設定表!$C$19:$C$23, INT( LEFT(小韻資料表[[#This Row],[目次編碼]],1) ))</f>
        <v>上</v>
      </c>
      <c r="R1230" s="210">
        <f xml:space="preserve">  INDEX(設定表!$C$8:$C$15, MATCH( (RIGHT(小韻資料表[[#This Row],[清濁]]) &amp; 小韻資料表[[#This Row],[調]]), 設定表!$B$8:$B$15, 0))</f>
        <v>2</v>
      </c>
      <c r="S1230" s="205" t="s">
        <v>309</v>
      </c>
      <c r="T1230" s="205" t="s">
        <v>309</v>
      </c>
      <c r="U1230" s="226" t="s">
        <v>5305</v>
      </c>
      <c r="V1230" s="147" t="s">
        <v>309</v>
      </c>
      <c r="X1230" s="135"/>
      <c r="Y1230" s="135"/>
      <c r="AA1230" s="135"/>
      <c r="AB1230" s="134"/>
      <c r="AC1230" s="135"/>
      <c r="AD1230" s="135"/>
      <c r="AH1230" s="135"/>
      <c r="AI1230" s="135"/>
    </row>
    <row r="1231" spans="1:35" ht="31.5">
      <c r="A1231" s="205">
        <v>1227</v>
      </c>
      <c r="B1231" s="206" t="s">
        <v>5306</v>
      </c>
      <c r="C1231" s="207" t="str">
        <f xml:space="preserve"> _xlfn.CONCAT(小韻資料表[[#This Row],[聲母拼音碼]],小韻資料表[[#This Row],[韻母拼音碼]],小韻資料表[[#This Row],[調號]])</f>
        <v>mi2</v>
      </c>
      <c r="D1231" s="206" t="s">
        <v>5307</v>
      </c>
      <c r="E1231" s="208" t="s">
        <v>357</v>
      </c>
      <c r="F1231" s="205">
        <v>28</v>
      </c>
      <c r="G1231" s="209" t="s">
        <v>5308</v>
      </c>
      <c r="H1231" s="205">
        <f xml:space="preserve"> LEN(小韻資料表[[#This Row],[小韻字集]])</f>
        <v>11</v>
      </c>
      <c r="I1231" s="205" cm="1">
        <f t="array" ref="I1231" xml:space="preserve"> MATCH(TRUE, ISNUMBER( SEARCH( LEFT(小韻資料表[[#This Row],[切語]],1), 切語上字資料表[切語上字]) ), 0)</f>
        <v>16</v>
      </c>
      <c r="J1231" s="210" t="str" cm="1">
        <f t="array" ref="J1231" xml:space="preserve"> INDEX(切語上字資料表[聲母], 小韻資料表[[#This Row],[上字表識別號]])</f>
        <v>明</v>
      </c>
      <c r="K1231" s="210" t="str" cm="1">
        <f t="array" ref="K1231" xml:space="preserve"> INDEX(切語上字資料表[聲母拼音碼], 小韻資料表[[#This Row],[上字表識別號]])</f>
        <v>m</v>
      </c>
      <c r="L1231" s="210" t="str" cm="1">
        <f t="array" ref="L1231" xml:space="preserve"> INDEX(切語上字資料表[清濁], 小韻資料表[[#This Row],[上字表識別號]])</f>
        <v>次濁</v>
      </c>
      <c r="M1231" s="223" t="str" cm="1">
        <f t="array" ref="M1231" xml:space="preserve"> INDEX(切語上字資料表[發送收], 小韻資料表[[#This Row],[上字表識別號]])</f>
        <v>收聲</v>
      </c>
      <c r="N1231" s="205" cm="1">
        <f t="array" ref="N1231" xml:space="preserve"> MATCH(TRUE, ISNUMBER( SEARCH( RIGHT(小韻資料表[[#This Row],[切語]],1), 切語下字資料表[切語下字]) ), 0)</f>
        <v>22</v>
      </c>
      <c r="O1231" s="207" t="str" cm="1">
        <f t="array" ref="O1231" xml:space="preserve"> INDEX(切語下字資料表[韻母], 小韻資料表[[#This Row],[下字表識別號]])</f>
        <v>紙開3</v>
      </c>
      <c r="P1231" s="207" t="str" cm="1">
        <f t="array" ref="P1231" xml:space="preserve"> INDEX(切語下字資料表[韻母拼音碼], 小韻資料表[[#This Row],[下字表識別號]])</f>
        <v>i</v>
      </c>
      <c r="Q1231" s="210" t="str" cm="1">
        <f t="array" ref="Q1231" xml:space="preserve"> INDEX(設定表!$C$19:$C$23, INT( LEFT(小韻資料表[[#This Row],[目次編碼]],1) ))</f>
        <v>上</v>
      </c>
      <c r="R1231" s="210">
        <f xml:space="preserve">  INDEX(設定表!$C$8:$C$15, MATCH( (RIGHT(小韻資料表[[#This Row],[清濁]]) &amp; 小韻資料表[[#This Row],[調]]), 設定表!$B$8:$B$15, 0))</f>
        <v>2</v>
      </c>
      <c r="S1231" s="205" t="s">
        <v>309</v>
      </c>
      <c r="T1231" s="205" t="s">
        <v>309</v>
      </c>
      <c r="U1231" s="226" t="s">
        <v>5309</v>
      </c>
      <c r="V1231" s="146" t="s">
        <v>309</v>
      </c>
      <c r="X1231" s="135"/>
      <c r="Y1231" s="135"/>
      <c r="AA1231" s="135"/>
      <c r="AB1231" s="134"/>
      <c r="AC1231" s="135"/>
      <c r="AD1231" s="135"/>
      <c r="AH1231" s="135"/>
      <c r="AI1231" s="135"/>
    </row>
    <row r="1232" spans="1:35" ht="31.5">
      <c r="A1232" s="205">
        <v>1228</v>
      </c>
      <c r="B1232" s="206" t="s">
        <v>5310</v>
      </c>
      <c r="C1232" s="207" t="str">
        <f xml:space="preserve"> _xlfn.CONCAT(小韻資料表[[#This Row],[聲母拼音碼]],小韻資料表[[#This Row],[韻母拼音碼]],小韻資料表[[#This Row],[調號]])</f>
        <v>pi2</v>
      </c>
      <c r="D1232" s="206" t="s">
        <v>5311</v>
      </c>
      <c r="E1232" s="208" t="s">
        <v>357</v>
      </c>
      <c r="F1232" s="205">
        <v>29</v>
      </c>
      <c r="G1232" s="209" t="s">
        <v>5312</v>
      </c>
      <c r="H1232" s="205">
        <f xml:space="preserve"> LEN(小韻資料表[[#This Row],[小韻字集]])</f>
        <v>2</v>
      </c>
      <c r="I1232" s="205" cm="1">
        <f t="array" ref="I1232" xml:space="preserve"> MATCH(TRUE, ISNUMBER( SEARCH( LEFT(小韻資料表[[#This Row],[切語]],1), 切語上字資料表[切語上字]) ), 0)</f>
        <v>15</v>
      </c>
      <c r="J1232" s="210" t="str" cm="1">
        <f t="array" ref="J1232" xml:space="preserve"> INDEX(切語上字資料表[聲母], 小韻資料表[[#This Row],[上字表識別號]])</f>
        <v>並</v>
      </c>
      <c r="K1232" s="210" t="str" cm="1">
        <f t="array" ref="K1232" xml:space="preserve"> INDEX(切語上字資料表[聲母拼音碼], 小韻資料表[[#This Row],[上字表識別號]])</f>
        <v>p</v>
      </c>
      <c r="L1232" s="210" t="str" cm="1">
        <f t="array" ref="L1232" xml:space="preserve"> INDEX(切語上字資料表[清濁], 小韻資料表[[#This Row],[上字表識別號]])</f>
        <v>全濁</v>
      </c>
      <c r="M1232" s="223" cm="1">
        <f t="array" ref="M1232" xml:space="preserve"> INDEX(切語上字資料表[發送收], 小韻資料表[[#This Row],[上字表識別號]])</f>
        <v>0</v>
      </c>
      <c r="N1232" s="205" cm="1">
        <f t="array" ref="N1232" xml:space="preserve"> MATCH(TRUE, ISNUMBER( SEARCH( RIGHT(小韻資料表[[#This Row],[切語]],1), 切語下字資料表[切語下字]) ), 0)</f>
        <v>22</v>
      </c>
      <c r="O1232" s="207" t="str" cm="1">
        <f t="array" ref="O1232" xml:space="preserve"> INDEX(切語下字資料表[韻母], 小韻資料表[[#This Row],[下字表識別號]])</f>
        <v>紙開3</v>
      </c>
      <c r="P1232" s="207" t="str" cm="1">
        <f t="array" ref="P1232" xml:space="preserve"> INDEX(切語下字資料表[韻母拼音碼], 小韻資料表[[#This Row],[下字表識別號]])</f>
        <v>i</v>
      </c>
      <c r="Q1232" s="210" t="str" cm="1">
        <f t="array" ref="Q1232" xml:space="preserve"> INDEX(設定表!$C$19:$C$23, INT( LEFT(小韻資料表[[#This Row],[目次編碼]],1) ))</f>
        <v>上</v>
      </c>
      <c r="R1232" s="210">
        <f xml:space="preserve">  INDEX(設定表!$C$8:$C$15, MATCH( (RIGHT(小韻資料表[[#This Row],[清濁]]) &amp; 小韻資料表[[#This Row],[調]]), 設定表!$B$8:$B$15, 0))</f>
        <v>2</v>
      </c>
      <c r="S1232" s="205" t="s">
        <v>309</v>
      </c>
      <c r="T1232" s="205" t="s">
        <v>309</v>
      </c>
      <c r="U1232" s="226" t="s">
        <v>309</v>
      </c>
      <c r="V1232" s="147" t="s">
        <v>309</v>
      </c>
      <c r="X1232" s="135"/>
      <c r="Y1232" s="135"/>
      <c r="AA1232" s="135"/>
      <c r="AB1232" s="134"/>
      <c r="AC1232" s="135"/>
      <c r="AD1232" s="135"/>
      <c r="AH1232" s="135"/>
      <c r="AI1232" s="135"/>
    </row>
    <row r="1233" spans="1:35" ht="31.5">
      <c r="A1233" s="205">
        <v>1229</v>
      </c>
      <c r="B1233" s="206" t="s">
        <v>5313</v>
      </c>
      <c r="C1233" s="207" t="str">
        <f xml:space="preserve"> _xlfn.CONCAT(小韻資料表[[#This Row],[聲母拼音碼]],小韻資料表[[#This Row],[韻母拼音碼]],小韻資料表[[#This Row],[調號]])</f>
        <v>chi2</v>
      </c>
      <c r="D1233" s="206" t="s">
        <v>5314</v>
      </c>
      <c r="E1233" s="208" t="s">
        <v>357</v>
      </c>
      <c r="F1233" s="205">
        <v>30</v>
      </c>
      <c r="G1233" s="209" t="s">
        <v>5315</v>
      </c>
      <c r="H1233" s="205">
        <f xml:space="preserve"> LEN(小韻資料表[[#This Row],[小韻字集]])</f>
        <v>17</v>
      </c>
      <c r="I1233" s="205" cm="1">
        <f t="array" ref="I1233" xml:space="preserve"> MATCH(TRUE, ISNUMBER( SEARCH( LEFT(小韻資料表[[#This Row],[切語]],1), 切語上字資料表[切語上字]) ), 0)</f>
        <v>31</v>
      </c>
      <c r="J1233" s="210" t="str" cm="1">
        <f t="array" ref="J1233" xml:space="preserve"> INDEX(切語上字資料表[聲母], 小韻資料表[[#This Row],[上字表識別號]])</f>
        <v>穿</v>
      </c>
      <c r="K1233" s="210" t="str" cm="1">
        <f t="array" ref="K1233" xml:space="preserve"> INDEX(切語上字資料表[聲母拼音碼], 小韻資料表[[#This Row],[上字表識別號]])</f>
        <v>ch</v>
      </c>
      <c r="L1233" s="210" t="str" cm="1">
        <f t="array" ref="L1233" xml:space="preserve"> INDEX(切語上字資料表[清濁], 小韻資料表[[#This Row],[上字表識別號]])</f>
        <v>次清</v>
      </c>
      <c r="M1233" s="223" t="str" cm="1">
        <f t="array" ref="M1233" xml:space="preserve"> INDEX(切語上字資料表[發送收], 小韻資料表[[#This Row],[上字表識別號]])</f>
        <v>送氣</v>
      </c>
      <c r="N1233" s="205" cm="1">
        <f t="array" ref="N1233" xml:space="preserve"> MATCH(TRUE, ISNUMBER( SEARCH( RIGHT(小韻資料表[[#This Row],[切語]],1), 切語下字資料表[切語下字]) ), 0)</f>
        <v>22</v>
      </c>
      <c r="O1233" s="207" t="str" cm="1">
        <f t="array" ref="O1233" xml:space="preserve"> INDEX(切語下字資料表[韻母], 小韻資料表[[#This Row],[下字表識別號]])</f>
        <v>紙開3</v>
      </c>
      <c r="P1233" s="207" t="str" cm="1">
        <f t="array" ref="P1233" xml:space="preserve"> INDEX(切語下字資料表[韻母拼音碼], 小韻資料表[[#This Row],[下字表識別號]])</f>
        <v>i</v>
      </c>
      <c r="Q1233" s="210" t="str" cm="1">
        <f t="array" ref="Q1233" xml:space="preserve"> INDEX(設定表!$C$19:$C$23, INT( LEFT(小韻資料表[[#This Row],[目次編碼]],1) ))</f>
        <v>上</v>
      </c>
      <c r="R1233" s="210">
        <f xml:space="preserve">  INDEX(設定表!$C$8:$C$15, MATCH( (RIGHT(小韻資料表[[#This Row],[清濁]]) &amp; 小韻資料表[[#This Row],[調]]), 設定表!$B$8:$B$15, 0))</f>
        <v>2</v>
      </c>
      <c r="S1233" s="205" t="s">
        <v>309</v>
      </c>
      <c r="T1233" s="205" t="s">
        <v>309</v>
      </c>
      <c r="U1233" s="226" t="s">
        <v>309</v>
      </c>
      <c r="V1233" s="146" t="s">
        <v>309</v>
      </c>
      <c r="X1233" s="135"/>
      <c r="Y1233" s="135"/>
      <c r="AA1233" s="135"/>
      <c r="AB1233" s="134"/>
      <c r="AC1233" s="135"/>
      <c r="AD1233" s="135"/>
      <c r="AH1233" s="135"/>
      <c r="AI1233" s="135"/>
    </row>
    <row r="1234" spans="1:35" ht="31.5">
      <c r="A1234" s="205">
        <v>1230</v>
      </c>
      <c r="B1234" s="206" t="s">
        <v>5316</v>
      </c>
      <c r="C1234" s="207" t="str">
        <f xml:space="preserve"> _xlfn.CONCAT(小韻資料表[[#This Row],[聲母拼音碼]],小韻資料表[[#This Row],[韻母拼音碼]],小韻資料表[[#This Row],[調號]])</f>
        <v>si2</v>
      </c>
      <c r="D1234" s="206" t="s">
        <v>5317</v>
      </c>
      <c r="E1234" s="208" t="s">
        <v>357</v>
      </c>
      <c r="F1234" s="205">
        <v>31</v>
      </c>
      <c r="G1234" s="209" t="s">
        <v>5318</v>
      </c>
      <c r="H1234" s="205">
        <f xml:space="preserve"> LEN(小韻資料表[[#This Row],[小韻字集]])</f>
        <v>3</v>
      </c>
      <c r="I1234" s="205" cm="1">
        <f t="array" ref="I1234" xml:space="preserve"> MATCH(TRUE, ISNUMBER( SEARCH( LEFT(小韻資料表[[#This Row],[切語]],1), 切語上字資料表[切語上字]) ), 0)</f>
        <v>33</v>
      </c>
      <c r="J1234" s="210" t="str" cm="1">
        <f t="array" ref="J1234" xml:space="preserve"> INDEX(切語上字資料表[聲母], 小韻資料表[[#This Row],[上字表識別號]])</f>
        <v>審</v>
      </c>
      <c r="K1234" s="210" t="str" cm="1">
        <f t="array" ref="K1234" xml:space="preserve"> INDEX(切語上字資料表[聲母拼音碼], 小韻資料表[[#This Row],[上字表識別號]])</f>
        <v>s</v>
      </c>
      <c r="L1234" s="210" t="str" cm="1">
        <f t="array" ref="L1234" xml:space="preserve"> INDEX(切語上字資料表[清濁], 小韻資料表[[#This Row],[上字表識別號]])</f>
        <v>全清</v>
      </c>
      <c r="M1234" s="223" t="str" cm="1">
        <f t="array" ref="M1234" xml:space="preserve"> INDEX(切語上字資料表[發送收], 小韻資料表[[#This Row],[上字表識別號]])</f>
        <v>送氣</v>
      </c>
      <c r="N1234" s="205" cm="1">
        <f t="array" ref="N1234" xml:space="preserve"> MATCH(TRUE, ISNUMBER( SEARCH( RIGHT(小韻資料表[[#This Row],[切語]],1), 切語下字資料表[切語下字]) ), 0)</f>
        <v>22</v>
      </c>
      <c r="O1234" s="207" t="str" cm="1">
        <f t="array" ref="O1234" xml:space="preserve"> INDEX(切語下字資料表[韻母], 小韻資料表[[#This Row],[下字表識別號]])</f>
        <v>紙開3</v>
      </c>
      <c r="P1234" s="207" t="str" cm="1">
        <f t="array" ref="P1234" xml:space="preserve"> INDEX(切語下字資料表[韻母拼音碼], 小韻資料表[[#This Row],[下字表識別號]])</f>
        <v>i</v>
      </c>
      <c r="Q1234" s="210" t="str" cm="1">
        <f t="array" ref="Q1234" xml:space="preserve"> INDEX(設定表!$C$19:$C$23, INT( LEFT(小韻資料表[[#This Row],[目次編碼]],1) ))</f>
        <v>上</v>
      </c>
      <c r="R1234" s="210">
        <f xml:space="preserve">  INDEX(設定表!$C$8:$C$15, MATCH( (RIGHT(小韻資料表[[#This Row],[清濁]]) &amp; 小韻資料表[[#This Row],[調]]), 設定表!$B$8:$B$15, 0))</f>
        <v>2</v>
      </c>
      <c r="S1234" s="205" t="s">
        <v>309</v>
      </c>
      <c r="T1234" s="205" t="s">
        <v>309</v>
      </c>
      <c r="U1234" s="226" t="s">
        <v>309</v>
      </c>
      <c r="V1234" s="147" t="s">
        <v>309</v>
      </c>
      <c r="X1234" s="135"/>
      <c r="Y1234" s="135"/>
      <c r="AA1234" s="135"/>
      <c r="AB1234" s="134"/>
      <c r="AC1234" s="135"/>
      <c r="AD1234" s="135"/>
      <c r="AH1234" s="135"/>
      <c r="AI1234" s="135"/>
    </row>
    <row r="1235" spans="1:35" ht="31.5">
      <c r="A1235" s="205">
        <v>1231</v>
      </c>
      <c r="B1235" s="206" t="s">
        <v>5319</v>
      </c>
      <c r="C1235" s="207" t="str">
        <f xml:space="preserve"> _xlfn.CONCAT(小韻資料表[[#This Row],[聲母拼音碼]],小韻資料表[[#This Row],[韻母拼音碼]],小韻資料表[[#This Row],[調號]])</f>
        <v>ci2</v>
      </c>
      <c r="D1235" s="206" t="s">
        <v>5320</v>
      </c>
      <c r="E1235" s="208" t="s">
        <v>357</v>
      </c>
      <c r="F1235" s="205">
        <v>32</v>
      </c>
      <c r="G1235" s="209" t="s">
        <v>5321</v>
      </c>
      <c r="H1235" s="205">
        <f xml:space="preserve"> LEN(小韻資料表[[#This Row],[小韻字集]])</f>
        <v>10</v>
      </c>
      <c r="I1235" s="205" cm="1">
        <f t="array" ref="I1235" xml:space="preserve"> MATCH(TRUE, ISNUMBER( SEARCH( LEFT(小韻資料表[[#This Row],[切語]],1), 切語上字資料表[切語上字]) ), 0)</f>
        <v>21</v>
      </c>
      <c r="J1235" s="210" t="str" cm="1">
        <f t="array" ref="J1235" xml:space="preserve"> INDEX(切語上字資料表[聲母], 小韻資料表[[#This Row],[上字表識別號]])</f>
        <v>精</v>
      </c>
      <c r="K1235" s="210" t="str" cm="1">
        <f t="array" ref="K1235" xml:space="preserve"> INDEX(切語上字資料表[聲母拼音碼], 小韻資料表[[#This Row],[上字表識別號]])</f>
        <v>c</v>
      </c>
      <c r="L1235" s="210" t="str" cm="1">
        <f t="array" ref="L1235" xml:space="preserve"> INDEX(切語上字資料表[清濁], 小韻資料表[[#This Row],[上字表識別號]])</f>
        <v>全清</v>
      </c>
      <c r="M1235" s="223" t="str" cm="1">
        <f t="array" ref="M1235" xml:space="preserve"> INDEX(切語上字資料表[發送收], 小韻資料表[[#This Row],[上字表識別號]])</f>
        <v>發聲</v>
      </c>
      <c r="N1235" s="205" cm="1">
        <f t="array" ref="N1235" xml:space="preserve"> MATCH(TRUE, ISNUMBER( SEARCH( RIGHT(小韻資料表[[#This Row],[切語]],1), 切語下字資料表[切語下字]) ), 0)</f>
        <v>22</v>
      </c>
      <c r="O1235" s="207" t="str" cm="1">
        <f t="array" ref="O1235" xml:space="preserve"> INDEX(切語下字資料表[韻母], 小韻資料表[[#This Row],[下字表識別號]])</f>
        <v>紙開3</v>
      </c>
      <c r="P1235" s="207" t="str" cm="1">
        <f t="array" ref="P1235" xml:space="preserve"> INDEX(切語下字資料表[韻母拼音碼], 小韻資料表[[#This Row],[下字表識別號]])</f>
        <v>i</v>
      </c>
      <c r="Q1235" s="210" t="str" cm="1">
        <f t="array" ref="Q1235" xml:space="preserve"> INDEX(設定表!$C$19:$C$23, INT( LEFT(小韻資料表[[#This Row],[目次編碼]],1) ))</f>
        <v>上</v>
      </c>
      <c r="R1235" s="210">
        <f xml:space="preserve">  INDEX(設定表!$C$8:$C$15, MATCH( (RIGHT(小韻資料表[[#This Row],[清濁]]) &amp; 小韻資料表[[#This Row],[調]]), 設定表!$B$8:$B$15, 0))</f>
        <v>2</v>
      </c>
      <c r="S1235" s="205" t="s">
        <v>309</v>
      </c>
      <c r="T1235" s="205" t="s">
        <v>309</v>
      </c>
      <c r="U1235" s="226" t="s">
        <v>309</v>
      </c>
      <c r="V1235" s="146" t="s">
        <v>309</v>
      </c>
      <c r="X1235" s="135"/>
      <c r="Y1235" s="135"/>
      <c r="AA1235" s="135"/>
      <c r="AB1235" s="134"/>
      <c r="AC1235" s="135"/>
      <c r="AD1235" s="135"/>
      <c r="AH1235" s="135"/>
      <c r="AI1235" s="135"/>
    </row>
    <row r="1236" spans="1:35" ht="31.5">
      <c r="A1236" s="205">
        <v>1232</v>
      </c>
      <c r="B1236" s="206" t="s">
        <v>5322</v>
      </c>
      <c r="C1236" s="207" t="str">
        <f xml:space="preserve"> _xlfn.CONCAT(小韻資料表[[#This Row],[聲母拼音碼]],小韻資料表[[#This Row],[韻母拼音碼]],小韻資料表[[#This Row],[調號]])</f>
        <v>cui2</v>
      </c>
      <c r="D1236" s="206" t="s">
        <v>5323</v>
      </c>
      <c r="E1236" s="208" t="s">
        <v>357</v>
      </c>
      <c r="F1236" s="205">
        <v>33</v>
      </c>
      <c r="G1236" s="209" t="s">
        <v>5324</v>
      </c>
      <c r="H1236" s="205">
        <f xml:space="preserve"> LEN(小韻資料表[[#This Row],[小韻字集]])</f>
        <v>6</v>
      </c>
      <c r="I1236" s="205" cm="1">
        <f t="array" ref="I1236" xml:space="preserve"> MATCH(TRUE, ISNUMBER( SEARCH( LEFT(小韻資料表[[#This Row],[切語]],1), 切語上字資料表[切語上字]) ), 0)</f>
        <v>30</v>
      </c>
      <c r="J1236" s="210" t="str" cm="1">
        <f t="array" ref="J1236" xml:space="preserve"> INDEX(切語上字資料表[聲母], 小韻資料表[[#This Row],[上字表識別號]])</f>
        <v>照</v>
      </c>
      <c r="K1236" s="210" t="str" cm="1">
        <f t="array" ref="K1236" xml:space="preserve"> INDEX(切語上字資料表[聲母拼音碼], 小韻資料表[[#This Row],[上字表識別號]])</f>
        <v>c</v>
      </c>
      <c r="L1236" s="210" t="str" cm="1">
        <f t="array" ref="L1236" xml:space="preserve"> INDEX(切語上字資料表[清濁], 小韻資料表[[#This Row],[上字表識別號]])</f>
        <v>全清</v>
      </c>
      <c r="M1236" s="223" t="str" cm="1">
        <f t="array" ref="M1236" xml:space="preserve"> INDEX(切語上字資料表[發送收], 小韻資料表[[#This Row],[上字表識別號]])</f>
        <v>發聲</v>
      </c>
      <c r="N1236" s="205" cm="1">
        <f t="array" ref="N1236" xml:space="preserve"> MATCH(TRUE, ISNUMBER( SEARCH( RIGHT(小韻資料表[[#This Row],[切語]],1), 切語下字資料表[切語下字]) ), 0)</f>
        <v>26</v>
      </c>
      <c r="O1236" s="207" t="str" cm="1">
        <f t="array" ref="O1236" xml:space="preserve"> INDEX(切語下字資料表[韻母], 小韻資料表[[#This Row],[下字表識別號]])</f>
        <v>紙合3</v>
      </c>
      <c r="P1236" s="207" t="str" cm="1">
        <f t="array" ref="P1236" xml:space="preserve"> INDEX(切語下字資料表[韻母拼音碼], 小韻資料表[[#This Row],[下字表識別號]])</f>
        <v>ui</v>
      </c>
      <c r="Q1236" s="210" t="str" cm="1">
        <f t="array" ref="Q1236" xml:space="preserve"> INDEX(設定表!$C$19:$C$23, INT( LEFT(小韻資料表[[#This Row],[目次編碼]],1) ))</f>
        <v>上</v>
      </c>
      <c r="R1236" s="210">
        <f xml:space="preserve">  INDEX(設定表!$C$8:$C$15, MATCH( (RIGHT(小韻資料表[[#This Row],[清濁]]) &amp; 小韻資料表[[#This Row],[調]]), 設定表!$B$8:$B$15, 0))</f>
        <v>2</v>
      </c>
      <c r="S1236" s="205" t="s">
        <v>309</v>
      </c>
      <c r="T1236" s="205" t="s">
        <v>309</v>
      </c>
      <c r="U1236" s="226" t="s">
        <v>309</v>
      </c>
      <c r="V1236" s="147" t="s">
        <v>309</v>
      </c>
      <c r="X1236" s="135"/>
      <c r="Y1236" s="135"/>
      <c r="AA1236" s="135"/>
      <c r="AB1236" s="134"/>
      <c r="AC1236" s="135"/>
      <c r="AD1236" s="135"/>
      <c r="AH1236" s="135"/>
      <c r="AI1236" s="135"/>
    </row>
    <row r="1237" spans="1:35" ht="31.5">
      <c r="A1237" s="205">
        <v>1233</v>
      </c>
      <c r="B1237" s="206" t="s">
        <v>5325</v>
      </c>
      <c r="C1237" s="207" t="str">
        <f xml:space="preserve"> _xlfn.CONCAT(小韻資料表[[#This Row],[聲母拼音碼]],小韻資料表[[#This Row],[韻母拼音碼]],小韻資料表[[#This Row],[調號]])</f>
        <v>chui2</v>
      </c>
      <c r="D1237" s="206" t="s">
        <v>5326</v>
      </c>
      <c r="E1237" s="208" t="s">
        <v>357</v>
      </c>
      <c r="F1237" s="205">
        <v>34</v>
      </c>
      <c r="G1237" s="209" t="s">
        <v>5327</v>
      </c>
      <c r="H1237" s="205">
        <f xml:space="preserve"> LEN(小韻資料表[[#This Row],[小韻字集]])</f>
        <v>2</v>
      </c>
      <c r="I1237" s="205" cm="1">
        <f t="array" ref="I1237" xml:space="preserve"> MATCH(TRUE, ISNUMBER( SEARCH( LEFT(小韻資料表[[#This Row],[切語]],1), 切語上字資料表[切語上字]) ), 0)</f>
        <v>27</v>
      </c>
      <c r="J1237" s="210" t="str" cm="1">
        <f t="array" ref="J1237" xml:space="preserve"> INDEX(切語上字資料表[聲母], 小韻資料表[[#This Row],[上字表識別號]])</f>
        <v>初</v>
      </c>
      <c r="K1237" s="210" t="str" cm="1">
        <f t="array" ref="K1237" xml:space="preserve"> INDEX(切語上字資料表[聲母拼音碼], 小韻資料表[[#This Row],[上字表識別號]])</f>
        <v>ch</v>
      </c>
      <c r="L1237" s="210" t="str" cm="1">
        <f t="array" ref="L1237" xml:space="preserve"> INDEX(切語上字資料表[清濁], 小韻資料表[[#This Row],[上字表識別號]])</f>
        <v>次清</v>
      </c>
      <c r="M1237" s="223" t="str" cm="1">
        <f t="array" ref="M1237" xml:space="preserve"> INDEX(切語上字資料表[發送收], 小韻資料表[[#This Row],[上字表識別號]])</f>
        <v>送氣</v>
      </c>
      <c r="N1237" s="205" cm="1">
        <f t="array" ref="N1237" xml:space="preserve"> MATCH(TRUE, ISNUMBER( SEARCH( RIGHT(小韻資料表[[#This Row],[切語]],1), 切語下字資料表[切語下字]) ), 0)</f>
        <v>26</v>
      </c>
      <c r="O1237" s="207" t="str" cm="1">
        <f t="array" ref="O1237" xml:space="preserve"> INDEX(切語下字資料表[韻母], 小韻資料表[[#This Row],[下字表識別號]])</f>
        <v>紙合3</v>
      </c>
      <c r="P1237" s="207" t="str" cm="1">
        <f t="array" ref="P1237" xml:space="preserve"> INDEX(切語下字資料表[韻母拼音碼], 小韻資料表[[#This Row],[下字表識別號]])</f>
        <v>ui</v>
      </c>
      <c r="Q1237" s="210" t="str" cm="1">
        <f t="array" ref="Q1237" xml:space="preserve"> INDEX(設定表!$C$19:$C$23, INT( LEFT(小韻資料表[[#This Row],[目次編碼]],1) ))</f>
        <v>上</v>
      </c>
      <c r="R1237" s="210">
        <f xml:space="preserve">  INDEX(設定表!$C$8:$C$15, MATCH( (RIGHT(小韻資料表[[#This Row],[清濁]]) &amp; 小韻資料表[[#This Row],[調]]), 設定表!$B$8:$B$15, 0))</f>
        <v>2</v>
      </c>
      <c r="S1237" s="205" t="s">
        <v>5328</v>
      </c>
      <c r="T1237" s="205" t="s">
        <v>309</v>
      </c>
      <c r="U1237" s="226" t="s">
        <v>309</v>
      </c>
      <c r="V1237" s="146" t="s">
        <v>309</v>
      </c>
      <c r="X1237" s="135"/>
      <c r="Y1237" s="135"/>
      <c r="AA1237" s="135"/>
      <c r="AB1237" s="134"/>
      <c r="AC1237" s="135"/>
      <c r="AD1237" s="135"/>
      <c r="AH1237" s="135"/>
      <c r="AI1237" s="135"/>
    </row>
    <row r="1238" spans="1:35" ht="31.5">
      <c r="A1238" s="205">
        <v>1234</v>
      </c>
      <c r="B1238" s="206" t="s">
        <v>5329</v>
      </c>
      <c r="C1238" s="207" t="str">
        <f xml:space="preserve"> _xlfn.CONCAT(小韻資料表[[#This Row],[聲母拼音碼]],小韻資料表[[#This Row],[韻母拼音碼]],小韻資料表[[#This Row],[調號]])</f>
        <v>si2</v>
      </c>
      <c r="D1238" s="206" t="s">
        <v>5330</v>
      </c>
      <c r="E1238" s="208" t="s">
        <v>357</v>
      </c>
      <c r="F1238" s="205">
        <v>35</v>
      </c>
      <c r="G1238" s="209" t="s">
        <v>5330</v>
      </c>
      <c r="H1238" s="205">
        <f xml:space="preserve"> LEN(小韻資料表[[#This Row],[小韻字集]])</f>
        <v>2</v>
      </c>
      <c r="I1238" s="205" cm="1">
        <f t="array" ref="I1238" xml:space="preserve"> MATCH(TRUE, ISNUMBER( SEARCH( LEFT(小韻資料表[[#This Row],[切語]],1), 切語上字資料表[切語上字]) ), 0)</f>
        <v>25</v>
      </c>
      <c r="J1238" s="210" t="str" cm="1">
        <f t="array" ref="J1238" xml:space="preserve"> INDEX(切語上字資料表[聲母], 小韻資料表[[#This Row],[上字表識別號]])</f>
        <v>邪</v>
      </c>
      <c r="K1238" s="210" t="str" cm="1">
        <f t="array" ref="K1238" xml:space="preserve"> INDEX(切語上字資料表[聲母拼音碼], 小韻資料表[[#This Row],[上字表識別號]])</f>
        <v>s</v>
      </c>
      <c r="L1238" s="210" t="str" cm="1">
        <f t="array" ref="L1238" xml:space="preserve"> INDEX(切語上字資料表[清濁], 小韻資料表[[#This Row],[上字表識別號]])</f>
        <v>全濁</v>
      </c>
      <c r="M1238" s="223" t="str" cm="1">
        <f t="array" ref="M1238" xml:space="preserve"> INDEX(切語上字資料表[發送收], 小韻資料表[[#This Row],[上字表識別號]])</f>
        <v>送氣</v>
      </c>
      <c r="N1238" s="205" cm="1">
        <f t="array" ref="N1238" xml:space="preserve"> MATCH(TRUE, ISNUMBER( SEARCH( RIGHT(小韻資料表[[#This Row],[切語]],1), 切語下字資料表[切語下字]) ), 0)</f>
        <v>22</v>
      </c>
      <c r="O1238" s="207" t="str" cm="1">
        <f t="array" ref="O1238" xml:space="preserve"> INDEX(切語下字資料表[韻母], 小韻資料表[[#This Row],[下字表識別號]])</f>
        <v>紙開3</v>
      </c>
      <c r="P1238" s="207" t="str" cm="1">
        <f t="array" ref="P1238" xml:space="preserve"> INDEX(切語下字資料表[韻母拼音碼], 小韻資料表[[#This Row],[下字表識別號]])</f>
        <v>i</v>
      </c>
      <c r="Q1238" s="210" t="str" cm="1">
        <f t="array" ref="Q1238" xml:space="preserve"> INDEX(設定表!$C$19:$C$23, INT( LEFT(小韻資料表[[#This Row],[目次編碼]],1) ))</f>
        <v>上</v>
      </c>
      <c r="R1238" s="210">
        <f xml:space="preserve">  INDEX(設定表!$C$8:$C$15, MATCH( (RIGHT(小韻資料表[[#This Row],[清濁]]) &amp; 小韻資料表[[#This Row],[調]]), 設定表!$B$8:$B$15, 0))</f>
        <v>2</v>
      </c>
      <c r="S1238" s="205" t="s">
        <v>309</v>
      </c>
      <c r="T1238" s="205" t="s">
        <v>309</v>
      </c>
      <c r="U1238" s="226" t="s">
        <v>309</v>
      </c>
      <c r="V1238" s="147" t="s">
        <v>309</v>
      </c>
      <c r="X1238" s="135"/>
      <c r="Y1238" s="135"/>
      <c r="AA1238" s="135"/>
      <c r="AB1238" s="134"/>
      <c r="AC1238" s="135"/>
      <c r="AD1238" s="135"/>
      <c r="AH1238" s="135"/>
      <c r="AI1238" s="135"/>
    </row>
    <row r="1239" spans="1:35" ht="31.5">
      <c r="A1239" s="205">
        <v>1235</v>
      </c>
      <c r="B1239" s="206" t="s">
        <v>13147</v>
      </c>
      <c r="C1239" s="207" t="str">
        <f xml:space="preserve"> _xlfn.CONCAT(小韻資料表[[#This Row],[聲母拼音碼]],小韻資料表[[#This Row],[韻母拼音碼]],小韻資料表[[#This Row],[調號]])</f>
        <v>si2</v>
      </c>
      <c r="D1239" s="206" t="s">
        <v>5331</v>
      </c>
      <c r="E1239" s="208" t="s">
        <v>357</v>
      </c>
      <c r="F1239" s="205">
        <v>36</v>
      </c>
      <c r="G1239" s="209" t="s">
        <v>13146</v>
      </c>
      <c r="H1239" s="205">
        <f xml:space="preserve"> LEN(小韻資料表[[#This Row],[小韻字集]])</f>
        <v>6</v>
      </c>
      <c r="I1239" s="205" cm="1">
        <f t="array" ref="I1239" xml:space="preserve"> MATCH(TRUE, ISNUMBER( SEARCH( LEFT(小韻資料表[[#This Row],[切語]],1), 切語上字資料表[切語上字]) ), 0)</f>
        <v>32</v>
      </c>
      <c r="J1239" s="210" t="str" cm="1">
        <f t="array" ref="J1239" xml:space="preserve"> INDEX(切語上字資料表[聲母], 小韻資料表[[#This Row],[上字表識別號]])</f>
        <v>神</v>
      </c>
      <c r="K1239" s="210" t="str" cm="1">
        <f t="array" ref="K1239" xml:space="preserve"> INDEX(切語上字資料表[聲母拼音碼], 小韻資料表[[#This Row],[上字表識別號]])</f>
        <v>s</v>
      </c>
      <c r="L1239" s="210" t="str" cm="1">
        <f t="array" ref="L1239" xml:space="preserve"> INDEX(切語上字資料表[清濁], 小韻資料表[[#This Row],[上字表識別號]])</f>
        <v>全濁</v>
      </c>
      <c r="M1239" s="223" t="str" cm="1">
        <f t="array" ref="M1239" xml:space="preserve"> INDEX(切語上字資料表[發送收], 小韻資料表[[#This Row],[上字表識別號]])</f>
        <v>發聲</v>
      </c>
      <c r="N1239" s="205" cm="1">
        <f t="array" ref="N1239" xml:space="preserve"> MATCH(TRUE, ISNUMBER( SEARCH( RIGHT(小韻資料表[[#This Row],[切語]],1), 切語下字資料表[切語下字]) ), 0)</f>
        <v>22</v>
      </c>
      <c r="O1239" s="207" t="str" cm="1">
        <f t="array" ref="O1239" xml:space="preserve"> INDEX(切語下字資料表[韻母], 小韻資料表[[#This Row],[下字表識別號]])</f>
        <v>紙開3</v>
      </c>
      <c r="P1239" s="207" t="str" cm="1">
        <f t="array" ref="P1239" xml:space="preserve"> INDEX(切語下字資料表[韻母拼音碼], 小韻資料表[[#This Row],[下字表識別號]])</f>
        <v>i</v>
      </c>
      <c r="Q1239" s="210" t="str" cm="1">
        <f t="array" ref="Q1239" xml:space="preserve"> INDEX(設定表!$C$19:$C$23, INT( LEFT(小韻資料表[[#This Row],[目次編碼]],1) ))</f>
        <v>上</v>
      </c>
      <c r="R1239" s="210">
        <f xml:space="preserve">  INDEX(設定表!$C$8:$C$15, MATCH( (RIGHT(小韻資料表[[#This Row],[清濁]]) &amp; 小韻資料表[[#This Row],[調]]), 設定表!$B$8:$B$15, 0))</f>
        <v>2</v>
      </c>
      <c r="S1239" s="205" t="s">
        <v>309</v>
      </c>
      <c r="T1239" s="205" t="s">
        <v>309</v>
      </c>
      <c r="U1239" s="226" t="s">
        <v>309</v>
      </c>
      <c r="V1239" s="146" t="s">
        <v>309</v>
      </c>
      <c r="X1239" s="135"/>
      <c r="Y1239" s="135"/>
      <c r="AA1239" s="135"/>
      <c r="AB1239" s="134"/>
      <c r="AC1239" s="135"/>
      <c r="AD1239" s="135"/>
      <c r="AH1239" s="135"/>
      <c r="AI1239" s="135"/>
    </row>
    <row r="1240" spans="1:35" ht="31.5">
      <c r="A1240" s="205">
        <v>1236</v>
      </c>
      <c r="B1240" s="206" t="s">
        <v>5332</v>
      </c>
      <c r="C1240" s="207" t="str">
        <f xml:space="preserve"> _xlfn.CONCAT(小韻資料表[[#This Row],[聲母拼音碼]],小韻資料表[[#This Row],[韻母拼音碼]],小韻資料表[[#This Row],[調號]])</f>
        <v>ci2</v>
      </c>
      <c r="D1240" s="206" t="s">
        <v>5333</v>
      </c>
      <c r="E1240" s="208" t="s">
        <v>357</v>
      </c>
      <c r="F1240" s="205">
        <v>37</v>
      </c>
      <c r="G1240" s="209" t="s">
        <v>5334</v>
      </c>
      <c r="H1240" s="205">
        <f xml:space="preserve"> LEN(小韻資料表[[#This Row],[小韻字集]])</f>
        <v>2</v>
      </c>
      <c r="I1240" s="205" cm="1">
        <f t="array" ref="I1240" xml:space="preserve"> MATCH(TRUE, ISNUMBER( SEARCH( LEFT(小韻資料表[[#This Row],[切語]],1), 切語上字資料表[切語上字]) ), 0)</f>
        <v>26</v>
      </c>
      <c r="J1240" s="210" t="str" cm="1">
        <f t="array" ref="J1240" xml:space="preserve"> INDEX(切語上字資料表[聲母], 小韻資料表[[#This Row],[上字表識別號]])</f>
        <v>莊</v>
      </c>
      <c r="K1240" s="210" t="str" cm="1">
        <f t="array" ref="K1240" xml:space="preserve"> INDEX(切語上字資料表[聲母拼音碼], 小韻資料表[[#This Row],[上字表識別號]])</f>
        <v>c</v>
      </c>
      <c r="L1240" s="210" t="str" cm="1">
        <f t="array" ref="L1240" xml:space="preserve"> INDEX(切語上字資料表[清濁], 小韻資料表[[#This Row],[上字表識別號]])</f>
        <v>全清</v>
      </c>
      <c r="M1240" s="223" t="str" cm="1">
        <f t="array" ref="M1240" xml:space="preserve"> INDEX(切語上字資料表[發送收], 小韻資料表[[#This Row],[上字表識別號]])</f>
        <v>發聲</v>
      </c>
      <c r="N1240" s="205" cm="1">
        <f t="array" ref="N1240" xml:space="preserve"> MATCH(TRUE, ISNUMBER( SEARCH( RIGHT(小韻資料表[[#This Row],[切語]],1), 切語下字資料表[切語下字]) ), 0)</f>
        <v>22</v>
      </c>
      <c r="O1240" s="207" t="str" cm="1">
        <f t="array" ref="O1240" xml:space="preserve"> INDEX(切語下字資料表[韻母], 小韻資料表[[#This Row],[下字表識別號]])</f>
        <v>紙開3</v>
      </c>
      <c r="P1240" s="207" t="str" cm="1">
        <f t="array" ref="P1240" xml:space="preserve"> INDEX(切語下字資料表[韻母拼音碼], 小韻資料表[[#This Row],[下字表識別號]])</f>
        <v>i</v>
      </c>
      <c r="Q1240" s="210" t="str" cm="1">
        <f t="array" ref="Q1240" xml:space="preserve"> INDEX(設定表!$C$19:$C$23, INT( LEFT(小韻資料表[[#This Row],[目次編碼]],1) ))</f>
        <v>上</v>
      </c>
      <c r="R1240" s="210">
        <f xml:space="preserve">  INDEX(設定表!$C$8:$C$15, MATCH( (RIGHT(小韻資料表[[#This Row],[清濁]]) &amp; 小韻資料表[[#This Row],[調]]), 設定表!$B$8:$B$15, 0))</f>
        <v>2</v>
      </c>
      <c r="S1240" s="205" t="s">
        <v>309</v>
      </c>
      <c r="T1240" s="205" t="s">
        <v>309</v>
      </c>
      <c r="U1240" s="226" t="s">
        <v>309</v>
      </c>
      <c r="V1240" s="147" t="s">
        <v>309</v>
      </c>
      <c r="X1240" s="135"/>
      <c r="Y1240" s="135"/>
      <c r="AA1240" s="135"/>
      <c r="AB1240" s="134"/>
      <c r="AC1240" s="135"/>
      <c r="AD1240" s="135"/>
      <c r="AH1240" s="135"/>
      <c r="AI1240" s="135"/>
    </row>
    <row r="1241" spans="1:35" ht="31.5">
      <c r="A1241" s="205">
        <v>1237</v>
      </c>
      <c r="B1241" s="206" t="s">
        <v>5335</v>
      </c>
      <c r="C1241" s="207" t="str">
        <f xml:space="preserve"> _xlfn.CONCAT(小韻資料表[[#This Row],[聲母拼音碼]],小韻資料表[[#This Row],[韻母拼音碼]],小韻資料表[[#This Row],[調號]])</f>
        <v>phi2</v>
      </c>
      <c r="D1241" s="206" t="s">
        <v>5336</v>
      </c>
      <c r="E1241" s="208" t="s">
        <v>357</v>
      </c>
      <c r="F1241" s="205">
        <v>38</v>
      </c>
      <c r="G1241" s="209" t="s">
        <v>5337</v>
      </c>
      <c r="H1241" s="205">
        <f xml:space="preserve"> LEN(小韻資料表[[#This Row],[小韻字集]])</f>
        <v>3</v>
      </c>
      <c r="I1241" s="205" cm="1">
        <f t="array" ref="I1241" xml:space="preserve"> MATCH(TRUE, ISNUMBER( SEARCH( LEFT(小韻資料表[[#This Row],[切語]],1), 切語上字資料表[切語上字]) ), 0)</f>
        <v>14</v>
      </c>
      <c r="J1241" s="210" t="str" cm="1">
        <f t="array" ref="J1241" xml:space="preserve"> INDEX(切語上字資料表[聲母], 小韻資料表[[#This Row],[上字表識別號]])</f>
        <v>滂</v>
      </c>
      <c r="K1241" s="210" t="str" cm="1">
        <f t="array" ref="K1241" xml:space="preserve"> INDEX(切語上字資料表[聲母拼音碼], 小韻資料表[[#This Row],[上字表識別號]])</f>
        <v>ph</v>
      </c>
      <c r="L1241" s="210" t="str" cm="1">
        <f t="array" ref="L1241" xml:space="preserve"> INDEX(切語上字資料表[清濁], 小韻資料表[[#This Row],[上字表識別號]])</f>
        <v>次清</v>
      </c>
      <c r="M1241" s="223" t="str" cm="1">
        <f t="array" ref="M1241" xml:space="preserve"> INDEX(切語上字資料表[發送收], 小韻資料表[[#This Row],[上字表識別號]])</f>
        <v>送氣</v>
      </c>
      <c r="N1241" s="205" cm="1">
        <f t="array" ref="N1241" xml:space="preserve"> MATCH(TRUE, ISNUMBER( SEARCH( RIGHT(小韻資料表[[#This Row],[切語]],1), 切語下字資料表[切語下字]) ), 0)</f>
        <v>23</v>
      </c>
      <c r="O1241" s="207" t="str" cm="1">
        <f t="array" ref="O1241" xml:space="preserve"> INDEX(切語下字資料表[韻母], 小韻資料表[[#This Row],[下字表識別號]])</f>
        <v>寘開3</v>
      </c>
      <c r="P1241" s="207" t="str" cm="1">
        <f t="array" ref="P1241" xml:space="preserve"> INDEX(切語下字資料表[韻母拼音碼], 小韻資料表[[#This Row],[下字表識別號]])</f>
        <v>i</v>
      </c>
      <c r="Q1241" s="210" t="str" cm="1">
        <f t="array" ref="Q1241" xml:space="preserve"> INDEX(設定表!$C$19:$C$23, INT( LEFT(小韻資料表[[#This Row],[目次編碼]],1) ))</f>
        <v>上</v>
      </c>
      <c r="R1241" s="210">
        <f xml:space="preserve">  INDEX(設定表!$C$8:$C$15, MATCH( (RIGHT(小韻資料表[[#This Row],[清濁]]) &amp; 小韻資料表[[#This Row],[調]]), 設定表!$B$8:$B$15, 0))</f>
        <v>2</v>
      </c>
      <c r="S1241" s="205" t="s">
        <v>309</v>
      </c>
      <c r="T1241" s="205" t="s">
        <v>309</v>
      </c>
      <c r="U1241" s="226" t="s">
        <v>309</v>
      </c>
      <c r="V1241" s="146" t="s">
        <v>309</v>
      </c>
      <c r="X1241" s="135"/>
      <c r="Y1241" s="135"/>
      <c r="AA1241" s="135"/>
      <c r="AB1241" s="134"/>
      <c r="AC1241" s="135"/>
      <c r="AD1241" s="135"/>
      <c r="AH1241" s="135"/>
      <c r="AI1241" s="135"/>
    </row>
    <row r="1242" spans="1:35" ht="31.5">
      <c r="A1242" s="205">
        <v>1238</v>
      </c>
      <c r="B1242" s="206" t="s">
        <v>5338</v>
      </c>
      <c r="C1242" s="207" t="str">
        <f xml:space="preserve"> _xlfn.CONCAT(小韻資料表[[#This Row],[聲母拼音碼]],小韻資料表[[#This Row],[韻母拼音碼]],小韻資料表[[#This Row],[調號]])</f>
        <v>phi2</v>
      </c>
      <c r="D1242" s="206" t="s">
        <v>5339</v>
      </c>
      <c r="E1242" s="208" t="s">
        <v>357</v>
      </c>
      <c r="F1242" s="205">
        <v>39</v>
      </c>
      <c r="G1242" s="209" t="s">
        <v>5340</v>
      </c>
      <c r="H1242" s="205">
        <f xml:space="preserve"> LEN(小韻資料表[[#This Row],[小韻字集]])</f>
        <v>6</v>
      </c>
      <c r="I1242" s="205" cm="1">
        <f t="array" ref="I1242" xml:space="preserve"> MATCH(TRUE, ISNUMBER( SEARCH( LEFT(小韻資料表[[#This Row],[切語]],1), 切語上字資料表[切語上字]) ), 0)</f>
        <v>14</v>
      </c>
      <c r="J1242" s="210" t="str" cm="1">
        <f t="array" ref="J1242" xml:space="preserve"> INDEX(切語上字資料表[聲母], 小韻資料表[[#This Row],[上字表識別號]])</f>
        <v>滂</v>
      </c>
      <c r="K1242" s="210" t="str" cm="1">
        <f t="array" ref="K1242" xml:space="preserve"> INDEX(切語上字資料表[聲母拼音碼], 小韻資料表[[#This Row],[上字表識別號]])</f>
        <v>ph</v>
      </c>
      <c r="L1242" s="210" t="str" cm="1">
        <f t="array" ref="L1242" xml:space="preserve"> INDEX(切語上字資料表[清濁], 小韻資料表[[#This Row],[上字表識別號]])</f>
        <v>次清</v>
      </c>
      <c r="M1242" s="223" t="str" cm="1">
        <f t="array" ref="M1242" xml:space="preserve"> INDEX(切語上字資料表[發送收], 小韻資料表[[#This Row],[上字表識別號]])</f>
        <v>送氣</v>
      </c>
      <c r="N1242" s="205" cm="1">
        <f t="array" ref="N1242" xml:space="preserve"> MATCH(TRUE, ISNUMBER( SEARCH( RIGHT(小韻資料表[[#This Row],[切語]],1), 切語下字資料表[切語下字]) ), 0)</f>
        <v>22</v>
      </c>
      <c r="O1242" s="207" t="str" cm="1">
        <f t="array" ref="O1242" xml:space="preserve"> INDEX(切語下字資料表[韻母], 小韻資料表[[#This Row],[下字表識別號]])</f>
        <v>紙開3</v>
      </c>
      <c r="P1242" s="207" t="str" cm="1">
        <f t="array" ref="P1242" xml:space="preserve"> INDEX(切語下字資料表[韻母拼音碼], 小韻資料表[[#This Row],[下字表識別號]])</f>
        <v>i</v>
      </c>
      <c r="Q1242" s="210" t="str" cm="1">
        <f t="array" ref="Q1242" xml:space="preserve"> INDEX(設定表!$C$19:$C$23, INT( LEFT(小韻資料表[[#This Row],[目次編碼]],1) ))</f>
        <v>上</v>
      </c>
      <c r="R1242" s="210">
        <f xml:space="preserve">  INDEX(設定表!$C$8:$C$15, MATCH( (RIGHT(小韻資料表[[#This Row],[清濁]]) &amp; 小韻資料表[[#This Row],[調]]), 設定表!$B$8:$B$15, 0))</f>
        <v>2</v>
      </c>
      <c r="S1242" s="205" t="s">
        <v>309</v>
      </c>
      <c r="T1242" s="205" t="s">
        <v>309</v>
      </c>
      <c r="U1242" s="226" t="s">
        <v>309</v>
      </c>
      <c r="V1242" s="147" t="s">
        <v>309</v>
      </c>
      <c r="X1242" s="135"/>
      <c r="Y1242" s="135"/>
      <c r="AA1242" s="135"/>
      <c r="AB1242" s="134"/>
      <c r="AC1242" s="135"/>
      <c r="AD1242" s="135"/>
      <c r="AH1242" s="135"/>
      <c r="AI1242" s="135"/>
    </row>
    <row r="1243" spans="1:35" ht="31.5">
      <c r="A1243" s="205">
        <v>1239</v>
      </c>
      <c r="B1243" s="206" t="s">
        <v>5341</v>
      </c>
      <c r="C1243" s="207" t="str">
        <f xml:space="preserve"> _xlfn.CONCAT(小韻資料表[[#This Row],[聲母拼音碼]],小韻資料表[[#This Row],[韻母拼音碼]],小韻資料表[[#This Row],[調號]])</f>
        <v>Øui2</v>
      </c>
      <c r="D1243" s="206" t="s">
        <v>5342</v>
      </c>
      <c r="E1243" s="208" t="s">
        <v>357</v>
      </c>
      <c r="F1243" s="205">
        <v>40</v>
      </c>
      <c r="G1243" s="209" t="s">
        <v>5343</v>
      </c>
      <c r="H1243" s="205">
        <f xml:space="preserve"> LEN(小韻資料表[[#This Row],[小韻字集]])</f>
        <v>7</v>
      </c>
      <c r="I1243" s="205" cm="1">
        <f t="array" ref="I1243" xml:space="preserve"> MATCH(TRUE, ISNUMBER( SEARCH( LEFT(小韻資料表[[#This Row],[切語]],1), 切語上字資料表[切語上字]) ), 0)</f>
        <v>39</v>
      </c>
      <c r="J1243" s="210" t="str" cm="1">
        <f t="array" ref="J1243" xml:space="preserve"> INDEX(切語上字資料表[聲母], 小韻資料表[[#This Row],[上字表識別號]])</f>
        <v>喻</v>
      </c>
      <c r="K1243" s="210" t="str" cm="1">
        <f t="array" ref="K1243" xml:space="preserve"> INDEX(切語上字資料表[聲母拼音碼], 小韻資料表[[#This Row],[上字表識別號]])</f>
        <v>Ø</v>
      </c>
      <c r="L1243" s="210" t="str" cm="1">
        <f t="array" ref="L1243" xml:space="preserve"> INDEX(切語上字資料表[清濁], 小韻資料表[[#This Row],[上字表識別號]])</f>
        <v>次濁</v>
      </c>
      <c r="M1243" s="223" t="str" cm="1">
        <f t="array" ref="M1243" xml:space="preserve"> INDEX(切語上字資料表[發送收], 小韻資料表[[#This Row],[上字表識別號]])</f>
        <v>發聲</v>
      </c>
      <c r="N1243" s="205" cm="1">
        <f t="array" ref="N1243" xml:space="preserve"> MATCH(TRUE, ISNUMBER( SEARCH( RIGHT(小韻資料表[[#This Row],[切語]],1), 切語下字資料表[切語下字]) ), 0)</f>
        <v>26</v>
      </c>
      <c r="O1243" s="207" t="str" cm="1">
        <f t="array" ref="O1243" xml:space="preserve"> INDEX(切語下字資料表[韻母], 小韻資料表[[#This Row],[下字表識別號]])</f>
        <v>紙合3</v>
      </c>
      <c r="P1243" s="207" t="str" cm="1">
        <f t="array" ref="P1243" xml:space="preserve"> INDEX(切語下字資料表[韻母拼音碼], 小韻資料表[[#This Row],[下字表識別號]])</f>
        <v>ui</v>
      </c>
      <c r="Q1243" s="210" t="str" cm="1">
        <f t="array" ref="Q1243" xml:space="preserve"> INDEX(設定表!$C$19:$C$23, INT( LEFT(小韻資料表[[#This Row],[目次編碼]],1) ))</f>
        <v>上</v>
      </c>
      <c r="R1243" s="210">
        <f xml:space="preserve">  INDEX(設定表!$C$8:$C$15, MATCH( (RIGHT(小韻資料表[[#This Row],[清濁]]) &amp; 小韻資料表[[#This Row],[調]]), 設定表!$B$8:$B$15, 0))</f>
        <v>2</v>
      </c>
      <c r="S1243" s="205" t="s">
        <v>309</v>
      </c>
      <c r="T1243" s="205" t="s">
        <v>309</v>
      </c>
      <c r="U1243" s="226" t="s">
        <v>309</v>
      </c>
      <c r="V1243" s="146" t="s">
        <v>309</v>
      </c>
      <c r="X1243" s="135"/>
      <c r="Y1243" s="135"/>
      <c r="AA1243" s="135"/>
      <c r="AB1243" s="134"/>
      <c r="AC1243" s="135"/>
      <c r="AD1243" s="135"/>
      <c r="AH1243" s="135"/>
      <c r="AI1243" s="135"/>
    </row>
    <row r="1244" spans="1:35" ht="31.5">
      <c r="A1244" s="205">
        <v>1240</v>
      </c>
      <c r="B1244" s="206" t="s">
        <v>5344</v>
      </c>
      <c r="C1244" s="207" t="str">
        <f xml:space="preserve"> _xlfn.CONCAT(小韻資料表[[#This Row],[聲母拼音碼]],小韻資料表[[#This Row],[韻母拼音碼]],小韻資料表[[#This Row],[調號]])</f>
        <v>cui2</v>
      </c>
      <c r="D1244" s="206" t="s">
        <v>5345</v>
      </c>
      <c r="E1244" s="208" t="s">
        <v>357</v>
      </c>
      <c r="F1244" s="205">
        <v>41</v>
      </c>
      <c r="G1244" s="209" t="s">
        <v>5345</v>
      </c>
      <c r="H1244" s="205">
        <f xml:space="preserve"> LEN(小韻資料表[[#This Row],[小韻字集]])</f>
        <v>1</v>
      </c>
      <c r="I1244" s="205" cm="1">
        <f t="array" ref="I1244" xml:space="preserve"> MATCH(TRUE, ISNUMBER( SEARCH( LEFT(小韻資料表[[#This Row],[切語]],1), 切語上字資料表[切語上字]) ), 0)</f>
        <v>23</v>
      </c>
      <c r="J1244" s="210" t="str" cm="1">
        <f t="array" ref="J1244" xml:space="preserve"> INDEX(切語上字資料表[聲母], 小韻資料表[[#This Row],[上字表識別號]])</f>
        <v>從</v>
      </c>
      <c r="K1244" s="210" t="str" cm="1">
        <f t="array" ref="K1244" xml:space="preserve"> INDEX(切語上字資料表[聲母拼音碼], 小韻資料表[[#This Row],[上字表識別號]])</f>
        <v>c</v>
      </c>
      <c r="L1244" s="210" t="str" cm="1">
        <f t="array" ref="L1244" xml:space="preserve"> INDEX(切語上字資料表[清濁], 小韻資料表[[#This Row],[上字表識別號]])</f>
        <v>全濁</v>
      </c>
      <c r="M1244" s="223" cm="1">
        <f t="array" ref="M1244" xml:space="preserve"> INDEX(切語上字資料表[發送收], 小韻資料表[[#This Row],[上字表識別號]])</f>
        <v>0</v>
      </c>
      <c r="N1244" s="205" cm="1">
        <f t="array" ref="N1244" xml:space="preserve"> MATCH(TRUE, ISNUMBER( SEARCH( RIGHT(小韻資料表[[#This Row],[切語]],1), 切語下字資料表[切語下字]) ), 0)</f>
        <v>26</v>
      </c>
      <c r="O1244" s="207" t="str" cm="1">
        <f t="array" ref="O1244" xml:space="preserve"> INDEX(切語下字資料表[韻母], 小韻資料表[[#This Row],[下字表識別號]])</f>
        <v>紙合3</v>
      </c>
      <c r="P1244" s="207" t="str" cm="1">
        <f t="array" ref="P1244" xml:space="preserve"> INDEX(切語下字資料表[韻母拼音碼], 小韻資料表[[#This Row],[下字表識別號]])</f>
        <v>ui</v>
      </c>
      <c r="Q1244" s="210" t="str" cm="1">
        <f t="array" ref="Q1244" xml:space="preserve"> INDEX(設定表!$C$19:$C$23, INT( LEFT(小韻資料表[[#This Row],[目次編碼]],1) ))</f>
        <v>上</v>
      </c>
      <c r="R1244" s="210">
        <f xml:space="preserve">  INDEX(設定表!$C$8:$C$15, MATCH( (RIGHT(小韻資料表[[#This Row],[清濁]]) &amp; 小韻資料表[[#This Row],[調]]), 設定表!$B$8:$B$15, 0))</f>
        <v>2</v>
      </c>
      <c r="S1244" s="205" t="s">
        <v>309</v>
      </c>
      <c r="T1244" s="205" t="s">
        <v>309</v>
      </c>
      <c r="U1244" s="226" t="s">
        <v>309</v>
      </c>
      <c r="V1244" s="147" t="s">
        <v>309</v>
      </c>
      <c r="X1244" s="135"/>
      <c r="Y1244" s="135"/>
      <c r="AA1244" s="135"/>
      <c r="AB1244" s="134"/>
      <c r="AC1244" s="135"/>
      <c r="AD1244" s="135"/>
      <c r="AH1244" s="135"/>
      <c r="AI1244" s="135"/>
    </row>
    <row r="1245" spans="1:35" ht="31.5">
      <c r="A1245" s="205">
        <v>1241</v>
      </c>
      <c r="B1245" s="206" t="s">
        <v>5346</v>
      </c>
      <c r="C1245" s="207" t="str">
        <f xml:space="preserve"> _xlfn.CONCAT(小韻資料表[[#This Row],[聲母拼音碼]],小韻資料表[[#This Row],[韻母拼音碼]],小韻資料表[[#This Row],[調號]])</f>
        <v>khi2</v>
      </c>
      <c r="D1245" s="206" t="s">
        <v>5347</v>
      </c>
      <c r="E1245" s="208" t="s">
        <v>357</v>
      </c>
      <c r="F1245" s="205">
        <v>42</v>
      </c>
      <c r="G1245" s="209" t="s">
        <v>5348</v>
      </c>
      <c r="H1245" s="205">
        <f xml:space="preserve"> LEN(小韻資料表[[#This Row],[小韻字集]])</f>
        <v>4</v>
      </c>
      <c r="I1245" s="205" cm="1">
        <f t="array" ref="I1245" xml:space="preserve"> MATCH(TRUE, ISNUMBER( SEARCH( LEFT(小韻資料表[[#This Row],[切語]],1), 切語上字資料表[切語上字]) ), 0)</f>
        <v>2</v>
      </c>
      <c r="J1245" s="210" t="str" cm="1">
        <f t="array" ref="J1245" xml:space="preserve"> INDEX(切語上字資料表[聲母], 小韻資料表[[#This Row],[上字表識別號]])</f>
        <v>溪</v>
      </c>
      <c r="K1245" s="210" t="str" cm="1">
        <f t="array" ref="K1245" xml:space="preserve"> INDEX(切語上字資料表[聲母拼音碼], 小韻資料表[[#This Row],[上字表識別號]])</f>
        <v>kh</v>
      </c>
      <c r="L1245" s="210" t="str" cm="1">
        <f t="array" ref="L1245" xml:space="preserve"> INDEX(切語上字資料表[清濁], 小韻資料表[[#This Row],[上字表識別號]])</f>
        <v>次清</v>
      </c>
      <c r="M1245" s="223" t="str" cm="1">
        <f t="array" ref="M1245" xml:space="preserve"> INDEX(切語上字資料表[發送收], 小韻資料表[[#This Row],[上字表識別號]])</f>
        <v>送氣</v>
      </c>
      <c r="N1245" s="205" cm="1">
        <f t="array" ref="N1245" xml:space="preserve"> MATCH(TRUE, ISNUMBER( SEARCH( RIGHT(小韻資料表[[#This Row],[切語]],1), 切語下字資料表[切語下字]) ), 0)</f>
        <v>22</v>
      </c>
      <c r="O1245" s="207" t="str" cm="1">
        <f t="array" ref="O1245" xml:space="preserve"> INDEX(切語下字資料表[韻母], 小韻資料表[[#This Row],[下字表識別號]])</f>
        <v>紙開3</v>
      </c>
      <c r="P1245" s="207" t="str" cm="1">
        <f t="array" ref="P1245" xml:space="preserve"> INDEX(切語下字資料表[韻母拼音碼], 小韻資料表[[#This Row],[下字表識別號]])</f>
        <v>i</v>
      </c>
      <c r="Q1245" s="210" t="str" cm="1">
        <f t="array" ref="Q1245" xml:space="preserve"> INDEX(設定表!$C$19:$C$23, INT( LEFT(小韻資料表[[#This Row],[目次編碼]],1) ))</f>
        <v>上</v>
      </c>
      <c r="R1245" s="210">
        <f xml:space="preserve">  INDEX(設定表!$C$8:$C$15, MATCH( (RIGHT(小韻資料表[[#This Row],[清濁]]) &amp; 小韻資料表[[#This Row],[調]]), 設定表!$B$8:$B$15, 0))</f>
        <v>2</v>
      </c>
      <c r="S1245" s="205" t="s">
        <v>309</v>
      </c>
      <c r="T1245" s="205" t="s">
        <v>309</v>
      </c>
      <c r="U1245" s="226" t="s">
        <v>309</v>
      </c>
      <c r="V1245" s="146" t="s">
        <v>309</v>
      </c>
      <c r="X1245" s="135"/>
      <c r="Y1245" s="135"/>
      <c r="AA1245" s="135"/>
      <c r="AB1245" s="134"/>
      <c r="AC1245" s="135"/>
      <c r="AD1245" s="135"/>
      <c r="AH1245" s="135"/>
      <c r="AI1245" s="135"/>
    </row>
    <row r="1246" spans="1:35" ht="31.5">
      <c r="A1246" s="205">
        <v>1242</v>
      </c>
      <c r="B1246" s="206" t="s">
        <v>5349</v>
      </c>
      <c r="C1246" s="207" t="str">
        <f xml:space="preserve"> _xlfn.CONCAT(小韻資料表[[#This Row],[聲母拼音碼]],小韻資料表[[#This Row],[韻母拼音碼]],小韻資料表[[#This Row],[調號]])</f>
        <v>ni2</v>
      </c>
      <c r="D1246" s="206" t="s">
        <v>5350</v>
      </c>
      <c r="E1246" s="208" t="s">
        <v>357</v>
      </c>
      <c r="F1246" s="205">
        <v>43</v>
      </c>
      <c r="G1246" s="209" t="s">
        <v>5351</v>
      </c>
      <c r="H1246" s="205">
        <f xml:space="preserve"> LEN(小韻資料表[[#This Row],[小韻字集]])</f>
        <v>3</v>
      </c>
      <c r="I1246" s="205" cm="1">
        <f t="array" ref="I1246" xml:space="preserve"> MATCH(TRUE, ISNUMBER( SEARCH( LEFT(小韻資料表[[#This Row],[切語]],1), 切語上字資料表[切語上字]) ), 0)</f>
        <v>12</v>
      </c>
      <c r="J1246" s="210" t="str" cm="1">
        <f t="array" ref="J1246" xml:space="preserve"> INDEX(切語上字資料表[聲母], 小韻資料表[[#This Row],[上字表識別號]])</f>
        <v>娘</v>
      </c>
      <c r="K1246" s="210" t="str" cm="1">
        <f t="array" ref="K1246" xml:space="preserve"> INDEX(切語上字資料表[聲母拼音碼], 小韻資料表[[#This Row],[上字表識別號]])</f>
        <v>n</v>
      </c>
      <c r="L1246" s="210" t="str" cm="1">
        <f t="array" ref="L1246" xml:space="preserve"> INDEX(切語上字資料表[清濁], 小韻資料表[[#This Row],[上字表識別號]])</f>
        <v>次濁</v>
      </c>
      <c r="M1246" s="223" t="str" cm="1">
        <f t="array" ref="M1246" xml:space="preserve"> INDEX(切語上字資料表[發送收], 小韻資料表[[#This Row],[上字表識別號]])</f>
        <v>收聲</v>
      </c>
      <c r="N1246" s="205" cm="1">
        <f t="array" ref="N1246" xml:space="preserve"> MATCH(TRUE, ISNUMBER( SEARCH( RIGHT(小韻資料表[[#This Row],[切語]],1), 切語下字資料表[切語下字]) ), 0)</f>
        <v>22</v>
      </c>
      <c r="O1246" s="207" t="str" cm="1">
        <f t="array" ref="O1246" xml:space="preserve"> INDEX(切語下字資料表[韻母], 小韻資料表[[#This Row],[下字表識別號]])</f>
        <v>紙開3</v>
      </c>
      <c r="P1246" s="207" t="str" cm="1">
        <f t="array" ref="P1246" xml:space="preserve"> INDEX(切語下字資料表[韻母拼音碼], 小韻資料表[[#This Row],[下字表識別號]])</f>
        <v>i</v>
      </c>
      <c r="Q1246" s="210" t="str" cm="1">
        <f t="array" ref="Q1246" xml:space="preserve"> INDEX(設定表!$C$19:$C$23, INT( LEFT(小韻資料表[[#This Row],[目次編碼]],1) ))</f>
        <v>上</v>
      </c>
      <c r="R1246" s="210">
        <f xml:space="preserve">  INDEX(設定表!$C$8:$C$15, MATCH( (RIGHT(小韻資料表[[#This Row],[清濁]]) &amp; 小韻資料表[[#This Row],[調]]), 設定表!$B$8:$B$15, 0))</f>
        <v>2</v>
      </c>
      <c r="S1246" s="205" t="s">
        <v>309</v>
      </c>
      <c r="T1246" s="205" t="s">
        <v>309</v>
      </c>
      <c r="U1246" s="226" t="s">
        <v>309</v>
      </c>
      <c r="V1246" s="147" t="s">
        <v>309</v>
      </c>
      <c r="X1246" s="135"/>
      <c r="Y1246" s="135"/>
      <c r="AA1246" s="135"/>
      <c r="AB1246" s="134"/>
      <c r="AC1246" s="135"/>
      <c r="AD1246" s="135"/>
      <c r="AH1246" s="135"/>
      <c r="AI1246" s="135"/>
    </row>
    <row r="1247" spans="1:35" ht="31.5">
      <c r="A1247" s="205">
        <v>1243</v>
      </c>
      <c r="B1247" s="206" t="s">
        <v>5352</v>
      </c>
      <c r="C1247" s="207" t="str">
        <f xml:space="preserve"> _xlfn.CONCAT(小韻資料表[[#This Row],[聲母拼音碼]],小韻資料表[[#This Row],[韻母拼音碼]],小韻資料表[[#This Row],[調號]])</f>
        <v>gui2</v>
      </c>
      <c r="D1247" s="206" t="s">
        <v>5353</v>
      </c>
      <c r="E1247" s="208" t="s">
        <v>357</v>
      </c>
      <c r="F1247" s="205">
        <v>44</v>
      </c>
      <c r="G1247" s="209" t="s">
        <v>5354</v>
      </c>
      <c r="H1247" s="205">
        <f xml:space="preserve"> LEN(小韻資料表[[#This Row],[小韻字集]])</f>
        <v>5</v>
      </c>
      <c r="I1247" s="205" cm="1">
        <f t="array" ref="I1247" xml:space="preserve"> MATCH(TRUE, ISNUMBER( SEARCH( LEFT(小韻資料表[[#This Row],[切語]],1), 切語上字資料表[切語上字]) ), 0)</f>
        <v>4</v>
      </c>
      <c r="J1247" s="210" t="str" cm="1">
        <f t="array" ref="J1247" xml:space="preserve"> INDEX(切語上字資料表[聲母], 小韻資料表[[#This Row],[上字表識別號]])</f>
        <v>疑</v>
      </c>
      <c r="K1247" s="210" t="str" cm="1">
        <f t="array" ref="K1247" xml:space="preserve"> INDEX(切語上字資料表[聲母拼音碼], 小韻資料表[[#This Row],[上字表識別號]])</f>
        <v>g</v>
      </c>
      <c r="L1247" s="210" t="str" cm="1">
        <f t="array" ref="L1247" xml:space="preserve"> INDEX(切語上字資料表[清濁], 小韻資料表[[#This Row],[上字表識別號]])</f>
        <v>次濁</v>
      </c>
      <c r="M1247" s="223" t="str" cm="1">
        <f t="array" ref="M1247" xml:space="preserve"> INDEX(切語上字資料表[發送收], 小韻資料表[[#This Row],[上字表識別號]])</f>
        <v>收聲</v>
      </c>
      <c r="N1247" s="205" cm="1">
        <f t="array" ref="N1247" xml:space="preserve"> MATCH(TRUE, ISNUMBER( SEARCH( RIGHT(小韻資料表[[#This Row],[切語]],1), 切語下字資料表[切語下字]) ), 0)</f>
        <v>26</v>
      </c>
      <c r="O1247" s="207" t="str" cm="1">
        <f t="array" ref="O1247" xml:space="preserve"> INDEX(切語下字資料表[韻母], 小韻資料表[[#This Row],[下字表識別號]])</f>
        <v>紙合3</v>
      </c>
      <c r="P1247" s="207" t="str" cm="1">
        <f t="array" ref="P1247" xml:space="preserve"> INDEX(切語下字資料表[韻母拼音碼], 小韻資料表[[#This Row],[下字表識別號]])</f>
        <v>ui</v>
      </c>
      <c r="Q1247" s="210" t="str" cm="1">
        <f t="array" ref="Q1247" xml:space="preserve"> INDEX(設定表!$C$19:$C$23, INT( LEFT(小韻資料表[[#This Row],[目次編碼]],1) ))</f>
        <v>上</v>
      </c>
      <c r="R1247" s="210">
        <f xml:space="preserve">  INDEX(設定表!$C$8:$C$15, MATCH( (RIGHT(小韻資料表[[#This Row],[清濁]]) &amp; 小韻資料表[[#This Row],[調]]), 設定表!$B$8:$B$15, 0))</f>
        <v>2</v>
      </c>
      <c r="S1247" s="205" t="s">
        <v>309</v>
      </c>
      <c r="T1247" s="205" t="s">
        <v>309</v>
      </c>
      <c r="U1247" s="226" t="s">
        <v>309</v>
      </c>
      <c r="V1247" s="147" t="s">
        <v>309</v>
      </c>
      <c r="X1247" s="135"/>
      <c r="Y1247" s="135"/>
      <c r="AA1247" s="135"/>
      <c r="AB1247" s="134"/>
      <c r="AC1247" s="135"/>
      <c r="AD1247" s="135"/>
      <c r="AH1247" s="135"/>
      <c r="AI1247" s="135"/>
    </row>
    <row r="1248" spans="1:35" ht="31.5">
      <c r="A1248" s="205">
        <v>1244</v>
      </c>
      <c r="B1248" s="206" t="s">
        <v>5355</v>
      </c>
      <c r="C1248" s="207" t="str">
        <f xml:space="preserve"> _xlfn.CONCAT(小韻資料表[[#This Row],[聲母拼音碼]],小韻資料表[[#This Row],[韻母拼音碼]],小韻資料表[[#This Row],[調號]])</f>
        <v>khui2</v>
      </c>
      <c r="D1248" s="206" t="s">
        <v>5241</v>
      </c>
      <c r="E1248" s="208" t="s">
        <v>357</v>
      </c>
      <c r="F1248" s="205">
        <v>45</v>
      </c>
      <c r="G1248" s="209" t="s">
        <v>5241</v>
      </c>
      <c r="H1248" s="205">
        <f xml:space="preserve"> LEN(小韻資料表[[#This Row],[小韻字集]])</f>
        <v>1</v>
      </c>
      <c r="I1248" s="205" cm="1">
        <f t="array" ref="I1248" xml:space="preserve"> MATCH(TRUE, ISNUMBER( SEARCH( LEFT(小韻資料表[[#This Row],[切語]],1), 切語上字資料表[切語上字]) ), 0)</f>
        <v>3</v>
      </c>
      <c r="J1248" s="210" t="str" cm="1">
        <f t="array" ref="J1248" xml:space="preserve"> INDEX(切語上字資料表[聲母], 小韻資料表[[#This Row],[上字表識別號]])</f>
        <v>群</v>
      </c>
      <c r="K1248" s="210" t="str" cm="1">
        <f t="array" ref="K1248" xml:space="preserve"> INDEX(切語上字資料表[聲母拼音碼], 小韻資料表[[#This Row],[上字表識別號]])</f>
        <v>kh</v>
      </c>
      <c r="L1248" s="210" t="str" cm="1">
        <f t="array" ref="L1248" xml:space="preserve"> INDEX(切語上字資料表[清濁], 小韻資料表[[#This Row],[上字表識別號]])</f>
        <v>全濁</v>
      </c>
      <c r="M1248" s="223" cm="1">
        <f t="array" ref="M1248" xml:space="preserve"> INDEX(切語上字資料表[發送收], 小韻資料表[[#This Row],[上字表識別號]])</f>
        <v>0</v>
      </c>
      <c r="N1248" s="205" cm="1">
        <f t="array" ref="N1248" xml:space="preserve"> MATCH(TRUE, ISNUMBER( SEARCH( RIGHT(小韻資料表[[#This Row],[切語]],1), 切語下字資料表[切語下字]) ), 0)</f>
        <v>26</v>
      </c>
      <c r="O1248" s="207" t="str" cm="1">
        <f t="array" ref="O1248" xml:space="preserve"> INDEX(切語下字資料表[韻母], 小韻資料表[[#This Row],[下字表識別號]])</f>
        <v>紙合3</v>
      </c>
      <c r="P1248" s="207" t="str" cm="1">
        <f t="array" ref="P1248" xml:space="preserve"> INDEX(切語下字資料表[韻母拼音碼], 小韻資料表[[#This Row],[下字表識別號]])</f>
        <v>ui</v>
      </c>
      <c r="Q1248" s="210" t="str" cm="1">
        <f t="array" ref="Q1248" xml:space="preserve"> INDEX(設定表!$C$19:$C$23, INT( LEFT(小韻資料表[[#This Row],[目次編碼]],1) ))</f>
        <v>上</v>
      </c>
      <c r="R1248" s="210">
        <f xml:space="preserve">  INDEX(設定表!$C$8:$C$15, MATCH( (RIGHT(小韻資料表[[#This Row],[清濁]]) &amp; 小韻資料表[[#This Row],[調]]), 設定表!$B$8:$B$15, 0))</f>
        <v>2</v>
      </c>
      <c r="S1248" s="205" t="s">
        <v>309</v>
      </c>
      <c r="T1248" s="205" t="s">
        <v>309</v>
      </c>
      <c r="U1248" s="226" t="s">
        <v>309</v>
      </c>
      <c r="V1248" s="147" t="s">
        <v>309</v>
      </c>
      <c r="X1248" s="135"/>
      <c r="Y1248" s="135"/>
      <c r="AA1248" s="135"/>
      <c r="AB1248" s="134"/>
      <c r="AC1248" s="135"/>
      <c r="AD1248" s="135"/>
      <c r="AH1248" s="135"/>
      <c r="AI1248" s="135"/>
    </row>
    <row r="1249" spans="1:35" ht="31.5">
      <c r="A1249" s="205">
        <v>1245</v>
      </c>
      <c r="B1249" s="206" t="s">
        <v>5356</v>
      </c>
      <c r="C1249" s="207" t="str">
        <f xml:space="preserve"> _xlfn.CONCAT(小韻資料表[[#This Row],[聲母拼音碼]],小韻資料表[[#This Row],[韻母拼音碼]],小韻資料表[[#This Row],[調號]])</f>
        <v>thi2</v>
      </c>
      <c r="D1249" s="206" t="s">
        <v>5357</v>
      </c>
      <c r="E1249" s="208" t="s">
        <v>357</v>
      </c>
      <c r="F1249" s="205">
        <v>46</v>
      </c>
      <c r="G1249" s="209" t="s">
        <v>5357</v>
      </c>
      <c r="H1249" s="205">
        <f xml:space="preserve"> LEN(小韻資料表[[#This Row],[小韻字集]])</f>
        <v>1</v>
      </c>
      <c r="I1249" s="205" cm="1">
        <f t="array" ref="I1249" xml:space="preserve"> MATCH(TRUE, ISNUMBER( SEARCH( LEFT(小韻資料表[[#This Row],[切語]],1), 切語上字資料表[切語上字]) ), 0)</f>
        <v>10</v>
      </c>
      <c r="J1249" s="210" t="str" cm="1">
        <f t="array" ref="J1249" xml:space="preserve"> INDEX(切語上字資料表[聲母], 小韻資料表[[#This Row],[上字表識別號]])</f>
        <v>徹</v>
      </c>
      <c r="K1249" s="210" t="str" cm="1">
        <f t="array" ref="K1249" xml:space="preserve"> INDEX(切語上字資料表[聲母拼音碼], 小韻資料表[[#This Row],[上字表識別號]])</f>
        <v>th</v>
      </c>
      <c r="L1249" s="210" t="str" cm="1">
        <f t="array" ref="L1249" xml:space="preserve"> INDEX(切語上字資料表[清濁], 小韻資料表[[#This Row],[上字表識別號]])</f>
        <v>次清</v>
      </c>
      <c r="M1249" s="223" t="str" cm="1">
        <f t="array" ref="M1249" xml:space="preserve"> INDEX(切語上字資料表[發送收], 小韻資料表[[#This Row],[上字表識別號]])</f>
        <v>送氣</v>
      </c>
      <c r="N1249" s="205" cm="1">
        <f t="array" ref="N1249" xml:space="preserve"> MATCH(TRUE, ISNUMBER( SEARCH( RIGHT(小韻資料表[[#This Row],[切語]],1), 切語下字資料表[切語下字]) ), 0)</f>
        <v>22</v>
      </c>
      <c r="O1249" s="207" t="str" cm="1">
        <f t="array" ref="O1249" xml:space="preserve"> INDEX(切語下字資料表[韻母], 小韻資料表[[#This Row],[下字表識別號]])</f>
        <v>紙開3</v>
      </c>
      <c r="P1249" s="207" t="str" cm="1">
        <f t="array" ref="P1249" xml:space="preserve"> INDEX(切語下字資料表[韻母拼音碼], 小韻資料表[[#This Row],[下字表識別號]])</f>
        <v>i</v>
      </c>
      <c r="Q1249" s="210" t="str" cm="1">
        <f t="array" ref="Q1249" xml:space="preserve"> INDEX(設定表!$C$19:$C$23, INT( LEFT(小韻資料表[[#This Row],[目次編碼]],1) ))</f>
        <v>上</v>
      </c>
      <c r="R1249" s="210">
        <f xml:space="preserve">  INDEX(設定表!$C$8:$C$15, MATCH( (RIGHT(小韻資料表[[#This Row],[清濁]]) &amp; 小韻資料表[[#This Row],[調]]), 設定表!$B$8:$B$15, 0))</f>
        <v>2</v>
      </c>
      <c r="S1249" s="205" t="s">
        <v>309</v>
      </c>
      <c r="T1249" s="205" t="s">
        <v>309</v>
      </c>
      <c r="U1249" s="226" t="s">
        <v>309</v>
      </c>
      <c r="V1249" s="146" t="s">
        <v>309</v>
      </c>
      <c r="X1249" s="135"/>
      <c r="Y1249" s="135"/>
      <c r="AA1249" s="135"/>
      <c r="AB1249" s="134"/>
      <c r="AC1249" s="135"/>
      <c r="AD1249" s="135"/>
      <c r="AH1249" s="135"/>
      <c r="AI1249" s="135"/>
    </row>
    <row r="1250" spans="1:35" ht="31.5">
      <c r="A1250" s="205">
        <v>1246</v>
      </c>
      <c r="B1250" s="206" t="s">
        <v>5358</v>
      </c>
      <c r="C1250" s="207" t="str">
        <f xml:space="preserve"> _xlfn.CONCAT(小韻資料表[[#This Row],[聲母拼音碼]],小韻資料表[[#This Row],[韻母拼音碼]],小韻資料表[[#This Row],[調號]])</f>
        <v>ti2</v>
      </c>
      <c r="D1250" s="206" t="s">
        <v>5359</v>
      </c>
      <c r="E1250" s="208" t="s">
        <v>357</v>
      </c>
      <c r="F1250" s="205">
        <v>47</v>
      </c>
      <c r="G1250" s="209" t="s">
        <v>5360</v>
      </c>
      <c r="H1250" s="205">
        <f xml:space="preserve"> LEN(小韻資料表[[#This Row],[小韻字集]])</f>
        <v>3</v>
      </c>
      <c r="I1250" s="205" cm="1">
        <f t="array" ref="I1250" xml:space="preserve"> MATCH(TRUE, ISNUMBER( SEARCH( LEFT(小韻資料表[[#This Row],[切語]],1), 切語上字資料表[切語上字]) ), 0)</f>
        <v>9</v>
      </c>
      <c r="J1250" s="210" t="str" cm="1">
        <f t="array" ref="J1250" xml:space="preserve"> INDEX(切語上字資料表[聲母], 小韻資料表[[#This Row],[上字表識別號]])</f>
        <v>知</v>
      </c>
      <c r="K1250" s="210" t="str" cm="1">
        <f t="array" ref="K1250" xml:space="preserve"> INDEX(切語上字資料表[聲母拼音碼], 小韻資料表[[#This Row],[上字表識別號]])</f>
        <v>t</v>
      </c>
      <c r="L1250" s="210" t="str" cm="1">
        <f t="array" ref="L1250" xml:space="preserve"> INDEX(切語上字資料表[清濁], 小韻資料表[[#This Row],[上字表識別號]])</f>
        <v>全清</v>
      </c>
      <c r="M1250" s="223" t="str" cm="1">
        <f t="array" ref="M1250" xml:space="preserve"> INDEX(切語上字資料表[發送收], 小韻資料表[[#This Row],[上字表識別號]])</f>
        <v>發聲</v>
      </c>
      <c r="N1250" s="205" cm="1">
        <f t="array" ref="N1250" xml:space="preserve"> MATCH(TRUE, ISNUMBER( SEARCH( RIGHT(小韻資料表[[#This Row],[切語]],1), 切語下字資料表[切語下字]) ), 0)</f>
        <v>22</v>
      </c>
      <c r="O1250" s="207" t="str" cm="1">
        <f t="array" ref="O1250" xml:space="preserve"> INDEX(切語下字資料表[韻母], 小韻資料表[[#This Row],[下字表識別號]])</f>
        <v>紙開3</v>
      </c>
      <c r="P1250" s="207" t="str" cm="1">
        <f t="array" ref="P1250" xml:space="preserve"> INDEX(切語下字資料表[韻母拼音碼], 小韻資料表[[#This Row],[下字表識別號]])</f>
        <v>i</v>
      </c>
      <c r="Q1250" s="210" t="str" cm="1">
        <f t="array" ref="Q1250" xml:space="preserve"> INDEX(設定表!$C$19:$C$23, INT( LEFT(小韻資料表[[#This Row],[目次編碼]],1) ))</f>
        <v>上</v>
      </c>
      <c r="R1250" s="210">
        <f xml:space="preserve">  INDEX(設定表!$C$8:$C$15, MATCH( (RIGHT(小韻資料表[[#This Row],[清濁]]) &amp; 小韻資料表[[#This Row],[調]]), 設定表!$B$8:$B$15, 0))</f>
        <v>2</v>
      </c>
      <c r="S1250" s="205" t="s">
        <v>309</v>
      </c>
      <c r="T1250" s="205" t="s">
        <v>309</v>
      </c>
      <c r="U1250" s="226" t="s">
        <v>309</v>
      </c>
      <c r="V1250" s="147" t="s">
        <v>309</v>
      </c>
      <c r="X1250" s="135"/>
      <c r="Y1250" s="135"/>
      <c r="AA1250" s="135"/>
      <c r="AB1250" s="134"/>
      <c r="AC1250" s="135"/>
      <c r="AD1250" s="135"/>
      <c r="AH1250" s="135"/>
      <c r="AI1250" s="135"/>
    </row>
    <row r="1251" spans="1:35" ht="31.5">
      <c r="A1251" s="205">
        <v>1247</v>
      </c>
      <c r="B1251" s="206" t="s">
        <v>5361</v>
      </c>
      <c r="C1251" s="207" t="str">
        <f xml:space="preserve"> _xlfn.CONCAT(小韻資料表[[#This Row],[聲母拼音碼]],小韻資料表[[#This Row],[韻母拼音碼]],小韻資料表[[#This Row],[調號]])</f>
        <v>hi2</v>
      </c>
      <c r="D1251" s="206" t="s">
        <v>5362</v>
      </c>
      <c r="E1251" s="208" t="s">
        <v>357</v>
      </c>
      <c r="F1251" s="205">
        <v>48</v>
      </c>
      <c r="G1251" s="209" t="s">
        <v>5362</v>
      </c>
      <c r="H1251" s="205">
        <f xml:space="preserve"> LEN(小韻資料表[[#This Row],[小韻字集]])</f>
        <v>2</v>
      </c>
      <c r="I1251" s="205" cm="1">
        <f t="array" ref="I1251" xml:space="preserve"> MATCH(TRUE, ISNUMBER( SEARCH( LEFT(小韻資料表[[#This Row],[切語]],1), 切語上字資料表[切語上字]) ), 0)</f>
        <v>36</v>
      </c>
      <c r="J1251" s="210" t="str" cm="1">
        <f t="array" ref="J1251" xml:space="preserve"> INDEX(切語上字資料表[聲母], 小韻資料表[[#This Row],[上字表識別號]])</f>
        <v>曉</v>
      </c>
      <c r="K1251" s="210" t="str" cm="1">
        <f t="array" ref="K1251" xml:space="preserve"> INDEX(切語上字資料表[聲母拼音碼], 小韻資料表[[#This Row],[上字表識別號]])</f>
        <v>h</v>
      </c>
      <c r="L1251" s="210" t="str" cm="1">
        <f t="array" ref="L1251" xml:space="preserve"> INDEX(切語上字資料表[清濁], 小韻資料表[[#This Row],[上字表識別號]])</f>
        <v>次清</v>
      </c>
      <c r="M1251" s="223" t="str" cm="1">
        <f t="array" ref="M1251" xml:space="preserve"> INDEX(切語上字資料表[發送收], 小韻資料表[[#This Row],[上字表識別號]])</f>
        <v>送氣</v>
      </c>
      <c r="N1251" s="205" cm="1">
        <f t="array" ref="N1251" xml:space="preserve"> MATCH(TRUE, ISNUMBER( SEARCH( RIGHT(小韻資料表[[#This Row],[切語]],1), 切語下字資料表[切語下字]) ), 0)</f>
        <v>22</v>
      </c>
      <c r="O1251" s="207" t="str" cm="1">
        <f t="array" ref="O1251" xml:space="preserve"> INDEX(切語下字資料表[韻母], 小韻資料表[[#This Row],[下字表識別號]])</f>
        <v>紙開3</v>
      </c>
      <c r="P1251" s="207" t="str" cm="1">
        <f t="array" ref="P1251" xml:space="preserve"> INDEX(切語下字資料表[韻母拼音碼], 小韻資料表[[#This Row],[下字表識別號]])</f>
        <v>i</v>
      </c>
      <c r="Q1251" s="210" t="str" cm="1">
        <f t="array" ref="Q1251" xml:space="preserve"> INDEX(設定表!$C$19:$C$23, INT( LEFT(小韻資料表[[#This Row],[目次編碼]],1) ))</f>
        <v>上</v>
      </c>
      <c r="R1251" s="210">
        <f xml:space="preserve">  INDEX(設定表!$C$8:$C$15, MATCH( (RIGHT(小韻資料表[[#This Row],[清濁]]) &amp; 小韻資料表[[#This Row],[調]]), 設定表!$B$8:$B$15, 0))</f>
        <v>2</v>
      </c>
      <c r="S1251" s="205" t="s">
        <v>309</v>
      </c>
      <c r="T1251" s="205" t="s">
        <v>309</v>
      </c>
      <c r="U1251" s="226" t="s">
        <v>309</v>
      </c>
      <c r="V1251" s="146" t="s">
        <v>309</v>
      </c>
      <c r="X1251" s="135"/>
      <c r="Y1251" s="135"/>
      <c r="AA1251" s="135"/>
      <c r="AB1251" s="134"/>
      <c r="AC1251" s="135"/>
      <c r="AD1251" s="135"/>
      <c r="AH1251" s="135"/>
      <c r="AI1251" s="135"/>
    </row>
    <row r="1252" spans="1:35" ht="31.5">
      <c r="A1252" s="205">
        <v>1248</v>
      </c>
      <c r="B1252" s="206" t="s">
        <v>5346</v>
      </c>
      <c r="C1252" s="207" t="str">
        <f xml:space="preserve"> _xlfn.CONCAT(小韻資料表[[#This Row],[聲母拼音碼]],小韻資料表[[#This Row],[韻母拼音碼]],小韻資料表[[#This Row],[調號]])</f>
        <v>khi2</v>
      </c>
      <c r="D1252" s="206" t="s">
        <v>5363</v>
      </c>
      <c r="E1252" s="208" t="s">
        <v>357</v>
      </c>
      <c r="F1252" s="205">
        <v>49</v>
      </c>
      <c r="G1252" s="209" t="s">
        <v>5364</v>
      </c>
      <c r="H1252" s="205">
        <f xml:space="preserve"> LEN(小韻資料表[[#This Row],[小韻字集]])</f>
        <v>2</v>
      </c>
      <c r="I1252" s="205" cm="1">
        <f t="array" ref="I1252" xml:space="preserve"> MATCH(TRUE, ISNUMBER( SEARCH( LEFT(小韻資料表[[#This Row],[切語]],1), 切語上字資料表[切語上字]) ), 0)</f>
        <v>2</v>
      </c>
      <c r="J1252" s="210" t="str" cm="1">
        <f t="array" ref="J1252" xml:space="preserve"> INDEX(切語上字資料表[聲母], 小韻資料表[[#This Row],[上字表識別號]])</f>
        <v>溪</v>
      </c>
      <c r="K1252" s="210" t="str" cm="1">
        <f t="array" ref="K1252" xml:space="preserve"> INDEX(切語上字資料表[聲母拼音碼], 小韻資料表[[#This Row],[上字表識別號]])</f>
        <v>kh</v>
      </c>
      <c r="L1252" s="210" t="str" cm="1">
        <f t="array" ref="L1252" xml:space="preserve"> INDEX(切語上字資料表[清濁], 小韻資料表[[#This Row],[上字表識別號]])</f>
        <v>次清</v>
      </c>
      <c r="M1252" s="223" t="str" cm="1">
        <f t="array" ref="M1252" xml:space="preserve"> INDEX(切語上字資料表[發送收], 小韻資料表[[#This Row],[上字表識別號]])</f>
        <v>送氣</v>
      </c>
      <c r="N1252" s="205" cm="1">
        <f t="array" ref="N1252" xml:space="preserve"> MATCH(TRUE, ISNUMBER( SEARCH( RIGHT(小韻資料表[[#This Row],[切語]],1), 切語下字資料表[切語下字]) ), 0)</f>
        <v>22</v>
      </c>
      <c r="O1252" s="207" t="str" cm="1">
        <f t="array" ref="O1252" xml:space="preserve"> INDEX(切語下字資料表[韻母], 小韻資料表[[#This Row],[下字表識別號]])</f>
        <v>紙開3</v>
      </c>
      <c r="P1252" s="207" t="str" cm="1">
        <f t="array" ref="P1252" xml:space="preserve"> INDEX(切語下字資料表[韻母拼音碼], 小韻資料表[[#This Row],[下字表識別號]])</f>
        <v>i</v>
      </c>
      <c r="Q1252" s="210" t="str" cm="1">
        <f t="array" ref="Q1252" xml:space="preserve"> INDEX(設定表!$C$19:$C$23, INT( LEFT(小韻資料表[[#This Row],[目次編碼]],1) ))</f>
        <v>上</v>
      </c>
      <c r="R1252" s="210">
        <f xml:space="preserve">  INDEX(設定表!$C$8:$C$15, MATCH( (RIGHT(小韻資料表[[#This Row],[清濁]]) &amp; 小韻資料表[[#This Row],[調]]), 設定表!$B$8:$B$15, 0))</f>
        <v>2</v>
      </c>
      <c r="S1252" s="205" t="s">
        <v>309</v>
      </c>
      <c r="T1252" s="205" t="s">
        <v>309</v>
      </c>
      <c r="U1252" s="226" t="s">
        <v>309</v>
      </c>
      <c r="V1252" s="147" t="s">
        <v>309</v>
      </c>
      <c r="X1252" s="135"/>
      <c r="Y1252" s="135"/>
      <c r="AA1252" s="135"/>
      <c r="AB1252" s="134"/>
      <c r="AC1252" s="135"/>
      <c r="AD1252" s="135"/>
      <c r="AH1252" s="135"/>
      <c r="AI1252" s="135"/>
    </row>
    <row r="1253" spans="1:35" ht="31.5">
      <c r="A1253" s="205">
        <v>1249</v>
      </c>
      <c r="B1253" s="206" t="s">
        <v>5365</v>
      </c>
      <c r="C1253" s="207" t="str">
        <f xml:space="preserve"> _xlfn.CONCAT(小韻資料表[[#This Row],[聲母拼音碼]],小韻資料表[[#This Row],[韻母拼音碼]],小韻資料表[[#This Row],[調號]])</f>
        <v>sui2</v>
      </c>
      <c r="D1253" s="206" t="s">
        <v>5366</v>
      </c>
      <c r="E1253" s="208" t="s">
        <v>357</v>
      </c>
      <c r="F1253" s="205">
        <v>50</v>
      </c>
      <c r="G1253" s="209" t="s">
        <v>5367</v>
      </c>
      <c r="H1253" s="205">
        <f xml:space="preserve"> LEN(小韻資料表[[#This Row],[小韻字集]])</f>
        <v>2</v>
      </c>
      <c r="I1253" s="205" cm="1">
        <f t="array" ref="I1253" xml:space="preserve"> MATCH(TRUE, ISNUMBER( SEARCH( LEFT(小韻資料表[[#This Row],[切語]],1), 切語上字資料表[切語上字]) ), 0)</f>
        <v>34</v>
      </c>
      <c r="J1253" s="210" t="str" cm="1">
        <f t="array" ref="J1253" xml:space="preserve"> INDEX(切語上字資料表[聲母], 小韻資料表[[#This Row],[上字表識別號]])</f>
        <v>禪</v>
      </c>
      <c r="K1253" s="210" t="str" cm="1">
        <f t="array" ref="K1253" xml:space="preserve"> INDEX(切語上字資料表[聲母拼音碼], 小韻資料表[[#This Row],[上字表識別號]])</f>
        <v>s</v>
      </c>
      <c r="L1253" s="210" t="str" cm="1">
        <f t="array" ref="L1253" xml:space="preserve"> INDEX(切語上字資料表[清濁], 小韻資料表[[#This Row],[上字表識別號]])</f>
        <v>全濁</v>
      </c>
      <c r="M1253" s="223" cm="1">
        <f t="array" ref="M1253" xml:space="preserve"> INDEX(切語上字資料表[發送收], 小韻資料表[[#This Row],[上字表識別號]])</f>
        <v>0</v>
      </c>
      <c r="N1253" s="205" cm="1">
        <f t="array" ref="N1253" xml:space="preserve"> MATCH(TRUE, ISNUMBER( SEARCH( RIGHT(小韻資料表[[#This Row],[切語]],1), 切語下字資料表[切語下字]) ), 0)</f>
        <v>26</v>
      </c>
      <c r="O1253" s="207" t="str" cm="1">
        <f t="array" ref="O1253" xml:space="preserve"> INDEX(切語下字資料表[韻母], 小韻資料表[[#This Row],[下字表識別號]])</f>
        <v>紙合3</v>
      </c>
      <c r="P1253" s="207" t="str" cm="1">
        <f t="array" ref="P1253" xml:space="preserve"> INDEX(切語下字資料表[韻母拼音碼], 小韻資料表[[#This Row],[下字表識別號]])</f>
        <v>ui</v>
      </c>
      <c r="Q1253" s="210" t="str" cm="1">
        <f t="array" ref="Q1253" xml:space="preserve"> INDEX(設定表!$C$19:$C$23, INT( LEFT(小韻資料表[[#This Row],[目次編碼]],1) ))</f>
        <v>上</v>
      </c>
      <c r="R1253" s="210">
        <f xml:space="preserve">  INDEX(設定表!$C$8:$C$15, MATCH( (RIGHT(小韻資料表[[#This Row],[清濁]]) &amp; 小韻資料表[[#This Row],[調]]), 設定表!$B$8:$B$15, 0))</f>
        <v>2</v>
      </c>
      <c r="S1253" s="205" t="s">
        <v>309</v>
      </c>
      <c r="T1253" s="205" t="s">
        <v>309</v>
      </c>
      <c r="U1253" s="226" t="s">
        <v>309</v>
      </c>
      <c r="V1253" s="146" t="s">
        <v>309</v>
      </c>
      <c r="X1253" s="135"/>
      <c r="Y1253" s="135"/>
      <c r="AA1253" s="135"/>
      <c r="AB1253" s="134"/>
      <c r="AC1253" s="135"/>
      <c r="AD1253" s="135"/>
      <c r="AH1253" s="135"/>
      <c r="AI1253" s="135"/>
    </row>
    <row r="1254" spans="1:35" ht="31.5">
      <c r="A1254" s="205">
        <v>1250</v>
      </c>
      <c r="B1254" s="206" t="s">
        <v>5368</v>
      </c>
      <c r="C1254" s="207" t="str">
        <f xml:space="preserve"> _xlfn.CONCAT(小韻資料表[[#This Row],[聲母拼音碼]],小韻資料表[[#This Row],[韻母拼音碼]],小韻資料表[[#This Row],[調號]])</f>
        <v>ki2</v>
      </c>
      <c r="D1254" s="206" t="s">
        <v>5369</v>
      </c>
      <c r="E1254" s="208" t="s">
        <v>357</v>
      </c>
      <c r="F1254" s="205">
        <v>51</v>
      </c>
      <c r="G1254" s="209" t="s">
        <v>5369</v>
      </c>
      <c r="H1254" s="205">
        <f xml:space="preserve"> LEN(小韻資料表[[#This Row],[小韻字集]])</f>
        <v>1</v>
      </c>
      <c r="I1254" s="205" cm="1">
        <f t="array" ref="I1254" xml:space="preserve"> MATCH(TRUE, ISNUMBER( SEARCH( LEFT(小韻資料表[[#This Row],[切語]],1), 切語上字資料表[切語上字]) ), 0)</f>
        <v>1</v>
      </c>
      <c r="J1254" s="210" t="str" cm="1">
        <f t="array" ref="J1254" xml:space="preserve"> INDEX(切語上字資料表[聲母], 小韻資料表[[#This Row],[上字表識別號]])</f>
        <v>見</v>
      </c>
      <c r="K1254" s="210" t="str" cm="1">
        <f t="array" ref="K1254" xml:space="preserve"> INDEX(切語上字資料表[聲母拼音碼], 小韻資料表[[#This Row],[上字表識別號]])</f>
        <v>k</v>
      </c>
      <c r="L1254" s="210" t="str" cm="1">
        <f t="array" ref="L1254" xml:space="preserve"> INDEX(切語上字資料表[清濁], 小韻資料表[[#This Row],[上字表識別號]])</f>
        <v>全清</v>
      </c>
      <c r="M1254" s="223" t="str" cm="1">
        <f t="array" ref="M1254" xml:space="preserve"> INDEX(切語上字資料表[發送收], 小韻資料表[[#This Row],[上字表識別號]])</f>
        <v>發聲</v>
      </c>
      <c r="N1254" s="205" cm="1">
        <f t="array" ref="N1254" xml:space="preserve"> MATCH(TRUE, ISNUMBER( SEARCH( RIGHT(小韻資料表[[#This Row],[切語]],1), 切語下字資料表[切語下字]) ), 0)</f>
        <v>22</v>
      </c>
      <c r="O1254" s="207" t="str" cm="1">
        <f t="array" ref="O1254" xml:space="preserve"> INDEX(切語下字資料表[韻母], 小韻資料表[[#This Row],[下字表識別號]])</f>
        <v>紙開3</v>
      </c>
      <c r="P1254" s="207" t="str" cm="1">
        <f t="array" ref="P1254" xml:space="preserve"> INDEX(切語下字資料表[韻母拼音碼], 小韻資料表[[#This Row],[下字表識別號]])</f>
        <v>i</v>
      </c>
      <c r="Q1254" s="210" t="str" cm="1">
        <f t="array" ref="Q1254" xml:space="preserve"> INDEX(設定表!$C$19:$C$23, INT( LEFT(小韻資料表[[#This Row],[目次編碼]],1) ))</f>
        <v>上</v>
      </c>
      <c r="R1254" s="210">
        <f xml:space="preserve">  INDEX(設定表!$C$8:$C$15, MATCH( (RIGHT(小韻資料表[[#This Row],[清濁]]) &amp; 小韻資料表[[#This Row],[調]]), 設定表!$B$8:$B$15, 0))</f>
        <v>2</v>
      </c>
      <c r="S1254" s="205" t="s">
        <v>309</v>
      </c>
      <c r="T1254" s="205" t="s">
        <v>309</v>
      </c>
      <c r="U1254" s="226" t="s">
        <v>309</v>
      </c>
      <c r="V1254" s="147" t="s">
        <v>309</v>
      </c>
      <c r="X1254" s="135"/>
      <c r="Y1254" s="135"/>
      <c r="AA1254" s="135"/>
      <c r="AB1254" s="134"/>
      <c r="AC1254" s="135"/>
      <c r="AD1254" s="135"/>
      <c r="AH1254" s="135"/>
      <c r="AI1254" s="135"/>
    </row>
    <row r="1255" spans="1:35" ht="31.5">
      <c r="A1255" s="205">
        <v>1251</v>
      </c>
      <c r="B1255" s="206" t="s">
        <v>5370</v>
      </c>
      <c r="C1255" s="207" t="str">
        <f xml:space="preserve"> _xlfn.CONCAT(小韻資料表[[#This Row],[聲母拼音碼]],小韻資料表[[#This Row],[韻母拼音碼]],小韻資料表[[#This Row],[調號]])</f>
        <v>ci2</v>
      </c>
      <c r="D1255" s="206" t="s">
        <v>378</v>
      </c>
      <c r="E1255" s="208" t="s">
        <v>377</v>
      </c>
      <c r="F1255" s="205">
        <v>1</v>
      </c>
      <c r="G1255" s="209" t="s">
        <v>5371</v>
      </c>
      <c r="H1255" s="205">
        <f xml:space="preserve"> LEN(小韻資料表[[#This Row],[小韻字集]])</f>
        <v>8</v>
      </c>
      <c r="I1255" s="205" cm="1">
        <f t="array" ref="I1255" xml:space="preserve"> MATCH(TRUE, ISNUMBER( SEARCH( LEFT(小韻資料表[[#This Row],[切語]],1), 切語上字資料表[切語上字]) ), 0)</f>
        <v>30</v>
      </c>
      <c r="J1255" s="210" t="str" cm="1">
        <f t="array" ref="J1255" xml:space="preserve"> INDEX(切語上字資料表[聲母], 小韻資料表[[#This Row],[上字表識別號]])</f>
        <v>照</v>
      </c>
      <c r="K1255" s="210" t="str" cm="1">
        <f t="array" ref="K1255" xml:space="preserve"> INDEX(切語上字資料表[聲母拼音碼], 小韻資料表[[#This Row],[上字表識別號]])</f>
        <v>c</v>
      </c>
      <c r="L1255" s="210" t="str" cm="1">
        <f t="array" ref="L1255" xml:space="preserve"> INDEX(切語上字資料表[清濁], 小韻資料表[[#This Row],[上字表識別號]])</f>
        <v>全清</v>
      </c>
      <c r="M1255" s="223" t="str" cm="1">
        <f t="array" ref="M1255" xml:space="preserve"> INDEX(切語上字資料表[發送收], 小韻資料表[[#This Row],[上字表識別號]])</f>
        <v>發聲</v>
      </c>
      <c r="N1255" s="205" cm="1">
        <f t="array" ref="N1255" xml:space="preserve"> MATCH(TRUE, ISNUMBER( SEARCH( RIGHT(小韻資料表[[#This Row],[切語]],1), 切語下字資料表[切語下字]) ), 0)</f>
        <v>30</v>
      </c>
      <c r="O1255" s="207" t="str" cm="1">
        <f t="array" ref="O1255" xml:space="preserve"> INDEX(切語下字資料表[韻母], 小韻資料表[[#This Row],[下字表識別號]])</f>
        <v>旨開3</v>
      </c>
      <c r="P1255" s="207" t="str" cm="1">
        <f t="array" ref="P1255" xml:space="preserve"> INDEX(切語下字資料表[韻母拼音碼], 小韻資料表[[#This Row],[下字表識別號]])</f>
        <v>i</v>
      </c>
      <c r="Q1255" s="210" t="str" cm="1">
        <f t="array" ref="Q1255" xml:space="preserve"> INDEX(設定表!$C$19:$C$23, INT( LEFT(小韻資料表[[#This Row],[目次編碼]],1) ))</f>
        <v>上</v>
      </c>
      <c r="R1255" s="210">
        <f xml:space="preserve">  INDEX(設定表!$C$8:$C$15, MATCH( (RIGHT(小韻資料表[[#This Row],[清濁]]) &amp; 小韻資料表[[#This Row],[調]]), 設定表!$B$8:$B$15, 0))</f>
        <v>2</v>
      </c>
      <c r="S1255" s="205" t="s">
        <v>5372</v>
      </c>
      <c r="T1255" s="205" t="s">
        <v>309</v>
      </c>
      <c r="U1255" s="226" t="s">
        <v>309</v>
      </c>
      <c r="V1255" s="146" t="s">
        <v>309</v>
      </c>
      <c r="X1255" s="135"/>
      <c r="Y1255" s="135"/>
      <c r="AA1255" s="135"/>
      <c r="AB1255" s="134"/>
      <c r="AC1255" s="135"/>
      <c r="AD1255" s="135"/>
      <c r="AH1255" s="135"/>
      <c r="AI1255" s="135"/>
    </row>
    <row r="1256" spans="1:35" ht="31.5">
      <c r="A1256" s="205">
        <v>1252</v>
      </c>
      <c r="B1256" s="206" t="s">
        <v>5373</v>
      </c>
      <c r="C1256" s="207" t="str">
        <f xml:space="preserve"> _xlfn.CONCAT(小韻資料表[[#This Row],[聲母拼音碼]],小韻資料表[[#This Row],[韻母拼音碼]],小韻資料表[[#This Row],[調號]])</f>
        <v>si2</v>
      </c>
      <c r="D1256" s="206" t="s">
        <v>5374</v>
      </c>
      <c r="E1256" s="208" t="s">
        <v>377</v>
      </c>
      <c r="F1256" s="205">
        <v>2</v>
      </c>
      <c r="G1256" s="209" t="s">
        <v>5375</v>
      </c>
      <c r="H1256" s="205">
        <f xml:space="preserve"> LEN(小韻資料表[[#This Row],[小韻字集]])</f>
        <v>3</v>
      </c>
      <c r="I1256" s="205" cm="1">
        <f t="array" ref="I1256" xml:space="preserve"> MATCH(TRUE, ISNUMBER( SEARCH( LEFT(小韻資料表[[#This Row],[切語]],1), 切語上字資料表[切語上字]) ), 0)</f>
        <v>34</v>
      </c>
      <c r="J1256" s="210" t="str" cm="1">
        <f t="array" ref="J1256" xml:space="preserve"> INDEX(切語上字資料表[聲母], 小韻資料表[[#This Row],[上字表識別號]])</f>
        <v>禪</v>
      </c>
      <c r="K1256" s="210" t="str" cm="1">
        <f t="array" ref="K1256" xml:space="preserve"> INDEX(切語上字資料表[聲母拼音碼], 小韻資料表[[#This Row],[上字表識別號]])</f>
        <v>s</v>
      </c>
      <c r="L1256" s="210" t="str" cm="1">
        <f t="array" ref="L1256" xml:space="preserve"> INDEX(切語上字資料表[清濁], 小韻資料表[[#This Row],[上字表識別號]])</f>
        <v>全濁</v>
      </c>
      <c r="M1256" s="223" cm="1">
        <f t="array" ref="M1256" xml:space="preserve"> INDEX(切語上字資料表[發送收], 小韻資料表[[#This Row],[上字表識別號]])</f>
        <v>0</v>
      </c>
      <c r="N1256" s="205" cm="1">
        <f t="array" ref="N1256" xml:space="preserve"> MATCH(TRUE, ISNUMBER( SEARCH( RIGHT(小韻資料表[[#This Row],[切語]],1), 切語下字資料表[切語下字]) ), 0)</f>
        <v>30</v>
      </c>
      <c r="O1256" s="207" t="str" cm="1">
        <f t="array" ref="O1256" xml:space="preserve"> INDEX(切語下字資料表[韻母], 小韻資料表[[#This Row],[下字表識別號]])</f>
        <v>旨開3</v>
      </c>
      <c r="P1256" s="207" t="str" cm="1">
        <f t="array" ref="P1256" xml:space="preserve"> INDEX(切語下字資料表[韻母拼音碼], 小韻資料表[[#This Row],[下字表識別號]])</f>
        <v>i</v>
      </c>
      <c r="Q1256" s="210" t="str" cm="1">
        <f t="array" ref="Q1256" xml:space="preserve"> INDEX(設定表!$C$19:$C$23, INT( LEFT(小韻資料表[[#This Row],[目次編碼]],1) ))</f>
        <v>上</v>
      </c>
      <c r="R1256" s="210">
        <f xml:space="preserve">  INDEX(設定表!$C$8:$C$15, MATCH( (RIGHT(小韻資料表[[#This Row],[清濁]]) &amp; 小韻資料表[[#This Row],[調]]), 設定表!$B$8:$B$15, 0))</f>
        <v>2</v>
      </c>
      <c r="S1256" s="211" t="s">
        <v>309</v>
      </c>
      <c r="T1256" s="205" t="s">
        <v>309</v>
      </c>
      <c r="U1256" s="226" t="s">
        <v>309</v>
      </c>
      <c r="V1256" s="147" t="s">
        <v>309</v>
      </c>
      <c r="X1256" s="135"/>
      <c r="Y1256" s="135"/>
      <c r="AA1256" s="135"/>
      <c r="AB1256" s="134"/>
      <c r="AC1256" s="135"/>
      <c r="AD1256" s="135"/>
      <c r="AH1256" s="135"/>
      <c r="AI1256" s="135"/>
    </row>
    <row r="1257" spans="1:35" ht="31.5">
      <c r="A1257" s="205">
        <v>1253</v>
      </c>
      <c r="B1257" s="206" t="s">
        <v>5376</v>
      </c>
      <c r="C1257" s="207" t="str">
        <f xml:space="preserve"> _xlfn.CONCAT(小韻資料表[[#This Row],[聲母拼音碼]],小韻資料表[[#This Row],[韻母拼音碼]],小韻資料表[[#This Row],[調號]])</f>
        <v>bi2</v>
      </c>
      <c r="D1257" s="206" t="s">
        <v>5377</v>
      </c>
      <c r="E1257" s="208" t="s">
        <v>377</v>
      </c>
      <c r="F1257" s="205">
        <v>3</v>
      </c>
      <c r="G1257" s="209" t="s">
        <v>5378</v>
      </c>
      <c r="H1257" s="205">
        <f xml:space="preserve"> LEN(小韻資料表[[#This Row],[小韻字集]])</f>
        <v>6</v>
      </c>
      <c r="I1257" s="205" cm="1">
        <f t="array" ref="I1257" xml:space="preserve"> MATCH(TRUE, ISNUMBER( SEARCH( LEFT(小韻資料表[[#This Row],[切語]],1), 切語上字資料表[切語上字]) ), 0)</f>
        <v>20</v>
      </c>
      <c r="J1257" s="210" t="str" cm="1">
        <f t="array" ref="J1257" xml:space="preserve"> INDEX(切語上字資料表[聲母], 小韻資料表[[#This Row],[上字表識別號]])</f>
        <v>微</v>
      </c>
      <c r="K1257" s="210" t="str" cm="1">
        <f t="array" ref="K1257" xml:space="preserve"> INDEX(切語上字資料表[聲母拼音碼], 小韻資料表[[#This Row],[上字表識別號]])</f>
        <v>b</v>
      </c>
      <c r="L1257" s="210" t="str" cm="1">
        <f t="array" ref="L1257" xml:space="preserve"> INDEX(切語上字資料表[清濁], 小韻資料表[[#This Row],[上字表識別號]])</f>
        <v>次濁</v>
      </c>
      <c r="M1257" s="223" t="str" cm="1">
        <f t="array" ref="M1257" xml:space="preserve"> INDEX(切語上字資料表[發送收], 小韻資料表[[#This Row],[上字表識別號]])</f>
        <v>收聲</v>
      </c>
      <c r="N1257" s="205" cm="1">
        <f t="array" ref="N1257" xml:space="preserve"> MATCH(TRUE, ISNUMBER( SEARCH( RIGHT(小韻資料表[[#This Row],[切語]],1), 切語下字資料表[切語下字]) ), 0)</f>
        <v>30</v>
      </c>
      <c r="O1257" s="207" t="str" cm="1">
        <f t="array" ref="O1257" xml:space="preserve"> INDEX(切語下字資料表[韻母], 小韻資料表[[#This Row],[下字表識別號]])</f>
        <v>旨開3</v>
      </c>
      <c r="P1257" s="207" t="str" cm="1">
        <f t="array" ref="P1257" xml:space="preserve"> INDEX(切語下字資料表[韻母拼音碼], 小韻資料表[[#This Row],[下字表識別號]])</f>
        <v>i</v>
      </c>
      <c r="Q1257" s="210" t="str" cm="1">
        <f t="array" ref="Q1257" xml:space="preserve"> INDEX(設定表!$C$19:$C$23, INT( LEFT(小韻資料表[[#This Row],[目次編碼]],1) ))</f>
        <v>上</v>
      </c>
      <c r="R1257" s="210">
        <f xml:space="preserve">  INDEX(設定表!$C$8:$C$15, MATCH( (RIGHT(小韻資料表[[#This Row],[清濁]]) &amp; 小韻資料表[[#This Row],[調]]), 設定表!$B$8:$B$15, 0))</f>
        <v>2</v>
      </c>
      <c r="S1257" s="205" t="s">
        <v>309</v>
      </c>
      <c r="T1257" s="205" t="s">
        <v>309</v>
      </c>
      <c r="U1257" s="226" t="s">
        <v>309</v>
      </c>
      <c r="V1257" s="146" t="s">
        <v>309</v>
      </c>
      <c r="X1257" s="135"/>
      <c r="Y1257" s="135"/>
      <c r="AA1257" s="135"/>
      <c r="AB1257" s="134"/>
      <c r="AC1257" s="135"/>
      <c r="AD1257" s="135"/>
      <c r="AH1257" s="135"/>
      <c r="AI1257" s="135"/>
    </row>
    <row r="1258" spans="1:35" ht="31.5">
      <c r="A1258" s="205">
        <v>1254</v>
      </c>
      <c r="B1258" s="206" t="s">
        <v>5379</v>
      </c>
      <c r="C1258" s="207" t="str">
        <f xml:space="preserve"> _xlfn.CONCAT(小韻資料表[[#This Row],[聲母拼音碼]],小韻資料表[[#This Row],[韻母拼音碼]],小韻資料表[[#This Row],[調號]])</f>
        <v>hi2</v>
      </c>
      <c r="D1258" s="206" t="s">
        <v>5380</v>
      </c>
      <c r="E1258" s="208" t="s">
        <v>377</v>
      </c>
      <c r="F1258" s="205">
        <v>4</v>
      </c>
      <c r="G1258" s="209" t="s">
        <v>5381</v>
      </c>
      <c r="H1258" s="205">
        <f xml:space="preserve"> LEN(小韻資料表[[#This Row],[小韻字集]])</f>
        <v>4</v>
      </c>
      <c r="I1258" s="205" cm="1">
        <f t="array" ref="I1258" xml:space="preserve"> MATCH(TRUE, ISNUMBER( SEARCH( LEFT(小韻資料表[[#This Row],[切語]],1), 切語上字資料表[切語上字]) ), 0)</f>
        <v>17</v>
      </c>
      <c r="J1258" s="210" t="str" cm="1">
        <f t="array" ref="J1258" xml:space="preserve"> INDEX(切語上字資料表[聲母], 小韻資料表[[#This Row],[上字表識別號]])</f>
        <v>非</v>
      </c>
      <c r="K1258" s="210" t="str" cm="1">
        <f t="array" ref="K1258" xml:space="preserve"> INDEX(切語上字資料表[聲母拼音碼], 小韻資料表[[#This Row],[上字表識別號]])</f>
        <v>h</v>
      </c>
      <c r="L1258" s="210" t="str" cm="1">
        <f t="array" ref="L1258" xml:space="preserve"> INDEX(切語上字資料表[清濁], 小韻資料表[[#This Row],[上字表識別號]])</f>
        <v>全清</v>
      </c>
      <c r="M1258" s="223" t="str" cm="1">
        <f t="array" ref="M1258" xml:space="preserve"> INDEX(切語上字資料表[發送收], 小韻資料表[[#This Row],[上字表識別號]])</f>
        <v>發聲</v>
      </c>
      <c r="N1258" s="205" cm="1">
        <f t="array" ref="N1258" xml:space="preserve"> MATCH(TRUE, ISNUMBER( SEARCH( RIGHT(小韻資料表[[#This Row],[切語]],1), 切語下字資料表[切語下字]) ), 0)</f>
        <v>30</v>
      </c>
      <c r="O1258" s="207" t="str" cm="1">
        <f t="array" ref="O1258" xml:space="preserve"> INDEX(切語下字資料表[韻母], 小韻資料表[[#This Row],[下字表識別號]])</f>
        <v>旨開3</v>
      </c>
      <c r="P1258" s="207" t="str" cm="1">
        <f t="array" ref="P1258" xml:space="preserve"> INDEX(切語下字資料表[韻母拼音碼], 小韻資料表[[#This Row],[下字表識別號]])</f>
        <v>i</v>
      </c>
      <c r="Q1258" s="210" t="str" cm="1">
        <f t="array" ref="Q1258" xml:space="preserve"> INDEX(設定表!$C$19:$C$23, INT( LEFT(小韻資料表[[#This Row],[目次編碼]],1) ))</f>
        <v>上</v>
      </c>
      <c r="R1258" s="210">
        <f xml:space="preserve">  INDEX(設定表!$C$8:$C$15, MATCH( (RIGHT(小韻資料表[[#This Row],[清濁]]) &amp; 小韻資料表[[#This Row],[調]]), 設定表!$B$8:$B$15, 0))</f>
        <v>2</v>
      </c>
      <c r="S1258" s="205" t="s">
        <v>309</v>
      </c>
      <c r="T1258" s="205" t="s">
        <v>309</v>
      </c>
      <c r="U1258" s="226" t="s">
        <v>309</v>
      </c>
      <c r="V1258" s="147" t="s">
        <v>309</v>
      </c>
      <c r="X1258" s="135"/>
      <c r="Y1258" s="135"/>
      <c r="AA1258" s="135"/>
      <c r="AB1258" s="134"/>
      <c r="AC1258" s="135"/>
      <c r="AD1258" s="135"/>
      <c r="AH1258" s="135"/>
      <c r="AI1258" s="135"/>
    </row>
    <row r="1259" spans="1:35" ht="31.5">
      <c r="A1259" s="205">
        <v>1255</v>
      </c>
      <c r="B1259" s="206" t="s">
        <v>5382</v>
      </c>
      <c r="C1259" s="207" t="str">
        <f xml:space="preserve"> _xlfn.CONCAT(小韻資料表[[#This Row],[聲母拼音碼]],小韻資料表[[#This Row],[韻母拼音碼]],小韻資料表[[#This Row],[調號]])</f>
        <v>si2</v>
      </c>
      <c r="D1259" s="206" t="s">
        <v>5383</v>
      </c>
      <c r="E1259" s="208" t="s">
        <v>377</v>
      </c>
      <c r="F1259" s="205">
        <v>5</v>
      </c>
      <c r="G1259" s="209" t="s">
        <v>5384</v>
      </c>
      <c r="H1259" s="205">
        <f xml:space="preserve"> LEN(小韻資料表[[#This Row],[小韻字集]])</f>
        <v>10</v>
      </c>
      <c r="I1259" s="205" cm="1">
        <f t="array" ref="I1259" xml:space="preserve"> MATCH(TRUE, ISNUMBER( SEARCH( LEFT(小韻資料表[[#This Row],[切語]],1), 切語上字資料表[切語上字]) ), 0)</f>
        <v>25</v>
      </c>
      <c r="J1259" s="210" t="str" cm="1">
        <f t="array" ref="J1259" xml:space="preserve"> INDEX(切語上字資料表[聲母], 小韻資料表[[#This Row],[上字表識別號]])</f>
        <v>邪</v>
      </c>
      <c r="K1259" s="210" t="str" cm="1">
        <f t="array" ref="K1259" xml:space="preserve"> INDEX(切語上字資料表[聲母拼音碼], 小韻資料表[[#This Row],[上字表識別號]])</f>
        <v>s</v>
      </c>
      <c r="L1259" s="210" t="str" cm="1">
        <f t="array" ref="L1259" xml:space="preserve"> INDEX(切語上字資料表[清濁], 小韻資料表[[#This Row],[上字表識別號]])</f>
        <v>全濁</v>
      </c>
      <c r="M1259" s="223" t="str" cm="1">
        <f t="array" ref="M1259" xml:space="preserve"> INDEX(切語上字資料表[發送收], 小韻資料表[[#This Row],[上字表識別號]])</f>
        <v>送氣</v>
      </c>
      <c r="N1259" s="205" cm="1">
        <f t="array" ref="N1259" xml:space="preserve"> MATCH(TRUE, ISNUMBER( SEARCH( RIGHT(小韻資料表[[#This Row],[切語]],1), 切語下字資料表[切語下字]) ), 0)</f>
        <v>30</v>
      </c>
      <c r="O1259" s="207" t="str" cm="1">
        <f t="array" ref="O1259" xml:space="preserve"> INDEX(切語下字資料表[韻母], 小韻資料表[[#This Row],[下字表識別號]])</f>
        <v>旨開3</v>
      </c>
      <c r="P1259" s="207" t="str" cm="1">
        <f t="array" ref="P1259" xml:space="preserve"> INDEX(切語下字資料表[韻母拼音碼], 小韻資料表[[#This Row],[下字表識別號]])</f>
        <v>i</v>
      </c>
      <c r="Q1259" s="210" t="str" cm="1">
        <f t="array" ref="Q1259" xml:space="preserve"> INDEX(設定表!$C$19:$C$23, INT( LEFT(小韻資料表[[#This Row],[目次編碼]],1) ))</f>
        <v>上</v>
      </c>
      <c r="R1259" s="210">
        <f xml:space="preserve">  INDEX(設定表!$C$8:$C$15, MATCH( (RIGHT(小韻資料表[[#This Row],[清濁]]) &amp; 小韻資料表[[#This Row],[調]]), 設定表!$B$8:$B$15, 0))</f>
        <v>2</v>
      </c>
      <c r="S1259" s="205" t="s">
        <v>309</v>
      </c>
      <c r="T1259" s="205" t="s">
        <v>309</v>
      </c>
      <c r="U1259" s="226" t="s">
        <v>5385</v>
      </c>
      <c r="V1259" s="146" t="s">
        <v>309</v>
      </c>
      <c r="X1259" s="135"/>
      <c r="Y1259" s="135"/>
      <c r="AA1259" s="135"/>
      <c r="AB1259" s="134"/>
      <c r="AC1259" s="135"/>
      <c r="AD1259" s="135"/>
      <c r="AH1259" s="135"/>
      <c r="AI1259" s="135"/>
    </row>
    <row r="1260" spans="1:35" ht="31.5">
      <c r="A1260" s="205">
        <v>1256</v>
      </c>
      <c r="B1260" s="206" t="s">
        <v>5386</v>
      </c>
      <c r="C1260" s="207" t="str">
        <f xml:space="preserve"> _xlfn.CONCAT(小韻資料表[[#This Row],[聲母拼音碼]],小韻資料表[[#This Row],[韻母拼音碼]],小韻資料表[[#This Row],[調號]])</f>
        <v>ki2</v>
      </c>
      <c r="D1260" s="206" t="s">
        <v>5387</v>
      </c>
      <c r="E1260" s="208" t="s">
        <v>377</v>
      </c>
      <c r="F1260" s="205">
        <v>6</v>
      </c>
      <c r="G1260" s="209" t="s">
        <v>5388</v>
      </c>
      <c r="H1260" s="205">
        <f xml:space="preserve"> LEN(小韻資料表[[#This Row],[小韻字集]])</f>
        <v>11</v>
      </c>
      <c r="I1260" s="205" cm="1">
        <f t="array" ref="I1260" xml:space="preserve"> MATCH(TRUE, ISNUMBER( SEARCH( LEFT(小韻資料表[[#This Row],[切語]],1), 切語上字資料表[切語上字]) ), 0)</f>
        <v>1</v>
      </c>
      <c r="J1260" s="210" t="str" cm="1">
        <f t="array" ref="J1260" xml:space="preserve"> INDEX(切語上字資料表[聲母], 小韻資料表[[#This Row],[上字表識別號]])</f>
        <v>見</v>
      </c>
      <c r="K1260" s="210" t="str" cm="1">
        <f t="array" ref="K1260" xml:space="preserve"> INDEX(切語上字資料表[聲母拼音碼], 小韻資料表[[#This Row],[上字表識別號]])</f>
        <v>k</v>
      </c>
      <c r="L1260" s="210" t="str" cm="1">
        <f t="array" ref="L1260" xml:space="preserve"> INDEX(切語上字資料表[清濁], 小韻資料表[[#This Row],[上字表識別號]])</f>
        <v>全清</v>
      </c>
      <c r="M1260" s="223" t="str" cm="1">
        <f t="array" ref="M1260" xml:space="preserve"> INDEX(切語上字資料表[發送收], 小韻資料表[[#This Row],[上字表識別號]])</f>
        <v>發聲</v>
      </c>
      <c r="N1260" s="205" cm="1">
        <f t="array" ref="N1260" xml:space="preserve"> MATCH(TRUE, ISNUMBER( SEARCH( RIGHT(小韻資料表[[#This Row],[切語]],1), 切語下字資料表[切語下字]) ), 0)</f>
        <v>30</v>
      </c>
      <c r="O1260" s="207" t="str" cm="1">
        <f t="array" ref="O1260" xml:space="preserve"> INDEX(切語下字資料表[韻母], 小韻資料表[[#This Row],[下字表識別號]])</f>
        <v>旨開3</v>
      </c>
      <c r="P1260" s="207" t="str" cm="1">
        <f t="array" ref="P1260" xml:space="preserve"> INDEX(切語下字資料表[韻母拼音碼], 小韻資料表[[#This Row],[下字表識別號]])</f>
        <v>i</v>
      </c>
      <c r="Q1260" s="210" t="str" cm="1">
        <f t="array" ref="Q1260" xml:space="preserve"> INDEX(設定表!$C$19:$C$23, INT( LEFT(小韻資料表[[#This Row],[目次編碼]],1) ))</f>
        <v>上</v>
      </c>
      <c r="R1260" s="210">
        <f xml:space="preserve">  INDEX(設定表!$C$8:$C$15, MATCH( (RIGHT(小韻資料表[[#This Row],[清濁]]) &amp; 小韻資料表[[#This Row],[調]]), 設定表!$B$8:$B$15, 0))</f>
        <v>2</v>
      </c>
      <c r="S1260" s="205" t="s">
        <v>309</v>
      </c>
      <c r="T1260" s="205" t="s">
        <v>309</v>
      </c>
      <c r="U1260" s="226" t="s">
        <v>309</v>
      </c>
      <c r="V1260" s="147" t="s">
        <v>309</v>
      </c>
      <c r="X1260" s="135"/>
      <c r="Y1260" s="135"/>
      <c r="AA1260" s="135"/>
      <c r="AB1260" s="134"/>
      <c r="AC1260" s="135"/>
      <c r="AD1260" s="135"/>
      <c r="AH1260" s="135"/>
      <c r="AI1260" s="135"/>
    </row>
    <row r="1261" spans="1:35" ht="31.5">
      <c r="A1261" s="205">
        <v>1257</v>
      </c>
      <c r="B1261" s="206" t="s">
        <v>5389</v>
      </c>
      <c r="C1261" s="207" t="str">
        <f xml:space="preserve"> _xlfn.CONCAT(小韻資料表[[#This Row],[聲母拼音碼]],小韻資料表[[#This Row],[韻母拼音碼]],小韻資料表[[#This Row],[調號]])</f>
        <v>ci2</v>
      </c>
      <c r="D1261" s="206" t="s">
        <v>5390</v>
      </c>
      <c r="E1261" s="208" t="s">
        <v>377</v>
      </c>
      <c r="F1261" s="205">
        <v>7</v>
      </c>
      <c r="G1261" s="209" t="s">
        <v>5391</v>
      </c>
      <c r="H1261" s="205">
        <f xml:space="preserve"> LEN(小韻資料表[[#This Row],[小韻字集]])</f>
        <v>3</v>
      </c>
      <c r="I1261" s="205" cm="1">
        <f t="array" ref="I1261" xml:space="preserve"> MATCH(TRUE, ISNUMBER( SEARCH( LEFT(小韻資料表[[#This Row],[切語]],1), 切語上字資料表[切語上字]) ), 0)</f>
        <v>21</v>
      </c>
      <c r="J1261" s="210" t="str" cm="1">
        <f t="array" ref="J1261" xml:space="preserve"> INDEX(切語上字資料表[聲母], 小韻資料表[[#This Row],[上字表識別號]])</f>
        <v>精</v>
      </c>
      <c r="K1261" s="210" t="str" cm="1">
        <f t="array" ref="K1261" xml:space="preserve"> INDEX(切語上字資料表[聲母拼音碼], 小韻資料表[[#This Row],[上字表識別號]])</f>
        <v>c</v>
      </c>
      <c r="L1261" s="210" t="str" cm="1">
        <f t="array" ref="L1261" xml:space="preserve"> INDEX(切語上字資料表[清濁], 小韻資料表[[#This Row],[上字表識別號]])</f>
        <v>全清</v>
      </c>
      <c r="M1261" s="223" t="str" cm="1">
        <f t="array" ref="M1261" xml:space="preserve"> INDEX(切語上字資料表[發送收], 小韻資料表[[#This Row],[上字表識別號]])</f>
        <v>發聲</v>
      </c>
      <c r="N1261" s="205" cm="1">
        <f t="array" ref="N1261" xml:space="preserve"> MATCH(TRUE, ISNUMBER( SEARCH( RIGHT(小韻資料表[[#This Row],[切語]],1), 切語下字資料表[切語下字]) ), 0)</f>
        <v>30</v>
      </c>
      <c r="O1261" s="207" t="str" cm="1">
        <f t="array" ref="O1261" xml:space="preserve"> INDEX(切語下字資料表[韻母], 小韻資料表[[#This Row],[下字表識別號]])</f>
        <v>旨開3</v>
      </c>
      <c r="P1261" s="207" t="str" cm="1">
        <f t="array" ref="P1261" xml:space="preserve"> INDEX(切語下字資料表[韻母拼音碼], 小韻資料表[[#This Row],[下字表識別號]])</f>
        <v>i</v>
      </c>
      <c r="Q1261" s="210" t="str" cm="1">
        <f t="array" ref="Q1261" xml:space="preserve"> INDEX(設定表!$C$19:$C$23, INT( LEFT(小韻資料表[[#This Row],[目次編碼]],1) ))</f>
        <v>上</v>
      </c>
      <c r="R1261" s="210">
        <f xml:space="preserve">  INDEX(設定表!$C$8:$C$15, MATCH( (RIGHT(小韻資料表[[#This Row],[清濁]]) &amp; 小韻資料表[[#This Row],[調]]), 設定表!$B$8:$B$15, 0))</f>
        <v>2</v>
      </c>
      <c r="S1261" s="205" t="s">
        <v>309</v>
      </c>
      <c r="T1261" s="205" t="s">
        <v>309</v>
      </c>
      <c r="U1261" s="226" t="s">
        <v>5392</v>
      </c>
      <c r="V1261" s="146" t="s">
        <v>309</v>
      </c>
      <c r="X1261" s="135"/>
      <c r="Y1261" s="135"/>
      <c r="AA1261" s="135"/>
      <c r="AB1261" s="134"/>
      <c r="AC1261" s="135"/>
      <c r="AD1261" s="135"/>
      <c r="AH1261" s="135"/>
      <c r="AI1261" s="135"/>
    </row>
    <row r="1262" spans="1:35" ht="31.5">
      <c r="A1262" s="205">
        <v>1258</v>
      </c>
      <c r="B1262" s="206" t="s">
        <v>5393</v>
      </c>
      <c r="C1262" s="207" t="str">
        <f xml:space="preserve"> _xlfn.CONCAT(小韻資料表[[#This Row],[聲母拼音碼]],小韻資料表[[#This Row],[韻母拼音碼]],小韻資料表[[#This Row],[調號]])</f>
        <v>pi2</v>
      </c>
      <c r="D1262" s="206" t="s">
        <v>5394</v>
      </c>
      <c r="E1262" s="208" t="s">
        <v>377</v>
      </c>
      <c r="F1262" s="205">
        <v>8</v>
      </c>
      <c r="G1262" s="209" t="s">
        <v>5395</v>
      </c>
      <c r="H1262" s="205">
        <f xml:space="preserve"> LEN(小韻資料表[[#This Row],[小韻字集]])</f>
        <v>10</v>
      </c>
      <c r="I1262" s="205" cm="1">
        <f t="array" ref="I1262" xml:space="preserve"> MATCH(TRUE, ISNUMBER( SEARCH( LEFT(小韻資料表[[#This Row],[切語]],1), 切語上字資料表[切語上字]) ), 0)</f>
        <v>13</v>
      </c>
      <c r="J1262" s="210" t="str" cm="1">
        <f t="array" ref="J1262" xml:space="preserve"> INDEX(切語上字資料表[聲母], 小韻資料表[[#This Row],[上字表識別號]])</f>
        <v>幫</v>
      </c>
      <c r="K1262" s="210" t="str" cm="1">
        <f t="array" ref="K1262" xml:space="preserve"> INDEX(切語上字資料表[聲母拼音碼], 小韻資料表[[#This Row],[上字表識別號]])</f>
        <v>p</v>
      </c>
      <c r="L1262" s="210" t="str" cm="1">
        <f t="array" ref="L1262" xml:space="preserve"> INDEX(切語上字資料表[清濁], 小韻資料表[[#This Row],[上字表識別號]])</f>
        <v>全清</v>
      </c>
      <c r="M1262" s="223" t="str" cm="1">
        <f t="array" ref="M1262" xml:space="preserve"> INDEX(切語上字資料表[發送收], 小韻資料表[[#This Row],[上字表識別號]])</f>
        <v>發聲</v>
      </c>
      <c r="N1262" s="205" cm="1">
        <f t="array" ref="N1262" xml:space="preserve"> MATCH(TRUE, ISNUMBER( SEARCH( RIGHT(小韻資料表[[#This Row],[切語]],1), 切語下字資料表[切語下字]) ), 0)</f>
        <v>30</v>
      </c>
      <c r="O1262" s="207" t="str" cm="1">
        <f t="array" ref="O1262" xml:space="preserve"> INDEX(切語下字資料表[韻母], 小韻資料表[[#This Row],[下字表識別號]])</f>
        <v>旨開3</v>
      </c>
      <c r="P1262" s="207" t="str" cm="1">
        <f t="array" ref="P1262" xml:space="preserve"> INDEX(切語下字資料表[韻母拼音碼], 小韻資料表[[#This Row],[下字表識別號]])</f>
        <v>i</v>
      </c>
      <c r="Q1262" s="210" t="str" cm="1">
        <f t="array" ref="Q1262" xml:space="preserve"> INDEX(設定表!$C$19:$C$23, INT( LEFT(小韻資料表[[#This Row],[目次編碼]],1) ))</f>
        <v>上</v>
      </c>
      <c r="R1262" s="210">
        <f xml:space="preserve">  INDEX(設定表!$C$8:$C$15, MATCH( (RIGHT(小韻資料表[[#This Row],[清濁]]) &amp; 小韻資料表[[#This Row],[調]]), 設定表!$B$8:$B$15, 0))</f>
        <v>2</v>
      </c>
      <c r="S1262" s="205" t="s">
        <v>309</v>
      </c>
      <c r="T1262" s="205" t="s">
        <v>309</v>
      </c>
      <c r="U1262" s="226" t="s">
        <v>309</v>
      </c>
      <c r="V1262" s="147" t="s">
        <v>309</v>
      </c>
      <c r="X1262" s="135"/>
      <c r="Y1262" s="135"/>
      <c r="AA1262" s="135"/>
      <c r="AB1262" s="134"/>
      <c r="AC1262" s="135"/>
      <c r="AD1262" s="135"/>
      <c r="AH1262" s="135"/>
      <c r="AI1262" s="135"/>
    </row>
    <row r="1263" spans="1:35" ht="31.5">
      <c r="A1263" s="205">
        <v>1259</v>
      </c>
      <c r="B1263" s="206" t="s">
        <v>5396</v>
      </c>
      <c r="C1263" s="207" t="str">
        <f xml:space="preserve"> _xlfn.CONCAT(小韻資料表[[#This Row],[聲母拼音碼]],小韻資料表[[#This Row],[韻母拼音碼]],小韻資料表[[#This Row],[調號]])</f>
        <v>kui2</v>
      </c>
      <c r="D1263" s="206" t="s">
        <v>5397</v>
      </c>
      <c r="E1263" s="208" t="s">
        <v>377</v>
      </c>
      <c r="F1263" s="205">
        <v>9</v>
      </c>
      <c r="G1263" s="209" t="s">
        <v>5398</v>
      </c>
      <c r="H1263" s="205">
        <f xml:space="preserve"> LEN(小韻資料表[[#This Row],[小韻字集]])</f>
        <v>14</v>
      </c>
      <c r="I1263" s="205" cm="1">
        <f t="array" ref="I1263" xml:space="preserve"> MATCH(TRUE, ISNUMBER( SEARCH( LEFT(小韻資料表[[#This Row],[切語]],1), 切語上字資料表[切語上字]) ), 0)</f>
        <v>1</v>
      </c>
      <c r="J1263" s="210" t="str" cm="1">
        <f t="array" ref="J1263" xml:space="preserve"> INDEX(切語上字資料表[聲母], 小韻資料表[[#This Row],[上字表識別號]])</f>
        <v>見</v>
      </c>
      <c r="K1263" s="210" t="str" cm="1">
        <f t="array" ref="K1263" xml:space="preserve"> INDEX(切語上字資料表[聲母拼音碼], 小韻資料表[[#This Row],[上字表識別號]])</f>
        <v>k</v>
      </c>
      <c r="L1263" s="210" t="str" cm="1">
        <f t="array" ref="L1263" xml:space="preserve"> INDEX(切語上字資料表[清濁], 小韻資料表[[#This Row],[上字表識別號]])</f>
        <v>全清</v>
      </c>
      <c r="M1263" s="223" t="str" cm="1">
        <f t="array" ref="M1263" xml:space="preserve"> INDEX(切語上字資料表[發送收], 小韻資料表[[#This Row],[上字表識別號]])</f>
        <v>發聲</v>
      </c>
      <c r="N1263" s="205" cm="1">
        <f t="array" ref="N1263" xml:space="preserve"> MATCH(TRUE, ISNUMBER( SEARCH( RIGHT(小韻資料表[[#This Row],[切語]],1), 切語下字資料表[切語下字]) ), 0)</f>
        <v>34</v>
      </c>
      <c r="O1263" s="207" t="str" cm="1">
        <f t="array" ref="O1263" xml:space="preserve"> INDEX(切語下字資料表[韻母], 小韻資料表[[#This Row],[下字表識別號]])</f>
        <v>旨合3</v>
      </c>
      <c r="P1263" s="207" t="str" cm="1">
        <f t="array" ref="P1263" xml:space="preserve"> INDEX(切語下字資料表[韻母拼音碼], 小韻資料表[[#This Row],[下字表識別號]])</f>
        <v>ui</v>
      </c>
      <c r="Q1263" s="210" t="str" cm="1">
        <f t="array" ref="Q1263" xml:space="preserve"> INDEX(設定表!$C$19:$C$23, INT( LEFT(小韻資料表[[#This Row],[目次編碼]],1) ))</f>
        <v>上</v>
      </c>
      <c r="R1263" s="210">
        <f xml:space="preserve">  INDEX(設定表!$C$8:$C$15, MATCH( (RIGHT(小韻資料表[[#This Row],[清濁]]) &amp; 小韻資料表[[#This Row],[調]]), 設定表!$B$8:$B$15, 0))</f>
        <v>2</v>
      </c>
      <c r="S1263" s="205" t="s">
        <v>5399</v>
      </c>
      <c r="T1263" s="205" t="s">
        <v>309</v>
      </c>
      <c r="U1263" s="226" t="s">
        <v>309</v>
      </c>
      <c r="V1263" s="146" t="s">
        <v>309</v>
      </c>
      <c r="X1263" s="135"/>
      <c r="Y1263" s="135"/>
      <c r="AA1263" s="135"/>
      <c r="AB1263" s="134"/>
      <c r="AC1263" s="135"/>
      <c r="AD1263" s="135"/>
      <c r="AH1263" s="135"/>
      <c r="AI1263" s="135"/>
    </row>
    <row r="1264" spans="1:35" ht="31.5">
      <c r="A1264" s="205">
        <v>1260</v>
      </c>
      <c r="B1264" s="206" t="s">
        <v>5400</v>
      </c>
      <c r="C1264" s="207" t="str">
        <f xml:space="preserve"> _xlfn.CONCAT(小韻資料表[[#This Row],[聲母拼音碼]],小韻資料表[[#This Row],[韻母拼音碼]],小韻資料表[[#This Row],[調號]])</f>
        <v>Øi2</v>
      </c>
      <c r="D1264" s="206" t="s">
        <v>5401</v>
      </c>
      <c r="E1264" s="208" t="s">
        <v>377</v>
      </c>
      <c r="F1264" s="205">
        <v>10</v>
      </c>
      <c r="G1264" s="209" t="s">
        <v>5402</v>
      </c>
      <c r="H1264" s="205">
        <f xml:space="preserve"> LEN(小韻資料表[[#This Row],[小韻字集]])</f>
        <v>4</v>
      </c>
      <c r="I1264" s="205" cm="1">
        <f t="array" ref="I1264" xml:space="preserve"> MATCH(TRUE, ISNUMBER( SEARCH( LEFT(小韻資料表[[#This Row],[切語]],1), 切語上字資料表[切語上字]) ), 0)</f>
        <v>38</v>
      </c>
      <c r="J1264" s="210" t="str" cm="1">
        <f t="array" ref="J1264" xml:space="preserve"> INDEX(切語上字資料表[聲母], 小韻資料表[[#This Row],[上字表識別號]])</f>
        <v>為</v>
      </c>
      <c r="K1264" s="210" t="str" cm="1">
        <f t="array" ref="K1264" xml:space="preserve"> INDEX(切語上字資料表[聲母拼音碼], 小韻資料表[[#This Row],[上字表識別號]])</f>
        <v>Ø</v>
      </c>
      <c r="L1264" s="210" t="str" cm="1">
        <f t="array" ref="L1264" xml:space="preserve"> INDEX(切語上字資料表[清濁], 小韻資料表[[#This Row],[上字表識別號]])</f>
        <v>次濁</v>
      </c>
      <c r="M1264" s="223" t="str" cm="1">
        <f t="array" ref="M1264" xml:space="preserve"> INDEX(切語上字資料表[發送收], 小韻資料表[[#This Row],[上字表識別號]])</f>
        <v>發聲</v>
      </c>
      <c r="N1264" s="205" cm="1">
        <f t="array" ref="N1264" xml:space="preserve"> MATCH(TRUE, ISNUMBER( SEARCH( RIGHT(小韻資料表[[#This Row],[切語]],1), 切語下字資料表[切語下字]) ), 0)</f>
        <v>30</v>
      </c>
      <c r="O1264" s="207" t="str" cm="1">
        <f t="array" ref="O1264" xml:space="preserve"> INDEX(切語下字資料表[韻母], 小韻資料表[[#This Row],[下字表識別號]])</f>
        <v>旨開3</v>
      </c>
      <c r="P1264" s="207" t="str" cm="1">
        <f t="array" ref="P1264" xml:space="preserve"> INDEX(切語下字資料表[韻母拼音碼], 小韻資料表[[#This Row],[下字表識別號]])</f>
        <v>i</v>
      </c>
      <c r="Q1264" s="210" t="str" cm="1">
        <f t="array" ref="Q1264" xml:space="preserve"> INDEX(設定表!$C$19:$C$23, INT( LEFT(小韻資料表[[#This Row],[目次編碼]],1) ))</f>
        <v>上</v>
      </c>
      <c r="R1264" s="210">
        <f xml:space="preserve">  INDEX(設定表!$C$8:$C$15, MATCH( (RIGHT(小韻資料表[[#This Row],[清濁]]) &amp; 小韻資料表[[#This Row],[調]]), 設定表!$B$8:$B$15, 0))</f>
        <v>2</v>
      </c>
      <c r="S1264" s="211" t="s">
        <v>309</v>
      </c>
      <c r="T1264" s="205" t="s">
        <v>309</v>
      </c>
      <c r="U1264" s="226" t="s">
        <v>309</v>
      </c>
      <c r="V1264" s="147" t="s">
        <v>309</v>
      </c>
      <c r="X1264" s="135"/>
      <c r="Y1264" s="135"/>
      <c r="AA1264" s="135"/>
      <c r="AB1264" s="134"/>
      <c r="AC1264" s="135"/>
      <c r="AD1264" s="135"/>
      <c r="AH1264" s="135"/>
      <c r="AI1264" s="135"/>
    </row>
    <row r="1265" spans="1:35" ht="31.5">
      <c r="A1265" s="205">
        <v>1261</v>
      </c>
      <c r="B1265" s="206" t="s">
        <v>5403</v>
      </c>
      <c r="C1265" s="207" t="str">
        <f xml:space="preserve"> _xlfn.CONCAT(小韻資料表[[#This Row],[聲母拼音碼]],小韻資料表[[#This Row],[韻母拼音碼]],小韻資料表[[#This Row],[調號]])</f>
        <v>si2</v>
      </c>
      <c r="D1265" s="206" t="s">
        <v>5404</v>
      </c>
      <c r="E1265" s="208" t="s">
        <v>377</v>
      </c>
      <c r="F1265" s="205">
        <v>11</v>
      </c>
      <c r="G1265" s="209" t="s">
        <v>5405</v>
      </c>
      <c r="H1265" s="205">
        <f xml:space="preserve"> LEN(小韻資料表[[#This Row],[小韻字集]])</f>
        <v>6</v>
      </c>
      <c r="I1265" s="205" cm="1">
        <f t="array" ref="I1265" xml:space="preserve"> MATCH(TRUE, ISNUMBER( SEARCH( LEFT(小韻資料表[[#This Row],[切語]],1), 切語上字資料表[切語上字]) ), 0)</f>
        <v>33</v>
      </c>
      <c r="J1265" s="210" t="str" cm="1">
        <f t="array" ref="J1265" xml:space="preserve"> INDEX(切語上字資料表[聲母], 小韻資料表[[#This Row],[上字表識別號]])</f>
        <v>審</v>
      </c>
      <c r="K1265" s="210" t="str" cm="1">
        <f t="array" ref="K1265" xml:space="preserve"> INDEX(切語上字資料表[聲母拼音碼], 小韻資料表[[#This Row],[上字表識別號]])</f>
        <v>s</v>
      </c>
      <c r="L1265" s="210" t="str" cm="1">
        <f t="array" ref="L1265" xml:space="preserve"> INDEX(切語上字資料表[清濁], 小韻資料表[[#This Row],[上字表識別號]])</f>
        <v>全清</v>
      </c>
      <c r="M1265" s="223" t="str" cm="1">
        <f t="array" ref="M1265" xml:space="preserve"> INDEX(切語上字資料表[發送收], 小韻資料表[[#This Row],[上字表識別號]])</f>
        <v>送氣</v>
      </c>
      <c r="N1265" s="205" cm="1">
        <f t="array" ref="N1265" xml:space="preserve"> MATCH(TRUE, ISNUMBER( SEARCH( RIGHT(小韻資料表[[#This Row],[切語]],1), 切語下字資料表[切語下字]) ), 0)</f>
        <v>30</v>
      </c>
      <c r="O1265" s="207" t="str" cm="1">
        <f t="array" ref="O1265" xml:space="preserve"> INDEX(切語下字資料表[韻母], 小韻資料表[[#This Row],[下字表識別號]])</f>
        <v>旨開3</v>
      </c>
      <c r="P1265" s="207" t="str" cm="1">
        <f t="array" ref="P1265" xml:space="preserve"> INDEX(切語下字資料表[韻母拼音碼], 小韻資料表[[#This Row],[下字表識別號]])</f>
        <v>i</v>
      </c>
      <c r="Q1265" s="210" t="str" cm="1">
        <f t="array" ref="Q1265" xml:space="preserve"> INDEX(設定表!$C$19:$C$23, INT( LEFT(小韻資料表[[#This Row],[目次編碼]],1) ))</f>
        <v>上</v>
      </c>
      <c r="R1265" s="210">
        <f xml:space="preserve">  INDEX(設定表!$C$8:$C$15, MATCH( (RIGHT(小韻資料表[[#This Row],[清濁]]) &amp; 小韻資料表[[#This Row],[調]]), 設定表!$B$8:$B$15, 0))</f>
        <v>2</v>
      </c>
      <c r="S1265" s="205" t="s">
        <v>309</v>
      </c>
      <c r="T1265" s="205" t="s">
        <v>309</v>
      </c>
      <c r="U1265" s="226" t="s">
        <v>309</v>
      </c>
      <c r="V1265" s="146" t="s">
        <v>309</v>
      </c>
      <c r="X1265" s="135"/>
      <c r="Y1265" s="135"/>
      <c r="AA1265" s="135"/>
      <c r="AB1265" s="134"/>
      <c r="AC1265" s="135"/>
      <c r="AD1265" s="135"/>
      <c r="AH1265" s="135"/>
      <c r="AI1265" s="135"/>
    </row>
    <row r="1266" spans="1:35" ht="31.5">
      <c r="A1266" s="205">
        <v>1262</v>
      </c>
      <c r="B1266" s="206" t="s">
        <v>5406</v>
      </c>
      <c r="C1266" s="207" t="str">
        <f xml:space="preserve"> _xlfn.CONCAT(小韻資料表[[#This Row],[聲母拼音碼]],小韻資料表[[#This Row],[韻母拼音碼]],小韻資料表[[#This Row],[調號]])</f>
        <v>ti2</v>
      </c>
      <c r="D1266" s="206" t="s">
        <v>5407</v>
      </c>
      <c r="E1266" s="208" t="s">
        <v>377</v>
      </c>
      <c r="F1266" s="205">
        <v>12</v>
      </c>
      <c r="G1266" s="209" t="s">
        <v>5408</v>
      </c>
      <c r="H1266" s="205">
        <f xml:space="preserve"> LEN(小韻資料表[[#This Row],[小韻字集]])</f>
        <v>3</v>
      </c>
      <c r="I1266" s="205" cm="1">
        <f t="array" ref="I1266" xml:space="preserve"> MATCH(TRUE, ISNUMBER( SEARCH( LEFT(小韻資料表[[#This Row],[切語]],1), 切語上字資料表[切語上字]) ), 0)</f>
        <v>11</v>
      </c>
      <c r="J1266" s="210" t="str" cm="1">
        <f t="array" ref="J1266" xml:space="preserve"> INDEX(切語上字資料表[聲母], 小韻資料表[[#This Row],[上字表識別號]])</f>
        <v>澄</v>
      </c>
      <c r="K1266" s="210" t="str" cm="1">
        <f t="array" ref="K1266" xml:space="preserve"> INDEX(切語上字資料表[聲母拼音碼], 小韻資料表[[#This Row],[上字表識別號]])</f>
        <v>t</v>
      </c>
      <c r="L1266" s="210" t="str" cm="1">
        <f t="array" ref="L1266" xml:space="preserve"> INDEX(切語上字資料表[清濁], 小韻資料表[[#This Row],[上字表識別號]])</f>
        <v>全濁</v>
      </c>
      <c r="M1266" s="223" cm="1">
        <f t="array" ref="M1266" xml:space="preserve"> INDEX(切語上字資料表[發送收], 小韻資料表[[#This Row],[上字表識別號]])</f>
        <v>0</v>
      </c>
      <c r="N1266" s="205" cm="1">
        <f t="array" ref="N1266" xml:space="preserve"> MATCH(TRUE, ISNUMBER( SEARCH( RIGHT(小韻資料表[[#This Row],[切語]],1), 切語下字資料表[切語下字]) ), 0)</f>
        <v>30</v>
      </c>
      <c r="O1266" s="207" t="str" cm="1">
        <f t="array" ref="O1266" xml:space="preserve"> INDEX(切語下字資料表[韻母], 小韻資料表[[#This Row],[下字表識別號]])</f>
        <v>旨開3</v>
      </c>
      <c r="P1266" s="207" t="str" cm="1">
        <f t="array" ref="P1266" xml:space="preserve"> INDEX(切語下字資料表[韻母拼音碼], 小韻資料表[[#This Row],[下字表識別號]])</f>
        <v>i</v>
      </c>
      <c r="Q1266" s="210" t="str" cm="1">
        <f t="array" ref="Q1266" xml:space="preserve"> INDEX(設定表!$C$19:$C$23, INT( LEFT(小韻資料表[[#This Row],[目次編碼]],1) ))</f>
        <v>上</v>
      </c>
      <c r="R1266" s="210">
        <f xml:space="preserve">  INDEX(設定表!$C$8:$C$15, MATCH( (RIGHT(小韻資料表[[#This Row],[清濁]]) &amp; 小韻資料表[[#This Row],[調]]), 設定表!$B$8:$B$15, 0))</f>
        <v>2</v>
      </c>
      <c r="S1266" s="205" t="s">
        <v>309</v>
      </c>
      <c r="T1266" s="205" t="s">
        <v>309</v>
      </c>
      <c r="U1266" s="226" t="s">
        <v>309</v>
      </c>
      <c r="V1266" s="147" t="s">
        <v>309</v>
      </c>
      <c r="X1266" s="135"/>
      <c r="Y1266" s="135"/>
      <c r="AA1266" s="135"/>
      <c r="AB1266" s="134"/>
      <c r="AC1266" s="135"/>
      <c r="AD1266" s="135"/>
      <c r="AH1266" s="135"/>
      <c r="AI1266" s="135"/>
    </row>
    <row r="1267" spans="1:35" ht="31.5">
      <c r="A1267" s="205">
        <v>1263</v>
      </c>
      <c r="B1267" s="206" t="s">
        <v>5409</v>
      </c>
      <c r="C1267" s="207" t="str">
        <f xml:space="preserve"> _xlfn.CONCAT(小韻資料表[[#This Row],[聲母拼音碼]],小韻資料表[[#This Row],[韻母拼音碼]],小韻資料表[[#This Row],[調號]])</f>
        <v>si2</v>
      </c>
      <c r="D1267" s="206" t="s">
        <v>5410</v>
      </c>
      <c r="E1267" s="208" t="s">
        <v>377</v>
      </c>
      <c r="F1267" s="205">
        <v>13</v>
      </c>
      <c r="G1267" s="209" t="s">
        <v>5410</v>
      </c>
      <c r="H1267" s="205">
        <f xml:space="preserve"> LEN(小韻資料表[[#This Row],[小韻字集]])</f>
        <v>1</v>
      </c>
      <c r="I1267" s="205" cm="1">
        <f t="array" ref="I1267" xml:space="preserve"> MATCH(TRUE, ISNUMBER( SEARCH( LEFT(小韻資料表[[#This Row],[切語]],1), 切語上字資料表[切語上字]) ), 0)</f>
        <v>24</v>
      </c>
      <c r="J1267" s="210" t="str" cm="1">
        <f t="array" ref="J1267" xml:space="preserve"> INDEX(切語上字資料表[聲母], 小韻資料表[[#This Row],[上字表識別號]])</f>
        <v>心</v>
      </c>
      <c r="K1267" s="210" t="str" cm="1">
        <f t="array" ref="K1267" xml:space="preserve"> INDEX(切語上字資料表[聲母拼音碼], 小韻資料表[[#This Row],[上字表識別號]])</f>
        <v>s</v>
      </c>
      <c r="L1267" s="210" t="str" cm="1">
        <f t="array" ref="L1267" xml:space="preserve"> INDEX(切語上字資料表[清濁], 小韻資料表[[#This Row],[上字表識別號]])</f>
        <v>全清</v>
      </c>
      <c r="M1267" s="223" t="str" cm="1">
        <f t="array" ref="M1267" xml:space="preserve"> INDEX(切語上字資料表[發送收], 小韻資料表[[#This Row],[上字表識別號]])</f>
        <v>送氣</v>
      </c>
      <c r="N1267" s="205" cm="1">
        <f t="array" ref="N1267" xml:space="preserve"> MATCH(TRUE, ISNUMBER( SEARCH( RIGHT(小韻資料表[[#This Row],[切語]],1), 切語下字資料表[切語下字]) ), 0)</f>
        <v>30</v>
      </c>
      <c r="O1267" s="207" t="str" cm="1">
        <f t="array" ref="O1267" xml:space="preserve"> INDEX(切語下字資料表[韻母], 小韻資料表[[#This Row],[下字表識別號]])</f>
        <v>旨開3</v>
      </c>
      <c r="P1267" s="207" t="str" cm="1">
        <f t="array" ref="P1267" xml:space="preserve"> INDEX(切語下字資料表[韻母拼音碼], 小韻資料表[[#This Row],[下字表識別號]])</f>
        <v>i</v>
      </c>
      <c r="Q1267" s="210" t="str" cm="1">
        <f t="array" ref="Q1267" xml:space="preserve"> INDEX(設定表!$C$19:$C$23, INT( LEFT(小韻資料表[[#This Row],[目次編碼]],1) ))</f>
        <v>上</v>
      </c>
      <c r="R1267" s="210">
        <f xml:space="preserve">  INDEX(設定表!$C$8:$C$15, MATCH( (RIGHT(小韻資料表[[#This Row],[清濁]]) &amp; 小韻資料表[[#This Row],[調]]), 設定表!$B$8:$B$15, 0))</f>
        <v>2</v>
      </c>
      <c r="S1267" s="205" t="s">
        <v>309</v>
      </c>
      <c r="T1267" s="205" t="s">
        <v>309</v>
      </c>
      <c r="U1267" s="226" t="s">
        <v>309</v>
      </c>
      <c r="V1267" s="146" t="s">
        <v>309</v>
      </c>
      <c r="X1267" s="135"/>
      <c r="Y1267" s="135"/>
      <c r="AA1267" s="135"/>
      <c r="AB1267" s="134"/>
      <c r="AC1267" s="135"/>
      <c r="AD1267" s="135"/>
      <c r="AH1267" s="135"/>
      <c r="AI1267" s="135"/>
    </row>
    <row r="1268" spans="1:35" ht="31.5">
      <c r="A1268" s="205">
        <v>1264</v>
      </c>
      <c r="B1268" s="206" t="s">
        <v>5411</v>
      </c>
      <c r="C1268" s="207" t="str">
        <f xml:space="preserve"> _xlfn.CONCAT(小韻資料表[[#This Row],[聲母拼音碼]],小韻資料表[[#This Row],[韻母拼音碼]],小韻資料表[[#This Row],[調號]])</f>
        <v>hi2</v>
      </c>
      <c r="D1268" s="206" t="s">
        <v>5412</v>
      </c>
      <c r="E1268" s="208" t="s">
        <v>377</v>
      </c>
      <c r="F1268" s="205">
        <v>14</v>
      </c>
      <c r="G1268" s="209" t="s">
        <v>5412</v>
      </c>
      <c r="H1268" s="205">
        <f xml:space="preserve"> LEN(小韻資料表[[#This Row],[小韻字集]])</f>
        <v>1</v>
      </c>
      <c r="I1268" s="205" cm="1">
        <f t="array" ref="I1268" xml:space="preserve"> MATCH(TRUE, ISNUMBER( SEARCH( LEFT(小韻資料表[[#This Row],[切語]],1), 切語上字資料表[切語上字]) ), 0)</f>
        <v>19</v>
      </c>
      <c r="J1268" s="210" t="str" cm="1">
        <f t="array" ref="J1268" xml:space="preserve"> INDEX(切語上字資料表[聲母], 小韻資料表[[#This Row],[上字表識別號]])</f>
        <v>奉</v>
      </c>
      <c r="K1268" s="210" t="str" cm="1">
        <f t="array" ref="K1268" xml:space="preserve"> INDEX(切語上字資料表[聲母拼音碼], 小韻資料表[[#This Row],[上字表識別號]])</f>
        <v>h</v>
      </c>
      <c r="L1268" s="210" t="str" cm="1">
        <f t="array" ref="L1268" xml:space="preserve"> INDEX(切語上字資料表[清濁], 小韻資料表[[#This Row],[上字表識別號]])</f>
        <v>全濁</v>
      </c>
      <c r="M1268" s="223" cm="1">
        <f t="array" ref="M1268" xml:space="preserve"> INDEX(切語上字資料表[發送收], 小韻資料表[[#This Row],[上字表識別號]])</f>
        <v>0</v>
      </c>
      <c r="N1268" s="205" cm="1">
        <f t="array" ref="N1268" xml:space="preserve"> MATCH(TRUE, ISNUMBER( SEARCH( RIGHT(小韻資料表[[#This Row],[切語]],1), 切語下字資料表[切語下字]) ), 0)</f>
        <v>30</v>
      </c>
      <c r="O1268" s="207" t="str" cm="1">
        <f t="array" ref="O1268" xml:space="preserve"> INDEX(切語下字資料表[韻母], 小韻資料表[[#This Row],[下字表識別號]])</f>
        <v>旨開3</v>
      </c>
      <c r="P1268" s="207" t="str" cm="1">
        <f t="array" ref="P1268" xml:space="preserve"> INDEX(切語下字資料表[韻母拼音碼], 小韻資料表[[#This Row],[下字表識別號]])</f>
        <v>i</v>
      </c>
      <c r="Q1268" s="210" t="str" cm="1">
        <f t="array" ref="Q1268" xml:space="preserve"> INDEX(設定表!$C$19:$C$23, INT( LEFT(小韻資料表[[#This Row],[目次編碼]],1) ))</f>
        <v>上</v>
      </c>
      <c r="R1268" s="210">
        <f xml:space="preserve">  INDEX(設定表!$C$8:$C$15, MATCH( (RIGHT(小韻資料表[[#This Row],[清濁]]) &amp; 小韻資料表[[#This Row],[調]]), 設定表!$B$8:$B$15, 0))</f>
        <v>2</v>
      </c>
      <c r="S1268" s="205" t="s">
        <v>309</v>
      </c>
      <c r="T1268" s="205" t="s">
        <v>309</v>
      </c>
      <c r="U1268" s="226" t="s">
        <v>309</v>
      </c>
      <c r="V1268" s="147" t="s">
        <v>309</v>
      </c>
      <c r="X1268" s="135"/>
      <c r="Y1268" s="135"/>
      <c r="AA1268" s="135"/>
      <c r="AB1268" s="134"/>
      <c r="AC1268" s="135"/>
      <c r="AD1268" s="135"/>
      <c r="AH1268" s="135"/>
      <c r="AI1268" s="135"/>
    </row>
    <row r="1269" spans="1:35" ht="31.5">
      <c r="A1269" s="205">
        <v>1265</v>
      </c>
      <c r="B1269" s="206" t="s">
        <v>5413</v>
      </c>
      <c r="C1269" s="207" t="str">
        <f xml:space="preserve"> _xlfn.CONCAT(小韻資料表[[#This Row],[聲母拼音碼]],小韻資料表[[#This Row],[韻母拼音碼]],小韻資料表[[#This Row],[調號]])</f>
        <v>li2</v>
      </c>
      <c r="D1269" s="206" t="s">
        <v>5414</v>
      </c>
      <c r="E1269" s="208" t="s">
        <v>377</v>
      </c>
      <c r="F1269" s="205">
        <v>15</v>
      </c>
      <c r="G1269" s="209" t="s">
        <v>5414</v>
      </c>
      <c r="H1269" s="205">
        <f xml:space="preserve"> LEN(小韻資料表[[#This Row],[小韻字集]])</f>
        <v>1</v>
      </c>
      <c r="I1269" s="205" cm="1">
        <f t="array" ref="I1269" xml:space="preserve"> MATCH(TRUE, ISNUMBER( SEARCH( LEFT(小韻資料表[[#This Row],[切語]],1), 切語上字資料表[切語上字]) ), 0)</f>
        <v>40</v>
      </c>
      <c r="J1269" s="210" t="str" cm="1">
        <f t="array" ref="J1269" xml:space="preserve"> INDEX(切語上字資料表[聲母], 小韻資料表[[#This Row],[上字表識別號]])</f>
        <v>來</v>
      </c>
      <c r="K1269" s="210" t="str" cm="1">
        <f t="array" ref="K1269" xml:space="preserve"> INDEX(切語上字資料表[聲母拼音碼], 小韻資料表[[#This Row],[上字表識別號]])</f>
        <v>l</v>
      </c>
      <c r="L1269" s="210" t="str" cm="1">
        <f t="array" ref="L1269" xml:space="preserve"> INDEX(切語上字資料表[清濁], 小韻資料表[[#This Row],[上字表識別號]])</f>
        <v>次濁</v>
      </c>
      <c r="M1269" s="223" t="str" cm="1">
        <f t="array" ref="M1269" xml:space="preserve"> INDEX(切語上字資料表[發送收], 小韻資料表[[#This Row],[上字表識別號]])</f>
        <v>收聲</v>
      </c>
      <c r="N1269" s="205" cm="1">
        <f t="array" ref="N1269" xml:space="preserve"> MATCH(TRUE, ISNUMBER( SEARCH( RIGHT(小韻資料表[[#This Row],[切語]],1), 切語下字資料表[切語下字]) ), 0)</f>
        <v>30</v>
      </c>
      <c r="O1269" s="207" t="str" cm="1">
        <f t="array" ref="O1269" xml:space="preserve"> INDEX(切語下字資料表[韻母], 小韻資料表[[#This Row],[下字表識別號]])</f>
        <v>旨開3</v>
      </c>
      <c r="P1269" s="207" t="str" cm="1">
        <f t="array" ref="P1269" xml:space="preserve"> INDEX(切語下字資料表[韻母拼音碼], 小韻資料表[[#This Row],[下字表識別號]])</f>
        <v>i</v>
      </c>
      <c r="Q1269" s="210" t="str" cm="1">
        <f t="array" ref="Q1269" xml:space="preserve"> INDEX(設定表!$C$19:$C$23, INT( LEFT(小韻資料表[[#This Row],[目次編碼]],1) ))</f>
        <v>上</v>
      </c>
      <c r="R1269" s="210">
        <f xml:space="preserve">  INDEX(設定表!$C$8:$C$15, MATCH( (RIGHT(小韻資料表[[#This Row],[清濁]]) &amp; 小韻資料表[[#This Row],[調]]), 設定表!$B$8:$B$15, 0))</f>
        <v>2</v>
      </c>
      <c r="S1269" s="205" t="s">
        <v>309</v>
      </c>
      <c r="T1269" s="205" t="s">
        <v>309</v>
      </c>
      <c r="U1269" s="226" t="s">
        <v>309</v>
      </c>
      <c r="V1269" s="146" t="s">
        <v>309</v>
      </c>
      <c r="X1269" s="135"/>
      <c r="Y1269" s="135"/>
      <c r="AA1269" s="135"/>
      <c r="AB1269" s="134"/>
      <c r="AC1269" s="135"/>
      <c r="AD1269" s="135"/>
      <c r="AH1269" s="135"/>
      <c r="AI1269" s="135"/>
    </row>
    <row r="1270" spans="1:35" ht="31.5">
      <c r="A1270" s="205">
        <v>1266</v>
      </c>
      <c r="B1270" s="206" t="s">
        <v>5415</v>
      </c>
      <c r="C1270" s="207" t="str">
        <f xml:space="preserve"> _xlfn.CONCAT(小韻資料表[[#This Row],[聲母拼音碼]],小韻資料表[[#This Row],[韻母拼音碼]],小韻資料表[[#This Row],[調號]])</f>
        <v>sui2</v>
      </c>
      <c r="D1270" s="206" t="s">
        <v>5416</v>
      </c>
      <c r="E1270" s="208" t="s">
        <v>377</v>
      </c>
      <c r="F1270" s="205">
        <v>16</v>
      </c>
      <c r="G1270" s="209" t="s">
        <v>5416</v>
      </c>
      <c r="H1270" s="205">
        <f xml:space="preserve"> LEN(小韻資料表[[#This Row],[小韻字集]])</f>
        <v>1</v>
      </c>
      <c r="I1270" s="205" cm="1">
        <f t="array" ref="I1270" xml:space="preserve"> MATCH(TRUE, ISNUMBER( SEARCH( LEFT(小韻資料表[[#This Row],[切語]],1), 切語上字資料表[切語上字]) ), 0)</f>
        <v>33</v>
      </c>
      <c r="J1270" s="210" t="str" cm="1">
        <f t="array" ref="J1270" xml:space="preserve"> INDEX(切語上字資料表[聲母], 小韻資料表[[#This Row],[上字表識別號]])</f>
        <v>審</v>
      </c>
      <c r="K1270" s="210" t="str" cm="1">
        <f t="array" ref="K1270" xml:space="preserve"> INDEX(切語上字資料表[聲母拼音碼], 小韻資料表[[#This Row],[上字表識別號]])</f>
        <v>s</v>
      </c>
      <c r="L1270" s="210" t="str" cm="1">
        <f t="array" ref="L1270" xml:space="preserve"> INDEX(切語上字資料表[清濁], 小韻資料表[[#This Row],[上字表識別號]])</f>
        <v>全清</v>
      </c>
      <c r="M1270" s="223" t="str" cm="1">
        <f t="array" ref="M1270" xml:space="preserve"> INDEX(切語上字資料表[發送收], 小韻資料表[[#This Row],[上字表識別號]])</f>
        <v>送氣</v>
      </c>
      <c r="N1270" s="205" cm="1">
        <f t="array" ref="N1270" xml:space="preserve"> MATCH(TRUE, ISNUMBER( SEARCH( RIGHT(小韻資料表[[#This Row],[切語]],1), 切語下字資料表[切語下字]) ), 0)</f>
        <v>34</v>
      </c>
      <c r="O1270" s="207" t="str" cm="1">
        <f t="array" ref="O1270" xml:space="preserve"> INDEX(切語下字資料表[韻母], 小韻資料表[[#This Row],[下字表識別號]])</f>
        <v>旨合3</v>
      </c>
      <c r="P1270" s="207" t="str" cm="1">
        <f t="array" ref="P1270" xml:space="preserve"> INDEX(切語下字資料表[韻母拼音碼], 小韻資料表[[#This Row],[下字表識別號]])</f>
        <v>ui</v>
      </c>
      <c r="Q1270" s="210" t="str" cm="1">
        <f t="array" ref="Q1270" xml:space="preserve"> INDEX(設定表!$C$19:$C$23, INT( LEFT(小韻資料表[[#This Row],[目次編碼]],1) ))</f>
        <v>上</v>
      </c>
      <c r="R1270" s="210">
        <f xml:space="preserve">  INDEX(設定表!$C$8:$C$15, MATCH( (RIGHT(小韻資料表[[#This Row],[清濁]]) &amp; 小韻資料表[[#This Row],[調]]), 設定表!$B$8:$B$15, 0))</f>
        <v>2</v>
      </c>
      <c r="S1270" s="205" t="s">
        <v>309</v>
      </c>
      <c r="T1270" s="205" t="s">
        <v>309</v>
      </c>
      <c r="U1270" s="226" t="s">
        <v>309</v>
      </c>
      <c r="V1270" s="147" t="s">
        <v>309</v>
      </c>
      <c r="X1270" s="135"/>
      <c r="Y1270" s="135"/>
      <c r="AA1270" s="135"/>
      <c r="AB1270" s="134"/>
      <c r="AC1270" s="135"/>
      <c r="AD1270" s="135"/>
      <c r="AH1270" s="135"/>
      <c r="AI1270" s="135"/>
    </row>
    <row r="1271" spans="1:35" ht="31.5">
      <c r="A1271" s="205">
        <v>1267</v>
      </c>
      <c r="B1271" s="206" t="s">
        <v>5417</v>
      </c>
      <c r="C1271" s="207" t="str">
        <f xml:space="preserve"> _xlfn.CONCAT(小韻資料表[[#This Row],[聲母拼音碼]],小韻資料表[[#This Row],[韻母拼音碼]],小韻資料表[[#This Row],[調號]])</f>
        <v>lui2</v>
      </c>
      <c r="D1271" s="206" t="s">
        <v>5418</v>
      </c>
      <c r="E1271" s="208" t="s">
        <v>377</v>
      </c>
      <c r="F1271" s="205">
        <v>17</v>
      </c>
      <c r="G1271" s="209" t="s">
        <v>5419</v>
      </c>
      <c r="H1271" s="205">
        <f xml:space="preserve"> LEN(小韻資料表[[#This Row],[小韻字集]])</f>
        <v>16</v>
      </c>
      <c r="I1271" s="205" cm="1">
        <f t="array" ref="I1271" xml:space="preserve"> MATCH(TRUE, ISNUMBER( SEARCH( LEFT(小韻資料表[[#This Row],[切語]],1), 切語上字資料表[切語上字]) ), 0)</f>
        <v>40</v>
      </c>
      <c r="J1271" s="210" t="str" cm="1">
        <f t="array" ref="J1271" xml:space="preserve"> INDEX(切語上字資料表[聲母], 小韻資料表[[#This Row],[上字表識別號]])</f>
        <v>來</v>
      </c>
      <c r="K1271" s="210" t="str" cm="1">
        <f t="array" ref="K1271" xml:space="preserve"> INDEX(切語上字資料表[聲母拼音碼], 小韻資料表[[#This Row],[上字表識別號]])</f>
        <v>l</v>
      </c>
      <c r="L1271" s="210" t="str" cm="1">
        <f t="array" ref="L1271" xml:space="preserve"> INDEX(切語上字資料表[清濁], 小韻資料表[[#This Row],[上字表識別號]])</f>
        <v>次濁</v>
      </c>
      <c r="M1271" s="223" t="str" cm="1">
        <f t="array" ref="M1271" xml:space="preserve"> INDEX(切語上字資料表[發送收], 小韻資料表[[#This Row],[上字表識別號]])</f>
        <v>收聲</v>
      </c>
      <c r="N1271" s="205" cm="1">
        <f t="array" ref="N1271" xml:space="preserve"> MATCH(TRUE, ISNUMBER( SEARCH( RIGHT(小韻資料表[[#This Row],[切語]],1), 切語下字資料表[切語下字]) ), 0)</f>
        <v>34</v>
      </c>
      <c r="O1271" s="207" t="str" cm="1">
        <f t="array" ref="O1271" xml:space="preserve"> INDEX(切語下字資料表[韻母], 小韻資料表[[#This Row],[下字表識別號]])</f>
        <v>旨合3</v>
      </c>
      <c r="P1271" s="207" t="str" cm="1">
        <f t="array" ref="P1271" xml:space="preserve"> INDEX(切語下字資料表[韻母拼音碼], 小韻資料表[[#This Row],[下字表識別號]])</f>
        <v>ui</v>
      </c>
      <c r="Q1271" s="210" t="str" cm="1">
        <f t="array" ref="Q1271" xml:space="preserve"> INDEX(設定表!$C$19:$C$23, INT( LEFT(小韻資料表[[#This Row],[目次編碼]],1) ))</f>
        <v>上</v>
      </c>
      <c r="R1271" s="210">
        <f xml:space="preserve">  INDEX(設定表!$C$8:$C$15, MATCH( (RIGHT(小韻資料表[[#This Row],[清濁]]) &amp; 小韻資料表[[#This Row],[調]]), 設定表!$B$8:$B$15, 0))</f>
        <v>2</v>
      </c>
      <c r="S1271" s="205" t="s">
        <v>309</v>
      </c>
      <c r="T1271" s="205" t="s">
        <v>309</v>
      </c>
      <c r="U1271" s="226" t="s">
        <v>309</v>
      </c>
      <c r="V1271" s="146" t="s">
        <v>309</v>
      </c>
      <c r="X1271" s="135"/>
      <c r="Y1271" s="135"/>
      <c r="AA1271" s="135"/>
      <c r="AB1271" s="134"/>
      <c r="AC1271" s="135"/>
      <c r="AD1271" s="135"/>
      <c r="AH1271" s="135"/>
      <c r="AI1271" s="135"/>
    </row>
    <row r="1272" spans="1:35" ht="31.5">
      <c r="A1272" s="205">
        <v>1268</v>
      </c>
      <c r="B1272" s="206" t="s">
        <v>5420</v>
      </c>
      <c r="C1272" s="207" t="str">
        <f xml:space="preserve"> _xlfn.CONCAT(小韻資料表[[#This Row],[聲母拼音碼]],小韻資料表[[#This Row],[韻母拼音碼]],小韻資料表[[#This Row],[調號]])</f>
        <v>khui2</v>
      </c>
      <c r="D1272" s="206" t="s">
        <v>5421</v>
      </c>
      <c r="E1272" s="208" t="s">
        <v>377</v>
      </c>
      <c r="F1272" s="205">
        <v>18</v>
      </c>
      <c r="G1272" s="209" t="s">
        <v>5422</v>
      </c>
      <c r="H1272" s="205">
        <f xml:space="preserve"> LEN(小韻資料表[[#This Row],[小韻字集]])</f>
        <v>6</v>
      </c>
      <c r="I1272" s="205" cm="1">
        <f t="array" ref="I1272" xml:space="preserve"> MATCH(TRUE, ISNUMBER( SEARCH( LEFT(小韻資料表[[#This Row],[切語]],1), 切語上字資料表[切語上字]) ), 0)</f>
        <v>3</v>
      </c>
      <c r="J1272" s="210" t="str" cm="1">
        <f t="array" ref="J1272" xml:space="preserve"> INDEX(切語上字資料表[聲母], 小韻資料表[[#This Row],[上字表識別號]])</f>
        <v>群</v>
      </c>
      <c r="K1272" s="210" t="str" cm="1">
        <f t="array" ref="K1272" xml:space="preserve"> INDEX(切語上字資料表[聲母拼音碼], 小韻資料表[[#This Row],[上字表識別號]])</f>
        <v>kh</v>
      </c>
      <c r="L1272" s="210" t="str" cm="1">
        <f t="array" ref="L1272" xml:space="preserve"> INDEX(切語上字資料表[清濁], 小韻資料表[[#This Row],[上字表識別號]])</f>
        <v>全濁</v>
      </c>
      <c r="M1272" s="223" cm="1">
        <f t="array" ref="M1272" xml:space="preserve"> INDEX(切語上字資料表[發送收], 小韻資料表[[#This Row],[上字表識別號]])</f>
        <v>0</v>
      </c>
      <c r="N1272" s="205" cm="1">
        <f t="array" ref="N1272" xml:space="preserve"> MATCH(TRUE, ISNUMBER( SEARCH( RIGHT(小韻資料表[[#This Row],[切語]],1), 切語下字資料表[切語下字]) ), 0)</f>
        <v>34</v>
      </c>
      <c r="O1272" s="207" t="str" cm="1">
        <f t="array" ref="O1272" xml:space="preserve"> INDEX(切語下字資料表[韻母], 小韻資料表[[#This Row],[下字表識別號]])</f>
        <v>旨合3</v>
      </c>
      <c r="P1272" s="207" t="str" cm="1">
        <f t="array" ref="P1272" xml:space="preserve"> INDEX(切語下字資料表[韻母拼音碼], 小韻資料表[[#This Row],[下字表識別號]])</f>
        <v>ui</v>
      </c>
      <c r="Q1272" s="210" t="str" cm="1">
        <f t="array" ref="Q1272" xml:space="preserve"> INDEX(設定表!$C$19:$C$23, INT( LEFT(小韻資料表[[#This Row],[目次編碼]],1) ))</f>
        <v>上</v>
      </c>
      <c r="R1272" s="210">
        <f xml:space="preserve">  INDEX(設定表!$C$8:$C$15, MATCH( (RIGHT(小韻資料表[[#This Row],[清濁]]) &amp; 小韻資料表[[#This Row],[調]]), 設定表!$B$8:$B$15, 0))</f>
        <v>2</v>
      </c>
      <c r="S1272" s="205" t="s">
        <v>309</v>
      </c>
      <c r="T1272" s="205" t="s">
        <v>309</v>
      </c>
      <c r="U1272" s="226" t="s">
        <v>309</v>
      </c>
      <c r="V1272" s="147" t="s">
        <v>309</v>
      </c>
      <c r="X1272" s="135"/>
      <c r="Y1272" s="135"/>
      <c r="AA1272" s="135"/>
      <c r="AB1272" s="134"/>
      <c r="AC1272" s="135"/>
      <c r="AD1272" s="135"/>
      <c r="AH1272" s="135"/>
      <c r="AI1272" s="135"/>
    </row>
    <row r="1273" spans="1:35" ht="31.5">
      <c r="A1273" s="205">
        <v>1269</v>
      </c>
      <c r="B1273" s="206" t="s">
        <v>5423</v>
      </c>
      <c r="C1273" s="207" t="str">
        <f xml:space="preserve"> _xlfn.CONCAT(小韻資料表[[#This Row],[聲母拼音碼]],小韻資料表[[#This Row],[韻母拼音碼]],小韻資料表[[#This Row],[調號]])</f>
        <v>chui2</v>
      </c>
      <c r="D1273" s="206" t="s">
        <v>5424</v>
      </c>
      <c r="E1273" s="208" t="s">
        <v>377</v>
      </c>
      <c r="F1273" s="205">
        <v>19</v>
      </c>
      <c r="G1273" s="209" t="s">
        <v>5425</v>
      </c>
      <c r="H1273" s="205">
        <f xml:space="preserve"> LEN(小韻資料表[[#This Row],[小韻字集]])</f>
        <v>4</v>
      </c>
      <c r="I1273" s="205" cm="1">
        <f t="array" ref="I1273" xml:space="preserve"> MATCH(TRUE, ISNUMBER( SEARCH( LEFT(小韻資料表[[#This Row],[切語]],1), 切語上字資料表[切語上字]) ), 0)</f>
        <v>22</v>
      </c>
      <c r="J1273" s="210" t="str" cm="1">
        <f t="array" ref="J1273" xml:space="preserve"> INDEX(切語上字資料表[聲母], 小韻資料表[[#This Row],[上字表識別號]])</f>
        <v>清</v>
      </c>
      <c r="K1273" s="210" t="str" cm="1">
        <f t="array" ref="K1273" xml:space="preserve"> INDEX(切語上字資料表[聲母拼音碼], 小韻資料表[[#This Row],[上字表識別號]])</f>
        <v>ch</v>
      </c>
      <c r="L1273" s="210" t="str" cm="1">
        <f t="array" ref="L1273" xml:space="preserve"> INDEX(切語上字資料表[清濁], 小韻資料表[[#This Row],[上字表識別號]])</f>
        <v>次清</v>
      </c>
      <c r="M1273" s="223" t="str" cm="1">
        <f t="array" ref="M1273" xml:space="preserve"> INDEX(切語上字資料表[發送收], 小韻資料表[[#This Row],[上字表識別號]])</f>
        <v>送氣</v>
      </c>
      <c r="N1273" s="205" cm="1">
        <f t="array" ref="N1273" xml:space="preserve"> MATCH(TRUE, ISNUMBER( SEARCH( RIGHT(小韻資料表[[#This Row],[切語]],1), 切語下字資料表[切語下字]) ), 0)</f>
        <v>34</v>
      </c>
      <c r="O1273" s="207" t="str" cm="1">
        <f t="array" ref="O1273" xml:space="preserve"> INDEX(切語下字資料表[韻母], 小韻資料表[[#This Row],[下字表識別號]])</f>
        <v>旨合3</v>
      </c>
      <c r="P1273" s="207" t="str" cm="1">
        <f t="array" ref="P1273" xml:space="preserve"> INDEX(切語下字資料表[韻母拼音碼], 小韻資料表[[#This Row],[下字表識別號]])</f>
        <v>ui</v>
      </c>
      <c r="Q1273" s="210" t="str" cm="1">
        <f t="array" ref="Q1273" xml:space="preserve"> INDEX(設定表!$C$19:$C$23, INT( LEFT(小韻資料表[[#This Row],[目次編碼]],1) ))</f>
        <v>上</v>
      </c>
      <c r="R1273" s="210">
        <f xml:space="preserve">  INDEX(設定表!$C$8:$C$15, MATCH( (RIGHT(小韻資料表[[#This Row],[清濁]]) &amp; 小韻資料表[[#This Row],[調]]), 設定表!$B$8:$B$15, 0))</f>
        <v>2</v>
      </c>
      <c r="S1273" s="205" t="s">
        <v>309</v>
      </c>
      <c r="T1273" s="205" t="s">
        <v>309</v>
      </c>
      <c r="U1273" s="226" t="s">
        <v>309</v>
      </c>
      <c r="V1273" s="146" t="s">
        <v>309</v>
      </c>
      <c r="X1273" s="135"/>
      <c r="Y1273" s="135"/>
      <c r="AA1273" s="135"/>
      <c r="AB1273" s="134"/>
      <c r="AC1273" s="135"/>
      <c r="AD1273" s="135"/>
      <c r="AH1273" s="135"/>
      <c r="AI1273" s="135"/>
    </row>
    <row r="1274" spans="1:35" ht="31.5">
      <c r="A1274" s="205">
        <v>1270</v>
      </c>
      <c r="B1274" s="206" t="s">
        <v>5426</v>
      </c>
      <c r="C1274" s="207" t="str">
        <f xml:space="preserve"> _xlfn.CONCAT(小韻資料表[[#This Row],[聲母拼音碼]],小韻資料表[[#This Row],[韻母拼音碼]],小韻資料表[[#This Row],[調號]])</f>
        <v>ni2</v>
      </c>
      <c r="D1274" s="206" t="s">
        <v>5427</v>
      </c>
      <c r="E1274" s="208" t="s">
        <v>377</v>
      </c>
      <c r="F1274" s="205">
        <v>20</v>
      </c>
      <c r="G1274" s="209" t="s">
        <v>5427</v>
      </c>
      <c r="H1274" s="205">
        <f xml:space="preserve"> LEN(小韻資料表[[#This Row],[小韻字集]])</f>
        <v>1</v>
      </c>
      <c r="I1274" s="205" cm="1">
        <f t="array" ref="I1274" xml:space="preserve"> MATCH(TRUE, ISNUMBER( SEARCH( LEFT(小韻資料表[[#This Row],[切語]],1), 切語上字資料表[切語上字]) ), 0)</f>
        <v>12</v>
      </c>
      <c r="J1274" s="210" t="str" cm="1">
        <f t="array" ref="J1274" xml:space="preserve"> INDEX(切語上字資料表[聲母], 小韻資料表[[#This Row],[上字表識別號]])</f>
        <v>娘</v>
      </c>
      <c r="K1274" s="210" t="str" cm="1">
        <f t="array" ref="K1274" xml:space="preserve"> INDEX(切語上字資料表[聲母拼音碼], 小韻資料表[[#This Row],[上字表識別號]])</f>
        <v>n</v>
      </c>
      <c r="L1274" s="210" t="str" cm="1">
        <f t="array" ref="L1274" xml:space="preserve"> INDEX(切語上字資料表[清濁], 小韻資料表[[#This Row],[上字表識別號]])</f>
        <v>次濁</v>
      </c>
      <c r="M1274" s="223" t="str" cm="1">
        <f t="array" ref="M1274" xml:space="preserve"> INDEX(切語上字資料表[發送收], 小韻資料表[[#This Row],[上字表識別號]])</f>
        <v>收聲</v>
      </c>
      <c r="N1274" s="205" cm="1">
        <f t="array" ref="N1274" xml:space="preserve"> MATCH(TRUE, ISNUMBER( SEARCH( RIGHT(小韻資料表[[#This Row],[切語]],1), 切語下字資料表[切語下字]) ), 0)</f>
        <v>30</v>
      </c>
      <c r="O1274" s="207" t="str" cm="1">
        <f t="array" ref="O1274" xml:space="preserve"> INDEX(切語下字資料表[韻母], 小韻資料表[[#This Row],[下字表識別號]])</f>
        <v>旨開3</v>
      </c>
      <c r="P1274" s="207" t="str" cm="1">
        <f t="array" ref="P1274" xml:space="preserve"> INDEX(切語下字資料表[韻母拼音碼], 小韻資料表[[#This Row],[下字表識別號]])</f>
        <v>i</v>
      </c>
      <c r="Q1274" s="210" t="str" cm="1">
        <f t="array" ref="Q1274" xml:space="preserve"> INDEX(設定表!$C$19:$C$23, INT( LEFT(小韻資料表[[#This Row],[目次編碼]],1) ))</f>
        <v>上</v>
      </c>
      <c r="R1274" s="210">
        <f xml:space="preserve">  INDEX(設定表!$C$8:$C$15, MATCH( (RIGHT(小韻資料表[[#This Row],[清濁]]) &amp; 小韻資料表[[#This Row],[調]]), 設定表!$B$8:$B$15, 0))</f>
        <v>2</v>
      </c>
      <c r="S1274" s="205" t="s">
        <v>309</v>
      </c>
      <c r="T1274" s="205" t="s">
        <v>309</v>
      </c>
      <c r="U1274" s="226" t="s">
        <v>309</v>
      </c>
      <c r="V1274" s="147" t="s">
        <v>309</v>
      </c>
      <c r="X1274" s="135"/>
      <c r="Y1274" s="135"/>
      <c r="AA1274" s="135"/>
      <c r="AB1274" s="134"/>
      <c r="AC1274" s="135"/>
      <c r="AD1274" s="135"/>
      <c r="AH1274" s="135"/>
      <c r="AI1274" s="135"/>
    </row>
    <row r="1275" spans="1:35" ht="31.5">
      <c r="A1275" s="205">
        <v>1271</v>
      </c>
      <c r="B1275" s="206" t="s">
        <v>5428</v>
      </c>
      <c r="C1275" s="207" t="str">
        <f xml:space="preserve"> _xlfn.CONCAT(小韻資料表[[#This Row],[聲母拼音碼]],小韻資料表[[#This Row],[韻母拼音碼]],小韻資料表[[#This Row],[調號]])</f>
        <v>kui2</v>
      </c>
      <c r="D1275" s="206" t="s">
        <v>5429</v>
      </c>
      <c r="E1275" s="208" t="s">
        <v>377</v>
      </c>
      <c r="F1275" s="205">
        <v>21</v>
      </c>
      <c r="G1275" s="209" t="s">
        <v>5430</v>
      </c>
      <c r="H1275" s="205">
        <f xml:space="preserve"> LEN(小韻資料表[[#This Row],[小韻字集]])</f>
        <v>2</v>
      </c>
      <c r="I1275" s="205" cm="1">
        <f t="array" ref="I1275" xml:space="preserve"> MATCH(TRUE, ISNUMBER( SEARCH( LEFT(小韻資料表[[#This Row],[切語]],1), 切語上字資料表[切語上字]) ), 0)</f>
        <v>1</v>
      </c>
      <c r="J1275" s="210" t="str" cm="1">
        <f t="array" ref="J1275" xml:space="preserve"> INDEX(切語上字資料表[聲母], 小韻資料表[[#This Row],[上字表識別號]])</f>
        <v>見</v>
      </c>
      <c r="K1275" s="210" t="str" cm="1">
        <f t="array" ref="K1275" xml:space="preserve"> INDEX(切語上字資料表[聲母拼音碼], 小韻資料表[[#This Row],[上字表識別號]])</f>
        <v>k</v>
      </c>
      <c r="L1275" s="210" t="str" cm="1">
        <f t="array" ref="L1275" xml:space="preserve"> INDEX(切語上字資料表[清濁], 小韻資料表[[#This Row],[上字表識別號]])</f>
        <v>全清</v>
      </c>
      <c r="M1275" s="223" t="str" cm="1">
        <f t="array" ref="M1275" xml:space="preserve"> INDEX(切語上字資料表[發送收], 小韻資料表[[#This Row],[上字表識別號]])</f>
        <v>發聲</v>
      </c>
      <c r="N1275" s="205" cm="1">
        <f t="array" ref="N1275" xml:space="preserve"> MATCH(TRUE, ISNUMBER( SEARCH( RIGHT(小韻資料表[[#This Row],[切語]],1), 切語下字資料表[切語下字]) ), 0)</f>
        <v>34</v>
      </c>
      <c r="O1275" s="207" t="str" cm="1">
        <f t="array" ref="O1275" xml:space="preserve"> INDEX(切語下字資料表[韻母], 小韻資料表[[#This Row],[下字表識別號]])</f>
        <v>旨合3</v>
      </c>
      <c r="P1275" s="207" t="str" cm="1">
        <f t="array" ref="P1275" xml:space="preserve"> INDEX(切語下字資料表[韻母拼音碼], 小韻資料表[[#This Row],[下字表識別號]])</f>
        <v>ui</v>
      </c>
      <c r="Q1275" s="210" t="str" cm="1">
        <f t="array" ref="Q1275" xml:space="preserve"> INDEX(設定表!$C$19:$C$23, INT( LEFT(小韻資料表[[#This Row],[目次編碼]],1) ))</f>
        <v>上</v>
      </c>
      <c r="R1275" s="210">
        <f xml:space="preserve">  INDEX(設定表!$C$8:$C$15, MATCH( (RIGHT(小韻資料表[[#This Row],[清濁]]) &amp; 小韻資料表[[#This Row],[調]]), 設定表!$B$8:$B$15, 0))</f>
        <v>2</v>
      </c>
      <c r="S1275" s="205" t="s">
        <v>309</v>
      </c>
      <c r="T1275" s="205" t="s">
        <v>309</v>
      </c>
      <c r="U1275" s="226" t="s">
        <v>309</v>
      </c>
      <c r="V1275" s="146" t="s">
        <v>309</v>
      </c>
      <c r="X1275" s="135"/>
      <c r="Y1275" s="135"/>
      <c r="AA1275" s="135"/>
      <c r="AB1275" s="134"/>
      <c r="AC1275" s="135"/>
      <c r="AD1275" s="135"/>
      <c r="AH1275" s="135"/>
      <c r="AI1275" s="135"/>
    </row>
    <row r="1276" spans="1:35" ht="31.5">
      <c r="A1276" s="205">
        <v>1272</v>
      </c>
      <c r="B1276" s="206" t="s">
        <v>5431</v>
      </c>
      <c r="C1276" s="207" t="str">
        <f xml:space="preserve"> _xlfn.CONCAT(小韻資料表[[#This Row],[聲母拼音碼]],小韻資料表[[#This Row],[韻母拼音碼]],小韻資料表[[#This Row],[調號]])</f>
        <v>hi2</v>
      </c>
      <c r="D1276" s="206" t="s">
        <v>5432</v>
      </c>
      <c r="E1276" s="208" t="s">
        <v>377</v>
      </c>
      <c r="F1276" s="205">
        <v>22</v>
      </c>
      <c r="G1276" s="209" t="s">
        <v>5433</v>
      </c>
      <c r="H1276" s="205">
        <f xml:space="preserve"> LEN(小韻資料表[[#This Row],[小韻字集]])</f>
        <v>10</v>
      </c>
      <c r="I1276" s="205" cm="1">
        <f t="array" ref="I1276" xml:space="preserve"> MATCH(TRUE, ISNUMBER( SEARCH( LEFT(小韻資料表[[#This Row],[切語]],1), 切語上字資料表[切語上字]) ), 0)</f>
        <v>19</v>
      </c>
      <c r="J1276" s="210" t="str" cm="1">
        <f t="array" ref="J1276" xml:space="preserve"> INDEX(切語上字資料表[聲母], 小韻資料表[[#This Row],[上字表識別號]])</f>
        <v>奉</v>
      </c>
      <c r="K1276" s="210" t="str" cm="1">
        <f t="array" ref="K1276" xml:space="preserve"> INDEX(切語上字資料表[聲母拼音碼], 小韻資料表[[#This Row],[上字表識別號]])</f>
        <v>h</v>
      </c>
      <c r="L1276" s="210" t="str" cm="1">
        <f t="array" ref="L1276" xml:space="preserve"> INDEX(切語上字資料表[清濁], 小韻資料表[[#This Row],[上字表識別號]])</f>
        <v>全濁</v>
      </c>
      <c r="M1276" s="223" cm="1">
        <f t="array" ref="M1276" xml:space="preserve"> INDEX(切語上字資料表[發送收], 小韻資料表[[#This Row],[上字表識別號]])</f>
        <v>0</v>
      </c>
      <c r="N1276" s="205" cm="1">
        <f t="array" ref="N1276" xml:space="preserve"> MATCH(TRUE, ISNUMBER( SEARCH( RIGHT(小韻資料表[[#This Row],[切語]],1), 切語下字資料表[切語下字]) ), 0)</f>
        <v>30</v>
      </c>
      <c r="O1276" s="207" t="str" cm="1">
        <f t="array" ref="O1276" xml:space="preserve"> INDEX(切語下字資料表[韻母], 小韻資料表[[#This Row],[下字表識別號]])</f>
        <v>旨開3</v>
      </c>
      <c r="P1276" s="207" t="str" cm="1">
        <f t="array" ref="P1276" xml:space="preserve"> INDEX(切語下字資料表[韻母拼音碼], 小韻資料表[[#This Row],[下字表識別號]])</f>
        <v>i</v>
      </c>
      <c r="Q1276" s="210" t="str" cm="1">
        <f t="array" ref="Q1276" xml:space="preserve"> INDEX(設定表!$C$19:$C$23, INT( LEFT(小韻資料表[[#This Row],[目次編碼]],1) ))</f>
        <v>上</v>
      </c>
      <c r="R1276" s="210">
        <f xml:space="preserve">  INDEX(設定表!$C$8:$C$15, MATCH( (RIGHT(小韻資料表[[#This Row],[清濁]]) &amp; 小韻資料表[[#This Row],[調]]), 設定表!$B$8:$B$15, 0))</f>
        <v>2</v>
      </c>
      <c r="S1276" s="205" t="s">
        <v>309</v>
      </c>
      <c r="T1276" s="205" t="s">
        <v>309</v>
      </c>
      <c r="U1276" s="226" t="s">
        <v>5434</v>
      </c>
      <c r="V1276" s="147" t="s">
        <v>309</v>
      </c>
      <c r="X1276" s="135"/>
      <c r="Y1276" s="135"/>
      <c r="AA1276" s="135"/>
      <c r="AB1276" s="134"/>
      <c r="AC1276" s="135"/>
      <c r="AD1276" s="135"/>
      <c r="AH1276" s="135"/>
      <c r="AI1276" s="135"/>
    </row>
    <row r="1277" spans="1:35" ht="31.5">
      <c r="A1277" s="205">
        <v>1273</v>
      </c>
      <c r="B1277" s="206" t="s">
        <v>5435</v>
      </c>
      <c r="C1277" s="207" t="str">
        <f xml:space="preserve"> _xlfn.CONCAT(小韻資料表[[#This Row],[聲母拼音碼]],小韻資料表[[#This Row],[韻母拼音碼]],小韻資料表[[#This Row],[調號]])</f>
        <v>cui2</v>
      </c>
      <c r="D1277" s="206" t="s">
        <v>5436</v>
      </c>
      <c r="E1277" s="208" t="s">
        <v>377</v>
      </c>
      <c r="F1277" s="205">
        <v>23</v>
      </c>
      <c r="G1277" s="209" t="s">
        <v>5437</v>
      </c>
      <c r="H1277" s="205">
        <f xml:space="preserve"> LEN(小韻資料表[[#This Row],[小韻字集]])</f>
        <v>1</v>
      </c>
      <c r="I1277" s="205" cm="1">
        <f t="array" ref="I1277" xml:space="preserve"> MATCH(TRUE, ISNUMBER( SEARCH( LEFT(小韻資料表[[#This Row],[切語]],1), 切語上字資料表[切語上字]) ), 0)</f>
        <v>23</v>
      </c>
      <c r="J1277" s="210" t="str" cm="1">
        <f t="array" ref="J1277" xml:space="preserve"> INDEX(切語上字資料表[聲母], 小韻資料表[[#This Row],[上字表識別號]])</f>
        <v>從</v>
      </c>
      <c r="K1277" s="210" t="str" cm="1">
        <f t="array" ref="K1277" xml:space="preserve"> INDEX(切語上字資料表[聲母拼音碼], 小韻資料表[[#This Row],[上字表識別號]])</f>
        <v>c</v>
      </c>
      <c r="L1277" s="210" t="str" cm="1">
        <f t="array" ref="L1277" xml:space="preserve"> INDEX(切語上字資料表[清濁], 小韻資料表[[#This Row],[上字表識別號]])</f>
        <v>全濁</v>
      </c>
      <c r="M1277" s="223" cm="1">
        <f t="array" ref="M1277" xml:space="preserve"> INDEX(切語上字資料表[發送收], 小韻資料表[[#This Row],[上字表識別號]])</f>
        <v>0</v>
      </c>
      <c r="N1277" s="205" cm="1">
        <f t="array" ref="N1277" xml:space="preserve"> MATCH(TRUE, ISNUMBER( SEARCH( RIGHT(小韻資料表[[#This Row],[切語]],1), 切語下字資料表[切語下字]) ), 0)</f>
        <v>26</v>
      </c>
      <c r="O1277" s="207" t="str" cm="1">
        <f t="array" ref="O1277" xml:space="preserve"> INDEX(切語下字資料表[韻母], 小韻資料表[[#This Row],[下字表識別號]])</f>
        <v>紙合3</v>
      </c>
      <c r="P1277" s="207" t="str" cm="1">
        <f t="array" ref="P1277" xml:space="preserve"> INDEX(切語下字資料表[韻母拼音碼], 小韻資料表[[#This Row],[下字表識別號]])</f>
        <v>ui</v>
      </c>
      <c r="Q1277" s="210" t="str" cm="1">
        <f t="array" ref="Q1277" xml:space="preserve"> INDEX(設定表!$C$19:$C$23, INT( LEFT(小韻資料表[[#This Row],[目次編碼]],1) ))</f>
        <v>上</v>
      </c>
      <c r="R1277" s="210">
        <f xml:space="preserve">  INDEX(設定表!$C$8:$C$15, MATCH( (RIGHT(小韻資料表[[#This Row],[清濁]]) &amp; 小韻資料表[[#This Row],[調]]), 設定表!$B$8:$B$15, 0))</f>
        <v>2</v>
      </c>
      <c r="S1277" s="205" t="s">
        <v>309</v>
      </c>
      <c r="T1277" s="205" t="s">
        <v>309</v>
      </c>
      <c r="U1277" s="226" t="s">
        <v>309</v>
      </c>
      <c r="V1277" s="146" t="s">
        <v>309</v>
      </c>
      <c r="X1277" s="135"/>
      <c r="Y1277" s="135"/>
      <c r="AA1277" s="135"/>
      <c r="AB1277" s="134"/>
      <c r="AC1277" s="135"/>
      <c r="AD1277" s="135"/>
      <c r="AH1277" s="135"/>
      <c r="AI1277" s="135"/>
    </row>
    <row r="1278" spans="1:35" ht="31.5">
      <c r="A1278" s="205">
        <v>1274</v>
      </c>
      <c r="B1278" s="206" t="s">
        <v>5438</v>
      </c>
      <c r="C1278" s="207" t="str">
        <f xml:space="preserve"> _xlfn.CONCAT(小韻資料表[[#This Row],[聲母拼音碼]],小韻資料表[[#This Row],[韻母拼音碼]],小韻資料表[[#This Row],[調號]])</f>
        <v>phi2</v>
      </c>
      <c r="D1278" s="206" t="s">
        <v>5439</v>
      </c>
      <c r="E1278" s="208" t="s">
        <v>377</v>
      </c>
      <c r="F1278" s="205">
        <v>24</v>
      </c>
      <c r="G1278" s="209" t="s">
        <v>5440</v>
      </c>
      <c r="H1278" s="205">
        <f xml:space="preserve"> LEN(小韻資料表[[#This Row],[小韻字集]])</f>
        <v>7</v>
      </c>
      <c r="I1278" s="205" cm="1">
        <f t="array" ref="I1278" xml:space="preserve"> MATCH(TRUE, ISNUMBER( SEARCH( LEFT(小韻資料表[[#This Row],[切語]],1), 切語上字資料表[切語上字]) ), 0)</f>
        <v>14</v>
      </c>
      <c r="J1278" s="210" t="str" cm="1">
        <f t="array" ref="J1278" xml:space="preserve"> INDEX(切語上字資料表[聲母], 小韻資料表[[#This Row],[上字表識別號]])</f>
        <v>滂</v>
      </c>
      <c r="K1278" s="210" t="str" cm="1">
        <f t="array" ref="K1278" xml:space="preserve"> INDEX(切語上字資料表[聲母拼音碼], 小韻資料表[[#This Row],[上字表識別號]])</f>
        <v>ph</v>
      </c>
      <c r="L1278" s="210" t="str" cm="1">
        <f t="array" ref="L1278" xml:space="preserve"> INDEX(切語上字資料表[清濁], 小韻資料表[[#This Row],[上字表識別號]])</f>
        <v>次清</v>
      </c>
      <c r="M1278" s="223" t="str" cm="1">
        <f t="array" ref="M1278" xml:space="preserve"> INDEX(切語上字資料表[發送收], 小韻資料表[[#This Row],[上字表識別號]])</f>
        <v>送氣</v>
      </c>
      <c r="N1278" s="205" cm="1">
        <f t="array" ref="N1278" xml:space="preserve"> MATCH(TRUE, ISNUMBER( SEARCH( RIGHT(小韻資料表[[#This Row],[切語]],1), 切語下字資料表[切語下字]) ), 0)</f>
        <v>30</v>
      </c>
      <c r="O1278" s="207" t="str" cm="1">
        <f t="array" ref="O1278" xml:space="preserve"> INDEX(切語下字資料表[韻母], 小韻資料表[[#This Row],[下字表識別號]])</f>
        <v>旨開3</v>
      </c>
      <c r="P1278" s="207" t="str" cm="1">
        <f t="array" ref="P1278" xml:space="preserve"> INDEX(切語下字資料表[韻母拼音碼], 小韻資料表[[#This Row],[下字表識別號]])</f>
        <v>i</v>
      </c>
      <c r="Q1278" s="210" t="str" cm="1">
        <f t="array" ref="Q1278" xml:space="preserve"> INDEX(設定表!$C$19:$C$23, INT( LEFT(小韻資料表[[#This Row],[目次編碼]],1) ))</f>
        <v>上</v>
      </c>
      <c r="R1278" s="210">
        <f xml:space="preserve">  INDEX(設定表!$C$8:$C$15, MATCH( (RIGHT(小韻資料表[[#This Row],[清濁]]) &amp; 小韻資料表[[#This Row],[調]]), 設定表!$B$8:$B$15, 0))</f>
        <v>2</v>
      </c>
      <c r="S1278" s="205" t="s">
        <v>309</v>
      </c>
      <c r="T1278" s="205" t="s">
        <v>309</v>
      </c>
      <c r="U1278" s="226" t="s">
        <v>309</v>
      </c>
      <c r="V1278" s="147" t="s">
        <v>309</v>
      </c>
      <c r="X1278" s="135"/>
      <c r="Y1278" s="135"/>
      <c r="AA1278" s="135"/>
      <c r="AB1278" s="134"/>
      <c r="AC1278" s="135"/>
      <c r="AD1278" s="135"/>
      <c r="AH1278" s="135"/>
      <c r="AI1278" s="135"/>
    </row>
    <row r="1279" spans="1:35" ht="31.5">
      <c r="A1279" s="205">
        <v>1275</v>
      </c>
      <c r="B1279" s="206" t="s">
        <v>5441</v>
      </c>
      <c r="C1279" s="207" t="str">
        <f xml:space="preserve"> _xlfn.CONCAT(小韻資料表[[#This Row],[聲母拼音碼]],小韻資料表[[#This Row],[韻母拼音碼]],小韻資料表[[#This Row],[調號]])</f>
        <v>jui2</v>
      </c>
      <c r="D1279" s="206" t="s">
        <v>5442</v>
      </c>
      <c r="E1279" s="208" t="s">
        <v>377</v>
      </c>
      <c r="F1279" s="205">
        <v>25</v>
      </c>
      <c r="G1279" s="209" t="s">
        <v>5443</v>
      </c>
      <c r="H1279" s="205">
        <f xml:space="preserve"> LEN(小韻資料表[[#This Row],[小韻字集]])</f>
        <v>3</v>
      </c>
      <c r="I1279" s="205" cm="1">
        <f t="array" ref="I1279" xml:space="preserve"> MATCH(TRUE, ISNUMBER( SEARCH( LEFT(小韻資料表[[#This Row],[切語]],1), 切語上字資料表[切語上字]) ), 0)</f>
        <v>41</v>
      </c>
      <c r="J1279" s="210" t="str" cm="1">
        <f t="array" ref="J1279" xml:space="preserve"> INDEX(切語上字資料表[聲母], 小韻資料表[[#This Row],[上字表識別號]])</f>
        <v>日</v>
      </c>
      <c r="K1279" s="210" t="str" cm="1">
        <f t="array" ref="K1279" xml:space="preserve"> INDEX(切語上字資料表[聲母拼音碼], 小韻資料表[[#This Row],[上字表識別號]])</f>
        <v>j</v>
      </c>
      <c r="L1279" s="210" t="str" cm="1">
        <f t="array" ref="L1279" xml:space="preserve"> INDEX(切語上字資料表[清濁], 小韻資料表[[#This Row],[上字表識別號]])</f>
        <v>次濁</v>
      </c>
      <c r="M1279" s="223" t="str" cm="1">
        <f t="array" ref="M1279" xml:space="preserve"> INDEX(切語上字資料表[發送收], 小韻資料表[[#This Row],[上字表識別號]])</f>
        <v>收聲</v>
      </c>
      <c r="N1279" s="205" cm="1">
        <f t="array" ref="N1279" xml:space="preserve"> MATCH(TRUE, ISNUMBER( SEARCH( RIGHT(小韻資料表[[#This Row],[切語]],1), 切語下字資料表[切語下字]) ), 0)</f>
        <v>34</v>
      </c>
      <c r="O1279" s="207" t="str" cm="1">
        <f t="array" ref="O1279" xml:space="preserve"> INDEX(切語下字資料表[韻母], 小韻資料表[[#This Row],[下字表識別號]])</f>
        <v>旨合3</v>
      </c>
      <c r="P1279" s="207" t="str" cm="1">
        <f t="array" ref="P1279" xml:space="preserve"> INDEX(切語下字資料表[韻母拼音碼], 小韻資料表[[#This Row],[下字表識別號]])</f>
        <v>ui</v>
      </c>
      <c r="Q1279" s="210" t="str" cm="1">
        <f t="array" ref="Q1279" xml:space="preserve"> INDEX(設定表!$C$19:$C$23, INT( LEFT(小韻資料表[[#This Row],[目次編碼]],1) ))</f>
        <v>上</v>
      </c>
      <c r="R1279" s="210">
        <f xml:space="preserve">  INDEX(設定表!$C$8:$C$15, MATCH( (RIGHT(小韻資料表[[#This Row],[清濁]]) &amp; 小韻資料表[[#This Row],[調]]), 設定表!$B$8:$B$15, 0))</f>
        <v>2</v>
      </c>
      <c r="S1279" s="205" t="s">
        <v>309</v>
      </c>
      <c r="T1279" s="205" t="s">
        <v>309</v>
      </c>
      <c r="U1279" s="226" t="s">
        <v>309</v>
      </c>
      <c r="V1279" s="146" t="s">
        <v>309</v>
      </c>
      <c r="X1279" s="135"/>
      <c r="Y1279" s="135"/>
      <c r="AA1279" s="135"/>
      <c r="AB1279" s="134"/>
      <c r="AC1279" s="135"/>
      <c r="AD1279" s="135"/>
      <c r="AH1279" s="135"/>
      <c r="AI1279" s="135"/>
    </row>
    <row r="1280" spans="1:35" ht="31.5">
      <c r="A1280" s="205">
        <v>1276</v>
      </c>
      <c r="B1280" s="206" t="s">
        <v>5444</v>
      </c>
      <c r="C1280" s="207" t="str">
        <f xml:space="preserve"> _xlfn.CONCAT(小韻資料表[[#This Row],[聲母拼音碼]],小韻資料表[[#This Row],[韻母拼音碼]],小韻資料表[[#This Row],[調號]])</f>
        <v>Øui2</v>
      </c>
      <c r="D1280" s="206" t="s">
        <v>5445</v>
      </c>
      <c r="E1280" s="208" t="s">
        <v>377</v>
      </c>
      <c r="F1280" s="205">
        <v>26</v>
      </c>
      <c r="G1280" s="209" t="s">
        <v>5446</v>
      </c>
      <c r="H1280" s="205">
        <f xml:space="preserve"> LEN(小韻資料表[[#This Row],[小韻字集]])</f>
        <v>8</v>
      </c>
      <c r="I1280" s="205" cm="1">
        <f t="array" ref="I1280" xml:space="preserve"> MATCH(TRUE, ISNUMBER( SEARCH( LEFT(小韻資料表[[#This Row],[切語]],1), 切語上字資料表[切語上字]) ), 0)</f>
        <v>39</v>
      </c>
      <c r="J1280" s="210" t="str" cm="1">
        <f t="array" ref="J1280" xml:space="preserve"> INDEX(切語上字資料表[聲母], 小韻資料表[[#This Row],[上字表識別號]])</f>
        <v>喻</v>
      </c>
      <c r="K1280" s="210" t="str" cm="1">
        <f t="array" ref="K1280" xml:space="preserve"> INDEX(切語上字資料表[聲母拼音碼], 小韻資料表[[#This Row],[上字表識別號]])</f>
        <v>Ø</v>
      </c>
      <c r="L1280" s="210" t="str" cm="1">
        <f t="array" ref="L1280" xml:space="preserve"> INDEX(切語上字資料表[清濁], 小韻資料表[[#This Row],[上字表識別號]])</f>
        <v>次濁</v>
      </c>
      <c r="M1280" s="223" t="str" cm="1">
        <f t="array" ref="M1280" xml:space="preserve"> INDEX(切語上字資料表[發送收], 小韻資料表[[#This Row],[上字表識別號]])</f>
        <v>發聲</v>
      </c>
      <c r="N1280" s="205" cm="1">
        <f t="array" ref="N1280" xml:space="preserve"> MATCH(TRUE, ISNUMBER( SEARCH( RIGHT(小韻資料表[[#This Row],[切語]],1), 切語下字資料表[切語下字]) ), 0)</f>
        <v>34</v>
      </c>
      <c r="O1280" s="207" t="str" cm="1">
        <f t="array" ref="O1280" xml:space="preserve"> INDEX(切語下字資料表[韻母], 小韻資料表[[#This Row],[下字表識別號]])</f>
        <v>旨合3</v>
      </c>
      <c r="P1280" s="207" t="str" cm="1">
        <f t="array" ref="P1280" xml:space="preserve"> INDEX(切語下字資料表[韻母拼音碼], 小韻資料表[[#This Row],[下字表識別號]])</f>
        <v>ui</v>
      </c>
      <c r="Q1280" s="210" t="str" cm="1">
        <f t="array" ref="Q1280" xml:space="preserve"> INDEX(設定表!$C$19:$C$23, INT( LEFT(小韻資料表[[#This Row],[目次編碼]],1) ))</f>
        <v>上</v>
      </c>
      <c r="R1280" s="210">
        <f xml:space="preserve">  INDEX(設定表!$C$8:$C$15, MATCH( (RIGHT(小韻資料表[[#This Row],[清濁]]) &amp; 小韻資料表[[#This Row],[調]]), 設定表!$B$8:$B$15, 0))</f>
        <v>2</v>
      </c>
      <c r="S1280" s="205" t="s">
        <v>309</v>
      </c>
      <c r="T1280" s="205" t="s">
        <v>309</v>
      </c>
      <c r="U1280" s="226" t="s">
        <v>309</v>
      </c>
      <c r="V1280" s="147" t="s">
        <v>309</v>
      </c>
      <c r="X1280" s="135"/>
      <c r="Y1280" s="135"/>
      <c r="AA1280" s="135"/>
      <c r="AB1280" s="134"/>
      <c r="AC1280" s="135"/>
      <c r="AD1280" s="135"/>
      <c r="AH1280" s="135"/>
      <c r="AI1280" s="135"/>
    </row>
    <row r="1281" spans="1:35" ht="31.5">
      <c r="A1281" s="205">
        <v>1277</v>
      </c>
      <c r="B1281" s="206" t="s">
        <v>5447</v>
      </c>
      <c r="C1281" s="207" t="str">
        <f xml:space="preserve"> _xlfn.CONCAT(小韻資料表[[#This Row],[聲母拼音碼]],小韻資料表[[#This Row],[韻母拼音碼]],小韻資料表[[#This Row],[調號]])</f>
        <v>Øi2</v>
      </c>
      <c r="D1281" s="206" t="s">
        <v>5448</v>
      </c>
      <c r="E1281" s="208" t="s">
        <v>377</v>
      </c>
      <c r="F1281" s="205">
        <v>27</v>
      </c>
      <c r="G1281" s="209" t="s">
        <v>5448</v>
      </c>
      <c r="H1281" s="205">
        <f xml:space="preserve"> LEN(小韻資料表[[#This Row],[小韻字集]])</f>
        <v>1</v>
      </c>
      <c r="I1281" s="205" cm="1">
        <f t="array" ref="I1281" xml:space="preserve"> MATCH(TRUE, ISNUMBER( SEARCH( LEFT(小韻資料表[[#This Row],[切語]],1), 切語上字資料表[切語上字]) ), 0)</f>
        <v>35</v>
      </c>
      <c r="J1281" s="210" t="str" cm="1">
        <f t="array" ref="J1281" xml:space="preserve"> INDEX(切語上字資料表[聲母], 小韻資料表[[#This Row],[上字表識別號]])</f>
        <v>影</v>
      </c>
      <c r="K1281" s="210" t="str" cm="1">
        <f t="array" ref="K1281" xml:space="preserve"> INDEX(切語上字資料表[聲母拼音碼], 小韻資料表[[#This Row],[上字表識別號]])</f>
        <v>Ø</v>
      </c>
      <c r="L1281" s="210" t="str" cm="1">
        <f t="array" ref="L1281" xml:space="preserve"> INDEX(切語上字資料表[清濁], 小韻資料表[[#This Row],[上字表識別號]])</f>
        <v>全清</v>
      </c>
      <c r="M1281" s="223" t="str" cm="1">
        <f t="array" ref="M1281" xml:space="preserve"> INDEX(切語上字資料表[發送收], 小韻資料表[[#This Row],[上字表識別號]])</f>
        <v>發聲</v>
      </c>
      <c r="N1281" s="205" cm="1">
        <f t="array" ref="N1281" xml:space="preserve"> MATCH(TRUE, ISNUMBER( SEARCH( RIGHT(小韻資料表[[#This Row],[切語]],1), 切語下字資料表[切語下字]) ), 0)</f>
        <v>30</v>
      </c>
      <c r="O1281" s="207" t="str" cm="1">
        <f t="array" ref="O1281" xml:space="preserve"> INDEX(切語下字資料表[韻母], 小韻資料表[[#This Row],[下字表識別號]])</f>
        <v>旨開3</v>
      </c>
      <c r="P1281" s="207" t="str" cm="1">
        <f t="array" ref="P1281" xml:space="preserve"> INDEX(切語下字資料表[韻母拼音碼], 小韻資料表[[#This Row],[下字表識別號]])</f>
        <v>i</v>
      </c>
      <c r="Q1281" s="210" t="str" cm="1">
        <f t="array" ref="Q1281" xml:space="preserve"> INDEX(設定表!$C$19:$C$23, INT( LEFT(小韻資料表[[#This Row],[目次編碼]],1) ))</f>
        <v>上</v>
      </c>
      <c r="R1281" s="210">
        <f xml:space="preserve">  INDEX(設定表!$C$8:$C$15, MATCH( (RIGHT(小韻資料表[[#This Row],[清濁]]) &amp; 小韻資料表[[#This Row],[調]]), 設定表!$B$8:$B$15, 0))</f>
        <v>2</v>
      </c>
      <c r="S1281" s="205" t="s">
        <v>309</v>
      </c>
      <c r="T1281" s="205" t="s">
        <v>309</v>
      </c>
      <c r="U1281" s="226" t="s">
        <v>309</v>
      </c>
      <c r="V1281" s="146" t="s">
        <v>309</v>
      </c>
      <c r="X1281" s="135"/>
      <c r="Y1281" s="135"/>
      <c r="AA1281" s="135"/>
      <c r="AB1281" s="134"/>
      <c r="AC1281" s="135"/>
      <c r="AD1281" s="135"/>
      <c r="AH1281" s="135"/>
      <c r="AI1281" s="135"/>
    </row>
    <row r="1282" spans="1:35" ht="31.5">
      <c r="A1282" s="205">
        <v>1278</v>
      </c>
      <c r="B1282" s="206" t="s">
        <v>5449</v>
      </c>
      <c r="C1282" s="207" t="str">
        <f xml:space="preserve"> _xlfn.CONCAT(小韻資料表[[#This Row],[聲母拼音碼]],小韻資料表[[#This Row],[韻母拼音碼]],小韻資料表[[#This Row],[調號]])</f>
        <v>cui2</v>
      </c>
      <c r="D1282" s="206" t="s">
        <v>5450</v>
      </c>
      <c r="E1282" s="208" t="s">
        <v>377</v>
      </c>
      <c r="F1282" s="205">
        <v>28</v>
      </c>
      <c r="G1282" s="209" t="s">
        <v>5451</v>
      </c>
      <c r="H1282" s="205">
        <f xml:space="preserve"> LEN(小韻資料表[[#This Row],[小韻字集]])</f>
        <v>4</v>
      </c>
      <c r="I1282" s="205" cm="1">
        <f t="array" ref="I1282" xml:space="preserve"> MATCH(TRUE, ISNUMBER( SEARCH( LEFT(小韻資料表[[#This Row],[切語]],1), 切語上字資料表[切語上字]) ), 0)</f>
        <v>21</v>
      </c>
      <c r="J1282" s="210" t="str" cm="1">
        <f t="array" ref="J1282" xml:space="preserve"> INDEX(切語上字資料表[聲母], 小韻資料表[[#This Row],[上字表識別號]])</f>
        <v>精</v>
      </c>
      <c r="K1282" s="210" t="str" cm="1">
        <f t="array" ref="K1282" xml:space="preserve"> INDEX(切語上字資料表[聲母拼音碼], 小韻資料表[[#This Row],[上字表識別號]])</f>
        <v>c</v>
      </c>
      <c r="L1282" s="210" t="str" cm="1">
        <f t="array" ref="L1282" xml:space="preserve"> INDEX(切語上字資料表[清濁], 小韻資料表[[#This Row],[上字表識別號]])</f>
        <v>全清</v>
      </c>
      <c r="M1282" s="223" t="str" cm="1">
        <f t="array" ref="M1282" xml:space="preserve"> INDEX(切語上字資料表[發送收], 小韻資料表[[#This Row],[上字表識別號]])</f>
        <v>發聲</v>
      </c>
      <c r="N1282" s="205" cm="1">
        <f t="array" ref="N1282" xml:space="preserve"> MATCH(TRUE, ISNUMBER( SEARCH( RIGHT(小韻資料表[[#This Row],[切語]],1), 切語下字資料表[切語下字]) ), 0)</f>
        <v>34</v>
      </c>
      <c r="O1282" s="207" t="str" cm="1">
        <f t="array" ref="O1282" xml:space="preserve"> INDEX(切語下字資料表[韻母], 小韻資料表[[#This Row],[下字表識別號]])</f>
        <v>旨合3</v>
      </c>
      <c r="P1282" s="207" t="str" cm="1">
        <f t="array" ref="P1282" xml:space="preserve"> INDEX(切語下字資料表[韻母拼音碼], 小韻資料表[[#This Row],[下字表識別號]])</f>
        <v>ui</v>
      </c>
      <c r="Q1282" s="210" t="str" cm="1">
        <f t="array" ref="Q1282" xml:space="preserve"> INDEX(設定表!$C$19:$C$23, INT( LEFT(小韻資料表[[#This Row],[目次編碼]],1) ))</f>
        <v>上</v>
      </c>
      <c r="R1282" s="210">
        <f xml:space="preserve">  INDEX(設定表!$C$8:$C$15, MATCH( (RIGHT(小韻資料表[[#This Row],[清濁]]) &amp; 小韻資料表[[#This Row],[調]]), 設定表!$B$8:$B$15, 0))</f>
        <v>2</v>
      </c>
      <c r="S1282" s="205" t="s">
        <v>309</v>
      </c>
      <c r="T1282" s="205" t="s">
        <v>309</v>
      </c>
      <c r="U1282" s="226" t="s">
        <v>309</v>
      </c>
      <c r="V1282" s="147" t="s">
        <v>309</v>
      </c>
      <c r="X1282" s="135"/>
      <c r="Y1282" s="135"/>
      <c r="AA1282" s="135"/>
      <c r="AB1282" s="134"/>
      <c r="AC1282" s="135"/>
      <c r="AD1282" s="135"/>
      <c r="AH1282" s="135"/>
      <c r="AI1282" s="135"/>
    </row>
    <row r="1283" spans="1:35" ht="31.5">
      <c r="A1283" s="205">
        <v>1279</v>
      </c>
      <c r="B1283" s="206" t="s">
        <v>5452</v>
      </c>
      <c r="C1283" s="207" t="str">
        <f xml:space="preserve"> _xlfn.CONCAT(小韻資料表[[#This Row],[聲母拼音碼]],小韻資料表[[#This Row],[韻母拼音碼]],小韻資料表[[#This Row],[調號]])</f>
        <v>ti2</v>
      </c>
      <c r="D1283" s="206" t="s">
        <v>5453</v>
      </c>
      <c r="E1283" s="208" t="s">
        <v>377</v>
      </c>
      <c r="F1283" s="205">
        <v>29</v>
      </c>
      <c r="G1283" s="209" t="s">
        <v>5454</v>
      </c>
      <c r="H1283" s="205">
        <f xml:space="preserve"> LEN(小韻資料表[[#This Row],[小韻字集]])</f>
        <v>5</v>
      </c>
      <c r="I1283" s="205" cm="1">
        <f t="array" ref="I1283" xml:space="preserve"> MATCH(TRUE, ISNUMBER( SEARCH( LEFT(小韻資料表[[#This Row],[切語]],1), 切語上字資料表[切語上字]) ), 0)</f>
        <v>9</v>
      </c>
      <c r="J1283" s="210" t="str" cm="1">
        <f t="array" ref="J1283" xml:space="preserve"> INDEX(切語上字資料表[聲母], 小韻資料表[[#This Row],[上字表識別號]])</f>
        <v>知</v>
      </c>
      <c r="K1283" s="210" t="str" cm="1">
        <f t="array" ref="K1283" xml:space="preserve"> INDEX(切語上字資料表[聲母拼音碼], 小韻資料表[[#This Row],[上字表識別號]])</f>
        <v>t</v>
      </c>
      <c r="L1283" s="210" t="str" cm="1">
        <f t="array" ref="L1283" xml:space="preserve"> INDEX(切語上字資料表[清濁], 小韻資料表[[#This Row],[上字表識別號]])</f>
        <v>全清</v>
      </c>
      <c r="M1283" s="223" t="str" cm="1">
        <f t="array" ref="M1283" xml:space="preserve"> INDEX(切語上字資料表[發送收], 小韻資料表[[#This Row],[上字表識別號]])</f>
        <v>發聲</v>
      </c>
      <c r="N1283" s="205" cm="1">
        <f t="array" ref="N1283" xml:space="preserve"> MATCH(TRUE, ISNUMBER( SEARCH( RIGHT(小韻資料表[[#This Row],[切語]],1), 切語下字資料表[切語下字]) ), 0)</f>
        <v>30</v>
      </c>
      <c r="O1283" s="207" t="str" cm="1">
        <f t="array" ref="O1283" xml:space="preserve"> INDEX(切語下字資料表[韻母], 小韻資料表[[#This Row],[下字表識別號]])</f>
        <v>旨開3</v>
      </c>
      <c r="P1283" s="207" t="str" cm="1">
        <f t="array" ref="P1283" xml:space="preserve"> INDEX(切語下字資料表[韻母拼音碼], 小韻資料表[[#This Row],[下字表識別號]])</f>
        <v>i</v>
      </c>
      <c r="Q1283" s="210" t="str" cm="1">
        <f t="array" ref="Q1283" xml:space="preserve"> INDEX(設定表!$C$19:$C$23, INT( LEFT(小韻資料表[[#This Row],[目次編碼]],1) ))</f>
        <v>上</v>
      </c>
      <c r="R1283" s="210">
        <f xml:space="preserve">  INDEX(設定表!$C$8:$C$15, MATCH( (RIGHT(小韻資料表[[#This Row],[清濁]]) &amp; 小韻資料表[[#This Row],[調]]), 設定表!$B$8:$B$15, 0))</f>
        <v>2</v>
      </c>
      <c r="S1283" s="205" t="s">
        <v>5455</v>
      </c>
      <c r="T1283" s="205" t="s">
        <v>309</v>
      </c>
      <c r="U1283" s="226" t="s">
        <v>309</v>
      </c>
      <c r="V1283" s="146" t="s">
        <v>309</v>
      </c>
      <c r="X1283" s="135"/>
      <c r="Y1283" s="135"/>
      <c r="AA1283" s="135"/>
      <c r="AB1283" s="134"/>
      <c r="AC1283" s="135"/>
      <c r="AD1283" s="135"/>
      <c r="AH1283" s="135"/>
      <c r="AI1283" s="135"/>
    </row>
    <row r="1284" spans="1:35" ht="31.5">
      <c r="A1284" s="205">
        <v>1280</v>
      </c>
      <c r="B1284" s="206" t="s">
        <v>5456</v>
      </c>
      <c r="C1284" s="207" t="str">
        <f xml:space="preserve"> _xlfn.CONCAT(小韻資料表[[#This Row],[聲母拼音碼]],小韻資料表[[#This Row],[韻母拼音碼]],小韻資料表[[#This Row],[調號]])</f>
        <v>thi2</v>
      </c>
      <c r="D1284" s="206" t="s">
        <v>5457</v>
      </c>
      <c r="E1284" s="208" t="s">
        <v>377</v>
      </c>
      <c r="F1284" s="205">
        <v>30</v>
      </c>
      <c r="G1284" s="209" t="s">
        <v>5457</v>
      </c>
      <c r="H1284" s="205">
        <f xml:space="preserve"> LEN(小韻資料表[[#This Row],[小韻字集]])</f>
        <v>2</v>
      </c>
      <c r="I1284" s="205" cm="1">
        <f t="array" ref="I1284" xml:space="preserve"> MATCH(TRUE, ISNUMBER( SEARCH( LEFT(小韻資料表[[#This Row],[切語]],1), 切語上字資料表[切語上字]) ), 0)</f>
        <v>10</v>
      </c>
      <c r="J1284" s="210" t="str" cm="1">
        <f t="array" ref="J1284" xml:space="preserve"> INDEX(切語上字資料表[聲母], 小韻資料表[[#This Row],[上字表識別號]])</f>
        <v>徹</v>
      </c>
      <c r="K1284" s="210" t="str" cm="1">
        <f t="array" ref="K1284" xml:space="preserve"> INDEX(切語上字資料表[聲母拼音碼], 小韻資料表[[#This Row],[上字表識別號]])</f>
        <v>th</v>
      </c>
      <c r="L1284" s="210" t="str" cm="1">
        <f t="array" ref="L1284" xml:space="preserve"> INDEX(切語上字資料表[清濁], 小韻資料表[[#This Row],[上字表識別號]])</f>
        <v>次清</v>
      </c>
      <c r="M1284" s="223" t="str" cm="1">
        <f t="array" ref="M1284" xml:space="preserve"> INDEX(切語上字資料表[發送收], 小韻資料表[[#This Row],[上字表識別號]])</f>
        <v>送氣</v>
      </c>
      <c r="N1284" s="205" cm="1">
        <f t="array" ref="N1284" xml:space="preserve"> MATCH(TRUE, ISNUMBER( SEARCH( RIGHT(小韻資料表[[#This Row],[切語]],1), 切語下字資料表[切語下字]) ), 0)</f>
        <v>30</v>
      </c>
      <c r="O1284" s="207" t="str" cm="1">
        <f t="array" ref="O1284" xml:space="preserve"> INDEX(切語下字資料表[韻母], 小韻資料表[[#This Row],[下字表識別號]])</f>
        <v>旨開3</v>
      </c>
      <c r="P1284" s="207" t="str" cm="1">
        <f t="array" ref="P1284" xml:space="preserve"> INDEX(切語下字資料表[韻母拼音碼], 小韻資料表[[#This Row],[下字表識別號]])</f>
        <v>i</v>
      </c>
      <c r="Q1284" s="210" t="str" cm="1">
        <f t="array" ref="Q1284" xml:space="preserve"> INDEX(設定表!$C$19:$C$23, INT( LEFT(小韻資料表[[#This Row],[目次編碼]],1) ))</f>
        <v>上</v>
      </c>
      <c r="R1284" s="210">
        <f xml:space="preserve">  INDEX(設定表!$C$8:$C$15, MATCH( (RIGHT(小韻資料表[[#This Row],[清濁]]) &amp; 小韻資料表[[#This Row],[調]]), 設定表!$B$8:$B$15, 0))</f>
        <v>2</v>
      </c>
      <c r="S1284" s="205" t="s">
        <v>309</v>
      </c>
      <c r="T1284" s="205" t="s">
        <v>5458</v>
      </c>
      <c r="U1284" s="226" t="s">
        <v>5459</v>
      </c>
      <c r="V1284" s="147" t="s">
        <v>309</v>
      </c>
      <c r="X1284" s="135"/>
      <c r="Y1284" s="135"/>
      <c r="AA1284" s="135"/>
      <c r="AB1284" s="134"/>
      <c r="AC1284" s="135"/>
      <c r="AD1284" s="135"/>
      <c r="AH1284" s="135"/>
      <c r="AI1284" s="135"/>
    </row>
    <row r="1285" spans="1:35" ht="31.5">
      <c r="A1285" s="205">
        <v>1281</v>
      </c>
      <c r="B1285" s="206" t="s">
        <v>5460</v>
      </c>
      <c r="C1285" s="207" t="str">
        <f xml:space="preserve"> _xlfn.CONCAT(小韻資料表[[#This Row],[聲母拼音碼]],小韻資料表[[#This Row],[韻母拼音碼]],小韻資料表[[#This Row],[調號]])</f>
        <v>ci2</v>
      </c>
      <c r="D1285" s="206" t="s">
        <v>5461</v>
      </c>
      <c r="E1285" s="208" t="s">
        <v>377</v>
      </c>
      <c r="F1285" s="205">
        <v>31</v>
      </c>
      <c r="G1285" s="209" t="s">
        <v>5461</v>
      </c>
      <c r="H1285" s="205">
        <f xml:space="preserve"> LEN(小韻資料表[[#This Row],[小韻字集]])</f>
        <v>2</v>
      </c>
      <c r="I1285" s="205" cm="1">
        <f t="array" ref="I1285" xml:space="preserve"> MATCH(TRUE, ISNUMBER( SEARCH( LEFT(小韻資料表[[#This Row],[切語]],1), 切語上字資料表[切語上字]) ), 0)</f>
        <v>30</v>
      </c>
      <c r="J1285" s="210" t="str" cm="1">
        <f t="array" ref="J1285" xml:space="preserve"> INDEX(切語上字資料表[聲母], 小韻資料表[[#This Row],[上字表識別號]])</f>
        <v>照</v>
      </c>
      <c r="K1285" s="210" t="str" cm="1">
        <f t="array" ref="K1285" xml:space="preserve"> INDEX(切語上字資料表[聲母拼音碼], 小韻資料表[[#This Row],[上字表識別號]])</f>
        <v>c</v>
      </c>
      <c r="L1285" s="210" t="str" cm="1">
        <f t="array" ref="L1285" xml:space="preserve"> INDEX(切語上字資料表[清濁], 小韻資料表[[#This Row],[上字表識別號]])</f>
        <v>全清</v>
      </c>
      <c r="M1285" s="223" t="str" cm="1">
        <f t="array" ref="M1285" xml:space="preserve"> INDEX(切語上字資料表[發送收], 小韻資料表[[#This Row],[上字表識別號]])</f>
        <v>發聲</v>
      </c>
      <c r="N1285" s="205" cm="1">
        <f t="array" ref="N1285" xml:space="preserve"> MATCH(TRUE, ISNUMBER( SEARCH( RIGHT(小韻資料表[[#This Row],[切語]],1), 切語下字資料表[切語下字]) ), 0)</f>
        <v>30</v>
      </c>
      <c r="O1285" s="207" t="str" cm="1">
        <f t="array" ref="O1285" xml:space="preserve"> INDEX(切語下字資料表[韻母], 小韻資料表[[#This Row],[下字表識別號]])</f>
        <v>旨開3</v>
      </c>
      <c r="P1285" s="207" t="str" cm="1">
        <f t="array" ref="P1285" xml:space="preserve"> INDEX(切語下字資料表[韻母拼音碼], 小韻資料表[[#This Row],[下字表識別號]])</f>
        <v>i</v>
      </c>
      <c r="Q1285" s="210" t="str" cm="1">
        <f t="array" ref="Q1285" xml:space="preserve"> INDEX(設定表!$C$19:$C$23, INT( LEFT(小韻資料表[[#This Row],[目次編碼]],1) ))</f>
        <v>上</v>
      </c>
      <c r="R1285" s="210">
        <f xml:space="preserve">  INDEX(設定表!$C$8:$C$15, MATCH( (RIGHT(小韻資料表[[#This Row],[清濁]]) &amp; 小韻資料表[[#This Row],[調]]), 設定表!$B$8:$B$15, 0))</f>
        <v>2</v>
      </c>
      <c r="S1285" s="205" t="s">
        <v>309</v>
      </c>
      <c r="T1285" s="205" t="s">
        <v>309</v>
      </c>
      <c r="U1285" s="226" t="s">
        <v>309</v>
      </c>
      <c r="V1285" s="146" t="s">
        <v>309</v>
      </c>
      <c r="X1285" s="135"/>
      <c r="Y1285" s="135"/>
      <c r="AA1285" s="135"/>
      <c r="AB1285" s="134"/>
      <c r="AC1285" s="135"/>
      <c r="AD1285" s="135"/>
      <c r="AH1285" s="135"/>
      <c r="AI1285" s="135"/>
    </row>
    <row r="1286" spans="1:35" ht="31.5">
      <c r="A1286" s="205">
        <v>1282</v>
      </c>
      <c r="B1286" s="206" t="s">
        <v>5462</v>
      </c>
      <c r="C1286" s="207" t="str">
        <f xml:space="preserve"> _xlfn.CONCAT(小韻資料表[[#This Row],[聲母拼音碼]],小韻資料表[[#This Row],[韻母拼音碼]],小韻資料表[[#This Row],[調號]])</f>
        <v>hui2</v>
      </c>
      <c r="D1286" s="206" t="s">
        <v>5463</v>
      </c>
      <c r="E1286" s="208" t="s">
        <v>377</v>
      </c>
      <c r="F1286" s="205">
        <v>32</v>
      </c>
      <c r="G1286" s="209" t="s">
        <v>5463</v>
      </c>
      <c r="H1286" s="205">
        <f xml:space="preserve"> LEN(小韻資料表[[#This Row],[小韻字集]])</f>
        <v>1</v>
      </c>
      <c r="I1286" s="205" cm="1">
        <f t="array" ref="I1286" xml:space="preserve"> MATCH(TRUE, ISNUMBER( SEARCH( LEFT(小韻資料表[[#This Row],[切語]],1), 切語上字資料表[切語上字]) ), 0)</f>
        <v>36</v>
      </c>
      <c r="J1286" s="210" t="str" cm="1">
        <f t="array" ref="J1286" xml:space="preserve"> INDEX(切語上字資料表[聲母], 小韻資料表[[#This Row],[上字表識別號]])</f>
        <v>曉</v>
      </c>
      <c r="K1286" s="210" t="str" cm="1">
        <f t="array" ref="K1286" xml:space="preserve"> INDEX(切語上字資料表[聲母拼音碼], 小韻資料表[[#This Row],[上字表識別號]])</f>
        <v>h</v>
      </c>
      <c r="L1286" s="210" t="str" cm="1">
        <f t="array" ref="L1286" xml:space="preserve"> INDEX(切語上字資料表[清濁], 小韻資料表[[#This Row],[上字表識別號]])</f>
        <v>次清</v>
      </c>
      <c r="M1286" s="223" t="str" cm="1">
        <f t="array" ref="M1286" xml:space="preserve"> INDEX(切語上字資料表[發送收], 小韻資料表[[#This Row],[上字表識別號]])</f>
        <v>送氣</v>
      </c>
      <c r="N1286" s="205" cm="1">
        <f t="array" ref="N1286" xml:space="preserve"> MATCH(TRUE, ISNUMBER( SEARCH( RIGHT(小韻資料表[[#This Row],[切語]],1), 切語下字資料表[切語下字]) ), 0)</f>
        <v>34</v>
      </c>
      <c r="O1286" s="207" t="str" cm="1">
        <f t="array" ref="O1286" xml:space="preserve"> INDEX(切語下字資料表[韻母], 小韻資料表[[#This Row],[下字表識別號]])</f>
        <v>旨合3</v>
      </c>
      <c r="P1286" s="207" t="str" cm="1">
        <f t="array" ref="P1286" xml:space="preserve"> INDEX(切語下字資料表[韻母拼音碼], 小韻資料表[[#This Row],[下字表識別號]])</f>
        <v>ui</v>
      </c>
      <c r="Q1286" s="210" t="str" cm="1">
        <f t="array" ref="Q1286" xml:space="preserve"> INDEX(設定表!$C$19:$C$23, INT( LEFT(小韻資料表[[#This Row],[目次編碼]],1) ))</f>
        <v>上</v>
      </c>
      <c r="R1286" s="210">
        <f xml:space="preserve">  INDEX(設定表!$C$8:$C$15, MATCH( (RIGHT(小韻資料表[[#This Row],[清濁]]) &amp; 小韻資料表[[#This Row],[調]]), 設定表!$B$8:$B$15, 0))</f>
        <v>2</v>
      </c>
      <c r="S1286" s="205" t="s">
        <v>309</v>
      </c>
      <c r="T1286" s="205" t="s">
        <v>309</v>
      </c>
      <c r="U1286" s="226" t="s">
        <v>309</v>
      </c>
      <c r="V1286" s="147" t="s">
        <v>309</v>
      </c>
      <c r="X1286" s="135"/>
      <c r="Y1286" s="135"/>
      <c r="AA1286" s="135"/>
      <c r="AB1286" s="134"/>
      <c r="AC1286" s="135"/>
      <c r="AD1286" s="135"/>
      <c r="AH1286" s="135"/>
      <c r="AI1286" s="135"/>
    </row>
    <row r="1287" spans="1:35" ht="31.5">
      <c r="A1287" s="205">
        <v>1283</v>
      </c>
      <c r="B1287" s="206" t="s">
        <v>5464</v>
      </c>
      <c r="C1287" s="207" t="str">
        <f xml:space="preserve"> _xlfn.CONCAT(小韻資料表[[#This Row],[聲母拼音碼]],小韻資料表[[#This Row],[韻母拼音碼]],小韻資料表[[#This Row],[調號]])</f>
        <v>kui2</v>
      </c>
      <c r="D1287" s="206" t="s">
        <v>5465</v>
      </c>
      <c r="E1287" s="208" t="s">
        <v>377</v>
      </c>
      <c r="F1287" s="205">
        <v>33</v>
      </c>
      <c r="G1287" s="209" t="s">
        <v>5465</v>
      </c>
      <c r="H1287" s="205">
        <f xml:space="preserve"> LEN(小韻資料表[[#This Row],[小韻字集]])</f>
        <v>1</v>
      </c>
      <c r="I1287" s="205" cm="1">
        <f t="array" ref="I1287" xml:space="preserve"> MATCH(TRUE, ISNUMBER( SEARCH( LEFT(小韻資料表[[#This Row],[切語]],1), 切語上字資料表[切語上字]) ), 0)</f>
        <v>1</v>
      </c>
      <c r="J1287" s="210" t="str" cm="1">
        <f t="array" ref="J1287" xml:space="preserve"> INDEX(切語上字資料表[聲母], 小韻資料表[[#This Row],[上字表識別號]])</f>
        <v>見</v>
      </c>
      <c r="K1287" s="210" t="str" cm="1">
        <f t="array" ref="K1287" xml:space="preserve"> INDEX(切語上字資料表[聲母拼音碼], 小韻資料表[[#This Row],[上字表識別號]])</f>
        <v>k</v>
      </c>
      <c r="L1287" s="210" t="str" cm="1">
        <f t="array" ref="L1287" xml:space="preserve"> INDEX(切語上字資料表[清濁], 小韻資料表[[#This Row],[上字表識別號]])</f>
        <v>全清</v>
      </c>
      <c r="M1287" s="223" t="str" cm="1">
        <f t="array" ref="M1287" xml:space="preserve"> INDEX(切語上字資料表[發送收], 小韻資料表[[#This Row],[上字表識別號]])</f>
        <v>發聲</v>
      </c>
      <c r="N1287" s="205" cm="1">
        <f t="array" ref="N1287" xml:space="preserve"> MATCH(TRUE, ISNUMBER( SEARCH( RIGHT(小韻資料表[[#This Row],[切語]],1), 切語下字資料表[切語下字]) ), 0)</f>
        <v>34</v>
      </c>
      <c r="O1287" s="207" t="str" cm="1">
        <f t="array" ref="O1287" xml:space="preserve"> INDEX(切語下字資料表[韻母], 小韻資料表[[#This Row],[下字表識別號]])</f>
        <v>旨合3</v>
      </c>
      <c r="P1287" s="207" t="str" cm="1">
        <f t="array" ref="P1287" xml:space="preserve"> INDEX(切語下字資料表[韻母拼音碼], 小韻資料表[[#This Row],[下字表識別號]])</f>
        <v>ui</v>
      </c>
      <c r="Q1287" s="210" t="str" cm="1">
        <f t="array" ref="Q1287" xml:space="preserve"> INDEX(設定表!$C$19:$C$23, INT( LEFT(小韻資料表[[#This Row],[目次編碼]],1) ))</f>
        <v>上</v>
      </c>
      <c r="R1287" s="210">
        <f xml:space="preserve">  INDEX(設定表!$C$8:$C$15, MATCH( (RIGHT(小韻資料表[[#This Row],[清濁]]) &amp; 小韻資料表[[#This Row],[調]]), 設定表!$B$8:$B$15, 0))</f>
        <v>2</v>
      </c>
      <c r="S1287" s="211" t="s">
        <v>309</v>
      </c>
      <c r="T1287" s="205" t="s">
        <v>309</v>
      </c>
      <c r="U1287" s="226" t="s">
        <v>309</v>
      </c>
      <c r="V1287" s="147" t="s">
        <v>309</v>
      </c>
      <c r="X1287" s="135"/>
      <c r="Y1287" s="135"/>
      <c r="AA1287" s="135"/>
      <c r="AB1287" s="134"/>
      <c r="AC1287" s="135"/>
      <c r="AD1287" s="135"/>
      <c r="AH1287" s="135"/>
      <c r="AI1287" s="135"/>
    </row>
    <row r="1288" spans="1:35" ht="31.5">
      <c r="A1288" s="205">
        <v>1284</v>
      </c>
      <c r="B1288" s="206" t="s">
        <v>5466</v>
      </c>
      <c r="C1288" s="207" t="str">
        <f xml:space="preserve"> _xlfn.CONCAT(小韻資料表[[#This Row],[聲母拼音碼]],小韻資料表[[#This Row],[韻母拼音碼]],小韻資料表[[#This Row],[調號]])</f>
        <v>ki2</v>
      </c>
      <c r="D1288" s="206" t="s">
        <v>5467</v>
      </c>
      <c r="E1288" s="208" t="s">
        <v>377</v>
      </c>
      <c r="F1288" s="205">
        <v>34</v>
      </c>
      <c r="G1288" s="209" t="s">
        <v>5467</v>
      </c>
      <c r="H1288" s="205">
        <f xml:space="preserve"> LEN(小韻資料表[[#This Row],[小韻字集]])</f>
        <v>1</v>
      </c>
      <c r="I1288" s="205" cm="1">
        <f t="array" ref="I1288" xml:space="preserve"> MATCH(TRUE, ISNUMBER( SEARCH( LEFT(小韻資料表[[#This Row],[切語]],1), 切語上字資料表[切語上字]) ), 0)</f>
        <v>1</v>
      </c>
      <c r="J1288" s="210" t="str" cm="1">
        <f t="array" ref="J1288" xml:space="preserve"> INDEX(切語上字資料表[聲母], 小韻資料表[[#This Row],[上字表識別號]])</f>
        <v>見</v>
      </c>
      <c r="K1288" s="210" t="str" cm="1">
        <f t="array" ref="K1288" xml:space="preserve"> INDEX(切語上字資料表[聲母拼音碼], 小韻資料表[[#This Row],[上字表識別號]])</f>
        <v>k</v>
      </c>
      <c r="L1288" s="210" t="str" cm="1">
        <f t="array" ref="L1288" xml:space="preserve"> INDEX(切語上字資料表[清濁], 小韻資料表[[#This Row],[上字表識別號]])</f>
        <v>全清</v>
      </c>
      <c r="M1288" s="223" t="str" cm="1">
        <f t="array" ref="M1288" xml:space="preserve"> INDEX(切語上字資料表[發送收], 小韻資料表[[#This Row],[上字表識別號]])</f>
        <v>發聲</v>
      </c>
      <c r="N1288" s="205" cm="1">
        <f t="array" ref="N1288" xml:space="preserve"> MATCH(TRUE, ISNUMBER( SEARCH( RIGHT(小韻資料表[[#This Row],[切語]],1), 切語下字資料表[切語下字]) ), 0)</f>
        <v>30</v>
      </c>
      <c r="O1288" s="207" t="str" cm="1">
        <f t="array" ref="O1288" xml:space="preserve"> INDEX(切語下字資料表[韻母], 小韻資料表[[#This Row],[下字表識別號]])</f>
        <v>旨開3</v>
      </c>
      <c r="P1288" s="207" t="str" cm="1">
        <f t="array" ref="P1288" xml:space="preserve"> INDEX(切語下字資料表[韻母拼音碼], 小韻資料表[[#This Row],[下字表識別號]])</f>
        <v>i</v>
      </c>
      <c r="Q1288" s="210" t="str" cm="1">
        <f t="array" ref="Q1288" xml:space="preserve"> INDEX(設定表!$C$19:$C$23, INT( LEFT(小韻資料表[[#This Row],[目次編碼]],1) ))</f>
        <v>上</v>
      </c>
      <c r="R1288" s="210">
        <f xml:space="preserve">  INDEX(設定表!$C$8:$C$15, MATCH( (RIGHT(小韻資料表[[#This Row],[清濁]]) &amp; 小韻資料表[[#This Row],[調]]), 設定表!$B$8:$B$15, 0))</f>
        <v>2</v>
      </c>
      <c r="S1288" s="211" t="s">
        <v>309</v>
      </c>
      <c r="T1288" s="205" t="s">
        <v>309</v>
      </c>
      <c r="U1288" s="226" t="s">
        <v>309</v>
      </c>
      <c r="V1288" s="147" t="s">
        <v>309</v>
      </c>
      <c r="X1288" s="135"/>
      <c r="Y1288" s="135"/>
      <c r="AA1288" s="135"/>
      <c r="AB1288" s="134"/>
      <c r="AC1288" s="135"/>
      <c r="AD1288" s="135"/>
      <c r="AH1288" s="135"/>
      <c r="AI1288" s="135"/>
    </row>
    <row r="1289" spans="1:35" ht="31.5">
      <c r="A1289" s="205">
        <v>1285</v>
      </c>
      <c r="B1289" s="206" t="s">
        <v>5468</v>
      </c>
      <c r="C1289" s="207" t="str">
        <f xml:space="preserve"> _xlfn.CONCAT(小韻資料表[[#This Row],[聲母拼音碼]],小韻資料表[[#This Row],[韻母拼音碼]],小韻資料表[[#This Row],[調號]])</f>
        <v>khui2</v>
      </c>
      <c r="D1289" s="206" t="s">
        <v>2079</v>
      </c>
      <c r="E1289" s="208" t="s">
        <v>377</v>
      </c>
      <c r="F1289" s="205">
        <v>35</v>
      </c>
      <c r="G1289" s="209" t="s">
        <v>2080</v>
      </c>
      <c r="H1289" s="205">
        <f xml:space="preserve"> LEN(小韻資料表[[#This Row],[小韻字集]])</f>
        <v>2</v>
      </c>
      <c r="I1289" s="205" cm="1">
        <f t="array" ref="I1289" xml:space="preserve"> MATCH(TRUE, ISNUMBER( SEARCH( LEFT(小韻資料表[[#This Row],[切語]],1), 切語上字資料表[切語上字]) ), 0)</f>
        <v>2</v>
      </c>
      <c r="J1289" s="210" t="str" cm="1">
        <f t="array" ref="J1289" xml:space="preserve"> INDEX(切語上字資料表[聲母], 小韻資料表[[#This Row],[上字表識別號]])</f>
        <v>溪</v>
      </c>
      <c r="K1289" s="210" t="str" cm="1">
        <f t="array" ref="K1289" xml:space="preserve"> INDEX(切語上字資料表[聲母拼音碼], 小韻資料表[[#This Row],[上字表識別號]])</f>
        <v>kh</v>
      </c>
      <c r="L1289" s="210" t="str" cm="1">
        <f t="array" ref="L1289" xml:space="preserve"> INDEX(切語上字資料表[清濁], 小韻資料表[[#This Row],[上字表識別號]])</f>
        <v>次清</v>
      </c>
      <c r="M1289" s="223" t="str" cm="1">
        <f t="array" ref="M1289" xml:space="preserve"> INDEX(切語上字資料表[發送收], 小韻資料表[[#This Row],[上字表識別號]])</f>
        <v>送氣</v>
      </c>
      <c r="N1289" s="205" cm="1">
        <f t="array" ref="N1289" xml:space="preserve"> MATCH(TRUE, ISNUMBER( SEARCH( RIGHT(小韻資料表[[#This Row],[切語]],1), 切語下字資料表[切語下字]) ), 0)</f>
        <v>34</v>
      </c>
      <c r="O1289" s="207" t="str" cm="1">
        <f t="array" ref="O1289" xml:space="preserve"> INDEX(切語下字資料表[韻母], 小韻資料表[[#This Row],[下字表識別號]])</f>
        <v>旨合3</v>
      </c>
      <c r="P1289" s="207" t="str" cm="1">
        <f t="array" ref="P1289" xml:space="preserve"> INDEX(切語下字資料表[韻母拼音碼], 小韻資料表[[#This Row],[下字表識別號]])</f>
        <v>ui</v>
      </c>
      <c r="Q1289" s="210" t="str" cm="1">
        <f t="array" ref="Q1289" xml:space="preserve"> INDEX(設定表!$C$19:$C$23, INT( LEFT(小韻資料表[[#This Row],[目次編碼]],1) ))</f>
        <v>上</v>
      </c>
      <c r="R1289" s="210">
        <f xml:space="preserve">  INDEX(設定表!$C$8:$C$15, MATCH( (RIGHT(小韻資料表[[#This Row],[清濁]]) &amp; 小韻資料表[[#This Row],[調]]), 設定表!$B$8:$B$15, 0))</f>
        <v>2</v>
      </c>
      <c r="S1289" s="205" t="s">
        <v>309</v>
      </c>
      <c r="T1289" s="205" t="s">
        <v>309</v>
      </c>
      <c r="U1289" s="226" t="s">
        <v>309</v>
      </c>
      <c r="V1289" s="146" t="s">
        <v>309</v>
      </c>
      <c r="X1289" s="135"/>
      <c r="Y1289" s="135"/>
      <c r="AA1289" s="135"/>
      <c r="AB1289" s="134"/>
      <c r="AC1289" s="135"/>
      <c r="AD1289" s="135"/>
      <c r="AH1289" s="135"/>
      <c r="AI1289" s="135"/>
    </row>
    <row r="1290" spans="1:35" ht="31.5">
      <c r="A1290" s="205">
        <v>1286</v>
      </c>
      <c r="B1290" s="206" t="s">
        <v>5469</v>
      </c>
      <c r="C1290" s="207" t="str">
        <f xml:space="preserve"> _xlfn.CONCAT(小韻資料表[[#This Row],[聲母拼音碼]],小韻資料表[[#This Row],[韻母拼音碼]],小韻資料表[[#This Row],[調號]])</f>
        <v>ci2</v>
      </c>
      <c r="D1290" s="206" t="s">
        <v>353</v>
      </c>
      <c r="E1290" s="208" t="s">
        <v>393</v>
      </c>
      <c r="F1290" s="205">
        <v>1</v>
      </c>
      <c r="G1290" s="209" t="s">
        <v>5470</v>
      </c>
      <c r="H1290" s="205">
        <f xml:space="preserve"> LEN(小韻資料表[[#This Row],[小韻字集]])</f>
        <v>10</v>
      </c>
      <c r="I1290" s="205" cm="1">
        <f t="array" ref="I1290" xml:space="preserve"> MATCH(TRUE, ISNUMBER( SEARCH( LEFT(小韻資料表[[#This Row],[切語]],1), 切語上字資料表[切語上字]) ), 0)</f>
        <v>30</v>
      </c>
      <c r="J1290" s="210" t="str" cm="1">
        <f t="array" ref="J1290" xml:space="preserve"> INDEX(切語上字資料表[聲母], 小韻資料表[[#This Row],[上字表識別號]])</f>
        <v>照</v>
      </c>
      <c r="K1290" s="210" t="str" cm="1">
        <f t="array" ref="K1290" xml:space="preserve"> INDEX(切語上字資料表[聲母拼音碼], 小韻資料表[[#This Row],[上字表識別號]])</f>
        <v>c</v>
      </c>
      <c r="L1290" s="210" t="str" cm="1">
        <f t="array" ref="L1290" xml:space="preserve"> INDEX(切語上字資料表[清濁], 小韻資料表[[#This Row],[上字表識別號]])</f>
        <v>全清</v>
      </c>
      <c r="M1290" s="223" t="str" cm="1">
        <f t="array" ref="M1290" xml:space="preserve"> INDEX(切語上字資料表[發送收], 小韻資料表[[#This Row],[上字表識別號]])</f>
        <v>發聲</v>
      </c>
      <c r="N1290" s="205" cm="1">
        <f t="array" ref="N1290" xml:space="preserve"> MATCH(TRUE, ISNUMBER( SEARCH( RIGHT(小韻資料表[[#This Row],[切語]],1), 切語下字資料表[切語下字]) ), 0)</f>
        <v>38</v>
      </c>
      <c r="O1290" s="207" t="str" cm="1">
        <f t="array" ref="O1290" xml:space="preserve"> INDEX(切語下字資料表[韻母], 小韻資料表[[#This Row],[下字表識別號]])</f>
        <v>止開3</v>
      </c>
      <c r="P1290" s="207" t="str" cm="1">
        <f t="array" ref="P1290" xml:space="preserve"> INDEX(切語下字資料表[韻母拼音碼], 小韻資料表[[#This Row],[下字表識別號]])</f>
        <v>i</v>
      </c>
      <c r="Q1290" s="210" t="str" cm="1">
        <f t="array" ref="Q1290" xml:space="preserve"> INDEX(設定表!$C$19:$C$23, INT( LEFT(小韻資料表[[#This Row],[目次編碼]],1) ))</f>
        <v>上</v>
      </c>
      <c r="R1290" s="210">
        <f xml:space="preserve">  INDEX(設定表!$C$8:$C$15, MATCH( (RIGHT(小韻資料表[[#This Row],[清濁]]) &amp; 小韻資料表[[#This Row],[調]]), 設定表!$B$8:$B$15, 0))</f>
        <v>2</v>
      </c>
      <c r="S1290" s="205" t="s">
        <v>309</v>
      </c>
      <c r="T1290" s="205" t="s">
        <v>309</v>
      </c>
      <c r="U1290" s="226" t="s">
        <v>309</v>
      </c>
      <c r="V1290" s="147" t="s">
        <v>309</v>
      </c>
      <c r="X1290" s="135"/>
      <c r="Y1290" s="135"/>
      <c r="AA1290" s="135"/>
      <c r="AB1290" s="134"/>
      <c r="AC1290" s="135"/>
      <c r="AD1290" s="135"/>
      <c r="AH1290" s="135"/>
      <c r="AI1290" s="135"/>
    </row>
    <row r="1291" spans="1:35" ht="31.5">
      <c r="A1291" s="205">
        <v>1287</v>
      </c>
      <c r="B1291" s="206" t="s">
        <v>5471</v>
      </c>
      <c r="C1291" s="207" t="str">
        <f xml:space="preserve"> _xlfn.CONCAT(小韻資料表[[#This Row],[聲母拼音碼]],小韻資料表[[#This Row],[韻母拼音碼]],小韻資料表[[#This Row],[調號]])</f>
        <v>si2</v>
      </c>
      <c r="D1291" s="206" t="s">
        <v>5472</v>
      </c>
      <c r="E1291" s="208" t="s">
        <v>393</v>
      </c>
      <c r="F1291" s="205">
        <v>2</v>
      </c>
      <c r="G1291" s="209" t="s">
        <v>5473</v>
      </c>
      <c r="H1291" s="205">
        <f xml:space="preserve"> LEN(小韻資料表[[#This Row],[小韻字集]])</f>
        <v>3</v>
      </c>
      <c r="I1291" s="205" cm="1">
        <f t="array" ref="I1291" xml:space="preserve"> MATCH(TRUE, ISNUMBER( SEARCH( LEFT(小韻資料表[[#This Row],[切語]],1), 切語上字資料表[切語上字]) ), 0)</f>
        <v>34</v>
      </c>
      <c r="J1291" s="210" t="str" cm="1">
        <f t="array" ref="J1291" xml:space="preserve"> INDEX(切語上字資料表[聲母], 小韻資料表[[#This Row],[上字表識別號]])</f>
        <v>禪</v>
      </c>
      <c r="K1291" s="210" t="str" cm="1">
        <f t="array" ref="K1291" xml:space="preserve"> INDEX(切語上字資料表[聲母拼音碼], 小韻資料表[[#This Row],[上字表識別號]])</f>
        <v>s</v>
      </c>
      <c r="L1291" s="210" t="str" cm="1">
        <f t="array" ref="L1291" xml:space="preserve"> INDEX(切語上字資料表[清濁], 小韻資料表[[#This Row],[上字表識別號]])</f>
        <v>全濁</v>
      </c>
      <c r="M1291" s="223" cm="1">
        <f t="array" ref="M1291" xml:space="preserve"> INDEX(切語上字資料表[發送收], 小韻資料表[[#This Row],[上字表識別號]])</f>
        <v>0</v>
      </c>
      <c r="N1291" s="205" cm="1">
        <f t="array" ref="N1291" xml:space="preserve"> MATCH(TRUE, ISNUMBER( SEARCH( RIGHT(小韻資料表[[#This Row],[切語]],1), 切語下字資料表[切語下字]) ), 0)</f>
        <v>38</v>
      </c>
      <c r="O1291" s="207" t="str" cm="1">
        <f t="array" ref="O1291" xml:space="preserve"> INDEX(切語下字資料表[韻母], 小韻資料表[[#This Row],[下字表識別號]])</f>
        <v>止開3</v>
      </c>
      <c r="P1291" s="207" t="str" cm="1">
        <f t="array" ref="P1291" xml:space="preserve"> INDEX(切語下字資料表[韻母拼音碼], 小韻資料表[[#This Row],[下字表識別號]])</f>
        <v>i</v>
      </c>
      <c r="Q1291" s="210" t="str" cm="1">
        <f t="array" ref="Q1291" xml:space="preserve"> INDEX(設定表!$C$19:$C$23, INT( LEFT(小韻資料表[[#This Row],[目次編碼]],1) ))</f>
        <v>上</v>
      </c>
      <c r="R1291" s="210">
        <f xml:space="preserve">  INDEX(設定表!$C$8:$C$15, MATCH( (RIGHT(小韻資料表[[#This Row],[清濁]]) &amp; 小韻資料表[[#This Row],[調]]), 設定表!$B$8:$B$15, 0))</f>
        <v>2</v>
      </c>
      <c r="S1291" s="205" t="s">
        <v>309</v>
      </c>
      <c r="T1291" s="205" t="s">
        <v>309</v>
      </c>
      <c r="U1291" s="226" t="s">
        <v>309</v>
      </c>
      <c r="V1291" s="146" t="s">
        <v>309</v>
      </c>
      <c r="X1291" s="135"/>
      <c r="Y1291" s="135"/>
      <c r="AA1291" s="135"/>
      <c r="AB1291" s="134"/>
      <c r="AC1291" s="135"/>
      <c r="AD1291" s="135"/>
      <c r="AH1291" s="135"/>
      <c r="AI1291" s="135"/>
    </row>
    <row r="1292" spans="1:35" ht="31.5">
      <c r="A1292" s="205">
        <v>1288</v>
      </c>
      <c r="B1292" s="206" t="s">
        <v>5474</v>
      </c>
      <c r="C1292" s="207" t="str">
        <f xml:space="preserve"> _xlfn.CONCAT(小韻資料表[[#This Row],[聲母拼音碼]],小韻資料表[[#This Row],[韻母拼音碼]],小韻資料表[[#This Row],[調號]])</f>
        <v>ti2</v>
      </c>
      <c r="D1292" s="206" t="s">
        <v>4501</v>
      </c>
      <c r="E1292" s="208" t="s">
        <v>393</v>
      </c>
      <c r="F1292" s="205">
        <v>3</v>
      </c>
      <c r="G1292" s="209" t="s">
        <v>5475</v>
      </c>
      <c r="H1292" s="205">
        <f xml:space="preserve"> LEN(小韻資料表[[#This Row],[小韻字集]])</f>
        <v>4</v>
      </c>
      <c r="I1292" s="205" cm="1">
        <f t="array" ref="I1292" xml:space="preserve"> MATCH(TRUE, ISNUMBER( SEARCH( LEFT(小韻資料表[[#This Row],[切語]],1), 切語上字資料表[切語上字]) ), 0)</f>
        <v>9</v>
      </c>
      <c r="J1292" s="210" t="str" cm="1">
        <f t="array" ref="J1292" xml:space="preserve"> INDEX(切語上字資料表[聲母], 小韻資料表[[#This Row],[上字表識別號]])</f>
        <v>知</v>
      </c>
      <c r="K1292" s="210" t="str" cm="1">
        <f t="array" ref="K1292" xml:space="preserve"> INDEX(切語上字資料表[聲母拼音碼], 小韻資料表[[#This Row],[上字表識別號]])</f>
        <v>t</v>
      </c>
      <c r="L1292" s="210" t="str" cm="1">
        <f t="array" ref="L1292" xml:space="preserve"> INDEX(切語上字資料表[清濁], 小韻資料表[[#This Row],[上字表識別號]])</f>
        <v>全清</v>
      </c>
      <c r="M1292" s="223" t="str" cm="1">
        <f t="array" ref="M1292" xml:space="preserve"> INDEX(切語上字資料表[發送收], 小韻資料表[[#This Row],[上字表識別號]])</f>
        <v>發聲</v>
      </c>
      <c r="N1292" s="205" cm="1">
        <f t="array" ref="N1292" xml:space="preserve"> MATCH(TRUE, ISNUMBER( SEARCH( RIGHT(小韻資料表[[#This Row],[切語]],1), 切語下字資料表[切語下字]) ), 0)</f>
        <v>38</v>
      </c>
      <c r="O1292" s="207" t="str" cm="1">
        <f t="array" ref="O1292" xml:space="preserve"> INDEX(切語下字資料表[韻母], 小韻資料表[[#This Row],[下字表識別號]])</f>
        <v>止開3</v>
      </c>
      <c r="P1292" s="207" t="str" cm="1">
        <f t="array" ref="P1292" xml:space="preserve"> INDEX(切語下字資料表[韻母拼音碼], 小韻資料表[[#This Row],[下字表識別號]])</f>
        <v>i</v>
      </c>
      <c r="Q1292" s="210" t="str" cm="1">
        <f t="array" ref="Q1292" xml:space="preserve"> INDEX(設定表!$C$19:$C$23, INT( LEFT(小韻資料表[[#This Row],[目次編碼]],1) ))</f>
        <v>上</v>
      </c>
      <c r="R1292" s="210">
        <f xml:space="preserve">  INDEX(設定表!$C$8:$C$15, MATCH( (RIGHT(小韻資料表[[#This Row],[清濁]]) &amp; 小韻資料表[[#This Row],[調]]), 設定表!$B$8:$B$15, 0))</f>
        <v>2</v>
      </c>
      <c r="S1292" s="205" t="s">
        <v>309</v>
      </c>
      <c r="T1292" s="205" t="s">
        <v>309</v>
      </c>
      <c r="U1292" s="226" t="s">
        <v>309</v>
      </c>
      <c r="V1292" s="147" t="s">
        <v>309</v>
      </c>
      <c r="X1292" s="135"/>
      <c r="Y1292" s="135"/>
      <c r="AA1292" s="135"/>
      <c r="AB1292" s="134"/>
      <c r="AC1292" s="135"/>
      <c r="AD1292" s="135"/>
      <c r="AH1292" s="135"/>
      <c r="AI1292" s="135"/>
    </row>
    <row r="1293" spans="1:35" ht="31.5">
      <c r="A1293" s="205">
        <v>1289</v>
      </c>
      <c r="B1293" s="206" t="s">
        <v>5476</v>
      </c>
      <c r="C1293" s="207" t="str">
        <f xml:space="preserve"> _xlfn.CONCAT(小韻資料表[[#This Row],[聲母拼音碼]],小韻資料表[[#This Row],[韻母拼音碼]],小韻資料表[[#This Row],[調號]])</f>
        <v>hi2</v>
      </c>
      <c r="D1293" s="206" t="s">
        <v>5477</v>
      </c>
      <c r="E1293" s="208" t="s">
        <v>393</v>
      </c>
      <c r="F1293" s="205">
        <v>4</v>
      </c>
      <c r="G1293" s="209" t="s">
        <v>5478</v>
      </c>
      <c r="H1293" s="205">
        <f xml:space="preserve"> LEN(小韻資料表[[#This Row],[小韻字集]])</f>
        <v>3</v>
      </c>
      <c r="I1293" s="205" cm="1">
        <f t="array" ref="I1293" xml:space="preserve"> MATCH(TRUE, ISNUMBER( SEARCH( LEFT(小韻資料表[[#This Row],[切語]],1), 切語上字資料表[切語上字]) ), 0)</f>
        <v>36</v>
      </c>
      <c r="J1293" s="210" t="str" cm="1">
        <f t="array" ref="J1293" xml:space="preserve"> INDEX(切語上字資料表[聲母], 小韻資料表[[#This Row],[上字表識別號]])</f>
        <v>曉</v>
      </c>
      <c r="K1293" s="210" t="str" cm="1">
        <f t="array" ref="K1293" xml:space="preserve"> INDEX(切語上字資料表[聲母拼音碼], 小韻資料表[[#This Row],[上字表識別號]])</f>
        <v>h</v>
      </c>
      <c r="L1293" s="210" t="str" cm="1">
        <f t="array" ref="L1293" xml:space="preserve"> INDEX(切語上字資料表[清濁], 小韻資料表[[#This Row],[上字表識別號]])</f>
        <v>次清</v>
      </c>
      <c r="M1293" s="223" t="str" cm="1">
        <f t="array" ref="M1293" xml:space="preserve"> INDEX(切語上字資料表[發送收], 小韻資料表[[#This Row],[上字表識別號]])</f>
        <v>送氣</v>
      </c>
      <c r="N1293" s="205" cm="1">
        <f t="array" ref="N1293" xml:space="preserve"> MATCH(TRUE, ISNUMBER( SEARCH( RIGHT(小韻資料表[[#This Row],[切語]],1), 切語下字資料表[切語下字]) ), 0)</f>
        <v>38</v>
      </c>
      <c r="O1293" s="207" t="str" cm="1">
        <f t="array" ref="O1293" xml:space="preserve"> INDEX(切語下字資料表[韻母], 小韻資料表[[#This Row],[下字表識別號]])</f>
        <v>止開3</v>
      </c>
      <c r="P1293" s="207" t="str" cm="1">
        <f t="array" ref="P1293" xml:space="preserve"> INDEX(切語下字資料表[韻母拼音碼], 小韻資料表[[#This Row],[下字表識別號]])</f>
        <v>i</v>
      </c>
      <c r="Q1293" s="210" t="str" cm="1">
        <f t="array" ref="Q1293" xml:space="preserve"> INDEX(設定表!$C$19:$C$23, INT( LEFT(小韻資料表[[#This Row],[目次編碼]],1) ))</f>
        <v>上</v>
      </c>
      <c r="R1293" s="210">
        <f xml:space="preserve">  INDEX(設定表!$C$8:$C$15, MATCH( (RIGHT(小韻資料表[[#This Row],[清濁]]) &amp; 小韻資料表[[#This Row],[調]]), 設定表!$B$8:$B$15, 0))</f>
        <v>2</v>
      </c>
      <c r="S1293" s="205" t="s">
        <v>309</v>
      </c>
      <c r="T1293" s="205" t="s">
        <v>309</v>
      </c>
      <c r="U1293" s="226" t="s">
        <v>309</v>
      </c>
      <c r="V1293" s="146" t="s">
        <v>309</v>
      </c>
      <c r="X1293" s="135"/>
      <c r="Y1293" s="135"/>
      <c r="AA1293" s="135"/>
      <c r="AB1293" s="134"/>
      <c r="AC1293" s="135"/>
      <c r="AD1293" s="135"/>
      <c r="AH1293" s="135"/>
      <c r="AI1293" s="135"/>
    </row>
    <row r="1294" spans="1:35" ht="31.5">
      <c r="A1294" s="205">
        <v>1290</v>
      </c>
      <c r="B1294" s="206" t="s">
        <v>5479</v>
      </c>
      <c r="C1294" s="207" t="str">
        <f xml:space="preserve"> _xlfn.CONCAT(小韻資料表[[#This Row],[聲母拼音碼]],小韻資料表[[#This Row],[韻母拼音碼]],小韻資料表[[#This Row],[調號]])</f>
        <v>ki2</v>
      </c>
      <c r="D1294" s="206" t="s">
        <v>5480</v>
      </c>
      <c r="E1294" s="208" t="s">
        <v>393</v>
      </c>
      <c r="F1294" s="205">
        <v>5</v>
      </c>
      <c r="G1294" s="209" t="s">
        <v>5481</v>
      </c>
      <c r="H1294" s="205">
        <f xml:space="preserve"> LEN(小韻資料表[[#This Row],[小韻字集]])</f>
        <v>5</v>
      </c>
      <c r="I1294" s="205" cm="1">
        <f t="array" ref="I1294" xml:space="preserve"> MATCH(TRUE, ISNUMBER( SEARCH( LEFT(小韻資料表[[#This Row],[切語]],1), 切語上字資料表[切語上字]) ), 0)</f>
        <v>1</v>
      </c>
      <c r="J1294" s="210" t="str" cm="1">
        <f t="array" ref="J1294" xml:space="preserve"> INDEX(切語上字資料表[聲母], 小韻資料表[[#This Row],[上字表識別號]])</f>
        <v>見</v>
      </c>
      <c r="K1294" s="210" t="str" cm="1">
        <f t="array" ref="K1294" xml:space="preserve"> INDEX(切語上字資料表[聲母拼音碼], 小韻資料表[[#This Row],[上字表識別號]])</f>
        <v>k</v>
      </c>
      <c r="L1294" s="210" t="str" cm="1">
        <f t="array" ref="L1294" xml:space="preserve"> INDEX(切語上字資料表[清濁], 小韻資料表[[#This Row],[上字表識別號]])</f>
        <v>全清</v>
      </c>
      <c r="M1294" s="223" t="str" cm="1">
        <f t="array" ref="M1294" xml:space="preserve"> INDEX(切語上字資料表[發送收], 小韻資料表[[#This Row],[上字表識別號]])</f>
        <v>發聲</v>
      </c>
      <c r="N1294" s="205" cm="1">
        <f t="array" ref="N1294" xml:space="preserve"> MATCH(TRUE, ISNUMBER( SEARCH( RIGHT(小韻資料表[[#This Row],[切語]],1), 切語下字資料表[切語下字]) ), 0)</f>
        <v>38</v>
      </c>
      <c r="O1294" s="207" t="str" cm="1">
        <f t="array" ref="O1294" xml:space="preserve"> INDEX(切語下字資料表[韻母], 小韻資料表[[#This Row],[下字表識別號]])</f>
        <v>止開3</v>
      </c>
      <c r="P1294" s="207" t="str" cm="1">
        <f t="array" ref="P1294" xml:space="preserve"> INDEX(切語下字資料表[韻母拼音碼], 小韻資料表[[#This Row],[下字表識別號]])</f>
        <v>i</v>
      </c>
      <c r="Q1294" s="210" t="str" cm="1">
        <f t="array" ref="Q1294" xml:space="preserve"> INDEX(設定表!$C$19:$C$23, INT( LEFT(小韻資料表[[#This Row],[目次編碼]],1) ))</f>
        <v>上</v>
      </c>
      <c r="R1294" s="210">
        <f xml:space="preserve">  INDEX(設定表!$C$8:$C$15, MATCH( (RIGHT(小韻資料表[[#This Row],[清濁]]) &amp; 小韻資料表[[#This Row],[調]]), 設定表!$B$8:$B$15, 0))</f>
        <v>2</v>
      </c>
      <c r="S1294" s="205" t="s">
        <v>309</v>
      </c>
      <c r="T1294" s="205" t="s">
        <v>309</v>
      </c>
      <c r="U1294" s="226" t="s">
        <v>309</v>
      </c>
      <c r="V1294" s="147" t="s">
        <v>309</v>
      </c>
      <c r="X1294" s="135"/>
      <c r="Y1294" s="135"/>
      <c r="AA1294" s="135"/>
      <c r="AB1294" s="134"/>
      <c r="AC1294" s="135"/>
      <c r="AD1294" s="135"/>
      <c r="AH1294" s="135"/>
      <c r="AI1294" s="135"/>
    </row>
    <row r="1295" spans="1:35" ht="31.5">
      <c r="A1295" s="205">
        <v>1291</v>
      </c>
      <c r="B1295" s="206" t="s">
        <v>5482</v>
      </c>
      <c r="C1295" s="207" t="str">
        <f xml:space="preserve"> _xlfn.CONCAT(小韻資料表[[#This Row],[聲母拼音碼]],小韻資料表[[#This Row],[韻母拼音碼]],小韻資料表[[#This Row],[調號]])</f>
        <v>Øi2</v>
      </c>
      <c r="D1295" s="206" t="s">
        <v>5483</v>
      </c>
      <c r="E1295" s="208" t="s">
        <v>393</v>
      </c>
      <c r="F1295" s="205">
        <v>6</v>
      </c>
      <c r="G1295" s="209" t="s">
        <v>5484</v>
      </c>
      <c r="H1295" s="205">
        <f xml:space="preserve"> LEN(小韻資料表[[#This Row],[小韻字集]])</f>
        <v>7</v>
      </c>
      <c r="I1295" s="205" cm="1">
        <f t="array" ref="I1295" xml:space="preserve"> MATCH(TRUE, ISNUMBER( SEARCH( LEFT(小韻資料表[[#This Row],[切語]],1), 切語上字資料表[切語上字]) ), 0)</f>
        <v>39</v>
      </c>
      <c r="J1295" s="210" t="str" cm="1">
        <f t="array" ref="J1295" xml:space="preserve"> INDEX(切語上字資料表[聲母], 小韻資料表[[#This Row],[上字表識別號]])</f>
        <v>喻</v>
      </c>
      <c r="K1295" s="210" t="str" cm="1">
        <f t="array" ref="K1295" xml:space="preserve"> INDEX(切語上字資料表[聲母拼音碼], 小韻資料表[[#This Row],[上字表識別號]])</f>
        <v>Ø</v>
      </c>
      <c r="L1295" s="210" t="str" cm="1">
        <f t="array" ref="L1295" xml:space="preserve"> INDEX(切語上字資料表[清濁], 小韻資料表[[#This Row],[上字表識別號]])</f>
        <v>次濁</v>
      </c>
      <c r="M1295" s="223" t="str" cm="1">
        <f t="array" ref="M1295" xml:space="preserve"> INDEX(切語上字資料表[發送收], 小韻資料表[[#This Row],[上字表識別號]])</f>
        <v>發聲</v>
      </c>
      <c r="N1295" s="205" cm="1">
        <f t="array" ref="N1295" xml:space="preserve"> MATCH(TRUE, ISNUMBER( SEARCH( RIGHT(小韻資料表[[#This Row],[切語]],1), 切語下字資料表[切語下字]) ), 0)</f>
        <v>38</v>
      </c>
      <c r="O1295" s="207" t="str" cm="1">
        <f t="array" ref="O1295" xml:space="preserve"> INDEX(切語下字資料表[韻母], 小韻資料表[[#This Row],[下字表識別號]])</f>
        <v>止開3</v>
      </c>
      <c r="P1295" s="207" t="str" cm="1">
        <f t="array" ref="P1295" xml:space="preserve"> INDEX(切語下字資料表[韻母拼音碼], 小韻資料表[[#This Row],[下字表識別號]])</f>
        <v>i</v>
      </c>
      <c r="Q1295" s="210" t="str" cm="1">
        <f t="array" ref="Q1295" xml:space="preserve"> INDEX(設定表!$C$19:$C$23, INT( LEFT(小韻資料表[[#This Row],[目次編碼]],1) ))</f>
        <v>上</v>
      </c>
      <c r="R1295" s="210">
        <f xml:space="preserve">  INDEX(設定表!$C$8:$C$15, MATCH( (RIGHT(小韻資料表[[#This Row],[清濁]]) &amp; 小韻資料表[[#This Row],[調]]), 設定表!$B$8:$B$15, 0))</f>
        <v>2</v>
      </c>
      <c r="S1295" s="205" t="s">
        <v>309</v>
      </c>
      <c r="T1295" s="205" t="s">
        <v>309</v>
      </c>
      <c r="U1295" s="226" t="s">
        <v>5485</v>
      </c>
      <c r="V1295" s="146" t="s">
        <v>309</v>
      </c>
      <c r="X1295" s="135"/>
      <c r="Y1295" s="135"/>
      <c r="AA1295" s="135"/>
      <c r="AB1295" s="134"/>
      <c r="AC1295" s="135"/>
      <c r="AD1295" s="135"/>
      <c r="AH1295" s="135"/>
      <c r="AI1295" s="135"/>
    </row>
    <row r="1296" spans="1:35" ht="31.5">
      <c r="A1296" s="205">
        <v>1292</v>
      </c>
      <c r="B1296" s="206" t="s">
        <v>5486</v>
      </c>
      <c r="C1296" s="207" t="str">
        <f xml:space="preserve"> _xlfn.CONCAT(小韻資料表[[#This Row],[聲母拼音碼]],小韻資料表[[#This Row],[韻母拼音碼]],小韻資料表[[#This Row],[調號]])</f>
        <v>si2</v>
      </c>
      <c r="D1296" s="206" t="s">
        <v>5487</v>
      </c>
      <c r="E1296" s="208" t="s">
        <v>393</v>
      </c>
      <c r="F1296" s="205">
        <v>7</v>
      </c>
      <c r="G1296" s="209" t="s">
        <v>5488</v>
      </c>
      <c r="H1296" s="205">
        <f xml:space="preserve"> LEN(小韻資料表[[#This Row],[小韻字集]])</f>
        <v>18</v>
      </c>
      <c r="I1296" s="205" cm="1">
        <f t="array" ref="I1296" xml:space="preserve"> MATCH(TRUE, ISNUMBER( SEARCH( LEFT(小韻資料表[[#This Row],[切語]],1), 切語上字資料表[切語上字]) ), 0)</f>
        <v>25</v>
      </c>
      <c r="J1296" s="210" t="str" cm="1">
        <f t="array" ref="J1296" xml:space="preserve"> INDEX(切語上字資料表[聲母], 小韻資料表[[#This Row],[上字表識別號]])</f>
        <v>邪</v>
      </c>
      <c r="K1296" s="210" t="str" cm="1">
        <f t="array" ref="K1296" xml:space="preserve"> INDEX(切語上字資料表[聲母拼音碼], 小韻資料表[[#This Row],[上字表識別號]])</f>
        <v>s</v>
      </c>
      <c r="L1296" s="210" t="str" cm="1">
        <f t="array" ref="L1296" xml:space="preserve"> INDEX(切語上字資料表[清濁], 小韻資料表[[#This Row],[上字表識別號]])</f>
        <v>全濁</v>
      </c>
      <c r="M1296" s="223" t="str" cm="1">
        <f t="array" ref="M1296" xml:space="preserve"> INDEX(切語上字資料表[發送收], 小韻資料表[[#This Row],[上字表識別號]])</f>
        <v>送氣</v>
      </c>
      <c r="N1296" s="205" cm="1">
        <f t="array" ref="N1296" xml:space="preserve"> MATCH(TRUE, ISNUMBER( SEARCH( RIGHT(小韻資料表[[#This Row],[切語]],1), 切語下字資料表[切語下字]) ), 0)</f>
        <v>38</v>
      </c>
      <c r="O1296" s="207" t="str" cm="1">
        <f t="array" ref="O1296" xml:space="preserve"> INDEX(切語下字資料表[韻母], 小韻資料表[[#This Row],[下字表識別號]])</f>
        <v>止開3</v>
      </c>
      <c r="P1296" s="207" t="str" cm="1">
        <f t="array" ref="P1296" xml:space="preserve"> INDEX(切語下字資料表[韻母拼音碼], 小韻資料表[[#This Row],[下字表識別號]])</f>
        <v>i</v>
      </c>
      <c r="Q1296" s="210" t="str" cm="1">
        <f t="array" ref="Q1296" xml:space="preserve"> INDEX(設定表!$C$19:$C$23, INT( LEFT(小韻資料表[[#This Row],[目次編碼]],1) ))</f>
        <v>上</v>
      </c>
      <c r="R1296" s="210">
        <f xml:space="preserve">  INDEX(設定表!$C$8:$C$15, MATCH( (RIGHT(小韻資料表[[#This Row],[清濁]]) &amp; 小韻資料表[[#This Row],[調]]), 設定表!$B$8:$B$15, 0))</f>
        <v>2</v>
      </c>
      <c r="S1296" s="205" t="s">
        <v>309</v>
      </c>
      <c r="T1296" s="205" t="s">
        <v>309</v>
      </c>
      <c r="U1296" s="226" t="s">
        <v>309</v>
      </c>
      <c r="V1296" s="147" t="s">
        <v>309</v>
      </c>
      <c r="X1296" s="135"/>
      <c r="Y1296" s="135"/>
      <c r="AA1296" s="135"/>
      <c r="AB1296" s="134"/>
      <c r="AC1296" s="135"/>
      <c r="AD1296" s="135"/>
      <c r="AH1296" s="135"/>
      <c r="AI1296" s="135"/>
    </row>
    <row r="1297" spans="1:35" ht="31.5">
      <c r="A1297" s="205">
        <v>1293</v>
      </c>
      <c r="B1297" s="206" t="s">
        <v>5489</v>
      </c>
      <c r="C1297" s="207" t="str">
        <f xml:space="preserve"> _xlfn.CONCAT(小韻資料表[[#This Row],[聲母拼音碼]],小韻資料表[[#This Row],[韻母拼音碼]],小韻資料表[[#This Row],[調號]])</f>
        <v>si2</v>
      </c>
      <c r="D1297" s="206" t="s">
        <v>5490</v>
      </c>
      <c r="E1297" s="208" t="s">
        <v>393</v>
      </c>
      <c r="F1297" s="205">
        <v>8</v>
      </c>
      <c r="G1297" s="209" t="s">
        <v>5491</v>
      </c>
      <c r="H1297" s="205">
        <f xml:space="preserve"> LEN(小韻資料表[[#This Row],[小韻字集]])</f>
        <v>5</v>
      </c>
      <c r="I1297" s="205" cm="1">
        <f t="array" ref="I1297" xml:space="preserve"> MATCH(TRUE, ISNUMBER( SEARCH( LEFT(小韻資料表[[#This Row],[切語]],1), 切語上字資料表[切語上字]) ), 0)</f>
        <v>29</v>
      </c>
      <c r="J1297" s="210" t="str" cm="1">
        <f t="array" ref="J1297" xml:space="preserve"> INDEX(切語上字資料表[聲母], 小韻資料表[[#This Row],[上字表識別號]])</f>
        <v>疏</v>
      </c>
      <c r="K1297" s="210" t="str" cm="1">
        <f t="array" ref="K1297" xml:space="preserve"> INDEX(切語上字資料表[聲母拼音碼], 小韻資料表[[#This Row],[上字表識別號]])</f>
        <v>s</v>
      </c>
      <c r="L1297" s="210" t="str" cm="1">
        <f t="array" ref="L1297" xml:space="preserve"> INDEX(切語上字資料表[清濁], 小韻資料表[[#This Row],[上字表識別號]])</f>
        <v>全清</v>
      </c>
      <c r="M1297" s="223" t="str" cm="1">
        <f t="array" ref="M1297" xml:space="preserve"> INDEX(切語上字資料表[發送收], 小韻資料表[[#This Row],[上字表識別號]])</f>
        <v>發聲</v>
      </c>
      <c r="N1297" s="205" cm="1">
        <f t="array" ref="N1297" xml:space="preserve"> MATCH(TRUE, ISNUMBER( SEARCH( RIGHT(小韻資料表[[#This Row],[切語]],1), 切語下字資料表[切語下字]) ), 0)</f>
        <v>38</v>
      </c>
      <c r="O1297" s="207" t="str" cm="1">
        <f t="array" ref="O1297" xml:space="preserve"> INDEX(切語下字資料表[韻母], 小韻資料表[[#This Row],[下字表識別號]])</f>
        <v>止開3</v>
      </c>
      <c r="P1297" s="207" t="str" cm="1">
        <f t="array" ref="P1297" xml:space="preserve"> INDEX(切語下字資料表[韻母拼音碼], 小韻資料表[[#This Row],[下字表識別號]])</f>
        <v>i</v>
      </c>
      <c r="Q1297" s="210" t="str" cm="1">
        <f t="array" ref="Q1297" xml:space="preserve"> INDEX(設定表!$C$19:$C$23, INT( LEFT(小韻資料表[[#This Row],[目次編碼]],1) ))</f>
        <v>上</v>
      </c>
      <c r="R1297" s="210">
        <f xml:space="preserve">  INDEX(設定表!$C$8:$C$15, MATCH( (RIGHT(小韻資料表[[#This Row],[清濁]]) &amp; 小韻資料表[[#This Row],[調]]), 設定表!$B$8:$B$15, 0))</f>
        <v>2</v>
      </c>
      <c r="S1297" s="211" t="s">
        <v>309</v>
      </c>
      <c r="T1297" s="205" t="s">
        <v>309</v>
      </c>
      <c r="U1297" s="226" t="s">
        <v>309</v>
      </c>
      <c r="V1297" s="147" t="s">
        <v>309</v>
      </c>
      <c r="X1297" s="135"/>
      <c r="Y1297" s="135"/>
      <c r="AA1297" s="135"/>
      <c r="AB1297" s="134"/>
      <c r="AC1297" s="135"/>
      <c r="AD1297" s="135"/>
      <c r="AH1297" s="135"/>
      <c r="AI1297" s="135"/>
    </row>
    <row r="1298" spans="1:35" ht="31.5">
      <c r="A1298" s="205">
        <v>1294</v>
      </c>
      <c r="B1298" s="206" t="s">
        <v>5492</v>
      </c>
      <c r="C1298" s="207" t="str">
        <f xml:space="preserve"> _xlfn.CONCAT(小韻資料表[[#This Row],[聲母拼音碼]],小韻資料表[[#This Row],[韻母拼音碼]],小韻資料表[[#This Row],[調號]])</f>
        <v>ji2</v>
      </c>
      <c r="D1298" s="206" t="s">
        <v>5493</v>
      </c>
      <c r="E1298" s="208" t="s">
        <v>393</v>
      </c>
      <c r="F1298" s="205">
        <v>9</v>
      </c>
      <c r="G1298" s="209" t="s">
        <v>5494</v>
      </c>
      <c r="H1298" s="205">
        <f xml:space="preserve"> LEN(小韻資料表[[#This Row],[小韻字集]])</f>
        <v>6</v>
      </c>
      <c r="I1298" s="205" cm="1">
        <f t="array" ref="I1298" xml:space="preserve"> MATCH(TRUE, ISNUMBER( SEARCH( LEFT(小韻資料表[[#This Row],[切語]],1), 切語上字資料表[切語上字]) ), 0)</f>
        <v>41</v>
      </c>
      <c r="J1298" s="210" t="str" cm="1">
        <f t="array" ref="J1298" xml:space="preserve"> INDEX(切語上字資料表[聲母], 小韻資料表[[#This Row],[上字表識別號]])</f>
        <v>日</v>
      </c>
      <c r="K1298" s="210" t="str" cm="1">
        <f t="array" ref="K1298" xml:space="preserve"> INDEX(切語上字資料表[聲母拼音碼], 小韻資料表[[#This Row],[上字表識別號]])</f>
        <v>j</v>
      </c>
      <c r="L1298" s="210" t="str" cm="1">
        <f t="array" ref="L1298" xml:space="preserve"> INDEX(切語上字資料表[清濁], 小韻資料表[[#This Row],[上字表識別號]])</f>
        <v>次濁</v>
      </c>
      <c r="M1298" s="223" t="str" cm="1">
        <f t="array" ref="M1298" xml:space="preserve"> INDEX(切語上字資料表[發送收], 小韻資料表[[#This Row],[上字表識別號]])</f>
        <v>收聲</v>
      </c>
      <c r="N1298" s="205" cm="1">
        <f t="array" ref="N1298" xml:space="preserve"> MATCH(TRUE, ISNUMBER( SEARCH( RIGHT(小韻資料表[[#This Row],[切語]],1), 切語下字資料表[切語下字]) ), 0)</f>
        <v>38</v>
      </c>
      <c r="O1298" s="207" t="str" cm="1">
        <f t="array" ref="O1298" xml:space="preserve"> INDEX(切語下字資料表[韻母], 小韻資料表[[#This Row],[下字表識別號]])</f>
        <v>止開3</v>
      </c>
      <c r="P1298" s="207" t="str" cm="1">
        <f t="array" ref="P1298" xml:space="preserve"> INDEX(切語下字資料表[韻母拼音碼], 小韻資料表[[#This Row],[下字表識別號]])</f>
        <v>i</v>
      </c>
      <c r="Q1298" s="210" t="str" cm="1">
        <f t="array" ref="Q1298" xml:space="preserve"> INDEX(設定表!$C$19:$C$23, INT( LEFT(小韻資料表[[#This Row],[目次編碼]],1) ))</f>
        <v>上</v>
      </c>
      <c r="R1298" s="210">
        <f xml:space="preserve">  INDEX(設定表!$C$8:$C$15, MATCH( (RIGHT(小韻資料表[[#This Row],[清濁]]) &amp; 小韻資料表[[#This Row],[調]]), 設定表!$B$8:$B$15, 0))</f>
        <v>2</v>
      </c>
      <c r="S1298" s="205" t="s">
        <v>309</v>
      </c>
      <c r="T1298" s="205" t="s">
        <v>309</v>
      </c>
      <c r="U1298" s="226" t="s">
        <v>309</v>
      </c>
      <c r="V1298" s="147" t="s">
        <v>309</v>
      </c>
      <c r="X1298" s="135"/>
      <c r="Y1298" s="135"/>
      <c r="AA1298" s="135"/>
      <c r="AB1298" s="134"/>
      <c r="AC1298" s="135"/>
      <c r="AD1298" s="135"/>
      <c r="AH1298" s="135"/>
      <c r="AI1298" s="135"/>
    </row>
    <row r="1299" spans="1:35" ht="31.5">
      <c r="A1299" s="205">
        <v>1295</v>
      </c>
      <c r="B1299" s="206" t="s">
        <v>5495</v>
      </c>
      <c r="C1299" s="207" t="str">
        <f xml:space="preserve"> _xlfn.CONCAT(小韻資料表[[#This Row],[聲母拼音碼]],小韻資料表[[#This Row],[韻母拼音碼]],小韻資料表[[#This Row],[調號]])</f>
        <v>li2</v>
      </c>
      <c r="D1299" s="206" t="s">
        <v>5496</v>
      </c>
      <c r="E1299" s="208" t="s">
        <v>393</v>
      </c>
      <c r="F1299" s="205">
        <v>10</v>
      </c>
      <c r="G1299" s="209" t="s">
        <v>5497</v>
      </c>
      <c r="H1299" s="205">
        <f xml:space="preserve"> LEN(小韻資料表[[#This Row],[小韻字集]])</f>
        <v>11</v>
      </c>
      <c r="I1299" s="205" cm="1">
        <f t="array" ref="I1299" xml:space="preserve"> MATCH(TRUE, ISNUMBER( SEARCH( LEFT(小韻資料表[[#This Row],[切語]],1), 切語上字資料表[切語上字]) ), 0)</f>
        <v>40</v>
      </c>
      <c r="J1299" s="210" t="str" cm="1">
        <f t="array" ref="J1299" xml:space="preserve"> INDEX(切語上字資料表[聲母], 小韻資料表[[#This Row],[上字表識別號]])</f>
        <v>來</v>
      </c>
      <c r="K1299" s="210" t="str" cm="1">
        <f t="array" ref="K1299" xml:space="preserve"> INDEX(切語上字資料表[聲母拼音碼], 小韻資料表[[#This Row],[上字表識別號]])</f>
        <v>l</v>
      </c>
      <c r="L1299" s="210" t="str" cm="1">
        <f t="array" ref="L1299" xml:space="preserve"> INDEX(切語上字資料表[清濁], 小韻資料表[[#This Row],[上字表識別號]])</f>
        <v>次濁</v>
      </c>
      <c r="M1299" s="223" t="str" cm="1">
        <f t="array" ref="M1299" xml:space="preserve"> INDEX(切語上字資料表[發送收], 小韻資料表[[#This Row],[上字表識別號]])</f>
        <v>收聲</v>
      </c>
      <c r="N1299" s="205" cm="1">
        <f t="array" ref="N1299" xml:space="preserve"> MATCH(TRUE, ISNUMBER( SEARCH( RIGHT(小韻資料表[[#This Row],[切語]],1), 切語下字資料表[切語下字]) ), 0)</f>
        <v>38</v>
      </c>
      <c r="O1299" s="207" t="str" cm="1">
        <f t="array" ref="O1299" xml:space="preserve"> INDEX(切語下字資料表[韻母], 小韻資料表[[#This Row],[下字表識別號]])</f>
        <v>止開3</v>
      </c>
      <c r="P1299" s="207" t="str" cm="1">
        <f t="array" ref="P1299" xml:space="preserve"> INDEX(切語下字資料表[韻母拼音碼], 小韻資料表[[#This Row],[下字表識別號]])</f>
        <v>i</v>
      </c>
      <c r="Q1299" s="210" t="str" cm="1">
        <f t="array" ref="Q1299" xml:space="preserve"> INDEX(設定表!$C$19:$C$23, INT( LEFT(小韻資料表[[#This Row],[目次編碼]],1) ))</f>
        <v>上</v>
      </c>
      <c r="R1299" s="210">
        <f xml:space="preserve">  INDEX(設定表!$C$8:$C$15, MATCH( (RIGHT(小韻資料表[[#This Row],[清濁]]) &amp; 小韻資料表[[#This Row],[調]]), 設定表!$B$8:$B$15, 0))</f>
        <v>2</v>
      </c>
      <c r="S1299" s="205" t="s">
        <v>309</v>
      </c>
      <c r="T1299" s="205" t="s">
        <v>309</v>
      </c>
      <c r="U1299" s="226" t="s">
        <v>5498</v>
      </c>
      <c r="V1299" s="146" t="s">
        <v>309</v>
      </c>
      <c r="X1299" s="135"/>
      <c r="Y1299" s="135"/>
      <c r="AA1299" s="135"/>
      <c r="AB1299" s="134"/>
      <c r="AC1299" s="135"/>
      <c r="AD1299" s="135"/>
      <c r="AH1299" s="135"/>
      <c r="AI1299" s="135"/>
    </row>
    <row r="1300" spans="1:35" ht="31.5">
      <c r="A1300" s="205">
        <v>1296</v>
      </c>
      <c r="B1300" s="206" t="s">
        <v>5499</v>
      </c>
      <c r="C1300" s="207" t="str">
        <f xml:space="preserve"> _xlfn.CONCAT(小韻資料表[[#This Row],[聲母拼音碼]],小韻資料表[[#This Row],[韻母拼音碼]],小韻資料表[[#This Row],[調號]])</f>
        <v>si2</v>
      </c>
      <c r="D1300" s="206" t="s">
        <v>5500</v>
      </c>
      <c r="E1300" s="208" t="s">
        <v>393</v>
      </c>
      <c r="F1300" s="205">
        <v>11</v>
      </c>
      <c r="G1300" s="209" t="s">
        <v>5501</v>
      </c>
      <c r="H1300" s="205">
        <f xml:space="preserve"> LEN(小韻資料表[[#This Row],[小韻字集]])</f>
        <v>9</v>
      </c>
      <c r="I1300" s="205" cm="1">
        <f t="array" ref="I1300" xml:space="preserve"> MATCH(TRUE, ISNUMBER( SEARCH( LEFT(小韻資料表[[#This Row],[切語]],1), 切語上字資料表[切語上字]) ), 0)</f>
        <v>24</v>
      </c>
      <c r="J1300" s="210" t="str" cm="1">
        <f t="array" ref="J1300" xml:space="preserve"> INDEX(切語上字資料表[聲母], 小韻資料表[[#This Row],[上字表識別號]])</f>
        <v>心</v>
      </c>
      <c r="K1300" s="210" t="str" cm="1">
        <f t="array" ref="K1300" xml:space="preserve"> INDEX(切語上字資料表[聲母拼音碼], 小韻資料表[[#This Row],[上字表識別號]])</f>
        <v>s</v>
      </c>
      <c r="L1300" s="210" t="str" cm="1">
        <f t="array" ref="L1300" xml:space="preserve"> INDEX(切語上字資料表[清濁], 小韻資料表[[#This Row],[上字表識別號]])</f>
        <v>全清</v>
      </c>
      <c r="M1300" s="223" t="str" cm="1">
        <f t="array" ref="M1300" xml:space="preserve"> INDEX(切語上字資料表[發送收], 小韻資料表[[#This Row],[上字表識別號]])</f>
        <v>送氣</v>
      </c>
      <c r="N1300" s="205" cm="1">
        <f t="array" ref="N1300" xml:space="preserve"> MATCH(TRUE, ISNUMBER( SEARCH( RIGHT(小韻資料表[[#This Row],[切語]],1), 切語下字資料表[切語下字]) ), 0)</f>
        <v>38</v>
      </c>
      <c r="O1300" s="207" t="str" cm="1">
        <f t="array" ref="O1300" xml:space="preserve"> INDEX(切語下字資料表[韻母], 小韻資料表[[#This Row],[下字表識別號]])</f>
        <v>止開3</v>
      </c>
      <c r="P1300" s="207" t="str" cm="1">
        <f t="array" ref="P1300" xml:space="preserve"> INDEX(切語下字資料表[韻母拼音碼], 小韻資料表[[#This Row],[下字表識別號]])</f>
        <v>i</v>
      </c>
      <c r="Q1300" s="210" t="str" cm="1">
        <f t="array" ref="Q1300" xml:space="preserve"> INDEX(設定表!$C$19:$C$23, INT( LEFT(小韻資料表[[#This Row],[目次編碼]],1) ))</f>
        <v>上</v>
      </c>
      <c r="R1300" s="210">
        <f xml:space="preserve">  INDEX(設定表!$C$8:$C$15, MATCH( (RIGHT(小韻資料表[[#This Row],[清濁]]) &amp; 小韻資料表[[#This Row],[調]]), 設定表!$B$8:$B$15, 0))</f>
        <v>2</v>
      </c>
      <c r="S1300" s="205" t="s">
        <v>309</v>
      </c>
      <c r="T1300" s="205" t="s">
        <v>309</v>
      </c>
      <c r="U1300" s="226" t="s">
        <v>309</v>
      </c>
      <c r="V1300" s="147" t="s">
        <v>309</v>
      </c>
      <c r="X1300" s="135"/>
      <c r="Y1300" s="135"/>
      <c r="AA1300" s="135"/>
      <c r="AB1300" s="134"/>
      <c r="AC1300" s="135"/>
      <c r="AD1300" s="135"/>
      <c r="AH1300" s="135"/>
      <c r="AI1300" s="135"/>
    </row>
    <row r="1301" spans="1:35" ht="31.5">
      <c r="A1301" s="205">
        <v>1297</v>
      </c>
      <c r="B1301" s="206" t="s">
        <v>5502</v>
      </c>
      <c r="C1301" s="207" t="str">
        <f xml:space="preserve"> _xlfn.CONCAT(小韻資料表[[#This Row],[聲母拼音碼]],小韻資料表[[#This Row],[韻母拼音碼]],小韻資料表[[#This Row],[調號]])</f>
        <v>si2</v>
      </c>
      <c r="D1301" s="206" t="s">
        <v>5503</v>
      </c>
      <c r="E1301" s="208" t="s">
        <v>393</v>
      </c>
      <c r="F1301" s="205">
        <v>12</v>
      </c>
      <c r="G1301" s="209" t="s">
        <v>5503</v>
      </c>
      <c r="H1301" s="205">
        <f xml:space="preserve"> LEN(小韻資料表[[#This Row],[小韻字集]])</f>
        <v>1</v>
      </c>
      <c r="I1301" s="205" cm="1">
        <f t="array" ref="I1301" xml:space="preserve"> MATCH(TRUE, ISNUMBER( SEARCH( LEFT(小韻資料表[[#This Row],[切語]],1), 切語上字資料表[切語上字]) ), 0)</f>
        <v>33</v>
      </c>
      <c r="J1301" s="210" t="str" cm="1">
        <f t="array" ref="J1301" xml:space="preserve"> INDEX(切語上字資料表[聲母], 小韻資料表[[#This Row],[上字表識別號]])</f>
        <v>審</v>
      </c>
      <c r="K1301" s="210" t="str" cm="1">
        <f t="array" ref="K1301" xml:space="preserve"> INDEX(切語上字資料表[聲母拼音碼], 小韻資料表[[#This Row],[上字表識別號]])</f>
        <v>s</v>
      </c>
      <c r="L1301" s="210" t="str" cm="1">
        <f t="array" ref="L1301" xml:space="preserve"> INDEX(切語上字資料表[清濁], 小韻資料表[[#This Row],[上字表識別號]])</f>
        <v>全清</v>
      </c>
      <c r="M1301" s="223" t="str" cm="1">
        <f t="array" ref="M1301" xml:space="preserve"> INDEX(切語上字資料表[發送收], 小韻資料表[[#This Row],[上字表識別號]])</f>
        <v>送氣</v>
      </c>
      <c r="N1301" s="205" cm="1">
        <f t="array" ref="N1301" xml:space="preserve"> MATCH(TRUE, ISNUMBER( SEARCH( RIGHT(小韻資料表[[#This Row],[切語]],1), 切語下字資料表[切語下字]) ), 0)</f>
        <v>38</v>
      </c>
      <c r="O1301" s="207" t="str" cm="1">
        <f t="array" ref="O1301" xml:space="preserve"> INDEX(切語下字資料表[韻母], 小韻資料表[[#This Row],[下字表識別號]])</f>
        <v>止開3</v>
      </c>
      <c r="P1301" s="207" t="str" cm="1">
        <f t="array" ref="P1301" xml:space="preserve"> INDEX(切語下字資料表[韻母拼音碼], 小韻資料表[[#This Row],[下字表識別號]])</f>
        <v>i</v>
      </c>
      <c r="Q1301" s="210" t="str" cm="1">
        <f t="array" ref="Q1301" xml:space="preserve"> INDEX(設定表!$C$19:$C$23, INT( LEFT(小韻資料表[[#This Row],[目次編碼]],1) ))</f>
        <v>上</v>
      </c>
      <c r="R1301" s="210">
        <f xml:space="preserve">  INDEX(設定表!$C$8:$C$15, MATCH( (RIGHT(小韻資料表[[#This Row],[清濁]]) &amp; 小韻資料表[[#This Row],[調]]), 設定表!$B$8:$B$15, 0))</f>
        <v>2</v>
      </c>
      <c r="S1301" s="205" t="s">
        <v>309</v>
      </c>
      <c r="T1301" s="205" t="s">
        <v>309</v>
      </c>
      <c r="U1301" s="226" t="s">
        <v>309</v>
      </c>
      <c r="V1301" s="146" t="s">
        <v>309</v>
      </c>
      <c r="X1301" s="135"/>
      <c r="Y1301" s="135"/>
      <c r="AA1301" s="135"/>
      <c r="AB1301" s="134"/>
      <c r="AC1301" s="135"/>
      <c r="AD1301" s="135"/>
      <c r="AH1301" s="135"/>
      <c r="AI1301" s="135"/>
    </row>
    <row r="1302" spans="1:35" ht="31.5">
      <c r="A1302" s="205">
        <v>1298</v>
      </c>
      <c r="B1302" s="206" t="s">
        <v>5504</v>
      </c>
      <c r="C1302" s="207" t="str">
        <f xml:space="preserve"> _xlfn.CONCAT(小韻資料表[[#This Row],[聲母拼音碼]],小韻資料表[[#This Row],[韻母拼音碼]],小韻資料表[[#This Row],[調號]])</f>
        <v>ti2</v>
      </c>
      <c r="D1302" s="206" t="s">
        <v>5505</v>
      </c>
      <c r="E1302" s="208" t="s">
        <v>393</v>
      </c>
      <c r="F1302" s="205">
        <v>13</v>
      </c>
      <c r="G1302" s="209" t="s">
        <v>5506</v>
      </c>
      <c r="H1302" s="205">
        <f xml:space="preserve"> LEN(小韻資料表[[#This Row],[小韻字集]])</f>
        <v>9</v>
      </c>
      <c r="I1302" s="205" cm="1">
        <f t="array" ref="I1302" xml:space="preserve"> MATCH(TRUE, ISNUMBER( SEARCH( LEFT(小韻資料表[[#This Row],[切語]],1), 切語上字資料表[切語上字]) ), 0)</f>
        <v>11</v>
      </c>
      <c r="J1302" s="210" t="str" cm="1">
        <f t="array" ref="J1302" xml:space="preserve"> INDEX(切語上字資料表[聲母], 小韻資料表[[#This Row],[上字表識別號]])</f>
        <v>澄</v>
      </c>
      <c r="K1302" s="210" t="str" cm="1">
        <f t="array" ref="K1302" xml:space="preserve"> INDEX(切語上字資料表[聲母拼音碼], 小韻資料表[[#This Row],[上字表識別號]])</f>
        <v>t</v>
      </c>
      <c r="L1302" s="210" t="str" cm="1">
        <f t="array" ref="L1302" xml:space="preserve"> INDEX(切語上字資料表[清濁], 小韻資料表[[#This Row],[上字表識別號]])</f>
        <v>全濁</v>
      </c>
      <c r="M1302" s="223" cm="1">
        <f t="array" ref="M1302" xml:space="preserve"> INDEX(切語上字資料表[發送收], 小韻資料表[[#This Row],[上字表識別號]])</f>
        <v>0</v>
      </c>
      <c r="N1302" s="205" cm="1">
        <f t="array" ref="N1302" xml:space="preserve"> MATCH(TRUE, ISNUMBER( SEARCH( RIGHT(小韻資料表[[#This Row],[切語]],1), 切語下字資料表[切語下字]) ), 0)</f>
        <v>38</v>
      </c>
      <c r="O1302" s="207" t="str" cm="1">
        <f t="array" ref="O1302" xml:space="preserve"> INDEX(切語下字資料表[韻母], 小韻資料表[[#This Row],[下字表識別號]])</f>
        <v>止開3</v>
      </c>
      <c r="P1302" s="207" t="str" cm="1">
        <f t="array" ref="P1302" xml:space="preserve"> INDEX(切語下字資料表[韻母拼音碼], 小韻資料表[[#This Row],[下字表識別號]])</f>
        <v>i</v>
      </c>
      <c r="Q1302" s="210" t="str" cm="1">
        <f t="array" ref="Q1302" xml:space="preserve"> INDEX(設定表!$C$19:$C$23, INT( LEFT(小韻資料表[[#This Row],[目次編碼]],1) ))</f>
        <v>上</v>
      </c>
      <c r="R1302" s="210">
        <f xml:space="preserve">  INDEX(設定表!$C$8:$C$15, MATCH( (RIGHT(小韻資料表[[#This Row],[清濁]]) &amp; 小韻資料表[[#This Row],[調]]), 設定表!$B$8:$B$15, 0))</f>
        <v>2</v>
      </c>
      <c r="S1302" s="205" t="s">
        <v>309</v>
      </c>
      <c r="T1302" s="205" t="s">
        <v>309</v>
      </c>
      <c r="U1302" s="226" t="s">
        <v>309</v>
      </c>
      <c r="V1302" s="147" t="s">
        <v>309</v>
      </c>
      <c r="X1302" s="135"/>
      <c r="Y1302" s="135"/>
      <c r="AA1302" s="135"/>
      <c r="AB1302" s="134"/>
      <c r="AC1302" s="135"/>
      <c r="AD1302" s="135"/>
      <c r="AH1302" s="135"/>
      <c r="AI1302" s="135"/>
    </row>
    <row r="1303" spans="1:35" ht="31.5">
      <c r="A1303" s="205">
        <v>1299</v>
      </c>
      <c r="B1303" s="206" t="s">
        <v>5507</v>
      </c>
      <c r="C1303" s="207" t="str">
        <f xml:space="preserve"> _xlfn.CONCAT(小韻資料表[[#This Row],[聲母拼音碼]],小韻資料表[[#This Row],[韻母拼音碼]],小韻資料表[[#This Row],[調號]])</f>
        <v>khi2</v>
      </c>
      <c r="D1303" s="206" t="s">
        <v>5508</v>
      </c>
      <c r="E1303" s="208" t="s">
        <v>393</v>
      </c>
      <c r="F1303" s="205">
        <v>14</v>
      </c>
      <c r="G1303" s="209" t="s">
        <v>5509</v>
      </c>
      <c r="H1303" s="205">
        <f xml:space="preserve"> LEN(小韻資料表[[#This Row],[小韻字集]])</f>
        <v>6</v>
      </c>
      <c r="I1303" s="205" cm="1">
        <f t="array" ref="I1303" xml:space="preserve"> MATCH(TRUE, ISNUMBER( SEARCH( LEFT(小韻資料表[[#This Row],[切語]],1), 切語上字資料表[切語上字]) ), 0)</f>
        <v>2</v>
      </c>
      <c r="J1303" s="210" t="str" cm="1">
        <f t="array" ref="J1303" xml:space="preserve"> INDEX(切語上字資料表[聲母], 小韻資料表[[#This Row],[上字表識別號]])</f>
        <v>溪</v>
      </c>
      <c r="K1303" s="210" t="str" cm="1">
        <f t="array" ref="K1303" xml:space="preserve"> INDEX(切語上字資料表[聲母拼音碼], 小韻資料表[[#This Row],[上字表識別號]])</f>
        <v>kh</v>
      </c>
      <c r="L1303" s="210" t="str" cm="1">
        <f t="array" ref="L1303" xml:space="preserve"> INDEX(切語上字資料表[清濁], 小韻資料表[[#This Row],[上字表識別號]])</f>
        <v>次清</v>
      </c>
      <c r="M1303" s="223" t="str" cm="1">
        <f t="array" ref="M1303" xml:space="preserve"> INDEX(切語上字資料表[發送收], 小韻資料表[[#This Row],[上字表識別號]])</f>
        <v>送氣</v>
      </c>
      <c r="N1303" s="205" cm="1">
        <f t="array" ref="N1303" xml:space="preserve"> MATCH(TRUE, ISNUMBER( SEARCH( RIGHT(小韻資料表[[#This Row],[切語]],1), 切語下字資料表[切語下字]) ), 0)</f>
        <v>38</v>
      </c>
      <c r="O1303" s="207" t="str" cm="1">
        <f t="array" ref="O1303" xml:space="preserve"> INDEX(切語下字資料表[韻母], 小韻資料表[[#This Row],[下字表識別號]])</f>
        <v>止開3</v>
      </c>
      <c r="P1303" s="207" t="str" cm="1">
        <f t="array" ref="P1303" xml:space="preserve"> INDEX(切語下字資料表[韻母拼音碼], 小韻資料表[[#This Row],[下字表識別號]])</f>
        <v>i</v>
      </c>
      <c r="Q1303" s="210" t="str" cm="1">
        <f t="array" ref="Q1303" xml:space="preserve"> INDEX(設定表!$C$19:$C$23, INT( LEFT(小韻資料表[[#This Row],[目次編碼]],1) ))</f>
        <v>上</v>
      </c>
      <c r="R1303" s="210">
        <f xml:space="preserve">  INDEX(設定表!$C$8:$C$15, MATCH( (RIGHT(小韻資料表[[#This Row],[清濁]]) &amp; 小韻資料表[[#This Row],[調]]), 設定表!$B$8:$B$15, 0))</f>
        <v>2</v>
      </c>
      <c r="S1303" s="205" t="s">
        <v>309</v>
      </c>
      <c r="T1303" s="205" t="s">
        <v>309</v>
      </c>
      <c r="U1303" s="226" t="s">
        <v>309</v>
      </c>
      <c r="V1303" s="146" t="s">
        <v>309</v>
      </c>
      <c r="X1303" s="135"/>
      <c r="Y1303" s="135"/>
      <c r="AA1303" s="135"/>
      <c r="AB1303" s="134"/>
      <c r="AC1303" s="135"/>
      <c r="AD1303" s="135"/>
      <c r="AH1303" s="135"/>
      <c r="AI1303" s="135"/>
    </row>
    <row r="1304" spans="1:35" ht="31.5">
      <c r="A1304" s="205">
        <v>1300</v>
      </c>
      <c r="B1304" s="206" t="s">
        <v>5510</v>
      </c>
      <c r="C1304" s="207" t="str">
        <f xml:space="preserve"> _xlfn.CONCAT(小韻資料表[[#This Row],[聲母拼音碼]],小韻資料表[[#This Row],[韻母拼音碼]],小韻資料表[[#This Row],[調號]])</f>
        <v>ci2</v>
      </c>
      <c r="D1304" s="206" t="s">
        <v>5511</v>
      </c>
      <c r="E1304" s="208" t="s">
        <v>393</v>
      </c>
      <c r="F1304" s="205">
        <v>15</v>
      </c>
      <c r="G1304" s="209" t="s">
        <v>5512</v>
      </c>
      <c r="H1304" s="205">
        <f xml:space="preserve"> LEN(小韻資料表[[#This Row],[小韻字集]])</f>
        <v>7</v>
      </c>
      <c r="I1304" s="205" cm="1">
        <f t="array" ref="I1304" xml:space="preserve"> MATCH(TRUE, ISNUMBER( SEARCH( LEFT(小韻資料表[[#This Row],[切語]],1), 切語上字資料表[切語上字]) ), 0)</f>
        <v>28</v>
      </c>
      <c r="J1304" s="210" t="str" cm="1">
        <f t="array" ref="J1304" xml:space="preserve"> INDEX(切語上字資料表[聲母], 小韻資料表[[#This Row],[上字表識別號]])</f>
        <v>床</v>
      </c>
      <c r="K1304" s="210" t="str" cm="1">
        <f t="array" ref="K1304" xml:space="preserve"> INDEX(切語上字資料表[聲母拼音碼], 小韻資料表[[#This Row],[上字表識別號]])</f>
        <v>c</v>
      </c>
      <c r="L1304" s="210" t="str" cm="1">
        <f t="array" ref="L1304" xml:space="preserve"> INDEX(切語上字資料表[清濁], 小韻資料表[[#This Row],[上字表識別號]])</f>
        <v>全濁</v>
      </c>
      <c r="M1304" s="223" cm="1">
        <f t="array" ref="M1304" xml:space="preserve"> INDEX(切語上字資料表[發送收], 小韻資料表[[#This Row],[上字表識別號]])</f>
        <v>0</v>
      </c>
      <c r="N1304" s="205" cm="1">
        <f t="array" ref="N1304" xml:space="preserve"> MATCH(TRUE, ISNUMBER( SEARCH( RIGHT(小韻資料表[[#This Row],[切語]],1), 切語下字資料表[切語下字]) ), 0)</f>
        <v>38</v>
      </c>
      <c r="O1304" s="207" t="str" cm="1">
        <f t="array" ref="O1304" xml:space="preserve"> INDEX(切語下字資料表[韻母], 小韻資料表[[#This Row],[下字表識別號]])</f>
        <v>止開3</v>
      </c>
      <c r="P1304" s="207" t="str" cm="1">
        <f t="array" ref="P1304" xml:space="preserve"> INDEX(切語下字資料表[韻母拼音碼], 小韻資料表[[#This Row],[下字表識別號]])</f>
        <v>i</v>
      </c>
      <c r="Q1304" s="210" t="str" cm="1">
        <f t="array" ref="Q1304" xml:space="preserve"> INDEX(設定表!$C$19:$C$23, INT( LEFT(小韻資料表[[#This Row],[目次編碼]],1) ))</f>
        <v>上</v>
      </c>
      <c r="R1304" s="210">
        <f xml:space="preserve">  INDEX(設定表!$C$8:$C$15, MATCH( (RIGHT(小韻資料表[[#This Row],[清濁]]) &amp; 小韻資料表[[#This Row],[調]]), 設定表!$B$8:$B$15, 0))</f>
        <v>2</v>
      </c>
      <c r="S1304" s="205" t="s">
        <v>309</v>
      </c>
      <c r="T1304" s="205" t="s">
        <v>309</v>
      </c>
      <c r="U1304" s="226" t="s">
        <v>5513</v>
      </c>
      <c r="V1304" s="147" t="s">
        <v>309</v>
      </c>
      <c r="X1304" s="135"/>
      <c r="Y1304" s="135"/>
      <c r="AA1304" s="135"/>
      <c r="AB1304" s="134"/>
      <c r="AC1304" s="135"/>
      <c r="AD1304" s="135"/>
      <c r="AH1304" s="135"/>
      <c r="AI1304" s="135"/>
    </row>
    <row r="1305" spans="1:35" ht="31.5">
      <c r="A1305" s="205">
        <v>1301</v>
      </c>
      <c r="B1305" s="206" t="s">
        <v>5514</v>
      </c>
      <c r="C1305" s="207" t="str">
        <f xml:space="preserve"> _xlfn.CONCAT(小韻資料表[[#This Row],[聲母拼音碼]],小韻資料表[[#This Row],[韻母拼音碼]],小韻資料表[[#This Row],[調號]])</f>
        <v>ci2</v>
      </c>
      <c r="D1305" s="206" t="s">
        <v>5515</v>
      </c>
      <c r="E1305" s="208" t="s">
        <v>393</v>
      </c>
      <c r="F1305" s="205">
        <v>16</v>
      </c>
      <c r="G1305" s="209" t="s">
        <v>5516</v>
      </c>
      <c r="H1305" s="205">
        <f xml:space="preserve"> LEN(小韻資料表[[#This Row],[小韻字集]])</f>
        <v>10</v>
      </c>
      <c r="I1305" s="205" cm="1">
        <f t="array" ref="I1305" xml:space="preserve"> MATCH(TRUE, ISNUMBER( SEARCH( LEFT(小韻資料表[[#This Row],[切語]],1), 切語上字資料表[切語上字]) ), 0)</f>
        <v>28</v>
      </c>
      <c r="J1305" s="210" t="str" cm="1">
        <f t="array" ref="J1305" xml:space="preserve"> INDEX(切語上字資料表[聲母], 小韻資料表[[#This Row],[上字表識別號]])</f>
        <v>床</v>
      </c>
      <c r="K1305" s="210" t="str" cm="1">
        <f t="array" ref="K1305" xml:space="preserve"> INDEX(切語上字資料表[聲母拼音碼], 小韻資料表[[#This Row],[上字表識別號]])</f>
        <v>c</v>
      </c>
      <c r="L1305" s="210" t="str" cm="1">
        <f t="array" ref="L1305" xml:space="preserve"> INDEX(切語上字資料表[清濁], 小韻資料表[[#This Row],[上字表識別號]])</f>
        <v>全濁</v>
      </c>
      <c r="M1305" s="223" cm="1">
        <f t="array" ref="M1305" xml:space="preserve"> INDEX(切語上字資料表[發送收], 小韻資料表[[#This Row],[上字表識別號]])</f>
        <v>0</v>
      </c>
      <c r="N1305" s="205" cm="1">
        <f t="array" ref="N1305" xml:space="preserve"> MATCH(TRUE, ISNUMBER( SEARCH( RIGHT(小韻資料表[[#This Row],[切語]],1), 切語下字資料表[切語下字]) ), 0)</f>
        <v>38</v>
      </c>
      <c r="O1305" s="207" t="str" cm="1">
        <f t="array" ref="O1305" xml:space="preserve"> INDEX(切語下字資料表[韻母], 小韻資料表[[#This Row],[下字表識別號]])</f>
        <v>止開3</v>
      </c>
      <c r="P1305" s="207" t="str" cm="1">
        <f t="array" ref="P1305" xml:space="preserve"> INDEX(切語下字資料表[韻母拼音碼], 小韻資料表[[#This Row],[下字表識別號]])</f>
        <v>i</v>
      </c>
      <c r="Q1305" s="210" t="str" cm="1">
        <f t="array" ref="Q1305" xml:space="preserve"> INDEX(設定表!$C$19:$C$23, INT( LEFT(小韻資料表[[#This Row],[目次編碼]],1) ))</f>
        <v>上</v>
      </c>
      <c r="R1305" s="210">
        <f xml:space="preserve">  INDEX(設定表!$C$8:$C$15, MATCH( (RIGHT(小韻資料表[[#This Row],[清濁]]) &amp; 小韻資料表[[#This Row],[調]]), 設定表!$B$8:$B$15, 0))</f>
        <v>2</v>
      </c>
      <c r="S1305" s="211" t="s">
        <v>309</v>
      </c>
      <c r="T1305" s="205" t="s">
        <v>309</v>
      </c>
      <c r="U1305" s="226" t="s">
        <v>309</v>
      </c>
      <c r="V1305" s="147" t="s">
        <v>309</v>
      </c>
      <c r="X1305" s="135"/>
      <c r="Y1305" s="135"/>
      <c r="AA1305" s="135"/>
      <c r="AB1305" s="134"/>
      <c r="AC1305" s="135"/>
      <c r="AD1305" s="135"/>
      <c r="AH1305" s="135"/>
      <c r="AI1305" s="135"/>
    </row>
    <row r="1306" spans="1:35" ht="31.5">
      <c r="A1306" s="205">
        <v>1302</v>
      </c>
      <c r="B1306" s="206" t="s">
        <v>5517</v>
      </c>
      <c r="C1306" s="207" t="str">
        <f xml:space="preserve"> _xlfn.CONCAT(小韻資料表[[#This Row],[聲母拼音碼]],小韻資料表[[#This Row],[韻母拼音碼]],小韻資料表[[#This Row],[調號]])</f>
        <v>ci2</v>
      </c>
      <c r="D1306" s="206" t="s">
        <v>5518</v>
      </c>
      <c r="E1306" s="208" t="s">
        <v>393</v>
      </c>
      <c r="F1306" s="205">
        <v>17</v>
      </c>
      <c r="G1306" s="209" t="s">
        <v>5519</v>
      </c>
      <c r="H1306" s="205">
        <f xml:space="preserve"> LEN(小韻資料表[[#This Row],[小韻字集]])</f>
        <v>8</v>
      </c>
      <c r="I1306" s="205" cm="1">
        <f t="array" ref="I1306" xml:space="preserve"> MATCH(TRUE, ISNUMBER( SEARCH( LEFT(小韻資料表[[#This Row],[切語]],1), 切語上字資料表[切語上字]) ), 0)</f>
        <v>21</v>
      </c>
      <c r="J1306" s="210" t="str" cm="1">
        <f t="array" ref="J1306" xml:space="preserve"> INDEX(切語上字資料表[聲母], 小韻資料表[[#This Row],[上字表識別號]])</f>
        <v>精</v>
      </c>
      <c r="K1306" s="210" t="str" cm="1">
        <f t="array" ref="K1306" xml:space="preserve"> INDEX(切語上字資料表[聲母拼音碼], 小韻資料表[[#This Row],[上字表識別號]])</f>
        <v>c</v>
      </c>
      <c r="L1306" s="210" t="str" cm="1">
        <f t="array" ref="L1306" xml:space="preserve"> INDEX(切語上字資料表[清濁], 小韻資料表[[#This Row],[上字表識別號]])</f>
        <v>全清</v>
      </c>
      <c r="M1306" s="223" t="str" cm="1">
        <f t="array" ref="M1306" xml:space="preserve"> INDEX(切語上字資料表[發送收], 小韻資料表[[#This Row],[上字表識別號]])</f>
        <v>發聲</v>
      </c>
      <c r="N1306" s="205" cm="1">
        <f t="array" ref="N1306" xml:space="preserve"> MATCH(TRUE, ISNUMBER( SEARCH( RIGHT(小韻資料表[[#This Row],[切語]],1), 切語下字資料表[切語下字]) ), 0)</f>
        <v>38</v>
      </c>
      <c r="O1306" s="207" t="str" cm="1">
        <f t="array" ref="O1306" xml:space="preserve"> INDEX(切語下字資料表[韻母], 小韻資料表[[#This Row],[下字表識別號]])</f>
        <v>止開3</v>
      </c>
      <c r="P1306" s="207" t="str" cm="1">
        <f t="array" ref="P1306" xml:space="preserve"> INDEX(切語下字資料表[韻母拼音碼], 小韻資料表[[#This Row],[下字表識別號]])</f>
        <v>i</v>
      </c>
      <c r="Q1306" s="210" t="str" cm="1">
        <f t="array" ref="Q1306" xml:space="preserve"> INDEX(設定表!$C$19:$C$23, INT( LEFT(小韻資料表[[#This Row],[目次編碼]],1) ))</f>
        <v>上</v>
      </c>
      <c r="R1306" s="210">
        <f xml:space="preserve">  INDEX(設定表!$C$8:$C$15, MATCH( (RIGHT(小韻資料表[[#This Row],[清濁]]) &amp; 小韻資料表[[#This Row],[調]]), 設定表!$B$8:$B$15, 0))</f>
        <v>2</v>
      </c>
      <c r="S1306" s="205" t="s">
        <v>309</v>
      </c>
      <c r="T1306" s="205" t="s">
        <v>309</v>
      </c>
      <c r="U1306" s="226" t="s">
        <v>309</v>
      </c>
      <c r="V1306" s="147" t="s">
        <v>309</v>
      </c>
      <c r="X1306" s="135"/>
      <c r="Y1306" s="135"/>
      <c r="AA1306" s="135"/>
      <c r="AB1306" s="134"/>
      <c r="AC1306" s="135"/>
      <c r="AD1306" s="135"/>
      <c r="AH1306" s="135"/>
      <c r="AI1306" s="135"/>
    </row>
    <row r="1307" spans="1:35" ht="31.5">
      <c r="A1307" s="205">
        <v>1303</v>
      </c>
      <c r="B1307" s="206" t="s">
        <v>5520</v>
      </c>
      <c r="C1307" s="207" t="str">
        <f xml:space="preserve"> _xlfn.CONCAT(小韻資料表[[#This Row],[聲母拼音碼]],小韻資料表[[#This Row],[韻母拼音碼]],小韻資料表[[#This Row],[調號]])</f>
        <v>Øi2</v>
      </c>
      <c r="D1307" s="206" t="s">
        <v>5521</v>
      </c>
      <c r="E1307" s="208" t="s">
        <v>393</v>
      </c>
      <c r="F1307" s="205">
        <v>18</v>
      </c>
      <c r="G1307" s="209" t="s">
        <v>5522</v>
      </c>
      <c r="H1307" s="205">
        <f xml:space="preserve"> LEN(小韻資料表[[#This Row],[小韻字集]])</f>
        <v>3</v>
      </c>
      <c r="I1307" s="205" cm="1">
        <f t="array" ref="I1307" xml:space="preserve"> MATCH(TRUE, ISNUMBER( SEARCH( LEFT(小韻資料表[[#This Row],[切語]],1), 切語上字資料表[切語上字]) ), 0)</f>
        <v>38</v>
      </c>
      <c r="J1307" s="210" t="str" cm="1">
        <f t="array" ref="J1307" xml:space="preserve"> INDEX(切語上字資料表[聲母], 小韻資料表[[#This Row],[上字表識別號]])</f>
        <v>為</v>
      </c>
      <c r="K1307" s="210" t="str" cm="1">
        <f t="array" ref="K1307" xml:space="preserve"> INDEX(切語上字資料表[聲母拼音碼], 小韻資料表[[#This Row],[上字表識別號]])</f>
        <v>Ø</v>
      </c>
      <c r="L1307" s="210" t="str" cm="1">
        <f t="array" ref="L1307" xml:space="preserve"> INDEX(切語上字資料表[清濁], 小韻資料表[[#This Row],[上字表識別號]])</f>
        <v>次濁</v>
      </c>
      <c r="M1307" s="223" t="str" cm="1">
        <f t="array" ref="M1307" xml:space="preserve"> INDEX(切語上字資料表[發送收], 小韻資料表[[#This Row],[上字表識別號]])</f>
        <v>發聲</v>
      </c>
      <c r="N1307" s="205" cm="1">
        <f t="array" ref="N1307" xml:space="preserve"> MATCH(TRUE, ISNUMBER( SEARCH( RIGHT(小韻資料表[[#This Row],[切語]],1), 切語下字資料表[切語下字]) ), 0)</f>
        <v>38</v>
      </c>
      <c r="O1307" s="207" t="str" cm="1">
        <f t="array" ref="O1307" xml:space="preserve"> INDEX(切語下字資料表[韻母], 小韻資料表[[#This Row],[下字表識別號]])</f>
        <v>止開3</v>
      </c>
      <c r="P1307" s="207" t="str" cm="1">
        <f t="array" ref="P1307" xml:space="preserve"> INDEX(切語下字資料表[韻母拼音碼], 小韻資料表[[#This Row],[下字表識別號]])</f>
        <v>i</v>
      </c>
      <c r="Q1307" s="210" t="str" cm="1">
        <f t="array" ref="Q1307" xml:space="preserve"> INDEX(設定表!$C$19:$C$23, INT( LEFT(小韻資料表[[#This Row],[目次編碼]],1) ))</f>
        <v>上</v>
      </c>
      <c r="R1307" s="210">
        <f xml:space="preserve">  INDEX(設定表!$C$8:$C$15, MATCH( (RIGHT(小韻資料表[[#This Row],[清濁]]) &amp; 小韻資料表[[#This Row],[調]]), 設定表!$B$8:$B$15, 0))</f>
        <v>2</v>
      </c>
      <c r="S1307" s="205" t="s">
        <v>309</v>
      </c>
      <c r="T1307" s="205" t="s">
        <v>309</v>
      </c>
      <c r="U1307" s="226" t="s">
        <v>309</v>
      </c>
      <c r="V1307" s="146" t="s">
        <v>309</v>
      </c>
      <c r="X1307" s="135"/>
      <c r="Y1307" s="135"/>
      <c r="AA1307" s="135"/>
      <c r="AB1307" s="134"/>
      <c r="AC1307" s="135"/>
      <c r="AD1307" s="135"/>
      <c r="AH1307" s="135"/>
      <c r="AI1307" s="135"/>
    </row>
    <row r="1308" spans="1:35" ht="31.5">
      <c r="A1308" s="205">
        <v>1304</v>
      </c>
      <c r="B1308" s="206" t="s">
        <v>5523</v>
      </c>
      <c r="C1308" s="207" t="str">
        <f xml:space="preserve"> _xlfn.CONCAT(小韻資料表[[#This Row],[聲母拼音碼]],小韻資料表[[#This Row],[韻母拼音碼]],小韻資料表[[#This Row],[調號]])</f>
        <v>gi2</v>
      </c>
      <c r="D1308" s="206" t="s">
        <v>5524</v>
      </c>
      <c r="E1308" s="208" t="s">
        <v>393</v>
      </c>
      <c r="F1308" s="205">
        <v>19</v>
      </c>
      <c r="G1308" s="209" t="s">
        <v>5525</v>
      </c>
      <c r="H1308" s="205">
        <f xml:space="preserve"> LEN(小韻資料表[[#This Row],[小韻字集]])</f>
        <v>7</v>
      </c>
      <c r="I1308" s="205" cm="1">
        <f t="array" ref="I1308" xml:space="preserve"> MATCH(TRUE, ISNUMBER( SEARCH( LEFT(小韻資料表[[#This Row],[切語]],1), 切語上字資料表[切語上字]) ), 0)</f>
        <v>4</v>
      </c>
      <c r="J1308" s="210" t="str" cm="1">
        <f t="array" ref="J1308" xml:space="preserve"> INDEX(切語上字資料表[聲母], 小韻資料表[[#This Row],[上字表識別號]])</f>
        <v>疑</v>
      </c>
      <c r="K1308" s="210" t="str" cm="1">
        <f t="array" ref="K1308" xml:space="preserve"> INDEX(切語上字資料表[聲母拼音碼], 小韻資料表[[#This Row],[上字表識別號]])</f>
        <v>g</v>
      </c>
      <c r="L1308" s="210" t="str" cm="1">
        <f t="array" ref="L1308" xml:space="preserve"> INDEX(切語上字資料表[清濁], 小韻資料表[[#This Row],[上字表識別號]])</f>
        <v>次濁</v>
      </c>
      <c r="M1308" s="223" t="str" cm="1">
        <f t="array" ref="M1308" xml:space="preserve"> INDEX(切語上字資料表[發送收], 小韻資料表[[#This Row],[上字表識別號]])</f>
        <v>收聲</v>
      </c>
      <c r="N1308" s="205" cm="1">
        <f t="array" ref="N1308" xml:space="preserve"> MATCH(TRUE, ISNUMBER( SEARCH( RIGHT(小韻資料表[[#This Row],[切語]],1), 切語下字資料表[切語下字]) ), 0)</f>
        <v>38</v>
      </c>
      <c r="O1308" s="207" t="str" cm="1">
        <f t="array" ref="O1308" xml:space="preserve"> INDEX(切語下字資料表[韻母], 小韻資料表[[#This Row],[下字表識別號]])</f>
        <v>止開3</v>
      </c>
      <c r="P1308" s="207" t="str" cm="1">
        <f t="array" ref="P1308" xml:space="preserve"> INDEX(切語下字資料表[韻母拼音碼], 小韻資料表[[#This Row],[下字表識別號]])</f>
        <v>i</v>
      </c>
      <c r="Q1308" s="210" t="str" cm="1">
        <f t="array" ref="Q1308" xml:space="preserve"> INDEX(設定表!$C$19:$C$23, INT( LEFT(小韻資料表[[#This Row],[目次編碼]],1) ))</f>
        <v>上</v>
      </c>
      <c r="R1308" s="210">
        <f xml:space="preserve">  INDEX(設定表!$C$8:$C$15, MATCH( (RIGHT(小韻資料表[[#This Row],[清濁]]) &amp; 小韻資料表[[#This Row],[調]]), 設定表!$B$8:$B$15, 0))</f>
        <v>2</v>
      </c>
      <c r="S1308" s="205" t="s">
        <v>309</v>
      </c>
      <c r="T1308" s="205" t="s">
        <v>309</v>
      </c>
      <c r="U1308" s="226" t="s">
        <v>309</v>
      </c>
      <c r="V1308" s="147" t="s">
        <v>309</v>
      </c>
      <c r="X1308" s="135"/>
      <c r="Y1308" s="135"/>
      <c r="AA1308" s="135"/>
      <c r="AB1308" s="134"/>
      <c r="AC1308" s="135"/>
      <c r="AD1308" s="135"/>
      <c r="AH1308" s="135"/>
      <c r="AI1308" s="135"/>
    </row>
    <row r="1309" spans="1:35" ht="31.5">
      <c r="A1309" s="205">
        <v>1305</v>
      </c>
      <c r="B1309" s="206" t="s">
        <v>5526</v>
      </c>
      <c r="C1309" s="207" t="str">
        <f xml:space="preserve"> _xlfn.CONCAT(小韻資料表[[#This Row],[聲母拼音碼]],小韻資料表[[#This Row],[韻母拼音碼]],小韻資料表[[#This Row],[調號]])</f>
        <v>chi2</v>
      </c>
      <c r="D1309" s="206" t="s">
        <v>5527</v>
      </c>
      <c r="E1309" s="208" t="s">
        <v>393</v>
      </c>
      <c r="F1309" s="205">
        <v>20</v>
      </c>
      <c r="G1309" s="209" t="s">
        <v>5528</v>
      </c>
      <c r="H1309" s="205">
        <f xml:space="preserve"> LEN(小韻資料表[[#This Row],[小韻字集]])</f>
        <v>2</v>
      </c>
      <c r="I1309" s="205" cm="1">
        <f t="array" ref="I1309" xml:space="preserve"> MATCH(TRUE, ISNUMBER( SEARCH( LEFT(小韻資料表[[#This Row],[切語]],1), 切語上字資料表[切語上字]) ), 0)</f>
        <v>31</v>
      </c>
      <c r="J1309" s="210" t="str" cm="1">
        <f t="array" ref="J1309" xml:space="preserve"> INDEX(切語上字資料表[聲母], 小韻資料表[[#This Row],[上字表識別號]])</f>
        <v>穿</v>
      </c>
      <c r="K1309" s="210" t="str" cm="1">
        <f t="array" ref="K1309" xml:space="preserve"> INDEX(切語上字資料表[聲母拼音碼], 小韻資料表[[#This Row],[上字表識別號]])</f>
        <v>ch</v>
      </c>
      <c r="L1309" s="210" t="str" cm="1">
        <f t="array" ref="L1309" xml:space="preserve"> INDEX(切語上字資料表[清濁], 小韻資料表[[#This Row],[上字表識別號]])</f>
        <v>次清</v>
      </c>
      <c r="M1309" s="223" t="str" cm="1">
        <f t="array" ref="M1309" xml:space="preserve"> INDEX(切語上字資料表[發送收], 小韻資料表[[#This Row],[上字表識別號]])</f>
        <v>送氣</v>
      </c>
      <c r="N1309" s="205" cm="1">
        <f t="array" ref="N1309" xml:space="preserve"> MATCH(TRUE, ISNUMBER( SEARCH( RIGHT(小韻資料表[[#This Row],[切語]],1), 切語下字資料表[切語下字]) ), 0)</f>
        <v>38</v>
      </c>
      <c r="O1309" s="207" t="str" cm="1">
        <f t="array" ref="O1309" xml:space="preserve"> INDEX(切語下字資料表[韻母], 小韻資料表[[#This Row],[下字表識別號]])</f>
        <v>止開3</v>
      </c>
      <c r="P1309" s="207" t="str" cm="1">
        <f t="array" ref="P1309" xml:space="preserve"> INDEX(切語下字資料表[韻母拼音碼], 小韻資料表[[#This Row],[下字表識別號]])</f>
        <v>i</v>
      </c>
      <c r="Q1309" s="210" t="str" cm="1">
        <f t="array" ref="Q1309" xml:space="preserve"> INDEX(設定表!$C$19:$C$23, INT( LEFT(小韻資料表[[#This Row],[目次編碼]],1) ))</f>
        <v>上</v>
      </c>
      <c r="R1309" s="210">
        <f xml:space="preserve">  INDEX(設定表!$C$8:$C$15, MATCH( (RIGHT(小韻資料表[[#This Row],[清濁]]) &amp; 小韻資料表[[#This Row],[調]]), 設定表!$B$8:$B$15, 0))</f>
        <v>2</v>
      </c>
      <c r="S1309" s="205" t="s">
        <v>309</v>
      </c>
      <c r="T1309" s="205" t="s">
        <v>309</v>
      </c>
      <c r="U1309" s="226" t="s">
        <v>309</v>
      </c>
      <c r="V1309" s="146" t="s">
        <v>309</v>
      </c>
      <c r="X1309" s="135"/>
      <c r="Y1309" s="135"/>
      <c r="AA1309" s="135"/>
      <c r="AB1309" s="134"/>
      <c r="AC1309" s="135"/>
      <c r="AD1309" s="135"/>
      <c r="AH1309" s="135"/>
      <c r="AI1309" s="135"/>
    </row>
    <row r="1310" spans="1:35" ht="31.5">
      <c r="A1310" s="205">
        <v>1306</v>
      </c>
      <c r="B1310" s="206" t="s">
        <v>5529</v>
      </c>
      <c r="C1310" s="207" t="str">
        <f xml:space="preserve"> _xlfn.CONCAT(小韻資料表[[#This Row],[聲母拼音碼]],小韻資料表[[#This Row],[韻母拼音碼]],小韻資料表[[#This Row],[調號]])</f>
        <v>thi2</v>
      </c>
      <c r="D1310" s="206" t="s">
        <v>5530</v>
      </c>
      <c r="E1310" s="208" t="s">
        <v>393</v>
      </c>
      <c r="F1310" s="205">
        <v>21</v>
      </c>
      <c r="G1310" s="209" t="s">
        <v>5531</v>
      </c>
      <c r="H1310" s="205">
        <f xml:space="preserve"> LEN(小韻資料表[[#This Row],[小韻字集]])</f>
        <v>3</v>
      </c>
      <c r="I1310" s="205" cm="1">
        <f t="array" ref="I1310" xml:space="preserve"> MATCH(TRUE, ISNUMBER( SEARCH( LEFT(小韻資料表[[#This Row],[切語]],1), 切語上字資料表[切語上字]) ), 0)</f>
        <v>10</v>
      </c>
      <c r="J1310" s="210" t="str" cm="1">
        <f t="array" ref="J1310" xml:space="preserve"> INDEX(切語上字資料表[聲母], 小韻資料表[[#This Row],[上字表識別號]])</f>
        <v>徹</v>
      </c>
      <c r="K1310" s="210" t="str" cm="1">
        <f t="array" ref="K1310" xml:space="preserve"> INDEX(切語上字資料表[聲母拼音碼], 小韻資料表[[#This Row],[上字表識別號]])</f>
        <v>th</v>
      </c>
      <c r="L1310" s="210" t="str" cm="1">
        <f t="array" ref="L1310" xml:space="preserve"> INDEX(切語上字資料表[清濁], 小韻資料表[[#This Row],[上字表識別號]])</f>
        <v>次清</v>
      </c>
      <c r="M1310" s="223" t="str" cm="1">
        <f t="array" ref="M1310" xml:space="preserve"> INDEX(切語上字資料表[發送收], 小韻資料表[[#This Row],[上字表識別號]])</f>
        <v>送氣</v>
      </c>
      <c r="N1310" s="205" cm="1">
        <f t="array" ref="N1310" xml:space="preserve"> MATCH(TRUE, ISNUMBER( SEARCH( RIGHT(小韻資料表[[#This Row],[切語]],1), 切語下字資料表[切語下字]) ), 0)</f>
        <v>38</v>
      </c>
      <c r="O1310" s="207" t="str" cm="1">
        <f t="array" ref="O1310" xml:space="preserve"> INDEX(切語下字資料表[韻母], 小韻資料表[[#This Row],[下字表識別號]])</f>
        <v>止開3</v>
      </c>
      <c r="P1310" s="207" t="str" cm="1">
        <f t="array" ref="P1310" xml:space="preserve"> INDEX(切語下字資料表[韻母拼音碼], 小韻資料表[[#This Row],[下字表識別號]])</f>
        <v>i</v>
      </c>
      <c r="Q1310" s="210" t="str" cm="1">
        <f t="array" ref="Q1310" xml:space="preserve"> INDEX(設定表!$C$19:$C$23, INT( LEFT(小韻資料表[[#This Row],[目次編碼]],1) ))</f>
        <v>上</v>
      </c>
      <c r="R1310" s="210">
        <f xml:space="preserve">  INDEX(設定表!$C$8:$C$15, MATCH( (RIGHT(小韻資料表[[#This Row],[清濁]]) &amp; 小韻資料表[[#This Row],[調]]), 設定表!$B$8:$B$15, 0))</f>
        <v>2</v>
      </c>
      <c r="S1310" s="205" t="s">
        <v>309</v>
      </c>
      <c r="T1310" s="205" t="s">
        <v>309</v>
      </c>
      <c r="U1310" s="226" t="s">
        <v>309</v>
      </c>
      <c r="V1310" s="147" t="s">
        <v>309</v>
      </c>
      <c r="X1310" s="135"/>
      <c r="Y1310" s="135"/>
      <c r="AA1310" s="135"/>
      <c r="AB1310" s="134"/>
      <c r="AC1310" s="135"/>
      <c r="AD1310" s="135"/>
      <c r="AH1310" s="135"/>
      <c r="AI1310" s="135"/>
    </row>
    <row r="1311" spans="1:35" ht="31.5">
      <c r="A1311" s="205">
        <v>1307</v>
      </c>
      <c r="B1311" s="206" t="s">
        <v>5532</v>
      </c>
      <c r="C1311" s="207" t="str">
        <f xml:space="preserve"> _xlfn.CONCAT(小韻資料表[[#This Row],[聲母拼音碼]],小韻資料表[[#This Row],[韻母拼音碼]],小韻資料表[[#This Row],[調號]])</f>
        <v>chi2</v>
      </c>
      <c r="D1311" s="206" t="s">
        <v>5533</v>
      </c>
      <c r="E1311" s="208" t="s">
        <v>393</v>
      </c>
      <c r="F1311" s="205">
        <v>22</v>
      </c>
      <c r="G1311" s="209" t="s">
        <v>5534</v>
      </c>
      <c r="H1311" s="205">
        <f xml:space="preserve"> LEN(小韻資料表[[#This Row],[小韻字集]])</f>
        <v>4</v>
      </c>
      <c r="I1311" s="205" cm="1">
        <f t="array" ref="I1311" xml:space="preserve"> MATCH(TRUE, ISNUMBER( SEARCH( LEFT(小韻資料表[[#This Row],[切語]],1), 切語上字資料表[切語上字]) ), 0)</f>
        <v>27</v>
      </c>
      <c r="J1311" s="210" t="str" cm="1">
        <f t="array" ref="J1311" xml:space="preserve"> INDEX(切語上字資料表[聲母], 小韻資料表[[#This Row],[上字表識別號]])</f>
        <v>初</v>
      </c>
      <c r="K1311" s="210" t="str" cm="1">
        <f t="array" ref="K1311" xml:space="preserve"> INDEX(切語上字資料表[聲母拼音碼], 小韻資料表[[#This Row],[上字表識別號]])</f>
        <v>ch</v>
      </c>
      <c r="L1311" s="210" t="str" cm="1">
        <f t="array" ref="L1311" xml:space="preserve"> INDEX(切語上字資料表[清濁], 小韻資料表[[#This Row],[上字表識別號]])</f>
        <v>次清</v>
      </c>
      <c r="M1311" s="223" t="str" cm="1">
        <f t="array" ref="M1311" xml:space="preserve"> INDEX(切語上字資料表[發送收], 小韻資料表[[#This Row],[上字表識別號]])</f>
        <v>送氣</v>
      </c>
      <c r="N1311" s="205" cm="1">
        <f t="array" ref="N1311" xml:space="preserve"> MATCH(TRUE, ISNUMBER( SEARCH( RIGHT(小韻資料表[[#This Row],[切語]],1), 切語下字資料表[切語下字]) ), 0)</f>
        <v>38</v>
      </c>
      <c r="O1311" s="207" t="str" cm="1">
        <f t="array" ref="O1311" xml:space="preserve"> INDEX(切語下字資料表[韻母], 小韻資料表[[#This Row],[下字表識別號]])</f>
        <v>止開3</v>
      </c>
      <c r="P1311" s="207" t="str" cm="1">
        <f t="array" ref="P1311" xml:space="preserve"> INDEX(切語下字資料表[韻母拼音碼], 小韻資料表[[#This Row],[下字表識別號]])</f>
        <v>i</v>
      </c>
      <c r="Q1311" s="210" t="str" cm="1">
        <f t="array" ref="Q1311" xml:space="preserve"> INDEX(設定表!$C$19:$C$23, INT( LEFT(小韻資料表[[#This Row],[目次編碼]],1) ))</f>
        <v>上</v>
      </c>
      <c r="R1311" s="210">
        <f xml:space="preserve">  INDEX(設定表!$C$8:$C$15, MATCH( (RIGHT(小韻資料表[[#This Row],[清濁]]) &amp; 小韻資料表[[#This Row],[調]]), 設定表!$B$8:$B$15, 0))</f>
        <v>2</v>
      </c>
      <c r="S1311" s="205" t="s">
        <v>309</v>
      </c>
      <c r="T1311" s="205" t="s">
        <v>309</v>
      </c>
      <c r="U1311" s="226" t="s">
        <v>309</v>
      </c>
      <c r="V1311" s="146" t="s">
        <v>309</v>
      </c>
      <c r="X1311" s="135"/>
      <c r="Y1311" s="135"/>
      <c r="AA1311" s="135"/>
      <c r="AB1311" s="134"/>
      <c r="AC1311" s="135"/>
      <c r="AD1311" s="135"/>
      <c r="AH1311" s="135"/>
      <c r="AI1311" s="135"/>
    </row>
    <row r="1312" spans="1:35" ht="31.5">
      <c r="A1312" s="205">
        <v>1308</v>
      </c>
      <c r="B1312" s="206" t="s">
        <v>5535</v>
      </c>
      <c r="C1312" s="207" t="str">
        <f xml:space="preserve"> _xlfn.CONCAT(小韻資料表[[#This Row],[聲母拼音碼]],小韻資料表[[#This Row],[韻母拼音碼]],小韻資料表[[#This Row],[調號]])</f>
        <v>ci2</v>
      </c>
      <c r="D1312" s="206" t="s">
        <v>5536</v>
      </c>
      <c r="E1312" s="208" t="s">
        <v>393</v>
      </c>
      <c r="F1312" s="205">
        <v>23</v>
      </c>
      <c r="G1312" s="209" t="s">
        <v>5537</v>
      </c>
      <c r="H1312" s="205">
        <f xml:space="preserve"> LEN(小韻資料表[[#This Row],[小韻字集]])</f>
        <v>6</v>
      </c>
      <c r="I1312" s="205" cm="1">
        <f t="array" ref="I1312" xml:space="preserve"> MATCH(TRUE, ISNUMBER( SEARCH( LEFT(小韻資料表[[#This Row],[切語]],1), 切語上字資料表[切語上字]) ), 0)</f>
        <v>26</v>
      </c>
      <c r="J1312" s="210" t="str" cm="1">
        <f t="array" ref="J1312" xml:space="preserve"> INDEX(切語上字資料表[聲母], 小韻資料表[[#This Row],[上字表識別號]])</f>
        <v>莊</v>
      </c>
      <c r="K1312" s="210" t="str" cm="1">
        <f t="array" ref="K1312" xml:space="preserve"> INDEX(切語上字資料表[聲母拼音碼], 小韻資料表[[#This Row],[上字表識別號]])</f>
        <v>c</v>
      </c>
      <c r="L1312" s="210" t="str" cm="1">
        <f t="array" ref="L1312" xml:space="preserve"> INDEX(切語上字資料表[清濁], 小韻資料表[[#This Row],[上字表識別號]])</f>
        <v>全清</v>
      </c>
      <c r="M1312" s="223" t="str" cm="1">
        <f t="array" ref="M1312" xml:space="preserve"> INDEX(切語上字資料表[發送收], 小韻資料表[[#This Row],[上字表識別號]])</f>
        <v>發聲</v>
      </c>
      <c r="N1312" s="205" cm="1">
        <f t="array" ref="N1312" xml:space="preserve"> MATCH(TRUE, ISNUMBER( SEARCH( RIGHT(小韻資料表[[#This Row],[切語]],1), 切語下字資料表[切語下字]) ), 0)</f>
        <v>38</v>
      </c>
      <c r="O1312" s="207" t="str" cm="1">
        <f t="array" ref="O1312" xml:space="preserve"> INDEX(切語下字資料表[韻母], 小韻資料表[[#This Row],[下字表識別號]])</f>
        <v>止開3</v>
      </c>
      <c r="P1312" s="207" t="str" cm="1">
        <f t="array" ref="P1312" xml:space="preserve"> INDEX(切語下字資料表[韻母拼音碼], 小韻資料表[[#This Row],[下字表識別號]])</f>
        <v>i</v>
      </c>
      <c r="Q1312" s="210" t="str" cm="1">
        <f t="array" ref="Q1312" xml:space="preserve"> INDEX(設定表!$C$19:$C$23, INT( LEFT(小韻資料表[[#This Row],[目次編碼]],1) ))</f>
        <v>上</v>
      </c>
      <c r="R1312" s="210">
        <f xml:space="preserve">  INDEX(設定表!$C$8:$C$15, MATCH( (RIGHT(小韻資料表[[#This Row],[清濁]]) &amp; 小韻資料表[[#This Row],[調]]), 設定表!$B$8:$B$15, 0))</f>
        <v>2</v>
      </c>
      <c r="S1312" s="205" t="s">
        <v>309</v>
      </c>
      <c r="T1312" s="205" t="s">
        <v>309</v>
      </c>
      <c r="U1312" s="226" t="s">
        <v>309</v>
      </c>
      <c r="V1312" s="147" t="s">
        <v>309</v>
      </c>
      <c r="X1312" s="135"/>
      <c r="Y1312" s="135"/>
      <c r="AA1312" s="135"/>
      <c r="AB1312" s="134"/>
      <c r="AC1312" s="135"/>
      <c r="AD1312" s="135"/>
      <c r="AH1312" s="135"/>
      <c r="AI1312" s="135"/>
    </row>
    <row r="1313" spans="1:35" ht="31.5">
      <c r="A1313" s="205">
        <v>1309</v>
      </c>
      <c r="B1313" s="206" t="s">
        <v>5538</v>
      </c>
      <c r="C1313" s="207" t="str">
        <f xml:space="preserve"> _xlfn.CONCAT(小韻資料表[[#This Row],[聲母拼音碼]],小韻資料表[[#This Row],[韻母拼音碼]],小韻資料表[[#This Row],[調號]])</f>
        <v>Øi2</v>
      </c>
      <c r="D1313" s="206" t="s">
        <v>5539</v>
      </c>
      <c r="E1313" s="208" t="s">
        <v>393</v>
      </c>
      <c r="F1313" s="205">
        <v>24</v>
      </c>
      <c r="G1313" s="209" t="s">
        <v>5540</v>
      </c>
      <c r="H1313" s="205">
        <f xml:space="preserve"> LEN(小韻資料表[[#This Row],[小韻字集]])</f>
        <v>2</v>
      </c>
      <c r="I1313" s="205" cm="1">
        <f t="array" ref="I1313" xml:space="preserve"> MATCH(TRUE, ISNUMBER( SEARCH( LEFT(小韻資料表[[#This Row],[切語]],1), 切語上字資料表[切語上字]) ), 0)</f>
        <v>35</v>
      </c>
      <c r="J1313" s="210" t="str" cm="1">
        <f t="array" ref="J1313" xml:space="preserve"> INDEX(切語上字資料表[聲母], 小韻資料表[[#This Row],[上字表識別號]])</f>
        <v>影</v>
      </c>
      <c r="K1313" s="210" t="str" cm="1">
        <f t="array" ref="K1313" xml:space="preserve"> INDEX(切語上字資料表[聲母拼音碼], 小韻資料表[[#This Row],[上字表識別號]])</f>
        <v>Ø</v>
      </c>
      <c r="L1313" s="210" t="str" cm="1">
        <f t="array" ref="L1313" xml:space="preserve"> INDEX(切語上字資料表[清濁], 小韻資料表[[#This Row],[上字表識別號]])</f>
        <v>全清</v>
      </c>
      <c r="M1313" s="223" t="str" cm="1">
        <f t="array" ref="M1313" xml:space="preserve"> INDEX(切語上字資料表[發送收], 小韻資料表[[#This Row],[上字表識別號]])</f>
        <v>發聲</v>
      </c>
      <c r="N1313" s="205" cm="1">
        <f t="array" ref="N1313" xml:space="preserve"> MATCH(TRUE, ISNUMBER( SEARCH( RIGHT(小韻資料表[[#This Row],[切語]],1), 切語下字資料表[切語下字]) ), 0)</f>
        <v>38</v>
      </c>
      <c r="O1313" s="207" t="str" cm="1">
        <f t="array" ref="O1313" xml:space="preserve"> INDEX(切語下字資料表[韻母], 小韻資料表[[#This Row],[下字表識別號]])</f>
        <v>止開3</v>
      </c>
      <c r="P1313" s="207" t="str" cm="1">
        <f t="array" ref="P1313" xml:space="preserve"> INDEX(切語下字資料表[韻母拼音碼], 小韻資料表[[#This Row],[下字表識別號]])</f>
        <v>i</v>
      </c>
      <c r="Q1313" s="210" t="str" cm="1">
        <f t="array" ref="Q1313" xml:space="preserve"> INDEX(設定表!$C$19:$C$23, INT( LEFT(小韻資料表[[#This Row],[目次編碼]],1) ))</f>
        <v>上</v>
      </c>
      <c r="R1313" s="210">
        <f xml:space="preserve">  INDEX(設定表!$C$8:$C$15, MATCH( (RIGHT(小韻資料表[[#This Row],[清濁]]) &amp; 小韻資料表[[#This Row],[調]]), 設定表!$B$8:$B$15, 0))</f>
        <v>2</v>
      </c>
      <c r="S1313" s="205" t="s">
        <v>309</v>
      </c>
      <c r="T1313" s="205" t="s">
        <v>309</v>
      </c>
      <c r="U1313" s="226" t="s">
        <v>309</v>
      </c>
      <c r="V1313" s="146" t="s">
        <v>309</v>
      </c>
      <c r="X1313" s="135"/>
      <c r="Y1313" s="135"/>
      <c r="AA1313" s="135"/>
      <c r="AB1313" s="134"/>
      <c r="AC1313" s="135"/>
      <c r="AD1313" s="135"/>
      <c r="AH1313" s="135"/>
      <c r="AI1313" s="135"/>
    </row>
    <row r="1314" spans="1:35" ht="31.5">
      <c r="A1314" s="205">
        <v>1310</v>
      </c>
      <c r="B1314" s="206" t="s">
        <v>5541</v>
      </c>
      <c r="C1314" s="207" t="str">
        <f xml:space="preserve"> _xlfn.CONCAT(小韻資料表[[#This Row],[聲母拼音碼]],小韻資料表[[#This Row],[韻母拼音碼]],小韻資料表[[#This Row],[調號]])</f>
        <v>ni2</v>
      </c>
      <c r="D1314" s="206" t="s">
        <v>5542</v>
      </c>
      <c r="E1314" s="208" t="s">
        <v>393</v>
      </c>
      <c r="F1314" s="205">
        <v>25</v>
      </c>
      <c r="G1314" s="209" t="s">
        <v>5543</v>
      </c>
      <c r="H1314" s="205">
        <f xml:space="preserve"> LEN(小韻資料表[[#This Row],[小韻字集]])</f>
        <v>2</v>
      </c>
      <c r="I1314" s="205" cm="1">
        <f t="array" ref="I1314" xml:space="preserve"> MATCH(TRUE, ISNUMBER( SEARCH( LEFT(小韻資料表[[#This Row],[切語]],1), 切語上字資料表[切語上字]) ), 0)</f>
        <v>8</v>
      </c>
      <c r="J1314" s="210" t="str" cm="1">
        <f t="array" ref="J1314" xml:space="preserve"> INDEX(切語上字資料表[聲母], 小韻資料表[[#This Row],[上字表識別號]])</f>
        <v>泥</v>
      </c>
      <c r="K1314" s="210" t="str" cm="1">
        <f t="array" ref="K1314" xml:space="preserve"> INDEX(切語上字資料表[聲母拼音碼], 小韻資料表[[#This Row],[上字表識別號]])</f>
        <v>n</v>
      </c>
      <c r="L1314" s="210" t="str" cm="1">
        <f t="array" ref="L1314" xml:space="preserve"> INDEX(切語上字資料表[清濁], 小韻資料表[[#This Row],[上字表識別號]])</f>
        <v>次濁</v>
      </c>
      <c r="M1314" s="223" t="str" cm="1">
        <f t="array" ref="M1314" xml:space="preserve"> INDEX(切語上字資料表[發送收], 小韻資料表[[#This Row],[上字表識別號]])</f>
        <v>收聲</v>
      </c>
      <c r="N1314" s="205" cm="1">
        <f t="array" ref="N1314" xml:space="preserve"> MATCH(TRUE, ISNUMBER( SEARCH( RIGHT(小韻資料表[[#This Row],[切語]],1), 切語下字資料表[切語下字]) ), 0)</f>
        <v>38</v>
      </c>
      <c r="O1314" s="207" t="str" cm="1">
        <f t="array" ref="O1314" xml:space="preserve"> INDEX(切語下字資料表[韻母], 小韻資料表[[#This Row],[下字表識別號]])</f>
        <v>止開3</v>
      </c>
      <c r="P1314" s="207" t="str" cm="1">
        <f t="array" ref="P1314" xml:space="preserve"> INDEX(切語下字資料表[韻母拼音碼], 小韻資料表[[#This Row],[下字表識別號]])</f>
        <v>i</v>
      </c>
      <c r="Q1314" s="210" t="str" cm="1">
        <f t="array" ref="Q1314" xml:space="preserve"> INDEX(設定表!$C$19:$C$23, INT( LEFT(小韻資料表[[#This Row],[目次編碼]],1) ))</f>
        <v>上</v>
      </c>
      <c r="R1314" s="210">
        <f xml:space="preserve">  INDEX(設定表!$C$8:$C$15, MATCH( (RIGHT(小韻資料表[[#This Row],[清濁]]) &amp; 小韻資料表[[#This Row],[調]]), 設定表!$B$8:$B$15, 0))</f>
        <v>2</v>
      </c>
      <c r="S1314" s="205" t="s">
        <v>309</v>
      </c>
      <c r="T1314" s="205" t="s">
        <v>309</v>
      </c>
      <c r="U1314" s="226" t="s">
        <v>5544</v>
      </c>
      <c r="V1314" s="147" t="s">
        <v>309</v>
      </c>
      <c r="X1314" s="135"/>
      <c r="Y1314" s="135"/>
      <c r="AA1314" s="135"/>
      <c r="AB1314" s="134"/>
      <c r="AC1314" s="135"/>
      <c r="AD1314" s="135"/>
      <c r="AH1314" s="135"/>
      <c r="AI1314" s="135"/>
    </row>
    <row r="1315" spans="1:35" ht="31.5">
      <c r="A1315" s="205">
        <v>1311</v>
      </c>
      <c r="B1315" s="206" t="s">
        <v>5545</v>
      </c>
      <c r="C1315" s="207" t="str">
        <f xml:space="preserve"> _xlfn.CONCAT(小韻資料表[[#This Row],[聲母拼音碼]],小韻資料表[[#This Row],[韻母拼音碼]],小韻資料表[[#This Row],[調號]])</f>
        <v>bui2</v>
      </c>
      <c r="D1315" s="206" t="s">
        <v>406</v>
      </c>
      <c r="E1315" s="208" t="s">
        <v>405</v>
      </c>
      <c r="F1315" s="205">
        <v>1</v>
      </c>
      <c r="G1315" s="209" t="s">
        <v>5546</v>
      </c>
      <c r="H1315" s="205">
        <f xml:space="preserve"> LEN(小韻資料表[[#This Row],[小韻字集]])</f>
        <v>8</v>
      </c>
      <c r="I1315" s="205" cm="1">
        <f t="array" ref="I1315" xml:space="preserve"> MATCH(TRUE, ISNUMBER( SEARCH( LEFT(小韻資料表[[#This Row],[切語]],1), 切語上字資料表[切語上字]) ), 0)</f>
        <v>20</v>
      </c>
      <c r="J1315" s="210" t="str" cm="1">
        <f t="array" ref="J1315" xml:space="preserve"> INDEX(切語上字資料表[聲母], 小韻資料表[[#This Row],[上字表識別號]])</f>
        <v>微</v>
      </c>
      <c r="K1315" s="210" t="str" cm="1">
        <f t="array" ref="K1315" xml:space="preserve"> INDEX(切語上字資料表[聲母拼音碼], 小韻資料表[[#This Row],[上字表識別號]])</f>
        <v>b</v>
      </c>
      <c r="L1315" s="210" t="str" cm="1">
        <f t="array" ref="L1315" xml:space="preserve"> INDEX(切語上字資料表[清濁], 小韻資料表[[#This Row],[上字表識別號]])</f>
        <v>次濁</v>
      </c>
      <c r="M1315" s="223" t="str" cm="1">
        <f t="array" ref="M1315" xml:space="preserve"> INDEX(切語上字資料表[發送收], 小韻資料表[[#This Row],[上字表識別號]])</f>
        <v>收聲</v>
      </c>
      <c r="N1315" s="205" cm="1">
        <f t="array" ref="N1315" xml:space="preserve"> MATCH(TRUE, ISNUMBER( SEARCH( RIGHT(小韻資料表[[#This Row],[切語]],1), 切語下字資料表[切語下字]) ), 0)</f>
        <v>46</v>
      </c>
      <c r="O1315" s="207" t="str" cm="1">
        <f t="array" ref="O1315" xml:space="preserve"> INDEX(切語下字資料表[韻母], 小韻資料表[[#This Row],[下字表識別號]])</f>
        <v>尾合3</v>
      </c>
      <c r="P1315" s="207" t="str" cm="1">
        <f t="array" ref="P1315" xml:space="preserve"> INDEX(切語下字資料表[韻母拼音碼], 小韻資料表[[#This Row],[下字表識別號]])</f>
        <v>ui</v>
      </c>
      <c r="Q1315" s="210" t="str" cm="1">
        <f t="array" ref="Q1315" xml:space="preserve"> INDEX(設定表!$C$19:$C$23, INT( LEFT(小韻資料表[[#This Row],[目次編碼]],1) ))</f>
        <v>上</v>
      </c>
      <c r="R1315" s="210">
        <f xml:space="preserve">  INDEX(設定表!$C$8:$C$15, MATCH( (RIGHT(小韻資料表[[#This Row],[清濁]]) &amp; 小韻資料表[[#This Row],[調]]), 設定表!$B$8:$B$15, 0))</f>
        <v>2</v>
      </c>
      <c r="S1315" s="205" t="s">
        <v>309</v>
      </c>
      <c r="T1315" s="205" t="s">
        <v>309</v>
      </c>
      <c r="U1315" s="226" t="s">
        <v>309</v>
      </c>
      <c r="V1315" s="146" t="s">
        <v>309</v>
      </c>
      <c r="X1315" s="135"/>
      <c r="Y1315" s="135"/>
      <c r="AA1315" s="135"/>
      <c r="AB1315" s="134"/>
      <c r="AC1315" s="135"/>
      <c r="AD1315" s="135"/>
      <c r="AH1315" s="135"/>
      <c r="AI1315" s="135"/>
    </row>
    <row r="1316" spans="1:35" ht="31.5">
      <c r="A1316" s="205">
        <v>1312</v>
      </c>
      <c r="B1316" s="206" t="s">
        <v>5547</v>
      </c>
      <c r="C1316" s="207" t="str">
        <f xml:space="preserve"> _xlfn.CONCAT(小韻資料表[[#This Row],[聲母拼音碼]],小韻資料表[[#This Row],[韻母拼音碼]],小韻資料表[[#This Row],[調號]])</f>
        <v>Øi2</v>
      </c>
      <c r="D1316" s="206" t="s">
        <v>5548</v>
      </c>
      <c r="E1316" s="208" t="s">
        <v>405</v>
      </c>
      <c r="F1316" s="205">
        <v>2</v>
      </c>
      <c r="G1316" s="209" t="s">
        <v>5549</v>
      </c>
      <c r="H1316" s="205">
        <f xml:space="preserve"> LEN(小韻資料表[[#This Row],[小韻字集]])</f>
        <v>6</v>
      </c>
      <c r="I1316" s="205" cm="1">
        <f t="array" ref="I1316" xml:space="preserve"> MATCH(TRUE, ISNUMBER( SEARCH( LEFT(小韻資料表[[#This Row],[切語]],1), 切語上字資料表[切語上字]) ), 0)</f>
        <v>35</v>
      </c>
      <c r="J1316" s="210" t="str" cm="1">
        <f t="array" ref="J1316" xml:space="preserve"> INDEX(切語上字資料表[聲母], 小韻資料表[[#This Row],[上字表識別號]])</f>
        <v>影</v>
      </c>
      <c r="K1316" s="210" t="str" cm="1">
        <f t="array" ref="K1316" xml:space="preserve"> INDEX(切語上字資料表[聲母拼音碼], 小韻資料表[[#This Row],[上字表識別號]])</f>
        <v>Ø</v>
      </c>
      <c r="L1316" s="210" t="str" cm="1">
        <f t="array" ref="L1316" xml:space="preserve"> INDEX(切語上字資料表[清濁], 小韻資料表[[#This Row],[上字表識別號]])</f>
        <v>全清</v>
      </c>
      <c r="M1316" s="223" t="str" cm="1">
        <f t="array" ref="M1316" xml:space="preserve"> INDEX(切語上字資料表[發送收], 小韻資料表[[#This Row],[上字表識別號]])</f>
        <v>發聲</v>
      </c>
      <c r="N1316" s="205" cm="1">
        <f t="array" ref="N1316" xml:space="preserve"> MATCH(TRUE, ISNUMBER( SEARCH( RIGHT(小韻資料表[[#This Row],[切語]],1), 切語下字資料表[切語下字]) ), 0)</f>
        <v>42</v>
      </c>
      <c r="O1316" s="207" t="str" cm="1">
        <f t="array" ref="O1316" xml:space="preserve"> INDEX(切語下字資料表[韻母], 小韻資料表[[#This Row],[下字表識別號]])</f>
        <v>尾開3</v>
      </c>
      <c r="P1316" s="207" t="str" cm="1">
        <f t="array" ref="P1316" xml:space="preserve"> INDEX(切語下字資料表[韻母拼音碼], 小韻資料表[[#This Row],[下字表識別號]])</f>
        <v>i</v>
      </c>
      <c r="Q1316" s="210" t="str" cm="1">
        <f t="array" ref="Q1316" xml:space="preserve"> INDEX(設定表!$C$19:$C$23, INT( LEFT(小韻資料表[[#This Row],[目次編碼]],1) ))</f>
        <v>上</v>
      </c>
      <c r="R1316" s="210">
        <f xml:space="preserve">  INDEX(設定表!$C$8:$C$15, MATCH( (RIGHT(小韻資料表[[#This Row],[清濁]]) &amp; 小韻資料表[[#This Row],[調]]), 設定表!$B$8:$B$15, 0))</f>
        <v>2</v>
      </c>
      <c r="S1316" s="205" t="s">
        <v>309</v>
      </c>
      <c r="T1316" s="205" t="s">
        <v>309</v>
      </c>
      <c r="U1316" s="226" t="s">
        <v>309</v>
      </c>
      <c r="V1316" s="147" t="s">
        <v>309</v>
      </c>
      <c r="X1316" s="135"/>
      <c r="Y1316" s="135"/>
      <c r="AA1316" s="135"/>
      <c r="AB1316" s="134"/>
      <c r="AC1316" s="135"/>
      <c r="AD1316" s="135"/>
      <c r="AH1316" s="135"/>
      <c r="AI1316" s="135"/>
    </row>
    <row r="1317" spans="1:35" ht="31.5">
      <c r="A1317" s="205">
        <v>1313</v>
      </c>
      <c r="B1317" s="206" t="s">
        <v>5550</v>
      </c>
      <c r="C1317" s="207" t="str">
        <f xml:space="preserve"> _xlfn.CONCAT(小韻資料表[[#This Row],[聲母拼音碼]],小韻資料表[[#This Row],[韻母拼音碼]],小韻資料表[[#This Row],[調號]])</f>
        <v>khi2</v>
      </c>
      <c r="D1317" s="206" t="s">
        <v>5551</v>
      </c>
      <c r="E1317" s="208" t="s">
        <v>405</v>
      </c>
      <c r="F1317" s="205">
        <v>3</v>
      </c>
      <c r="G1317" s="209" t="s">
        <v>5552</v>
      </c>
      <c r="H1317" s="205">
        <f xml:space="preserve"> LEN(小韻資料表[[#This Row],[小韻字集]])</f>
        <v>2</v>
      </c>
      <c r="I1317" s="205" cm="1">
        <f t="array" ref="I1317" xml:space="preserve"> MATCH(TRUE, ISNUMBER( SEARCH( LEFT(小韻資料表[[#This Row],[切語]],1), 切語上字資料表[切語上字]) ), 0)</f>
        <v>2</v>
      </c>
      <c r="J1317" s="210" t="str" cm="1">
        <f t="array" ref="J1317" xml:space="preserve"> INDEX(切語上字資料表[聲母], 小韻資料表[[#This Row],[上字表識別號]])</f>
        <v>溪</v>
      </c>
      <c r="K1317" s="210" t="str" cm="1">
        <f t="array" ref="K1317" xml:space="preserve"> INDEX(切語上字資料表[聲母拼音碼], 小韻資料表[[#This Row],[上字表識別號]])</f>
        <v>kh</v>
      </c>
      <c r="L1317" s="210" t="str" cm="1">
        <f t="array" ref="L1317" xml:space="preserve"> INDEX(切語上字資料表[清濁], 小韻資料表[[#This Row],[上字表識別號]])</f>
        <v>次清</v>
      </c>
      <c r="M1317" s="223" t="str" cm="1">
        <f t="array" ref="M1317" xml:space="preserve"> INDEX(切語上字資料表[發送收], 小韻資料表[[#This Row],[上字表識別號]])</f>
        <v>送氣</v>
      </c>
      <c r="N1317" s="205" cm="1">
        <f t="array" ref="N1317" xml:space="preserve"> MATCH(TRUE, ISNUMBER( SEARCH( RIGHT(小韻資料表[[#This Row],[切語]],1), 切語下字資料表[切語下字]) ), 0)</f>
        <v>42</v>
      </c>
      <c r="O1317" s="207" t="str" cm="1">
        <f t="array" ref="O1317" xml:space="preserve"> INDEX(切語下字資料表[韻母], 小韻資料表[[#This Row],[下字表識別號]])</f>
        <v>尾開3</v>
      </c>
      <c r="P1317" s="207" t="str" cm="1">
        <f t="array" ref="P1317" xml:space="preserve"> INDEX(切語下字資料表[韻母拼音碼], 小韻資料表[[#This Row],[下字表識別號]])</f>
        <v>i</v>
      </c>
      <c r="Q1317" s="210" t="str" cm="1">
        <f t="array" ref="Q1317" xml:space="preserve"> INDEX(設定表!$C$19:$C$23, INT( LEFT(小韻資料表[[#This Row],[目次編碼]],1) ))</f>
        <v>上</v>
      </c>
      <c r="R1317" s="210">
        <f xml:space="preserve">  INDEX(設定表!$C$8:$C$15, MATCH( (RIGHT(小韻資料表[[#This Row],[清濁]]) &amp; 小韻資料表[[#This Row],[調]]), 設定表!$B$8:$B$15, 0))</f>
        <v>2</v>
      </c>
      <c r="S1317" s="205" t="s">
        <v>309</v>
      </c>
      <c r="T1317" s="205" t="s">
        <v>309</v>
      </c>
      <c r="U1317" s="226" t="s">
        <v>309</v>
      </c>
      <c r="V1317" s="146" t="s">
        <v>309</v>
      </c>
      <c r="X1317" s="135"/>
      <c r="Y1317" s="135"/>
      <c r="AA1317" s="135"/>
      <c r="AB1317" s="134"/>
      <c r="AC1317" s="135"/>
      <c r="AD1317" s="135"/>
      <c r="AH1317" s="135"/>
      <c r="AI1317" s="135"/>
    </row>
    <row r="1318" spans="1:35" ht="31.5">
      <c r="A1318" s="205">
        <v>1314</v>
      </c>
      <c r="B1318" s="206" t="s">
        <v>5553</v>
      </c>
      <c r="C1318" s="207" t="str">
        <f xml:space="preserve"> _xlfn.CONCAT(小韻資料表[[#This Row],[聲母拼音碼]],小韻資料表[[#This Row],[韻母拼音碼]],小韻資料表[[#This Row],[調號]])</f>
        <v>ki2</v>
      </c>
      <c r="D1318" s="206" t="s">
        <v>5554</v>
      </c>
      <c r="E1318" s="208" t="s">
        <v>405</v>
      </c>
      <c r="F1318" s="205">
        <v>4</v>
      </c>
      <c r="G1318" s="209" t="s">
        <v>5555</v>
      </c>
      <c r="H1318" s="205">
        <f xml:space="preserve"> LEN(小韻資料表[[#This Row],[小韻字集]])</f>
        <v>5</v>
      </c>
      <c r="I1318" s="205" cm="1">
        <f t="array" ref="I1318" xml:space="preserve"> MATCH(TRUE, ISNUMBER( SEARCH( LEFT(小韻資料表[[#This Row],[切語]],1), 切語上字資料表[切語上字]) ), 0)</f>
        <v>1</v>
      </c>
      <c r="J1318" s="210" t="str" cm="1">
        <f t="array" ref="J1318" xml:space="preserve"> INDEX(切語上字資料表[聲母], 小韻資料表[[#This Row],[上字表識別號]])</f>
        <v>見</v>
      </c>
      <c r="K1318" s="210" t="str" cm="1">
        <f t="array" ref="K1318" xml:space="preserve"> INDEX(切語上字資料表[聲母拼音碼], 小韻資料表[[#This Row],[上字表識別號]])</f>
        <v>k</v>
      </c>
      <c r="L1318" s="210" t="str" cm="1">
        <f t="array" ref="L1318" xml:space="preserve"> INDEX(切語上字資料表[清濁], 小韻資料表[[#This Row],[上字表識別號]])</f>
        <v>全清</v>
      </c>
      <c r="M1318" s="223" t="str" cm="1">
        <f t="array" ref="M1318" xml:space="preserve"> INDEX(切語上字資料表[發送收], 小韻資料表[[#This Row],[上字表識別號]])</f>
        <v>發聲</v>
      </c>
      <c r="N1318" s="205" cm="1">
        <f t="array" ref="N1318" xml:space="preserve"> MATCH(TRUE, ISNUMBER( SEARCH( RIGHT(小韻資料表[[#This Row],[切語]],1), 切語下字資料表[切語下字]) ), 0)</f>
        <v>42</v>
      </c>
      <c r="O1318" s="207" t="str" cm="1">
        <f t="array" ref="O1318" xml:space="preserve"> INDEX(切語下字資料表[韻母], 小韻資料表[[#This Row],[下字表識別號]])</f>
        <v>尾開3</v>
      </c>
      <c r="P1318" s="207" t="str" cm="1">
        <f t="array" ref="P1318" xml:space="preserve"> INDEX(切語下字資料表[韻母拼音碼], 小韻資料表[[#This Row],[下字表識別號]])</f>
        <v>i</v>
      </c>
      <c r="Q1318" s="210" t="str" cm="1">
        <f t="array" ref="Q1318" xml:space="preserve"> INDEX(設定表!$C$19:$C$23, INT( LEFT(小韻資料表[[#This Row],[目次編碼]],1) ))</f>
        <v>上</v>
      </c>
      <c r="R1318" s="210">
        <f xml:space="preserve">  INDEX(設定表!$C$8:$C$15, MATCH( (RIGHT(小韻資料表[[#This Row],[清濁]]) &amp; 小韻資料表[[#This Row],[調]]), 設定表!$B$8:$B$15, 0))</f>
        <v>2</v>
      </c>
      <c r="S1318" s="205" t="s">
        <v>309</v>
      </c>
      <c r="T1318" s="205" t="s">
        <v>309</v>
      </c>
      <c r="U1318" s="226" t="s">
        <v>309</v>
      </c>
      <c r="V1318" s="147" t="s">
        <v>309</v>
      </c>
      <c r="X1318" s="135"/>
      <c r="Y1318" s="135"/>
      <c r="AA1318" s="135"/>
      <c r="AB1318" s="134"/>
      <c r="AC1318" s="135"/>
      <c r="AD1318" s="135"/>
      <c r="AH1318" s="135"/>
      <c r="AI1318" s="135"/>
    </row>
    <row r="1319" spans="1:35" ht="31.5">
      <c r="A1319" s="205">
        <v>1315</v>
      </c>
      <c r="B1319" s="206" t="s">
        <v>5556</v>
      </c>
      <c r="C1319" s="207" t="str">
        <f xml:space="preserve"> _xlfn.CONCAT(小韻資料表[[#This Row],[聲母拼音碼]],小韻資料表[[#This Row],[韻母拼音碼]],小韻資料表[[#This Row],[調號]])</f>
        <v>hui2</v>
      </c>
      <c r="D1319" s="206" t="s">
        <v>5557</v>
      </c>
      <c r="E1319" s="208" t="s">
        <v>405</v>
      </c>
      <c r="F1319" s="205">
        <v>5</v>
      </c>
      <c r="G1319" s="209" t="s">
        <v>5558</v>
      </c>
      <c r="H1319" s="205">
        <f xml:space="preserve"> LEN(小韻資料表[[#This Row],[小韻字集]])</f>
        <v>8</v>
      </c>
      <c r="I1319" s="205" cm="1">
        <f t="array" ref="I1319" xml:space="preserve"> MATCH(TRUE, ISNUMBER( SEARCH( LEFT(小韻資料表[[#This Row],[切語]],1), 切語上字資料表[切語上字]) ), 0)</f>
        <v>18</v>
      </c>
      <c r="J1319" s="210" t="str" cm="1">
        <f t="array" ref="J1319" xml:space="preserve"> INDEX(切語上字資料表[聲母], 小韻資料表[[#This Row],[上字表識別號]])</f>
        <v>敷</v>
      </c>
      <c r="K1319" s="210" t="str" cm="1">
        <f t="array" ref="K1319" xml:space="preserve"> INDEX(切語上字資料表[聲母拼音碼], 小韻資料表[[#This Row],[上字表識別號]])</f>
        <v>h</v>
      </c>
      <c r="L1319" s="210" t="str" cm="1">
        <f t="array" ref="L1319" xml:space="preserve"> INDEX(切語上字資料表[清濁], 小韻資料表[[#This Row],[上字表識別號]])</f>
        <v>次清</v>
      </c>
      <c r="M1319" s="223" t="str" cm="1">
        <f t="array" ref="M1319" xml:space="preserve"> INDEX(切語上字資料表[發送收], 小韻資料表[[#This Row],[上字表識別號]])</f>
        <v>送氣</v>
      </c>
      <c r="N1319" s="205" cm="1">
        <f t="array" ref="N1319" xml:space="preserve"> MATCH(TRUE, ISNUMBER( SEARCH( RIGHT(小韻資料表[[#This Row],[切語]],1), 切語下字資料表[切語下字]) ), 0)</f>
        <v>46</v>
      </c>
      <c r="O1319" s="207" t="str" cm="1">
        <f t="array" ref="O1319" xml:space="preserve"> INDEX(切語下字資料表[韻母], 小韻資料表[[#This Row],[下字表識別號]])</f>
        <v>尾合3</v>
      </c>
      <c r="P1319" s="207" t="str" cm="1">
        <f t="array" ref="P1319" xml:space="preserve"> INDEX(切語下字資料表[韻母拼音碼], 小韻資料表[[#This Row],[下字表識別號]])</f>
        <v>ui</v>
      </c>
      <c r="Q1319" s="210" t="str" cm="1">
        <f t="array" ref="Q1319" xml:space="preserve"> INDEX(設定表!$C$19:$C$23, INT( LEFT(小韻資料表[[#This Row],[目次編碼]],1) ))</f>
        <v>上</v>
      </c>
      <c r="R1319" s="210">
        <f xml:space="preserve">  INDEX(設定表!$C$8:$C$15, MATCH( (RIGHT(小韻資料表[[#This Row],[清濁]]) &amp; 小韻資料表[[#This Row],[調]]), 設定表!$B$8:$B$15, 0))</f>
        <v>2</v>
      </c>
      <c r="S1319" s="205" t="s">
        <v>309</v>
      </c>
      <c r="T1319" s="205" t="s">
        <v>309</v>
      </c>
      <c r="U1319" s="226" t="s">
        <v>309</v>
      </c>
      <c r="V1319" s="146" t="s">
        <v>309</v>
      </c>
      <c r="X1319" s="135"/>
      <c r="Y1319" s="135"/>
      <c r="AA1319" s="135"/>
      <c r="AB1319" s="134"/>
      <c r="AC1319" s="135"/>
      <c r="AD1319" s="135"/>
      <c r="AH1319" s="135"/>
      <c r="AI1319" s="135"/>
    </row>
    <row r="1320" spans="1:35" ht="31.5">
      <c r="A1320" s="205">
        <v>1316</v>
      </c>
      <c r="B1320" s="206" t="s">
        <v>5559</v>
      </c>
      <c r="C1320" s="207" t="str">
        <f xml:space="preserve"> _xlfn.CONCAT(小韻資料表[[#This Row],[聲母拼音碼]],小韻資料表[[#This Row],[韻母拼音碼]],小韻資料表[[#This Row],[調號]])</f>
        <v>hui2</v>
      </c>
      <c r="D1320" s="206" t="s">
        <v>5560</v>
      </c>
      <c r="E1320" s="208" t="s">
        <v>405</v>
      </c>
      <c r="F1320" s="205">
        <v>6</v>
      </c>
      <c r="G1320" s="209" t="s">
        <v>5561</v>
      </c>
      <c r="H1320" s="205">
        <f xml:space="preserve"> LEN(小韻資料表[[#This Row],[小韻字集]])</f>
        <v>8</v>
      </c>
      <c r="I1320" s="205" cm="1">
        <f t="array" ref="I1320" xml:space="preserve"> MATCH(TRUE, ISNUMBER( SEARCH( LEFT(小韻資料表[[#This Row],[切語]],1), 切語上字資料表[切語上字]) ), 0)</f>
        <v>17</v>
      </c>
      <c r="J1320" s="210" t="str" cm="1">
        <f t="array" ref="J1320" xml:space="preserve"> INDEX(切語上字資料表[聲母], 小韻資料表[[#This Row],[上字表識別號]])</f>
        <v>非</v>
      </c>
      <c r="K1320" s="210" t="str" cm="1">
        <f t="array" ref="K1320" xml:space="preserve"> INDEX(切語上字資料表[聲母拼音碼], 小韻資料表[[#This Row],[上字表識別號]])</f>
        <v>h</v>
      </c>
      <c r="L1320" s="210" t="str" cm="1">
        <f t="array" ref="L1320" xml:space="preserve"> INDEX(切語上字資料表[清濁], 小韻資料表[[#This Row],[上字表識別號]])</f>
        <v>全清</v>
      </c>
      <c r="M1320" s="223" t="str" cm="1">
        <f t="array" ref="M1320" xml:space="preserve"> INDEX(切語上字資料表[發送收], 小韻資料表[[#This Row],[上字表識別號]])</f>
        <v>發聲</v>
      </c>
      <c r="N1320" s="205" cm="1">
        <f t="array" ref="N1320" xml:space="preserve"> MATCH(TRUE, ISNUMBER( SEARCH( RIGHT(小韻資料表[[#This Row],[切語]],1), 切語下字資料表[切語下字]) ), 0)</f>
        <v>46</v>
      </c>
      <c r="O1320" s="207" t="str" cm="1">
        <f t="array" ref="O1320" xml:space="preserve"> INDEX(切語下字資料表[韻母], 小韻資料表[[#This Row],[下字表識別號]])</f>
        <v>尾合3</v>
      </c>
      <c r="P1320" s="207" t="str" cm="1">
        <f t="array" ref="P1320" xml:space="preserve"> INDEX(切語下字資料表[韻母拼音碼], 小韻資料表[[#This Row],[下字表識別號]])</f>
        <v>ui</v>
      </c>
      <c r="Q1320" s="210" t="str" cm="1">
        <f t="array" ref="Q1320" xml:space="preserve"> INDEX(設定表!$C$19:$C$23, INT( LEFT(小韻資料表[[#This Row],[目次編碼]],1) ))</f>
        <v>上</v>
      </c>
      <c r="R1320" s="210">
        <f xml:space="preserve">  INDEX(設定表!$C$8:$C$15, MATCH( (RIGHT(小韻資料表[[#This Row],[清濁]]) &amp; 小韻資料表[[#This Row],[調]]), 設定表!$B$8:$B$15, 0))</f>
        <v>2</v>
      </c>
      <c r="S1320" s="205" t="s">
        <v>309</v>
      </c>
      <c r="T1320" s="205" t="s">
        <v>309</v>
      </c>
      <c r="U1320" s="226" t="s">
        <v>309</v>
      </c>
      <c r="V1320" s="147" t="s">
        <v>309</v>
      </c>
      <c r="X1320" s="135"/>
      <c r="Y1320" s="135"/>
      <c r="AA1320" s="135"/>
      <c r="AB1320" s="134"/>
      <c r="AC1320" s="135"/>
      <c r="AD1320" s="135"/>
      <c r="AH1320" s="135"/>
      <c r="AI1320" s="135"/>
    </row>
    <row r="1321" spans="1:35" ht="31.5">
      <c r="A1321" s="205">
        <v>1317</v>
      </c>
      <c r="B1321" s="206" t="s">
        <v>5562</v>
      </c>
      <c r="C1321" s="207" t="str">
        <f xml:space="preserve"> _xlfn.CONCAT(小韻資料表[[#This Row],[聲母拼音碼]],小韻資料表[[#This Row],[韻母拼音碼]],小韻資料表[[#This Row],[調號]])</f>
        <v>Øui2</v>
      </c>
      <c r="D1321" s="206" t="s">
        <v>5563</v>
      </c>
      <c r="E1321" s="208" t="s">
        <v>405</v>
      </c>
      <c r="F1321" s="205">
        <v>7</v>
      </c>
      <c r="G1321" s="209" t="s">
        <v>5564</v>
      </c>
      <c r="H1321" s="205">
        <f xml:space="preserve"> LEN(小韻資料表[[#This Row],[小韻字集]])</f>
        <v>15</v>
      </c>
      <c r="I1321" s="205" cm="1">
        <f t="array" ref="I1321" xml:space="preserve"> MATCH(TRUE, ISNUMBER( SEARCH( LEFT(小韻資料表[[#This Row],[切語]],1), 切語上字資料表[切語上字]) ), 0)</f>
        <v>38</v>
      </c>
      <c r="J1321" s="210" t="str" cm="1">
        <f t="array" ref="J1321" xml:space="preserve"> INDEX(切語上字資料表[聲母], 小韻資料表[[#This Row],[上字表識別號]])</f>
        <v>為</v>
      </c>
      <c r="K1321" s="210" t="str" cm="1">
        <f t="array" ref="K1321" xml:space="preserve"> INDEX(切語上字資料表[聲母拼音碼], 小韻資料表[[#This Row],[上字表識別號]])</f>
        <v>Ø</v>
      </c>
      <c r="L1321" s="210" t="str" cm="1">
        <f t="array" ref="L1321" xml:space="preserve"> INDEX(切語上字資料表[清濁], 小韻資料表[[#This Row],[上字表識別號]])</f>
        <v>次濁</v>
      </c>
      <c r="M1321" s="223" t="str" cm="1">
        <f t="array" ref="M1321" xml:space="preserve"> INDEX(切語上字資料表[發送收], 小韻資料表[[#This Row],[上字表識別號]])</f>
        <v>發聲</v>
      </c>
      <c r="N1321" s="205" cm="1">
        <f t="array" ref="N1321" xml:space="preserve"> MATCH(TRUE, ISNUMBER( SEARCH( RIGHT(小韻資料表[[#This Row],[切語]],1), 切語下字資料表[切語下字]) ), 0)</f>
        <v>46</v>
      </c>
      <c r="O1321" s="207" t="str" cm="1">
        <f t="array" ref="O1321" xml:space="preserve"> INDEX(切語下字資料表[韻母], 小韻資料表[[#This Row],[下字表識別號]])</f>
        <v>尾合3</v>
      </c>
      <c r="P1321" s="207" t="str" cm="1">
        <f t="array" ref="P1321" xml:space="preserve"> INDEX(切語下字資料表[韻母拼音碼], 小韻資料表[[#This Row],[下字表識別號]])</f>
        <v>ui</v>
      </c>
      <c r="Q1321" s="210" t="str" cm="1">
        <f t="array" ref="Q1321" xml:space="preserve"> INDEX(設定表!$C$19:$C$23, INT( LEFT(小韻資料表[[#This Row],[目次編碼]],1) ))</f>
        <v>上</v>
      </c>
      <c r="R1321" s="210">
        <f xml:space="preserve">  INDEX(設定表!$C$8:$C$15, MATCH( (RIGHT(小韻資料表[[#This Row],[清濁]]) &amp; 小韻資料表[[#This Row],[調]]), 設定表!$B$8:$B$15, 0))</f>
        <v>2</v>
      </c>
      <c r="S1321" s="205" t="s">
        <v>309</v>
      </c>
      <c r="T1321" s="205" t="s">
        <v>309</v>
      </c>
      <c r="U1321" s="226" t="s">
        <v>309</v>
      </c>
      <c r="V1321" s="146" t="s">
        <v>309</v>
      </c>
      <c r="X1321" s="135"/>
      <c r="Y1321" s="135"/>
      <c r="AA1321" s="135"/>
      <c r="AB1321" s="134"/>
      <c r="AC1321" s="135"/>
      <c r="AD1321" s="135"/>
      <c r="AH1321" s="135"/>
      <c r="AI1321" s="135"/>
    </row>
    <row r="1322" spans="1:35" ht="31.5">
      <c r="A1322" s="205">
        <v>1318</v>
      </c>
      <c r="B1322" s="206" t="s">
        <v>5565</v>
      </c>
      <c r="C1322" s="207" t="str">
        <f xml:space="preserve"> _xlfn.CONCAT(小韻資料表[[#This Row],[聲母拼音碼]],小韻資料表[[#This Row],[韻母拼音碼]],小韻資料表[[#This Row],[調號]])</f>
        <v>kui2</v>
      </c>
      <c r="D1322" s="206" t="s">
        <v>5566</v>
      </c>
      <c r="E1322" s="208" t="s">
        <v>405</v>
      </c>
      <c r="F1322" s="205">
        <v>8</v>
      </c>
      <c r="G1322" s="209" t="s">
        <v>5566</v>
      </c>
      <c r="H1322" s="205">
        <f xml:space="preserve"> LEN(小韻資料表[[#This Row],[小韻字集]])</f>
        <v>1</v>
      </c>
      <c r="I1322" s="205" cm="1">
        <f t="array" ref="I1322" xml:space="preserve"> MATCH(TRUE, ISNUMBER( SEARCH( LEFT(小韻資料表[[#This Row],[切語]],1), 切語上字資料表[切語上字]) ), 0)</f>
        <v>1</v>
      </c>
      <c r="J1322" s="210" t="str" cm="1">
        <f t="array" ref="J1322" xml:space="preserve"> INDEX(切語上字資料表[聲母], 小韻資料表[[#This Row],[上字表識別號]])</f>
        <v>見</v>
      </c>
      <c r="K1322" s="210" t="str" cm="1">
        <f t="array" ref="K1322" xml:space="preserve"> INDEX(切語上字資料表[聲母拼音碼], 小韻資料表[[#This Row],[上字表識別號]])</f>
        <v>k</v>
      </c>
      <c r="L1322" s="210" t="str" cm="1">
        <f t="array" ref="L1322" xml:space="preserve"> INDEX(切語上字資料表[清濁], 小韻資料表[[#This Row],[上字表識別號]])</f>
        <v>全清</v>
      </c>
      <c r="M1322" s="223" t="str" cm="1">
        <f t="array" ref="M1322" xml:space="preserve"> INDEX(切語上字資料表[發送收], 小韻資料表[[#This Row],[上字表識別號]])</f>
        <v>發聲</v>
      </c>
      <c r="N1322" s="205" cm="1">
        <f t="array" ref="N1322" xml:space="preserve"> MATCH(TRUE, ISNUMBER( SEARCH( RIGHT(小韻資料表[[#This Row],[切語]],1), 切語下字資料表[切語下字]) ), 0)</f>
        <v>46</v>
      </c>
      <c r="O1322" s="207" t="str" cm="1">
        <f t="array" ref="O1322" xml:space="preserve"> INDEX(切語下字資料表[韻母], 小韻資料表[[#This Row],[下字表識別號]])</f>
        <v>尾合3</v>
      </c>
      <c r="P1322" s="207" t="str" cm="1">
        <f t="array" ref="P1322" xml:space="preserve"> INDEX(切語下字資料表[韻母拼音碼], 小韻資料表[[#This Row],[下字表識別號]])</f>
        <v>ui</v>
      </c>
      <c r="Q1322" s="210" t="str" cm="1">
        <f t="array" ref="Q1322" xml:space="preserve"> INDEX(設定表!$C$19:$C$23, INT( LEFT(小韻資料表[[#This Row],[目次編碼]],1) ))</f>
        <v>上</v>
      </c>
      <c r="R1322" s="210">
        <f xml:space="preserve">  INDEX(設定表!$C$8:$C$15, MATCH( (RIGHT(小韻資料表[[#This Row],[清濁]]) &amp; 小韻資料表[[#This Row],[調]]), 設定表!$B$8:$B$15, 0))</f>
        <v>2</v>
      </c>
      <c r="S1322" s="205" t="s">
        <v>309</v>
      </c>
      <c r="T1322" s="205" t="s">
        <v>309</v>
      </c>
      <c r="U1322" s="226" t="s">
        <v>309</v>
      </c>
      <c r="V1322" s="147" t="s">
        <v>309</v>
      </c>
      <c r="X1322" s="135"/>
      <c r="Y1322" s="135"/>
      <c r="AA1322" s="135"/>
      <c r="AB1322" s="134"/>
      <c r="AC1322" s="135"/>
      <c r="AD1322" s="135"/>
      <c r="AH1322" s="135"/>
      <c r="AI1322" s="135"/>
    </row>
    <row r="1323" spans="1:35" ht="31.5">
      <c r="A1323" s="205">
        <v>1319</v>
      </c>
      <c r="B1323" s="206" t="s">
        <v>5567</v>
      </c>
      <c r="C1323" s="207" t="str">
        <f xml:space="preserve"> _xlfn.CONCAT(小韻資料表[[#This Row],[聲母拼音碼]],小韻資料表[[#This Row],[韻母拼音碼]],小韻資料表[[#This Row],[調號]])</f>
        <v>hui2</v>
      </c>
      <c r="D1323" s="206" t="s">
        <v>2604</v>
      </c>
      <c r="E1323" s="208" t="s">
        <v>405</v>
      </c>
      <c r="F1323" s="205">
        <v>9</v>
      </c>
      <c r="G1323" s="209" t="s">
        <v>5568</v>
      </c>
      <c r="H1323" s="205">
        <f xml:space="preserve"> LEN(小韻資料表[[#This Row],[小韻字集]])</f>
        <v>7</v>
      </c>
      <c r="I1323" s="205" cm="1">
        <f t="array" ref="I1323" xml:space="preserve"> MATCH(TRUE, ISNUMBER( SEARCH( LEFT(小韻資料表[[#This Row],[切語]],1), 切語上字資料表[切語上字]) ), 0)</f>
        <v>36</v>
      </c>
      <c r="J1323" s="210" t="str" cm="1">
        <f t="array" ref="J1323" xml:space="preserve"> INDEX(切語上字資料表[聲母], 小韻資料表[[#This Row],[上字表識別號]])</f>
        <v>曉</v>
      </c>
      <c r="K1323" s="210" t="str" cm="1">
        <f t="array" ref="K1323" xml:space="preserve"> INDEX(切語上字資料表[聲母拼音碼], 小韻資料表[[#This Row],[上字表識別號]])</f>
        <v>h</v>
      </c>
      <c r="L1323" s="210" t="str" cm="1">
        <f t="array" ref="L1323" xml:space="preserve"> INDEX(切語上字資料表[清濁], 小韻資料表[[#This Row],[上字表識別號]])</f>
        <v>次清</v>
      </c>
      <c r="M1323" s="223" t="str" cm="1">
        <f t="array" ref="M1323" xml:space="preserve"> INDEX(切語上字資料表[發送收], 小韻資料表[[#This Row],[上字表識別號]])</f>
        <v>送氣</v>
      </c>
      <c r="N1323" s="205" cm="1">
        <f t="array" ref="N1323" xml:space="preserve"> MATCH(TRUE, ISNUMBER( SEARCH( RIGHT(小韻資料表[[#This Row],[切語]],1), 切語下字資料表[切語下字]) ), 0)</f>
        <v>46</v>
      </c>
      <c r="O1323" s="207" t="str" cm="1">
        <f t="array" ref="O1323" xml:space="preserve"> INDEX(切語下字資料表[韻母], 小韻資料表[[#This Row],[下字表識別號]])</f>
        <v>尾合3</v>
      </c>
      <c r="P1323" s="207" t="str" cm="1">
        <f t="array" ref="P1323" xml:space="preserve"> INDEX(切語下字資料表[韻母拼音碼], 小韻資料表[[#This Row],[下字表識別號]])</f>
        <v>ui</v>
      </c>
      <c r="Q1323" s="210" t="str" cm="1">
        <f t="array" ref="Q1323" xml:space="preserve"> INDEX(設定表!$C$19:$C$23, INT( LEFT(小韻資料表[[#This Row],[目次編碼]],1) ))</f>
        <v>上</v>
      </c>
      <c r="R1323" s="210">
        <f xml:space="preserve">  INDEX(設定表!$C$8:$C$15, MATCH( (RIGHT(小韻資料表[[#This Row],[清濁]]) &amp; 小韻資料表[[#This Row],[調]]), 設定表!$B$8:$B$15, 0))</f>
        <v>2</v>
      </c>
      <c r="S1323" s="205" t="s">
        <v>309</v>
      </c>
      <c r="T1323" s="205" t="s">
        <v>309</v>
      </c>
      <c r="U1323" s="226" t="s">
        <v>309</v>
      </c>
      <c r="V1323" s="146" t="s">
        <v>309</v>
      </c>
      <c r="X1323" s="135"/>
      <c r="Y1323" s="135"/>
      <c r="AA1323" s="135"/>
      <c r="AB1323" s="134"/>
      <c r="AC1323" s="135"/>
      <c r="AD1323" s="135"/>
      <c r="AH1323" s="135"/>
      <c r="AI1323" s="135"/>
    </row>
    <row r="1324" spans="1:35" ht="31.5">
      <c r="A1324" s="205">
        <v>1320</v>
      </c>
      <c r="B1324" s="206" t="s">
        <v>5569</v>
      </c>
      <c r="C1324" s="207" t="str">
        <f xml:space="preserve"> _xlfn.CONCAT(小韻資料表[[#This Row],[聲母拼音碼]],小韻資料表[[#This Row],[韻母拼音碼]],小韻資料表[[#This Row],[調號]])</f>
        <v>gi2</v>
      </c>
      <c r="D1324" s="206" t="s">
        <v>5570</v>
      </c>
      <c r="E1324" s="208" t="s">
        <v>405</v>
      </c>
      <c r="F1324" s="205">
        <v>10</v>
      </c>
      <c r="G1324" s="209" t="s">
        <v>5571</v>
      </c>
      <c r="H1324" s="205">
        <f xml:space="preserve"> LEN(小韻資料表[[#This Row],[小韻字集]])</f>
        <v>2</v>
      </c>
      <c r="I1324" s="205" cm="1">
        <f t="array" ref="I1324" xml:space="preserve"> MATCH(TRUE, ISNUMBER( SEARCH( LEFT(小韻資料表[[#This Row],[切語]],1), 切語上字資料表[切語上字]) ), 0)</f>
        <v>4</v>
      </c>
      <c r="J1324" s="210" t="str" cm="1">
        <f t="array" ref="J1324" xml:space="preserve"> INDEX(切語上字資料表[聲母], 小韻資料表[[#This Row],[上字表識別號]])</f>
        <v>疑</v>
      </c>
      <c r="K1324" s="210" t="str" cm="1">
        <f t="array" ref="K1324" xml:space="preserve"> INDEX(切語上字資料表[聲母拼音碼], 小韻資料表[[#This Row],[上字表識別號]])</f>
        <v>g</v>
      </c>
      <c r="L1324" s="210" t="str" cm="1">
        <f t="array" ref="L1324" xml:space="preserve"> INDEX(切語上字資料表[清濁], 小韻資料表[[#This Row],[上字表識別號]])</f>
        <v>次濁</v>
      </c>
      <c r="M1324" s="223" t="str" cm="1">
        <f t="array" ref="M1324" xml:space="preserve"> INDEX(切語上字資料表[發送收], 小韻資料表[[#This Row],[上字表識別號]])</f>
        <v>收聲</v>
      </c>
      <c r="N1324" s="205" cm="1">
        <f t="array" ref="N1324" xml:space="preserve"> MATCH(TRUE, ISNUMBER( SEARCH( RIGHT(小韻資料表[[#This Row],[切語]],1), 切語下字資料表[切語下字]) ), 0)</f>
        <v>42</v>
      </c>
      <c r="O1324" s="207" t="str" cm="1">
        <f t="array" ref="O1324" xml:space="preserve"> INDEX(切語下字資料表[韻母], 小韻資料表[[#This Row],[下字表識別號]])</f>
        <v>尾開3</v>
      </c>
      <c r="P1324" s="207" t="str" cm="1">
        <f t="array" ref="P1324" xml:space="preserve"> INDEX(切語下字資料表[韻母拼音碼], 小韻資料表[[#This Row],[下字表識別號]])</f>
        <v>i</v>
      </c>
      <c r="Q1324" s="210" t="str" cm="1">
        <f t="array" ref="Q1324" xml:space="preserve"> INDEX(設定表!$C$19:$C$23, INT( LEFT(小韻資料表[[#This Row],[目次編碼]],1) ))</f>
        <v>上</v>
      </c>
      <c r="R1324" s="210">
        <f xml:space="preserve">  INDEX(設定表!$C$8:$C$15, MATCH( (RIGHT(小韻資料表[[#This Row],[清濁]]) &amp; 小韻資料表[[#This Row],[調]]), 設定表!$B$8:$B$15, 0))</f>
        <v>2</v>
      </c>
      <c r="S1324" s="205" t="s">
        <v>309</v>
      </c>
      <c r="T1324" s="205" t="s">
        <v>309</v>
      </c>
      <c r="U1324" s="226" t="s">
        <v>309</v>
      </c>
      <c r="V1324" s="147" t="s">
        <v>309</v>
      </c>
      <c r="X1324" s="135"/>
      <c r="Y1324" s="135"/>
      <c r="AA1324" s="135"/>
      <c r="AB1324" s="134"/>
      <c r="AC1324" s="135"/>
      <c r="AD1324" s="135"/>
      <c r="AH1324" s="135"/>
      <c r="AI1324" s="135"/>
    </row>
    <row r="1325" spans="1:35" ht="31.5">
      <c r="A1325" s="205">
        <v>1321</v>
      </c>
      <c r="B1325" s="206" t="s">
        <v>5572</v>
      </c>
      <c r="C1325" s="207" t="str">
        <f xml:space="preserve"> _xlfn.CONCAT(小韻資料表[[#This Row],[聲母拼音碼]],小韻資料表[[#This Row],[韻母拼音碼]],小韻資料表[[#This Row],[調號]])</f>
        <v>hi2</v>
      </c>
      <c r="D1325" s="206" t="s">
        <v>5573</v>
      </c>
      <c r="E1325" s="208" t="s">
        <v>405</v>
      </c>
      <c r="F1325" s="205">
        <v>11</v>
      </c>
      <c r="G1325" s="209" t="s">
        <v>5574</v>
      </c>
      <c r="H1325" s="205">
        <f xml:space="preserve"> LEN(小韻資料表[[#This Row],[小韻字集]])</f>
        <v>6</v>
      </c>
      <c r="I1325" s="205" cm="1">
        <f t="array" ref="I1325" xml:space="preserve"> MATCH(TRUE, ISNUMBER( SEARCH( LEFT(小韻資料表[[#This Row],[切語]],1), 切語上字資料表[切語上字]) ), 0)</f>
        <v>36</v>
      </c>
      <c r="J1325" s="210" t="str" cm="1">
        <f t="array" ref="J1325" xml:space="preserve"> INDEX(切語上字資料表[聲母], 小韻資料表[[#This Row],[上字表識別號]])</f>
        <v>曉</v>
      </c>
      <c r="K1325" s="210" t="str" cm="1">
        <f t="array" ref="K1325" xml:space="preserve"> INDEX(切語上字資料表[聲母拼音碼], 小韻資料表[[#This Row],[上字表識別號]])</f>
        <v>h</v>
      </c>
      <c r="L1325" s="210" t="str" cm="1">
        <f t="array" ref="L1325" xml:space="preserve"> INDEX(切語上字資料表[清濁], 小韻資料表[[#This Row],[上字表識別號]])</f>
        <v>次清</v>
      </c>
      <c r="M1325" s="223" t="str" cm="1">
        <f t="array" ref="M1325" xml:space="preserve"> INDEX(切語上字資料表[發送收], 小韻資料表[[#This Row],[上字表識別號]])</f>
        <v>送氣</v>
      </c>
      <c r="N1325" s="205" cm="1">
        <f t="array" ref="N1325" xml:space="preserve"> MATCH(TRUE, ISNUMBER( SEARCH( RIGHT(小韻資料表[[#This Row],[切語]],1), 切語下字資料表[切語下字]) ), 0)</f>
        <v>42</v>
      </c>
      <c r="O1325" s="207" t="str" cm="1">
        <f t="array" ref="O1325" xml:space="preserve"> INDEX(切語下字資料表[韻母], 小韻資料表[[#This Row],[下字表識別號]])</f>
        <v>尾開3</v>
      </c>
      <c r="P1325" s="207" t="str" cm="1">
        <f t="array" ref="P1325" xml:space="preserve"> INDEX(切語下字資料表[韻母拼音碼], 小韻資料表[[#This Row],[下字表識別號]])</f>
        <v>i</v>
      </c>
      <c r="Q1325" s="210" t="str" cm="1">
        <f t="array" ref="Q1325" xml:space="preserve"> INDEX(設定表!$C$19:$C$23, INT( LEFT(小韻資料表[[#This Row],[目次編碼]],1) ))</f>
        <v>上</v>
      </c>
      <c r="R1325" s="210">
        <f xml:space="preserve">  INDEX(設定表!$C$8:$C$15, MATCH( (RIGHT(小韻資料表[[#This Row],[清濁]]) &amp; 小韻資料表[[#This Row],[調]]), 設定表!$B$8:$B$15, 0))</f>
        <v>2</v>
      </c>
      <c r="S1325" s="205" t="s">
        <v>309</v>
      </c>
      <c r="T1325" s="205" t="s">
        <v>309</v>
      </c>
      <c r="U1325" s="226" t="s">
        <v>5575</v>
      </c>
      <c r="V1325" s="146" t="s">
        <v>309</v>
      </c>
      <c r="X1325" s="135"/>
      <c r="Y1325" s="135"/>
      <c r="AA1325" s="135"/>
      <c r="AB1325" s="134"/>
      <c r="AC1325" s="135"/>
      <c r="AD1325" s="135"/>
      <c r="AH1325" s="135"/>
      <c r="AI1325" s="135"/>
    </row>
    <row r="1326" spans="1:35" ht="31.5">
      <c r="A1326" s="205">
        <v>1322</v>
      </c>
      <c r="B1326" s="206" t="s">
        <v>5576</v>
      </c>
      <c r="C1326" s="207" t="str">
        <f xml:space="preserve"> _xlfn.CONCAT(小韻資料表[[#This Row],[聲母拼音碼]],小韻資料表[[#This Row],[韻母拼音碼]],小韻資料表[[#This Row],[調號]])</f>
        <v>Øui2</v>
      </c>
      <c r="D1326" s="206" t="s">
        <v>5577</v>
      </c>
      <c r="E1326" s="208" t="s">
        <v>405</v>
      </c>
      <c r="F1326" s="205">
        <v>12</v>
      </c>
      <c r="G1326" s="209" t="s">
        <v>5578</v>
      </c>
      <c r="H1326" s="205">
        <f xml:space="preserve"> LEN(小韻資料表[[#This Row],[小韻字集]])</f>
        <v>2</v>
      </c>
      <c r="I1326" s="205" cm="1">
        <f t="array" ref="I1326" xml:space="preserve"> MATCH(TRUE, ISNUMBER( SEARCH( LEFT(小韻資料表[[#This Row],[切語]],1), 切語上字資料表[切語上字]) ), 0)</f>
        <v>35</v>
      </c>
      <c r="J1326" s="210" t="str" cm="1">
        <f t="array" ref="J1326" xml:space="preserve"> INDEX(切語上字資料表[聲母], 小韻資料表[[#This Row],[上字表識別號]])</f>
        <v>影</v>
      </c>
      <c r="K1326" s="210" t="str" cm="1">
        <f t="array" ref="K1326" xml:space="preserve"> INDEX(切語上字資料表[聲母拼音碼], 小韻資料表[[#This Row],[上字表識別號]])</f>
        <v>Ø</v>
      </c>
      <c r="L1326" s="210" t="str" cm="1">
        <f t="array" ref="L1326" xml:space="preserve"> INDEX(切語上字資料表[清濁], 小韻資料表[[#This Row],[上字表識別號]])</f>
        <v>全清</v>
      </c>
      <c r="M1326" s="223" t="str" cm="1">
        <f t="array" ref="M1326" xml:space="preserve"> INDEX(切語上字資料表[發送收], 小韻資料表[[#This Row],[上字表識別號]])</f>
        <v>發聲</v>
      </c>
      <c r="N1326" s="205" cm="1">
        <f t="array" ref="N1326" xml:space="preserve"> MATCH(TRUE, ISNUMBER( SEARCH( RIGHT(小韻資料表[[#This Row],[切語]],1), 切語下字資料表[切語下字]) ), 0)</f>
        <v>46</v>
      </c>
      <c r="O1326" s="207" t="str" cm="1">
        <f t="array" ref="O1326" xml:space="preserve"> INDEX(切語下字資料表[韻母], 小韻資料表[[#This Row],[下字表識別號]])</f>
        <v>尾合3</v>
      </c>
      <c r="P1326" s="207" t="str" cm="1">
        <f t="array" ref="P1326" xml:space="preserve"> INDEX(切語下字資料表[韻母拼音碼], 小韻資料表[[#This Row],[下字表識別號]])</f>
        <v>ui</v>
      </c>
      <c r="Q1326" s="210" t="str" cm="1">
        <f t="array" ref="Q1326" xml:space="preserve"> INDEX(設定表!$C$19:$C$23, INT( LEFT(小韻資料表[[#This Row],[目次編碼]],1) ))</f>
        <v>上</v>
      </c>
      <c r="R1326" s="210">
        <f xml:space="preserve">  INDEX(設定表!$C$8:$C$15, MATCH( (RIGHT(小韻資料表[[#This Row],[清濁]]) &amp; 小韻資料表[[#This Row],[調]]), 設定表!$B$8:$B$15, 0))</f>
        <v>2</v>
      </c>
      <c r="S1326" s="205" t="s">
        <v>309</v>
      </c>
      <c r="T1326" s="205" t="s">
        <v>309</v>
      </c>
      <c r="U1326" s="226" t="s">
        <v>309</v>
      </c>
      <c r="V1326" s="147" t="s">
        <v>309</v>
      </c>
      <c r="X1326" s="135"/>
      <c r="Y1326" s="135"/>
      <c r="AA1326" s="135"/>
      <c r="AB1326" s="134"/>
      <c r="AC1326" s="135"/>
      <c r="AD1326" s="135"/>
      <c r="AH1326" s="135"/>
      <c r="AI1326" s="135"/>
    </row>
    <row r="1327" spans="1:35" ht="31.5">
      <c r="A1327" s="205">
        <v>1323</v>
      </c>
      <c r="B1327" s="206" t="s">
        <v>5579</v>
      </c>
      <c r="C1327" s="207" t="str">
        <f xml:space="preserve"> _xlfn.CONCAT(小韻資料表[[#This Row],[聲母拼音碼]],小韻資料表[[#This Row],[韻母拼音碼]],小韻資料表[[#This Row],[調號]])</f>
        <v>hui2</v>
      </c>
      <c r="D1327" s="206" t="s">
        <v>5580</v>
      </c>
      <c r="E1327" s="208" t="s">
        <v>405</v>
      </c>
      <c r="F1327" s="205">
        <v>13</v>
      </c>
      <c r="G1327" s="209" t="s">
        <v>5581</v>
      </c>
      <c r="H1327" s="205">
        <f xml:space="preserve"> LEN(小韻資料表[[#This Row],[小韻字集]])</f>
        <v>6</v>
      </c>
      <c r="I1327" s="205" cm="1">
        <f t="array" ref="I1327" xml:space="preserve"> MATCH(TRUE, ISNUMBER( SEARCH( LEFT(小韻資料表[[#This Row],[切語]],1), 切語上字資料表[切語上字]) ), 0)</f>
        <v>19</v>
      </c>
      <c r="J1327" s="210" t="str" cm="1">
        <f t="array" ref="J1327" xml:space="preserve"> INDEX(切語上字資料表[聲母], 小韻資料表[[#This Row],[上字表識別號]])</f>
        <v>奉</v>
      </c>
      <c r="K1327" s="210" t="str" cm="1">
        <f t="array" ref="K1327" xml:space="preserve"> INDEX(切語上字資料表[聲母拼音碼], 小韻資料表[[#This Row],[上字表識別號]])</f>
        <v>h</v>
      </c>
      <c r="L1327" s="210" t="str" cm="1">
        <f t="array" ref="L1327" xml:space="preserve"> INDEX(切語上字資料表[清濁], 小韻資料表[[#This Row],[上字表識別號]])</f>
        <v>全濁</v>
      </c>
      <c r="M1327" s="223" cm="1">
        <f t="array" ref="M1327" xml:space="preserve"> INDEX(切語上字資料表[發送收], 小韻資料表[[#This Row],[上字表識別號]])</f>
        <v>0</v>
      </c>
      <c r="N1327" s="205" cm="1">
        <f t="array" ref="N1327" xml:space="preserve"> MATCH(TRUE, ISNUMBER( SEARCH( RIGHT(小韻資料表[[#This Row],[切語]],1), 切語下字資料表[切語下字]) ), 0)</f>
        <v>46</v>
      </c>
      <c r="O1327" s="207" t="str" cm="1">
        <f t="array" ref="O1327" xml:space="preserve"> INDEX(切語下字資料表[韻母], 小韻資料表[[#This Row],[下字表識別號]])</f>
        <v>尾合3</v>
      </c>
      <c r="P1327" s="207" t="str" cm="1">
        <f t="array" ref="P1327" xml:space="preserve"> INDEX(切語下字資料表[韻母拼音碼], 小韻資料表[[#This Row],[下字表識別號]])</f>
        <v>ui</v>
      </c>
      <c r="Q1327" s="210" t="str" cm="1">
        <f t="array" ref="Q1327" xml:space="preserve"> INDEX(設定表!$C$19:$C$23, INT( LEFT(小韻資料表[[#This Row],[目次編碼]],1) ))</f>
        <v>上</v>
      </c>
      <c r="R1327" s="210">
        <f xml:space="preserve">  INDEX(設定表!$C$8:$C$15, MATCH( (RIGHT(小韻資料表[[#This Row],[清濁]]) &amp; 小韻資料表[[#This Row],[調]]), 設定表!$B$8:$B$15, 0))</f>
        <v>2</v>
      </c>
      <c r="S1327" s="205" t="s">
        <v>309</v>
      </c>
      <c r="T1327" s="205" t="s">
        <v>309</v>
      </c>
      <c r="U1327" s="226" t="s">
        <v>309</v>
      </c>
      <c r="V1327" s="146" t="s">
        <v>309</v>
      </c>
      <c r="X1327" s="135"/>
      <c r="Y1327" s="135"/>
      <c r="AA1327" s="135"/>
      <c r="AB1327" s="134"/>
      <c r="AC1327" s="135"/>
      <c r="AD1327" s="135"/>
      <c r="AH1327" s="135"/>
      <c r="AI1327" s="135"/>
    </row>
    <row r="1328" spans="1:35" ht="31.5">
      <c r="A1328" s="205">
        <v>1324</v>
      </c>
      <c r="B1328" s="206" t="s">
        <v>5582</v>
      </c>
      <c r="C1328" s="207" t="str">
        <f xml:space="preserve"> _xlfn.CONCAT(小韻資料表[[#This Row],[聲母拼音碼]],小韻資料表[[#This Row],[韻母拼音碼]],小韻資料表[[#This Row],[調號]])</f>
        <v>gir2</v>
      </c>
      <c r="D1328" s="206" t="s">
        <v>423</v>
      </c>
      <c r="E1328" s="208" t="s">
        <v>422</v>
      </c>
      <c r="F1328" s="205">
        <v>1</v>
      </c>
      <c r="G1328" s="209" t="s">
        <v>5583</v>
      </c>
      <c r="H1328" s="205">
        <f xml:space="preserve"> LEN(小韻資料表[[#This Row],[小韻字集]])</f>
        <v>12</v>
      </c>
      <c r="I1328" s="205" cm="1">
        <f t="array" ref="I1328" xml:space="preserve"> MATCH(TRUE, ISNUMBER( SEARCH( LEFT(小韻資料表[[#This Row],[切語]],1), 切語上字資料表[切語上字]) ), 0)</f>
        <v>4</v>
      </c>
      <c r="J1328" s="210" t="str" cm="1">
        <f t="array" ref="J1328" xml:space="preserve"> INDEX(切語上字資料表[聲母], 小韻資料表[[#This Row],[上字表識別號]])</f>
        <v>疑</v>
      </c>
      <c r="K1328" s="210" t="str" cm="1">
        <f t="array" ref="K1328" xml:space="preserve"> INDEX(切語上字資料表[聲母拼音碼], 小韻資料表[[#This Row],[上字表識別號]])</f>
        <v>g</v>
      </c>
      <c r="L1328" s="210" t="str" cm="1">
        <f t="array" ref="L1328" xml:space="preserve"> INDEX(切語上字資料表[清濁], 小韻資料表[[#This Row],[上字表識別號]])</f>
        <v>次濁</v>
      </c>
      <c r="M1328" s="223" t="str" cm="1">
        <f t="array" ref="M1328" xml:space="preserve"> INDEX(切語上字資料表[發送收], 小韻資料表[[#This Row],[上字表識別號]])</f>
        <v>收聲</v>
      </c>
      <c r="N1328" s="205" cm="1">
        <f t="array" ref="N1328" xml:space="preserve"> MATCH(TRUE, ISNUMBER( SEARCH( RIGHT(小韻資料表[[#This Row],[切語]],1), 切語下字資料表[切語下字]) ), 0)</f>
        <v>50</v>
      </c>
      <c r="O1328" s="207" t="str" cm="1">
        <f t="array" ref="O1328" xml:space="preserve"> INDEX(切語下字資料表[韻母], 小韻資料表[[#This Row],[下字表識別號]])</f>
        <v>語開3</v>
      </c>
      <c r="P1328" s="207" t="str" cm="1">
        <f t="array" ref="P1328" xml:space="preserve"> INDEX(切語下字資料表[韻母拼音碼], 小韻資料表[[#This Row],[下字表識別號]])</f>
        <v>ir</v>
      </c>
      <c r="Q1328" s="210" t="str" cm="1">
        <f t="array" ref="Q1328" xml:space="preserve"> INDEX(設定表!$C$19:$C$23, INT( LEFT(小韻資料表[[#This Row],[目次編碼]],1) ))</f>
        <v>上</v>
      </c>
      <c r="R1328" s="210">
        <f xml:space="preserve">  INDEX(設定表!$C$8:$C$15, MATCH( (RIGHT(小韻資料表[[#This Row],[清濁]]) &amp; 小韻資料表[[#This Row],[調]]), 設定表!$B$8:$B$15, 0))</f>
        <v>2</v>
      </c>
      <c r="S1328" s="205" t="s">
        <v>309</v>
      </c>
      <c r="T1328" s="205" t="s">
        <v>309</v>
      </c>
      <c r="U1328" s="226" t="s">
        <v>309</v>
      </c>
      <c r="V1328" s="147" t="s">
        <v>309</v>
      </c>
      <c r="X1328" s="135"/>
      <c r="Y1328" s="135"/>
      <c r="AA1328" s="135"/>
      <c r="AB1328" s="134"/>
      <c r="AC1328" s="135"/>
      <c r="AD1328" s="135"/>
      <c r="AH1328" s="135"/>
      <c r="AI1328" s="135"/>
    </row>
    <row r="1329" spans="1:35" ht="31.5">
      <c r="A1329" s="205">
        <v>1325</v>
      </c>
      <c r="B1329" s="206" t="s">
        <v>5584</v>
      </c>
      <c r="C1329" s="207" t="str">
        <f xml:space="preserve"> _xlfn.CONCAT(小韻資料表[[#This Row],[聲母拼音碼]],小韻資料表[[#This Row],[韻母拼音碼]],小韻資料表[[#This Row],[調號]])</f>
        <v>lir2</v>
      </c>
      <c r="D1329" s="206" t="s">
        <v>5585</v>
      </c>
      <c r="E1329" s="208" t="s">
        <v>422</v>
      </c>
      <c r="F1329" s="205">
        <v>2</v>
      </c>
      <c r="G1329" s="209" t="s">
        <v>5586</v>
      </c>
      <c r="H1329" s="205">
        <f xml:space="preserve"> LEN(小韻資料表[[#This Row],[小韻字集]])</f>
        <v>15</v>
      </c>
      <c r="I1329" s="205" cm="1">
        <f t="array" ref="I1329" xml:space="preserve"> MATCH(TRUE, ISNUMBER( SEARCH( LEFT(小韻資料表[[#This Row],[切語]],1), 切語上字資料表[切語上字]) ), 0)</f>
        <v>40</v>
      </c>
      <c r="J1329" s="210" t="str" cm="1">
        <f t="array" ref="J1329" xml:space="preserve"> INDEX(切語上字資料表[聲母], 小韻資料表[[#This Row],[上字表識別號]])</f>
        <v>來</v>
      </c>
      <c r="K1329" s="210" t="str" cm="1">
        <f t="array" ref="K1329" xml:space="preserve"> INDEX(切語上字資料表[聲母拼音碼], 小韻資料表[[#This Row],[上字表識別號]])</f>
        <v>l</v>
      </c>
      <c r="L1329" s="210" t="str" cm="1">
        <f t="array" ref="L1329" xml:space="preserve"> INDEX(切語上字資料表[清濁], 小韻資料表[[#This Row],[上字表識別號]])</f>
        <v>次濁</v>
      </c>
      <c r="M1329" s="223" t="str" cm="1">
        <f t="array" ref="M1329" xml:space="preserve"> INDEX(切語上字資料表[發送收], 小韻資料表[[#This Row],[上字表識別號]])</f>
        <v>收聲</v>
      </c>
      <c r="N1329" s="205" cm="1">
        <f t="array" ref="N1329" xml:space="preserve"> MATCH(TRUE, ISNUMBER( SEARCH( RIGHT(小韻資料表[[#This Row],[切語]],1), 切語下字資料表[切語下字]) ), 0)</f>
        <v>50</v>
      </c>
      <c r="O1329" s="207" t="str" cm="1">
        <f t="array" ref="O1329" xml:space="preserve"> INDEX(切語下字資料表[韻母], 小韻資料表[[#This Row],[下字表識別號]])</f>
        <v>語開3</v>
      </c>
      <c r="P1329" s="207" t="str" cm="1">
        <f t="array" ref="P1329" xml:space="preserve"> INDEX(切語下字資料表[韻母拼音碼], 小韻資料表[[#This Row],[下字表識別號]])</f>
        <v>ir</v>
      </c>
      <c r="Q1329" s="210" t="str" cm="1">
        <f t="array" ref="Q1329" xml:space="preserve"> INDEX(設定表!$C$19:$C$23, INT( LEFT(小韻資料表[[#This Row],[目次編碼]],1) ))</f>
        <v>上</v>
      </c>
      <c r="R1329" s="210">
        <f xml:space="preserve">  INDEX(設定表!$C$8:$C$15, MATCH( (RIGHT(小韻資料表[[#This Row],[清濁]]) &amp; 小韻資料表[[#This Row],[調]]), 設定表!$B$8:$B$15, 0))</f>
        <v>2</v>
      </c>
      <c r="S1329" s="205" t="s">
        <v>309</v>
      </c>
      <c r="T1329" s="205" t="s">
        <v>309</v>
      </c>
      <c r="U1329" s="226" t="s">
        <v>5587</v>
      </c>
      <c r="V1329" s="146" t="s">
        <v>309</v>
      </c>
      <c r="X1329" s="135"/>
      <c r="Y1329" s="135"/>
      <c r="AA1329" s="135"/>
      <c r="AB1329" s="134"/>
      <c r="AC1329" s="135"/>
      <c r="AD1329" s="135"/>
      <c r="AH1329" s="135"/>
      <c r="AI1329" s="135"/>
    </row>
    <row r="1330" spans="1:35" ht="31.5">
      <c r="A1330" s="205">
        <v>1326</v>
      </c>
      <c r="B1330" s="206" t="s">
        <v>13151</v>
      </c>
      <c r="C1330" s="207" t="str">
        <f xml:space="preserve"> _xlfn.CONCAT(小韻資料表[[#This Row],[聲母拼音碼]],小韻資料表[[#This Row],[韻母拼音碼]],小韻資料表[[#This Row],[調號]])</f>
        <v>tir2</v>
      </c>
      <c r="D1330" s="206" t="s">
        <v>5588</v>
      </c>
      <c r="E1330" s="208" t="s">
        <v>422</v>
      </c>
      <c r="F1330" s="205">
        <v>3</v>
      </c>
      <c r="G1330" s="209" t="s">
        <v>5589</v>
      </c>
      <c r="H1330" s="205">
        <f xml:space="preserve"> LEN(小韻資料表[[#This Row],[小韻字集]])</f>
        <v>9</v>
      </c>
      <c r="I1330" s="205" cm="1">
        <f t="array" ref="I1330" xml:space="preserve"> MATCH(TRUE, ISNUMBER( SEARCH( LEFT(小韻資料表[[#This Row],[切語]],1), 切語上字資料表[切語上字]) ), 0)</f>
        <v>11</v>
      </c>
      <c r="J1330" s="210" t="str" cm="1">
        <f t="array" ref="J1330" xml:space="preserve"> INDEX(切語上字資料表[聲母], 小韻資料表[[#This Row],[上字表識別號]])</f>
        <v>澄</v>
      </c>
      <c r="K1330" s="210" t="str" cm="1">
        <f t="array" ref="K1330" xml:space="preserve"> INDEX(切語上字資料表[聲母拼音碼], 小韻資料表[[#This Row],[上字表識別號]])</f>
        <v>t</v>
      </c>
      <c r="L1330" s="210" t="str" cm="1">
        <f t="array" ref="L1330" xml:space="preserve"> INDEX(切語上字資料表[清濁], 小韻資料表[[#This Row],[上字表識別號]])</f>
        <v>全濁</v>
      </c>
      <c r="M1330" s="223" cm="1">
        <f t="array" ref="M1330" xml:space="preserve"> INDEX(切語上字資料表[發送收], 小韻資料表[[#This Row],[上字表識別號]])</f>
        <v>0</v>
      </c>
      <c r="N1330" s="205" cm="1">
        <f t="array" ref="N1330" xml:space="preserve"> MATCH(TRUE, ISNUMBER( SEARCH( RIGHT(小韻資料表[[#This Row],[切語]],1), 切語下字資料表[切語下字]) ), 0)</f>
        <v>50</v>
      </c>
      <c r="O1330" s="207" t="str" cm="1">
        <f t="array" ref="O1330" xml:space="preserve"> INDEX(切語下字資料表[韻母], 小韻資料表[[#This Row],[下字表識別號]])</f>
        <v>語開3</v>
      </c>
      <c r="P1330" s="207" t="str" cm="1">
        <f t="array" ref="P1330" xml:space="preserve"> INDEX(切語下字資料表[韻母拼音碼], 小韻資料表[[#This Row],[下字表識別號]])</f>
        <v>ir</v>
      </c>
      <c r="Q1330" s="210" t="str" cm="1">
        <f t="array" ref="Q1330" xml:space="preserve"> INDEX(設定表!$C$19:$C$23, INT( LEFT(小韻資料表[[#This Row],[目次編碼]],1) ))</f>
        <v>上</v>
      </c>
      <c r="R1330" s="210">
        <f xml:space="preserve">  INDEX(設定表!$C$8:$C$15, MATCH( (RIGHT(小韻資料表[[#This Row],[清濁]]) &amp; 小韻資料表[[#This Row],[調]]), 設定表!$B$8:$B$15, 0))</f>
        <v>2</v>
      </c>
      <c r="S1330" s="205" t="s">
        <v>309</v>
      </c>
      <c r="T1330" s="205" t="s">
        <v>309</v>
      </c>
      <c r="U1330" s="226" t="s">
        <v>309</v>
      </c>
      <c r="V1330" s="147" t="s">
        <v>309</v>
      </c>
      <c r="X1330" s="135"/>
      <c r="Y1330" s="135"/>
      <c r="AA1330" s="135"/>
      <c r="AB1330" s="134"/>
      <c r="AC1330" s="135"/>
      <c r="AD1330" s="135"/>
      <c r="AH1330" s="135"/>
      <c r="AI1330" s="135"/>
    </row>
    <row r="1331" spans="1:35" ht="31.5">
      <c r="A1331" s="205">
        <v>1327</v>
      </c>
      <c r="B1331" s="206" t="s">
        <v>5590</v>
      </c>
      <c r="C1331" s="207" t="str">
        <f xml:space="preserve"> _xlfn.CONCAT(小韻資料表[[#This Row],[聲母拼音碼]],小韻資料表[[#This Row],[韻母拼音碼]],小韻資料表[[#This Row],[調號]])</f>
        <v>Øir2</v>
      </c>
      <c r="D1331" s="206" t="s">
        <v>5591</v>
      </c>
      <c r="E1331" s="208" t="s">
        <v>422</v>
      </c>
      <c r="F1331" s="205">
        <v>4</v>
      </c>
      <c r="G1331" s="209" t="s">
        <v>5592</v>
      </c>
      <c r="H1331" s="205">
        <f xml:space="preserve"> LEN(小韻資料表[[#This Row],[小韻字集]])</f>
        <v>8</v>
      </c>
      <c r="I1331" s="205" cm="1">
        <f t="array" ref="I1331" xml:space="preserve"> MATCH(TRUE, ISNUMBER( SEARCH( LEFT(小韻資料表[[#This Row],[切語]],1), 切語上字資料表[切語上字]) ), 0)</f>
        <v>39</v>
      </c>
      <c r="J1331" s="210" t="str" cm="1">
        <f t="array" ref="J1331" xml:space="preserve"> INDEX(切語上字資料表[聲母], 小韻資料表[[#This Row],[上字表識別號]])</f>
        <v>喻</v>
      </c>
      <c r="K1331" s="210" t="str" cm="1">
        <f t="array" ref="K1331" xml:space="preserve"> INDEX(切語上字資料表[聲母拼音碼], 小韻資料表[[#This Row],[上字表識別號]])</f>
        <v>Ø</v>
      </c>
      <c r="L1331" s="210" t="str" cm="1">
        <f t="array" ref="L1331" xml:space="preserve"> INDEX(切語上字資料表[清濁], 小韻資料表[[#This Row],[上字表識別號]])</f>
        <v>次濁</v>
      </c>
      <c r="M1331" s="223" t="str" cm="1">
        <f t="array" ref="M1331" xml:space="preserve"> INDEX(切語上字資料表[發送收], 小韻資料表[[#This Row],[上字表識別號]])</f>
        <v>發聲</v>
      </c>
      <c r="N1331" s="205" cm="1">
        <f t="array" ref="N1331" xml:space="preserve"> MATCH(TRUE, ISNUMBER( SEARCH( RIGHT(小韻資料表[[#This Row],[切語]],1), 切語下字資料表[切語下字]) ), 0)</f>
        <v>50</v>
      </c>
      <c r="O1331" s="207" t="str" cm="1">
        <f t="array" ref="O1331" xml:space="preserve"> INDEX(切語下字資料表[韻母], 小韻資料表[[#This Row],[下字表識別號]])</f>
        <v>語開3</v>
      </c>
      <c r="P1331" s="207" t="str" cm="1">
        <f t="array" ref="P1331" xml:space="preserve"> INDEX(切語下字資料表[韻母拼音碼], 小韻資料表[[#This Row],[下字表識別號]])</f>
        <v>ir</v>
      </c>
      <c r="Q1331" s="210" t="str" cm="1">
        <f t="array" ref="Q1331" xml:space="preserve"> INDEX(設定表!$C$19:$C$23, INT( LEFT(小韻資料表[[#This Row],[目次編碼]],1) ))</f>
        <v>上</v>
      </c>
      <c r="R1331" s="210">
        <f xml:space="preserve">  INDEX(設定表!$C$8:$C$15, MATCH( (RIGHT(小韻資料表[[#This Row],[清濁]]) &amp; 小韻資料表[[#This Row],[調]]), 設定表!$B$8:$B$15, 0))</f>
        <v>2</v>
      </c>
      <c r="S1331" s="205" t="s">
        <v>309</v>
      </c>
      <c r="T1331" s="205" t="s">
        <v>309</v>
      </c>
      <c r="U1331" s="226" t="s">
        <v>309</v>
      </c>
      <c r="V1331" s="146" t="s">
        <v>309</v>
      </c>
      <c r="X1331" s="135"/>
      <c r="Y1331" s="135"/>
      <c r="AA1331" s="135"/>
      <c r="AB1331" s="134"/>
      <c r="AC1331" s="135"/>
      <c r="AD1331" s="135"/>
      <c r="AH1331" s="135"/>
      <c r="AI1331" s="135"/>
    </row>
    <row r="1332" spans="1:35" ht="31.5">
      <c r="A1332" s="205">
        <v>1328</v>
      </c>
      <c r="B1332" s="206" t="s">
        <v>5593</v>
      </c>
      <c r="C1332" s="207" t="str">
        <f xml:space="preserve"> _xlfn.CONCAT(小韻資料表[[#This Row],[聲母拼音碼]],小韻資料表[[#This Row],[韻母拼音碼]],小韻資料表[[#This Row],[調號]])</f>
        <v>cir2</v>
      </c>
      <c r="D1332" s="206" t="s">
        <v>5594</v>
      </c>
      <c r="E1332" s="208" t="s">
        <v>422</v>
      </c>
      <c r="F1332" s="205">
        <v>5</v>
      </c>
      <c r="G1332" s="209" t="s">
        <v>5595</v>
      </c>
      <c r="H1332" s="205">
        <f xml:space="preserve"> LEN(小韻資料表[[#This Row],[小韻字集]])</f>
        <v>4</v>
      </c>
      <c r="I1332" s="205" cm="1">
        <f t="array" ref="I1332" xml:space="preserve"> MATCH(TRUE, ISNUMBER( SEARCH( LEFT(小韻資料表[[#This Row],[切語]],1), 切語上字資料表[切語上字]) ), 0)</f>
        <v>30</v>
      </c>
      <c r="J1332" s="210" t="str" cm="1">
        <f t="array" ref="J1332" xml:space="preserve"> INDEX(切語上字資料表[聲母], 小韻資料表[[#This Row],[上字表識別號]])</f>
        <v>照</v>
      </c>
      <c r="K1332" s="210" t="str" cm="1">
        <f t="array" ref="K1332" xml:space="preserve"> INDEX(切語上字資料表[聲母拼音碼], 小韻資料表[[#This Row],[上字表識別號]])</f>
        <v>c</v>
      </c>
      <c r="L1332" s="210" t="str" cm="1">
        <f t="array" ref="L1332" xml:space="preserve"> INDEX(切語上字資料表[清濁], 小韻資料表[[#This Row],[上字表識別號]])</f>
        <v>全清</v>
      </c>
      <c r="M1332" s="223" t="str" cm="1">
        <f t="array" ref="M1332" xml:space="preserve"> INDEX(切語上字資料表[發送收], 小韻資料表[[#This Row],[上字表識別號]])</f>
        <v>發聲</v>
      </c>
      <c r="N1332" s="205" cm="1">
        <f t="array" ref="N1332" xml:space="preserve"> MATCH(TRUE, ISNUMBER( SEARCH( RIGHT(小韻資料表[[#This Row],[切語]],1), 切語下字資料表[切語下字]) ), 0)</f>
        <v>50</v>
      </c>
      <c r="O1332" s="207" t="str" cm="1">
        <f t="array" ref="O1332" xml:space="preserve"> INDEX(切語下字資料表[韻母], 小韻資料表[[#This Row],[下字表識別號]])</f>
        <v>語開3</v>
      </c>
      <c r="P1332" s="207" t="str" cm="1">
        <f t="array" ref="P1332" xml:space="preserve"> INDEX(切語下字資料表[韻母拼音碼], 小韻資料表[[#This Row],[下字表識別號]])</f>
        <v>ir</v>
      </c>
      <c r="Q1332" s="210" t="str" cm="1">
        <f t="array" ref="Q1332" xml:space="preserve"> INDEX(設定表!$C$19:$C$23, INT( LEFT(小韻資料表[[#This Row],[目次編碼]],1) ))</f>
        <v>上</v>
      </c>
      <c r="R1332" s="210">
        <f xml:space="preserve">  INDEX(設定表!$C$8:$C$15, MATCH( (RIGHT(小韻資料表[[#This Row],[清濁]]) &amp; 小韻資料表[[#This Row],[調]]), 設定表!$B$8:$B$15, 0))</f>
        <v>2</v>
      </c>
      <c r="S1332" s="205" t="s">
        <v>309</v>
      </c>
      <c r="T1332" s="205" t="s">
        <v>309</v>
      </c>
      <c r="U1332" s="226" t="s">
        <v>5596</v>
      </c>
      <c r="V1332" s="147" t="s">
        <v>309</v>
      </c>
      <c r="X1332" s="135"/>
      <c r="Y1332" s="135"/>
      <c r="AA1332" s="135"/>
      <c r="AB1332" s="134"/>
      <c r="AC1332" s="135"/>
      <c r="AD1332" s="135"/>
      <c r="AH1332" s="135"/>
      <c r="AI1332" s="135"/>
    </row>
    <row r="1333" spans="1:35" ht="31.5">
      <c r="A1333" s="205">
        <v>1329</v>
      </c>
      <c r="B1333" s="206" t="s">
        <v>5597</v>
      </c>
      <c r="C1333" s="207" t="str">
        <f xml:space="preserve"> _xlfn.CONCAT(小韻資料表[[#This Row],[聲母拼音碼]],小韻資料表[[#This Row],[韻母拼音碼]],小韻資料表[[#This Row],[調號]])</f>
        <v>jir2</v>
      </c>
      <c r="D1333" s="206" t="s">
        <v>5598</v>
      </c>
      <c r="E1333" s="208" t="s">
        <v>422</v>
      </c>
      <c r="F1333" s="205">
        <v>6</v>
      </c>
      <c r="G1333" s="209" t="s">
        <v>5599</v>
      </c>
      <c r="H1333" s="205">
        <f xml:space="preserve"> LEN(小韻資料表[[#This Row],[小韻字集]])</f>
        <v>8</v>
      </c>
      <c r="I1333" s="205" cm="1">
        <f t="array" ref="I1333" xml:space="preserve"> MATCH(TRUE, ISNUMBER( SEARCH( LEFT(小韻資料表[[#This Row],[切語]],1), 切語上字資料表[切語上字]) ), 0)</f>
        <v>41</v>
      </c>
      <c r="J1333" s="210" t="str" cm="1">
        <f t="array" ref="J1333" xml:space="preserve"> INDEX(切語上字資料表[聲母], 小韻資料表[[#This Row],[上字表識別號]])</f>
        <v>日</v>
      </c>
      <c r="K1333" s="210" t="str" cm="1">
        <f t="array" ref="K1333" xml:space="preserve"> INDEX(切語上字資料表[聲母拼音碼], 小韻資料表[[#This Row],[上字表識別號]])</f>
        <v>j</v>
      </c>
      <c r="L1333" s="210" t="str" cm="1">
        <f t="array" ref="L1333" xml:space="preserve"> INDEX(切語上字資料表[清濁], 小韻資料表[[#This Row],[上字表識別號]])</f>
        <v>次濁</v>
      </c>
      <c r="M1333" s="223" t="str" cm="1">
        <f t="array" ref="M1333" xml:space="preserve"> INDEX(切語上字資料表[發送收], 小韻資料表[[#This Row],[上字表識別號]])</f>
        <v>收聲</v>
      </c>
      <c r="N1333" s="205" cm="1">
        <f t="array" ref="N1333" xml:space="preserve"> MATCH(TRUE, ISNUMBER( SEARCH( RIGHT(小韻資料表[[#This Row],[切語]],1), 切語下字資料表[切語下字]) ), 0)</f>
        <v>50</v>
      </c>
      <c r="O1333" s="207" t="str" cm="1">
        <f t="array" ref="O1333" xml:space="preserve"> INDEX(切語下字資料表[韻母], 小韻資料表[[#This Row],[下字表識別號]])</f>
        <v>語開3</v>
      </c>
      <c r="P1333" s="207" t="str" cm="1">
        <f t="array" ref="P1333" xml:space="preserve"> INDEX(切語下字資料表[韻母拼音碼], 小韻資料表[[#This Row],[下字表識別號]])</f>
        <v>ir</v>
      </c>
      <c r="Q1333" s="210" t="str" cm="1">
        <f t="array" ref="Q1333" xml:space="preserve"> INDEX(設定表!$C$19:$C$23, INT( LEFT(小韻資料表[[#This Row],[目次編碼]],1) ))</f>
        <v>上</v>
      </c>
      <c r="R1333" s="210">
        <f xml:space="preserve">  INDEX(設定表!$C$8:$C$15, MATCH( (RIGHT(小韻資料表[[#This Row],[清濁]]) &amp; 小韻資料表[[#This Row],[調]]), 設定表!$B$8:$B$15, 0))</f>
        <v>2</v>
      </c>
      <c r="S1333" s="205" t="s">
        <v>309</v>
      </c>
      <c r="T1333" s="205" t="s">
        <v>309</v>
      </c>
      <c r="U1333" s="226" t="s">
        <v>309</v>
      </c>
      <c r="V1333" s="146" t="s">
        <v>309</v>
      </c>
      <c r="X1333" s="135"/>
      <c r="Y1333" s="135"/>
      <c r="AA1333" s="135"/>
      <c r="AB1333" s="134"/>
      <c r="AC1333" s="135"/>
      <c r="AD1333" s="135"/>
      <c r="AH1333" s="135"/>
      <c r="AI1333" s="135"/>
    </row>
    <row r="1334" spans="1:35" ht="31.5">
      <c r="A1334" s="205">
        <v>1330</v>
      </c>
      <c r="B1334" s="206" t="s">
        <v>5600</v>
      </c>
      <c r="C1334" s="207" t="str">
        <f xml:space="preserve"> _xlfn.CONCAT(小韻資料表[[#This Row],[聲母拼音碼]],小韻資料表[[#This Row],[韻母拼音碼]],小韻資料表[[#This Row],[調號]])</f>
        <v>sir2</v>
      </c>
      <c r="D1334" s="206" t="s">
        <v>5601</v>
      </c>
      <c r="E1334" s="208" t="s">
        <v>422</v>
      </c>
      <c r="F1334" s="205">
        <v>7</v>
      </c>
      <c r="G1334" s="209" t="s">
        <v>5602</v>
      </c>
      <c r="H1334" s="205">
        <f xml:space="preserve"> LEN(小韻資料表[[#This Row],[小韻字集]])</f>
        <v>6</v>
      </c>
      <c r="I1334" s="205" cm="1">
        <f t="array" ref="I1334" xml:space="preserve"> MATCH(TRUE, ISNUMBER( SEARCH( LEFT(小韻資料表[[#This Row],[切語]],1), 切語上字資料表[切語上字]) ), 0)</f>
        <v>33</v>
      </c>
      <c r="J1334" s="210" t="str" cm="1">
        <f t="array" ref="J1334" xml:space="preserve"> INDEX(切語上字資料表[聲母], 小韻資料表[[#This Row],[上字表識別號]])</f>
        <v>審</v>
      </c>
      <c r="K1334" s="210" t="str" cm="1">
        <f t="array" ref="K1334" xml:space="preserve"> INDEX(切語上字資料表[聲母拼音碼], 小韻資料表[[#This Row],[上字表識別號]])</f>
        <v>s</v>
      </c>
      <c r="L1334" s="210" t="str" cm="1">
        <f t="array" ref="L1334" xml:space="preserve"> INDEX(切語上字資料表[清濁], 小韻資料表[[#This Row],[上字表識別號]])</f>
        <v>全清</v>
      </c>
      <c r="M1334" s="223" t="str" cm="1">
        <f t="array" ref="M1334" xml:space="preserve"> INDEX(切語上字資料表[發送收], 小韻資料表[[#This Row],[上字表識別號]])</f>
        <v>送氣</v>
      </c>
      <c r="N1334" s="205" cm="1">
        <f t="array" ref="N1334" xml:space="preserve"> MATCH(TRUE, ISNUMBER( SEARCH( RIGHT(小韻資料表[[#This Row],[切語]],1), 切語下字資料表[切語下字]) ), 0)</f>
        <v>50</v>
      </c>
      <c r="O1334" s="207" t="str" cm="1">
        <f t="array" ref="O1334" xml:space="preserve"> INDEX(切語下字資料表[韻母], 小韻資料表[[#This Row],[下字表識別號]])</f>
        <v>語開3</v>
      </c>
      <c r="P1334" s="207" t="str" cm="1">
        <f t="array" ref="P1334" xml:space="preserve"> INDEX(切語下字資料表[韻母拼音碼], 小韻資料表[[#This Row],[下字表識別號]])</f>
        <v>ir</v>
      </c>
      <c r="Q1334" s="210" t="str" cm="1">
        <f t="array" ref="Q1334" xml:space="preserve"> INDEX(設定表!$C$19:$C$23, INT( LEFT(小韻資料表[[#This Row],[目次編碼]],1) ))</f>
        <v>上</v>
      </c>
      <c r="R1334" s="210">
        <f xml:space="preserve">  INDEX(設定表!$C$8:$C$15, MATCH( (RIGHT(小韻資料表[[#This Row],[清濁]]) &amp; 小韻資料表[[#This Row],[調]]), 設定表!$B$8:$B$15, 0))</f>
        <v>2</v>
      </c>
      <c r="S1334" s="205" t="s">
        <v>309</v>
      </c>
      <c r="T1334" s="205" t="s">
        <v>309</v>
      </c>
      <c r="U1334" s="226" t="s">
        <v>309</v>
      </c>
      <c r="V1334" s="147" t="s">
        <v>309</v>
      </c>
      <c r="X1334" s="135"/>
      <c r="Y1334" s="135"/>
      <c r="AA1334" s="135"/>
      <c r="AB1334" s="134"/>
      <c r="AC1334" s="135"/>
      <c r="AD1334" s="135"/>
      <c r="AH1334" s="135"/>
      <c r="AI1334" s="135"/>
    </row>
    <row r="1335" spans="1:35" ht="31.5">
      <c r="A1335" s="205">
        <v>1331</v>
      </c>
      <c r="B1335" s="206" t="s">
        <v>5603</v>
      </c>
      <c r="C1335" s="207" t="str">
        <f xml:space="preserve"> _xlfn.CONCAT(小韻資料表[[#This Row],[聲母拼音碼]],小韻資料表[[#This Row],[韻母拼音碼]],小韻資料表[[#This Row],[調號]])</f>
        <v>chir2</v>
      </c>
      <c r="D1335" s="206" t="s">
        <v>5604</v>
      </c>
      <c r="E1335" s="208" t="s">
        <v>422</v>
      </c>
      <c r="F1335" s="205">
        <v>8</v>
      </c>
      <c r="G1335" s="209" t="s">
        <v>5605</v>
      </c>
      <c r="H1335" s="205">
        <f xml:space="preserve"> LEN(小韻資料表[[#This Row],[小韻字集]])</f>
        <v>2</v>
      </c>
      <c r="I1335" s="205" cm="1">
        <f t="array" ref="I1335" xml:space="preserve"> MATCH(TRUE, ISNUMBER( SEARCH( LEFT(小韻資料表[[#This Row],[切語]],1), 切語上字資料表[切語上字]) ), 0)</f>
        <v>31</v>
      </c>
      <c r="J1335" s="210" t="str" cm="1">
        <f t="array" ref="J1335" xml:space="preserve"> INDEX(切語上字資料表[聲母], 小韻資料表[[#This Row],[上字表識別號]])</f>
        <v>穿</v>
      </c>
      <c r="K1335" s="210" t="str" cm="1">
        <f t="array" ref="K1335" xml:space="preserve"> INDEX(切語上字資料表[聲母拼音碼], 小韻資料表[[#This Row],[上字表識別號]])</f>
        <v>ch</v>
      </c>
      <c r="L1335" s="210" t="str" cm="1">
        <f t="array" ref="L1335" xml:space="preserve"> INDEX(切語上字資料表[清濁], 小韻資料表[[#This Row],[上字表識別號]])</f>
        <v>次清</v>
      </c>
      <c r="M1335" s="223" t="str" cm="1">
        <f t="array" ref="M1335" xml:space="preserve"> INDEX(切語上字資料表[發送收], 小韻資料表[[#This Row],[上字表識別號]])</f>
        <v>送氣</v>
      </c>
      <c r="N1335" s="205" cm="1">
        <f t="array" ref="N1335" xml:space="preserve"> MATCH(TRUE, ISNUMBER( SEARCH( RIGHT(小韻資料表[[#This Row],[切語]],1), 切語下字資料表[切語下字]) ), 0)</f>
        <v>50</v>
      </c>
      <c r="O1335" s="207" t="str" cm="1">
        <f t="array" ref="O1335" xml:space="preserve"> INDEX(切語下字資料表[韻母], 小韻資料表[[#This Row],[下字表識別號]])</f>
        <v>語開3</v>
      </c>
      <c r="P1335" s="207" t="str" cm="1">
        <f t="array" ref="P1335" xml:space="preserve"> INDEX(切語下字資料表[韻母拼音碼], 小韻資料表[[#This Row],[下字表識別號]])</f>
        <v>ir</v>
      </c>
      <c r="Q1335" s="210" t="str" cm="1">
        <f t="array" ref="Q1335" xml:space="preserve"> INDEX(設定表!$C$19:$C$23, INT( LEFT(小韻資料表[[#This Row],[目次編碼]],1) ))</f>
        <v>上</v>
      </c>
      <c r="R1335" s="210">
        <f xml:space="preserve">  INDEX(設定表!$C$8:$C$15, MATCH( (RIGHT(小韻資料表[[#This Row],[清濁]]) &amp; 小韻資料表[[#This Row],[調]]), 設定表!$B$8:$B$15, 0))</f>
        <v>2</v>
      </c>
      <c r="S1335" s="205" t="s">
        <v>309</v>
      </c>
      <c r="T1335" s="205" t="s">
        <v>309</v>
      </c>
      <c r="U1335" s="226" t="s">
        <v>309</v>
      </c>
      <c r="V1335" s="146" t="s">
        <v>309</v>
      </c>
      <c r="X1335" s="135"/>
      <c r="Y1335" s="135"/>
      <c r="AA1335" s="135"/>
      <c r="AB1335" s="134"/>
      <c r="AC1335" s="135"/>
      <c r="AD1335" s="135"/>
      <c r="AH1335" s="135"/>
      <c r="AI1335" s="135"/>
    </row>
    <row r="1336" spans="1:35" ht="31.5">
      <c r="A1336" s="205">
        <v>1332</v>
      </c>
      <c r="B1336" s="206" t="s">
        <v>5606</v>
      </c>
      <c r="C1336" s="207" t="str">
        <f xml:space="preserve"> _xlfn.CONCAT(小韻資料表[[#This Row],[聲母拼音碼]],小韻資料表[[#This Row],[韻母拼音碼]],小韻資料表[[#This Row],[調號]])</f>
        <v>tir2</v>
      </c>
      <c r="D1336" s="206" t="s">
        <v>5607</v>
      </c>
      <c r="E1336" s="208" t="s">
        <v>422</v>
      </c>
      <c r="F1336" s="205">
        <v>9</v>
      </c>
      <c r="G1336" s="209" t="s">
        <v>5608</v>
      </c>
      <c r="H1336" s="205">
        <f xml:space="preserve"> LEN(小韻資料表[[#This Row],[小韻字集]])</f>
        <v>12</v>
      </c>
      <c r="I1336" s="205" cm="1">
        <f t="array" ref="I1336" xml:space="preserve"> MATCH(TRUE, ISNUMBER( SEARCH( LEFT(小韻資料表[[#This Row],[切語]],1), 切語上字資料表[切語上字]) ), 0)</f>
        <v>5</v>
      </c>
      <c r="J1336" s="210" t="str" cm="1">
        <f t="array" ref="J1336" xml:space="preserve"> INDEX(切語上字資料表[聲母], 小韻資料表[[#This Row],[上字表識別號]])</f>
        <v>端</v>
      </c>
      <c r="K1336" s="210" t="str" cm="1">
        <f t="array" ref="K1336" xml:space="preserve"> INDEX(切語上字資料表[聲母拼音碼], 小韻資料表[[#This Row],[上字表識別號]])</f>
        <v>t</v>
      </c>
      <c r="L1336" s="210" t="str" cm="1">
        <f t="array" ref="L1336" xml:space="preserve"> INDEX(切語上字資料表[清濁], 小韻資料表[[#This Row],[上字表識別號]])</f>
        <v>全清</v>
      </c>
      <c r="M1336" s="223" t="str" cm="1">
        <f t="array" ref="M1336" xml:space="preserve"> INDEX(切語上字資料表[發送收], 小韻資料表[[#This Row],[上字表識別號]])</f>
        <v>發聲</v>
      </c>
      <c r="N1336" s="205" cm="1">
        <f t="array" ref="N1336" xml:space="preserve"> MATCH(TRUE, ISNUMBER( SEARCH( RIGHT(小韻資料表[[#This Row],[切語]],1), 切語下字資料表[切語下字]) ), 0)</f>
        <v>50</v>
      </c>
      <c r="O1336" s="207" t="str" cm="1">
        <f t="array" ref="O1336" xml:space="preserve"> INDEX(切語下字資料表[韻母], 小韻資料表[[#This Row],[下字表識別號]])</f>
        <v>語開3</v>
      </c>
      <c r="P1336" s="207" t="str" cm="1">
        <f t="array" ref="P1336" xml:space="preserve"> INDEX(切語下字資料表[韻母拼音碼], 小韻資料表[[#This Row],[下字表識別號]])</f>
        <v>ir</v>
      </c>
      <c r="Q1336" s="210" t="str" cm="1">
        <f t="array" ref="Q1336" xml:space="preserve"> INDEX(設定表!$C$19:$C$23, INT( LEFT(小韻資料表[[#This Row],[目次編碼]],1) ))</f>
        <v>上</v>
      </c>
      <c r="R1336" s="210">
        <f xml:space="preserve">  INDEX(設定表!$C$8:$C$15, MATCH( (RIGHT(小韻資料表[[#This Row],[清濁]]) &amp; 小韻資料表[[#This Row],[調]]), 設定表!$B$8:$B$15, 0))</f>
        <v>2</v>
      </c>
      <c r="S1336" s="205" t="s">
        <v>309</v>
      </c>
      <c r="T1336" s="205" t="s">
        <v>309</v>
      </c>
      <c r="U1336" s="226" t="s">
        <v>309</v>
      </c>
      <c r="V1336" s="147" t="s">
        <v>309</v>
      </c>
      <c r="X1336" s="135"/>
      <c r="Y1336" s="135"/>
      <c r="AA1336" s="135"/>
      <c r="AB1336" s="134"/>
      <c r="AC1336" s="135"/>
      <c r="AD1336" s="135"/>
      <c r="AH1336" s="135"/>
      <c r="AI1336" s="135"/>
    </row>
    <row r="1337" spans="1:35" ht="31.5">
      <c r="A1337" s="205">
        <v>1333</v>
      </c>
      <c r="B1337" s="206" t="s">
        <v>5609</v>
      </c>
      <c r="C1337" s="207" t="str">
        <f xml:space="preserve"> _xlfn.CONCAT(小韻資料表[[#This Row],[聲母拼音碼]],小韻資料表[[#This Row],[韻母拼音碼]],小韻資料表[[#This Row],[調號]])</f>
        <v>sir2</v>
      </c>
      <c r="D1337" s="206" t="s">
        <v>5610</v>
      </c>
      <c r="E1337" s="208" t="s">
        <v>422</v>
      </c>
      <c r="F1337" s="205">
        <v>10</v>
      </c>
      <c r="G1337" s="209" t="s">
        <v>5611</v>
      </c>
      <c r="H1337" s="205">
        <f xml:space="preserve"> LEN(小韻資料表[[#This Row],[小韻字集]])</f>
        <v>10</v>
      </c>
      <c r="I1337" s="205" cm="1">
        <f t="array" ref="I1337" xml:space="preserve"> MATCH(TRUE, ISNUMBER( SEARCH( LEFT(小韻資料表[[#This Row],[切語]],1), 切語上字資料表[切語上字]) ), 0)</f>
        <v>24</v>
      </c>
      <c r="J1337" s="210" t="str" cm="1">
        <f t="array" ref="J1337" xml:space="preserve"> INDEX(切語上字資料表[聲母], 小韻資料表[[#This Row],[上字表識別號]])</f>
        <v>心</v>
      </c>
      <c r="K1337" s="210" t="str" cm="1">
        <f t="array" ref="K1337" xml:space="preserve"> INDEX(切語上字資料表[聲母拼音碼], 小韻資料表[[#This Row],[上字表識別號]])</f>
        <v>s</v>
      </c>
      <c r="L1337" s="210" t="str" cm="1">
        <f t="array" ref="L1337" xml:space="preserve"> INDEX(切語上字資料表[清濁], 小韻資料表[[#This Row],[上字表識別號]])</f>
        <v>全清</v>
      </c>
      <c r="M1337" s="223" t="str" cm="1">
        <f t="array" ref="M1337" xml:space="preserve"> INDEX(切語上字資料表[發送收], 小韻資料表[[#This Row],[上字表識別號]])</f>
        <v>送氣</v>
      </c>
      <c r="N1337" s="205" cm="1">
        <f t="array" ref="N1337" xml:space="preserve"> MATCH(TRUE, ISNUMBER( SEARCH( RIGHT(小韻資料表[[#This Row],[切語]],1), 切語下字資料表[切語下字]) ), 0)</f>
        <v>50</v>
      </c>
      <c r="O1337" s="207" t="str" cm="1">
        <f t="array" ref="O1337" xml:space="preserve"> INDEX(切語下字資料表[韻母], 小韻資料表[[#This Row],[下字表識別號]])</f>
        <v>語開3</v>
      </c>
      <c r="P1337" s="207" t="str" cm="1">
        <f t="array" ref="P1337" xml:space="preserve"> INDEX(切語下字資料表[韻母拼音碼], 小韻資料表[[#This Row],[下字表識別號]])</f>
        <v>ir</v>
      </c>
      <c r="Q1337" s="210" t="str" cm="1">
        <f t="array" ref="Q1337" xml:space="preserve"> INDEX(設定表!$C$19:$C$23, INT( LEFT(小韻資料表[[#This Row],[目次編碼]],1) ))</f>
        <v>上</v>
      </c>
      <c r="R1337" s="210">
        <f xml:space="preserve">  INDEX(設定表!$C$8:$C$15, MATCH( (RIGHT(小韻資料表[[#This Row],[清濁]]) &amp; 小韻資料表[[#This Row],[調]]), 設定表!$B$8:$B$15, 0))</f>
        <v>2</v>
      </c>
      <c r="S1337" s="205" t="s">
        <v>309</v>
      </c>
      <c r="T1337" s="205" t="s">
        <v>309</v>
      </c>
      <c r="U1337" s="226" t="s">
        <v>309</v>
      </c>
      <c r="V1337" s="146" t="s">
        <v>309</v>
      </c>
      <c r="X1337" s="135"/>
      <c r="Y1337" s="135"/>
      <c r="AA1337" s="135"/>
      <c r="AB1337" s="134"/>
      <c r="AC1337" s="135"/>
      <c r="AD1337" s="135"/>
      <c r="AH1337" s="135"/>
      <c r="AI1337" s="135"/>
    </row>
    <row r="1338" spans="1:35" ht="31.5">
      <c r="A1338" s="205">
        <v>1334</v>
      </c>
      <c r="B1338" s="206" t="s">
        <v>5612</v>
      </c>
      <c r="C1338" s="207" t="str">
        <f xml:space="preserve"> _xlfn.CONCAT(小韻資料表[[#This Row],[聲母拼音碼]],小韻資料表[[#This Row],[韻母拼音碼]],小韻資料表[[#This Row],[調號]])</f>
        <v>thir2</v>
      </c>
      <c r="D1338" s="206" t="s">
        <v>5613</v>
      </c>
      <c r="E1338" s="208" t="s">
        <v>422</v>
      </c>
      <c r="F1338" s="205">
        <v>11</v>
      </c>
      <c r="G1338" s="209" t="s">
        <v>5614</v>
      </c>
      <c r="H1338" s="205">
        <f xml:space="preserve"> LEN(小韻資料表[[#This Row],[小韻字集]])</f>
        <v>3</v>
      </c>
      <c r="I1338" s="205" cm="1">
        <f t="array" ref="I1338" xml:space="preserve"> MATCH(TRUE, ISNUMBER( SEARCH( LEFT(小韻資料表[[#This Row],[切語]],1), 切語上字資料表[切語上字]) ), 0)</f>
        <v>10</v>
      </c>
      <c r="J1338" s="210" t="str" cm="1">
        <f t="array" ref="J1338" xml:space="preserve"> INDEX(切語上字資料表[聲母], 小韻資料表[[#This Row],[上字表識別號]])</f>
        <v>徹</v>
      </c>
      <c r="K1338" s="210" t="str" cm="1">
        <f t="array" ref="K1338" xml:space="preserve"> INDEX(切語上字資料表[聲母拼音碼], 小韻資料表[[#This Row],[上字表識別號]])</f>
        <v>th</v>
      </c>
      <c r="L1338" s="210" t="str" cm="1">
        <f t="array" ref="L1338" xml:space="preserve"> INDEX(切語上字資料表[清濁], 小韻資料表[[#This Row],[上字表識別號]])</f>
        <v>次清</v>
      </c>
      <c r="M1338" s="223" t="str" cm="1">
        <f t="array" ref="M1338" xml:space="preserve"> INDEX(切語上字資料表[發送收], 小韻資料表[[#This Row],[上字表識別號]])</f>
        <v>送氣</v>
      </c>
      <c r="N1338" s="205" cm="1">
        <f t="array" ref="N1338" xml:space="preserve"> MATCH(TRUE, ISNUMBER( SEARCH( RIGHT(小韻資料表[[#This Row],[切語]],1), 切語下字資料表[切語下字]) ), 0)</f>
        <v>50</v>
      </c>
      <c r="O1338" s="207" t="str" cm="1">
        <f t="array" ref="O1338" xml:space="preserve"> INDEX(切語下字資料表[韻母], 小韻資料表[[#This Row],[下字表識別號]])</f>
        <v>語開3</v>
      </c>
      <c r="P1338" s="207" t="str" cm="1">
        <f t="array" ref="P1338" xml:space="preserve"> INDEX(切語下字資料表[韻母拼音碼], 小韻資料表[[#This Row],[下字表識別號]])</f>
        <v>ir</v>
      </c>
      <c r="Q1338" s="210" t="str" cm="1">
        <f t="array" ref="Q1338" xml:space="preserve"> INDEX(設定表!$C$19:$C$23, INT( LEFT(小韻資料表[[#This Row],[目次編碼]],1) ))</f>
        <v>上</v>
      </c>
      <c r="R1338" s="210">
        <f xml:space="preserve">  INDEX(設定表!$C$8:$C$15, MATCH( (RIGHT(小韻資料表[[#This Row],[清濁]]) &amp; 小韻資料表[[#This Row],[調]]), 設定表!$B$8:$B$15, 0))</f>
        <v>2</v>
      </c>
      <c r="S1338" s="205" t="s">
        <v>309</v>
      </c>
      <c r="T1338" s="205" t="s">
        <v>309</v>
      </c>
      <c r="U1338" s="226" t="s">
        <v>309</v>
      </c>
      <c r="V1338" s="147" t="s">
        <v>309</v>
      </c>
      <c r="X1338" s="135"/>
      <c r="Y1338" s="135"/>
      <c r="AA1338" s="135"/>
      <c r="AB1338" s="134"/>
      <c r="AC1338" s="135"/>
      <c r="AD1338" s="135"/>
      <c r="AH1338" s="135"/>
      <c r="AI1338" s="135"/>
    </row>
    <row r="1339" spans="1:35" ht="31.5">
      <c r="A1339" s="205">
        <v>1335</v>
      </c>
      <c r="B1339" s="206" t="s">
        <v>5615</v>
      </c>
      <c r="C1339" s="207" t="str">
        <f xml:space="preserve"> _xlfn.CONCAT(小韻資料表[[#This Row],[聲母拼音碼]],小韻資料表[[#This Row],[韻母拼音碼]],小韻資料表[[#This Row],[調號]])</f>
        <v>nir2</v>
      </c>
      <c r="D1339" s="206" t="s">
        <v>5616</v>
      </c>
      <c r="E1339" s="208" t="s">
        <v>422</v>
      </c>
      <c r="F1339" s="205">
        <v>12</v>
      </c>
      <c r="G1339" s="209" t="s">
        <v>5617</v>
      </c>
      <c r="H1339" s="205">
        <f xml:space="preserve"> LEN(小韻資料表[[#This Row],[小韻字集]])</f>
        <v>2</v>
      </c>
      <c r="I1339" s="205" cm="1">
        <f t="array" ref="I1339" xml:space="preserve"> MATCH(TRUE, ISNUMBER( SEARCH( LEFT(小韻資料表[[#This Row],[切語]],1), 切語上字資料表[切語上字]) ), 0)</f>
        <v>12</v>
      </c>
      <c r="J1339" s="210" t="str" cm="1">
        <f t="array" ref="J1339" xml:space="preserve"> INDEX(切語上字資料表[聲母], 小韻資料表[[#This Row],[上字表識別號]])</f>
        <v>娘</v>
      </c>
      <c r="K1339" s="210" t="str" cm="1">
        <f t="array" ref="K1339" xml:space="preserve"> INDEX(切語上字資料表[聲母拼音碼], 小韻資料表[[#This Row],[上字表識別號]])</f>
        <v>n</v>
      </c>
      <c r="L1339" s="210" t="str" cm="1">
        <f t="array" ref="L1339" xml:space="preserve"> INDEX(切語上字資料表[清濁], 小韻資料表[[#This Row],[上字表識別號]])</f>
        <v>次濁</v>
      </c>
      <c r="M1339" s="223" t="str" cm="1">
        <f t="array" ref="M1339" xml:space="preserve"> INDEX(切語上字資料表[發送收], 小韻資料表[[#This Row],[上字表識別號]])</f>
        <v>收聲</v>
      </c>
      <c r="N1339" s="205" cm="1">
        <f t="array" ref="N1339" xml:space="preserve"> MATCH(TRUE, ISNUMBER( SEARCH( RIGHT(小韻資料表[[#This Row],[切語]],1), 切語下字資料表[切語下字]) ), 0)</f>
        <v>50</v>
      </c>
      <c r="O1339" s="207" t="str" cm="1">
        <f t="array" ref="O1339" xml:space="preserve"> INDEX(切語下字資料表[韻母], 小韻資料表[[#This Row],[下字表識別號]])</f>
        <v>語開3</v>
      </c>
      <c r="P1339" s="207" t="str" cm="1">
        <f t="array" ref="P1339" xml:space="preserve"> INDEX(切語下字資料表[韻母拼音碼], 小韻資料表[[#This Row],[下字表識別號]])</f>
        <v>ir</v>
      </c>
      <c r="Q1339" s="210" t="str" cm="1">
        <f t="array" ref="Q1339" xml:space="preserve"> INDEX(設定表!$C$19:$C$23, INT( LEFT(小韻資料表[[#This Row],[目次編碼]],1) ))</f>
        <v>上</v>
      </c>
      <c r="R1339" s="210">
        <f xml:space="preserve">  INDEX(設定表!$C$8:$C$15, MATCH( (RIGHT(小韻資料表[[#This Row],[清濁]]) &amp; 小韻資料表[[#This Row],[調]]), 設定表!$B$8:$B$15, 0))</f>
        <v>2</v>
      </c>
      <c r="S1339" s="205" t="s">
        <v>309</v>
      </c>
      <c r="T1339" s="205" t="s">
        <v>309</v>
      </c>
      <c r="U1339" s="226" t="s">
        <v>309</v>
      </c>
      <c r="V1339" s="146" t="s">
        <v>309</v>
      </c>
      <c r="X1339" s="135"/>
      <c r="Y1339" s="135"/>
      <c r="AA1339" s="135"/>
      <c r="AB1339" s="134"/>
      <c r="AC1339" s="135"/>
      <c r="AD1339" s="135"/>
      <c r="AH1339" s="135"/>
      <c r="AI1339" s="135"/>
    </row>
    <row r="1340" spans="1:35" ht="31.5">
      <c r="A1340" s="205">
        <v>1336</v>
      </c>
      <c r="B1340" s="206" t="s">
        <v>5618</v>
      </c>
      <c r="C1340" s="207" t="str">
        <f xml:space="preserve"> _xlfn.CONCAT(小韻資料表[[#This Row],[聲母拼音碼]],小韻資料表[[#This Row],[韻母拼音碼]],小韻資料表[[#This Row],[調號]])</f>
        <v>hir2</v>
      </c>
      <c r="D1340" s="206" t="s">
        <v>5619</v>
      </c>
      <c r="E1340" s="208" t="s">
        <v>422</v>
      </c>
      <c r="F1340" s="205">
        <v>13</v>
      </c>
      <c r="G1340" s="209" t="s">
        <v>5620</v>
      </c>
      <c r="H1340" s="205">
        <f xml:space="preserve"> LEN(小韻資料表[[#This Row],[小韻字集]])</f>
        <v>2</v>
      </c>
      <c r="I1340" s="205" cm="1">
        <f t="array" ref="I1340" xml:space="preserve"> MATCH(TRUE, ISNUMBER( SEARCH( LEFT(小韻資料表[[#This Row],[切語]],1), 切語上字資料表[切語上字]) ), 0)</f>
        <v>36</v>
      </c>
      <c r="J1340" s="210" t="str" cm="1">
        <f t="array" ref="J1340" xml:space="preserve"> INDEX(切語上字資料表[聲母], 小韻資料表[[#This Row],[上字表識別號]])</f>
        <v>曉</v>
      </c>
      <c r="K1340" s="210" t="str" cm="1">
        <f t="array" ref="K1340" xml:space="preserve"> INDEX(切語上字資料表[聲母拼音碼], 小韻資料表[[#This Row],[上字表識別號]])</f>
        <v>h</v>
      </c>
      <c r="L1340" s="210" t="str" cm="1">
        <f t="array" ref="L1340" xml:space="preserve"> INDEX(切語上字資料表[清濁], 小韻資料表[[#This Row],[上字表識別號]])</f>
        <v>次清</v>
      </c>
      <c r="M1340" s="223" t="str" cm="1">
        <f t="array" ref="M1340" xml:space="preserve"> INDEX(切語上字資料表[發送收], 小韻資料表[[#This Row],[上字表識別號]])</f>
        <v>送氣</v>
      </c>
      <c r="N1340" s="205" cm="1">
        <f t="array" ref="N1340" xml:space="preserve"> MATCH(TRUE, ISNUMBER( SEARCH( RIGHT(小韻資料表[[#This Row],[切語]],1), 切語下字資料表[切語下字]) ), 0)</f>
        <v>50</v>
      </c>
      <c r="O1340" s="207" t="str" cm="1">
        <f t="array" ref="O1340" xml:space="preserve"> INDEX(切語下字資料表[韻母], 小韻資料表[[#This Row],[下字表識別號]])</f>
        <v>語開3</v>
      </c>
      <c r="P1340" s="207" t="str" cm="1">
        <f t="array" ref="P1340" xml:space="preserve"> INDEX(切語下字資料表[韻母拼音碼], 小韻資料表[[#This Row],[下字表識別號]])</f>
        <v>ir</v>
      </c>
      <c r="Q1340" s="210" t="str" cm="1">
        <f t="array" ref="Q1340" xml:space="preserve"> INDEX(設定表!$C$19:$C$23, INT( LEFT(小韻資料表[[#This Row],[目次編碼]],1) ))</f>
        <v>上</v>
      </c>
      <c r="R1340" s="210">
        <f xml:space="preserve">  INDEX(設定表!$C$8:$C$15, MATCH( (RIGHT(小韻資料表[[#This Row],[清濁]]) &amp; 小韻資料表[[#This Row],[調]]), 設定表!$B$8:$B$15, 0))</f>
        <v>2</v>
      </c>
      <c r="S1340" s="205" t="s">
        <v>309</v>
      </c>
      <c r="T1340" s="205" t="s">
        <v>309</v>
      </c>
      <c r="U1340" s="226" t="s">
        <v>309</v>
      </c>
      <c r="V1340" s="147" t="s">
        <v>309</v>
      </c>
      <c r="X1340" s="135"/>
      <c r="Y1340" s="135"/>
      <c r="AA1340" s="135"/>
      <c r="AB1340" s="134"/>
      <c r="AC1340" s="135"/>
      <c r="AD1340" s="135"/>
      <c r="AH1340" s="135"/>
      <c r="AI1340" s="135"/>
    </row>
    <row r="1341" spans="1:35" ht="63">
      <c r="A1341" s="205">
        <v>1337</v>
      </c>
      <c r="B1341" s="206" t="s">
        <v>5621</v>
      </c>
      <c r="C1341" s="207" t="str">
        <f xml:space="preserve"> _xlfn.CONCAT(小韻資料表[[#This Row],[聲母拼音碼]],小韻資料表[[#This Row],[韻母拼音碼]],小韻資料表[[#This Row],[調號]])</f>
        <v>khir2</v>
      </c>
      <c r="D1341" s="206" t="s">
        <v>5622</v>
      </c>
      <c r="E1341" s="208" t="s">
        <v>422</v>
      </c>
      <c r="F1341" s="205">
        <v>14</v>
      </c>
      <c r="G1341" s="209" t="s">
        <v>5623</v>
      </c>
      <c r="H1341" s="205">
        <f xml:space="preserve"> LEN(小韻資料表[[#This Row],[小韻字集]])</f>
        <v>22</v>
      </c>
      <c r="I1341" s="205" cm="1">
        <f t="array" ref="I1341" xml:space="preserve"> MATCH(TRUE, ISNUMBER( SEARCH( LEFT(小韻資料表[[#This Row],[切語]],1), 切語上字資料表[切語上字]) ), 0)</f>
        <v>3</v>
      </c>
      <c r="J1341" s="210" t="str" cm="1">
        <f t="array" ref="J1341" xml:space="preserve"> INDEX(切語上字資料表[聲母], 小韻資料表[[#This Row],[上字表識別號]])</f>
        <v>群</v>
      </c>
      <c r="K1341" s="210" t="str" cm="1">
        <f t="array" ref="K1341" xml:space="preserve"> INDEX(切語上字資料表[聲母拼音碼], 小韻資料表[[#This Row],[上字表識別號]])</f>
        <v>kh</v>
      </c>
      <c r="L1341" s="210" t="str" cm="1">
        <f t="array" ref="L1341" xml:space="preserve"> INDEX(切語上字資料表[清濁], 小韻資料表[[#This Row],[上字表識別號]])</f>
        <v>全濁</v>
      </c>
      <c r="M1341" s="223" cm="1">
        <f t="array" ref="M1341" xml:space="preserve"> INDEX(切語上字資料表[發送收], 小韻資料表[[#This Row],[上字表識別號]])</f>
        <v>0</v>
      </c>
      <c r="N1341" s="205" cm="1">
        <f t="array" ref="N1341" xml:space="preserve"> MATCH(TRUE, ISNUMBER( SEARCH( RIGHT(小韻資料表[[#This Row],[切語]],1), 切語下字資料表[切語下字]) ), 0)</f>
        <v>50</v>
      </c>
      <c r="O1341" s="207" t="str" cm="1">
        <f t="array" ref="O1341" xml:space="preserve"> INDEX(切語下字資料表[韻母], 小韻資料表[[#This Row],[下字表識別號]])</f>
        <v>語開3</v>
      </c>
      <c r="P1341" s="207" t="str" cm="1">
        <f t="array" ref="P1341" xml:space="preserve"> INDEX(切語下字資料表[韻母拼音碼], 小韻資料表[[#This Row],[下字表識別號]])</f>
        <v>ir</v>
      </c>
      <c r="Q1341" s="210" t="str" cm="1">
        <f t="array" ref="Q1341" xml:space="preserve"> INDEX(設定表!$C$19:$C$23, INT( LEFT(小韻資料表[[#This Row],[目次編碼]],1) ))</f>
        <v>上</v>
      </c>
      <c r="R1341" s="210">
        <f xml:space="preserve">  INDEX(設定表!$C$8:$C$15, MATCH( (RIGHT(小韻資料表[[#This Row],[清濁]]) &amp; 小韻資料表[[#This Row],[調]]), 設定表!$B$8:$B$15, 0))</f>
        <v>2</v>
      </c>
      <c r="S1341" s="205" t="s">
        <v>309</v>
      </c>
      <c r="T1341" s="205" t="s">
        <v>309</v>
      </c>
      <c r="U1341" s="226" t="s">
        <v>309</v>
      </c>
      <c r="V1341" s="146" t="s">
        <v>309</v>
      </c>
      <c r="X1341" s="135"/>
      <c r="Y1341" s="135"/>
      <c r="AA1341" s="135"/>
      <c r="AB1341" s="134"/>
      <c r="AC1341" s="135"/>
      <c r="AD1341" s="135"/>
      <c r="AH1341" s="135"/>
      <c r="AI1341" s="135"/>
    </row>
    <row r="1342" spans="1:35" ht="31.5">
      <c r="A1342" s="205">
        <v>1338</v>
      </c>
      <c r="B1342" s="206" t="s">
        <v>5624</v>
      </c>
      <c r="C1342" s="207" t="str">
        <f xml:space="preserve"> _xlfn.CONCAT(小韻資料表[[#This Row],[聲母拼音碼]],小韻資料表[[#This Row],[韻母拼音碼]],小韻資料表[[#This Row],[調號]])</f>
        <v>sir2</v>
      </c>
      <c r="D1342" s="206" t="s">
        <v>5625</v>
      </c>
      <c r="E1342" s="208" t="s">
        <v>422</v>
      </c>
      <c r="F1342" s="205">
        <v>15</v>
      </c>
      <c r="G1342" s="209" t="s">
        <v>5626</v>
      </c>
      <c r="H1342" s="205">
        <f xml:space="preserve"> LEN(小韻資料表[[#This Row],[小韻字集]])</f>
        <v>8</v>
      </c>
      <c r="I1342" s="205" cm="1">
        <f t="array" ref="I1342" xml:space="preserve"> MATCH(TRUE, ISNUMBER( SEARCH( LEFT(小韻資料表[[#This Row],[切語]],1), 切語上字資料表[切語上字]) ), 0)</f>
        <v>29</v>
      </c>
      <c r="J1342" s="210" t="str" cm="1">
        <f t="array" ref="J1342" xml:space="preserve"> INDEX(切語上字資料表[聲母], 小韻資料表[[#This Row],[上字表識別號]])</f>
        <v>疏</v>
      </c>
      <c r="K1342" s="210" t="str" cm="1">
        <f t="array" ref="K1342" xml:space="preserve"> INDEX(切語上字資料表[聲母拼音碼], 小韻資料表[[#This Row],[上字表識別號]])</f>
        <v>s</v>
      </c>
      <c r="L1342" s="210" t="str" cm="1">
        <f t="array" ref="L1342" xml:space="preserve"> INDEX(切語上字資料表[清濁], 小韻資料表[[#This Row],[上字表識別號]])</f>
        <v>全清</v>
      </c>
      <c r="M1342" s="223" t="str" cm="1">
        <f t="array" ref="M1342" xml:space="preserve"> INDEX(切語上字資料表[發送收], 小韻資料表[[#This Row],[上字表識別號]])</f>
        <v>發聲</v>
      </c>
      <c r="N1342" s="205" cm="1">
        <f t="array" ref="N1342" xml:space="preserve"> MATCH(TRUE, ISNUMBER( SEARCH( RIGHT(小韻資料表[[#This Row],[切語]],1), 切語下字資料表[切語下字]) ), 0)</f>
        <v>50</v>
      </c>
      <c r="O1342" s="207" t="str" cm="1">
        <f t="array" ref="O1342" xml:space="preserve"> INDEX(切語下字資料表[韻母], 小韻資料表[[#This Row],[下字表識別號]])</f>
        <v>語開3</v>
      </c>
      <c r="P1342" s="207" t="str" cm="1">
        <f t="array" ref="P1342" xml:space="preserve"> INDEX(切語下字資料表[韻母拼音碼], 小韻資料表[[#This Row],[下字表識別號]])</f>
        <v>ir</v>
      </c>
      <c r="Q1342" s="210" t="str" cm="1">
        <f t="array" ref="Q1342" xml:space="preserve"> INDEX(設定表!$C$19:$C$23, INT( LEFT(小韻資料表[[#This Row],[目次編碼]],1) ))</f>
        <v>上</v>
      </c>
      <c r="R1342" s="210">
        <f xml:space="preserve">  INDEX(設定表!$C$8:$C$15, MATCH( (RIGHT(小韻資料表[[#This Row],[清濁]]) &amp; 小韻資料表[[#This Row],[調]]), 設定表!$B$8:$B$15, 0))</f>
        <v>2</v>
      </c>
      <c r="S1342" s="211" t="s">
        <v>309</v>
      </c>
      <c r="T1342" s="205" t="s">
        <v>309</v>
      </c>
      <c r="U1342" s="226" t="s">
        <v>309</v>
      </c>
      <c r="V1342" s="147" t="s">
        <v>309</v>
      </c>
      <c r="X1342" s="135"/>
      <c r="Y1342" s="135"/>
      <c r="AA1342" s="135"/>
      <c r="AB1342" s="134"/>
      <c r="AC1342" s="135"/>
      <c r="AD1342" s="135"/>
      <c r="AH1342" s="135"/>
      <c r="AI1342" s="135"/>
    </row>
    <row r="1343" spans="1:35" ht="31.5">
      <c r="A1343" s="205">
        <v>1339</v>
      </c>
      <c r="B1343" s="206" t="s">
        <v>5627</v>
      </c>
      <c r="C1343" s="207" t="str">
        <f xml:space="preserve"> _xlfn.CONCAT(小韻資料表[[#This Row],[聲母拼音碼]],小韻資料表[[#This Row],[韻母拼音碼]],小韻資料表[[#This Row],[調號]])</f>
        <v>chir2</v>
      </c>
      <c r="D1343" s="206" t="s">
        <v>5628</v>
      </c>
      <c r="E1343" s="208" t="s">
        <v>422</v>
      </c>
      <c r="F1343" s="205">
        <v>16</v>
      </c>
      <c r="G1343" s="209" t="s">
        <v>5629</v>
      </c>
      <c r="H1343" s="205">
        <f xml:space="preserve"> LEN(小韻資料表[[#This Row],[小韻字集]])</f>
        <v>9</v>
      </c>
      <c r="I1343" s="205" cm="1">
        <f t="array" ref="I1343" xml:space="preserve"> MATCH(TRUE, ISNUMBER( SEARCH( LEFT(小韻資料表[[#This Row],[切語]],1), 切語上字資料表[切語上字]) ), 0)</f>
        <v>27</v>
      </c>
      <c r="J1343" s="210" t="str" cm="1">
        <f t="array" ref="J1343" xml:space="preserve"> INDEX(切語上字資料表[聲母], 小韻資料表[[#This Row],[上字表識別號]])</f>
        <v>初</v>
      </c>
      <c r="K1343" s="210" t="str" cm="1">
        <f t="array" ref="K1343" xml:space="preserve"> INDEX(切語上字資料表[聲母拼音碼], 小韻資料表[[#This Row],[上字表識別號]])</f>
        <v>ch</v>
      </c>
      <c r="L1343" s="210" t="str" cm="1">
        <f t="array" ref="L1343" xml:space="preserve"> INDEX(切語上字資料表[清濁], 小韻資料表[[#This Row],[上字表識別號]])</f>
        <v>次清</v>
      </c>
      <c r="M1343" s="223" t="str" cm="1">
        <f t="array" ref="M1343" xml:space="preserve"> INDEX(切語上字資料表[發送收], 小韻資料表[[#This Row],[上字表識別號]])</f>
        <v>送氣</v>
      </c>
      <c r="N1343" s="205" cm="1">
        <f t="array" ref="N1343" xml:space="preserve"> MATCH(TRUE, ISNUMBER( SEARCH( RIGHT(小韻資料表[[#This Row],[切語]],1), 切語下字資料表[切語下字]) ), 0)</f>
        <v>50</v>
      </c>
      <c r="O1343" s="207" t="str" cm="1">
        <f t="array" ref="O1343" xml:space="preserve"> INDEX(切語下字資料表[韻母], 小韻資料表[[#This Row],[下字表識別號]])</f>
        <v>語開3</v>
      </c>
      <c r="P1343" s="207" t="str" cm="1">
        <f t="array" ref="P1343" xml:space="preserve"> INDEX(切語下字資料表[韻母拼音碼], 小韻資料表[[#This Row],[下字表識別號]])</f>
        <v>ir</v>
      </c>
      <c r="Q1343" s="210" t="str" cm="1">
        <f t="array" ref="Q1343" xml:space="preserve"> INDEX(設定表!$C$19:$C$23, INT( LEFT(小韻資料表[[#This Row],[目次編碼]],1) ))</f>
        <v>上</v>
      </c>
      <c r="R1343" s="210">
        <f xml:space="preserve">  INDEX(設定表!$C$8:$C$15, MATCH( (RIGHT(小韻資料表[[#This Row],[清濁]]) &amp; 小韻資料表[[#This Row],[調]]), 設定表!$B$8:$B$15, 0))</f>
        <v>2</v>
      </c>
      <c r="S1343" s="205" t="s">
        <v>309</v>
      </c>
      <c r="T1343" s="205" t="s">
        <v>309</v>
      </c>
      <c r="U1343" s="226" t="s">
        <v>309</v>
      </c>
      <c r="V1343" s="146" t="s">
        <v>309</v>
      </c>
      <c r="X1343" s="135"/>
      <c r="Y1343" s="135"/>
      <c r="AA1343" s="135"/>
      <c r="AB1343" s="134"/>
      <c r="AC1343" s="135"/>
      <c r="AD1343" s="135"/>
      <c r="AH1343" s="135"/>
      <c r="AI1343" s="135"/>
    </row>
    <row r="1344" spans="1:35" ht="31.5">
      <c r="A1344" s="205">
        <v>1340</v>
      </c>
      <c r="B1344" s="206" t="s">
        <v>5630</v>
      </c>
      <c r="C1344" s="207" t="str">
        <f xml:space="preserve"> _xlfn.CONCAT(小韻資料表[[#This Row],[聲母拼音碼]],小韻資料表[[#This Row],[韻母拼音碼]],小韻資料表[[#This Row],[調號]])</f>
        <v>cir2</v>
      </c>
      <c r="D1344" s="206" t="s">
        <v>5631</v>
      </c>
      <c r="E1344" s="208" t="s">
        <v>422</v>
      </c>
      <c r="F1344" s="205">
        <v>17</v>
      </c>
      <c r="G1344" s="209" t="s">
        <v>5632</v>
      </c>
      <c r="H1344" s="205">
        <f xml:space="preserve"> LEN(小韻資料表[[#This Row],[小韻字集]])</f>
        <v>2</v>
      </c>
      <c r="I1344" s="205" cm="1">
        <f t="array" ref="I1344" xml:space="preserve"> MATCH(TRUE, ISNUMBER( SEARCH( LEFT(小韻資料表[[#This Row],[切語]],1), 切語上字資料表[切語上字]) ), 0)</f>
        <v>26</v>
      </c>
      <c r="J1344" s="210" t="str" cm="1">
        <f t="array" ref="J1344" xml:space="preserve"> INDEX(切語上字資料表[聲母], 小韻資料表[[#This Row],[上字表識別號]])</f>
        <v>莊</v>
      </c>
      <c r="K1344" s="210" t="str" cm="1">
        <f t="array" ref="K1344" xml:space="preserve"> INDEX(切語上字資料表[聲母拼音碼], 小韻資料表[[#This Row],[上字表識別號]])</f>
        <v>c</v>
      </c>
      <c r="L1344" s="210" t="str" cm="1">
        <f t="array" ref="L1344" xml:space="preserve"> INDEX(切語上字資料表[清濁], 小韻資料表[[#This Row],[上字表識別號]])</f>
        <v>全清</v>
      </c>
      <c r="M1344" s="223" t="str" cm="1">
        <f t="array" ref="M1344" xml:space="preserve"> INDEX(切語上字資料表[發送收], 小韻資料表[[#This Row],[上字表識別號]])</f>
        <v>發聲</v>
      </c>
      <c r="N1344" s="205" cm="1">
        <f t="array" ref="N1344" xml:space="preserve"> MATCH(TRUE, ISNUMBER( SEARCH( RIGHT(小韻資料表[[#This Row],[切語]],1), 切語下字資料表[切語下字]) ), 0)</f>
        <v>50</v>
      </c>
      <c r="O1344" s="207" t="str" cm="1">
        <f t="array" ref="O1344" xml:space="preserve"> INDEX(切語下字資料表[韻母], 小韻資料表[[#This Row],[下字表識別號]])</f>
        <v>語開3</v>
      </c>
      <c r="P1344" s="207" t="str" cm="1">
        <f t="array" ref="P1344" xml:space="preserve"> INDEX(切語下字資料表[韻母拼音碼], 小韻資料表[[#This Row],[下字表識別號]])</f>
        <v>ir</v>
      </c>
      <c r="Q1344" s="210" t="str" cm="1">
        <f t="array" ref="Q1344" xml:space="preserve"> INDEX(設定表!$C$19:$C$23, INT( LEFT(小韻資料表[[#This Row],[目次編碼]],1) ))</f>
        <v>上</v>
      </c>
      <c r="R1344" s="210">
        <f xml:space="preserve">  INDEX(設定表!$C$8:$C$15, MATCH( (RIGHT(小韻資料表[[#This Row],[清濁]]) &amp; 小韻資料表[[#This Row],[調]]), 設定表!$B$8:$B$15, 0))</f>
        <v>2</v>
      </c>
      <c r="S1344" s="205" t="s">
        <v>309</v>
      </c>
      <c r="T1344" s="205" t="s">
        <v>309</v>
      </c>
      <c r="U1344" s="226" t="s">
        <v>309</v>
      </c>
      <c r="V1344" s="147" t="s">
        <v>309</v>
      </c>
      <c r="X1344" s="135"/>
      <c r="Y1344" s="135"/>
      <c r="AA1344" s="135"/>
      <c r="AB1344" s="134"/>
      <c r="AC1344" s="135"/>
      <c r="AD1344" s="135"/>
      <c r="AH1344" s="135"/>
      <c r="AI1344" s="135"/>
    </row>
    <row r="1345" spans="1:35" ht="31.5">
      <c r="A1345" s="205">
        <v>1341</v>
      </c>
      <c r="B1345" s="206" t="s">
        <v>5633</v>
      </c>
      <c r="C1345" s="207" t="str">
        <f xml:space="preserve"> _xlfn.CONCAT(小韻資料表[[#This Row],[聲母拼音碼]],小韻資料表[[#This Row],[韻母拼音碼]],小韻資料表[[#This Row],[調號]])</f>
        <v>cir2</v>
      </c>
      <c r="D1345" s="206" t="s">
        <v>5634</v>
      </c>
      <c r="E1345" s="208" t="s">
        <v>422</v>
      </c>
      <c r="F1345" s="205">
        <v>18</v>
      </c>
      <c r="G1345" s="209" t="s">
        <v>5635</v>
      </c>
      <c r="H1345" s="205">
        <f xml:space="preserve"> LEN(小韻資料表[[#This Row],[小韻字集]])</f>
        <v>2</v>
      </c>
      <c r="I1345" s="205" cm="1">
        <f t="array" ref="I1345" xml:space="preserve"> MATCH(TRUE, ISNUMBER( SEARCH( LEFT(小韻資料表[[#This Row],[切語]],1), 切語上字資料表[切語上字]) ), 0)</f>
        <v>28</v>
      </c>
      <c r="J1345" s="210" t="str" cm="1">
        <f t="array" ref="J1345" xml:space="preserve"> INDEX(切語上字資料表[聲母], 小韻資料表[[#This Row],[上字表識別號]])</f>
        <v>床</v>
      </c>
      <c r="K1345" s="210" t="str" cm="1">
        <f t="array" ref="K1345" xml:space="preserve"> INDEX(切語上字資料表[聲母拼音碼], 小韻資料表[[#This Row],[上字表識別號]])</f>
        <v>c</v>
      </c>
      <c r="L1345" s="210" t="str" cm="1">
        <f t="array" ref="L1345" xml:space="preserve"> INDEX(切語上字資料表[清濁], 小韻資料表[[#This Row],[上字表識別號]])</f>
        <v>全濁</v>
      </c>
      <c r="M1345" s="223" cm="1">
        <f t="array" ref="M1345" xml:space="preserve"> INDEX(切語上字資料表[發送收], 小韻資料表[[#This Row],[上字表識別號]])</f>
        <v>0</v>
      </c>
      <c r="N1345" s="205" cm="1">
        <f t="array" ref="N1345" xml:space="preserve"> MATCH(TRUE, ISNUMBER( SEARCH( RIGHT(小韻資料表[[#This Row],[切語]],1), 切語下字資料表[切語下字]) ), 0)</f>
        <v>50</v>
      </c>
      <c r="O1345" s="207" t="str" cm="1">
        <f t="array" ref="O1345" xml:space="preserve"> INDEX(切語下字資料表[韻母], 小韻資料表[[#This Row],[下字表識別號]])</f>
        <v>語開3</v>
      </c>
      <c r="P1345" s="207" t="str" cm="1">
        <f t="array" ref="P1345" xml:space="preserve"> INDEX(切語下字資料表[韻母拼音碼], 小韻資料表[[#This Row],[下字表識別號]])</f>
        <v>ir</v>
      </c>
      <c r="Q1345" s="210" t="str" cm="1">
        <f t="array" ref="Q1345" xml:space="preserve"> INDEX(設定表!$C$19:$C$23, INT( LEFT(小韻資料表[[#This Row],[目次編碼]],1) ))</f>
        <v>上</v>
      </c>
      <c r="R1345" s="210">
        <f xml:space="preserve">  INDEX(設定表!$C$8:$C$15, MATCH( (RIGHT(小韻資料表[[#This Row],[清濁]]) &amp; 小韻資料表[[#This Row],[調]]), 設定表!$B$8:$B$15, 0))</f>
        <v>2</v>
      </c>
      <c r="S1345" s="211" t="s">
        <v>309</v>
      </c>
      <c r="T1345" s="205" t="s">
        <v>309</v>
      </c>
      <c r="U1345" s="226" t="s">
        <v>309</v>
      </c>
      <c r="V1345" s="147" t="s">
        <v>309</v>
      </c>
      <c r="X1345" s="135"/>
      <c r="Y1345" s="135"/>
      <c r="AA1345" s="135"/>
      <c r="AB1345" s="134"/>
      <c r="AC1345" s="135"/>
      <c r="AD1345" s="135"/>
      <c r="AH1345" s="135"/>
      <c r="AI1345" s="135"/>
    </row>
    <row r="1346" spans="1:35" ht="31.5">
      <c r="A1346" s="205">
        <v>1342</v>
      </c>
      <c r="B1346" s="206" t="s">
        <v>5636</v>
      </c>
      <c r="C1346" s="207" t="str">
        <f xml:space="preserve"> _xlfn.CONCAT(小韻資料表[[#This Row],[聲母拼音碼]],小韻資料表[[#This Row],[韻母拼音碼]],小韻資料表[[#This Row],[調號]])</f>
        <v>cir2</v>
      </c>
      <c r="D1346" s="206" t="s">
        <v>5637</v>
      </c>
      <c r="E1346" s="208" t="s">
        <v>422</v>
      </c>
      <c r="F1346" s="205">
        <v>19</v>
      </c>
      <c r="G1346" s="209" t="s">
        <v>5638</v>
      </c>
      <c r="H1346" s="205">
        <f xml:space="preserve"> LEN(小韻資料表[[#This Row],[小韻字集]])</f>
        <v>7</v>
      </c>
      <c r="I1346" s="205" cm="1">
        <f t="array" ref="I1346" xml:space="preserve"> MATCH(TRUE, ISNUMBER( SEARCH( LEFT(小韻資料表[[#This Row],[切語]],1), 切語上字資料表[切語上字]) ), 0)</f>
        <v>23</v>
      </c>
      <c r="J1346" s="210" t="str" cm="1">
        <f t="array" ref="J1346" xml:space="preserve"> INDEX(切語上字資料表[聲母], 小韻資料表[[#This Row],[上字表識別號]])</f>
        <v>從</v>
      </c>
      <c r="K1346" s="210" t="str" cm="1">
        <f t="array" ref="K1346" xml:space="preserve"> INDEX(切語上字資料表[聲母拼音碼], 小韻資料表[[#This Row],[上字表識別號]])</f>
        <v>c</v>
      </c>
      <c r="L1346" s="210" t="str" cm="1">
        <f t="array" ref="L1346" xml:space="preserve"> INDEX(切語上字資料表[清濁], 小韻資料表[[#This Row],[上字表識別號]])</f>
        <v>全濁</v>
      </c>
      <c r="M1346" s="223" cm="1">
        <f t="array" ref="M1346" xml:space="preserve"> INDEX(切語上字資料表[發送收], 小韻資料表[[#This Row],[上字表識別號]])</f>
        <v>0</v>
      </c>
      <c r="N1346" s="205" cm="1">
        <f t="array" ref="N1346" xml:space="preserve"> MATCH(TRUE, ISNUMBER( SEARCH( RIGHT(小韻資料表[[#This Row],[切語]],1), 切語下字資料表[切語下字]) ), 0)</f>
        <v>50</v>
      </c>
      <c r="O1346" s="207" t="str" cm="1">
        <f t="array" ref="O1346" xml:space="preserve"> INDEX(切語下字資料表[韻母], 小韻資料表[[#This Row],[下字表識別號]])</f>
        <v>語開3</v>
      </c>
      <c r="P1346" s="207" t="str" cm="1">
        <f t="array" ref="P1346" xml:space="preserve"> INDEX(切語下字資料表[韻母拼音碼], 小韻資料表[[#This Row],[下字表識別號]])</f>
        <v>ir</v>
      </c>
      <c r="Q1346" s="210" t="str" cm="1">
        <f t="array" ref="Q1346" xml:space="preserve"> INDEX(設定表!$C$19:$C$23, INT( LEFT(小韻資料表[[#This Row],[目次編碼]],1) ))</f>
        <v>上</v>
      </c>
      <c r="R1346" s="210">
        <f xml:space="preserve">  INDEX(設定表!$C$8:$C$15, MATCH( (RIGHT(小韻資料表[[#This Row],[清濁]]) &amp; 小韻資料表[[#This Row],[調]]), 設定表!$B$8:$B$15, 0))</f>
        <v>2</v>
      </c>
      <c r="S1346" s="205" t="s">
        <v>309</v>
      </c>
      <c r="T1346" s="205" t="s">
        <v>309</v>
      </c>
      <c r="U1346" s="226" t="s">
        <v>309</v>
      </c>
      <c r="V1346" s="147" t="s">
        <v>309</v>
      </c>
      <c r="X1346" s="135"/>
      <c r="Y1346" s="135"/>
      <c r="AA1346" s="135"/>
      <c r="AB1346" s="134"/>
      <c r="AC1346" s="135"/>
      <c r="AD1346" s="135"/>
      <c r="AH1346" s="135"/>
      <c r="AI1346" s="135"/>
    </row>
    <row r="1347" spans="1:35" ht="31.5">
      <c r="A1347" s="205">
        <v>1343</v>
      </c>
      <c r="B1347" s="206" t="s">
        <v>5639</v>
      </c>
      <c r="C1347" s="207" t="str">
        <f xml:space="preserve"> _xlfn.CONCAT(小韻資料表[[#This Row],[聲母拼音碼]],小韻資料表[[#This Row],[韻母拼音碼]],小韻資料表[[#This Row],[調號]])</f>
        <v>Øir2</v>
      </c>
      <c r="D1347" s="206" t="s">
        <v>5640</v>
      </c>
      <c r="E1347" s="208" t="s">
        <v>422</v>
      </c>
      <c r="F1347" s="205">
        <v>20</v>
      </c>
      <c r="G1347" s="209" t="s">
        <v>5641</v>
      </c>
      <c r="H1347" s="205">
        <f xml:space="preserve"> LEN(小韻資料表[[#This Row],[小韻字集]])</f>
        <v>4</v>
      </c>
      <c r="I1347" s="205" cm="1">
        <f t="array" ref="I1347" xml:space="preserve"> MATCH(TRUE, ISNUMBER( SEARCH( LEFT(小韻資料表[[#This Row],[切語]],1), 切語上字資料表[切語上字]) ), 0)</f>
        <v>35</v>
      </c>
      <c r="J1347" s="210" t="str" cm="1">
        <f t="array" ref="J1347" xml:space="preserve"> INDEX(切語上字資料表[聲母], 小韻資料表[[#This Row],[上字表識別號]])</f>
        <v>影</v>
      </c>
      <c r="K1347" s="210" t="str" cm="1">
        <f t="array" ref="K1347" xml:space="preserve"> INDEX(切語上字資料表[聲母拼音碼], 小韻資料表[[#This Row],[上字表識別號]])</f>
        <v>Ø</v>
      </c>
      <c r="L1347" s="210" t="str" cm="1">
        <f t="array" ref="L1347" xml:space="preserve"> INDEX(切語上字資料表[清濁], 小韻資料表[[#This Row],[上字表識別號]])</f>
        <v>全清</v>
      </c>
      <c r="M1347" s="223" t="str" cm="1">
        <f t="array" ref="M1347" xml:space="preserve"> INDEX(切語上字資料表[發送收], 小韻資料表[[#This Row],[上字表識別號]])</f>
        <v>發聲</v>
      </c>
      <c r="N1347" s="205" cm="1">
        <f t="array" ref="N1347" xml:space="preserve"> MATCH(TRUE, ISNUMBER( SEARCH( RIGHT(小韻資料表[[#This Row],[切語]],1), 切語下字資料表[切語下字]) ), 0)</f>
        <v>50</v>
      </c>
      <c r="O1347" s="207" t="str" cm="1">
        <f t="array" ref="O1347" xml:space="preserve"> INDEX(切語下字資料表[韻母], 小韻資料表[[#This Row],[下字表識別號]])</f>
        <v>語開3</v>
      </c>
      <c r="P1347" s="207" t="str" cm="1">
        <f t="array" ref="P1347" xml:space="preserve"> INDEX(切語下字資料表[韻母拼音碼], 小韻資料表[[#This Row],[下字表識別號]])</f>
        <v>ir</v>
      </c>
      <c r="Q1347" s="210" t="str" cm="1">
        <f t="array" ref="Q1347" xml:space="preserve"> INDEX(設定表!$C$19:$C$23, INT( LEFT(小韻資料表[[#This Row],[目次編碼]],1) ))</f>
        <v>上</v>
      </c>
      <c r="R1347" s="210">
        <f xml:space="preserve">  INDEX(設定表!$C$8:$C$15, MATCH( (RIGHT(小韻資料表[[#This Row],[清濁]]) &amp; 小韻資料表[[#This Row],[調]]), 設定表!$B$8:$B$15, 0))</f>
        <v>2</v>
      </c>
      <c r="S1347" s="205" t="s">
        <v>309</v>
      </c>
      <c r="T1347" s="205" t="s">
        <v>309</v>
      </c>
      <c r="U1347" s="226" t="s">
        <v>309</v>
      </c>
      <c r="V1347" s="146" t="s">
        <v>309</v>
      </c>
      <c r="X1347" s="135"/>
      <c r="Y1347" s="135"/>
      <c r="AA1347" s="135"/>
      <c r="AB1347" s="134"/>
      <c r="AC1347" s="135"/>
      <c r="AD1347" s="135"/>
      <c r="AH1347" s="135"/>
      <c r="AI1347" s="135"/>
    </row>
    <row r="1348" spans="1:35" ht="31.5">
      <c r="A1348" s="205">
        <v>1344</v>
      </c>
      <c r="B1348" s="206" t="s">
        <v>5642</v>
      </c>
      <c r="C1348" s="207" t="str">
        <f xml:space="preserve"> _xlfn.CONCAT(小韻資料表[[#This Row],[聲母拼音碼]],小韻資料表[[#This Row],[韻母拼音碼]],小韻資料表[[#This Row],[調號]])</f>
        <v>kir2</v>
      </c>
      <c r="D1348" s="206" t="s">
        <v>5643</v>
      </c>
      <c r="E1348" s="208" t="s">
        <v>422</v>
      </c>
      <c r="F1348" s="205">
        <v>21</v>
      </c>
      <c r="G1348" s="209" t="s">
        <v>5644</v>
      </c>
      <c r="H1348" s="205">
        <f xml:space="preserve"> LEN(小韻資料表[[#This Row],[小韻字集]])</f>
        <v>13</v>
      </c>
      <c r="I1348" s="205" cm="1">
        <f t="array" ref="I1348" xml:space="preserve"> MATCH(TRUE, ISNUMBER( SEARCH( LEFT(小韻資料表[[#This Row],[切語]],1), 切語上字資料表[切語上字]) ), 0)</f>
        <v>1</v>
      </c>
      <c r="J1348" s="210" t="str" cm="1">
        <f t="array" ref="J1348" xml:space="preserve"> INDEX(切語上字資料表[聲母], 小韻資料表[[#This Row],[上字表識別號]])</f>
        <v>見</v>
      </c>
      <c r="K1348" s="210" t="str" cm="1">
        <f t="array" ref="K1348" xml:space="preserve"> INDEX(切語上字資料表[聲母拼音碼], 小韻資料表[[#This Row],[上字表識別號]])</f>
        <v>k</v>
      </c>
      <c r="L1348" s="210" t="str" cm="1">
        <f t="array" ref="L1348" xml:space="preserve"> INDEX(切語上字資料表[清濁], 小韻資料表[[#This Row],[上字表識別號]])</f>
        <v>全清</v>
      </c>
      <c r="M1348" s="223" t="str" cm="1">
        <f t="array" ref="M1348" xml:space="preserve"> INDEX(切語上字資料表[發送收], 小韻資料表[[#This Row],[上字表識別號]])</f>
        <v>發聲</v>
      </c>
      <c r="N1348" s="205" cm="1">
        <f t="array" ref="N1348" xml:space="preserve"> MATCH(TRUE, ISNUMBER( SEARCH( RIGHT(小韻資料表[[#This Row],[切語]],1), 切語下字資料表[切語下字]) ), 0)</f>
        <v>50</v>
      </c>
      <c r="O1348" s="207" t="str" cm="1">
        <f t="array" ref="O1348" xml:space="preserve"> INDEX(切語下字資料表[韻母], 小韻資料表[[#This Row],[下字表識別號]])</f>
        <v>語開3</v>
      </c>
      <c r="P1348" s="207" t="str" cm="1">
        <f t="array" ref="P1348" xml:space="preserve"> INDEX(切語下字資料表[韻母拼音碼], 小韻資料表[[#This Row],[下字表識別號]])</f>
        <v>ir</v>
      </c>
      <c r="Q1348" s="210" t="str" cm="1">
        <f t="array" ref="Q1348" xml:space="preserve"> INDEX(設定表!$C$19:$C$23, INT( LEFT(小韻資料表[[#This Row],[目次編碼]],1) ))</f>
        <v>上</v>
      </c>
      <c r="R1348" s="210">
        <f xml:space="preserve">  INDEX(設定表!$C$8:$C$15, MATCH( (RIGHT(小韻資料表[[#This Row],[清濁]]) &amp; 小韻資料表[[#This Row],[調]]), 設定表!$B$8:$B$15, 0))</f>
        <v>2</v>
      </c>
      <c r="S1348" s="205" t="s">
        <v>309</v>
      </c>
      <c r="T1348" s="205" t="s">
        <v>309</v>
      </c>
      <c r="U1348" s="226" t="s">
        <v>309</v>
      </c>
      <c r="V1348" s="147" t="s">
        <v>309</v>
      </c>
      <c r="X1348" s="135"/>
      <c r="Y1348" s="135"/>
      <c r="AA1348" s="135"/>
      <c r="AB1348" s="134"/>
      <c r="AC1348" s="135"/>
      <c r="AD1348" s="135"/>
      <c r="AH1348" s="135"/>
      <c r="AI1348" s="135"/>
    </row>
    <row r="1349" spans="1:35" ht="31.5">
      <c r="A1349" s="205">
        <v>1345</v>
      </c>
      <c r="B1349" s="206" t="s">
        <v>5645</v>
      </c>
      <c r="C1349" s="207" t="str">
        <f xml:space="preserve"> _xlfn.CONCAT(小韻資料表[[#This Row],[聲母拼音碼]],小韻資料表[[#This Row],[韻母拼音碼]],小韻資料表[[#This Row],[調號]])</f>
        <v>sir2</v>
      </c>
      <c r="D1349" s="206" t="s">
        <v>5646</v>
      </c>
      <c r="E1349" s="208" t="s">
        <v>422</v>
      </c>
      <c r="F1349" s="205">
        <v>22</v>
      </c>
      <c r="G1349" s="209" t="s">
        <v>5647</v>
      </c>
      <c r="H1349" s="205">
        <f xml:space="preserve"> LEN(小韻資料表[[#This Row],[小韻字集]])</f>
        <v>14</v>
      </c>
      <c r="I1349" s="205" cm="1">
        <f t="array" ref="I1349" xml:space="preserve"> MATCH(TRUE, ISNUMBER( SEARCH( LEFT(小韻資料表[[#This Row],[切語]],1), 切語上字資料表[切語上字]) ), 0)</f>
        <v>25</v>
      </c>
      <c r="J1349" s="210" t="str" cm="1">
        <f t="array" ref="J1349" xml:space="preserve"> INDEX(切語上字資料表[聲母], 小韻資料表[[#This Row],[上字表識別號]])</f>
        <v>邪</v>
      </c>
      <c r="K1349" s="210" t="str" cm="1">
        <f t="array" ref="K1349" xml:space="preserve"> INDEX(切語上字資料表[聲母拼音碼], 小韻資料表[[#This Row],[上字表識別號]])</f>
        <v>s</v>
      </c>
      <c r="L1349" s="210" t="str" cm="1">
        <f t="array" ref="L1349" xml:space="preserve"> INDEX(切語上字資料表[清濁], 小韻資料表[[#This Row],[上字表識別號]])</f>
        <v>全濁</v>
      </c>
      <c r="M1349" s="223" t="str" cm="1">
        <f t="array" ref="M1349" xml:space="preserve"> INDEX(切語上字資料表[發送收], 小韻資料表[[#This Row],[上字表識別號]])</f>
        <v>送氣</v>
      </c>
      <c r="N1349" s="205" cm="1">
        <f t="array" ref="N1349" xml:space="preserve"> MATCH(TRUE, ISNUMBER( SEARCH( RIGHT(小韻資料表[[#This Row],[切語]],1), 切語下字資料表[切語下字]) ), 0)</f>
        <v>50</v>
      </c>
      <c r="O1349" s="207" t="str" cm="1">
        <f t="array" ref="O1349" xml:space="preserve"> INDEX(切語下字資料表[韻母], 小韻資料表[[#This Row],[下字表識別號]])</f>
        <v>語開3</v>
      </c>
      <c r="P1349" s="207" t="str" cm="1">
        <f t="array" ref="P1349" xml:space="preserve"> INDEX(切語下字資料表[韻母拼音碼], 小韻資料表[[#This Row],[下字表識別號]])</f>
        <v>ir</v>
      </c>
      <c r="Q1349" s="210" t="str" cm="1">
        <f t="array" ref="Q1349" xml:space="preserve"> INDEX(設定表!$C$19:$C$23, INT( LEFT(小韻資料表[[#This Row],[目次編碼]],1) ))</f>
        <v>上</v>
      </c>
      <c r="R1349" s="210">
        <f xml:space="preserve">  INDEX(設定表!$C$8:$C$15, MATCH( (RIGHT(小韻資料表[[#This Row],[清濁]]) &amp; 小韻資料表[[#This Row],[調]]), 設定表!$B$8:$B$15, 0))</f>
        <v>2</v>
      </c>
      <c r="S1349" s="205" t="s">
        <v>309</v>
      </c>
      <c r="T1349" s="205" t="s">
        <v>309</v>
      </c>
      <c r="U1349" s="226" t="s">
        <v>309</v>
      </c>
      <c r="V1349" s="146" t="s">
        <v>309</v>
      </c>
      <c r="X1349" s="135"/>
      <c r="Y1349" s="135"/>
      <c r="AA1349" s="135"/>
      <c r="AB1349" s="134"/>
      <c r="AC1349" s="135"/>
      <c r="AD1349" s="135"/>
      <c r="AH1349" s="135"/>
      <c r="AI1349" s="135"/>
    </row>
    <row r="1350" spans="1:35" ht="31.5">
      <c r="A1350" s="205">
        <v>1346</v>
      </c>
      <c r="B1350" s="206" t="s">
        <v>5648</v>
      </c>
      <c r="C1350" s="207" t="str">
        <f xml:space="preserve"> _xlfn.CONCAT(小韻資料表[[#This Row],[聲母拼音碼]],小韻資料表[[#This Row],[韻母拼音碼]],小韻資料表[[#This Row],[調號]])</f>
        <v>khir2</v>
      </c>
      <c r="D1350" s="206" t="s">
        <v>291</v>
      </c>
      <c r="E1350" s="208" t="s">
        <v>422</v>
      </c>
      <c r="F1350" s="205">
        <v>23</v>
      </c>
      <c r="G1350" s="209" t="s">
        <v>5649</v>
      </c>
      <c r="H1350" s="205">
        <f xml:space="preserve"> LEN(小韻資料表[[#This Row],[小韻字集]])</f>
        <v>7</v>
      </c>
      <c r="I1350" s="205" cm="1">
        <f t="array" ref="I1350" xml:space="preserve"> MATCH(TRUE, ISNUMBER( SEARCH( LEFT(小韻資料表[[#This Row],[切語]],1), 切語上字資料表[切語上字]) ), 0)</f>
        <v>2</v>
      </c>
      <c r="J1350" s="210" t="str" cm="1">
        <f t="array" ref="J1350" xml:space="preserve"> INDEX(切語上字資料表[聲母], 小韻資料表[[#This Row],[上字表識別號]])</f>
        <v>溪</v>
      </c>
      <c r="K1350" s="210" t="str" cm="1">
        <f t="array" ref="K1350" xml:space="preserve"> INDEX(切語上字資料表[聲母拼音碼], 小韻資料表[[#This Row],[上字表識別號]])</f>
        <v>kh</v>
      </c>
      <c r="L1350" s="210" t="str" cm="1">
        <f t="array" ref="L1350" xml:space="preserve"> INDEX(切語上字資料表[清濁], 小韻資料表[[#This Row],[上字表識別號]])</f>
        <v>次清</v>
      </c>
      <c r="M1350" s="223" t="str" cm="1">
        <f t="array" ref="M1350" xml:space="preserve"> INDEX(切語上字資料表[發送收], 小韻資料表[[#This Row],[上字表識別號]])</f>
        <v>送氣</v>
      </c>
      <c r="N1350" s="205" cm="1">
        <f t="array" ref="N1350" xml:space="preserve"> MATCH(TRUE, ISNUMBER( SEARCH( RIGHT(小韻資料表[[#This Row],[切語]],1), 切語下字資料表[切語下字]) ), 0)</f>
        <v>50</v>
      </c>
      <c r="O1350" s="207" t="str" cm="1">
        <f t="array" ref="O1350" xml:space="preserve"> INDEX(切語下字資料表[韻母], 小韻資料表[[#This Row],[下字表識別號]])</f>
        <v>語開3</v>
      </c>
      <c r="P1350" s="207" t="str" cm="1">
        <f t="array" ref="P1350" xml:space="preserve"> INDEX(切語下字資料表[韻母拼音碼], 小韻資料表[[#This Row],[下字表識別號]])</f>
        <v>ir</v>
      </c>
      <c r="Q1350" s="210" t="str" cm="1">
        <f t="array" ref="Q1350" xml:space="preserve"> INDEX(設定表!$C$19:$C$23, INT( LEFT(小韻資料表[[#This Row],[目次編碼]],1) ))</f>
        <v>上</v>
      </c>
      <c r="R1350" s="210">
        <f xml:space="preserve">  INDEX(設定表!$C$8:$C$15, MATCH( (RIGHT(小韻資料表[[#This Row],[清濁]]) &amp; 小韻資料表[[#This Row],[調]]), 設定表!$B$8:$B$15, 0))</f>
        <v>2</v>
      </c>
      <c r="S1350" s="205" t="s">
        <v>309</v>
      </c>
      <c r="T1350" s="205" t="s">
        <v>309</v>
      </c>
      <c r="U1350" s="226" t="s">
        <v>309</v>
      </c>
      <c r="V1350" s="147" t="s">
        <v>309</v>
      </c>
      <c r="X1350" s="135"/>
      <c r="Y1350" s="135"/>
      <c r="AA1350" s="135"/>
      <c r="AB1350" s="134"/>
      <c r="AC1350" s="135"/>
      <c r="AD1350" s="135"/>
      <c r="AH1350" s="135"/>
      <c r="AI1350" s="135"/>
    </row>
    <row r="1351" spans="1:35" ht="31.5">
      <c r="A1351" s="205">
        <v>1347</v>
      </c>
      <c r="B1351" s="206" t="s">
        <v>5650</v>
      </c>
      <c r="C1351" s="207" t="str">
        <f xml:space="preserve"> _xlfn.CONCAT(小韻資料表[[#This Row],[聲母拼音碼]],小韻資料表[[#This Row],[韻母拼音碼]],小韻資料表[[#This Row],[調號]])</f>
        <v>sir2</v>
      </c>
      <c r="D1351" s="206" t="s">
        <v>5651</v>
      </c>
      <c r="E1351" s="208" t="s">
        <v>422</v>
      </c>
      <c r="F1351" s="205">
        <v>24</v>
      </c>
      <c r="G1351" s="209" t="s">
        <v>5652</v>
      </c>
      <c r="H1351" s="205">
        <f xml:space="preserve"> LEN(小韻資料表[[#This Row],[小韻字集]])</f>
        <v>3</v>
      </c>
      <c r="I1351" s="205" cm="1">
        <f t="array" ref="I1351" xml:space="preserve"> MATCH(TRUE, ISNUMBER( SEARCH( LEFT(小韻資料表[[#This Row],[切語]],1), 切語上字資料表[切語上字]) ), 0)</f>
        <v>32</v>
      </c>
      <c r="J1351" s="210" t="str" cm="1">
        <f t="array" ref="J1351" xml:space="preserve"> INDEX(切語上字資料表[聲母], 小韻資料表[[#This Row],[上字表識別號]])</f>
        <v>神</v>
      </c>
      <c r="K1351" s="210" t="str" cm="1">
        <f t="array" ref="K1351" xml:space="preserve"> INDEX(切語上字資料表[聲母拼音碼], 小韻資料表[[#This Row],[上字表識別號]])</f>
        <v>s</v>
      </c>
      <c r="L1351" s="210" t="str" cm="1">
        <f t="array" ref="L1351" xml:space="preserve"> INDEX(切語上字資料表[清濁], 小韻資料表[[#This Row],[上字表識別號]])</f>
        <v>全濁</v>
      </c>
      <c r="M1351" s="223" t="str" cm="1">
        <f t="array" ref="M1351" xml:space="preserve"> INDEX(切語上字資料表[發送收], 小韻資料表[[#This Row],[上字表識別號]])</f>
        <v>發聲</v>
      </c>
      <c r="N1351" s="205" cm="1">
        <f t="array" ref="N1351" xml:space="preserve"> MATCH(TRUE, ISNUMBER( SEARCH( RIGHT(小韻資料表[[#This Row],[切語]],1), 切語下字資料表[切語下字]) ), 0)</f>
        <v>50</v>
      </c>
      <c r="O1351" s="207" t="str" cm="1">
        <f t="array" ref="O1351" xml:space="preserve"> INDEX(切語下字資料表[韻母], 小韻資料表[[#This Row],[下字表識別號]])</f>
        <v>語開3</v>
      </c>
      <c r="P1351" s="207" t="str" cm="1">
        <f t="array" ref="P1351" xml:space="preserve"> INDEX(切語下字資料表[韻母拼音碼], 小韻資料表[[#This Row],[下字表識別號]])</f>
        <v>ir</v>
      </c>
      <c r="Q1351" s="210" t="str" cm="1">
        <f t="array" ref="Q1351" xml:space="preserve"> INDEX(設定表!$C$19:$C$23, INT( LEFT(小韻資料表[[#This Row],[目次編碼]],1) ))</f>
        <v>上</v>
      </c>
      <c r="R1351" s="210">
        <f xml:space="preserve">  INDEX(設定表!$C$8:$C$15, MATCH( (RIGHT(小韻資料表[[#This Row],[清濁]]) &amp; 小韻資料表[[#This Row],[調]]), 設定表!$B$8:$B$15, 0))</f>
        <v>2</v>
      </c>
      <c r="S1351" s="205" t="s">
        <v>309</v>
      </c>
      <c r="T1351" s="205" t="s">
        <v>309</v>
      </c>
      <c r="U1351" s="226" t="s">
        <v>309</v>
      </c>
      <c r="V1351" s="146" t="s">
        <v>309</v>
      </c>
      <c r="X1351" s="135"/>
      <c r="Y1351" s="135"/>
      <c r="AA1351" s="135"/>
      <c r="AB1351" s="134"/>
      <c r="AC1351" s="135"/>
      <c r="AD1351" s="135"/>
      <c r="AH1351" s="135"/>
      <c r="AI1351" s="135"/>
    </row>
    <row r="1352" spans="1:35" ht="31.5">
      <c r="A1352" s="205">
        <v>1348</v>
      </c>
      <c r="B1352" s="206" t="s">
        <v>5653</v>
      </c>
      <c r="C1352" s="207" t="str">
        <f xml:space="preserve"> _xlfn.CONCAT(小韻資料表[[#This Row],[聲母拼音碼]],小韻資料表[[#This Row],[韻母拼音碼]],小韻資料表[[#This Row],[調號]])</f>
        <v>sir2</v>
      </c>
      <c r="D1352" s="206" t="s">
        <v>5654</v>
      </c>
      <c r="E1352" s="208" t="s">
        <v>422</v>
      </c>
      <c r="F1352" s="205">
        <v>25</v>
      </c>
      <c r="G1352" s="209" t="s">
        <v>5655</v>
      </c>
      <c r="H1352" s="205">
        <f xml:space="preserve"> LEN(小韻資料表[[#This Row],[小韻字集]])</f>
        <v>2</v>
      </c>
      <c r="I1352" s="205" cm="1">
        <f t="array" ref="I1352" xml:space="preserve"> MATCH(TRUE, ISNUMBER( SEARCH( LEFT(小韻資料表[[#This Row],[切語]],1), 切語上字資料表[切語上字]) ), 0)</f>
        <v>34</v>
      </c>
      <c r="J1352" s="210" t="str" cm="1">
        <f t="array" ref="J1352" xml:space="preserve"> INDEX(切語上字資料表[聲母], 小韻資料表[[#This Row],[上字表識別號]])</f>
        <v>禪</v>
      </c>
      <c r="K1352" s="210" t="str" cm="1">
        <f t="array" ref="K1352" xml:space="preserve"> INDEX(切語上字資料表[聲母拼音碼], 小韻資料表[[#This Row],[上字表識別號]])</f>
        <v>s</v>
      </c>
      <c r="L1352" s="210" t="str" cm="1">
        <f t="array" ref="L1352" xml:space="preserve"> INDEX(切語上字資料表[清濁], 小韻資料表[[#This Row],[上字表識別號]])</f>
        <v>全濁</v>
      </c>
      <c r="M1352" s="223" cm="1">
        <f t="array" ref="M1352" xml:space="preserve"> INDEX(切語上字資料表[發送收], 小韻資料表[[#This Row],[上字表識別號]])</f>
        <v>0</v>
      </c>
      <c r="N1352" s="205" cm="1">
        <f t="array" ref="N1352" xml:space="preserve"> MATCH(TRUE, ISNUMBER( SEARCH( RIGHT(小韻資料表[[#This Row],[切語]],1), 切語下字資料表[切語下字]) ), 0)</f>
        <v>50</v>
      </c>
      <c r="O1352" s="207" t="str" cm="1">
        <f t="array" ref="O1352" xml:space="preserve"> INDEX(切語下字資料表[韻母], 小韻資料表[[#This Row],[下字表識別號]])</f>
        <v>語開3</v>
      </c>
      <c r="P1352" s="207" t="str" cm="1">
        <f t="array" ref="P1352" xml:space="preserve"> INDEX(切語下字資料表[韻母拼音碼], 小韻資料表[[#This Row],[下字表識別號]])</f>
        <v>ir</v>
      </c>
      <c r="Q1352" s="210" t="str" cm="1">
        <f t="array" ref="Q1352" xml:space="preserve"> INDEX(設定表!$C$19:$C$23, INT( LEFT(小韻資料表[[#This Row],[目次編碼]],1) ))</f>
        <v>上</v>
      </c>
      <c r="R1352" s="210">
        <f xml:space="preserve">  INDEX(設定表!$C$8:$C$15, MATCH( (RIGHT(小韻資料表[[#This Row],[清濁]]) &amp; 小韻資料表[[#This Row],[調]]), 設定表!$B$8:$B$15, 0))</f>
        <v>2</v>
      </c>
      <c r="S1352" s="211" t="s">
        <v>309</v>
      </c>
      <c r="T1352" s="205" t="s">
        <v>309</v>
      </c>
      <c r="U1352" s="226" t="s">
        <v>309</v>
      </c>
      <c r="V1352" s="147" t="s">
        <v>309</v>
      </c>
      <c r="X1352" s="135"/>
      <c r="Y1352" s="135"/>
      <c r="AA1352" s="135"/>
      <c r="AB1352" s="134"/>
      <c r="AC1352" s="135"/>
      <c r="AD1352" s="135"/>
      <c r="AH1352" s="135"/>
      <c r="AI1352" s="135"/>
    </row>
    <row r="1353" spans="1:35" ht="31.5">
      <c r="A1353" s="205">
        <v>1349</v>
      </c>
      <c r="B1353" s="206" t="s">
        <v>5656</v>
      </c>
      <c r="C1353" s="207" t="str">
        <f xml:space="preserve"> _xlfn.CONCAT(小韻資料表[[#This Row],[聲母拼音碼]],小韻資料表[[#This Row],[韻母拼音碼]],小韻資料表[[#This Row],[調號]])</f>
        <v>chir2</v>
      </c>
      <c r="D1353" s="206" t="s">
        <v>5657</v>
      </c>
      <c r="E1353" s="208" t="s">
        <v>422</v>
      </c>
      <c r="F1353" s="205">
        <v>26</v>
      </c>
      <c r="G1353" s="209" t="s">
        <v>5657</v>
      </c>
      <c r="H1353" s="205">
        <f xml:space="preserve"> LEN(小韻資料表[[#This Row],[小韻字集]])</f>
        <v>2</v>
      </c>
      <c r="I1353" s="205" cm="1">
        <f t="array" ref="I1353" xml:space="preserve"> MATCH(TRUE, ISNUMBER( SEARCH( LEFT(小韻資料表[[#This Row],[切語]],1), 切語上字資料表[切語上字]) ), 0)</f>
        <v>22</v>
      </c>
      <c r="J1353" s="210" t="str" cm="1">
        <f t="array" ref="J1353" xml:space="preserve"> INDEX(切語上字資料表[聲母], 小韻資料表[[#This Row],[上字表識別號]])</f>
        <v>清</v>
      </c>
      <c r="K1353" s="210" t="str" cm="1">
        <f t="array" ref="K1353" xml:space="preserve"> INDEX(切語上字資料表[聲母拼音碼], 小韻資料表[[#This Row],[上字表識別號]])</f>
        <v>ch</v>
      </c>
      <c r="L1353" s="210" t="str" cm="1">
        <f t="array" ref="L1353" xml:space="preserve"> INDEX(切語上字資料表[清濁], 小韻資料表[[#This Row],[上字表識別號]])</f>
        <v>次清</v>
      </c>
      <c r="M1353" s="223" t="str" cm="1">
        <f t="array" ref="M1353" xml:space="preserve"> INDEX(切語上字資料表[發送收], 小韻資料表[[#This Row],[上字表識別號]])</f>
        <v>送氣</v>
      </c>
      <c r="N1353" s="205" cm="1">
        <f t="array" ref="N1353" xml:space="preserve"> MATCH(TRUE, ISNUMBER( SEARCH( RIGHT(小韻資料表[[#This Row],[切語]],1), 切語下字資料表[切語下字]) ), 0)</f>
        <v>50</v>
      </c>
      <c r="O1353" s="207" t="str" cm="1">
        <f t="array" ref="O1353" xml:space="preserve"> INDEX(切語下字資料表[韻母], 小韻資料表[[#This Row],[下字表識別號]])</f>
        <v>語開3</v>
      </c>
      <c r="P1353" s="207" t="str" cm="1">
        <f t="array" ref="P1353" xml:space="preserve"> INDEX(切語下字資料表[韻母拼音碼], 小韻資料表[[#This Row],[下字表識別號]])</f>
        <v>ir</v>
      </c>
      <c r="Q1353" s="210" t="str" cm="1">
        <f t="array" ref="Q1353" xml:space="preserve"> INDEX(設定表!$C$19:$C$23, INT( LEFT(小韻資料表[[#This Row],[目次編碼]],1) ))</f>
        <v>上</v>
      </c>
      <c r="R1353" s="210">
        <f xml:space="preserve">  INDEX(設定表!$C$8:$C$15, MATCH( (RIGHT(小韻資料表[[#This Row],[清濁]]) &amp; 小韻資料表[[#This Row],[調]]), 設定表!$B$8:$B$15, 0))</f>
        <v>2</v>
      </c>
      <c r="S1353" s="205" t="s">
        <v>309</v>
      </c>
      <c r="T1353" s="205" t="s">
        <v>309</v>
      </c>
      <c r="U1353" s="226" t="s">
        <v>309</v>
      </c>
      <c r="V1353" s="146" t="s">
        <v>309</v>
      </c>
      <c r="X1353" s="135"/>
      <c r="Y1353" s="135"/>
      <c r="AA1353" s="135"/>
      <c r="AB1353" s="134"/>
      <c r="AC1353" s="135"/>
      <c r="AD1353" s="135"/>
      <c r="AH1353" s="135"/>
      <c r="AI1353" s="135"/>
    </row>
    <row r="1354" spans="1:35" ht="31.5">
      <c r="A1354" s="205">
        <v>1350</v>
      </c>
      <c r="B1354" s="206" t="s">
        <v>5658</v>
      </c>
      <c r="C1354" s="207" t="str">
        <f xml:space="preserve"> _xlfn.CONCAT(小韻資料表[[#This Row],[聲母拼音碼]],小韻資料表[[#This Row],[韻母拼音碼]],小韻資料表[[#This Row],[調號]])</f>
        <v>cir2</v>
      </c>
      <c r="D1354" s="206" t="s">
        <v>5659</v>
      </c>
      <c r="E1354" s="208" t="s">
        <v>422</v>
      </c>
      <c r="F1354" s="205">
        <v>27</v>
      </c>
      <c r="G1354" s="209" t="s">
        <v>5660</v>
      </c>
      <c r="H1354" s="205">
        <f xml:space="preserve"> LEN(小韻資料表[[#This Row],[小韻字集]])</f>
        <v>3</v>
      </c>
      <c r="I1354" s="205" cm="1">
        <f t="array" ref="I1354" xml:space="preserve"> MATCH(TRUE, ISNUMBER( SEARCH( LEFT(小韻資料表[[#This Row],[切語]],1), 切語上字資料表[切語上字]) ), 0)</f>
        <v>21</v>
      </c>
      <c r="J1354" s="210" t="str" cm="1">
        <f t="array" ref="J1354" xml:space="preserve"> INDEX(切語上字資料表[聲母], 小韻資料表[[#This Row],[上字表識別號]])</f>
        <v>精</v>
      </c>
      <c r="K1354" s="210" t="str" cm="1">
        <f t="array" ref="K1354" xml:space="preserve"> INDEX(切語上字資料表[聲母拼音碼], 小韻資料表[[#This Row],[上字表識別號]])</f>
        <v>c</v>
      </c>
      <c r="L1354" s="210" t="str" cm="1">
        <f t="array" ref="L1354" xml:space="preserve"> INDEX(切語上字資料表[清濁], 小韻資料表[[#This Row],[上字表識別號]])</f>
        <v>全清</v>
      </c>
      <c r="M1354" s="223" t="str" cm="1">
        <f t="array" ref="M1354" xml:space="preserve"> INDEX(切語上字資料表[發送收], 小韻資料表[[#This Row],[上字表識別號]])</f>
        <v>發聲</v>
      </c>
      <c r="N1354" s="205" cm="1">
        <f t="array" ref="N1354" xml:space="preserve"> MATCH(TRUE, ISNUMBER( SEARCH( RIGHT(小韻資料表[[#This Row],[切語]],1), 切語下字資料表[切語下字]) ), 0)</f>
        <v>50</v>
      </c>
      <c r="O1354" s="207" t="str" cm="1">
        <f t="array" ref="O1354" xml:space="preserve"> INDEX(切語下字資料表[韻母], 小韻資料表[[#This Row],[下字表識別號]])</f>
        <v>語開3</v>
      </c>
      <c r="P1354" s="207" t="str" cm="1">
        <f t="array" ref="P1354" xml:space="preserve"> INDEX(切語下字資料表[韻母拼音碼], 小韻資料表[[#This Row],[下字表識別號]])</f>
        <v>ir</v>
      </c>
      <c r="Q1354" s="210" t="str" cm="1">
        <f t="array" ref="Q1354" xml:space="preserve"> INDEX(設定表!$C$19:$C$23, INT( LEFT(小韻資料表[[#This Row],[目次編碼]],1) ))</f>
        <v>上</v>
      </c>
      <c r="R1354" s="210">
        <f xml:space="preserve">  INDEX(設定表!$C$8:$C$15, MATCH( (RIGHT(小韻資料表[[#This Row],[清濁]]) &amp; 小韻資料表[[#This Row],[調]]), 設定表!$B$8:$B$15, 0))</f>
        <v>2</v>
      </c>
      <c r="S1354" s="205" t="s">
        <v>309</v>
      </c>
      <c r="T1354" s="205" t="s">
        <v>309</v>
      </c>
      <c r="U1354" s="226" t="s">
        <v>309</v>
      </c>
      <c r="V1354" s="147" t="s">
        <v>309</v>
      </c>
      <c r="X1354" s="135"/>
      <c r="Y1354" s="135"/>
      <c r="AA1354" s="135"/>
      <c r="AB1354" s="134"/>
      <c r="AC1354" s="135"/>
      <c r="AD1354" s="135"/>
      <c r="AH1354" s="135"/>
      <c r="AI1354" s="135"/>
    </row>
    <row r="1355" spans="1:35" ht="31.5">
      <c r="A1355" s="205">
        <v>1351</v>
      </c>
      <c r="B1355" s="206" t="s">
        <v>5661</v>
      </c>
      <c r="C1355" s="207" t="str">
        <f xml:space="preserve"> _xlfn.CONCAT(小韻資料表[[#This Row],[聲母拼音碼]],小韻資料表[[#This Row],[韻母拼音碼]],小韻資料表[[#This Row],[調號]])</f>
        <v>gu2</v>
      </c>
      <c r="D1355" s="206" t="s">
        <v>437</v>
      </c>
      <c r="E1355" s="208" t="s">
        <v>436</v>
      </c>
      <c r="F1355" s="205">
        <v>1</v>
      </c>
      <c r="G1355" s="209" t="s">
        <v>5662</v>
      </c>
      <c r="H1355" s="205">
        <f xml:space="preserve"> LEN(小韻資料表[[#This Row],[小韻字集]])</f>
        <v>3</v>
      </c>
      <c r="I1355" s="205" cm="1">
        <f t="array" ref="I1355" xml:space="preserve"> MATCH(TRUE, ISNUMBER( SEARCH( LEFT(小韻資料表[[#This Row],[切語]],1), 切語上字資料表[切語上字]) ), 0)</f>
        <v>4</v>
      </c>
      <c r="J1355" s="210" t="str" cm="1">
        <f t="array" ref="J1355" xml:space="preserve"> INDEX(切語上字資料表[聲母], 小韻資料表[[#This Row],[上字表識別號]])</f>
        <v>疑</v>
      </c>
      <c r="K1355" s="210" t="str" cm="1">
        <f t="array" ref="K1355" xml:space="preserve"> INDEX(切語上字資料表[聲母拼音碼], 小韻資料表[[#This Row],[上字表識別號]])</f>
        <v>g</v>
      </c>
      <c r="L1355" s="210" t="str" cm="1">
        <f t="array" ref="L1355" xml:space="preserve"> INDEX(切語上字資料表[清濁], 小韻資料表[[#This Row],[上字表識別號]])</f>
        <v>次濁</v>
      </c>
      <c r="M1355" s="223" t="str" cm="1">
        <f t="array" ref="M1355" xml:space="preserve"> INDEX(切語上字資料表[發送收], 小韻資料表[[#This Row],[上字表識別號]])</f>
        <v>收聲</v>
      </c>
      <c r="N1355" s="205" cm="1">
        <f t="array" ref="N1355" xml:space="preserve"> MATCH(TRUE, ISNUMBER( SEARCH( RIGHT(小韻資料表[[#This Row],[切語]],1), 切語下字資料表[切語下字]) ), 0)</f>
        <v>54</v>
      </c>
      <c r="O1355" s="207" t="str" cm="1">
        <f t="array" ref="O1355" xml:space="preserve"> INDEX(切語下字資料表[韻母], 小韻資料表[[#This Row],[下字表識別號]])</f>
        <v>麌開3</v>
      </c>
      <c r="P1355" s="207" t="str" cm="1">
        <f t="array" ref="P1355" xml:space="preserve"> INDEX(切語下字資料表[韻母拼音碼], 小韻資料表[[#This Row],[下字表識別號]])</f>
        <v>u</v>
      </c>
      <c r="Q1355" s="210" t="str" cm="1">
        <f t="array" ref="Q1355" xml:space="preserve"> INDEX(設定表!$C$19:$C$23, INT( LEFT(小韻資料表[[#This Row],[目次編碼]],1) ))</f>
        <v>上</v>
      </c>
      <c r="R1355" s="210">
        <f xml:space="preserve">  INDEX(設定表!$C$8:$C$15, MATCH( (RIGHT(小韻資料表[[#This Row],[清濁]]) &amp; 小韻資料表[[#This Row],[調]]), 設定表!$B$8:$B$15, 0))</f>
        <v>2</v>
      </c>
      <c r="S1355" s="205" t="s">
        <v>309</v>
      </c>
      <c r="T1355" s="205" t="s">
        <v>309</v>
      </c>
      <c r="U1355" s="226" t="s">
        <v>309</v>
      </c>
      <c r="V1355" s="146" t="s">
        <v>309</v>
      </c>
      <c r="X1355" s="135"/>
      <c r="Y1355" s="135"/>
      <c r="AA1355" s="135"/>
      <c r="AB1355" s="134"/>
      <c r="AC1355" s="135"/>
      <c r="AD1355" s="135"/>
      <c r="AH1355" s="135"/>
      <c r="AI1355" s="135"/>
    </row>
    <row r="1356" spans="1:35" ht="31.5">
      <c r="A1356" s="205">
        <v>1352</v>
      </c>
      <c r="B1356" s="206" t="s">
        <v>5663</v>
      </c>
      <c r="C1356" s="207" t="str">
        <f xml:space="preserve"> _xlfn.CONCAT(小韻資料表[[#This Row],[聲母拼音碼]],小韻資料表[[#This Row],[韻母拼音碼]],小韻資料表[[#This Row],[調號]])</f>
        <v>Øu2</v>
      </c>
      <c r="D1356" s="206" t="s">
        <v>5664</v>
      </c>
      <c r="E1356" s="208" t="s">
        <v>436</v>
      </c>
      <c r="F1356" s="205">
        <v>2</v>
      </c>
      <c r="G1356" s="209" t="s">
        <v>5665</v>
      </c>
      <c r="H1356" s="205">
        <f xml:space="preserve"> LEN(小韻資料表[[#This Row],[小韻字集]])</f>
        <v>15</v>
      </c>
      <c r="I1356" s="205" cm="1">
        <f t="array" ref="I1356" xml:space="preserve"> MATCH(TRUE, ISNUMBER( SEARCH( LEFT(小韻資料表[[#This Row],[切語]],1), 切語上字資料表[切語上字]) ), 0)</f>
        <v>38</v>
      </c>
      <c r="J1356" s="210" t="str" cm="1">
        <f t="array" ref="J1356" xml:space="preserve"> INDEX(切語上字資料表[聲母], 小韻資料表[[#This Row],[上字表識別號]])</f>
        <v>為</v>
      </c>
      <c r="K1356" s="210" t="str" cm="1">
        <f t="array" ref="K1356" xml:space="preserve"> INDEX(切語上字資料表[聲母拼音碼], 小韻資料表[[#This Row],[上字表識別號]])</f>
        <v>Ø</v>
      </c>
      <c r="L1356" s="210" t="str" cm="1">
        <f t="array" ref="L1356" xml:space="preserve"> INDEX(切語上字資料表[清濁], 小韻資料表[[#This Row],[上字表識別號]])</f>
        <v>次濁</v>
      </c>
      <c r="M1356" s="223" t="str" cm="1">
        <f t="array" ref="M1356" xml:space="preserve"> INDEX(切語上字資料表[發送收], 小韻資料表[[#This Row],[上字表識別號]])</f>
        <v>發聲</v>
      </c>
      <c r="N1356" s="205" cm="1">
        <f t="array" ref="N1356" xml:space="preserve"> MATCH(TRUE, ISNUMBER( SEARCH( RIGHT(小韻資料表[[#This Row],[切語]],1), 切語下字資料表[切語下字]) ), 0)</f>
        <v>54</v>
      </c>
      <c r="O1356" s="207" t="str" cm="1">
        <f t="array" ref="O1356" xml:space="preserve"> INDEX(切語下字資料表[韻母], 小韻資料表[[#This Row],[下字表識別號]])</f>
        <v>麌開3</v>
      </c>
      <c r="P1356" s="207" t="str" cm="1">
        <f t="array" ref="P1356" xml:space="preserve"> INDEX(切語下字資料表[韻母拼音碼], 小韻資料表[[#This Row],[下字表識別號]])</f>
        <v>u</v>
      </c>
      <c r="Q1356" s="210" t="str" cm="1">
        <f t="array" ref="Q1356" xml:space="preserve"> INDEX(設定表!$C$19:$C$23, INT( LEFT(小韻資料表[[#This Row],[目次編碼]],1) ))</f>
        <v>上</v>
      </c>
      <c r="R1356" s="210">
        <f xml:space="preserve">  INDEX(設定表!$C$8:$C$15, MATCH( (RIGHT(小韻資料表[[#This Row],[清濁]]) &amp; 小韻資料表[[#This Row],[調]]), 設定表!$B$8:$B$15, 0))</f>
        <v>2</v>
      </c>
      <c r="S1356" s="205" t="s">
        <v>309</v>
      </c>
      <c r="T1356" s="205" t="s">
        <v>309</v>
      </c>
      <c r="U1356" s="226" t="s">
        <v>309</v>
      </c>
      <c r="V1356" s="147" t="s">
        <v>309</v>
      </c>
      <c r="X1356" s="135"/>
      <c r="Y1356" s="135"/>
      <c r="AA1356" s="135"/>
      <c r="AB1356" s="134"/>
      <c r="AC1356" s="135"/>
      <c r="AD1356" s="135"/>
      <c r="AH1356" s="135"/>
      <c r="AI1356" s="135"/>
    </row>
    <row r="1357" spans="1:35" ht="31.5">
      <c r="A1357" s="205">
        <v>1353</v>
      </c>
      <c r="B1357" s="206" t="s">
        <v>5666</v>
      </c>
      <c r="C1357" s="207" t="str">
        <f xml:space="preserve"> _xlfn.CONCAT(小韻資料表[[#This Row],[聲母拼音碼]],小韻資料表[[#This Row],[韻母拼音碼]],小韻資料表[[#This Row],[調號]])</f>
        <v>cu2</v>
      </c>
      <c r="D1357" s="206" t="s">
        <v>5667</v>
      </c>
      <c r="E1357" s="208" t="s">
        <v>436</v>
      </c>
      <c r="F1357" s="205">
        <v>3</v>
      </c>
      <c r="G1357" s="209" t="s">
        <v>5668</v>
      </c>
      <c r="H1357" s="205">
        <f xml:space="preserve"> LEN(小韻資料表[[#This Row],[小韻字集]])</f>
        <v>2</v>
      </c>
      <c r="I1357" s="205" cm="1">
        <f t="array" ref="I1357" xml:space="preserve"> MATCH(TRUE, ISNUMBER( SEARCH( LEFT(小韻資料表[[#This Row],[切語]],1), 切語上字資料表[切語上字]) ), 0)</f>
        <v>23</v>
      </c>
      <c r="J1357" s="210" t="str" cm="1">
        <f t="array" ref="J1357" xml:space="preserve"> INDEX(切語上字資料表[聲母], 小韻資料表[[#This Row],[上字表識別號]])</f>
        <v>從</v>
      </c>
      <c r="K1357" s="210" t="str" cm="1">
        <f t="array" ref="K1357" xml:space="preserve"> INDEX(切語上字資料表[聲母拼音碼], 小韻資料表[[#This Row],[上字表識別號]])</f>
        <v>c</v>
      </c>
      <c r="L1357" s="210" t="str" cm="1">
        <f t="array" ref="L1357" xml:space="preserve"> INDEX(切語上字資料表[清濁], 小韻資料表[[#This Row],[上字表識別號]])</f>
        <v>全濁</v>
      </c>
      <c r="M1357" s="223" cm="1">
        <f t="array" ref="M1357" xml:space="preserve"> INDEX(切語上字資料表[發送收], 小韻資料表[[#This Row],[上字表識別號]])</f>
        <v>0</v>
      </c>
      <c r="N1357" s="205" cm="1">
        <f t="array" ref="N1357" xml:space="preserve"> MATCH(TRUE, ISNUMBER( SEARCH( RIGHT(小韻資料表[[#This Row],[切語]],1), 切語下字資料表[切語下字]) ), 0)</f>
        <v>54</v>
      </c>
      <c r="O1357" s="207" t="str" cm="1">
        <f t="array" ref="O1357" xml:space="preserve"> INDEX(切語下字資料表[韻母], 小韻資料表[[#This Row],[下字表識別號]])</f>
        <v>麌開3</v>
      </c>
      <c r="P1357" s="207" t="str" cm="1">
        <f t="array" ref="P1357" xml:space="preserve"> INDEX(切語下字資料表[韻母拼音碼], 小韻資料表[[#This Row],[下字表識別號]])</f>
        <v>u</v>
      </c>
      <c r="Q1357" s="210" t="str" cm="1">
        <f t="array" ref="Q1357" xml:space="preserve"> INDEX(設定表!$C$19:$C$23, INT( LEFT(小韻資料表[[#This Row],[目次編碼]],1) ))</f>
        <v>上</v>
      </c>
      <c r="R1357" s="210">
        <f xml:space="preserve">  INDEX(設定表!$C$8:$C$15, MATCH( (RIGHT(小韻資料表[[#This Row],[清濁]]) &amp; 小韻資料表[[#This Row],[調]]), 設定表!$B$8:$B$15, 0))</f>
        <v>2</v>
      </c>
      <c r="S1357" s="205" t="s">
        <v>309</v>
      </c>
      <c r="T1357" s="205" t="s">
        <v>309</v>
      </c>
      <c r="U1357" s="226" t="s">
        <v>309</v>
      </c>
      <c r="V1357" s="146" t="s">
        <v>309</v>
      </c>
      <c r="X1357" s="135"/>
      <c r="Y1357" s="135"/>
      <c r="AA1357" s="135"/>
      <c r="AB1357" s="134"/>
      <c r="AC1357" s="135"/>
      <c r="AD1357" s="135"/>
      <c r="AH1357" s="135"/>
      <c r="AI1357" s="135"/>
    </row>
    <row r="1358" spans="1:35" ht="63">
      <c r="A1358" s="205">
        <v>1354</v>
      </c>
      <c r="B1358" s="206" t="s">
        <v>5669</v>
      </c>
      <c r="C1358" s="207" t="str">
        <f xml:space="preserve"> _xlfn.CONCAT(小韻資料表[[#This Row],[聲母拼音碼]],小韻資料表[[#This Row],[韻母拼音碼]],小韻資料表[[#This Row],[調號]])</f>
        <v>hu2</v>
      </c>
      <c r="D1358" s="206" t="s">
        <v>5670</v>
      </c>
      <c r="E1358" s="208" t="s">
        <v>436</v>
      </c>
      <c r="F1358" s="205">
        <v>4</v>
      </c>
      <c r="G1358" s="209" t="s">
        <v>5671</v>
      </c>
      <c r="H1358" s="205">
        <f xml:space="preserve"> LEN(小韻資料表[[#This Row],[小韻字集]])</f>
        <v>21</v>
      </c>
      <c r="I1358" s="205" cm="1">
        <f t="array" ref="I1358" xml:space="preserve"> MATCH(TRUE, ISNUMBER( SEARCH( LEFT(小韻資料表[[#This Row],[切語]],1), 切語上字資料表[切語上字]) ), 0)</f>
        <v>17</v>
      </c>
      <c r="J1358" s="210" t="str" cm="1">
        <f t="array" ref="J1358" xml:space="preserve"> INDEX(切語上字資料表[聲母], 小韻資料表[[#This Row],[上字表識別號]])</f>
        <v>非</v>
      </c>
      <c r="K1358" s="210" t="str" cm="1">
        <f t="array" ref="K1358" xml:space="preserve"> INDEX(切語上字資料表[聲母拼音碼], 小韻資料表[[#This Row],[上字表識別號]])</f>
        <v>h</v>
      </c>
      <c r="L1358" s="210" t="str" cm="1">
        <f t="array" ref="L1358" xml:space="preserve"> INDEX(切語上字資料表[清濁], 小韻資料表[[#This Row],[上字表識別號]])</f>
        <v>全清</v>
      </c>
      <c r="M1358" s="223" t="str" cm="1">
        <f t="array" ref="M1358" xml:space="preserve"> INDEX(切語上字資料表[發送收], 小韻資料表[[#This Row],[上字表識別號]])</f>
        <v>發聲</v>
      </c>
      <c r="N1358" s="205" cm="1">
        <f t="array" ref="N1358" xml:space="preserve"> MATCH(TRUE, ISNUMBER( SEARCH( RIGHT(小韻資料表[[#This Row],[切語]],1), 切語下字資料表[切語下字]) ), 0)</f>
        <v>54</v>
      </c>
      <c r="O1358" s="207" t="str" cm="1">
        <f t="array" ref="O1358" xml:space="preserve"> INDEX(切語下字資料表[韻母], 小韻資料表[[#This Row],[下字表識別號]])</f>
        <v>麌開3</v>
      </c>
      <c r="P1358" s="207" t="str" cm="1">
        <f t="array" ref="P1358" xml:space="preserve"> INDEX(切語下字資料表[韻母拼音碼], 小韻資料表[[#This Row],[下字表識別號]])</f>
        <v>u</v>
      </c>
      <c r="Q1358" s="210" t="str" cm="1">
        <f t="array" ref="Q1358" xml:space="preserve"> INDEX(設定表!$C$19:$C$23, INT( LEFT(小韻資料表[[#This Row],[目次編碼]],1) ))</f>
        <v>上</v>
      </c>
      <c r="R1358" s="210">
        <f xml:space="preserve">  INDEX(設定表!$C$8:$C$15, MATCH( (RIGHT(小韻資料表[[#This Row],[清濁]]) &amp; 小韻資料表[[#This Row],[調]]), 設定表!$B$8:$B$15, 0))</f>
        <v>2</v>
      </c>
      <c r="S1358" s="205" t="s">
        <v>309</v>
      </c>
      <c r="T1358" s="205" t="s">
        <v>309</v>
      </c>
      <c r="U1358" s="226" t="s">
        <v>309</v>
      </c>
      <c r="V1358" s="147" t="s">
        <v>309</v>
      </c>
      <c r="X1358" s="135"/>
      <c r="Y1358" s="135"/>
      <c r="AA1358" s="135"/>
      <c r="AB1358" s="134"/>
      <c r="AC1358" s="135"/>
      <c r="AD1358" s="135"/>
      <c r="AH1358" s="135"/>
      <c r="AI1358" s="135"/>
    </row>
    <row r="1359" spans="1:35" ht="63">
      <c r="A1359" s="205">
        <v>1355</v>
      </c>
      <c r="B1359" s="206" t="s">
        <v>5672</v>
      </c>
      <c r="C1359" s="207" t="str">
        <f xml:space="preserve"> _xlfn.CONCAT(小韻資料表[[#This Row],[聲母拼音碼]],小韻資料表[[#This Row],[韻母拼音碼]],小韻資料表[[#This Row],[調號]])</f>
        <v>bu2</v>
      </c>
      <c r="D1359" s="206" t="s">
        <v>5673</v>
      </c>
      <c r="E1359" s="208" t="s">
        <v>436</v>
      </c>
      <c r="F1359" s="205">
        <v>5</v>
      </c>
      <c r="G1359" s="209" t="s">
        <v>5674</v>
      </c>
      <c r="H1359" s="205">
        <f xml:space="preserve"> LEN(小韻資料表[[#This Row],[小韻字集]])</f>
        <v>28</v>
      </c>
      <c r="I1359" s="205" cm="1">
        <f t="array" ref="I1359" xml:space="preserve"> MATCH(TRUE, ISNUMBER( SEARCH( LEFT(小韻資料表[[#This Row],[切語]],1), 切語上字資料表[切語上字]) ), 0)</f>
        <v>20</v>
      </c>
      <c r="J1359" s="210" t="str" cm="1">
        <f t="array" ref="J1359" xml:space="preserve"> INDEX(切語上字資料表[聲母], 小韻資料表[[#This Row],[上字表識別號]])</f>
        <v>微</v>
      </c>
      <c r="K1359" s="210" t="str" cm="1">
        <f t="array" ref="K1359" xml:space="preserve"> INDEX(切語上字資料表[聲母拼音碼], 小韻資料表[[#This Row],[上字表識別號]])</f>
        <v>b</v>
      </c>
      <c r="L1359" s="210" t="str" cm="1">
        <f t="array" ref="L1359" xml:space="preserve"> INDEX(切語上字資料表[清濁], 小韻資料表[[#This Row],[上字表識別號]])</f>
        <v>次濁</v>
      </c>
      <c r="M1359" s="223" t="str" cm="1">
        <f t="array" ref="M1359" xml:space="preserve"> INDEX(切語上字資料表[發送收], 小韻資料表[[#This Row],[上字表識別號]])</f>
        <v>收聲</v>
      </c>
      <c r="N1359" s="205" cm="1">
        <f t="array" ref="N1359" xml:space="preserve"> MATCH(TRUE, ISNUMBER( SEARCH( RIGHT(小韻資料表[[#This Row],[切語]],1), 切語下字資料表[切語下字]) ), 0)</f>
        <v>54</v>
      </c>
      <c r="O1359" s="207" t="str" cm="1">
        <f t="array" ref="O1359" xml:space="preserve"> INDEX(切語下字資料表[韻母], 小韻資料表[[#This Row],[下字表識別號]])</f>
        <v>麌開3</v>
      </c>
      <c r="P1359" s="207" t="str" cm="1">
        <f t="array" ref="P1359" xml:space="preserve"> INDEX(切語下字資料表[韻母拼音碼], 小韻資料表[[#This Row],[下字表識別號]])</f>
        <v>u</v>
      </c>
      <c r="Q1359" s="210" t="str" cm="1">
        <f t="array" ref="Q1359" xml:space="preserve"> INDEX(設定表!$C$19:$C$23, INT( LEFT(小韻資料表[[#This Row],[目次編碼]],1) ))</f>
        <v>上</v>
      </c>
      <c r="R1359" s="210">
        <f xml:space="preserve">  INDEX(設定表!$C$8:$C$15, MATCH( (RIGHT(小韻資料表[[#This Row],[清濁]]) &amp; 小韻資料表[[#This Row],[調]]), 設定表!$B$8:$B$15, 0))</f>
        <v>2</v>
      </c>
      <c r="S1359" s="205" t="s">
        <v>5675</v>
      </c>
      <c r="T1359" s="205" t="s">
        <v>5676</v>
      </c>
      <c r="U1359" s="226" t="s">
        <v>5677</v>
      </c>
      <c r="V1359" s="146" t="s">
        <v>309</v>
      </c>
      <c r="X1359" s="135"/>
      <c r="Y1359" s="135"/>
      <c r="AA1359" s="135"/>
      <c r="AB1359" s="134"/>
      <c r="AC1359" s="135"/>
      <c r="AD1359" s="135"/>
      <c r="AH1359" s="135"/>
      <c r="AI1359" s="135"/>
    </row>
    <row r="1360" spans="1:35" ht="31.5">
      <c r="A1360" s="205">
        <v>1356</v>
      </c>
      <c r="B1360" s="206" t="s">
        <v>5678</v>
      </c>
      <c r="C1360" s="207" t="str">
        <f xml:space="preserve"> _xlfn.CONCAT(小韻資料表[[#This Row],[聲母拼音碼]],小韻資料表[[#This Row],[韻母拼音碼]],小韻資料表[[#This Row],[調號]])</f>
        <v>hu2</v>
      </c>
      <c r="D1360" s="206" t="s">
        <v>5679</v>
      </c>
      <c r="E1360" s="208" t="s">
        <v>436</v>
      </c>
      <c r="F1360" s="205">
        <v>6</v>
      </c>
      <c r="G1360" s="209" t="s">
        <v>5680</v>
      </c>
      <c r="H1360" s="205">
        <f xml:space="preserve"> LEN(小韻資料表[[#This Row],[小韻字集]])</f>
        <v>17</v>
      </c>
      <c r="I1360" s="205" cm="1">
        <f t="array" ref="I1360" xml:space="preserve"> MATCH(TRUE, ISNUMBER( SEARCH( LEFT(小韻資料表[[#This Row],[切語]],1), 切語上字資料表[切語上字]) ), 0)</f>
        <v>19</v>
      </c>
      <c r="J1360" s="210" t="str" cm="1">
        <f t="array" ref="J1360" xml:space="preserve"> INDEX(切語上字資料表[聲母], 小韻資料表[[#This Row],[上字表識別號]])</f>
        <v>奉</v>
      </c>
      <c r="K1360" s="210" t="str" cm="1">
        <f t="array" ref="K1360" xml:space="preserve"> INDEX(切語上字資料表[聲母拼音碼], 小韻資料表[[#This Row],[上字表識別號]])</f>
        <v>h</v>
      </c>
      <c r="L1360" s="210" t="str" cm="1">
        <f t="array" ref="L1360" xml:space="preserve"> INDEX(切語上字資料表[清濁], 小韻資料表[[#This Row],[上字表識別號]])</f>
        <v>全濁</v>
      </c>
      <c r="M1360" s="223" cm="1">
        <f t="array" ref="M1360" xml:space="preserve"> INDEX(切語上字資料表[發送收], 小韻資料表[[#This Row],[上字表識別號]])</f>
        <v>0</v>
      </c>
      <c r="N1360" s="205" cm="1">
        <f t="array" ref="N1360" xml:space="preserve"> MATCH(TRUE, ISNUMBER( SEARCH( RIGHT(小韻資料表[[#This Row],[切語]],1), 切語下字資料表[切語下字]) ), 0)</f>
        <v>54</v>
      </c>
      <c r="O1360" s="207" t="str" cm="1">
        <f t="array" ref="O1360" xml:space="preserve"> INDEX(切語下字資料表[韻母], 小韻資料表[[#This Row],[下字表識別號]])</f>
        <v>麌開3</v>
      </c>
      <c r="P1360" s="207" t="str" cm="1">
        <f t="array" ref="P1360" xml:space="preserve"> INDEX(切語下字資料表[韻母拼音碼], 小韻資料表[[#This Row],[下字表識別號]])</f>
        <v>u</v>
      </c>
      <c r="Q1360" s="210" t="str" cm="1">
        <f t="array" ref="Q1360" xml:space="preserve"> INDEX(設定表!$C$19:$C$23, INT( LEFT(小韻資料表[[#This Row],[目次編碼]],1) ))</f>
        <v>上</v>
      </c>
      <c r="R1360" s="210">
        <f xml:space="preserve">  INDEX(設定表!$C$8:$C$15, MATCH( (RIGHT(小韻資料表[[#This Row],[清濁]]) &amp; 小韻資料表[[#This Row],[調]]), 設定表!$B$8:$B$15, 0))</f>
        <v>2</v>
      </c>
      <c r="S1360" s="205" t="s">
        <v>309</v>
      </c>
      <c r="T1360" s="205" t="s">
        <v>309</v>
      </c>
      <c r="U1360" s="226" t="s">
        <v>5677</v>
      </c>
      <c r="V1360" s="147" t="s">
        <v>309</v>
      </c>
      <c r="X1360" s="135"/>
      <c r="Y1360" s="135"/>
      <c r="AA1360" s="135"/>
      <c r="AB1360" s="134"/>
      <c r="AC1360" s="135"/>
      <c r="AD1360" s="135"/>
      <c r="AH1360" s="135"/>
      <c r="AI1360" s="135"/>
    </row>
    <row r="1361" spans="1:35" ht="31.5">
      <c r="A1361" s="205">
        <v>1357</v>
      </c>
      <c r="B1361" s="206" t="s">
        <v>5681</v>
      </c>
      <c r="C1361" s="207" t="str">
        <f xml:space="preserve"> _xlfn.CONCAT(小韻資料表[[#This Row],[聲母拼音碼]],小韻資料表[[#This Row],[韻母拼音碼]],小韻資料表[[#This Row],[調號]])</f>
        <v>hu2</v>
      </c>
      <c r="D1361" s="206" t="s">
        <v>5682</v>
      </c>
      <c r="E1361" s="208" t="s">
        <v>436</v>
      </c>
      <c r="F1361" s="205">
        <v>7</v>
      </c>
      <c r="G1361" s="209" t="s">
        <v>5683</v>
      </c>
      <c r="H1361" s="205">
        <f xml:space="preserve"> LEN(小韻資料表[[#This Row],[小韻字集]])</f>
        <v>16</v>
      </c>
      <c r="I1361" s="205" cm="1">
        <f t="array" ref="I1361" xml:space="preserve"> MATCH(TRUE, ISNUMBER( SEARCH( LEFT(小韻資料表[[#This Row],[切語]],1), 切語上字資料表[切語上字]) ), 0)</f>
        <v>18</v>
      </c>
      <c r="J1361" s="210" t="str" cm="1">
        <f t="array" ref="J1361" xml:space="preserve"> INDEX(切語上字資料表[聲母], 小韻資料表[[#This Row],[上字表識別號]])</f>
        <v>敷</v>
      </c>
      <c r="K1361" s="210" t="str" cm="1">
        <f t="array" ref="K1361" xml:space="preserve"> INDEX(切語上字資料表[聲母拼音碼], 小韻資料表[[#This Row],[上字表識別號]])</f>
        <v>h</v>
      </c>
      <c r="L1361" s="210" t="str" cm="1">
        <f t="array" ref="L1361" xml:space="preserve"> INDEX(切語上字資料表[清濁], 小韻資料表[[#This Row],[上字表識別號]])</f>
        <v>次清</v>
      </c>
      <c r="M1361" s="223" t="str" cm="1">
        <f t="array" ref="M1361" xml:space="preserve"> INDEX(切語上字資料表[發送收], 小韻資料表[[#This Row],[上字表識別號]])</f>
        <v>送氣</v>
      </c>
      <c r="N1361" s="205" cm="1">
        <f t="array" ref="N1361" xml:space="preserve"> MATCH(TRUE, ISNUMBER( SEARCH( RIGHT(小韻資料表[[#This Row],[切語]],1), 切語下字資料表[切語下字]) ), 0)</f>
        <v>54</v>
      </c>
      <c r="O1361" s="207" t="str" cm="1">
        <f t="array" ref="O1361" xml:space="preserve"> INDEX(切語下字資料表[韻母], 小韻資料表[[#This Row],[下字表識別號]])</f>
        <v>麌開3</v>
      </c>
      <c r="P1361" s="207" t="str" cm="1">
        <f t="array" ref="P1361" xml:space="preserve"> INDEX(切語下字資料表[韻母拼音碼], 小韻資料表[[#This Row],[下字表識別號]])</f>
        <v>u</v>
      </c>
      <c r="Q1361" s="210" t="str" cm="1">
        <f t="array" ref="Q1361" xml:space="preserve"> INDEX(設定表!$C$19:$C$23, INT( LEFT(小韻資料表[[#This Row],[目次編碼]],1) ))</f>
        <v>上</v>
      </c>
      <c r="R1361" s="210">
        <f xml:space="preserve">  INDEX(設定表!$C$8:$C$15, MATCH( (RIGHT(小韻資料表[[#This Row],[清濁]]) &amp; 小韻資料表[[#This Row],[調]]), 設定表!$B$8:$B$15, 0))</f>
        <v>2</v>
      </c>
      <c r="S1361" s="205" t="s">
        <v>309</v>
      </c>
      <c r="T1361" s="205" t="s">
        <v>309</v>
      </c>
      <c r="U1361" s="226" t="s">
        <v>309</v>
      </c>
      <c r="V1361" s="146" t="s">
        <v>309</v>
      </c>
      <c r="X1361" s="135"/>
      <c r="Y1361" s="135"/>
      <c r="AA1361" s="135"/>
      <c r="AB1361" s="134"/>
      <c r="AC1361" s="135"/>
      <c r="AD1361" s="135"/>
      <c r="AH1361" s="135"/>
      <c r="AI1361" s="135"/>
    </row>
    <row r="1362" spans="1:35" ht="31.5">
      <c r="A1362" s="205">
        <v>1358</v>
      </c>
      <c r="B1362" s="206" t="s">
        <v>5684</v>
      </c>
      <c r="C1362" s="207" t="str">
        <f xml:space="preserve"> _xlfn.CONCAT(小韻資料表[[#This Row],[聲母拼音碼]],小韻資料表[[#This Row],[韻母拼音碼]],小韻資料表[[#This Row],[調號]])</f>
        <v>tu2</v>
      </c>
      <c r="D1362" s="206" t="s">
        <v>5685</v>
      </c>
      <c r="E1362" s="208" t="s">
        <v>436</v>
      </c>
      <c r="F1362" s="205">
        <v>8</v>
      </c>
      <c r="G1362" s="209" t="s">
        <v>5686</v>
      </c>
      <c r="H1362" s="205">
        <f xml:space="preserve"> LEN(小韻資料表[[#This Row],[小韻字集]])</f>
        <v>3</v>
      </c>
      <c r="I1362" s="205" cm="1">
        <f t="array" ref="I1362" xml:space="preserve"> MATCH(TRUE, ISNUMBER( SEARCH( LEFT(小韻資料表[[#This Row],[切語]],1), 切語上字資料表[切語上字]) ), 0)</f>
        <v>11</v>
      </c>
      <c r="J1362" s="210" t="str" cm="1">
        <f t="array" ref="J1362" xml:space="preserve"> INDEX(切語上字資料表[聲母], 小韻資料表[[#This Row],[上字表識別號]])</f>
        <v>澄</v>
      </c>
      <c r="K1362" s="210" t="str" cm="1">
        <f t="array" ref="K1362" xml:space="preserve"> INDEX(切語上字資料表[聲母拼音碼], 小韻資料表[[#This Row],[上字表識別號]])</f>
        <v>t</v>
      </c>
      <c r="L1362" s="210" t="str" cm="1">
        <f t="array" ref="L1362" xml:space="preserve"> INDEX(切語上字資料表[清濁], 小韻資料表[[#This Row],[上字表識別號]])</f>
        <v>全濁</v>
      </c>
      <c r="M1362" s="223" cm="1">
        <f t="array" ref="M1362" xml:space="preserve"> INDEX(切語上字資料表[發送收], 小韻資料表[[#This Row],[上字表識別號]])</f>
        <v>0</v>
      </c>
      <c r="N1362" s="205" cm="1">
        <f t="array" ref="N1362" xml:space="preserve"> MATCH(TRUE, ISNUMBER( SEARCH( RIGHT(小韻資料表[[#This Row],[切語]],1), 切語下字資料表[切語下字]) ), 0)</f>
        <v>54</v>
      </c>
      <c r="O1362" s="207" t="str" cm="1">
        <f t="array" ref="O1362" xml:space="preserve"> INDEX(切語下字資料表[韻母], 小韻資料表[[#This Row],[下字表識別號]])</f>
        <v>麌開3</v>
      </c>
      <c r="P1362" s="207" t="str" cm="1">
        <f t="array" ref="P1362" xml:space="preserve"> INDEX(切語下字資料表[韻母拼音碼], 小韻資料表[[#This Row],[下字表識別號]])</f>
        <v>u</v>
      </c>
      <c r="Q1362" s="210" t="str" cm="1">
        <f t="array" ref="Q1362" xml:space="preserve"> INDEX(設定表!$C$19:$C$23, INT( LEFT(小韻資料表[[#This Row],[目次編碼]],1) ))</f>
        <v>上</v>
      </c>
      <c r="R1362" s="210">
        <f xml:space="preserve">  INDEX(設定表!$C$8:$C$15, MATCH( (RIGHT(小韻資料表[[#This Row],[清濁]]) &amp; 小韻資料表[[#This Row],[調]]), 設定表!$B$8:$B$15, 0))</f>
        <v>2</v>
      </c>
      <c r="S1362" s="205" t="s">
        <v>309</v>
      </c>
      <c r="T1362" s="205" t="s">
        <v>309</v>
      </c>
      <c r="U1362" s="226" t="s">
        <v>309</v>
      </c>
      <c r="V1362" s="147" t="s">
        <v>309</v>
      </c>
      <c r="X1362" s="135"/>
      <c r="Y1362" s="135"/>
      <c r="AA1362" s="135"/>
      <c r="AB1362" s="134"/>
      <c r="AC1362" s="135"/>
      <c r="AD1362" s="135"/>
      <c r="AH1362" s="135"/>
      <c r="AI1362" s="135"/>
    </row>
    <row r="1363" spans="1:35" ht="31.5">
      <c r="A1363" s="205">
        <v>1359</v>
      </c>
      <c r="B1363" s="206" t="s">
        <v>5687</v>
      </c>
      <c r="C1363" s="207" t="str">
        <f xml:space="preserve"> _xlfn.CONCAT(小韻資料表[[#This Row],[聲母拼音碼]],小韻資料表[[#This Row],[韻母拼音碼]],小韻資料表[[#This Row],[調號]])</f>
        <v>hu2</v>
      </c>
      <c r="D1363" s="206" t="s">
        <v>5688</v>
      </c>
      <c r="E1363" s="208" t="s">
        <v>436</v>
      </c>
      <c r="F1363" s="205">
        <v>9</v>
      </c>
      <c r="G1363" s="209" t="s">
        <v>5689</v>
      </c>
      <c r="H1363" s="205">
        <f xml:space="preserve"> LEN(小韻資料表[[#This Row],[小韻字集]])</f>
        <v>14</v>
      </c>
      <c r="I1363" s="205" cm="1">
        <f t="array" ref="I1363" xml:space="preserve"> MATCH(TRUE, ISNUMBER( SEARCH( LEFT(小韻資料表[[#This Row],[切語]],1), 切語上字資料表[切語上字]) ), 0)</f>
        <v>36</v>
      </c>
      <c r="J1363" s="210" t="str" cm="1">
        <f t="array" ref="J1363" xml:space="preserve"> INDEX(切語上字資料表[聲母], 小韻資料表[[#This Row],[上字表識別號]])</f>
        <v>曉</v>
      </c>
      <c r="K1363" s="210" t="str" cm="1">
        <f t="array" ref="K1363" xml:space="preserve"> INDEX(切語上字資料表[聲母拼音碼], 小韻資料表[[#This Row],[上字表識別號]])</f>
        <v>h</v>
      </c>
      <c r="L1363" s="210" t="str" cm="1">
        <f t="array" ref="L1363" xml:space="preserve"> INDEX(切語上字資料表[清濁], 小韻資料表[[#This Row],[上字表識別號]])</f>
        <v>次清</v>
      </c>
      <c r="M1363" s="223" t="str" cm="1">
        <f t="array" ref="M1363" xml:space="preserve"> INDEX(切語上字資料表[發送收], 小韻資料表[[#This Row],[上字表識別號]])</f>
        <v>送氣</v>
      </c>
      <c r="N1363" s="205" cm="1">
        <f t="array" ref="N1363" xml:space="preserve"> MATCH(TRUE, ISNUMBER( SEARCH( RIGHT(小韻資料表[[#This Row],[切語]],1), 切語下字資料表[切語下字]) ), 0)</f>
        <v>54</v>
      </c>
      <c r="O1363" s="207" t="str" cm="1">
        <f t="array" ref="O1363" xml:space="preserve"> INDEX(切語下字資料表[韻母], 小韻資料表[[#This Row],[下字表識別號]])</f>
        <v>麌開3</v>
      </c>
      <c r="P1363" s="207" t="str" cm="1">
        <f t="array" ref="P1363" xml:space="preserve"> INDEX(切語下字資料表[韻母拼音碼], 小韻資料表[[#This Row],[下字表識別號]])</f>
        <v>u</v>
      </c>
      <c r="Q1363" s="210" t="str" cm="1">
        <f t="array" ref="Q1363" xml:space="preserve"> INDEX(設定表!$C$19:$C$23, INT( LEFT(小韻資料表[[#This Row],[目次編碼]],1) ))</f>
        <v>上</v>
      </c>
      <c r="R1363" s="210">
        <f xml:space="preserve">  INDEX(設定表!$C$8:$C$15, MATCH( (RIGHT(小韻資料表[[#This Row],[清濁]]) &amp; 小韻資料表[[#This Row],[調]]), 設定表!$B$8:$B$15, 0))</f>
        <v>2</v>
      </c>
      <c r="S1363" s="205" t="s">
        <v>309</v>
      </c>
      <c r="T1363" s="205" t="s">
        <v>309</v>
      </c>
      <c r="U1363" s="226" t="s">
        <v>5690</v>
      </c>
      <c r="V1363" s="146" t="s">
        <v>309</v>
      </c>
      <c r="X1363" s="135"/>
      <c r="Y1363" s="135"/>
      <c r="AA1363" s="135"/>
      <c r="AB1363" s="134"/>
      <c r="AC1363" s="135"/>
      <c r="AD1363" s="135"/>
      <c r="AH1363" s="135"/>
      <c r="AI1363" s="135"/>
    </row>
    <row r="1364" spans="1:35" ht="31.5">
      <c r="A1364" s="205">
        <v>1360</v>
      </c>
      <c r="B1364" s="206" t="s">
        <v>5691</v>
      </c>
      <c r="C1364" s="207" t="str">
        <f xml:space="preserve"> _xlfn.CONCAT(小韻資料表[[#This Row],[聲母拼音碼]],小韻資料表[[#This Row],[韻母拼音碼]],小韻資料表[[#This Row],[調號]])</f>
        <v>su2</v>
      </c>
      <c r="D1364" s="206" t="s">
        <v>5692</v>
      </c>
      <c r="E1364" s="208" t="s">
        <v>436</v>
      </c>
      <c r="F1364" s="205">
        <v>10</v>
      </c>
      <c r="G1364" s="209" t="s">
        <v>5693</v>
      </c>
      <c r="H1364" s="205">
        <f xml:space="preserve"> LEN(小韻資料表[[#This Row],[小韻字集]])</f>
        <v>4</v>
      </c>
      <c r="I1364" s="205" cm="1">
        <f t="array" ref="I1364" xml:space="preserve"> MATCH(TRUE, ISNUMBER( SEARCH( LEFT(小韻資料表[[#This Row],[切語]],1), 切語上字資料表[切語上字]) ), 0)</f>
        <v>34</v>
      </c>
      <c r="J1364" s="210" t="str" cm="1">
        <f t="array" ref="J1364" xml:space="preserve"> INDEX(切語上字資料表[聲母], 小韻資料表[[#This Row],[上字表識別號]])</f>
        <v>禪</v>
      </c>
      <c r="K1364" s="210" t="str" cm="1">
        <f t="array" ref="K1364" xml:space="preserve"> INDEX(切語上字資料表[聲母拼音碼], 小韻資料表[[#This Row],[上字表識別號]])</f>
        <v>s</v>
      </c>
      <c r="L1364" s="210" t="str" cm="1">
        <f t="array" ref="L1364" xml:space="preserve"> INDEX(切語上字資料表[清濁], 小韻資料表[[#This Row],[上字表識別號]])</f>
        <v>全濁</v>
      </c>
      <c r="M1364" s="223" cm="1">
        <f t="array" ref="M1364" xml:space="preserve"> INDEX(切語上字資料表[發送收], 小韻資料表[[#This Row],[上字表識別號]])</f>
        <v>0</v>
      </c>
      <c r="N1364" s="205" cm="1">
        <f t="array" ref="N1364" xml:space="preserve"> MATCH(TRUE, ISNUMBER( SEARCH( RIGHT(小韻資料表[[#This Row],[切語]],1), 切語下字資料表[切語下字]) ), 0)</f>
        <v>54</v>
      </c>
      <c r="O1364" s="207" t="str" cm="1">
        <f t="array" ref="O1364" xml:space="preserve"> INDEX(切語下字資料表[韻母], 小韻資料表[[#This Row],[下字表識別號]])</f>
        <v>麌開3</v>
      </c>
      <c r="P1364" s="207" t="str" cm="1">
        <f t="array" ref="P1364" xml:space="preserve"> INDEX(切語下字資料表[韻母拼音碼], 小韻資料表[[#This Row],[下字表識別號]])</f>
        <v>u</v>
      </c>
      <c r="Q1364" s="210" t="str" cm="1">
        <f t="array" ref="Q1364" xml:space="preserve"> INDEX(設定表!$C$19:$C$23, INT( LEFT(小韻資料表[[#This Row],[目次編碼]],1) ))</f>
        <v>上</v>
      </c>
      <c r="R1364" s="210">
        <f xml:space="preserve">  INDEX(設定表!$C$8:$C$15, MATCH( (RIGHT(小韻資料表[[#This Row],[清濁]]) &amp; 小韻資料表[[#This Row],[調]]), 設定表!$B$8:$B$15, 0))</f>
        <v>2</v>
      </c>
      <c r="S1364" s="205" t="s">
        <v>309</v>
      </c>
      <c r="T1364" s="205" t="s">
        <v>309</v>
      </c>
      <c r="U1364" s="226" t="s">
        <v>309</v>
      </c>
      <c r="V1364" s="147" t="s">
        <v>309</v>
      </c>
      <c r="X1364" s="135"/>
      <c r="Y1364" s="135"/>
      <c r="AA1364" s="135"/>
      <c r="AB1364" s="134"/>
      <c r="AC1364" s="135"/>
      <c r="AD1364" s="135"/>
      <c r="AH1364" s="135"/>
      <c r="AI1364" s="135"/>
    </row>
    <row r="1365" spans="1:35" ht="31.5">
      <c r="A1365" s="205">
        <v>1361</v>
      </c>
      <c r="B1365" s="206" t="s">
        <v>5694</v>
      </c>
      <c r="C1365" s="207" t="str">
        <f xml:space="preserve"> _xlfn.CONCAT(小韻資料表[[#This Row],[聲母拼音碼]],小韻資料表[[#This Row],[韻母拼音碼]],小韻資料表[[#This Row],[調號]])</f>
        <v>Øu2</v>
      </c>
      <c r="D1365" s="206" t="s">
        <v>5695</v>
      </c>
      <c r="E1365" s="208" t="s">
        <v>436</v>
      </c>
      <c r="F1365" s="205">
        <v>11</v>
      </c>
      <c r="G1365" s="209" t="s">
        <v>5696</v>
      </c>
      <c r="H1365" s="205">
        <f xml:space="preserve"> LEN(小韻資料表[[#This Row],[小韻字集]])</f>
        <v>14</v>
      </c>
      <c r="I1365" s="205" cm="1">
        <f t="array" ref="I1365" xml:space="preserve"> MATCH(TRUE, ISNUMBER( SEARCH( LEFT(小韻資料表[[#This Row],[切語]],1), 切語上字資料表[切語上字]) ), 0)</f>
        <v>39</v>
      </c>
      <c r="J1365" s="210" t="str" cm="1">
        <f t="array" ref="J1365" xml:space="preserve"> INDEX(切語上字資料表[聲母], 小韻資料表[[#This Row],[上字表識別號]])</f>
        <v>喻</v>
      </c>
      <c r="K1365" s="210" t="str" cm="1">
        <f t="array" ref="K1365" xml:space="preserve"> INDEX(切語上字資料表[聲母拼音碼], 小韻資料表[[#This Row],[上字表識別號]])</f>
        <v>Ø</v>
      </c>
      <c r="L1365" s="210" t="str" cm="1">
        <f t="array" ref="L1365" xml:space="preserve"> INDEX(切語上字資料表[清濁], 小韻資料表[[#This Row],[上字表識別號]])</f>
        <v>次濁</v>
      </c>
      <c r="M1365" s="223" t="str" cm="1">
        <f t="array" ref="M1365" xml:space="preserve"> INDEX(切語上字資料表[發送收], 小韻資料表[[#This Row],[上字表識別號]])</f>
        <v>發聲</v>
      </c>
      <c r="N1365" s="205" cm="1">
        <f t="array" ref="N1365" xml:space="preserve"> MATCH(TRUE, ISNUMBER( SEARCH( RIGHT(小韻資料表[[#This Row],[切語]],1), 切語下字資料表[切語下字]) ), 0)</f>
        <v>54</v>
      </c>
      <c r="O1365" s="207" t="str" cm="1">
        <f t="array" ref="O1365" xml:space="preserve"> INDEX(切語下字資料表[韻母], 小韻資料表[[#This Row],[下字表識別號]])</f>
        <v>麌開3</v>
      </c>
      <c r="P1365" s="207" t="str" cm="1">
        <f t="array" ref="P1365" xml:space="preserve"> INDEX(切語下字資料表[韻母拼音碼], 小韻資料表[[#This Row],[下字表識別號]])</f>
        <v>u</v>
      </c>
      <c r="Q1365" s="210" t="str" cm="1">
        <f t="array" ref="Q1365" xml:space="preserve"> INDEX(設定表!$C$19:$C$23, INT( LEFT(小韻資料表[[#This Row],[目次編碼]],1) ))</f>
        <v>上</v>
      </c>
      <c r="R1365" s="210">
        <f xml:space="preserve">  INDEX(設定表!$C$8:$C$15, MATCH( (RIGHT(小韻資料表[[#This Row],[清濁]]) &amp; 小韻資料表[[#This Row],[調]]), 設定表!$B$8:$B$15, 0))</f>
        <v>2</v>
      </c>
      <c r="S1365" s="205" t="s">
        <v>309</v>
      </c>
      <c r="T1365" s="205" t="s">
        <v>309</v>
      </c>
      <c r="U1365" s="226" t="s">
        <v>5697</v>
      </c>
      <c r="V1365" s="146" t="s">
        <v>309</v>
      </c>
      <c r="X1365" s="135"/>
      <c r="Y1365" s="135"/>
      <c r="AA1365" s="135"/>
      <c r="AB1365" s="134"/>
      <c r="AC1365" s="135"/>
      <c r="AD1365" s="135"/>
      <c r="AH1365" s="135"/>
      <c r="AI1365" s="135"/>
    </row>
    <row r="1366" spans="1:35" ht="31.5">
      <c r="A1366" s="205">
        <v>1362</v>
      </c>
      <c r="B1366" s="206" t="s">
        <v>5698</v>
      </c>
      <c r="C1366" s="207" t="str">
        <f xml:space="preserve"> _xlfn.CONCAT(小韻資料表[[#This Row],[聲母拼音碼]],小韻資料表[[#This Row],[韻母拼音碼]],小韻資料表[[#This Row],[調號]])</f>
        <v>cu2</v>
      </c>
      <c r="D1366" s="206" t="s">
        <v>5699</v>
      </c>
      <c r="E1366" s="208" t="s">
        <v>436</v>
      </c>
      <c r="F1366" s="205">
        <v>12</v>
      </c>
      <c r="G1366" s="209" t="s">
        <v>5700</v>
      </c>
      <c r="H1366" s="205">
        <f xml:space="preserve"> LEN(小韻資料表[[#This Row],[小韻字集]])</f>
        <v>5</v>
      </c>
      <c r="I1366" s="205" cm="1">
        <f t="array" ref="I1366" xml:space="preserve"> MATCH(TRUE, ISNUMBER( SEARCH( LEFT(小韻資料表[[#This Row],[切語]],1), 切語上字資料表[切語上字]) ), 0)</f>
        <v>30</v>
      </c>
      <c r="J1366" s="210" t="str" cm="1">
        <f t="array" ref="J1366" xml:space="preserve"> INDEX(切語上字資料表[聲母], 小韻資料表[[#This Row],[上字表識別號]])</f>
        <v>照</v>
      </c>
      <c r="K1366" s="210" t="str" cm="1">
        <f t="array" ref="K1366" xml:space="preserve"> INDEX(切語上字資料表[聲母拼音碼], 小韻資料表[[#This Row],[上字表識別號]])</f>
        <v>c</v>
      </c>
      <c r="L1366" s="210" t="str" cm="1">
        <f t="array" ref="L1366" xml:space="preserve"> INDEX(切語上字資料表[清濁], 小韻資料表[[#This Row],[上字表識別號]])</f>
        <v>全清</v>
      </c>
      <c r="M1366" s="223" t="str" cm="1">
        <f t="array" ref="M1366" xml:space="preserve"> INDEX(切語上字資料表[發送收], 小韻資料表[[#This Row],[上字表識別號]])</f>
        <v>發聲</v>
      </c>
      <c r="N1366" s="205" cm="1">
        <f t="array" ref="N1366" xml:space="preserve"> MATCH(TRUE, ISNUMBER( SEARCH( RIGHT(小韻資料表[[#This Row],[切語]],1), 切語下字資料表[切語下字]) ), 0)</f>
        <v>54</v>
      </c>
      <c r="O1366" s="207" t="str" cm="1">
        <f t="array" ref="O1366" xml:space="preserve"> INDEX(切語下字資料表[韻母], 小韻資料表[[#This Row],[下字表識別號]])</f>
        <v>麌開3</v>
      </c>
      <c r="P1366" s="207" t="str" cm="1">
        <f t="array" ref="P1366" xml:space="preserve"> INDEX(切語下字資料表[韻母拼音碼], 小韻資料表[[#This Row],[下字表識別號]])</f>
        <v>u</v>
      </c>
      <c r="Q1366" s="210" t="str" cm="1">
        <f t="array" ref="Q1366" xml:space="preserve"> INDEX(設定表!$C$19:$C$23, INT( LEFT(小韻資料表[[#This Row],[目次編碼]],1) ))</f>
        <v>上</v>
      </c>
      <c r="R1366" s="210">
        <f xml:space="preserve">  INDEX(設定表!$C$8:$C$15, MATCH( (RIGHT(小韻資料表[[#This Row],[清濁]]) &amp; 小韻資料表[[#This Row],[調]]), 設定表!$B$8:$B$15, 0))</f>
        <v>2</v>
      </c>
      <c r="S1366" s="205" t="s">
        <v>309</v>
      </c>
      <c r="T1366" s="205" t="s">
        <v>309</v>
      </c>
      <c r="U1366" s="226" t="s">
        <v>309</v>
      </c>
      <c r="V1366" s="147" t="s">
        <v>309</v>
      </c>
      <c r="X1366" s="135"/>
      <c r="Y1366" s="135"/>
      <c r="AA1366" s="135"/>
      <c r="AB1366" s="134"/>
      <c r="AC1366" s="135"/>
      <c r="AD1366" s="135"/>
      <c r="AH1366" s="135"/>
      <c r="AI1366" s="135"/>
    </row>
    <row r="1367" spans="1:35" ht="31.5">
      <c r="A1367" s="205">
        <v>1363</v>
      </c>
      <c r="B1367" s="206" t="s">
        <v>5701</v>
      </c>
      <c r="C1367" s="207" t="str">
        <f xml:space="preserve"> _xlfn.CONCAT(小韻資料表[[#This Row],[聲母拼音碼]],小韻資料表[[#This Row],[韻母拼音碼]],小韻資料表[[#This Row],[調號]])</f>
        <v>Øu2</v>
      </c>
      <c r="D1367" s="206" t="s">
        <v>5702</v>
      </c>
      <c r="E1367" s="208" t="s">
        <v>436</v>
      </c>
      <c r="F1367" s="205">
        <v>13</v>
      </c>
      <c r="G1367" s="209" t="s">
        <v>5703</v>
      </c>
      <c r="H1367" s="205">
        <f xml:space="preserve"> LEN(小韻資料表[[#This Row],[小韻字集]])</f>
        <v>3</v>
      </c>
      <c r="I1367" s="205" cm="1">
        <f t="array" ref="I1367" xml:space="preserve"> MATCH(TRUE, ISNUMBER( SEARCH( LEFT(小韻資料表[[#This Row],[切語]],1), 切語上字資料表[切語上字]) ), 0)</f>
        <v>35</v>
      </c>
      <c r="J1367" s="210" t="str" cm="1">
        <f t="array" ref="J1367" xml:space="preserve"> INDEX(切語上字資料表[聲母], 小韻資料表[[#This Row],[上字表識別號]])</f>
        <v>影</v>
      </c>
      <c r="K1367" s="210" t="str" cm="1">
        <f t="array" ref="K1367" xml:space="preserve"> INDEX(切語上字資料表[聲母拼音碼], 小韻資料表[[#This Row],[上字表識別號]])</f>
        <v>Ø</v>
      </c>
      <c r="L1367" s="210" t="str" cm="1">
        <f t="array" ref="L1367" xml:space="preserve"> INDEX(切語上字資料表[清濁], 小韻資料表[[#This Row],[上字表識別號]])</f>
        <v>全清</v>
      </c>
      <c r="M1367" s="223" t="str" cm="1">
        <f t="array" ref="M1367" xml:space="preserve"> INDEX(切語上字資料表[發送收], 小韻資料表[[#This Row],[上字表識別號]])</f>
        <v>發聲</v>
      </c>
      <c r="N1367" s="205" cm="1">
        <f t="array" ref="N1367" xml:space="preserve"> MATCH(TRUE, ISNUMBER( SEARCH( RIGHT(小韻資料表[[#This Row],[切語]],1), 切語下字資料表[切語下字]) ), 0)</f>
        <v>54</v>
      </c>
      <c r="O1367" s="207" t="str" cm="1">
        <f t="array" ref="O1367" xml:space="preserve"> INDEX(切語下字資料表[韻母], 小韻資料表[[#This Row],[下字表識別號]])</f>
        <v>麌開3</v>
      </c>
      <c r="P1367" s="207" t="str" cm="1">
        <f t="array" ref="P1367" xml:space="preserve"> INDEX(切語下字資料表[韻母拼音碼], 小韻資料表[[#This Row],[下字表識別號]])</f>
        <v>u</v>
      </c>
      <c r="Q1367" s="210" t="str" cm="1">
        <f t="array" ref="Q1367" xml:space="preserve"> INDEX(設定表!$C$19:$C$23, INT( LEFT(小韻資料表[[#This Row],[目次編碼]],1) ))</f>
        <v>上</v>
      </c>
      <c r="R1367" s="210">
        <f xml:space="preserve">  INDEX(設定表!$C$8:$C$15, MATCH( (RIGHT(小韻資料表[[#This Row],[清濁]]) &amp; 小韻資料表[[#This Row],[調]]), 設定表!$B$8:$B$15, 0))</f>
        <v>2</v>
      </c>
      <c r="S1367" s="205" t="s">
        <v>309</v>
      </c>
      <c r="T1367" s="205" t="s">
        <v>309</v>
      </c>
      <c r="U1367" s="226" t="s">
        <v>309</v>
      </c>
      <c r="V1367" s="146" t="s">
        <v>309</v>
      </c>
      <c r="X1367" s="135"/>
      <c r="Y1367" s="135"/>
      <c r="AA1367" s="135"/>
      <c r="AB1367" s="134"/>
      <c r="AC1367" s="135"/>
      <c r="AD1367" s="135"/>
      <c r="AH1367" s="135"/>
      <c r="AI1367" s="135"/>
    </row>
    <row r="1368" spans="1:35" ht="31.5">
      <c r="A1368" s="205">
        <v>1364</v>
      </c>
      <c r="B1368" s="206" t="s">
        <v>5704</v>
      </c>
      <c r="C1368" s="207" t="str">
        <f xml:space="preserve"> _xlfn.CONCAT(小韻資料表[[#This Row],[聲母拼音碼]],小韻資料表[[#This Row],[韻母拼音碼]],小韻資料表[[#This Row],[調號]])</f>
        <v>khu2</v>
      </c>
      <c r="D1368" s="206" t="s">
        <v>5705</v>
      </c>
      <c r="E1368" s="208" t="s">
        <v>436</v>
      </c>
      <c r="F1368" s="205">
        <v>14</v>
      </c>
      <c r="G1368" s="209" t="s">
        <v>5706</v>
      </c>
      <c r="H1368" s="205">
        <f xml:space="preserve"> LEN(小韻資料表[[#This Row],[小韻字集]])</f>
        <v>3</v>
      </c>
      <c r="I1368" s="205" cm="1">
        <f t="array" ref="I1368" xml:space="preserve"> MATCH(TRUE, ISNUMBER( SEARCH( LEFT(小韻資料表[[#This Row],[切語]],1), 切語上字資料表[切語上字]) ), 0)</f>
        <v>2</v>
      </c>
      <c r="J1368" s="210" t="str" cm="1">
        <f t="array" ref="J1368" xml:space="preserve"> INDEX(切語上字資料表[聲母], 小韻資料表[[#This Row],[上字表識別號]])</f>
        <v>溪</v>
      </c>
      <c r="K1368" s="210" t="str" cm="1">
        <f t="array" ref="K1368" xml:space="preserve"> INDEX(切語上字資料表[聲母拼音碼], 小韻資料表[[#This Row],[上字表識別號]])</f>
        <v>kh</v>
      </c>
      <c r="L1368" s="210" t="str" cm="1">
        <f t="array" ref="L1368" xml:space="preserve"> INDEX(切語上字資料表[清濁], 小韻資料表[[#This Row],[上字表識別號]])</f>
        <v>次清</v>
      </c>
      <c r="M1368" s="223" t="str" cm="1">
        <f t="array" ref="M1368" xml:space="preserve"> INDEX(切語上字資料表[發送收], 小韻資料表[[#This Row],[上字表識別號]])</f>
        <v>送氣</v>
      </c>
      <c r="N1368" s="205" cm="1">
        <f t="array" ref="N1368" xml:space="preserve"> MATCH(TRUE, ISNUMBER( SEARCH( RIGHT(小韻資料表[[#This Row],[切語]],1), 切語下字資料表[切語下字]) ), 0)</f>
        <v>54</v>
      </c>
      <c r="O1368" s="207" t="str" cm="1">
        <f t="array" ref="O1368" xml:space="preserve"> INDEX(切語下字資料表[韻母], 小韻資料表[[#This Row],[下字表識別號]])</f>
        <v>麌開3</v>
      </c>
      <c r="P1368" s="207" t="str" cm="1">
        <f t="array" ref="P1368" xml:space="preserve"> INDEX(切語下字資料表[韻母拼音碼], 小韻資料表[[#This Row],[下字表識別號]])</f>
        <v>u</v>
      </c>
      <c r="Q1368" s="210" t="str" cm="1">
        <f t="array" ref="Q1368" xml:space="preserve"> INDEX(設定表!$C$19:$C$23, INT( LEFT(小韻資料表[[#This Row],[目次編碼]],1) ))</f>
        <v>上</v>
      </c>
      <c r="R1368" s="210">
        <f xml:space="preserve">  INDEX(設定表!$C$8:$C$15, MATCH( (RIGHT(小韻資料表[[#This Row],[清濁]]) &amp; 小韻資料表[[#This Row],[調]]), 設定表!$B$8:$B$15, 0))</f>
        <v>2</v>
      </c>
      <c r="S1368" s="205" t="s">
        <v>309</v>
      </c>
      <c r="T1368" s="205" t="s">
        <v>309</v>
      </c>
      <c r="U1368" s="226" t="s">
        <v>309</v>
      </c>
      <c r="V1368" s="147" t="s">
        <v>309</v>
      </c>
      <c r="X1368" s="135"/>
      <c r="Y1368" s="135"/>
      <c r="AA1368" s="135"/>
      <c r="AB1368" s="134"/>
      <c r="AC1368" s="135"/>
      <c r="AD1368" s="135"/>
      <c r="AH1368" s="135"/>
      <c r="AI1368" s="135"/>
    </row>
    <row r="1369" spans="1:35" ht="31.5">
      <c r="A1369" s="205">
        <v>1365</v>
      </c>
      <c r="B1369" s="206" t="s">
        <v>5707</v>
      </c>
      <c r="C1369" s="207" t="str">
        <f xml:space="preserve"> _xlfn.CONCAT(小韻資料表[[#This Row],[聲母拼音碼]],小韻資料表[[#This Row],[韻母拼音碼]],小韻資料表[[#This Row],[調號]])</f>
        <v>tu2</v>
      </c>
      <c r="D1369" s="206" t="s">
        <v>5708</v>
      </c>
      <c r="E1369" s="208" t="s">
        <v>436</v>
      </c>
      <c r="F1369" s="205">
        <v>15</v>
      </c>
      <c r="G1369" s="209" t="s">
        <v>5709</v>
      </c>
      <c r="H1369" s="205">
        <f xml:space="preserve"> LEN(小韻資料表[[#This Row],[小韻字集]])</f>
        <v>5</v>
      </c>
      <c r="I1369" s="205" cm="1">
        <f t="array" ref="I1369" xml:space="preserve"> MATCH(TRUE, ISNUMBER( SEARCH( LEFT(小韻資料表[[#This Row],[切語]],1), 切語上字資料表[切語上字]) ), 0)</f>
        <v>9</v>
      </c>
      <c r="J1369" s="210" t="str" cm="1">
        <f t="array" ref="J1369" xml:space="preserve"> INDEX(切語上字資料表[聲母], 小韻資料表[[#This Row],[上字表識別號]])</f>
        <v>知</v>
      </c>
      <c r="K1369" s="210" t="str" cm="1">
        <f t="array" ref="K1369" xml:space="preserve"> INDEX(切語上字資料表[聲母拼音碼], 小韻資料表[[#This Row],[上字表識別號]])</f>
        <v>t</v>
      </c>
      <c r="L1369" s="210" t="str" cm="1">
        <f t="array" ref="L1369" xml:space="preserve"> INDEX(切語上字資料表[清濁], 小韻資料表[[#This Row],[上字表識別號]])</f>
        <v>全清</v>
      </c>
      <c r="M1369" s="223" t="str" cm="1">
        <f t="array" ref="M1369" xml:space="preserve"> INDEX(切語上字資料表[發送收], 小韻資料表[[#This Row],[上字表識別號]])</f>
        <v>發聲</v>
      </c>
      <c r="N1369" s="205" cm="1">
        <f t="array" ref="N1369" xml:space="preserve"> MATCH(TRUE, ISNUMBER( SEARCH( RIGHT(小韻資料表[[#This Row],[切語]],1), 切語下字資料表[切語下字]) ), 0)</f>
        <v>54</v>
      </c>
      <c r="O1369" s="207" t="str" cm="1">
        <f t="array" ref="O1369" xml:space="preserve"> INDEX(切語下字資料表[韻母], 小韻資料表[[#This Row],[下字表識別號]])</f>
        <v>麌開3</v>
      </c>
      <c r="P1369" s="207" t="str" cm="1">
        <f t="array" ref="P1369" xml:space="preserve"> INDEX(切語下字資料表[韻母拼音碼], 小韻資料表[[#This Row],[下字表識別號]])</f>
        <v>u</v>
      </c>
      <c r="Q1369" s="210" t="str" cm="1">
        <f t="array" ref="Q1369" xml:space="preserve"> INDEX(設定表!$C$19:$C$23, INT( LEFT(小韻資料表[[#This Row],[目次編碼]],1) ))</f>
        <v>上</v>
      </c>
      <c r="R1369" s="210">
        <f xml:space="preserve">  INDEX(設定表!$C$8:$C$15, MATCH( (RIGHT(小韻資料表[[#This Row],[清濁]]) &amp; 小韻資料表[[#This Row],[調]]), 設定表!$B$8:$B$15, 0))</f>
        <v>2</v>
      </c>
      <c r="S1369" s="205" t="s">
        <v>309</v>
      </c>
      <c r="T1369" s="205" t="s">
        <v>309</v>
      </c>
      <c r="U1369" s="226" t="s">
        <v>309</v>
      </c>
      <c r="V1369" s="146" t="s">
        <v>309</v>
      </c>
      <c r="X1369" s="135"/>
      <c r="Y1369" s="135"/>
      <c r="AA1369" s="135"/>
      <c r="AB1369" s="134"/>
      <c r="AC1369" s="135"/>
      <c r="AD1369" s="135"/>
      <c r="AH1369" s="135"/>
      <c r="AI1369" s="135"/>
    </row>
    <row r="1370" spans="1:35" ht="31.5">
      <c r="A1370" s="205">
        <v>1366</v>
      </c>
      <c r="B1370" s="206" t="s">
        <v>5710</v>
      </c>
      <c r="C1370" s="207" t="str">
        <f xml:space="preserve"> _xlfn.CONCAT(小韻資料表[[#This Row],[聲母拼音碼]],小韻資料表[[#This Row],[韻母拼音碼]],小韻資料表[[#This Row],[調號]])</f>
        <v>ju2</v>
      </c>
      <c r="D1370" s="206" t="s">
        <v>5711</v>
      </c>
      <c r="E1370" s="208" t="s">
        <v>436</v>
      </c>
      <c r="F1370" s="205">
        <v>16</v>
      </c>
      <c r="G1370" s="209" t="s">
        <v>5712</v>
      </c>
      <c r="H1370" s="205">
        <f xml:space="preserve"> LEN(小韻資料表[[#This Row],[小韻字集]])</f>
        <v>3</v>
      </c>
      <c r="I1370" s="205" cm="1">
        <f t="array" ref="I1370" xml:space="preserve"> MATCH(TRUE, ISNUMBER( SEARCH( LEFT(小韻資料表[[#This Row],[切語]],1), 切語上字資料表[切語上字]) ), 0)</f>
        <v>41</v>
      </c>
      <c r="J1370" s="210" t="str" cm="1">
        <f t="array" ref="J1370" xml:space="preserve"> INDEX(切語上字資料表[聲母], 小韻資料表[[#This Row],[上字表識別號]])</f>
        <v>日</v>
      </c>
      <c r="K1370" s="210" t="str" cm="1">
        <f t="array" ref="K1370" xml:space="preserve"> INDEX(切語上字資料表[聲母拼音碼], 小韻資料表[[#This Row],[上字表識別號]])</f>
        <v>j</v>
      </c>
      <c r="L1370" s="210" t="str" cm="1">
        <f t="array" ref="L1370" xml:space="preserve"> INDEX(切語上字資料表[清濁], 小韻資料表[[#This Row],[上字表識別號]])</f>
        <v>次濁</v>
      </c>
      <c r="M1370" s="223" t="str" cm="1">
        <f t="array" ref="M1370" xml:space="preserve"> INDEX(切語上字資料表[發送收], 小韻資料表[[#This Row],[上字表識別號]])</f>
        <v>收聲</v>
      </c>
      <c r="N1370" s="205" cm="1">
        <f t="array" ref="N1370" xml:space="preserve"> MATCH(TRUE, ISNUMBER( SEARCH( RIGHT(小韻資料表[[#This Row],[切語]],1), 切語下字資料表[切語下字]) ), 0)</f>
        <v>54</v>
      </c>
      <c r="O1370" s="207" t="str" cm="1">
        <f t="array" ref="O1370" xml:space="preserve"> INDEX(切語下字資料表[韻母], 小韻資料表[[#This Row],[下字表識別號]])</f>
        <v>麌開3</v>
      </c>
      <c r="P1370" s="207" t="str" cm="1">
        <f t="array" ref="P1370" xml:space="preserve"> INDEX(切語下字資料表[韻母拼音碼], 小韻資料表[[#This Row],[下字表識別號]])</f>
        <v>u</v>
      </c>
      <c r="Q1370" s="210" t="str" cm="1">
        <f t="array" ref="Q1370" xml:space="preserve"> INDEX(設定表!$C$19:$C$23, INT( LEFT(小韻資料表[[#This Row],[目次編碼]],1) ))</f>
        <v>上</v>
      </c>
      <c r="R1370" s="210">
        <f xml:space="preserve">  INDEX(設定表!$C$8:$C$15, MATCH( (RIGHT(小韻資料表[[#This Row],[清濁]]) &amp; 小韻資料表[[#This Row],[調]]), 設定表!$B$8:$B$15, 0))</f>
        <v>2</v>
      </c>
      <c r="S1370" s="205" t="s">
        <v>309</v>
      </c>
      <c r="T1370" s="205" t="s">
        <v>309</v>
      </c>
      <c r="U1370" s="226" t="s">
        <v>309</v>
      </c>
      <c r="V1370" s="147" t="s">
        <v>309</v>
      </c>
      <c r="X1370" s="135"/>
      <c r="Y1370" s="135"/>
      <c r="AA1370" s="135"/>
      <c r="AB1370" s="134"/>
      <c r="AC1370" s="135"/>
      <c r="AD1370" s="135"/>
      <c r="AH1370" s="135"/>
      <c r="AI1370" s="135"/>
    </row>
    <row r="1371" spans="1:35" ht="31.5">
      <c r="A1371" s="205">
        <v>1367</v>
      </c>
      <c r="B1371" s="206" t="s">
        <v>5713</v>
      </c>
      <c r="C1371" s="207" t="str">
        <f xml:space="preserve"> _xlfn.CONCAT(小韻資料表[[#This Row],[聲母拼音碼]],小韻資料表[[#This Row],[韻母拼音碼]],小韻資料表[[#This Row],[調號]])</f>
        <v>khu2</v>
      </c>
      <c r="D1371" s="206" t="s">
        <v>5714</v>
      </c>
      <c r="E1371" s="208" t="s">
        <v>436</v>
      </c>
      <c r="F1371" s="205">
        <v>17</v>
      </c>
      <c r="G1371" s="209" t="s">
        <v>5715</v>
      </c>
      <c r="H1371" s="205">
        <f xml:space="preserve"> LEN(小韻資料表[[#This Row],[小韻字集]])</f>
        <v>2</v>
      </c>
      <c r="I1371" s="205" cm="1">
        <f t="array" ref="I1371" xml:space="preserve"> MATCH(TRUE, ISNUMBER( SEARCH( LEFT(小韻資料表[[#This Row],[切語]],1), 切語上字資料表[切語上字]) ), 0)</f>
        <v>3</v>
      </c>
      <c r="J1371" s="210" t="str" cm="1">
        <f t="array" ref="J1371" xml:space="preserve"> INDEX(切語上字資料表[聲母], 小韻資料表[[#This Row],[上字表識別號]])</f>
        <v>群</v>
      </c>
      <c r="K1371" s="210" t="str" cm="1">
        <f t="array" ref="K1371" xml:space="preserve"> INDEX(切語上字資料表[聲母拼音碼], 小韻資料表[[#This Row],[上字表識別號]])</f>
        <v>kh</v>
      </c>
      <c r="L1371" s="210" t="str" cm="1">
        <f t="array" ref="L1371" xml:space="preserve"> INDEX(切語上字資料表[清濁], 小韻資料表[[#This Row],[上字表識別號]])</f>
        <v>全濁</v>
      </c>
      <c r="M1371" s="223" cm="1">
        <f t="array" ref="M1371" xml:space="preserve"> INDEX(切語上字資料表[發送收], 小韻資料表[[#This Row],[上字表識別號]])</f>
        <v>0</v>
      </c>
      <c r="N1371" s="205" cm="1">
        <f t="array" ref="N1371" xml:space="preserve"> MATCH(TRUE, ISNUMBER( SEARCH( RIGHT(小韻資料表[[#This Row],[切語]],1), 切語下字資料表[切語下字]) ), 0)</f>
        <v>54</v>
      </c>
      <c r="O1371" s="207" t="str" cm="1">
        <f t="array" ref="O1371" xml:space="preserve"> INDEX(切語下字資料表[韻母], 小韻資料表[[#This Row],[下字表識別號]])</f>
        <v>麌開3</v>
      </c>
      <c r="P1371" s="207" t="str" cm="1">
        <f t="array" ref="P1371" xml:space="preserve"> INDEX(切語下字資料表[韻母拼音碼], 小韻資料表[[#This Row],[下字表識別號]])</f>
        <v>u</v>
      </c>
      <c r="Q1371" s="210" t="str" cm="1">
        <f t="array" ref="Q1371" xml:space="preserve"> INDEX(設定表!$C$19:$C$23, INT( LEFT(小韻資料表[[#This Row],[目次編碼]],1) ))</f>
        <v>上</v>
      </c>
      <c r="R1371" s="210">
        <f xml:space="preserve">  INDEX(設定表!$C$8:$C$15, MATCH( (RIGHT(小韻資料表[[#This Row],[清濁]]) &amp; 小韻資料表[[#This Row],[調]]), 設定表!$B$8:$B$15, 0))</f>
        <v>2</v>
      </c>
      <c r="S1371" s="205" t="s">
        <v>309</v>
      </c>
      <c r="T1371" s="205" t="s">
        <v>309</v>
      </c>
      <c r="U1371" s="226" t="s">
        <v>309</v>
      </c>
      <c r="V1371" s="146" t="s">
        <v>309</v>
      </c>
      <c r="X1371" s="135"/>
      <c r="Y1371" s="135"/>
      <c r="AA1371" s="135"/>
      <c r="AB1371" s="134"/>
      <c r="AC1371" s="135"/>
      <c r="AD1371" s="135"/>
      <c r="AH1371" s="135"/>
      <c r="AI1371" s="135"/>
    </row>
    <row r="1372" spans="1:35" ht="31.5">
      <c r="A1372" s="205">
        <v>1368</v>
      </c>
      <c r="B1372" s="206" t="s">
        <v>5716</v>
      </c>
      <c r="C1372" s="207" t="str">
        <f xml:space="preserve"> _xlfn.CONCAT(小韻資料表[[#This Row],[聲母拼音碼]],小韻資料表[[#This Row],[韻母拼音碼]],小韻資料表[[#This Row],[調號]])</f>
        <v>su2</v>
      </c>
      <c r="D1372" s="206" t="s">
        <v>5717</v>
      </c>
      <c r="E1372" s="208" t="s">
        <v>436</v>
      </c>
      <c r="F1372" s="205">
        <v>18</v>
      </c>
      <c r="G1372" s="209" t="s">
        <v>5718</v>
      </c>
      <c r="H1372" s="205">
        <f xml:space="preserve"> LEN(小韻資料表[[#This Row],[小韻字集]])</f>
        <v>2</v>
      </c>
      <c r="I1372" s="205" cm="1">
        <f t="array" ref="I1372" xml:space="preserve"> MATCH(TRUE, ISNUMBER( SEARCH( LEFT(小韻資料表[[#This Row],[切語]],1), 切語上字資料表[切語上字]) ), 0)</f>
        <v>29</v>
      </c>
      <c r="J1372" s="210" t="str" cm="1">
        <f t="array" ref="J1372" xml:space="preserve"> INDEX(切語上字資料表[聲母], 小韻資料表[[#This Row],[上字表識別號]])</f>
        <v>疏</v>
      </c>
      <c r="K1372" s="210" t="str" cm="1">
        <f t="array" ref="K1372" xml:space="preserve"> INDEX(切語上字資料表[聲母拼音碼], 小韻資料表[[#This Row],[上字表識別號]])</f>
        <v>s</v>
      </c>
      <c r="L1372" s="210" t="str" cm="1">
        <f t="array" ref="L1372" xml:space="preserve"> INDEX(切語上字資料表[清濁], 小韻資料表[[#This Row],[上字表識別號]])</f>
        <v>全清</v>
      </c>
      <c r="M1372" s="223" t="str" cm="1">
        <f t="array" ref="M1372" xml:space="preserve"> INDEX(切語上字資料表[發送收], 小韻資料表[[#This Row],[上字表識別號]])</f>
        <v>發聲</v>
      </c>
      <c r="N1372" s="205" cm="1">
        <f t="array" ref="N1372" xml:space="preserve"> MATCH(TRUE, ISNUMBER( SEARCH( RIGHT(小韻資料表[[#This Row],[切語]],1), 切語下字資料表[切語下字]) ), 0)</f>
        <v>54</v>
      </c>
      <c r="O1372" s="207" t="str" cm="1">
        <f t="array" ref="O1372" xml:space="preserve"> INDEX(切語下字資料表[韻母], 小韻資料表[[#This Row],[下字表識別號]])</f>
        <v>麌開3</v>
      </c>
      <c r="P1372" s="207" t="str" cm="1">
        <f t="array" ref="P1372" xml:space="preserve"> INDEX(切語下字資料表[韻母拼音碼], 小韻資料表[[#This Row],[下字表識別號]])</f>
        <v>u</v>
      </c>
      <c r="Q1372" s="210" t="str" cm="1">
        <f t="array" ref="Q1372" xml:space="preserve"> INDEX(設定表!$C$19:$C$23, INT( LEFT(小韻資料表[[#This Row],[目次編碼]],1) ))</f>
        <v>上</v>
      </c>
      <c r="R1372" s="210">
        <f xml:space="preserve">  INDEX(設定表!$C$8:$C$15, MATCH( (RIGHT(小韻資料表[[#This Row],[清濁]]) &amp; 小韻資料表[[#This Row],[調]]), 設定表!$B$8:$B$15, 0))</f>
        <v>2</v>
      </c>
      <c r="S1372" s="205" t="s">
        <v>309</v>
      </c>
      <c r="T1372" s="205" t="s">
        <v>309</v>
      </c>
      <c r="U1372" s="226" t="s">
        <v>309</v>
      </c>
      <c r="V1372" s="147" t="s">
        <v>309</v>
      </c>
      <c r="X1372" s="135"/>
      <c r="Y1372" s="135"/>
      <c r="AA1372" s="135"/>
      <c r="AB1372" s="134"/>
      <c r="AC1372" s="135"/>
      <c r="AD1372" s="135"/>
      <c r="AH1372" s="135"/>
      <c r="AI1372" s="135"/>
    </row>
    <row r="1373" spans="1:35" ht="31.5">
      <c r="A1373" s="205">
        <v>1369</v>
      </c>
      <c r="B1373" s="206" t="s">
        <v>5719</v>
      </c>
      <c r="C1373" s="207" t="str">
        <f xml:space="preserve"> _xlfn.CONCAT(小韻資料表[[#This Row],[聲母拼音碼]],小韻資料表[[#This Row],[韻母拼音碼]],小韻資料表[[#This Row],[調號]])</f>
        <v>ku2</v>
      </c>
      <c r="D1373" s="206" t="s">
        <v>5720</v>
      </c>
      <c r="E1373" s="208" t="s">
        <v>436</v>
      </c>
      <c r="F1373" s="205">
        <v>19</v>
      </c>
      <c r="G1373" s="209" t="s">
        <v>5721</v>
      </c>
      <c r="H1373" s="205">
        <f xml:space="preserve"> LEN(小韻資料表[[#This Row],[小韻字集]])</f>
        <v>12</v>
      </c>
      <c r="I1373" s="205" cm="1">
        <f t="array" ref="I1373" xml:space="preserve"> MATCH(TRUE, ISNUMBER( SEARCH( LEFT(小韻資料表[[#This Row],[切語]],1), 切語上字資料表[切語上字]) ), 0)</f>
        <v>1</v>
      </c>
      <c r="J1373" s="210" t="str" cm="1">
        <f t="array" ref="J1373" xml:space="preserve"> INDEX(切語上字資料表[聲母], 小韻資料表[[#This Row],[上字表識別號]])</f>
        <v>見</v>
      </c>
      <c r="K1373" s="210" t="str" cm="1">
        <f t="array" ref="K1373" xml:space="preserve"> INDEX(切語上字資料表[聲母拼音碼], 小韻資料表[[#This Row],[上字表識別號]])</f>
        <v>k</v>
      </c>
      <c r="L1373" s="210" t="str" cm="1">
        <f t="array" ref="L1373" xml:space="preserve"> INDEX(切語上字資料表[清濁], 小韻資料表[[#This Row],[上字表識別號]])</f>
        <v>全清</v>
      </c>
      <c r="M1373" s="223" t="str" cm="1">
        <f t="array" ref="M1373" xml:space="preserve"> INDEX(切語上字資料表[發送收], 小韻資料表[[#This Row],[上字表識別號]])</f>
        <v>發聲</v>
      </c>
      <c r="N1373" s="205" cm="1">
        <f t="array" ref="N1373" xml:space="preserve"> MATCH(TRUE, ISNUMBER( SEARCH( RIGHT(小韻資料表[[#This Row],[切語]],1), 切語下字資料表[切語下字]) ), 0)</f>
        <v>54</v>
      </c>
      <c r="O1373" s="207" t="str" cm="1">
        <f t="array" ref="O1373" xml:space="preserve"> INDEX(切語下字資料表[韻母], 小韻資料表[[#This Row],[下字表識別號]])</f>
        <v>麌開3</v>
      </c>
      <c r="P1373" s="207" t="str" cm="1">
        <f t="array" ref="P1373" xml:space="preserve"> INDEX(切語下字資料表[韻母拼音碼], 小韻資料表[[#This Row],[下字表識別號]])</f>
        <v>u</v>
      </c>
      <c r="Q1373" s="210" t="str" cm="1">
        <f t="array" ref="Q1373" xml:space="preserve"> INDEX(設定表!$C$19:$C$23, INT( LEFT(小韻資料表[[#This Row],[目次編碼]],1) ))</f>
        <v>上</v>
      </c>
      <c r="R1373" s="210">
        <f xml:space="preserve">  INDEX(設定表!$C$8:$C$15, MATCH( (RIGHT(小韻資料表[[#This Row],[清濁]]) &amp; 小韻資料表[[#This Row],[調]]), 設定表!$B$8:$B$15, 0))</f>
        <v>2</v>
      </c>
      <c r="S1373" s="205" t="s">
        <v>309</v>
      </c>
      <c r="T1373" s="205" t="s">
        <v>309</v>
      </c>
      <c r="U1373" s="226" t="s">
        <v>309</v>
      </c>
      <c r="V1373" s="146" t="s">
        <v>309</v>
      </c>
      <c r="X1373" s="135"/>
      <c r="Y1373" s="135"/>
      <c r="AA1373" s="135"/>
      <c r="AB1373" s="134"/>
      <c r="AC1373" s="135"/>
      <c r="AD1373" s="135"/>
      <c r="AH1373" s="135"/>
      <c r="AI1373" s="135"/>
    </row>
    <row r="1374" spans="1:35" ht="31.5">
      <c r="A1374" s="205">
        <v>1370</v>
      </c>
      <c r="B1374" s="206" t="s">
        <v>5722</v>
      </c>
      <c r="C1374" s="207" t="str">
        <f xml:space="preserve"> _xlfn.CONCAT(小韻資料表[[#This Row],[聲母拼音碼]],小韻資料表[[#This Row],[韻母拼音碼]],小韻資料表[[#This Row],[調號]])</f>
        <v>chu2</v>
      </c>
      <c r="D1374" s="206" t="s">
        <v>5723</v>
      </c>
      <c r="E1374" s="208" t="s">
        <v>436</v>
      </c>
      <c r="F1374" s="205">
        <v>20</v>
      </c>
      <c r="G1374" s="209" t="s">
        <v>5723</v>
      </c>
      <c r="H1374" s="205">
        <f xml:space="preserve"> LEN(小韻資料表[[#This Row],[小韻字集]])</f>
        <v>1</v>
      </c>
      <c r="I1374" s="205" cm="1">
        <f t="array" ref="I1374" xml:space="preserve"> MATCH(TRUE, ISNUMBER( SEARCH( LEFT(小韻資料表[[#This Row],[切語]],1), 切語上字資料表[切語上字]) ), 0)</f>
        <v>22</v>
      </c>
      <c r="J1374" s="210" t="str" cm="1">
        <f t="array" ref="J1374" xml:space="preserve"> INDEX(切語上字資料表[聲母], 小韻資料表[[#This Row],[上字表識別號]])</f>
        <v>清</v>
      </c>
      <c r="K1374" s="210" t="str" cm="1">
        <f t="array" ref="K1374" xml:space="preserve"> INDEX(切語上字資料表[聲母拼音碼], 小韻資料表[[#This Row],[上字表識別號]])</f>
        <v>ch</v>
      </c>
      <c r="L1374" s="210" t="str" cm="1">
        <f t="array" ref="L1374" xml:space="preserve"> INDEX(切語上字資料表[清濁], 小韻資料表[[#This Row],[上字表識別號]])</f>
        <v>次清</v>
      </c>
      <c r="M1374" s="223" t="str" cm="1">
        <f t="array" ref="M1374" xml:space="preserve"> INDEX(切語上字資料表[發送收], 小韻資料表[[#This Row],[上字表識別號]])</f>
        <v>送氣</v>
      </c>
      <c r="N1374" s="205" cm="1">
        <f t="array" ref="N1374" xml:space="preserve"> MATCH(TRUE, ISNUMBER( SEARCH( RIGHT(小韻資料表[[#This Row],[切語]],1), 切語下字資料表[切語下字]) ), 0)</f>
        <v>54</v>
      </c>
      <c r="O1374" s="207" t="str" cm="1">
        <f t="array" ref="O1374" xml:space="preserve"> INDEX(切語下字資料表[韻母], 小韻資料表[[#This Row],[下字表識別號]])</f>
        <v>麌開3</v>
      </c>
      <c r="P1374" s="207" t="str" cm="1">
        <f t="array" ref="P1374" xml:space="preserve"> INDEX(切語下字資料表[韻母拼音碼], 小韻資料表[[#This Row],[下字表識別號]])</f>
        <v>u</v>
      </c>
      <c r="Q1374" s="210" t="str" cm="1">
        <f t="array" ref="Q1374" xml:space="preserve"> INDEX(設定表!$C$19:$C$23, INT( LEFT(小韻資料表[[#This Row],[目次編碼]],1) ))</f>
        <v>上</v>
      </c>
      <c r="R1374" s="210">
        <f xml:space="preserve">  INDEX(設定表!$C$8:$C$15, MATCH( (RIGHT(小韻資料表[[#This Row],[清濁]]) &amp; 小韻資料表[[#This Row],[調]]), 設定表!$B$8:$B$15, 0))</f>
        <v>2</v>
      </c>
      <c r="S1374" s="205" t="s">
        <v>309</v>
      </c>
      <c r="T1374" s="205" t="s">
        <v>309</v>
      </c>
      <c r="U1374" s="226" t="s">
        <v>309</v>
      </c>
      <c r="V1374" s="147" t="s">
        <v>309</v>
      </c>
      <c r="X1374" s="135"/>
      <c r="Y1374" s="135"/>
      <c r="AA1374" s="135"/>
      <c r="AB1374" s="134"/>
      <c r="AC1374" s="135"/>
      <c r="AD1374" s="135"/>
      <c r="AH1374" s="135"/>
      <c r="AI1374" s="135"/>
    </row>
    <row r="1375" spans="1:35" ht="31.5">
      <c r="A1375" s="205">
        <v>1371</v>
      </c>
      <c r="B1375" s="206" t="s">
        <v>5724</v>
      </c>
      <c r="C1375" s="207" t="str">
        <f xml:space="preserve"> _xlfn.CONCAT(小韻資料表[[#This Row],[聲母拼音碼]],小韻資料表[[#This Row],[韻母拼音碼]],小韻資料表[[#This Row],[調號]])</f>
        <v>lu2</v>
      </c>
      <c r="D1375" s="206" t="s">
        <v>5725</v>
      </c>
      <c r="E1375" s="208" t="s">
        <v>436</v>
      </c>
      <c r="F1375" s="205">
        <v>21</v>
      </c>
      <c r="G1375" s="209" t="s">
        <v>5726</v>
      </c>
      <c r="H1375" s="205">
        <f xml:space="preserve"> LEN(小韻資料表[[#This Row],[小韻字集]])</f>
        <v>16</v>
      </c>
      <c r="I1375" s="205" cm="1">
        <f t="array" ref="I1375" xml:space="preserve"> MATCH(TRUE, ISNUMBER( SEARCH( LEFT(小韻資料表[[#This Row],[切語]],1), 切語上字資料表[切語上字]) ), 0)</f>
        <v>40</v>
      </c>
      <c r="J1375" s="210" t="str" cm="1">
        <f t="array" ref="J1375" xml:space="preserve"> INDEX(切語上字資料表[聲母], 小韻資料表[[#This Row],[上字表識別號]])</f>
        <v>來</v>
      </c>
      <c r="K1375" s="210" t="str" cm="1">
        <f t="array" ref="K1375" xml:space="preserve"> INDEX(切語上字資料表[聲母拼音碼], 小韻資料表[[#This Row],[上字表識別號]])</f>
        <v>l</v>
      </c>
      <c r="L1375" s="210" t="str" cm="1">
        <f t="array" ref="L1375" xml:space="preserve"> INDEX(切語上字資料表[清濁], 小韻資料表[[#This Row],[上字表識別號]])</f>
        <v>次濁</v>
      </c>
      <c r="M1375" s="223" t="str" cm="1">
        <f t="array" ref="M1375" xml:space="preserve"> INDEX(切語上字資料表[發送收], 小韻資料表[[#This Row],[上字表識別號]])</f>
        <v>收聲</v>
      </c>
      <c r="N1375" s="205" cm="1">
        <f t="array" ref="N1375" xml:space="preserve"> MATCH(TRUE, ISNUMBER( SEARCH( RIGHT(小韻資料表[[#This Row],[切語]],1), 切語下字資料表[切語下字]) ), 0)</f>
        <v>54</v>
      </c>
      <c r="O1375" s="207" t="str" cm="1">
        <f t="array" ref="O1375" xml:space="preserve"> INDEX(切語下字資料表[韻母], 小韻資料表[[#This Row],[下字表識別號]])</f>
        <v>麌開3</v>
      </c>
      <c r="P1375" s="207" t="str" cm="1">
        <f t="array" ref="P1375" xml:space="preserve"> INDEX(切語下字資料表[韻母拼音碼], 小韻資料表[[#This Row],[下字表識別號]])</f>
        <v>u</v>
      </c>
      <c r="Q1375" s="210" t="str" cm="1">
        <f t="array" ref="Q1375" xml:space="preserve"> INDEX(設定表!$C$19:$C$23, INT( LEFT(小韻資料表[[#This Row],[目次編碼]],1) ))</f>
        <v>上</v>
      </c>
      <c r="R1375" s="210">
        <f xml:space="preserve">  INDEX(設定表!$C$8:$C$15, MATCH( (RIGHT(小韻資料表[[#This Row],[清濁]]) &amp; 小韻資料表[[#This Row],[調]]), 設定表!$B$8:$B$15, 0))</f>
        <v>2</v>
      </c>
      <c r="S1375" s="205" t="s">
        <v>309</v>
      </c>
      <c r="T1375" s="205" t="s">
        <v>309</v>
      </c>
      <c r="U1375" s="226" t="s">
        <v>309</v>
      </c>
      <c r="V1375" s="146" t="s">
        <v>309</v>
      </c>
      <c r="X1375" s="135"/>
      <c r="Y1375" s="135"/>
      <c r="AA1375" s="135"/>
      <c r="AB1375" s="134"/>
      <c r="AC1375" s="135"/>
      <c r="AD1375" s="135"/>
      <c r="AH1375" s="135"/>
      <c r="AI1375" s="135"/>
    </row>
    <row r="1376" spans="1:35" ht="31.5">
      <c r="A1376" s="205">
        <v>1372</v>
      </c>
      <c r="B1376" s="206" t="s">
        <v>5727</v>
      </c>
      <c r="C1376" s="207" t="str">
        <f xml:space="preserve"> _xlfn.CONCAT(小韻資料表[[#This Row],[聲母拼音碼]],小韻資料表[[#This Row],[韻母拼音碼]],小韻資料表[[#This Row],[調號]])</f>
        <v>su2</v>
      </c>
      <c r="D1376" s="206" t="s">
        <v>5728</v>
      </c>
      <c r="E1376" s="208" t="s">
        <v>436</v>
      </c>
      <c r="F1376" s="205">
        <v>22</v>
      </c>
      <c r="G1376" s="209" t="s">
        <v>5729</v>
      </c>
      <c r="H1376" s="205">
        <f xml:space="preserve"> LEN(小韻資料表[[#This Row],[小韻字集]])</f>
        <v>3</v>
      </c>
      <c r="I1376" s="205" cm="1">
        <f t="array" ref="I1376" xml:space="preserve"> MATCH(TRUE, ISNUMBER( SEARCH( LEFT(小韻資料表[[#This Row],[切語]],1), 切語上字資料表[切語上字]) ), 0)</f>
        <v>24</v>
      </c>
      <c r="J1376" s="210" t="str" cm="1">
        <f t="array" ref="J1376" xml:space="preserve"> INDEX(切語上字資料表[聲母], 小韻資料表[[#This Row],[上字表識別號]])</f>
        <v>心</v>
      </c>
      <c r="K1376" s="210" t="str" cm="1">
        <f t="array" ref="K1376" xml:space="preserve"> INDEX(切語上字資料表[聲母拼音碼], 小韻資料表[[#This Row],[上字表識別號]])</f>
        <v>s</v>
      </c>
      <c r="L1376" s="210" t="str" cm="1">
        <f t="array" ref="L1376" xml:space="preserve"> INDEX(切語上字資料表[清濁], 小韻資料表[[#This Row],[上字表識別號]])</f>
        <v>全清</v>
      </c>
      <c r="M1376" s="223" t="str" cm="1">
        <f t="array" ref="M1376" xml:space="preserve"> INDEX(切語上字資料表[發送收], 小韻資料表[[#This Row],[上字表識別號]])</f>
        <v>送氣</v>
      </c>
      <c r="N1376" s="205" cm="1">
        <f t="array" ref="N1376" xml:space="preserve"> MATCH(TRUE, ISNUMBER( SEARCH( RIGHT(小韻資料表[[#This Row],[切語]],1), 切語下字資料表[切語下字]) ), 0)</f>
        <v>54</v>
      </c>
      <c r="O1376" s="207" t="str" cm="1">
        <f t="array" ref="O1376" xml:space="preserve"> INDEX(切語下字資料表[韻母], 小韻資料表[[#This Row],[下字表識別號]])</f>
        <v>麌開3</v>
      </c>
      <c r="P1376" s="207" t="str" cm="1">
        <f t="array" ref="P1376" xml:space="preserve"> INDEX(切語下字資料表[韻母拼音碼], 小韻資料表[[#This Row],[下字表識別號]])</f>
        <v>u</v>
      </c>
      <c r="Q1376" s="210" t="str" cm="1">
        <f t="array" ref="Q1376" xml:space="preserve"> INDEX(設定表!$C$19:$C$23, INT( LEFT(小韻資料表[[#This Row],[目次編碼]],1) ))</f>
        <v>上</v>
      </c>
      <c r="R1376" s="210">
        <f xml:space="preserve">  INDEX(設定表!$C$8:$C$15, MATCH( (RIGHT(小韻資料表[[#This Row],[清濁]]) &amp; 小韻資料表[[#This Row],[調]]), 設定表!$B$8:$B$15, 0))</f>
        <v>2</v>
      </c>
      <c r="S1376" s="205" t="s">
        <v>309</v>
      </c>
      <c r="T1376" s="205" t="s">
        <v>309</v>
      </c>
      <c r="U1376" s="226" t="s">
        <v>309</v>
      </c>
      <c r="V1376" s="147" t="s">
        <v>309</v>
      </c>
      <c r="X1376" s="135"/>
      <c r="Y1376" s="135"/>
      <c r="AA1376" s="135"/>
      <c r="AB1376" s="134"/>
      <c r="AC1376" s="135"/>
      <c r="AD1376" s="135"/>
      <c r="AH1376" s="135"/>
      <c r="AI1376" s="135"/>
    </row>
    <row r="1377" spans="1:35" ht="31.5">
      <c r="A1377" s="205">
        <v>1373</v>
      </c>
      <c r="B1377" s="206" t="s">
        <v>5730</v>
      </c>
      <c r="C1377" s="207" t="str">
        <f xml:space="preserve"> _xlfn.CONCAT(小韻資料表[[#This Row],[聲母拼音碼]],小韻資料表[[#This Row],[韻母拼音碼]],小韻資料表[[#This Row],[調號]])</f>
        <v>cu2</v>
      </c>
      <c r="D1377" s="206" t="s">
        <v>5731</v>
      </c>
      <c r="E1377" s="208" t="s">
        <v>436</v>
      </c>
      <c r="F1377" s="205">
        <v>23</v>
      </c>
      <c r="G1377" s="209" t="s">
        <v>5732</v>
      </c>
      <c r="H1377" s="205">
        <f xml:space="preserve"> LEN(小韻資料表[[#This Row],[小韻字集]])</f>
        <v>3</v>
      </c>
      <c r="I1377" s="205" cm="1">
        <f t="array" ref="I1377" xml:space="preserve"> MATCH(TRUE, ISNUMBER( SEARCH( LEFT(小韻資料表[[#This Row],[切語]],1), 切語上字資料表[切語上字]) ), 0)</f>
        <v>28</v>
      </c>
      <c r="J1377" s="210" t="str" cm="1">
        <f t="array" ref="J1377" xml:space="preserve"> INDEX(切語上字資料表[聲母], 小韻資料表[[#This Row],[上字表識別號]])</f>
        <v>床</v>
      </c>
      <c r="K1377" s="210" t="str" cm="1">
        <f t="array" ref="K1377" xml:space="preserve"> INDEX(切語上字資料表[聲母拼音碼], 小韻資料表[[#This Row],[上字表識別號]])</f>
        <v>c</v>
      </c>
      <c r="L1377" s="210" t="str" cm="1">
        <f t="array" ref="L1377" xml:space="preserve"> INDEX(切語上字資料表[清濁], 小韻資料表[[#This Row],[上字表識別號]])</f>
        <v>全濁</v>
      </c>
      <c r="M1377" s="223" cm="1">
        <f t="array" ref="M1377" xml:space="preserve"> INDEX(切語上字資料表[發送收], 小韻資料表[[#This Row],[上字表識別號]])</f>
        <v>0</v>
      </c>
      <c r="N1377" s="205" cm="1">
        <f t="array" ref="N1377" xml:space="preserve"> MATCH(TRUE, ISNUMBER( SEARCH( RIGHT(小韻資料表[[#This Row],[切語]],1), 切語下字資料表[切語下字]) ), 0)</f>
        <v>54</v>
      </c>
      <c r="O1377" s="207" t="str" cm="1">
        <f t="array" ref="O1377" xml:space="preserve"> INDEX(切語下字資料表[韻母], 小韻資料表[[#This Row],[下字表識別號]])</f>
        <v>麌開3</v>
      </c>
      <c r="P1377" s="207" t="str" cm="1">
        <f t="array" ref="P1377" xml:space="preserve"> INDEX(切語下字資料表[韻母拼音碼], 小韻資料表[[#This Row],[下字表識別號]])</f>
        <v>u</v>
      </c>
      <c r="Q1377" s="210" t="str" cm="1">
        <f t="array" ref="Q1377" xml:space="preserve"> INDEX(設定表!$C$19:$C$23, INT( LEFT(小韻資料表[[#This Row],[目次編碼]],1) ))</f>
        <v>上</v>
      </c>
      <c r="R1377" s="210">
        <f xml:space="preserve">  INDEX(設定表!$C$8:$C$15, MATCH( (RIGHT(小韻資料表[[#This Row],[清濁]]) &amp; 小韻資料表[[#This Row],[調]]), 設定表!$B$8:$B$15, 0))</f>
        <v>2</v>
      </c>
      <c r="S1377" s="211" t="s">
        <v>309</v>
      </c>
      <c r="T1377" s="205" t="s">
        <v>309</v>
      </c>
      <c r="U1377" s="226" t="s">
        <v>309</v>
      </c>
      <c r="V1377" s="147" t="s">
        <v>309</v>
      </c>
      <c r="X1377" s="135"/>
      <c r="Y1377" s="135"/>
      <c r="AA1377" s="135"/>
      <c r="AB1377" s="134"/>
      <c r="AC1377" s="135"/>
      <c r="AD1377" s="135"/>
      <c r="AH1377" s="135"/>
      <c r="AI1377" s="135"/>
    </row>
    <row r="1378" spans="1:35" ht="31.5">
      <c r="A1378" s="205">
        <v>1374</v>
      </c>
      <c r="B1378" s="206" t="s">
        <v>5733</v>
      </c>
      <c r="C1378" s="207" t="str">
        <f xml:space="preserve"> _xlfn.CONCAT(小韻資料表[[#This Row],[聲母拼音碼]],小韻資料表[[#This Row],[韻母拼音碼]],小韻資料表[[#This Row],[調號]])</f>
        <v>moo2</v>
      </c>
      <c r="D1378" s="206" t="s">
        <v>450</v>
      </c>
      <c r="E1378" s="208" t="s">
        <v>449</v>
      </c>
      <c r="F1378" s="205">
        <v>1</v>
      </c>
      <c r="G1378" s="209" t="s">
        <v>5734</v>
      </c>
      <c r="H1378" s="205">
        <f xml:space="preserve"> LEN(小韻資料表[[#This Row],[小韻字集]])</f>
        <v>7</v>
      </c>
      <c r="I1378" s="205" cm="1">
        <f t="array" ref="I1378" xml:space="preserve"> MATCH(TRUE, ISNUMBER( SEARCH( LEFT(小韻資料表[[#This Row],[切語]],1), 切語上字資料表[切語上字]) ), 0)</f>
        <v>16</v>
      </c>
      <c r="J1378" s="210" t="str" cm="1">
        <f t="array" ref="J1378" xml:space="preserve"> INDEX(切語上字資料表[聲母], 小韻資料表[[#This Row],[上字表識別號]])</f>
        <v>明</v>
      </c>
      <c r="K1378" s="210" t="str" cm="1">
        <f t="array" ref="K1378" xml:space="preserve"> INDEX(切語上字資料表[聲母拼音碼], 小韻資料表[[#This Row],[上字表識別號]])</f>
        <v>m</v>
      </c>
      <c r="L1378" s="210" t="str" cm="1">
        <f t="array" ref="L1378" xml:space="preserve"> INDEX(切語上字資料表[清濁], 小韻資料表[[#This Row],[上字表識別號]])</f>
        <v>次濁</v>
      </c>
      <c r="M1378" s="223" t="str" cm="1">
        <f t="array" ref="M1378" xml:space="preserve"> INDEX(切語上字資料表[發送收], 小韻資料表[[#This Row],[上字表識別號]])</f>
        <v>收聲</v>
      </c>
      <c r="N1378" s="205" cm="1">
        <f t="array" ref="N1378" xml:space="preserve"> MATCH(TRUE, ISNUMBER( SEARCH( RIGHT(小韻資料表[[#This Row],[切語]],1), 切語下字資料表[切語下字]) ), 0)</f>
        <v>58</v>
      </c>
      <c r="O1378" s="207" t="str" cm="1">
        <f t="array" ref="O1378" xml:space="preserve"> INDEX(切語下字資料表[韻母], 小韻資料表[[#This Row],[下字表識別號]])</f>
        <v>姥開1</v>
      </c>
      <c r="P1378" s="207" t="str" cm="1">
        <f t="array" ref="P1378" xml:space="preserve"> INDEX(切語下字資料表[韻母拼音碼], 小韻資料表[[#This Row],[下字表識別號]])</f>
        <v>oo</v>
      </c>
      <c r="Q1378" s="210" t="str" cm="1">
        <f t="array" ref="Q1378" xml:space="preserve"> INDEX(設定表!$C$19:$C$23, INT( LEFT(小韻資料表[[#This Row],[目次編碼]],1) ))</f>
        <v>上</v>
      </c>
      <c r="R1378" s="210">
        <f xml:space="preserve">  INDEX(設定表!$C$8:$C$15, MATCH( (RIGHT(小韻資料表[[#This Row],[清濁]]) &amp; 小韻資料表[[#This Row],[調]]), 設定表!$B$8:$B$15, 0))</f>
        <v>2</v>
      </c>
      <c r="S1378" s="205" t="s">
        <v>309</v>
      </c>
      <c r="T1378" s="205" t="s">
        <v>309</v>
      </c>
      <c r="U1378" s="226" t="s">
        <v>309</v>
      </c>
      <c r="V1378" s="147" t="s">
        <v>309</v>
      </c>
      <c r="X1378" s="135"/>
      <c r="Y1378" s="135"/>
      <c r="AA1378" s="135"/>
      <c r="AB1378" s="134"/>
      <c r="AC1378" s="135"/>
      <c r="AD1378" s="135"/>
      <c r="AH1378" s="135"/>
      <c r="AI1378" s="135"/>
    </row>
    <row r="1379" spans="1:35" ht="31.5">
      <c r="A1379" s="205">
        <v>1375</v>
      </c>
      <c r="B1379" s="206" t="s">
        <v>5735</v>
      </c>
      <c r="C1379" s="207" t="str">
        <f xml:space="preserve"> _xlfn.CONCAT(小韻資料表[[#This Row],[聲母拼音碼]],小韻資料表[[#This Row],[韻母拼音碼]],小韻資料表[[#This Row],[調號]])</f>
        <v>thoo2</v>
      </c>
      <c r="D1379" s="206" t="s">
        <v>5736</v>
      </c>
      <c r="E1379" s="208" t="s">
        <v>449</v>
      </c>
      <c r="F1379" s="205">
        <v>2</v>
      </c>
      <c r="G1379" s="209" t="s">
        <v>5737</v>
      </c>
      <c r="H1379" s="205">
        <f xml:space="preserve"> LEN(小韻資料表[[#This Row],[小韻字集]])</f>
        <v>4</v>
      </c>
      <c r="I1379" s="205" cm="1">
        <f t="array" ref="I1379" xml:space="preserve"> MATCH(TRUE, ISNUMBER( SEARCH( LEFT(小韻資料表[[#This Row],[切語]],1), 切語上字資料表[切語上字]) ), 0)</f>
        <v>6</v>
      </c>
      <c r="J1379" s="210" t="str" cm="1">
        <f t="array" ref="J1379" xml:space="preserve"> INDEX(切語上字資料表[聲母], 小韻資料表[[#This Row],[上字表識別號]])</f>
        <v>透</v>
      </c>
      <c r="K1379" s="210" t="str" cm="1">
        <f t="array" ref="K1379" xml:space="preserve"> INDEX(切語上字資料表[聲母拼音碼], 小韻資料表[[#This Row],[上字表識別號]])</f>
        <v>th</v>
      </c>
      <c r="L1379" s="210" t="str" cm="1">
        <f t="array" ref="L1379" xml:space="preserve"> INDEX(切語上字資料表[清濁], 小韻資料表[[#This Row],[上字表識別號]])</f>
        <v>次清</v>
      </c>
      <c r="M1379" s="223" t="str" cm="1">
        <f t="array" ref="M1379" xml:space="preserve"> INDEX(切語上字資料表[發送收], 小韻資料表[[#This Row],[上字表識別號]])</f>
        <v>送氣</v>
      </c>
      <c r="N1379" s="205" cm="1">
        <f t="array" ref="N1379" xml:space="preserve"> MATCH(TRUE, ISNUMBER( SEARCH( RIGHT(小韻資料表[[#This Row],[切語]],1), 切語下字資料表[切語下字]) ), 0)</f>
        <v>58</v>
      </c>
      <c r="O1379" s="207" t="str" cm="1">
        <f t="array" ref="O1379" xml:space="preserve"> INDEX(切語下字資料表[韻母], 小韻資料表[[#This Row],[下字表識別號]])</f>
        <v>姥開1</v>
      </c>
      <c r="P1379" s="207" t="str" cm="1">
        <f t="array" ref="P1379" xml:space="preserve"> INDEX(切語下字資料表[韻母拼音碼], 小韻資料表[[#This Row],[下字表識別號]])</f>
        <v>oo</v>
      </c>
      <c r="Q1379" s="210" t="str" cm="1">
        <f t="array" ref="Q1379" xml:space="preserve"> INDEX(設定表!$C$19:$C$23, INT( LEFT(小韻資料表[[#This Row],[目次編碼]],1) ))</f>
        <v>上</v>
      </c>
      <c r="R1379" s="210">
        <f xml:space="preserve">  INDEX(設定表!$C$8:$C$15, MATCH( (RIGHT(小韻資料表[[#This Row],[清濁]]) &amp; 小韻資料表[[#This Row],[調]]), 設定表!$B$8:$B$15, 0))</f>
        <v>2</v>
      </c>
      <c r="S1379" s="205" t="s">
        <v>309</v>
      </c>
      <c r="T1379" s="205" t="s">
        <v>309</v>
      </c>
      <c r="U1379" s="226" t="s">
        <v>309</v>
      </c>
      <c r="V1379" s="146" t="s">
        <v>309</v>
      </c>
      <c r="X1379" s="135"/>
      <c r="Y1379" s="135"/>
      <c r="AA1379" s="135"/>
      <c r="AB1379" s="134"/>
      <c r="AC1379" s="135"/>
      <c r="AD1379" s="135"/>
      <c r="AH1379" s="135"/>
      <c r="AI1379" s="135"/>
    </row>
    <row r="1380" spans="1:35" ht="31.5">
      <c r="A1380" s="205">
        <v>1376</v>
      </c>
      <c r="B1380" s="206" t="s">
        <v>5738</v>
      </c>
      <c r="C1380" s="207" t="str">
        <f xml:space="preserve"> _xlfn.CONCAT(小韻資料表[[#This Row],[聲母拼音碼]],小韻資料表[[#This Row],[韻母拼音碼]],小韻資料表[[#This Row],[調號]])</f>
        <v>too2</v>
      </c>
      <c r="D1380" s="206" t="s">
        <v>5739</v>
      </c>
      <c r="E1380" s="208" t="s">
        <v>449</v>
      </c>
      <c r="F1380" s="205">
        <v>3</v>
      </c>
      <c r="G1380" s="209" t="s">
        <v>5740</v>
      </c>
      <c r="H1380" s="205">
        <f xml:space="preserve"> LEN(小韻資料表[[#This Row],[小韻字集]])</f>
        <v>13</v>
      </c>
      <c r="I1380" s="205" cm="1">
        <f t="array" ref="I1380" xml:space="preserve"> MATCH(TRUE, ISNUMBER( SEARCH( LEFT(小韻資料表[[#This Row],[切語]],1), 切語上字資料表[切語上字]) ), 0)</f>
        <v>7</v>
      </c>
      <c r="J1380" s="210" t="str" cm="1">
        <f t="array" ref="J1380" xml:space="preserve"> INDEX(切語上字資料表[聲母], 小韻資料表[[#This Row],[上字表識別號]])</f>
        <v>定</v>
      </c>
      <c r="K1380" s="210" t="str" cm="1">
        <f t="array" ref="K1380" xml:space="preserve"> INDEX(切語上字資料表[聲母拼音碼], 小韻資料表[[#This Row],[上字表識別號]])</f>
        <v>t</v>
      </c>
      <c r="L1380" s="210" t="str" cm="1">
        <f t="array" ref="L1380" xml:space="preserve"> INDEX(切語上字資料表[清濁], 小韻資料表[[#This Row],[上字表識別號]])</f>
        <v>全濁</v>
      </c>
      <c r="M1380" s="223" cm="1">
        <f t="array" ref="M1380" xml:space="preserve"> INDEX(切語上字資料表[發送收], 小韻資料表[[#This Row],[上字表識別號]])</f>
        <v>0</v>
      </c>
      <c r="N1380" s="205" cm="1">
        <f t="array" ref="N1380" xml:space="preserve"> MATCH(TRUE, ISNUMBER( SEARCH( RIGHT(小韻資料表[[#This Row],[切語]],1), 切語下字資料表[切語下字]) ), 0)</f>
        <v>58</v>
      </c>
      <c r="O1380" s="207" t="str" cm="1">
        <f t="array" ref="O1380" xml:space="preserve"> INDEX(切語下字資料表[韻母], 小韻資料表[[#This Row],[下字表識別號]])</f>
        <v>姥開1</v>
      </c>
      <c r="P1380" s="207" t="str" cm="1">
        <f t="array" ref="P1380" xml:space="preserve"> INDEX(切語下字資料表[韻母拼音碼], 小韻資料表[[#This Row],[下字表識別號]])</f>
        <v>oo</v>
      </c>
      <c r="Q1380" s="210" t="str" cm="1">
        <f t="array" ref="Q1380" xml:space="preserve"> INDEX(設定表!$C$19:$C$23, INT( LEFT(小韻資料表[[#This Row],[目次編碼]],1) ))</f>
        <v>上</v>
      </c>
      <c r="R1380" s="210">
        <f xml:space="preserve">  INDEX(設定表!$C$8:$C$15, MATCH( (RIGHT(小韻資料表[[#This Row],[清濁]]) &amp; 小韻資料表[[#This Row],[調]]), 設定表!$B$8:$B$15, 0))</f>
        <v>2</v>
      </c>
      <c r="S1380" s="205" t="s">
        <v>309</v>
      </c>
      <c r="T1380" s="205" t="s">
        <v>309</v>
      </c>
      <c r="U1380" s="226" t="s">
        <v>309</v>
      </c>
      <c r="V1380" s="147" t="s">
        <v>309</v>
      </c>
      <c r="X1380" s="135"/>
      <c r="Y1380" s="135"/>
      <c r="AA1380" s="135"/>
      <c r="AB1380" s="134"/>
      <c r="AC1380" s="135"/>
      <c r="AD1380" s="135"/>
      <c r="AH1380" s="135"/>
      <c r="AI1380" s="135"/>
    </row>
    <row r="1381" spans="1:35" ht="31.5">
      <c r="A1381" s="205">
        <v>1377</v>
      </c>
      <c r="B1381" s="206" t="s">
        <v>5741</v>
      </c>
      <c r="C1381" s="207" t="str">
        <f xml:space="preserve"> _xlfn.CONCAT(小韻資料表[[#This Row],[聲母拼音碼]],小韻資料表[[#This Row],[韻母拼音碼]],小韻資料表[[#This Row],[調號]])</f>
        <v>loo2</v>
      </c>
      <c r="D1381" s="206" t="s">
        <v>5742</v>
      </c>
      <c r="E1381" s="208" t="s">
        <v>449</v>
      </c>
      <c r="F1381" s="205">
        <v>4</v>
      </c>
      <c r="G1381" s="209" t="s">
        <v>5743</v>
      </c>
      <c r="H1381" s="205">
        <f xml:space="preserve"> LEN(小韻資料表[[#This Row],[小韻字集]])</f>
        <v>19</v>
      </c>
      <c r="I1381" s="205" cm="1">
        <f t="array" ref="I1381" xml:space="preserve"> MATCH(TRUE, ISNUMBER( SEARCH( LEFT(小韻資料表[[#This Row],[切語]],1), 切語上字資料表[切語上字]) ), 0)</f>
        <v>40</v>
      </c>
      <c r="J1381" s="210" t="str" cm="1">
        <f t="array" ref="J1381" xml:space="preserve"> INDEX(切語上字資料表[聲母], 小韻資料表[[#This Row],[上字表識別號]])</f>
        <v>來</v>
      </c>
      <c r="K1381" s="210" t="str" cm="1">
        <f t="array" ref="K1381" xml:space="preserve"> INDEX(切語上字資料表[聲母拼音碼], 小韻資料表[[#This Row],[上字表識別號]])</f>
        <v>l</v>
      </c>
      <c r="L1381" s="210" t="str" cm="1">
        <f t="array" ref="L1381" xml:space="preserve"> INDEX(切語上字資料表[清濁], 小韻資料表[[#This Row],[上字表識別號]])</f>
        <v>次濁</v>
      </c>
      <c r="M1381" s="223" t="str" cm="1">
        <f t="array" ref="M1381" xml:space="preserve"> INDEX(切語上字資料表[發送收], 小韻資料表[[#This Row],[上字表識別號]])</f>
        <v>收聲</v>
      </c>
      <c r="N1381" s="205" cm="1">
        <f t="array" ref="N1381" xml:space="preserve"> MATCH(TRUE, ISNUMBER( SEARCH( RIGHT(小韻資料表[[#This Row],[切語]],1), 切語下字資料表[切語下字]) ), 0)</f>
        <v>58</v>
      </c>
      <c r="O1381" s="207" t="str" cm="1">
        <f t="array" ref="O1381" xml:space="preserve"> INDEX(切語下字資料表[韻母], 小韻資料表[[#This Row],[下字表識別號]])</f>
        <v>姥開1</v>
      </c>
      <c r="P1381" s="207" t="str" cm="1">
        <f t="array" ref="P1381" xml:space="preserve"> INDEX(切語下字資料表[韻母拼音碼], 小韻資料表[[#This Row],[下字表識別號]])</f>
        <v>oo</v>
      </c>
      <c r="Q1381" s="210" t="str" cm="1">
        <f t="array" ref="Q1381" xml:space="preserve"> INDEX(設定表!$C$19:$C$23, INT( LEFT(小韻資料表[[#This Row],[目次編碼]],1) ))</f>
        <v>上</v>
      </c>
      <c r="R1381" s="210">
        <f xml:space="preserve">  INDEX(設定表!$C$8:$C$15, MATCH( (RIGHT(小韻資料表[[#This Row],[清濁]]) &amp; 小韻資料表[[#This Row],[調]]), 設定表!$B$8:$B$15, 0))</f>
        <v>2</v>
      </c>
      <c r="S1381" s="205" t="s">
        <v>5744</v>
      </c>
      <c r="T1381" s="205" t="s">
        <v>309</v>
      </c>
      <c r="U1381" s="226" t="s">
        <v>309</v>
      </c>
      <c r="V1381" s="146" t="s">
        <v>309</v>
      </c>
      <c r="X1381" s="135"/>
      <c r="Y1381" s="135"/>
      <c r="AA1381" s="135"/>
      <c r="AB1381" s="134"/>
      <c r="AC1381" s="135"/>
      <c r="AD1381" s="135"/>
      <c r="AH1381" s="135"/>
      <c r="AI1381" s="135"/>
    </row>
    <row r="1382" spans="1:35" ht="31.5">
      <c r="A1382" s="205">
        <v>1378</v>
      </c>
      <c r="B1382" s="206" t="s">
        <v>5745</v>
      </c>
      <c r="C1382" s="207" t="str">
        <f xml:space="preserve"> _xlfn.CONCAT(小韻資料表[[#This Row],[聲母拼音碼]],小韻資料表[[#This Row],[韻母拼音碼]],小韻資料表[[#This Row],[調號]])</f>
        <v>choo2</v>
      </c>
      <c r="D1382" s="206" t="s">
        <v>5746</v>
      </c>
      <c r="E1382" s="208" t="s">
        <v>449</v>
      </c>
      <c r="F1382" s="205">
        <v>5</v>
      </c>
      <c r="G1382" s="209" t="s">
        <v>5747</v>
      </c>
      <c r="H1382" s="205">
        <f xml:space="preserve"> LEN(小韻資料表[[#This Row],[小韻字集]])</f>
        <v>3</v>
      </c>
      <c r="I1382" s="205" cm="1">
        <f t="array" ref="I1382" xml:space="preserve"> MATCH(TRUE, ISNUMBER( SEARCH( LEFT(小韻資料表[[#This Row],[切語]],1), 切語上字資料表[切語上字]) ), 0)</f>
        <v>22</v>
      </c>
      <c r="J1382" s="210" t="str" cm="1">
        <f t="array" ref="J1382" xml:space="preserve"> INDEX(切語上字資料表[聲母], 小韻資料表[[#This Row],[上字表識別號]])</f>
        <v>清</v>
      </c>
      <c r="K1382" s="210" t="str" cm="1">
        <f t="array" ref="K1382" xml:space="preserve"> INDEX(切語上字資料表[聲母拼音碼], 小韻資料表[[#This Row],[上字表識別號]])</f>
        <v>ch</v>
      </c>
      <c r="L1382" s="210" t="str" cm="1">
        <f t="array" ref="L1382" xml:space="preserve"> INDEX(切語上字資料表[清濁], 小韻資料表[[#This Row],[上字表識別號]])</f>
        <v>次清</v>
      </c>
      <c r="M1382" s="223" t="str" cm="1">
        <f t="array" ref="M1382" xml:space="preserve"> INDEX(切語上字資料表[發送收], 小韻資料表[[#This Row],[上字表識別號]])</f>
        <v>送氣</v>
      </c>
      <c r="N1382" s="205" cm="1">
        <f t="array" ref="N1382" xml:space="preserve"> MATCH(TRUE, ISNUMBER( SEARCH( RIGHT(小韻資料表[[#This Row],[切語]],1), 切語下字資料表[切語下字]) ), 0)</f>
        <v>58</v>
      </c>
      <c r="O1382" s="207" t="str" cm="1">
        <f t="array" ref="O1382" xml:space="preserve"> INDEX(切語下字資料表[韻母], 小韻資料表[[#This Row],[下字表識別號]])</f>
        <v>姥開1</v>
      </c>
      <c r="P1382" s="207" t="str" cm="1">
        <f t="array" ref="P1382" xml:space="preserve"> INDEX(切語下字資料表[韻母拼音碼], 小韻資料表[[#This Row],[下字表識別號]])</f>
        <v>oo</v>
      </c>
      <c r="Q1382" s="210" t="str" cm="1">
        <f t="array" ref="Q1382" xml:space="preserve"> INDEX(設定表!$C$19:$C$23, INT( LEFT(小韻資料表[[#This Row],[目次編碼]],1) ))</f>
        <v>上</v>
      </c>
      <c r="R1382" s="210">
        <f xml:space="preserve">  INDEX(設定表!$C$8:$C$15, MATCH( (RIGHT(小韻資料表[[#This Row],[清濁]]) &amp; 小韻資料表[[#This Row],[調]]), 設定表!$B$8:$B$15, 0))</f>
        <v>2</v>
      </c>
      <c r="S1382" s="205" t="s">
        <v>309</v>
      </c>
      <c r="T1382" s="205" t="s">
        <v>309</v>
      </c>
      <c r="U1382" s="226" t="s">
        <v>309</v>
      </c>
      <c r="V1382" s="147" t="s">
        <v>309</v>
      </c>
      <c r="X1382" s="135"/>
      <c r="Y1382" s="135"/>
      <c r="AA1382" s="135"/>
      <c r="AB1382" s="134"/>
      <c r="AC1382" s="135"/>
      <c r="AD1382" s="135"/>
      <c r="AH1382" s="135"/>
      <c r="AI1382" s="135"/>
    </row>
    <row r="1383" spans="1:35" ht="31.5">
      <c r="A1383" s="205">
        <v>1379</v>
      </c>
      <c r="B1383" s="206" t="s">
        <v>5748</v>
      </c>
      <c r="C1383" s="207" t="str">
        <f xml:space="preserve"> _xlfn.CONCAT(小韻資料表[[#This Row],[聲母拼音碼]],小韻資料表[[#This Row],[韻母拼音碼]],小韻資料表[[#This Row],[調號]])</f>
        <v>too2</v>
      </c>
      <c r="D1383" s="206" t="s">
        <v>5749</v>
      </c>
      <c r="E1383" s="208" t="s">
        <v>449</v>
      </c>
      <c r="F1383" s="205">
        <v>6</v>
      </c>
      <c r="G1383" s="209" t="s">
        <v>5750</v>
      </c>
      <c r="H1383" s="205">
        <f xml:space="preserve"> LEN(小韻資料表[[#This Row],[小韻字集]])</f>
        <v>12</v>
      </c>
      <c r="I1383" s="205" cm="1">
        <f t="array" ref="I1383" xml:space="preserve"> MATCH(TRUE, ISNUMBER( SEARCH( LEFT(小韻資料表[[#This Row],[切語]],1), 切語上字資料表[切語上字]) ), 0)</f>
        <v>5</v>
      </c>
      <c r="J1383" s="210" t="str" cm="1">
        <f t="array" ref="J1383" xml:space="preserve"> INDEX(切語上字資料表[聲母], 小韻資料表[[#This Row],[上字表識別號]])</f>
        <v>端</v>
      </c>
      <c r="K1383" s="210" t="str" cm="1">
        <f t="array" ref="K1383" xml:space="preserve"> INDEX(切語上字資料表[聲母拼音碼], 小韻資料表[[#This Row],[上字表識別號]])</f>
        <v>t</v>
      </c>
      <c r="L1383" s="210" t="str" cm="1">
        <f t="array" ref="L1383" xml:space="preserve"> INDEX(切語上字資料表[清濁], 小韻資料表[[#This Row],[上字表識別號]])</f>
        <v>全清</v>
      </c>
      <c r="M1383" s="223" t="str" cm="1">
        <f t="array" ref="M1383" xml:space="preserve"> INDEX(切語上字資料表[發送收], 小韻資料表[[#This Row],[上字表識別號]])</f>
        <v>發聲</v>
      </c>
      <c r="N1383" s="205" cm="1">
        <f t="array" ref="N1383" xml:space="preserve"> MATCH(TRUE, ISNUMBER( SEARCH( RIGHT(小韻資料表[[#This Row],[切語]],1), 切語下字資料表[切語下字]) ), 0)</f>
        <v>58</v>
      </c>
      <c r="O1383" s="207" t="str" cm="1">
        <f t="array" ref="O1383" xml:space="preserve"> INDEX(切語下字資料表[韻母], 小韻資料表[[#This Row],[下字表識別號]])</f>
        <v>姥開1</v>
      </c>
      <c r="P1383" s="207" t="str" cm="1">
        <f t="array" ref="P1383" xml:space="preserve"> INDEX(切語下字資料表[韻母拼音碼], 小韻資料表[[#This Row],[下字表識別號]])</f>
        <v>oo</v>
      </c>
      <c r="Q1383" s="210" t="str" cm="1">
        <f t="array" ref="Q1383" xml:space="preserve"> INDEX(設定表!$C$19:$C$23, INT( LEFT(小韻資料表[[#This Row],[目次編碼]],1) ))</f>
        <v>上</v>
      </c>
      <c r="R1383" s="210">
        <f xml:space="preserve">  INDEX(設定表!$C$8:$C$15, MATCH( (RIGHT(小韻資料表[[#This Row],[清濁]]) &amp; 小韻資料表[[#This Row],[調]]), 設定表!$B$8:$B$15, 0))</f>
        <v>2</v>
      </c>
      <c r="S1383" s="205" t="s">
        <v>309</v>
      </c>
      <c r="T1383" s="205" t="s">
        <v>309</v>
      </c>
      <c r="U1383" s="226" t="s">
        <v>309</v>
      </c>
      <c r="V1383" s="146" t="s">
        <v>309</v>
      </c>
      <c r="X1383" s="135"/>
      <c r="Y1383" s="135"/>
      <c r="AA1383" s="135"/>
      <c r="AB1383" s="134"/>
      <c r="AC1383" s="135"/>
      <c r="AD1383" s="135"/>
      <c r="AH1383" s="135"/>
      <c r="AI1383" s="135"/>
    </row>
    <row r="1384" spans="1:35" ht="63">
      <c r="A1384" s="205">
        <v>1380</v>
      </c>
      <c r="B1384" s="206" t="s">
        <v>5751</v>
      </c>
      <c r="C1384" s="207" t="str">
        <f xml:space="preserve"> _xlfn.CONCAT(小韻資料表[[#This Row],[聲母拼音碼]],小韻資料表[[#This Row],[韻母拼音碼]],小韻資料表[[#This Row],[調號]])</f>
        <v>koo2</v>
      </c>
      <c r="D1384" s="206" t="s">
        <v>5752</v>
      </c>
      <c r="E1384" s="208" t="s">
        <v>449</v>
      </c>
      <c r="F1384" s="205">
        <v>7</v>
      </c>
      <c r="G1384" s="209" t="s">
        <v>5753</v>
      </c>
      <c r="H1384" s="205">
        <f xml:space="preserve"> LEN(小韻資料表[[#This Row],[小韻字集]])</f>
        <v>25</v>
      </c>
      <c r="I1384" s="205" cm="1">
        <f t="array" ref="I1384" xml:space="preserve"> MATCH(TRUE, ISNUMBER( SEARCH( LEFT(小韻資料表[[#This Row],[切語]],1), 切語上字資料表[切語上字]) ), 0)</f>
        <v>1</v>
      </c>
      <c r="J1384" s="210" t="str" cm="1">
        <f t="array" ref="J1384" xml:space="preserve"> INDEX(切語上字資料表[聲母], 小韻資料表[[#This Row],[上字表識別號]])</f>
        <v>見</v>
      </c>
      <c r="K1384" s="210" t="str" cm="1">
        <f t="array" ref="K1384" xml:space="preserve"> INDEX(切語上字資料表[聲母拼音碼], 小韻資料表[[#This Row],[上字表識別號]])</f>
        <v>k</v>
      </c>
      <c r="L1384" s="210" t="str" cm="1">
        <f t="array" ref="L1384" xml:space="preserve"> INDEX(切語上字資料表[清濁], 小韻資料表[[#This Row],[上字表識別號]])</f>
        <v>全清</v>
      </c>
      <c r="M1384" s="223" t="str" cm="1">
        <f t="array" ref="M1384" xml:space="preserve"> INDEX(切語上字資料表[發送收], 小韻資料表[[#This Row],[上字表識別號]])</f>
        <v>發聲</v>
      </c>
      <c r="N1384" s="205" cm="1">
        <f t="array" ref="N1384" xml:space="preserve"> MATCH(TRUE, ISNUMBER( SEARCH( RIGHT(小韻資料表[[#This Row],[切語]],1), 切語下字資料表[切語下字]) ), 0)</f>
        <v>58</v>
      </c>
      <c r="O1384" s="207" t="str" cm="1">
        <f t="array" ref="O1384" xml:space="preserve"> INDEX(切語下字資料表[韻母], 小韻資料表[[#This Row],[下字表識別號]])</f>
        <v>姥開1</v>
      </c>
      <c r="P1384" s="207" t="str" cm="1">
        <f t="array" ref="P1384" xml:space="preserve"> INDEX(切語下字資料表[韻母拼音碼], 小韻資料表[[#This Row],[下字表識別號]])</f>
        <v>oo</v>
      </c>
      <c r="Q1384" s="210" t="str" cm="1">
        <f t="array" ref="Q1384" xml:space="preserve"> INDEX(設定表!$C$19:$C$23, INT( LEFT(小韻資料表[[#This Row],[目次編碼]],1) ))</f>
        <v>上</v>
      </c>
      <c r="R1384" s="210">
        <f xml:space="preserve">  INDEX(設定表!$C$8:$C$15, MATCH( (RIGHT(小韻資料表[[#This Row],[清濁]]) &amp; 小韻資料表[[#This Row],[調]]), 設定表!$B$8:$B$15, 0))</f>
        <v>2</v>
      </c>
      <c r="S1384" s="205" t="s">
        <v>309</v>
      </c>
      <c r="T1384" s="205" t="s">
        <v>309</v>
      </c>
      <c r="U1384" s="226" t="s">
        <v>5754</v>
      </c>
      <c r="V1384" s="147" t="s">
        <v>309</v>
      </c>
      <c r="X1384" s="135"/>
      <c r="Y1384" s="135"/>
      <c r="AA1384" s="135"/>
      <c r="AB1384" s="134"/>
      <c r="AC1384" s="135"/>
      <c r="AD1384" s="135"/>
      <c r="AH1384" s="135"/>
      <c r="AI1384" s="135"/>
    </row>
    <row r="1385" spans="1:35" ht="31.5">
      <c r="A1385" s="205">
        <v>1381</v>
      </c>
      <c r="B1385" s="206" t="s">
        <v>5755</v>
      </c>
      <c r="C1385" s="207" t="str">
        <f xml:space="preserve"> _xlfn.CONCAT(小韻資料表[[#This Row],[聲母拼音碼]],小韻資料表[[#This Row],[韻母拼音碼]],小韻資料表[[#This Row],[調號]])</f>
        <v>goo2</v>
      </c>
      <c r="D1385" s="206" t="s">
        <v>5756</v>
      </c>
      <c r="E1385" s="208" t="s">
        <v>449</v>
      </c>
      <c r="F1385" s="205">
        <v>8</v>
      </c>
      <c r="G1385" s="209" t="s">
        <v>5757</v>
      </c>
      <c r="H1385" s="205">
        <f xml:space="preserve"> LEN(小韻資料表[[#This Row],[小韻字集]])</f>
        <v>5</v>
      </c>
      <c r="I1385" s="205" cm="1">
        <f t="array" ref="I1385" xml:space="preserve"> MATCH(TRUE, ISNUMBER( SEARCH( LEFT(小韻資料表[[#This Row],[切語]],1), 切語上字資料表[切語上字]) ), 0)</f>
        <v>4</v>
      </c>
      <c r="J1385" s="210" t="str" cm="1">
        <f t="array" ref="J1385" xml:space="preserve"> INDEX(切語上字資料表[聲母], 小韻資料表[[#This Row],[上字表識別號]])</f>
        <v>疑</v>
      </c>
      <c r="K1385" s="210" t="str" cm="1">
        <f t="array" ref="K1385" xml:space="preserve"> INDEX(切語上字資料表[聲母拼音碼], 小韻資料表[[#This Row],[上字表識別號]])</f>
        <v>g</v>
      </c>
      <c r="L1385" s="210" t="str" cm="1">
        <f t="array" ref="L1385" xml:space="preserve"> INDEX(切語上字資料表[清濁], 小韻資料表[[#This Row],[上字表識別號]])</f>
        <v>次濁</v>
      </c>
      <c r="M1385" s="223" t="str" cm="1">
        <f t="array" ref="M1385" xml:space="preserve"> INDEX(切語上字資料表[發送收], 小韻資料表[[#This Row],[上字表識別號]])</f>
        <v>收聲</v>
      </c>
      <c r="N1385" s="205" cm="1">
        <f t="array" ref="N1385" xml:space="preserve"> MATCH(TRUE, ISNUMBER( SEARCH( RIGHT(小韻資料表[[#This Row],[切語]],1), 切語下字資料表[切語下字]) ), 0)</f>
        <v>58</v>
      </c>
      <c r="O1385" s="207" t="str" cm="1">
        <f t="array" ref="O1385" xml:space="preserve"> INDEX(切語下字資料表[韻母], 小韻資料表[[#This Row],[下字表識別號]])</f>
        <v>姥開1</v>
      </c>
      <c r="P1385" s="207" t="str" cm="1">
        <f t="array" ref="P1385" xml:space="preserve"> INDEX(切語下字資料表[韻母拼音碼], 小韻資料表[[#This Row],[下字表識別號]])</f>
        <v>oo</v>
      </c>
      <c r="Q1385" s="210" t="str" cm="1">
        <f t="array" ref="Q1385" xml:space="preserve"> INDEX(設定表!$C$19:$C$23, INT( LEFT(小韻資料表[[#This Row],[目次編碼]],1) ))</f>
        <v>上</v>
      </c>
      <c r="R1385" s="210">
        <f xml:space="preserve">  INDEX(設定表!$C$8:$C$15, MATCH( (RIGHT(小韻資料表[[#This Row],[清濁]]) &amp; 小韻資料表[[#This Row],[調]]), 設定表!$B$8:$B$15, 0))</f>
        <v>2</v>
      </c>
      <c r="S1385" s="205" t="s">
        <v>309</v>
      </c>
      <c r="T1385" s="205" t="s">
        <v>309</v>
      </c>
      <c r="U1385" s="226" t="s">
        <v>309</v>
      </c>
      <c r="V1385" s="146" t="s">
        <v>309</v>
      </c>
      <c r="X1385" s="135"/>
      <c r="Y1385" s="135"/>
      <c r="AA1385" s="135"/>
      <c r="AB1385" s="134"/>
      <c r="AC1385" s="135"/>
      <c r="AD1385" s="135"/>
      <c r="AH1385" s="135"/>
      <c r="AI1385" s="135"/>
    </row>
    <row r="1386" spans="1:35" ht="31.5">
      <c r="A1386" s="205">
        <v>1382</v>
      </c>
      <c r="B1386" s="206" t="s">
        <v>5758</v>
      </c>
      <c r="C1386" s="207" t="str">
        <f xml:space="preserve"> _xlfn.CONCAT(小韻資料表[[#This Row],[聲母拼音碼]],小韻資料表[[#This Row],[韻母拼音碼]],小韻資料表[[#This Row],[調號]])</f>
        <v>poo2</v>
      </c>
      <c r="D1386" s="206" t="s">
        <v>5759</v>
      </c>
      <c r="E1386" s="208" t="s">
        <v>449</v>
      </c>
      <c r="F1386" s="205">
        <v>9</v>
      </c>
      <c r="G1386" s="209" t="s">
        <v>5760</v>
      </c>
      <c r="H1386" s="205">
        <f xml:space="preserve"> LEN(小韻資料表[[#This Row],[小韻字集]])</f>
        <v>2</v>
      </c>
      <c r="I1386" s="205" cm="1">
        <f t="array" ref="I1386" xml:space="preserve"> MATCH(TRUE, ISNUMBER( SEARCH( LEFT(小韻資料表[[#This Row],[切語]],1), 切語上字資料表[切語上字]) ), 0)</f>
        <v>15</v>
      </c>
      <c r="J1386" s="210" t="str" cm="1">
        <f t="array" ref="J1386" xml:space="preserve"> INDEX(切語上字資料表[聲母], 小韻資料表[[#This Row],[上字表識別號]])</f>
        <v>並</v>
      </c>
      <c r="K1386" s="210" t="str" cm="1">
        <f t="array" ref="K1386" xml:space="preserve"> INDEX(切語上字資料表[聲母拼音碼], 小韻資料表[[#This Row],[上字表識別號]])</f>
        <v>p</v>
      </c>
      <c r="L1386" s="210" t="str" cm="1">
        <f t="array" ref="L1386" xml:space="preserve"> INDEX(切語上字資料表[清濁], 小韻資料表[[#This Row],[上字表識別號]])</f>
        <v>全濁</v>
      </c>
      <c r="M1386" s="223" cm="1">
        <f t="array" ref="M1386" xml:space="preserve"> INDEX(切語上字資料表[發送收], 小韻資料表[[#This Row],[上字表識別號]])</f>
        <v>0</v>
      </c>
      <c r="N1386" s="205" cm="1">
        <f t="array" ref="N1386" xml:space="preserve"> MATCH(TRUE, ISNUMBER( SEARCH( RIGHT(小韻資料表[[#This Row],[切語]],1), 切語下字資料表[切語下字]) ), 0)</f>
        <v>58</v>
      </c>
      <c r="O1386" s="207" t="str" cm="1">
        <f t="array" ref="O1386" xml:space="preserve"> INDEX(切語下字資料表[韻母], 小韻資料表[[#This Row],[下字表識別號]])</f>
        <v>姥開1</v>
      </c>
      <c r="P1386" s="207" t="str" cm="1">
        <f t="array" ref="P1386" xml:space="preserve"> INDEX(切語下字資料表[韻母拼音碼], 小韻資料表[[#This Row],[下字表識別號]])</f>
        <v>oo</v>
      </c>
      <c r="Q1386" s="210" t="str" cm="1">
        <f t="array" ref="Q1386" xml:space="preserve"> INDEX(設定表!$C$19:$C$23, INT( LEFT(小韻資料表[[#This Row],[目次編碼]],1) ))</f>
        <v>上</v>
      </c>
      <c r="R1386" s="210">
        <f xml:space="preserve">  INDEX(設定表!$C$8:$C$15, MATCH( (RIGHT(小韻資料表[[#This Row],[清濁]]) &amp; 小韻資料表[[#This Row],[調]]), 設定表!$B$8:$B$15, 0))</f>
        <v>2</v>
      </c>
      <c r="S1386" s="205" t="s">
        <v>309</v>
      </c>
      <c r="T1386" s="205" t="s">
        <v>309</v>
      </c>
      <c r="U1386" s="226" t="s">
        <v>309</v>
      </c>
      <c r="V1386" s="147" t="s">
        <v>309</v>
      </c>
      <c r="X1386" s="135"/>
      <c r="Y1386" s="135"/>
      <c r="AA1386" s="135"/>
      <c r="AB1386" s="134"/>
      <c r="AC1386" s="135"/>
      <c r="AD1386" s="135"/>
      <c r="AH1386" s="135"/>
      <c r="AI1386" s="135"/>
    </row>
    <row r="1387" spans="1:35" ht="31.5">
      <c r="A1387" s="205">
        <v>1383</v>
      </c>
      <c r="B1387" s="206" t="s">
        <v>5761</v>
      </c>
      <c r="C1387" s="207" t="str">
        <f xml:space="preserve"> _xlfn.CONCAT(小韻資料表[[#This Row],[聲母拼音碼]],小韻資料表[[#This Row],[韻母拼音碼]],小韻資料表[[#This Row],[調號]])</f>
        <v>coo2</v>
      </c>
      <c r="D1387" s="206" t="s">
        <v>5762</v>
      </c>
      <c r="E1387" s="208" t="s">
        <v>449</v>
      </c>
      <c r="F1387" s="205">
        <v>10</v>
      </c>
      <c r="G1387" s="209" t="s">
        <v>5763</v>
      </c>
      <c r="H1387" s="205">
        <f xml:space="preserve"> LEN(小韻資料表[[#This Row],[小韻字集]])</f>
        <v>5</v>
      </c>
      <c r="I1387" s="205" cm="1">
        <f t="array" ref="I1387" xml:space="preserve"> MATCH(TRUE, ISNUMBER( SEARCH( LEFT(小韻資料表[[#This Row],[切語]],1), 切語上字資料表[切語上字]) ), 0)</f>
        <v>23</v>
      </c>
      <c r="J1387" s="210" t="str" cm="1">
        <f t="array" ref="J1387" xml:space="preserve"> INDEX(切語上字資料表[聲母], 小韻資料表[[#This Row],[上字表識別號]])</f>
        <v>從</v>
      </c>
      <c r="K1387" s="210" t="str" cm="1">
        <f t="array" ref="K1387" xml:space="preserve"> INDEX(切語上字資料表[聲母拼音碼], 小韻資料表[[#This Row],[上字表識別號]])</f>
        <v>c</v>
      </c>
      <c r="L1387" s="210" t="str" cm="1">
        <f t="array" ref="L1387" xml:space="preserve"> INDEX(切語上字資料表[清濁], 小韻資料表[[#This Row],[上字表識別號]])</f>
        <v>全濁</v>
      </c>
      <c r="M1387" s="223" cm="1">
        <f t="array" ref="M1387" xml:space="preserve"> INDEX(切語上字資料表[發送收], 小韻資料表[[#This Row],[上字表識別號]])</f>
        <v>0</v>
      </c>
      <c r="N1387" s="205" cm="1">
        <f t="array" ref="N1387" xml:space="preserve"> MATCH(TRUE, ISNUMBER( SEARCH( RIGHT(小韻資料表[[#This Row],[切語]],1), 切語下字資料表[切語下字]) ), 0)</f>
        <v>58</v>
      </c>
      <c r="O1387" s="207" t="str" cm="1">
        <f t="array" ref="O1387" xml:space="preserve"> INDEX(切語下字資料表[韻母], 小韻資料表[[#This Row],[下字表識別號]])</f>
        <v>姥開1</v>
      </c>
      <c r="P1387" s="207" t="str" cm="1">
        <f t="array" ref="P1387" xml:space="preserve"> INDEX(切語下字資料表[韻母拼音碼], 小韻資料表[[#This Row],[下字表識別號]])</f>
        <v>oo</v>
      </c>
      <c r="Q1387" s="210" t="str" cm="1">
        <f t="array" ref="Q1387" xml:space="preserve"> INDEX(設定表!$C$19:$C$23, INT( LEFT(小韻資料表[[#This Row],[目次編碼]],1) ))</f>
        <v>上</v>
      </c>
      <c r="R1387" s="210">
        <f xml:space="preserve">  INDEX(設定表!$C$8:$C$15, MATCH( (RIGHT(小韻資料表[[#This Row],[清濁]]) &amp; 小韻資料表[[#This Row],[調]]), 設定表!$B$8:$B$15, 0))</f>
        <v>2</v>
      </c>
      <c r="S1387" s="205" t="s">
        <v>309</v>
      </c>
      <c r="T1387" s="205" t="s">
        <v>309</v>
      </c>
      <c r="U1387" s="226" t="s">
        <v>309</v>
      </c>
      <c r="V1387" s="146" t="s">
        <v>309</v>
      </c>
      <c r="X1387" s="135"/>
      <c r="Y1387" s="135"/>
      <c r="AA1387" s="135"/>
      <c r="AB1387" s="134"/>
      <c r="AC1387" s="135"/>
      <c r="AD1387" s="135"/>
      <c r="AH1387" s="135"/>
      <c r="AI1387" s="135"/>
    </row>
    <row r="1388" spans="1:35" ht="31.5">
      <c r="A1388" s="205">
        <v>1384</v>
      </c>
      <c r="B1388" s="206" t="s">
        <v>5764</v>
      </c>
      <c r="C1388" s="207" t="str">
        <f xml:space="preserve"> _xlfn.CONCAT(小韻資料表[[#This Row],[聲母拼音碼]],小韻資料表[[#This Row],[韻母拼音碼]],小韻資料表[[#This Row],[調號]])</f>
        <v>coo2</v>
      </c>
      <c r="D1388" s="206" t="s">
        <v>5765</v>
      </c>
      <c r="E1388" s="208" t="s">
        <v>449</v>
      </c>
      <c r="F1388" s="205">
        <v>11</v>
      </c>
      <c r="G1388" s="209" t="s">
        <v>5766</v>
      </c>
      <c r="H1388" s="205">
        <f xml:space="preserve"> LEN(小韻資料表[[#This Row],[小韻字集]])</f>
        <v>6</v>
      </c>
      <c r="I1388" s="205" cm="1">
        <f t="array" ref="I1388" xml:space="preserve"> MATCH(TRUE, ISNUMBER( SEARCH( LEFT(小韻資料表[[#This Row],[切語]],1), 切語上字資料表[切語上字]) ), 0)</f>
        <v>21</v>
      </c>
      <c r="J1388" s="210" t="str" cm="1">
        <f t="array" ref="J1388" xml:space="preserve"> INDEX(切語上字資料表[聲母], 小韻資料表[[#This Row],[上字表識別號]])</f>
        <v>精</v>
      </c>
      <c r="K1388" s="210" t="str" cm="1">
        <f t="array" ref="K1388" xml:space="preserve"> INDEX(切語上字資料表[聲母拼音碼], 小韻資料表[[#This Row],[上字表識別號]])</f>
        <v>c</v>
      </c>
      <c r="L1388" s="210" t="str" cm="1">
        <f t="array" ref="L1388" xml:space="preserve"> INDEX(切語上字資料表[清濁], 小韻資料表[[#This Row],[上字表識別號]])</f>
        <v>全清</v>
      </c>
      <c r="M1388" s="223" t="str" cm="1">
        <f t="array" ref="M1388" xml:space="preserve"> INDEX(切語上字資料表[發送收], 小韻資料表[[#This Row],[上字表識別號]])</f>
        <v>發聲</v>
      </c>
      <c r="N1388" s="205" cm="1">
        <f t="array" ref="N1388" xml:space="preserve"> MATCH(TRUE, ISNUMBER( SEARCH( RIGHT(小韻資料表[[#This Row],[切語]],1), 切語下字資料表[切語下字]) ), 0)</f>
        <v>58</v>
      </c>
      <c r="O1388" s="207" t="str" cm="1">
        <f t="array" ref="O1388" xml:space="preserve"> INDEX(切語下字資料表[韻母], 小韻資料表[[#This Row],[下字表識別號]])</f>
        <v>姥開1</v>
      </c>
      <c r="P1388" s="207" t="str" cm="1">
        <f t="array" ref="P1388" xml:space="preserve"> INDEX(切語下字資料表[韻母拼音碼], 小韻資料表[[#This Row],[下字表識別號]])</f>
        <v>oo</v>
      </c>
      <c r="Q1388" s="210" t="str" cm="1">
        <f t="array" ref="Q1388" xml:space="preserve"> INDEX(設定表!$C$19:$C$23, INT( LEFT(小韻資料表[[#This Row],[目次編碼]],1) ))</f>
        <v>上</v>
      </c>
      <c r="R1388" s="210">
        <f xml:space="preserve">  INDEX(設定表!$C$8:$C$15, MATCH( (RIGHT(小韻資料表[[#This Row],[清濁]]) &amp; 小韻資料表[[#This Row],[調]]), 設定表!$B$8:$B$15, 0))</f>
        <v>2</v>
      </c>
      <c r="S1388" s="205" t="s">
        <v>309</v>
      </c>
      <c r="T1388" s="205" t="s">
        <v>309</v>
      </c>
      <c r="U1388" s="226" t="s">
        <v>309</v>
      </c>
      <c r="V1388" s="147" t="s">
        <v>309</v>
      </c>
      <c r="X1388" s="135"/>
      <c r="Y1388" s="135"/>
      <c r="AA1388" s="135"/>
      <c r="AB1388" s="134"/>
      <c r="AC1388" s="135"/>
      <c r="AD1388" s="135"/>
      <c r="AH1388" s="135"/>
      <c r="AI1388" s="135"/>
    </row>
    <row r="1389" spans="1:35" ht="31.5">
      <c r="A1389" s="205">
        <v>1385</v>
      </c>
      <c r="B1389" s="206" t="s">
        <v>5767</v>
      </c>
      <c r="C1389" s="207" t="str">
        <f xml:space="preserve"> _xlfn.CONCAT(小韻資料表[[#This Row],[聲母拼音碼]],小韻資料表[[#This Row],[韻母拼音碼]],小韻資料表[[#This Row],[調號]])</f>
        <v>hoo2</v>
      </c>
      <c r="D1389" s="206" t="s">
        <v>5768</v>
      </c>
      <c r="E1389" s="208" t="s">
        <v>449</v>
      </c>
      <c r="F1389" s="205">
        <v>12</v>
      </c>
      <c r="G1389" s="209" t="s">
        <v>5769</v>
      </c>
      <c r="H1389" s="205">
        <f xml:space="preserve"> LEN(小韻資料表[[#This Row],[小韻字集]])</f>
        <v>8</v>
      </c>
      <c r="I1389" s="205" cm="1">
        <f t="array" ref="I1389" xml:space="preserve"> MATCH(TRUE, ISNUMBER( SEARCH( LEFT(小韻資料表[[#This Row],[切語]],1), 切語上字資料表[切語上字]) ), 0)</f>
        <v>36</v>
      </c>
      <c r="J1389" s="210" t="str" cm="1">
        <f t="array" ref="J1389" xml:space="preserve"> INDEX(切語上字資料表[聲母], 小韻資料表[[#This Row],[上字表識別號]])</f>
        <v>曉</v>
      </c>
      <c r="K1389" s="210" t="str" cm="1">
        <f t="array" ref="K1389" xml:space="preserve"> INDEX(切語上字資料表[聲母拼音碼], 小韻資料表[[#This Row],[上字表識別號]])</f>
        <v>h</v>
      </c>
      <c r="L1389" s="210" t="str" cm="1">
        <f t="array" ref="L1389" xml:space="preserve"> INDEX(切語上字資料表[清濁], 小韻資料表[[#This Row],[上字表識別號]])</f>
        <v>次清</v>
      </c>
      <c r="M1389" s="223" t="str" cm="1">
        <f t="array" ref="M1389" xml:space="preserve"> INDEX(切語上字資料表[發送收], 小韻資料表[[#This Row],[上字表識別號]])</f>
        <v>送氣</v>
      </c>
      <c r="N1389" s="205" cm="1">
        <f t="array" ref="N1389" xml:space="preserve"> MATCH(TRUE, ISNUMBER( SEARCH( RIGHT(小韻資料表[[#This Row],[切語]],1), 切語下字資料表[切語下字]) ), 0)</f>
        <v>58</v>
      </c>
      <c r="O1389" s="207" t="str" cm="1">
        <f t="array" ref="O1389" xml:space="preserve"> INDEX(切語下字資料表[韻母], 小韻資料表[[#This Row],[下字表識別號]])</f>
        <v>姥開1</v>
      </c>
      <c r="P1389" s="207" t="str" cm="1">
        <f t="array" ref="P1389" xml:space="preserve"> INDEX(切語下字資料表[韻母拼音碼], 小韻資料表[[#This Row],[下字表識別號]])</f>
        <v>oo</v>
      </c>
      <c r="Q1389" s="210" t="str" cm="1">
        <f t="array" ref="Q1389" xml:space="preserve"> INDEX(設定表!$C$19:$C$23, INT( LEFT(小韻資料表[[#This Row],[目次編碼]],1) ))</f>
        <v>上</v>
      </c>
      <c r="R1389" s="210">
        <f xml:space="preserve">  INDEX(設定表!$C$8:$C$15, MATCH( (RIGHT(小韻資料表[[#This Row],[清濁]]) &amp; 小韻資料表[[#This Row],[調]]), 設定表!$B$8:$B$15, 0))</f>
        <v>2</v>
      </c>
      <c r="S1389" s="205" t="s">
        <v>309</v>
      </c>
      <c r="T1389" s="205" t="s">
        <v>309</v>
      </c>
      <c r="U1389" s="226" t="s">
        <v>309</v>
      </c>
      <c r="V1389" s="146" t="s">
        <v>309</v>
      </c>
      <c r="X1389" s="135"/>
      <c r="Y1389" s="135"/>
      <c r="AA1389" s="135"/>
      <c r="AB1389" s="134"/>
      <c r="AC1389" s="135"/>
      <c r="AD1389" s="135"/>
      <c r="AH1389" s="135"/>
      <c r="AI1389" s="135"/>
    </row>
    <row r="1390" spans="1:35" ht="31.5">
      <c r="A1390" s="205">
        <v>1386</v>
      </c>
      <c r="B1390" s="206" t="s">
        <v>5770</v>
      </c>
      <c r="C1390" s="207" t="str">
        <f xml:space="preserve"> _xlfn.CONCAT(小韻資料表[[#This Row],[聲母拼音碼]],小韻資料表[[#This Row],[韻母拼音碼]],小韻資料表[[#This Row],[調號]])</f>
        <v>Øoo2</v>
      </c>
      <c r="D1390" s="206" t="s">
        <v>5771</v>
      </c>
      <c r="E1390" s="208" t="s">
        <v>449</v>
      </c>
      <c r="F1390" s="205">
        <v>13</v>
      </c>
      <c r="G1390" s="209" t="s">
        <v>5772</v>
      </c>
      <c r="H1390" s="205">
        <f xml:space="preserve"> LEN(小韻資料表[[#This Row],[小韻字集]])</f>
        <v>12</v>
      </c>
      <c r="I1390" s="205" cm="1">
        <f t="array" ref="I1390" xml:space="preserve"> MATCH(TRUE, ISNUMBER( SEARCH( LEFT(小韻資料表[[#This Row],[切語]],1), 切語上字資料表[切語上字]) ), 0)</f>
        <v>35</v>
      </c>
      <c r="J1390" s="210" t="str" cm="1">
        <f t="array" ref="J1390" xml:space="preserve"> INDEX(切語上字資料表[聲母], 小韻資料表[[#This Row],[上字表識別號]])</f>
        <v>影</v>
      </c>
      <c r="K1390" s="210" t="str" cm="1">
        <f t="array" ref="K1390" xml:space="preserve"> INDEX(切語上字資料表[聲母拼音碼], 小韻資料表[[#This Row],[上字表識別號]])</f>
        <v>Ø</v>
      </c>
      <c r="L1390" s="210" t="str" cm="1">
        <f t="array" ref="L1390" xml:space="preserve"> INDEX(切語上字資料表[清濁], 小韻資料表[[#This Row],[上字表識別號]])</f>
        <v>全清</v>
      </c>
      <c r="M1390" s="223" t="str" cm="1">
        <f t="array" ref="M1390" xml:space="preserve"> INDEX(切語上字資料表[發送收], 小韻資料表[[#This Row],[上字表識別號]])</f>
        <v>發聲</v>
      </c>
      <c r="N1390" s="205" cm="1">
        <f t="array" ref="N1390" xml:space="preserve"> MATCH(TRUE, ISNUMBER( SEARCH( RIGHT(小韻資料表[[#This Row],[切語]],1), 切語下字資料表[切語下字]) ), 0)</f>
        <v>58</v>
      </c>
      <c r="O1390" s="207" t="str" cm="1">
        <f t="array" ref="O1390" xml:space="preserve"> INDEX(切語下字資料表[韻母], 小韻資料表[[#This Row],[下字表識別號]])</f>
        <v>姥開1</v>
      </c>
      <c r="P1390" s="207" t="str" cm="1">
        <f t="array" ref="P1390" xml:space="preserve"> INDEX(切語下字資料表[韻母拼音碼], 小韻資料表[[#This Row],[下字表識別號]])</f>
        <v>oo</v>
      </c>
      <c r="Q1390" s="210" t="str" cm="1">
        <f t="array" ref="Q1390" xml:space="preserve"> INDEX(設定表!$C$19:$C$23, INT( LEFT(小韻資料表[[#This Row],[目次編碼]],1) ))</f>
        <v>上</v>
      </c>
      <c r="R1390" s="210">
        <f xml:space="preserve">  INDEX(設定表!$C$8:$C$15, MATCH( (RIGHT(小韻資料表[[#This Row],[清濁]]) &amp; 小韻資料表[[#This Row],[調]]), 設定表!$B$8:$B$15, 0))</f>
        <v>2</v>
      </c>
      <c r="S1390" s="205" t="s">
        <v>309</v>
      </c>
      <c r="T1390" s="205" t="s">
        <v>309</v>
      </c>
      <c r="U1390" s="226" t="s">
        <v>5773</v>
      </c>
      <c r="V1390" s="147" t="s">
        <v>309</v>
      </c>
      <c r="X1390" s="135"/>
      <c r="Y1390" s="135"/>
      <c r="AA1390" s="135"/>
      <c r="AB1390" s="134"/>
      <c r="AC1390" s="135"/>
      <c r="AD1390" s="135"/>
      <c r="AH1390" s="135"/>
      <c r="AI1390" s="135"/>
    </row>
    <row r="1391" spans="1:35" ht="31.5">
      <c r="A1391" s="205">
        <v>1387</v>
      </c>
      <c r="B1391" s="206" t="s">
        <v>5774</v>
      </c>
      <c r="C1391" s="207" t="str">
        <f xml:space="preserve"> _xlfn.CONCAT(小韻資料表[[#This Row],[聲母拼音碼]],小韻資料表[[#This Row],[韻母拼音碼]],小韻資料表[[#This Row],[調號]])</f>
        <v>khoo2</v>
      </c>
      <c r="D1391" s="206" t="s">
        <v>5775</v>
      </c>
      <c r="E1391" s="208" t="s">
        <v>449</v>
      </c>
      <c r="F1391" s="205">
        <v>14</v>
      </c>
      <c r="G1391" s="209" t="s">
        <v>5776</v>
      </c>
      <c r="H1391" s="205">
        <f xml:space="preserve"> LEN(小韻資料表[[#This Row],[小韻字集]])</f>
        <v>3</v>
      </c>
      <c r="I1391" s="205" cm="1">
        <f t="array" ref="I1391" xml:space="preserve"> MATCH(TRUE, ISNUMBER( SEARCH( LEFT(小韻資料表[[#This Row],[切語]],1), 切語上字資料表[切語上字]) ), 0)</f>
        <v>2</v>
      </c>
      <c r="J1391" s="210" t="str" cm="1">
        <f t="array" ref="J1391" xml:space="preserve"> INDEX(切語上字資料表[聲母], 小韻資料表[[#This Row],[上字表識別號]])</f>
        <v>溪</v>
      </c>
      <c r="K1391" s="210" t="str" cm="1">
        <f t="array" ref="K1391" xml:space="preserve"> INDEX(切語上字資料表[聲母拼音碼], 小韻資料表[[#This Row],[上字表識別號]])</f>
        <v>kh</v>
      </c>
      <c r="L1391" s="210" t="str" cm="1">
        <f t="array" ref="L1391" xml:space="preserve"> INDEX(切語上字資料表[清濁], 小韻資料表[[#This Row],[上字表識別號]])</f>
        <v>次清</v>
      </c>
      <c r="M1391" s="223" t="str" cm="1">
        <f t="array" ref="M1391" xml:space="preserve"> INDEX(切語上字資料表[發送收], 小韻資料表[[#This Row],[上字表識別號]])</f>
        <v>送氣</v>
      </c>
      <c r="N1391" s="205" cm="1">
        <f t="array" ref="N1391" xml:space="preserve"> MATCH(TRUE, ISNUMBER( SEARCH( RIGHT(小韻資料表[[#This Row],[切語]],1), 切語下字資料表[切語下字]) ), 0)</f>
        <v>58</v>
      </c>
      <c r="O1391" s="207" t="str" cm="1">
        <f t="array" ref="O1391" xml:space="preserve"> INDEX(切語下字資料表[韻母], 小韻資料表[[#This Row],[下字表識別號]])</f>
        <v>姥開1</v>
      </c>
      <c r="P1391" s="207" t="str" cm="1">
        <f t="array" ref="P1391" xml:space="preserve"> INDEX(切語下字資料表[韻母拼音碼], 小韻資料表[[#This Row],[下字表識別號]])</f>
        <v>oo</v>
      </c>
      <c r="Q1391" s="210" t="str" cm="1">
        <f t="array" ref="Q1391" xml:space="preserve"> INDEX(設定表!$C$19:$C$23, INT( LEFT(小韻資料表[[#This Row],[目次編碼]],1) ))</f>
        <v>上</v>
      </c>
      <c r="R1391" s="210">
        <f xml:space="preserve">  INDEX(設定表!$C$8:$C$15, MATCH( (RIGHT(小韻資料表[[#This Row],[清濁]]) &amp; 小韻資料表[[#This Row],[調]]), 設定表!$B$8:$B$15, 0))</f>
        <v>2</v>
      </c>
      <c r="S1391" s="205" t="s">
        <v>309</v>
      </c>
      <c r="T1391" s="205" t="s">
        <v>309</v>
      </c>
      <c r="U1391" s="226" t="s">
        <v>309</v>
      </c>
      <c r="V1391" s="146" t="s">
        <v>309</v>
      </c>
      <c r="X1391" s="135"/>
      <c r="Y1391" s="135"/>
      <c r="AA1391" s="135"/>
      <c r="AB1391" s="134"/>
      <c r="AC1391" s="135"/>
      <c r="AD1391" s="135"/>
      <c r="AH1391" s="135"/>
      <c r="AI1391" s="135"/>
    </row>
    <row r="1392" spans="1:35" ht="31.5">
      <c r="A1392" s="205">
        <v>1388</v>
      </c>
      <c r="B1392" s="206" t="s">
        <v>5777</v>
      </c>
      <c r="C1392" s="207" t="str">
        <f xml:space="preserve"> _xlfn.CONCAT(小韻資料表[[#This Row],[聲母拼音碼]],小韻資料表[[#This Row],[韻母拼音碼]],小韻資料表[[#This Row],[調號]])</f>
        <v>noo2</v>
      </c>
      <c r="D1392" s="206" t="s">
        <v>5778</v>
      </c>
      <c r="E1392" s="208" t="s">
        <v>449</v>
      </c>
      <c r="F1392" s="205">
        <v>15</v>
      </c>
      <c r="G1392" s="209" t="s">
        <v>5779</v>
      </c>
      <c r="H1392" s="205">
        <f xml:space="preserve"> LEN(小韻資料表[[#This Row],[小韻字集]])</f>
        <v>6</v>
      </c>
      <c r="I1392" s="205" cm="1">
        <f t="array" ref="I1392" xml:space="preserve"> MATCH(TRUE, ISNUMBER( SEARCH( LEFT(小韻資料表[[#This Row],[切語]],1), 切語上字資料表[切語上字]) ), 0)</f>
        <v>8</v>
      </c>
      <c r="J1392" s="210" t="str" cm="1">
        <f t="array" ref="J1392" xml:space="preserve"> INDEX(切語上字資料表[聲母], 小韻資料表[[#This Row],[上字表識別號]])</f>
        <v>泥</v>
      </c>
      <c r="K1392" s="210" t="str" cm="1">
        <f t="array" ref="K1392" xml:space="preserve"> INDEX(切語上字資料表[聲母拼音碼], 小韻資料表[[#This Row],[上字表識別號]])</f>
        <v>n</v>
      </c>
      <c r="L1392" s="210" t="str" cm="1">
        <f t="array" ref="L1392" xml:space="preserve"> INDEX(切語上字資料表[清濁], 小韻資料表[[#This Row],[上字表識別號]])</f>
        <v>次濁</v>
      </c>
      <c r="M1392" s="223" t="str" cm="1">
        <f t="array" ref="M1392" xml:space="preserve"> INDEX(切語上字資料表[發送收], 小韻資料表[[#This Row],[上字表識別號]])</f>
        <v>收聲</v>
      </c>
      <c r="N1392" s="205" cm="1">
        <f t="array" ref="N1392" xml:space="preserve"> MATCH(TRUE, ISNUMBER( SEARCH( RIGHT(小韻資料表[[#This Row],[切語]],1), 切語下字資料表[切語下字]) ), 0)</f>
        <v>58</v>
      </c>
      <c r="O1392" s="207" t="str" cm="1">
        <f t="array" ref="O1392" xml:space="preserve"> INDEX(切語下字資料表[韻母], 小韻資料表[[#This Row],[下字表識別號]])</f>
        <v>姥開1</v>
      </c>
      <c r="P1392" s="207" t="str" cm="1">
        <f t="array" ref="P1392" xml:space="preserve"> INDEX(切語下字資料表[韻母拼音碼], 小韻資料表[[#This Row],[下字表識別號]])</f>
        <v>oo</v>
      </c>
      <c r="Q1392" s="210" t="str" cm="1">
        <f t="array" ref="Q1392" xml:space="preserve"> INDEX(設定表!$C$19:$C$23, INT( LEFT(小韻資料表[[#This Row],[目次編碼]],1) ))</f>
        <v>上</v>
      </c>
      <c r="R1392" s="210">
        <f xml:space="preserve">  INDEX(設定表!$C$8:$C$15, MATCH( (RIGHT(小韻資料表[[#This Row],[清濁]]) &amp; 小韻資料表[[#This Row],[調]]), 設定表!$B$8:$B$15, 0))</f>
        <v>2</v>
      </c>
      <c r="S1392" s="205" t="s">
        <v>309</v>
      </c>
      <c r="T1392" s="205" t="s">
        <v>309</v>
      </c>
      <c r="U1392" s="226" t="s">
        <v>5780</v>
      </c>
      <c r="V1392" s="147" t="s">
        <v>309</v>
      </c>
      <c r="X1392" s="135"/>
      <c r="Y1392" s="135"/>
      <c r="AA1392" s="135"/>
      <c r="AB1392" s="134"/>
      <c r="AC1392" s="135"/>
      <c r="AD1392" s="135"/>
      <c r="AH1392" s="135"/>
      <c r="AI1392" s="135"/>
    </row>
    <row r="1393" spans="1:35" ht="63">
      <c r="A1393" s="205">
        <v>1389</v>
      </c>
      <c r="B1393" s="206" t="s">
        <v>5781</v>
      </c>
      <c r="C1393" s="207" t="str">
        <f xml:space="preserve"> _xlfn.CONCAT(小韻資料表[[#This Row],[聲母拼音碼]],小韻資料表[[#This Row],[韻母拼音碼]],小韻資料表[[#This Row],[調號]])</f>
        <v>hoo2</v>
      </c>
      <c r="D1393" s="206" t="s">
        <v>5782</v>
      </c>
      <c r="E1393" s="208" t="s">
        <v>449</v>
      </c>
      <c r="F1393" s="205">
        <v>16</v>
      </c>
      <c r="G1393" s="209" t="s">
        <v>5783</v>
      </c>
      <c r="H1393" s="205">
        <f xml:space="preserve"> LEN(小韻資料表[[#This Row],[小韻字集]])</f>
        <v>28</v>
      </c>
      <c r="I1393" s="205" cm="1">
        <f t="array" ref="I1393" xml:space="preserve"> MATCH(TRUE, ISNUMBER( SEARCH( LEFT(小韻資料表[[#This Row],[切語]],1), 切語上字資料表[切語上字]) ), 0)</f>
        <v>37</v>
      </c>
      <c r="J1393" s="210" t="str" cm="1">
        <f t="array" ref="J1393" xml:space="preserve"> INDEX(切語上字資料表[聲母], 小韻資料表[[#This Row],[上字表識別號]])</f>
        <v>匣</v>
      </c>
      <c r="K1393" s="210" t="str" cm="1">
        <f t="array" ref="K1393" xml:space="preserve"> INDEX(切語上字資料表[聲母拼音碼], 小韻資料表[[#This Row],[上字表識別號]])</f>
        <v>h</v>
      </c>
      <c r="L1393" s="210" t="str" cm="1">
        <f t="array" ref="L1393" xml:space="preserve"> INDEX(切語上字資料表[清濁], 小韻資料表[[#This Row],[上字表識別號]])</f>
        <v>全濁</v>
      </c>
      <c r="M1393" s="223" t="str" cm="1">
        <f t="array" ref="M1393" xml:space="preserve"> INDEX(切語上字資料表[發送收], 小韻資料表[[#This Row],[上字表識別號]])</f>
        <v>送氣</v>
      </c>
      <c r="N1393" s="205" cm="1">
        <f t="array" ref="N1393" xml:space="preserve"> MATCH(TRUE, ISNUMBER( SEARCH( RIGHT(小韻資料表[[#This Row],[切語]],1), 切語下字資料表[切語下字]) ), 0)</f>
        <v>58</v>
      </c>
      <c r="O1393" s="207" t="str" cm="1">
        <f t="array" ref="O1393" xml:space="preserve"> INDEX(切語下字資料表[韻母], 小韻資料表[[#This Row],[下字表識別號]])</f>
        <v>姥開1</v>
      </c>
      <c r="P1393" s="207" t="str" cm="1">
        <f t="array" ref="P1393" xml:space="preserve"> INDEX(切語下字資料表[韻母拼音碼], 小韻資料表[[#This Row],[下字表識別號]])</f>
        <v>oo</v>
      </c>
      <c r="Q1393" s="210" t="str" cm="1">
        <f t="array" ref="Q1393" xml:space="preserve"> INDEX(設定表!$C$19:$C$23, INT( LEFT(小韻資料表[[#This Row],[目次編碼]],1) ))</f>
        <v>上</v>
      </c>
      <c r="R1393" s="210">
        <f xml:space="preserve">  INDEX(設定表!$C$8:$C$15, MATCH( (RIGHT(小韻資料表[[#This Row],[清濁]]) &amp; 小韻資料表[[#This Row],[調]]), 設定表!$B$8:$B$15, 0))</f>
        <v>2</v>
      </c>
      <c r="S1393" s="205" t="s">
        <v>309</v>
      </c>
      <c r="T1393" s="205" t="s">
        <v>309</v>
      </c>
      <c r="U1393" s="226" t="s">
        <v>5784</v>
      </c>
      <c r="V1393" s="146" t="s">
        <v>309</v>
      </c>
      <c r="X1393" s="135"/>
      <c r="Y1393" s="135"/>
      <c r="AA1393" s="135"/>
      <c r="AB1393" s="134"/>
      <c r="AC1393" s="135"/>
      <c r="AD1393" s="135"/>
      <c r="AH1393" s="135"/>
      <c r="AI1393" s="135"/>
    </row>
    <row r="1394" spans="1:35" ht="31.5">
      <c r="A1394" s="205">
        <v>1390</v>
      </c>
      <c r="B1394" s="206" t="s">
        <v>5785</v>
      </c>
      <c r="C1394" s="207" t="str">
        <f xml:space="preserve"> _xlfn.CONCAT(小韻資料表[[#This Row],[聲母拼音碼]],小韻資料表[[#This Row],[韻母拼音碼]],小韻資料表[[#This Row],[調號]])</f>
        <v>phoo2</v>
      </c>
      <c r="D1394" s="206" t="s">
        <v>5786</v>
      </c>
      <c r="E1394" s="208" t="s">
        <v>449</v>
      </c>
      <c r="F1394" s="205">
        <v>17</v>
      </c>
      <c r="G1394" s="209" t="s">
        <v>5787</v>
      </c>
      <c r="H1394" s="205">
        <f xml:space="preserve"> LEN(小韻資料表[[#This Row],[小韻字集]])</f>
        <v>5</v>
      </c>
      <c r="I1394" s="205" cm="1">
        <f t="array" ref="I1394" xml:space="preserve"> MATCH(TRUE, ISNUMBER( SEARCH( LEFT(小韻資料表[[#This Row],[切語]],1), 切語上字資料表[切語上字]) ), 0)</f>
        <v>14</v>
      </c>
      <c r="J1394" s="210" t="str" cm="1">
        <f t="array" ref="J1394" xml:space="preserve"> INDEX(切語上字資料表[聲母], 小韻資料表[[#This Row],[上字表識別號]])</f>
        <v>滂</v>
      </c>
      <c r="K1394" s="210" t="str" cm="1">
        <f t="array" ref="K1394" xml:space="preserve"> INDEX(切語上字資料表[聲母拼音碼], 小韻資料表[[#This Row],[上字表識別號]])</f>
        <v>ph</v>
      </c>
      <c r="L1394" s="210" t="str" cm="1">
        <f t="array" ref="L1394" xml:space="preserve"> INDEX(切語上字資料表[清濁], 小韻資料表[[#This Row],[上字表識別號]])</f>
        <v>次清</v>
      </c>
      <c r="M1394" s="223" t="str" cm="1">
        <f t="array" ref="M1394" xml:space="preserve"> INDEX(切語上字資料表[發送收], 小韻資料表[[#This Row],[上字表識別號]])</f>
        <v>送氣</v>
      </c>
      <c r="N1394" s="205" cm="1">
        <f t="array" ref="N1394" xml:space="preserve"> MATCH(TRUE, ISNUMBER( SEARCH( RIGHT(小韻資料表[[#This Row],[切語]],1), 切語下字資料表[切語下字]) ), 0)</f>
        <v>58</v>
      </c>
      <c r="O1394" s="207" t="str" cm="1">
        <f t="array" ref="O1394" xml:space="preserve"> INDEX(切語下字資料表[韻母], 小韻資料表[[#This Row],[下字表識別號]])</f>
        <v>姥開1</v>
      </c>
      <c r="P1394" s="207" t="str" cm="1">
        <f t="array" ref="P1394" xml:space="preserve"> INDEX(切語下字資料表[韻母拼音碼], 小韻資料表[[#This Row],[下字表識別號]])</f>
        <v>oo</v>
      </c>
      <c r="Q1394" s="210" t="str" cm="1">
        <f t="array" ref="Q1394" xml:space="preserve"> INDEX(設定表!$C$19:$C$23, INT( LEFT(小韻資料表[[#This Row],[目次編碼]],1) ))</f>
        <v>上</v>
      </c>
      <c r="R1394" s="210">
        <f xml:space="preserve">  INDEX(設定表!$C$8:$C$15, MATCH( (RIGHT(小韻資料表[[#This Row],[清濁]]) &amp; 小韻資料表[[#This Row],[調]]), 設定表!$B$8:$B$15, 0))</f>
        <v>2</v>
      </c>
      <c r="S1394" s="205" t="s">
        <v>309</v>
      </c>
      <c r="T1394" s="205" t="s">
        <v>309</v>
      </c>
      <c r="U1394" s="226" t="s">
        <v>309</v>
      </c>
      <c r="V1394" s="147" t="s">
        <v>309</v>
      </c>
      <c r="X1394" s="135"/>
      <c r="Y1394" s="135"/>
      <c r="AA1394" s="135"/>
      <c r="AB1394" s="134"/>
      <c r="AC1394" s="135"/>
      <c r="AD1394" s="135"/>
      <c r="AH1394" s="135"/>
      <c r="AI1394" s="135"/>
    </row>
    <row r="1395" spans="1:35" ht="31.5">
      <c r="A1395" s="205">
        <v>1391</v>
      </c>
      <c r="B1395" s="206" t="s">
        <v>5788</v>
      </c>
      <c r="C1395" s="207" t="str">
        <f xml:space="preserve"> _xlfn.CONCAT(小韻資料表[[#This Row],[聲母拼音碼]],小韻資料表[[#This Row],[韻母拼音碼]],小韻資料表[[#This Row],[調號]])</f>
        <v>poo2</v>
      </c>
      <c r="D1395" s="206" t="s">
        <v>5789</v>
      </c>
      <c r="E1395" s="208" t="s">
        <v>449</v>
      </c>
      <c r="F1395" s="205">
        <v>18</v>
      </c>
      <c r="G1395" s="209" t="s">
        <v>5790</v>
      </c>
      <c r="H1395" s="205">
        <f xml:space="preserve"> LEN(小韻資料表[[#This Row],[小韻字集]])</f>
        <v>3</v>
      </c>
      <c r="I1395" s="205" cm="1">
        <f t="array" ref="I1395" xml:space="preserve"> MATCH(TRUE, ISNUMBER( SEARCH( LEFT(小韻資料表[[#This Row],[切語]],1), 切語上字資料表[切語上字]) ), 0)</f>
        <v>13</v>
      </c>
      <c r="J1395" s="210" t="str" cm="1">
        <f t="array" ref="J1395" xml:space="preserve"> INDEX(切語上字資料表[聲母], 小韻資料表[[#This Row],[上字表識別號]])</f>
        <v>幫</v>
      </c>
      <c r="K1395" s="210" t="str" cm="1">
        <f t="array" ref="K1395" xml:space="preserve"> INDEX(切語上字資料表[聲母拼音碼], 小韻資料表[[#This Row],[上字表識別號]])</f>
        <v>p</v>
      </c>
      <c r="L1395" s="210" t="str" cm="1">
        <f t="array" ref="L1395" xml:space="preserve"> INDEX(切語上字資料表[清濁], 小韻資料表[[#This Row],[上字表識別號]])</f>
        <v>全清</v>
      </c>
      <c r="M1395" s="223" t="str" cm="1">
        <f t="array" ref="M1395" xml:space="preserve"> INDEX(切語上字資料表[發送收], 小韻資料表[[#This Row],[上字表識別號]])</f>
        <v>發聲</v>
      </c>
      <c r="N1395" s="205" cm="1">
        <f t="array" ref="N1395" xml:space="preserve"> MATCH(TRUE, ISNUMBER( SEARCH( RIGHT(小韻資料表[[#This Row],[切語]],1), 切語下字資料表[切語下字]) ), 0)</f>
        <v>58</v>
      </c>
      <c r="O1395" s="207" t="str" cm="1">
        <f t="array" ref="O1395" xml:space="preserve"> INDEX(切語下字資料表[韻母], 小韻資料表[[#This Row],[下字表識別號]])</f>
        <v>姥開1</v>
      </c>
      <c r="P1395" s="207" t="str" cm="1">
        <f t="array" ref="P1395" xml:space="preserve"> INDEX(切語下字資料表[韻母拼音碼], 小韻資料表[[#This Row],[下字表識別號]])</f>
        <v>oo</v>
      </c>
      <c r="Q1395" s="210" t="str" cm="1">
        <f t="array" ref="Q1395" xml:space="preserve"> INDEX(設定表!$C$19:$C$23, INT( LEFT(小韻資料表[[#This Row],[目次編碼]],1) ))</f>
        <v>上</v>
      </c>
      <c r="R1395" s="210">
        <f xml:space="preserve">  INDEX(設定表!$C$8:$C$15, MATCH( (RIGHT(小韻資料表[[#This Row],[清濁]]) &amp; 小韻資料表[[#This Row],[調]]), 設定表!$B$8:$B$15, 0))</f>
        <v>2</v>
      </c>
      <c r="S1395" s="205" t="s">
        <v>309</v>
      </c>
      <c r="T1395" s="205" t="s">
        <v>309</v>
      </c>
      <c r="U1395" s="226" t="s">
        <v>309</v>
      </c>
      <c r="V1395" s="146" t="s">
        <v>309</v>
      </c>
      <c r="X1395" s="135"/>
      <c r="Y1395" s="135"/>
      <c r="AA1395" s="135"/>
      <c r="AB1395" s="134"/>
      <c r="AC1395" s="135"/>
      <c r="AD1395" s="135"/>
      <c r="AH1395" s="135"/>
      <c r="AI1395" s="135"/>
    </row>
    <row r="1396" spans="1:35" ht="31.5">
      <c r="A1396" s="205">
        <v>1392</v>
      </c>
      <c r="B1396" s="206" t="s">
        <v>5791</v>
      </c>
      <c r="C1396" s="207" t="str">
        <f xml:space="preserve"> _xlfn.CONCAT(小韻資料表[[#This Row],[聲母拼音碼]],小韻資料表[[#This Row],[韻母拼音碼]],小韻資料表[[#This Row],[調號]])</f>
        <v>ce2</v>
      </c>
      <c r="D1396" s="206" t="s">
        <v>465</v>
      </c>
      <c r="E1396" s="208" t="s">
        <v>464</v>
      </c>
      <c r="F1396" s="205">
        <v>1</v>
      </c>
      <c r="G1396" s="209" t="s">
        <v>5792</v>
      </c>
      <c r="H1396" s="205">
        <f xml:space="preserve"> LEN(小韻資料表[[#This Row],[小韻字集]])</f>
        <v>6</v>
      </c>
      <c r="I1396" s="205" cm="1">
        <f t="array" ref="I1396" xml:space="preserve"> MATCH(TRUE, ISNUMBER( SEARCH( LEFT(小韻資料表[[#This Row],[切語]],1), 切語上字資料表[切語上字]) ), 0)</f>
        <v>23</v>
      </c>
      <c r="J1396" s="210" t="str" cm="1">
        <f t="array" ref="J1396" xml:space="preserve"> INDEX(切語上字資料表[聲母], 小韻資料表[[#This Row],[上字表識別號]])</f>
        <v>從</v>
      </c>
      <c r="K1396" s="210" t="str" cm="1">
        <f t="array" ref="K1396" xml:space="preserve"> INDEX(切語上字資料表[聲母拼音碼], 小韻資料表[[#This Row],[上字表識別號]])</f>
        <v>c</v>
      </c>
      <c r="L1396" s="210" t="str" cm="1">
        <f t="array" ref="L1396" xml:space="preserve"> INDEX(切語上字資料表[清濁], 小韻資料表[[#This Row],[上字表識別號]])</f>
        <v>全濁</v>
      </c>
      <c r="M1396" s="223" cm="1">
        <f t="array" ref="M1396" xml:space="preserve"> INDEX(切語上字資料表[發送收], 小韻資料表[[#This Row],[上字表識別號]])</f>
        <v>0</v>
      </c>
      <c r="N1396" s="205" cm="1">
        <f t="array" ref="N1396" xml:space="preserve"> MATCH(TRUE, ISNUMBER( SEARCH( RIGHT(小韻資料表[[#This Row],[切語]],1), 切語下字資料表[切語下字]) ), 0)</f>
        <v>62</v>
      </c>
      <c r="O1396" s="207" t="str" cm="1">
        <f t="array" ref="O1396" xml:space="preserve"> INDEX(切語下字資料表[韻母], 小韻資料表[[#This Row],[下字表識別號]])</f>
        <v>薺開4</v>
      </c>
      <c r="P1396" s="207" t="str" cm="1">
        <f t="array" ref="P1396" xml:space="preserve"> INDEX(切語下字資料表[韻母拼音碼], 小韻資料表[[#This Row],[下字表識別號]])</f>
        <v>e</v>
      </c>
      <c r="Q1396" s="210" t="str" cm="1">
        <f t="array" ref="Q1396" xml:space="preserve"> INDEX(設定表!$C$19:$C$23, INT( LEFT(小韻資料表[[#This Row],[目次編碼]],1) ))</f>
        <v>上</v>
      </c>
      <c r="R1396" s="210">
        <f xml:space="preserve">  INDEX(設定表!$C$8:$C$15, MATCH( (RIGHT(小韻資料表[[#This Row],[清濁]]) &amp; 小韻資料表[[#This Row],[調]]), 設定表!$B$8:$B$15, 0))</f>
        <v>2</v>
      </c>
      <c r="S1396" s="205" t="s">
        <v>5793</v>
      </c>
      <c r="T1396" s="205" t="s">
        <v>309</v>
      </c>
      <c r="U1396" s="226" t="s">
        <v>309</v>
      </c>
      <c r="V1396" s="147" t="s">
        <v>309</v>
      </c>
      <c r="X1396" s="135"/>
      <c r="Y1396" s="135"/>
      <c r="AA1396" s="135"/>
      <c r="AB1396" s="134"/>
      <c r="AC1396" s="135"/>
      <c r="AD1396" s="135"/>
      <c r="AH1396" s="135"/>
      <c r="AI1396" s="135"/>
    </row>
    <row r="1397" spans="1:35" ht="31.5">
      <c r="A1397" s="205">
        <v>1393</v>
      </c>
      <c r="B1397" s="206" t="s">
        <v>5794</v>
      </c>
      <c r="C1397" s="207" t="str">
        <f xml:space="preserve"> _xlfn.CONCAT(小韻資料表[[#This Row],[聲母拼音碼]],小韻資料表[[#This Row],[韻母拼音碼]],小韻資料表[[#This Row],[調號]])</f>
        <v>le2</v>
      </c>
      <c r="D1397" s="206" t="s">
        <v>5795</v>
      </c>
      <c r="E1397" s="208" t="s">
        <v>464</v>
      </c>
      <c r="F1397" s="205">
        <v>2</v>
      </c>
      <c r="G1397" s="209" t="s">
        <v>5796</v>
      </c>
      <c r="H1397" s="205">
        <f xml:space="preserve"> LEN(小韻資料表[[#This Row],[小韻字集]])</f>
        <v>20</v>
      </c>
      <c r="I1397" s="205" cm="1">
        <f t="array" ref="I1397" xml:space="preserve"> MATCH(TRUE, ISNUMBER( SEARCH( LEFT(小韻資料表[[#This Row],[切語]],1), 切語上字資料表[切語上字]) ), 0)</f>
        <v>40</v>
      </c>
      <c r="J1397" s="210" t="str" cm="1">
        <f t="array" ref="J1397" xml:space="preserve"> INDEX(切語上字資料表[聲母], 小韻資料表[[#This Row],[上字表識別號]])</f>
        <v>來</v>
      </c>
      <c r="K1397" s="210" t="str" cm="1">
        <f t="array" ref="K1397" xml:space="preserve"> INDEX(切語上字資料表[聲母拼音碼], 小韻資料表[[#This Row],[上字表識別號]])</f>
        <v>l</v>
      </c>
      <c r="L1397" s="210" t="str" cm="1">
        <f t="array" ref="L1397" xml:space="preserve"> INDEX(切語上字資料表[清濁], 小韻資料表[[#This Row],[上字表識別號]])</f>
        <v>次濁</v>
      </c>
      <c r="M1397" s="223" t="str" cm="1">
        <f t="array" ref="M1397" xml:space="preserve"> INDEX(切語上字資料表[發送收], 小韻資料表[[#This Row],[上字表識別號]])</f>
        <v>收聲</v>
      </c>
      <c r="N1397" s="205" cm="1">
        <f t="array" ref="N1397" xml:space="preserve"> MATCH(TRUE, ISNUMBER( SEARCH( RIGHT(小韻資料表[[#This Row],[切語]],1), 切語下字資料表[切語下字]) ), 0)</f>
        <v>62</v>
      </c>
      <c r="O1397" s="207" t="str" cm="1">
        <f t="array" ref="O1397" xml:space="preserve"> INDEX(切語下字資料表[韻母], 小韻資料表[[#This Row],[下字表識別號]])</f>
        <v>薺開4</v>
      </c>
      <c r="P1397" s="207" t="str" cm="1">
        <f t="array" ref="P1397" xml:space="preserve"> INDEX(切語下字資料表[韻母拼音碼], 小韻資料表[[#This Row],[下字表識別號]])</f>
        <v>e</v>
      </c>
      <c r="Q1397" s="210" t="str" cm="1">
        <f t="array" ref="Q1397" xml:space="preserve"> INDEX(設定表!$C$19:$C$23, INT( LEFT(小韻資料表[[#This Row],[目次編碼]],1) ))</f>
        <v>上</v>
      </c>
      <c r="R1397" s="210">
        <f xml:space="preserve">  INDEX(設定表!$C$8:$C$15, MATCH( (RIGHT(小韻資料表[[#This Row],[清濁]]) &amp; 小韻資料表[[#This Row],[調]]), 設定表!$B$8:$B$15, 0))</f>
        <v>2</v>
      </c>
      <c r="S1397" s="205" t="s">
        <v>309</v>
      </c>
      <c r="T1397" s="205" t="s">
        <v>309</v>
      </c>
      <c r="U1397" s="226" t="s">
        <v>309</v>
      </c>
      <c r="V1397" s="146" t="s">
        <v>309</v>
      </c>
      <c r="X1397" s="135"/>
      <c r="Y1397" s="135"/>
      <c r="AA1397" s="135"/>
      <c r="AB1397" s="134"/>
      <c r="AC1397" s="135"/>
      <c r="AD1397" s="135"/>
      <c r="AH1397" s="135"/>
      <c r="AI1397" s="135"/>
    </row>
    <row r="1398" spans="1:35" ht="31.5">
      <c r="A1398" s="205">
        <v>1394</v>
      </c>
      <c r="B1398" s="206" t="s">
        <v>5797</v>
      </c>
      <c r="C1398" s="207" t="str">
        <f xml:space="preserve"> _xlfn.CONCAT(小韻資料表[[#This Row],[聲母拼音碼]],小韻資料表[[#This Row],[韻母拼音碼]],小韻資料表[[#This Row],[調號]])</f>
        <v>the2</v>
      </c>
      <c r="D1398" s="206" t="s">
        <v>5798</v>
      </c>
      <c r="E1398" s="208" t="s">
        <v>464</v>
      </c>
      <c r="F1398" s="205">
        <v>3</v>
      </c>
      <c r="G1398" s="209" t="s">
        <v>5799</v>
      </c>
      <c r="H1398" s="205">
        <f xml:space="preserve"> LEN(小韻資料表[[#This Row],[小韻字集]])</f>
        <v>9</v>
      </c>
      <c r="I1398" s="205" cm="1">
        <f t="array" ref="I1398" xml:space="preserve"> MATCH(TRUE, ISNUMBER( SEARCH( LEFT(小韻資料表[[#This Row],[切語]],1), 切語上字資料表[切語上字]) ), 0)</f>
        <v>6</v>
      </c>
      <c r="J1398" s="210" t="str" cm="1">
        <f t="array" ref="J1398" xml:space="preserve"> INDEX(切語上字資料表[聲母], 小韻資料表[[#This Row],[上字表識別號]])</f>
        <v>透</v>
      </c>
      <c r="K1398" s="210" t="str" cm="1">
        <f t="array" ref="K1398" xml:space="preserve"> INDEX(切語上字資料表[聲母拼音碼], 小韻資料表[[#This Row],[上字表識別號]])</f>
        <v>th</v>
      </c>
      <c r="L1398" s="210" t="str" cm="1">
        <f t="array" ref="L1398" xml:space="preserve"> INDEX(切語上字資料表[清濁], 小韻資料表[[#This Row],[上字表識別號]])</f>
        <v>次清</v>
      </c>
      <c r="M1398" s="223" t="str" cm="1">
        <f t="array" ref="M1398" xml:space="preserve"> INDEX(切語上字資料表[發送收], 小韻資料表[[#This Row],[上字表識別號]])</f>
        <v>送氣</v>
      </c>
      <c r="N1398" s="205" cm="1">
        <f t="array" ref="N1398" xml:space="preserve"> MATCH(TRUE, ISNUMBER( SEARCH( RIGHT(小韻資料表[[#This Row],[切語]],1), 切語下字資料表[切語下字]) ), 0)</f>
        <v>62</v>
      </c>
      <c r="O1398" s="207" t="str" cm="1">
        <f t="array" ref="O1398" xml:space="preserve"> INDEX(切語下字資料表[韻母], 小韻資料表[[#This Row],[下字表識別號]])</f>
        <v>薺開4</v>
      </c>
      <c r="P1398" s="207" t="str" cm="1">
        <f t="array" ref="P1398" xml:space="preserve"> INDEX(切語下字資料表[韻母拼音碼], 小韻資料表[[#This Row],[下字表識別號]])</f>
        <v>e</v>
      </c>
      <c r="Q1398" s="210" t="str" cm="1">
        <f t="array" ref="Q1398" xml:space="preserve"> INDEX(設定表!$C$19:$C$23, INT( LEFT(小韻資料表[[#This Row],[目次編碼]],1) ))</f>
        <v>上</v>
      </c>
      <c r="R1398" s="210">
        <f xml:space="preserve">  INDEX(設定表!$C$8:$C$15, MATCH( (RIGHT(小韻資料表[[#This Row],[清濁]]) &amp; 小韻資料表[[#This Row],[調]]), 設定表!$B$8:$B$15, 0))</f>
        <v>2</v>
      </c>
      <c r="S1398" s="205" t="s">
        <v>309</v>
      </c>
      <c r="T1398" s="205" t="s">
        <v>309</v>
      </c>
      <c r="U1398" s="226" t="s">
        <v>309</v>
      </c>
      <c r="V1398" s="147" t="s">
        <v>309</v>
      </c>
      <c r="X1398" s="135"/>
      <c r="Y1398" s="135"/>
      <c r="AA1398" s="135"/>
      <c r="AB1398" s="134"/>
      <c r="AC1398" s="135"/>
      <c r="AD1398" s="135"/>
      <c r="AH1398" s="135"/>
      <c r="AI1398" s="135"/>
    </row>
    <row r="1399" spans="1:35" ht="31.5">
      <c r="A1399" s="205">
        <v>1395</v>
      </c>
      <c r="B1399" s="206" t="s">
        <v>5800</v>
      </c>
      <c r="C1399" s="207" t="str">
        <f xml:space="preserve"> _xlfn.CONCAT(小韻資料表[[#This Row],[聲母拼音碼]],小韻資料表[[#This Row],[韻母拼音碼]],小韻資料表[[#This Row],[調號]])</f>
        <v>phe2</v>
      </c>
      <c r="D1399" s="206" t="s">
        <v>5801</v>
      </c>
      <c r="E1399" s="208" t="s">
        <v>464</v>
      </c>
      <c r="F1399" s="205">
        <v>4</v>
      </c>
      <c r="G1399" s="209" t="s">
        <v>5801</v>
      </c>
      <c r="H1399" s="205">
        <f xml:space="preserve"> LEN(小韻資料表[[#This Row],[小韻字集]])</f>
        <v>1</v>
      </c>
      <c r="I1399" s="205" cm="1">
        <f t="array" ref="I1399" xml:space="preserve"> MATCH(TRUE, ISNUMBER( SEARCH( LEFT(小韻資料表[[#This Row],[切語]],1), 切語上字資料表[切語上字]) ), 0)</f>
        <v>14</v>
      </c>
      <c r="J1399" s="210" t="str" cm="1">
        <f t="array" ref="J1399" xml:space="preserve"> INDEX(切語上字資料表[聲母], 小韻資料表[[#This Row],[上字表識別號]])</f>
        <v>滂</v>
      </c>
      <c r="K1399" s="210" t="str" cm="1">
        <f t="array" ref="K1399" xml:space="preserve"> INDEX(切語上字資料表[聲母拼音碼], 小韻資料表[[#This Row],[上字表識別號]])</f>
        <v>ph</v>
      </c>
      <c r="L1399" s="210" t="str" cm="1">
        <f t="array" ref="L1399" xml:space="preserve"> INDEX(切語上字資料表[清濁], 小韻資料表[[#This Row],[上字表識別號]])</f>
        <v>次清</v>
      </c>
      <c r="M1399" s="223" t="str" cm="1">
        <f t="array" ref="M1399" xml:space="preserve"> INDEX(切語上字資料表[發送收], 小韻資料表[[#This Row],[上字表識別號]])</f>
        <v>送氣</v>
      </c>
      <c r="N1399" s="205" cm="1">
        <f t="array" ref="N1399" xml:space="preserve"> MATCH(TRUE, ISNUMBER( SEARCH( RIGHT(小韻資料表[[#This Row],[切語]],1), 切語下字資料表[切語下字]) ), 0)</f>
        <v>62</v>
      </c>
      <c r="O1399" s="207" t="str" cm="1">
        <f t="array" ref="O1399" xml:space="preserve"> INDEX(切語下字資料表[韻母], 小韻資料表[[#This Row],[下字表識別號]])</f>
        <v>薺開4</v>
      </c>
      <c r="P1399" s="207" t="str" cm="1">
        <f t="array" ref="P1399" xml:space="preserve"> INDEX(切語下字資料表[韻母拼音碼], 小韻資料表[[#This Row],[下字表識別號]])</f>
        <v>e</v>
      </c>
      <c r="Q1399" s="210" t="str" cm="1">
        <f t="array" ref="Q1399" xml:space="preserve"> INDEX(設定表!$C$19:$C$23, INT( LEFT(小韻資料表[[#This Row],[目次編碼]],1) ))</f>
        <v>上</v>
      </c>
      <c r="R1399" s="210">
        <f xml:space="preserve">  INDEX(設定表!$C$8:$C$15, MATCH( (RIGHT(小韻資料表[[#This Row],[清濁]]) &amp; 小韻資料表[[#This Row],[調]]), 設定表!$B$8:$B$15, 0))</f>
        <v>2</v>
      </c>
      <c r="S1399" s="205" t="s">
        <v>309</v>
      </c>
      <c r="T1399" s="205" t="s">
        <v>309</v>
      </c>
      <c r="U1399" s="226" t="s">
        <v>309</v>
      </c>
      <c r="V1399" s="146" t="s">
        <v>309</v>
      </c>
      <c r="X1399" s="135"/>
      <c r="Y1399" s="135"/>
      <c r="AA1399" s="135"/>
      <c r="AB1399" s="134"/>
      <c r="AC1399" s="135"/>
      <c r="AD1399" s="135"/>
      <c r="AH1399" s="135"/>
      <c r="AI1399" s="135"/>
    </row>
    <row r="1400" spans="1:35" ht="31.5">
      <c r="A1400" s="205">
        <v>1396</v>
      </c>
      <c r="B1400" s="206" t="s">
        <v>5802</v>
      </c>
      <c r="C1400" s="207" t="str">
        <f xml:space="preserve"> _xlfn.CONCAT(小韻資料表[[#This Row],[聲母拼音碼]],小韻資料表[[#This Row],[韻母拼音碼]],小韻資料表[[#This Row],[調號]])</f>
        <v>ce2</v>
      </c>
      <c r="D1400" s="206" t="s">
        <v>5803</v>
      </c>
      <c r="E1400" s="208" t="s">
        <v>464</v>
      </c>
      <c r="F1400" s="205">
        <v>5</v>
      </c>
      <c r="G1400" s="209" t="s">
        <v>5804</v>
      </c>
      <c r="H1400" s="205">
        <f xml:space="preserve"> LEN(小韻資料表[[#This Row],[小韻字集]])</f>
        <v>5</v>
      </c>
      <c r="I1400" s="205" cm="1">
        <f t="array" ref="I1400" xml:space="preserve"> MATCH(TRUE, ISNUMBER( SEARCH( LEFT(小韻資料表[[#This Row],[切語]],1), 切語上字資料表[切語上字]) ), 0)</f>
        <v>21</v>
      </c>
      <c r="J1400" s="210" t="str" cm="1">
        <f t="array" ref="J1400" xml:space="preserve"> INDEX(切語上字資料表[聲母], 小韻資料表[[#This Row],[上字表識別號]])</f>
        <v>精</v>
      </c>
      <c r="K1400" s="210" t="str" cm="1">
        <f t="array" ref="K1400" xml:space="preserve"> INDEX(切語上字資料表[聲母拼音碼], 小韻資料表[[#This Row],[上字表識別號]])</f>
        <v>c</v>
      </c>
      <c r="L1400" s="210" t="str" cm="1">
        <f t="array" ref="L1400" xml:space="preserve"> INDEX(切語上字資料表[清濁], 小韻資料表[[#This Row],[上字表識別號]])</f>
        <v>全清</v>
      </c>
      <c r="M1400" s="223" t="str" cm="1">
        <f t="array" ref="M1400" xml:space="preserve"> INDEX(切語上字資料表[發送收], 小韻資料表[[#This Row],[上字表識別號]])</f>
        <v>發聲</v>
      </c>
      <c r="N1400" s="205" cm="1">
        <f t="array" ref="N1400" xml:space="preserve"> MATCH(TRUE, ISNUMBER( SEARCH( RIGHT(小韻資料表[[#This Row],[切語]],1), 切語下字資料表[切語下字]) ), 0)</f>
        <v>62</v>
      </c>
      <c r="O1400" s="207" t="str" cm="1">
        <f t="array" ref="O1400" xml:space="preserve"> INDEX(切語下字資料表[韻母], 小韻資料表[[#This Row],[下字表識別號]])</f>
        <v>薺開4</v>
      </c>
      <c r="P1400" s="207" t="str" cm="1">
        <f t="array" ref="P1400" xml:space="preserve"> INDEX(切語下字資料表[韻母拼音碼], 小韻資料表[[#This Row],[下字表識別號]])</f>
        <v>e</v>
      </c>
      <c r="Q1400" s="210" t="str" cm="1">
        <f t="array" ref="Q1400" xml:space="preserve"> INDEX(設定表!$C$19:$C$23, INT( LEFT(小韻資料表[[#This Row],[目次編碼]],1) ))</f>
        <v>上</v>
      </c>
      <c r="R1400" s="210">
        <f xml:space="preserve">  INDEX(設定表!$C$8:$C$15, MATCH( (RIGHT(小韻資料表[[#This Row],[清濁]]) &amp; 小韻資料表[[#This Row],[調]]), 設定表!$B$8:$B$15, 0))</f>
        <v>2</v>
      </c>
      <c r="S1400" s="205" t="s">
        <v>309</v>
      </c>
      <c r="T1400" s="205" t="s">
        <v>309</v>
      </c>
      <c r="U1400" s="226" t="s">
        <v>309</v>
      </c>
      <c r="V1400" s="147" t="s">
        <v>309</v>
      </c>
      <c r="X1400" s="135"/>
      <c r="Y1400" s="135"/>
      <c r="AA1400" s="135"/>
      <c r="AB1400" s="134"/>
      <c r="AC1400" s="135"/>
      <c r="AD1400" s="135"/>
      <c r="AH1400" s="135"/>
      <c r="AI1400" s="135"/>
    </row>
    <row r="1401" spans="1:35" ht="31.5">
      <c r="A1401" s="205">
        <v>1397</v>
      </c>
      <c r="B1401" s="206" t="s">
        <v>5805</v>
      </c>
      <c r="C1401" s="207" t="str">
        <f xml:space="preserve"> _xlfn.CONCAT(小韻資料表[[#This Row],[聲母拼音碼]],小韻資料表[[#This Row],[韻母拼音碼]],小韻資料表[[#This Row],[調號]])</f>
        <v>te2</v>
      </c>
      <c r="D1401" s="206" t="s">
        <v>5806</v>
      </c>
      <c r="E1401" s="208" t="s">
        <v>464</v>
      </c>
      <c r="F1401" s="205">
        <v>6</v>
      </c>
      <c r="G1401" s="209" t="s">
        <v>5807</v>
      </c>
      <c r="H1401" s="205">
        <f xml:space="preserve"> LEN(小韻資料表[[#This Row],[小韻字集]])</f>
        <v>13</v>
      </c>
      <c r="I1401" s="205" cm="1">
        <f t="array" ref="I1401" xml:space="preserve"> MATCH(TRUE, ISNUMBER( SEARCH( LEFT(小韻資料表[[#This Row],[切語]],1), 切語上字資料表[切語上字]) ), 0)</f>
        <v>5</v>
      </c>
      <c r="J1401" s="210" t="str" cm="1">
        <f t="array" ref="J1401" xml:space="preserve"> INDEX(切語上字資料表[聲母], 小韻資料表[[#This Row],[上字表識別號]])</f>
        <v>端</v>
      </c>
      <c r="K1401" s="210" t="str" cm="1">
        <f t="array" ref="K1401" xml:space="preserve"> INDEX(切語上字資料表[聲母拼音碼], 小韻資料表[[#This Row],[上字表識別號]])</f>
        <v>t</v>
      </c>
      <c r="L1401" s="210" t="str" cm="1">
        <f t="array" ref="L1401" xml:space="preserve"> INDEX(切語上字資料表[清濁], 小韻資料表[[#This Row],[上字表識別號]])</f>
        <v>全清</v>
      </c>
      <c r="M1401" s="223" t="str" cm="1">
        <f t="array" ref="M1401" xml:space="preserve"> INDEX(切語上字資料表[發送收], 小韻資料表[[#This Row],[上字表識別號]])</f>
        <v>發聲</v>
      </c>
      <c r="N1401" s="205" cm="1">
        <f t="array" ref="N1401" xml:space="preserve"> MATCH(TRUE, ISNUMBER( SEARCH( RIGHT(小韻資料表[[#This Row],[切語]],1), 切語下字資料表[切語下字]) ), 0)</f>
        <v>62</v>
      </c>
      <c r="O1401" s="207" t="str" cm="1">
        <f t="array" ref="O1401" xml:space="preserve"> INDEX(切語下字資料表[韻母], 小韻資料表[[#This Row],[下字表識別號]])</f>
        <v>薺開4</v>
      </c>
      <c r="P1401" s="207" t="str" cm="1">
        <f t="array" ref="P1401" xml:space="preserve"> INDEX(切語下字資料表[韻母拼音碼], 小韻資料表[[#This Row],[下字表識別號]])</f>
        <v>e</v>
      </c>
      <c r="Q1401" s="210" t="str" cm="1">
        <f t="array" ref="Q1401" xml:space="preserve"> INDEX(設定表!$C$19:$C$23, INT( LEFT(小韻資料表[[#This Row],[目次編碼]],1) ))</f>
        <v>上</v>
      </c>
      <c r="R1401" s="210">
        <f xml:space="preserve">  INDEX(設定表!$C$8:$C$15, MATCH( (RIGHT(小韻資料表[[#This Row],[清濁]]) &amp; 小韻資料表[[#This Row],[調]]), 設定表!$B$8:$B$15, 0))</f>
        <v>2</v>
      </c>
      <c r="S1401" s="205" t="s">
        <v>309</v>
      </c>
      <c r="T1401" s="205" t="s">
        <v>309</v>
      </c>
      <c r="U1401" s="226" t="s">
        <v>309</v>
      </c>
      <c r="V1401" s="146" t="s">
        <v>309</v>
      </c>
      <c r="X1401" s="135"/>
      <c r="Y1401" s="135"/>
      <c r="AA1401" s="135"/>
      <c r="AB1401" s="134"/>
      <c r="AC1401" s="135"/>
      <c r="AD1401" s="135"/>
      <c r="AH1401" s="135"/>
      <c r="AI1401" s="135"/>
    </row>
    <row r="1402" spans="1:35" ht="31.5">
      <c r="A1402" s="205">
        <v>1398</v>
      </c>
      <c r="B1402" s="206" t="s">
        <v>5808</v>
      </c>
      <c r="C1402" s="207" t="str">
        <f xml:space="preserve"> _xlfn.CONCAT(小韻資料表[[#This Row],[聲母拼音碼]],小韻資料表[[#This Row],[韻母拼音碼]],小韻資料表[[#This Row],[調號]])</f>
        <v>te2</v>
      </c>
      <c r="D1402" s="206" t="s">
        <v>5809</v>
      </c>
      <c r="E1402" s="208" t="s">
        <v>464</v>
      </c>
      <c r="F1402" s="205">
        <v>7</v>
      </c>
      <c r="G1402" s="209" t="s">
        <v>5810</v>
      </c>
      <c r="H1402" s="205">
        <f xml:space="preserve"> LEN(小韻資料表[[#This Row],[小韻字集]])</f>
        <v>7</v>
      </c>
      <c r="I1402" s="205" cm="1">
        <f t="array" ref="I1402" xml:space="preserve"> MATCH(TRUE, ISNUMBER( SEARCH( LEFT(小韻資料表[[#This Row],[切語]],1), 切語上字資料表[切語上字]) ), 0)</f>
        <v>7</v>
      </c>
      <c r="J1402" s="210" t="str" cm="1">
        <f t="array" ref="J1402" xml:space="preserve"> INDEX(切語上字資料表[聲母], 小韻資料表[[#This Row],[上字表識別號]])</f>
        <v>定</v>
      </c>
      <c r="K1402" s="210" t="str" cm="1">
        <f t="array" ref="K1402" xml:space="preserve"> INDEX(切語上字資料表[聲母拼音碼], 小韻資料表[[#This Row],[上字表識別號]])</f>
        <v>t</v>
      </c>
      <c r="L1402" s="210" t="str" cm="1">
        <f t="array" ref="L1402" xml:space="preserve"> INDEX(切語上字資料表[清濁], 小韻資料表[[#This Row],[上字表識別號]])</f>
        <v>全濁</v>
      </c>
      <c r="M1402" s="223" cm="1">
        <f t="array" ref="M1402" xml:space="preserve"> INDEX(切語上字資料表[發送收], 小韻資料表[[#This Row],[上字表識別號]])</f>
        <v>0</v>
      </c>
      <c r="N1402" s="205" cm="1">
        <f t="array" ref="N1402" xml:space="preserve"> MATCH(TRUE, ISNUMBER( SEARCH( RIGHT(小韻資料表[[#This Row],[切語]],1), 切語下字資料表[切語下字]) ), 0)</f>
        <v>62</v>
      </c>
      <c r="O1402" s="207" t="str" cm="1">
        <f t="array" ref="O1402" xml:space="preserve"> INDEX(切語下字資料表[韻母], 小韻資料表[[#This Row],[下字表識別號]])</f>
        <v>薺開4</v>
      </c>
      <c r="P1402" s="207" t="str" cm="1">
        <f t="array" ref="P1402" xml:space="preserve"> INDEX(切語下字資料表[韻母拼音碼], 小韻資料表[[#This Row],[下字表識別號]])</f>
        <v>e</v>
      </c>
      <c r="Q1402" s="210" t="str" cm="1">
        <f t="array" ref="Q1402" xml:space="preserve"> INDEX(設定表!$C$19:$C$23, INT( LEFT(小韻資料表[[#This Row],[目次編碼]],1) ))</f>
        <v>上</v>
      </c>
      <c r="R1402" s="210">
        <f xml:space="preserve">  INDEX(設定表!$C$8:$C$15, MATCH( (RIGHT(小韻資料表[[#This Row],[清濁]]) &amp; 小韻資料表[[#This Row],[調]]), 設定表!$B$8:$B$15, 0))</f>
        <v>2</v>
      </c>
      <c r="S1402" s="205" t="s">
        <v>309</v>
      </c>
      <c r="T1402" s="205" t="s">
        <v>309</v>
      </c>
      <c r="U1402" s="226" t="s">
        <v>309</v>
      </c>
      <c r="V1402" s="147" t="s">
        <v>309</v>
      </c>
      <c r="X1402" s="135"/>
      <c r="Y1402" s="135"/>
      <c r="AA1402" s="135"/>
      <c r="AB1402" s="134"/>
      <c r="AC1402" s="135"/>
      <c r="AD1402" s="135"/>
      <c r="AH1402" s="135"/>
      <c r="AI1402" s="135"/>
    </row>
    <row r="1403" spans="1:35" ht="31.5">
      <c r="A1403" s="205">
        <v>1399</v>
      </c>
      <c r="B1403" s="206" t="s">
        <v>5811</v>
      </c>
      <c r="C1403" s="207" t="str">
        <f xml:space="preserve"> _xlfn.CONCAT(小韻資料表[[#This Row],[聲母拼音碼]],小韻資料表[[#This Row],[韻母拼音碼]],小韻資料表[[#This Row],[調號]])</f>
        <v>ne2</v>
      </c>
      <c r="D1403" s="206" t="s">
        <v>5812</v>
      </c>
      <c r="E1403" s="208" t="s">
        <v>464</v>
      </c>
      <c r="F1403" s="205">
        <v>8</v>
      </c>
      <c r="G1403" s="209" t="s">
        <v>5813</v>
      </c>
      <c r="H1403" s="205">
        <f xml:space="preserve"> LEN(小韻資料表[[#This Row],[小韻字集]])</f>
        <v>17</v>
      </c>
      <c r="I1403" s="205" cm="1">
        <f t="array" ref="I1403" xml:space="preserve"> MATCH(TRUE, ISNUMBER( SEARCH( LEFT(小韻資料表[[#This Row],[切語]],1), 切語上字資料表[切語上字]) ), 0)</f>
        <v>8</v>
      </c>
      <c r="J1403" s="210" t="str" cm="1">
        <f t="array" ref="J1403" xml:space="preserve"> INDEX(切語上字資料表[聲母], 小韻資料表[[#This Row],[上字表識別號]])</f>
        <v>泥</v>
      </c>
      <c r="K1403" s="210" t="str" cm="1">
        <f t="array" ref="K1403" xml:space="preserve"> INDEX(切語上字資料表[聲母拼音碼], 小韻資料表[[#This Row],[上字表識別號]])</f>
        <v>n</v>
      </c>
      <c r="L1403" s="210" t="str" cm="1">
        <f t="array" ref="L1403" xml:space="preserve"> INDEX(切語上字資料表[清濁], 小韻資料表[[#This Row],[上字表識別號]])</f>
        <v>次濁</v>
      </c>
      <c r="M1403" s="223" t="str" cm="1">
        <f t="array" ref="M1403" xml:space="preserve"> INDEX(切語上字資料表[發送收], 小韻資料表[[#This Row],[上字表識別號]])</f>
        <v>收聲</v>
      </c>
      <c r="N1403" s="205" cm="1">
        <f t="array" ref="N1403" xml:space="preserve"> MATCH(TRUE, ISNUMBER( SEARCH( RIGHT(小韻資料表[[#This Row],[切語]],1), 切語下字資料表[切語下字]) ), 0)</f>
        <v>62</v>
      </c>
      <c r="O1403" s="207" t="str" cm="1">
        <f t="array" ref="O1403" xml:space="preserve"> INDEX(切語下字資料表[韻母], 小韻資料表[[#This Row],[下字表識別號]])</f>
        <v>薺開4</v>
      </c>
      <c r="P1403" s="207" t="str" cm="1">
        <f t="array" ref="P1403" xml:space="preserve"> INDEX(切語下字資料表[韻母拼音碼], 小韻資料表[[#This Row],[下字表識別號]])</f>
        <v>e</v>
      </c>
      <c r="Q1403" s="210" t="str" cm="1">
        <f t="array" ref="Q1403" xml:space="preserve"> INDEX(設定表!$C$19:$C$23, INT( LEFT(小韻資料表[[#This Row],[目次編碼]],1) ))</f>
        <v>上</v>
      </c>
      <c r="R1403" s="210">
        <f xml:space="preserve">  INDEX(設定表!$C$8:$C$15, MATCH( (RIGHT(小韻資料表[[#This Row],[清濁]]) &amp; 小韻資料表[[#This Row],[調]]), 設定表!$B$8:$B$15, 0))</f>
        <v>2</v>
      </c>
      <c r="S1403" s="205" t="s">
        <v>5814</v>
      </c>
      <c r="T1403" s="205" t="s">
        <v>309</v>
      </c>
      <c r="U1403" s="226" t="s">
        <v>309</v>
      </c>
      <c r="V1403" s="146" t="s">
        <v>309</v>
      </c>
      <c r="X1403" s="135"/>
      <c r="Y1403" s="135"/>
      <c r="AA1403" s="135"/>
      <c r="AB1403" s="134"/>
      <c r="AC1403" s="135"/>
      <c r="AD1403" s="135"/>
      <c r="AH1403" s="135"/>
      <c r="AI1403" s="135"/>
    </row>
    <row r="1404" spans="1:35" ht="31.5">
      <c r="A1404" s="205">
        <v>1400</v>
      </c>
      <c r="B1404" s="206" t="s">
        <v>5815</v>
      </c>
      <c r="C1404" s="207" t="str">
        <f xml:space="preserve"> _xlfn.CONCAT(小韻資料表[[#This Row],[聲母拼音碼]],小韻資料表[[#This Row],[韻母拼音碼]],小韻資料表[[#This Row],[調號]])</f>
        <v>se2</v>
      </c>
      <c r="D1404" s="206" t="s">
        <v>5816</v>
      </c>
      <c r="E1404" s="208" t="s">
        <v>464</v>
      </c>
      <c r="F1404" s="205">
        <v>9</v>
      </c>
      <c r="G1404" s="209" t="s">
        <v>5817</v>
      </c>
      <c r="H1404" s="205">
        <f xml:space="preserve"> LEN(小韻資料表[[#This Row],[小韻字集]])</f>
        <v>2</v>
      </c>
      <c r="I1404" s="205" cm="1">
        <f t="array" ref="I1404" xml:space="preserve"> MATCH(TRUE, ISNUMBER( SEARCH( LEFT(小韻資料表[[#This Row],[切語]],1), 切語上字資料表[切語上字]) ), 0)</f>
        <v>24</v>
      </c>
      <c r="J1404" s="210" t="str" cm="1">
        <f t="array" ref="J1404" xml:space="preserve"> INDEX(切語上字資料表[聲母], 小韻資料表[[#This Row],[上字表識別號]])</f>
        <v>心</v>
      </c>
      <c r="K1404" s="210" t="str" cm="1">
        <f t="array" ref="K1404" xml:space="preserve"> INDEX(切語上字資料表[聲母拼音碼], 小韻資料表[[#This Row],[上字表識別號]])</f>
        <v>s</v>
      </c>
      <c r="L1404" s="210" t="str" cm="1">
        <f t="array" ref="L1404" xml:space="preserve"> INDEX(切語上字資料表[清濁], 小韻資料表[[#This Row],[上字表識別號]])</f>
        <v>全清</v>
      </c>
      <c r="M1404" s="223" t="str" cm="1">
        <f t="array" ref="M1404" xml:space="preserve"> INDEX(切語上字資料表[發送收], 小韻資料表[[#This Row],[上字表識別號]])</f>
        <v>送氣</v>
      </c>
      <c r="N1404" s="205" cm="1">
        <f t="array" ref="N1404" xml:space="preserve"> MATCH(TRUE, ISNUMBER( SEARCH( RIGHT(小韻資料表[[#This Row],[切語]],1), 切語下字資料表[切語下字]) ), 0)</f>
        <v>62</v>
      </c>
      <c r="O1404" s="207" t="str" cm="1">
        <f t="array" ref="O1404" xml:space="preserve"> INDEX(切語下字資料表[韻母], 小韻資料表[[#This Row],[下字表識別號]])</f>
        <v>薺開4</v>
      </c>
      <c r="P1404" s="207" t="str" cm="1">
        <f t="array" ref="P1404" xml:space="preserve"> INDEX(切語下字資料表[韻母拼音碼], 小韻資料表[[#This Row],[下字表識別號]])</f>
        <v>e</v>
      </c>
      <c r="Q1404" s="210" t="str" cm="1">
        <f t="array" ref="Q1404" xml:space="preserve"> INDEX(設定表!$C$19:$C$23, INT( LEFT(小韻資料表[[#This Row],[目次編碼]],1) ))</f>
        <v>上</v>
      </c>
      <c r="R1404" s="210">
        <f xml:space="preserve">  INDEX(設定表!$C$8:$C$15, MATCH( (RIGHT(小韻資料表[[#This Row],[清濁]]) &amp; 小韻資料表[[#This Row],[調]]), 設定表!$B$8:$B$15, 0))</f>
        <v>2</v>
      </c>
      <c r="S1404" s="205" t="s">
        <v>309</v>
      </c>
      <c r="T1404" s="205" t="s">
        <v>309</v>
      </c>
      <c r="U1404" s="226" t="s">
        <v>309</v>
      </c>
      <c r="V1404" s="147" t="s">
        <v>309</v>
      </c>
      <c r="X1404" s="135"/>
      <c r="Y1404" s="135"/>
      <c r="AA1404" s="135"/>
      <c r="AB1404" s="134"/>
      <c r="AC1404" s="135"/>
      <c r="AD1404" s="135"/>
      <c r="AH1404" s="135"/>
      <c r="AI1404" s="135"/>
    </row>
    <row r="1405" spans="1:35" ht="31.5">
      <c r="A1405" s="205">
        <v>1401</v>
      </c>
      <c r="B1405" s="206" t="s">
        <v>5818</v>
      </c>
      <c r="C1405" s="207" t="str">
        <f xml:space="preserve"> _xlfn.CONCAT(小韻資料表[[#This Row],[聲母拼音碼]],小韻資料表[[#This Row],[韻母拼音碼]],小韻資料表[[#This Row],[調號]])</f>
        <v>che2</v>
      </c>
      <c r="D1405" s="206" t="s">
        <v>5819</v>
      </c>
      <c r="E1405" s="208" t="s">
        <v>464</v>
      </c>
      <c r="F1405" s="205">
        <v>10</v>
      </c>
      <c r="G1405" s="209" t="s">
        <v>5820</v>
      </c>
      <c r="H1405" s="205">
        <f xml:space="preserve"> LEN(小韻資料表[[#This Row],[小韻字集]])</f>
        <v>4</v>
      </c>
      <c r="I1405" s="205" cm="1">
        <f t="array" ref="I1405" xml:space="preserve"> MATCH(TRUE, ISNUMBER( SEARCH( LEFT(小韻資料表[[#This Row],[切語]],1), 切語上字資料表[切語上字]) ), 0)</f>
        <v>22</v>
      </c>
      <c r="J1405" s="210" t="str" cm="1">
        <f t="array" ref="J1405" xml:space="preserve"> INDEX(切語上字資料表[聲母], 小韻資料表[[#This Row],[上字表識別號]])</f>
        <v>清</v>
      </c>
      <c r="K1405" s="210" t="str" cm="1">
        <f t="array" ref="K1405" xml:space="preserve"> INDEX(切語上字資料表[聲母拼音碼], 小韻資料表[[#This Row],[上字表識別號]])</f>
        <v>ch</v>
      </c>
      <c r="L1405" s="210" t="str" cm="1">
        <f t="array" ref="L1405" xml:space="preserve"> INDEX(切語上字資料表[清濁], 小韻資料表[[#This Row],[上字表識別號]])</f>
        <v>次清</v>
      </c>
      <c r="M1405" s="223" t="str" cm="1">
        <f t="array" ref="M1405" xml:space="preserve"> INDEX(切語上字資料表[發送收], 小韻資料表[[#This Row],[上字表識別號]])</f>
        <v>送氣</v>
      </c>
      <c r="N1405" s="205" cm="1">
        <f t="array" ref="N1405" xml:space="preserve"> MATCH(TRUE, ISNUMBER( SEARCH( RIGHT(小韻資料表[[#This Row],[切語]],1), 切語下字資料表[切語下字]) ), 0)</f>
        <v>62</v>
      </c>
      <c r="O1405" s="207" t="str" cm="1">
        <f t="array" ref="O1405" xml:space="preserve"> INDEX(切語下字資料表[韻母], 小韻資料表[[#This Row],[下字表識別號]])</f>
        <v>薺開4</v>
      </c>
      <c r="P1405" s="207" t="str" cm="1">
        <f t="array" ref="P1405" xml:space="preserve"> INDEX(切語下字資料表[韻母拼音碼], 小韻資料表[[#This Row],[下字表識別號]])</f>
        <v>e</v>
      </c>
      <c r="Q1405" s="210" t="str" cm="1">
        <f t="array" ref="Q1405" xml:space="preserve"> INDEX(設定表!$C$19:$C$23, INT( LEFT(小韻資料表[[#This Row],[目次編碼]],1) ))</f>
        <v>上</v>
      </c>
      <c r="R1405" s="210">
        <f xml:space="preserve">  INDEX(設定表!$C$8:$C$15, MATCH( (RIGHT(小韻資料表[[#This Row],[清濁]]) &amp; 小韻資料表[[#This Row],[調]]), 設定表!$B$8:$B$15, 0))</f>
        <v>2</v>
      </c>
      <c r="S1405" s="205" t="s">
        <v>309</v>
      </c>
      <c r="T1405" s="205" t="s">
        <v>309</v>
      </c>
      <c r="U1405" s="226" t="s">
        <v>309</v>
      </c>
      <c r="V1405" s="146" t="s">
        <v>309</v>
      </c>
      <c r="X1405" s="135"/>
      <c r="Y1405" s="135"/>
      <c r="AA1405" s="135"/>
      <c r="AB1405" s="134"/>
      <c r="AC1405" s="135"/>
      <c r="AD1405" s="135"/>
      <c r="AH1405" s="135"/>
      <c r="AI1405" s="135"/>
    </row>
    <row r="1406" spans="1:35" ht="31.5">
      <c r="A1406" s="205">
        <v>1402</v>
      </c>
      <c r="B1406" s="206" t="s">
        <v>5821</v>
      </c>
      <c r="C1406" s="207" t="str">
        <f xml:space="preserve"> _xlfn.CONCAT(小韻資料表[[#This Row],[聲母拼音碼]],小韻資料表[[#This Row],[韻母拼音碼]],小韻資料表[[#This Row],[調號]])</f>
        <v>khe2</v>
      </c>
      <c r="D1406" s="206" t="s">
        <v>5822</v>
      </c>
      <c r="E1406" s="208" t="s">
        <v>464</v>
      </c>
      <c r="F1406" s="205">
        <v>11</v>
      </c>
      <c r="G1406" s="209" t="s">
        <v>5823</v>
      </c>
      <c r="H1406" s="205">
        <f xml:space="preserve"> LEN(小韻資料表[[#This Row],[小韻字集]])</f>
        <v>12</v>
      </c>
      <c r="I1406" s="205" cm="1">
        <f t="array" ref="I1406" xml:space="preserve"> MATCH(TRUE, ISNUMBER( SEARCH( LEFT(小韻資料表[[#This Row],[切語]],1), 切語上字資料表[切語上字]) ), 0)</f>
        <v>2</v>
      </c>
      <c r="J1406" s="210" t="str" cm="1">
        <f t="array" ref="J1406" xml:space="preserve"> INDEX(切語上字資料表[聲母], 小韻資料表[[#This Row],[上字表識別號]])</f>
        <v>溪</v>
      </c>
      <c r="K1406" s="210" t="str" cm="1">
        <f t="array" ref="K1406" xml:space="preserve"> INDEX(切語上字資料表[聲母拼音碼], 小韻資料表[[#This Row],[上字表識別號]])</f>
        <v>kh</v>
      </c>
      <c r="L1406" s="210" t="str" cm="1">
        <f t="array" ref="L1406" xml:space="preserve"> INDEX(切語上字資料表[清濁], 小韻資料表[[#This Row],[上字表識別號]])</f>
        <v>次清</v>
      </c>
      <c r="M1406" s="223" t="str" cm="1">
        <f t="array" ref="M1406" xml:space="preserve"> INDEX(切語上字資料表[發送收], 小韻資料表[[#This Row],[上字表識別號]])</f>
        <v>送氣</v>
      </c>
      <c r="N1406" s="205" cm="1">
        <f t="array" ref="N1406" xml:space="preserve"> MATCH(TRUE, ISNUMBER( SEARCH( RIGHT(小韻資料表[[#This Row],[切語]],1), 切語下字資料表[切語下字]) ), 0)</f>
        <v>62</v>
      </c>
      <c r="O1406" s="207" t="str" cm="1">
        <f t="array" ref="O1406" xml:space="preserve"> INDEX(切語下字資料表[韻母], 小韻資料表[[#This Row],[下字表識別號]])</f>
        <v>薺開4</v>
      </c>
      <c r="P1406" s="207" t="str" cm="1">
        <f t="array" ref="P1406" xml:space="preserve"> INDEX(切語下字資料表[韻母拼音碼], 小韻資料表[[#This Row],[下字表識別號]])</f>
        <v>e</v>
      </c>
      <c r="Q1406" s="210" t="str" cm="1">
        <f t="array" ref="Q1406" xml:space="preserve"> INDEX(設定表!$C$19:$C$23, INT( LEFT(小韻資料表[[#This Row],[目次編碼]],1) ))</f>
        <v>上</v>
      </c>
      <c r="R1406" s="210">
        <f xml:space="preserve">  INDEX(設定表!$C$8:$C$15, MATCH( (RIGHT(小韻資料表[[#This Row],[清濁]]) &amp; 小韻資料表[[#This Row],[調]]), 設定表!$B$8:$B$15, 0))</f>
        <v>2</v>
      </c>
      <c r="S1406" s="205" t="s">
        <v>309</v>
      </c>
      <c r="T1406" s="205" t="s">
        <v>309</v>
      </c>
      <c r="U1406" s="226" t="s">
        <v>5824</v>
      </c>
      <c r="V1406" s="147" t="s">
        <v>309</v>
      </c>
      <c r="X1406" s="135"/>
      <c r="Y1406" s="135"/>
      <c r="AA1406" s="135"/>
      <c r="AB1406" s="134"/>
      <c r="AC1406" s="135"/>
      <c r="AD1406" s="135"/>
      <c r="AH1406" s="135"/>
      <c r="AI1406" s="135"/>
    </row>
    <row r="1407" spans="1:35" ht="31.5">
      <c r="A1407" s="205">
        <v>1403</v>
      </c>
      <c r="B1407" s="206" t="s">
        <v>5825</v>
      </c>
      <c r="C1407" s="207" t="str">
        <f xml:space="preserve"> _xlfn.CONCAT(小韻資料表[[#This Row],[聲母拼音碼]],小韻資料表[[#This Row],[韻母拼音碼]],小韻資料表[[#This Row],[調號]])</f>
        <v>he2</v>
      </c>
      <c r="D1407" s="206" t="s">
        <v>5826</v>
      </c>
      <c r="E1407" s="208" t="s">
        <v>464</v>
      </c>
      <c r="F1407" s="205">
        <v>12</v>
      </c>
      <c r="G1407" s="209" t="s">
        <v>5827</v>
      </c>
      <c r="H1407" s="205">
        <f xml:space="preserve"> LEN(小韻資料表[[#This Row],[小韻字集]])</f>
        <v>12</v>
      </c>
      <c r="I1407" s="205" cm="1">
        <f t="array" ref="I1407" xml:space="preserve"> MATCH(TRUE, ISNUMBER( SEARCH( LEFT(小韻資料表[[#This Row],[切語]],1), 切語上字資料表[切語上字]) ), 0)</f>
        <v>37</v>
      </c>
      <c r="J1407" s="210" t="str" cm="1">
        <f t="array" ref="J1407" xml:space="preserve"> INDEX(切語上字資料表[聲母], 小韻資料表[[#This Row],[上字表識別號]])</f>
        <v>匣</v>
      </c>
      <c r="K1407" s="210" t="str" cm="1">
        <f t="array" ref="K1407" xml:space="preserve"> INDEX(切語上字資料表[聲母拼音碼], 小韻資料表[[#This Row],[上字表識別號]])</f>
        <v>h</v>
      </c>
      <c r="L1407" s="210" t="str" cm="1">
        <f t="array" ref="L1407" xml:space="preserve"> INDEX(切語上字資料表[清濁], 小韻資料表[[#This Row],[上字表識別號]])</f>
        <v>全濁</v>
      </c>
      <c r="M1407" s="223" t="str" cm="1">
        <f t="array" ref="M1407" xml:space="preserve"> INDEX(切語上字資料表[發送收], 小韻資料表[[#This Row],[上字表識別號]])</f>
        <v>送氣</v>
      </c>
      <c r="N1407" s="205" cm="1">
        <f t="array" ref="N1407" xml:space="preserve"> MATCH(TRUE, ISNUMBER( SEARCH( RIGHT(小韻資料表[[#This Row],[切語]],1), 切語下字資料表[切語下字]) ), 0)</f>
        <v>62</v>
      </c>
      <c r="O1407" s="207" t="str" cm="1">
        <f t="array" ref="O1407" xml:space="preserve"> INDEX(切語下字資料表[韻母], 小韻資料表[[#This Row],[下字表識別號]])</f>
        <v>薺開4</v>
      </c>
      <c r="P1407" s="207" t="str" cm="1">
        <f t="array" ref="P1407" xml:space="preserve"> INDEX(切語下字資料表[韻母拼音碼], 小韻資料表[[#This Row],[下字表識別號]])</f>
        <v>e</v>
      </c>
      <c r="Q1407" s="210" t="str" cm="1">
        <f t="array" ref="Q1407" xml:space="preserve"> INDEX(設定表!$C$19:$C$23, INT( LEFT(小韻資料表[[#This Row],[目次編碼]],1) ))</f>
        <v>上</v>
      </c>
      <c r="R1407" s="210">
        <f xml:space="preserve">  INDEX(設定表!$C$8:$C$15, MATCH( (RIGHT(小韻資料表[[#This Row],[清濁]]) &amp; 小韻資料表[[#This Row],[調]]), 設定表!$B$8:$B$15, 0))</f>
        <v>2</v>
      </c>
      <c r="S1407" s="205" t="s">
        <v>309</v>
      </c>
      <c r="T1407" s="205" t="s">
        <v>309</v>
      </c>
      <c r="U1407" s="226" t="s">
        <v>309</v>
      </c>
      <c r="V1407" s="146" t="s">
        <v>309</v>
      </c>
      <c r="X1407" s="135"/>
      <c r="Y1407" s="135"/>
      <c r="AA1407" s="135"/>
      <c r="AB1407" s="134"/>
      <c r="AC1407" s="135"/>
      <c r="AD1407" s="135"/>
      <c r="AH1407" s="135"/>
      <c r="AI1407" s="135"/>
    </row>
    <row r="1408" spans="1:35" ht="31.5">
      <c r="A1408" s="205">
        <v>1404</v>
      </c>
      <c r="B1408" s="206" t="s">
        <v>5828</v>
      </c>
      <c r="C1408" s="207" t="str">
        <f xml:space="preserve"> _xlfn.CONCAT(小韻資料表[[#This Row],[聲母拼音碼]],小韻資料表[[#This Row],[韻母拼音碼]],小韻資料表[[#This Row],[調號]])</f>
        <v>me2</v>
      </c>
      <c r="D1408" s="206" t="s">
        <v>5829</v>
      </c>
      <c r="E1408" s="208" t="s">
        <v>464</v>
      </c>
      <c r="F1408" s="205">
        <v>13</v>
      </c>
      <c r="G1408" s="209" t="s">
        <v>5830</v>
      </c>
      <c r="H1408" s="205">
        <f xml:space="preserve"> LEN(小韻資料表[[#This Row],[小韻字集]])</f>
        <v>8</v>
      </c>
      <c r="I1408" s="205" cm="1">
        <f t="array" ref="I1408" xml:space="preserve"> MATCH(TRUE, ISNUMBER( SEARCH( LEFT(小韻資料表[[#This Row],[切語]],1), 切語上字資料表[切語上字]) ), 0)</f>
        <v>16</v>
      </c>
      <c r="J1408" s="210" t="str" cm="1">
        <f t="array" ref="J1408" xml:space="preserve"> INDEX(切語上字資料表[聲母], 小韻資料表[[#This Row],[上字表識別號]])</f>
        <v>明</v>
      </c>
      <c r="K1408" s="210" t="str" cm="1">
        <f t="array" ref="K1408" xml:space="preserve"> INDEX(切語上字資料表[聲母拼音碼], 小韻資料表[[#This Row],[上字表識別號]])</f>
        <v>m</v>
      </c>
      <c r="L1408" s="210" t="str" cm="1">
        <f t="array" ref="L1408" xml:space="preserve"> INDEX(切語上字資料表[清濁], 小韻資料表[[#This Row],[上字表識別號]])</f>
        <v>次濁</v>
      </c>
      <c r="M1408" s="223" t="str" cm="1">
        <f t="array" ref="M1408" xml:space="preserve"> INDEX(切語上字資料表[發送收], 小韻資料表[[#This Row],[上字表識別號]])</f>
        <v>收聲</v>
      </c>
      <c r="N1408" s="205" cm="1">
        <f t="array" ref="N1408" xml:space="preserve"> MATCH(TRUE, ISNUMBER( SEARCH( RIGHT(小韻資料表[[#This Row],[切語]],1), 切語下字資料表[切語下字]) ), 0)</f>
        <v>62</v>
      </c>
      <c r="O1408" s="207" t="str" cm="1">
        <f t="array" ref="O1408" xml:space="preserve"> INDEX(切語下字資料表[韻母], 小韻資料表[[#This Row],[下字表識別號]])</f>
        <v>薺開4</v>
      </c>
      <c r="P1408" s="207" t="str" cm="1">
        <f t="array" ref="P1408" xml:space="preserve"> INDEX(切語下字資料表[韻母拼音碼], 小韻資料表[[#This Row],[下字表識別號]])</f>
        <v>e</v>
      </c>
      <c r="Q1408" s="210" t="str" cm="1">
        <f t="array" ref="Q1408" xml:space="preserve"> INDEX(設定表!$C$19:$C$23, INT( LEFT(小韻資料表[[#This Row],[目次編碼]],1) ))</f>
        <v>上</v>
      </c>
      <c r="R1408" s="210">
        <f xml:space="preserve">  INDEX(設定表!$C$8:$C$15, MATCH( (RIGHT(小韻資料表[[#This Row],[清濁]]) &amp; 小韻資料表[[#This Row],[調]]), 設定表!$B$8:$B$15, 0))</f>
        <v>2</v>
      </c>
      <c r="S1408" s="205" t="s">
        <v>309</v>
      </c>
      <c r="T1408" s="205" t="s">
        <v>309</v>
      </c>
      <c r="U1408" s="226" t="s">
        <v>309</v>
      </c>
      <c r="V1408" s="147" t="s">
        <v>309</v>
      </c>
      <c r="X1408" s="135"/>
      <c r="Y1408" s="135"/>
      <c r="AA1408" s="135"/>
      <c r="AB1408" s="134"/>
      <c r="AC1408" s="135"/>
      <c r="AD1408" s="135"/>
      <c r="AH1408" s="135"/>
      <c r="AI1408" s="135"/>
    </row>
    <row r="1409" spans="1:35" ht="31.5">
      <c r="A1409" s="205">
        <v>1405</v>
      </c>
      <c r="B1409" s="206" t="s">
        <v>5831</v>
      </c>
      <c r="C1409" s="207" t="str">
        <f xml:space="preserve"> _xlfn.CONCAT(小韻資料表[[#This Row],[聲母拼音碼]],小韻資料表[[#This Row],[韻母拼音碼]],小韻資料表[[#This Row],[調號]])</f>
        <v>pe2</v>
      </c>
      <c r="D1409" s="206" t="s">
        <v>5832</v>
      </c>
      <c r="E1409" s="208" t="s">
        <v>464</v>
      </c>
      <c r="F1409" s="205">
        <v>14</v>
      </c>
      <c r="G1409" s="209" t="s">
        <v>5833</v>
      </c>
      <c r="H1409" s="205">
        <f xml:space="preserve"> LEN(小韻資料表[[#This Row],[小韻字集]])</f>
        <v>11</v>
      </c>
      <c r="I1409" s="205" cm="1">
        <f t="array" ref="I1409" xml:space="preserve"> MATCH(TRUE, ISNUMBER( SEARCH( LEFT(小韻資料表[[#This Row],[切語]],1), 切語上字資料表[切語上字]) ), 0)</f>
        <v>15</v>
      </c>
      <c r="J1409" s="210" t="str" cm="1">
        <f t="array" ref="J1409" xml:space="preserve"> INDEX(切語上字資料表[聲母], 小韻資料表[[#This Row],[上字表識別號]])</f>
        <v>並</v>
      </c>
      <c r="K1409" s="210" t="str" cm="1">
        <f t="array" ref="K1409" xml:space="preserve"> INDEX(切語上字資料表[聲母拼音碼], 小韻資料表[[#This Row],[上字表識別號]])</f>
        <v>p</v>
      </c>
      <c r="L1409" s="210" t="str" cm="1">
        <f t="array" ref="L1409" xml:space="preserve"> INDEX(切語上字資料表[清濁], 小韻資料表[[#This Row],[上字表識別號]])</f>
        <v>全濁</v>
      </c>
      <c r="M1409" s="223" cm="1">
        <f t="array" ref="M1409" xml:space="preserve"> INDEX(切語上字資料表[發送收], 小韻資料表[[#This Row],[上字表識別號]])</f>
        <v>0</v>
      </c>
      <c r="N1409" s="205" cm="1">
        <f t="array" ref="N1409" xml:space="preserve"> MATCH(TRUE, ISNUMBER( SEARCH( RIGHT(小韻資料表[[#This Row],[切語]],1), 切語下字資料表[切語下字]) ), 0)</f>
        <v>62</v>
      </c>
      <c r="O1409" s="207" t="str" cm="1">
        <f t="array" ref="O1409" xml:space="preserve"> INDEX(切語下字資料表[韻母], 小韻資料表[[#This Row],[下字表識別號]])</f>
        <v>薺開4</v>
      </c>
      <c r="P1409" s="207" t="str" cm="1">
        <f t="array" ref="P1409" xml:space="preserve"> INDEX(切語下字資料表[韻母拼音碼], 小韻資料表[[#This Row],[下字表識別號]])</f>
        <v>e</v>
      </c>
      <c r="Q1409" s="210" t="str" cm="1">
        <f t="array" ref="Q1409" xml:space="preserve"> INDEX(設定表!$C$19:$C$23, INT( LEFT(小韻資料表[[#This Row],[目次編碼]],1) ))</f>
        <v>上</v>
      </c>
      <c r="R1409" s="210">
        <f xml:space="preserve">  INDEX(設定表!$C$8:$C$15, MATCH( (RIGHT(小韻資料表[[#This Row],[清濁]]) &amp; 小韻資料表[[#This Row],[調]]), 設定表!$B$8:$B$15, 0))</f>
        <v>2</v>
      </c>
      <c r="S1409" s="205" t="s">
        <v>309</v>
      </c>
      <c r="T1409" s="205" t="s">
        <v>309</v>
      </c>
      <c r="U1409" s="226" t="s">
        <v>309</v>
      </c>
      <c r="V1409" s="146" t="s">
        <v>309</v>
      </c>
      <c r="X1409" s="135"/>
      <c r="Y1409" s="135"/>
      <c r="AA1409" s="135"/>
      <c r="AB1409" s="134"/>
      <c r="AC1409" s="135"/>
      <c r="AD1409" s="135"/>
      <c r="AH1409" s="135"/>
      <c r="AI1409" s="135"/>
    </row>
    <row r="1410" spans="1:35" ht="31.5">
      <c r="A1410" s="205">
        <v>1406</v>
      </c>
      <c r="B1410" s="206" t="s">
        <v>5834</v>
      </c>
      <c r="C1410" s="207" t="str">
        <f xml:space="preserve"> _xlfn.CONCAT(小韻資料表[[#This Row],[聲母拼音碼]],小韻資料表[[#This Row],[韻母拼音碼]],小韻資料表[[#This Row],[調號]])</f>
        <v>Øe2</v>
      </c>
      <c r="D1410" s="206" t="s">
        <v>5835</v>
      </c>
      <c r="E1410" s="208" t="s">
        <v>464</v>
      </c>
      <c r="F1410" s="205">
        <v>15</v>
      </c>
      <c r="G1410" s="209" t="s">
        <v>5836</v>
      </c>
      <c r="H1410" s="205">
        <f xml:space="preserve"> LEN(小韻資料表[[#This Row],[小韻字集]])</f>
        <v>3</v>
      </c>
      <c r="I1410" s="205" cm="1">
        <f t="array" ref="I1410" xml:space="preserve"> MATCH(TRUE, ISNUMBER( SEARCH( LEFT(小韻資料表[[#This Row],[切語]],1), 切語上字資料表[切語上字]) ), 0)</f>
        <v>35</v>
      </c>
      <c r="J1410" s="210" t="str" cm="1">
        <f t="array" ref="J1410" xml:space="preserve"> INDEX(切語上字資料表[聲母], 小韻資料表[[#This Row],[上字表識別號]])</f>
        <v>影</v>
      </c>
      <c r="K1410" s="210" t="str" cm="1">
        <f t="array" ref="K1410" xml:space="preserve"> INDEX(切語上字資料表[聲母拼音碼], 小韻資料表[[#This Row],[上字表識別號]])</f>
        <v>Ø</v>
      </c>
      <c r="L1410" s="210" t="str" cm="1">
        <f t="array" ref="L1410" xml:space="preserve"> INDEX(切語上字資料表[清濁], 小韻資料表[[#This Row],[上字表識別號]])</f>
        <v>全清</v>
      </c>
      <c r="M1410" s="223" t="str" cm="1">
        <f t="array" ref="M1410" xml:space="preserve"> INDEX(切語上字資料表[發送收], 小韻資料表[[#This Row],[上字表識別號]])</f>
        <v>發聲</v>
      </c>
      <c r="N1410" s="205" cm="1">
        <f t="array" ref="N1410" xml:space="preserve"> MATCH(TRUE, ISNUMBER( SEARCH( RIGHT(小韻資料表[[#This Row],[切語]],1), 切語下字資料表[切語下字]) ), 0)</f>
        <v>62</v>
      </c>
      <c r="O1410" s="207" t="str" cm="1">
        <f t="array" ref="O1410" xml:space="preserve"> INDEX(切語下字資料表[韻母], 小韻資料表[[#This Row],[下字表識別號]])</f>
        <v>薺開4</v>
      </c>
      <c r="P1410" s="207" t="str" cm="1">
        <f t="array" ref="P1410" xml:space="preserve"> INDEX(切語下字資料表[韻母拼音碼], 小韻資料表[[#This Row],[下字表識別號]])</f>
        <v>e</v>
      </c>
      <c r="Q1410" s="210" t="str" cm="1">
        <f t="array" ref="Q1410" xml:space="preserve"> INDEX(設定表!$C$19:$C$23, INT( LEFT(小韻資料表[[#This Row],[目次編碼]],1) ))</f>
        <v>上</v>
      </c>
      <c r="R1410" s="210">
        <f xml:space="preserve">  INDEX(設定表!$C$8:$C$15, MATCH( (RIGHT(小韻資料表[[#This Row],[清濁]]) &amp; 小韻資料表[[#This Row],[調]]), 設定表!$B$8:$B$15, 0))</f>
        <v>2</v>
      </c>
      <c r="S1410" s="205" t="s">
        <v>309</v>
      </c>
      <c r="T1410" s="205" t="s">
        <v>309</v>
      </c>
      <c r="U1410" s="226" t="s">
        <v>309</v>
      </c>
      <c r="V1410" s="147" t="s">
        <v>309</v>
      </c>
      <c r="X1410" s="135"/>
      <c r="Y1410" s="135"/>
      <c r="AA1410" s="135"/>
      <c r="AB1410" s="134"/>
      <c r="AC1410" s="135"/>
      <c r="AD1410" s="135"/>
      <c r="AH1410" s="135"/>
      <c r="AI1410" s="135"/>
    </row>
    <row r="1411" spans="1:35" ht="31.5">
      <c r="A1411" s="205">
        <v>1407</v>
      </c>
      <c r="B1411" s="206" t="s">
        <v>5837</v>
      </c>
      <c r="C1411" s="207" t="str">
        <f xml:space="preserve"> _xlfn.CONCAT(小韻資料表[[#This Row],[聲母拼音碼]],小韻資料表[[#This Row],[韻母拼音碼]],小韻資料表[[#This Row],[調號]])</f>
        <v>ge2</v>
      </c>
      <c r="D1411" s="206" t="s">
        <v>5838</v>
      </c>
      <c r="E1411" s="208" t="s">
        <v>464</v>
      </c>
      <c r="F1411" s="205">
        <v>16</v>
      </c>
      <c r="G1411" s="209" t="s">
        <v>5839</v>
      </c>
      <c r="H1411" s="205">
        <f xml:space="preserve"> LEN(小韻資料表[[#This Row],[小韻字集]])</f>
        <v>6</v>
      </c>
      <c r="I1411" s="205" cm="1">
        <f t="array" ref="I1411" xml:space="preserve"> MATCH(TRUE, ISNUMBER( SEARCH( LEFT(小韻資料表[[#This Row],[切語]],1), 切語上字資料表[切語上字]) ), 0)</f>
        <v>4</v>
      </c>
      <c r="J1411" s="210" t="str" cm="1">
        <f t="array" ref="J1411" xml:space="preserve"> INDEX(切語上字資料表[聲母], 小韻資料表[[#This Row],[上字表識別號]])</f>
        <v>疑</v>
      </c>
      <c r="K1411" s="210" t="str" cm="1">
        <f t="array" ref="K1411" xml:space="preserve"> INDEX(切語上字資料表[聲母拼音碼], 小韻資料表[[#This Row],[上字表識別號]])</f>
        <v>g</v>
      </c>
      <c r="L1411" s="210" t="str" cm="1">
        <f t="array" ref="L1411" xml:space="preserve"> INDEX(切語上字資料表[清濁], 小韻資料表[[#This Row],[上字表識別號]])</f>
        <v>次濁</v>
      </c>
      <c r="M1411" s="223" t="str" cm="1">
        <f t="array" ref="M1411" xml:space="preserve"> INDEX(切語上字資料表[發送收], 小韻資料表[[#This Row],[上字表識別號]])</f>
        <v>收聲</v>
      </c>
      <c r="N1411" s="205" cm="1">
        <f t="array" ref="N1411" xml:space="preserve"> MATCH(TRUE, ISNUMBER( SEARCH( RIGHT(小韻資料表[[#This Row],[切語]],1), 切語下字資料表[切語下字]) ), 0)</f>
        <v>62</v>
      </c>
      <c r="O1411" s="207" t="str" cm="1">
        <f t="array" ref="O1411" xml:space="preserve"> INDEX(切語下字資料表[韻母], 小韻資料表[[#This Row],[下字表識別號]])</f>
        <v>薺開4</v>
      </c>
      <c r="P1411" s="207" t="str" cm="1">
        <f t="array" ref="P1411" xml:space="preserve"> INDEX(切語下字資料表[韻母拼音碼], 小韻資料表[[#This Row],[下字表識別號]])</f>
        <v>e</v>
      </c>
      <c r="Q1411" s="210" t="str" cm="1">
        <f t="array" ref="Q1411" xml:space="preserve"> INDEX(設定表!$C$19:$C$23, INT( LEFT(小韻資料表[[#This Row],[目次編碼]],1) ))</f>
        <v>上</v>
      </c>
      <c r="R1411" s="210">
        <f xml:space="preserve">  INDEX(設定表!$C$8:$C$15, MATCH( (RIGHT(小韻資料表[[#This Row],[清濁]]) &amp; 小韻資料表[[#This Row],[調]]), 設定表!$B$8:$B$15, 0))</f>
        <v>2</v>
      </c>
      <c r="S1411" s="205" t="s">
        <v>309</v>
      </c>
      <c r="T1411" s="205" t="s">
        <v>309</v>
      </c>
      <c r="U1411" s="226" t="s">
        <v>309</v>
      </c>
      <c r="V1411" s="146" t="s">
        <v>309</v>
      </c>
      <c r="X1411" s="135"/>
      <c r="Y1411" s="135"/>
      <c r="AA1411" s="135"/>
      <c r="AB1411" s="134"/>
      <c r="AC1411" s="135"/>
      <c r="AD1411" s="135"/>
      <c r="AH1411" s="135"/>
      <c r="AI1411" s="135"/>
    </row>
    <row r="1412" spans="1:35" ht="31.5">
      <c r="A1412" s="205">
        <v>1408</v>
      </c>
      <c r="B1412" s="206" t="s">
        <v>5840</v>
      </c>
      <c r="C1412" s="207" t="str">
        <f xml:space="preserve"> _xlfn.CONCAT(小韻資料表[[#This Row],[聲母拼音碼]],小韻資料表[[#This Row],[韻母拼音碼]],小韻資料表[[#This Row],[調號]])</f>
        <v>pe2</v>
      </c>
      <c r="D1412" s="206" t="s">
        <v>5841</v>
      </c>
      <c r="E1412" s="208" t="s">
        <v>464</v>
      </c>
      <c r="F1412" s="205">
        <v>17</v>
      </c>
      <c r="G1412" s="209" t="s">
        <v>5842</v>
      </c>
      <c r="H1412" s="205">
        <f xml:space="preserve"> LEN(小韻資料表[[#This Row],[小韻字集]])</f>
        <v>3</v>
      </c>
      <c r="I1412" s="205" cm="1">
        <f t="array" ref="I1412" xml:space="preserve"> MATCH(TRUE, ISNUMBER( SEARCH( LEFT(小韻資料表[[#This Row],[切語]],1), 切語上字資料表[切語上字]) ), 0)</f>
        <v>13</v>
      </c>
      <c r="J1412" s="210" t="str" cm="1">
        <f t="array" ref="J1412" xml:space="preserve"> INDEX(切語上字資料表[聲母], 小韻資料表[[#This Row],[上字表識別號]])</f>
        <v>幫</v>
      </c>
      <c r="K1412" s="210" t="str" cm="1">
        <f t="array" ref="K1412" xml:space="preserve"> INDEX(切語上字資料表[聲母拼音碼], 小韻資料表[[#This Row],[上字表識別號]])</f>
        <v>p</v>
      </c>
      <c r="L1412" s="210" t="str" cm="1">
        <f t="array" ref="L1412" xml:space="preserve"> INDEX(切語上字資料表[清濁], 小韻資料表[[#This Row],[上字表識別號]])</f>
        <v>全清</v>
      </c>
      <c r="M1412" s="223" t="str" cm="1">
        <f t="array" ref="M1412" xml:space="preserve"> INDEX(切語上字資料表[發送收], 小韻資料表[[#This Row],[上字表識別號]])</f>
        <v>發聲</v>
      </c>
      <c r="N1412" s="205" cm="1">
        <f t="array" ref="N1412" xml:space="preserve"> MATCH(TRUE, ISNUMBER( SEARCH( RIGHT(小韻資料表[[#This Row],[切語]],1), 切語下字資料表[切語下字]) ), 0)</f>
        <v>62</v>
      </c>
      <c r="O1412" s="207" t="str" cm="1">
        <f t="array" ref="O1412" xml:space="preserve"> INDEX(切語下字資料表[韻母], 小韻資料表[[#This Row],[下字表識別號]])</f>
        <v>薺開4</v>
      </c>
      <c r="P1412" s="207" t="str" cm="1">
        <f t="array" ref="P1412" xml:space="preserve"> INDEX(切語下字資料表[韻母拼音碼], 小韻資料表[[#This Row],[下字表識別號]])</f>
        <v>e</v>
      </c>
      <c r="Q1412" s="210" t="str" cm="1">
        <f t="array" ref="Q1412" xml:space="preserve"> INDEX(設定表!$C$19:$C$23, INT( LEFT(小韻資料表[[#This Row],[目次編碼]],1) ))</f>
        <v>上</v>
      </c>
      <c r="R1412" s="210">
        <f xml:space="preserve">  INDEX(設定表!$C$8:$C$15, MATCH( (RIGHT(小韻資料表[[#This Row],[清濁]]) &amp; 小韻資料表[[#This Row],[調]]), 設定表!$B$8:$B$15, 0))</f>
        <v>2</v>
      </c>
      <c r="S1412" s="205" t="s">
        <v>309</v>
      </c>
      <c r="T1412" s="205" t="s">
        <v>309</v>
      </c>
      <c r="U1412" s="226" t="s">
        <v>309</v>
      </c>
      <c r="V1412" s="147" t="s">
        <v>309</v>
      </c>
      <c r="X1412" s="135"/>
      <c r="Y1412" s="135"/>
      <c r="AA1412" s="135"/>
      <c r="AB1412" s="134"/>
      <c r="AC1412" s="135"/>
      <c r="AD1412" s="135"/>
      <c r="AH1412" s="135"/>
      <c r="AI1412" s="135"/>
    </row>
    <row r="1413" spans="1:35" ht="31.5">
      <c r="A1413" s="205">
        <v>1409</v>
      </c>
      <c r="B1413" s="206" t="s">
        <v>5843</v>
      </c>
      <c r="C1413" s="207" t="str">
        <f xml:space="preserve"> _xlfn.CONCAT(小韻資料表[[#This Row],[聲母拼音碼]],小韻資料表[[#This Row],[韻母拼音碼]],小韻資料表[[#This Row],[調號]])</f>
        <v>hai2</v>
      </c>
      <c r="D1413" s="206" t="s">
        <v>460</v>
      </c>
      <c r="E1413" s="208" t="s">
        <v>498</v>
      </c>
      <c r="F1413" s="205">
        <v>1</v>
      </c>
      <c r="G1413" s="209" t="s">
        <v>5844</v>
      </c>
      <c r="H1413" s="205">
        <f xml:space="preserve"> LEN(小韻資料表[[#This Row],[小韻字集]])</f>
        <v>8</v>
      </c>
      <c r="I1413" s="205" cm="1">
        <f t="array" ref="I1413" xml:space="preserve"> MATCH(TRUE, ISNUMBER( SEARCH( LEFT(小韻資料表[[#This Row],[切語]],1), 切語上字資料表[切語上字]) ), 0)</f>
        <v>37</v>
      </c>
      <c r="J1413" s="210" t="str" cm="1">
        <f t="array" ref="J1413" xml:space="preserve"> INDEX(切語上字資料表[聲母], 小韻資料表[[#This Row],[上字表識別號]])</f>
        <v>匣</v>
      </c>
      <c r="K1413" s="210" t="str" cm="1">
        <f t="array" ref="K1413" xml:space="preserve"> INDEX(切語上字資料表[聲母拼音碼], 小韻資料表[[#This Row],[上字表識別號]])</f>
        <v>h</v>
      </c>
      <c r="L1413" s="210" t="str" cm="1">
        <f t="array" ref="L1413" xml:space="preserve"> INDEX(切語上字資料表[清濁], 小韻資料表[[#This Row],[上字表識別號]])</f>
        <v>全濁</v>
      </c>
      <c r="M1413" s="223" t="str" cm="1">
        <f t="array" ref="M1413" xml:space="preserve"> INDEX(切語上字資料表[發送收], 小韻資料表[[#This Row],[上字表識別號]])</f>
        <v>送氣</v>
      </c>
      <c r="N1413" s="205" cm="1">
        <f t="array" ref="N1413" xml:space="preserve"> MATCH(TRUE, ISNUMBER( SEARCH( RIGHT(小韻資料表[[#This Row],[切語]],1), 切語下字資料表[切語下字]) ), 0)</f>
        <v>86</v>
      </c>
      <c r="O1413" s="207" t="str" cm="1">
        <f t="array" ref="O1413" xml:space="preserve"> INDEX(切語下字資料表[韻母], 小韻資料表[[#This Row],[下字表識別號]])</f>
        <v>蟹開2</v>
      </c>
      <c r="P1413" s="207" t="str" cm="1">
        <f t="array" ref="P1413" xml:space="preserve"> INDEX(切語下字資料表[韻母拼音碼], 小韻資料表[[#This Row],[下字表識別號]])</f>
        <v>ai</v>
      </c>
      <c r="Q1413" s="210" t="str" cm="1">
        <f t="array" ref="Q1413" xml:space="preserve"> INDEX(設定表!$C$19:$C$23, INT( LEFT(小韻資料表[[#This Row],[目次編碼]],1) ))</f>
        <v>上</v>
      </c>
      <c r="R1413" s="210">
        <f xml:space="preserve">  INDEX(設定表!$C$8:$C$15, MATCH( (RIGHT(小韻資料表[[#This Row],[清濁]]) &amp; 小韻資料表[[#This Row],[調]]), 設定表!$B$8:$B$15, 0))</f>
        <v>2</v>
      </c>
      <c r="S1413" s="205" t="s">
        <v>309</v>
      </c>
      <c r="T1413" s="205" t="s">
        <v>309</v>
      </c>
      <c r="U1413" s="226" t="s">
        <v>309</v>
      </c>
      <c r="V1413" s="146" t="s">
        <v>309</v>
      </c>
      <c r="X1413" s="135"/>
      <c r="Y1413" s="135"/>
      <c r="AA1413" s="135"/>
      <c r="AB1413" s="134"/>
      <c r="AC1413" s="135"/>
      <c r="AD1413" s="135"/>
      <c r="AH1413" s="135"/>
      <c r="AI1413" s="135"/>
    </row>
    <row r="1414" spans="1:35" ht="31.5">
      <c r="A1414" s="205">
        <v>1410</v>
      </c>
      <c r="B1414" s="206" t="s">
        <v>5845</v>
      </c>
      <c r="C1414" s="207" t="str">
        <f xml:space="preserve"> _xlfn.CONCAT(小韻資料表[[#This Row],[聲母拼音碼]],小韻資料表[[#This Row],[韻母拼音碼]],小韻資料表[[#This Row],[調號]])</f>
        <v>mai2</v>
      </c>
      <c r="D1414" s="206" t="s">
        <v>5846</v>
      </c>
      <c r="E1414" s="208" t="s">
        <v>498</v>
      </c>
      <c r="F1414" s="205">
        <v>2</v>
      </c>
      <c r="G1414" s="209" t="s">
        <v>5847</v>
      </c>
      <c r="H1414" s="205">
        <f xml:space="preserve"> LEN(小韻資料表[[#This Row],[小韻字集]])</f>
        <v>5</v>
      </c>
      <c r="I1414" s="205" cm="1">
        <f t="array" ref="I1414" xml:space="preserve"> MATCH(TRUE, ISNUMBER( SEARCH( LEFT(小韻資料表[[#This Row],[切語]],1), 切語上字資料表[切語上字]) ), 0)</f>
        <v>16</v>
      </c>
      <c r="J1414" s="210" t="str" cm="1">
        <f t="array" ref="J1414" xml:space="preserve"> INDEX(切語上字資料表[聲母], 小韻資料表[[#This Row],[上字表識別號]])</f>
        <v>明</v>
      </c>
      <c r="K1414" s="210" t="str" cm="1">
        <f t="array" ref="K1414" xml:space="preserve"> INDEX(切語上字資料表[聲母拼音碼], 小韻資料表[[#This Row],[上字表識別號]])</f>
        <v>m</v>
      </c>
      <c r="L1414" s="210" t="str" cm="1">
        <f t="array" ref="L1414" xml:space="preserve"> INDEX(切語上字資料表[清濁], 小韻資料表[[#This Row],[上字表識別號]])</f>
        <v>次濁</v>
      </c>
      <c r="M1414" s="223" t="str" cm="1">
        <f t="array" ref="M1414" xml:space="preserve"> INDEX(切語上字資料表[發送收], 小韻資料表[[#This Row],[上字表識別號]])</f>
        <v>收聲</v>
      </c>
      <c r="N1414" s="205" cm="1">
        <f t="array" ref="N1414" xml:space="preserve"> MATCH(TRUE, ISNUMBER( SEARCH( RIGHT(小韻資料表[[#This Row],[切語]],1), 切語下字資料表[切語下字]) ), 0)</f>
        <v>86</v>
      </c>
      <c r="O1414" s="207" t="str" cm="1">
        <f t="array" ref="O1414" xml:space="preserve"> INDEX(切語下字資料表[韻母], 小韻資料表[[#This Row],[下字表識別號]])</f>
        <v>蟹開2</v>
      </c>
      <c r="P1414" s="207" t="str" cm="1">
        <f t="array" ref="P1414" xml:space="preserve"> INDEX(切語下字資料表[韻母拼音碼], 小韻資料表[[#This Row],[下字表識別號]])</f>
        <v>ai</v>
      </c>
      <c r="Q1414" s="210" t="str" cm="1">
        <f t="array" ref="Q1414" xml:space="preserve"> INDEX(設定表!$C$19:$C$23, INT( LEFT(小韻資料表[[#This Row],[目次編碼]],1) ))</f>
        <v>上</v>
      </c>
      <c r="R1414" s="210">
        <f xml:space="preserve">  INDEX(設定表!$C$8:$C$15, MATCH( (RIGHT(小韻資料表[[#This Row],[清濁]]) &amp; 小韻資料表[[#This Row],[調]]), 設定表!$B$8:$B$15, 0))</f>
        <v>2</v>
      </c>
      <c r="S1414" s="205" t="s">
        <v>309</v>
      </c>
      <c r="T1414" s="205" t="s">
        <v>309</v>
      </c>
      <c r="U1414" s="226" t="s">
        <v>309</v>
      </c>
      <c r="V1414" s="147" t="s">
        <v>309</v>
      </c>
      <c r="X1414" s="135"/>
      <c r="Y1414" s="135"/>
      <c r="AA1414" s="135"/>
      <c r="AB1414" s="134"/>
      <c r="AC1414" s="135"/>
      <c r="AD1414" s="135"/>
      <c r="AH1414" s="135"/>
      <c r="AI1414" s="135"/>
    </row>
    <row r="1415" spans="1:35" ht="31.5">
      <c r="A1415" s="205">
        <v>1411</v>
      </c>
      <c r="B1415" s="206" t="s">
        <v>5848</v>
      </c>
      <c r="C1415" s="207" t="str">
        <f xml:space="preserve"> _xlfn.CONCAT(小韻資料表[[#This Row],[聲母拼音碼]],小韻資料表[[#This Row],[韻母拼音碼]],小韻資料表[[#This Row],[調號]])</f>
        <v>khai2</v>
      </c>
      <c r="D1415" s="206" t="s">
        <v>5849</v>
      </c>
      <c r="E1415" s="208" t="s">
        <v>498</v>
      </c>
      <c r="F1415" s="205">
        <v>3</v>
      </c>
      <c r="G1415" s="209" t="s">
        <v>5850</v>
      </c>
      <c r="H1415" s="205">
        <f xml:space="preserve"> LEN(小韻資料表[[#This Row],[小韻字集]])</f>
        <v>5</v>
      </c>
      <c r="I1415" s="205" cm="1">
        <f t="array" ref="I1415" xml:space="preserve"> MATCH(TRUE, ISNUMBER( SEARCH( LEFT(小韻資料表[[#This Row],[切語]],1), 切語上字資料表[切語上字]) ), 0)</f>
        <v>2</v>
      </c>
      <c r="J1415" s="210" t="str" cm="1">
        <f t="array" ref="J1415" xml:space="preserve"> INDEX(切語上字資料表[聲母], 小韻資料表[[#This Row],[上字表識別號]])</f>
        <v>溪</v>
      </c>
      <c r="K1415" s="210" t="str" cm="1">
        <f t="array" ref="K1415" xml:space="preserve"> INDEX(切語上字資料表[聲母拼音碼], 小韻資料表[[#This Row],[上字表識別號]])</f>
        <v>kh</v>
      </c>
      <c r="L1415" s="210" t="str" cm="1">
        <f t="array" ref="L1415" xml:space="preserve"> INDEX(切語上字資料表[清濁], 小韻資料表[[#This Row],[上字表識別號]])</f>
        <v>次清</v>
      </c>
      <c r="M1415" s="223" t="str" cm="1">
        <f t="array" ref="M1415" xml:space="preserve"> INDEX(切語上字資料表[發送收], 小韻資料表[[#This Row],[上字表識別號]])</f>
        <v>送氣</v>
      </c>
      <c r="N1415" s="205" cm="1">
        <f t="array" ref="N1415" xml:space="preserve"> MATCH(TRUE, ISNUMBER( SEARCH( RIGHT(小韻資料表[[#This Row],[切語]],1), 切語下字資料表[切語下字]) ), 0)</f>
        <v>86</v>
      </c>
      <c r="O1415" s="207" t="str" cm="1">
        <f t="array" ref="O1415" xml:space="preserve"> INDEX(切語下字資料表[韻母], 小韻資料表[[#This Row],[下字表識別號]])</f>
        <v>蟹開2</v>
      </c>
      <c r="P1415" s="207" t="str" cm="1">
        <f t="array" ref="P1415" xml:space="preserve"> INDEX(切語下字資料表[韻母拼音碼], 小韻資料表[[#This Row],[下字表識別號]])</f>
        <v>ai</v>
      </c>
      <c r="Q1415" s="210" t="str" cm="1">
        <f t="array" ref="Q1415" xml:space="preserve"> INDEX(設定表!$C$19:$C$23, INT( LEFT(小韻資料表[[#This Row],[目次編碼]],1) ))</f>
        <v>上</v>
      </c>
      <c r="R1415" s="210">
        <f xml:space="preserve">  INDEX(設定表!$C$8:$C$15, MATCH( (RIGHT(小韻資料表[[#This Row],[清濁]]) &amp; 小韻資料表[[#This Row],[調]]), 設定表!$B$8:$B$15, 0))</f>
        <v>2</v>
      </c>
      <c r="S1415" s="205" t="s">
        <v>309</v>
      </c>
      <c r="T1415" s="205" t="s">
        <v>309</v>
      </c>
      <c r="U1415" s="226" t="s">
        <v>309</v>
      </c>
      <c r="V1415" s="146" t="s">
        <v>309</v>
      </c>
      <c r="X1415" s="135"/>
      <c r="Y1415" s="135"/>
      <c r="AA1415" s="135"/>
      <c r="AB1415" s="134"/>
      <c r="AC1415" s="135"/>
      <c r="AD1415" s="135"/>
      <c r="AH1415" s="135"/>
      <c r="AI1415" s="135"/>
    </row>
    <row r="1416" spans="1:35" ht="31.5">
      <c r="A1416" s="205">
        <v>1412</v>
      </c>
      <c r="B1416" s="206" t="s">
        <v>5851</v>
      </c>
      <c r="C1416" s="207" t="str">
        <f xml:space="preserve"> _xlfn.CONCAT(小韻資料表[[#This Row],[聲母拼音碼]],小韻資料表[[#This Row],[韻母拼音碼]],小韻資料表[[#This Row],[調號]])</f>
        <v>tai2</v>
      </c>
      <c r="D1416" s="206" t="s">
        <v>5852</v>
      </c>
      <c r="E1416" s="208" t="s">
        <v>498</v>
      </c>
      <c r="F1416" s="205">
        <v>4</v>
      </c>
      <c r="G1416" s="209" t="s">
        <v>5853</v>
      </c>
      <c r="H1416" s="205">
        <f xml:space="preserve"> LEN(小韻資料表[[#This Row],[小韻字集]])</f>
        <v>4</v>
      </c>
      <c r="I1416" s="205" cm="1">
        <f t="array" ref="I1416" xml:space="preserve"> MATCH(TRUE, ISNUMBER( SEARCH( LEFT(小韻資料表[[#This Row],[切語]],1), 切語上字資料表[切語上字]) ), 0)</f>
        <v>11</v>
      </c>
      <c r="J1416" s="210" t="str" cm="1">
        <f t="array" ref="J1416" xml:space="preserve"> INDEX(切語上字資料表[聲母], 小韻資料表[[#This Row],[上字表識別號]])</f>
        <v>澄</v>
      </c>
      <c r="K1416" s="210" t="str" cm="1">
        <f t="array" ref="K1416" xml:space="preserve"> INDEX(切語上字資料表[聲母拼音碼], 小韻資料表[[#This Row],[上字表識別號]])</f>
        <v>t</v>
      </c>
      <c r="L1416" s="210" t="str" cm="1">
        <f t="array" ref="L1416" xml:space="preserve"> INDEX(切語上字資料表[清濁], 小韻資料表[[#This Row],[上字表識別號]])</f>
        <v>全濁</v>
      </c>
      <c r="M1416" s="223" cm="1">
        <f t="array" ref="M1416" xml:space="preserve"> INDEX(切語上字資料表[發送收], 小韻資料表[[#This Row],[上字表識別號]])</f>
        <v>0</v>
      </c>
      <c r="N1416" s="205" cm="1">
        <f t="array" ref="N1416" xml:space="preserve"> MATCH(TRUE, ISNUMBER( SEARCH( RIGHT(小韻資料表[[#This Row],[切語]],1), 切語下字資料表[切語下字]) ), 0)</f>
        <v>86</v>
      </c>
      <c r="O1416" s="207" t="str" cm="1">
        <f t="array" ref="O1416" xml:space="preserve"> INDEX(切語下字資料表[韻母], 小韻資料表[[#This Row],[下字表識別號]])</f>
        <v>蟹開2</v>
      </c>
      <c r="P1416" s="207" t="str" cm="1">
        <f t="array" ref="P1416" xml:space="preserve"> INDEX(切語下字資料表[韻母拼音碼], 小韻資料表[[#This Row],[下字表識別號]])</f>
        <v>ai</v>
      </c>
      <c r="Q1416" s="210" t="str" cm="1">
        <f t="array" ref="Q1416" xml:space="preserve"> INDEX(設定表!$C$19:$C$23, INT( LEFT(小韻資料表[[#This Row],[目次編碼]],1) ))</f>
        <v>上</v>
      </c>
      <c r="R1416" s="210">
        <f xml:space="preserve">  INDEX(設定表!$C$8:$C$15, MATCH( (RIGHT(小韻資料表[[#This Row],[清濁]]) &amp; 小韻資料表[[#This Row],[調]]), 設定表!$B$8:$B$15, 0))</f>
        <v>2</v>
      </c>
      <c r="S1416" s="205" t="s">
        <v>309</v>
      </c>
      <c r="T1416" s="205" t="s">
        <v>309</v>
      </c>
      <c r="U1416" s="226" t="s">
        <v>309</v>
      </c>
      <c r="V1416" s="147" t="s">
        <v>309</v>
      </c>
      <c r="X1416" s="135"/>
      <c r="Y1416" s="135"/>
      <c r="AA1416" s="135"/>
      <c r="AB1416" s="134"/>
      <c r="AC1416" s="135"/>
      <c r="AD1416" s="135"/>
      <c r="AH1416" s="135"/>
      <c r="AI1416" s="135"/>
    </row>
    <row r="1417" spans="1:35" ht="31.5">
      <c r="A1417" s="205">
        <v>1413</v>
      </c>
      <c r="B1417" s="206" t="s">
        <v>5854</v>
      </c>
      <c r="C1417" s="207" t="str">
        <f xml:space="preserve"> _xlfn.CONCAT(小韻資料表[[#This Row],[聲母拼音碼]],小韻資料表[[#This Row],[韻母拼音碼]],小韻資料表[[#This Row],[調號]])</f>
        <v>nai2</v>
      </c>
      <c r="D1417" s="206" t="s">
        <v>5855</v>
      </c>
      <c r="E1417" s="208" t="s">
        <v>498</v>
      </c>
      <c r="F1417" s="205">
        <v>5</v>
      </c>
      <c r="G1417" s="209" t="s">
        <v>5856</v>
      </c>
      <c r="H1417" s="205">
        <f xml:space="preserve"> LEN(小韻資料表[[#This Row],[小韻字集]])</f>
        <v>2</v>
      </c>
      <c r="I1417" s="205" cm="1">
        <f t="array" ref="I1417" xml:space="preserve"> MATCH(TRUE, ISNUMBER( SEARCH( LEFT(小韻資料表[[#This Row],[切語]],1), 切語上字資料表[切語上字]) ), 0)</f>
        <v>8</v>
      </c>
      <c r="J1417" s="210" t="str" cm="1">
        <f t="array" ref="J1417" xml:space="preserve"> INDEX(切語上字資料表[聲母], 小韻資料表[[#This Row],[上字表識別號]])</f>
        <v>泥</v>
      </c>
      <c r="K1417" s="210" t="str" cm="1">
        <f t="array" ref="K1417" xml:space="preserve"> INDEX(切語上字資料表[聲母拼音碼], 小韻資料表[[#This Row],[上字表識別號]])</f>
        <v>n</v>
      </c>
      <c r="L1417" s="210" t="str" cm="1">
        <f t="array" ref="L1417" xml:space="preserve"> INDEX(切語上字資料表[清濁], 小韻資料表[[#This Row],[上字表識別號]])</f>
        <v>次濁</v>
      </c>
      <c r="M1417" s="223" t="str" cm="1">
        <f t="array" ref="M1417" xml:space="preserve"> INDEX(切語上字資料表[發送收], 小韻資料表[[#This Row],[上字表識別號]])</f>
        <v>收聲</v>
      </c>
      <c r="N1417" s="205" cm="1">
        <f t="array" ref="N1417" xml:space="preserve"> MATCH(TRUE, ISNUMBER( SEARCH( RIGHT(小韻資料表[[#This Row],[切語]],1), 切語下字資料表[切語下字]) ), 0)</f>
        <v>86</v>
      </c>
      <c r="O1417" s="207" t="str" cm="1">
        <f t="array" ref="O1417" xml:space="preserve"> INDEX(切語下字資料表[韻母], 小韻資料表[[#This Row],[下字表識別號]])</f>
        <v>蟹開2</v>
      </c>
      <c r="P1417" s="207" t="str" cm="1">
        <f t="array" ref="P1417" xml:space="preserve"> INDEX(切語下字資料表[韻母拼音碼], 小韻資料表[[#This Row],[下字表識別號]])</f>
        <v>ai</v>
      </c>
      <c r="Q1417" s="210" t="str" cm="1">
        <f t="array" ref="Q1417" xml:space="preserve"> INDEX(設定表!$C$19:$C$23, INT( LEFT(小韻資料表[[#This Row],[目次編碼]],1) ))</f>
        <v>上</v>
      </c>
      <c r="R1417" s="210">
        <f xml:space="preserve">  INDEX(設定表!$C$8:$C$15, MATCH( (RIGHT(小韻資料表[[#This Row],[清濁]]) &amp; 小韻資料表[[#This Row],[調]]), 設定表!$B$8:$B$15, 0))</f>
        <v>2</v>
      </c>
      <c r="S1417" s="205" t="s">
        <v>309</v>
      </c>
      <c r="T1417" s="205" t="s">
        <v>309</v>
      </c>
      <c r="U1417" s="226" t="s">
        <v>5857</v>
      </c>
      <c r="V1417" s="146" t="s">
        <v>309</v>
      </c>
      <c r="X1417" s="135"/>
      <c r="Y1417" s="135"/>
      <c r="AA1417" s="135"/>
      <c r="AB1417" s="134"/>
      <c r="AC1417" s="135"/>
      <c r="AD1417" s="135"/>
      <c r="AH1417" s="135"/>
      <c r="AI1417" s="135"/>
    </row>
    <row r="1418" spans="1:35" ht="31.5">
      <c r="A1418" s="205">
        <v>1414</v>
      </c>
      <c r="B1418" s="206" t="s">
        <v>5858</v>
      </c>
      <c r="C1418" s="207" t="str">
        <f xml:space="preserve"> _xlfn.CONCAT(小韻資料表[[#This Row],[聲母拼音碼]],小韻資料表[[#This Row],[韻母拼音碼]],小韻資料表[[#This Row],[調號]])</f>
        <v>pai2</v>
      </c>
      <c r="D1418" s="206" t="s">
        <v>5859</v>
      </c>
      <c r="E1418" s="208" t="s">
        <v>498</v>
      </c>
      <c r="F1418" s="205">
        <v>6</v>
      </c>
      <c r="G1418" s="209" t="s">
        <v>5860</v>
      </c>
      <c r="H1418" s="205">
        <f xml:space="preserve"> LEN(小韻資料表[[#This Row],[小韻字集]])</f>
        <v>7</v>
      </c>
      <c r="I1418" s="205" cm="1">
        <f t="array" ref="I1418" xml:space="preserve"> MATCH(TRUE, ISNUMBER( SEARCH( LEFT(小韻資料表[[#This Row],[切語]],1), 切語上字資料表[切語上字]) ), 0)</f>
        <v>15</v>
      </c>
      <c r="J1418" s="210" t="str" cm="1">
        <f t="array" ref="J1418" xml:space="preserve"> INDEX(切語上字資料表[聲母], 小韻資料表[[#This Row],[上字表識別號]])</f>
        <v>並</v>
      </c>
      <c r="K1418" s="210" t="str" cm="1">
        <f t="array" ref="K1418" xml:space="preserve"> INDEX(切語上字資料表[聲母拼音碼], 小韻資料表[[#This Row],[上字表識別號]])</f>
        <v>p</v>
      </c>
      <c r="L1418" s="210" t="str" cm="1">
        <f t="array" ref="L1418" xml:space="preserve"> INDEX(切語上字資料表[清濁], 小韻資料表[[#This Row],[上字表識別號]])</f>
        <v>全濁</v>
      </c>
      <c r="M1418" s="223" cm="1">
        <f t="array" ref="M1418" xml:space="preserve"> INDEX(切語上字資料表[發送收], 小韻資料表[[#This Row],[上字表識別號]])</f>
        <v>0</v>
      </c>
      <c r="N1418" s="205" cm="1">
        <f t="array" ref="N1418" xml:space="preserve"> MATCH(TRUE, ISNUMBER( SEARCH( RIGHT(小韻資料表[[#This Row],[切語]],1), 切語下字資料表[切語下字]) ), 0)</f>
        <v>86</v>
      </c>
      <c r="O1418" s="207" t="str" cm="1">
        <f t="array" ref="O1418" xml:space="preserve"> INDEX(切語下字資料表[韻母], 小韻資料表[[#This Row],[下字表識別號]])</f>
        <v>蟹開2</v>
      </c>
      <c r="P1418" s="207" t="str" cm="1">
        <f t="array" ref="P1418" xml:space="preserve"> INDEX(切語下字資料表[韻母拼音碼], 小韻資料表[[#This Row],[下字表識別號]])</f>
        <v>ai</v>
      </c>
      <c r="Q1418" s="210" t="str" cm="1">
        <f t="array" ref="Q1418" xml:space="preserve"> INDEX(設定表!$C$19:$C$23, INT( LEFT(小韻資料表[[#This Row],[目次編碼]],1) ))</f>
        <v>上</v>
      </c>
      <c r="R1418" s="210">
        <f xml:space="preserve">  INDEX(設定表!$C$8:$C$15, MATCH( (RIGHT(小韻資料表[[#This Row],[清濁]]) &amp; 小韻資料表[[#This Row],[調]]), 設定表!$B$8:$B$15, 0))</f>
        <v>2</v>
      </c>
      <c r="S1418" s="205" t="s">
        <v>309</v>
      </c>
      <c r="T1418" s="205" t="s">
        <v>309</v>
      </c>
      <c r="U1418" s="226" t="s">
        <v>5861</v>
      </c>
      <c r="V1418" s="147" t="s">
        <v>309</v>
      </c>
      <c r="X1418" s="135"/>
      <c r="Y1418" s="135"/>
      <c r="AA1418" s="135"/>
      <c r="AB1418" s="134"/>
      <c r="AC1418" s="135"/>
      <c r="AD1418" s="135"/>
      <c r="AH1418" s="135"/>
      <c r="AI1418" s="135"/>
    </row>
    <row r="1419" spans="1:35" ht="31.5">
      <c r="A1419" s="205">
        <v>1415</v>
      </c>
      <c r="B1419" s="206" t="s">
        <v>5862</v>
      </c>
      <c r="C1419" s="207" t="str">
        <f xml:space="preserve"> _xlfn.CONCAT(小韻資料表[[#This Row],[聲母拼音碼]],小韻資料表[[#This Row],[韻母拼音碼]],小韻資料表[[#This Row],[調號]])</f>
        <v>Øai2</v>
      </c>
      <c r="D1419" s="206" t="s">
        <v>5863</v>
      </c>
      <c r="E1419" s="208" t="s">
        <v>498</v>
      </c>
      <c r="F1419" s="205">
        <v>7</v>
      </c>
      <c r="G1419" s="209" t="s">
        <v>5864</v>
      </c>
      <c r="H1419" s="205">
        <f xml:space="preserve"> LEN(小韻資料表[[#This Row],[小韻字集]])</f>
        <v>3</v>
      </c>
      <c r="I1419" s="205" cm="1">
        <f t="array" ref="I1419" xml:space="preserve"> MATCH(TRUE, ISNUMBER( SEARCH( LEFT(小韻資料表[[#This Row],[切語]],1), 切語上字資料表[切語上字]) ), 0)</f>
        <v>35</v>
      </c>
      <c r="J1419" s="210" t="str" cm="1">
        <f t="array" ref="J1419" xml:space="preserve"> INDEX(切語上字資料表[聲母], 小韻資料表[[#This Row],[上字表識別號]])</f>
        <v>影</v>
      </c>
      <c r="K1419" s="210" t="str" cm="1">
        <f t="array" ref="K1419" xml:space="preserve"> INDEX(切語上字資料表[聲母拼音碼], 小韻資料表[[#This Row],[上字表識別號]])</f>
        <v>Ø</v>
      </c>
      <c r="L1419" s="210" t="str" cm="1">
        <f t="array" ref="L1419" xml:space="preserve"> INDEX(切語上字資料表[清濁], 小韻資料表[[#This Row],[上字表識別號]])</f>
        <v>全清</v>
      </c>
      <c r="M1419" s="223" t="str" cm="1">
        <f t="array" ref="M1419" xml:space="preserve"> INDEX(切語上字資料表[發送收], 小韻資料表[[#This Row],[上字表識別號]])</f>
        <v>發聲</v>
      </c>
      <c r="N1419" s="205" cm="1">
        <f t="array" ref="N1419" xml:space="preserve"> MATCH(TRUE, ISNUMBER( SEARCH( RIGHT(小韻資料表[[#This Row],[切語]],1), 切語下字資料表[切語下字]) ), 0)</f>
        <v>86</v>
      </c>
      <c r="O1419" s="207" t="str" cm="1">
        <f t="array" ref="O1419" xml:space="preserve"> INDEX(切語下字資料表[韻母], 小韻資料表[[#This Row],[下字表識別號]])</f>
        <v>蟹開2</v>
      </c>
      <c r="P1419" s="207" t="str" cm="1">
        <f t="array" ref="P1419" xml:space="preserve"> INDEX(切語下字資料表[韻母拼音碼], 小韻資料表[[#This Row],[下字表識別號]])</f>
        <v>ai</v>
      </c>
      <c r="Q1419" s="210" t="str" cm="1">
        <f t="array" ref="Q1419" xml:space="preserve"> INDEX(設定表!$C$19:$C$23, INT( LEFT(小韻資料表[[#This Row],[目次編碼]],1) ))</f>
        <v>上</v>
      </c>
      <c r="R1419" s="210">
        <f xml:space="preserve">  INDEX(設定表!$C$8:$C$15, MATCH( (RIGHT(小韻資料表[[#This Row],[清濁]]) &amp; 小韻資料表[[#This Row],[調]]), 設定表!$B$8:$B$15, 0))</f>
        <v>2</v>
      </c>
      <c r="S1419" s="205" t="s">
        <v>309</v>
      </c>
      <c r="T1419" s="205" t="s">
        <v>309</v>
      </c>
      <c r="U1419" s="226" t="s">
        <v>309</v>
      </c>
      <c r="V1419" s="146" t="s">
        <v>309</v>
      </c>
      <c r="X1419" s="135"/>
      <c r="Y1419" s="135"/>
      <c r="AA1419" s="135"/>
      <c r="AB1419" s="134"/>
      <c r="AC1419" s="135"/>
      <c r="AD1419" s="135"/>
      <c r="AH1419" s="135"/>
      <c r="AI1419" s="135"/>
    </row>
    <row r="1420" spans="1:35" ht="31.5">
      <c r="A1420" s="205">
        <v>1416</v>
      </c>
      <c r="B1420" s="206" t="s">
        <v>5865</v>
      </c>
      <c r="C1420" s="207" t="str">
        <f xml:space="preserve"> _xlfn.CONCAT(小韻資料表[[#This Row],[聲母拼音碼]],小韻資料表[[#This Row],[韻母拼音碼]],小韻資料表[[#This Row],[調號]])</f>
        <v>pai2</v>
      </c>
      <c r="D1420" s="206" t="s">
        <v>5866</v>
      </c>
      <c r="E1420" s="208" t="s">
        <v>498</v>
      </c>
      <c r="F1420" s="205">
        <v>8</v>
      </c>
      <c r="G1420" s="209" t="s">
        <v>5867</v>
      </c>
      <c r="H1420" s="205">
        <f xml:space="preserve"> LEN(小韻資料表[[#This Row],[小韻字集]])</f>
        <v>2</v>
      </c>
      <c r="I1420" s="205" cm="1">
        <f t="array" ref="I1420" xml:space="preserve"> MATCH(TRUE, ISNUMBER( SEARCH( LEFT(小韻資料表[[#This Row],[切語]],1), 切語上字資料表[切語上字]) ), 0)</f>
        <v>13</v>
      </c>
      <c r="J1420" s="210" t="str" cm="1">
        <f t="array" ref="J1420" xml:space="preserve"> INDEX(切語上字資料表[聲母], 小韻資料表[[#This Row],[上字表識別號]])</f>
        <v>幫</v>
      </c>
      <c r="K1420" s="210" t="str" cm="1">
        <f t="array" ref="K1420" xml:space="preserve"> INDEX(切語上字資料表[聲母拼音碼], 小韻資料表[[#This Row],[上字表識別號]])</f>
        <v>p</v>
      </c>
      <c r="L1420" s="210" t="str" cm="1">
        <f t="array" ref="L1420" xml:space="preserve"> INDEX(切語上字資料表[清濁], 小韻資料表[[#This Row],[上字表識別號]])</f>
        <v>全清</v>
      </c>
      <c r="M1420" s="223" t="str" cm="1">
        <f t="array" ref="M1420" xml:space="preserve"> INDEX(切語上字資料表[發送收], 小韻資料表[[#This Row],[上字表識別號]])</f>
        <v>發聲</v>
      </c>
      <c r="N1420" s="205" cm="1">
        <f t="array" ref="N1420" xml:space="preserve"> MATCH(TRUE, ISNUMBER( SEARCH( RIGHT(小韻資料表[[#This Row],[切語]],1), 切語下字資料表[切語下字]) ), 0)</f>
        <v>86</v>
      </c>
      <c r="O1420" s="207" t="str" cm="1">
        <f t="array" ref="O1420" xml:space="preserve"> INDEX(切語下字資料表[韻母], 小韻資料表[[#This Row],[下字表識別號]])</f>
        <v>蟹開2</v>
      </c>
      <c r="P1420" s="207" t="str" cm="1">
        <f t="array" ref="P1420" xml:space="preserve"> INDEX(切語下字資料表[韻母拼音碼], 小韻資料表[[#This Row],[下字表識別號]])</f>
        <v>ai</v>
      </c>
      <c r="Q1420" s="210" t="str" cm="1">
        <f t="array" ref="Q1420" xml:space="preserve"> INDEX(設定表!$C$19:$C$23, INT( LEFT(小韻資料表[[#This Row],[目次編碼]],1) ))</f>
        <v>上</v>
      </c>
      <c r="R1420" s="210">
        <f xml:space="preserve">  INDEX(設定表!$C$8:$C$15, MATCH( (RIGHT(小韻資料表[[#This Row],[清濁]]) &amp; 小韻資料表[[#This Row],[調]]), 設定表!$B$8:$B$15, 0))</f>
        <v>2</v>
      </c>
      <c r="S1420" s="205" t="s">
        <v>309</v>
      </c>
      <c r="T1420" s="205" t="s">
        <v>309</v>
      </c>
      <c r="U1420" s="226" t="s">
        <v>309</v>
      </c>
      <c r="V1420" s="147" t="s">
        <v>309</v>
      </c>
      <c r="X1420" s="135"/>
      <c r="Y1420" s="135"/>
      <c r="AA1420" s="135"/>
      <c r="AB1420" s="134"/>
      <c r="AC1420" s="135"/>
      <c r="AD1420" s="135"/>
      <c r="AH1420" s="135"/>
      <c r="AI1420" s="135"/>
    </row>
    <row r="1421" spans="1:35" ht="31.5">
      <c r="A1421" s="205">
        <v>1417</v>
      </c>
      <c r="B1421" s="206" t="s">
        <v>5868</v>
      </c>
      <c r="C1421" s="207" t="str">
        <f xml:space="preserve"> _xlfn.CONCAT(小韻資料表[[#This Row],[聲母拼音碼]],小韻資料表[[#This Row],[韻母拼音碼]],小韻資料表[[#This Row],[調號]])</f>
        <v>kai2</v>
      </c>
      <c r="D1421" s="206" t="s">
        <v>5869</v>
      </c>
      <c r="E1421" s="208" t="s">
        <v>498</v>
      </c>
      <c r="F1421" s="205">
        <v>9</v>
      </c>
      <c r="G1421" s="209" t="s">
        <v>5870</v>
      </c>
      <c r="H1421" s="205">
        <f xml:space="preserve"> LEN(小韻資料表[[#This Row],[小韻字集]])</f>
        <v>3</v>
      </c>
      <c r="I1421" s="205" cm="1">
        <f t="array" ref="I1421" xml:space="preserve"> MATCH(TRUE, ISNUMBER( SEARCH( LEFT(小韻資料表[[#This Row],[切語]],1), 切語上字資料表[切語上字]) ), 0)</f>
        <v>1</v>
      </c>
      <c r="J1421" s="210" t="str" cm="1">
        <f t="array" ref="J1421" xml:space="preserve"> INDEX(切語上字資料表[聲母], 小韻資料表[[#This Row],[上字表識別號]])</f>
        <v>見</v>
      </c>
      <c r="K1421" s="210" t="str" cm="1">
        <f t="array" ref="K1421" xml:space="preserve"> INDEX(切語上字資料表[聲母拼音碼], 小韻資料表[[#This Row],[上字表識別號]])</f>
        <v>k</v>
      </c>
      <c r="L1421" s="210" t="str" cm="1">
        <f t="array" ref="L1421" xml:space="preserve"> INDEX(切語上字資料表[清濁], 小韻資料表[[#This Row],[上字表識別號]])</f>
        <v>全清</v>
      </c>
      <c r="M1421" s="223" t="str" cm="1">
        <f t="array" ref="M1421" xml:space="preserve"> INDEX(切語上字資料表[發送收], 小韻資料表[[#This Row],[上字表識別號]])</f>
        <v>發聲</v>
      </c>
      <c r="N1421" s="205" cm="1">
        <f t="array" ref="N1421" xml:space="preserve"> MATCH(TRUE, ISNUMBER( SEARCH( RIGHT(小韻資料表[[#This Row],[切語]],1), 切語下字資料表[切語下字]) ), 0)</f>
        <v>86</v>
      </c>
      <c r="O1421" s="207" t="str" cm="1">
        <f t="array" ref="O1421" xml:space="preserve"> INDEX(切語下字資料表[韻母], 小韻資料表[[#This Row],[下字表識別號]])</f>
        <v>蟹開2</v>
      </c>
      <c r="P1421" s="207" t="str" cm="1">
        <f t="array" ref="P1421" xml:space="preserve"> INDEX(切語下字資料表[韻母拼音碼], 小韻資料表[[#This Row],[下字表識別號]])</f>
        <v>ai</v>
      </c>
      <c r="Q1421" s="210" t="str" cm="1">
        <f t="array" ref="Q1421" xml:space="preserve"> INDEX(設定表!$C$19:$C$23, INT( LEFT(小韻資料表[[#This Row],[目次編碼]],1) ))</f>
        <v>上</v>
      </c>
      <c r="R1421" s="210">
        <f xml:space="preserve">  INDEX(設定表!$C$8:$C$15, MATCH( (RIGHT(小韻資料表[[#This Row],[清濁]]) &amp; 小韻資料表[[#This Row],[調]]), 設定表!$B$8:$B$15, 0))</f>
        <v>2</v>
      </c>
      <c r="S1421" s="205" t="s">
        <v>309</v>
      </c>
      <c r="T1421" s="205" t="s">
        <v>309</v>
      </c>
      <c r="U1421" s="226" t="s">
        <v>309</v>
      </c>
      <c r="V1421" s="146" t="s">
        <v>309</v>
      </c>
      <c r="X1421" s="135"/>
      <c r="Y1421" s="135"/>
      <c r="AA1421" s="135"/>
      <c r="AB1421" s="134"/>
      <c r="AC1421" s="135"/>
      <c r="AD1421" s="135"/>
      <c r="AH1421" s="135"/>
      <c r="AI1421" s="135"/>
    </row>
    <row r="1422" spans="1:35" ht="31.5">
      <c r="A1422" s="205">
        <v>1418</v>
      </c>
      <c r="B1422" s="206" t="s">
        <v>5871</v>
      </c>
      <c r="C1422" s="207" t="str">
        <f xml:space="preserve"> _xlfn.CONCAT(小韻資料表[[#This Row],[聲母拼音碼]],小韻資料表[[#This Row],[韻母拼音碼]],小韻資料表[[#This Row],[調號]])</f>
        <v>sai2</v>
      </c>
      <c r="D1422" s="206" t="s">
        <v>5872</v>
      </c>
      <c r="E1422" s="208" t="s">
        <v>498</v>
      </c>
      <c r="F1422" s="205">
        <v>10</v>
      </c>
      <c r="G1422" s="209" t="s">
        <v>5873</v>
      </c>
      <c r="H1422" s="205">
        <f xml:space="preserve"> LEN(小韻資料表[[#This Row],[小韻字集]])</f>
        <v>4</v>
      </c>
      <c r="I1422" s="205" cm="1">
        <f t="array" ref="I1422" xml:space="preserve"> MATCH(TRUE, ISNUMBER( SEARCH( LEFT(小韻資料表[[#This Row],[切語]],1), 切語上字資料表[切語上字]) ), 0)</f>
        <v>29</v>
      </c>
      <c r="J1422" s="210" t="str" cm="1">
        <f t="array" ref="J1422" xml:space="preserve"> INDEX(切語上字資料表[聲母], 小韻資料表[[#This Row],[上字表識別號]])</f>
        <v>疏</v>
      </c>
      <c r="K1422" s="210" t="str" cm="1">
        <f t="array" ref="K1422" xml:space="preserve"> INDEX(切語上字資料表[聲母拼音碼], 小韻資料表[[#This Row],[上字表識別號]])</f>
        <v>s</v>
      </c>
      <c r="L1422" s="210" t="str" cm="1">
        <f t="array" ref="L1422" xml:space="preserve"> INDEX(切語上字資料表[清濁], 小韻資料表[[#This Row],[上字表識別號]])</f>
        <v>全清</v>
      </c>
      <c r="M1422" s="223" t="str" cm="1">
        <f t="array" ref="M1422" xml:space="preserve"> INDEX(切語上字資料表[發送收], 小韻資料表[[#This Row],[上字表識別號]])</f>
        <v>發聲</v>
      </c>
      <c r="N1422" s="205" cm="1">
        <f t="array" ref="N1422" xml:space="preserve"> MATCH(TRUE, ISNUMBER( SEARCH( RIGHT(小韻資料表[[#This Row],[切語]],1), 切語下字資料表[切語下字]) ), 0)</f>
        <v>86</v>
      </c>
      <c r="O1422" s="207" t="str" cm="1">
        <f t="array" ref="O1422" xml:space="preserve"> INDEX(切語下字資料表[韻母], 小韻資料表[[#This Row],[下字表識別號]])</f>
        <v>蟹開2</v>
      </c>
      <c r="P1422" s="207" t="str" cm="1">
        <f t="array" ref="P1422" xml:space="preserve"> INDEX(切語下字資料表[韻母拼音碼], 小韻資料表[[#This Row],[下字表識別號]])</f>
        <v>ai</v>
      </c>
      <c r="Q1422" s="210" t="str" cm="1">
        <f t="array" ref="Q1422" xml:space="preserve"> INDEX(設定表!$C$19:$C$23, INT( LEFT(小韻資料表[[#This Row],[目次編碼]],1) ))</f>
        <v>上</v>
      </c>
      <c r="R1422" s="210">
        <f xml:space="preserve">  INDEX(設定表!$C$8:$C$15, MATCH( (RIGHT(小韻資料表[[#This Row],[清濁]]) &amp; 小韻資料表[[#This Row],[調]]), 設定表!$B$8:$B$15, 0))</f>
        <v>2</v>
      </c>
      <c r="S1422" s="205" t="s">
        <v>309</v>
      </c>
      <c r="T1422" s="205" t="s">
        <v>309</v>
      </c>
      <c r="U1422" s="226" t="s">
        <v>309</v>
      </c>
      <c r="V1422" s="147" t="s">
        <v>309</v>
      </c>
      <c r="X1422" s="135"/>
      <c r="Y1422" s="135"/>
      <c r="AA1422" s="135"/>
      <c r="AB1422" s="134"/>
      <c r="AC1422" s="135"/>
      <c r="AD1422" s="135"/>
      <c r="AH1422" s="135"/>
      <c r="AI1422" s="135"/>
    </row>
    <row r="1423" spans="1:35" ht="31.5">
      <c r="A1423" s="205">
        <v>1419</v>
      </c>
      <c r="B1423" s="206" t="s">
        <v>5874</v>
      </c>
      <c r="C1423" s="207" t="str">
        <f xml:space="preserve"> _xlfn.CONCAT(小韻資料表[[#This Row],[聲母拼音碼]],小韻資料表[[#This Row],[韻母拼音碼]],小韻資料表[[#This Row],[調號]])</f>
        <v>kai2</v>
      </c>
      <c r="D1423" s="206" t="s">
        <v>5875</v>
      </c>
      <c r="E1423" s="208" t="s">
        <v>498</v>
      </c>
      <c r="F1423" s="205">
        <v>11</v>
      </c>
      <c r="G1423" s="209" t="s">
        <v>5876</v>
      </c>
      <c r="H1423" s="205">
        <f xml:space="preserve"> LEN(小韻資料表[[#This Row],[小韻字集]])</f>
        <v>5</v>
      </c>
      <c r="I1423" s="205" cm="1">
        <f t="array" ref="I1423" xml:space="preserve"> MATCH(TRUE, ISNUMBER( SEARCH( LEFT(小韻資料表[[#This Row],[切語]],1), 切語上字資料表[切語上字]) ), 0)</f>
        <v>1</v>
      </c>
      <c r="J1423" s="210" t="str" cm="1">
        <f t="array" ref="J1423" xml:space="preserve"> INDEX(切語上字資料表[聲母], 小韻資料表[[#This Row],[上字表識別號]])</f>
        <v>見</v>
      </c>
      <c r="K1423" s="210" t="str" cm="1">
        <f t="array" ref="K1423" xml:space="preserve"> INDEX(切語上字資料表[聲母拼音碼], 小韻資料表[[#This Row],[上字表識別號]])</f>
        <v>k</v>
      </c>
      <c r="L1423" s="210" t="str" cm="1">
        <f t="array" ref="L1423" xml:space="preserve"> INDEX(切語上字資料表[清濁], 小韻資料表[[#This Row],[上字表識別號]])</f>
        <v>全清</v>
      </c>
      <c r="M1423" s="223" t="str" cm="1">
        <f t="array" ref="M1423" xml:space="preserve"> INDEX(切語上字資料表[發送收], 小韻資料表[[#This Row],[上字表識別號]])</f>
        <v>發聲</v>
      </c>
      <c r="N1423" s="205" cm="1">
        <f t="array" ref="N1423" xml:space="preserve"> MATCH(TRUE, ISNUMBER( SEARCH( RIGHT(小韻資料表[[#This Row],[切語]],1), 切語下字資料表[切語下字]) ), 0)</f>
        <v>86</v>
      </c>
      <c r="O1423" s="207" t="str" cm="1">
        <f t="array" ref="O1423" xml:space="preserve"> INDEX(切語下字資料表[韻母], 小韻資料表[[#This Row],[下字表識別號]])</f>
        <v>蟹開2</v>
      </c>
      <c r="P1423" s="207" t="str" cm="1">
        <f t="array" ref="P1423" xml:space="preserve"> INDEX(切語下字資料表[韻母拼音碼], 小韻資料表[[#This Row],[下字表識別號]])</f>
        <v>ai</v>
      </c>
      <c r="Q1423" s="210" t="str" cm="1">
        <f t="array" ref="Q1423" xml:space="preserve"> INDEX(設定表!$C$19:$C$23, INT( LEFT(小韻資料表[[#This Row],[目次編碼]],1) ))</f>
        <v>上</v>
      </c>
      <c r="R1423" s="210">
        <f xml:space="preserve">  INDEX(設定表!$C$8:$C$15, MATCH( (RIGHT(小韻資料表[[#This Row],[清濁]]) &amp; 小韻資料表[[#This Row],[調]]), 設定表!$B$8:$B$15, 0))</f>
        <v>2</v>
      </c>
      <c r="S1423" s="205" t="s">
        <v>309</v>
      </c>
      <c r="T1423" s="205" t="s">
        <v>309</v>
      </c>
      <c r="U1423" s="226" t="s">
        <v>5877</v>
      </c>
      <c r="V1423" s="146" t="s">
        <v>309</v>
      </c>
      <c r="X1423" s="135"/>
      <c r="Y1423" s="135"/>
      <c r="AA1423" s="135"/>
      <c r="AB1423" s="134"/>
      <c r="AC1423" s="135"/>
      <c r="AD1423" s="135"/>
      <c r="AH1423" s="135"/>
      <c r="AI1423" s="135"/>
    </row>
    <row r="1424" spans="1:35" ht="31.5">
      <c r="A1424" s="205">
        <v>1420</v>
      </c>
      <c r="B1424" s="206" t="s">
        <v>13155</v>
      </c>
      <c r="C1424" s="207" t="str">
        <f xml:space="preserve"> _xlfn.CONCAT(小韻資料表[[#This Row],[聲母拼音碼]],小韻資料表[[#This Row],[韻母拼音碼]],小韻資料表[[#This Row],[調號]])</f>
        <v>tuai2</v>
      </c>
      <c r="D1424" s="206" t="s">
        <v>5878</v>
      </c>
      <c r="E1424" s="208" t="s">
        <v>498</v>
      </c>
      <c r="F1424" s="205">
        <v>12</v>
      </c>
      <c r="G1424" s="209" t="s">
        <v>5878</v>
      </c>
      <c r="H1424" s="205">
        <f xml:space="preserve"> LEN(小韻資料表[[#This Row],[小韻字集]])</f>
        <v>1</v>
      </c>
      <c r="I1424" s="205" cm="1">
        <f t="array" ref="I1424" xml:space="preserve"> MATCH(TRUE, ISNUMBER( SEARCH( LEFT(小韻資料表[[#This Row],[切語]],1), 切語上字資料表[切語上字]) ), 0)</f>
        <v>11</v>
      </c>
      <c r="J1424" s="210" t="str" cm="1">
        <f t="array" ref="J1424" xml:space="preserve"> INDEX(切語上字資料表[聲母], 小韻資料表[[#This Row],[上字表識別號]])</f>
        <v>澄</v>
      </c>
      <c r="K1424" s="210" t="str" cm="1">
        <f t="array" ref="K1424" xml:space="preserve"> INDEX(切語上字資料表[聲母拼音碼], 小韻資料表[[#This Row],[上字表識別號]])</f>
        <v>t</v>
      </c>
      <c r="L1424" s="210" t="str" cm="1">
        <f t="array" ref="L1424" xml:space="preserve"> INDEX(切語上字資料表[清濁], 小韻資料表[[#This Row],[上字表識別號]])</f>
        <v>全濁</v>
      </c>
      <c r="M1424" s="223" cm="1">
        <f t="array" ref="M1424" xml:space="preserve"> INDEX(切語上字資料表[發送收], 小韻資料表[[#This Row],[上字表識別號]])</f>
        <v>0</v>
      </c>
      <c r="N1424" s="205" cm="1">
        <f t="array" ref="N1424" xml:space="preserve"> MATCH(TRUE, ISNUMBER( SEARCH( RIGHT(小韻資料表[[#This Row],[切語]],1), 切語下字資料表[切語下字]) ), 0)</f>
        <v>90</v>
      </c>
      <c r="O1424" s="207" t="str" cm="1">
        <f t="array" ref="O1424" xml:space="preserve"> INDEX(切語下字資料表[韻母], 小韻資料表[[#This Row],[下字表識別號]])</f>
        <v>蟹合2</v>
      </c>
      <c r="P1424" s="207" t="str" cm="1">
        <f t="array" ref="P1424" xml:space="preserve"> INDEX(切語下字資料表[韻母拼音碼], 小韻資料表[[#This Row],[下字表識別號]])</f>
        <v>uai</v>
      </c>
      <c r="Q1424" s="210" t="str" cm="1">
        <f t="array" ref="Q1424" xml:space="preserve"> INDEX(設定表!$C$19:$C$23, INT( LEFT(小韻資料表[[#This Row],[目次編碼]],1) ))</f>
        <v>上</v>
      </c>
      <c r="R1424" s="210">
        <f xml:space="preserve">  INDEX(設定表!$C$8:$C$15, MATCH( (RIGHT(小韻資料表[[#This Row],[清濁]]) &amp; 小韻資料表[[#This Row],[調]]), 設定表!$B$8:$B$15, 0))</f>
        <v>2</v>
      </c>
      <c r="S1424" s="205" t="s">
        <v>309</v>
      </c>
      <c r="T1424" s="205" t="s">
        <v>309</v>
      </c>
      <c r="U1424" s="226" t="s">
        <v>309</v>
      </c>
      <c r="V1424" s="147" t="s">
        <v>309</v>
      </c>
      <c r="X1424" s="135"/>
      <c r="Y1424" s="135"/>
      <c r="AA1424" s="135"/>
      <c r="AB1424" s="134"/>
      <c r="AC1424" s="135"/>
      <c r="AD1424" s="135"/>
      <c r="AH1424" s="135"/>
      <c r="AI1424" s="135"/>
    </row>
    <row r="1425" spans="1:35" ht="31.5">
      <c r="A1425" s="205">
        <v>1421</v>
      </c>
      <c r="B1425" s="206" t="s">
        <v>5879</v>
      </c>
      <c r="C1425" s="207" t="str">
        <f xml:space="preserve"> _xlfn.CONCAT(小韻資料表[[#This Row],[聲母拼音碼]],小韻資料表[[#This Row],[韻母拼音碼]],小韻資料表[[#This Row],[調號]])</f>
        <v>ho2</v>
      </c>
      <c r="D1425" s="206" t="s">
        <v>5880</v>
      </c>
      <c r="E1425" s="208" t="s">
        <v>498</v>
      </c>
      <c r="F1425" s="205">
        <v>13</v>
      </c>
      <c r="G1425" s="209" t="s">
        <v>5880</v>
      </c>
      <c r="H1425" s="205">
        <f xml:space="preserve"> LEN(小韻資料表[[#This Row],[小韻字集]])</f>
        <v>1</v>
      </c>
      <c r="I1425" s="205" cm="1">
        <f t="array" ref="I1425" xml:space="preserve"> MATCH(TRUE, ISNUMBER( SEARCH( LEFT(小韻資料表[[#This Row],[切語]],1), 切語上字資料表[切語上字]) ), 0)</f>
        <v>37</v>
      </c>
      <c r="J1425" s="210" t="str" cm="1">
        <f t="array" ref="J1425" xml:space="preserve"> INDEX(切語上字資料表[聲母], 小韻資料表[[#This Row],[上字表識別號]])</f>
        <v>匣</v>
      </c>
      <c r="K1425" s="210" t="str" cm="1">
        <f t="array" ref="K1425" xml:space="preserve"> INDEX(切語上字資料表[聲母拼音碼], 小韻資料表[[#This Row],[上字表識別號]])</f>
        <v>h</v>
      </c>
      <c r="L1425" s="210" t="str" cm="1">
        <f t="array" ref="L1425" xml:space="preserve"> INDEX(切語上字資料表[清濁], 小韻資料表[[#This Row],[上字表識別號]])</f>
        <v>全濁</v>
      </c>
      <c r="M1425" s="223" t="str" cm="1">
        <f t="array" ref="M1425" xml:space="preserve"> INDEX(切語上字資料表[發送收], 小韻資料表[[#This Row],[上字表識別號]])</f>
        <v>送氣</v>
      </c>
      <c r="N1425" s="205" cm="1">
        <f t="array" ref="N1425" xml:space="preserve"> MATCH(TRUE, ISNUMBER( SEARCH( RIGHT(小韻資料表[[#This Row],[切語]],1), 切語下字資料表[切語下字]) ), 0)</f>
        <v>218</v>
      </c>
      <c r="O1425" s="207" t="str" cm="1">
        <f t="array" ref="O1425" xml:space="preserve"> INDEX(切語下字資料表[韻母], 小韻資料表[[#This Row],[下字表識別號]])</f>
        <v>果合1</v>
      </c>
      <c r="P1425" s="207" t="str" cm="1">
        <f t="array" ref="P1425" xml:space="preserve"> INDEX(切語下字資料表[韻母拼音碼], 小韻資料表[[#This Row],[下字表識別號]])</f>
        <v>o</v>
      </c>
      <c r="Q1425" s="210" t="str" cm="1">
        <f t="array" ref="Q1425" xml:space="preserve"> INDEX(設定表!$C$19:$C$23, INT( LEFT(小韻資料表[[#This Row],[目次編碼]],1) ))</f>
        <v>上</v>
      </c>
      <c r="R1425" s="210">
        <f xml:space="preserve">  INDEX(設定表!$C$8:$C$15, MATCH( (RIGHT(小韻資料表[[#This Row],[清濁]]) &amp; 小韻資料表[[#This Row],[調]]), 設定表!$B$8:$B$15, 0))</f>
        <v>2</v>
      </c>
      <c r="S1425" s="205" t="s">
        <v>309</v>
      </c>
      <c r="T1425" s="205" t="s">
        <v>309</v>
      </c>
      <c r="U1425" s="226" t="s">
        <v>309</v>
      </c>
      <c r="V1425" s="147" t="s">
        <v>309</v>
      </c>
      <c r="X1425" s="135"/>
      <c r="Y1425" s="135"/>
      <c r="AA1425" s="135"/>
      <c r="AB1425" s="134"/>
      <c r="AC1425" s="135"/>
      <c r="AD1425" s="135"/>
      <c r="AH1425" s="135"/>
      <c r="AI1425" s="135"/>
    </row>
    <row r="1426" spans="1:35" ht="31.5">
      <c r="A1426" s="205">
        <v>1422</v>
      </c>
      <c r="B1426" s="206" t="s">
        <v>5881</v>
      </c>
      <c r="C1426" s="207" t="str">
        <f xml:space="preserve"> _xlfn.CONCAT(小韻資料表[[#This Row],[聲母拼音碼]],小韻資料表[[#This Row],[韻母拼音碼]],小韻資料表[[#This Row],[調號]])</f>
        <v>huai2</v>
      </c>
      <c r="D1426" s="206" t="s">
        <v>5882</v>
      </c>
      <c r="E1426" s="208" t="s">
        <v>498</v>
      </c>
      <c r="F1426" s="205">
        <v>14</v>
      </c>
      <c r="G1426" s="209" t="s">
        <v>5882</v>
      </c>
      <c r="H1426" s="205">
        <f xml:space="preserve"> LEN(小韻資料表[[#This Row],[小韻字集]])</f>
        <v>1</v>
      </c>
      <c r="I1426" s="205" cm="1">
        <f t="array" ref="I1426" xml:space="preserve"> MATCH(TRUE, ISNUMBER( SEARCH( LEFT(小韻資料表[[#This Row],[切語]],1), 切語上字資料表[切語上字]) ), 0)</f>
        <v>36</v>
      </c>
      <c r="J1426" s="210" t="str" cm="1">
        <f t="array" ref="J1426" xml:space="preserve"> INDEX(切語上字資料表[聲母], 小韻資料表[[#This Row],[上字表識別號]])</f>
        <v>曉</v>
      </c>
      <c r="K1426" s="210" t="str" cm="1">
        <f t="array" ref="K1426" xml:space="preserve"> INDEX(切語上字資料表[聲母拼音碼], 小韻資料表[[#This Row],[上字表識別號]])</f>
        <v>h</v>
      </c>
      <c r="L1426" s="210" t="str" cm="1">
        <f t="array" ref="L1426" xml:space="preserve"> INDEX(切語上字資料表[清濁], 小韻資料表[[#This Row],[上字表識別號]])</f>
        <v>次清</v>
      </c>
      <c r="M1426" s="223" t="str" cm="1">
        <f t="array" ref="M1426" xml:space="preserve"> INDEX(切語上字資料表[發送收], 小韻資料表[[#This Row],[上字表識別號]])</f>
        <v>送氣</v>
      </c>
      <c r="N1426" s="205" cm="1">
        <f t="array" ref="N1426" xml:space="preserve"> MATCH(TRUE, ISNUMBER( SEARCH( RIGHT(小韻資料表[[#This Row],[切語]],1), 切語下字資料表[切語下字]) ), 0)</f>
        <v>90</v>
      </c>
      <c r="O1426" s="207" t="str" cm="1">
        <f t="array" ref="O1426" xml:space="preserve"> INDEX(切語下字資料表[韻母], 小韻資料表[[#This Row],[下字表識別號]])</f>
        <v>蟹合2</v>
      </c>
      <c r="P1426" s="207" t="str" cm="1">
        <f t="array" ref="P1426" xml:space="preserve"> INDEX(切語下字資料表[韻母拼音碼], 小韻資料表[[#This Row],[下字表識別號]])</f>
        <v>uai</v>
      </c>
      <c r="Q1426" s="210" t="str" cm="1">
        <f t="array" ref="Q1426" xml:space="preserve"> INDEX(設定表!$C$19:$C$23, INT( LEFT(小韻資料表[[#This Row],[目次編碼]],1) ))</f>
        <v>上</v>
      </c>
      <c r="R1426" s="210">
        <f xml:space="preserve">  INDEX(設定表!$C$8:$C$15, MATCH( (RIGHT(小韻資料表[[#This Row],[清濁]]) &amp; 小韻資料表[[#This Row],[調]]), 設定表!$B$8:$B$15, 0))</f>
        <v>2</v>
      </c>
      <c r="S1426" s="205" t="s">
        <v>309</v>
      </c>
      <c r="T1426" s="205" t="s">
        <v>309</v>
      </c>
      <c r="U1426" s="226" t="s">
        <v>309</v>
      </c>
      <c r="V1426" s="147" t="s">
        <v>309</v>
      </c>
      <c r="X1426" s="135"/>
      <c r="Y1426" s="135"/>
      <c r="AA1426" s="135"/>
      <c r="AB1426" s="134"/>
      <c r="AC1426" s="135"/>
      <c r="AD1426" s="135"/>
      <c r="AH1426" s="135"/>
      <c r="AI1426" s="135"/>
    </row>
    <row r="1427" spans="1:35" ht="31.5">
      <c r="A1427" s="205">
        <v>1423</v>
      </c>
      <c r="B1427" s="206" t="s">
        <v>5883</v>
      </c>
      <c r="C1427" s="207" t="str">
        <f xml:space="preserve"> _xlfn.CONCAT(小韻資料表[[#This Row],[聲母拼音碼]],小韻資料表[[#This Row],[韻母拼音碼]],小韻資料表[[#This Row],[調號]])</f>
        <v>khai2</v>
      </c>
      <c r="D1427" s="206" t="s">
        <v>5884</v>
      </c>
      <c r="E1427" s="208" t="s">
        <v>498</v>
      </c>
      <c r="F1427" s="205">
        <v>15</v>
      </c>
      <c r="G1427" s="209" t="s">
        <v>5885</v>
      </c>
      <c r="H1427" s="205">
        <f xml:space="preserve"> LEN(小韻資料表[[#This Row],[小韻字集]])</f>
        <v>2</v>
      </c>
      <c r="I1427" s="205" cm="1">
        <f t="array" ref="I1427" xml:space="preserve"> MATCH(TRUE, ISNUMBER( SEARCH( LEFT(小韻資料表[[#This Row],[切語]],1), 切語上字資料表[切語上字]) ), 0)</f>
        <v>3</v>
      </c>
      <c r="J1427" s="210" t="str" cm="1">
        <f t="array" ref="J1427" xml:space="preserve"> INDEX(切語上字資料表[聲母], 小韻資料表[[#This Row],[上字表識別號]])</f>
        <v>群</v>
      </c>
      <c r="K1427" s="210" t="str" cm="1">
        <f t="array" ref="K1427" xml:space="preserve"> INDEX(切語上字資料表[聲母拼音碼], 小韻資料表[[#This Row],[上字表識別號]])</f>
        <v>kh</v>
      </c>
      <c r="L1427" s="210" t="str" cm="1">
        <f t="array" ref="L1427" xml:space="preserve"> INDEX(切語上字資料表[清濁], 小韻資料表[[#This Row],[上字表識別號]])</f>
        <v>全濁</v>
      </c>
      <c r="M1427" s="223" cm="1">
        <f t="array" ref="M1427" xml:space="preserve"> INDEX(切語上字資料表[發送收], 小韻資料表[[#This Row],[上字表識別號]])</f>
        <v>0</v>
      </c>
      <c r="N1427" s="205" cm="1">
        <f t="array" ref="N1427" xml:space="preserve"> MATCH(TRUE, ISNUMBER( SEARCH( RIGHT(小韻資料表[[#This Row],[切語]],1), 切語下字資料表[切語下字]) ), 0)</f>
        <v>86</v>
      </c>
      <c r="O1427" s="207" t="str" cm="1">
        <f t="array" ref="O1427" xml:space="preserve"> INDEX(切語下字資料表[韻母], 小韻資料表[[#This Row],[下字表識別號]])</f>
        <v>蟹開2</v>
      </c>
      <c r="P1427" s="207" t="str" cm="1">
        <f t="array" ref="P1427" xml:space="preserve"> INDEX(切語下字資料表[韻母拼音碼], 小韻資料表[[#This Row],[下字表識別號]])</f>
        <v>ai</v>
      </c>
      <c r="Q1427" s="210" t="str" cm="1">
        <f t="array" ref="Q1427" xml:space="preserve"> INDEX(設定表!$C$19:$C$23, INT( LEFT(小韻資料表[[#This Row],[目次編碼]],1) ))</f>
        <v>上</v>
      </c>
      <c r="R1427" s="210">
        <f xml:space="preserve">  INDEX(設定表!$C$8:$C$15, MATCH( (RIGHT(小韻資料表[[#This Row],[清濁]]) &amp; 小韻資料表[[#This Row],[調]]), 設定表!$B$8:$B$15, 0))</f>
        <v>2</v>
      </c>
      <c r="S1427" s="205" t="s">
        <v>309</v>
      </c>
      <c r="T1427" s="205" t="s">
        <v>309</v>
      </c>
      <c r="U1427" s="226" t="s">
        <v>309</v>
      </c>
      <c r="V1427" s="146" t="s">
        <v>309</v>
      </c>
      <c r="X1427" s="135"/>
      <c r="Y1427" s="135"/>
      <c r="AA1427" s="135"/>
      <c r="AB1427" s="134"/>
      <c r="AC1427" s="135"/>
      <c r="AD1427" s="135"/>
      <c r="AH1427" s="135"/>
      <c r="AI1427" s="135"/>
    </row>
    <row r="1428" spans="1:35" ht="31.5">
      <c r="A1428" s="205">
        <v>1424</v>
      </c>
      <c r="B1428" s="206" t="s">
        <v>5886</v>
      </c>
      <c r="C1428" s="207" t="str">
        <f xml:space="preserve"> _xlfn.CONCAT(小韻資料表[[#This Row],[聲母拼音碼]],小韻資料表[[#This Row],[韻母拼音碼]],小韻資料表[[#This Row],[調號]])</f>
        <v>hai2</v>
      </c>
      <c r="D1428" s="206" t="s">
        <v>518</v>
      </c>
      <c r="E1428" s="208" t="s">
        <v>517</v>
      </c>
      <c r="F1428" s="205">
        <v>1</v>
      </c>
      <c r="G1428" s="209" t="s">
        <v>5887</v>
      </c>
      <c r="H1428" s="205">
        <f xml:space="preserve"> LEN(小韻資料表[[#This Row],[小韻字集]])</f>
        <v>4</v>
      </c>
      <c r="I1428" s="205" cm="1">
        <f t="array" ref="I1428" xml:space="preserve"> MATCH(TRUE, ISNUMBER( SEARCH( LEFT(小韻資料表[[#This Row],[切語]],1), 切語上字資料表[切語上字]) ), 0)</f>
        <v>37</v>
      </c>
      <c r="J1428" s="210" t="str" cm="1">
        <f t="array" ref="J1428" xml:space="preserve"> INDEX(切語上字資料表[聲母], 小韻資料表[[#This Row],[上字表識別號]])</f>
        <v>匣</v>
      </c>
      <c r="K1428" s="210" t="str" cm="1">
        <f t="array" ref="K1428" xml:space="preserve"> INDEX(切語上字資料表[聲母拼音碼], 小韻資料表[[#This Row],[上字表識別號]])</f>
        <v>h</v>
      </c>
      <c r="L1428" s="210" t="str" cm="1">
        <f t="array" ref="L1428" xml:space="preserve"> INDEX(切語上字資料表[清濁], 小韻資料表[[#This Row],[上字表識別號]])</f>
        <v>全濁</v>
      </c>
      <c r="M1428" s="223" t="str" cm="1">
        <f t="array" ref="M1428" xml:space="preserve"> INDEX(切語上字資料表[發送收], 小韻資料表[[#This Row],[上字表識別號]])</f>
        <v>送氣</v>
      </c>
      <c r="N1428" s="205" cm="1">
        <f t="array" ref="N1428" xml:space="preserve"> MATCH(TRUE, ISNUMBER( SEARCH( RIGHT(小韻資料表[[#This Row],[切語]],1), 切語下字資料表[切語下字]) ), 0)</f>
        <v>94</v>
      </c>
      <c r="O1428" s="207" t="str" cm="1">
        <f t="array" ref="O1428" xml:space="preserve"> INDEX(切語下字資料表[韻母], 小韻資料表[[#This Row],[下字表識別號]])</f>
        <v>駭開2</v>
      </c>
      <c r="P1428" s="207" t="str" cm="1">
        <f t="array" ref="P1428" xml:space="preserve"> INDEX(切語下字資料表[韻母拼音碼], 小韻資料表[[#This Row],[下字表識別號]])</f>
        <v>ai</v>
      </c>
      <c r="Q1428" s="210" t="str" cm="1">
        <f t="array" ref="Q1428" xml:space="preserve"> INDEX(設定表!$C$19:$C$23, INT( LEFT(小韻資料表[[#This Row],[目次編碼]],1) ))</f>
        <v>上</v>
      </c>
      <c r="R1428" s="210">
        <f xml:space="preserve">  INDEX(設定表!$C$8:$C$15, MATCH( (RIGHT(小韻資料表[[#This Row],[清濁]]) &amp; 小韻資料表[[#This Row],[調]]), 設定表!$B$8:$B$15, 0))</f>
        <v>2</v>
      </c>
      <c r="S1428" s="205" t="s">
        <v>309</v>
      </c>
      <c r="T1428" s="205" t="s">
        <v>309</v>
      </c>
      <c r="U1428" s="226" t="s">
        <v>309</v>
      </c>
      <c r="V1428" s="147" t="s">
        <v>309</v>
      </c>
      <c r="X1428" s="135"/>
      <c r="Y1428" s="135"/>
      <c r="AA1428" s="135"/>
      <c r="AB1428" s="134"/>
      <c r="AC1428" s="135"/>
      <c r="AD1428" s="135"/>
      <c r="AH1428" s="135"/>
      <c r="AI1428" s="135"/>
    </row>
    <row r="1429" spans="1:35" ht="31.5">
      <c r="A1429" s="205">
        <v>1425</v>
      </c>
      <c r="B1429" s="206" t="s">
        <v>5888</v>
      </c>
      <c r="C1429" s="207" t="str">
        <f xml:space="preserve"> _xlfn.CONCAT(小韻資料表[[#This Row],[聲母拼音碼]],小韻資料表[[#This Row],[韻母拼音碼]],小韻資料表[[#This Row],[調號]])</f>
        <v>khai2</v>
      </c>
      <c r="D1429" s="206" t="s">
        <v>5889</v>
      </c>
      <c r="E1429" s="208" t="s">
        <v>517</v>
      </c>
      <c r="F1429" s="205">
        <v>2</v>
      </c>
      <c r="G1429" s="209" t="s">
        <v>5890</v>
      </c>
      <c r="H1429" s="205">
        <f xml:space="preserve"> LEN(小韻資料表[[#This Row],[小韻字集]])</f>
        <v>6</v>
      </c>
      <c r="I1429" s="205" cm="1">
        <f t="array" ref="I1429" xml:space="preserve"> MATCH(TRUE, ISNUMBER( SEARCH( LEFT(小韻資料表[[#This Row],[切語]],1), 切語上字資料表[切語上字]) ), 0)</f>
        <v>2</v>
      </c>
      <c r="J1429" s="210" t="str" cm="1">
        <f t="array" ref="J1429" xml:space="preserve"> INDEX(切語上字資料表[聲母], 小韻資料表[[#This Row],[上字表識別號]])</f>
        <v>溪</v>
      </c>
      <c r="K1429" s="210" t="str" cm="1">
        <f t="array" ref="K1429" xml:space="preserve"> INDEX(切語上字資料表[聲母拼音碼], 小韻資料表[[#This Row],[上字表識別號]])</f>
        <v>kh</v>
      </c>
      <c r="L1429" s="210" t="str" cm="1">
        <f t="array" ref="L1429" xml:space="preserve"> INDEX(切語上字資料表[清濁], 小韻資料表[[#This Row],[上字表識別號]])</f>
        <v>次清</v>
      </c>
      <c r="M1429" s="223" t="str" cm="1">
        <f t="array" ref="M1429" xml:space="preserve"> INDEX(切語上字資料表[發送收], 小韻資料表[[#This Row],[上字表識別號]])</f>
        <v>送氣</v>
      </c>
      <c r="N1429" s="205" cm="1">
        <f t="array" ref="N1429" xml:space="preserve"> MATCH(TRUE, ISNUMBER( SEARCH( RIGHT(小韻資料表[[#This Row],[切語]],1), 切語下字資料表[切語下字]) ), 0)</f>
        <v>94</v>
      </c>
      <c r="O1429" s="207" t="str" cm="1">
        <f t="array" ref="O1429" xml:space="preserve"> INDEX(切語下字資料表[韻母], 小韻資料表[[#This Row],[下字表識別號]])</f>
        <v>駭開2</v>
      </c>
      <c r="P1429" s="207" t="str" cm="1">
        <f t="array" ref="P1429" xml:space="preserve"> INDEX(切語下字資料表[韻母拼音碼], 小韻資料表[[#This Row],[下字表識別號]])</f>
        <v>ai</v>
      </c>
      <c r="Q1429" s="210" t="str" cm="1">
        <f t="array" ref="Q1429" xml:space="preserve"> INDEX(設定表!$C$19:$C$23, INT( LEFT(小韻資料表[[#This Row],[目次編碼]],1) ))</f>
        <v>上</v>
      </c>
      <c r="R1429" s="210">
        <f xml:space="preserve">  INDEX(設定表!$C$8:$C$15, MATCH( (RIGHT(小韻資料表[[#This Row],[清濁]]) &amp; 小韻資料表[[#This Row],[調]]), 設定表!$B$8:$B$15, 0))</f>
        <v>2</v>
      </c>
      <c r="S1429" s="205" t="s">
        <v>309</v>
      </c>
      <c r="T1429" s="205" t="s">
        <v>309</v>
      </c>
      <c r="U1429" s="226" t="s">
        <v>309</v>
      </c>
      <c r="V1429" s="146" t="s">
        <v>309</v>
      </c>
      <c r="X1429" s="135"/>
      <c r="Y1429" s="135"/>
      <c r="AA1429" s="135"/>
      <c r="AB1429" s="134"/>
      <c r="AC1429" s="135"/>
      <c r="AD1429" s="135"/>
      <c r="AH1429" s="135"/>
      <c r="AI1429" s="135"/>
    </row>
    <row r="1430" spans="1:35" ht="31.5">
      <c r="A1430" s="205">
        <v>1426</v>
      </c>
      <c r="B1430" s="206" t="s">
        <v>5891</v>
      </c>
      <c r="C1430" s="207" t="str">
        <f xml:space="preserve"> _xlfn.CONCAT(小韻資料表[[#This Row],[聲母拼音碼]],小韻資料表[[#This Row],[韻母拼音碼]],小韻資料表[[#This Row],[調號]])</f>
        <v>gai2</v>
      </c>
      <c r="D1430" s="206" t="s">
        <v>5892</v>
      </c>
      <c r="E1430" s="208" t="s">
        <v>517</v>
      </c>
      <c r="F1430" s="205">
        <v>3</v>
      </c>
      <c r="G1430" s="209" t="s">
        <v>5893</v>
      </c>
      <c r="H1430" s="205">
        <f xml:space="preserve"> LEN(小韻資料表[[#This Row],[小韻字集]])</f>
        <v>6</v>
      </c>
      <c r="I1430" s="205" cm="1">
        <f t="array" ref="I1430" xml:space="preserve"> MATCH(TRUE, ISNUMBER( SEARCH( LEFT(小韻資料表[[#This Row],[切語]],1), 切語上字資料表[切語上字]) ), 0)</f>
        <v>4</v>
      </c>
      <c r="J1430" s="210" t="str" cm="1">
        <f t="array" ref="J1430" xml:space="preserve"> INDEX(切語上字資料表[聲母], 小韻資料表[[#This Row],[上字表識別號]])</f>
        <v>疑</v>
      </c>
      <c r="K1430" s="210" t="str" cm="1">
        <f t="array" ref="K1430" xml:space="preserve"> INDEX(切語上字資料表[聲母拼音碼], 小韻資料表[[#This Row],[上字表識別號]])</f>
        <v>g</v>
      </c>
      <c r="L1430" s="210" t="str" cm="1">
        <f t="array" ref="L1430" xml:space="preserve"> INDEX(切語上字資料表[清濁], 小韻資料表[[#This Row],[上字表識別號]])</f>
        <v>次濁</v>
      </c>
      <c r="M1430" s="223" t="str" cm="1">
        <f t="array" ref="M1430" xml:space="preserve"> INDEX(切語上字資料表[發送收], 小韻資料表[[#This Row],[上字表識別號]])</f>
        <v>收聲</v>
      </c>
      <c r="N1430" s="205" cm="1">
        <f t="array" ref="N1430" xml:space="preserve"> MATCH(TRUE, ISNUMBER( SEARCH( RIGHT(小韻資料表[[#This Row],[切語]],1), 切語下字資料表[切語下字]) ), 0)</f>
        <v>94</v>
      </c>
      <c r="O1430" s="207" t="str" cm="1">
        <f t="array" ref="O1430" xml:space="preserve"> INDEX(切語下字資料表[韻母], 小韻資料表[[#This Row],[下字表識別號]])</f>
        <v>駭開2</v>
      </c>
      <c r="P1430" s="207" t="str" cm="1">
        <f t="array" ref="P1430" xml:space="preserve"> INDEX(切語下字資料表[韻母拼音碼], 小韻資料表[[#This Row],[下字表識別號]])</f>
        <v>ai</v>
      </c>
      <c r="Q1430" s="210" t="str" cm="1">
        <f t="array" ref="Q1430" xml:space="preserve"> INDEX(設定表!$C$19:$C$23, INT( LEFT(小韻資料表[[#This Row],[目次編碼]],1) ))</f>
        <v>上</v>
      </c>
      <c r="R1430" s="210">
        <f xml:space="preserve">  INDEX(設定表!$C$8:$C$15, MATCH( (RIGHT(小韻資料表[[#This Row],[清濁]]) &amp; 小韻資料表[[#This Row],[調]]), 設定表!$B$8:$B$15, 0))</f>
        <v>2</v>
      </c>
      <c r="S1430" s="205" t="s">
        <v>309</v>
      </c>
      <c r="T1430" s="205" t="s">
        <v>309</v>
      </c>
      <c r="U1430" s="226" t="s">
        <v>309</v>
      </c>
      <c r="V1430" s="147" t="s">
        <v>309</v>
      </c>
      <c r="X1430" s="135"/>
      <c r="Y1430" s="135"/>
      <c r="AA1430" s="135"/>
      <c r="AB1430" s="134"/>
      <c r="AC1430" s="135"/>
      <c r="AD1430" s="135"/>
      <c r="AH1430" s="135"/>
      <c r="AI1430" s="135"/>
    </row>
    <row r="1431" spans="1:35" ht="31.5">
      <c r="A1431" s="205">
        <v>1427</v>
      </c>
      <c r="B1431" s="206" t="s">
        <v>5894</v>
      </c>
      <c r="C1431" s="207" t="str">
        <f xml:space="preserve"> _xlfn.CONCAT(小韻資料表[[#This Row],[聲母拼音碼]],小韻資料表[[#This Row],[韻母拼音碼]],小韻資料表[[#This Row],[調號]])</f>
        <v>Øai2</v>
      </c>
      <c r="D1431" s="206" t="s">
        <v>5895</v>
      </c>
      <c r="E1431" s="208" t="s">
        <v>517</v>
      </c>
      <c r="F1431" s="205">
        <v>4</v>
      </c>
      <c r="G1431" s="209" t="s">
        <v>5896</v>
      </c>
      <c r="H1431" s="205">
        <f xml:space="preserve"> LEN(小韻資料表[[#This Row],[小韻字集]])</f>
        <v>2</v>
      </c>
      <c r="I1431" s="205" cm="1">
        <f t="array" ref="I1431" xml:space="preserve"> MATCH(TRUE, ISNUMBER( SEARCH( LEFT(小韻資料表[[#This Row],[切語]],1), 切語上字資料表[切語上字]) ), 0)</f>
        <v>35</v>
      </c>
      <c r="J1431" s="210" t="str" cm="1">
        <f t="array" ref="J1431" xml:space="preserve"> INDEX(切語上字資料表[聲母], 小韻資料表[[#This Row],[上字表識別號]])</f>
        <v>影</v>
      </c>
      <c r="K1431" s="210" t="str" cm="1">
        <f t="array" ref="K1431" xml:space="preserve"> INDEX(切語上字資料表[聲母拼音碼], 小韻資料表[[#This Row],[上字表識別號]])</f>
        <v>Ø</v>
      </c>
      <c r="L1431" s="210" t="str" cm="1">
        <f t="array" ref="L1431" xml:space="preserve"> INDEX(切語上字資料表[清濁], 小韻資料表[[#This Row],[上字表識別號]])</f>
        <v>全清</v>
      </c>
      <c r="M1431" s="223" t="str" cm="1">
        <f t="array" ref="M1431" xml:space="preserve"> INDEX(切語上字資料表[發送收], 小韻資料表[[#This Row],[上字表識別號]])</f>
        <v>發聲</v>
      </c>
      <c r="N1431" s="205" cm="1">
        <f t="array" ref="N1431" xml:space="preserve"> MATCH(TRUE, ISNUMBER( SEARCH( RIGHT(小韻資料表[[#This Row],[切語]],1), 切語下字資料表[切語下字]) ), 0)</f>
        <v>94</v>
      </c>
      <c r="O1431" s="207" t="str" cm="1">
        <f t="array" ref="O1431" xml:space="preserve"> INDEX(切語下字資料表[韻母], 小韻資料表[[#This Row],[下字表識別號]])</f>
        <v>駭開2</v>
      </c>
      <c r="P1431" s="207" t="str" cm="1">
        <f t="array" ref="P1431" xml:space="preserve"> INDEX(切語下字資料表[韻母拼音碼], 小韻資料表[[#This Row],[下字表識別號]])</f>
        <v>ai</v>
      </c>
      <c r="Q1431" s="210" t="str" cm="1">
        <f t="array" ref="Q1431" xml:space="preserve"> INDEX(設定表!$C$19:$C$23, INT( LEFT(小韻資料表[[#This Row],[目次編碼]],1) ))</f>
        <v>上</v>
      </c>
      <c r="R1431" s="210">
        <f xml:space="preserve">  INDEX(設定表!$C$8:$C$15, MATCH( (RIGHT(小韻資料表[[#This Row],[清濁]]) &amp; 小韻資料表[[#This Row],[調]]), 設定表!$B$8:$B$15, 0))</f>
        <v>2</v>
      </c>
      <c r="S1431" s="205" t="s">
        <v>309</v>
      </c>
      <c r="T1431" s="205" t="s">
        <v>309</v>
      </c>
      <c r="U1431" s="226" t="s">
        <v>309</v>
      </c>
      <c r="V1431" s="146" t="s">
        <v>309</v>
      </c>
      <c r="X1431" s="135"/>
      <c r="Y1431" s="135"/>
      <c r="AA1431" s="135"/>
      <c r="AB1431" s="134"/>
      <c r="AC1431" s="135"/>
      <c r="AD1431" s="135"/>
      <c r="AH1431" s="135"/>
      <c r="AI1431" s="135"/>
    </row>
    <row r="1432" spans="1:35" ht="31.5">
      <c r="A1432" s="205">
        <v>1428</v>
      </c>
      <c r="B1432" s="206" t="s">
        <v>5897</v>
      </c>
      <c r="C1432" s="207" t="str">
        <f xml:space="preserve"> _xlfn.CONCAT(小韻資料表[[#This Row],[聲母拼音碼]],小韻資料表[[#This Row],[韻母拼音碼]],小韻資料表[[#This Row],[調號]])</f>
        <v>hue2</v>
      </c>
      <c r="D1432" s="206" t="s">
        <v>543</v>
      </c>
      <c r="E1432" s="208" t="s">
        <v>542</v>
      </c>
      <c r="F1432" s="205">
        <v>1</v>
      </c>
      <c r="G1432" s="209" t="s">
        <v>5898</v>
      </c>
      <c r="H1432" s="205">
        <f xml:space="preserve"> LEN(小韻資料表[[#This Row],[小韻字集]])</f>
        <v>8</v>
      </c>
      <c r="I1432" s="205" cm="1">
        <f t="array" ref="I1432" xml:space="preserve"> MATCH(TRUE, ISNUMBER( SEARCH( LEFT(小韻資料表[[#This Row],[切語]],1), 切語上字資料表[切語上字]) ), 0)</f>
        <v>36</v>
      </c>
      <c r="J1432" s="210" t="str" cm="1">
        <f t="array" ref="J1432" xml:space="preserve"> INDEX(切語上字資料表[聲母], 小韻資料表[[#This Row],[上字表識別號]])</f>
        <v>曉</v>
      </c>
      <c r="K1432" s="210" t="str" cm="1">
        <f t="array" ref="K1432" xml:space="preserve"> INDEX(切語上字資料表[聲母拼音碼], 小韻資料表[[#This Row],[上字表識別號]])</f>
        <v>h</v>
      </c>
      <c r="L1432" s="210" t="str" cm="1">
        <f t="array" ref="L1432" xml:space="preserve"> INDEX(切語上字資料表[清濁], 小韻資料表[[#This Row],[上字表識別號]])</f>
        <v>次清</v>
      </c>
      <c r="M1432" s="223" t="str" cm="1">
        <f t="array" ref="M1432" xml:space="preserve"> INDEX(切語上字資料表[發送收], 小韻資料表[[#This Row],[上字表識別號]])</f>
        <v>送氣</v>
      </c>
      <c r="N1432" s="205" cm="1">
        <f t="array" ref="N1432" xml:space="preserve"> MATCH(TRUE, ISNUMBER( SEARCH( RIGHT(小韻資料表[[#This Row],[切語]],1), 切語下字資料表[切語下字]) ), 0)</f>
        <v>110</v>
      </c>
      <c r="O1432" s="207" t="str" cm="1">
        <f t="array" ref="O1432" xml:space="preserve"> INDEX(切語下字資料表[韻母], 小韻資料表[[#This Row],[下字表識別號]])</f>
        <v>賄合1</v>
      </c>
      <c r="P1432" s="207" t="str" cm="1">
        <f t="array" ref="P1432" xml:space="preserve"> INDEX(切語下字資料表[韻母拼音碼], 小韻資料表[[#This Row],[下字表識別號]])</f>
        <v>ue</v>
      </c>
      <c r="Q1432" s="210" t="str" cm="1">
        <f t="array" ref="Q1432" xml:space="preserve"> INDEX(設定表!$C$19:$C$23, INT( LEFT(小韻資料表[[#This Row],[目次編碼]],1) ))</f>
        <v>上</v>
      </c>
      <c r="R1432" s="210">
        <f xml:space="preserve">  INDEX(設定表!$C$8:$C$15, MATCH( (RIGHT(小韻資料表[[#This Row],[清濁]]) &amp; 小韻資料表[[#This Row],[調]]), 設定表!$B$8:$B$15, 0))</f>
        <v>2</v>
      </c>
      <c r="S1432" s="205" t="s">
        <v>309</v>
      </c>
      <c r="T1432" s="205" t="s">
        <v>309</v>
      </c>
      <c r="U1432" s="226" t="s">
        <v>309</v>
      </c>
      <c r="V1432" s="147" t="s">
        <v>309</v>
      </c>
      <c r="X1432" s="135"/>
      <c r="Y1432" s="135"/>
      <c r="AA1432" s="135"/>
      <c r="AB1432" s="134"/>
      <c r="AC1432" s="135"/>
      <c r="AD1432" s="135"/>
      <c r="AH1432" s="135"/>
      <c r="AI1432" s="135"/>
    </row>
    <row r="1433" spans="1:35" ht="31.5">
      <c r="A1433" s="205">
        <v>1429</v>
      </c>
      <c r="B1433" s="206" t="s">
        <v>5899</v>
      </c>
      <c r="C1433" s="207" t="str">
        <f xml:space="preserve"> _xlfn.CONCAT(小韻資料表[[#This Row],[聲母拼音碼]],小韻資料表[[#This Row],[韻母拼音碼]],小韻資料表[[#This Row],[調號]])</f>
        <v>Øue2</v>
      </c>
      <c r="D1433" s="206" t="s">
        <v>5900</v>
      </c>
      <c r="E1433" s="208" t="s">
        <v>542</v>
      </c>
      <c r="F1433" s="205">
        <v>2</v>
      </c>
      <c r="G1433" s="209" t="s">
        <v>5901</v>
      </c>
      <c r="H1433" s="205">
        <f xml:space="preserve"> LEN(小韻資料表[[#This Row],[小韻字集]])</f>
        <v>12</v>
      </c>
      <c r="I1433" s="205" cm="1">
        <f t="array" ref="I1433" xml:space="preserve"> MATCH(TRUE, ISNUMBER( SEARCH( LEFT(小韻資料表[[#This Row],[切語]],1), 切語上字資料表[切語上字]) ), 0)</f>
        <v>35</v>
      </c>
      <c r="J1433" s="210" t="str" cm="1">
        <f t="array" ref="J1433" xml:space="preserve"> INDEX(切語上字資料表[聲母], 小韻資料表[[#This Row],[上字表識別號]])</f>
        <v>影</v>
      </c>
      <c r="K1433" s="210" t="str" cm="1">
        <f t="array" ref="K1433" xml:space="preserve"> INDEX(切語上字資料表[聲母拼音碼], 小韻資料表[[#This Row],[上字表識別號]])</f>
        <v>Ø</v>
      </c>
      <c r="L1433" s="210" t="str" cm="1">
        <f t="array" ref="L1433" xml:space="preserve"> INDEX(切語上字資料表[清濁], 小韻資料表[[#This Row],[上字表識別號]])</f>
        <v>全清</v>
      </c>
      <c r="M1433" s="223" t="str" cm="1">
        <f t="array" ref="M1433" xml:space="preserve"> INDEX(切語上字資料表[發送收], 小韻資料表[[#This Row],[上字表識別號]])</f>
        <v>發聲</v>
      </c>
      <c r="N1433" s="205" cm="1">
        <f t="array" ref="N1433" xml:space="preserve"> MATCH(TRUE, ISNUMBER( SEARCH( RIGHT(小韻資料表[[#This Row],[切語]],1), 切語下字資料表[切語下字]) ), 0)</f>
        <v>110</v>
      </c>
      <c r="O1433" s="207" t="str" cm="1">
        <f t="array" ref="O1433" xml:space="preserve"> INDEX(切語下字資料表[韻母], 小韻資料表[[#This Row],[下字表識別號]])</f>
        <v>賄合1</v>
      </c>
      <c r="P1433" s="207" t="str" cm="1">
        <f t="array" ref="P1433" xml:space="preserve"> INDEX(切語下字資料表[韻母拼音碼], 小韻資料表[[#This Row],[下字表識別號]])</f>
        <v>ue</v>
      </c>
      <c r="Q1433" s="210" t="str" cm="1">
        <f t="array" ref="Q1433" xml:space="preserve"> INDEX(設定表!$C$19:$C$23, INT( LEFT(小韻資料表[[#This Row],[目次編碼]],1) ))</f>
        <v>上</v>
      </c>
      <c r="R1433" s="210">
        <f xml:space="preserve">  INDEX(設定表!$C$8:$C$15, MATCH( (RIGHT(小韻資料表[[#This Row],[清濁]]) &amp; 小韻資料表[[#This Row],[調]]), 設定表!$B$8:$B$15, 0))</f>
        <v>2</v>
      </c>
      <c r="S1433" s="205" t="s">
        <v>309</v>
      </c>
      <c r="T1433" s="205" t="s">
        <v>309</v>
      </c>
      <c r="U1433" s="226" t="s">
        <v>309</v>
      </c>
      <c r="V1433" s="146" t="s">
        <v>309</v>
      </c>
      <c r="X1433" s="135"/>
      <c r="Y1433" s="135"/>
      <c r="AA1433" s="135"/>
      <c r="AB1433" s="134"/>
      <c r="AC1433" s="135"/>
      <c r="AD1433" s="135"/>
      <c r="AH1433" s="135"/>
      <c r="AI1433" s="135"/>
    </row>
    <row r="1434" spans="1:35" ht="31.5">
      <c r="A1434" s="205">
        <v>1430</v>
      </c>
      <c r="B1434" s="206" t="s">
        <v>5902</v>
      </c>
      <c r="C1434" s="207" t="str">
        <f xml:space="preserve"> _xlfn.CONCAT(小韻資料表[[#This Row],[聲母拼音碼]],小韻資料表[[#This Row],[韻母拼音碼]],小韻資料表[[#This Row],[調號]])</f>
        <v>lue2</v>
      </c>
      <c r="D1434" s="206" t="s">
        <v>5903</v>
      </c>
      <c r="E1434" s="208" t="s">
        <v>542</v>
      </c>
      <c r="F1434" s="205">
        <v>3</v>
      </c>
      <c r="G1434" s="209" t="s">
        <v>5904</v>
      </c>
      <c r="H1434" s="205">
        <f xml:space="preserve"> LEN(小韻資料表[[#This Row],[小韻字集]])</f>
        <v>20</v>
      </c>
      <c r="I1434" s="205" cm="1">
        <f t="array" ref="I1434" xml:space="preserve"> MATCH(TRUE, ISNUMBER( SEARCH( LEFT(小韻資料表[[#This Row],[切語]],1), 切語上字資料表[切語上字]) ), 0)</f>
        <v>40</v>
      </c>
      <c r="J1434" s="210" t="str" cm="1">
        <f t="array" ref="J1434" xml:space="preserve"> INDEX(切語上字資料表[聲母], 小韻資料表[[#This Row],[上字表識別號]])</f>
        <v>來</v>
      </c>
      <c r="K1434" s="210" t="str" cm="1">
        <f t="array" ref="K1434" xml:space="preserve"> INDEX(切語上字資料表[聲母拼音碼], 小韻資料表[[#This Row],[上字表識別號]])</f>
        <v>l</v>
      </c>
      <c r="L1434" s="210" t="str" cm="1">
        <f t="array" ref="L1434" xml:space="preserve"> INDEX(切語上字資料表[清濁], 小韻資料表[[#This Row],[上字表識別號]])</f>
        <v>次濁</v>
      </c>
      <c r="M1434" s="223" t="str" cm="1">
        <f t="array" ref="M1434" xml:space="preserve"> INDEX(切語上字資料表[發送收], 小韻資料表[[#This Row],[上字表識別號]])</f>
        <v>收聲</v>
      </c>
      <c r="N1434" s="205" cm="1">
        <f t="array" ref="N1434" xml:space="preserve"> MATCH(TRUE, ISNUMBER( SEARCH( RIGHT(小韻資料表[[#This Row],[切語]],1), 切語下字資料表[切語下字]) ), 0)</f>
        <v>110</v>
      </c>
      <c r="O1434" s="207" t="str" cm="1">
        <f t="array" ref="O1434" xml:space="preserve"> INDEX(切語下字資料表[韻母], 小韻資料表[[#This Row],[下字表識別號]])</f>
        <v>賄合1</v>
      </c>
      <c r="P1434" s="207" t="str" cm="1">
        <f t="array" ref="P1434" xml:space="preserve"> INDEX(切語下字資料表[韻母拼音碼], 小韻資料表[[#This Row],[下字表識別號]])</f>
        <v>ue</v>
      </c>
      <c r="Q1434" s="210" t="str" cm="1">
        <f t="array" ref="Q1434" xml:space="preserve"> INDEX(設定表!$C$19:$C$23, INT( LEFT(小韻資料表[[#This Row],[目次編碼]],1) ))</f>
        <v>上</v>
      </c>
      <c r="R1434" s="210">
        <f xml:space="preserve">  INDEX(設定表!$C$8:$C$15, MATCH( (RIGHT(小韻資料表[[#This Row],[清濁]]) &amp; 小韻資料表[[#This Row],[調]]), 設定表!$B$8:$B$15, 0))</f>
        <v>2</v>
      </c>
      <c r="S1434" s="205" t="s">
        <v>309</v>
      </c>
      <c r="T1434" s="205" t="s">
        <v>309</v>
      </c>
      <c r="U1434" s="226" t="s">
        <v>309</v>
      </c>
      <c r="V1434" s="147" t="s">
        <v>309</v>
      </c>
      <c r="X1434" s="135"/>
      <c r="Y1434" s="135"/>
      <c r="AA1434" s="135"/>
      <c r="AB1434" s="134"/>
      <c r="AC1434" s="135"/>
      <c r="AD1434" s="135"/>
      <c r="AH1434" s="135"/>
      <c r="AI1434" s="135"/>
    </row>
    <row r="1435" spans="1:35" ht="31.5">
      <c r="A1435" s="205">
        <v>1431</v>
      </c>
      <c r="B1435" s="206" t="s">
        <v>5905</v>
      </c>
      <c r="C1435" s="207" t="str">
        <f xml:space="preserve"> _xlfn.CONCAT(小韻資料表[[#This Row],[聲母拼音碼]],小韻資料表[[#This Row],[韻母拼音碼]],小韻資料表[[#This Row],[調號]])</f>
        <v>tue2</v>
      </c>
      <c r="D1435" s="206" t="s">
        <v>5906</v>
      </c>
      <c r="E1435" s="208" t="s">
        <v>542</v>
      </c>
      <c r="F1435" s="205">
        <v>4</v>
      </c>
      <c r="G1435" s="209" t="s">
        <v>5907</v>
      </c>
      <c r="H1435" s="205">
        <f xml:space="preserve"> LEN(小韻資料表[[#This Row],[小韻字集]])</f>
        <v>7</v>
      </c>
      <c r="I1435" s="205" cm="1">
        <f t="array" ref="I1435" xml:space="preserve"> MATCH(TRUE, ISNUMBER( SEARCH( LEFT(小韻資料表[[#This Row],[切語]],1), 切語上字資料表[切語上字]) ), 0)</f>
        <v>7</v>
      </c>
      <c r="J1435" s="210" t="str" cm="1">
        <f t="array" ref="J1435" xml:space="preserve"> INDEX(切語上字資料表[聲母], 小韻資料表[[#This Row],[上字表識別號]])</f>
        <v>定</v>
      </c>
      <c r="K1435" s="210" t="str" cm="1">
        <f t="array" ref="K1435" xml:space="preserve"> INDEX(切語上字資料表[聲母拼音碼], 小韻資料表[[#This Row],[上字表識別號]])</f>
        <v>t</v>
      </c>
      <c r="L1435" s="210" t="str" cm="1">
        <f t="array" ref="L1435" xml:space="preserve"> INDEX(切語上字資料表[清濁], 小韻資料表[[#This Row],[上字表識別號]])</f>
        <v>全濁</v>
      </c>
      <c r="M1435" s="223" cm="1">
        <f t="array" ref="M1435" xml:space="preserve"> INDEX(切語上字資料表[發送收], 小韻資料表[[#This Row],[上字表識別號]])</f>
        <v>0</v>
      </c>
      <c r="N1435" s="205" cm="1">
        <f t="array" ref="N1435" xml:space="preserve"> MATCH(TRUE, ISNUMBER( SEARCH( RIGHT(小韻資料表[[#This Row],[切語]],1), 切語下字資料表[切語下字]) ), 0)</f>
        <v>110</v>
      </c>
      <c r="O1435" s="207" t="str" cm="1">
        <f t="array" ref="O1435" xml:space="preserve"> INDEX(切語下字資料表[韻母], 小韻資料表[[#This Row],[下字表識別號]])</f>
        <v>賄合1</v>
      </c>
      <c r="P1435" s="207" t="str" cm="1">
        <f t="array" ref="P1435" xml:space="preserve"> INDEX(切語下字資料表[韻母拼音碼], 小韻資料表[[#This Row],[下字表識別號]])</f>
        <v>ue</v>
      </c>
      <c r="Q1435" s="210" t="str" cm="1">
        <f t="array" ref="Q1435" xml:space="preserve"> INDEX(設定表!$C$19:$C$23, INT( LEFT(小韻資料表[[#This Row],[目次編碼]],1) ))</f>
        <v>上</v>
      </c>
      <c r="R1435" s="210">
        <f xml:space="preserve">  INDEX(設定表!$C$8:$C$15, MATCH( (RIGHT(小韻資料表[[#This Row],[清濁]]) &amp; 小韻資料表[[#This Row],[調]]), 設定表!$B$8:$B$15, 0))</f>
        <v>2</v>
      </c>
      <c r="S1435" s="205" t="s">
        <v>309</v>
      </c>
      <c r="T1435" s="205" t="s">
        <v>309</v>
      </c>
      <c r="U1435" s="226" t="s">
        <v>309</v>
      </c>
      <c r="V1435" s="146" t="s">
        <v>309</v>
      </c>
      <c r="X1435" s="135"/>
      <c r="Y1435" s="135"/>
      <c r="AA1435" s="135"/>
      <c r="AB1435" s="134"/>
      <c r="AC1435" s="135"/>
      <c r="AD1435" s="135"/>
      <c r="AH1435" s="135"/>
      <c r="AI1435" s="135"/>
    </row>
    <row r="1436" spans="1:35" ht="31.5">
      <c r="A1436" s="205">
        <v>1432</v>
      </c>
      <c r="B1436" s="206" t="s">
        <v>5908</v>
      </c>
      <c r="C1436" s="207" t="str">
        <f xml:space="preserve"> _xlfn.CONCAT(小韻資料表[[#This Row],[聲母拼音碼]],小韻資料表[[#This Row],[韻母拼音碼]],小韻資料表[[#This Row],[調號]])</f>
        <v>cue2</v>
      </c>
      <c r="D1436" s="206" t="s">
        <v>5909</v>
      </c>
      <c r="E1436" s="208" t="s">
        <v>542</v>
      </c>
      <c r="F1436" s="205">
        <v>5</v>
      </c>
      <c r="G1436" s="209" t="s">
        <v>5910</v>
      </c>
      <c r="H1436" s="205">
        <f xml:space="preserve"> LEN(小韻資料表[[#This Row],[小韻字集]])</f>
        <v>3</v>
      </c>
      <c r="I1436" s="205" cm="1">
        <f t="array" ref="I1436" xml:space="preserve"> MATCH(TRUE, ISNUMBER( SEARCH( LEFT(小韻資料表[[#This Row],[切語]],1), 切語上字資料表[切語上字]) ), 0)</f>
        <v>23</v>
      </c>
      <c r="J1436" s="210" t="str" cm="1">
        <f t="array" ref="J1436" xml:space="preserve"> INDEX(切語上字資料表[聲母], 小韻資料表[[#This Row],[上字表識別號]])</f>
        <v>從</v>
      </c>
      <c r="K1436" s="210" t="str" cm="1">
        <f t="array" ref="K1436" xml:space="preserve"> INDEX(切語上字資料表[聲母拼音碼], 小韻資料表[[#This Row],[上字表識別號]])</f>
        <v>c</v>
      </c>
      <c r="L1436" s="210" t="str" cm="1">
        <f t="array" ref="L1436" xml:space="preserve"> INDEX(切語上字資料表[清濁], 小韻資料表[[#This Row],[上字表識別號]])</f>
        <v>全濁</v>
      </c>
      <c r="M1436" s="223" cm="1">
        <f t="array" ref="M1436" xml:space="preserve"> INDEX(切語上字資料表[發送收], 小韻資料表[[#This Row],[上字表識別號]])</f>
        <v>0</v>
      </c>
      <c r="N1436" s="205" cm="1">
        <f t="array" ref="N1436" xml:space="preserve"> MATCH(TRUE, ISNUMBER( SEARCH( RIGHT(小韻資料表[[#This Row],[切語]],1), 切語下字資料表[切語下字]) ), 0)</f>
        <v>110</v>
      </c>
      <c r="O1436" s="207" t="str" cm="1">
        <f t="array" ref="O1436" xml:space="preserve"> INDEX(切語下字資料表[韻母], 小韻資料表[[#This Row],[下字表識別號]])</f>
        <v>賄合1</v>
      </c>
      <c r="P1436" s="207" t="str" cm="1">
        <f t="array" ref="P1436" xml:space="preserve"> INDEX(切語下字資料表[韻母拼音碼], 小韻資料表[[#This Row],[下字表識別號]])</f>
        <v>ue</v>
      </c>
      <c r="Q1436" s="210" t="str" cm="1">
        <f t="array" ref="Q1436" xml:space="preserve"> INDEX(設定表!$C$19:$C$23, INT( LEFT(小韻資料表[[#This Row],[目次編碼]],1) ))</f>
        <v>上</v>
      </c>
      <c r="R1436" s="210">
        <f xml:space="preserve">  INDEX(設定表!$C$8:$C$15, MATCH( (RIGHT(小韻資料表[[#This Row],[清濁]]) &amp; 小韻資料表[[#This Row],[調]]), 設定表!$B$8:$B$15, 0))</f>
        <v>2</v>
      </c>
      <c r="S1436" s="205" t="s">
        <v>309</v>
      </c>
      <c r="T1436" s="205" t="s">
        <v>309</v>
      </c>
      <c r="U1436" s="226" t="s">
        <v>309</v>
      </c>
      <c r="V1436" s="147" t="s">
        <v>309</v>
      </c>
      <c r="X1436" s="135"/>
      <c r="Y1436" s="135"/>
      <c r="AA1436" s="135"/>
      <c r="AB1436" s="134"/>
      <c r="AC1436" s="135"/>
      <c r="AD1436" s="135"/>
      <c r="AH1436" s="135"/>
      <c r="AI1436" s="135"/>
    </row>
    <row r="1437" spans="1:35" ht="31.5">
      <c r="A1437" s="205">
        <v>1433</v>
      </c>
      <c r="B1437" s="206" t="s">
        <v>5911</v>
      </c>
      <c r="C1437" s="207" t="str">
        <f xml:space="preserve"> _xlfn.CONCAT(小韻資料表[[#This Row],[聲母拼音碼]],小韻資料表[[#This Row],[韻母拼音碼]],小韻資料表[[#This Row],[調號]])</f>
        <v>bue2</v>
      </c>
      <c r="D1437" s="206" t="s">
        <v>5912</v>
      </c>
      <c r="E1437" s="208" t="s">
        <v>542</v>
      </c>
      <c r="F1437" s="205">
        <v>6</v>
      </c>
      <c r="G1437" s="209" t="s">
        <v>5913</v>
      </c>
      <c r="H1437" s="205">
        <f xml:space="preserve"> LEN(小韻資料表[[#This Row],[小韻字集]])</f>
        <v>6</v>
      </c>
      <c r="I1437" s="205" cm="1">
        <f t="array" ref="I1437" xml:space="preserve"> MATCH(TRUE, ISNUMBER( SEARCH( LEFT(小韻資料表[[#This Row],[切語]],1), 切語上字資料表[切語上字]) ), 0)</f>
        <v>20</v>
      </c>
      <c r="J1437" s="210" t="str" cm="1">
        <f t="array" ref="J1437" xml:space="preserve"> INDEX(切語上字資料表[聲母], 小韻資料表[[#This Row],[上字表識別號]])</f>
        <v>微</v>
      </c>
      <c r="K1437" s="210" t="str" cm="1">
        <f t="array" ref="K1437" xml:space="preserve"> INDEX(切語上字資料表[聲母拼音碼], 小韻資料表[[#This Row],[上字表識別號]])</f>
        <v>b</v>
      </c>
      <c r="L1437" s="210" t="str" cm="1">
        <f t="array" ref="L1437" xml:space="preserve"> INDEX(切語上字資料表[清濁], 小韻資料表[[#This Row],[上字表識別號]])</f>
        <v>次濁</v>
      </c>
      <c r="M1437" s="223" t="str" cm="1">
        <f t="array" ref="M1437" xml:space="preserve"> INDEX(切語上字資料表[發送收], 小韻資料表[[#This Row],[上字表識別號]])</f>
        <v>收聲</v>
      </c>
      <c r="N1437" s="205" cm="1">
        <f t="array" ref="N1437" xml:space="preserve"> MATCH(TRUE, ISNUMBER( SEARCH( RIGHT(小韻資料表[[#This Row],[切語]],1), 切語下字資料表[切語下字]) ), 0)</f>
        <v>110</v>
      </c>
      <c r="O1437" s="207" t="str" cm="1">
        <f t="array" ref="O1437" xml:space="preserve"> INDEX(切語下字資料表[韻母], 小韻資料表[[#This Row],[下字表識別號]])</f>
        <v>賄合1</v>
      </c>
      <c r="P1437" s="207" t="str" cm="1">
        <f t="array" ref="P1437" xml:space="preserve"> INDEX(切語下字資料表[韻母拼音碼], 小韻資料表[[#This Row],[下字表識別號]])</f>
        <v>ue</v>
      </c>
      <c r="Q1437" s="210" t="str" cm="1">
        <f t="array" ref="Q1437" xml:space="preserve"> INDEX(設定表!$C$19:$C$23, INT( LEFT(小韻資料表[[#This Row],[目次編碼]],1) ))</f>
        <v>上</v>
      </c>
      <c r="R1437" s="210">
        <f xml:space="preserve">  INDEX(設定表!$C$8:$C$15, MATCH( (RIGHT(小韻資料表[[#This Row],[清濁]]) &amp; 小韻資料表[[#This Row],[調]]), 設定表!$B$8:$B$15, 0))</f>
        <v>2</v>
      </c>
      <c r="S1437" s="205" t="s">
        <v>309</v>
      </c>
      <c r="T1437" s="205" t="s">
        <v>309</v>
      </c>
      <c r="U1437" s="226" t="s">
        <v>309</v>
      </c>
      <c r="V1437" s="146" t="s">
        <v>309</v>
      </c>
      <c r="X1437" s="135"/>
      <c r="Y1437" s="135"/>
      <c r="AA1437" s="135"/>
      <c r="AB1437" s="134"/>
      <c r="AC1437" s="135"/>
      <c r="AD1437" s="135"/>
      <c r="AH1437" s="135"/>
      <c r="AI1437" s="135"/>
    </row>
    <row r="1438" spans="1:35" ht="31.5">
      <c r="A1438" s="205">
        <v>1434</v>
      </c>
      <c r="B1438" s="206" t="s">
        <v>5914</v>
      </c>
      <c r="C1438" s="207" t="str">
        <f xml:space="preserve"> _xlfn.CONCAT(小韻資料表[[#This Row],[聲母拼音碼]],小韻資料表[[#This Row],[韻母拼音碼]],小韻資料表[[#This Row],[調號]])</f>
        <v>thue2</v>
      </c>
      <c r="D1438" s="206" t="s">
        <v>5915</v>
      </c>
      <c r="E1438" s="208" t="s">
        <v>542</v>
      </c>
      <c r="F1438" s="205">
        <v>7</v>
      </c>
      <c r="G1438" s="209" t="s">
        <v>5916</v>
      </c>
      <c r="H1438" s="205">
        <f xml:space="preserve"> LEN(小韻資料表[[#This Row],[小韻字集]])</f>
        <v>8</v>
      </c>
      <c r="I1438" s="205" cm="1">
        <f t="array" ref="I1438" xml:space="preserve"> MATCH(TRUE, ISNUMBER( SEARCH( LEFT(小韻資料表[[#This Row],[切語]],1), 切語上字資料表[切語上字]) ), 0)</f>
        <v>6</v>
      </c>
      <c r="J1438" s="210" t="str" cm="1">
        <f t="array" ref="J1438" xml:space="preserve"> INDEX(切語上字資料表[聲母], 小韻資料表[[#This Row],[上字表識別號]])</f>
        <v>透</v>
      </c>
      <c r="K1438" s="210" t="str" cm="1">
        <f t="array" ref="K1438" xml:space="preserve"> INDEX(切語上字資料表[聲母拼音碼], 小韻資料表[[#This Row],[上字表識別號]])</f>
        <v>th</v>
      </c>
      <c r="L1438" s="210" t="str" cm="1">
        <f t="array" ref="L1438" xml:space="preserve"> INDEX(切語上字資料表[清濁], 小韻資料表[[#This Row],[上字表識別號]])</f>
        <v>次清</v>
      </c>
      <c r="M1438" s="223" t="str" cm="1">
        <f t="array" ref="M1438" xml:space="preserve"> INDEX(切語上字資料表[發送收], 小韻資料表[[#This Row],[上字表識別號]])</f>
        <v>送氣</v>
      </c>
      <c r="N1438" s="205" cm="1">
        <f t="array" ref="N1438" xml:space="preserve"> MATCH(TRUE, ISNUMBER( SEARCH( RIGHT(小韻資料表[[#This Row],[切語]],1), 切語下字資料表[切語下字]) ), 0)</f>
        <v>110</v>
      </c>
      <c r="O1438" s="207" t="str" cm="1">
        <f t="array" ref="O1438" xml:space="preserve"> INDEX(切語下字資料表[韻母], 小韻資料表[[#This Row],[下字表識別號]])</f>
        <v>賄合1</v>
      </c>
      <c r="P1438" s="207" t="str" cm="1">
        <f t="array" ref="P1438" xml:space="preserve"> INDEX(切語下字資料表[韻母拼音碼], 小韻資料表[[#This Row],[下字表識別號]])</f>
        <v>ue</v>
      </c>
      <c r="Q1438" s="210" t="str" cm="1">
        <f t="array" ref="Q1438" xml:space="preserve"> INDEX(設定表!$C$19:$C$23, INT( LEFT(小韻資料表[[#This Row],[目次編碼]],1) ))</f>
        <v>上</v>
      </c>
      <c r="R1438" s="210">
        <f xml:space="preserve">  INDEX(設定表!$C$8:$C$15, MATCH( (RIGHT(小韻資料表[[#This Row],[清濁]]) &amp; 小韻資料表[[#This Row],[調]]), 設定表!$B$8:$B$15, 0))</f>
        <v>2</v>
      </c>
      <c r="S1438" s="205" t="s">
        <v>309</v>
      </c>
      <c r="T1438" s="205" t="s">
        <v>309</v>
      </c>
      <c r="U1438" s="226" t="s">
        <v>309</v>
      </c>
      <c r="V1438" s="147" t="s">
        <v>309</v>
      </c>
      <c r="X1438" s="135"/>
      <c r="Y1438" s="135"/>
      <c r="AA1438" s="135"/>
      <c r="AB1438" s="134"/>
      <c r="AC1438" s="135"/>
      <c r="AD1438" s="135"/>
      <c r="AH1438" s="135"/>
      <c r="AI1438" s="135"/>
    </row>
    <row r="1439" spans="1:35" ht="31.5">
      <c r="A1439" s="205">
        <v>1435</v>
      </c>
      <c r="B1439" s="206" t="s">
        <v>5917</v>
      </c>
      <c r="C1439" s="207" t="str">
        <f xml:space="preserve"> _xlfn.CONCAT(小韻資料表[[#This Row],[聲母拼音碼]],小韻資料表[[#This Row],[韻母拼音碼]],小韻資料表[[#This Row],[調號]])</f>
        <v>hue2</v>
      </c>
      <c r="D1439" s="206" t="s">
        <v>5918</v>
      </c>
      <c r="E1439" s="208" t="s">
        <v>542</v>
      </c>
      <c r="F1439" s="205">
        <v>8</v>
      </c>
      <c r="G1439" s="209" t="s">
        <v>5919</v>
      </c>
      <c r="H1439" s="205">
        <f xml:space="preserve"> LEN(小韻資料表[[#This Row],[小韻字集]])</f>
        <v>10</v>
      </c>
      <c r="I1439" s="205" cm="1">
        <f t="array" ref="I1439" xml:space="preserve"> MATCH(TRUE, ISNUMBER( SEARCH( LEFT(小韻資料表[[#This Row],[切語]],1), 切語上字資料表[切語上字]) ), 0)</f>
        <v>37</v>
      </c>
      <c r="J1439" s="210" t="str" cm="1">
        <f t="array" ref="J1439" xml:space="preserve"> INDEX(切語上字資料表[聲母], 小韻資料表[[#This Row],[上字表識別號]])</f>
        <v>匣</v>
      </c>
      <c r="K1439" s="210" t="str" cm="1">
        <f t="array" ref="K1439" xml:space="preserve"> INDEX(切語上字資料表[聲母拼音碼], 小韻資料表[[#This Row],[上字表識別號]])</f>
        <v>h</v>
      </c>
      <c r="L1439" s="210" t="str" cm="1">
        <f t="array" ref="L1439" xml:space="preserve"> INDEX(切語上字資料表[清濁], 小韻資料表[[#This Row],[上字表識別號]])</f>
        <v>全濁</v>
      </c>
      <c r="M1439" s="223" t="str" cm="1">
        <f t="array" ref="M1439" xml:space="preserve"> INDEX(切語上字資料表[發送收], 小韻資料表[[#This Row],[上字表識別號]])</f>
        <v>送氣</v>
      </c>
      <c r="N1439" s="205" cm="1">
        <f t="array" ref="N1439" xml:space="preserve"> MATCH(TRUE, ISNUMBER( SEARCH( RIGHT(小韻資料表[[#This Row],[切語]],1), 切語下字資料表[切語下字]) ), 0)</f>
        <v>110</v>
      </c>
      <c r="O1439" s="207" t="str" cm="1">
        <f t="array" ref="O1439" xml:space="preserve"> INDEX(切語下字資料表[韻母], 小韻資料表[[#This Row],[下字表識別號]])</f>
        <v>賄合1</v>
      </c>
      <c r="P1439" s="207" t="str" cm="1">
        <f t="array" ref="P1439" xml:space="preserve"> INDEX(切語下字資料表[韻母拼音碼], 小韻資料表[[#This Row],[下字表識別號]])</f>
        <v>ue</v>
      </c>
      <c r="Q1439" s="210" t="str" cm="1">
        <f t="array" ref="Q1439" xml:space="preserve"> INDEX(設定表!$C$19:$C$23, INT( LEFT(小韻資料表[[#This Row],[目次編碼]],1) ))</f>
        <v>上</v>
      </c>
      <c r="R1439" s="210">
        <f xml:space="preserve">  INDEX(設定表!$C$8:$C$15, MATCH( (RIGHT(小韻資料表[[#This Row],[清濁]]) &amp; 小韻資料表[[#This Row],[調]]), 設定表!$B$8:$B$15, 0))</f>
        <v>2</v>
      </c>
      <c r="S1439" s="205" t="s">
        <v>309</v>
      </c>
      <c r="T1439" s="205" t="s">
        <v>309</v>
      </c>
      <c r="U1439" s="226" t="s">
        <v>309</v>
      </c>
      <c r="V1439" s="146" t="s">
        <v>309</v>
      </c>
      <c r="X1439" s="135"/>
      <c r="Y1439" s="135"/>
      <c r="AA1439" s="135"/>
      <c r="AB1439" s="134"/>
      <c r="AC1439" s="135"/>
      <c r="AD1439" s="135"/>
      <c r="AH1439" s="135"/>
      <c r="AI1439" s="135"/>
    </row>
    <row r="1440" spans="1:35" ht="31.5">
      <c r="A1440" s="205">
        <v>1436</v>
      </c>
      <c r="B1440" s="206" t="s">
        <v>5920</v>
      </c>
      <c r="C1440" s="207" t="str">
        <f xml:space="preserve"> _xlfn.CONCAT(小韻資料表[[#This Row],[聲母拼音碼]],小韻資料表[[#This Row],[韻母拼音碼]],小韻資料表[[#This Row],[調號]])</f>
        <v>khue2</v>
      </c>
      <c r="D1440" s="206" t="s">
        <v>5921</v>
      </c>
      <c r="E1440" s="208" t="s">
        <v>542</v>
      </c>
      <c r="F1440" s="205">
        <v>9</v>
      </c>
      <c r="G1440" s="209" t="s">
        <v>5922</v>
      </c>
      <c r="H1440" s="205">
        <f xml:space="preserve"> LEN(小韻資料表[[#This Row],[小韻字集]])</f>
        <v>5</v>
      </c>
      <c r="I1440" s="205" cm="1">
        <f t="array" ref="I1440" xml:space="preserve"> MATCH(TRUE, ISNUMBER( SEARCH( LEFT(小韻資料表[[#This Row],[切語]],1), 切語上字資料表[切語上字]) ), 0)</f>
        <v>2</v>
      </c>
      <c r="J1440" s="210" t="str" cm="1">
        <f t="array" ref="J1440" xml:space="preserve"> INDEX(切語上字資料表[聲母], 小韻資料表[[#This Row],[上字表識別號]])</f>
        <v>溪</v>
      </c>
      <c r="K1440" s="210" t="str" cm="1">
        <f t="array" ref="K1440" xml:space="preserve"> INDEX(切語上字資料表[聲母拼音碼], 小韻資料表[[#This Row],[上字表識別號]])</f>
        <v>kh</v>
      </c>
      <c r="L1440" s="210" t="str" cm="1">
        <f t="array" ref="L1440" xml:space="preserve"> INDEX(切語上字資料表[清濁], 小韻資料表[[#This Row],[上字表識別號]])</f>
        <v>次清</v>
      </c>
      <c r="M1440" s="223" t="str" cm="1">
        <f t="array" ref="M1440" xml:space="preserve"> INDEX(切語上字資料表[發送收], 小韻資料表[[#This Row],[上字表識別號]])</f>
        <v>送氣</v>
      </c>
      <c r="N1440" s="205" cm="1">
        <f t="array" ref="N1440" xml:space="preserve"> MATCH(TRUE, ISNUMBER( SEARCH( RIGHT(小韻資料表[[#This Row],[切語]],1), 切語下字資料表[切語下字]) ), 0)</f>
        <v>110</v>
      </c>
      <c r="O1440" s="207" t="str" cm="1">
        <f t="array" ref="O1440" xml:space="preserve"> INDEX(切語下字資料表[韻母], 小韻資料表[[#This Row],[下字表識別號]])</f>
        <v>賄合1</v>
      </c>
      <c r="P1440" s="207" t="str" cm="1">
        <f t="array" ref="P1440" xml:space="preserve"> INDEX(切語下字資料表[韻母拼音碼], 小韻資料表[[#This Row],[下字表識別號]])</f>
        <v>ue</v>
      </c>
      <c r="Q1440" s="210" t="str" cm="1">
        <f t="array" ref="Q1440" xml:space="preserve"> INDEX(設定表!$C$19:$C$23, INT( LEFT(小韻資料表[[#This Row],[目次編碼]],1) ))</f>
        <v>上</v>
      </c>
      <c r="R1440" s="210">
        <f xml:space="preserve">  INDEX(設定表!$C$8:$C$15, MATCH( (RIGHT(小韻資料表[[#This Row],[清濁]]) &amp; 小韻資料表[[#This Row],[調]]), 設定表!$B$8:$B$15, 0))</f>
        <v>2</v>
      </c>
      <c r="S1440" s="205" t="s">
        <v>309</v>
      </c>
      <c r="T1440" s="205" t="s">
        <v>309</v>
      </c>
      <c r="U1440" s="226" t="s">
        <v>309</v>
      </c>
      <c r="V1440" s="147" t="s">
        <v>309</v>
      </c>
      <c r="X1440" s="135"/>
      <c r="Y1440" s="135"/>
      <c r="AA1440" s="135"/>
      <c r="AB1440" s="134"/>
      <c r="AC1440" s="135"/>
      <c r="AD1440" s="135"/>
      <c r="AH1440" s="135"/>
      <c r="AI1440" s="135"/>
    </row>
    <row r="1441" spans="1:35" ht="31.5">
      <c r="A1441" s="205">
        <v>1437</v>
      </c>
      <c r="B1441" s="206" t="s">
        <v>5923</v>
      </c>
      <c r="C1441" s="207" t="str">
        <f xml:space="preserve"> _xlfn.CONCAT(小韻資料表[[#This Row],[聲母拼音碼]],小韻資料表[[#This Row],[韻母拼音碼]],小韻資料表[[#This Row],[調號]])</f>
        <v>tue2</v>
      </c>
      <c r="D1441" s="206" t="s">
        <v>5924</v>
      </c>
      <c r="E1441" s="208" t="s">
        <v>542</v>
      </c>
      <c r="F1441" s="205">
        <v>10</v>
      </c>
      <c r="G1441" s="209" t="s">
        <v>5925</v>
      </c>
      <c r="H1441" s="205">
        <f xml:space="preserve"> LEN(小韻資料表[[#This Row],[小韻字集]])</f>
        <v>7</v>
      </c>
      <c r="I1441" s="205" cm="1">
        <f t="array" ref="I1441" xml:space="preserve"> MATCH(TRUE, ISNUMBER( SEARCH( LEFT(小韻資料表[[#This Row],[切語]],1), 切語上字資料表[切語上字]) ), 0)</f>
        <v>5</v>
      </c>
      <c r="J1441" s="210" t="str" cm="1">
        <f t="array" ref="J1441" xml:space="preserve"> INDEX(切語上字資料表[聲母], 小韻資料表[[#This Row],[上字表識別號]])</f>
        <v>端</v>
      </c>
      <c r="K1441" s="210" t="str" cm="1">
        <f t="array" ref="K1441" xml:space="preserve"> INDEX(切語上字資料表[聲母拼音碼], 小韻資料表[[#This Row],[上字表識別號]])</f>
        <v>t</v>
      </c>
      <c r="L1441" s="210" t="str" cm="1">
        <f t="array" ref="L1441" xml:space="preserve"> INDEX(切語上字資料表[清濁], 小韻資料表[[#This Row],[上字表識別號]])</f>
        <v>全清</v>
      </c>
      <c r="M1441" s="223" t="str" cm="1">
        <f t="array" ref="M1441" xml:space="preserve"> INDEX(切語上字資料表[發送收], 小韻資料表[[#This Row],[上字表識別號]])</f>
        <v>發聲</v>
      </c>
      <c r="N1441" s="205" cm="1">
        <f t="array" ref="N1441" xml:space="preserve"> MATCH(TRUE, ISNUMBER( SEARCH( RIGHT(小韻資料表[[#This Row],[切語]],1), 切語下字資料表[切語下字]) ), 0)</f>
        <v>110</v>
      </c>
      <c r="O1441" s="207" t="str" cm="1">
        <f t="array" ref="O1441" xml:space="preserve"> INDEX(切語下字資料表[韻母], 小韻資料表[[#This Row],[下字表識別號]])</f>
        <v>賄合1</v>
      </c>
      <c r="P1441" s="207" t="str" cm="1">
        <f t="array" ref="P1441" xml:space="preserve"> INDEX(切語下字資料表[韻母拼音碼], 小韻資料表[[#This Row],[下字表識別號]])</f>
        <v>ue</v>
      </c>
      <c r="Q1441" s="210" t="str" cm="1">
        <f t="array" ref="Q1441" xml:space="preserve"> INDEX(設定表!$C$19:$C$23, INT( LEFT(小韻資料表[[#This Row],[目次編碼]],1) ))</f>
        <v>上</v>
      </c>
      <c r="R1441" s="210">
        <f xml:space="preserve">  INDEX(設定表!$C$8:$C$15, MATCH( (RIGHT(小韻資料表[[#This Row],[清濁]]) &amp; 小韻資料表[[#This Row],[調]]), 設定表!$B$8:$B$15, 0))</f>
        <v>2</v>
      </c>
      <c r="S1441" s="205" t="s">
        <v>309</v>
      </c>
      <c r="T1441" s="205" t="s">
        <v>309</v>
      </c>
      <c r="U1441" s="226" t="s">
        <v>309</v>
      </c>
      <c r="V1441" s="146" t="s">
        <v>309</v>
      </c>
      <c r="X1441" s="135"/>
      <c r="Y1441" s="135"/>
      <c r="AA1441" s="135"/>
      <c r="AB1441" s="134"/>
      <c r="AC1441" s="135"/>
      <c r="AD1441" s="135"/>
      <c r="AH1441" s="135"/>
      <c r="AI1441" s="135"/>
    </row>
    <row r="1442" spans="1:35" ht="31.5">
      <c r="A1442" s="205">
        <v>1438</v>
      </c>
      <c r="B1442" s="206" t="s">
        <v>5926</v>
      </c>
      <c r="C1442" s="207" t="str">
        <f xml:space="preserve"> _xlfn.CONCAT(小韻資料表[[#This Row],[聲母拼音碼]],小韻資料表[[#This Row],[韻母拼音碼]],小韻資料表[[#This Row],[調號]])</f>
        <v>nue2</v>
      </c>
      <c r="D1442" s="206" t="s">
        <v>5927</v>
      </c>
      <c r="E1442" s="208" t="s">
        <v>542</v>
      </c>
      <c r="F1442" s="205">
        <v>11</v>
      </c>
      <c r="G1442" s="209" t="s">
        <v>5928</v>
      </c>
      <c r="H1442" s="205">
        <f xml:space="preserve"> LEN(小韻資料表[[#This Row],[小韻字集]])</f>
        <v>9</v>
      </c>
      <c r="I1442" s="205" cm="1">
        <f t="array" ref="I1442" xml:space="preserve"> MATCH(TRUE, ISNUMBER( SEARCH( LEFT(小韻資料表[[#This Row],[切語]],1), 切語上字資料表[切語上字]) ), 0)</f>
        <v>8</v>
      </c>
      <c r="J1442" s="210" t="str" cm="1">
        <f t="array" ref="J1442" xml:space="preserve"> INDEX(切語上字資料表[聲母], 小韻資料表[[#This Row],[上字表識別號]])</f>
        <v>泥</v>
      </c>
      <c r="K1442" s="210" t="str" cm="1">
        <f t="array" ref="K1442" xml:space="preserve"> INDEX(切語上字資料表[聲母拼音碼], 小韻資料表[[#This Row],[上字表識別號]])</f>
        <v>n</v>
      </c>
      <c r="L1442" s="210" t="str" cm="1">
        <f t="array" ref="L1442" xml:space="preserve"> INDEX(切語上字資料表[清濁], 小韻資料表[[#This Row],[上字表識別號]])</f>
        <v>次濁</v>
      </c>
      <c r="M1442" s="223" t="str" cm="1">
        <f t="array" ref="M1442" xml:space="preserve"> INDEX(切語上字資料表[發送收], 小韻資料表[[#This Row],[上字表識別號]])</f>
        <v>收聲</v>
      </c>
      <c r="N1442" s="205" cm="1">
        <f t="array" ref="N1442" xml:space="preserve"> MATCH(TRUE, ISNUMBER( SEARCH( RIGHT(小韻資料表[[#This Row],[切語]],1), 切語下字資料表[切語下字]) ), 0)</f>
        <v>110</v>
      </c>
      <c r="O1442" s="207" t="str" cm="1">
        <f t="array" ref="O1442" xml:space="preserve"> INDEX(切語下字資料表[韻母], 小韻資料表[[#This Row],[下字表識別號]])</f>
        <v>賄合1</v>
      </c>
      <c r="P1442" s="207" t="str" cm="1">
        <f t="array" ref="P1442" xml:space="preserve"> INDEX(切語下字資料表[韻母拼音碼], 小韻資料表[[#This Row],[下字表識別號]])</f>
        <v>ue</v>
      </c>
      <c r="Q1442" s="210" t="str" cm="1">
        <f t="array" ref="Q1442" xml:space="preserve"> INDEX(設定表!$C$19:$C$23, INT( LEFT(小韻資料表[[#This Row],[目次編碼]],1) ))</f>
        <v>上</v>
      </c>
      <c r="R1442" s="210">
        <f xml:space="preserve">  INDEX(設定表!$C$8:$C$15, MATCH( (RIGHT(小韻資料表[[#This Row],[清濁]]) &amp; 小韻資料表[[#This Row],[調]]), 設定表!$B$8:$B$15, 0))</f>
        <v>2</v>
      </c>
      <c r="S1442" s="205" t="s">
        <v>309</v>
      </c>
      <c r="T1442" s="205" t="s">
        <v>309</v>
      </c>
      <c r="U1442" s="226" t="s">
        <v>309</v>
      </c>
      <c r="V1442" s="147" t="s">
        <v>309</v>
      </c>
      <c r="X1442" s="135"/>
      <c r="Y1442" s="135"/>
      <c r="AA1442" s="135"/>
      <c r="AB1442" s="134"/>
      <c r="AC1442" s="135"/>
      <c r="AD1442" s="135"/>
      <c r="AH1442" s="135"/>
      <c r="AI1442" s="135"/>
    </row>
    <row r="1443" spans="1:35" ht="31.5">
      <c r="A1443" s="205">
        <v>1439</v>
      </c>
      <c r="B1443" s="206" t="s">
        <v>5929</v>
      </c>
      <c r="C1443" s="207" t="str">
        <f xml:space="preserve"> _xlfn.CONCAT(小韻資料表[[#This Row],[聲母拼音碼]],小韻資料表[[#This Row],[韻母拼音碼]],小韻資料表[[#This Row],[調號]])</f>
        <v>tue2</v>
      </c>
      <c r="D1443" s="206" t="s">
        <v>5930</v>
      </c>
      <c r="E1443" s="208" t="s">
        <v>542</v>
      </c>
      <c r="F1443" s="205">
        <v>12</v>
      </c>
      <c r="G1443" s="209" t="s">
        <v>5930</v>
      </c>
      <c r="H1443" s="205">
        <f xml:space="preserve"> LEN(小韻資料表[[#This Row],[小韻字集]])</f>
        <v>2</v>
      </c>
      <c r="I1443" s="205" cm="1">
        <f t="array" ref="I1443" xml:space="preserve"> MATCH(TRUE, ISNUMBER( SEARCH( LEFT(小韻資料表[[#This Row],[切語]],1), 切語上字資料表[切語上字]) ), 0)</f>
        <v>9</v>
      </c>
      <c r="J1443" s="210" t="str" cm="1">
        <f t="array" ref="J1443" xml:space="preserve"> INDEX(切語上字資料表[聲母], 小韻資料表[[#This Row],[上字表識別號]])</f>
        <v>知</v>
      </c>
      <c r="K1443" s="210" t="str" cm="1">
        <f t="array" ref="K1443" xml:space="preserve"> INDEX(切語上字資料表[聲母拼音碼], 小韻資料表[[#This Row],[上字表識別號]])</f>
        <v>t</v>
      </c>
      <c r="L1443" s="210" t="str" cm="1">
        <f t="array" ref="L1443" xml:space="preserve"> INDEX(切語上字資料表[清濁], 小韻資料表[[#This Row],[上字表識別號]])</f>
        <v>全清</v>
      </c>
      <c r="M1443" s="223" t="str" cm="1">
        <f t="array" ref="M1443" xml:space="preserve"> INDEX(切語上字資料表[發送收], 小韻資料表[[#This Row],[上字表識別號]])</f>
        <v>發聲</v>
      </c>
      <c r="N1443" s="205" cm="1">
        <f t="array" ref="N1443" xml:space="preserve"> MATCH(TRUE, ISNUMBER( SEARCH( RIGHT(小韻資料表[[#This Row],[切語]],1), 切語下字資料表[切語下字]) ), 0)</f>
        <v>110</v>
      </c>
      <c r="O1443" s="207" t="str" cm="1">
        <f t="array" ref="O1443" xml:space="preserve"> INDEX(切語下字資料表[韻母], 小韻資料表[[#This Row],[下字表識別號]])</f>
        <v>賄合1</v>
      </c>
      <c r="P1443" s="207" t="str" cm="1">
        <f t="array" ref="P1443" xml:space="preserve"> INDEX(切語下字資料表[韻母拼音碼], 小韻資料表[[#This Row],[下字表識別號]])</f>
        <v>ue</v>
      </c>
      <c r="Q1443" s="210" t="str" cm="1">
        <f t="array" ref="Q1443" xml:space="preserve"> INDEX(設定表!$C$19:$C$23, INT( LEFT(小韻資料表[[#This Row],[目次編碼]],1) ))</f>
        <v>上</v>
      </c>
      <c r="R1443" s="210">
        <f xml:space="preserve">  INDEX(設定表!$C$8:$C$15, MATCH( (RIGHT(小韻資料表[[#This Row],[清濁]]) &amp; 小韻資料表[[#This Row],[調]]), 設定表!$B$8:$B$15, 0))</f>
        <v>2</v>
      </c>
      <c r="S1443" s="205" t="s">
        <v>309</v>
      </c>
      <c r="T1443" s="205" t="s">
        <v>309</v>
      </c>
      <c r="U1443" s="226" t="s">
        <v>309</v>
      </c>
      <c r="V1443" s="146" t="s">
        <v>309</v>
      </c>
      <c r="X1443" s="135"/>
      <c r="Y1443" s="135"/>
      <c r="AA1443" s="135"/>
      <c r="AB1443" s="134"/>
      <c r="AC1443" s="135"/>
      <c r="AD1443" s="135"/>
      <c r="AH1443" s="135"/>
      <c r="AI1443" s="135"/>
    </row>
    <row r="1444" spans="1:35" ht="31.5">
      <c r="A1444" s="205">
        <v>1440</v>
      </c>
      <c r="B1444" s="206" t="s">
        <v>5931</v>
      </c>
      <c r="C1444" s="207" t="str">
        <f xml:space="preserve"> _xlfn.CONCAT(小韻資料表[[#This Row],[聲母拼音碼]],小韻資料表[[#This Row],[韻母拼音碼]],小韻資料表[[#This Row],[調號]])</f>
        <v>gue2</v>
      </c>
      <c r="D1444" s="206" t="s">
        <v>5932</v>
      </c>
      <c r="E1444" s="208" t="s">
        <v>542</v>
      </c>
      <c r="F1444" s="205">
        <v>13</v>
      </c>
      <c r="G1444" s="209" t="s">
        <v>5933</v>
      </c>
      <c r="H1444" s="205">
        <f xml:space="preserve"> LEN(小韻資料表[[#This Row],[小韻字集]])</f>
        <v>7</v>
      </c>
      <c r="I1444" s="205" cm="1">
        <f t="array" ref="I1444" xml:space="preserve"> MATCH(TRUE, ISNUMBER( SEARCH( LEFT(小韻資料表[[#This Row],[切語]],1), 切語上字資料表[切語上字]) ), 0)</f>
        <v>4</v>
      </c>
      <c r="J1444" s="210" t="str" cm="1">
        <f t="array" ref="J1444" xml:space="preserve"> INDEX(切語上字資料表[聲母], 小韻資料表[[#This Row],[上字表識別號]])</f>
        <v>疑</v>
      </c>
      <c r="K1444" s="210" t="str" cm="1">
        <f t="array" ref="K1444" xml:space="preserve"> INDEX(切語上字資料表[聲母拼音碼], 小韻資料表[[#This Row],[上字表識別號]])</f>
        <v>g</v>
      </c>
      <c r="L1444" s="210" t="str" cm="1">
        <f t="array" ref="L1444" xml:space="preserve"> INDEX(切語上字資料表[清濁], 小韻資料表[[#This Row],[上字表識別號]])</f>
        <v>次濁</v>
      </c>
      <c r="M1444" s="223" t="str" cm="1">
        <f t="array" ref="M1444" xml:space="preserve"> INDEX(切語上字資料表[發送收], 小韻資料表[[#This Row],[上字表識別號]])</f>
        <v>收聲</v>
      </c>
      <c r="N1444" s="205" cm="1">
        <f t="array" ref="N1444" xml:space="preserve"> MATCH(TRUE, ISNUMBER( SEARCH( RIGHT(小韻資料表[[#This Row],[切語]],1), 切語下字資料表[切語下字]) ), 0)</f>
        <v>110</v>
      </c>
      <c r="O1444" s="207" t="str" cm="1">
        <f t="array" ref="O1444" xml:space="preserve"> INDEX(切語下字資料表[韻母], 小韻資料表[[#This Row],[下字表識別號]])</f>
        <v>賄合1</v>
      </c>
      <c r="P1444" s="207" t="str" cm="1">
        <f t="array" ref="P1444" xml:space="preserve"> INDEX(切語下字資料表[韻母拼音碼], 小韻資料表[[#This Row],[下字表識別號]])</f>
        <v>ue</v>
      </c>
      <c r="Q1444" s="210" t="str" cm="1">
        <f t="array" ref="Q1444" xml:space="preserve"> INDEX(設定表!$C$19:$C$23, INT( LEFT(小韻資料表[[#This Row],[目次編碼]],1) ))</f>
        <v>上</v>
      </c>
      <c r="R1444" s="210">
        <f xml:space="preserve">  INDEX(設定表!$C$8:$C$15, MATCH( (RIGHT(小韻資料表[[#This Row],[清濁]]) &amp; 小韻資料表[[#This Row],[調]]), 設定表!$B$8:$B$15, 0))</f>
        <v>2</v>
      </c>
      <c r="S1444" s="205" t="s">
        <v>309</v>
      </c>
      <c r="T1444" s="205" t="s">
        <v>309</v>
      </c>
      <c r="U1444" s="226" t="s">
        <v>309</v>
      </c>
      <c r="V1444" s="147" t="s">
        <v>309</v>
      </c>
      <c r="X1444" s="135"/>
      <c r="Y1444" s="135"/>
      <c r="AA1444" s="135"/>
      <c r="AB1444" s="134"/>
      <c r="AC1444" s="135"/>
      <c r="AD1444" s="135"/>
      <c r="AH1444" s="135"/>
      <c r="AI1444" s="135"/>
    </row>
    <row r="1445" spans="1:35" ht="31.5">
      <c r="A1445" s="205">
        <v>1441</v>
      </c>
      <c r="B1445" s="206" t="s">
        <v>5934</v>
      </c>
      <c r="C1445" s="207" t="str">
        <f xml:space="preserve"> _xlfn.CONCAT(小韻資料表[[#This Row],[聲母拼音碼]],小韻資料表[[#This Row],[韻母拼音碼]],小韻資料表[[#This Row],[調號]])</f>
        <v>chue2</v>
      </c>
      <c r="D1445" s="206" t="s">
        <v>5935</v>
      </c>
      <c r="E1445" s="208" t="s">
        <v>542</v>
      </c>
      <c r="F1445" s="205">
        <v>14</v>
      </c>
      <c r="G1445" s="209" t="s">
        <v>5936</v>
      </c>
      <c r="H1445" s="205">
        <f xml:space="preserve"> LEN(小韻資料表[[#This Row],[小韻字集]])</f>
        <v>10</v>
      </c>
      <c r="I1445" s="205" cm="1">
        <f t="array" ref="I1445" xml:space="preserve"> MATCH(TRUE, ISNUMBER( SEARCH( LEFT(小韻資料表[[#This Row],[切語]],1), 切語上字資料表[切語上字]) ), 0)</f>
        <v>22</v>
      </c>
      <c r="J1445" s="210" t="str" cm="1">
        <f t="array" ref="J1445" xml:space="preserve"> INDEX(切語上字資料表[聲母], 小韻資料表[[#This Row],[上字表識別號]])</f>
        <v>清</v>
      </c>
      <c r="K1445" s="210" t="str" cm="1">
        <f t="array" ref="K1445" xml:space="preserve"> INDEX(切語上字資料表[聲母拼音碼], 小韻資料表[[#This Row],[上字表識別號]])</f>
        <v>ch</v>
      </c>
      <c r="L1445" s="210" t="str" cm="1">
        <f t="array" ref="L1445" xml:space="preserve"> INDEX(切語上字資料表[清濁], 小韻資料表[[#This Row],[上字表識別號]])</f>
        <v>次清</v>
      </c>
      <c r="M1445" s="223" t="str" cm="1">
        <f t="array" ref="M1445" xml:space="preserve"> INDEX(切語上字資料表[發送收], 小韻資料表[[#This Row],[上字表識別號]])</f>
        <v>送氣</v>
      </c>
      <c r="N1445" s="205" cm="1">
        <f t="array" ref="N1445" xml:space="preserve"> MATCH(TRUE, ISNUMBER( SEARCH( RIGHT(小韻資料表[[#This Row],[切語]],1), 切語下字資料表[切語下字]) ), 0)</f>
        <v>110</v>
      </c>
      <c r="O1445" s="207" t="str" cm="1">
        <f t="array" ref="O1445" xml:space="preserve"> INDEX(切語下字資料表[韻母], 小韻資料表[[#This Row],[下字表識別號]])</f>
        <v>賄合1</v>
      </c>
      <c r="P1445" s="207" t="str" cm="1">
        <f t="array" ref="P1445" xml:space="preserve"> INDEX(切語下字資料表[韻母拼音碼], 小韻資料表[[#This Row],[下字表識別號]])</f>
        <v>ue</v>
      </c>
      <c r="Q1445" s="210" t="str" cm="1">
        <f t="array" ref="Q1445" xml:space="preserve"> INDEX(設定表!$C$19:$C$23, INT( LEFT(小韻資料表[[#This Row],[目次編碼]],1) ))</f>
        <v>上</v>
      </c>
      <c r="R1445" s="210">
        <f xml:space="preserve">  INDEX(設定表!$C$8:$C$15, MATCH( (RIGHT(小韻資料表[[#This Row],[清濁]]) &amp; 小韻資料表[[#This Row],[調]]), 設定表!$B$8:$B$15, 0))</f>
        <v>2</v>
      </c>
      <c r="S1445" s="205" t="s">
        <v>309</v>
      </c>
      <c r="T1445" s="205" t="s">
        <v>309</v>
      </c>
      <c r="U1445" s="226" t="s">
        <v>309</v>
      </c>
      <c r="V1445" s="146" t="s">
        <v>309</v>
      </c>
      <c r="X1445" s="135"/>
      <c r="Y1445" s="135"/>
      <c r="AA1445" s="135"/>
      <c r="AB1445" s="134"/>
      <c r="AC1445" s="135"/>
      <c r="AD1445" s="135"/>
      <c r="AH1445" s="135"/>
      <c r="AI1445" s="135"/>
    </row>
    <row r="1446" spans="1:35" ht="31.5">
      <c r="A1446" s="205">
        <v>1442</v>
      </c>
      <c r="B1446" s="206" t="s">
        <v>5937</v>
      </c>
      <c r="C1446" s="207" t="str">
        <f xml:space="preserve"> _xlfn.CONCAT(小韻資料表[[#This Row],[聲母拼音碼]],小韻資料表[[#This Row],[韻母拼音碼]],小韻資料表[[#This Row],[調號]])</f>
        <v>pue2</v>
      </c>
      <c r="D1446" s="206" t="s">
        <v>5938</v>
      </c>
      <c r="E1446" s="208" t="s">
        <v>542</v>
      </c>
      <c r="F1446" s="205">
        <v>15</v>
      </c>
      <c r="G1446" s="209" t="s">
        <v>5939</v>
      </c>
      <c r="H1446" s="205">
        <f xml:space="preserve"> LEN(小韻資料表[[#This Row],[小韻字集]])</f>
        <v>4</v>
      </c>
      <c r="I1446" s="205" cm="1">
        <f t="array" ref="I1446" xml:space="preserve"> MATCH(TRUE, ISNUMBER( SEARCH( LEFT(小韻資料表[[#This Row],[切語]],1), 切語上字資料表[切語上字]) ), 0)</f>
        <v>15</v>
      </c>
      <c r="J1446" s="210" t="str" cm="1">
        <f t="array" ref="J1446" xml:space="preserve"> INDEX(切語上字資料表[聲母], 小韻資料表[[#This Row],[上字表識別號]])</f>
        <v>並</v>
      </c>
      <c r="K1446" s="210" t="str" cm="1">
        <f t="array" ref="K1446" xml:space="preserve"> INDEX(切語上字資料表[聲母拼音碼], 小韻資料表[[#This Row],[上字表識別號]])</f>
        <v>p</v>
      </c>
      <c r="L1446" s="210" t="str" cm="1">
        <f t="array" ref="L1446" xml:space="preserve"> INDEX(切語上字資料表[清濁], 小韻資料表[[#This Row],[上字表識別號]])</f>
        <v>全濁</v>
      </c>
      <c r="M1446" s="223" cm="1">
        <f t="array" ref="M1446" xml:space="preserve"> INDEX(切語上字資料表[發送收], 小韻資料表[[#This Row],[上字表識別號]])</f>
        <v>0</v>
      </c>
      <c r="N1446" s="205" cm="1">
        <f t="array" ref="N1446" xml:space="preserve"> MATCH(TRUE, ISNUMBER( SEARCH( RIGHT(小韻資料表[[#This Row],[切語]],1), 切語下字資料表[切語下字]) ), 0)</f>
        <v>110</v>
      </c>
      <c r="O1446" s="207" t="str" cm="1">
        <f t="array" ref="O1446" xml:space="preserve"> INDEX(切語下字資料表[韻母], 小韻資料表[[#This Row],[下字表識別號]])</f>
        <v>賄合1</v>
      </c>
      <c r="P1446" s="207" t="str" cm="1">
        <f t="array" ref="P1446" xml:space="preserve"> INDEX(切語下字資料表[韻母拼音碼], 小韻資料表[[#This Row],[下字表識別號]])</f>
        <v>ue</v>
      </c>
      <c r="Q1446" s="210" t="str" cm="1">
        <f t="array" ref="Q1446" xml:space="preserve"> INDEX(設定表!$C$19:$C$23, INT( LEFT(小韻資料表[[#This Row],[目次編碼]],1) ))</f>
        <v>上</v>
      </c>
      <c r="R1446" s="210">
        <f xml:space="preserve">  INDEX(設定表!$C$8:$C$15, MATCH( (RIGHT(小韻資料表[[#This Row],[清濁]]) &amp; 小韻資料表[[#This Row],[調]]), 設定表!$B$8:$B$15, 0))</f>
        <v>2</v>
      </c>
      <c r="S1446" s="205" t="s">
        <v>309</v>
      </c>
      <c r="T1446" s="205" t="s">
        <v>309</v>
      </c>
      <c r="U1446" s="226" t="s">
        <v>309</v>
      </c>
      <c r="V1446" s="147" t="s">
        <v>309</v>
      </c>
      <c r="X1446" s="135"/>
      <c r="Y1446" s="135"/>
      <c r="AA1446" s="135"/>
      <c r="AB1446" s="134"/>
      <c r="AC1446" s="135"/>
      <c r="AD1446" s="135"/>
      <c r="AH1446" s="135"/>
      <c r="AI1446" s="135"/>
    </row>
    <row r="1447" spans="1:35" ht="31.5">
      <c r="A1447" s="205">
        <v>1443</v>
      </c>
      <c r="B1447" s="206" t="s">
        <v>5940</v>
      </c>
      <c r="C1447" s="207" t="str">
        <f xml:space="preserve"> _xlfn.CONCAT(小韻資料表[[#This Row],[聲母拼音碼]],小韻資料表[[#This Row],[韻母拼音碼]],小韻資料表[[#This Row],[調號]])</f>
        <v>cue2</v>
      </c>
      <c r="D1447" s="206" t="s">
        <v>5941</v>
      </c>
      <c r="E1447" s="208" t="s">
        <v>542</v>
      </c>
      <c r="F1447" s="205">
        <v>16</v>
      </c>
      <c r="G1447" s="209" t="s">
        <v>5942</v>
      </c>
      <c r="H1447" s="205">
        <f xml:space="preserve"> LEN(小韻資料表[[#This Row],[小韻字集]])</f>
        <v>2</v>
      </c>
      <c r="I1447" s="205" cm="1">
        <f t="array" ref="I1447" xml:space="preserve"> MATCH(TRUE, ISNUMBER( SEARCH( LEFT(小韻資料表[[#This Row],[切語]],1), 切語上字資料表[切語上字]) ), 0)</f>
        <v>21</v>
      </c>
      <c r="J1447" s="210" t="str" cm="1">
        <f t="array" ref="J1447" xml:space="preserve"> INDEX(切語上字資料表[聲母], 小韻資料表[[#This Row],[上字表識別號]])</f>
        <v>精</v>
      </c>
      <c r="K1447" s="210" t="str" cm="1">
        <f t="array" ref="K1447" xml:space="preserve"> INDEX(切語上字資料表[聲母拼音碼], 小韻資料表[[#This Row],[上字表識別號]])</f>
        <v>c</v>
      </c>
      <c r="L1447" s="210" t="str" cm="1">
        <f t="array" ref="L1447" xml:space="preserve"> INDEX(切語上字資料表[清濁], 小韻資料表[[#This Row],[上字表識別號]])</f>
        <v>全清</v>
      </c>
      <c r="M1447" s="223" t="str" cm="1">
        <f t="array" ref="M1447" xml:space="preserve"> INDEX(切語上字資料表[發送收], 小韻資料表[[#This Row],[上字表識別號]])</f>
        <v>發聲</v>
      </c>
      <c r="N1447" s="205" cm="1">
        <f t="array" ref="N1447" xml:space="preserve"> MATCH(TRUE, ISNUMBER( SEARCH( RIGHT(小韻資料表[[#This Row],[切語]],1), 切語下字資料表[切語下字]) ), 0)</f>
        <v>110</v>
      </c>
      <c r="O1447" s="207" t="str" cm="1">
        <f t="array" ref="O1447" xml:space="preserve"> INDEX(切語下字資料表[韻母], 小韻資料表[[#This Row],[下字表識別號]])</f>
        <v>賄合1</v>
      </c>
      <c r="P1447" s="207" t="str" cm="1">
        <f t="array" ref="P1447" xml:space="preserve"> INDEX(切語下字資料表[韻母拼音碼], 小韻資料表[[#This Row],[下字表識別號]])</f>
        <v>ue</v>
      </c>
      <c r="Q1447" s="210" t="str" cm="1">
        <f t="array" ref="Q1447" xml:space="preserve"> INDEX(設定表!$C$19:$C$23, INT( LEFT(小韻資料表[[#This Row],[目次編碼]],1) ))</f>
        <v>上</v>
      </c>
      <c r="R1447" s="210">
        <f xml:space="preserve">  INDEX(設定表!$C$8:$C$15, MATCH( (RIGHT(小韻資料表[[#This Row],[清濁]]) &amp; 小韻資料表[[#This Row],[調]]), 設定表!$B$8:$B$15, 0))</f>
        <v>2</v>
      </c>
      <c r="S1447" s="205" t="s">
        <v>309</v>
      </c>
      <c r="T1447" s="205" t="s">
        <v>309</v>
      </c>
      <c r="U1447" s="226" t="s">
        <v>309</v>
      </c>
      <c r="V1447" s="146" t="s">
        <v>309</v>
      </c>
      <c r="X1447" s="135"/>
      <c r="Y1447" s="135"/>
      <c r="AA1447" s="135"/>
      <c r="AB1447" s="134"/>
      <c r="AC1447" s="135"/>
      <c r="AD1447" s="135"/>
      <c r="AH1447" s="135"/>
      <c r="AI1447" s="135"/>
    </row>
    <row r="1448" spans="1:35" ht="31.5">
      <c r="A1448" s="205">
        <v>1444</v>
      </c>
      <c r="B1448" s="206" t="s">
        <v>5943</v>
      </c>
      <c r="C1448" s="207" t="str">
        <f xml:space="preserve"> _xlfn.CONCAT(小韻資料表[[#This Row],[聲母拼音碼]],小韻資料表[[#This Row],[韻母拼音碼]],小韻資料表[[#This Row],[調號]])</f>
        <v>Øue2</v>
      </c>
      <c r="D1448" s="206" t="s">
        <v>5944</v>
      </c>
      <c r="E1448" s="208" t="s">
        <v>542</v>
      </c>
      <c r="F1448" s="205">
        <v>17</v>
      </c>
      <c r="G1448" s="209" t="s">
        <v>5944</v>
      </c>
      <c r="H1448" s="205">
        <f xml:space="preserve"> LEN(小韻資料表[[#This Row],[小韻字集]])</f>
        <v>1</v>
      </c>
      <c r="I1448" s="205" cm="1">
        <f t="array" ref="I1448" xml:space="preserve"> MATCH(TRUE, ISNUMBER( SEARCH( LEFT(小韻資料表[[#This Row],[切語]],1), 切語上字資料表[切語上字]) ), 0)</f>
        <v>38</v>
      </c>
      <c r="J1448" s="210" t="str" cm="1">
        <f t="array" ref="J1448" xml:space="preserve"> INDEX(切語上字資料表[聲母], 小韻資料表[[#This Row],[上字表識別號]])</f>
        <v>為</v>
      </c>
      <c r="K1448" s="210" t="str" cm="1">
        <f t="array" ref="K1448" xml:space="preserve"> INDEX(切語上字資料表[聲母拼音碼], 小韻資料表[[#This Row],[上字表識別號]])</f>
        <v>Ø</v>
      </c>
      <c r="L1448" s="210" t="str" cm="1">
        <f t="array" ref="L1448" xml:space="preserve"> INDEX(切語上字資料表[清濁], 小韻資料表[[#This Row],[上字表識別號]])</f>
        <v>次濁</v>
      </c>
      <c r="M1448" s="223" t="str" cm="1">
        <f t="array" ref="M1448" xml:space="preserve"> INDEX(切語上字資料表[發送收], 小韻資料表[[#This Row],[上字表識別號]])</f>
        <v>發聲</v>
      </c>
      <c r="N1448" s="205" cm="1">
        <f t="array" ref="N1448" xml:space="preserve"> MATCH(TRUE, ISNUMBER( SEARCH( RIGHT(小韻資料表[[#This Row],[切語]],1), 切語下字資料表[切語下字]) ), 0)</f>
        <v>110</v>
      </c>
      <c r="O1448" s="207" t="str" cm="1">
        <f t="array" ref="O1448" xml:space="preserve"> INDEX(切語下字資料表[韻母], 小韻資料表[[#This Row],[下字表識別號]])</f>
        <v>賄合1</v>
      </c>
      <c r="P1448" s="207" t="str" cm="1">
        <f t="array" ref="P1448" xml:space="preserve"> INDEX(切語下字資料表[韻母拼音碼], 小韻資料表[[#This Row],[下字表識別號]])</f>
        <v>ue</v>
      </c>
      <c r="Q1448" s="210" t="str" cm="1">
        <f t="array" ref="Q1448" xml:space="preserve"> INDEX(設定表!$C$19:$C$23, INT( LEFT(小韻資料表[[#This Row],[目次編碼]],1) ))</f>
        <v>上</v>
      </c>
      <c r="R1448" s="210">
        <f xml:space="preserve">  INDEX(設定表!$C$8:$C$15, MATCH( (RIGHT(小韻資料表[[#This Row],[清濁]]) &amp; 小韻資料表[[#This Row],[調]]), 設定表!$B$8:$B$15, 0))</f>
        <v>2</v>
      </c>
      <c r="S1448" s="205" t="s">
        <v>309</v>
      </c>
      <c r="T1448" s="205" t="s">
        <v>309</v>
      </c>
      <c r="U1448" s="226" t="s">
        <v>309</v>
      </c>
      <c r="V1448" s="147" t="s">
        <v>309</v>
      </c>
      <c r="X1448" s="135"/>
      <c r="Y1448" s="135"/>
      <c r="AA1448" s="135"/>
      <c r="AB1448" s="134"/>
      <c r="AC1448" s="135"/>
      <c r="AD1448" s="135"/>
      <c r="AH1448" s="135"/>
      <c r="AI1448" s="135"/>
    </row>
    <row r="1449" spans="1:35" ht="31.5">
      <c r="A1449" s="205">
        <v>1445</v>
      </c>
      <c r="B1449" s="206" t="s">
        <v>5945</v>
      </c>
      <c r="C1449" s="207" t="str">
        <f xml:space="preserve"> _xlfn.CONCAT(小韻資料表[[#This Row],[聲母拼音碼]],小韻資料表[[#This Row],[韻母拼音碼]],小韻資料表[[#This Row],[調號]])</f>
        <v>hai2</v>
      </c>
      <c r="D1449" s="206" t="s">
        <v>556</v>
      </c>
      <c r="E1449" s="208" t="s">
        <v>555</v>
      </c>
      <c r="F1449" s="205">
        <v>1</v>
      </c>
      <c r="G1449" s="209" t="s">
        <v>5946</v>
      </c>
      <c r="H1449" s="205">
        <f xml:space="preserve"> LEN(小韻資料表[[#This Row],[小韻字集]])</f>
        <v>3</v>
      </c>
      <c r="I1449" s="205" cm="1">
        <f t="array" ref="I1449" xml:space="preserve"> MATCH(TRUE, ISNUMBER( SEARCH( LEFT(小韻資料表[[#This Row],[切語]],1), 切語上字資料表[切語上字]) ), 0)</f>
        <v>36</v>
      </c>
      <c r="J1449" s="210" t="str" cm="1">
        <f t="array" ref="J1449" xml:space="preserve"> INDEX(切語上字資料表[聲母], 小韻資料表[[#This Row],[上字表識別號]])</f>
        <v>曉</v>
      </c>
      <c r="K1449" s="210" t="str" cm="1">
        <f t="array" ref="K1449" xml:space="preserve"> INDEX(切語上字資料表[聲母拼音碼], 小韻資料表[[#This Row],[上字表識別號]])</f>
        <v>h</v>
      </c>
      <c r="L1449" s="210" t="str" cm="1">
        <f t="array" ref="L1449" xml:space="preserve"> INDEX(切語上字資料表[清濁], 小韻資料表[[#This Row],[上字表識別號]])</f>
        <v>次清</v>
      </c>
      <c r="M1449" s="223" t="str" cm="1">
        <f t="array" ref="M1449" xml:space="preserve"> INDEX(切語上字資料表[發送收], 小韻資料表[[#This Row],[上字表識別號]])</f>
        <v>送氣</v>
      </c>
      <c r="N1449" s="205" cm="1">
        <f t="array" ref="N1449" xml:space="preserve"> MATCH(TRUE, ISNUMBER( SEARCH( RIGHT(小韻資料表[[#This Row],[切語]],1), 切語下字資料表[切語下字]) ), 0)</f>
        <v>114</v>
      </c>
      <c r="O1449" s="207" t="str" cm="1">
        <f t="array" ref="O1449" xml:space="preserve"> INDEX(切語下字資料表[韻母], 小韻資料表[[#This Row],[下字表識別號]])</f>
        <v>海開1</v>
      </c>
      <c r="P1449" s="207" t="str" cm="1">
        <f t="array" ref="P1449" xml:space="preserve"> INDEX(切語下字資料表[韻母拼音碼], 小韻資料表[[#This Row],[下字表識別號]])</f>
        <v>ai</v>
      </c>
      <c r="Q1449" s="210" t="str" cm="1">
        <f t="array" ref="Q1449" xml:space="preserve"> INDEX(設定表!$C$19:$C$23, INT( LEFT(小韻資料表[[#This Row],[目次編碼]],1) ))</f>
        <v>上</v>
      </c>
      <c r="R1449" s="210">
        <f xml:space="preserve">  INDEX(設定表!$C$8:$C$15, MATCH( (RIGHT(小韻資料表[[#This Row],[清濁]]) &amp; 小韻資料表[[#This Row],[調]]), 設定表!$B$8:$B$15, 0))</f>
        <v>2</v>
      </c>
      <c r="S1449" s="205" t="s">
        <v>309</v>
      </c>
      <c r="T1449" s="205" t="s">
        <v>309</v>
      </c>
      <c r="U1449" s="226" t="s">
        <v>309</v>
      </c>
      <c r="V1449" s="146" t="s">
        <v>309</v>
      </c>
      <c r="X1449" s="135"/>
      <c r="Y1449" s="135"/>
      <c r="AA1449" s="135"/>
      <c r="AB1449" s="134"/>
      <c r="AC1449" s="135"/>
      <c r="AD1449" s="135"/>
      <c r="AH1449" s="135"/>
      <c r="AI1449" s="135"/>
    </row>
    <row r="1450" spans="1:35" ht="31.5">
      <c r="A1450" s="205">
        <v>1446</v>
      </c>
      <c r="B1450" s="206" t="s">
        <v>5947</v>
      </c>
      <c r="C1450" s="207" t="str">
        <f xml:space="preserve"> _xlfn.CONCAT(小韻資料表[[#This Row],[聲母拼音碼]],小韻資料表[[#This Row],[韻母拼音碼]],小韻資料表[[#This Row],[調號]])</f>
        <v>khai2</v>
      </c>
      <c r="D1450" s="206" t="s">
        <v>5948</v>
      </c>
      <c r="E1450" s="208" t="s">
        <v>555</v>
      </c>
      <c r="F1450" s="205">
        <v>2</v>
      </c>
      <c r="G1450" s="209" t="s">
        <v>5949</v>
      </c>
      <c r="H1450" s="205">
        <f xml:space="preserve"> LEN(小韻資料表[[#This Row],[小韻字集]])</f>
        <v>9</v>
      </c>
      <c r="I1450" s="205" cm="1">
        <f t="array" ref="I1450" xml:space="preserve"> MATCH(TRUE, ISNUMBER( SEARCH( LEFT(小韻資料表[[#This Row],[切語]],1), 切語上字資料表[切語上字]) ), 0)</f>
        <v>2</v>
      </c>
      <c r="J1450" s="210" t="str" cm="1">
        <f t="array" ref="J1450" xml:space="preserve"> INDEX(切語上字資料表[聲母], 小韻資料表[[#This Row],[上字表識別號]])</f>
        <v>溪</v>
      </c>
      <c r="K1450" s="210" t="str" cm="1">
        <f t="array" ref="K1450" xml:space="preserve"> INDEX(切語上字資料表[聲母拼音碼], 小韻資料表[[#This Row],[上字表識別號]])</f>
        <v>kh</v>
      </c>
      <c r="L1450" s="210" t="str" cm="1">
        <f t="array" ref="L1450" xml:space="preserve"> INDEX(切語上字資料表[清濁], 小韻資料表[[#This Row],[上字表識別號]])</f>
        <v>次清</v>
      </c>
      <c r="M1450" s="223" t="str" cm="1">
        <f t="array" ref="M1450" xml:space="preserve"> INDEX(切語上字資料表[發送收], 小韻資料表[[#This Row],[上字表識別號]])</f>
        <v>送氣</v>
      </c>
      <c r="N1450" s="205" cm="1">
        <f t="array" ref="N1450" xml:space="preserve"> MATCH(TRUE, ISNUMBER( SEARCH( RIGHT(小韻資料表[[#This Row],[切語]],1), 切語下字資料表[切語下字]) ), 0)</f>
        <v>114</v>
      </c>
      <c r="O1450" s="207" t="str" cm="1">
        <f t="array" ref="O1450" xml:space="preserve"> INDEX(切語下字資料表[韻母], 小韻資料表[[#This Row],[下字表識別號]])</f>
        <v>海開1</v>
      </c>
      <c r="P1450" s="207" t="str" cm="1">
        <f t="array" ref="P1450" xml:space="preserve"> INDEX(切語下字資料表[韻母拼音碼], 小韻資料表[[#This Row],[下字表識別號]])</f>
        <v>ai</v>
      </c>
      <c r="Q1450" s="210" t="str" cm="1">
        <f t="array" ref="Q1450" xml:space="preserve"> INDEX(設定表!$C$19:$C$23, INT( LEFT(小韻資料表[[#This Row],[目次編碼]],1) ))</f>
        <v>上</v>
      </c>
      <c r="R1450" s="210">
        <f xml:space="preserve">  INDEX(設定表!$C$8:$C$15, MATCH( (RIGHT(小韻資料表[[#This Row],[清濁]]) &amp; 小韻資料表[[#This Row],[調]]), 設定表!$B$8:$B$15, 0))</f>
        <v>2</v>
      </c>
      <c r="S1450" s="205" t="s">
        <v>309</v>
      </c>
      <c r="T1450" s="205" t="s">
        <v>309</v>
      </c>
      <c r="U1450" s="226" t="s">
        <v>309</v>
      </c>
      <c r="V1450" s="147" t="s">
        <v>309</v>
      </c>
      <c r="X1450" s="135"/>
      <c r="Y1450" s="135"/>
      <c r="AA1450" s="135"/>
      <c r="AB1450" s="134"/>
      <c r="AC1450" s="135"/>
      <c r="AD1450" s="135"/>
      <c r="AH1450" s="135"/>
      <c r="AI1450" s="135"/>
    </row>
    <row r="1451" spans="1:35" ht="31.5">
      <c r="A1451" s="205">
        <v>1447</v>
      </c>
      <c r="B1451" s="206" t="s">
        <v>5950</v>
      </c>
      <c r="C1451" s="207" t="str">
        <f xml:space="preserve"> _xlfn.CONCAT(小韻資料表[[#This Row],[聲母拼音碼]],小韻資料表[[#This Row],[韻母拼音碼]],小韻資料表[[#This Row],[調號]])</f>
        <v>cai2</v>
      </c>
      <c r="D1451" s="206" t="s">
        <v>5951</v>
      </c>
      <c r="E1451" s="208" t="s">
        <v>555</v>
      </c>
      <c r="F1451" s="205">
        <v>3</v>
      </c>
      <c r="G1451" s="209" t="s">
        <v>5952</v>
      </c>
      <c r="H1451" s="205">
        <f xml:space="preserve"> LEN(小韻資料表[[#This Row],[小韻字集]])</f>
        <v>4</v>
      </c>
      <c r="I1451" s="205" cm="1">
        <f t="array" ref="I1451" xml:space="preserve"> MATCH(TRUE, ISNUMBER( SEARCH( LEFT(小韻資料表[[#This Row],[切語]],1), 切語上字資料表[切語上字]) ), 0)</f>
        <v>21</v>
      </c>
      <c r="J1451" s="210" t="str" cm="1">
        <f t="array" ref="J1451" xml:space="preserve"> INDEX(切語上字資料表[聲母], 小韻資料表[[#This Row],[上字表識別號]])</f>
        <v>精</v>
      </c>
      <c r="K1451" s="210" t="str" cm="1">
        <f t="array" ref="K1451" xml:space="preserve"> INDEX(切語上字資料表[聲母拼音碼], 小韻資料表[[#This Row],[上字表識別號]])</f>
        <v>c</v>
      </c>
      <c r="L1451" s="210" t="str" cm="1">
        <f t="array" ref="L1451" xml:space="preserve"> INDEX(切語上字資料表[清濁], 小韻資料表[[#This Row],[上字表識別號]])</f>
        <v>全清</v>
      </c>
      <c r="M1451" s="223" t="str" cm="1">
        <f t="array" ref="M1451" xml:space="preserve"> INDEX(切語上字資料表[發送收], 小韻資料表[[#This Row],[上字表識別號]])</f>
        <v>發聲</v>
      </c>
      <c r="N1451" s="205" cm="1">
        <f t="array" ref="N1451" xml:space="preserve"> MATCH(TRUE, ISNUMBER( SEARCH( RIGHT(小韻資料表[[#This Row],[切語]],1), 切語下字資料表[切語下字]) ), 0)</f>
        <v>114</v>
      </c>
      <c r="O1451" s="207" t="str" cm="1">
        <f t="array" ref="O1451" xml:space="preserve"> INDEX(切語下字資料表[韻母], 小韻資料表[[#This Row],[下字表識別號]])</f>
        <v>海開1</v>
      </c>
      <c r="P1451" s="207" t="str" cm="1">
        <f t="array" ref="P1451" xml:space="preserve"> INDEX(切語下字資料表[韻母拼音碼], 小韻資料表[[#This Row],[下字表識別號]])</f>
        <v>ai</v>
      </c>
      <c r="Q1451" s="210" t="str" cm="1">
        <f t="array" ref="Q1451" xml:space="preserve"> INDEX(設定表!$C$19:$C$23, INT( LEFT(小韻資料表[[#This Row],[目次編碼]],1) ))</f>
        <v>上</v>
      </c>
      <c r="R1451" s="210">
        <f xml:space="preserve">  INDEX(設定表!$C$8:$C$15, MATCH( (RIGHT(小韻資料表[[#This Row],[清濁]]) &amp; 小韻資料表[[#This Row],[調]]), 設定表!$B$8:$B$15, 0))</f>
        <v>2</v>
      </c>
      <c r="S1451" s="205" t="s">
        <v>309</v>
      </c>
      <c r="T1451" s="205" t="s">
        <v>309</v>
      </c>
      <c r="U1451" s="226" t="s">
        <v>309</v>
      </c>
      <c r="V1451" s="146" t="s">
        <v>309</v>
      </c>
      <c r="X1451" s="135"/>
      <c r="Y1451" s="135"/>
      <c r="AA1451" s="135"/>
      <c r="AB1451" s="134"/>
      <c r="AC1451" s="135"/>
      <c r="AD1451" s="135"/>
      <c r="AH1451" s="135"/>
      <c r="AI1451" s="135"/>
    </row>
    <row r="1452" spans="1:35" ht="31.5">
      <c r="A1452" s="205">
        <v>1448</v>
      </c>
      <c r="B1452" s="206" t="s">
        <v>5953</v>
      </c>
      <c r="C1452" s="207" t="str">
        <f xml:space="preserve"> _xlfn.CONCAT(小韻資料表[[#This Row],[聲母拼音碼]],小韻資料表[[#This Row],[韻母拼音碼]],小韻資料表[[#This Row],[調號]])</f>
        <v>tai2</v>
      </c>
      <c r="D1452" s="206" t="s">
        <v>5954</v>
      </c>
      <c r="E1452" s="208" t="s">
        <v>555</v>
      </c>
      <c r="F1452" s="205">
        <v>4</v>
      </c>
      <c r="G1452" s="209" t="s">
        <v>5955</v>
      </c>
      <c r="H1452" s="205">
        <f xml:space="preserve"> LEN(小韻資料表[[#This Row],[小韻字集]])</f>
        <v>13</v>
      </c>
      <c r="I1452" s="205" cm="1">
        <f t="array" ref="I1452" xml:space="preserve"> MATCH(TRUE, ISNUMBER( SEARCH( LEFT(小韻資料表[[#This Row],[切語]],1), 切語上字資料表[切語上字]) ), 0)</f>
        <v>7</v>
      </c>
      <c r="J1452" s="210" t="str" cm="1">
        <f t="array" ref="J1452" xml:space="preserve"> INDEX(切語上字資料表[聲母], 小韻資料表[[#This Row],[上字表識別號]])</f>
        <v>定</v>
      </c>
      <c r="K1452" s="210" t="str" cm="1">
        <f t="array" ref="K1452" xml:space="preserve"> INDEX(切語上字資料表[聲母拼音碼], 小韻資料表[[#This Row],[上字表識別號]])</f>
        <v>t</v>
      </c>
      <c r="L1452" s="210" t="str" cm="1">
        <f t="array" ref="L1452" xml:space="preserve"> INDEX(切語上字資料表[清濁], 小韻資料表[[#This Row],[上字表識別號]])</f>
        <v>全濁</v>
      </c>
      <c r="M1452" s="223" cm="1">
        <f t="array" ref="M1452" xml:space="preserve"> INDEX(切語上字資料表[發送收], 小韻資料表[[#This Row],[上字表識別號]])</f>
        <v>0</v>
      </c>
      <c r="N1452" s="205" cm="1">
        <f t="array" ref="N1452" xml:space="preserve"> MATCH(TRUE, ISNUMBER( SEARCH( RIGHT(小韻資料表[[#This Row],[切語]],1), 切語下字資料表[切語下字]) ), 0)</f>
        <v>114</v>
      </c>
      <c r="O1452" s="207" t="str" cm="1">
        <f t="array" ref="O1452" xml:space="preserve"> INDEX(切語下字資料表[韻母], 小韻資料表[[#This Row],[下字表識別號]])</f>
        <v>海開1</v>
      </c>
      <c r="P1452" s="207" t="str" cm="1">
        <f t="array" ref="P1452" xml:space="preserve"> INDEX(切語下字資料表[韻母拼音碼], 小韻資料表[[#This Row],[下字表識別號]])</f>
        <v>ai</v>
      </c>
      <c r="Q1452" s="210" t="str" cm="1">
        <f t="array" ref="Q1452" xml:space="preserve"> INDEX(設定表!$C$19:$C$23, INT( LEFT(小韻資料表[[#This Row],[目次編碼]],1) ))</f>
        <v>上</v>
      </c>
      <c r="R1452" s="210">
        <f xml:space="preserve">  INDEX(設定表!$C$8:$C$15, MATCH( (RIGHT(小韻資料表[[#This Row],[清濁]]) &amp; 小韻資料表[[#This Row],[調]]), 設定表!$B$8:$B$15, 0))</f>
        <v>2</v>
      </c>
      <c r="S1452" s="205" t="s">
        <v>309</v>
      </c>
      <c r="T1452" s="205" t="s">
        <v>309</v>
      </c>
      <c r="U1452" s="226" t="s">
        <v>309</v>
      </c>
      <c r="V1452" s="147" t="s">
        <v>309</v>
      </c>
      <c r="X1452" s="135"/>
      <c r="Y1452" s="135"/>
      <c r="AA1452" s="135"/>
      <c r="AB1452" s="134"/>
      <c r="AC1452" s="135"/>
      <c r="AD1452" s="135"/>
      <c r="AH1452" s="135"/>
      <c r="AI1452" s="135"/>
    </row>
    <row r="1453" spans="1:35" ht="31.5">
      <c r="A1453" s="205">
        <v>1449</v>
      </c>
      <c r="B1453" s="206" t="s">
        <v>5956</v>
      </c>
      <c r="C1453" s="207" t="str">
        <f xml:space="preserve"> _xlfn.CONCAT(小韻資料表[[#This Row],[聲母拼音碼]],小韻資料表[[#This Row],[韻母拼音碼]],小韻資料表[[#This Row],[調號]])</f>
        <v>nai2</v>
      </c>
      <c r="D1453" s="206" t="s">
        <v>5957</v>
      </c>
      <c r="E1453" s="208" t="s">
        <v>555</v>
      </c>
      <c r="F1453" s="205">
        <v>5</v>
      </c>
      <c r="G1453" s="209" t="s">
        <v>5958</v>
      </c>
      <c r="H1453" s="205">
        <f xml:space="preserve"> LEN(小韻資料表[[#This Row],[小韻字集]])</f>
        <v>3</v>
      </c>
      <c r="I1453" s="205" cm="1">
        <f t="array" ref="I1453" xml:space="preserve"> MATCH(TRUE, ISNUMBER( SEARCH( LEFT(小韻資料表[[#This Row],[切語]],1), 切語上字資料表[切語上字]) ), 0)</f>
        <v>8</v>
      </c>
      <c r="J1453" s="210" t="str" cm="1">
        <f t="array" ref="J1453" xml:space="preserve"> INDEX(切語上字資料表[聲母], 小韻資料表[[#This Row],[上字表識別號]])</f>
        <v>泥</v>
      </c>
      <c r="K1453" s="210" t="str" cm="1">
        <f t="array" ref="K1453" xml:space="preserve"> INDEX(切語上字資料表[聲母拼音碼], 小韻資料表[[#This Row],[上字表識別號]])</f>
        <v>n</v>
      </c>
      <c r="L1453" s="210" t="str" cm="1">
        <f t="array" ref="L1453" xml:space="preserve"> INDEX(切語上字資料表[清濁], 小韻資料表[[#This Row],[上字表識別號]])</f>
        <v>次濁</v>
      </c>
      <c r="M1453" s="223" t="str" cm="1">
        <f t="array" ref="M1453" xml:space="preserve"> INDEX(切語上字資料表[發送收], 小韻資料表[[#This Row],[上字表識別號]])</f>
        <v>收聲</v>
      </c>
      <c r="N1453" s="205" cm="1">
        <f t="array" ref="N1453" xml:space="preserve"> MATCH(TRUE, ISNUMBER( SEARCH( RIGHT(小韻資料表[[#This Row],[切語]],1), 切語下字資料表[切語下字]) ), 0)</f>
        <v>114</v>
      </c>
      <c r="O1453" s="207" t="str" cm="1">
        <f t="array" ref="O1453" xml:space="preserve"> INDEX(切語下字資料表[韻母], 小韻資料表[[#This Row],[下字表識別號]])</f>
        <v>海開1</v>
      </c>
      <c r="P1453" s="207" t="str" cm="1">
        <f t="array" ref="P1453" xml:space="preserve"> INDEX(切語下字資料表[韻母拼音碼], 小韻資料表[[#This Row],[下字表識別號]])</f>
        <v>ai</v>
      </c>
      <c r="Q1453" s="210" t="str" cm="1">
        <f t="array" ref="Q1453" xml:space="preserve"> INDEX(設定表!$C$19:$C$23, INT( LEFT(小韻資料表[[#This Row],[目次編碼]],1) ))</f>
        <v>上</v>
      </c>
      <c r="R1453" s="210">
        <f xml:space="preserve">  INDEX(設定表!$C$8:$C$15, MATCH( (RIGHT(小韻資料表[[#This Row],[清濁]]) &amp; 小韻資料表[[#This Row],[調]]), 設定表!$B$8:$B$15, 0))</f>
        <v>2</v>
      </c>
      <c r="S1453" s="205" t="s">
        <v>309</v>
      </c>
      <c r="T1453" s="205" t="s">
        <v>309</v>
      </c>
      <c r="U1453" s="226" t="s">
        <v>309</v>
      </c>
      <c r="V1453" s="146" t="s">
        <v>309</v>
      </c>
      <c r="X1453" s="135"/>
      <c r="Y1453" s="135"/>
      <c r="AA1453" s="135"/>
      <c r="AB1453" s="134"/>
      <c r="AC1453" s="135"/>
      <c r="AD1453" s="135"/>
      <c r="AH1453" s="135"/>
      <c r="AI1453" s="135"/>
    </row>
    <row r="1454" spans="1:35" ht="31.5">
      <c r="A1454" s="205">
        <v>1450</v>
      </c>
      <c r="B1454" s="206" t="s">
        <v>5959</v>
      </c>
      <c r="C1454" s="207" t="str">
        <f xml:space="preserve"> _xlfn.CONCAT(小韻資料表[[#This Row],[聲母拼音碼]],小韻資料表[[#This Row],[韻母拼音碼]],小韻資料表[[#This Row],[調號]])</f>
        <v>kai2</v>
      </c>
      <c r="D1454" s="206" t="s">
        <v>5960</v>
      </c>
      <c r="E1454" s="208" t="s">
        <v>555</v>
      </c>
      <c r="F1454" s="205">
        <v>6</v>
      </c>
      <c r="G1454" s="209" t="s">
        <v>5961</v>
      </c>
      <c r="H1454" s="205">
        <f xml:space="preserve"> LEN(小韻資料表[[#This Row],[小韻字集]])</f>
        <v>3</v>
      </c>
      <c r="I1454" s="205" cm="1">
        <f t="array" ref="I1454" xml:space="preserve"> MATCH(TRUE, ISNUMBER( SEARCH( LEFT(小韻資料表[[#This Row],[切語]],1), 切語上字資料表[切語上字]) ), 0)</f>
        <v>1</v>
      </c>
      <c r="J1454" s="210" t="str" cm="1">
        <f t="array" ref="J1454" xml:space="preserve"> INDEX(切語上字資料表[聲母], 小韻資料表[[#This Row],[上字表識別號]])</f>
        <v>見</v>
      </c>
      <c r="K1454" s="210" t="str" cm="1">
        <f t="array" ref="K1454" xml:space="preserve"> INDEX(切語上字資料表[聲母拼音碼], 小韻資料表[[#This Row],[上字表識別號]])</f>
        <v>k</v>
      </c>
      <c r="L1454" s="210" t="str" cm="1">
        <f t="array" ref="L1454" xml:space="preserve"> INDEX(切語上字資料表[清濁], 小韻資料表[[#This Row],[上字表識別號]])</f>
        <v>全清</v>
      </c>
      <c r="M1454" s="223" t="str" cm="1">
        <f t="array" ref="M1454" xml:space="preserve"> INDEX(切語上字資料表[發送收], 小韻資料表[[#This Row],[上字表識別號]])</f>
        <v>發聲</v>
      </c>
      <c r="N1454" s="205" cm="1">
        <f t="array" ref="N1454" xml:space="preserve"> MATCH(TRUE, ISNUMBER( SEARCH( RIGHT(小韻資料表[[#This Row],[切語]],1), 切語下字資料表[切語下字]) ), 0)</f>
        <v>114</v>
      </c>
      <c r="O1454" s="207" t="str" cm="1">
        <f t="array" ref="O1454" xml:space="preserve"> INDEX(切語下字資料表[韻母], 小韻資料表[[#This Row],[下字表識別號]])</f>
        <v>海開1</v>
      </c>
      <c r="P1454" s="207" t="str" cm="1">
        <f t="array" ref="P1454" xml:space="preserve"> INDEX(切語下字資料表[韻母拼音碼], 小韻資料表[[#This Row],[下字表識別號]])</f>
        <v>ai</v>
      </c>
      <c r="Q1454" s="210" t="str" cm="1">
        <f t="array" ref="Q1454" xml:space="preserve"> INDEX(設定表!$C$19:$C$23, INT( LEFT(小韻資料表[[#This Row],[目次編碼]],1) ))</f>
        <v>上</v>
      </c>
      <c r="R1454" s="210">
        <f xml:space="preserve">  INDEX(設定表!$C$8:$C$15, MATCH( (RIGHT(小韻資料表[[#This Row],[清濁]]) &amp; 小韻資料表[[#This Row],[調]]), 設定表!$B$8:$B$15, 0))</f>
        <v>2</v>
      </c>
      <c r="S1454" s="205" t="s">
        <v>309</v>
      </c>
      <c r="T1454" s="205" t="s">
        <v>309</v>
      </c>
      <c r="U1454" s="226" t="s">
        <v>309</v>
      </c>
      <c r="V1454" s="147" t="s">
        <v>309</v>
      </c>
      <c r="X1454" s="135"/>
      <c r="Y1454" s="135"/>
      <c r="AA1454" s="135"/>
      <c r="AB1454" s="134"/>
      <c r="AC1454" s="135"/>
      <c r="AD1454" s="135"/>
      <c r="AH1454" s="135"/>
      <c r="AI1454" s="135"/>
    </row>
    <row r="1455" spans="1:35" ht="31.5">
      <c r="A1455" s="205">
        <v>1451</v>
      </c>
      <c r="B1455" s="206" t="s">
        <v>5962</v>
      </c>
      <c r="C1455" s="207" t="str">
        <f xml:space="preserve"> _xlfn.CONCAT(小韻資料表[[#This Row],[聲母拼音碼]],小韻資料表[[#This Row],[韻母拼音碼]],小韻資料表[[#This Row],[調號]])</f>
        <v>hai2</v>
      </c>
      <c r="D1455" s="206" t="s">
        <v>5963</v>
      </c>
      <c r="E1455" s="208" t="s">
        <v>555</v>
      </c>
      <c r="F1455" s="205">
        <v>7</v>
      </c>
      <c r="G1455" s="209" t="s">
        <v>5964</v>
      </c>
      <c r="H1455" s="205">
        <f xml:space="preserve"> LEN(小韻資料表[[#This Row],[小韻字集]])</f>
        <v>5</v>
      </c>
      <c r="I1455" s="205" cm="1">
        <f t="array" ref="I1455" xml:space="preserve"> MATCH(TRUE, ISNUMBER( SEARCH( LEFT(小韻資料表[[#This Row],[切語]],1), 切語上字資料表[切語上字]) ), 0)</f>
        <v>37</v>
      </c>
      <c r="J1455" s="210" t="str" cm="1">
        <f t="array" ref="J1455" xml:space="preserve"> INDEX(切語上字資料表[聲母], 小韻資料表[[#This Row],[上字表識別號]])</f>
        <v>匣</v>
      </c>
      <c r="K1455" s="210" t="str" cm="1">
        <f t="array" ref="K1455" xml:space="preserve"> INDEX(切語上字資料表[聲母拼音碼], 小韻資料表[[#This Row],[上字表識別號]])</f>
        <v>h</v>
      </c>
      <c r="L1455" s="210" t="str" cm="1">
        <f t="array" ref="L1455" xml:space="preserve"> INDEX(切語上字資料表[清濁], 小韻資料表[[#This Row],[上字表識別號]])</f>
        <v>全濁</v>
      </c>
      <c r="M1455" s="223" t="str" cm="1">
        <f t="array" ref="M1455" xml:space="preserve"> INDEX(切語上字資料表[發送收], 小韻資料表[[#This Row],[上字表識別號]])</f>
        <v>送氣</v>
      </c>
      <c r="N1455" s="205" cm="1">
        <f t="array" ref="N1455" xml:space="preserve"> MATCH(TRUE, ISNUMBER( SEARCH( RIGHT(小韻資料表[[#This Row],[切語]],1), 切語下字資料表[切語下字]) ), 0)</f>
        <v>114</v>
      </c>
      <c r="O1455" s="207" t="str" cm="1">
        <f t="array" ref="O1455" xml:space="preserve"> INDEX(切語下字資料表[韻母], 小韻資料表[[#This Row],[下字表識別號]])</f>
        <v>海開1</v>
      </c>
      <c r="P1455" s="207" t="str" cm="1">
        <f t="array" ref="P1455" xml:space="preserve"> INDEX(切語下字資料表[韻母拼音碼], 小韻資料表[[#This Row],[下字表識別號]])</f>
        <v>ai</v>
      </c>
      <c r="Q1455" s="210" t="str" cm="1">
        <f t="array" ref="Q1455" xml:space="preserve"> INDEX(設定表!$C$19:$C$23, INT( LEFT(小韻資料表[[#This Row],[目次編碼]],1) ))</f>
        <v>上</v>
      </c>
      <c r="R1455" s="210">
        <f xml:space="preserve">  INDEX(設定表!$C$8:$C$15, MATCH( (RIGHT(小韻資料表[[#This Row],[清濁]]) &amp; 小韻資料表[[#This Row],[調]]), 設定表!$B$8:$B$15, 0))</f>
        <v>2</v>
      </c>
      <c r="S1455" s="205" t="s">
        <v>309</v>
      </c>
      <c r="T1455" s="205" t="s">
        <v>309</v>
      </c>
      <c r="U1455" s="226" t="s">
        <v>5965</v>
      </c>
      <c r="V1455" s="146" t="s">
        <v>309</v>
      </c>
      <c r="X1455" s="135"/>
      <c r="Y1455" s="135"/>
      <c r="AA1455" s="135"/>
      <c r="AB1455" s="134"/>
      <c r="AC1455" s="135"/>
      <c r="AD1455" s="135"/>
      <c r="AH1455" s="135"/>
      <c r="AI1455" s="135"/>
    </row>
    <row r="1456" spans="1:35" ht="31.5">
      <c r="A1456" s="205">
        <v>1452</v>
      </c>
      <c r="B1456" s="206" t="s">
        <v>5966</v>
      </c>
      <c r="C1456" s="207" t="str">
        <f xml:space="preserve"> _xlfn.CONCAT(小韻資料表[[#This Row],[聲母拼音碼]],小韻資料表[[#This Row],[韻母拼音碼]],小韻資料表[[#This Row],[調號]])</f>
        <v>phai2</v>
      </c>
      <c r="D1456" s="206" t="s">
        <v>5967</v>
      </c>
      <c r="E1456" s="208" t="s">
        <v>555</v>
      </c>
      <c r="F1456" s="205">
        <v>8</v>
      </c>
      <c r="G1456" s="209" t="s">
        <v>5967</v>
      </c>
      <c r="H1456" s="205">
        <f xml:space="preserve"> LEN(小韻資料表[[#This Row],[小韻字集]])</f>
        <v>1</v>
      </c>
      <c r="I1456" s="205" cm="1">
        <f t="array" ref="I1456" xml:space="preserve"> MATCH(TRUE, ISNUMBER( SEARCH( LEFT(小韻資料表[[#This Row],[切語]],1), 切語上字資料表[切語上字]) ), 0)</f>
        <v>14</v>
      </c>
      <c r="J1456" s="210" t="str" cm="1">
        <f t="array" ref="J1456" xml:space="preserve"> INDEX(切語上字資料表[聲母], 小韻資料表[[#This Row],[上字表識別號]])</f>
        <v>滂</v>
      </c>
      <c r="K1456" s="210" t="str" cm="1">
        <f t="array" ref="K1456" xml:space="preserve"> INDEX(切語上字資料表[聲母拼音碼], 小韻資料表[[#This Row],[上字表識別號]])</f>
        <v>ph</v>
      </c>
      <c r="L1456" s="210" t="str" cm="1">
        <f t="array" ref="L1456" xml:space="preserve"> INDEX(切語上字資料表[清濁], 小韻資料表[[#This Row],[上字表識別號]])</f>
        <v>次清</v>
      </c>
      <c r="M1456" s="223" t="str" cm="1">
        <f t="array" ref="M1456" xml:space="preserve"> INDEX(切語上字資料表[發送收], 小韻資料表[[#This Row],[上字表識別號]])</f>
        <v>送氣</v>
      </c>
      <c r="N1456" s="205" cm="1">
        <f t="array" ref="N1456" xml:space="preserve"> MATCH(TRUE, ISNUMBER( SEARCH( RIGHT(小韻資料表[[#This Row],[切語]],1), 切語下字資料表[切語下字]) ), 0)</f>
        <v>114</v>
      </c>
      <c r="O1456" s="207" t="str" cm="1">
        <f t="array" ref="O1456" xml:space="preserve"> INDEX(切語下字資料表[韻母], 小韻資料表[[#This Row],[下字表識別號]])</f>
        <v>海開1</v>
      </c>
      <c r="P1456" s="207" t="str" cm="1">
        <f t="array" ref="P1456" xml:space="preserve"> INDEX(切語下字資料表[韻母拼音碼], 小韻資料表[[#This Row],[下字表識別號]])</f>
        <v>ai</v>
      </c>
      <c r="Q1456" s="210" t="str" cm="1">
        <f t="array" ref="Q1456" xml:space="preserve"> INDEX(設定表!$C$19:$C$23, INT( LEFT(小韻資料表[[#This Row],[目次編碼]],1) ))</f>
        <v>上</v>
      </c>
      <c r="R1456" s="210">
        <f xml:space="preserve">  INDEX(設定表!$C$8:$C$15, MATCH( (RIGHT(小韻資料表[[#This Row],[清濁]]) &amp; 小韻資料表[[#This Row],[調]]), 設定表!$B$8:$B$15, 0))</f>
        <v>2</v>
      </c>
      <c r="S1456" s="205" t="s">
        <v>309</v>
      </c>
      <c r="T1456" s="205" t="s">
        <v>309</v>
      </c>
      <c r="U1456" s="226" t="s">
        <v>309</v>
      </c>
      <c r="V1456" s="147" t="s">
        <v>309</v>
      </c>
      <c r="X1456" s="135"/>
      <c r="Y1456" s="135"/>
      <c r="AA1456" s="135"/>
      <c r="AB1456" s="134"/>
      <c r="AC1456" s="135"/>
      <c r="AD1456" s="135"/>
      <c r="AH1456" s="135"/>
      <c r="AI1456" s="135"/>
    </row>
    <row r="1457" spans="1:35" ht="31.5">
      <c r="A1457" s="205">
        <v>1453</v>
      </c>
      <c r="B1457" s="206" t="s">
        <v>5968</v>
      </c>
      <c r="C1457" s="207" t="str">
        <f xml:space="preserve"> _xlfn.CONCAT(小韻資料表[[#This Row],[聲母拼音碼]],小韻資料表[[#This Row],[韻母拼音碼]],小韻資料表[[#This Row],[調號]])</f>
        <v>chai2</v>
      </c>
      <c r="D1457" s="206" t="s">
        <v>5969</v>
      </c>
      <c r="E1457" s="208" t="s">
        <v>555</v>
      </c>
      <c r="F1457" s="205">
        <v>9</v>
      </c>
      <c r="G1457" s="209" t="s">
        <v>5970</v>
      </c>
      <c r="H1457" s="205">
        <f xml:space="preserve"> LEN(小韻資料表[[#This Row],[小韻字集]])</f>
        <v>7</v>
      </c>
      <c r="I1457" s="205" cm="1">
        <f t="array" ref="I1457" xml:space="preserve"> MATCH(TRUE, ISNUMBER( SEARCH( LEFT(小韻資料表[[#This Row],[切語]],1), 切語上字資料表[切語上字]) ), 0)</f>
        <v>22</v>
      </c>
      <c r="J1457" s="210" t="str" cm="1">
        <f t="array" ref="J1457" xml:space="preserve"> INDEX(切語上字資料表[聲母], 小韻資料表[[#This Row],[上字表識別號]])</f>
        <v>清</v>
      </c>
      <c r="K1457" s="210" t="str" cm="1">
        <f t="array" ref="K1457" xml:space="preserve"> INDEX(切語上字資料表[聲母拼音碼], 小韻資料表[[#This Row],[上字表識別號]])</f>
        <v>ch</v>
      </c>
      <c r="L1457" s="210" t="str" cm="1">
        <f t="array" ref="L1457" xml:space="preserve"> INDEX(切語上字資料表[清濁], 小韻資料表[[#This Row],[上字表識別號]])</f>
        <v>次清</v>
      </c>
      <c r="M1457" s="223" t="str" cm="1">
        <f t="array" ref="M1457" xml:space="preserve"> INDEX(切語上字資料表[發送收], 小韻資料表[[#This Row],[上字表識別號]])</f>
        <v>送氣</v>
      </c>
      <c r="N1457" s="205" cm="1">
        <f t="array" ref="N1457" xml:space="preserve"> MATCH(TRUE, ISNUMBER( SEARCH( RIGHT(小韻資料表[[#This Row],[切語]],1), 切語下字資料表[切語下字]) ), 0)</f>
        <v>114</v>
      </c>
      <c r="O1457" s="207" t="str" cm="1">
        <f t="array" ref="O1457" xml:space="preserve"> INDEX(切語下字資料表[韻母], 小韻資料表[[#This Row],[下字表識別號]])</f>
        <v>海開1</v>
      </c>
      <c r="P1457" s="207" t="str" cm="1">
        <f t="array" ref="P1457" xml:space="preserve"> INDEX(切語下字資料表[韻母拼音碼], 小韻資料表[[#This Row],[下字表識別號]])</f>
        <v>ai</v>
      </c>
      <c r="Q1457" s="210" t="str" cm="1">
        <f t="array" ref="Q1457" xml:space="preserve"> INDEX(設定表!$C$19:$C$23, INT( LEFT(小韻資料表[[#This Row],[目次編碼]],1) ))</f>
        <v>上</v>
      </c>
      <c r="R1457" s="210">
        <f xml:space="preserve">  INDEX(設定表!$C$8:$C$15, MATCH( (RIGHT(小韻資料表[[#This Row],[清濁]]) &amp; 小韻資料表[[#This Row],[調]]), 設定表!$B$8:$B$15, 0))</f>
        <v>2</v>
      </c>
      <c r="S1457" s="205" t="s">
        <v>309</v>
      </c>
      <c r="T1457" s="205" t="s">
        <v>309</v>
      </c>
      <c r="U1457" s="226" t="s">
        <v>5971</v>
      </c>
      <c r="V1457" s="146" t="s">
        <v>309</v>
      </c>
      <c r="X1457" s="135"/>
      <c r="Y1457" s="135"/>
      <c r="AA1457" s="135"/>
      <c r="AB1457" s="134"/>
      <c r="AC1457" s="135"/>
      <c r="AD1457" s="135"/>
      <c r="AH1457" s="135"/>
      <c r="AI1457" s="135"/>
    </row>
    <row r="1458" spans="1:35" ht="31.5">
      <c r="A1458" s="205">
        <v>1454</v>
      </c>
      <c r="B1458" s="206" t="s">
        <v>5972</v>
      </c>
      <c r="C1458" s="207" t="str">
        <f xml:space="preserve"> _xlfn.CONCAT(小韻資料表[[#This Row],[聲母拼音碼]],小韻資料表[[#This Row],[韻母拼音碼]],小韻資料表[[#This Row],[調號]])</f>
        <v>chai2</v>
      </c>
      <c r="D1458" s="206" t="s">
        <v>5973</v>
      </c>
      <c r="E1458" s="208" t="s">
        <v>555</v>
      </c>
      <c r="F1458" s="205">
        <v>10</v>
      </c>
      <c r="G1458" s="209" t="s">
        <v>5973</v>
      </c>
      <c r="H1458" s="205">
        <f xml:space="preserve"> LEN(小韻資料表[[#This Row],[小韻字集]])</f>
        <v>1</v>
      </c>
      <c r="I1458" s="205" cm="1">
        <f t="array" ref="I1458" xml:space="preserve"> MATCH(TRUE, ISNUMBER( SEARCH( LEFT(小韻資料表[[#This Row],[切語]],1), 切語上字資料表[切語上字]) ), 0)</f>
        <v>31</v>
      </c>
      <c r="J1458" s="210" t="str" cm="1">
        <f t="array" ref="J1458" xml:space="preserve"> INDEX(切語上字資料表[聲母], 小韻資料表[[#This Row],[上字表識別號]])</f>
        <v>穿</v>
      </c>
      <c r="K1458" s="210" t="str" cm="1">
        <f t="array" ref="K1458" xml:space="preserve"> INDEX(切語上字資料表[聲母拼音碼], 小韻資料表[[#This Row],[上字表識別號]])</f>
        <v>ch</v>
      </c>
      <c r="L1458" s="210" t="str" cm="1">
        <f t="array" ref="L1458" xml:space="preserve"> INDEX(切語上字資料表[清濁], 小韻資料表[[#This Row],[上字表識別號]])</f>
        <v>次清</v>
      </c>
      <c r="M1458" s="223" t="str" cm="1">
        <f t="array" ref="M1458" xml:space="preserve"> INDEX(切語上字資料表[發送收], 小韻資料表[[#This Row],[上字表識別號]])</f>
        <v>送氣</v>
      </c>
      <c r="N1458" s="205" cm="1">
        <f t="array" ref="N1458" xml:space="preserve"> MATCH(TRUE, ISNUMBER( SEARCH( RIGHT(小韻資料表[[#This Row],[切語]],1), 切語下字資料表[切語下字]) ), 0)</f>
        <v>114</v>
      </c>
      <c r="O1458" s="207" t="str" cm="1">
        <f t="array" ref="O1458" xml:space="preserve"> INDEX(切語下字資料表[韻母], 小韻資料表[[#This Row],[下字表識別號]])</f>
        <v>海開1</v>
      </c>
      <c r="P1458" s="207" t="str" cm="1">
        <f t="array" ref="P1458" xml:space="preserve"> INDEX(切語下字資料表[韻母拼音碼], 小韻資料表[[#This Row],[下字表識別號]])</f>
        <v>ai</v>
      </c>
      <c r="Q1458" s="210" t="str" cm="1">
        <f t="array" ref="Q1458" xml:space="preserve"> INDEX(設定表!$C$19:$C$23, INT( LEFT(小韻資料表[[#This Row],[目次編碼]],1) ))</f>
        <v>上</v>
      </c>
      <c r="R1458" s="210">
        <f xml:space="preserve">  INDEX(設定表!$C$8:$C$15, MATCH( (RIGHT(小韻資料表[[#This Row],[清濁]]) &amp; 小韻資料表[[#This Row],[調]]), 設定表!$B$8:$B$15, 0))</f>
        <v>2</v>
      </c>
      <c r="S1458" s="205" t="s">
        <v>309</v>
      </c>
      <c r="T1458" s="205" t="s">
        <v>309</v>
      </c>
      <c r="U1458" s="226" t="s">
        <v>309</v>
      </c>
      <c r="V1458" s="147" t="s">
        <v>309</v>
      </c>
      <c r="X1458" s="135"/>
      <c r="Y1458" s="135"/>
      <c r="AA1458" s="135"/>
      <c r="AB1458" s="134"/>
      <c r="AC1458" s="135"/>
      <c r="AD1458" s="135"/>
      <c r="AH1458" s="135"/>
      <c r="AI1458" s="135"/>
    </row>
    <row r="1459" spans="1:35" ht="31.5">
      <c r="A1459" s="205">
        <v>1455</v>
      </c>
      <c r="B1459" s="206" t="s">
        <v>5974</v>
      </c>
      <c r="C1459" s="207" t="str">
        <f xml:space="preserve"> _xlfn.CONCAT(小韻資料表[[#This Row],[聲母拼音碼]],小韻資料表[[#This Row],[韻母拼音碼]],小韻資料表[[#This Row],[調號]])</f>
        <v>tai2</v>
      </c>
      <c r="D1459" s="206" t="s">
        <v>11</v>
      </c>
      <c r="E1459" s="208" t="s">
        <v>555</v>
      </c>
      <c r="F1459" s="205">
        <v>11</v>
      </c>
      <c r="G1459" s="209" t="s">
        <v>11</v>
      </c>
      <c r="H1459" s="205">
        <f xml:space="preserve"> LEN(小韻資料表[[#This Row],[小韻字集]])</f>
        <v>1</v>
      </c>
      <c r="I1459" s="205" cm="1">
        <f t="array" ref="I1459" xml:space="preserve"> MATCH(TRUE, ISNUMBER( SEARCH( LEFT(小韻資料表[[#This Row],[切語]],1), 切語上字資料表[切語上字]) ), 0)</f>
        <v>5</v>
      </c>
      <c r="J1459" s="210" t="str" cm="1">
        <f t="array" ref="J1459" xml:space="preserve"> INDEX(切語上字資料表[聲母], 小韻資料表[[#This Row],[上字表識別號]])</f>
        <v>端</v>
      </c>
      <c r="K1459" s="210" t="str" cm="1">
        <f t="array" ref="K1459" xml:space="preserve"> INDEX(切語上字資料表[聲母拼音碼], 小韻資料表[[#This Row],[上字表識別號]])</f>
        <v>t</v>
      </c>
      <c r="L1459" s="210" t="str" cm="1">
        <f t="array" ref="L1459" xml:space="preserve"> INDEX(切語上字資料表[清濁], 小韻資料表[[#This Row],[上字表識別號]])</f>
        <v>全清</v>
      </c>
      <c r="M1459" s="223" t="str" cm="1">
        <f t="array" ref="M1459" xml:space="preserve"> INDEX(切語上字資料表[發送收], 小韻資料表[[#This Row],[上字表識別號]])</f>
        <v>發聲</v>
      </c>
      <c r="N1459" s="205" cm="1">
        <f t="array" ref="N1459" xml:space="preserve"> MATCH(TRUE, ISNUMBER( SEARCH( RIGHT(小韻資料表[[#This Row],[切語]],1), 切語下字資料表[切語下字]) ), 0)</f>
        <v>114</v>
      </c>
      <c r="O1459" s="207" t="str" cm="1">
        <f t="array" ref="O1459" xml:space="preserve"> INDEX(切語下字資料表[韻母], 小韻資料表[[#This Row],[下字表識別號]])</f>
        <v>海開1</v>
      </c>
      <c r="P1459" s="207" t="str" cm="1">
        <f t="array" ref="P1459" xml:space="preserve"> INDEX(切語下字資料表[韻母拼音碼], 小韻資料表[[#This Row],[下字表識別號]])</f>
        <v>ai</v>
      </c>
      <c r="Q1459" s="210" t="str" cm="1">
        <f t="array" ref="Q1459" xml:space="preserve"> INDEX(設定表!$C$19:$C$23, INT( LEFT(小韻資料表[[#This Row],[目次編碼]],1) ))</f>
        <v>上</v>
      </c>
      <c r="R1459" s="210">
        <f xml:space="preserve">  INDEX(設定表!$C$8:$C$15, MATCH( (RIGHT(小韻資料表[[#This Row],[清濁]]) &amp; 小韻資料表[[#This Row],[調]]), 設定表!$B$8:$B$15, 0))</f>
        <v>2</v>
      </c>
      <c r="S1459" s="205" t="s">
        <v>309</v>
      </c>
      <c r="T1459" s="205" t="s">
        <v>309</v>
      </c>
      <c r="U1459" s="226" t="s">
        <v>5975</v>
      </c>
      <c r="V1459" s="146" t="s">
        <v>309</v>
      </c>
      <c r="X1459" s="135"/>
      <c r="Y1459" s="135"/>
      <c r="AA1459" s="135"/>
      <c r="AB1459" s="134"/>
      <c r="AC1459" s="135"/>
      <c r="AD1459" s="135"/>
      <c r="AH1459" s="135"/>
      <c r="AI1459" s="135"/>
    </row>
    <row r="1460" spans="1:35" ht="31.5">
      <c r="A1460" s="205">
        <v>1456</v>
      </c>
      <c r="B1460" s="206" t="s">
        <v>5976</v>
      </c>
      <c r="C1460" s="207" t="str">
        <f xml:space="preserve"> _xlfn.CONCAT(小韻資料表[[#This Row],[聲母拼音碼]],小韻資料表[[#This Row],[韻母拼音碼]],小韻資料表[[#This Row],[調號]])</f>
        <v>mai2</v>
      </c>
      <c r="D1460" s="206" t="s">
        <v>5977</v>
      </c>
      <c r="E1460" s="208" t="s">
        <v>555</v>
      </c>
      <c r="F1460" s="205">
        <v>12</v>
      </c>
      <c r="G1460" s="209" t="s">
        <v>5978</v>
      </c>
      <c r="H1460" s="205">
        <f xml:space="preserve"> LEN(小韻資料表[[#This Row],[小韻字集]])</f>
        <v>3</v>
      </c>
      <c r="I1460" s="205" cm="1">
        <f t="array" ref="I1460" xml:space="preserve"> MATCH(TRUE, ISNUMBER( SEARCH( LEFT(小韻資料表[[#This Row],[切語]],1), 切語上字資料表[切語上字]) ), 0)</f>
        <v>16</v>
      </c>
      <c r="J1460" s="210" t="str" cm="1">
        <f t="array" ref="J1460" xml:space="preserve"> INDEX(切語上字資料表[聲母], 小韻資料表[[#This Row],[上字表識別號]])</f>
        <v>明</v>
      </c>
      <c r="K1460" s="210" t="str" cm="1">
        <f t="array" ref="K1460" xml:space="preserve"> INDEX(切語上字資料表[聲母拼音碼], 小韻資料表[[#This Row],[上字表識別號]])</f>
        <v>m</v>
      </c>
      <c r="L1460" s="210" t="str" cm="1">
        <f t="array" ref="L1460" xml:space="preserve"> INDEX(切語上字資料表[清濁], 小韻資料表[[#This Row],[上字表識別號]])</f>
        <v>次濁</v>
      </c>
      <c r="M1460" s="223" t="str" cm="1">
        <f t="array" ref="M1460" xml:space="preserve"> INDEX(切語上字資料表[發送收], 小韻資料表[[#This Row],[上字表識別號]])</f>
        <v>收聲</v>
      </c>
      <c r="N1460" s="205" cm="1">
        <f t="array" ref="N1460" xml:space="preserve"> MATCH(TRUE, ISNUMBER( SEARCH( RIGHT(小韻資料表[[#This Row],[切語]],1), 切語下字資料表[切語下字]) ), 0)</f>
        <v>114</v>
      </c>
      <c r="O1460" s="207" t="str" cm="1">
        <f t="array" ref="O1460" xml:space="preserve"> INDEX(切語下字資料表[韻母], 小韻資料表[[#This Row],[下字表識別號]])</f>
        <v>海開1</v>
      </c>
      <c r="P1460" s="207" t="str" cm="1">
        <f t="array" ref="P1460" xml:space="preserve"> INDEX(切語下字資料表[韻母拼音碼], 小韻資料表[[#This Row],[下字表識別號]])</f>
        <v>ai</v>
      </c>
      <c r="Q1460" s="210" t="str" cm="1">
        <f t="array" ref="Q1460" xml:space="preserve"> INDEX(設定表!$C$19:$C$23, INT( LEFT(小韻資料表[[#This Row],[目次編碼]],1) ))</f>
        <v>上</v>
      </c>
      <c r="R1460" s="210">
        <f xml:space="preserve">  INDEX(設定表!$C$8:$C$15, MATCH( (RIGHT(小韻資料表[[#This Row],[清濁]]) &amp; 小韻資料表[[#This Row],[調]]), 設定表!$B$8:$B$15, 0))</f>
        <v>2</v>
      </c>
      <c r="S1460" s="205" t="s">
        <v>309</v>
      </c>
      <c r="T1460" s="205" t="s">
        <v>309</v>
      </c>
      <c r="U1460" s="226" t="s">
        <v>309</v>
      </c>
      <c r="V1460" s="147" t="s">
        <v>309</v>
      </c>
      <c r="X1460" s="135"/>
      <c r="Y1460" s="135"/>
      <c r="AA1460" s="135"/>
      <c r="AB1460" s="134"/>
      <c r="AC1460" s="135"/>
      <c r="AD1460" s="135"/>
      <c r="AH1460" s="135"/>
      <c r="AI1460" s="135"/>
    </row>
    <row r="1461" spans="1:35" ht="31.5">
      <c r="A1461" s="205">
        <v>1457</v>
      </c>
      <c r="B1461" s="206" t="s">
        <v>5979</v>
      </c>
      <c r="C1461" s="207" t="str">
        <f xml:space="preserve"> _xlfn.CONCAT(小韻資料表[[#This Row],[聲母拼音碼]],小韻資料表[[#This Row],[韻母拼音碼]],小韻資料表[[#This Row],[調號]])</f>
        <v>cai2</v>
      </c>
      <c r="D1461" s="206" t="s">
        <v>5980</v>
      </c>
      <c r="E1461" s="208" t="s">
        <v>555</v>
      </c>
      <c r="F1461" s="205">
        <v>13</v>
      </c>
      <c r="G1461" s="209" t="s">
        <v>5980</v>
      </c>
      <c r="H1461" s="205">
        <f xml:space="preserve"> LEN(小韻資料表[[#This Row],[小韻字集]])</f>
        <v>1</v>
      </c>
      <c r="I1461" s="205" cm="1">
        <f t="array" ref="I1461" xml:space="preserve"> MATCH(TRUE, ISNUMBER( SEARCH( LEFT(小韻資料表[[#This Row],[切語]],1), 切語上字資料表[切語上字]) ), 0)</f>
        <v>23</v>
      </c>
      <c r="J1461" s="210" t="str" cm="1">
        <f t="array" ref="J1461" xml:space="preserve"> INDEX(切語上字資料表[聲母], 小韻資料表[[#This Row],[上字表識別號]])</f>
        <v>從</v>
      </c>
      <c r="K1461" s="210" t="str" cm="1">
        <f t="array" ref="K1461" xml:space="preserve"> INDEX(切語上字資料表[聲母拼音碼], 小韻資料表[[#This Row],[上字表識別號]])</f>
        <v>c</v>
      </c>
      <c r="L1461" s="210" t="str" cm="1">
        <f t="array" ref="L1461" xml:space="preserve"> INDEX(切語上字資料表[清濁], 小韻資料表[[#This Row],[上字表識別號]])</f>
        <v>全濁</v>
      </c>
      <c r="M1461" s="223" cm="1">
        <f t="array" ref="M1461" xml:space="preserve"> INDEX(切語上字資料表[發送收], 小韻資料表[[#This Row],[上字表識別號]])</f>
        <v>0</v>
      </c>
      <c r="N1461" s="205" cm="1">
        <f t="array" ref="N1461" xml:space="preserve"> MATCH(TRUE, ISNUMBER( SEARCH( RIGHT(小韻資料表[[#This Row],[切語]],1), 切語下字資料表[切語下字]) ), 0)</f>
        <v>114</v>
      </c>
      <c r="O1461" s="207" t="str" cm="1">
        <f t="array" ref="O1461" xml:space="preserve"> INDEX(切語下字資料表[韻母], 小韻資料表[[#This Row],[下字表識別號]])</f>
        <v>海開1</v>
      </c>
      <c r="P1461" s="207" t="str" cm="1">
        <f t="array" ref="P1461" xml:space="preserve"> INDEX(切語下字資料表[韻母拼音碼], 小韻資料表[[#This Row],[下字表識別號]])</f>
        <v>ai</v>
      </c>
      <c r="Q1461" s="210" t="str" cm="1">
        <f t="array" ref="Q1461" xml:space="preserve"> INDEX(設定表!$C$19:$C$23, INT( LEFT(小韻資料表[[#This Row],[目次編碼]],1) ))</f>
        <v>上</v>
      </c>
      <c r="R1461" s="210">
        <f xml:space="preserve">  INDEX(設定表!$C$8:$C$15, MATCH( (RIGHT(小韻資料表[[#This Row],[清濁]]) &amp; 小韻資料表[[#This Row],[調]]), 設定表!$B$8:$B$15, 0))</f>
        <v>2</v>
      </c>
      <c r="S1461" s="205" t="s">
        <v>309</v>
      </c>
      <c r="T1461" s="205" t="s">
        <v>309</v>
      </c>
      <c r="U1461" s="226" t="s">
        <v>309</v>
      </c>
      <c r="V1461" s="146" t="s">
        <v>309</v>
      </c>
      <c r="X1461" s="135"/>
      <c r="Y1461" s="135"/>
      <c r="AA1461" s="135"/>
      <c r="AB1461" s="134"/>
      <c r="AC1461" s="135"/>
      <c r="AD1461" s="135"/>
      <c r="AH1461" s="135"/>
      <c r="AI1461" s="135"/>
    </row>
    <row r="1462" spans="1:35" ht="31.5">
      <c r="A1462" s="205">
        <v>1458</v>
      </c>
      <c r="B1462" s="206" t="s">
        <v>5981</v>
      </c>
      <c r="C1462" s="207" t="str">
        <f xml:space="preserve"> _xlfn.CONCAT(小韻資料表[[#This Row],[聲母拼音碼]],小韻資料表[[#This Row],[韻母拼音碼]],小韻資料表[[#This Row],[調號]])</f>
        <v>phai2</v>
      </c>
      <c r="D1462" s="206" t="s">
        <v>5982</v>
      </c>
      <c r="E1462" s="208" t="s">
        <v>555</v>
      </c>
      <c r="F1462" s="205">
        <v>14</v>
      </c>
      <c r="G1462" s="209" t="s">
        <v>5983</v>
      </c>
      <c r="H1462" s="205">
        <f xml:space="preserve"> LEN(小韻資料表[[#This Row],[小韻字集]])</f>
        <v>2</v>
      </c>
      <c r="I1462" s="205" cm="1">
        <f t="array" ref="I1462" xml:space="preserve"> MATCH(TRUE, ISNUMBER( SEARCH( LEFT(小韻資料表[[#This Row],[切語]],1), 切語上字資料表[切語上字]) ), 0)</f>
        <v>14</v>
      </c>
      <c r="J1462" s="210" t="str" cm="1">
        <f t="array" ref="J1462" xml:space="preserve"> INDEX(切語上字資料表[聲母], 小韻資料表[[#This Row],[上字表識別號]])</f>
        <v>滂</v>
      </c>
      <c r="K1462" s="210" t="str" cm="1">
        <f t="array" ref="K1462" xml:space="preserve"> INDEX(切語上字資料表[聲母拼音碼], 小韻資料表[[#This Row],[上字表識別號]])</f>
        <v>ph</v>
      </c>
      <c r="L1462" s="210" t="str" cm="1">
        <f t="array" ref="L1462" xml:space="preserve"> INDEX(切語上字資料表[清濁], 小韻資料表[[#This Row],[上字表識別號]])</f>
        <v>次清</v>
      </c>
      <c r="M1462" s="223" t="str" cm="1">
        <f t="array" ref="M1462" xml:space="preserve"> INDEX(切語上字資料表[發送收], 小韻資料表[[#This Row],[上字表識別號]])</f>
        <v>送氣</v>
      </c>
      <c r="N1462" s="205" cm="1">
        <f t="array" ref="N1462" xml:space="preserve"> MATCH(TRUE, ISNUMBER( SEARCH( RIGHT(小韻資料表[[#This Row],[切語]],1), 切語下字資料表[切語下字]) ), 0)</f>
        <v>114</v>
      </c>
      <c r="O1462" s="207" t="str" cm="1">
        <f t="array" ref="O1462" xml:space="preserve"> INDEX(切語下字資料表[韻母], 小韻資料表[[#This Row],[下字表識別號]])</f>
        <v>海開1</v>
      </c>
      <c r="P1462" s="207" t="str" cm="1">
        <f t="array" ref="P1462" xml:space="preserve"> INDEX(切語下字資料表[韻母拼音碼], 小韻資料表[[#This Row],[下字表識別號]])</f>
        <v>ai</v>
      </c>
      <c r="Q1462" s="210" t="str" cm="1">
        <f t="array" ref="Q1462" xml:space="preserve"> INDEX(設定表!$C$19:$C$23, INT( LEFT(小韻資料表[[#This Row],[目次編碼]],1) ))</f>
        <v>上</v>
      </c>
      <c r="R1462" s="210">
        <f xml:space="preserve">  INDEX(設定表!$C$8:$C$15, MATCH( (RIGHT(小韻資料表[[#This Row],[清濁]]) &amp; 小韻資料表[[#This Row],[調]]), 設定表!$B$8:$B$15, 0))</f>
        <v>2</v>
      </c>
      <c r="S1462" s="205" t="s">
        <v>309</v>
      </c>
      <c r="T1462" s="205" t="s">
        <v>309</v>
      </c>
      <c r="U1462" s="226" t="s">
        <v>309</v>
      </c>
      <c r="V1462" s="147" t="s">
        <v>309</v>
      </c>
      <c r="X1462" s="135"/>
      <c r="Y1462" s="135"/>
      <c r="AA1462" s="135"/>
      <c r="AB1462" s="134"/>
      <c r="AC1462" s="135"/>
      <c r="AD1462" s="135"/>
      <c r="AH1462" s="135"/>
      <c r="AI1462" s="135"/>
    </row>
    <row r="1463" spans="1:35" ht="31.5">
      <c r="A1463" s="205">
        <v>1459</v>
      </c>
      <c r="B1463" s="206" t="s">
        <v>5984</v>
      </c>
      <c r="C1463" s="207" t="str">
        <f xml:space="preserve"> _xlfn.CONCAT(小韻資料表[[#This Row],[聲母拼音碼]],小韻資料表[[#This Row],[韻母拼音碼]],小韻資料表[[#This Row],[調號]])</f>
        <v>Øai2</v>
      </c>
      <c r="D1463" s="206" t="s">
        <v>5985</v>
      </c>
      <c r="E1463" s="208" t="s">
        <v>555</v>
      </c>
      <c r="F1463" s="205">
        <v>15</v>
      </c>
      <c r="G1463" s="209" t="s">
        <v>5986</v>
      </c>
      <c r="H1463" s="205">
        <f xml:space="preserve"> LEN(小韻資料表[[#This Row],[小韻字集]])</f>
        <v>4</v>
      </c>
      <c r="I1463" s="205" cm="1">
        <f t="array" ref="I1463" xml:space="preserve"> MATCH(TRUE, ISNUMBER( SEARCH( LEFT(小韻資料表[[#This Row],[切語]],1), 切語上字資料表[切語上字]) ), 0)</f>
        <v>35</v>
      </c>
      <c r="J1463" s="210" t="str" cm="1">
        <f t="array" ref="J1463" xml:space="preserve"> INDEX(切語上字資料表[聲母], 小韻資料表[[#This Row],[上字表識別號]])</f>
        <v>影</v>
      </c>
      <c r="K1463" s="210" t="str" cm="1">
        <f t="array" ref="K1463" xml:space="preserve"> INDEX(切語上字資料表[聲母拼音碼], 小韻資料表[[#This Row],[上字表識別號]])</f>
        <v>Ø</v>
      </c>
      <c r="L1463" s="210" t="str" cm="1">
        <f t="array" ref="L1463" xml:space="preserve"> INDEX(切語上字資料表[清濁], 小韻資料表[[#This Row],[上字表識別號]])</f>
        <v>全清</v>
      </c>
      <c r="M1463" s="223" t="str" cm="1">
        <f t="array" ref="M1463" xml:space="preserve"> INDEX(切語上字資料表[發送收], 小韻資料表[[#This Row],[上字表識別號]])</f>
        <v>發聲</v>
      </c>
      <c r="N1463" s="205" cm="1">
        <f t="array" ref="N1463" xml:space="preserve"> MATCH(TRUE, ISNUMBER( SEARCH( RIGHT(小韻資料表[[#This Row],[切語]],1), 切語下字資料表[切語下字]) ), 0)</f>
        <v>114</v>
      </c>
      <c r="O1463" s="207" t="str" cm="1">
        <f t="array" ref="O1463" xml:space="preserve"> INDEX(切語下字資料表[韻母], 小韻資料表[[#This Row],[下字表識別號]])</f>
        <v>海開1</v>
      </c>
      <c r="P1463" s="207" t="str" cm="1">
        <f t="array" ref="P1463" xml:space="preserve"> INDEX(切語下字資料表[韻母拼音碼], 小韻資料表[[#This Row],[下字表識別號]])</f>
        <v>ai</v>
      </c>
      <c r="Q1463" s="210" t="str" cm="1">
        <f t="array" ref="Q1463" xml:space="preserve"> INDEX(設定表!$C$19:$C$23, INT( LEFT(小韻資料表[[#This Row],[目次編碼]],1) ))</f>
        <v>上</v>
      </c>
      <c r="R1463" s="210">
        <f xml:space="preserve">  INDEX(設定表!$C$8:$C$15, MATCH( (RIGHT(小韻資料表[[#This Row],[清濁]]) &amp; 小韻資料表[[#This Row],[調]]), 設定表!$B$8:$B$15, 0))</f>
        <v>2</v>
      </c>
      <c r="S1463" s="205" t="s">
        <v>309</v>
      </c>
      <c r="T1463" s="205" t="s">
        <v>309</v>
      </c>
      <c r="U1463" s="226" t="s">
        <v>309</v>
      </c>
      <c r="V1463" s="146" t="s">
        <v>309</v>
      </c>
      <c r="X1463" s="135"/>
      <c r="Y1463" s="135"/>
      <c r="AA1463" s="135"/>
      <c r="AB1463" s="134"/>
      <c r="AC1463" s="135"/>
      <c r="AD1463" s="135"/>
      <c r="AH1463" s="135"/>
      <c r="AI1463" s="135"/>
    </row>
    <row r="1464" spans="1:35" ht="31.5">
      <c r="A1464" s="205">
        <v>1460</v>
      </c>
      <c r="B1464" s="206" t="s">
        <v>5987</v>
      </c>
      <c r="C1464" s="207" t="str">
        <f xml:space="preserve"> _xlfn.CONCAT(小韻資料表[[#This Row],[聲母拼音碼]],小韻資料表[[#This Row],[韻母拼音碼]],小韻資料表[[#This Row],[調號]])</f>
        <v>Øai2</v>
      </c>
      <c r="D1464" s="206" t="s">
        <v>5988</v>
      </c>
      <c r="E1464" s="208" t="s">
        <v>555</v>
      </c>
      <c r="F1464" s="205">
        <v>16</v>
      </c>
      <c r="G1464" s="209" t="s">
        <v>5988</v>
      </c>
      <c r="H1464" s="205">
        <f xml:space="preserve"> LEN(小韻資料表[[#This Row],[小韻字集]])</f>
        <v>1</v>
      </c>
      <c r="I1464" s="205" cm="1">
        <f t="array" ref="I1464" xml:space="preserve"> MATCH(TRUE, ISNUMBER( SEARCH( LEFT(小韻資料表[[#This Row],[切語]],1), 切語上字資料表[切語上字]) ), 0)</f>
        <v>39</v>
      </c>
      <c r="J1464" s="210" t="str" cm="1">
        <f t="array" ref="J1464" xml:space="preserve"> INDEX(切語上字資料表[聲母], 小韻資料表[[#This Row],[上字表識別號]])</f>
        <v>喻</v>
      </c>
      <c r="K1464" s="210" t="str" cm="1">
        <f t="array" ref="K1464" xml:space="preserve"> INDEX(切語上字資料表[聲母拼音碼], 小韻資料表[[#This Row],[上字表識別號]])</f>
        <v>Ø</v>
      </c>
      <c r="L1464" s="210" t="str" cm="1">
        <f t="array" ref="L1464" xml:space="preserve"> INDEX(切語上字資料表[清濁], 小韻資料表[[#This Row],[上字表識別號]])</f>
        <v>次濁</v>
      </c>
      <c r="M1464" s="223" t="str" cm="1">
        <f t="array" ref="M1464" xml:space="preserve"> INDEX(切語上字資料表[發送收], 小韻資料表[[#This Row],[上字表識別號]])</f>
        <v>發聲</v>
      </c>
      <c r="N1464" s="205" cm="1">
        <f t="array" ref="N1464" xml:space="preserve"> MATCH(TRUE, ISNUMBER( SEARCH( RIGHT(小韻資料表[[#This Row],[切語]],1), 切語下字資料表[切語下字]) ), 0)</f>
        <v>114</v>
      </c>
      <c r="O1464" s="207" t="str" cm="1">
        <f t="array" ref="O1464" xml:space="preserve"> INDEX(切語下字資料表[韻母], 小韻資料表[[#This Row],[下字表識別號]])</f>
        <v>海開1</v>
      </c>
      <c r="P1464" s="207" t="str" cm="1">
        <f t="array" ref="P1464" xml:space="preserve"> INDEX(切語下字資料表[韻母拼音碼], 小韻資料表[[#This Row],[下字表識別號]])</f>
        <v>ai</v>
      </c>
      <c r="Q1464" s="210" t="str" cm="1">
        <f t="array" ref="Q1464" xml:space="preserve"> INDEX(設定表!$C$19:$C$23, INT( LEFT(小韻資料表[[#This Row],[目次編碼]],1) ))</f>
        <v>上</v>
      </c>
      <c r="R1464" s="210">
        <f xml:space="preserve">  INDEX(設定表!$C$8:$C$15, MATCH( (RIGHT(小韻資料表[[#This Row],[清濁]]) &amp; 小韻資料表[[#This Row],[調]]), 設定表!$B$8:$B$15, 0))</f>
        <v>2</v>
      </c>
      <c r="S1464" s="205" t="s">
        <v>309</v>
      </c>
      <c r="T1464" s="205" t="s">
        <v>309</v>
      </c>
      <c r="U1464" s="226" t="s">
        <v>309</v>
      </c>
      <c r="V1464" s="147" t="s">
        <v>309</v>
      </c>
      <c r="X1464" s="135"/>
      <c r="Y1464" s="135"/>
      <c r="AA1464" s="135"/>
      <c r="AB1464" s="134"/>
      <c r="AC1464" s="135"/>
      <c r="AD1464" s="135"/>
      <c r="AH1464" s="135"/>
      <c r="AI1464" s="135"/>
    </row>
    <row r="1465" spans="1:35" ht="31.5">
      <c r="A1465" s="205">
        <v>1461</v>
      </c>
      <c r="B1465" s="206" t="s">
        <v>5989</v>
      </c>
      <c r="C1465" s="207" t="str">
        <f xml:space="preserve"> _xlfn.CONCAT(小韻資料表[[#This Row],[聲母拼音碼]],小韻資料表[[#This Row],[韻母拼音碼]],小韻資料表[[#This Row],[調號]])</f>
        <v>thai2</v>
      </c>
      <c r="D1465" s="206" t="s">
        <v>5990</v>
      </c>
      <c r="E1465" s="208" t="s">
        <v>555</v>
      </c>
      <c r="F1465" s="205">
        <v>17</v>
      </c>
      <c r="G1465" s="209" t="s">
        <v>5990</v>
      </c>
      <c r="H1465" s="205">
        <f xml:space="preserve"> LEN(小韻資料表[[#This Row],[小韻字集]])</f>
        <v>1</v>
      </c>
      <c r="I1465" s="205" cm="1">
        <f t="array" ref="I1465" xml:space="preserve"> MATCH(TRUE, ISNUMBER( SEARCH( LEFT(小韻資料表[[#This Row],[切語]],1), 切語上字資料表[切語上字]) ), 0)</f>
        <v>6</v>
      </c>
      <c r="J1465" s="210" t="str" cm="1">
        <f t="array" ref="J1465" xml:space="preserve"> INDEX(切語上字資料表[聲母], 小韻資料表[[#This Row],[上字表識別號]])</f>
        <v>透</v>
      </c>
      <c r="K1465" s="210" t="str" cm="1">
        <f t="array" ref="K1465" xml:space="preserve"> INDEX(切語上字資料表[聲母拼音碼], 小韻資料表[[#This Row],[上字表識別號]])</f>
        <v>th</v>
      </c>
      <c r="L1465" s="210" t="str" cm="1">
        <f t="array" ref="L1465" xml:space="preserve"> INDEX(切語上字資料表[清濁], 小韻資料表[[#This Row],[上字表識別號]])</f>
        <v>次清</v>
      </c>
      <c r="M1465" s="223" t="str" cm="1">
        <f t="array" ref="M1465" xml:space="preserve"> INDEX(切語上字資料表[發送收], 小韻資料表[[#This Row],[上字表識別號]])</f>
        <v>送氣</v>
      </c>
      <c r="N1465" s="205" cm="1">
        <f t="array" ref="N1465" xml:space="preserve"> MATCH(TRUE, ISNUMBER( SEARCH( RIGHT(小韻資料表[[#This Row],[切語]],1), 切語下字資料表[切語下字]) ), 0)</f>
        <v>114</v>
      </c>
      <c r="O1465" s="207" t="str" cm="1">
        <f t="array" ref="O1465" xml:space="preserve"> INDEX(切語下字資料表[韻母], 小韻資料表[[#This Row],[下字表識別號]])</f>
        <v>海開1</v>
      </c>
      <c r="P1465" s="207" t="str" cm="1">
        <f t="array" ref="P1465" xml:space="preserve"> INDEX(切語下字資料表[韻母拼音碼], 小韻資料表[[#This Row],[下字表識別號]])</f>
        <v>ai</v>
      </c>
      <c r="Q1465" s="210" t="str" cm="1">
        <f t="array" ref="Q1465" xml:space="preserve"> INDEX(設定表!$C$19:$C$23, INT( LEFT(小韻資料表[[#This Row],[目次編碼]],1) ))</f>
        <v>上</v>
      </c>
      <c r="R1465" s="210">
        <f xml:space="preserve">  INDEX(設定表!$C$8:$C$15, MATCH( (RIGHT(小韻資料表[[#This Row],[清濁]]) &amp; 小韻資料表[[#This Row],[調]]), 設定表!$B$8:$B$15, 0))</f>
        <v>2</v>
      </c>
      <c r="S1465" s="205" t="s">
        <v>309</v>
      </c>
      <c r="T1465" s="205" t="s">
        <v>309</v>
      </c>
      <c r="U1465" s="226" t="s">
        <v>309</v>
      </c>
      <c r="V1465" s="146" t="s">
        <v>309</v>
      </c>
      <c r="X1465" s="135"/>
      <c r="Y1465" s="135"/>
      <c r="AA1465" s="135"/>
      <c r="AB1465" s="134"/>
      <c r="AC1465" s="135"/>
      <c r="AD1465" s="135"/>
      <c r="AH1465" s="135"/>
      <c r="AI1465" s="135"/>
    </row>
    <row r="1466" spans="1:35" ht="31.5">
      <c r="A1466" s="205">
        <v>1462</v>
      </c>
      <c r="B1466" s="206" t="s">
        <v>5991</v>
      </c>
      <c r="C1466" s="207" t="str">
        <f xml:space="preserve"> _xlfn.CONCAT(小韻資料表[[#This Row],[聲母拼音碼]],小韻資料表[[#This Row],[韻母拼音碼]],小韻資料表[[#This Row],[調號]])</f>
        <v>jai2</v>
      </c>
      <c r="D1466" s="206" t="s">
        <v>5992</v>
      </c>
      <c r="E1466" s="208" t="s">
        <v>555</v>
      </c>
      <c r="F1466" s="205">
        <v>18</v>
      </c>
      <c r="G1466" s="209" t="s">
        <v>5992</v>
      </c>
      <c r="H1466" s="205">
        <f xml:space="preserve"> LEN(小韻資料表[[#This Row],[小韻字集]])</f>
        <v>1</v>
      </c>
      <c r="I1466" s="205" cm="1">
        <f t="array" ref="I1466" xml:space="preserve"> MATCH(TRUE, ISNUMBER( SEARCH( LEFT(小韻資料表[[#This Row],[切語]],1), 切語上字資料表[切語上字]) ), 0)</f>
        <v>41</v>
      </c>
      <c r="J1466" s="210" t="str" cm="1">
        <f t="array" ref="J1466" xml:space="preserve"> INDEX(切語上字資料表[聲母], 小韻資料表[[#This Row],[上字表識別號]])</f>
        <v>日</v>
      </c>
      <c r="K1466" s="210" t="str" cm="1">
        <f t="array" ref="K1466" xml:space="preserve"> INDEX(切語上字資料表[聲母拼音碼], 小韻資料表[[#This Row],[上字表識別號]])</f>
        <v>j</v>
      </c>
      <c r="L1466" s="210" t="str" cm="1">
        <f t="array" ref="L1466" xml:space="preserve"> INDEX(切語上字資料表[清濁], 小韻資料表[[#This Row],[上字表識別號]])</f>
        <v>次濁</v>
      </c>
      <c r="M1466" s="223" t="str" cm="1">
        <f t="array" ref="M1466" xml:space="preserve"> INDEX(切語上字資料表[發送收], 小韻資料表[[#This Row],[上字表識別號]])</f>
        <v>收聲</v>
      </c>
      <c r="N1466" s="205" cm="1">
        <f t="array" ref="N1466" xml:space="preserve"> MATCH(TRUE, ISNUMBER( SEARCH( RIGHT(小韻資料表[[#This Row],[切語]],1), 切語下字資料表[切語下字]) ), 0)</f>
        <v>114</v>
      </c>
      <c r="O1466" s="207" t="str" cm="1">
        <f t="array" ref="O1466" xml:space="preserve"> INDEX(切語下字資料表[韻母], 小韻資料表[[#This Row],[下字表識別號]])</f>
        <v>海開1</v>
      </c>
      <c r="P1466" s="207" t="str" cm="1">
        <f t="array" ref="P1466" xml:space="preserve"> INDEX(切語下字資料表[韻母拼音碼], 小韻資料表[[#This Row],[下字表識別號]])</f>
        <v>ai</v>
      </c>
      <c r="Q1466" s="210" t="str" cm="1">
        <f t="array" ref="Q1466" xml:space="preserve"> INDEX(設定表!$C$19:$C$23, INT( LEFT(小韻資料表[[#This Row],[目次編碼]],1) ))</f>
        <v>上</v>
      </c>
      <c r="R1466" s="210">
        <f xml:space="preserve">  INDEX(設定表!$C$8:$C$15, MATCH( (RIGHT(小韻資料表[[#This Row],[清濁]]) &amp; 小韻資料表[[#This Row],[調]]), 設定表!$B$8:$B$15, 0))</f>
        <v>2</v>
      </c>
      <c r="S1466" s="205" t="s">
        <v>309</v>
      </c>
      <c r="T1466" s="205" t="s">
        <v>309</v>
      </c>
      <c r="U1466" s="226" t="s">
        <v>309</v>
      </c>
      <c r="V1466" s="147" t="s">
        <v>309</v>
      </c>
      <c r="X1466" s="135"/>
      <c r="Y1466" s="135"/>
      <c r="AA1466" s="135"/>
      <c r="AB1466" s="134"/>
      <c r="AC1466" s="135"/>
      <c r="AD1466" s="135"/>
      <c r="AH1466" s="135"/>
      <c r="AI1466" s="135"/>
    </row>
    <row r="1467" spans="1:35" ht="31.5">
      <c r="A1467" s="205">
        <v>1463</v>
      </c>
      <c r="B1467" s="206" t="s">
        <v>5993</v>
      </c>
      <c r="C1467" s="207" t="str">
        <f xml:space="preserve"> _xlfn.CONCAT(小韻資料表[[#This Row],[聲母拼音碼]],小韻資料表[[#This Row],[韻母拼音碼]],小韻資料表[[#This Row],[調號]])</f>
        <v>lai2</v>
      </c>
      <c r="D1467" s="206" t="s">
        <v>5994</v>
      </c>
      <c r="E1467" s="208" t="s">
        <v>555</v>
      </c>
      <c r="F1467" s="205">
        <v>19</v>
      </c>
      <c r="G1467" s="209" t="s">
        <v>5995</v>
      </c>
      <c r="H1467" s="205">
        <f xml:space="preserve"> LEN(小韻資料表[[#This Row],[小韻字集]])</f>
        <v>3</v>
      </c>
      <c r="I1467" s="205" cm="1">
        <f t="array" ref="I1467" xml:space="preserve"> MATCH(TRUE, ISNUMBER( SEARCH( LEFT(小韻資料表[[#This Row],[切語]],1), 切語上字資料表[切語上字]) ), 0)</f>
        <v>40</v>
      </c>
      <c r="J1467" s="210" t="str" cm="1">
        <f t="array" ref="J1467" xml:space="preserve"> INDEX(切語上字資料表[聲母], 小韻資料表[[#This Row],[上字表識別號]])</f>
        <v>來</v>
      </c>
      <c r="K1467" s="210" t="str" cm="1">
        <f t="array" ref="K1467" xml:space="preserve"> INDEX(切語上字資料表[聲母拼音碼], 小韻資料表[[#This Row],[上字表識別號]])</f>
        <v>l</v>
      </c>
      <c r="L1467" s="210" t="str" cm="1">
        <f t="array" ref="L1467" xml:space="preserve"> INDEX(切語上字資料表[清濁], 小韻資料表[[#This Row],[上字表識別號]])</f>
        <v>次濁</v>
      </c>
      <c r="M1467" s="223" t="str" cm="1">
        <f t="array" ref="M1467" xml:space="preserve"> INDEX(切語上字資料表[發送收], 小韻資料表[[#This Row],[上字表識別號]])</f>
        <v>收聲</v>
      </c>
      <c r="N1467" s="205" cm="1">
        <f t="array" ref="N1467" xml:space="preserve"> MATCH(TRUE, ISNUMBER( SEARCH( RIGHT(小韻資料表[[#This Row],[切語]],1), 切語下字資料表[切語下字]) ), 0)</f>
        <v>114</v>
      </c>
      <c r="O1467" s="207" t="str" cm="1">
        <f t="array" ref="O1467" xml:space="preserve"> INDEX(切語下字資料表[韻母], 小韻資料表[[#This Row],[下字表識別號]])</f>
        <v>海開1</v>
      </c>
      <c r="P1467" s="207" t="str" cm="1">
        <f t="array" ref="P1467" xml:space="preserve"> INDEX(切語下字資料表[韻母拼音碼], 小韻資料表[[#This Row],[下字表識別號]])</f>
        <v>ai</v>
      </c>
      <c r="Q1467" s="210" t="str" cm="1">
        <f t="array" ref="Q1467" xml:space="preserve"> INDEX(設定表!$C$19:$C$23, INT( LEFT(小韻資料表[[#This Row],[目次編碼]],1) ))</f>
        <v>上</v>
      </c>
      <c r="R1467" s="210">
        <f xml:space="preserve">  INDEX(設定表!$C$8:$C$15, MATCH( (RIGHT(小韻資料表[[#This Row],[清濁]]) &amp; 小韻資料表[[#This Row],[調]]), 設定表!$B$8:$B$15, 0))</f>
        <v>2</v>
      </c>
      <c r="S1467" s="205" t="s">
        <v>309</v>
      </c>
      <c r="T1467" s="205" t="s">
        <v>309</v>
      </c>
      <c r="U1467" s="226" t="s">
        <v>309</v>
      </c>
      <c r="V1467" s="146" t="s">
        <v>309</v>
      </c>
      <c r="X1467" s="135"/>
      <c r="Y1467" s="135"/>
      <c r="AA1467" s="135"/>
      <c r="AB1467" s="134"/>
      <c r="AC1467" s="135"/>
      <c r="AD1467" s="135"/>
      <c r="AH1467" s="135"/>
      <c r="AI1467" s="135"/>
    </row>
    <row r="1468" spans="1:35" ht="31.5">
      <c r="A1468" s="205">
        <v>1464</v>
      </c>
      <c r="B1468" s="206" t="s">
        <v>5996</v>
      </c>
      <c r="C1468" s="207" t="str">
        <f xml:space="preserve"> _xlfn.CONCAT(小韻資料表[[#This Row],[聲母拼音碼]],小韻資料表[[#This Row],[韻母拼音碼]],小韻資料表[[#This Row],[調號]])</f>
        <v>Øai2</v>
      </c>
      <c r="D1468" s="206" t="s">
        <v>5997</v>
      </c>
      <c r="E1468" s="208" t="s">
        <v>555</v>
      </c>
      <c r="F1468" s="205">
        <v>20</v>
      </c>
      <c r="G1468" s="209" t="s">
        <v>5998</v>
      </c>
      <c r="H1468" s="205">
        <f xml:space="preserve"> LEN(小韻資料表[[#This Row],[小韻字集]])</f>
        <v>3</v>
      </c>
      <c r="I1468" s="205" cm="1">
        <f t="array" ref="I1468" xml:space="preserve"> MATCH(TRUE, ISNUMBER( SEARCH( LEFT(小韻資料表[[#This Row],[切語]],1), 切語上字資料表[切語上字]) ), 0)</f>
        <v>39</v>
      </c>
      <c r="J1468" s="210" t="str" cm="1">
        <f t="array" ref="J1468" xml:space="preserve"> INDEX(切語上字資料表[聲母], 小韻資料表[[#This Row],[上字表識別號]])</f>
        <v>喻</v>
      </c>
      <c r="K1468" s="210" t="str" cm="1">
        <f t="array" ref="K1468" xml:space="preserve"> INDEX(切語上字資料表[聲母拼音碼], 小韻資料表[[#This Row],[上字表識別號]])</f>
        <v>Ø</v>
      </c>
      <c r="L1468" s="210" t="str" cm="1">
        <f t="array" ref="L1468" xml:space="preserve"> INDEX(切語上字資料表[清濁], 小韻資料表[[#This Row],[上字表識別號]])</f>
        <v>次濁</v>
      </c>
      <c r="M1468" s="223" t="str" cm="1">
        <f t="array" ref="M1468" xml:space="preserve"> INDEX(切語上字資料表[發送收], 小韻資料表[[#This Row],[上字表識別號]])</f>
        <v>發聲</v>
      </c>
      <c r="N1468" s="205" cm="1">
        <f t="array" ref="N1468" xml:space="preserve"> MATCH(TRUE, ISNUMBER( SEARCH( RIGHT(小韻資料表[[#This Row],[切語]],1), 切語下字資料表[切語下字]) ), 0)</f>
        <v>114</v>
      </c>
      <c r="O1468" s="207" t="str" cm="1">
        <f t="array" ref="O1468" xml:space="preserve"> INDEX(切語下字資料表[韻母], 小韻資料表[[#This Row],[下字表識別號]])</f>
        <v>海開1</v>
      </c>
      <c r="P1468" s="207" t="str" cm="1">
        <f t="array" ref="P1468" xml:space="preserve"> INDEX(切語下字資料表[韻母拼音碼], 小韻資料表[[#This Row],[下字表識別號]])</f>
        <v>ai</v>
      </c>
      <c r="Q1468" s="210" t="str" cm="1">
        <f t="array" ref="Q1468" xml:space="preserve"> INDEX(設定表!$C$19:$C$23, INT( LEFT(小韻資料表[[#This Row],[目次編碼]],1) ))</f>
        <v>上</v>
      </c>
      <c r="R1468" s="210">
        <f xml:space="preserve">  INDEX(設定表!$C$8:$C$15, MATCH( (RIGHT(小韻資料表[[#This Row],[清濁]]) &amp; 小韻資料表[[#This Row],[調]]), 設定表!$B$8:$B$15, 0))</f>
        <v>2</v>
      </c>
      <c r="S1468" s="205" t="s">
        <v>309</v>
      </c>
      <c r="T1468" s="205" t="s">
        <v>309</v>
      </c>
      <c r="U1468" s="226" t="s">
        <v>309</v>
      </c>
      <c r="V1468" s="147" t="s">
        <v>309</v>
      </c>
      <c r="X1468" s="135"/>
      <c r="Y1468" s="135"/>
      <c r="AA1468" s="135"/>
      <c r="AB1468" s="134"/>
      <c r="AC1468" s="135"/>
      <c r="AD1468" s="135"/>
      <c r="AH1468" s="135"/>
      <c r="AI1468" s="135"/>
    </row>
    <row r="1469" spans="1:35" ht="31.5">
      <c r="A1469" s="205">
        <v>1465</v>
      </c>
      <c r="B1469" s="206" t="s">
        <v>5999</v>
      </c>
      <c r="C1469" s="207" t="str">
        <f xml:space="preserve"> _xlfn.CONCAT(小韻資料表[[#This Row],[聲母拼音碼]],小韻資料表[[#This Row],[韻母拼音碼]],小韻資料表[[#This Row],[調號]])</f>
        <v>pai2</v>
      </c>
      <c r="D1469" s="206" t="s">
        <v>6000</v>
      </c>
      <c r="E1469" s="208" t="s">
        <v>555</v>
      </c>
      <c r="F1469" s="205">
        <v>21</v>
      </c>
      <c r="G1469" s="209" t="s">
        <v>6001</v>
      </c>
      <c r="H1469" s="205">
        <f xml:space="preserve"> LEN(小韻資料表[[#This Row],[小韻字集]])</f>
        <v>3</v>
      </c>
      <c r="I1469" s="205" cm="1">
        <f t="array" ref="I1469" xml:space="preserve"> MATCH(TRUE, ISNUMBER( SEARCH( LEFT(小韻資料表[[#This Row],[切語]],1), 切語上字資料表[切語上字]) ), 0)</f>
        <v>15</v>
      </c>
      <c r="J1469" s="210" t="str" cm="1">
        <f t="array" ref="J1469" xml:space="preserve"> INDEX(切語上字資料表[聲母], 小韻資料表[[#This Row],[上字表識別號]])</f>
        <v>並</v>
      </c>
      <c r="K1469" s="210" t="str" cm="1">
        <f t="array" ref="K1469" xml:space="preserve"> INDEX(切語上字資料表[聲母拼音碼], 小韻資料表[[#This Row],[上字表識別號]])</f>
        <v>p</v>
      </c>
      <c r="L1469" s="210" t="str" cm="1">
        <f t="array" ref="L1469" xml:space="preserve"> INDEX(切語上字資料表[清濁], 小韻資料表[[#This Row],[上字表識別號]])</f>
        <v>全濁</v>
      </c>
      <c r="M1469" s="223" cm="1">
        <f t="array" ref="M1469" xml:space="preserve"> INDEX(切語上字資料表[發送收], 小韻資料表[[#This Row],[上字表識別號]])</f>
        <v>0</v>
      </c>
      <c r="N1469" s="205" cm="1">
        <f t="array" ref="N1469" xml:space="preserve"> MATCH(TRUE, ISNUMBER( SEARCH( RIGHT(小韻資料表[[#This Row],[切語]],1), 切語下字資料表[切語下字]) ), 0)</f>
        <v>114</v>
      </c>
      <c r="O1469" s="207" t="str" cm="1">
        <f t="array" ref="O1469" xml:space="preserve"> INDEX(切語下字資料表[韻母], 小韻資料表[[#This Row],[下字表識別號]])</f>
        <v>海開1</v>
      </c>
      <c r="P1469" s="207" t="str" cm="1">
        <f t="array" ref="P1469" xml:space="preserve"> INDEX(切語下字資料表[韻母拼音碼], 小韻資料表[[#This Row],[下字表識別號]])</f>
        <v>ai</v>
      </c>
      <c r="Q1469" s="210" t="str" cm="1">
        <f t="array" ref="Q1469" xml:space="preserve"> INDEX(設定表!$C$19:$C$23, INT( LEFT(小韻資料表[[#This Row],[目次編碼]],1) ))</f>
        <v>上</v>
      </c>
      <c r="R1469" s="210">
        <f xml:space="preserve">  INDEX(設定表!$C$8:$C$15, MATCH( (RIGHT(小韻資料表[[#This Row],[清濁]]) &amp; 小韻資料表[[#This Row],[調]]), 設定表!$B$8:$B$15, 0))</f>
        <v>2</v>
      </c>
      <c r="S1469" s="205" t="s">
        <v>309</v>
      </c>
      <c r="T1469" s="205" t="s">
        <v>309</v>
      </c>
      <c r="U1469" s="226" t="s">
        <v>309</v>
      </c>
      <c r="V1469" s="146" t="s">
        <v>309</v>
      </c>
      <c r="X1469" s="135"/>
      <c r="Y1469" s="135"/>
      <c r="AA1469" s="135"/>
      <c r="AB1469" s="134"/>
      <c r="AC1469" s="135"/>
      <c r="AD1469" s="135"/>
      <c r="AH1469" s="135"/>
      <c r="AI1469" s="135"/>
    </row>
    <row r="1470" spans="1:35" ht="63">
      <c r="A1470" s="205">
        <v>1466</v>
      </c>
      <c r="B1470" s="206" t="s">
        <v>6002</v>
      </c>
      <c r="C1470" s="207" t="str">
        <f xml:space="preserve"> _xlfn.CONCAT(小韻資料表[[#This Row],[聲母拼音碼]],小韻資料表[[#This Row],[韻母拼音碼]],小韻資料表[[#This Row],[調號]])</f>
        <v>cai2</v>
      </c>
      <c r="D1470" s="206" t="s">
        <v>577</v>
      </c>
      <c r="E1470" s="208" t="s">
        <v>576</v>
      </c>
      <c r="F1470" s="205">
        <v>1</v>
      </c>
      <c r="G1470" s="209" t="s">
        <v>6003</v>
      </c>
      <c r="H1470" s="205">
        <f xml:space="preserve"> LEN(小韻資料表[[#This Row],[小韻字集]])</f>
        <v>26</v>
      </c>
      <c r="I1470" s="205" cm="1">
        <f t="array" ref="I1470" xml:space="preserve"> MATCH(TRUE, ISNUMBER( SEARCH( LEFT(小韻資料表[[#This Row],[切語]],1), 切語上字資料表[切語上字]) ), 0)</f>
        <v>30</v>
      </c>
      <c r="J1470" s="210" t="str" cm="1">
        <f t="array" ref="J1470" xml:space="preserve"> INDEX(切語上字資料表[聲母], 小韻資料表[[#This Row],[上字表識別號]])</f>
        <v>照</v>
      </c>
      <c r="K1470" s="210" t="str" cm="1">
        <f t="array" ref="K1470" xml:space="preserve"> INDEX(切語上字資料表[聲母拼音碼], 小韻資料表[[#This Row],[上字表識別號]])</f>
        <v>c</v>
      </c>
      <c r="L1470" s="210" t="str" cm="1">
        <f t="array" ref="L1470" xml:space="preserve"> INDEX(切語上字資料表[清濁], 小韻資料表[[#This Row],[上字表識別號]])</f>
        <v>全清</v>
      </c>
      <c r="M1470" s="223" t="str" cm="1">
        <f t="array" ref="M1470" xml:space="preserve"> INDEX(切語上字資料表[發送收], 小韻資料表[[#This Row],[上字表識別號]])</f>
        <v>發聲</v>
      </c>
      <c r="N1470" s="205" cm="1">
        <f t="array" ref="N1470" xml:space="preserve"> MATCH(TRUE, ISNUMBER( SEARCH( RIGHT(小韻資料表[[#This Row],[切語]],1), 切語下字資料表[切語下字]) ), 0)</f>
        <v>114</v>
      </c>
      <c r="O1470" s="207" t="str" cm="1">
        <f t="array" ref="O1470" xml:space="preserve"> INDEX(切語下字資料表[韻母], 小韻資料表[[#This Row],[下字表識別號]])</f>
        <v>海開1</v>
      </c>
      <c r="P1470" s="207" t="str" cm="1">
        <f t="array" ref="P1470" xml:space="preserve"> INDEX(切語下字資料表[韻母拼音碼], 小韻資料表[[#This Row],[下字表識別號]])</f>
        <v>ai</v>
      </c>
      <c r="Q1470" s="210" t="str" cm="1">
        <f t="array" ref="Q1470" xml:space="preserve"> INDEX(設定表!$C$19:$C$23, INT( LEFT(小韻資料表[[#This Row],[目次編碼]],1) ))</f>
        <v>上</v>
      </c>
      <c r="R1470" s="210">
        <f xml:space="preserve">  INDEX(設定表!$C$8:$C$15, MATCH( (RIGHT(小韻資料表[[#This Row],[清濁]]) &amp; 小韻資料表[[#This Row],[調]]), 設定表!$B$8:$B$15, 0))</f>
        <v>2</v>
      </c>
      <c r="S1470" s="205" t="s">
        <v>309</v>
      </c>
      <c r="T1470" s="205" t="s">
        <v>309</v>
      </c>
      <c r="U1470" s="226" t="s">
        <v>309</v>
      </c>
      <c r="V1470" s="147" t="s">
        <v>309</v>
      </c>
      <c r="X1470" s="135"/>
      <c r="Y1470" s="135"/>
      <c r="AA1470" s="135"/>
      <c r="AB1470" s="134"/>
      <c r="AC1470" s="135"/>
      <c r="AD1470" s="135"/>
      <c r="AH1470" s="135"/>
      <c r="AI1470" s="135"/>
    </row>
    <row r="1471" spans="1:35" ht="31.5">
      <c r="A1471" s="205">
        <v>1467</v>
      </c>
      <c r="B1471" s="206" t="s">
        <v>6004</v>
      </c>
      <c r="C1471" s="207" t="str">
        <f xml:space="preserve"> _xlfn.CONCAT(小韻資料表[[#This Row],[聲母拼音碼]],小韻資料表[[#This Row],[韻母拼音碼]],小韻資料表[[#This Row],[調號]])</f>
        <v>thai2</v>
      </c>
      <c r="D1471" s="206" t="s">
        <v>6005</v>
      </c>
      <c r="E1471" s="208" t="s">
        <v>576</v>
      </c>
      <c r="F1471" s="205">
        <v>2</v>
      </c>
      <c r="G1471" s="209" t="s">
        <v>6005</v>
      </c>
      <c r="H1471" s="205">
        <f xml:space="preserve"> LEN(小韻資料表[[#This Row],[小韻字集]])</f>
        <v>1</v>
      </c>
      <c r="I1471" s="205" cm="1">
        <f t="array" ref="I1471" xml:space="preserve"> MATCH(TRUE, ISNUMBER( SEARCH( LEFT(小韻資料表[[#This Row],[切語]],1), 切語上字資料表[切語上字]) ), 0)</f>
        <v>10</v>
      </c>
      <c r="J1471" s="210" t="str" cm="1">
        <f t="array" ref="J1471" xml:space="preserve"> INDEX(切語上字資料表[聲母], 小韻資料表[[#This Row],[上字表識別號]])</f>
        <v>徹</v>
      </c>
      <c r="K1471" s="210" t="str" cm="1">
        <f t="array" ref="K1471" xml:space="preserve"> INDEX(切語上字資料表[聲母拼音碼], 小韻資料表[[#This Row],[上字表識別號]])</f>
        <v>th</v>
      </c>
      <c r="L1471" s="210" t="str" cm="1">
        <f t="array" ref="L1471" xml:space="preserve"> INDEX(切語上字資料表[清濁], 小韻資料表[[#This Row],[上字表識別號]])</f>
        <v>次清</v>
      </c>
      <c r="M1471" s="223" t="str" cm="1">
        <f t="array" ref="M1471" xml:space="preserve"> INDEX(切語上字資料表[發送收], 小韻資料表[[#This Row],[上字表識別號]])</f>
        <v>送氣</v>
      </c>
      <c r="N1471" s="205" cm="1">
        <f t="array" ref="N1471" xml:space="preserve"> MATCH(TRUE, ISNUMBER( SEARCH( RIGHT(小韻資料表[[#This Row],[切語]],1), 切語下字資料表[切語下字]) ), 0)</f>
        <v>114</v>
      </c>
      <c r="O1471" s="207" t="str" cm="1">
        <f t="array" ref="O1471" xml:space="preserve"> INDEX(切語下字資料表[韻母], 小韻資料表[[#This Row],[下字表識別號]])</f>
        <v>海開1</v>
      </c>
      <c r="P1471" s="207" t="str" cm="1">
        <f t="array" ref="P1471" xml:space="preserve"> INDEX(切語下字資料表[韻母拼音碼], 小韻資料表[[#This Row],[下字表識別號]])</f>
        <v>ai</v>
      </c>
      <c r="Q1471" s="210" t="str" cm="1">
        <f t="array" ref="Q1471" xml:space="preserve"> INDEX(設定表!$C$19:$C$23, INT( LEFT(小韻資料表[[#This Row],[目次編碼]],1) ))</f>
        <v>上</v>
      </c>
      <c r="R1471" s="210">
        <f xml:space="preserve">  INDEX(設定表!$C$8:$C$15, MATCH( (RIGHT(小韻資料表[[#This Row],[清濁]]) &amp; 小韻資料表[[#This Row],[調]]), 設定表!$B$8:$B$15, 0))</f>
        <v>2</v>
      </c>
      <c r="S1471" s="205" t="s">
        <v>309</v>
      </c>
      <c r="T1471" s="205" t="s">
        <v>309</v>
      </c>
      <c r="U1471" s="226" t="s">
        <v>309</v>
      </c>
      <c r="V1471" s="146" t="s">
        <v>309</v>
      </c>
      <c r="X1471" s="135"/>
      <c r="Y1471" s="135"/>
      <c r="AA1471" s="135"/>
      <c r="AB1471" s="134"/>
      <c r="AC1471" s="135"/>
      <c r="AD1471" s="135"/>
      <c r="AH1471" s="135"/>
      <c r="AI1471" s="135"/>
    </row>
    <row r="1472" spans="1:35" ht="31.5">
      <c r="A1472" s="205">
        <v>1468</v>
      </c>
      <c r="B1472" s="206" t="s">
        <v>6006</v>
      </c>
      <c r="C1472" s="207" t="str">
        <f xml:space="preserve"> _xlfn.CONCAT(小韻資料表[[#This Row],[聲母拼音碼]],小韻資料表[[#This Row],[韻母拼音碼]],小韻資料表[[#This Row],[調號]])</f>
        <v>sai2</v>
      </c>
      <c r="D1472" s="206" t="s">
        <v>6007</v>
      </c>
      <c r="E1472" s="208" t="s">
        <v>576</v>
      </c>
      <c r="F1472" s="205">
        <v>3</v>
      </c>
      <c r="G1472" s="209" t="s">
        <v>6008</v>
      </c>
      <c r="H1472" s="205">
        <f xml:space="preserve"> LEN(小韻資料表[[#This Row],[小韻字集]])</f>
        <v>6</v>
      </c>
      <c r="I1472" s="205" cm="1">
        <f t="array" ref="I1472" xml:space="preserve"> MATCH(TRUE, ISNUMBER( SEARCH( LEFT(小韻資料表[[#This Row],[切語]],1), 切語上字資料表[切語上字]) ), 0)</f>
        <v>34</v>
      </c>
      <c r="J1472" s="210" t="str" cm="1">
        <f t="array" ref="J1472" xml:space="preserve"> INDEX(切語上字資料表[聲母], 小韻資料表[[#This Row],[上字表識別號]])</f>
        <v>禪</v>
      </c>
      <c r="K1472" s="210" t="str" cm="1">
        <f t="array" ref="K1472" xml:space="preserve"> INDEX(切語上字資料表[聲母拼音碼], 小韻資料表[[#This Row],[上字表識別號]])</f>
        <v>s</v>
      </c>
      <c r="L1472" s="210" t="str" cm="1">
        <f t="array" ref="L1472" xml:space="preserve"> INDEX(切語上字資料表[清濁], 小韻資料表[[#This Row],[上字表識別號]])</f>
        <v>全濁</v>
      </c>
      <c r="M1472" s="223" cm="1">
        <f t="array" ref="M1472" xml:space="preserve"> INDEX(切語上字資料表[發送收], 小韻資料表[[#This Row],[上字表識別號]])</f>
        <v>0</v>
      </c>
      <c r="N1472" s="205" cm="1">
        <f t="array" ref="N1472" xml:space="preserve"> MATCH(TRUE, ISNUMBER( SEARCH( RIGHT(小韻資料表[[#This Row],[切語]],1), 切語下字資料表[切語下字]) ), 0)</f>
        <v>114</v>
      </c>
      <c r="O1472" s="207" t="str" cm="1">
        <f t="array" ref="O1472" xml:space="preserve"> INDEX(切語下字資料表[韻母], 小韻資料表[[#This Row],[下字表識別號]])</f>
        <v>海開1</v>
      </c>
      <c r="P1472" s="207" t="str" cm="1">
        <f t="array" ref="P1472" xml:space="preserve"> INDEX(切語下字資料表[韻母拼音碼], 小韻資料表[[#This Row],[下字表識別號]])</f>
        <v>ai</v>
      </c>
      <c r="Q1472" s="210" t="str" cm="1">
        <f t="array" ref="Q1472" xml:space="preserve"> INDEX(設定表!$C$19:$C$23, INT( LEFT(小韻資料表[[#This Row],[目次編碼]],1) ))</f>
        <v>上</v>
      </c>
      <c r="R1472" s="210">
        <f xml:space="preserve">  INDEX(設定表!$C$8:$C$15, MATCH( (RIGHT(小韻資料表[[#This Row],[清濁]]) &amp; 小韻資料表[[#This Row],[調]]), 設定表!$B$8:$B$15, 0))</f>
        <v>2</v>
      </c>
      <c r="S1472" s="205" t="s">
        <v>309</v>
      </c>
      <c r="T1472" s="205" t="s">
        <v>309</v>
      </c>
      <c r="U1472" s="226" t="s">
        <v>309</v>
      </c>
      <c r="V1472" s="147" t="s">
        <v>309</v>
      </c>
      <c r="X1472" s="135"/>
      <c r="Y1472" s="135"/>
      <c r="AA1472" s="135"/>
      <c r="AB1472" s="134"/>
      <c r="AC1472" s="135"/>
      <c r="AD1472" s="135"/>
      <c r="AH1472" s="135"/>
      <c r="AI1472" s="135"/>
    </row>
    <row r="1473" spans="1:35" ht="31.5">
      <c r="A1473" s="205">
        <v>1469</v>
      </c>
      <c r="B1473" s="206" t="s">
        <v>6009</v>
      </c>
      <c r="C1473" s="207" t="str">
        <f xml:space="preserve"> _xlfn.CONCAT(小韻資料表[[#This Row],[聲母拼音碼]],小韻資料表[[#This Row],[韻母拼音碼]],小韻資料表[[#This Row],[調號]])</f>
        <v>jai2</v>
      </c>
      <c r="D1473" s="206" t="s">
        <v>6010</v>
      </c>
      <c r="E1473" s="208" t="s">
        <v>576</v>
      </c>
      <c r="F1473" s="205">
        <v>4</v>
      </c>
      <c r="G1473" s="209" t="s">
        <v>6011</v>
      </c>
      <c r="H1473" s="205">
        <f xml:space="preserve"> LEN(小韻資料表[[#This Row],[小韻字集]])</f>
        <v>3</v>
      </c>
      <c r="I1473" s="205" cm="1">
        <f t="array" ref="I1473" xml:space="preserve"> MATCH(TRUE, ISNUMBER( SEARCH( LEFT(小韻資料表[[#This Row],[切語]],1), 切語上字資料表[切語上字]) ), 0)</f>
        <v>41</v>
      </c>
      <c r="J1473" s="210" t="str" cm="1">
        <f t="array" ref="J1473" xml:space="preserve"> INDEX(切語上字資料表[聲母], 小韻資料表[[#This Row],[上字表識別號]])</f>
        <v>日</v>
      </c>
      <c r="K1473" s="210" t="str" cm="1">
        <f t="array" ref="K1473" xml:space="preserve"> INDEX(切語上字資料表[聲母拼音碼], 小韻資料表[[#This Row],[上字表識別號]])</f>
        <v>j</v>
      </c>
      <c r="L1473" s="210" t="str" cm="1">
        <f t="array" ref="L1473" xml:space="preserve"> INDEX(切語上字資料表[清濁], 小韻資料表[[#This Row],[上字表識別號]])</f>
        <v>次濁</v>
      </c>
      <c r="M1473" s="223" t="str" cm="1">
        <f t="array" ref="M1473" xml:space="preserve"> INDEX(切語上字資料表[發送收], 小韻資料表[[#This Row],[上字表識別號]])</f>
        <v>收聲</v>
      </c>
      <c r="N1473" s="205" cm="1">
        <f t="array" ref="N1473" xml:space="preserve"> MATCH(TRUE, ISNUMBER( SEARCH( RIGHT(小韻資料表[[#This Row],[切語]],1), 切語下字資料表[切語下字]) ), 0)</f>
        <v>114</v>
      </c>
      <c r="O1473" s="207" t="str" cm="1">
        <f t="array" ref="O1473" xml:space="preserve"> INDEX(切語下字資料表[韻母], 小韻資料表[[#This Row],[下字表識別號]])</f>
        <v>海開1</v>
      </c>
      <c r="P1473" s="207" t="str" cm="1">
        <f t="array" ref="P1473" xml:space="preserve"> INDEX(切語下字資料表[韻母拼音碼], 小韻資料表[[#This Row],[下字表識別號]])</f>
        <v>ai</v>
      </c>
      <c r="Q1473" s="210" t="str" cm="1">
        <f t="array" ref="Q1473" xml:space="preserve"> INDEX(設定表!$C$19:$C$23, INT( LEFT(小韻資料表[[#This Row],[目次編碼]],1) ))</f>
        <v>上</v>
      </c>
      <c r="R1473" s="210">
        <f xml:space="preserve">  INDEX(設定表!$C$8:$C$15, MATCH( (RIGHT(小韻資料表[[#This Row],[清濁]]) &amp; 小韻資料表[[#This Row],[調]]), 設定表!$B$8:$B$15, 0))</f>
        <v>2</v>
      </c>
      <c r="S1473" s="205" t="s">
        <v>309</v>
      </c>
      <c r="T1473" s="205" t="s">
        <v>309</v>
      </c>
      <c r="U1473" s="226" t="s">
        <v>309</v>
      </c>
      <c r="V1473" s="146" t="s">
        <v>309</v>
      </c>
      <c r="X1473" s="135"/>
      <c r="Y1473" s="135"/>
      <c r="AA1473" s="135"/>
      <c r="AB1473" s="134"/>
      <c r="AC1473" s="135"/>
      <c r="AD1473" s="135"/>
      <c r="AH1473" s="135"/>
      <c r="AI1473" s="135"/>
    </row>
    <row r="1474" spans="1:35" ht="31.5">
      <c r="A1474" s="205">
        <v>1470</v>
      </c>
      <c r="B1474" s="206" t="s">
        <v>6012</v>
      </c>
      <c r="C1474" s="207" t="str">
        <f xml:space="preserve"> _xlfn.CONCAT(小韻資料表[[#This Row],[聲母拼音碼]],小韻資料表[[#This Row],[韻母拼音碼]],小韻資料表[[#This Row],[調號]])</f>
        <v>sai2</v>
      </c>
      <c r="D1474" s="206" t="s">
        <v>6013</v>
      </c>
      <c r="E1474" s="208" t="s">
        <v>576</v>
      </c>
      <c r="F1474" s="205">
        <v>5</v>
      </c>
      <c r="G1474" s="209" t="s">
        <v>6014</v>
      </c>
      <c r="H1474" s="205">
        <f xml:space="preserve"> LEN(小韻資料表[[#This Row],[小韻字集]])</f>
        <v>6</v>
      </c>
      <c r="I1474" s="205" cm="1">
        <f t="array" ref="I1474" xml:space="preserve"> MATCH(TRUE, ISNUMBER( SEARCH( LEFT(小韻資料表[[#This Row],[切語]],1), 切語上字資料表[切語上字]) ), 0)</f>
        <v>33</v>
      </c>
      <c r="J1474" s="210" t="str" cm="1">
        <f t="array" ref="J1474" xml:space="preserve"> INDEX(切語上字資料表[聲母], 小韻資料表[[#This Row],[上字表識別號]])</f>
        <v>審</v>
      </c>
      <c r="K1474" s="210" t="str" cm="1">
        <f t="array" ref="K1474" xml:space="preserve"> INDEX(切語上字資料表[聲母拼音碼], 小韻資料表[[#This Row],[上字表識別號]])</f>
        <v>s</v>
      </c>
      <c r="L1474" s="210" t="str" cm="1">
        <f t="array" ref="L1474" xml:space="preserve"> INDEX(切語上字資料表[清濁], 小韻資料表[[#This Row],[上字表識別號]])</f>
        <v>全清</v>
      </c>
      <c r="M1474" s="223" t="str" cm="1">
        <f t="array" ref="M1474" xml:space="preserve"> INDEX(切語上字資料表[發送收], 小韻資料表[[#This Row],[上字表識別號]])</f>
        <v>送氣</v>
      </c>
      <c r="N1474" s="205" cm="1">
        <f t="array" ref="N1474" xml:space="preserve"> MATCH(TRUE, ISNUMBER( SEARCH( RIGHT(小韻資料表[[#This Row],[切語]],1), 切語下字資料表[切語下字]) ), 0)</f>
        <v>114</v>
      </c>
      <c r="O1474" s="207" t="str" cm="1">
        <f t="array" ref="O1474" xml:space="preserve"> INDEX(切語下字資料表[韻母], 小韻資料表[[#This Row],[下字表識別號]])</f>
        <v>海開1</v>
      </c>
      <c r="P1474" s="207" t="str" cm="1">
        <f t="array" ref="P1474" xml:space="preserve"> INDEX(切語下字資料表[韻母拼音碼], 小韻資料表[[#This Row],[下字表識別號]])</f>
        <v>ai</v>
      </c>
      <c r="Q1474" s="210" t="str" cm="1">
        <f t="array" ref="Q1474" xml:space="preserve"> INDEX(設定表!$C$19:$C$23, INT( LEFT(小韻資料表[[#This Row],[目次編碼]],1) ))</f>
        <v>上</v>
      </c>
      <c r="R1474" s="210">
        <f xml:space="preserve">  INDEX(設定表!$C$8:$C$15, MATCH( (RIGHT(小韻資料表[[#This Row],[清濁]]) &amp; 小韻資料表[[#This Row],[調]]), 設定表!$B$8:$B$15, 0))</f>
        <v>2</v>
      </c>
      <c r="S1474" s="205" t="s">
        <v>309</v>
      </c>
      <c r="T1474" s="205" t="s">
        <v>309</v>
      </c>
      <c r="U1474" s="226" t="s">
        <v>309</v>
      </c>
      <c r="V1474" s="147" t="s">
        <v>309</v>
      </c>
      <c r="X1474" s="135"/>
      <c r="Y1474" s="135"/>
      <c r="AA1474" s="135"/>
      <c r="AB1474" s="134"/>
      <c r="AC1474" s="135"/>
      <c r="AD1474" s="135"/>
      <c r="AH1474" s="135"/>
      <c r="AI1474" s="135"/>
    </row>
    <row r="1475" spans="1:35" ht="31.5">
      <c r="A1475" s="205">
        <v>1471</v>
      </c>
      <c r="B1475" s="206" t="s">
        <v>6015</v>
      </c>
      <c r="C1475" s="207" t="str">
        <f xml:space="preserve"> _xlfn.CONCAT(小韻資料表[[#This Row],[聲母拼音碼]],小韻資料表[[#This Row],[韻母拼音碼]],小韻資料表[[#This Row],[調號]])</f>
        <v>lai2</v>
      </c>
      <c r="D1475" s="206" t="s">
        <v>6016</v>
      </c>
      <c r="E1475" s="208" t="s">
        <v>576</v>
      </c>
      <c r="F1475" s="205">
        <v>6</v>
      </c>
      <c r="G1475" s="209" t="s">
        <v>6017</v>
      </c>
      <c r="H1475" s="205">
        <f xml:space="preserve"> LEN(小韻資料表[[#This Row],[小韻字集]])</f>
        <v>6</v>
      </c>
      <c r="I1475" s="205" cm="1">
        <f t="array" ref="I1475" xml:space="preserve"> MATCH(TRUE, ISNUMBER( SEARCH( LEFT(小韻資料表[[#This Row],[切語]],1), 切語上字資料表[切語上字]) ), 0)</f>
        <v>40</v>
      </c>
      <c r="J1475" s="210" t="str" cm="1">
        <f t="array" ref="J1475" xml:space="preserve"> INDEX(切語上字資料表[聲母], 小韻資料表[[#This Row],[上字表識別號]])</f>
        <v>來</v>
      </c>
      <c r="K1475" s="210" t="str" cm="1">
        <f t="array" ref="K1475" xml:space="preserve"> INDEX(切語上字資料表[聲母拼音碼], 小韻資料表[[#This Row],[上字表識別號]])</f>
        <v>l</v>
      </c>
      <c r="L1475" s="210" t="str" cm="1">
        <f t="array" ref="L1475" xml:space="preserve"> INDEX(切語上字資料表[清濁], 小韻資料表[[#This Row],[上字表識別號]])</f>
        <v>次濁</v>
      </c>
      <c r="M1475" s="223" t="str" cm="1">
        <f t="array" ref="M1475" xml:space="preserve"> INDEX(切語上字資料表[發送收], 小韻資料表[[#This Row],[上字表識別號]])</f>
        <v>收聲</v>
      </c>
      <c r="N1475" s="205" cm="1">
        <f t="array" ref="N1475" xml:space="preserve"> MATCH(TRUE, ISNUMBER( SEARCH( RIGHT(小韻資料表[[#This Row],[切語]],1), 切語下字資料表[切語下字]) ), 0)</f>
        <v>114</v>
      </c>
      <c r="O1475" s="207" t="str" cm="1">
        <f t="array" ref="O1475" xml:space="preserve"> INDEX(切語下字資料表[韻母], 小韻資料表[[#This Row],[下字表識別號]])</f>
        <v>海開1</v>
      </c>
      <c r="P1475" s="207" t="str" cm="1">
        <f t="array" ref="P1475" xml:space="preserve"> INDEX(切語下字資料表[韻母拼音碼], 小韻資料表[[#This Row],[下字表識別號]])</f>
        <v>ai</v>
      </c>
      <c r="Q1475" s="210" t="str" cm="1">
        <f t="array" ref="Q1475" xml:space="preserve"> INDEX(設定表!$C$19:$C$23, INT( LEFT(小韻資料表[[#This Row],[目次編碼]],1) ))</f>
        <v>上</v>
      </c>
      <c r="R1475" s="210">
        <f xml:space="preserve">  INDEX(設定表!$C$8:$C$15, MATCH( (RIGHT(小韻資料表[[#This Row],[清濁]]) &amp; 小韻資料表[[#This Row],[調]]), 設定表!$B$8:$B$15, 0))</f>
        <v>2</v>
      </c>
      <c r="S1475" s="205" t="s">
        <v>309</v>
      </c>
      <c r="T1475" s="205" t="s">
        <v>309</v>
      </c>
      <c r="U1475" s="226" t="s">
        <v>309</v>
      </c>
      <c r="V1475" s="146" t="s">
        <v>309</v>
      </c>
      <c r="X1475" s="135"/>
      <c r="Y1475" s="135"/>
      <c r="AA1475" s="135"/>
      <c r="AB1475" s="134"/>
      <c r="AC1475" s="135"/>
      <c r="AD1475" s="135"/>
      <c r="AH1475" s="135"/>
      <c r="AI1475" s="135"/>
    </row>
    <row r="1476" spans="1:35" ht="31.5">
      <c r="A1476" s="205">
        <v>1472</v>
      </c>
      <c r="B1476" s="206" t="s">
        <v>6018</v>
      </c>
      <c r="C1476" s="207" t="str">
        <f xml:space="preserve"> _xlfn.CONCAT(小韻資料表[[#This Row],[聲母拼音碼]],小韻資料表[[#This Row],[韻母拼音碼]],小韻資料表[[#This Row],[調號]])</f>
        <v>tai2</v>
      </c>
      <c r="D1476" s="206" t="s">
        <v>6019</v>
      </c>
      <c r="E1476" s="208" t="s">
        <v>576</v>
      </c>
      <c r="F1476" s="205">
        <v>7</v>
      </c>
      <c r="G1476" s="209" t="s">
        <v>6020</v>
      </c>
      <c r="H1476" s="205">
        <f xml:space="preserve"> LEN(小韻資料表[[#This Row],[小韻字集]])</f>
        <v>4</v>
      </c>
      <c r="I1476" s="205" cm="1">
        <f t="array" ref="I1476" xml:space="preserve"> MATCH(TRUE, ISNUMBER( SEARCH( LEFT(小韻資料表[[#This Row],[切語]],1), 切語上字資料表[切語上字]) ), 0)</f>
        <v>11</v>
      </c>
      <c r="J1476" s="210" t="str" cm="1">
        <f t="array" ref="J1476" xml:space="preserve"> INDEX(切語上字資料表[聲母], 小韻資料表[[#This Row],[上字表識別號]])</f>
        <v>澄</v>
      </c>
      <c r="K1476" s="210" t="str" cm="1">
        <f t="array" ref="K1476" xml:space="preserve"> INDEX(切語上字資料表[聲母拼音碼], 小韻資料表[[#This Row],[上字表識別號]])</f>
        <v>t</v>
      </c>
      <c r="L1476" s="210" t="str" cm="1">
        <f t="array" ref="L1476" xml:space="preserve"> INDEX(切語上字資料表[清濁], 小韻資料表[[#This Row],[上字表識別號]])</f>
        <v>全濁</v>
      </c>
      <c r="M1476" s="223" cm="1">
        <f t="array" ref="M1476" xml:space="preserve"> INDEX(切語上字資料表[發送收], 小韻資料表[[#This Row],[上字表識別號]])</f>
        <v>0</v>
      </c>
      <c r="N1476" s="205" cm="1">
        <f t="array" ref="N1476" xml:space="preserve"> MATCH(TRUE, ISNUMBER( SEARCH( RIGHT(小韻資料表[[#This Row],[切語]],1), 切語下字資料表[切語下字]) ), 0)</f>
        <v>114</v>
      </c>
      <c r="O1476" s="207" t="str" cm="1">
        <f t="array" ref="O1476" xml:space="preserve"> INDEX(切語下字資料表[韻母], 小韻資料表[[#This Row],[下字表識別號]])</f>
        <v>海開1</v>
      </c>
      <c r="P1476" s="207" t="str" cm="1">
        <f t="array" ref="P1476" xml:space="preserve"> INDEX(切語下字資料表[韻母拼音碼], 小韻資料表[[#This Row],[下字表識別號]])</f>
        <v>ai</v>
      </c>
      <c r="Q1476" s="210" t="str" cm="1">
        <f t="array" ref="Q1476" xml:space="preserve"> INDEX(設定表!$C$19:$C$23, INT( LEFT(小韻資料表[[#This Row],[目次編碼]],1) ))</f>
        <v>上</v>
      </c>
      <c r="R1476" s="210">
        <f xml:space="preserve">  INDEX(設定表!$C$8:$C$15, MATCH( (RIGHT(小韻資料表[[#This Row],[清濁]]) &amp; 小韻資料表[[#This Row],[調]]), 設定表!$B$8:$B$15, 0))</f>
        <v>2</v>
      </c>
      <c r="S1476" s="205" t="s">
        <v>309</v>
      </c>
      <c r="T1476" s="205" t="s">
        <v>309</v>
      </c>
      <c r="U1476" s="226" t="s">
        <v>309</v>
      </c>
      <c r="V1476" s="147" t="s">
        <v>309</v>
      </c>
      <c r="X1476" s="135"/>
      <c r="Y1476" s="135"/>
      <c r="AA1476" s="135"/>
      <c r="AB1476" s="134"/>
      <c r="AC1476" s="135"/>
      <c r="AD1476" s="135"/>
      <c r="AH1476" s="135"/>
      <c r="AI1476" s="135"/>
    </row>
    <row r="1477" spans="1:35" ht="31.5">
      <c r="A1477" s="205">
        <v>1473</v>
      </c>
      <c r="B1477" s="206" t="s">
        <v>6021</v>
      </c>
      <c r="C1477" s="207" t="str">
        <f xml:space="preserve"> _xlfn.CONCAT(小韻資料表[[#This Row],[聲母拼音碼]],小韻資料表[[#This Row],[韻母拼音碼]],小韻資料表[[#This Row],[調號]])</f>
        <v>kai2</v>
      </c>
      <c r="D1477" s="206" t="s">
        <v>6022</v>
      </c>
      <c r="E1477" s="208" t="s">
        <v>576</v>
      </c>
      <c r="F1477" s="205">
        <v>8</v>
      </c>
      <c r="G1477" s="209" t="s">
        <v>6023</v>
      </c>
      <c r="H1477" s="205">
        <f xml:space="preserve"> LEN(小韻資料表[[#This Row],[小韻字集]])</f>
        <v>6</v>
      </c>
      <c r="I1477" s="205" cm="1">
        <f t="array" ref="I1477" xml:space="preserve"> MATCH(TRUE, ISNUMBER( SEARCH( LEFT(小韻資料表[[#This Row],[切語]],1), 切語上字資料表[切語上字]) ), 0)</f>
        <v>1</v>
      </c>
      <c r="J1477" s="210" t="str" cm="1">
        <f t="array" ref="J1477" xml:space="preserve"> INDEX(切語上字資料表[聲母], 小韻資料表[[#This Row],[上字表識別號]])</f>
        <v>見</v>
      </c>
      <c r="K1477" s="210" t="str" cm="1">
        <f t="array" ref="K1477" xml:space="preserve"> INDEX(切語上字資料表[聲母拼音碼], 小韻資料表[[#This Row],[上字表識別號]])</f>
        <v>k</v>
      </c>
      <c r="L1477" s="210" t="str" cm="1">
        <f t="array" ref="L1477" xml:space="preserve"> INDEX(切語上字資料表[清濁], 小韻資料表[[#This Row],[上字表識別號]])</f>
        <v>全清</v>
      </c>
      <c r="M1477" s="223" t="str" cm="1">
        <f t="array" ref="M1477" xml:space="preserve"> INDEX(切語上字資料表[發送收], 小韻資料表[[#This Row],[上字表識別號]])</f>
        <v>發聲</v>
      </c>
      <c r="N1477" s="205" cm="1">
        <f t="array" ref="N1477" xml:space="preserve"> MATCH(TRUE, ISNUMBER( SEARCH( RIGHT(小韻資料表[[#This Row],[切語]],1), 切語下字資料表[切語下字]) ), 0)</f>
        <v>114</v>
      </c>
      <c r="O1477" s="207" t="str" cm="1">
        <f t="array" ref="O1477" xml:space="preserve"> INDEX(切語下字資料表[韻母], 小韻資料表[[#This Row],[下字表識別號]])</f>
        <v>海開1</v>
      </c>
      <c r="P1477" s="207" t="str" cm="1">
        <f t="array" ref="P1477" xml:space="preserve"> INDEX(切語下字資料表[韻母拼音碼], 小韻資料表[[#This Row],[下字表識別號]])</f>
        <v>ai</v>
      </c>
      <c r="Q1477" s="210" t="str" cm="1">
        <f t="array" ref="Q1477" xml:space="preserve"> INDEX(設定表!$C$19:$C$23, INT( LEFT(小韻資料表[[#This Row],[目次編碼]],1) ))</f>
        <v>上</v>
      </c>
      <c r="R1477" s="210">
        <f xml:space="preserve">  INDEX(設定表!$C$8:$C$15, MATCH( (RIGHT(小韻資料表[[#This Row],[清濁]]) &amp; 小韻資料表[[#This Row],[調]]), 設定表!$B$8:$B$15, 0))</f>
        <v>2</v>
      </c>
      <c r="S1477" s="205" t="s">
        <v>309</v>
      </c>
      <c r="T1477" s="205" t="s">
        <v>309</v>
      </c>
      <c r="U1477" s="226" t="s">
        <v>309</v>
      </c>
      <c r="V1477" s="146" t="s">
        <v>309</v>
      </c>
      <c r="X1477" s="135"/>
      <c r="Y1477" s="135"/>
      <c r="AA1477" s="135"/>
      <c r="AB1477" s="134"/>
      <c r="AC1477" s="135"/>
      <c r="AD1477" s="135"/>
      <c r="AH1477" s="135"/>
      <c r="AI1477" s="135"/>
    </row>
    <row r="1478" spans="1:35" ht="31.5">
      <c r="A1478" s="205">
        <v>1474</v>
      </c>
      <c r="B1478" s="206" t="s">
        <v>6024</v>
      </c>
      <c r="C1478" s="207" t="str">
        <f xml:space="preserve"> _xlfn.CONCAT(小韻資料表[[#This Row],[聲母拼音碼]],小韻資料表[[#This Row],[韻母拼音碼]],小韻資料表[[#This Row],[調號]])</f>
        <v>cai2</v>
      </c>
      <c r="D1478" s="206" t="s">
        <v>6025</v>
      </c>
      <c r="E1478" s="208" t="s">
        <v>576</v>
      </c>
      <c r="F1478" s="205">
        <v>9</v>
      </c>
      <c r="G1478" s="209" t="s">
        <v>6026</v>
      </c>
      <c r="H1478" s="205">
        <f xml:space="preserve"> LEN(小韻資料表[[#This Row],[小韻字集]])</f>
        <v>2</v>
      </c>
      <c r="I1478" s="205" cm="1">
        <f t="array" ref="I1478" xml:space="preserve"> MATCH(TRUE, ISNUMBER( SEARCH( LEFT(小韻資料表[[#This Row],[切語]],1), 切語上字資料表[切語上字]) ), 0)</f>
        <v>23</v>
      </c>
      <c r="J1478" s="210" t="str" cm="1">
        <f t="array" ref="J1478" xml:space="preserve"> INDEX(切語上字資料表[聲母], 小韻資料表[[#This Row],[上字表識別號]])</f>
        <v>從</v>
      </c>
      <c r="K1478" s="210" t="str" cm="1">
        <f t="array" ref="K1478" xml:space="preserve"> INDEX(切語上字資料表[聲母拼音碼], 小韻資料表[[#This Row],[上字表識別號]])</f>
        <v>c</v>
      </c>
      <c r="L1478" s="210" t="str" cm="1">
        <f t="array" ref="L1478" xml:space="preserve"> INDEX(切語上字資料表[清濁], 小韻資料表[[#This Row],[上字表識別號]])</f>
        <v>全濁</v>
      </c>
      <c r="M1478" s="223" cm="1">
        <f t="array" ref="M1478" xml:space="preserve"> INDEX(切語上字資料表[發送收], 小韻資料表[[#This Row],[上字表識別號]])</f>
        <v>0</v>
      </c>
      <c r="N1478" s="205" cm="1">
        <f t="array" ref="N1478" xml:space="preserve"> MATCH(TRUE, ISNUMBER( SEARCH( RIGHT(小韻資料表[[#This Row],[切語]],1), 切語下字資料表[切語下字]) ), 0)</f>
        <v>114</v>
      </c>
      <c r="O1478" s="207" t="str" cm="1">
        <f t="array" ref="O1478" xml:space="preserve"> INDEX(切語下字資料表[韻母], 小韻資料表[[#This Row],[下字表識別號]])</f>
        <v>海開1</v>
      </c>
      <c r="P1478" s="207" t="str" cm="1">
        <f t="array" ref="P1478" xml:space="preserve"> INDEX(切語下字資料表[韻母拼音碼], 小韻資料表[[#This Row],[下字表識別號]])</f>
        <v>ai</v>
      </c>
      <c r="Q1478" s="210" t="str" cm="1">
        <f t="array" ref="Q1478" xml:space="preserve"> INDEX(設定表!$C$19:$C$23, INT( LEFT(小韻資料表[[#This Row],[目次編碼]],1) ))</f>
        <v>上</v>
      </c>
      <c r="R1478" s="210">
        <f xml:space="preserve">  INDEX(設定表!$C$8:$C$15, MATCH( (RIGHT(小韻資料表[[#This Row],[清濁]]) &amp; 小韻資料表[[#This Row],[調]]), 設定表!$B$8:$B$15, 0))</f>
        <v>2</v>
      </c>
      <c r="S1478" s="205" t="s">
        <v>309</v>
      </c>
      <c r="T1478" s="205" t="s">
        <v>309</v>
      </c>
      <c r="U1478" s="226" t="s">
        <v>309</v>
      </c>
      <c r="V1478" s="147" t="s">
        <v>309</v>
      </c>
      <c r="X1478" s="135"/>
      <c r="Y1478" s="135"/>
      <c r="AA1478" s="135"/>
      <c r="AB1478" s="134"/>
      <c r="AC1478" s="135"/>
      <c r="AD1478" s="135"/>
      <c r="AH1478" s="135"/>
      <c r="AI1478" s="135"/>
    </row>
    <row r="1479" spans="1:35" ht="31.5">
      <c r="A1479" s="205">
        <v>1475</v>
      </c>
      <c r="B1479" s="206" t="s">
        <v>6027</v>
      </c>
      <c r="C1479" s="207" t="str">
        <f xml:space="preserve"> _xlfn.CONCAT(小韻資料表[[#This Row],[聲母拼音碼]],小韻資料表[[#This Row],[韻母拼音碼]],小韻資料表[[#This Row],[調號]])</f>
        <v>cai2</v>
      </c>
      <c r="D1479" s="206" t="s">
        <v>6028</v>
      </c>
      <c r="E1479" s="208" t="s">
        <v>576</v>
      </c>
      <c r="F1479" s="205">
        <v>10</v>
      </c>
      <c r="G1479" s="209" t="s">
        <v>6029</v>
      </c>
      <c r="H1479" s="205">
        <f xml:space="preserve"> LEN(小韻資料表[[#This Row],[小韻字集]])</f>
        <v>2</v>
      </c>
      <c r="I1479" s="205" cm="1">
        <f t="array" ref="I1479" xml:space="preserve"> MATCH(TRUE, ISNUMBER( SEARCH( LEFT(小韻資料表[[#This Row],[切語]],1), 切語上字資料表[切語上字]) ), 0)</f>
        <v>21</v>
      </c>
      <c r="J1479" s="210" t="str" cm="1">
        <f t="array" ref="J1479" xml:space="preserve"> INDEX(切語上字資料表[聲母], 小韻資料表[[#This Row],[上字表識別號]])</f>
        <v>精</v>
      </c>
      <c r="K1479" s="210" t="str" cm="1">
        <f t="array" ref="K1479" xml:space="preserve"> INDEX(切語上字資料表[聲母拼音碼], 小韻資料表[[#This Row],[上字表識別號]])</f>
        <v>c</v>
      </c>
      <c r="L1479" s="210" t="str" cm="1">
        <f t="array" ref="L1479" xml:space="preserve"> INDEX(切語上字資料表[清濁], 小韻資料表[[#This Row],[上字表識別號]])</f>
        <v>全清</v>
      </c>
      <c r="M1479" s="223" t="str" cm="1">
        <f t="array" ref="M1479" xml:space="preserve"> INDEX(切語上字資料表[發送收], 小韻資料表[[#This Row],[上字表識別號]])</f>
        <v>發聲</v>
      </c>
      <c r="N1479" s="205" cm="1">
        <f t="array" ref="N1479" xml:space="preserve"> MATCH(TRUE, ISNUMBER( SEARCH( RIGHT(小韻資料表[[#This Row],[切語]],1), 切語下字資料表[切語下字]) ), 0)</f>
        <v>114</v>
      </c>
      <c r="O1479" s="207" t="str" cm="1">
        <f t="array" ref="O1479" xml:space="preserve"> INDEX(切語下字資料表[韻母], 小韻資料表[[#This Row],[下字表識別號]])</f>
        <v>海開1</v>
      </c>
      <c r="P1479" s="207" t="str" cm="1">
        <f t="array" ref="P1479" xml:space="preserve"> INDEX(切語下字資料表[韻母拼音碼], 小韻資料表[[#This Row],[下字表識別號]])</f>
        <v>ai</v>
      </c>
      <c r="Q1479" s="210" t="str" cm="1">
        <f t="array" ref="Q1479" xml:space="preserve"> INDEX(設定表!$C$19:$C$23, INT( LEFT(小韻資料表[[#This Row],[目次編碼]],1) ))</f>
        <v>上</v>
      </c>
      <c r="R1479" s="210">
        <f xml:space="preserve">  INDEX(設定表!$C$8:$C$15, MATCH( (RIGHT(小韻資料表[[#This Row],[清濁]]) &amp; 小韻資料表[[#This Row],[調]]), 設定表!$B$8:$B$15, 0))</f>
        <v>2</v>
      </c>
      <c r="S1479" s="205" t="s">
        <v>309</v>
      </c>
      <c r="T1479" s="205" t="s">
        <v>309</v>
      </c>
      <c r="U1479" s="226" t="s">
        <v>309</v>
      </c>
      <c r="V1479" s="146" t="s">
        <v>309</v>
      </c>
      <c r="X1479" s="135"/>
      <c r="Y1479" s="135"/>
      <c r="AA1479" s="135"/>
      <c r="AB1479" s="134"/>
      <c r="AC1479" s="135"/>
      <c r="AD1479" s="135"/>
      <c r="AH1479" s="135"/>
      <c r="AI1479" s="135"/>
    </row>
    <row r="1480" spans="1:35" ht="31.5">
      <c r="A1480" s="205">
        <v>1476</v>
      </c>
      <c r="B1480" s="206" t="s">
        <v>6030</v>
      </c>
      <c r="C1480" s="207" t="str">
        <f xml:space="preserve"> _xlfn.CONCAT(小韻資料表[[#This Row],[聲母拼音碼]],小韻資料表[[#This Row],[韻母拼音碼]],小韻資料表[[#This Row],[調號]])</f>
        <v>pai2</v>
      </c>
      <c r="D1480" s="206" t="s">
        <v>5412</v>
      </c>
      <c r="E1480" s="208" t="s">
        <v>576</v>
      </c>
      <c r="F1480" s="205">
        <v>11</v>
      </c>
      <c r="G1480" s="209" t="s">
        <v>6031</v>
      </c>
      <c r="H1480" s="205">
        <f xml:space="preserve"> LEN(小韻資料表[[#This Row],[小韻字集]])</f>
        <v>4</v>
      </c>
      <c r="I1480" s="205" cm="1">
        <f t="array" ref="I1480" xml:space="preserve"> MATCH(TRUE, ISNUMBER( SEARCH( LEFT(小韻資料表[[#This Row],[切語]],1), 切語上字資料表[切語上字]) ), 0)</f>
        <v>15</v>
      </c>
      <c r="J1480" s="210" t="str" cm="1">
        <f t="array" ref="J1480" xml:space="preserve"> INDEX(切語上字資料表[聲母], 小韻資料表[[#This Row],[上字表識別號]])</f>
        <v>並</v>
      </c>
      <c r="K1480" s="210" t="str" cm="1">
        <f t="array" ref="K1480" xml:space="preserve"> INDEX(切語上字資料表[聲母拼音碼], 小韻資料表[[#This Row],[上字表識別號]])</f>
        <v>p</v>
      </c>
      <c r="L1480" s="210" t="str" cm="1">
        <f t="array" ref="L1480" xml:space="preserve"> INDEX(切語上字資料表[清濁], 小韻資料表[[#This Row],[上字表識別號]])</f>
        <v>全濁</v>
      </c>
      <c r="M1480" s="223" cm="1">
        <f t="array" ref="M1480" xml:space="preserve"> INDEX(切語上字資料表[發送收], 小韻資料表[[#This Row],[上字表識別號]])</f>
        <v>0</v>
      </c>
      <c r="N1480" s="205" cm="1">
        <f t="array" ref="N1480" xml:space="preserve"> MATCH(TRUE, ISNUMBER( SEARCH( RIGHT(小韻資料表[[#This Row],[切語]],1), 切語下字資料表[切語下字]) ), 0)</f>
        <v>114</v>
      </c>
      <c r="O1480" s="207" t="str" cm="1">
        <f t="array" ref="O1480" xml:space="preserve"> INDEX(切語下字資料表[韻母], 小韻資料表[[#This Row],[下字表識別號]])</f>
        <v>海開1</v>
      </c>
      <c r="P1480" s="207" t="str" cm="1">
        <f t="array" ref="P1480" xml:space="preserve"> INDEX(切語下字資料表[韻母拼音碼], 小韻資料表[[#This Row],[下字表識別號]])</f>
        <v>ai</v>
      </c>
      <c r="Q1480" s="210" t="str" cm="1">
        <f t="array" ref="Q1480" xml:space="preserve"> INDEX(設定表!$C$19:$C$23, INT( LEFT(小韻資料表[[#This Row],[目次編碼]],1) ))</f>
        <v>上</v>
      </c>
      <c r="R1480" s="210">
        <f xml:space="preserve">  INDEX(設定表!$C$8:$C$15, MATCH( (RIGHT(小韻資料表[[#This Row],[清濁]]) &amp; 小韻資料表[[#This Row],[調]]), 設定表!$B$8:$B$15, 0))</f>
        <v>2</v>
      </c>
      <c r="S1480" s="205" t="s">
        <v>309</v>
      </c>
      <c r="T1480" s="205" t="s">
        <v>309</v>
      </c>
      <c r="U1480" s="226" t="s">
        <v>309</v>
      </c>
      <c r="V1480" s="147" t="s">
        <v>309</v>
      </c>
      <c r="X1480" s="135"/>
      <c r="Y1480" s="135"/>
      <c r="AA1480" s="135"/>
      <c r="AB1480" s="134"/>
      <c r="AC1480" s="135"/>
      <c r="AD1480" s="135"/>
      <c r="AH1480" s="135"/>
      <c r="AI1480" s="135"/>
    </row>
    <row r="1481" spans="1:35" ht="31.5">
      <c r="A1481" s="205">
        <v>1477</v>
      </c>
      <c r="B1481" s="206" t="s">
        <v>6032</v>
      </c>
      <c r="C1481" s="207" t="str">
        <f xml:space="preserve"> _xlfn.CONCAT(小韻資料表[[#This Row],[聲母拼音碼]],小韻資料表[[#This Row],[韻母拼音碼]],小韻資料表[[#This Row],[調號]])</f>
        <v>gai2</v>
      </c>
      <c r="D1481" s="206" t="s">
        <v>6033</v>
      </c>
      <c r="E1481" s="208" t="s">
        <v>576</v>
      </c>
      <c r="F1481" s="205">
        <v>12</v>
      </c>
      <c r="G1481" s="209" t="s">
        <v>6034</v>
      </c>
      <c r="H1481" s="205">
        <f xml:space="preserve"> LEN(小韻資料表[[#This Row],[小韻字集]])</f>
        <v>6</v>
      </c>
      <c r="I1481" s="205" cm="1">
        <f t="array" ref="I1481" xml:space="preserve"> MATCH(TRUE, ISNUMBER( SEARCH( LEFT(小韻資料表[[#This Row],[切語]],1), 切語上字資料表[切語上字]) ), 0)</f>
        <v>4</v>
      </c>
      <c r="J1481" s="210" t="str" cm="1">
        <f t="array" ref="J1481" xml:space="preserve"> INDEX(切語上字資料表[聲母], 小韻資料表[[#This Row],[上字表識別號]])</f>
        <v>疑</v>
      </c>
      <c r="K1481" s="210" t="str" cm="1">
        <f t="array" ref="K1481" xml:space="preserve"> INDEX(切語上字資料表[聲母拼音碼], 小韻資料表[[#This Row],[上字表識別號]])</f>
        <v>g</v>
      </c>
      <c r="L1481" s="210" t="str" cm="1">
        <f t="array" ref="L1481" xml:space="preserve"> INDEX(切語上字資料表[清濁], 小韻資料表[[#This Row],[上字表識別號]])</f>
        <v>次濁</v>
      </c>
      <c r="M1481" s="223" t="str" cm="1">
        <f t="array" ref="M1481" xml:space="preserve"> INDEX(切語上字資料表[發送收], 小韻資料表[[#This Row],[上字表識別號]])</f>
        <v>收聲</v>
      </c>
      <c r="N1481" s="205" cm="1">
        <f t="array" ref="N1481" xml:space="preserve"> MATCH(TRUE, ISNUMBER( SEARCH( RIGHT(小韻資料表[[#This Row],[切語]],1), 切語下字資料表[切語下字]) ), 0)</f>
        <v>114</v>
      </c>
      <c r="O1481" s="207" t="str" cm="1">
        <f t="array" ref="O1481" xml:space="preserve"> INDEX(切語下字資料表[韻母], 小韻資料表[[#This Row],[下字表識別號]])</f>
        <v>海開1</v>
      </c>
      <c r="P1481" s="207" t="str" cm="1">
        <f t="array" ref="P1481" xml:space="preserve"> INDEX(切語下字資料表[韻母拼音碼], 小韻資料表[[#This Row],[下字表識別號]])</f>
        <v>ai</v>
      </c>
      <c r="Q1481" s="210" t="str" cm="1">
        <f t="array" ref="Q1481" xml:space="preserve"> INDEX(設定表!$C$19:$C$23, INT( LEFT(小韻資料表[[#This Row],[目次編碼]],1) ))</f>
        <v>上</v>
      </c>
      <c r="R1481" s="210">
        <f xml:space="preserve">  INDEX(設定表!$C$8:$C$15, MATCH( (RIGHT(小韻資料表[[#This Row],[清濁]]) &amp; 小韻資料表[[#This Row],[調]]), 設定表!$B$8:$B$15, 0))</f>
        <v>2</v>
      </c>
      <c r="S1481" s="205" t="s">
        <v>309</v>
      </c>
      <c r="T1481" s="205" t="s">
        <v>309</v>
      </c>
      <c r="U1481" s="226" t="s">
        <v>309</v>
      </c>
      <c r="V1481" s="146" t="s">
        <v>309</v>
      </c>
      <c r="X1481" s="135"/>
      <c r="Y1481" s="135"/>
      <c r="AA1481" s="135"/>
      <c r="AB1481" s="134"/>
      <c r="AC1481" s="135"/>
      <c r="AD1481" s="135"/>
      <c r="AH1481" s="135"/>
      <c r="AI1481" s="135"/>
    </row>
    <row r="1482" spans="1:35" ht="31.5">
      <c r="A1482" s="205">
        <v>1478</v>
      </c>
      <c r="B1482" s="206" t="s">
        <v>6035</v>
      </c>
      <c r="C1482" s="207" t="str">
        <f xml:space="preserve"> _xlfn.CONCAT(小韻資料表[[#This Row],[聲母拼音碼]],小韻資料表[[#This Row],[韻母拼音碼]],小韻資料表[[#This Row],[調號]])</f>
        <v>chai2</v>
      </c>
      <c r="D1482" s="206" t="s">
        <v>6036</v>
      </c>
      <c r="E1482" s="208" t="s">
        <v>576</v>
      </c>
      <c r="F1482" s="205">
        <v>13</v>
      </c>
      <c r="G1482" s="209" t="s">
        <v>6036</v>
      </c>
      <c r="H1482" s="205">
        <f xml:space="preserve"> LEN(小韻資料表[[#This Row],[小韻字集]])</f>
        <v>1</v>
      </c>
      <c r="I1482" s="205" cm="1">
        <f t="array" ref="I1482" xml:space="preserve"> MATCH(TRUE, ISNUMBER( SEARCH( LEFT(小韻資料表[[#This Row],[切語]],1), 切語上字資料表[切語上字]) ), 0)</f>
        <v>22</v>
      </c>
      <c r="J1482" s="210" t="str" cm="1">
        <f t="array" ref="J1482" xml:space="preserve"> INDEX(切語上字資料表[聲母], 小韻資料表[[#This Row],[上字表識別號]])</f>
        <v>清</v>
      </c>
      <c r="K1482" s="210" t="str" cm="1">
        <f t="array" ref="K1482" xml:space="preserve"> INDEX(切語上字資料表[聲母拼音碼], 小韻資料表[[#This Row],[上字表識別號]])</f>
        <v>ch</v>
      </c>
      <c r="L1482" s="210" t="str" cm="1">
        <f t="array" ref="L1482" xml:space="preserve"> INDEX(切語上字資料表[清濁], 小韻資料表[[#This Row],[上字表識別號]])</f>
        <v>次清</v>
      </c>
      <c r="M1482" s="223" t="str" cm="1">
        <f t="array" ref="M1482" xml:space="preserve"> INDEX(切語上字資料表[發送收], 小韻資料表[[#This Row],[上字表識別號]])</f>
        <v>送氣</v>
      </c>
      <c r="N1482" s="205" cm="1">
        <f t="array" ref="N1482" xml:space="preserve"> MATCH(TRUE, ISNUMBER( SEARCH( RIGHT(小韻資料表[[#This Row],[切語]],1), 切語下字資料表[切語下字]) ), 0)</f>
        <v>114</v>
      </c>
      <c r="O1482" s="207" t="str" cm="1">
        <f t="array" ref="O1482" xml:space="preserve"> INDEX(切語下字資料表[韻母], 小韻資料表[[#This Row],[下字表識別號]])</f>
        <v>海開1</v>
      </c>
      <c r="P1482" s="207" t="str" cm="1">
        <f t="array" ref="P1482" xml:space="preserve"> INDEX(切語下字資料表[韻母拼音碼], 小韻資料表[[#This Row],[下字表識別號]])</f>
        <v>ai</v>
      </c>
      <c r="Q1482" s="210" t="str" cm="1">
        <f t="array" ref="Q1482" xml:space="preserve"> INDEX(設定表!$C$19:$C$23, INT( LEFT(小韻資料表[[#This Row],[目次編碼]],1) ))</f>
        <v>上</v>
      </c>
      <c r="R1482" s="210">
        <f xml:space="preserve">  INDEX(設定表!$C$8:$C$15, MATCH( (RIGHT(小韻資料表[[#This Row],[清濁]]) &amp; 小韻資料表[[#This Row],[調]]), 設定表!$B$8:$B$15, 0))</f>
        <v>2</v>
      </c>
      <c r="S1482" s="205" t="s">
        <v>309</v>
      </c>
      <c r="T1482" s="205" t="s">
        <v>309</v>
      </c>
      <c r="U1482" s="226" t="s">
        <v>309</v>
      </c>
      <c r="V1482" s="147" t="s">
        <v>309</v>
      </c>
      <c r="X1482" s="135"/>
      <c r="Y1482" s="135"/>
      <c r="AA1482" s="135"/>
      <c r="AB1482" s="134"/>
      <c r="AC1482" s="135"/>
      <c r="AD1482" s="135"/>
      <c r="AH1482" s="135"/>
      <c r="AI1482" s="135"/>
    </row>
    <row r="1483" spans="1:35" ht="31.5">
      <c r="A1483" s="205">
        <v>1479</v>
      </c>
      <c r="B1483" s="206" t="s">
        <v>6037</v>
      </c>
      <c r="C1483" s="207" t="str">
        <f xml:space="preserve"> _xlfn.CONCAT(小韻資料表[[#This Row],[聲母拼音碼]],小韻資料表[[#This Row],[韻母拼音碼]],小韻資料表[[#This Row],[調號]])</f>
        <v>khun2</v>
      </c>
      <c r="D1483" s="206" t="s">
        <v>6038</v>
      </c>
      <c r="E1483" s="208" t="s">
        <v>576</v>
      </c>
      <c r="F1483" s="205">
        <v>14</v>
      </c>
      <c r="G1483" s="209" t="s">
        <v>6039</v>
      </c>
      <c r="H1483" s="205">
        <f xml:space="preserve"> LEN(小韻資料表[[#This Row],[小韻字集]])</f>
        <v>10</v>
      </c>
      <c r="I1483" s="205" cm="1">
        <f t="array" ref="I1483" xml:space="preserve"> MATCH(TRUE, ISNUMBER( SEARCH( LEFT(小韻資料表[[#This Row],[切語]],1), 切語上字資料表[切語上字]) ), 0)</f>
        <v>3</v>
      </c>
      <c r="J1483" s="210" t="str" cm="1">
        <f t="array" ref="J1483" xml:space="preserve"> INDEX(切語上字資料表[聲母], 小韻資料表[[#This Row],[上字表識別號]])</f>
        <v>群</v>
      </c>
      <c r="K1483" s="210" t="str" cm="1">
        <f t="array" ref="K1483" xml:space="preserve"> INDEX(切語上字資料表[聲母拼音碼], 小韻資料表[[#This Row],[上字表識別號]])</f>
        <v>kh</v>
      </c>
      <c r="L1483" s="210" t="str" cm="1">
        <f t="array" ref="L1483" xml:space="preserve"> INDEX(切語上字資料表[清濁], 小韻資料表[[#This Row],[上字表識別號]])</f>
        <v>全濁</v>
      </c>
      <c r="M1483" s="223" cm="1">
        <f t="array" ref="M1483" xml:space="preserve"> INDEX(切語上字資料表[發送收], 小韻資料表[[#This Row],[上字表識別號]])</f>
        <v>0</v>
      </c>
      <c r="N1483" s="205" cm="1">
        <f t="array" ref="N1483" xml:space="preserve"> MATCH(TRUE, ISNUMBER( SEARCH( RIGHT(小韻資料表[[#This Row],[切語]],1), 切語下字資料表[切語下字]) ), 0)</f>
        <v>126</v>
      </c>
      <c r="O1483" s="207" t="str" cm="1">
        <f t="array" ref="O1483" xml:space="preserve"> INDEX(切語下字資料表[韻母], 小韻資料表[[#This Row],[下字表識別號]])</f>
        <v>準合3</v>
      </c>
      <c r="P1483" s="207" t="str" cm="1">
        <f t="array" ref="P1483" xml:space="preserve"> INDEX(切語下字資料表[韻母拼音碼], 小韻資料表[[#This Row],[下字表識別號]])</f>
        <v>un</v>
      </c>
      <c r="Q1483" s="210" t="str" cm="1">
        <f t="array" ref="Q1483" xml:space="preserve"> INDEX(設定表!$C$19:$C$23, INT( LEFT(小韻資料表[[#This Row],[目次編碼]],1) ))</f>
        <v>上</v>
      </c>
      <c r="R1483" s="210">
        <f xml:space="preserve">  INDEX(設定表!$C$8:$C$15, MATCH( (RIGHT(小韻資料表[[#This Row],[清濁]]) &amp; 小韻資料表[[#This Row],[調]]), 設定表!$B$8:$B$15, 0))</f>
        <v>2</v>
      </c>
      <c r="S1483" s="205" t="s">
        <v>309</v>
      </c>
      <c r="T1483" s="205" t="s">
        <v>309</v>
      </c>
      <c r="U1483" s="226" t="s">
        <v>309</v>
      </c>
      <c r="V1483" s="146" t="s">
        <v>309</v>
      </c>
      <c r="X1483" s="135"/>
      <c r="Y1483" s="135"/>
      <c r="AA1483" s="135"/>
      <c r="AB1483" s="134"/>
      <c r="AC1483" s="135"/>
      <c r="AD1483" s="135"/>
      <c r="AH1483" s="135"/>
      <c r="AI1483" s="135"/>
    </row>
    <row r="1484" spans="1:35" ht="31.5">
      <c r="A1484" s="205">
        <v>1480</v>
      </c>
      <c r="B1484" s="206" t="s">
        <v>6040</v>
      </c>
      <c r="C1484" s="207" t="str">
        <f xml:space="preserve"> _xlfn.CONCAT(小韻資料表[[#This Row],[聲母拼音碼]],小韻資料表[[#This Row],[韻母拼音碼]],小韻資料表[[#This Row],[調號]])</f>
        <v>Øai2</v>
      </c>
      <c r="D1484" s="206" t="s">
        <v>6041</v>
      </c>
      <c r="E1484" s="208" t="s">
        <v>576</v>
      </c>
      <c r="F1484" s="205">
        <v>15</v>
      </c>
      <c r="G1484" s="209" t="s">
        <v>6042</v>
      </c>
      <c r="H1484" s="205">
        <f xml:space="preserve"> LEN(小韻資料表[[#This Row],[小韻字集]])</f>
        <v>17</v>
      </c>
      <c r="I1484" s="205" cm="1">
        <f t="array" ref="I1484" xml:space="preserve"> MATCH(TRUE, ISNUMBER( SEARCH( LEFT(小韻資料表[[#This Row],[切語]],1), 切語上字資料表[切語上字]) ), 0)</f>
        <v>39</v>
      </c>
      <c r="J1484" s="210" t="str" cm="1">
        <f t="array" ref="J1484" xml:space="preserve"> INDEX(切語上字資料表[聲母], 小韻資料表[[#This Row],[上字表識別號]])</f>
        <v>喻</v>
      </c>
      <c r="K1484" s="210" t="str" cm="1">
        <f t="array" ref="K1484" xml:space="preserve"> INDEX(切語上字資料表[聲母拼音碼], 小韻資料表[[#This Row],[上字表識別號]])</f>
        <v>Ø</v>
      </c>
      <c r="L1484" s="210" t="str" cm="1">
        <f t="array" ref="L1484" xml:space="preserve"> INDEX(切語上字資料表[清濁], 小韻資料表[[#This Row],[上字表識別號]])</f>
        <v>次濁</v>
      </c>
      <c r="M1484" s="223" t="str" cm="1">
        <f t="array" ref="M1484" xml:space="preserve"> INDEX(切語上字資料表[發送收], 小韻資料表[[#This Row],[上字表識別號]])</f>
        <v>發聲</v>
      </c>
      <c r="N1484" s="205" cm="1">
        <f t="array" ref="N1484" xml:space="preserve"> MATCH(TRUE, ISNUMBER( SEARCH( RIGHT(小韻資料表[[#This Row],[切語]],1), 切語下字資料表[切語下字]) ), 0)</f>
        <v>114</v>
      </c>
      <c r="O1484" s="207" t="str" cm="1">
        <f t="array" ref="O1484" xml:space="preserve"> INDEX(切語下字資料表[韻母], 小韻資料表[[#This Row],[下字表識別號]])</f>
        <v>海開1</v>
      </c>
      <c r="P1484" s="207" t="str" cm="1">
        <f t="array" ref="P1484" xml:space="preserve"> INDEX(切語下字資料表[韻母拼音碼], 小韻資料表[[#This Row],[下字表識別號]])</f>
        <v>ai</v>
      </c>
      <c r="Q1484" s="210" t="str" cm="1">
        <f t="array" ref="Q1484" xml:space="preserve"> INDEX(設定表!$C$19:$C$23, INT( LEFT(小韻資料表[[#This Row],[目次編碼]],1) ))</f>
        <v>上</v>
      </c>
      <c r="R1484" s="210">
        <f xml:space="preserve">  INDEX(設定表!$C$8:$C$15, MATCH( (RIGHT(小韻資料表[[#This Row],[清濁]]) &amp; 小韻資料表[[#This Row],[調]]), 設定表!$B$8:$B$15, 0))</f>
        <v>2</v>
      </c>
      <c r="S1484" s="205" t="s">
        <v>309</v>
      </c>
      <c r="T1484" s="205" t="s">
        <v>309</v>
      </c>
      <c r="U1484" s="226" t="s">
        <v>309</v>
      </c>
      <c r="V1484" s="147" t="s">
        <v>309</v>
      </c>
      <c r="X1484" s="135"/>
      <c r="Y1484" s="135"/>
      <c r="AA1484" s="135"/>
      <c r="AB1484" s="134"/>
      <c r="AC1484" s="135"/>
      <c r="AD1484" s="135"/>
      <c r="AH1484" s="135"/>
      <c r="AI1484" s="135"/>
    </row>
    <row r="1485" spans="1:35" ht="31.5">
      <c r="A1485" s="205">
        <v>1481</v>
      </c>
      <c r="B1485" s="206" t="s">
        <v>6043</v>
      </c>
      <c r="C1485" s="207" t="str">
        <f xml:space="preserve"> _xlfn.CONCAT(小韻資料表[[#This Row],[聲母拼音碼]],小韻資料表[[#This Row],[韻母拼音碼]],小韻資料表[[#This Row],[調號]])</f>
        <v>mun2</v>
      </c>
      <c r="D1485" s="206" t="s">
        <v>6044</v>
      </c>
      <c r="E1485" s="208" t="s">
        <v>576</v>
      </c>
      <c r="F1485" s="205">
        <v>16</v>
      </c>
      <c r="G1485" s="209" t="s">
        <v>6045</v>
      </c>
      <c r="H1485" s="205">
        <f xml:space="preserve"> LEN(小韻資料表[[#This Row],[小韻字集]])</f>
        <v>18</v>
      </c>
      <c r="I1485" s="205" cm="1">
        <f t="array" ref="I1485" xml:space="preserve"> MATCH(TRUE, ISNUMBER( SEARCH( LEFT(小韻資料表[[#This Row],[切語]],1), 切語上字資料表[切語上字]) ), 0)</f>
        <v>16</v>
      </c>
      <c r="J1485" s="210" t="str" cm="1">
        <f t="array" ref="J1485" xml:space="preserve"> INDEX(切語上字資料表[聲母], 小韻資料表[[#This Row],[上字表識別號]])</f>
        <v>明</v>
      </c>
      <c r="K1485" s="210" t="str" cm="1">
        <f t="array" ref="K1485" xml:space="preserve"> INDEX(切語上字資料表[聲母拼音碼], 小韻資料表[[#This Row],[上字表識別號]])</f>
        <v>m</v>
      </c>
      <c r="L1485" s="210" t="str" cm="1">
        <f t="array" ref="L1485" xml:space="preserve"> INDEX(切語上字資料表[清濁], 小韻資料表[[#This Row],[上字表識別號]])</f>
        <v>次濁</v>
      </c>
      <c r="M1485" s="223" t="str" cm="1">
        <f t="array" ref="M1485" xml:space="preserve"> INDEX(切語上字資料表[發送收], 小韻資料表[[#This Row],[上字表識別號]])</f>
        <v>收聲</v>
      </c>
      <c r="N1485" s="205" cm="1">
        <f t="array" ref="N1485" xml:space="preserve"> MATCH(TRUE, ISNUMBER( SEARCH( RIGHT(小韻資料表[[#This Row],[切語]],1), 切語下字資料表[切語下字]) ), 0)</f>
        <v>126</v>
      </c>
      <c r="O1485" s="207" t="str" cm="1">
        <f t="array" ref="O1485" xml:space="preserve"> INDEX(切語下字資料表[韻母], 小韻資料表[[#This Row],[下字表識別號]])</f>
        <v>準合3</v>
      </c>
      <c r="P1485" s="207" t="str" cm="1">
        <f t="array" ref="P1485" xml:space="preserve"> INDEX(切語下字資料表[韻母拼音碼], 小韻資料表[[#This Row],[下字表識別號]])</f>
        <v>un</v>
      </c>
      <c r="Q1485" s="210" t="str" cm="1">
        <f t="array" ref="Q1485" xml:space="preserve"> INDEX(設定表!$C$19:$C$23, INT( LEFT(小韻資料表[[#This Row],[目次編碼]],1) ))</f>
        <v>上</v>
      </c>
      <c r="R1485" s="210">
        <f xml:space="preserve">  INDEX(設定表!$C$8:$C$15, MATCH( (RIGHT(小韻資料表[[#This Row],[清濁]]) &amp; 小韻資料表[[#This Row],[調]]), 設定表!$B$8:$B$15, 0))</f>
        <v>2</v>
      </c>
      <c r="S1485" s="205" t="s">
        <v>309</v>
      </c>
      <c r="T1485" s="205" t="s">
        <v>309</v>
      </c>
      <c r="U1485" s="226" t="s">
        <v>6046</v>
      </c>
      <c r="V1485" s="146" t="s">
        <v>309</v>
      </c>
      <c r="X1485" s="135"/>
      <c r="Y1485" s="135"/>
      <c r="AA1485" s="135"/>
      <c r="AB1485" s="134"/>
      <c r="AC1485" s="135"/>
      <c r="AD1485" s="135"/>
      <c r="AH1485" s="135"/>
      <c r="AI1485" s="135"/>
    </row>
    <row r="1486" spans="1:35" ht="31.5">
      <c r="A1486" s="205">
        <v>1482</v>
      </c>
      <c r="B1486" s="206" t="s">
        <v>6047</v>
      </c>
      <c r="C1486" s="207" t="str">
        <f xml:space="preserve"> _xlfn.CONCAT(小韻資料表[[#This Row],[聲母拼音碼]],小韻資料表[[#This Row],[韻母拼音碼]],小韻資料表[[#This Row],[調號]])</f>
        <v>bai2</v>
      </c>
      <c r="D1486" s="206" t="s">
        <v>6048</v>
      </c>
      <c r="E1486" s="208" t="s">
        <v>576</v>
      </c>
      <c r="F1486" s="205">
        <v>17</v>
      </c>
      <c r="G1486" s="209" t="s">
        <v>6049</v>
      </c>
      <c r="H1486" s="205">
        <f xml:space="preserve"> LEN(小韻資料表[[#This Row],[小韻字集]])</f>
        <v>12</v>
      </c>
      <c r="I1486" s="205" cm="1">
        <f t="array" ref="I1486" xml:space="preserve"> MATCH(TRUE, ISNUMBER( SEARCH( LEFT(小韻資料表[[#This Row],[切語]],1), 切語上字資料表[切語上字]) ), 0)</f>
        <v>20</v>
      </c>
      <c r="J1486" s="210" t="str" cm="1">
        <f t="array" ref="J1486" xml:space="preserve"> INDEX(切語上字資料表[聲母], 小韻資料表[[#This Row],[上字表識別號]])</f>
        <v>微</v>
      </c>
      <c r="K1486" s="210" t="str" cm="1">
        <f t="array" ref="K1486" xml:space="preserve"> INDEX(切語上字資料表[聲母拼音碼], 小韻資料表[[#This Row],[上字表識別號]])</f>
        <v>b</v>
      </c>
      <c r="L1486" s="210" t="str" cm="1">
        <f t="array" ref="L1486" xml:space="preserve"> INDEX(切語上字資料表[清濁], 小韻資料表[[#This Row],[上字表識別號]])</f>
        <v>次濁</v>
      </c>
      <c r="M1486" s="223" t="str" cm="1">
        <f t="array" ref="M1486" xml:space="preserve"> INDEX(切語上字資料表[發送收], 小韻資料表[[#This Row],[上字表識別號]])</f>
        <v>收聲</v>
      </c>
      <c r="N1486" s="205" cm="1">
        <f t="array" ref="N1486" xml:space="preserve"> MATCH(TRUE, ISNUMBER( SEARCH( RIGHT(小韻資料表[[#This Row],[切語]],1), 切語下字資料表[切語下字]) ), 0)</f>
        <v>114</v>
      </c>
      <c r="O1486" s="207" t="str" cm="1">
        <f t="array" ref="O1486" xml:space="preserve"> INDEX(切語下字資料表[韻母], 小韻資料表[[#This Row],[下字表識別號]])</f>
        <v>海開1</v>
      </c>
      <c r="P1486" s="207" t="str" cm="1">
        <f t="array" ref="P1486" xml:space="preserve"> INDEX(切語下字資料表[韻母拼音碼], 小韻資料表[[#This Row],[下字表識別號]])</f>
        <v>ai</v>
      </c>
      <c r="Q1486" s="210" t="str" cm="1">
        <f t="array" ref="Q1486" xml:space="preserve"> INDEX(設定表!$C$19:$C$23, INT( LEFT(小韻資料表[[#This Row],[目次編碼]],1) ))</f>
        <v>上</v>
      </c>
      <c r="R1486" s="210">
        <f xml:space="preserve">  INDEX(設定表!$C$8:$C$15, MATCH( (RIGHT(小韻資料表[[#This Row],[清濁]]) &amp; 小韻資料表[[#This Row],[調]]), 設定表!$B$8:$B$15, 0))</f>
        <v>2</v>
      </c>
      <c r="S1486" s="205" t="s">
        <v>309</v>
      </c>
      <c r="T1486" s="205" t="s">
        <v>309</v>
      </c>
      <c r="U1486" s="226" t="s">
        <v>309</v>
      </c>
      <c r="V1486" s="147" t="s">
        <v>309</v>
      </c>
      <c r="X1486" s="135"/>
      <c r="Y1486" s="135"/>
      <c r="AA1486" s="135"/>
      <c r="AB1486" s="134"/>
      <c r="AC1486" s="135"/>
      <c r="AD1486" s="135"/>
      <c r="AH1486" s="135"/>
      <c r="AI1486" s="135"/>
    </row>
    <row r="1487" spans="1:35" ht="31.5">
      <c r="A1487" s="205">
        <v>1483</v>
      </c>
      <c r="B1487" s="206" t="s">
        <v>6050</v>
      </c>
      <c r="C1487" s="207" t="str">
        <f xml:space="preserve"> _xlfn.CONCAT(小韻資料表[[#This Row],[聲母拼音碼]],小韻資料表[[#This Row],[韻母拼音碼]],小韻資料表[[#This Row],[調號]])</f>
        <v>Øai2</v>
      </c>
      <c r="D1487" s="206" t="s">
        <v>6051</v>
      </c>
      <c r="E1487" s="208" t="s">
        <v>576</v>
      </c>
      <c r="F1487" s="205">
        <v>18</v>
      </c>
      <c r="G1487" s="209" t="s">
        <v>6052</v>
      </c>
      <c r="H1487" s="205">
        <f xml:space="preserve"> LEN(小韻資料表[[#This Row],[小韻字集]])</f>
        <v>7</v>
      </c>
      <c r="I1487" s="205" cm="1">
        <f t="array" ref="I1487" xml:space="preserve"> MATCH(TRUE, ISNUMBER( SEARCH( LEFT(小韻資料表[[#This Row],[切語]],1), 切語上字資料表[切語上字]) ), 0)</f>
        <v>38</v>
      </c>
      <c r="J1487" s="210" t="str" cm="1">
        <f t="array" ref="J1487" xml:space="preserve"> INDEX(切語上字資料表[聲母], 小韻資料表[[#This Row],[上字表識別號]])</f>
        <v>為</v>
      </c>
      <c r="K1487" s="210" t="str" cm="1">
        <f t="array" ref="K1487" xml:space="preserve"> INDEX(切語上字資料表[聲母拼音碼], 小韻資料表[[#This Row],[上字表識別號]])</f>
        <v>Ø</v>
      </c>
      <c r="L1487" s="210" t="str" cm="1">
        <f t="array" ref="L1487" xml:space="preserve"> INDEX(切語上字資料表[清濁], 小韻資料表[[#This Row],[上字表識別號]])</f>
        <v>次濁</v>
      </c>
      <c r="M1487" s="223" t="str" cm="1">
        <f t="array" ref="M1487" xml:space="preserve"> INDEX(切語上字資料表[發送收], 小韻資料表[[#This Row],[上字表識別號]])</f>
        <v>發聲</v>
      </c>
      <c r="N1487" s="205" cm="1">
        <f t="array" ref="N1487" xml:space="preserve"> MATCH(TRUE, ISNUMBER( SEARCH( RIGHT(小韻資料表[[#This Row],[切語]],1), 切語下字資料表[切語下字]) ), 0)</f>
        <v>114</v>
      </c>
      <c r="O1487" s="207" t="str" cm="1">
        <f t="array" ref="O1487" xml:space="preserve"> INDEX(切語下字資料表[韻母], 小韻資料表[[#This Row],[下字表識別號]])</f>
        <v>海開1</v>
      </c>
      <c r="P1487" s="207" t="str" cm="1">
        <f t="array" ref="P1487" xml:space="preserve"> INDEX(切語下字資料表[韻母拼音碼], 小韻資料表[[#This Row],[下字表識別號]])</f>
        <v>ai</v>
      </c>
      <c r="Q1487" s="210" t="str" cm="1">
        <f t="array" ref="Q1487" xml:space="preserve"> INDEX(設定表!$C$19:$C$23, INT( LEFT(小韻資料表[[#This Row],[目次編碼]],1) ))</f>
        <v>上</v>
      </c>
      <c r="R1487" s="210">
        <f xml:space="preserve">  INDEX(設定表!$C$8:$C$15, MATCH( (RIGHT(小韻資料表[[#This Row],[清濁]]) &amp; 小韻資料表[[#This Row],[調]]), 設定表!$B$8:$B$15, 0))</f>
        <v>2</v>
      </c>
      <c r="S1487" s="205" t="s">
        <v>309</v>
      </c>
      <c r="T1487" s="205" t="s">
        <v>309</v>
      </c>
      <c r="U1487" s="226" t="s">
        <v>309</v>
      </c>
      <c r="V1487" s="146" t="s">
        <v>309</v>
      </c>
      <c r="X1487" s="135"/>
      <c r="Y1487" s="135"/>
      <c r="AA1487" s="135"/>
      <c r="AB1487" s="134"/>
      <c r="AC1487" s="135"/>
      <c r="AD1487" s="135"/>
      <c r="AH1487" s="135"/>
      <c r="AI1487" s="135"/>
    </row>
    <row r="1488" spans="1:35" ht="31.5">
      <c r="A1488" s="205">
        <v>1484</v>
      </c>
      <c r="B1488" s="206" t="s">
        <v>6053</v>
      </c>
      <c r="C1488" s="207" t="str">
        <f xml:space="preserve"> _xlfn.CONCAT(小韻資料表[[#This Row],[聲母拼音碼]],小韻資料表[[#This Row],[韻母拼音碼]],小韻資料表[[#This Row],[調號]])</f>
        <v>cun2</v>
      </c>
      <c r="D1488" s="206" t="s">
        <v>594</v>
      </c>
      <c r="E1488" s="208" t="s">
        <v>593</v>
      </c>
      <c r="F1488" s="205">
        <v>1</v>
      </c>
      <c r="G1488" s="209" t="s">
        <v>6054</v>
      </c>
      <c r="H1488" s="205">
        <f xml:space="preserve"> LEN(小韻資料表[[#This Row],[小韻字集]])</f>
        <v>4</v>
      </c>
      <c r="I1488" s="205" cm="1">
        <f t="array" ref="I1488" xml:space="preserve"> MATCH(TRUE, ISNUMBER( SEARCH( LEFT(小韻資料表[[#This Row],[切語]],1), 切語上字資料表[切語上字]) ), 0)</f>
        <v>30</v>
      </c>
      <c r="J1488" s="210" t="str" cm="1">
        <f t="array" ref="J1488" xml:space="preserve"> INDEX(切語上字資料表[聲母], 小韻資料表[[#This Row],[上字表識別號]])</f>
        <v>照</v>
      </c>
      <c r="K1488" s="210" t="str" cm="1">
        <f t="array" ref="K1488" xml:space="preserve"> INDEX(切語上字資料表[聲母拼音碼], 小韻資料表[[#This Row],[上字表識別號]])</f>
        <v>c</v>
      </c>
      <c r="L1488" s="210" t="str" cm="1">
        <f t="array" ref="L1488" xml:space="preserve"> INDEX(切語上字資料表[清濁], 小韻資料表[[#This Row],[上字表識別號]])</f>
        <v>全清</v>
      </c>
      <c r="M1488" s="223" t="str" cm="1">
        <f t="array" ref="M1488" xml:space="preserve"> INDEX(切語上字資料表[發送收], 小韻資料表[[#This Row],[上字表識別號]])</f>
        <v>發聲</v>
      </c>
      <c r="N1488" s="205" cm="1">
        <f t="array" ref="N1488" xml:space="preserve"> MATCH(TRUE, ISNUMBER( SEARCH( RIGHT(小韻資料表[[#This Row],[切語]],1), 切語下字資料表[切語下字]) ), 0)</f>
        <v>126</v>
      </c>
      <c r="O1488" s="207" t="str" cm="1">
        <f t="array" ref="O1488" xml:space="preserve"> INDEX(切語下字資料表[韻母], 小韻資料表[[#This Row],[下字表識別號]])</f>
        <v>準合3</v>
      </c>
      <c r="P1488" s="207" t="str" cm="1">
        <f t="array" ref="P1488" xml:space="preserve"> INDEX(切語下字資料表[韻母拼音碼], 小韻資料表[[#This Row],[下字表識別號]])</f>
        <v>un</v>
      </c>
      <c r="Q1488" s="210" t="str" cm="1">
        <f t="array" ref="Q1488" xml:space="preserve"> INDEX(設定表!$C$19:$C$23, INT( LEFT(小韻資料表[[#This Row],[目次編碼]],1) ))</f>
        <v>上</v>
      </c>
      <c r="R1488" s="210">
        <f xml:space="preserve">  INDEX(設定表!$C$8:$C$15, MATCH( (RIGHT(小韻資料表[[#This Row],[清濁]]) &amp; 小韻資料表[[#This Row],[調]]), 設定表!$B$8:$B$15, 0))</f>
        <v>2</v>
      </c>
      <c r="S1488" s="205" t="s">
        <v>309</v>
      </c>
      <c r="T1488" s="205" t="s">
        <v>309</v>
      </c>
      <c r="U1488" s="226" t="s">
        <v>309</v>
      </c>
      <c r="V1488" s="147" t="s">
        <v>309</v>
      </c>
      <c r="X1488" s="135"/>
      <c r="Y1488" s="135"/>
      <c r="AA1488" s="135"/>
      <c r="AB1488" s="134"/>
      <c r="AC1488" s="135"/>
      <c r="AD1488" s="135"/>
      <c r="AH1488" s="135"/>
      <c r="AI1488" s="135"/>
    </row>
    <row r="1489" spans="1:35" ht="31.5">
      <c r="A1489" s="205">
        <v>1485</v>
      </c>
      <c r="B1489" s="206" t="s">
        <v>6055</v>
      </c>
      <c r="C1489" s="207" t="str">
        <f xml:space="preserve"> _xlfn.CONCAT(小韻資料表[[#This Row],[聲母拼音碼]],小韻資料表[[#This Row],[韻母拼音碼]],小韻資料表[[#This Row],[調號]])</f>
        <v>Øun2</v>
      </c>
      <c r="D1489" s="206" t="s">
        <v>6056</v>
      </c>
      <c r="E1489" s="208" t="s">
        <v>593</v>
      </c>
      <c r="F1489" s="205">
        <v>2</v>
      </c>
      <c r="G1489" s="209" t="s">
        <v>6057</v>
      </c>
      <c r="H1489" s="205">
        <f xml:space="preserve"> LEN(小韻資料表[[#This Row],[小韻字集]])</f>
        <v>10</v>
      </c>
      <c r="I1489" s="205" cm="1">
        <f t="array" ref="I1489" xml:space="preserve"> MATCH(TRUE, ISNUMBER( SEARCH( LEFT(小韻資料表[[#This Row],[切語]],1), 切語上字資料表[切語上字]) ), 0)</f>
        <v>39</v>
      </c>
      <c r="J1489" s="210" t="str" cm="1">
        <f t="array" ref="J1489" xml:space="preserve"> INDEX(切語上字資料表[聲母], 小韻資料表[[#This Row],[上字表識別號]])</f>
        <v>喻</v>
      </c>
      <c r="K1489" s="210" t="str" cm="1">
        <f t="array" ref="K1489" xml:space="preserve"> INDEX(切語上字資料表[聲母拼音碼], 小韻資料表[[#This Row],[上字表識別號]])</f>
        <v>Ø</v>
      </c>
      <c r="L1489" s="210" t="str" cm="1">
        <f t="array" ref="L1489" xml:space="preserve"> INDEX(切語上字資料表[清濁], 小韻資料表[[#This Row],[上字表識別號]])</f>
        <v>次濁</v>
      </c>
      <c r="M1489" s="223" t="str" cm="1">
        <f t="array" ref="M1489" xml:space="preserve"> INDEX(切語上字資料表[發送收], 小韻資料表[[#This Row],[上字表識別號]])</f>
        <v>發聲</v>
      </c>
      <c r="N1489" s="205" cm="1">
        <f t="array" ref="N1489" xml:space="preserve"> MATCH(TRUE, ISNUMBER( SEARCH( RIGHT(小韻資料表[[#This Row],[切語]],1), 切語下字資料表[切語下字]) ), 0)</f>
        <v>126</v>
      </c>
      <c r="O1489" s="207" t="str" cm="1">
        <f t="array" ref="O1489" xml:space="preserve"> INDEX(切語下字資料表[韻母], 小韻資料表[[#This Row],[下字表識別號]])</f>
        <v>準合3</v>
      </c>
      <c r="P1489" s="207" t="str" cm="1">
        <f t="array" ref="P1489" xml:space="preserve"> INDEX(切語下字資料表[韻母拼音碼], 小韻資料表[[#This Row],[下字表識別號]])</f>
        <v>un</v>
      </c>
      <c r="Q1489" s="210" t="str" cm="1">
        <f t="array" ref="Q1489" xml:space="preserve"> INDEX(設定表!$C$19:$C$23, INT( LEFT(小韻資料表[[#This Row],[目次編碼]],1) ))</f>
        <v>上</v>
      </c>
      <c r="R1489" s="210">
        <f xml:space="preserve">  INDEX(設定表!$C$8:$C$15, MATCH( (RIGHT(小韻資料表[[#This Row],[清濁]]) &amp; 小韻資料表[[#This Row],[調]]), 設定表!$B$8:$B$15, 0))</f>
        <v>2</v>
      </c>
      <c r="S1489" s="205" t="s">
        <v>309</v>
      </c>
      <c r="T1489" s="205" t="s">
        <v>309</v>
      </c>
      <c r="U1489" s="226" t="s">
        <v>309</v>
      </c>
      <c r="V1489" s="146" t="s">
        <v>309</v>
      </c>
      <c r="X1489" s="135"/>
      <c r="Y1489" s="135"/>
      <c r="AA1489" s="135"/>
      <c r="AB1489" s="134"/>
      <c r="AC1489" s="135"/>
      <c r="AD1489" s="135"/>
      <c r="AH1489" s="135"/>
      <c r="AI1489" s="135"/>
    </row>
    <row r="1490" spans="1:35" ht="31.5">
      <c r="A1490" s="205">
        <v>1486</v>
      </c>
      <c r="B1490" s="206" t="s">
        <v>6058</v>
      </c>
      <c r="C1490" s="207" t="str">
        <f xml:space="preserve"> _xlfn.CONCAT(小韻資料表[[#This Row],[聲母拼音碼]],小韻資料表[[#This Row],[韻母拼音碼]],小韻資料表[[#This Row],[調號]])</f>
        <v>sun2</v>
      </c>
      <c r="D1490" s="206" t="s">
        <v>6059</v>
      </c>
      <c r="E1490" s="208" t="s">
        <v>593</v>
      </c>
      <c r="F1490" s="205">
        <v>3</v>
      </c>
      <c r="G1490" s="209" t="s">
        <v>6060</v>
      </c>
      <c r="H1490" s="205">
        <f xml:space="preserve"> LEN(小韻資料表[[#This Row],[小韻字集]])</f>
        <v>12</v>
      </c>
      <c r="I1490" s="205" cm="1">
        <f t="array" ref="I1490" xml:space="preserve"> MATCH(TRUE, ISNUMBER( SEARCH( LEFT(小韻資料表[[#This Row],[切語]],1), 切語上字資料表[切語上字]) ), 0)</f>
        <v>24</v>
      </c>
      <c r="J1490" s="210" t="str" cm="1">
        <f t="array" ref="J1490" xml:space="preserve"> INDEX(切語上字資料表[聲母], 小韻資料表[[#This Row],[上字表識別號]])</f>
        <v>心</v>
      </c>
      <c r="K1490" s="210" t="str" cm="1">
        <f t="array" ref="K1490" xml:space="preserve"> INDEX(切語上字資料表[聲母拼音碼], 小韻資料表[[#This Row],[上字表識別號]])</f>
        <v>s</v>
      </c>
      <c r="L1490" s="210" t="str" cm="1">
        <f t="array" ref="L1490" xml:space="preserve"> INDEX(切語上字資料表[清濁], 小韻資料表[[#This Row],[上字表識別號]])</f>
        <v>全清</v>
      </c>
      <c r="M1490" s="223" t="str" cm="1">
        <f t="array" ref="M1490" xml:space="preserve"> INDEX(切語上字資料表[發送收], 小韻資料表[[#This Row],[上字表識別號]])</f>
        <v>送氣</v>
      </c>
      <c r="N1490" s="205" cm="1">
        <f t="array" ref="N1490" xml:space="preserve"> MATCH(TRUE, ISNUMBER( SEARCH( RIGHT(小韻資料表[[#This Row],[切語]],1), 切語下字資料表[切語下字]) ), 0)</f>
        <v>126</v>
      </c>
      <c r="O1490" s="207" t="str" cm="1">
        <f t="array" ref="O1490" xml:space="preserve"> INDEX(切語下字資料表[韻母], 小韻資料表[[#This Row],[下字表識別號]])</f>
        <v>準合3</v>
      </c>
      <c r="P1490" s="207" t="str" cm="1">
        <f t="array" ref="P1490" xml:space="preserve"> INDEX(切語下字資料表[韻母拼音碼], 小韻資料表[[#This Row],[下字表識別號]])</f>
        <v>un</v>
      </c>
      <c r="Q1490" s="210" t="str" cm="1">
        <f t="array" ref="Q1490" xml:space="preserve"> INDEX(設定表!$C$19:$C$23, INT( LEFT(小韻資料表[[#This Row],[目次編碼]],1) ))</f>
        <v>上</v>
      </c>
      <c r="R1490" s="210">
        <f xml:space="preserve">  INDEX(設定表!$C$8:$C$15, MATCH( (RIGHT(小韻資料表[[#This Row],[清濁]]) &amp; 小韻資料表[[#This Row],[調]]), 設定表!$B$8:$B$15, 0))</f>
        <v>2</v>
      </c>
      <c r="S1490" s="205" t="s">
        <v>309</v>
      </c>
      <c r="T1490" s="205" t="s">
        <v>309</v>
      </c>
      <c r="U1490" s="226" t="s">
        <v>6061</v>
      </c>
      <c r="V1490" s="147" t="s">
        <v>309</v>
      </c>
      <c r="X1490" s="135"/>
      <c r="Y1490" s="135"/>
      <c r="AA1490" s="135"/>
      <c r="AB1490" s="134"/>
      <c r="AC1490" s="135"/>
      <c r="AD1490" s="135"/>
      <c r="AH1490" s="135"/>
      <c r="AI1490" s="135"/>
    </row>
    <row r="1491" spans="1:35" ht="31.5">
      <c r="A1491" s="205">
        <v>1487</v>
      </c>
      <c r="B1491" s="206" t="s">
        <v>6062</v>
      </c>
      <c r="C1491" s="207" t="str">
        <f xml:space="preserve"> _xlfn.CONCAT(小韻資料表[[#This Row],[聲母拼音碼]],小韻資料表[[#This Row],[韻母拼音碼]],小韻資料表[[#This Row],[調號]])</f>
        <v>jun2</v>
      </c>
      <c r="D1491" s="206" t="s">
        <v>6063</v>
      </c>
      <c r="E1491" s="208" t="s">
        <v>593</v>
      </c>
      <c r="F1491" s="205">
        <v>4</v>
      </c>
      <c r="G1491" s="209" t="s">
        <v>6063</v>
      </c>
      <c r="H1491" s="205">
        <f xml:space="preserve"> LEN(小韻資料表[[#This Row],[小韻字集]])</f>
        <v>1</v>
      </c>
      <c r="I1491" s="205" cm="1">
        <f t="array" ref="I1491" xml:space="preserve"> MATCH(TRUE, ISNUMBER( SEARCH( LEFT(小韻資料表[[#This Row],[切語]],1), 切語上字資料表[切語上字]) ), 0)</f>
        <v>41</v>
      </c>
      <c r="J1491" s="210" t="str" cm="1">
        <f t="array" ref="J1491" xml:space="preserve"> INDEX(切語上字資料表[聲母], 小韻資料表[[#This Row],[上字表識別號]])</f>
        <v>日</v>
      </c>
      <c r="K1491" s="210" t="str" cm="1">
        <f t="array" ref="K1491" xml:space="preserve"> INDEX(切語上字資料表[聲母拼音碼], 小韻資料表[[#This Row],[上字表識別號]])</f>
        <v>j</v>
      </c>
      <c r="L1491" s="210" t="str" cm="1">
        <f t="array" ref="L1491" xml:space="preserve"> INDEX(切語上字資料表[清濁], 小韻資料表[[#This Row],[上字表識別號]])</f>
        <v>次濁</v>
      </c>
      <c r="M1491" s="223" t="str" cm="1">
        <f t="array" ref="M1491" xml:space="preserve"> INDEX(切語上字資料表[發送收], 小韻資料表[[#This Row],[上字表識別號]])</f>
        <v>收聲</v>
      </c>
      <c r="N1491" s="205" cm="1">
        <f t="array" ref="N1491" xml:space="preserve"> MATCH(TRUE, ISNUMBER( SEARCH( RIGHT(小韻資料表[[#This Row],[切語]],1), 切語下字資料表[切語下字]) ), 0)</f>
        <v>126</v>
      </c>
      <c r="O1491" s="207" t="str" cm="1">
        <f t="array" ref="O1491" xml:space="preserve"> INDEX(切語下字資料表[韻母], 小韻資料表[[#This Row],[下字表識別號]])</f>
        <v>準合3</v>
      </c>
      <c r="P1491" s="207" t="str" cm="1">
        <f t="array" ref="P1491" xml:space="preserve"> INDEX(切語下字資料表[韻母拼音碼], 小韻資料表[[#This Row],[下字表識別號]])</f>
        <v>un</v>
      </c>
      <c r="Q1491" s="210" t="str" cm="1">
        <f t="array" ref="Q1491" xml:space="preserve"> INDEX(設定表!$C$19:$C$23, INT( LEFT(小韻資料表[[#This Row],[目次編碼]],1) ))</f>
        <v>上</v>
      </c>
      <c r="R1491" s="210">
        <f xml:space="preserve">  INDEX(設定表!$C$8:$C$15, MATCH( (RIGHT(小韻資料表[[#This Row],[清濁]]) &amp; 小韻資料表[[#This Row],[調]]), 設定表!$B$8:$B$15, 0))</f>
        <v>2</v>
      </c>
      <c r="S1491" s="205" t="s">
        <v>309</v>
      </c>
      <c r="T1491" s="205" t="s">
        <v>309</v>
      </c>
      <c r="U1491" s="226" t="s">
        <v>309</v>
      </c>
      <c r="V1491" s="146" t="s">
        <v>309</v>
      </c>
      <c r="X1491" s="135"/>
      <c r="Y1491" s="135"/>
      <c r="AA1491" s="135"/>
      <c r="AB1491" s="134"/>
      <c r="AC1491" s="135"/>
      <c r="AD1491" s="135"/>
      <c r="AH1491" s="135"/>
      <c r="AI1491" s="135"/>
    </row>
    <row r="1492" spans="1:35" ht="31.5">
      <c r="A1492" s="205">
        <v>1488</v>
      </c>
      <c r="B1492" s="206" t="s">
        <v>6064</v>
      </c>
      <c r="C1492" s="207" t="str">
        <f xml:space="preserve"> _xlfn.CONCAT(小韻資料表[[#This Row],[聲母拼音碼]],小韻資料表[[#This Row],[韻母拼音碼]],小韻資料表[[#This Row],[調號]])</f>
        <v>chun2</v>
      </c>
      <c r="D1492" s="206" t="s">
        <v>6065</v>
      </c>
      <c r="E1492" s="208" t="s">
        <v>593</v>
      </c>
      <c r="F1492" s="205">
        <v>5</v>
      </c>
      <c r="G1492" s="209" t="s">
        <v>6066</v>
      </c>
      <c r="H1492" s="205">
        <f xml:space="preserve"> LEN(小韻資料表[[#This Row],[小韻字集]])</f>
        <v>12</v>
      </c>
      <c r="I1492" s="205" cm="1">
        <f t="array" ref="I1492" xml:space="preserve"> MATCH(TRUE, ISNUMBER( SEARCH( LEFT(小韻資料表[[#This Row],[切語]],1), 切語上字資料表[切語上字]) ), 0)</f>
        <v>31</v>
      </c>
      <c r="J1492" s="210" t="str" cm="1">
        <f t="array" ref="J1492" xml:space="preserve"> INDEX(切語上字資料表[聲母], 小韻資料表[[#This Row],[上字表識別號]])</f>
        <v>穿</v>
      </c>
      <c r="K1492" s="210" t="str" cm="1">
        <f t="array" ref="K1492" xml:space="preserve"> INDEX(切語上字資料表[聲母拼音碼], 小韻資料表[[#This Row],[上字表識別號]])</f>
        <v>ch</v>
      </c>
      <c r="L1492" s="210" t="str" cm="1">
        <f t="array" ref="L1492" xml:space="preserve"> INDEX(切語上字資料表[清濁], 小韻資料表[[#This Row],[上字表識別號]])</f>
        <v>次清</v>
      </c>
      <c r="M1492" s="223" t="str" cm="1">
        <f t="array" ref="M1492" xml:space="preserve"> INDEX(切語上字資料表[發送收], 小韻資料表[[#This Row],[上字表識別號]])</f>
        <v>送氣</v>
      </c>
      <c r="N1492" s="205" cm="1">
        <f t="array" ref="N1492" xml:space="preserve"> MATCH(TRUE, ISNUMBER( SEARCH( RIGHT(小韻資料表[[#This Row],[切語]],1), 切語下字資料表[切語下字]) ), 0)</f>
        <v>126</v>
      </c>
      <c r="O1492" s="207" t="str" cm="1">
        <f t="array" ref="O1492" xml:space="preserve"> INDEX(切語下字資料表[韻母], 小韻資料表[[#This Row],[下字表識別號]])</f>
        <v>準合3</v>
      </c>
      <c r="P1492" s="207" t="str" cm="1">
        <f t="array" ref="P1492" xml:space="preserve"> INDEX(切語下字資料表[韻母拼音碼], 小韻資料表[[#This Row],[下字表識別號]])</f>
        <v>un</v>
      </c>
      <c r="Q1492" s="210" t="str" cm="1">
        <f t="array" ref="Q1492" xml:space="preserve"> INDEX(設定表!$C$19:$C$23, INT( LEFT(小韻資料表[[#This Row],[目次編碼]],1) ))</f>
        <v>上</v>
      </c>
      <c r="R1492" s="210">
        <f xml:space="preserve">  INDEX(設定表!$C$8:$C$15, MATCH( (RIGHT(小韻資料表[[#This Row],[清濁]]) &amp; 小韻資料表[[#This Row],[調]]), 設定表!$B$8:$B$15, 0))</f>
        <v>2</v>
      </c>
      <c r="S1492" s="205" t="s">
        <v>309</v>
      </c>
      <c r="T1492" s="205" t="s">
        <v>309</v>
      </c>
      <c r="U1492" s="226" t="s">
        <v>309</v>
      </c>
      <c r="V1492" s="147" t="s">
        <v>309</v>
      </c>
      <c r="X1492" s="135"/>
      <c r="Y1492" s="135"/>
      <c r="AA1492" s="135"/>
      <c r="AB1492" s="134"/>
      <c r="AC1492" s="135"/>
      <c r="AD1492" s="135"/>
      <c r="AH1492" s="135"/>
      <c r="AI1492" s="135"/>
    </row>
    <row r="1493" spans="1:35" ht="31.5">
      <c r="A1493" s="205">
        <v>1489</v>
      </c>
      <c r="B1493" s="206" t="s">
        <v>6067</v>
      </c>
      <c r="C1493" s="207" t="str">
        <f xml:space="preserve"> _xlfn.CONCAT(小韻資料表[[#This Row],[聲母拼音碼]],小韻資料表[[#This Row],[韻母拼音碼]],小韻資料表[[#This Row],[調號]])</f>
        <v>sun2</v>
      </c>
      <c r="D1493" s="206" t="s">
        <v>6068</v>
      </c>
      <c r="E1493" s="208" t="s">
        <v>593</v>
      </c>
      <c r="F1493" s="205">
        <v>6</v>
      </c>
      <c r="G1493" s="209" t="s">
        <v>6069</v>
      </c>
      <c r="H1493" s="205">
        <f xml:space="preserve"> LEN(小韻資料表[[#This Row],[小韻字集]])</f>
        <v>4</v>
      </c>
      <c r="I1493" s="205" cm="1">
        <f t="array" ref="I1493" xml:space="preserve"> MATCH(TRUE, ISNUMBER( SEARCH( LEFT(小韻資料表[[#This Row],[切語]],1), 切語上字資料表[切語上字]) ), 0)</f>
        <v>32</v>
      </c>
      <c r="J1493" s="210" t="str" cm="1">
        <f t="array" ref="J1493" xml:space="preserve"> INDEX(切語上字資料表[聲母], 小韻資料表[[#This Row],[上字表識別號]])</f>
        <v>神</v>
      </c>
      <c r="K1493" s="210" t="str" cm="1">
        <f t="array" ref="K1493" xml:space="preserve"> INDEX(切語上字資料表[聲母拼音碼], 小韻資料表[[#This Row],[上字表識別號]])</f>
        <v>s</v>
      </c>
      <c r="L1493" s="210" t="str" cm="1">
        <f t="array" ref="L1493" xml:space="preserve"> INDEX(切語上字資料表[清濁], 小韻資料表[[#This Row],[上字表識別號]])</f>
        <v>全濁</v>
      </c>
      <c r="M1493" s="223" t="str" cm="1">
        <f t="array" ref="M1493" xml:space="preserve"> INDEX(切語上字資料表[發送收], 小韻資料表[[#This Row],[上字表識別號]])</f>
        <v>發聲</v>
      </c>
      <c r="N1493" s="205" cm="1">
        <f t="array" ref="N1493" xml:space="preserve"> MATCH(TRUE, ISNUMBER( SEARCH( RIGHT(小韻資料表[[#This Row],[切語]],1), 切語下字資料表[切語下字]) ), 0)</f>
        <v>126</v>
      </c>
      <c r="O1493" s="207" t="str" cm="1">
        <f t="array" ref="O1493" xml:space="preserve"> INDEX(切語下字資料表[韻母], 小韻資料表[[#This Row],[下字表識別號]])</f>
        <v>準合3</v>
      </c>
      <c r="P1493" s="207" t="str" cm="1">
        <f t="array" ref="P1493" xml:space="preserve"> INDEX(切語下字資料表[韻母拼音碼], 小韻資料表[[#This Row],[下字表識別號]])</f>
        <v>un</v>
      </c>
      <c r="Q1493" s="210" t="str" cm="1">
        <f t="array" ref="Q1493" xml:space="preserve"> INDEX(設定表!$C$19:$C$23, INT( LEFT(小韻資料表[[#This Row],[目次編碼]],1) ))</f>
        <v>上</v>
      </c>
      <c r="R1493" s="210">
        <f xml:space="preserve">  INDEX(設定表!$C$8:$C$15, MATCH( (RIGHT(小韻資料表[[#This Row],[清濁]]) &amp; 小韻資料表[[#This Row],[調]]), 設定表!$B$8:$B$15, 0))</f>
        <v>2</v>
      </c>
      <c r="S1493" s="205" t="s">
        <v>309</v>
      </c>
      <c r="T1493" s="205" t="s">
        <v>309</v>
      </c>
      <c r="U1493" s="226" t="s">
        <v>309</v>
      </c>
      <c r="V1493" s="146" t="s">
        <v>309</v>
      </c>
      <c r="X1493" s="135"/>
      <c r="Y1493" s="135"/>
      <c r="AA1493" s="135"/>
      <c r="AB1493" s="134"/>
      <c r="AC1493" s="135"/>
      <c r="AD1493" s="135"/>
      <c r="AH1493" s="135"/>
      <c r="AI1493" s="135"/>
    </row>
    <row r="1494" spans="1:35" ht="31.5">
      <c r="A1494" s="205">
        <v>1490</v>
      </c>
      <c r="B1494" s="206" t="s">
        <v>6070</v>
      </c>
      <c r="C1494" s="207" t="str">
        <f xml:space="preserve"> _xlfn.CONCAT(小韻資料表[[#This Row],[聲母拼音碼]],小韻資料表[[#This Row],[韻母拼音碼]],小韻資料表[[#This Row],[調號]])</f>
        <v>thun2</v>
      </c>
      <c r="D1494" s="206" t="s">
        <v>6071</v>
      </c>
      <c r="E1494" s="208" t="s">
        <v>593</v>
      </c>
      <c r="F1494" s="205">
        <v>7</v>
      </c>
      <c r="G1494" s="209" t="s">
        <v>6071</v>
      </c>
      <c r="H1494" s="205">
        <f xml:space="preserve"> LEN(小韻資料表[[#This Row],[小韻字集]])</f>
        <v>1</v>
      </c>
      <c r="I1494" s="205" cm="1">
        <f t="array" ref="I1494" xml:space="preserve"> MATCH(TRUE, ISNUMBER( SEARCH( LEFT(小韻資料表[[#This Row],[切語]],1), 切語上字資料表[切語上字]) ), 0)</f>
        <v>10</v>
      </c>
      <c r="J1494" s="210" t="str" cm="1">
        <f t="array" ref="J1494" xml:space="preserve"> INDEX(切語上字資料表[聲母], 小韻資料表[[#This Row],[上字表識別號]])</f>
        <v>徹</v>
      </c>
      <c r="K1494" s="210" t="str" cm="1">
        <f t="array" ref="K1494" xml:space="preserve"> INDEX(切語上字資料表[聲母拼音碼], 小韻資料表[[#This Row],[上字表識別號]])</f>
        <v>th</v>
      </c>
      <c r="L1494" s="210" t="str" cm="1">
        <f t="array" ref="L1494" xml:space="preserve"> INDEX(切語上字資料表[清濁], 小韻資料表[[#This Row],[上字表識別號]])</f>
        <v>次清</v>
      </c>
      <c r="M1494" s="223" t="str" cm="1">
        <f t="array" ref="M1494" xml:space="preserve"> INDEX(切語上字資料表[發送收], 小韻資料表[[#This Row],[上字表識別號]])</f>
        <v>送氣</v>
      </c>
      <c r="N1494" s="205" cm="1">
        <f t="array" ref="N1494" xml:space="preserve"> MATCH(TRUE, ISNUMBER( SEARCH( RIGHT(小韻資料表[[#This Row],[切語]],1), 切語下字資料表[切語下字]) ), 0)</f>
        <v>126</v>
      </c>
      <c r="O1494" s="207" t="str" cm="1">
        <f t="array" ref="O1494" xml:space="preserve"> INDEX(切語下字資料表[韻母], 小韻資料表[[#This Row],[下字表識別號]])</f>
        <v>準合3</v>
      </c>
      <c r="P1494" s="207" t="str" cm="1">
        <f t="array" ref="P1494" xml:space="preserve"> INDEX(切語下字資料表[韻母拼音碼], 小韻資料表[[#This Row],[下字表識別號]])</f>
        <v>un</v>
      </c>
      <c r="Q1494" s="210" t="str" cm="1">
        <f t="array" ref="Q1494" xml:space="preserve"> INDEX(設定表!$C$19:$C$23, INT( LEFT(小韻資料表[[#This Row],[目次編碼]],1) ))</f>
        <v>上</v>
      </c>
      <c r="R1494" s="210">
        <f xml:space="preserve">  INDEX(設定表!$C$8:$C$15, MATCH( (RIGHT(小韻資料表[[#This Row],[清濁]]) &amp; 小韻資料表[[#This Row],[調]]), 設定表!$B$8:$B$15, 0))</f>
        <v>2</v>
      </c>
      <c r="S1494" s="205" t="s">
        <v>309</v>
      </c>
      <c r="T1494" s="205" t="s">
        <v>309</v>
      </c>
      <c r="U1494" s="226" t="s">
        <v>309</v>
      </c>
      <c r="V1494" s="147" t="s">
        <v>309</v>
      </c>
      <c r="X1494" s="135"/>
      <c r="Y1494" s="135"/>
      <c r="AA1494" s="135"/>
      <c r="AB1494" s="134"/>
      <c r="AC1494" s="135"/>
      <c r="AD1494" s="135"/>
      <c r="AH1494" s="135"/>
      <c r="AI1494" s="135"/>
    </row>
    <row r="1495" spans="1:35" ht="31.5">
      <c r="A1495" s="205">
        <v>1491</v>
      </c>
      <c r="B1495" s="206" t="s">
        <v>6072</v>
      </c>
      <c r="C1495" s="207" t="str">
        <f xml:space="preserve"> _xlfn.CONCAT(小韻資料表[[#This Row],[聲母拼音碼]],小韻資料表[[#This Row],[韻母拼音碼]],小韻資料表[[#This Row],[調號]])</f>
        <v>lun2</v>
      </c>
      <c r="D1495" s="206" t="s">
        <v>6073</v>
      </c>
      <c r="E1495" s="208" t="s">
        <v>593</v>
      </c>
      <c r="F1495" s="205">
        <v>8</v>
      </c>
      <c r="G1495" s="209" t="s">
        <v>6074</v>
      </c>
      <c r="H1495" s="205">
        <f xml:space="preserve"> LEN(小韻資料表[[#This Row],[小韻字集]])</f>
        <v>3</v>
      </c>
      <c r="I1495" s="205" cm="1">
        <f t="array" ref="I1495" xml:space="preserve"> MATCH(TRUE, ISNUMBER( SEARCH( LEFT(小韻資料表[[#This Row],[切語]],1), 切語上字資料表[切語上字]) ), 0)</f>
        <v>40</v>
      </c>
      <c r="J1495" s="210" t="str" cm="1">
        <f t="array" ref="J1495" xml:space="preserve"> INDEX(切語上字資料表[聲母], 小韻資料表[[#This Row],[上字表識別號]])</f>
        <v>來</v>
      </c>
      <c r="K1495" s="210" t="str" cm="1">
        <f t="array" ref="K1495" xml:space="preserve"> INDEX(切語上字資料表[聲母拼音碼], 小韻資料表[[#This Row],[上字表識別號]])</f>
        <v>l</v>
      </c>
      <c r="L1495" s="210" t="str" cm="1">
        <f t="array" ref="L1495" xml:space="preserve"> INDEX(切語上字資料表[清濁], 小韻資料表[[#This Row],[上字表識別號]])</f>
        <v>次濁</v>
      </c>
      <c r="M1495" s="223" t="str" cm="1">
        <f t="array" ref="M1495" xml:space="preserve"> INDEX(切語上字資料表[發送收], 小韻資料表[[#This Row],[上字表識別號]])</f>
        <v>收聲</v>
      </c>
      <c r="N1495" s="205" cm="1">
        <f t="array" ref="N1495" xml:space="preserve"> MATCH(TRUE, ISNUMBER( SEARCH( RIGHT(小韻資料表[[#This Row],[切語]],1), 切語下字資料表[切語下字]) ), 0)</f>
        <v>126</v>
      </c>
      <c r="O1495" s="207" t="str" cm="1">
        <f t="array" ref="O1495" xml:space="preserve"> INDEX(切語下字資料表[韻母], 小韻資料表[[#This Row],[下字表識別號]])</f>
        <v>準合3</v>
      </c>
      <c r="P1495" s="207" t="str" cm="1">
        <f t="array" ref="P1495" xml:space="preserve"> INDEX(切語下字資料表[韻母拼音碼], 小韻資料表[[#This Row],[下字表識別號]])</f>
        <v>un</v>
      </c>
      <c r="Q1495" s="210" t="str" cm="1">
        <f t="array" ref="Q1495" xml:space="preserve"> INDEX(設定表!$C$19:$C$23, INT( LEFT(小韻資料表[[#This Row],[目次編碼]],1) ))</f>
        <v>上</v>
      </c>
      <c r="R1495" s="210">
        <f xml:space="preserve">  INDEX(設定表!$C$8:$C$15, MATCH( (RIGHT(小韻資料表[[#This Row],[清濁]]) &amp; 小韻資料表[[#This Row],[調]]), 設定表!$B$8:$B$15, 0))</f>
        <v>2</v>
      </c>
      <c r="S1495" s="205" t="s">
        <v>309</v>
      </c>
      <c r="T1495" s="205" t="s">
        <v>309</v>
      </c>
      <c r="U1495" s="226" t="s">
        <v>309</v>
      </c>
      <c r="V1495" s="146" t="s">
        <v>309</v>
      </c>
      <c r="X1495" s="135"/>
      <c r="Y1495" s="135"/>
      <c r="AA1495" s="135"/>
      <c r="AB1495" s="134"/>
      <c r="AC1495" s="135"/>
      <c r="AD1495" s="135"/>
      <c r="AH1495" s="135"/>
      <c r="AI1495" s="135"/>
    </row>
    <row r="1496" spans="1:35" ht="31.5">
      <c r="A1496" s="205">
        <v>1492</v>
      </c>
      <c r="B1496" s="206" t="s">
        <v>6075</v>
      </c>
      <c r="C1496" s="207" t="str">
        <f xml:space="preserve"> _xlfn.CONCAT(小韻資料表[[#This Row],[聲母拼音碼]],小韻資料表[[#This Row],[韻母拼音碼]],小韻資料表[[#This Row],[調號]])</f>
        <v>jun2</v>
      </c>
      <c r="D1496" s="206" t="s">
        <v>6076</v>
      </c>
      <c r="E1496" s="208" t="s">
        <v>593</v>
      </c>
      <c r="F1496" s="205">
        <v>9</v>
      </c>
      <c r="G1496" s="209" t="s">
        <v>6076</v>
      </c>
      <c r="H1496" s="205">
        <f xml:space="preserve"> LEN(小韻資料表[[#This Row],[小韻字集]])</f>
        <v>2</v>
      </c>
      <c r="I1496" s="205" cm="1">
        <f t="array" ref="I1496" xml:space="preserve"> MATCH(TRUE, ISNUMBER( SEARCH( LEFT(小韻資料表[[#This Row],[切語]],1), 切語上字資料表[切語上字]) ), 0)</f>
        <v>41</v>
      </c>
      <c r="J1496" s="210" t="str" cm="1">
        <f t="array" ref="J1496" xml:space="preserve"> INDEX(切語上字資料表[聲母], 小韻資料表[[#This Row],[上字表識別號]])</f>
        <v>日</v>
      </c>
      <c r="K1496" s="210" t="str" cm="1">
        <f t="array" ref="K1496" xml:space="preserve"> INDEX(切語上字資料表[聲母拼音碼], 小韻資料表[[#This Row],[上字表識別號]])</f>
        <v>j</v>
      </c>
      <c r="L1496" s="210" t="str" cm="1">
        <f t="array" ref="L1496" xml:space="preserve"> INDEX(切語上字資料表[清濁], 小韻資料表[[#This Row],[上字表識別號]])</f>
        <v>次濁</v>
      </c>
      <c r="M1496" s="223" t="str" cm="1">
        <f t="array" ref="M1496" xml:space="preserve"> INDEX(切語上字資料表[發送收], 小韻資料表[[#This Row],[上字表識別號]])</f>
        <v>收聲</v>
      </c>
      <c r="N1496" s="205" cm="1">
        <f t="array" ref="N1496" xml:space="preserve"> MATCH(TRUE, ISNUMBER( SEARCH( RIGHT(小韻資料表[[#This Row],[切語]],1), 切語下字資料表[切語下字]) ), 0)</f>
        <v>126</v>
      </c>
      <c r="O1496" s="207" t="str" cm="1">
        <f t="array" ref="O1496" xml:space="preserve"> INDEX(切語下字資料表[韻母], 小韻資料表[[#This Row],[下字表識別號]])</f>
        <v>準合3</v>
      </c>
      <c r="P1496" s="207" t="str" cm="1">
        <f t="array" ref="P1496" xml:space="preserve"> INDEX(切語下字資料表[韻母拼音碼], 小韻資料表[[#This Row],[下字表識別號]])</f>
        <v>un</v>
      </c>
      <c r="Q1496" s="210" t="str" cm="1">
        <f t="array" ref="Q1496" xml:space="preserve"> INDEX(設定表!$C$19:$C$23, INT( LEFT(小韻資料表[[#This Row],[目次編碼]],1) ))</f>
        <v>上</v>
      </c>
      <c r="R1496" s="210">
        <f xml:space="preserve">  INDEX(設定表!$C$8:$C$15, MATCH( (RIGHT(小韻資料表[[#This Row],[清濁]]) &amp; 小韻資料表[[#This Row],[調]]), 設定表!$B$8:$B$15, 0))</f>
        <v>2</v>
      </c>
      <c r="S1496" s="205" t="s">
        <v>309</v>
      </c>
      <c r="T1496" s="205" t="s">
        <v>309</v>
      </c>
      <c r="U1496" s="226" t="s">
        <v>309</v>
      </c>
      <c r="V1496" s="147" t="s">
        <v>309</v>
      </c>
      <c r="X1496" s="135"/>
      <c r="Y1496" s="135"/>
      <c r="AA1496" s="135"/>
      <c r="AB1496" s="134"/>
      <c r="AC1496" s="135"/>
      <c r="AD1496" s="135"/>
      <c r="AH1496" s="135"/>
      <c r="AI1496" s="135"/>
    </row>
    <row r="1497" spans="1:35" ht="31.5">
      <c r="A1497" s="205">
        <v>1493</v>
      </c>
      <c r="B1497" s="206" t="s">
        <v>6077</v>
      </c>
      <c r="C1497" s="207" t="str">
        <f xml:space="preserve"> _xlfn.CONCAT(小韻資料表[[#This Row],[聲母拼音碼]],小韻資料表[[#This Row],[韻母拼音碼]],小韻資料表[[#This Row],[調號]])</f>
        <v>khun2</v>
      </c>
      <c r="D1497" s="206" t="s">
        <v>6078</v>
      </c>
      <c r="E1497" s="208" t="s">
        <v>593</v>
      </c>
      <c r="F1497" s="205">
        <v>10</v>
      </c>
      <c r="G1497" s="209" t="s">
        <v>6078</v>
      </c>
      <c r="H1497" s="205">
        <f xml:space="preserve"> LEN(小韻資料表[[#This Row],[小韻字集]])</f>
        <v>2</v>
      </c>
      <c r="I1497" s="205" cm="1">
        <f t="array" ref="I1497" xml:space="preserve"> MATCH(TRUE, ISNUMBER( SEARCH( LEFT(小韻資料表[[#This Row],[切語]],1), 切語上字資料表[切語上字]) ), 0)</f>
        <v>2</v>
      </c>
      <c r="J1497" s="210" t="str" cm="1">
        <f t="array" ref="J1497" xml:space="preserve"> INDEX(切語上字資料表[聲母], 小韻資料表[[#This Row],[上字表識別號]])</f>
        <v>溪</v>
      </c>
      <c r="K1497" s="210" t="str" cm="1">
        <f t="array" ref="K1497" xml:space="preserve"> INDEX(切語上字資料表[聲母拼音碼], 小韻資料表[[#This Row],[上字表識別號]])</f>
        <v>kh</v>
      </c>
      <c r="L1497" s="210" t="str" cm="1">
        <f t="array" ref="L1497" xml:space="preserve"> INDEX(切語上字資料表[清濁], 小韻資料表[[#This Row],[上字表識別號]])</f>
        <v>次清</v>
      </c>
      <c r="M1497" s="223" t="str" cm="1">
        <f t="array" ref="M1497" xml:space="preserve"> INDEX(切語上字資料表[發送收], 小韻資料表[[#This Row],[上字表識別號]])</f>
        <v>送氣</v>
      </c>
      <c r="N1497" s="205" cm="1">
        <f t="array" ref="N1497" xml:space="preserve"> MATCH(TRUE, ISNUMBER( SEARCH( RIGHT(小韻資料表[[#This Row],[切語]],1), 切語下字資料表[切語下字]) ), 0)</f>
        <v>126</v>
      </c>
      <c r="O1497" s="207" t="str" cm="1">
        <f t="array" ref="O1497" xml:space="preserve"> INDEX(切語下字資料表[韻母], 小韻資料表[[#This Row],[下字表識別號]])</f>
        <v>準合3</v>
      </c>
      <c r="P1497" s="207" t="str" cm="1">
        <f t="array" ref="P1497" xml:space="preserve"> INDEX(切語下字資料表[韻母拼音碼], 小韻資料表[[#This Row],[下字表識別號]])</f>
        <v>un</v>
      </c>
      <c r="Q1497" s="210" t="str" cm="1">
        <f t="array" ref="Q1497" xml:space="preserve"> INDEX(設定表!$C$19:$C$23, INT( LEFT(小韻資料表[[#This Row],[目次編碼]],1) ))</f>
        <v>上</v>
      </c>
      <c r="R1497" s="210">
        <f xml:space="preserve">  INDEX(設定表!$C$8:$C$15, MATCH( (RIGHT(小韻資料表[[#This Row],[清濁]]) &amp; 小韻資料表[[#This Row],[調]]), 設定表!$B$8:$B$15, 0))</f>
        <v>2</v>
      </c>
      <c r="S1497" s="205" t="s">
        <v>309</v>
      </c>
      <c r="T1497" s="205" t="s">
        <v>309</v>
      </c>
      <c r="U1497" s="226" t="s">
        <v>309</v>
      </c>
      <c r="V1497" s="146" t="s">
        <v>309</v>
      </c>
      <c r="X1497" s="135"/>
      <c r="Y1497" s="135"/>
      <c r="AA1497" s="135"/>
      <c r="AB1497" s="134"/>
      <c r="AC1497" s="135"/>
      <c r="AD1497" s="135"/>
      <c r="AH1497" s="135"/>
      <c r="AI1497" s="135"/>
    </row>
    <row r="1498" spans="1:35" ht="31.5">
      <c r="A1498" s="205">
        <v>1494</v>
      </c>
      <c r="B1498" s="206" t="s">
        <v>6079</v>
      </c>
      <c r="C1498" s="207" t="str">
        <f xml:space="preserve"> _xlfn.CONCAT(小韻資料表[[#This Row],[聲母拼音碼]],小韻資料表[[#This Row],[韻母拼音碼]],小韻資料表[[#This Row],[調號]])</f>
        <v>khai2</v>
      </c>
      <c r="D1498" s="206" t="s">
        <v>6080</v>
      </c>
      <c r="E1498" s="208" t="s">
        <v>593</v>
      </c>
      <c r="F1498" s="205">
        <v>11</v>
      </c>
      <c r="G1498" s="209" t="s">
        <v>6081</v>
      </c>
      <c r="H1498" s="205">
        <f xml:space="preserve"> LEN(小韻資料表[[#This Row],[小韻字集]])</f>
        <v>5</v>
      </c>
      <c r="I1498" s="205" cm="1">
        <f t="array" ref="I1498" xml:space="preserve"> MATCH(TRUE, ISNUMBER( SEARCH( LEFT(小韻資料表[[#This Row],[切語]],1), 切語上字資料表[切語上字]) ), 0)</f>
        <v>2</v>
      </c>
      <c r="J1498" s="210" t="str" cm="1">
        <f t="array" ref="J1498" xml:space="preserve"> INDEX(切語上字資料表[聲母], 小韻資料表[[#This Row],[上字表識別號]])</f>
        <v>溪</v>
      </c>
      <c r="K1498" s="210" t="str" cm="1">
        <f t="array" ref="K1498" xml:space="preserve"> INDEX(切語上字資料表[聲母拼音碼], 小韻資料表[[#This Row],[上字表識別號]])</f>
        <v>kh</v>
      </c>
      <c r="L1498" s="210" t="str" cm="1">
        <f t="array" ref="L1498" xml:space="preserve"> INDEX(切語上字資料表[清濁], 小韻資料表[[#This Row],[上字表識別號]])</f>
        <v>次清</v>
      </c>
      <c r="M1498" s="223" t="str" cm="1">
        <f t="array" ref="M1498" xml:space="preserve"> INDEX(切語上字資料表[發送收], 小韻資料表[[#This Row],[上字表識別號]])</f>
        <v>送氣</v>
      </c>
      <c r="N1498" s="205" cm="1">
        <f t="array" ref="N1498" xml:space="preserve"> MATCH(TRUE, ISNUMBER( SEARCH( RIGHT(小韻資料表[[#This Row],[切語]],1), 切語下字資料表[切語下字]) ), 0)</f>
        <v>114</v>
      </c>
      <c r="O1498" s="207" t="str" cm="1">
        <f t="array" ref="O1498" xml:space="preserve"> INDEX(切語下字資料表[韻母], 小韻資料表[[#This Row],[下字表識別號]])</f>
        <v>海開1</v>
      </c>
      <c r="P1498" s="207" t="str" cm="1">
        <f t="array" ref="P1498" xml:space="preserve"> INDEX(切語下字資料表[韻母拼音碼], 小韻資料表[[#This Row],[下字表識別號]])</f>
        <v>ai</v>
      </c>
      <c r="Q1498" s="210" t="str" cm="1">
        <f t="array" ref="Q1498" xml:space="preserve"> INDEX(設定表!$C$19:$C$23, INT( LEFT(小韻資料表[[#This Row],[目次編碼]],1) ))</f>
        <v>上</v>
      </c>
      <c r="R1498" s="210">
        <f xml:space="preserve">  INDEX(設定表!$C$8:$C$15, MATCH( (RIGHT(小韻資料表[[#This Row],[清濁]]) &amp; 小韻資料表[[#This Row],[調]]), 設定表!$B$8:$B$15, 0))</f>
        <v>2</v>
      </c>
      <c r="S1498" s="205" t="s">
        <v>309</v>
      </c>
      <c r="T1498" s="205" t="s">
        <v>309</v>
      </c>
      <c r="U1498" s="226" t="s">
        <v>309</v>
      </c>
      <c r="V1498" s="147" t="s">
        <v>309</v>
      </c>
      <c r="X1498" s="135"/>
      <c r="Y1498" s="135"/>
      <c r="AA1498" s="135"/>
      <c r="AB1498" s="134"/>
      <c r="AC1498" s="135"/>
      <c r="AD1498" s="135"/>
      <c r="AH1498" s="135"/>
      <c r="AI1498" s="135"/>
    </row>
    <row r="1499" spans="1:35" ht="31.5">
      <c r="A1499" s="205">
        <v>1495</v>
      </c>
      <c r="B1499" s="206" t="s">
        <v>6082</v>
      </c>
      <c r="C1499" s="207" t="str">
        <f xml:space="preserve"> _xlfn.CONCAT(小韻資料表[[#This Row],[聲母拼音碼]],小韻資料表[[#This Row],[韻母拼音碼]],小韻資料表[[#This Row],[調號]])</f>
        <v>sun2</v>
      </c>
      <c r="D1499" s="206" t="s">
        <v>6083</v>
      </c>
      <c r="E1499" s="208" t="s">
        <v>593</v>
      </c>
      <c r="F1499" s="205">
        <v>12</v>
      </c>
      <c r="G1499" s="209" t="s">
        <v>6083</v>
      </c>
      <c r="H1499" s="205">
        <f xml:space="preserve"> LEN(小韻資料表[[#This Row],[小韻字集]])</f>
        <v>1</v>
      </c>
      <c r="I1499" s="205" cm="1">
        <f t="array" ref="I1499" xml:space="preserve"> MATCH(TRUE, ISNUMBER( SEARCH( LEFT(小韻資料表[[#This Row],[切語]],1), 切語上字資料表[切語上字]) ), 0)</f>
        <v>33</v>
      </c>
      <c r="J1499" s="210" t="str" cm="1">
        <f t="array" ref="J1499" xml:space="preserve"> INDEX(切語上字資料表[聲母], 小韻資料表[[#This Row],[上字表識別號]])</f>
        <v>審</v>
      </c>
      <c r="K1499" s="210" t="str" cm="1">
        <f t="array" ref="K1499" xml:space="preserve"> INDEX(切語上字資料表[聲母拼音碼], 小韻資料表[[#This Row],[上字表識別號]])</f>
        <v>s</v>
      </c>
      <c r="L1499" s="210" t="str" cm="1">
        <f t="array" ref="L1499" xml:space="preserve"> INDEX(切語上字資料表[清濁], 小韻資料表[[#This Row],[上字表識別號]])</f>
        <v>全清</v>
      </c>
      <c r="M1499" s="223" t="str" cm="1">
        <f t="array" ref="M1499" xml:space="preserve"> INDEX(切語上字資料表[發送收], 小韻資料表[[#This Row],[上字表識別號]])</f>
        <v>送氣</v>
      </c>
      <c r="N1499" s="205" cm="1">
        <f t="array" ref="N1499" xml:space="preserve"> MATCH(TRUE, ISNUMBER( SEARCH( RIGHT(小韻資料表[[#This Row],[切語]],1), 切語下字資料表[切語下字]) ), 0)</f>
        <v>126</v>
      </c>
      <c r="O1499" s="207" t="str" cm="1">
        <f t="array" ref="O1499" xml:space="preserve"> INDEX(切語下字資料表[韻母], 小韻資料表[[#This Row],[下字表識別號]])</f>
        <v>準合3</v>
      </c>
      <c r="P1499" s="207" t="str" cm="1">
        <f t="array" ref="P1499" xml:space="preserve"> INDEX(切語下字資料表[韻母拼音碼], 小韻資料表[[#This Row],[下字表識別號]])</f>
        <v>un</v>
      </c>
      <c r="Q1499" s="210" t="str" cm="1">
        <f t="array" ref="Q1499" xml:space="preserve"> INDEX(設定表!$C$19:$C$23, INT( LEFT(小韻資料表[[#This Row],[目次編碼]],1) ))</f>
        <v>上</v>
      </c>
      <c r="R1499" s="210">
        <f xml:space="preserve">  INDEX(設定表!$C$8:$C$15, MATCH( (RIGHT(小韻資料表[[#This Row],[清濁]]) &amp; 小韻資料表[[#This Row],[調]]), 設定表!$B$8:$B$15, 0))</f>
        <v>2</v>
      </c>
      <c r="S1499" s="205" t="s">
        <v>309</v>
      </c>
      <c r="T1499" s="205" t="s">
        <v>309</v>
      </c>
      <c r="U1499" s="226" t="s">
        <v>309</v>
      </c>
      <c r="V1499" s="146" t="s">
        <v>309</v>
      </c>
      <c r="X1499" s="135"/>
      <c r="Y1499" s="135"/>
      <c r="AA1499" s="135"/>
      <c r="AB1499" s="134"/>
      <c r="AC1499" s="135"/>
      <c r="AD1499" s="135"/>
      <c r="AH1499" s="135"/>
      <c r="AI1499" s="135"/>
    </row>
    <row r="1500" spans="1:35" ht="31.5">
      <c r="A1500" s="205">
        <v>1496</v>
      </c>
      <c r="B1500" s="206" t="s">
        <v>6084</v>
      </c>
      <c r="C1500" s="207" t="str">
        <f xml:space="preserve"> _xlfn.CONCAT(小韻資料表[[#This Row],[聲母拼音碼]],小韻資料表[[#This Row],[韻母拼音碼]],小韻資料表[[#This Row],[調號]])</f>
        <v>hai2</v>
      </c>
      <c r="D1500" s="206" t="s">
        <v>6085</v>
      </c>
      <c r="E1500" s="208" t="s">
        <v>593</v>
      </c>
      <c r="F1500" s="205">
        <v>13</v>
      </c>
      <c r="G1500" s="209" t="s">
        <v>6086</v>
      </c>
      <c r="H1500" s="205">
        <f xml:space="preserve"> LEN(小韻資料表[[#This Row],[小韻字集]])</f>
        <v>2</v>
      </c>
      <c r="I1500" s="205" cm="1">
        <f t="array" ref="I1500" xml:space="preserve"> MATCH(TRUE, ISNUMBER( SEARCH( LEFT(小韻資料表[[#This Row],[切語]],1), 切語上字資料表[切語上字]) ), 0)</f>
        <v>36</v>
      </c>
      <c r="J1500" s="210" t="str" cm="1">
        <f t="array" ref="J1500" xml:space="preserve"> INDEX(切語上字資料表[聲母], 小韻資料表[[#This Row],[上字表識別號]])</f>
        <v>曉</v>
      </c>
      <c r="K1500" s="210" t="str" cm="1">
        <f t="array" ref="K1500" xml:space="preserve"> INDEX(切語上字資料表[聲母拼音碼], 小韻資料表[[#This Row],[上字表識別號]])</f>
        <v>h</v>
      </c>
      <c r="L1500" s="210" t="str" cm="1">
        <f t="array" ref="L1500" xml:space="preserve"> INDEX(切語上字資料表[清濁], 小韻資料表[[#This Row],[上字表識別號]])</f>
        <v>次清</v>
      </c>
      <c r="M1500" s="223" t="str" cm="1">
        <f t="array" ref="M1500" xml:space="preserve"> INDEX(切語上字資料表[發送收], 小韻資料表[[#This Row],[上字表識別號]])</f>
        <v>送氣</v>
      </c>
      <c r="N1500" s="205" cm="1">
        <f t="array" ref="N1500" xml:space="preserve"> MATCH(TRUE, ISNUMBER( SEARCH( RIGHT(小韻資料表[[#This Row],[切語]],1), 切語下字資料表[切語下字]) ), 0)</f>
        <v>114</v>
      </c>
      <c r="O1500" s="207" t="str" cm="1">
        <f t="array" ref="O1500" xml:space="preserve"> INDEX(切語下字資料表[韻母], 小韻資料表[[#This Row],[下字表識別號]])</f>
        <v>海開1</v>
      </c>
      <c r="P1500" s="207" t="str" cm="1">
        <f t="array" ref="P1500" xml:space="preserve"> INDEX(切語下字資料表[韻母拼音碼], 小韻資料表[[#This Row],[下字表識別號]])</f>
        <v>ai</v>
      </c>
      <c r="Q1500" s="210" t="str" cm="1">
        <f t="array" ref="Q1500" xml:space="preserve"> INDEX(設定表!$C$19:$C$23, INT( LEFT(小韻資料表[[#This Row],[目次編碼]],1) ))</f>
        <v>上</v>
      </c>
      <c r="R1500" s="210">
        <f xml:space="preserve">  INDEX(設定表!$C$8:$C$15, MATCH( (RIGHT(小韻資料表[[#This Row],[清濁]]) &amp; 小韻資料表[[#This Row],[調]]), 設定表!$B$8:$B$15, 0))</f>
        <v>2</v>
      </c>
      <c r="S1500" s="205" t="s">
        <v>309</v>
      </c>
      <c r="T1500" s="205" t="s">
        <v>309</v>
      </c>
      <c r="U1500" s="226" t="s">
        <v>309</v>
      </c>
      <c r="V1500" s="147" t="s">
        <v>309</v>
      </c>
      <c r="X1500" s="135"/>
      <c r="Y1500" s="135"/>
      <c r="AA1500" s="135"/>
      <c r="AB1500" s="134"/>
      <c r="AC1500" s="135"/>
      <c r="AD1500" s="135"/>
      <c r="AH1500" s="135"/>
      <c r="AI1500" s="135"/>
    </row>
    <row r="1501" spans="1:35" ht="31.5">
      <c r="A1501" s="205">
        <v>1497</v>
      </c>
      <c r="B1501" s="206" t="s">
        <v>6087</v>
      </c>
      <c r="C1501" s="207" t="str">
        <f xml:space="preserve"> _xlfn.CONCAT(小韻資料表[[#This Row],[聲母拼音碼]],小韻資料表[[#This Row],[韻母拼音碼]],小韻資料表[[#This Row],[調號]])</f>
        <v>cun2</v>
      </c>
      <c r="D1501" s="206" t="s">
        <v>6088</v>
      </c>
      <c r="E1501" s="208" t="s">
        <v>593</v>
      </c>
      <c r="F1501" s="205">
        <v>14</v>
      </c>
      <c r="G1501" s="209" t="s">
        <v>6088</v>
      </c>
      <c r="H1501" s="205">
        <f xml:space="preserve"> LEN(小韻資料表[[#This Row],[小韻字集]])</f>
        <v>1</v>
      </c>
      <c r="I1501" s="205" cm="1">
        <f t="array" ref="I1501" xml:space="preserve"> MATCH(TRUE, ISNUMBER( SEARCH( LEFT(小韻資料表[[#This Row],[切語]],1), 切語上字資料表[切語上字]) ), 0)</f>
        <v>28</v>
      </c>
      <c r="J1501" s="210" t="str" cm="1">
        <f t="array" ref="J1501" xml:space="preserve"> INDEX(切語上字資料表[聲母], 小韻資料表[[#This Row],[上字表識別號]])</f>
        <v>床</v>
      </c>
      <c r="K1501" s="210" t="str" cm="1">
        <f t="array" ref="K1501" xml:space="preserve"> INDEX(切語上字資料表[聲母拼音碼], 小韻資料表[[#This Row],[上字表識別號]])</f>
        <v>c</v>
      </c>
      <c r="L1501" s="210" t="str" cm="1">
        <f t="array" ref="L1501" xml:space="preserve"> INDEX(切語上字資料表[清濁], 小韻資料表[[#This Row],[上字表識別號]])</f>
        <v>全濁</v>
      </c>
      <c r="M1501" s="223" cm="1">
        <f t="array" ref="M1501" xml:space="preserve"> INDEX(切語上字資料表[發送收], 小韻資料表[[#This Row],[上字表識別號]])</f>
        <v>0</v>
      </c>
      <c r="N1501" s="205" cm="1">
        <f t="array" ref="N1501" xml:space="preserve"> MATCH(TRUE, ISNUMBER( SEARCH( RIGHT(小韻資料表[[#This Row],[切語]],1), 切語下字資料表[切語下字]) ), 0)</f>
        <v>126</v>
      </c>
      <c r="O1501" s="207" t="str" cm="1">
        <f t="array" ref="O1501" xml:space="preserve"> INDEX(切語下字資料表[韻母], 小韻資料表[[#This Row],[下字表識別號]])</f>
        <v>準合3</v>
      </c>
      <c r="P1501" s="207" t="str" cm="1">
        <f t="array" ref="P1501" xml:space="preserve"> INDEX(切語下字資料表[韻母拼音碼], 小韻資料表[[#This Row],[下字表識別號]])</f>
        <v>un</v>
      </c>
      <c r="Q1501" s="210" t="str" cm="1">
        <f t="array" ref="Q1501" xml:space="preserve"> INDEX(設定表!$C$19:$C$23, INT( LEFT(小韻資料表[[#This Row],[目次編碼]],1) ))</f>
        <v>上</v>
      </c>
      <c r="R1501" s="210">
        <f xml:space="preserve">  INDEX(設定表!$C$8:$C$15, MATCH( (RIGHT(小韻資料表[[#This Row],[清濁]]) &amp; 小韻資料表[[#This Row],[調]]), 設定表!$B$8:$B$15, 0))</f>
        <v>2</v>
      </c>
      <c r="S1501" s="205" t="s">
        <v>309</v>
      </c>
      <c r="T1501" s="205" t="s">
        <v>309</v>
      </c>
      <c r="U1501" s="226" t="s">
        <v>309</v>
      </c>
      <c r="V1501" s="146" t="s">
        <v>309</v>
      </c>
      <c r="X1501" s="135"/>
      <c r="Y1501" s="135"/>
      <c r="AA1501" s="135"/>
      <c r="AB1501" s="134"/>
      <c r="AC1501" s="135"/>
      <c r="AD1501" s="135"/>
      <c r="AH1501" s="135"/>
      <c r="AI1501" s="135"/>
    </row>
    <row r="1502" spans="1:35" ht="31.5">
      <c r="A1502" s="205">
        <v>1498</v>
      </c>
      <c r="B1502" s="206" t="s">
        <v>6089</v>
      </c>
      <c r="C1502" s="207" t="str">
        <f xml:space="preserve"> _xlfn.CONCAT(小韻資料表[[#This Row],[聲母拼音碼]],小韻資料表[[#This Row],[韻母拼音碼]],小韻資料表[[#This Row],[調號]])</f>
        <v>tai2</v>
      </c>
      <c r="D1502" s="206" t="s">
        <v>6090</v>
      </c>
      <c r="E1502" s="208" t="s">
        <v>593</v>
      </c>
      <c r="F1502" s="205">
        <v>15</v>
      </c>
      <c r="G1502" s="209" t="s">
        <v>6090</v>
      </c>
      <c r="H1502" s="205">
        <f xml:space="preserve"> LEN(小韻資料表[[#This Row],[小韻字集]])</f>
        <v>1</v>
      </c>
      <c r="I1502" s="205" cm="1">
        <f t="array" ref="I1502" xml:space="preserve"> MATCH(TRUE, ISNUMBER( SEARCH( LEFT(小韻資料表[[#This Row],[切語]],1), 切語上字資料表[切語上字]) ), 0)</f>
        <v>9</v>
      </c>
      <c r="J1502" s="210" t="str" cm="1">
        <f t="array" ref="J1502" xml:space="preserve"> INDEX(切語上字資料表[聲母], 小韻資料表[[#This Row],[上字表識別號]])</f>
        <v>知</v>
      </c>
      <c r="K1502" s="210" t="str" cm="1">
        <f t="array" ref="K1502" xml:space="preserve"> INDEX(切語上字資料表[聲母拼音碼], 小韻資料表[[#This Row],[上字表識別號]])</f>
        <v>t</v>
      </c>
      <c r="L1502" s="210" t="str" cm="1">
        <f t="array" ref="L1502" xml:space="preserve"> INDEX(切語上字資料表[清濁], 小韻資料表[[#This Row],[上字表識別號]])</f>
        <v>全清</v>
      </c>
      <c r="M1502" s="223" t="str" cm="1">
        <f t="array" ref="M1502" xml:space="preserve"> INDEX(切語上字資料表[發送收], 小韻資料表[[#This Row],[上字表識別號]])</f>
        <v>發聲</v>
      </c>
      <c r="N1502" s="205" cm="1">
        <f t="array" ref="N1502" xml:space="preserve"> MATCH(TRUE, ISNUMBER( SEARCH( RIGHT(小韻資料表[[#This Row],[切語]],1), 切語下字資料表[切語下字]) ), 0)</f>
        <v>114</v>
      </c>
      <c r="O1502" s="207" t="str" cm="1">
        <f t="array" ref="O1502" xml:space="preserve"> INDEX(切語下字資料表[韻母], 小韻資料表[[#This Row],[下字表識別號]])</f>
        <v>海開1</v>
      </c>
      <c r="P1502" s="207" t="str" cm="1">
        <f t="array" ref="P1502" xml:space="preserve"> INDEX(切語下字資料表[韻母拼音碼], 小韻資料表[[#This Row],[下字表識別號]])</f>
        <v>ai</v>
      </c>
      <c r="Q1502" s="210" t="str" cm="1">
        <f t="array" ref="Q1502" xml:space="preserve"> INDEX(設定表!$C$19:$C$23, INT( LEFT(小韻資料表[[#This Row],[目次編碼]],1) ))</f>
        <v>上</v>
      </c>
      <c r="R1502" s="210">
        <f xml:space="preserve">  INDEX(設定表!$C$8:$C$15, MATCH( (RIGHT(小韻資料表[[#This Row],[清濁]]) &amp; 小韻資料表[[#This Row],[調]]), 設定表!$B$8:$B$15, 0))</f>
        <v>2</v>
      </c>
      <c r="S1502" s="205" t="s">
        <v>309</v>
      </c>
      <c r="T1502" s="205" t="s">
        <v>309</v>
      </c>
      <c r="U1502" s="226" t="s">
        <v>309</v>
      </c>
      <c r="V1502" s="147" t="s">
        <v>309</v>
      </c>
      <c r="X1502" s="135"/>
      <c r="Y1502" s="135"/>
      <c r="AA1502" s="135"/>
      <c r="AB1502" s="134"/>
      <c r="AC1502" s="135"/>
      <c r="AD1502" s="135"/>
      <c r="AH1502" s="135"/>
      <c r="AI1502" s="135"/>
    </row>
    <row r="1503" spans="1:35" ht="31.5">
      <c r="A1503" s="205">
        <v>1499</v>
      </c>
      <c r="B1503" s="206" t="s">
        <v>6091</v>
      </c>
      <c r="C1503" s="207" t="str">
        <f xml:space="preserve"> _xlfn.CONCAT(小韻資料表[[#This Row],[聲母拼音碼]],小韻資料表[[#This Row],[韻母拼音碼]],小韻資料表[[#This Row],[調號]])</f>
        <v>bun2</v>
      </c>
      <c r="D1503" s="206" t="s">
        <v>627</v>
      </c>
      <c r="E1503" s="208" t="s">
        <v>6092</v>
      </c>
      <c r="F1503" s="205">
        <v>1</v>
      </c>
      <c r="G1503" s="209" t="s">
        <v>6093</v>
      </c>
      <c r="H1503" s="205">
        <f xml:space="preserve"> LEN(小韻資料表[[#This Row],[小韻字集]])</f>
        <v>9</v>
      </c>
      <c r="I1503" s="205" cm="1">
        <f t="array" ref="I1503" xml:space="preserve"> MATCH(TRUE, ISNUMBER( SEARCH( LEFT(小韻資料表[[#This Row],[切語]],1), 切語上字資料表[切語上字]) ), 0)</f>
        <v>20</v>
      </c>
      <c r="J1503" s="210" t="str" cm="1">
        <f t="array" ref="J1503" xml:space="preserve"> INDEX(切語上字資料表[聲母], 小韻資料表[[#This Row],[上字表識別號]])</f>
        <v>微</v>
      </c>
      <c r="K1503" s="210" t="str" cm="1">
        <f t="array" ref="K1503" xml:space="preserve"> INDEX(切語上字資料表[聲母拼音碼], 小韻資料表[[#This Row],[上字表識別號]])</f>
        <v>b</v>
      </c>
      <c r="L1503" s="210" t="str" cm="1">
        <f t="array" ref="L1503" xml:space="preserve"> INDEX(切語上字資料表[清濁], 小韻資料表[[#This Row],[上字表識別號]])</f>
        <v>次濁</v>
      </c>
      <c r="M1503" s="223" t="str" cm="1">
        <f t="array" ref="M1503" xml:space="preserve"> INDEX(切語上字資料表[發送收], 小韻資料表[[#This Row],[上字表識別號]])</f>
        <v>收聲</v>
      </c>
      <c r="N1503" s="205" cm="1">
        <f t="array" ref="N1503" xml:space="preserve"> MATCH(TRUE, ISNUMBER( SEARCH( RIGHT(小韻資料表[[#This Row],[切語]],1), 切語下字資料表[切語下字]) ), 0)</f>
        <v>134</v>
      </c>
      <c r="O1503" s="207" t="str" cm="1">
        <f t="array" ref="O1503" xml:space="preserve"> INDEX(切語下字資料表[韻母], 小韻資料表[[#This Row],[下字表識別號]])</f>
        <v>吻合3</v>
      </c>
      <c r="P1503" s="207" t="str" cm="1">
        <f t="array" ref="P1503" xml:space="preserve"> INDEX(切語下字資料表[韻母拼音碼], 小韻資料表[[#This Row],[下字表識別號]])</f>
        <v>un</v>
      </c>
      <c r="Q1503" s="210" t="str" cm="1">
        <f t="array" ref="Q1503" xml:space="preserve"> INDEX(設定表!$C$19:$C$23, INT( LEFT(小韻資料表[[#This Row],[目次編碼]],1) ))</f>
        <v>上</v>
      </c>
      <c r="R1503" s="210">
        <f xml:space="preserve">  INDEX(設定表!$C$8:$C$15, MATCH( (RIGHT(小韻資料表[[#This Row],[清濁]]) &amp; 小韻資料表[[#This Row],[調]]), 設定表!$B$8:$B$15, 0))</f>
        <v>2</v>
      </c>
      <c r="S1503" s="205" t="s">
        <v>309</v>
      </c>
      <c r="T1503" s="205" t="s">
        <v>309</v>
      </c>
      <c r="U1503" s="226" t="s">
        <v>309</v>
      </c>
      <c r="V1503" s="146" t="s">
        <v>309</v>
      </c>
      <c r="X1503" s="135"/>
      <c r="Y1503" s="135"/>
      <c r="AA1503" s="135"/>
      <c r="AB1503" s="134"/>
      <c r="AC1503" s="135"/>
      <c r="AD1503" s="135"/>
      <c r="AH1503" s="135"/>
      <c r="AI1503" s="135"/>
    </row>
    <row r="1504" spans="1:35" ht="31.5">
      <c r="A1504" s="205">
        <v>1500</v>
      </c>
      <c r="B1504" s="206" t="s">
        <v>6094</v>
      </c>
      <c r="C1504" s="207" t="str">
        <f xml:space="preserve"> _xlfn.CONCAT(小韻資料表[[#This Row],[聲母拼音碼]],小韻資料表[[#This Row],[韻母拼音碼]],小韻資料表[[#This Row],[調號]])</f>
        <v>hun2</v>
      </c>
      <c r="D1504" s="206" t="s">
        <v>6095</v>
      </c>
      <c r="E1504" s="208" t="s">
        <v>6092</v>
      </c>
      <c r="F1504" s="205">
        <v>2</v>
      </c>
      <c r="G1504" s="209" t="s">
        <v>6096</v>
      </c>
      <c r="H1504" s="205">
        <f xml:space="preserve"> LEN(小韻資料表[[#This Row],[小韻字集]])</f>
        <v>3</v>
      </c>
      <c r="I1504" s="205" cm="1">
        <f t="array" ref="I1504" xml:space="preserve"> MATCH(TRUE, ISNUMBER( SEARCH( LEFT(小韻資料表[[#This Row],[切語]],1), 切語上字資料表[切語上字]) ), 0)</f>
        <v>17</v>
      </c>
      <c r="J1504" s="210" t="str" cm="1">
        <f t="array" ref="J1504" xml:space="preserve"> INDEX(切語上字資料表[聲母], 小韻資料表[[#This Row],[上字表識別號]])</f>
        <v>非</v>
      </c>
      <c r="K1504" s="210" t="str" cm="1">
        <f t="array" ref="K1504" xml:space="preserve"> INDEX(切語上字資料表[聲母拼音碼], 小韻資料表[[#This Row],[上字表識別號]])</f>
        <v>h</v>
      </c>
      <c r="L1504" s="210" t="str" cm="1">
        <f t="array" ref="L1504" xml:space="preserve"> INDEX(切語上字資料表[清濁], 小韻資料表[[#This Row],[上字表識別號]])</f>
        <v>全清</v>
      </c>
      <c r="M1504" s="223" t="str" cm="1">
        <f t="array" ref="M1504" xml:space="preserve"> INDEX(切語上字資料表[發送收], 小韻資料表[[#This Row],[上字表識別號]])</f>
        <v>發聲</v>
      </c>
      <c r="N1504" s="205" cm="1">
        <f t="array" ref="N1504" xml:space="preserve"> MATCH(TRUE, ISNUMBER( SEARCH( RIGHT(小韻資料表[[#This Row],[切語]],1), 切語下字資料表[切語下字]) ), 0)</f>
        <v>134</v>
      </c>
      <c r="O1504" s="207" t="str" cm="1">
        <f t="array" ref="O1504" xml:space="preserve"> INDEX(切語下字資料表[韻母], 小韻資料表[[#This Row],[下字表識別號]])</f>
        <v>吻合3</v>
      </c>
      <c r="P1504" s="207" t="str" cm="1">
        <f t="array" ref="P1504" xml:space="preserve"> INDEX(切語下字資料表[韻母拼音碼], 小韻資料表[[#This Row],[下字表識別號]])</f>
        <v>un</v>
      </c>
      <c r="Q1504" s="210" t="str" cm="1">
        <f t="array" ref="Q1504" xml:space="preserve"> INDEX(設定表!$C$19:$C$23, INT( LEFT(小韻資料表[[#This Row],[目次編碼]],1) ))</f>
        <v>上</v>
      </c>
      <c r="R1504" s="210">
        <f xml:space="preserve">  INDEX(設定表!$C$8:$C$15, MATCH( (RIGHT(小韻資料表[[#This Row],[清濁]]) &amp; 小韻資料表[[#This Row],[調]]), 設定表!$B$8:$B$15, 0))</f>
        <v>2</v>
      </c>
      <c r="S1504" s="205" t="s">
        <v>309</v>
      </c>
      <c r="T1504" s="205" t="s">
        <v>309</v>
      </c>
      <c r="U1504" s="226" t="s">
        <v>309</v>
      </c>
      <c r="V1504" s="147" t="s">
        <v>309</v>
      </c>
      <c r="X1504" s="135"/>
      <c r="Y1504" s="135"/>
      <c r="AA1504" s="135"/>
      <c r="AB1504" s="134"/>
      <c r="AC1504" s="135"/>
      <c r="AD1504" s="135"/>
      <c r="AH1504" s="135"/>
      <c r="AI1504" s="135"/>
    </row>
    <row r="1505" spans="1:35" ht="31.5">
      <c r="A1505" s="205">
        <v>1501</v>
      </c>
      <c r="B1505" s="206" t="s">
        <v>6097</v>
      </c>
      <c r="C1505" s="207" t="str">
        <f xml:space="preserve"> _xlfn.CONCAT(小韻資料表[[#This Row],[聲母拼音碼]],小韻資料表[[#This Row],[韻母拼音碼]],小韻資料表[[#This Row],[調號]])</f>
        <v>hun2</v>
      </c>
      <c r="D1505" s="206" t="s">
        <v>6098</v>
      </c>
      <c r="E1505" s="208" t="s">
        <v>6092</v>
      </c>
      <c r="F1505" s="205">
        <v>3</v>
      </c>
      <c r="G1505" s="209" t="s">
        <v>6099</v>
      </c>
      <c r="H1505" s="205">
        <f xml:space="preserve"> LEN(小韻資料表[[#This Row],[小韻字集]])</f>
        <v>16</v>
      </c>
      <c r="I1505" s="205" cm="1">
        <f t="array" ref="I1505" xml:space="preserve"> MATCH(TRUE, ISNUMBER( SEARCH( LEFT(小韻資料表[[#This Row],[切語]],1), 切語上字資料表[切語上字]) ), 0)</f>
        <v>19</v>
      </c>
      <c r="J1505" s="210" t="str" cm="1">
        <f t="array" ref="J1505" xml:space="preserve"> INDEX(切語上字資料表[聲母], 小韻資料表[[#This Row],[上字表識別號]])</f>
        <v>奉</v>
      </c>
      <c r="K1505" s="210" t="str" cm="1">
        <f t="array" ref="K1505" xml:space="preserve"> INDEX(切語上字資料表[聲母拼音碼], 小韻資料表[[#This Row],[上字表識別號]])</f>
        <v>h</v>
      </c>
      <c r="L1505" s="210" t="str" cm="1">
        <f t="array" ref="L1505" xml:space="preserve"> INDEX(切語上字資料表[清濁], 小韻資料表[[#This Row],[上字表識別號]])</f>
        <v>全濁</v>
      </c>
      <c r="M1505" s="223" cm="1">
        <f t="array" ref="M1505" xml:space="preserve"> INDEX(切語上字資料表[發送收], 小韻資料表[[#This Row],[上字表識別號]])</f>
        <v>0</v>
      </c>
      <c r="N1505" s="205" cm="1">
        <f t="array" ref="N1505" xml:space="preserve"> MATCH(TRUE, ISNUMBER( SEARCH( RIGHT(小韻資料表[[#This Row],[切語]],1), 切語下字資料表[切語下字]) ), 0)</f>
        <v>134</v>
      </c>
      <c r="O1505" s="207" t="str" cm="1">
        <f t="array" ref="O1505" xml:space="preserve"> INDEX(切語下字資料表[韻母], 小韻資料表[[#This Row],[下字表識別號]])</f>
        <v>吻合3</v>
      </c>
      <c r="P1505" s="207" t="str" cm="1">
        <f t="array" ref="P1505" xml:space="preserve"> INDEX(切語下字資料表[韻母拼音碼], 小韻資料表[[#This Row],[下字表識別號]])</f>
        <v>un</v>
      </c>
      <c r="Q1505" s="210" t="str" cm="1">
        <f t="array" ref="Q1505" xml:space="preserve"> INDEX(設定表!$C$19:$C$23, INT( LEFT(小韻資料表[[#This Row],[目次編碼]],1) ))</f>
        <v>上</v>
      </c>
      <c r="R1505" s="210">
        <f xml:space="preserve">  INDEX(設定表!$C$8:$C$15, MATCH( (RIGHT(小韻資料表[[#This Row],[清濁]]) &amp; 小韻資料表[[#This Row],[調]]), 設定表!$B$8:$B$15, 0))</f>
        <v>2</v>
      </c>
      <c r="S1505" s="205" t="s">
        <v>309</v>
      </c>
      <c r="T1505" s="205" t="s">
        <v>309</v>
      </c>
      <c r="U1505" s="226" t="s">
        <v>309</v>
      </c>
      <c r="V1505" s="146" t="s">
        <v>309</v>
      </c>
      <c r="X1505" s="135"/>
      <c r="Y1505" s="135"/>
      <c r="AA1505" s="135"/>
      <c r="AB1505" s="134"/>
      <c r="AC1505" s="135"/>
      <c r="AD1505" s="135"/>
      <c r="AH1505" s="135"/>
      <c r="AI1505" s="135"/>
    </row>
    <row r="1506" spans="1:35" ht="31.5">
      <c r="A1506" s="205">
        <v>1502</v>
      </c>
      <c r="B1506" s="206" t="s">
        <v>6100</v>
      </c>
      <c r="C1506" s="207" t="str">
        <f xml:space="preserve"> _xlfn.CONCAT(小韻資料表[[#This Row],[聲母拼音碼]],小韻資料表[[#This Row],[韻母拼音碼]],小韻資料表[[#This Row],[調號]])</f>
        <v>hun2</v>
      </c>
      <c r="D1506" s="206" t="s">
        <v>6101</v>
      </c>
      <c r="E1506" s="208" t="s">
        <v>6092</v>
      </c>
      <c r="F1506" s="205">
        <v>4</v>
      </c>
      <c r="G1506" s="209" t="s">
        <v>6102</v>
      </c>
      <c r="H1506" s="205">
        <f xml:space="preserve"> LEN(小韻資料表[[#This Row],[小韻字集]])</f>
        <v>2</v>
      </c>
      <c r="I1506" s="205" cm="1">
        <f t="array" ref="I1506" xml:space="preserve"> MATCH(TRUE, ISNUMBER( SEARCH( LEFT(小韻資料表[[#This Row],[切語]],1), 切語上字資料表[切語上字]) ), 0)</f>
        <v>18</v>
      </c>
      <c r="J1506" s="210" t="str" cm="1">
        <f t="array" ref="J1506" xml:space="preserve"> INDEX(切語上字資料表[聲母], 小韻資料表[[#This Row],[上字表識別號]])</f>
        <v>敷</v>
      </c>
      <c r="K1506" s="210" t="str" cm="1">
        <f t="array" ref="K1506" xml:space="preserve"> INDEX(切語上字資料表[聲母拼音碼], 小韻資料表[[#This Row],[上字表識別號]])</f>
        <v>h</v>
      </c>
      <c r="L1506" s="210" t="str" cm="1">
        <f t="array" ref="L1506" xml:space="preserve"> INDEX(切語上字資料表[清濁], 小韻資料表[[#This Row],[上字表識別號]])</f>
        <v>次清</v>
      </c>
      <c r="M1506" s="223" t="str" cm="1">
        <f t="array" ref="M1506" xml:space="preserve"> INDEX(切語上字資料表[發送收], 小韻資料表[[#This Row],[上字表識別號]])</f>
        <v>送氣</v>
      </c>
      <c r="N1506" s="205" cm="1">
        <f t="array" ref="N1506" xml:space="preserve"> MATCH(TRUE, ISNUMBER( SEARCH( RIGHT(小韻資料表[[#This Row],[切語]],1), 切語下字資料表[切語下字]) ), 0)</f>
        <v>134</v>
      </c>
      <c r="O1506" s="207" t="str" cm="1">
        <f t="array" ref="O1506" xml:space="preserve"> INDEX(切語下字資料表[韻母], 小韻資料表[[#This Row],[下字表識別號]])</f>
        <v>吻合3</v>
      </c>
      <c r="P1506" s="207" t="str" cm="1">
        <f t="array" ref="P1506" xml:space="preserve"> INDEX(切語下字資料表[韻母拼音碼], 小韻資料表[[#This Row],[下字表識別號]])</f>
        <v>un</v>
      </c>
      <c r="Q1506" s="210" t="str" cm="1">
        <f t="array" ref="Q1506" xml:space="preserve"> INDEX(設定表!$C$19:$C$23, INT( LEFT(小韻資料表[[#This Row],[目次編碼]],1) ))</f>
        <v>上</v>
      </c>
      <c r="R1506" s="210">
        <f xml:space="preserve">  INDEX(設定表!$C$8:$C$15, MATCH( (RIGHT(小韻資料表[[#This Row],[清濁]]) &amp; 小韻資料表[[#This Row],[調]]), 設定表!$B$8:$B$15, 0))</f>
        <v>2</v>
      </c>
      <c r="S1506" s="205" t="s">
        <v>309</v>
      </c>
      <c r="T1506" s="205" t="s">
        <v>309</v>
      </c>
      <c r="U1506" s="226" t="s">
        <v>309</v>
      </c>
      <c r="V1506" s="147" t="s">
        <v>309</v>
      </c>
      <c r="X1506" s="135"/>
      <c r="Y1506" s="135"/>
      <c r="AA1506" s="135"/>
      <c r="AB1506" s="134"/>
      <c r="AC1506" s="135"/>
      <c r="AD1506" s="135"/>
      <c r="AH1506" s="135"/>
      <c r="AI1506" s="135"/>
    </row>
    <row r="1507" spans="1:35" ht="31.5">
      <c r="A1507" s="205">
        <v>1503</v>
      </c>
      <c r="B1507" s="206" t="s">
        <v>6103</v>
      </c>
      <c r="C1507" s="207" t="str">
        <f xml:space="preserve"> _xlfn.CONCAT(小韻資料表[[#This Row],[聲母拼音碼]],小韻資料表[[#This Row],[韻母拼音碼]],小韻資料表[[#This Row],[調號]])</f>
        <v>Øun2</v>
      </c>
      <c r="D1507" s="206" t="s">
        <v>6104</v>
      </c>
      <c r="E1507" s="208" t="s">
        <v>6092</v>
      </c>
      <c r="F1507" s="205">
        <v>5</v>
      </c>
      <c r="G1507" s="209" t="s">
        <v>6105</v>
      </c>
      <c r="H1507" s="205">
        <f xml:space="preserve"> LEN(小韻資料表[[#This Row],[小韻字集]])</f>
        <v>10</v>
      </c>
      <c r="I1507" s="205" cm="1">
        <f t="array" ref="I1507" xml:space="preserve"> MATCH(TRUE, ISNUMBER( SEARCH( LEFT(小韻資料表[[#This Row],[切語]],1), 切語上字資料表[切語上字]) ), 0)</f>
        <v>35</v>
      </c>
      <c r="J1507" s="210" t="str" cm="1">
        <f t="array" ref="J1507" xml:space="preserve"> INDEX(切語上字資料表[聲母], 小韻資料表[[#This Row],[上字表識別號]])</f>
        <v>影</v>
      </c>
      <c r="K1507" s="210" t="str" cm="1">
        <f t="array" ref="K1507" xml:space="preserve"> INDEX(切語上字資料表[聲母拼音碼], 小韻資料表[[#This Row],[上字表識別號]])</f>
        <v>Ø</v>
      </c>
      <c r="L1507" s="210" t="str" cm="1">
        <f t="array" ref="L1507" xml:space="preserve"> INDEX(切語上字資料表[清濁], 小韻資料表[[#This Row],[上字表識別號]])</f>
        <v>全清</v>
      </c>
      <c r="M1507" s="223" t="str" cm="1">
        <f t="array" ref="M1507" xml:space="preserve"> INDEX(切語上字資料表[發送收], 小韻資料表[[#This Row],[上字表識別號]])</f>
        <v>發聲</v>
      </c>
      <c r="N1507" s="205" cm="1">
        <f t="array" ref="N1507" xml:space="preserve"> MATCH(TRUE, ISNUMBER( SEARCH( RIGHT(小韻資料表[[#This Row],[切語]],1), 切語下字資料表[切語下字]) ), 0)</f>
        <v>134</v>
      </c>
      <c r="O1507" s="207" t="str" cm="1">
        <f t="array" ref="O1507" xml:space="preserve"> INDEX(切語下字資料表[韻母], 小韻資料表[[#This Row],[下字表識別號]])</f>
        <v>吻合3</v>
      </c>
      <c r="P1507" s="207" t="str" cm="1">
        <f t="array" ref="P1507" xml:space="preserve"> INDEX(切語下字資料表[韻母拼音碼], 小韻資料表[[#This Row],[下字表識別號]])</f>
        <v>un</v>
      </c>
      <c r="Q1507" s="210" t="str" cm="1">
        <f t="array" ref="Q1507" xml:space="preserve"> INDEX(設定表!$C$19:$C$23, INT( LEFT(小韻資料表[[#This Row],[目次編碼]],1) ))</f>
        <v>上</v>
      </c>
      <c r="R1507" s="210">
        <f xml:space="preserve">  INDEX(設定表!$C$8:$C$15, MATCH( (RIGHT(小韻資料表[[#This Row],[清濁]]) &amp; 小韻資料表[[#This Row],[調]]), 設定表!$B$8:$B$15, 0))</f>
        <v>2</v>
      </c>
      <c r="S1507" s="205" t="s">
        <v>309</v>
      </c>
      <c r="T1507" s="205" t="s">
        <v>309</v>
      </c>
      <c r="U1507" s="226" t="s">
        <v>6106</v>
      </c>
      <c r="V1507" s="146" t="s">
        <v>309</v>
      </c>
      <c r="X1507" s="135"/>
      <c r="Y1507" s="135"/>
      <c r="AA1507" s="135"/>
      <c r="AB1507" s="134"/>
      <c r="AC1507" s="135"/>
      <c r="AD1507" s="135"/>
      <c r="AH1507" s="135"/>
      <c r="AI1507" s="135"/>
    </row>
    <row r="1508" spans="1:35" ht="31.5">
      <c r="A1508" s="205">
        <v>1504</v>
      </c>
      <c r="B1508" s="206" t="s">
        <v>6107</v>
      </c>
      <c r="C1508" s="207" t="str">
        <f xml:space="preserve"> _xlfn.CONCAT(小韻資料表[[#This Row],[聲母拼音碼]],小韻資料表[[#This Row],[韻母拼音碼]],小韻資料表[[#This Row],[調號]])</f>
        <v>gun2</v>
      </c>
      <c r="D1508" s="206" t="s">
        <v>6108</v>
      </c>
      <c r="E1508" s="208" t="s">
        <v>6092</v>
      </c>
      <c r="F1508" s="205">
        <v>6</v>
      </c>
      <c r="G1508" s="209" t="s">
        <v>6109</v>
      </c>
      <c r="H1508" s="205">
        <f xml:space="preserve"> LEN(小韻資料表[[#This Row],[小韻字集]])</f>
        <v>6</v>
      </c>
      <c r="I1508" s="205" cm="1">
        <f t="array" ref="I1508" xml:space="preserve"> MATCH(TRUE, ISNUMBER( SEARCH( LEFT(小韻資料表[[#This Row],[切語]],1), 切語上字資料表[切語上字]) ), 0)</f>
        <v>4</v>
      </c>
      <c r="J1508" s="210" t="str" cm="1">
        <f t="array" ref="J1508" xml:space="preserve"> INDEX(切語上字資料表[聲母], 小韻資料表[[#This Row],[上字表識別號]])</f>
        <v>疑</v>
      </c>
      <c r="K1508" s="210" t="str" cm="1">
        <f t="array" ref="K1508" xml:space="preserve"> INDEX(切語上字資料表[聲母拼音碼], 小韻資料表[[#This Row],[上字表識別號]])</f>
        <v>g</v>
      </c>
      <c r="L1508" s="210" t="str" cm="1">
        <f t="array" ref="L1508" xml:space="preserve"> INDEX(切語上字資料表[清濁], 小韻資料表[[#This Row],[上字表識別號]])</f>
        <v>次濁</v>
      </c>
      <c r="M1508" s="223" t="str" cm="1">
        <f t="array" ref="M1508" xml:space="preserve"> INDEX(切語上字資料表[發送收], 小韻資料表[[#This Row],[上字表識別號]])</f>
        <v>收聲</v>
      </c>
      <c r="N1508" s="205" cm="1">
        <f t="array" ref="N1508" xml:space="preserve"> MATCH(TRUE, ISNUMBER( SEARCH( RIGHT(小韻資料表[[#This Row],[切語]],1), 切語下字資料表[切語下字]) ), 0)</f>
        <v>134</v>
      </c>
      <c r="O1508" s="207" t="str" cm="1">
        <f t="array" ref="O1508" xml:space="preserve"> INDEX(切語下字資料表[韻母], 小韻資料表[[#This Row],[下字表識別號]])</f>
        <v>吻合3</v>
      </c>
      <c r="P1508" s="207" t="str" cm="1">
        <f t="array" ref="P1508" xml:space="preserve"> INDEX(切語下字資料表[韻母拼音碼], 小韻資料表[[#This Row],[下字表識別號]])</f>
        <v>un</v>
      </c>
      <c r="Q1508" s="210" t="str" cm="1">
        <f t="array" ref="Q1508" xml:space="preserve"> INDEX(設定表!$C$19:$C$23, INT( LEFT(小韻資料表[[#This Row],[目次編碼]],1) ))</f>
        <v>上</v>
      </c>
      <c r="R1508" s="210">
        <f xml:space="preserve">  INDEX(設定表!$C$8:$C$15, MATCH( (RIGHT(小韻資料表[[#This Row],[清濁]]) &amp; 小韻資料表[[#This Row],[調]]), 設定表!$B$8:$B$15, 0))</f>
        <v>2</v>
      </c>
      <c r="S1508" s="205" t="s">
        <v>309</v>
      </c>
      <c r="T1508" s="205" t="s">
        <v>309</v>
      </c>
      <c r="U1508" s="226" t="s">
        <v>309</v>
      </c>
      <c r="V1508" s="147" t="s">
        <v>309</v>
      </c>
      <c r="X1508" s="135"/>
      <c r="Y1508" s="135"/>
      <c r="AA1508" s="135"/>
      <c r="AB1508" s="134"/>
      <c r="AC1508" s="135"/>
      <c r="AD1508" s="135"/>
      <c r="AH1508" s="135"/>
      <c r="AI1508" s="135"/>
    </row>
    <row r="1509" spans="1:35" ht="31.5">
      <c r="A1509" s="205">
        <v>1505</v>
      </c>
      <c r="B1509" s="206" t="s">
        <v>6110</v>
      </c>
      <c r="C1509" s="207" t="str">
        <f xml:space="preserve"> _xlfn.CONCAT(小韻資料表[[#This Row],[聲母拼音碼]],小韻資料表[[#This Row],[韻母拼音碼]],小韻資料表[[#This Row],[調號]])</f>
        <v>Øun2</v>
      </c>
      <c r="D1509" s="206" t="s">
        <v>6111</v>
      </c>
      <c r="E1509" s="208" t="s">
        <v>6092</v>
      </c>
      <c r="F1509" s="205">
        <v>7</v>
      </c>
      <c r="G1509" s="209" t="s">
        <v>6112</v>
      </c>
      <c r="H1509" s="205">
        <f xml:space="preserve"> LEN(小韻資料表[[#This Row],[小韻字集]])</f>
        <v>6</v>
      </c>
      <c r="I1509" s="205" cm="1">
        <f t="array" ref="I1509" xml:space="preserve"> MATCH(TRUE, ISNUMBER( SEARCH( LEFT(小韻資料表[[#This Row],[切語]],1), 切語上字資料表[切語上字]) ), 0)</f>
        <v>38</v>
      </c>
      <c r="J1509" s="210" t="str" cm="1">
        <f t="array" ref="J1509" xml:space="preserve"> INDEX(切語上字資料表[聲母], 小韻資料表[[#This Row],[上字表識別號]])</f>
        <v>為</v>
      </c>
      <c r="K1509" s="210" t="str" cm="1">
        <f t="array" ref="K1509" xml:space="preserve"> INDEX(切語上字資料表[聲母拼音碼], 小韻資料表[[#This Row],[上字表識別號]])</f>
        <v>Ø</v>
      </c>
      <c r="L1509" s="210" t="str" cm="1">
        <f t="array" ref="L1509" xml:space="preserve"> INDEX(切語上字資料表[清濁], 小韻資料表[[#This Row],[上字表識別號]])</f>
        <v>次濁</v>
      </c>
      <c r="M1509" s="223" t="str" cm="1">
        <f t="array" ref="M1509" xml:space="preserve"> INDEX(切語上字資料表[發送收], 小韻資料表[[#This Row],[上字表識別號]])</f>
        <v>發聲</v>
      </c>
      <c r="N1509" s="205" cm="1">
        <f t="array" ref="N1509" xml:space="preserve"> MATCH(TRUE, ISNUMBER( SEARCH( RIGHT(小韻資料表[[#This Row],[切語]],1), 切語下字資料表[切語下字]) ), 0)</f>
        <v>134</v>
      </c>
      <c r="O1509" s="207" t="str" cm="1">
        <f t="array" ref="O1509" xml:space="preserve"> INDEX(切語下字資料表[韻母], 小韻資料表[[#This Row],[下字表識別號]])</f>
        <v>吻合3</v>
      </c>
      <c r="P1509" s="207" t="str" cm="1">
        <f t="array" ref="P1509" xml:space="preserve"> INDEX(切語下字資料表[韻母拼音碼], 小韻資料表[[#This Row],[下字表識別號]])</f>
        <v>un</v>
      </c>
      <c r="Q1509" s="210" t="str" cm="1">
        <f t="array" ref="Q1509" xml:space="preserve"> INDEX(設定表!$C$19:$C$23, INT( LEFT(小韻資料表[[#This Row],[目次編碼]],1) ))</f>
        <v>上</v>
      </c>
      <c r="R1509" s="210">
        <f xml:space="preserve">  INDEX(設定表!$C$8:$C$15, MATCH( (RIGHT(小韻資料表[[#This Row],[清濁]]) &amp; 小韻資料表[[#This Row],[調]]), 設定表!$B$8:$B$15, 0))</f>
        <v>2</v>
      </c>
      <c r="S1509" s="205" t="s">
        <v>309</v>
      </c>
      <c r="T1509" s="205" t="s">
        <v>309</v>
      </c>
      <c r="U1509" s="226" t="s">
        <v>309</v>
      </c>
      <c r="V1509" s="146" t="s">
        <v>309</v>
      </c>
      <c r="X1509" s="135"/>
      <c r="Y1509" s="135"/>
      <c r="AA1509" s="135"/>
      <c r="AB1509" s="134"/>
      <c r="AC1509" s="135"/>
      <c r="AD1509" s="135"/>
      <c r="AH1509" s="135"/>
      <c r="AI1509" s="135"/>
    </row>
    <row r="1510" spans="1:35" ht="31.5">
      <c r="A1510" s="205">
        <v>1506</v>
      </c>
      <c r="B1510" s="206" t="s">
        <v>6113</v>
      </c>
      <c r="C1510" s="207" t="str">
        <f xml:space="preserve"> _xlfn.CONCAT(小韻資料表[[#This Row],[聲母拼音碼]],小韻資料表[[#This Row],[韻母拼音碼]],小韻資料表[[#This Row],[調號]])</f>
        <v>khun2</v>
      </c>
      <c r="D1510" s="206" t="s">
        <v>6114</v>
      </c>
      <c r="E1510" s="208" t="s">
        <v>6092</v>
      </c>
      <c r="F1510" s="205">
        <v>8</v>
      </c>
      <c r="G1510" s="209" t="s">
        <v>6115</v>
      </c>
      <c r="H1510" s="205">
        <f xml:space="preserve"> LEN(小韻資料表[[#This Row],[小韻字集]])</f>
        <v>4</v>
      </c>
      <c r="I1510" s="205" cm="1">
        <f t="array" ref="I1510" xml:space="preserve"> MATCH(TRUE, ISNUMBER( SEARCH( LEFT(小韻資料表[[#This Row],[切語]],1), 切語上字資料表[切語上字]) ), 0)</f>
        <v>2</v>
      </c>
      <c r="J1510" s="210" t="str" cm="1">
        <f t="array" ref="J1510" xml:space="preserve"> INDEX(切語上字資料表[聲母], 小韻資料表[[#This Row],[上字表識別號]])</f>
        <v>溪</v>
      </c>
      <c r="K1510" s="210" t="str" cm="1">
        <f t="array" ref="K1510" xml:space="preserve"> INDEX(切語上字資料表[聲母拼音碼], 小韻資料表[[#This Row],[上字表識別號]])</f>
        <v>kh</v>
      </c>
      <c r="L1510" s="210" t="str" cm="1">
        <f t="array" ref="L1510" xml:space="preserve"> INDEX(切語上字資料表[清濁], 小韻資料表[[#This Row],[上字表識別號]])</f>
        <v>次清</v>
      </c>
      <c r="M1510" s="223" t="str" cm="1">
        <f t="array" ref="M1510" xml:space="preserve"> INDEX(切語上字資料表[發送收], 小韻資料表[[#This Row],[上字表識別號]])</f>
        <v>送氣</v>
      </c>
      <c r="N1510" s="205" cm="1">
        <f t="array" ref="N1510" xml:space="preserve"> MATCH(TRUE, ISNUMBER( SEARCH( RIGHT(小韻資料表[[#This Row],[切語]],1), 切語下字資料表[切語下字]) ), 0)</f>
        <v>134</v>
      </c>
      <c r="O1510" s="207" t="str" cm="1">
        <f t="array" ref="O1510" xml:space="preserve"> INDEX(切語下字資料表[韻母], 小韻資料表[[#This Row],[下字表識別號]])</f>
        <v>吻合3</v>
      </c>
      <c r="P1510" s="207" t="str" cm="1">
        <f t="array" ref="P1510" xml:space="preserve"> INDEX(切語下字資料表[韻母拼音碼], 小韻資料表[[#This Row],[下字表識別號]])</f>
        <v>un</v>
      </c>
      <c r="Q1510" s="210" t="str" cm="1">
        <f t="array" ref="Q1510" xml:space="preserve"> INDEX(設定表!$C$19:$C$23, INT( LEFT(小韻資料表[[#This Row],[目次編碼]],1) ))</f>
        <v>上</v>
      </c>
      <c r="R1510" s="210">
        <f xml:space="preserve">  INDEX(設定表!$C$8:$C$15, MATCH( (RIGHT(小韻資料表[[#This Row],[清濁]]) &amp; 小韻資料表[[#This Row],[調]]), 設定表!$B$8:$B$15, 0))</f>
        <v>2</v>
      </c>
      <c r="S1510" s="205" t="s">
        <v>309</v>
      </c>
      <c r="T1510" s="205" t="s">
        <v>309</v>
      </c>
      <c r="U1510" s="226" t="s">
        <v>309</v>
      </c>
      <c r="V1510" s="147" t="s">
        <v>309</v>
      </c>
      <c r="X1510" s="135"/>
      <c r="Y1510" s="135"/>
      <c r="AA1510" s="135"/>
      <c r="AB1510" s="134"/>
      <c r="AC1510" s="135"/>
      <c r="AD1510" s="135"/>
      <c r="AH1510" s="135"/>
      <c r="AI1510" s="135"/>
    </row>
    <row r="1511" spans="1:35" ht="31.5">
      <c r="A1511" s="205">
        <v>1507</v>
      </c>
      <c r="B1511" s="206" t="s">
        <v>6116</v>
      </c>
      <c r="C1511" s="207" t="str">
        <f xml:space="preserve"> _xlfn.CONCAT(小韻資料表[[#This Row],[聲母拼音碼]],小韻資料表[[#This Row],[韻母拼音碼]],小韻資料表[[#This Row],[調號]])</f>
        <v>Øin2</v>
      </c>
      <c r="D1511" s="206" t="s">
        <v>643</v>
      </c>
      <c r="E1511" s="208" t="s">
        <v>6117</v>
      </c>
      <c r="F1511" s="205">
        <v>1</v>
      </c>
      <c r="G1511" s="209" t="s">
        <v>6118</v>
      </c>
      <c r="H1511" s="205">
        <f xml:space="preserve"> LEN(小韻資料表[[#This Row],[小韻字集]])</f>
        <v>13</v>
      </c>
      <c r="I1511" s="205" cm="1">
        <f t="array" ref="I1511" xml:space="preserve"> MATCH(TRUE, ISNUMBER( SEARCH( LEFT(小韻資料表[[#This Row],[切語]],1), 切語上字資料表[切語上字]) ), 0)</f>
        <v>35</v>
      </c>
      <c r="J1511" s="210" t="str" cm="1">
        <f t="array" ref="J1511" xml:space="preserve"> INDEX(切語上字資料表[聲母], 小韻資料表[[#This Row],[上字表識別號]])</f>
        <v>影</v>
      </c>
      <c r="K1511" s="210" t="str" cm="1">
        <f t="array" ref="K1511" xml:space="preserve"> INDEX(切語上字資料表[聲母拼音碼], 小韻資料表[[#This Row],[上字表識別號]])</f>
        <v>Ø</v>
      </c>
      <c r="L1511" s="210" t="str" cm="1">
        <f t="array" ref="L1511" xml:space="preserve"> INDEX(切語上字資料表[清濁], 小韻資料表[[#This Row],[上字表識別號]])</f>
        <v>全清</v>
      </c>
      <c r="M1511" s="223" t="str" cm="1">
        <f t="array" ref="M1511" xml:space="preserve"> INDEX(切語上字資料表[發送收], 小韻資料表[[#This Row],[上字表識別號]])</f>
        <v>發聲</v>
      </c>
      <c r="N1511" s="205" cm="1">
        <f t="array" ref="N1511" xml:space="preserve"> MATCH(TRUE, ISNUMBER( SEARCH( RIGHT(小韻資料表[[#This Row],[切語]],1), 切語下字資料表[切語下字]) ), 0)</f>
        <v>138</v>
      </c>
      <c r="O1511" s="207" t="str" cm="1">
        <f t="array" ref="O1511" xml:space="preserve"> INDEX(切語下字資料表[韻母], 小韻資料表[[#This Row],[下字表識別號]])</f>
        <v>隱開3</v>
      </c>
      <c r="P1511" s="207" t="str" cm="1">
        <f t="array" ref="P1511" xml:space="preserve"> INDEX(切語下字資料表[韻母拼音碼], 小韻資料表[[#This Row],[下字表識別號]])</f>
        <v>in</v>
      </c>
      <c r="Q1511" s="210" t="str" cm="1">
        <f t="array" ref="Q1511" xml:space="preserve"> INDEX(設定表!$C$19:$C$23, INT( LEFT(小韻資料表[[#This Row],[目次編碼]],1) ))</f>
        <v>上</v>
      </c>
      <c r="R1511" s="210">
        <f xml:space="preserve">  INDEX(設定表!$C$8:$C$15, MATCH( (RIGHT(小韻資料表[[#This Row],[清濁]]) &amp; 小韻資料表[[#This Row],[調]]), 設定表!$B$8:$B$15, 0))</f>
        <v>2</v>
      </c>
      <c r="S1511" s="205" t="s">
        <v>309</v>
      </c>
      <c r="T1511" s="205" t="s">
        <v>309</v>
      </c>
      <c r="U1511" s="226" t="s">
        <v>6119</v>
      </c>
      <c r="V1511" s="146" t="s">
        <v>309</v>
      </c>
      <c r="X1511" s="135"/>
      <c r="Y1511" s="135"/>
      <c r="AA1511" s="135"/>
      <c r="AB1511" s="134"/>
      <c r="AC1511" s="135"/>
      <c r="AD1511" s="135"/>
      <c r="AH1511" s="135"/>
      <c r="AI1511" s="135"/>
    </row>
    <row r="1512" spans="1:35" ht="31.5">
      <c r="A1512" s="205">
        <v>1508</v>
      </c>
      <c r="B1512" s="206" t="s">
        <v>6120</v>
      </c>
      <c r="C1512" s="207" t="str">
        <f xml:space="preserve"> _xlfn.CONCAT(小韻資料表[[#This Row],[聲母拼音碼]],小韻資料表[[#This Row],[韻母拼音碼]],小韻資料表[[#This Row],[調號]])</f>
        <v>kin2</v>
      </c>
      <c r="D1512" s="206" t="s">
        <v>6121</v>
      </c>
      <c r="E1512" s="208" t="s">
        <v>6117</v>
      </c>
      <c r="F1512" s="205">
        <v>2</v>
      </c>
      <c r="G1512" s="209" t="s">
        <v>6122</v>
      </c>
      <c r="H1512" s="205">
        <f xml:space="preserve"> LEN(小韻資料表[[#This Row],[小韻字集]])</f>
        <v>14</v>
      </c>
      <c r="I1512" s="205" cm="1">
        <f t="array" ref="I1512" xml:space="preserve"> MATCH(TRUE, ISNUMBER( SEARCH( LEFT(小韻資料表[[#This Row],[切語]],1), 切語上字資料表[切語上字]) ), 0)</f>
        <v>1</v>
      </c>
      <c r="J1512" s="210" t="str" cm="1">
        <f t="array" ref="J1512" xml:space="preserve"> INDEX(切語上字資料表[聲母], 小韻資料表[[#This Row],[上字表識別號]])</f>
        <v>見</v>
      </c>
      <c r="K1512" s="210" t="str" cm="1">
        <f t="array" ref="K1512" xml:space="preserve"> INDEX(切語上字資料表[聲母拼音碼], 小韻資料表[[#This Row],[上字表識別號]])</f>
        <v>k</v>
      </c>
      <c r="L1512" s="210" t="str" cm="1">
        <f t="array" ref="L1512" xml:space="preserve"> INDEX(切語上字資料表[清濁], 小韻資料表[[#This Row],[上字表識別號]])</f>
        <v>全清</v>
      </c>
      <c r="M1512" s="223" t="str" cm="1">
        <f t="array" ref="M1512" xml:space="preserve"> INDEX(切語上字資料表[發送收], 小韻資料表[[#This Row],[上字表識別號]])</f>
        <v>發聲</v>
      </c>
      <c r="N1512" s="205" cm="1">
        <f t="array" ref="N1512" xml:space="preserve"> MATCH(TRUE, ISNUMBER( SEARCH( RIGHT(小韻資料表[[#This Row],[切語]],1), 切語下字資料表[切語下字]) ), 0)</f>
        <v>138</v>
      </c>
      <c r="O1512" s="207" t="str" cm="1">
        <f t="array" ref="O1512" xml:space="preserve"> INDEX(切語下字資料表[韻母], 小韻資料表[[#This Row],[下字表識別號]])</f>
        <v>隱開3</v>
      </c>
      <c r="P1512" s="207" t="str" cm="1">
        <f t="array" ref="P1512" xml:space="preserve"> INDEX(切語下字資料表[韻母拼音碼], 小韻資料表[[#This Row],[下字表識別號]])</f>
        <v>in</v>
      </c>
      <c r="Q1512" s="210" t="str" cm="1">
        <f t="array" ref="Q1512" xml:space="preserve"> INDEX(設定表!$C$19:$C$23, INT( LEFT(小韻資料表[[#This Row],[目次編碼]],1) ))</f>
        <v>上</v>
      </c>
      <c r="R1512" s="210">
        <f xml:space="preserve">  INDEX(設定表!$C$8:$C$15, MATCH( (RIGHT(小韻資料表[[#This Row],[清濁]]) &amp; 小韻資料表[[#This Row],[調]]), 設定表!$B$8:$B$15, 0))</f>
        <v>2</v>
      </c>
      <c r="S1512" s="205" t="s">
        <v>309</v>
      </c>
      <c r="T1512" s="205" t="s">
        <v>309</v>
      </c>
      <c r="U1512" s="226" t="s">
        <v>309</v>
      </c>
      <c r="V1512" s="147" t="s">
        <v>309</v>
      </c>
      <c r="X1512" s="135"/>
      <c r="Y1512" s="135"/>
      <c r="AA1512" s="135"/>
      <c r="AB1512" s="134"/>
      <c r="AC1512" s="135"/>
      <c r="AD1512" s="135"/>
      <c r="AH1512" s="135"/>
      <c r="AI1512" s="135"/>
    </row>
    <row r="1513" spans="1:35" ht="31.5">
      <c r="A1513" s="205">
        <v>1509</v>
      </c>
      <c r="B1513" s="206" t="s">
        <v>6123</v>
      </c>
      <c r="C1513" s="207" t="str">
        <f xml:space="preserve"> _xlfn.CONCAT(小韻資料表[[#This Row],[聲母拼音碼]],小韻資料表[[#This Row],[韻母拼音碼]],小韻資料表[[#This Row],[調號]])</f>
        <v>cin2</v>
      </c>
      <c r="D1513" s="206" t="s">
        <v>610</v>
      </c>
      <c r="E1513" s="208" t="s">
        <v>6117</v>
      </c>
      <c r="F1513" s="205">
        <v>3</v>
      </c>
      <c r="G1513" s="209" t="s">
        <v>6124</v>
      </c>
      <c r="H1513" s="205">
        <f xml:space="preserve"> LEN(小韻資料表[[#This Row],[小韻字集]])</f>
        <v>4</v>
      </c>
      <c r="I1513" s="205" cm="1">
        <f t="array" ref="I1513" xml:space="preserve"> MATCH(TRUE, ISNUMBER( SEARCH( LEFT(小韻資料表[[#This Row],[切語]],1), 切語上字資料表[切語上字]) ), 0)</f>
        <v>26</v>
      </c>
      <c r="J1513" s="210" t="str" cm="1">
        <f t="array" ref="J1513" xml:space="preserve"> INDEX(切語上字資料表[聲母], 小韻資料表[[#This Row],[上字表識別號]])</f>
        <v>莊</v>
      </c>
      <c r="K1513" s="210" t="str" cm="1">
        <f t="array" ref="K1513" xml:space="preserve"> INDEX(切語上字資料表[聲母拼音碼], 小韻資料表[[#This Row],[上字表識別號]])</f>
        <v>c</v>
      </c>
      <c r="L1513" s="210" t="str" cm="1">
        <f t="array" ref="L1513" xml:space="preserve"> INDEX(切語上字資料表[清濁], 小韻資料表[[#This Row],[上字表識別號]])</f>
        <v>全清</v>
      </c>
      <c r="M1513" s="223" t="str" cm="1">
        <f t="array" ref="M1513" xml:space="preserve"> INDEX(切語上字資料表[發送收], 小韻資料表[[#This Row],[上字表識別號]])</f>
        <v>發聲</v>
      </c>
      <c r="N1513" s="205" cm="1">
        <f t="array" ref="N1513" xml:space="preserve"> MATCH(TRUE, ISNUMBER( SEARCH( RIGHT(小韻資料表[[#This Row],[切語]],1), 切語下字資料表[切語下字]) ), 0)</f>
        <v>138</v>
      </c>
      <c r="O1513" s="207" t="str" cm="1">
        <f t="array" ref="O1513" xml:space="preserve"> INDEX(切語下字資料表[韻母], 小韻資料表[[#This Row],[下字表識別號]])</f>
        <v>隱開3</v>
      </c>
      <c r="P1513" s="207" t="str" cm="1">
        <f t="array" ref="P1513" xml:space="preserve"> INDEX(切語下字資料表[韻母拼音碼], 小韻資料表[[#This Row],[下字表識別號]])</f>
        <v>in</v>
      </c>
      <c r="Q1513" s="210" t="str" cm="1">
        <f t="array" ref="Q1513" xml:space="preserve"> INDEX(設定表!$C$19:$C$23, INT( LEFT(小韻資料表[[#This Row],[目次編碼]],1) ))</f>
        <v>上</v>
      </c>
      <c r="R1513" s="210">
        <f xml:space="preserve">  INDEX(設定表!$C$8:$C$15, MATCH( (RIGHT(小韻資料表[[#This Row],[清濁]]) &amp; 小韻資料表[[#This Row],[調]]), 設定表!$B$8:$B$15, 0))</f>
        <v>2</v>
      </c>
      <c r="S1513" s="205" t="s">
        <v>6125</v>
      </c>
      <c r="T1513" s="205" t="s">
        <v>309</v>
      </c>
      <c r="U1513" s="226" t="s">
        <v>309</v>
      </c>
      <c r="V1513" s="146" t="s">
        <v>309</v>
      </c>
      <c r="X1513" s="135"/>
      <c r="Y1513" s="135"/>
      <c r="AA1513" s="135"/>
      <c r="AB1513" s="134"/>
      <c r="AC1513" s="135"/>
      <c r="AD1513" s="135"/>
      <c r="AH1513" s="135"/>
      <c r="AI1513" s="135"/>
    </row>
    <row r="1514" spans="1:35" ht="31.5">
      <c r="A1514" s="205">
        <v>1510</v>
      </c>
      <c r="B1514" s="206" t="s">
        <v>6126</v>
      </c>
      <c r="C1514" s="207" t="str">
        <f xml:space="preserve"> _xlfn.CONCAT(小韻資料表[[#This Row],[聲母拼音碼]],小韻資料表[[#This Row],[韻母拼音碼]],小韻資料表[[#This Row],[調號]])</f>
        <v>khin2</v>
      </c>
      <c r="D1514" s="206" t="s">
        <v>6127</v>
      </c>
      <c r="E1514" s="208" t="s">
        <v>6117</v>
      </c>
      <c r="F1514" s="205">
        <v>4</v>
      </c>
      <c r="G1514" s="209" t="s">
        <v>6127</v>
      </c>
      <c r="H1514" s="205">
        <f xml:space="preserve"> LEN(小韻資料表[[#This Row],[小韻字集]])</f>
        <v>1</v>
      </c>
      <c r="I1514" s="205" cm="1">
        <f t="array" ref="I1514" xml:space="preserve"> MATCH(TRUE, ISNUMBER( SEARCH( LEFT(小韻資料表[[#This Row],[切語]],1), 切語上字資料表[切語上字]) ), 0)</f>
        <v>2</v>
      </c>
      <c r="J1514" s="210" t="str" cm="1">
        <f t="array" ref="J1514" xml:space="preserve"> INDEX(切語上字資料表[聲母], 小韻資料表[[#This Row],[上字表識別號]])</f>
        <v>溪</v>
      </c>
      <c r="K1514" s="210" t="str" cm="1">
        <f t="array" ref="K1514" xml:space="preserve"> INDEX(切語上字資料表[聲母拼音碼], 小韻資料表[[#This Row],[上字表識別號]])</f>
        <v>kh</v>
      </c>
      <c r="L1514" s="210" t="str" cm="1">
        <f t="array" ref="L1514" xml:space="preserve"> INDEX(切語上字資料表[清濁], 小韻資料表[[#This Row],[上字表識別號]])</f>
        <v>次清</v>
      </c>
      <c r="M1514" s="223" t="str" cm="1">
        <f t="array" ref="M1514" xml:space="preserve"> INDEX(切語上字資料表[發送收], 小韻資料表[[#This Row],[上字表識別號]])</f>
        <v>送氣</v>
      </c>
      <c r="N1514" s="205" cm="1">
        <f t="array" ref="N1514" xml:space="preserve"> MATCH(TRUE, ISNUMBER( SEARCH( RIGHT(小韻資料表[[#This Row],[切語]],1), 切語下字資料表[切語下字]) ), 0)</f>
        <v>138</v>
      </c>
      <c r="O1514" s="207" t="str" cm="1">
        <f t="array" ref="O1514" xml:space="preserve"> INDEX(切語下字資料表[韻母], 小韻資料表[[#This Row],[下字表識別號]])</f>
        <v>隱開3</v>
      </c>
      <c r="P1514" s="207" t="str" cm="1">
        <f t="array" ref="P1514" xml:space="preserve"> INDEX(切語下字資料表[韻母拼音碼], 小韻資料表[[#This Row],[下字表識別號]])</f>
        <v>in</v>
      </c>
      <c r="Q1514" s="210" t="str" cm="1">
        <f t="array" ref="Q1514" xml:space="preserve"> INDEX(設定表!$C$19:$C$23, INT( LEFT(小韻資料表[[#This Row],[目次編碼]],1) ))</f>
        <v>上</v>
      </c>
      <c r="R1514" s="210">
        <f xml:space="preserve">  INDEX(設定表!$C$8:$C$15, MATCH( (RIGHT(小韻資料表[[#This Row],[清濁]]) &amp; 小韻資料表[[#This Row],[調]]), 設定表!$B$8:$B$15, 0))</f>
        <v>2</v>
      </c>
      <c r="S1514" s="205" t="s">
        <v>309</v>
      </c>
      <c r="T1514" s="205" t="s">
        <v>309</v>
      </c>
      <c r="U1514" s="226" t="s">
        <v>309</v>
      </c>
      <c r="V1514" s="147" t="s">
        <v>309</v>
      </c>
      <c r="X1514" s="135"/>
      <c r="Y1514" s="135"/>
      <c r="AA1514" s="135"/>
      <c r="AB1514" s="134"/>
      <c r="AC1514" s="135"/>
      <c r="AD1514" s="135"/>
      <c r="AH1514" s="135"/>
      <c r="AI1514" s="135"/>
    </row>
    <row r="1515" spans="1:35" ht="31.5">
      <c r="A1515" s="205">
        <v>1511</v>
      </c>
      <c r="B1515" s="206" t="s">
        <v>6128</v>
      </c>
      <c r="C1515" s="207" t="str">
        <f xml:space="preserve"> _xlfn.CONCAT(小韻資料表[[#This Row],[聲母拼音碼]],小韻資料表[[#This Row],[韻母拼音碼]],小韻資料表[[#This Row],[調號]])</f>
        <v>khin2</v>
      </c>
      <c r="D1515" s="206" t="s">
        <v>6129</v>
      </c>
      <c r="E1515" s="208" t="s">
        <v>6117</v>
      </c>
      <c r="F1515" s="205">
        <v>5</v>
      </c>
      <c r="G1515" s="209" t="s">
        <v>6130</v>
      </c>
      <c r="H1515" s="205">
        <f xml:space="preserve"> LEN(小韻資料表[[#This Row],[小韻字集]])</f>
        <v>2</v>
      </c>
      <c r="I1515" s="205" cm="1">
        <f t="array" ref="I1515" xml:space="preserve"> MATCH(TRUE, ISNUMBER( SEARCH( LEFT(小韻資料表[[#This Row],[切語]],1), 切語上字資料表[切語上字]) ), 0)</f>
        <v>3</v>
      </c>
      <c r="J1515" s="210" t="str" cm="1">
        <f t="array" ref="J1515" xml:space="preserve"> INDEX(切語上字資料表[聲母], 小韻資料表[[#This Row],[上字表識別號]])</f>
        <v>群</v>
      </c>
      <c r="K1515" s="210" t="str" cm="1">
        <f t="array" ref="K1515" xml:space="preserve"> INDEX(切語上字資料表[聲母拼音碼], 小韻資料表[[#This Row],[上字表識別號]])</f>
        <v>kh</v>
      </c>
      <c r="L1515" s="210" t="str" cm="1">
        <f t="array" ref="L1515" xml:space="preserve"> INDEX(切語上字資料表[清濁], 小韻資料表[[#This Row],[上字表識別號]])</f>
        <v>全濁</v>
      </c>
      <c r="M1515" s="223" cm="1">
        <f t="array" ref="M1515" xml:space="preserve"> INDEX(切語上字資料表[發送收], 小韻資料表[[#This Row],[上字表識別號]])</f>
        <v>0</v>
      </c>
      <c r="N1515" s="205" cm="1">
        <f t="array" ref="N1515" xml:space="preserve"> MATCH(TRUE, ISNUMBER( SEARCH( RIGHT(小韻資料表[[#This Row],[切語]],1), 切語下字資料表[切語下字]) ), 0)</f>
        <v>138</v>
      </c>
      <c r="O1515" s="207" t="str" cm="1">
        <f t="array" ref="O1515" xml:space="preserve"> INDEX(切語下字資料表[韻母], 小韻資料表[[#This Row],[下字表識別號]])</f>
        <v>隱開3</v>
      </c>
      <c r="P1515" s="207" t="str" cm="1">
        <f t="array" ref="P1515" xml:space="preserve"> INDEX(切語下字資料表[韻母拼音碼], 小韻資料表[[#This Row],[下字表識別號]])</f>
        <v>in</v>
      </c>
      <c r="Q1515" s="210" t="str" cm="1">
        <f t="array" ref="Q1515" xml:space="preserve"> INDEX(設定表!$C$19:$C$23, INT( LEFT(小韻資料表[[#This Row],[目次編碼]],1) ))</f>
        <v>上</v>
      </c>
      <c r="R1515" s="210">
        <f xml:space="preserve">  INDEX(設定表!$C$8:$C$15, MATCH( (RIGHT(小韻資料表[[#This Row],[清濁]]) &amp; 小韻資料表[[#This Row],[調]]), 設定表!$B$8:$B$15, 0))</f>
        <v>2</v>
      </c>
      <c r="S1515" s="205" t="s">
        <v>309</v>
      </c>
      <c r="T1515" s="205" t="s">
        <v>309</v>
      </c>
      <c r="U1515" s="226" t="s">
        <v>309</v>
      </c>
      <c r="V1515" s="146" t="s">
        <v>309</v>
      </c>
      <c r="X1515" s="135"/>
      <c r="Y1515" s="135"/>
      <c r="AA1515" s="135"/>
      <c r="AB1515" s="134"/>
      <c r="AC1515" s="135"/>
      <c r="AD1515" s="135"/>
      <c r="AH1515" s="135"/>
      <c r="AI1515" s="135"/>
    </row>
    <row r="1516" spans="1:35" ht="31.5">
      <c r="A1516" s="205">
        <v>1512</v>
      </c>
      <c r="B1516" s="206" t="s">
        <v>6131</v>
      </c>
      <c r="C1516" s="207" t="str">
        <f xml:space="preserve"> _xlfn.CONCAT(小韻資料表[[#This Row],[聲母拼音碼]],小韻資料表[[#This Row],[韻母拼音碼]],小韻資料表[[#This Row],[調號]])</f>
        <v>chin2</v>
      </c>
      <c r="D1516" s="206" t="s">
        <v>6132</v>
      </c>
      <c r="E1516" s="208" t="s">
        <v>6117</v>
      </c>
      <c r="F1516" s="205">
        <v>6</v>
      </c>
      <c r="G1516" s="209" t="s">
        <v>6132</v>
      </c>
      <c r="H1516" s="205">
        <f xml:space="preserve"> LEN(小韻資料表[[#This Row],[小韻字集]])</f>
        <v>1</v>
      </c>
      <c r="I1516" s="205" cm="1">
        <f t="array" ref="I1516" xml:space="preserve"> MATCH(TRUE, ISNUMBER( SEARCH( LEFT(小韻資料表[[#This Row],[切語]],1), 切語上字資料表[切語上字]) ), 0)</f>
        <v>27</v>
      </c>
      <c r="J1516" s="210" t="str" cm="1">
        <f t="array" ref="J1516" xml:space="preserve"> INDEX(切語上字資料表[聲母], 小韻資料表[[#This Row],[上字表識別號]])</f>
        <v>初</v>
      </c>
      <c r="K1516" s="210" t="str" cm="1">
        <f t="array" ref="K1516" xml:space="preserve"> INDEX(切語上字資料表[聲母拼音碼], 小韻資料表[[#This Row],[上字表識別號]])</f>
        <v>ch</v>
      </c>
      <c r="L1516" s="210" t="str" cm="1">
        <f t="array" ref="L1516" xml:space="preserve"> INDEX(切語上字資料表[清濁], 小韻資料表[[#This Row],[上字表識別號]])</f>
        <v>次清</v>
      </c>
      <c r="M1516" s="223" t="str" cm="1">
        <f t="array" ref="M1516" xml:space="preserve"> INDEX(切語上字資料表[發送收], 小韻資料表[[#This Row],[上字表識別號]])</f>
        <v>送氣</v>
      </c>
      <c r="N1516" s="205" cm="1">
        <f t="array" ref="N1516" xml:space="preserve"> MATCH(TRUE, ISNUMBER( SEARCH( RIGHT(小韻資料表[[#This Row],[切語]],1), 切語下字資料表[切語下字]) ), 0)</f>
        <v>138</v>
      </c>
      <c r="O1516" s="207" t="str" cm="1">
        <f t="array" ref="O1516" xml:space="preserve"> INDEX(切語下字資料表[韻母], 小韻資料表[[#This Row],[下字表識別號]])</f>
        <v>隱開3</v>
      </c>
      <c r="P1516" s="207" t="str" cm="1">
        <f t="array" ref="P1516" xml:space="preserve"> INDEX(切語下字資料表[韻母拼音碼], 小韻資料表[[#This Row],[下字表識別號]])</f>
        <v>in</v>
      </c>
      <c r="Q1516" s="210" t="str" cm="1">
        <f t="array" ref="Q1516" xml:space="preserve"> INDEX(設定表!$C$19:$C$23, INT( LEFT(小韻資料表[[#This Row],[目次編碼]],1) ))</f>
        <v>上</v>
      </c>
      <c r="R1516" s="210">
        <f xml:space="preserve">  INDEX(設定表!$C$8:$C$15, MATCH( (RIGHT(小韻資料表[[#This Row],[清濁]]) &amp; 小韻資料表[[#This Row],[調]]), 設定表!$B$8:$B$15, 0))</f>
        <v>2</v>
      </c>
      <c r="S1516" s="205" t="s">
        <v>309</v>
      </c>
      <c r="T1516" s="205" t="s">
        <v>309</v>
      </c>
      <c r="U1516" s="226" t="s">
        <v>6133</v>
      </c>
      <c r="V1516" s="147" t="s">
        <v>309</v>
      </c>
      <c r="X1516" s="135"/>
      <c r="Y1516" s="135"/>
      <c r="AA1516" s="135"/>
      <c r="AB1516" s="134"/>
      <c r="AC1516" s="135"/>
      <c r="AD1516" s="135"/>
      <c r="AH1516" s="135"/>
      <c r="AI1516" s="135"/>
    </row>
    <row r="1517" spans="1:35" ht="31.5">
      <c r="A1517" s="205">
        <v>1513</v>
      </c>
      <c r="B1517" s="206" t="s">
        <v>6134</v>
      </c>
      <c r="C1517" s="207" t="str">
        <f xml:space="preserve"> _xlfn.CONCAT(小韻資料表[[#This Row],[聲母拼音碼]],小韻資料表[[#This Row],[韻母拼音碼]],小韻資料表[[#This Row],[調號]])</f>
        <v>gin2</v>
      </c>
      <c r="D1517" s="206" t="s">
        <v>6135</v>
      </c>
      <c r="E1517" s="208" t="s">
        <v>6117</v>
      </c>
      <c r="F1517" s="205">
        <v>7</v>
      </c>
      <c r="G1517" s="209" t="s">
        <v>6135</v>
      </c>
      <c r="H1517" s="205">
        <f xml:space="preserve"> LEN(小韻資料表[[#This Row],[小韻字集]])</f>
        <v>1</v>
      </c>
      <c r="I1517" s="205" cm="1">
        <f t="array" ref="I1517" xml:space="preserve"> MATCH(TRUE, ISNUMBER( SEARCH( LEFT(小韻資料表[[#This Row],[切語]],1), 切語上字資料表[切語上字]) ), 0)</f>
        <v>4</v>
      </c>
      <c r="J1517" s="210" t="str" cm="1">
        <f t="array" ref="J1517" xml:space="preserve"> INDEX(切語上字資料表[聲母], 小韻資料表[[#This Row],[上字表識別號]])</f>
        <v>疑</v>
      </c>
      <c r="K1517" s="210" t="str" cm="1">
        <f t="array" ref="K1517" xml:space="preserve"> INDEX(切語上字資料表[聲母拼音碼], 小韻資料表[[#This Row],[上字表識別號]])</f>
        <v>g</v>
      </c>
      <c r="L1517" s="210" t="str" cm="1">
        <f t="array" ref="L1517" xml:space="preserve"> INDEX(切語上字資料表[清濁], 小韻資料表[[#This Row],[上字表識別號]])</f>
        <v>次濁</v>
      </c>
      <c r="M1517" s="223" t="str" cm="1">
        <f t="array" ref="M1517" xml:space="preserve"> INDEX(切語上字資料表[發送收], 小韻資料表[[#This Row],[上字表識別號]])</f>
        <v>收聲</v>
      </c>
      <c r="N1517" s="205" cm="1">
        <f t="array" ref="N1517" xml:space="preserve"> MATCH(TRUE, ISNUMBER( SEARCH( RIGHT(小韻資料表[[#This Row],[切語]],1), 切語下字資料表[切語下字]) ), 0)</f>
        <v>138</v>
      </c>
      <c r="O1517" s="207" t="str" cm="1">
        <f t="array" ref="O1517" xml:space="preserve"> INDEX(切語下字資料表[韻母], 小韻資料表[[#This Row],[下字表識別號]])</f>
        <v>隱開3</v>
      </c>
      <c r="P1517" s="207" t="str" cm="1">
        <f t="array" ref="P1517" xml:space="preserve"> INDEX(切語下字資料表[韻母拼音碼], 小韻資料表[[#This Row],[下字表識別號]])</f>
        <v>in</v>
      </c>
      <c r="Q1517" s="210" t="str" cm="1">
        <f t="array" ref="Q1517" xml:space="preserve"> INDEX(設定表!$C$19:$C$23, INT( LEFT(小韻資料表[[#This Row],[目次編碼]],1) ))</f>
        <v>上</v>
      </c>
      <c r="R1517" s="210">
        <f xml:space="preserve">  INDEX(設定表!$C$8:$C$15, MATCH( (RIGHT(小韻資料表[[#This Row],[清濁]]) &amp; 小韻資料表[[#This Row],[調]]), 設定表!$B$8:$B$15, 0))</f>
        <v>2</v>
      </c>
      <c r="S1517" s="205" t="s">
        <v>309</v>
      </c>
      <c r="T1517" s="205" t="s">
        <v>309</v>
      </c>
      <c r="U1517" s="226" t="s">
        <v>309</v>
      </c>
      <c r="V1517" s="146" t="s">
        <v>309</v>
      </c>
      <c r="X1517" s="135"/>
      <c r="Y1517" s="135"/>
      <c r="AA1517" s="135"/>
      <c r="AB1517" s="134"/>
      <c r="AC1517" s="135"/>
      <c r="AD1517" s="135"/>
      <c r="AH1517" s="135"/>
      <c r="AI1517" s="135"/>
    </row>
    <row r="1518" spans="1:35" ht="31.5">
      <c r="A1518" s="205">
        <v>1514</v>
      </c>
      <c r="B1518" s="206" t="s">
        <v>6136</v>
      </c>
      <c r="C1518" s="207" t="str">
        <f xml:space="preserve"> _xlfn.CONCAT(小韻資料表[[#This Row],[聲母拼音碼]],小韻資料表[[#This Row],[韻母拼音碼]],小韻資料表[[#This Row],[調號]])</f>
        <v>hin2</v>
      </c>
      <c r="D1518" s="206" t="s">
        <v>6137</v>
      </c>
      <c r="E1518" s="208" t="s">
        <v>6117</v>
      </c>
      <c r="F1518" s="205">
        <v>8</v>
      </c>
      <c r="G1518" s="209" t="s">
        <v>6137</v>
      </c>
      <c r="H1518" s="205">
        <f xml:space="preserve"> LEN(小韻資料表[[#This Row],[小韻字集]])</f>
        <v>1</v>
      </c>
      <c r="I1518" s="205" cm="1">
        <f t="array" ref="I1518" xml:space="preserve"> MATCH(TRUE, ISNUMBER( SEARCH( LEFT(小韻資料表[[#This Row],[切語]],1), 切語上字資料表[切語上字]) ), 0)</f>
        <v>36</v>
      </c>
      <c r="J1518" s="210" t="str" cm="1">
        <f t="array" ref="J1518" xml:space="preserve"> INDEX(切語上字資料表[聲母], 小韻資料表[[#This Row],[上字表識別號]])</f>
        <v>曉</v>
      </c>
      <c r="K1518" s="210" t="str" cm="1">
        <f t="array" ref="K1518" xml:space="preserve"> INDEX(切語上字資料表[聲母拼音碼], 小韻資料表[[#This Row],[上字表識別號]])</f>
        <v>h</v>
      </c>
      <c r="L1518" s="210" t="str" cm="1">
        <f t="array" ref="L1518" xml:space="preserve"> INDEX(切語上字資料表[清濁], 小韻資料表[[#This Row],[上字表識別號]])</f>
        <v>次清</v>
      </c>
      <c r="M1518" s="223" t="str" cm="1">
        <f t="array" ref="M1518" xml:space="preserve"> INDEX(切語上字資料表[發送收], 小韻資料表[[#This Row],[上字表識別號]])</f>
        <v>送氣</v>
      </c>
      <c r="N1518" s="205" cm="1">
        <f t="array" ref="N1518" xml:space="preserve"> MATCH(TRUE, ISNUMBER( SEARCH( RIGHT(小韻資料表[[#This Row],[切語]],1), 切語下字資料表[切語下字]) ), 0)</f>
        <v>138</v>
      </c>
      <c r="O1518" s="207" t="str" cm="1">
        <f t="array" ref="O1518" xml:space="preserve"> INDEX(切語下字資料表[韻母], 小韻資料表[[#This Row],[下字表識別號]])</f>
        <v>隱開3</v>
      </c>
      <c r="P1518" s="207" t="str" cm="1">
        <f t="array" ref="P1518" xml:space="preserve"> INDEX(切語下字資料表[韻母拼音碼], 小韻資料表[[#This Row],[下字表識別號]])</f>
        <v>in</v>
      </c>
      <c r="Q1518" s="210" t="str" cm="1">
        <f t="array" ref="Q1518" xml:space="preserve"> INDEX(設定表!$C$19:$C$23, INT( LEFT(小韻資料表[[#This Row],[目次編碼]],1) ))</f>
        <v>上</v>
      </c>
      <c r="R1518" s="210">
        <f xml:space="preserve">  INDEX(設定表!$C$8:$C$15, MATCH( (RIGHT(小韻資料表[[#This Row],[清濁]]) &amp; 小韻資料表[[#This Row],[調]]), 設定表!$B$8:$B$15, 0))</f>
        <v>2</v>
      </c>
      <c r="S1518" s="205" t="s">
        <v>309</v>
      </c>
      <c r="T1518" s="205" t="s">
        <v>309</v>
      </c>
      <c r="U1518" s="226" t="s">
        <v>309</v>
      </c>
      <c r="V1518" s="147" t="s">
        <v>309</v>
      </c>
      <c r="X1518" s="135"/>
      <c r="Y1518" s="135"/>
      <c r="AA1518" s="135"/>
      <c r="AB1518" s="134"/>
      <c r="AC1518" s="135"/>
      <c r="AD1518" s="135"/>
      <c r="AH1518" s="135"/>
      <c r="AI1518" s="135"/>
    </row>
    <row r="1519" spans="1:35" ht="31.5">
      <c r="A1519" s="205">
        <v>1515</v>
      </c>
      <c r="B1519" s="206" t="s">
        <v>6138</v>
      </c>
      <c r="C1519" s="207" t="str">
        <f xml:space="preserve"> _xlfn.CONCAT(小韻資料表[[#This Row],[聲母拼音碼]],小韻資料表[[#This Row],[韻母拼音碼]],小韻資料表[[#This Row],[調號]])</f>
        <v>gian2</v>
      </c>
      <c r="D1519" s="206" t="s">
        <v>659</v>
      </c>
      <c r="E1519" s="208" t="s">
        <v>13159</v>
      </c>
      <c r="F1519" s="205">
        <v>1</v>
      </c>
      <c r="G1519" s="209" t="s">
        <v>6140</v>
      </c>
      <c r="H1519" s="205">
        <f xml:space="preserve"> LEN(小韻資料表[[#This Row],[小韻字集]])</f>
        <v>4</v>
      </c>
      <c r="I1519" s="205" cm="1">
        <f t="array" ref="I1519" xml:space="preserve"> MATCH(TRUE, ISNUMBER( SEARCH( LEFT(小韻資料表[[#This Row],[切語]],1), 切語上字資料表[切語上字]) ), 0)</f>
        <v>4</v>
      </c>
      <c r="J1519" s="210" t="str" cm="1">
        <f t="array" ref="J1519" xml:space="preserve"> INDEX(切語上字資料表[聲母], 小韻資料表[[#This Row],[上字表識別號]])</f>
        <v>疑</v>
      </c>
      <c r="K1519" s="210" t="str" cm="1">
        <f t="array" ref="K1519" xml:space="preserve"> INDEX(切語上字資料表[聲母拼音碼], 小韻資料表[[#This Row],[上字表識別號]])</f>
        <v>g</v>
      </c>
      <c r="L1519" s="210" t="str" cm="1">
        <f t="array" ref="L1519" xml:space="preserve"> INDEX(切語上字資料表[清濁], 小韻資料表[[#This Row],[上字表識別號]])</f>
        <v>次濁</v>
      </c>
      <c r="M1519" s="223" t="str" cm="1">
        <f t="array" ref="M1519" xml:space="preserve"> INDEX(切語上字資料表[發送收], 小韻資料表[[#This Row],[上字表識別號]])</f>
        <v>收聲</v>
      </c>
      <c r="N1519" s="205" cm="1">
        <f t="array" ref="N1519" xml:space="preserve"> MATCH(TRUE, ISNUMBER( SEARCH( RIGHT(小韻資料表[[#This Row],[切語]],1), 切語下字資料表[切語下字]) ), 0)</f>
        <v>142</v>
      </c>
      <c r="O1519" s="207" t="str" cm="1">
        <f t="array" ref="O1519" xml:space="preserve"> INDEX(切語下字資料表[韻母], 小韻資料表[[#This Row],[下字表識別號]])</f>
        <v>阮開3</v>
      </c>
      <c r="P1519" s="207" t="str" cm="1">
        <f t="array" ref="P1519" xml:space="preserve"> INDEX(切語下字資料表[韻母拼音碼], 小韻資料表[[#This Row],[下字表識別號]])</f>
        <v>ian</v>
      </c>
      <c r="Q1519" s="210" t="str" cm="1">
        <f t="array" ref="Q1519" xml:space="preserve"> INDEX(設定表!$C$19:$C$23, INT( LEFT(小韻資料表[[#This Row],[目次編碼]],1) ))</f>
        <v>上</v>
      </c>
      <c r="R1519" s="210">
        <f xml:space="preserve">  INDEX(設定表!$C$8:$C$15, MATCH( (RIGHT(小韻資料表[[#This Row],[清濁]]) &amp; 小韻資料表[[#This Row],[調]]), 設定表!$B$8:$B$15, 0))</f>
        <v>2</v>
      </c>
      <c r="S1519" s="205" t="s">
        <v>6141</v>
      </c>
      <c r="T1519" s="205" t="s">
        <v>309</v>
      </c>
      <c r="U1519" s="226" t="s">
        <v>6142</v>
      </c>
      <c r="V1519" s="146" t="s">
        <v>309</v>
      </c>
      <c r="X1519" s="135"/>
      <c r="Y1519" s="135"/>
      <c r="AA1519" s="135"/>
      <c r="AB1519" s="134"/>
      <c r="AC1519" s="135"/>
      <c r="AD1519" s="135"/>
      <c r="AH1519" s="135"/>
      <c r="AI1519" s="135"/>
    </row>
    <row r="1520" spans="1:35" ht="31.5">
      <c r="A1520" s="205">
        <v>1516</v>
      </c>
      <c r="B1520" s="206" t="s">
        <v>6143</v>
      </c>
      <c r="C1520" s="207" t="str">
        <f xml:space="preserve"> _xlfn.CONCAT(小韻資料表[[#This Row],[聲母拼音碼]],小韻資料表[[#This Row],[韻母拼音碼]],小韻資料表[[#This Row],[調號]])</f>
        <v>Øuan2</v>
      </c>
      <c r="D1520" s="206" t="s">
        <v>6144</v>
      </c>
      <c r="E1520" s="208" t="s">
        <v>13159</v>
      </c>
      <c r="F1520" s="205">
        <v>2</v>
      </c>
      <c r="G1520" s="209" t="s">
        <v>6145</v>
      </c>
      <c r="H1520" s="205">
        <f xml:space="preserve"> LEN(小韻資料表[[#This Row],[小韻字集]])</f>
        <v>3</v>
      </c>
      <c r="I1520" s="205" cm="1">
        <f t="array" ref="I1520" xml:space="preserve"> MATCH(TRUE, ISNUMBER( SEARCH( LEFT(小韻資料表[[#This Row],[切語]],1), 切語上字資料表[切語上字]) ), 0)</f>
        <v>38</v>
      </c>
      <c r="J1520" s="210" t="str" cm="1">
        <f t="array" ref="J1520" xml:space="preserve"> INDEX(切語上字資料表[聲母], 小韻資料表[[#This Row],[上字表識別號]])</f>
        <v>為</v>
      </c>
      <c r="K1520" s="210" t="str" cm="1">
        <f t="array" ref="K1520" xml:space="preserve"> INDEX(切語上字資料表[聲母拼音碼], 小韻資料表[[#This Row],[上字表識別號]])</f>
        <v>Ø</v>
      </c>
      <c r="L1520" s="210" t="str" cm="1">
        <f t="array" ref="L1520" xml:space="preserve"> INDEX(切語上字資料表[清濁], 小韻資料表[[#This Row],[上字表識別號]])</f>
        <v>次濁</v>
      </c>
      <c r="M1520" s="223" t="str" cm="1">
        <f t="array" ref="M1520" xml:space="preserve"> INDEX(切語上字資料表[發送收], 小韻資料表[[#This Row],[上字表識別號]])</f>
        <v>發聲</v>
      </c>
      <c r="N1520" s="205" cm="1">
        <f t="array" ref="N1520" xml:space="preserve"> MATCH(TRUE, ISNUMBER( SEARCH( RIGHT(小韻資料表[[#This Row],[切語]],1), 切語下字資料表[切語下字]) ), 0)</f>
        <v>146</v>
      </c>
      <c r="O1520" s="207" t="str" cm="1">
        <f t="array" ref="O1520" xml:space="preserve"> INDEX(切語下字資料表[韻母], 小韻資料表[[#This Row],[下字表識別號]])</f>
        <v>阮合3</v>
      </c>
      <c r="P1520" s="207" t="str" cm="1">
        <f t="array" ref="P1520" xml:space="preserve"> INDEX(切語下字資料表[韻母拼音碼], 小韻資料表[[#This Row],[下字表識別號]])</f>
        <v>uan</v>
      </c>
      <c r="Q1520" s="210" t="str" cm="1">
        <f t="array" ref="Q1520" xml:space="preserve"> INDEX(設定表!$C$19:$C$23, INT( LEFT(小韻資料表[[#This Row],[目次編碼]],1) ))</f>
        <v>上</v>
      </c>
      <c r="R1520" s="210">
        <f xml:space="preserve">  INDEX(設定表!$C$8:$C$15, MATCH( (RIGHT(小韻資料表[[#This Row],[清濁]]) &amp; 小韻資料表[[#This Row],[調]]), 設定表!$B$8:$B$15, 0))</f>
        <v>2</v>
      </c>
      <c r="S1520" s="205" t="s">
        <v>309</v>
      </c>
      <c r="T1520" s="205" t="s">
        <v>309</v>
      </c>
      <c r="U1520" s="226" t="s">
        <v>309</v>
      </c>
      <c r="V1520" s="147" t="s">
        <v>309</v>
      </c>
      <c r="X1520" s="135"/>
      <c r="Y1520" s="135"/>
      <c r="AA1520" s="135"/>
      <c r="AB1520" s="134"/>
      <c r="AC1520" s="135"/>
      <c r="AD1520" s="135"/>
      <c r="AH1520" s="135"/>
      <c r="AI1520" s="135"/>
    </row>
    <row r="1521" spans="1:35" ht="31.5">
      <c r="A1521" s="205">
        <v>1517</v>
      </c>
      <c r="B1521" s="206" t="s">
        <v>6146</v>
      </c>
      <c r="C1521" s="207" t="str">
        <f xml:space="preserve"> _xlfn.CONCAT(小韻資料表[[#This Row],[聲母拼音碼]],小韻資料表[[#This Row],[韻母拼音碼]],小韻資料表[[#This Row],[調號]])</f>
        <v>Øian2</v>
      </c>
      <c r="D1521" s="206" t="s">
        <v>6147</v>
      </c>
      <c r="E1521" s="208" t="s">
        <v>13159</v>
      </c>
      <c r="F1521" s="205">
        <v>3</v>
      </c>
      <c r="G1521" s="209" t="s">
        <v>6148</v>
      </c>
      <c r="H1521" s="205">
        <f xml:space="preserve"> LEN(小韻資料表[[#This Row],[小韻字集]])</f>
        <v>12</v>
      </c>
      <c r="I1521" s="205" cm="1">
        <f t="array" ref="I1521" xml:space="preserve"> MATCH(TRUE, ISNUMBER( SEARCH( LEFT(小韻資料表[[#This Row],[切語]],1), 切語上字資料表[切語上字]) ), 0)</f>
        <v>35</v>
      </c>
      <c r="J1521" s="210" t="str" cm="1">
        <f t="array" ref="J1521" xml:space="preserve"> INDEX(切語上字資料表[聲母], 小韻資料表[[#This Row],[上字表識別號]])</f>
        <v>影</v>
      </c>
      <c r="K1521" s="210" t="str" cm="1">
        <f t="array" ref="K1521" xml:space="preserve"> INDEX(切語上字資料表[聲母拼音碼], 小韻資料表[[#This Row],[上字表識別號]])</f>
        <v>Ø</v>
      </c>
      <c r="L1521" s="210" t="str" cm="1">
        <f t="array" ref="L1521" xml:space="preserve"> INDEX(切語上字資料表[清濁], 小韻資料表[[#This Row],[上字表識別號]])</f>
        <v>全清</v>
      </c>
      <c r="M1521" s="223" t="str" cm="1">
        <f t="array" ref="M1521" xml:space="preserve"> INDEX(切語上字資料表[發送收], 小韻資料表[[#This Row],[上字表識別號]])</f>
        <v>發聲</v>
      </c>
      <c r="N1521" s="205" cm="1">
        <f t="array" ref="N1521" xml:space="preserve"> MATCH(TRUE, ISNUMBER( SEARCH( RIGHT(小韻資料表[[#This Row],[切語]],1), 切語下字資料表[切語下字]) ), 0)</f>
        <v>142</v>
      </c>
      <c r="O1521" s="207" t="str" cm="1">
        <f t="array" ref="O1521" xml:space="preserve"> INDEX(切語下字資料表[韻母], 小韻資料表[[#This Row],[下字表識別號]])</f>
        <v>阮開3</v>
      </c>
      <c r="P1521" s="207" t="str" cm="1">
        <f t="array" ref="P1521" xml:space="preserve"> INDEX(切語下字資料表[韻母拼音碼], 小韻資料表[[#This Row],[下字表識別號]])</f>
        <v>ian</v>
      </c>
      <c r="Q1521" s="210" t="str" cm="1">
        <f t="array" ref="Q1521" xml:space="preserve"> INDEX(設定表!$C$19:$C$23, INT( LEFT(小韻資料表[[#This Row],[目次編碼]],1) ))</f>
        <v>上</v>
      </c>
      <c r="R1521" s="210">
        <f xml:space="preserve">  INDEX(設定表!$C$8:$C$15, MATCH( (RIGHT(小韻資料表[[#This Row],[清濁]]) &amp; 小韻資料表[[#This Row],[調]]), 設定表!$B$8:$B$15, 0))</f>
        <v>2</v>
      </c>
      <c r="S1521" s="205" t="s">
        <v>309</v>
      </c>
      <c r="T1521" s="205" t="s">
        <v>309</v>
      </c>
      <c r="U1521" s="226" t="s">
        <v>309</v>
      </c>
      <c r="V1521" s="146" t="s">
        <v>309</v>
      </c>
      <c r="X1521" s="135"/>
      <c r="Y1521" s="135"/>
      <c r="AA1521" s="135"/>
      <c r="AB1521" s="134"/>
      <c r="AC1521" s="135"/>
      <c r="AD1521" s="135"/>
      <c r="AH1521" s="135"/>
      <c r="AI1521" s="135"/>
    </row>
    <row r="1522" spans="1:35" ht="31.5">
      <c r="A1522" s="205">
        <v>1518</v>
      </c>
      <c r="B1522" s="206" t="s">
        <v>6149</v>
      </c>
      <c r="C1522" s="207" t="str">
        <f xml:space="preserve"> _xlfn.CONCAT(小韻資料表[[#This Row],[聲母拼音碼]],小韻資料表[[#This Row],[韻母拼音碼]],小韻資料表[[#This Row],[調號]])</f>
        <v>kian2</v>
      </c>
      <c r="D1522" s="206" t="s">
        <v>6150</v>
      </c>
      <c r="E1522" s="208" t="s">
        <v>13159</v>
      </c>
      <c r="F1522" s="205">
        <v>4</v>
      </c>
      <c r="G1522" s="209" t="s">
        <v>6151</v>
      </c>
      <c r="H1522" s="205">
        <f xml:space="preserve"> LEN(小韻資料表[[#This Row],[小韻字集]])</f>
        <v>6</v>
      </c>
      <c r="I1522" s="205" cm="1">
        <f t="array" ref="I1522" xml:space="preserve"> MATCH(TRUE, ISNUMBER( SEARCH( LEFT(小韻資料表[[#This Row],[切語]],1), 切語上字資料表[切語上字]) ), 0)</f>
        <v>1</v>
      </c>
      <c r="J1522" s="210" t="str" cm="1">
        <f t="array" ref="J1522" xml:space="preserve"> INDEX(切語上字資料表[聲母], 小韻資料表[[#This Row],[上字表識別號]])</f>
        <v>見</v>
      </c>
      <c r="K1522" s="210" t="str" cm="1">
        <f t="array" ref="K1522" xml:space="preserve"> INDEX(切語上字資料表[聲母拼音碼], 小韻資料表[[#This Row],[上字表識別號]])</f>
        <v>k</v>
      </c>
      <c r="L1522" s="210" t="str" cm="1">
        <f t="array" ref="L1522" xml:space="preserve"> INDEX(切語上字資料表[清濁], 小韻資料表[[#This Row],[上字表識別號]])</f>
        <v>全清</v>
      </c>
      <c r="M1522" s="223" t="str" cm="1">
        <f t="array" ref="M1522" xml:space="preserve"> INDEX(切語上字資料表[發送收], 小韻資料表[[#This Row],[上字表識別號]])</f>
        <v>發聲</v>
      </c>
      <c r="N1522" s="205" cm="1">
        <f t="array" ref="N1522" xml:space="preserve"> MATCH(TRUE, ISNUMBER( SEARCH( RIGHT(小韻資料表[[#This Row],[切語]],1), 切語下字資料表[切語下字]) ), 0)</f>
        <v>142</v>
      </c>
      <c r="O1522" s="207" t="str" cm="1">
        <f t="array" ref="O1522" xml:space="preserve"> INDEX(切語下字資料表[韻母], 小韻資料表[[#This Row],[下字表識別號]])</f>
        <v>阮開3</v>
      </c>
      <c r="P1522" s="207" t="str" cm="1">
        <f t="array" ref="P1522" xml:space="preserve"> INDEX(切語下字資料表[韻母拼音碼], 小韻資料表[[#This Row],[下字表識別號]])</f>
        <v>ian</v>
      </c>
      <c r="Q1522" s="210" t="str" cm="1">
        <f t="array" ref="Q1522" xml:space="preserve"> INDEX(設定表!$C$19:$C$23, INT( LEFT(小韻資料表[[#This Row],[目次編碼]],1) ))</f>
        <v>上</v>
      </c>
      <c r="R1522" s="210">
        <f xml:space="preserve">  INDEX(設定表!$C$8:$C$15, MATCH( (RIGHT(小韻資料表[[#This Row],[清濁]]) &amp; 小韻資料表[[#This Row],[調]]), 設定表!$B$8:$B$15, 0))</f>
        <v>2</v>
      </c>
      <c r="S1522" s="205" t="s">
        <v>6152</v>
      </c>
      <c r="T1522" s="205" t="s">
        <v>6153</v>
      </c>
      <c r="U1522" s="226" t="s">
        <v>309</v>
      </c>
      <c r="V1522" s="147" t="s">
        <v>309</v>
      </c>
      <c r="X1522" s="135"/>
      <c r="Y1522" s="135"/>
      <c r="AA1522" s="135"/>
      <c r="AB1522" s="134"/>
      <c r="AC1522" s="135"/>
      <c r="AD1522" s="135"/>
      <c r="AH1522" s="135"/>
      <c r="AI1522" s="135"/>
    </row>
    <row r="1523" spans="1:35" ht="31.5">
      <c r="A1523" s="205">
        <v>1519</v>
      </c>
      <c r="B1523" s="206" t="s">
        <v>6154</v>
      </c>
      <c r="C1523" s="207" t="str">
        <f xml:space="preserve"> _xlfn.CONCAT(小韻資料表[[#This Row],[聲母拼音碼]],小韻資料表[[#This Row],[韻母拼音碼]],小韻資料表[[#This Row],[調號]])</f>
        <v>khian2</v>
      </c>
      <c r="D1523" s="206" t="s">
        <v>6155</v>
      </c>
      <c r="E1523" s="208" t="s">
        <v>13159</v>
      </c>
      <c r="F1523" s="205">
        <v>5</v>
      </c>
      <c r="G1523" s="209" t="s">
        <v>6156</v>
      </c>
      <c r="H1523" s="205">
        <f xml:space="preserve"> LEN(小韻資料表[[#This Row],[小韻字集]])</f>
        <v>5</v>
      </c>
      <c r="I1523" s="205" cm="1">
        <f t="array" ref="I1523" xml:space="preserve"> MATCH(TRUE, ISNUMBER( SEARCH( LEFT(小韻資料表[[#This Row],[切語]],1), 切語上字資料表[切語上字]) ), 0)</f>
        <v>3</v>
      </c>
      <c r="J1523" s="210" t="str" cm="1">
        <f t="array" ref="J1523" xml:space="preserve"> INDEX(切語上字資料表[聲母], 小韻資料表[[#This Row],[上字表識別號]])</f>
        <v>群</v>
      </c>
      <c r="K1523" s="210" t="str" cm="1">
        <f t="array" ref="K1523" xml:space="preserve"> INDEX(切語上字資料表[聲母拼音碼], 小韻資料表[[#This Row],[上字表識別號]])</f>
        <v>kh</v>
      </c>
      <c r="L1523" s="210" t="str" cm="1">
        <f t="array" ref="L1523" xml:space="preserve"> INDEX(切語上字資料表[清濁], 小韻資料表[[#This Row],[上字表識別號]])</f>
        <v>全濁</v>
      </c>
      <c r="M1523" s="223" cm="1">
        <f t="array" ref="M1523" xml:space="preserve"> INDEX(切語上字資料表[發送收], 小韻資料表[[#This Row],[上字表識別號]])</f>
        <v>0</v>
      </c>
      <c r="N1523" s="205" cm="1">
        <f t="array" ref="N1523" xml:space="preserve"> MATCH(TRUE, ISNUMBER( SEARCH( RIGHT(小韻資料表[[#This Row],[切語]],1), 切語下字資料表[切語下字]) ), 0)</f>
        <v>142</v>
      </c>
      <c r="O1523" s="207" t="str" cm="1">
        <f t="array" ref="O1523" xml:space="preserve"> INDEX(切語下字資料表[韻母], 小韻資料表[[#This Row],[下字表識別號]])</f>
        <v>阮開3</v>
      </c>
      <c r="P1523" s="207" t="str" cm="1">
        <f t="array" ref="P1523" xml:space="preserve"> INDEX(切語下字資料表[韻母拼音碼], 小韻資料表[[#This Row],[下字表識別號]])</f>
        <v>ian</v>
      </c>
      <c r="Q1523" s="210" t="str" cm="1">
        <f t="array" ref="Q1523" xml:space="preserve"> INDEX(設定表!$C$19:$C$23, INT( LEFT(小韻資料表[[#This Row],[目次編碼]],1) ))</f>
        <v>上</v>
      </c>
      <c r="R1523" s="210">
        <f xml:space="preserve">  INDEX(設定表!$C$8:$C$15, MATCH( (RIGHT(小韻資料表[[#This Row],[清濁]]) &amp; 小韻資料表[[#This Row],[調]]), 設定表!$B$8:$B$15, 0))</f>
        <v>2</v>
      </c>
      <c r="S1523" s="205" t="s">
        <v>309</v>
      </c>
      <c r="T1523" s="205" t="s">
        <v>309</v>
      </c>
      <c r="U1523" s="226" t="s">
        <v>309</v>
      </c>
      <c r="V1523" s="146" t="s">
        <v>309</v>
      </c>
      <c r="X1523" s="135"/>
      <c r="Y1523" s="135"/>
      <c r="AA1523" s="135"/>
      <c r="AB1523" s="134"/>
      <c r="AC1523" s="135"/>
      <c r="AD1523" s="135"/>
      <c r="AH1523" s="135"/>
      <c r="AI1523" s="135"/>
    </row>
    <row r="1524" spans="1:35" ht="31.5">
      <c r="A1524" s="205">
        <v>1520</v>
      </c>
      <c r="B1524" s="206" t="s">
        <v>6157</v>
      </c>
      <c r="C1524" s="207" t="str">
        <f xml:space="preserve"> _xlfn.CONCAT(小韻資料表[[#This Row],[聲母拼音碼]],小韻資料表[[#This Row],[韻母拼音碼]],小韻資料表[[#This Row],[調號]])</f>
        <v>khian2</v>
      </c>
      <c r="D1524" s="206" t="s">
        <v>6158</v>
      </c>
      <c r="E1524" s="208" t="s">
        <v>13159</v>
      </c>
      <c r="F1524" s="205">
        <v>6</v>
      </c>
      <c r="G1524" s="209" t="s">
        <v>6158</v>
      </c>
      <c r="H1524" s="205">
        <f xml:space="preserve"> LEN(小韻資料表[[#This Row],[小韻字集]])</f>
        <v>2</v>
      </c>
      <c r="I1524" s="205" cm="1">
        <f t="array" ref="I1524" xml:space="preserve"> MATCH(TRUE, ISNUMBER( SEARCH( LEFT(小韻資料表[[#This Row],[切語]],1), 切語上字資料表[切語上字]) ), 0)</f>
        <v>2</v>
      </c>
      <c r="J1524" s="210" t="str" cm="1">
        <f t="array" ref="J1524" xml:space="preserve"> INDEX(切語上字資料表[聲母], 小韻資料表[[#This Row],[上字表識別號]])</f>
        <v>溪</v>
      </c>
      <c r="K1524" s="210" t="str" cm="1">
        <f t="array" ref="K1524" xml:space="preserve"> INDEX(切語上字資料表[聲母拼音碼], 小韻資料表[[#This Row],[上字表識別號]])</f>
        <v>kh</v>
      </c>
      <c r="L1524" s="210" t="str" cm="1">
        <f t="array" ref="L1524" xml:space="preserve"> INDEX(切語上字資料表[清濁], 小韻資料表[[#This Row],[上字表識別號]])</f>
        <v>次清</v>
      </c>
      <c r="M1524" s="223" t="str" cm="1">
        <f t="array" ref="M1524" xml:space="preserve"> INDEX(切語上字資料表[發送收], 小韻資料表[[#This Row],[上字表識別號]])</f>
        <v>送氣</v>
      </c>
      <c r="N1524" s="205" cm="1">
        <f t="array" ref="N1524" xml:space="preserve"> MATCH(TRUE, ISNUMBER( SEARCH( RIGHT(小韻資料表[[#This Row],[切語]],1), 切語下字資料表[切語下字]) ), 0)</f>
        <v>142</v>
      </c>
      <c r="O1524" s="207" t="str" cm="1">
        <f t="array" ref="O1524" xml:space="preserve"> INDEX(切語下字資料表[韻母], 小韻資料表[[#This Row],[下字表識別號]])</f>
        <v>阮開3</v>
      </c>
      <c r="P1524" s="207" t="str" cm="1">
        <f t="array" ref="P1524" xml:space="preserve"> INDEX(切語下字資料表[韻母拼音碼], 小韻資料表[[#This Row],[下字表識別號]])</f>
        <v>ian</v>
      </c>
      <c r="Q1524" s="210" t="str" cm="1">
        <f t="array" ref="Q1524" xml:space="preserve"> INDEX(設定表!$C$19:$C$23, INT( LEFT(小韻資料表[[#This Row],[目次編碼]],1) ))</f>
        <v>上</v>
      </c>
      <c r="R1524" s="210">
        <f xml:space="preserve">  INDEX(設定表!$C$8:$C$15, MATCH( (RIGHT(小韻資料表[[#This Row],[清濁]]) &amp; 小韻資料表[[#This Row],[調]]), 設定表!$B$8:$B$15, 0))</f>
        <v>2</v>
      </c>
      <c r="S1524" s="205" t="s">
        <v>309</v>
      </c>
      <c r="T1524" s="205" t="s">
        <v>309</v>
      </c>
      <c r="U1524" s="226" t="s">
        <v>309</v>
      </c>
      <c r="V1524" s="147" t="s">
        <v>309</v>
      </c>
      <c r="X1524" s="135"/>
      <c r="Y1524" s="135"/>
      <c r="AA1524" s="135"/>
      <c r="AB1524" s="134"/>
      <c r="AC1524" s="135"/>
      <c r="AD1524" s="135"/>
      <c r="AH1524" s="135"/>
      <c r="AI1524" s="135"/>
    </row>
    <row r="1525" spans="1:35" ht="31.5">
      <c r="A1525" s="205">
        <v>1521</v>
      </c>
      <c r="B1525" s="206" t="s">
        <v>6159</v>
      </c>
      <c r="C1525" s="207" t="str">
        <f xml:space="preserve"> _xlfn.CONCAT(小韻資料表[[#This Row],[聲母拼音碼]],小韻資料表[[#This Row],[韻母拼音碼]],小韻資料表[[#This Row],[調號]])</f>
        <v>gian2</v>
      </c>
      <c r="D1525" s="206" t="s">
        <v>6160</v>
      </c>
      <c r="E1525" s="208" t="s">
        <v>13159</v>
      </c>
      <c r="F1525" s="205">
        <v>7</v>
      </c>
      <c r="G1525" s="209" t="s">
        <v>6161</v>
      </c>
      <c r="H1525" s="205">
        <f xml:space="preserve"> LEN(小韻資料表[[#This Row],[小韻字集]])</f>
        <v>6</v>
      </c>
      <c r="I1525" s="205" cm="1">
        <f t="array" ref="I1525" xml:space="preserve"> MATCH(TRUE, ISNUMBER( SEARCH( LEFT(小韻資料表[[#This Row],[切語]],1), 切語上字資料表[切語上字]) ), 0)</f>
        <v>4</v>
      </c>
      <c r="J1525" s="210" t="str" cm="1">
        <f t="array" ref="J1525" xml:space="preserve"> INDEX(切語上字資料表[聲母], 小韻資料表[[#This Row],[上字表識別號]])</f>
        <v>疑</v>
      </c>
      <c r="K1525" s="210" t="str" cm="1">
        <f t="array" ref="K1525" xml:space="preserve"> INDEX(切語上字資料表[聲母拼音碼], 小韻資料表[[#This Row],[上字表識別號]])</f>
        <v>g</v>
      </c>
      <c r="L1525" s="210" t="str" cm="1">
        <f t="array" ref="L1525" xml:space="preserve"> INDEX(切語上字資料表[清濁], 小韻資料表[[#This Row],[上字表識別號]])</f>
        <v>次濁</v>
      </c>
      <c r="M1525" s="223" t="str" cm="1">
        <f t="array" ref="M1525" xml:space="preserve"> INDEX(切語上字資料表[發送收], 小韻資料表[[#This Row],[上字表識別號]])</f>
        <v>收聲</v>
      </c>
      <c r="N1525" s="205" cm="1">
        <f t="array" ref="N1525" xml:space="preserve"> MATCH(TRUE, ISNUMBER( SEARCH( RIGHT(小韻資料表[[#This Row],[切語]],1), 切語下字資料表[切語下字]) ), 0)</f>
        <v>142</v>
      </c>
      <c r="O1525" s="207" t="str" cm="1">
        <f t="array" ref="O1525" xml:space="preserve"> INDEX(切語下字資料表[韻母], 小韻資料表[[#This Row],[下字表識別號]])</f>
        <v>阮開3</v>
      </c>
      <c r="P1525" s="207" t="str" cm="1">
        <f t="array" ref="P1525" xml:space="preserve"> INDEX(切語下字資料表[韻母拼音碼], 小韻資料表[[#This Row],[下字表識別號]])</f>
        <v>ian</v>
      </c>
      <c r="Q1525" s="210" t="str" cm="1">
        <f t="array" ref="Q1525" xml:space="preserve"> INDEX(設定表!$C$19:$C$23, INT( LEFT(小韻資料表[[#This Row],[目次編碼]],1) ))</f>
        <v>上</v>
      </c>
      <c r="R1525" s="210">
        <f xml:space="preserve">  INDEX(設定表!$C$8:$C$15, MATCH( (RIGHT(小韻資料表[[#This Row],[清濁]]) &amp; 小韻資料表[[#This Row],[調]]), 設定表!$B$8:$B$15, 0))</f>
        <v>2</v>
      </c>
      <c r="S1525" s="205" t="s">
        <v>309</v>
      </c>
      <c r="T1525" s="205" t="s">
        <v>309</v>
      </c>
      <c r="U1525" s="226" t="s">
        <v>309</v>
      </c>
      <c r="V1525" s="146" t="s">
        <v>309</v>
      </c>
      <c r="X1525" s="135"/>
      <c r="Y1525" s="135"/>
      <c r="AA1525" s="135"/>
      <c r="AB1525" s="134"/>
      <c r="AC1525" s="135"/>
      <c r="AD1525" s="135"/>
      <c r="AH1525" s="135"/>
      <c r="AI1525" s="135"/>
    </row>
    <row r="1526" spans="1:35" ht="31.5">
      <c r="A1526" s="205">
        <v>1522</v>
      </c>
      <c r="B1526" s="206" t="s">
        <v>6162</v>
      </c>
      <c r="C1526" s="207" t="str">
        <f xml:space="preserve"> _xlfn.CONCAT(小韻資料表[[#This Row],[聲母拼音碼]],小韻資料表[[#This Row],[韻母拼音碼]],小韻資料表[[#This Row],[調號]])</f>
        <v>hian2</v>
      </c>
      <c r="D1526" s="206" t="s">
        <v>6163</v>
      </c>
      <c r="E1526" s="208" t="s">
        <v>13159</v>
      </c>
      <c r="F1526" s="205">
        <v>8</v>
      </c>
      <c r="G1526" s="209" t="s">
        <v>6164</v>
      </c>
      <c r="H1526" s="205">
        <f xml:space="preserve"> LEN(小韻資料表[[#This Row],[小韻字集]])</f>
        <v>4</v>
      </c>
      <c r="I1526" s="205" cm="1">
        <f t="array" ref="I1526" xml:space="preserve"> MATCH(TRUE, ISNUMBER( SEARCH( LEFT(小韻資料表[[#This Row],[切語]],1), 切語上字資料表[切語上字]) ), 0)</f>
        <v>36</v>
      </c>
      <c r="J1526" s="210" t="str" cm="1">
        <f t="array" ref="J1526" xml:space="preserve"> INDEX(切語上字資料表[聲母], 小韻資料表[[#This Row],[上字表識別號]])</f>
        <v>曉</v>
      </c>
      <c r="K1526" s="210" t="str" cm="1">
        <f t="array" ref="K1526" xml:space="preserve"> INDEX(切語上字資料表[聲母拼音碼], 小韻資料表[[#This Row],[上字表識別號]])</f>
        <v>h</v>
      </c>
      <c r="L1526" s="210" t="str" cm="1">
        <f t="array" ref="L1526" xml:space="preserve"> INDEX(切語上字資料表[清濁], 小韻資料表[[#This Row],[上字表識別號]])</f>
        <v>次清</v>
      </c>
      <c r="M1526" s="223" t="str" cm="1">
        <f t="array" ref="M1526" xml:space="preserve"> INDEX(切語上字資料表[發送收], 小韻資料表[[#This Row],[上字表識別號]])</f>
        <v>送氣</v>
      </c>
      <c r="N1526" s="205" cm="1">
        <f t="array" ref="N1526" xml:space="preserve"> MATCH(TRUE, ISNUMBER( SEARCH( RIGHT(小韻資料表[[#This Row],[切語]],1), 切語下字資料表[切語下字]) ), 0)</f>
        <v>142</v>
      </c>
      <c r="O1526" s="207" t="str" cm="1">
        <f t="array" ref="O1526" xml:space="preserve"> INDEX(切語下字資料表[韻母], 小韻資料表[[#This Row],[下字表識別號]])</f>
        <v>阮開3</v>
      </c>
      <c r="P1526" s="207" t="str" cm="1">
        <f t="array" ref="P1526" xml:space="preserve"> INDEX(切語下字資料表[韻母拼音碼], 小韻資料表[[#This Row],[下字表識別號]])</f>
        <v>ian</v>
      </c>
      <c r="Q1526" s="210" t="str" cm="1">
        <f t="array" ref="Q1526" xml:space="preserve"> INDEX(設定表!$C$19:$C$23, INT( LEFT(小韻資料表[[#This Row],[目次編碼]],1) ))</f>
        <v>上</v>
      </c>
      <c r="R1526" s="210">
        <f xml:space="preserve">  INDEX(設定表!$C$8:$C$15, MATCH( (RIGHT(小韻資料表[[#This Row],[清濁]]) &amp; 小韻資料表[[#This Row],[調]]), 設定表!$B$8:$B$15, 0))</f>
        <v>2</v>
      </c>
      <c r="S1526" s="205" t="s">
        <v>309</v>
      </c>
      <c r="T1526" s="205" t="s">
        <v>309</v>
      </c>
      <c r="U1526" s="226" t="s">
        <v>309</v>
      </c>
      <c r="V1526" s="147" t="s">
        <v>309</v>
      </c>
      <c r="X1526" s="135"/>
      <c r="Y1526" s="135"/>
      <c r="AA1526" s="135"/>
      <c r="AB1526" s="134"/>
      <c r="AC1526" s="135"/>
      <c r="AD1526" s="135"/>
      <c r="AH1526" s="135"/>
      <c r="AI1526" s="135"/>
    </row>
    <row r="1527" spans="1:35" ht="31.5">
      <c r="A1527" s="205">
        <v>1523</v>
      </c>
      <c r="B1527" s="206" t="s">
        <v>6165</v>
      </c>
      <c r="C1527" s="207" t="str">
        <f xml:space="preserve"> _xlfn.CONCAT(小韻資料表[[#This Row],[聲母拼音碼]],小韻資料表[[#This Row],[韻母拼音碼]],小韻資料表[[#This Row],[調號]])</f>
        <v>bian2</v>
      </c>
      <c r="D1527" s="206" t="s">
        <v>6166</v>
      </c>
      <c r="E1527" s="208" t="s">
        <v>13159</v>
      </c>
      <c r="F1527" s="205">
        <v>9</v>
      </c>
      <c r="G1527" s="209" t="s">
        <v>6167</v>
      </c>
      <c r="H1527" s="205">
        <f xml:space="preserve"> LEN(小韻資料表[[#This Row],[小韻字集]])</f>
        <v>7</v>
      </c>
      <c r="I1527" s="205" cm="1">
        <f t="array" ref="I1527" xml:space="preserve"> MATCH(TRUE, ISNUMBER( SEARCH( LEFT(小韻資料表[[#This Row],[切語]],1), 切語上字資料表[切語上字]) ), 0)</f>
        <v>20</v>
      </c>
      <c r="J1527" s="210" t="str" cm="1">
        <f t="array" ref="J1527" xml:space="preserve"> INDEX(切語上字資料表[聲母], 小韻資料表[[#This Row],[上字表識別號]])</f>
        <v>微</v>
      </c>
      <c r="K1527" s="210" t="str" cm="1">
        <f t="array" ref="K1527" xml:space="preserve"> INDEX(切語上字資料表[聲母拼音碼], 小韻資料表[[#This Row],[上字表識別號]])</f>
        <v>b</v>
      </c>
      <c r="L1527" s="210" t="str" cm="1">
        <f t="array" ref="L1527" xml:space="preserve"> INDEX(切語上字資料表[清濁], 小韻資料表[[#This Row],[上字表識別號]])</f>
        <v>次濁</v>
      </c>
      <c r="M1527" s="223" t="str" cm="1">
        <f t="array" ref="M1527" xml:space="preserve"> INDEX(切語上字資料表[發送收], 小韻資料表[[#This Row],[上字表識別號]])</f>
        <v>收聲</v>
      </c>
      <c r="N1527" s="205" cm="1">
        <f t="array" ref="N1527" xml:space="preserve"> MATCH(TRUE, ISNUMBER( SEARCH( RIGHT(小韻資料表[[#This Row],[切語]],1), 切語下字資料表[切語下字]) ), 0)</f>
        <v>142</v>
      </c>
      <c r="O1527" s="207" t="str" cm="1">
        <f t="array" ref="O1527" xml:space="preserve"> INDEX(切語下字資料表[韻母], 小韻資料表[[#This Row],[下字表識別號]])</f>
        <v>阮開3</v>
      </c>
      <c r="P1527" s="207" t="str" cm="1">
        <f t="array" ref="P1527" xml:space="preserve"> INDEX(切語下字資料表[韻母拼音碼], 小韻資料表[[#This Row],[下字表識別號]])</f>
        <v>ian</v>
      </c>
      <c r="Q1527" s="210" t="str" cm="1">
        <f t="array" ref="Q1527" xml:space="preserve"> INDEX(設定表!$C$19:$C$23, INT( LEFT(小韻資料表[[#This Row],[目次編碼]],1) ))</f>
        <v>上</v>
      </c>
      <c r="R1527" s="210">
        <f xml:space="preserve">  INDEX(設定表!$C$8:$C$15, MATCH( (RIGHT(小韻資料表[[#This Row],[清濁]]) &amp; 小韻資料表[[#This Row],[調]]), 設定表!$B$8:$B$15, 0))</f>
        <v>2</v>
      </c>
      <c r="S1527" s="205" t="s">
        <v>309</v>
      </c>
      <c r="T1527" s="205" t="s">
        <v>309</v>
      </c>
      <c r="U1527" s="226" t="s">
        <v>309</v>
      </c>
      <c r="V1527" s="146" t="s">
        <v>309</v>
      </c>
      <c r="X1527" s="135"/>
      <c r="Y1527" s="135"/>
      <c r="AA1527" s="135"/>
      <c r="AB1527" s="134"/>
      <c r="AC1527" s="135"/>
      <c r="AD1527" s="135"/>
      <c r="AH1527" s="135"/>
      <c r="AI1527" s="135"/>
    </row>
    <row r="1528" spans="1:35" ht="31.5">
      <c r="A1528" s="205">
        <v>1524</v>
      </c>
      <c r="B1528" s="206" t="s">
        <v>6168</v>
      </c>
      <c r="C1528" s="207" t="str">
        <f xml:space="preserve"> _xlfn.CONCAT(小韻資料表[[#This Row],[聲母拼音碼]],小韻資料表[[#This Row],[韻母拼音碼]],小韻資料表[[#This Row],[調號]])</f>
        <v>hian2</v>
      </c>
      <c r="D1528" s="206" t="s">
        <v>6169</v>
      </c>
      <c r="E1528" s="208" t="s">
        <v>13159</v>
      </c>
      <c r="F1528" s="205">
        <v>10</v>
      </c>
      <c r="G1528" s="209" t="s">
        <v>6170</v>
      </c>
      <c r="H1528" s="205">
        <f xml:space="preserve"> LEN(小韻資料表[[#This Row],[小韻字集]])</f>
        <v>6</v>
      </c>
      <c r="I1528" s="205" cm="1">
        <f t="array" ref="I1528" xml:space="preserve"> MATCH(TRUE, ISNUMBER( SEARCH( LEFT(小韻資料表[[#This Row],[切語]],1), 切語上字資料表[切語上字]) ), 0)</f>
        <v>17</v>
      </c>
      <c r="J1528" s="210" t="str" cm="1">
        <f t="array" ref="J1528" xml:space="preserve"> INDEX(切語上字資料表[聲母], 小韻資料表[[#This Row],[上字表識別號]])</f>
        <v>非</v>
      </c>
      <c r="K1528" s="210" t="str" cm="1">
        <f t="array" ref="K1528" xml:space="preserve"> INDEX(切語上字資料表[聲母拼音碼], 小韻資料表[[#This Row],[上字表識別號]])</f>
        <v>h</v>
      </c>
      <c r="L1528" s="210" t="str" cm="1">
        <f t="array" ref="L1528" xml:space="preserve"> INDEX(切語上字資料表[清濁], 小韻資料表[[#This Row],[上字表識別號]])</f>
        <v>全清</v>
      </c>
      <c r="M1528" s="223" t="str" cm="1">
        <f t="array" ref="M1528" xml:space="preserve"> INDEX(切語上字資料表[發送收], 小韻資料表[[#This Row],[上字表識別號]])</f>
        <v>發聲</v>
      </c>
      <c r="N1528" s="205" cm="1">
        <f t="array" ref="N1528" xml:space="preserve"> MATCH(TRUE, ISNUMBER( SEARCH( RIGHT(小韻資料表[[#This Row],[切語]],1), 切語下字資料表[切語下字]) ), 0)</f>
        <v>142</v>
      </c>
      <c r="O1528" s="207" t="str" cm="1">
        <f t="array" ref="O1528" xml:space="preserve"> INDEX(切語下字資料表[韻母], 小韻資料表[[#This Row],[下字表識別號]])</f>
        <v>阮開3</v>
      </c>
      <c r="P1528" s="207" t="str" cm="1">
        <f t="array" ref="P1528" xml:space="preserve"> INDEX(切語下字資料表[韻母拼音碼], 小韻資料表[[#This Row],[下字表識別號]])</f>
        <v>ian</v>
      </c>
      <c r="Q1528" s="210" t="str" cm="1">
        <f t="array" ref="Q1528" xml:space="preserve"> INDEX(設定表!$C$19:$C$23, INT( LEFT(小韻資料表[[#This Row],[目次編碼]],1) ))</f>
        <v>上</v>
      </c>
      <c r="R1528" s="210">
        <f xml:space="preserve">  INDEX(設定表!$C$8:$C$15, MATCH( (RIGHT(小韻資料表[[#This Row],[清濁]]) &amp; 小韻資料表[[#This Row],[調]]), 設定表!$B$8:$B$15, 0))</f>
        <v>2</v>
      </c>
      <c r="S1528" s="205" t="s">
        <v>309</v>
      </c>
      <c r="T1528" s="205" t="s">
        <v>309</v>
      </c>
      <c r="U1528" s="226" t="s">
        <v>309</v>
      </c>
      <c r="V1528" s="147" t="s">
        <v>309</v>
      </c>
      <c r="X1528" s="135"/>
      <c r="Y1528" s="135"/>
      <c r="AA1528" s="135"/>
      <c r="AB1528" s="134"/>
      <c r="AC1528" s="135"/>
      <c r="AD1528" s="135"/>
      <c r="AH1528" s="135"/>
      <c r="AI1528" s="135"/>
    </row>
    <row r="1529" spans="1:35" ht="31.5">
      <c r="A1529" s="205">
        <v>1525</v>
      </c>
      <c r="B1529" s="206" t="s">
        <v>6171</v>
      </c>
      <c r="C1529" s="207" t="str">
        <f xml:space="preserve"> _xlfn.CONCAT(小韻資料表[[#This Row],[聲母拼音碼]],小韻資料表[[#This Row],[韻母拼音碼]],小韻資料表[[#This Row],[調號]])</f>
        <v>khuan2</v>
      </c>
      <c r="D1529" s="206" t="s">
        <v>6172</v>
      </c>
      <c r="E1529" s="208" t="s">
        <v>13159</v>
      </c>
      <c r="F1529" s="205">
        <v>11</v>
      </c>
      <c r="G1529" s="209" t="s">
        <v>6173</v>
      </c>
      <c r="H1529" s="205">
        <f xml:space="preserve"> LEN(小韻資料表[[#This Row],[小韻字集]])</f>
        <v>5</v>
      </c>
      <c r="I1529" s="205" cm="1">
        <f t="array" ref="I1529" xml:space="preserve"> MATCH(TRUE, ISNUMBER( SEARCH( LEFT(小韻資料表[[#This Row],[切語]],1), 切語上字資料表[切語上字]) ), 0)</f>
        <v>3</v>
      </c>
      <c r="J1529" s="210" t="str" cm="1">
        <f t="array" ref="J1529" xml:space="preserve"> INDEX(切語上字資料表[聲母], 小韻資料表[[#This Row],[上字表識別號]])</f>
        <v>群</v>
      </c>
      <c r="K1529" s="210" t="str" cm="1">
        <f t="array" ref="K1529" xml:space="preserve"> INDEX(切語上字資料表[聲母拼音碼], 小韻資料表[[#This Row],[上字表識別號]])</f>
        <v>kh</v>
      </c>
      <c r="L1529" s="210" t="str" cm="1">
        <f t="array" ref="L1529" xml:space="preserve"> INDEX(切語上字資料表[清濁], 小韻資料表[[#This Row],[上字表識別號]])</f>
        <v>全濁</v>
      </c>
      <c r="M1529" s="223" cm="1">
        <f t="array" ref="M1529" xml:space="preserve"> INDEX(切語上字資料表[發送收], 小韻資料表[[#This Row],[上字表識別號]])</f>
        <v>0</v>
      </c>
      <c r="N1529" s="205" cm="1">
        <f t="array" ref="N1529" xml:space="preserve"> MATCH(TRUE, ISNUMBER( SEARCH( RIGHT(小韻資料表[[#This Row],[切語]],1), 切語下字資料表[切語下字]) ), 0)</f>
        <v>146</v>
      </c>
      <c r="O1529" s="207" t="str" cm="1">
        <f t="array" ref="O1529" xml:space="preserve"> INDEX(切語下字資料表[韻母], 小韻資料表[[#This Row],[下字表識別號]])</f>
        <v>阮合3</v>
      </c>
      <c r="P1529" s="207" t="str" cm="1">
        <f t="array" ref="P1529" xml:space="preserve"> INDEX(切語下字資料表[韻母拼音碼], 小韻資料表[[#This Row],[下字表識別號]])</f>
        <v>uan</v>
      </c>
      <c r="Q1529" s="210" t="str" cm="1">
        <f t="array" ref="Q1529" xml:space="preserve"> INDEX(設定表!$C$19:$C$23, INT( LEFT(小韻資料表[[#This Row],[目次編碼]],1) ))</f>
        <v>上</v>
      </c>
      <c r="R1529" s="210">
        <f xml:space="preserve">  INDEX(設定表!$C$8:$C$15, MATCH( (RIGHT(小韻資料表[[#This Row],[清濁]]) &amp; 小韻資料表[[#This Row],[調]]), 設定表!$B$8:$B$15, 0))</f>
        <v>2</v>
      </c>
      <c r="S1529" s="205" t="s">
        <v>309</v>
      </c>
      <c r="T1529" s="205" t="s">
        <v>309</v>
      </c>
      <c r="U1529" s="226" t="s">
        <v>309</v>
      </c>
      <c r="V1529" s="146" t="s">
        <v>309</v>
      </c>
      <c r="X1529" s="135"/>
      <c r="Y1529" s="135"/>
      <c r="AA1529" s="135"/>
      <c r="AB1529" s="134"/>
      <c r="AC1529" s="135"/>
      <c r="AD1529" s="135"/>
      <c r="AH1529" s="135"/>
      <c r="AI1529" s="135"/>
    </row>
    <row r="1530" spans="1:35" ht="63">
      <c r="A1530" s="205">
        <v>1526</v>
      </c>
      <c r="B1530" s="206" t="s">
        <v>6174</v>
      </c>
      <c r="C1530" s="207" t="str">
        <f xml:space="preserve"> _xlfn.CONCAT(小韻資料表[[#This Row],[聲母拼音碼]],小韻資料表[[#This Row],[韻母拼音碼]],小韻資料表[[#This Row],[調號]])</f>
        <v>Øuan2</v>
      </c>
      <c r="D1530" s="206" t="s">
        <v>6175</v>
      </c>
      <c r="E1530" s="208" t="s">
        <v>13159</v>
      </c>
      <c r="F1530" s="205">
        <v>12</v>
      </c>
      <c r="G1530" s="209" t="s">
        <v>6176</v>
      </c>
      <c r="H1530" s="205">
        <f xml:space="preserve"> LEN(小韻資料表[[#This Row],[小韻字集]])</f>
        <v>23</v>
      </c>
      <c r="I1530" s="205" cm="1">
        <f t="array" ref="I1530" xml:space="preserve"> MATCH(TRUE, ISNUMBER( SEARCH( LEFT(小韻資料表[[#This Row],[切語]],1), 切語上字資料表[切語上字]) ), 0)</f>
        <v>35</v>
      </c>
      <c r="J1530" s="210" t="str" cm="1">
        <f t="array" ref="J1530" xml:space="preserve"> INDEX(切語上字資料表[聲母], 小韻資料表[[#This Row],[上字表識別號]])</f>
        <v>影</v>
      </c>
      <c r="K1530" s="210" t="str" cm="1">
        <f t="array" ref="K1530" xml:space="preserve"> INDEX(切語上字資料表[聲母拼音碼], 小韻資料表[[#This Row],[上字表識別號]])</f>
        <v>Ø</v>
      </c>
      <c r="L1530" s="210" t="str" cm="1">
        <f t="array" ref="L1530" xml:space="preserve"> INDEX(切語上字資料表[清濁], 小韻資料表[[#This Row],[上字表識別號]])</f>
        <v>全清</v>
      </c>
      <c r="M1530" s="223" t="str" cm="1">
        <f t="array" ref="M1530" xml:space="preserve"> INDEX(切語上字資料表[發送收], 小韻資料表[[#This Row],[上字表識別號]])</f>
        <v>發聲</v>
      </c>
      <c r="N1530" s="205" cm="1">
        <f t="array" ref="N1530" xml:space="preserve"> MATCH(TRUE, ISNUMBER( SEARCH( RIGHT(小韻資料表[[#This Row],[切語]],1), 切語下字資料表[切語下字]) ), 0)</f>
        <v>146</v>
      </c>
      <c r="O1530" s="207" t="str" cm="1">
        <f t="array" ref="O1530" xml:space="preserve"> INDEX(切語下字資料表[韻母], 小韻資料表[[#This Row],[下字表識別號]])</f>
        <v>阮合3</v>
      </c>
      <c r="P1530" s="207" t="str" cm="1">
        <f t="array" ref="P1530" xml:space="preserve"> INDEX(切語下字資料表[韻母拼音碼], 小韻資料表[[#This Row],[下字表識別號]])</f>
        <v>uan</v>
      </c>
      <c r="Q1530" s="210" t="str" cm="1">
        <f t="array" ref="Q1530" xml:space="preserve"> INDEX(設定表!$C$19:$C$23, INT( LEFT(小韻資料表[[#This Row],[目次編碼]],1) ))</f>
        <v>上</v>
      </c>
      <c r="R1530" s="210">
        <f xml:space="preserve">  INDEX(設定表!$C$8:$C$15, MATCH( (RIGHT(小韻資料表[[#This Row],[清濁]]) &amp; 小韻資料表[[#This Row],[調]]), 設定表!$B$8:$B$15, 0))</f>
        <v>2</v>
      </c>
      <c r="S1530" s="205" t="s">
        <v>6177</v>
      </c>
      <c r="T1530" s="205" t="s">
        <v>309</v>
      </c>
      <c r="U1530" s="226" t="s">
        <v>309</v>
      </c>
      <c r="V1530" s="147" t="s">
        <v>309</v>
      </c>
      <c r="X1530" s="135"/>
      <c r="Y1530" s="135"/>
      <c r="AA1530" s="135"/>
      <c r="AB1530" s="134"/>
      <c r="AC1530" s="135"/>
      <c r="AD1530" s="135"/>
      <c r="AH1530" s="135"/>
      <c r="AI1530" s="135"/>
    </row>
    <row r="1531" spans="1:35" ht="31.5">
      <c r="A1531" s="205">
        <v>1527</v>
      </c>
      <c r="B1531" s="206" t="s">
        <v>6178</v>
      </c>
      <c r="C1531" s="207" t="str">
        <f xml:space="preserve"> _xlfn.CONCAT(小韻資料表[[#This Row],[聲母拼音碼]],小韻資料表[[#This Row],[韻母拼音碼]],小韻資料表[[#This Row],[調號]])</f>
        <v>khuan2</v>
      </c>
      <c r="D1531" s="206" t="s">
        <v>6179</v>
      </c>
      <c r="E1531" s="208" t="s">
        <v>13159</v>
      </c>
      <c r="F1531" s="205">
        <v>13</v>
      </c>
      <c r="G1531" s="209" t="s">
        <v>6180</v>
      </c>
      <c r="H1531" s="205">
        <f xml:space="preserve"> LEN(小韻資料表[[#This Row],[小韻字集]])</f>
        <v>7</v>
      </c>
      <c r="I1531" s="205" cm="1">
        <f t="array" ref="I1531" xml:space="preserve"> MATCH(TRUE, ISNUMBER( SEARCH( LEFT(小韻資料表[[#This Row],[切語]],1), 切語上字資料表[切語上字]) ), 0)</f>
        <v>2</v>
      </c>
      <c r="J1531" s="210" t="str" cm="1">
        <f t="array" ref="J1531" xml:space="preserve"> INDEX(切語上字資料表[聲母], 小韻資料表[[#This Row],[上字表識別號]])</f>
        <v>溪</v>
      </c>
      <c r="K1531" s="210" t="str" cm="1">
        <f t="array" ref="K1531" xml:space="preserve"> INDEX(切語上字資料表[聲母拼音碼], 小韻資料表[[#This Row],[上字表識別號]])</f>
        <v>kh</v>
      </c>
      <c r="L1531" s="210" t="str" cm="1">
        <f t="array" ref="L1531" xml:space="preserve"> INDEX(切語上字資料表[清濁], 小韻資料表[[#This Row],[上字表識別號]])</f>
        <v>次清</v>
      </c>
      <c r="M1531" s="223" t="str" cm="1">
        <f t="array" ref="M1531" xml:space="preserve"> INDEX(切語上字資料表[發送收], 小韻資料表[[#This Row],[上字表識別號]])</f>
        <v>送氣</v>
      </c>
      <c r="N1531" s="205" cm="1">
        <f t="array" ref="N1531" xml:space="preserve"> MATCH(TRUE, ISNUMBER( SEARCH( RIGHT(小韻資料表[[#This Row],[切語]],1), 切語下字資料表[切語下字]) ), 0)</f>
        <v>146</v>
      </c>
      <c r="O1531" s="207" t="str" cm="1">
        <f t="array" ref="O1531" xml:space="preserve"> INDEX(切語下字資料表[韻母], 小韻資料表[[#This Row],[下字表識別號]])</f>
        <v>阮合3</v>
      </c>
      <c r="P1531" s="207" t="str" cm="1">
        <f t="array" ref="P1531" xml:space="preserve"> INDEX(切語下字資料表[韻母拼音碼], 小韻資料表[[#This Row],[下字表識別號]])</f>
        <v>uan</v>
      </c>
      <c r="Q1531" s="210" t="str" cm="1">
        <f t="array" ref="Q1531" xml:space="preserve"> INDEX(設定表!$C$19:$C$23, INT( LEFT(小韻資料表[[#This Row],[目次編碼]],1) ))</f>
        <v>上</v>
      </c>
      <c r="R1531" s="210">
        <f xml:space="preserve">  INDEX(設定表!$C$8:$C$15, MATCH( (RIGHT(小韻資料表[[#This Row],[清濁]]) &amp; 小韻資料表[[#This Row],[調]]), 設定表!$B$8:$B$15, 0))</f>
        <v>2</v>
      </c>
      <c r="S1531" s="205" t="s">
        <v>309</v>
      </c>
      <c r="T1531" s="205" t="s">
        <v>309</v>
      </c>
      <c r="U1531" s="226" t="s">
        <v>309</v>
      </c>
      <c r="V1531" s="146" t="s">
        <v>309</v>
      </c>
      <c r="X1531" s="135"/>
      <c r="Y1531" s="135"/>
      <c r="AA1531" s="135"/>
      <c r="AB1531" s="134"/>
      <c r="AC1531" s="135"/>
      <c r="AD1531" s="135"/>
      <c r="AH1531" s="135"/>
      <c r="AI1531" s="135"/>
    </row>
    <row r="1532" spans="1:35" ht="31.5">
      <c r="A1532" s="205">
        <v>1528</v>
      </c>
      <c r="B1532" s="206" t="s">
        <v>6181</v>
      </c>
      <c r="C1532" s="207" t="str">
        <f xml:space="preserve"> _xlfn.CONCAT(小韻資料表[[#This Row],[聲母拼音碼]],小韻資料表[[#This Row],[韻母拼音碼]],小韻資料表[[#This Row],[調號]])</f>
        <v>huan2</v>
      </c>
      <c r="D1532" s="206" t="s">
        <v>6182</v>
      </c>
      <c r="E1532" s="208" t="s">
        <v>13159</v>
      </c>
      <c r="F1532" s="205">
        <v>14</v>
      </c>
      <c r="G1532" s="209" t="s">
        <v>6183</v>
      </c>
      <c r="H1532" s="205">
        <f xml:space="preserve"> LEN(小韻資料表[[#This Row],[小韻字集]])</f>
        <v>8</v>
      </c>
      <c r="I1532" s="205" cm="1">
        <f t="array" ref="I1532" xml:space="preserve"> MATCH(TRUE, ISNUMBER( SEARCH( LEFT(小韻資料表[[#This Row],[切語]],1), 切語上字資料表[切語上字]) ), 0)</f>
        <v>36</v>
      </c>
      <c r="J1532" s="210" t="str" cm="1">
        <f t="array" ref="J1532" xml:space="preserve"> INDEX(切語上字資料表[聲母], 小韻資料表[[#This Row],[上字表識別號]])</f>
        <v>曉</v>
      </c>
      <c r="K1532" s="210" t="str" cm="1">
        <f t="array" ref="K1532" xml:space="preserve"> INDEX(切語上字資料表[聲母拼音碼], 小韻資料表[[#This Row],[上字表識別號]])</f>
        <v>h</v>
      </c>
      <c r="L1532" s="210" t="str" cm="1">
        <f t="array" ref="L1532" xml:space="preserve"> INDEX(切語上字資料表[清濁], 小韻資料表[[#This Row],[上字表識別號]])</f>
        <v>次清</v>
      </c>
      <c r="M1532" s="223" t="str" cm="1">
        <f t="array" ref="M1532" xml:space="preserve"> INDEX(切語上字資料表[發送收], 小韻資料表[[#This Row],[上字表識別號]])</f>
        <v>送氣</v>
      </c>
      <c r="N1532" s="205" cm="1">
        <f t="array" ref="N1532" xml:space="preserve"> MATCH(TRUE, ISNUMBER( SEARCH( RIGHT(小韻資料表[[#This Row],[切語]],1), 切語下字資料表[切語下字]) ), 0)</f>
        <v>146</v>
      </c>
      <c r="O1532" s="207" t="str" cm="1">
        <f t="array" ref="O1532" xml:space="preserve"> INDEX(切語下字資料表[韻母], 小韻資料表[[#This Row],[下字表識別號]])</f>
        <v>阮合3</v>
      </c>
      <c r="P1532" s="207" t="str" cm="1">
        <f t="array" ref="P1532" xml:space="preserve"> INDEX(切語下字資料表[韻母拼音碼], 小韻資料表[[#This Row],[下字表識別號]])</f>
        <v>uan</v>
      </c>
      <c r="Q1532" s="210" t="str" cm="1">
        <f t="array" ref="Q1532" xml:space="preserve"> INDEX(設定表!$C$19:$C$23, INT( LEFT(小韻資料表[[#This Row],[目次編碼]],1) ))</f>
        <v>上</v>
      </c>
      <c r="R1532" s="210">
        <f xml:space="preserve">  INDEX(設定表!$C$8:$C$15, MATCH( (RIGHT(小韻資料表[[#This Row],[清濁]]) &amp; 小韻資料表[[#This Row],[調]]), 設定表!$B$8:$B$15, 0))</f>
        <v>2</v>
      </c>
      <c r="S1532" s="211" t="s">
        <v>309</v>
      </c>
      <c r="T1532" s="205" t="s">
        <v>309</v>
      </c>
      <c r="U1532" s="226" t="s">
        <v>309</v>
      </c>
      <c r="V1532" s="147" t="s">
        <v>309</v>
      </c>
      <c r="X1532" s="135"/>
      <c r="Y1532" s="135"/>
      <c r="AA1532" s="135"/>
      <c r="AB1532" s="134"/>
      <c r="AC1532" s="135"/>
      <c r="AD1532" s="135"/>
      <c r="AH1532" s="135"/>
      <c r="AI1532" s="135"/>
    </row>
    <row r="1533" spans="1:35" ht="31.5">
      <c r="A1533" s="205">
        <v>1529</v>
      </c>
      <c r="B1533" s="206" t="s">
        <v>6184</v>
      </c>
      <c r="C1533" s="207" t="str">
        <f xml:space="preserve"> _xlfn.CONCAT(小韻資料表[[#This Row],[聲母拼音碼]],小韻資料表[[#This Row],[韻母拼音碼]],小韻資料表[[#This Row],[調號]])</f>
        <v>huan2</v>
      </c>
      <c r="D1533" s="206" t="s">
        <v>6185</v>
      </c>
      <c r="E1533" s="208" t="s">
        <v>6139</v>
      </c>
      <c r="F1533" s="205">
        <v>15</v>
      </c>
      <c r="G1533" s="209" t="s">
        <v>6186</v>
      </c>
      <c r="H1533" s="205">
        <f xml:space="preserve"> LEN(小韻資料表[[#This Row],[小韻字集]])</f>
        <v>4</v>
      </c>
      <c r="I1533" s="205" cm="1">
        <f t="array" ref="I1533" xml:space="preserve"> MATCH(TRUE, ISNUMBER( SEARCH( LEFT(小韻資料表[[#This Row],[切語]],1), 切語上字資料表[切語上字]) ), 0)</f>
        <v>19</v>
      </c>
      <c r="J1533" s="210" t="str" cm="1">
        <f t="array" ref="J1533" xml:space="preserve"> INDEX(切語上字資料表[聲母], 小韻資料表[[#This Row],[上字表識別號]])</f>
        <v>奉</v>
      </c>
      <c r="K1533" s="210" t="str" cm="1">
        <f t="array" ref="K1533" xml:space="preserve"> INDEX(切語上字資料表[聲母拼音碼], 小韻資料表[[#This Row],[上字表識別號]])</f>
        <v>h</v>
      </c>
      <c r="L1533" s="210" t="str" cm="1">
        <f t="array" ref="L1533" xml:space="preserve"> INDEX(切語上字資料表[清濁], 小韻資料表[[#This Row],[上字表識別號]])</f>
        <v>全濁</v>
      </c>
      <c r="M1533" s="223" cm="1">
        <f t="array" ref="M1533" xml:space="preserve"> INDEX(切語上字資料表[發送收], 小韻資料表[[#This Row],[上字表識別號]])</f>
        <v>0</v>
      </c>
      <c r="N1533" s="205" cm="1">
        <f t="array" ref="N1533" xml:space="preserve"> MATCH(TRUE, ISNUMBER( SEARCH( RIGHT(小韻資料表[[#This Row],[切語]],1), 切語下字資料表[切語下字]) ), 0)</f>
        <v>146</v>
      </c>
      <c r="O1533" s="207" t="str" cm="1">
        <f t="array" ref="O1533" xml:space="preserve"> INDEX(切語下字資料表[韻母], 小韻資料表[[#This Row],[下字表識別號]])</f>
        <v>阮合3</v>
      </c>
      <c r="P1533" s="207" t="str" cm="1">
        <f t="array" ref="P1533" xml:space="preserve"> INDEX(切語下字資料表[韻母拼音碼], 小韻資料表[[#This Row],[下字表識別號]])</f>
        <v>uan</v>
      </c>
      <c r="Q1533" s="210" t="str" cm="1">
        <f t="array" ref="Q1533" xml:space="preserve"> INDEX(設定表!$C$19:$C$23, INT( LEFT(小韻資料表[[#This Row],[目次編碼]],1) ))</f>
        <v>上</v>
      </c>
      <c r="R1533" s="210">
        <f xml:space="preserve">  INDEX(設定表!$C$8:$C$15, MATCH( (RIGHT(小韻資料表[[#This Row],[清濁]]) &amp; 小韻資料表[[#This Row],[調]]), 設定表!$B$8:$B$15, 0))</f>
        <v>2</v>
      </c>
      <c r="S1533" s="205" t="s">
        <v>309</v>
      </c>
      <c r="T1533" s="205" t="s">
        <v>309</v>
      </c>
      <c r="U1533" s="226" t="s">
        <v>309</v>
      </c>
      <c r="V1533" s="146" t="s">
        <v>309</v>
      </c>
      <c r="X1533" s="135"/>
      <c r="Y1533" s="135"/>
      <c r="AA1533" s="135"/>
      <c r="AB1533" s="134"/>
      <c r="AC1533" s="135"/>
      <c r="AD1533" s="135"/>
      <c r="AH1533" s="135"/>
      <c r="AI1533" s="135"/>
    </row>
    <row r="1534" spans="1:35" ht="31.5">
      <c r="A1534" s="205">
        <v>1530</v>
      </c>
      <c r="B1534" s="206" t="s">
        <v>6187</v>
      </c>
      <c r="C1534" s="207" t="str">
        <f xml:space="preserve"> _xlfn.CONCAT(小韻資料表[[#This Row],[聲母拼音碼]],小韻資料表[[#This Row],[韻母拼音碼]],小韻資料表[[#This Row],[調號]])</f>
        <v>hun2</v>
      </c>
      <c r="D1534" s="206" t="s">
        <v>676</v>
      </c>
      <c r="E1534" s="208" t="s">
        <v>6188</v>
      </c>
      <c r="F1534" s="205">
        <v>1</v>
      </c>
      <c r="G1534" s="209" t="s">
        <v>6189</v>
      </c>
      <c r="H1534" s="205">
        <f xml:space="preserve"> LEN(小韻資料表[[#This Row],[小韻字集]])</f>
        <v>17</v>
      </c>
      <c r="I1534" s="205" cm="1">
        <f t="array" ref="I1534" xml:space="preserve"> MATCH(TRUE, ISNUMBER( SEARCH( LEFT(小韻資料表[[#This Row],[切語]],1), 切語上字資料表[切語上字]) ), 0)</f>
        <v>37</v>
      </c>
      <c r="J1534" s="210" t="str" cm="1">
        <f t="array" ref="J1534" xml:space="preserve"> INDEX(切語上字資料表[聲母], 小韻資料表[[#This Row],[上字表識別號]])</f>
        <v>匣</v>
      </c>
      <c r="K1534" s="210" t="str" cm="1">
        <f t="array" ref="K1534" xml:space="preserve"> INDEX(切語上字資料表[聲母拼音碼], 小韻資料表[[#This Row],[上字表識別號]])</f>
        <v>h</v>
      </c>
      <c r="L1534" s="210" t="str" cm="1">
        <f t="array" ref="L1534" xml:space="preserve"> INDEX(切語上字資料表[清濁], 小韻資料表[[#This Row],[上字表識別號]])</f>
        <v>全濁</v>
      </c>
      <c r="M1534" s="223" t="str" cm="1">
        <f t="array" ref="M1534" xml:space="preserve"> INDEX(切語上字資料表[發送收], 小韻資料表[[#This Row],[上字表識別號]])</f>
        <v>送氣</v>
      </c>
      <c r="N1534" s="205" cm="1">
        <f t="array" ref="N1534" xml:space="preserve"> MATCH(TRUE, ISNUMBER( SEARCH( RIGHT(小韻資料表[[#This Row],[切語]],1), 切語下字資料表[切語下字]) ), 0)</f>
        <v>150</v>
      </c>
      <c r="O1534" s="207" t="str" cm="1">
        <f t="array" ref="O1534" xml:space="preserve"> INDEX(切語下字資料表[韻母], 小韻資料表[[#This Row],[下字表識別號]])</f>
        <v>混合3</v>
      </c>
      <c r="P1534" s="207" t="str" cm="1">
        <f t="array" ref="P1534" xml:space="preserve"> INDEX(切語下字資料表[韻母拼音碼], 小韻資料表[[#This Row],[下字表識別號]])</f>
        <v>un</v>
      </c>
      <c r="Q1534" s="210" t="str" cm="1">
        <f t="array" ref="Q1534" xml:space="preserve"> INDEX(設定表!$C$19:$C$23, INT( LEFT(小韻資料表[[#This Row],[目次編碼]],1) ))</f>
        <v>上</v>
      </c>
      <c r="R1534" s="210">
        <f xml:space="preserve">  INDEX(設定表!$C$8:$C$15, MATCH( (RIGHT(小韻資料表[[#This Row],[清濁]]) &amp; 小韻資料表[[#This Row],[調]]), 設定表!$B$8:$B$15, 0))</f>
        <v>2</v>
      </c>
      <c r="S1534" s="205" t="s">
        <v>309</v>
      </c>
      <c r="T1534" s="205" t="s">
        <v>309</v>
      </c>
      <c r="U1534" s="226" t="s">
        <v>309</v>
      </c>
      <c r="V1534" s="147" t="s">
        <v>309</v>
      </c>
      <c r="X1534" s="135"/>
      <c r="Y1534" s="135"/>
      <c r="AA1534" s="135"/>
      <c r="AB1534" s="134"/>
      <c r="AC1534" s="135"/>
      <c r="AD1534" s="135"/>
      <c r="AH1534" s="135"/>
      <c r="AI1534" s="135"/>
    </row>
    <row r="1535" spans="1:35" ht="31.5">
      <c r="A1535" s="205">
        <v>1531</v>
      </c>
      <c r="B1535" s="206" t="s">
        <v>6190</v>
      </c>
      <c r="C1535" s="207" t="str">
        <f xml:space="preserve"> _xlfn.CONCAT(小韻資料表[[#This Row],[聲母拼音碼]],小韻資料表[[#This Row],[韻母拼音碼]],小韻資料表[[#This Row],[調號]])</f>
        <v>phun2</v>
      </c>
      <c r="D1535" s="206" t="s">
        <v>6191</v>
      </c>
      <c r="E1535" s="208" t="s">
        <v>6188</v>
      </c>
      <c r="F1535" s="205">
        <v>2</v>
      </c>
      <c r="G1535" s="209" t="s">
        <v>6191</v>
      </c>
      <c r="H1535" s="205">
        <f xml:space="preserve"> LEN(小韻資料表[[#This Row],[小韻字集]])</f>
        <v>1</v>
      </c>
      <c r="I1535" s="205" cm="1">
        <f t="array" ref="I1535" xml:space="preserve"> MATCH(TRUE, ISNUMBER( SEARCH( LEFT(小韻資料表[[#This Row],[切語]],1), 切語上字資料表[切語上字]) ), 0)</f>
        <v>14</v>
      </c>
      <c r="J1535" s="210" t="str" cm="1">
        <f t="array" ref="J1535" xml:space="preserve"> INDEX(切語上字資料表[聲母], 小韻資料表[[#This Row],[上字表識別號]])</f>
        <v>滂</v>
      </c>
      <c r="K1535" s="210" t="str" cm="1">
        <f t="array" ref="K1535" xml:space="preserve"> INDEX(切語上字資料表[聲母拼音碼], 小韻資料表[[#This Row],[上字表識別號]])</f>
        <v>ph</v>
      </c>
      <c r="L1535" s="210" t="str" cm="1">
        <f t="array" ref="L1535" xml:space="preserve"> INDEX(切語上字資料表[清濁], 小韻資料表[[#This Row],[上字表識別號]])</f>
        <v>次清</v>
      </c>
      <c r="M1535" s="223" t="str" cm="1">
        <f t="array" ref="M1535" xml:space="preserve"> INDEX(切語上字資料表[發送收], 小韻資料表[[#This Row],[上字表識別號]])</f>
        <v>送氣</v>
      </c>
      <c r="N1535" s="205" cm="1">
        <f t="array" ref="N1535" xml:space="preserve"> MATCH(TRUE, ISNUMBER( SEARCH( RIGHT(小韻資料表[[#This Row],[切語]],1), 切語下字資料表[切語下字]) ), 0)</f>
        <v>150</v>
      </c>
      <c r="O1535" s="207" t="str" cm="1">
        <f t="array" ref="O1535" xml:space="preserve"> INDEX(切語下字資料表[韻母], 小韻資料表[[#This Row],[下字表識別號]])</f>
        <v>混合3</v>
      </c>
      <c r="P1535" s="207" t="str" cm="1">
        <f t="array" ref="P1535" xml:space="preserve"> INDEX(切語下字資料表[韻母拼音碼], 小韻資料表[[#This Row],[下字表識別號]])</f>
        <v>un</v>
      </c>
      <c r="Q1535" s="210" t="str" cm="1">
        <f t="array" ref="Q1535" xml:space="preserve"> INDEX(設定表!$C$19:$C$23, INT( LEFT(小韻資料表[[#This Row],[目次編碼]],1) ))</f>
        <v>上</v>
      </c>
      <c r="R1535" s="210">
        <f xml:space="preserve">  INDEX(設定表!$C$8:$C$15, MATCH( (RIGHT(小韻資料表[[#This Row],[清濁]]) &amp; 小韻資料表[[#This Row],[調]]), 設定表!$B$8:$B$15, 0))</f>
        <v>2</v>
      </c>
      <c r="S1535" s="205" t="s">
        <v>309</v>
      </c>
      <c r="T1535" s="205" t="s">
        <v>309</v>
      </c>
      <c r="U1535" s="226" t="s">
        <v>309</v>
      </c>
      <c r="V1535" s="146" t="s">
        <v>309</v>
      </c>
      <c r="X1535" s="135"/>
      <c r="Y1535" s="135"/>
      <c r="AA1535" s="135"/>
      <c r="AB1535" s="134"/>
      <c r="AC1535" s="135"/>
      <c r="AD1535" s="135"/>
      <c r="AH1535" s="135"/>
      <c r="AI1535" s="135"/>
    </row>
    <row r="1536" spans="1:35" ht="31.5">
      <c r="A1536" s="205">
        <v>1532</v>
      </c>
      <c r="B1536" s="206" t="s">
        <v>6192</v>
      </c>
      <c r="C1536" s="207" t="str">
        <f xml:space="preserve"> _xlfn.CONCAT(小韻資料表[[#This Row],[聲母拼音碼]],小韻資料表[[#This Row],[韻母拼音碼]],小韻資料表[[#This Row],[調號]])</f>
        <v>chun2</v>
      </c>
      <c r="D1536" s="206" t="s">
        <v>6193</v>
      </c>
      <c r="E1536" s="208" t="s">
        <v>6188</v>
      </c>
      <c r="F1536" s="205">
        <v>3</v>
      </c>
      <c r="G1536" s="209" t="s">
        <v>6194</v>
      </c>
      <c r="H1536" s="205">
        <f xml:space="preserve"> LEN(小韻資料表[[#This Row],[小韻字集]])</f>
        <v>4</v>
      </c>
      <c r="I1536" s="205" cm="1">
        <f t="array" ref="I1536" xml:space="preserve"> MATCH(TRUE, ISNUMBER( SEARCH( LEFT(小韻資料表[[#This Row],[切語]],1), 切語上字資料表[切語上字]) ), 0)</f>
        <v>22</v>
      </c>
      <c r="J1536" s="210" t="str" cm="1">
        <f t="array" ref="J1536" xml:space="preserve"> INDEX(切語上字資料表[聲母], 小韻資料表[[#This Row],[上字表識別號]])</f>
        <v>清</v>
      </c>
      <c r="K1536" s="210" t="str" cm="1">
        <f t="array" ref="K1536" xml:space="preserve"> INDEX(切語上字資料表[聲母拼音碼], 小韻資料表[[#This Row],[上字表識別號]])</f>
        <v>ch</v>
      </c>
      <c r="L1536" s="210" t="str" cm="1">
        <f t="array" ref="L1536" xml:space="preserve"> INDEX(切語上字資料表[清濁], 小韻資料表[[#This Row],[上字表識別號]])</f>
        <v>次清</v>
      </c>
      <c r="M1536" s="223" t="str" cm="1">
        <f t="array" ref="M1536" xml:space="preserve"> INDEX(切語上字資料表[發送收], 小韻資料表[[#This Row],[上字表識別號]])</f>
        <v>送氣</v>
      </c>
      <c r="N1536" s="205" cm="1">
        <f t="array" ref="N1536" xml:space="preserve"> MATCH(TRUE, ISNUMBER( SEARCH( RIGHT(小韻資料表[[#This Row],[切語]],1), 切語下字資料表[切語下字]) ), 0)</f>
        <v>150</v>
      </c>
      <c r="O1536" s="207" t="str" cm="1">
        <f t="array" ref="O1536" xml:space="preserve"> INDEX(切語下字資料表[韻母], 小韻資料表[[#This Row],[下字表識別號]])</f>
        <v>混合3</v>
      </c>
      <c r="P1536" s="207" t="str" cm="1">
        <f t="array" ref="P1536" xml:space="preserve"> INDEX(切語下字資料表[韻母拼音碼], 小韻資料表[[#This Row],[下字表識別號]])</f>
        <v>un</v>
      </c>
      <c r="Q1536" s="210" t="str" cm="1">
        <f t="array" ref="Q1536" xml:space="preserve"> INDEX(設定表!$C$19:$C$23, INT( LEFT(小韻資料表[[#This Row],[目次編碼]],1) ))</f>
        <v>上</v>
      </c>
      <c r="R1536" s="210">
        <f xml:space="preserve">  INDEX(設定表!$C$8:$C$15, MATCH( (RIGHT(小韻資料表[[#This Row],[清濁]]) &amp; 小韻資料表[[#This Row],[調]]), 設定表!$B$8:$B$15, 0))</f>
        <v>2</v>
      </c>
      <c r="S1536" s="205" t="s">
        <v>309</v>
      </c>
      <c r="T1536" s="205" t="s">
        <v>309</v>
      </c>
      <c r="U1536" s="226" t="s">
        <v>309</v>
      </c>
      <c r="V1536" s="147" t="s">
        <v>309</v>
      </c>
      <c r="X1536" s="135"/>
      <c r="Y1536" s="135"/>
      <c r="AA1536" s="135"/>
      <c r="AB1536" s="134"/>
      <c r="AC1536" s="135"/>
      <c r="AD1536" s="135"/>
      <c r="AH1536" s="135"/>
      <c r="AI1536" s="135"/>
    </row>
    <row r="1537" spans="1:35" ht="31.5">
      <c r="A1537" s="205">
        <v>1533</v>
      </c>
      <c r="B1537" s="206" t="s">
        <v>6195</v>
      </c>
      <c r="C1537" s="207" t="str">
        <f xml:space="preserve"> _xlfn.CONCAT(小韻資料表[[#This Row],[聲母拼音碼]],小韻資料表[[#This Row],[韻母拼音碼]],小韻資料表[[#This Row],[調號]])</f>
        <v>pun2</v>
      </c>
      <c r="D1537" s="206" t="s">
        <v>6196</v>
      </c>
      <c r="E1537" s="208" t="s">
        <v>6188</v>
      </c>
      <c r="F1537" s="205">
        <v>4</v>
      </c>
      <c r="G1537" s="209" t="s">
        <v>6197</v>
      </c>
      <c r="H1537" s="205">
        <f xml:space="preserve"> LEN(小韻資料表[[#This Row],[小韻字集]])</f>
        <v>7</v>
      </c>
      <c r="I1537" s="205" cm="1">
        <f t="array" ref="I1537" xml:space="preserve"> MATCH(TRUE, ISNUMBER( SEARCH( LEFT(小韻資料表[[#This Row],[切語]],1), 切語上字資料表[切語上字]) ), 0)</f>
        <v>13</v>
      </c>
      <c r="J1537" s="210" t="str" cm="1">
        <f t="array" ref="J1537" xml:space="preserve"> INDEX(切語上字資料表[聲母], 小韻資料表[[#This Row],[上字表識別號]])</f>
        <v>幫</v>
      </c>
      <c r="K1537" s="210" t="str" cm="1">
        <f t="array" ref="K1537" xml:space="preserve"> INDEX(切語上字資料表[聲母拼音碼], 小韻資料表[[#This Row],[上字表識別號]])</f>
        <v>p</v>
      </c>
      <c r="L1537" s="210" t="str" cm="1">
        <f t="array" ref="L1537" xml:space="preserve"> INDEX(切語上字資料表[清濁], 小韻資料表[[#This Row],[上字表識別號]])</f>
        <v>全清</v>
      </c>
      <c r="M1537" s="223" t="str" cm="1">
        <f t="array" ref="M1537" xml:space="preserve"> INDEX(切語上字資料表[發送收], 小韻資料表[[#This Row],[上字表識別號]])</f>
        <v>發聲</v>
      </c>
      <c r="N1537" s="205" cm="1">
        <f t="array" ref="N1537" xml:space="preserve"> MATCH(TRUE, ISNUMBER( SEARCH( RIGHT(小韻資料表[[#This Row],[切語]],1), 切語下字資料表[切語下字]) ), 0)</f>
        <v>150</v>
      </c>
      <c r="O1537" s="207" t="str" cm="1">
        <f t="array" ref="O1537" xml:space="preserve"> INDEX(切語下字資料表[韻母], 小韻資料表[[#This Row],[下字表識別號]])</f>
        <v>混合3</v>
      </c>
      <c r="P1537" s="207" t="str" cm="1">
        <f t="array" ref="P1537" xml:space="preserve"> INDEX(切語下字資料表[韻母拼音碼], 小韻資料表[[#This Row],[下字表識別號]])</f>
        <v>un</v>
      </c>
      <c r="Q1537" s="210" t="str" cm="1">
        <f t="array" ref="Q1537" xml:space="preserve"> INDEX(設定表!$C$19:$C$23, INT( LEFT(小韻資料表[[#This Row],[目次編碼]],1) ))</f>
        <v>上</v>
      </c>
      <c r="R1537" s="210">
        <f xml:space="preserve">  INDEX(設定表!$C$8:$C$15, MATCH( (RIGHT(小韻資料表[[#This Row],[清濁]]) &amp; 小韻資料表[[#This Row],[調]]), 設定表!$B$8:$B$15, 0))</f>
        <v>2</v>
      </c>
      <c r="S1537" s="205" t="s">
        <v>309</v>
      </c>
      <c r="T1537" s="205" t="s">
        <v>309</v>
      </c>
      <c r="U1537" s="226" t="s">
        <v>309</v>
      </c>
      <c r="V1537" s="146" t="s">
        <v>309</v>
      </c>
      <c r="X1537" s="135"/>
      <c r="Y1537" s="135"/>
      <c r="AA1537" s="135"/>
      <c r="AB1537" s="134"/>
      <c r="AC1537" s="135"/>
      <c r="AD1537" s="135"/>
      <c r="AH1537" s="135"/>
      <c r="AI1537" s="135"/>
    </row>
    <row r="1538" spans="1:35" ht="31.5">
      <c r="A1538" s="205">
        <v>1534</v>
      </c>
      <c r="B1538" s="206" t="s">
        <v>6198</v>
      </c>
      <c r="C1538" s="207" t="str">
        <f xml:space="preserve"> _xlfn.CONCAT(小韻資料表[[#This Row],[聲母拼音碼]],小韻資料表[[#This Row],[韻母拼音碼]],小韻資料表[[#This Row],[調號]])</f>
        <v>sun2</v>
      </c>
      <c r="D1538" s="206" t="s">
        <v>6199</v>
      </c>
      <c r="E1538" s="208" t="s">
        <v>6188</v>
      </c>
      <c r="F1538" s="205">
        <v>5</v>
      </c>
      <c r="G1538" s="209" t="s">
        <v>6200</v>
      </c>
      <c r="H1538" s="205">
        <f xml:space="preserve"> LEN(小韻資料表[[#This Row],[小韻字集]])</f>
        <v>5</v>
      </c>
      <c r="I1538" s="205" cm="1">
        <f t="array" ref="I1538" xml:space="preserve"> MATCH(TRUE, ISNUMBER( SEARCH( LEFT(小韻資料表[[#This Row],[切語]],1), 切語上字資料表[切語上字]) ), 0)</f>
        <v>24</v>
      </c>
      <c r="J1538" s="210" t="str" cm="1">
        <f t="array" ref="J1538" xml:space="preserve"> INDEX(切語上字資料表[聲母], 小韻資料表[[#This Row],[上字表識別號]])</f>
        <v>心</v>
      </c>
      <c r="K1538" s="210" t="str" cm="1">
        <f t="array" ref="K1538" xml:space="preserve"> INDEX(切語上字資料表[聲母拼音碼], 小韻資料表[[#This Row],[上字表識別號]])</f>
        <v>s</v>
      </c>
      <c r="L1538" s="210" t="str" cm="1">
        <f t="array" ref="L1538" xml:space="preserve"> INDEX(切語上字資料表[清濁], 小韻資料表[[#This Row],[上字表識別號]])</f>
        <v>全清</v>
      </c>
      <c r="M1538" s="223" t="str" cm="1">
        <f t="array" ref="M1538" xml:space="preserve"> INDEX(切語上字資料表[發送收], 小韻資料表[[#This Row],[上字表識別號]])</f>
        <v>送氣</v>
      </c>
      <c r="N1538" s="205" cm="1">
        <f t="array" ref="N1538" xml:space="preserve"> MATCH(TRUE, ISNUMBER( SEARCH( RIGHT(小韻資料表[[#This Row],[切語]],1), 切語下字資料表[切語下字]) ), 0)</f>
        <v>150</v>
      </c>
      <c r="O1538" s="207" t="str" cm="1">
        <f t="array" ref="O1538" xml:space="preserve"> INDEX(切語下字資料表[韻母], 小韻資料表[[#This Row],[下字表識別號]])</f>
        <v>混合3</v>
      </c>
      <c r="P1538" s="207" t="str" cm="1">
        <f t="array" ref="P1538" xml:space="preserve"> INDEX(切語下字資料表[韻母拼音碼], 小韻資料表[[#This Row],[下字表識別號]])</f>
        <v>un</v>
      </c>
      <c r="Q1538" s="210" t="str" cm="1">
        <f t="array" ref="Q1538" xml:space="preserve"> INDEX(設定表!$C$19:$C$23, INT( LEFT(小韻資料表[[#This Row],[目次編碼]],1) ))</f>
        <v>上</v>
      </c>
      <c r="R1538" s="210">
        <f xml:space="preserve">  INDEX(設定表!$C$8:$C$15, MATCH( (RIGHT(小韻資料表[[#This Row],[清濁]]) &amp; 小韻資料表[[#This Row],[調]]), 設定表!$B$8:$B$15, 0))</f>
        <v>2</v>
      </c>
      <c r="S1538" s="205" t="s">
        <v>309</v>
      </c>
      <c r="T1538" s="205" t="s">
        <v>309</v>
      </c>
      <c r="U1538" s="226" t="s">
        <v>309</v>
      </c>
      <c r="V1538" s="147" t="s">
        <v>309</v>
      </c>
      <c r="X1538" s="135"/>
      <c r="Y1538" s="135"/>
      <c r="AA1538" s="135"/>
      <c r="AB1538" s="134"/>
      <c r="AC1538" s="135"/>
      <c r="AD1538" s="135"/>
      <c r="AH1538" s="135"/>
      <c r="AI1538" s="135"/>
    </row>
    <row r="1539" spans="1:35" ht="31.5">
      <c r="A1539" s="205">
        <v>1535</v>
      </c>
      <c r="B1539" s="206" t="s">
        <v>6201</v>
      </c>
      <c r="C1539" s="207" t="str">
        <f xml:space="preserve"> _xlfn.CONCAT(小韻資料表[[#This Row],[聲母拼音碼]],小韻資料表[[#This Row],[韻母拼音碼]],小韻資料表[[#This Row],[調號]])</f>
        <v>cun2</v>
      </c>
      <c r="D1539" s="206" t="s">
        <v>6202</v>
      </c>
      <c r="E1539" s="208" t="s">
        <v>6188</v>
      </c>
      <c r="F1539" s="205">
        <v>6</v>
      </c>
      <c r="G1539" s="209" t="s">
        <v>6203</v>
      </c>
      <c r="H1539" s="205">
        <f xml:space="preserve"> LEN(小韻資料表[[#This Row],[小韻字集]])</f>
        <v>7</v>
      </c>
      <c r="I1539" s="205" cm="1">
        <f t="array" ref="I1539" xml:space="preserve"> MATCH(TRUE, ISNUMBER( SEARCH( LEFT(小韻資料表[[#This Row],[切語]],1), 切語上字資料表[切語上字]) ), 0)</f>
        <v>21</v>
      </c>
      <c r="J1539" s="210" t="str" cm="1">
        <f t="array" ref="J1539" xml:space="preserve"> INDEX(切語上字資料表[聲母], 小韻資料表[[#This Row],[上字表識別號]])</f>
        <v>精</v>
      </c>
      <c r="K1539" s="210" t="str" cm="1">
        <f t="array" ref="K1539" xml:space="preserve"> INDEX(切語上字資料表[聲母拼音碼], 小韻資料表[[#This Row],[上字表識別號]])</f>
        <v>c</v>
      </c>
      <c r="L1539" s="210" t="str" cm="1">
        <f t="array" ref="L1539" xml:space="preserve"> INDEX(切語上字資料表[清濁], 小韻資料表[[#This Row],[上字表識別號]])</f>
        <v>全清</v>
      </c>
      <c r="M1539" s="223" t="str" cm="1">
        <f t="array" ref="M1539" xml:space="preserve"> INDEX(切語上字資料表[發送收], 小韻資料表[[#This Row],[上字表識別號]])</f>
        <v>發聲</v>
      </c>
      <c r="N1539" s="205" cm="1">
        <f t="array" ref="N1539" xml:space="preserve"> MATCH(TRUE, ISNUMBER( SEARCH( RIGHT(小韻資料表[[#This Row],[切語]],1), 切語下字資料表[切語下字]) ), 0)</f>
        <v>150</v>
      </c>
      <c r="O1539" s="207" t="str" cm="1">
        <f t="array" ref="O1539" xml:space="preserve"> INDEX(切語下字資料表[韻母], 小韻資料表[[#This Row],[下字表識別號]])</f>
        <v>混合3</v>
      </c>
      <c r="P1539" s="207" t="str" cm="1">
        <f t="array" ref="P1539" xml:space="preserve"> INDEX(切語下字資料表[韻母拼音碼], 小韻資料表[[#This Row],[下字表識別號]])</f>
        <v>un</v>
      </c>
      <c r="Q1539" s="210" t="str" cm="1">
        <f t="array" ref="Q1539" xml:space="preserve"> INDEX(設定表!$C$19:$C$23, INT( LEFT(小韻資料表[[#This Row],[目次編碼]],1) ))</f>
        <v>上</v>
      </c>
      <c r="R1539" s="210">
        <f xml:space="preserve">  INDEX(設定表!$C$8:$C$15, MATCH( (RIGHT(小韻資料表[[#This Row],[清濁]]) &amp; 小韻資料表[[#This Row],[調]]), 設定表!$B$8:$B$15, 0))</f>
        <v>2</v>
      </c>
      <c r="S1539" s="211" t="s">
        <v>309</v>
      </c>
      <c r="T1539" s="205" t="s">
        <v>309</v>
      </c>
      <c r="U1539" s="226" t="s">
        <v>309</v>
      </c>
      <c r="V1539" s="147" t="s">
        <v>309</v>
      </c>
      <c r="X1539" s="135"/>
      <c r="Y1539" s="135"/>
      <c r="AA1539" s="135"/>
      <c r="AB1539" s="134"/>
      <c r="AC1539" s="135"/>
      <c r="AD1539" s="135"/>
      <c r="AH1539" s="135"/>
      <c r="AI1539" s="135"/>
    </row>
    <row r="1540" spans="1:35" ht="31.5">
      <c r="A1540" s="205">
        <v>1536</v>
      </c>
      <c r="B1540" s="206" t="s">
        <v>6204</v>
      </c>
      <c r="C1540" s="207" t="str">
        <f xml:space="preserve"> _xlfn.CONCAT(小韻資料表[[#This Row],[聲母拼音碼]],小韻資料表[[#This Row],[韻母拼音碼]],小韻資料表[[#This Row],[調號]])</f>
        <v>Øun2</v>
      </c>
      <c r="D1540" s="206" t="s">
        <v>6205</v>
      </c>
      <c r="E1540" s="208" t="s">
        <v>6188</v>
      </c>
      <c r="F1540" s="205">
        <v>7</v>
      </c>
      <c r="G1540" s="209" t="s">
        <v>6206</v>
      </c>
      <c r="H1540" s="205">
        <f xml:space="preserve"> LEN(小韻資料表[[#This Row],[小韻字集]])</f>
        <v>4</v>
      </c>
      <c r="I1540" s="205" cm="1">
        <f t="array" ref="I1540" xml:space="preserve"> MATCH(TRUE, ISNUMBER( SEARCH( LEFT(小韻資料表[[#This Row],[切語]],1), 切語上字資料表[切語上字]) ), 0)</f>
        <v>35</v>
      </c>
      <c r="J1540" s="210" t="str" cm="1">
        <f t="array" ref="J1540" xml:space="preserve"> INDEX(切語上字資料表[聲母], 小韻資料表[[#This Row],[上字表識別號]])</f>
        <v>影</v>
      </c>
      <c r="K1540" s="210" t="str" cm="1">
        <f t="array" ref="K1540" xml:space="preserve"> INDEX(切語上字資料表[聲母拼音碼], 小韻資料表[[#This Row],[上字表識別號]])</f>
        <v>Ø</v>
      </c>
      <c r="L1540" s="210" t="str" cm="1">
        <f t="array" ref="L1540" xml:space="preserve"> INDEX(切語上字資料表[清濁], 小韻資料表[[#This Row],[上字表識別號]])</f>
        <v>全清</v>
      </c>
      <c r="M1540" s="223" t="str" cm="1">
        <f t="array" ref="M1540" xml:space="preserve"> INDEX(切語上字資料表[發送收], 小韻資料表[[#This Row],[上字表識別號]])</f>
        <v>發聲</v>
      </c>
      <c r="N1540" s="205" cm="1">
        <f t="array" ref="N1540" xml:space="preserve"> MATCH(TRUE, ISNUMBER( SEARCH( RIGHT(小韻資料表[[#This Row],[切語]],1), 切語下字資料表[切語下字]) ), 0)</f>
        <v>150</v>
      </c>
      <c r="O1540" s="207" t="str" cm="1">
        <f t="array" ref="O1540" xml:space="preserve"> INDEX(切語下字資料表[韻母], 小韻資料表[[#This Row],[下字表識別號]])</f>
        <v>混合3</v>
      </c>
      <c r="P1540" s="207" t="str" cm="1">
        <f t="array" ref="P1540" xml:space="preserve"> INDEX(切語下字資料表[韻母拼音碼], 小韻資料表[[#This Row],[下字表識別號]])</f>
        <v>un</v>
      </c>
      <c r="Q1540" s="210" t="str" cm="1">
        <f t="array" ref="Q1540" xml:space="preserve"> INDEX(設定表!$C$19:$C$23, INT( LEFT(小韻資料表[[#This Row],[目次編碼]],1) ))</f>
        <v>上</v>
      </c>
      <c r="R1540" s="210">
        <f xml:space="preserve">  INDEX(設定表!$C$8:$C$15, MATCH( (RIGHT(小韻資料表[[#This Row],[清濁]]) &amp; 小韻資料表[[#This Row],[調]]), 設定表!$B$8:$B$15, 0))</f>
        <v>2</v>
      </c>
      <c r="S1540" s="205" t="s">
        <v>309</v>
      </c>
      <c r="T1540" s="205" t="s">
        <v>309</v>
      </c>
      <c r="U1540" s="226" t="s">
        <v>309</v>
      </c>
      <c r="V1540" s="147" t="s">
        <v>309</v>
      </c>
      <c r="X1540" s="135"/>
      <c r="Y1540" s="135"/>
      <c r="AA1540" s="135"/>
      <c r="AB1540" s="134"/>
      <c r="AC1540" s="135"/>
      <c r="AD1540" s="135"/>
      <c r="AH1540" s="135"/>
      <c r="AI1540" s="135"/>
    </row>
    <row r="1541" spans="1:35" ht="31.5">
      <c r="A1541" s="205">
        <v>1537</v>
      </c>
      <c r="B1541" s="206" t="s">
        <v>6207</v>
      </c>
      <c r="C1541" s="207" t="str">
        <f xml:space="preserve"> _xlfn.CONCAT(小韻資料表[[#This Row],[聲母拼音碼]],小韻資料表[[#This Row],[韻母拼音碼]],小韻資料表[[#This Row],[調號]])</f>
        <v>tun2</v>
      </c>
      <c r="D1541" s="206" t="s">
        <v>6208</v>
      </c>
      <c r="E1541" s="208" t="s">
        <v>6188</v>
      </c>
      <c r="F1541" s="205">
        <v>8</v>
      </c>
      <c r="G1541" s="209" t="s">
        <v>6209</v>
      </c>
      <c r="H1541" s="205">
        <f xml:space="preserve"> LEN(小韻資料表[[#This Row],[小韻字集]])</f>
        <v>10</v>
      </c>
      <c r="I1541" s="205" cm="1">
        <f t="array" ref="I1541" xml:space="preserve"> MATCH(TRUE, ISNUMBER( SEARCH( LEFT(小韻資料表[[#This Row],[切語]],1), 切語上字資料表[切語上字]) ), 0)</f>
        <v>7</v>
      </c>
      <c r="J1541" s="210" t="str" cm="1">
        <f t="array" ref="J1541" xml:space="preserve"> INDEX(切語上字資料表[聲母], 小韻資料表[[#This Row],[上字表識別號]])</f>
        <v>定</v>
      </c>
      <c r="K1541" s="210" t="str" cm="1">
        <f t="array" ref="K1541" xml:space="preserve"> INDEX(切語上字資料表[聲母拼音碼], 小韻資料表[[#This Row],[上字表識別號]])</f>
        <v>t</v>
      </c>
      <c r="L1541" s="210" t="str" cm="1">
        <f t="array" ref="L1541" xml:space="preserve"> INDEX(切語上字資料表[清濁], 小韻資料表[[#This Row],[上字表識別號]])</f>
        <v>全濁</v>
      </c>
      <c r="M1541" s="223" cm="1">
        <f t="array" ref="M1541" xml:space="preserve"> INDEX(切語上字資料表[發送收], 小韻資料表[[#This Row],[上字表識別號]])</f>
        <v>0</v>
      </c>
      <c r="N1541" s="205" cm="1">
        <f t="array" ref="N1541" xml:space="preserve"> MATCH(TRUE, ISNUMBER( SEARCH( RIGHT(小韻資料表[[#This Row],[切語]],1), 切語下字資料表[切語下字]) ), 0)</f>
        <v>150</v>
      </c>
      <c r="O1541" s="207" t="str" cm="1">
        <f t="array" ref="O1541" xml:space="preserve"> INDEX(切語下字資料表[韻母], 小韻資料表[[#This Row],[下字表識別號]])</f>
        <v>混合3</v>
      </c>
      <c r="P1541" s="207" t="str" cm="1">
        <f t="array" ref="P1541" xml:space="preserve"> INDEX(切語下字資料表[韻母拼音碼], 小韻資料表[[#This Row],[下字表識別號]])</f>
        <v>un</v>
      </c>
      <c r="Q1541" s="210" t="str" cm="1">
        <f t="array" ref="Q1541" xml:space="preserve"> INDEX(設定表!$C$19:$C$23, INT( LEFT(小韻資料表[[#This Row],[目次編碼]],1) ))</f>
        <v>上</v>
      </c>
      <c r="R1541" s="210">
        <f xml:space="preserve">  INDEX(設定表!$C$8:$C$15, MATCH( (RIGHT(小韻資料表[[#This Row],[清濁]]) &amp; 小韻資料表[[#This Row],[調]]), 設定表!$B$8:$B$15, 0))</f>
        <v>2</v>
      </c>
      <c r="S1541" s="205" t="s">
        <v>309</v>
      </c>
      <c r="T1541" s="205" t="s">
        <v>309</v>
      </c>
      <c r="U1541" s="226" t="s">
        <v>309</v>
      </c>
      <c r="V1541" s="146" t="s">
        <v>309</v>
      </c>
      <c r="X1541" s="135"/>
      <c r="Y1541" s="135"/>
      <c r="AA1541" s="135"/>
      <c r="AB1541" s="134"/>
      <c r="AC1541" s="135"/>
      <c r="AD1541" s="135"/>
      <c r="AH1541" s="135"/>
      <c r="AI1541" s="135"/>
    </row>
    <row r="1542" spans="1:35" ht="31.5">
      <c r="A1542" s="205">
        <v>1538</v>
      </c>
      <c r="B1542" s="206" t="s">
        <v>6210</v>
      </c>
      <c r="C1542" s="207" t="str">
        <f xml:space="preserve"> _xlfn.CONCAT(小韻資料表[[#This Row],[聲母拼音碼]],小韻資料表[[#This Row],[韻母拼音碼]],小韻資料表[[#This Row],[調號]])</f>
        <v>cun2</v>
      </c>
      <c r="D1542" s="206" t="s">
        <v>6211</v>
      </c>
      <c r="E1542" s="208" t="s">
        <v>6188</v>
      </c>
      <c r="F1542" s="205">
        <v>9</v>
      </c>
      <c r="G1542" s="209" t="s">
        <v>6211</v>
      </c>
      <c r="H1542" s="205">
        <f xml:space="preserve"> LEN(小韻資料表[[#This Row],[小韻字集]])</f>
        <v>1</v>
      </c>
      <c r="I1542" s="205" cm="1">
        <f t="array" ref="I1542" xml:space="preserve"> MATCH(TRUE, ISNUMBER( SEARCH( LEFT(小韻資料表[[#This Row],[切語]],1), 切語上字資料表[切語上字]) ), 0)</f>
        <v>23</v>
      </c>
      <c r="J1542" s="210" t="str" cm="1">
        <f t="array" ref="J1542" xml:space="preserve"> INDEX(切語上字資料表[聲母], 小韻資料表[[#This Row],[上字表識別號]])</f>
        <v>從</v>
      </c>
      <c r="K1542" s="210" t="str" cm="1">
        <f t="array" ref="K1542" xml:space="preserve"> INDEX(切語上字資料表[聲母拼音碼], 小韻資料表[[#This Row],[上字表識別號]])</f>
        <v>c</v>
      </c>
      <c r="L1542" s="210" t="str" cm="1">
        <f t="array" ref="L1542" xml:space="preserve"> INDEX(切語上字資料表[清濁], 小韻資料表[[#This Row],[上字表識別號]])</f>
        <v>全濁</v>
      </c>
      <c r="M1542" s="223" cm="1">
        <f t="array" ref="M1542" xml:space="preserve"> INDEX(切語上字資料表[發送收], 小韻資料表[[#This Row],[上字表識別號]])</f>
        <v>0</v>
      </c>
      <c r="N1542" s="205" cm="1">
        <f t="array" ref="N1542" xml:space="preserve"> MATCH(TRUE, ISNUMBER( SEARCH( RIGHT(小韻資料表[[#This Row],[切語]],1), 切語下字資料表[切語下字]) ), 0)</f>
        <v>150</v>
      </c>
      <c r="O1542" s="207" t="str" cm="1">
        <f t="array" ref="O1542" xml:space="preserve"> INDEX(切語下字資料表[韻母], 小韻資料表[[#This Row],[下字表識別號]])</f>
        <v>混合3</v>
      </c>
      <c r="P1542" s="207" t="str" cm="1">
        <f t="array" ref="P1542" xml:space="preserve"> INDEX(切語下字資料表[韻母拼音碼], 小韻資料表[[#This Row],[下字表識別號]])</f>
        <v>un</v>
      </c>
      <c r="Q1542" s="210" t="str" cm="1">
        <f t="array" ref="Q1542" xml:space="preserve"> INDEX(設定表!$C$19:$C$23, INT( LEFT(小韻資料表[[#This Row],[目次編碼]],1) ))</f>
        <v>上</v>
      </c>
      <c r="R1542" s="210">
        <f xml:space="preserve">  INDEX(設定表!$C$8:$C$15, MATCH( (RIGHT(小韻資料表[[#This Row],[清濁]]) &amp; 小韻資料表[[#This Row],[調]]), 設定表!$B$8:$B$15, 0))</f>
        <v>2</v>
      </c>
      <c r="S1542" s="205" t="s">
        <v>309</v>
      </c>
      <c r="T1542" s="205" t="s">
        <v>309</v>
      </c>
      <c r="U1542" s="226" t="s">
        <v>309</v>
      </c>
      <c r="V1542" s="147" t="s">
        <v>309</v>
      </c>
      <c r="X1542" s="135"/>
      <c r="Y1542" s="135"/>
      <c r="AA1542" s="135"/>
      <c r="AB1542" s="134"/>
      <c r="AC1542" s="135"/>
      <c r="AD1542" s="135"/>
      <c r="AH1542" s="135"/>
      <c r="AI1542" s="135"/>
    </row>
    <row r="1543" spans="1:35" ht="31.5">
      <c r="A1543" s="205">
        <v>1539</v>
      </c>
      <c r="B1543" s="206" t="s">
        <v>6212</v>
      </c>
      <c r="C1543" s="207" t="str">
        <f xml:space="preserve"> _xlfn.CONCAT(小韻資料表[[#This Row],[聲母拼音碼]],小韻資料表[[#This Row],[韻母拼音碼]],小韻資料表[[#This Row],[調號]])</f>
        <v>kun2</v>
      </c>
      <c r="D1543" s="206" t="s">
        <v>6213</v>
      </c>
      <c r="E1543" s="208" t="s">
        <v>6188</v>
      </c>
      <c r="F1543" s="205">
        <v>10</v>
      </c>
      <c r="G1543" s="209" t="s">
        <v>6214</v>
      </c>
      <c r="H1543" s="205">
        <f xml:space="preserve"> LEN(小韻資料表[[#This Row],[小韻字集]])</f>
        <v>14</v>
      </c>
      <c r="I1543" s="205" cm="1">
        <f t="array" ref="I1543" xml:space="preserve"> MATCH(TRUE, ISNUMBER( SEARCH( LEFT(小韻資料表[[#This Row],[切語]],1), 切語上字資料表[切語上字]) ), 0)</f>
        <v>1</v>
      </c>
      <c r="J1543" s="210" t="str" cm="1">
        <f t="array" ref="J1543" xml:space="preserve"> INDEX(切語上字資料表[聲母], 小韻資料表[[#This Row],[上字表識別號]])</f>
        <v>見</v>
      </c>
      <c r="K1543" s="210" t="str" cm="1">
        <f t="array" ref="K1543" xml:space="preserve"> INDEX(切語上字資料表[聲母拼音碼], 小韻資料表[[#This Row],[上字表識別號]])</f>
        <v>k</v>
      </c>
      <c r="L1543" s="210" t="str" cm="1">
        <f t="array" ref="L1543" xml:space="preserve"> INDEX(切語上字資料表[清濁], 小韻資料表[[#This Row],[上字表識別號]])</f>
        <v>全清</v>
      </c>
      <c r="M1543" s="223" t="str" cm="1">
        <f t="array" ref="M1543" xml:space="preserve"> INDEX(切語上字資料表[發送收], 小韻資料表[[#This Row],[上字表識別號]])</f>
        <v>發聲</v>
      </c>
      <c r="N1543" s="205" cm="1">
        <f t="array" ref="N1543" xml:space="preserve"> MATCH(TRUE, ISNUMBER( SEARCH( RIGHT(小韻資料表[[#This Row],[切語]],1), 切語下字資料表[切語下字]) ), 0)</f>
        <v>150</v>
      </c>
      <c r="O1543" s="207" t="str" cm="1">
        <f t="array" ref="O1543" xml:space="preserve"> INDEX(切語下字資料表[韻母], 小韻資料表[[#This Row],[下字表識別號]])</f>
        <v>混合3</v>
      </c>
      <c r="P1543" s="207" t="str" cm="1">
        <f t="array" ref="P1543" xml:space="preserve"> INDEX(切語下字資料表[韻母拼音碼], 小韻資料表[[#This Row],[下字表識別號]])</f>
        <v>un</v>
      </c>
      <c r="Q1543" s="210" t="str" cm="1">
        <f t="array" ref="Q1543" xml:space="preserve"> INDEX(設定表!$C$19:$C$23, INT( LEFT(小韻資料表[[#This Row],[目次編碼]],1) ))</f>
        <v>上</v>
      </c>
      <c r="R1543" s="210">
        <f xml:space="preserve">  INDEX(設定表!$C$8:$C$15, MATCH( (RIGHT(小韻資料表[[#This Row],[清濁]]) &amp; 小韻資料表[[#This Row],[調]]), 設定表!$B$8:$B$15, 0))</f>
        <v>2</v>
      </c>
      <c r="S1543" s="205" t="s">
        <v>309</v>
      </c>
      <c r="T1543" s="205" t="s">
        <v>309</v>
      </c>
      <c r="U1543" s="226" t="s">
        <v>6215</v>
      </c>
      <c r="V1543" s="146" t="s">
        <v>309</v>
      </c>
      <c r="X1543" s="135"/>
      <c r="Y1543" s="135"/>
      <c r="AA1543" s="135"/>
      <c r="AB1543" s="134"/>
      <c r="AC1543" s="135"/>
      <c r="AD1543" s="135"/>
      <c r="AH1543" s="135"/>
      <c r="AI1543" s="135"/>
    </row>
    <row r="1544" spans="1:35" ht="31.5">
      <c r="A1544" s="205">
        <v>1540</v>
      </c>
      <c r="B1544" s="206" t="s">
        <v>6216</v>
      </c>
      <c r="C1544" s="207" t="str">
        <f xml:space="preserve"> _xlfn.CONCAT(小韻資料表[[#This Row],[聲母拼音碼]],小韻資料表[[#This Row],[韻母拼音碼]],小韻資料表[[#This Row],[調號]])</f>
        <v>thun2</v>
      </c>
      <c r="D1544" s="206" t="s">
        <v>6217</v>
      </c>
      <c r="E1544" s="208" t="s">
        <v>6188</v>
      </c>
      <c r="F1544" s="205">
        <v>11</v>
      </c>
      <c r="G1544" s="209" t="s">
        <v>6218</v>
      </c>
      <c r="H1544" s="205">
        <f xml:space="preserve"> LEN(小韻資料表[[#This Row],[小韻字集]])</f>
        <v>5</v>
      </c>
      <c r="I1544" s="205" cm="1">
        <f t="array" ref="I1544" xml:space="preserve"> MATCH(TRUE, ISNUMBER( SEARCH( LEFT(小韻資料表[[#This Row],[切語]],1), 切語上字資料表[切語上字]) ), 0)</f>
        <v>6</v>
      </c>
      <c r="J1544" s="210" t="str" cm="1">
        <f t="array" ref="J1544" xml:space="preserve"> INDEX(切語上字資料表[聲母], 小韻資料表[[#This Row],[上字表識別號]])</f>
        <v>透</v>
      </c>
      <c r="K1544" s="210" t="str" cm="1">
        <f t="array" ref="K1544" xml:space="preserve"> INDEX(切語上字資料表[聲母拼音碼], 小韻資料表[[#This Row],[上字表識別號]])</f>
        <v>th</v>
      </c>
      <c r="L1544" s="210" t="str" cm="1">
        <f t="array" ref="L1544" xml:space="preserve"> INDEX(切語上字資料表[清濁], 小韻資料表[[#This Row],[上字表識別號]])</f>
        <v>次清</v>
      </c>
      <c r="M1544" s="223" t="str" cm="1">
        <f t="array" ref="M1544" xml:space="preserve"> INDEX(切語上字資料表[發送收], 小韻資料表[[#This Row],[上字表識別號]])</f>
        <v>送氣</v>
      </c>
      <c r="N1544" s="205" cm="1">
        <f t="array" ref="N1544" xml:space="preserve"> MATCH(TRUE, ISNUMBER( SEARCH( RIGHT(小韻資料表[[#This Row],[切語]],1), 切語下字資料表[切語下字]) ), 0)</f>
        <v>150</v>
      </c>
      <c r="O1544" s="207" t="str" cm="1">
        <f t="array" ref="O1544" xml:space="preserve"> INDEX(切語下字資料表[韻母], 小韻資料表[[#This Row],[下字表識別號]])</f>
        <v>混合3</v>
      </c>
      <c r="P1544" s="207" t="str" cm="1">
        <f t="array" ref="P1544" xml:space="preserve"> INDEX(切語下字資料表[韻母拼音碼], 小韻資料表[[#This Row],[下字表識別號]])</f>
        <v>un</v>
      </c>
      <c r="Q1544" s="210" t="str" cm="1">
        <f t="array" ref="Q1544" xml:space="preserve"> INDEX(設定表!$C$19:$C$23, INT( LEFT(小韻資料表[[#This Row],[目次編碼]],1) ))</f>
        <v>上</v>
      </c>
      <c r="R1544" s="210">
        <f xml:space="preserve">  INDEX(設定表!$C$8:$C$15, MATCH( (RIGHT(小韻資料表[[#This Row],[清濁]]) &amp; 小韻資料表[[#This Row],[調]]), 設定表!$B$8:$B$15, 0))</f>
        <v>2</v>
      </c>
      <c r="S1544" s="205" t="s">
        <v>309</v>
      </c>
      <c r="T1544" s="205" t="s">
        <v>309</v>
      </c>
      <c r="U1544" s="226" t="s">
        <v>309</v>
      </c>
      <c r="V1544" s="147" t="s">
        <v>309</v>
      </c>
      <c r="X1544" s="135"/>
      <c r="Y1544" s="135"/>
      <c r="AA1544" s="135"/>
      <c r="AB1544" s="134"/>
      <c r="AC1544" s="135"/>
      <c r="AD1544" s="135"/>
      <c r="AH1544" s="135"/>
      <c r="AI1544" s="135"/>
    </row>
    <row r="1545" spans="1:35" ht="31.5">
      <c r="A1545" s="205">
        <v>1541</v>
      </c>
      <c r="B1545" s="206" t="s">
        <v>6219</v>
      </c>
      <c r="C1545" s="207" t="str">
        <f xml:space="preserve"> _xlfn.CONCAT(小韻資料表[[#This Row],[聲母拼音碼]],小韻資料表[[#This Row],[韻母拼音碼]],小韻資料表[[#This Row],[調號]])</f>
        <v>khun2</v>
      </c>
      <c r="D1545" s="206" t="s">
        <v>6220</v>
      </c>
      <c r="E1545" s="208" t="s">
        <v>6188</v>
      </c>
      <c r="F1545" s="205">
        <v>12</v>
      </c>
      <c r="G1545" s="209" t="s">
        <v>6221</v>
      </c>
      <c r="H1545" s="205">
        <f xml:space="preserve"> LEN(小韻資料表[[#This Row],[小韻字集]])</f>
        <v>12</v>
      </c>
      <c r="I1545" s="205" cm="1">
        <f t="array" ref="I1545" xml:space="preserve"> MATCH(TRUE, ISNUMBER( SEARCH( LEFT(小韻資料表[[#This Row],[切語]],1), 切語上字資料表[切語上字]) ), 0)</f>
        <v>2</v>
      </c>
      <c r="J1545" s="210" t="str" cm="1">
        <f t="array" ref="J1545" xml:space="preserve"> INDEX(切語上字資料表[聲母], 小韻資料表[[#This Row],[上字表識別號]])</f>
        <v>溪</v>
      </c>
      <c r="K1545" s="210" t="str" cm="1">
        <f t="array" ref="K1545" xml:space="preserve"> INDEX(切語上字資料表[聲母拼音碼], 小韻資料表[[#This Row],[上字表識別號]])</f>
        <v>kh</v>
      </c>
      <c r="L1545" s="210" t="str" cm="1">
        <f t="array" ref="L1545" xml:space="preserve"> INDEX(切語上字資料表[清濁], 小韻資料表[[#This Row],[上字表識別號]])</f>
        <v>次清</v>
      </c>
      <c r="M1545" s="223" t="str" cm="1">
        <f t="array" ref="M1545" xml:space="preserve"> INDEX(切語上字資料表[發送收], 小韻資料表[[#This Row],[上字表識別號]])</f>
        <v>送氣</v>
      </c>
      <c r="N1545" s="205" cm="1">
        <f t="array" ref="N1545" xml:space="preserve"> MATCH(TRUE, ISNUMBER( SEARCH( RIGHT(小韻資料表[[#This Row],[切語]],1), 切語下字資料表[切語下字]) ), 0)</f>
        <v>150</v>
      </c>
      <c r="O1545" s="207" t="str" cm="1">
        <f t="array" ref="O1545" xml:space="preserve"> INDEX(切語下字資料表[韻母], 小韻資料表[[#This Row],[下字表識別號]])</f>
        <v>混合3</v>
      </c>
      <c r="P1545" s="207" t="str" cm="1">
        <f t="array" ref="P1545" xml:space="preserve"> INDEX(切語下字資料表[韻母拼音碼], 小韻資料表[[#This Row],[下字表識別號]])</f>
        <v>un</v>
      </c>
      <c r="Q1545" s="210" t="str" cm="1">
        <f t="array" ref="Q1545" xml:space="preserve"> INDEX(設定表!$C$19:$C$23, INT( LEFT(小韻資料表[[#This Row],[目次編碼]],1) ))</f>
        <v>上</v>
      </c>
      <c r="R1545" s="210">
        <f xml:space="preserve">  INDEX(設定表!$C$8:$C$15, MATCH( (RIGHT(小韻資料表[[#This Row],[清濁]]) &amp; 小韻資料表[[#This Row],[調]]), 設定表!$B$8:$B$15, 0))</f>
        <v>2</v>
      </c>
      <c r="S1545" s="205" t="s">
        <v>309</v>
      </c>
      <c r="T1545" s="205" t="s">
        <v>309</v>
      </c>
      <c r="U1545" s="226" t="s">
        <v>309</v>
      </c>
      <c r="V1545" s="146" t="s">
        <v>309</v>
      </c>
      <c r="X1545" s="135"/>
      <c r="Y1545" s="135"/>
      <c r="AA1545" s="135"/>
      <c r="AB1545" s="134"/>
      <c r="AC1545" s="135"/>
      <c r="AD1545" s="135"/>
      <c r="AH1545" s="135"/>
      <c r="AI1545" s="135"/>
    </row>
    <row r="1546" spans="1:35" ht="31.5">
      <c r="A1546" s="205">
        <v>1542</v>
      </c>
      <c r="B1546" s="206" t="s">
        <v>6222</v>
      </c>
      <c r="C1546" s="207" t="str">
        <f xml:space="preserve"> _xlfn.CONCAT(小韻資料表[[#This Row],[聲母拼音碼]],小韻資料表[[#This Row],[韻母拼音碼]],小韻資料表[[#This Row],[調號]])</f>
        <v>lun2</v>
      </c>
      <c r="D1546" s="206" t="s">
        <v>6223</v>
      </c>
      <c r="E1546" s="208" t="s">
        <v>6188</v>
      </c>
      <c r="F1546" s="205">
        <v>13</v>
      </c>
      <c r="G1546" s="209" t="s">
        <v>6224</v>
      </c>
      <c r="H1546" s="205">
        <f xml:space="preserve"> LEN(小韻資料表[[#This Row],[小韻字集]])</f>
        <v>4</v>
      </c>
      <c r="I1546" s="205" cm="1">
        <f t="array" ref="I1546" xml:space="preserve"> MATCH(TRUE, ISNUMBER( SEARCH( LEFT(小韻資料表[[#This Row],[切語]],1), 切語上字資料表[切語上字]) ), 0)</f>
        <v>40</v>
      </c>
      <c r="J1546" s="210" t="str" cm="1">
        <f t="array" ref="J1546" xml:space="preserve"> INDEX(切語上字資料表[聲母], 小韻資料表[[#This Row],[上字表識別號]])</f>
        <v>來</v>
      </c>
      <c r="K1546" s="210" t="str" cm="1">
        <f t="array" ref="K1546" xml:space="preserve"> INDEX(切語上字資料表[聲母拼音碼], 小韻資料表[[#This Row],[上字表識別號]])</f>
        <v>l</v>
      </c>
      <c r="L1546" s="210" t="str" cm="1">
        <f t="array" ref="L1546" xml:space="preserve"> INDEX(切語上字資料表[清濁], 小韻資料表[[#This Row],[上字表識別號]])</f>
        <v>次濁</v>
      </c>
      <c r="M1546" s="223" t="str" cm="1">
        <f t="array" ref="M1546" xml:space="preserve"> INDEX(切語上字資料表[發送收], 小韻資料表[[#This Row],[上字表識別號]])</f>
        <v>收聲</v>
      </c>
      <c r="N1546" s="205" cm="1">
        <f t="array" ref="N1546" xml:space="preserve"> MATCH(TRUE, ISNUMBER( SEARCH( RIGHT(小韻資料表[[#This Row],[切語]],1), 切語下字資料表[切語下字]) ), 0)</f>
        <v>150</v>
      </c>
      <c r="O1546" s="207" t="str" cm="1">
        <f t="array" ref="O1546" xml:space="preserve"> INDEX(切語下字資料表[韻母], 小韻資料表[[#This Row],[下字表識別號]])</f>
        <v>混合3</v>
      </c>
      <c r="P1546" s="207" t="str" cm="1">
        <f t="array" ref="P1546" xml:space="preserve"> INDEX(切語下字資料表[韻母拼音碼], 小韻資料表[[#This Row],[下字表識別號]])</f>
        <v>un</v>
      </c>
      <c r="Q1546" s="210" t="str" cm="1">
        <f t="array" ref="Q1546" xml:space="preserve"> INDEX(設定表!$C$19:$C$23, INT( LEFT(小韻資料表[[#This Row],[目次編碼]],1) ))</f>
        <v>上</v>
      </c>
      <c r="R1546" s="210">
        <f xml:space="preserve">  INDEX(設定表!$C$8:$C$15, MATCH( (RIGHT(小韻資料表[[#This Row],[清濁]]) &amp; 小韻資料表[[#This Row],[調]]), 設定表!$B$8:$B$15, 0))</f>
        <v>2</v>
      </c>
      <c r="S1546" s="205" t="s">
        <v>309</v>
      </c>
      <c r="T1546" s="205" t="s">
        <v>309</v>
      </c>
      <c r="U1546" s="226" t="s">
        <v>309</v>
      </c>
      <c r="V1546" s="147" t="s">
        <v>309</v>
      </c>
      <c r="X1546" s="135"/>
      <c r="Y1546" s="135"/>
      <c r="AA1546" s="135"/>
      <c r="AB1546" s="134"/>
      <c r="AC1546" s="135"/>
      <c r="AD1546" s="135"/>
      <c r="AH1546" s="135"/>
      <c r="AI1546" s="135"/>
    </row>
    <row r="1547" spans="1:35" ht="31.5">
      <c r="A1547" s="205">
        <v>1543</v>
      </c>
      <c r="B1547" s="206" t="s">
        <v>6225</v>
      </c>
      <c r="C1547" s="207" t="str">
        <f xml:space="preserve"> _xlfn.CONCAT(小韻資料表[[#This Row],[聲母拼音碼]],小韻資料表[[#This Row],[韻母拼音碼]],小韻資料表[[#This Row],[調號]])</f>
        <v>pun2</v>
      </c>
      <c r="D1547" s="206" t="s">
        <v>6226</v>
      </c>
      <c r="E1547" s="208" t="s">
        <v>6188</v>
      </c>
      <c r="F1547" s="205">
        <v>14</v>
      </c>
      <c r="G1547" s="209" t="s">
        <v>6227</v>
      </c>
      <c r="H1547" s="205">
        <f xml:space="preserve"> LEN(小韻資料表[[#This Row],[小韻字集]])</f>
        <v>4</v>
      </c>
      <c r="I1547" s="205" cm="1">
        <f t="array" ref="I1547" xml:space="preserve"> MATCH(TRUE, ISNUMBER( SEARCH( LEFT(小韻資料表[[#This Row],[切語]],1), 切語上字資料表[切語上字]) ), 0)</f>
        <v>15</v>
      </c>
      <c r="J1547" s="210" t="str" cm="1">
        <f t="array" ref="J1547" xml:space="preserve"> INDEX(切語上字資料表[聲母], 小韻資料表[[#This Row],[上字表識別號]])</f>
        <v>並</v>
      </c>
      <c r="K1547" s="210" t="str" cm="1">
        <f t="array" ref="K1547" xml:space="preserve"> INDEX(切語上字資料表[聲母拼音碼], 小韻資料表[[#This Row],[上字表識別號]])</f>
        <v>p</v>
      </c>
      <c r="L1547" s="210" t="str" cm="1">
        <f t="array" ref="L1547" xml:space="preserve"> INDEX(切語上字資料表[清濁], 小韻資料表[[#This Row],[上字表識別號]])</f>
        <v>全濁</v>
      </c>
      <c r="M1547" s="223" cm="1">
        <f t="array" ref="M1547" xml:space="preserve"> INDEX(切語上字資料表[發送收], 小韻資料表[[#This Row],[上字表識別號]])</f>
        <v>0</v>
      </c>
      <c r="N1547" s="205" cm="1">
        <f t="array" ref="N1547" xml:space="preserve"> MATCH(TRUE, ISNUMBER( SEARCH( RIGHT(小韻資料表[[#This Row],[切語]],1), 切語下字資料表[切語下字]) ), 0)</f>
        <v>150</v>
      </c>
      <c r="O1547" s="207" t="str" cm="1">
        <f t="array" ref="O1547" xml:space="preserve"> INDEX(切語下字資料表[韻母], 小韻資料表[[#This Row],[下字表識別號]])</f>
        <v>混合3</v>
      </c>
      <c r="P1547" s="207" t="str" cm="1">
        <f t="array" ref="P1547" xml:space="preserve"> INDEX(切語下字資料表[韻母拼音碼], 小韻資料表[[#This Row],[下字表識別號]])</f>
        <v>un</v>
      </c>
      <c r="Q1547" s="210" t="str" cm="1">
        <f t="array" ref="Q1547" xml:space="preserve"> INDEX(設定表!$C$19:$C$23, INT( LEFT(小韻資料表[[#This Row],[目次編碼]],1) ))</f>
        <v>上</v>
      </c>
      <c r="R1547" s="210">
        <f xml:space="preserve">  INDEX(設定表!$C$8:$C$15, MATCH( (RIGHT(小韻資料表[[#This Row],[清濁]]) &amp; 小韻資料表[[#This Row],[調]]), 設定表!$B$8:$B$15, 0))</f>
        <v>2</v>
      </c>
      <c r="S1547" s="205" t="s">
        <v>309</v>
      </c>
      <c r="T1547" s="205" t="s">
        <v>309</v>
      </c>
      <c r="U1547" s="226" t="s">
        <v>6228</v>
      </c>
      <c r="V1547" s="146" t="s">
        <v>309</v>
      </c>
      <c r="X1547" s="135"/>
      <c r="Y1547" s="135"/>
      <c r="AA1547" s="135"/>
      <c r="AB1547" s="134"/>
      <c r="AC1547" s="135"/>
      <c r="AD1547" s="135"/>
      <c r="AH1547" s="135"/>
      <c r="AI1547" s="135"/>
    </row>
    <row r="1548" spans="1:35" ht="31.5">
      <c r="A1548" s="205">
        <v>1544</v>
      </c>
      <c r="B1548" s="206" t="s">
        <v>6229</v>
      </c>
      <c r="C1548" s="207" t="str">
        <f xml:space="preserve"> _xlfn.CONCAT(小韻資料表[[#This Row],[聲母拼音碼]],小韻資料表[[#This Row],[韻母拼音碼]],小韻資料表[[#This Row],[調號]])</f>
        <v>mun2</v>
      </c>
      <c r="D1548" s="206" t="s">
        <v>6230</v>
      </c>
      <c r="E1548" s="208" t="s">
        <v>6188</v>
      </c>
      <c r="F1548" s="205">
        <v>15</v>
      </c>
      <c r="G1548" s="209" t="s">
        <v>6230</v>
      </c>
      <c r="H1548" s="205">
        <f xml:space="preserve"> LEN(小韻資料表[[#This Row],[小韻字集]])</f>
        <v>1</v>
      </c>
      <c r="I1548" s="205" cm="1">
        <f t="array" ref="I1548" xml:space="preserve"> MATCH(TRUE, ISNUMBER( SEARCH( LEFT(小韻資料表[[#This Row],[切語]],1), 切語上字資料表[切語上字]) ), 0)</f>
        <v>16</v>
      </c>
      <c r="J1548" s="210" t="str" cm="1">
        <f t="array" ref="J1548" xml:space="preserve"> INDEX(切語上字資料表[聲母], 小韻資料表[[#This Row],[上字表識別號]])</f>
        <v>明</v>
      </c>
      <c r="K1548" s="210" t="str" cm="1">
        <f t="array" ref="K1548" xml:space="preserve"> INDEX(切語上字資料表[聲母拼音碼], 小韻資料表[[#This Row],[上字表識別號]])</f>
        <v>m</v>
      </c>
      <c r="L1548" s="210" t="str" cm="1">
        <f t="array" ref="L1548" xml:space="preserve"> INDEX(切語上字資料表[清濁], 小韻資料表[[#This Row],[上字表識別號]])</f>
        <v>次濁</v>
      </c>
      <c r="M1548" s="223" t="str" cm="1">
        <f t="array" ref="M1548" xml:space="preserve"> INDEX(切語上字資料表[發送收], 小韻資料表[[#This Row],[上字表識別號]])</f>
        <v>收聲</v>
      </c>
      <c r="N1548" s="205" cm="1">
        <f t="array" ref="N1548" xml:space="preserve"> MATCH(TRUE, ISNUMBER( SEARCH( RIGHT(小韻資料表[[#This Row],[切語]],1), 切語下字資料表[切語下字]) ), 0)</f>
        <v>150</v>
      </c>
      <c r="O1548" s="207" t="str" cm="1">
        <f t="array" ref="O1548" xml:space="preserve"> INDEX(切語下字資料表[韻母], 小韻資料表[[#This Row],[下字表識別號]])</f>
        <v>混合3</v>
      </c>
      <c r="P1548" s="207" t="str" cm="1">
        <f t="array" ref="P1548" xml:space="preserve"> INDEX(切語下字資料表[韻母拼音碼], 小韻資料表[[#This Row],[下字表識別號]])</f>
        <v>un</v>
      </c>
      <c r="Q1548" s="210" t="str" cm="1">
        <f t="array" ref="Q1548" xml:space="preserve"> INDEX(設定表!$C$19:$C$23, INT( LEFT(小韻資料表[[#This Row],[目次編碼]],1) ))</f>
        <v>上</v>
      </c>
      <c r="R1548" s="210">
        <f xml:space="preserve">  INDEX(設定表!$C$8:$C$15, MATCH( (RIGHT(小韻資料表[[#This Row],[清濁]]) &amp; 小韻資料表[[#This Row],[調]]), 設定表!$B$8:$B$15, 0))</f>
        <v>2</v>
      </c>
      <c r="S1548" s="205" t="s">
        <v>309</v>
      </c>
      <c r="T1548" s="205" t="s">
        <v>309</v>
      </c>
      <c r="U1548" s="226" t="s">
        <v>309</v>
      </c>
      <c r="V1548" s="147" t="s">
        <v>309</v>
      </c>
      <c r="X1548" s="135"/>
      <c r="Y1548" s="135"/>
      <c r="AA1548" s="135"/>
      <c r="AB1548" s="134"/>
      <c r="AC1548" s="135"/>
      <c r="AD1548" s="135"/>
      <c r="AH1548" s="135"/>
      <c r="AI1548" s="135"/>
    </row>
    <row r="1549" spans="1:35" ht="31.5">
      <c r="A1549" s="205">
        <v>1545</v>
      </c>
      <c r="B1549" s="206" t="s">
        <v>6231</v>
      </c>
      <c r="C1549" s="207" t="str">
        <f xml:space="preserve"> _xlfn.CONCAT(小韻資料表[[#This Row],[聲母拼音碼]],小韻資料表[[#This Row],[韻母拼音碼]],小韻資料表[[#This Row],[調號]])</f>
        <v>nun2</v>
      </c>
      <c r="D1549" s="206" t="s">
        <v>6232</v>
      </c>
      <c r="E1549" s="208" t="s">
        <v>6188</v>
      </c>
      <c r="F1549" s="205">
        <v>16</v>
      </c>
      <c r="G1549" s="209" t="s">
        <v>6232</v>
      </c>
      <c r="H1549" s="205">
        <f xml:space="preserve"> LEN(小韻資料表[[#This Row],[小韻字集]])</f>
        <v>1</v>
      </c>
      <c r="I1549" s="205" cm="1">
        <f t="array" ref="I1549" xml:space="preserve"> MATCH(TRUE, ISNUMBER( SEARCH( LEFT(小韻資料表[[#This Row],[切語]],1), 切語上字資料表[切語上字]) ), 0)</f>
        <v>8</v>
      </c>
      <c r="J1549" s="210" t="str" cm="1">
        <f t="array" ref="J1549" xml:space="preserve"> INDEX(切語上字資料表[聲母], 小韻資料表[[#This Row],[上字表識別號]])</f>
        <v>泥</v>
      </c>
      <c r="K1549" s="210" t="str" cm="1">
        <f t="array" ref="K1549" xml:space="preserve"> INDEX(切語上字資料表[聲母拼音碼], 小韻資料表[[#This Row],[上字表識別號]])</f>
        <v>n</v>
      </c>
      <c r="L1549" s="210" t="str" cm="1">
        <f t="array" ref="L1549" xml:space="preserve"> INDEX(切語上字資料表[清濁], 小韻資料表[[#This Row],[上字表識別號]])</f>
        <v>次濁</v>
      </c>
      <c r="M1549" s="223" t="str" cm="1">
        <f t="array" ref="M1549" xml:space="preserve"> INDEX(切語上字資料表[發送收], 小韻資料表[[#This Row],[上字表識別號]])</f>
        <v>收聲</v>
      </c>
      <c r="N1549" s="205" cm="1">
        <f t="array" ref="N1549" xml:space="preserve"> MATCH(TRUE, ISNUMBER( SEARCH( RIGHT(小韻資料表[[#This Row],[切語]],1), 切語下字資料表[切語下字]) ), 0)</f>
        <v>150</v>
      </c>
      <c r="O1549" s="207" t="str" cm="1">
        <f t="array" ref="O1549" xml:space="preserve"> INDEX(切語下字資料表[韻母], 小韻資料表[[#This Row],[下字表識別號]])</f>
        <v>混合3</v>
      </c>
      <c r="P1549" s="207" t="str" cm="1">
        <f t="array" ref="P1549" xml:space="preserve"> INDEX(切語下字資料表[韻母拼音碼], 小韻資料表[[#This Row],[下字表識別號]])</f>
        <v>un</v>
      </c>
      <c r="Q1549" s="210" t="str" cm="1">
        <f t="array" ref="Q1549" xml:space="preserve"> INDEX(設定表!$C$19:$C$23, INT( LEFT(小韻資料表[[#This Row],[目次編碼]],1) ))</f>
        <v>上</v>
      </c>
      <c r="R1549" s="210">
        <f xml:space="preserve">  INDEX(設定表!$C$8:$C$15, MATCH( (RIGHT(小韻資料表[[#This Row],[清濁]]) &amp; 小韻資料表[[#This Row],[調]]), 設定表!$B$8:$B$15, 0))</f>
        <v>2</v>
      </c>
      <c r="S1549" s="205" t="s">
        <v>309</v>
      </c>
      <c r="T1549" s="205" t="s">
        <v>309</v>
      </c>
      <c r="U1549" s="226" t="s">
        <v>309</v>
      </c>
      <c r="V1549" s="146" t="s">
        <v>309</v>
      </c>
      <c r="X1549" s="135"/>
      <c r="Y1549" s="135"/>
      <c r="AA1549" s="135"/>
      <c r="AB1549" s="134"/>
      <c r="AC1549" s="135"/>
      <c r="AD1549" s="135"/>
      <c r="AH1549" s="135"/>
      <c r="AI1549" s="135"/>
    </row>
    <row r="1550" spans="1:35" ht="31.5">
      <c r="A1550" s="205">
        <v>1546</v>
      </c>
      <c r="B1550" s="206" t="s">
        <v>6233</v>
      </c>
      <c r="C1550" s="207" t="str">
        <f xml:space="preserve"> _xlfn.CONCAT(小韻資料表[[#This Row],[聲母拼音碼]],小韻資料表[[#This Row],[韻母拼音碼]],小韻資料表[[#This Row],[調號]])</f>
        <v>hun2</v>
      </c>
      <c r="D1550" s="206" t="s">
        <v>6234</v>
      </c>
      <c r="E1550" s="208" t="s">
        <v>6188</v>
      </c>
      <c r="F1550" s="205">
        <v>17</v>
      </c>
      <c r="G1550" s="209" t="s">
        <v>6235</v>
      </c>
      <c r="H1550" s="205">
        <f xml:space="preserve"> LEN(小韻資料表[[#This Row],[小韻字集]])</f>
        <v>3</v>
      </c>
      <c r="I1550" s="205" cm="1">
        <f t="array" ref="I1550" xml:space="preserve"> MATCH(TRUE, ISNUMBER( SEARCH( LEFT(小韻資料表[[#This Row],[切語]],1), 切語上字資料表[切語上字]) ), 0)</f>
        <v>36</v>
      </c>
      <c r="J1550" s="210" t="str" cm="1">
        <f t="array" ref="J1550" xml:space="preserve"> INDEX(切語上字資料表[聲母], 小韻資料表[[#This Row],[上字表識別號]])</f>
        <v>曉</v>
      </c>
      <c r="K1550" s="210" t="str" cm="1">
        <f t="array" ref="K1550" xml:space="preserve"> INDEX(切語上字資料表[聲母拼音碼], 小韻資料表[[#This Row],[上字表識別號]])</f>
        <v>h</v>
      </c>
      <c r="L1550" s="210" t="str" cm="1">
        <f t="array" ref="L1550" xml:space="preserve"> INDEX(切語上字資料表[清濁], 小韻資料表[[#This Row],[上字表識別號]])</f>
        <v>次清</v>
      </c>
      <c r="M1550" s="223" t="str" cm="1">
        <f t="array" ref="M1550" xml:space="preserve"> INDEX(切語上字資料表[發送收], 小韻資料表[[#This Row],[上字表識別號]])</f>
        <v>送氣</v>
      </c>
      <c r="N1550" s="205" cm="1">
        <f t="array" ref="N1550" xml:space="preserve"> MATCH(TRUE, ISNUMBER( SEARCH( RIGHT(小韻資料表[[#This Row],[切語]],1), 切語下字資料表[切語下字]) ), 0)</f>
        <v>150</v>
      </c>
      <c r="O1550" s="207" t="str" cm="1">
        <f t="array" ref="O1550" xml:space="preserve"> INDEX(切語下字資料表[韻母], 小韻資料表[[#This Row],[下字表識別號]])</f>
        <v>混合3</v>
      </c>
      <c r="P1550" s="207" t="str" cm="1">
        <f t="array" ref="P1550" xml:space="preserve"> INDEX(切語下字資料表[韻母拼音碼], 小韻資料表[[#This Row],[下字表識別號]])</f>
        <v>un</v>
      </c>
      <c r="Q1550" s="210" t="str" cm="1">
        <f t="array" ref="Q1550" xml:space="preserve"> INDEX(設定表!$C$19:$C$23, INT( LEFT(小韻資料表[[#This Row],[目次編碼]],1) ))</f>
        <v>上</v>
      </c>
      <c r="R1550" s="210">
        <f xml:space="preserve">  INDEX(設定表!$C$8:$C$15, MATCH( (RIGHT(小韻資料表[[#This Row],[清濁]]) &amp; 小韻資料表[[#This Row],[調]]), 設定表!$B$8:$B$15, 0))</f>
        <v>2</v>
      </c>
      <c r="S1550" s="205" t="s">
        <v>309</v>
      </c>
      <c r="T1550" s="205" t="s">
        <v>309</v>
      </c>
      <c r="U1550" s="226" t="s">
        <v>309</v>
      </c>
      <c r="V1550" s="147" t="s">
        <v>309</v>
      </c>
      <c r="X1550" s="135"/>
      <c r="Y1550" s="135"/>
      <c r="AA1550" s="135"/>
      <c r="AB1550" s="134"/>
      <c r="AC1550" s="135"/>
      <c r="AD1550" s="135"/>
      <c r="AH1550" s="135"/>
      <c r="AI1550" s="135"/>
    </row>
    <row r="1551" spans="1:35" ht="31.5">
      <c r="A1551" s="205">
        <v>1547</v>
      </c>
      <c r="B1551" s="206" t="s">
        <v>6236</v>
      </c>
      <c r="C1551" s="207" t="str">
        <f xml:space="preserve"> _xlfn.CONCAT(小韻資料表[[#This Row],[聲母拼音碼]],小韻資料表[[#This Row],[韻母拼音碼]],小韻資料表[[#This Row],[調號]])</f>
        <v>hirn2</v>
      </c>
      <c r="D1551" s="206" t="s">
        <v>692</v>
      </c>
      <c r="E1551" s="208" t="s">
        <v>6237</v>
      </c>
      <c r="F1551" s="205">
        <v>1</v>
      </c>
      <c r="G1551" s="209" t="s">
        <v>6238</v>
      </c>
      <c r="H1551" s="205">
        <f xml:space="preserve"> LEN(小韻資料表[[#This Row],[小韻字集]])</f>
        <v>2</v>
      </c>
      <c r="I1551" s="205" cm="1">
        <f t="array" ref="I1551" xml:space="preserve"> MATCH(TRUE, ISNUMBER( SEARCH( LEFT(小韻資料表[[#This Row],[切語]],1), 切語上字資料表[切語上字]) ), 0)</f>
        <v>37</v>
      </c>
      <c r="J1551" s="210" t="str" cm="1">
        <f t="array" ref="J1551" xml:space="preserve"> INDEX(切語上字資料表[聲母], 小韻資料表[[#This Row],[上字表識別號]])</f>
        <v>匣</v>
      </c>
      <c r="K1551" s="210" t="str" cm="1">
        <f t="array" ref="K1551" xml:space="preserve"> INDEX(切語上字資料表[聲母拼音碼], 小韻資料表[[#This Row],[上字表識別號]])</f>
        <v>h</v>
      </c>
      <c r="L1551" s="210" t="str" cm="1">
        <f t="array" ref="L1551" xml:space="preserve"> INDEX(切語上字資料表[清濁], 小韻資料表[[#This Row],[上字表識別號]])</f>
        <v>全濁</v>
      </c>
      <c r="M1551" s="223" t="str" cm="1">
        <f t="array" ref="M1551" xml:space="preserve"> INDEX(切語上字資料表[發送收], 小韻資料表[[#This Row],[上字表識別號]])</f>
        <v>送氣</v>
      </c>
      <c r="N1551" s="205" cm="1">
        <f t="array" ref="N1551" xml:space="preserve"> MATCH(TRUE, ISNUMBER( SEARCH( RIGHT(小韻資料表[[#This Row],[切語]],1), 切語下字資料表[切語下字]) ), 0)</f>
        <v>154</v>
      </c>
      <c r="O1551" s="207" t="str" cm="1">
        <f t="array" ref="O1551" xml:space="preserve"> INDEX(切語下字資料表[韻母], 小韻資料表[[#This Row],[下字表識別號]])</f>
        <v>很開1</v>
      </c>
      <c r="P1551" s="207" t="str" cm="1">
        <f t="array" ref="P1551" xml:space="preserve"> INDEX(切語下字資料表[韻母拼音碼], 小韻資料表[[#This Row],[下字表識別號]])</f>
        <v>irn</v>
      </c>
      <c r="Q1551" s="210" t="str" cm="1">
        <f t="array" ref="Q1551" xml:space="preserve"> INDEX(設定表!$C$19:$C$23, INT( LEFT(小韻資料表[[#This Row],[目次編碼]],1) ))</f>
        <v>上</v>
      </c>
      <c r="R1551" s="210">
        <f xml:space="preserve">  INDEX(設定表!$C$8:$C$15, MATCH( (RIGHT(小韻資料表[[#This Row],[清濁]]) &amp; 小韻資料表[[#This Row],[調]]), 設定表!$B$8:$B$15, 0))</f>
        <v>2</v>
      </c>
      <c r="S1551" s="205" t="s">
        <v>309</v>
      </c>
      <c r="T1551" s="205" t="s">
        <v>309</v>
      </c>
      <c r="U1551" s="226" t="s">
        <v>6239</v>
      </c>
      <c r="V1551" s="146" t="s">
        <v>309</v>
      </c>
      <c r="X1551" s="135"/>
      <c r="Y1551" s="135"/>
      <c r="AA1551" s="135"/>
      <c r="AB1551" s="134"/>
      <c r="AC1551" s="135"/>
      <c r="AD1551" s="135"/>
      <c r="AH1551" s="135"/>
      <c r="AI1551" s="135"/>
    </row>
    <row r="1552" spans="1:35" ht="31.5">
      <c r="A1552" s="205">
        <v>1548</v>
      </c>
      <c r="B1552" s="206" t="s">
        <v>6240</v>
      </c>
      <c r="C1552" s="207" t="str">
        <f xml:space="preserve"> _xlfn.CONCAT(小韻資料表[[#This Row],[聲母拼音碼]],小韻資料表[[#This Row],[韻母拼音碼]],小韻資料表[[#This Row],[調號]])</f>
        <v>khirn2</v>
      </c>
      <c r="D1552" s="206" t="s">
        <v>6241</v>
      </c>
      <c r="E1552" s="208" t="s">
        <v>6237</v>
      </c>
      <c r="F1552" s="205">
        <v>2</v>
      </c>
      <c r="G1552" s="209" t="s">
        <v>6242</v>
      </c>
      <c r="H1552" s="205">
        <f xml:space="preserve"> LEN(小韻資料表[[#This Row],[小韻字集]])</f>
        <v>4</v>
      </c>
      <c r="I1552" s="205" cm="1">
        <f t="array" ref="I1552" xml:space="preserve"> MATCH(TRUE, ISNUMBER( SEARCH( LEFT(小韻資料表[[#This Row],[切語]],1), 切語上字資料表[切語上字]) ), 0)</f>
        <v>2</v>
      </c>
      <c r="J1552" s="210" t="str" cm="1">
        <f t="array" ref="J1552" xml:space="preserve"> INDEX(切語上字資料表[聲母], 小韻資料表[[#This Row],[上字表識別號]])</f>
        <v>溪</v>
      </c>
      <c r="K1552" s="210" t="str" cm="1">
        <f t="array" ref="K1552" xml:space="preserve"> INDEX(切語上字資料表[聲母拼音碼], 小韻資料表[[#This Row],[上字表識別號]])</f>
        <v>kh</v>
      </c>
      <c r="L1552" s="210" t="str" cm="1">
        <f t="array" ref="L1552" xml:space="preserve"> INDEX(切語上字資料表[清濁], 小韻資料表[[#This Row],[上字表識別號]])</f>
        <v>次清</v>
      </c>
      <c r="M1552" s="223" t="str" cm="1">
        <f t="array" ref="M1552" xml:space="preserve"> INDEX(切語上字資料表[發送收], 小韻資料表[[#This Row],[上字表識別號]])</f>
        <v>送氣</v>
      </c>
      <c r="N1552" s="205" cm="1">
        <f t="array" ref="N1552" xml:space="preserve"> MATCH(TRUE, ISNUMBER( SEARCH( RIGHT(小韻資料表[[#This Row],[切語]],1), 切語下字資料表[切語下字]) ), 0)</f>
        <v>154</v>
      </c>
      <c r="O1552" s="207" t="str" cm="1">
        <f t="array" ref="O1552" xml:space="preserve"> INDEX(切語下字資料表[韻母], 小韻資料表[[#This Row],[下字表識別號]])</f>
        <v>很開1</v>
      </c>
      <c r="P1552" s="207" t="str" cm="1">
        <f t="array" ref="P1552" xml:space="preserve"> INDEX(切語下字資料表[韻母拼音碼], 小韻資料表[[#This Row],[下字表識別號]])</f>
        <v>irn</v>
      </c>
      <c r="Q1552" s="210" t="str" cm="1">
        <f t="array" ref="Q1552" xml:space="preserve"> INDEX(設定表!$C$19:$C$23, INT( LEFT(小韻資料表[[#This Row],[目次編碼]],1) ))</f>
        <v>上</v>
      </c>
      <c r="R1552" s="210">
        <f xml:space="preserve">  INDEX(設定表!$C$8:$C$15, MATCH( (RIGHT(小韻資料表[[#This Row],[清濁]]) &amp; 小韻資料表[[#This Row],[調]]), 設定表!$B$8:$B$15, 0))</f>
        <v>2</v>
      </c>
      <c r="S1552" s="205" t="s">
        <v>309</v>
      </c>
      <c r="T1552" s="205" t="s">
        <v>309</v>
      </c>
      <c r="U1552" s="226" t="s">
        <v>309</v>
      </c>
      <c r="V1552" s="147" t="s">
        <v>309</v>
      </c>
      <c r="X1552" s="135"/>
      <c r="Y1552" s="135"/>
      <c r="AA1552" s="135"/>
      <c r="AB1552" s="134"/>
      <c r="AC1552" s="135"/>
      <c r="AD1552" s="135"/>
      <c r="AH1552" s="135"/>
      <c r="AI1552" s="135"/>
    </row>
    <row r="1553" spans="1:35" ht="31.5">
      <c r="A1553" s="205">
        <v>1549</v>
      </c>
      <c r="B1553" s="206" t="s">
        <v>6243</v>
      </c>
      <c r="C1553" s="207" t="str">
        <f xml:space="preserve"> _xlfn.CONCAT(小韻資料表[[#This Row],[聲母拼音碼]],小韻資料表[[#This Row],[韻母拼音碼]],小韻資料表[[#This Row],[調號]])</f>
        <v>kirn2</v>
      </c>
      <c r="D1553" s="206" t="s">
        <v>6244</v>
      </c>
      <c r="E1553" s="208" t="s">
        <v>6237</v>
      </c>
      <c r="F1553" s="205">
        <v>3</v>
      </c>
      <c r="G1553" s="209" t="s">
        <v>6245</v>
      </c>
      <c r="H1553" s="205">
        <f xml:space="preserve"> LEN(小韻資料表[[#This Row],[小韻字集]])</f>
        <v>2</v>
      </c>
      <c r="I1553" s="205" cm="1">
        <f t="array" ref="I1553" xml:space="preserve"> MATCH(TRUE, ISNUMBER( SEARCH( LEFT(小韻資料表[[#This Row],[切語]],1), 切語上字資料表[切語上字]) ), 0)</f>
        <v>1</v>
      </c>
      <c r="J1553" s="210" t="str" cm="1">
        <f t="array" ref="J1553" xml:space="preserve"> INDEX(切語上字資料表[聲母], 小韻資料表[[#This Row],[上字表識別號]])</f>
        <v>見</v>
      </c>
      <c r="K1553" s="210" t="str" cm="1">
        <f t="array" ref="K1553" xml:space="preserve"> INDEX(切語上字資料表[聲母拼音碼], 小韻資料表[[#This Row],[上字表識別號]])</f>
        <v>k</v>
      </c>
      <c r="L1553" s="210" t="str" cm="1">
        <f t="array" ref="L1553" xml:space="preserve"> INDEX(切語上字資料表[清濁], 小韻資料表[[#This Row],[上字表識別號]])</f>
        <v>全清</v>
      </c>
      <c r="M1553" s="223" t="str" cm="1">
        <f t="array" ref="M1553" xml:space="preserve"> INDEX(切語上字資料表[發送收], 小韻資料表[[#This Row],[上字表識別號]])</f>
        <v>發聲</v>
      </c>
      <c r="N1553" s="205" cm="1">
        <f t="array" ref="N1553" xml:space="preserve"> MATCH(TRUE, ISNUMBER( SEARCH( RIGHT(小韻資料表[[#This Row],[切語]],1), 切語下字資料表[切語下字]) ), 0)</f>
        <v>154</v>
      </c>
      <c r="O1553" s="207" t="str" cm="1">
        <f t="array" ref="O1553" xml:space="preserve"> INDEX(切語下字資料表[韻母], 小韻資料表[[#This Row],[下字表識別號]])</f>
        <v>很開1</v>
      </c>
      <c r="P1553" s="207" t="str" cm="1">
        <f t="array" ref="P1553" xml:space="preserve"> INDEX(切語下字資料表[韻母拼音碼], 小韻資料表[[#This Row],[下字表識別號]])</f>
        <v>irn</v>
      </c>
      <c r="Q1553" s="210" t="str" cm="1">
        <f t="array" ref="Q1553" xml:space="preserve"> INDEX(設定表!$C$19:$C$23, INT( LEFT(小韻資料表[[#This Row],[目次編碼]],1) ))</f>
        <v>上</v>
      </c>
      <c r="R1553" s="210">
        <f xml:space="preserve">  INDEX(設定表!$C$8:$C$15, MATCH( (RIGHT(小韻資料表[[#This Row],[清濁]]) &amp; 小韻資料表[[#This Row],[調]]), 設定表!$B$8:$B$15, 0))</f>
        <v>2</v>
      </c>
      <c r="S1553" s="205" t="s">
        <v>309</v>
      </c>
      <c r="T1553" s="205" t="s">
        <v>309</v>
      </c>
      <c r="U1553" s="226" t="s">
        <v>309</v>
      </c>
      <c r="V1553" s="146" t="s">
        <v>309</v>
      </c>
      <c r="X1553" s="135"/>
      <c r="Y1553" s="135"/>
      <c r="AA1553" s="135"/>
      <c r="AB1553" s="134"/>
      <c r="AC1553" s="135"/>
      <c r="AD1553" s="135"/>
      <c r="AH1553" s="135"/>
      <c r="AI1553" s="135"/>
    </row>
    <row r="1554" spans="1:35" ht="31.5">
      <c r="A1554" s="205">
        <v>1550</v>
      </c>
      <c r="B1554" s="206" t="s">
        <v>6246</v>
      </c>
      <c r="C1554" s="207" t="str">
        <f xml:space="preserve"> _xlfn.CONCAT(小韻資料表[[#This Row],[聲母拼音碼]],小韻資料表[[#This Row],[韻母拼音碼]],小韻資料表[[#This Row],[調號]])</f>
        <v>han2</v>
      </c>
      <c r="D1554" s="206" t="s">
        <v>710</v>
      </c>
      <c r="E1554" s="208" t="s">
        <v>6247</v>
      </c>
      <c r="F1554" s="205">
        <v>1</v>
      </c>
      <c r="G1554" s="209" t="s">
        <v>6248</v>
      </c>
      <c r="H1554" s="205">
        <f xml:space="preserve"> LEN(小韻資料表[[#This Row],[小韻字集]])</f>
        <v>6</v>
      </c>
      <c r="I1554" s="205" cm="1">
        <f t="array" ref="I1554" xml:space="preserve"> MATCH(TRUE, ISNUMBER( SEARCH( LEFT(小韻資料表[[#This Row],[切語]],1), 切語上字資料表[切語上字]) ), 0)</f>
        <v>37</v>
      </c>
      <c r="J1554" s="210" t="str" cm="1">
        <f t="array" ref="J1554" xml:space="preserve"> INDEX(切語上字資料表[聲母], 小韻資料表[[#This Row],[上字表識別號]])</f>
        <v>匣</v>
      </c>
      <c r="K1554" s="210" t="str" cm="1">
        <f t="array" ref="K1554" xml:space="preserve"> INDEX(切語上字資料表[聲母拼音碼], 小韻資料表[[#This Row],[上字表識別號]])</f>
        <v>h</v>
      </c>
      <c r="L1554" s="210" t="str" cm="1">
        <f t="array" ref="L1554" xml:space="preserve"> INDEX(切語上字資料表[清濁], 小韻資料表[[#This Row],[上字表識別號]])</f>
        <v>全濁</v>
      </c>
      <c r="M1554" s="223" t="str" cm="1">
        <f t="array" ref="M1554" xml:space="preserve"> INDEX(切語上字資料表[發送收], 小韻資料表[[#This Row],[上字表識別號]])</f>
        <v>送氣</v>
      </c>
      <c r="N1554" s="205" cm="1">
        <f t="array" ref="N1554" xml:space="preserve"> MATCH(TRUE, ISNUMBER( SEARCH( RIGHT(小韻資料表[[#This Row],[切語]],1), 切語下字資料表[切語下字]) ), 0)</f>
        <v>158</v>
      </c>
      <c r="O1554" s="207" t="str" cm="1">
        <f t="array" ref="O1554" xml:space="preserve"> INDEX(切語下字資料表[韻母], 小韻資料表[[#This Row],[下字表識別號]])</f>
        <v>旱開1</v>
      </c>
      <c r="P1554" s="207" t="str" cm="1">
        <f t="array" ref="P1554" xml:space="preserve"> INDEX(切語下字資料表[韻母拼音碼], 小韻資料表[[#This Row],[下字表識別號]])</f>
        <v>an</v>
      </c>
      <c r="Q1554" s="210" t="str" cm="1">
        <f t="array" ref="Q1554" xml:space="preserve"> INDEX(設定表!$C$19:$C$23, INT( LEFT(小韻資料表[[#This Row],[目次編碼]],1) ))</f>
        <v>上</v>
      </c>
      <c r="R1554" s="210">
        <f xml:space="preserve">  INDEX(設定表!$C$8:$C$15, MATCH( (RIGHT(小韻資料表[[#This Row],[清濁]]) &amp; 小韻資料表[[#This Row],[調]]), 設定表!$B$8:$B$15, 0))</f>
        <v>2</v>
      </c>
      <c r="S1554" s="205" t="s">
        <v>309</v>
      </c>
      <c r="T1554" s="205" t="s">
        <v>309</v>
      </c>
      <c r="U1554" s="226" t="s">
        <v>309</v>
      </c>
      <c r="V1554" s="147" t="s">
        <v>309</v>
      </c>
      <c r="X1554" s="135"/>
      <c r="Y1554" s="135"/>
      <c r="AA1554" s="135"/>
      <c r="AB1554" s="134"/>
      <c r="AC1554" s="135"/>
      <c r="AD1554" s="135"/>
      <c r="AH1554" s="135"/>
      <c r="AI1554" s="135"/>
    </row>
    <row r="1555" spans="1:35" ht="31.5">
      <c r="A1555" s="205">
        <v>1551</v>
      </c>
      <c r="B1555" s="206" t="s">
        <v>6249</v>
      </c>
      <c r="C1555" s="207" t="str">
        <f xml:space="preserve"> _xlfn.CONCAT(小韻資料表[[#This Row],[聲母拼音碼]],小韻資料表[[#This Row],[韻母拼音碼]],小韻資料表[[#This Row],[調號]])</f>
        <v>tan2</v>
      </c>
      <c r="D1555" s="206" t="s">
        <v>6250</v>
      </c>
      <c r="E1555" s="208" t="s">
        <v>6247</v>
      </c>
      <c r="F1555" s="205">
        <v>2</v>
      </c>
      <c r="G1555" s="209" t="s">
        <v>6251</v>
      </c>
      <c r="H1555" s="205">
        <f xml:space="preserve"> LEN(小韻資料表[[#This Row],[小韻字集]])</f>
        <v>9</v>
      </c>
      <c r="I1555" s="205" cm="1">
        <f t="array" ref="I1555" xml:space="preserve"> MATCH(TRUE, ISNUMBER( SEARCH( LEFT(小韻資料表[[#This Row],[切語]],1), 切語上字資料表[切語上字]) ), 0)</f>
        <v>5</v>
      </c>
      <c r="J1555" s="210" t="str" cm="1">
        <f t="array" ref="J1555" xml:space="preserve"> INDEX(切語上字資料表[聲母], 小韻資料表[[#This Row],[上字表識別號]])</f>
        <v>端</v>
      </c>
      <c r="K1555" s="210" t="str" cm="1">
        <f t="array" ref="K1555" xml:space="preserve"> INDEX(切語上字資料表[聲母拼音碼], 小韻資料表[[#This Row],[上字表識別號]])</f>
        <v>t</v>
      </c>
      <c r="L1555" s="210" t="str" cm="1">
        <f t="array" ref="L1555" xml:space="preserve"> INDEX(切語上字資料表[清濁], 小韻資料表[[#This Row],[上字表識別號]])</f>
        <v>全清</v>
      </c>
      <c r="M1555" s="223" t="str" cm="1">
        <f t="array" ref="M1555" xml:space="preserve"> INDEX(切語上字資料表[發送收], 小韻資料表[[#This Row],[上字表識別號]])</f>
        <v>發聲</v>
      </c>
      <c r="N1555" s="205" cm="1">
        <f t="array" ref="N1555" xml:space="preserve"> MATCH(TRUE, ISNUMBER( SEARCH( RIGHT(小韻資料表[[#This Row],[切語]],1), 切語下字資料表[切語下字]) ), 0)</f>
        <v>158</v>
      </c>
      <c r="O1555" s="207" t="str" cm="1">
        <f t="array" ref="O1555" xml:space="preserve"> INDEX(切語下字資料表[韻母], 小韻資料表[[#This Row],[下字表識別號]])</f>
        <v>旱開1</v>
      </c>
      <c r="P1555" s="207" t="str" cm="1">
        <f t="array" ref="P1555" xml:space="preserve"> INDEX(切語下字資料表[韻母拼音碼], 小韻資料表[[#This Row],[下字表識別號]])</f>
        <v>an</v>
      </c>
      <c r="Q1555" s="210" t="str" cm="1">
        <f t="array" ref="Q1555" xml:space="preserve"> INDEX(設定表!$C$19:$C$23, INT( LEFT(小韻資料表[[#This Row],[目次編碼]],1) ))</f>
        <v>上</v>
      </c>
      <c r="R1555" s="210">
        <f xml:space="preserve">  INDEX(設定表!$C$8:$C$15, MATCH( (RIGHT(小韻資料表[[#This Row],[清濁]]) &amp; 小韻資料表[[#This Row],[調]]), 設定表!$B$8:$B$15, 0))</f>
        <v>2</v>
      </c>
      <c r="S1555" s="205" t="s">
        <v>6252</v>
      </c>
      <c r="T1555" s="205" t="s">
        <v>309</v>
      </c>
      <c r="U1555" s="226" t="s">
        <v>309</v>
      </c>
      <c r="V1555" s="146" t="s">
        <v>309</v>
      </c>
      <c r="X1555" s="135"/>
      <c r="Y1555" s="135"/>
      <c r="AA1555" s="135"/>
      <c r="AB1555" s="134"/>
      <c r="AC1555" s="135"/>
      <c r="AD1555" s="135"/>
      <c r="AH1555" s="135"/>
      <c r="AI1555" s="135"/>
    </row>
    <row r="1556" spans="1:35" ht="31.5">
      <c r="A1556" s="205">
        <v>1552</v>
      </c>
      <c r="B1556" s="206" t="s">
        <v>6253</v>
      </c>
      <c r="C1556" s="207" t="str">
        <f xml:space="preserve"> _xlfn.CONCAT(小韻資料表[[#This Row],[聲母拼音碼]],小韻資料表[[#This Row],[韻母拼音碼]],小韻資料表[[#This Row],[調號]])</f>
        <v>than2</v>
      </c>
      <c r="D1556" s="206" t="s">
        <v>6254</v>
      </c>
      <c r="E1556" s="208" t="s">
        <v>6247</v>
      </c>
      <c r="F1556" s="205">
        <v>3</v>
      </c>
      <c r="G1556" s="209" t="s">
        <v>6255</v>
      </c>
      <c r="H1556" s="205">
        <f xml:space="preserve"> LEN(小韻資料表[[#This Row],[小韻字集]])</f>
        <v>2</v>
      </c>
      <c r="I1556" s="205" cm="1">
        <f t="array" ref="I1556" xml:space="preserve"> MATCH(TRUE, ISNUMBER( SEARCH( LEFT(小韻資料表[[#This Row],[切語]],1), 切語上字資料表[切語上字]) ), 0)</f>
        <v>6</v>
      </c>
      <c r="J1556" s="210" t="str" cm="1">
        <f t="array" ref="J1556" xml:space="preserve"> INDEX(切語上字資料表[聲母], 小韻資料表[[#This Row],[上字表識別號]])</f>
        <v>透</v>
      </c>
      <c r="K1556" s="210" t="str" cm="1">
        <f t="array" ref="K1556" xml:space="preserve"> INDEX(切語上字資料表[聲母拼音碼], 小韻資料表[[#This Row],[上字表識別號]])</f>
        <v>th</v>
      </c>
      <c r="L1556" s="210" t="str" cm="1">
        <f t="array" ref="L1556" xml:space="preserve"> INDEX(切語上字資料表[清濁], 小韻資料表[[#This Row],[上字表識別號]])</f>
        <v>次清</v>
      </c>
      <c r="M1556" s="223" t="str" cm="1">
        <f t="array" ref="M1556" xml:space="preserve"> INDEX(切語上字資料表[發送收], 小韻資料表[[#This Row],[上字表識別號]])</f>
        <v>送氣</v>
      </c>
      <c r="N1556" s="205" cm="1">
        <f t="array" ref="N1556" xml:space="preserve"> MATCH(TRUE, ISNUMBER( SEARCH( RIGHT(小韻資料表[[#This Row],[切語]],1), 切語下字資料表[切語下字]) ), 0)</f>
        <v>158</v>
      </c>
      <c r="O1556" s="207" t="str" cm="1">
        <f t="array" ref="O1556" xml:space="preserve"> INDEX(切語下字資料表[韻母], 小韻資料表[[#This Row],[下字表識別號]])</f>
        <v>旱開1</v>
      </c>
      <c r="P1556" s="207" t="str" cm="1">
        <f t="array" ref="P1556" xml:space="preserve"> INDEX(切語下字資料表[韻母拼音碼], 小韻資料表[[#This Row],[下字表識別號]])</f>
        <v>an</v>
      </c>
      <c r="Q1556" s="210" t="str" cm="1">
        <f t="array" ref="Q1556" xml:space="preserve"> INDEX(設定表!$C$19:$C$23, INT( LEFT(小韻資料表[[#This Row],[目次編碼]],1) ))</f>
        <v>上</v>
      </c>
      <c r="R1556" s="210">
        <f xml:space="preserve">  INDEX(設定表!$C$8:$C$15, MATCH( (RIGHT(小韻資料表[[#This Row],[清濁]]) &amp; 小韻資料表[[#This Row],[調]]), 設定表!$B$8:$B$15, 0))</f>
        <v>2</v>
      </c>
      <c r="S1556" s="205" t="s">
        <v>309</v>
      </c>
      <c r="T1556" s="205" t="s">
        <v>309</v>
      </c>
      <c r="U1556" s="226" t="s">
        <v>309</v>
      </c>
      <c r="V1556" s="147" t="s">
        <v>309</v>
      </c>
      <c r="X1556" s="135"/>
      <c r="Y1556" s="135"/>
      <c r="AA1556" s="135"/>
      <c r="AB1556" s="134"/>
      <c r="AC1556" s="135"/>
      <c r="AD1556" s="135"/>
      <c r="AH1556" s="135"/>
      <c r="AI1556" s="135"/>
    </row>
    <row r="1557" spans="1:35" ht="31.5">
      <c r="A1557" s="205">
        <v>1553</v>
      </c>
      <c r="B1557" s="206" t="s">
        <v>6256</v>
      </c>
      <c r="C1557" s="207" t="str">
        <f xml:space="preserve"> _xlfn.CONCAT(小韻資料表[[#This Row],[聲母拼音碼]],小韻資料表[[#This Row],[韻母拼音碼]],小韻資料表[[#This Row],[調號]])</f>
        <v>san2</v>
      </c>
      <c r="D1557" s="206" t="s">
        <v>6257</v>
      </c>
      <c r="E1557" s="208" t="s">
        <v>6247</v>
      </c>
      <c r="F1557" s="205">
        <v>4</v>
      </c>
      <c r="G1557" s="209" t="s">
        <v>6258</v>
      </c>
      <c r="H1557" s="205">
        <f xml:space="preserve"> LEN(小韻資料表[[#This Row],[小韻字集]])</f>
        <v>15</v>
      </c>
      <c r="I1557" s="205" cm="1">
        <f t="array" ref="I1557" xml:space="preserve"> MATCH(TRUE, ISNUMBER( SEARCH( LEFT(小韻資料表[[#This Row],[切語]],1), 切語上字資料表[切語上字]) ), 0)</f>
        <v>24</v>
      </c>
      <c r="J1557" s="210" t="str" cm="1">
        <f t="array" ref="J1557" xml:space="preserve"> INDEX(切語上字資料表[聲母], 小韻資料表[[#This Row],[上字表識別號]])</f>
        <v>心</v>
      </c>
      <c r="K1557" s="210" t="str" cm="1">
        <f t="array" ref="K1557" xml:space="preserve"> INDEX(切語上字資料表[聲母拼音碼], 小韻資料表[[#This Row],[上字表識別號]])</f>
        <v>s</v>
      </c>
      <c r="L1557" s="210" t="str" cm="1">
        <f t="array" ref="L1557" xml:space="preserve"> INDEX(切語上字資料表[清濁], 小韻資料表[[#This Row],[上字表識別號]])</f>
        <v>全清</v>
      </c>
      <c r="M1557" s="223" t="str" cm="1">
        <f t="array" ref="M1557" xml:space="preserve"> INDEX(切語上字資料表[發送收], 小韻資料表[[#This Row],[上字表識別號]])</f>
        <v>送氣</v>
      </c>
      <c r="N1557" s="205" cm="1">
        <f t="array" ref="N1557" xml:space="preserve"> MATCH(TRUE, ISNUMBER( SEARCH( RIGHT(小韻資料表[[#This Row],[切語]],1), 切語下字資料表[切語下字]) ), 0)</f>
        <v>158</v>
      </c>
      <c r="O1557" s="207" t="str" cm="1">
        <f t="array" ref="O1557" xml:space="preserve"> INDEX(切語下字資料表[韻母], 小韻資料表[[#This Row],[下字表識別號]])</f>
        <v>旱開1</v>
      </c>
      <c r="P1557" s="207" t="str" cm="1">
        <f t="array" ref="P1557" xml:space="preserve"> INDEX(切語下字資料表[韻母拼音碼], 小韻資料表[[#This Row],[下字表識別號]])</f>
        <v>an</v>
      </c>
      <c r="Q1557" s="210" t="str" cm="1">
        <f t="array" ref="Q1557" xml:space="preserve"> INDEX(設定表!$C$19:$C$23, INT( LEFT(小韻資料表[[#This Row],[目次編碼]],1) ))</f>
        <v>上</v>
      </c>
      <c r="R1557" s="210">
        <f xml:space="preserve">  INDEX(設定表!$C$8:$C$15, MATCH( (RIGHT(小韻資料表[[#This Row],[清濁]]) &amp; 小韻資料表[[#This Row],[調]]), 設定表!$B$8:$B$15, 0))</f>
        <v>2</v>
      </c>
      <c r="S1557" s="205" t="s">
        <v>309</v>
      </c>
      <c r="T1557" s="205" t="s">
        <v>309</v>
      </c>
      <c r="U1557" s="226" t="s">
        <v>309</v>
      </c>
      <c r="V1557" s="146" t="s">
        <v>309</v>
      </c>
      <c r="X1557" s="135"/>
      <c r="Y1557" s="135"/>
      <c r="AA1557" s="135"/>
      <c r="AB1557" s="134"/>
      <c r="AC1557" s="135"/>
      <c r="AD1557" s="135"/>
      <c r="AH1557" s="135"/>
      <c r="AI1557" s="135"/>
    </row>
    <row r="1558" spans="1:35" ht="31.5">
      <c r="A1558" s="205">
        <v>1554</v>
      </c>
      <c r="B1558" s="206" t="s">
        <v>6259</v>
      </c>
      <c r="C1558" s="207" t="str">
        <f xml:space="preserve"> _xlfn.CONCAT(小韻資料表[[#This Row],[聲母拼音碼]],小韻資料表[[#This Row],[韻母拼音碼]],小韻資料表[[#This Row],[調號]])</f>
        <v>tan2</v>
      </c>
      <c r="D1558" s="206" t="s">
        <v>6260</v>
      </c>
      <c r="E1558" s="208" t="s">
        <v>6247</v>
      </c>
      <c r="F1558" s="205">
        <v>5</v>
      </c>
      <c r="G1558" s="209" t="s">
        <v>6261</v>
      </c>
      <c r="H1558" s="205">
        <f xml:space="preserve"> LEN(小韻資料表[[#This Row],[小韻字集]])</f>
        <v>11</v>
      </c>
      <c r="I1558" s="205" cm="1">
        <f t="array" ref="I1558" xml:space="preserve"> MATCH(TRUE, ISNUMBER( SEARCH( LEFT(小韻資料表[[#This Row],[切語]],1), 切語上字資料表[切語上字]) ), 0)</f>
        <v>7</v>
      </c>
      <c r="J1558" s="210" t="str" cm="1">
        <f t="array" ref="J1558" xml:space="preserve"> INDEX(切語上字資料表[聲母], 小韻資料表[[#This Row],[上字表識別號]])</f>
        <v>定</v>
      </c>
      <c r="K1558" s="210" t="str" cm="1">
        <f t="array" ref="K1558" xml:space="preserve"> INDEX(切語上字資料表[聲母拼音碼], 小韻資料表[[#This Row],[上字表識別號]])</f>
        <v>t</v>
      </c>
      <c r="L1558" s="210" t="str" cm="1">
        <f t="array" ref="L1558" xml:space="preserve"> INDEX(切語上字資料表[清濁], 小韻資料表[[#This Row],[上字表識別號]])</f>
        <v>全濁</v>
      </c>
      <c r="M1558" s="223" cm="1">
        <f t="array" ref="M1558" xml:space="preserve"> INDEX(切語上字資料表[發送收], 小韻資料表[[#This Row],[上字表識別號]])</f>
        <v>0</v>
      </c>
      <c r="N1558" s="205" cm="1">
        <f t="array" ref="N1558" xml:space="preserve"> MATCH(TRUE, ISNUMBER( SEARCH( RIGHT(小韻資料表[[#This Row],[切語]],1), 切語下字資料表[切語下字]) ), 0)</f>
        <v>158</v>
      </c>
      <c r="O1558" s="207" t="str" cm="1">
        <f t="array" ref="O1558" xml:space="preserve"> INDEX(切語下字資料表[韻母], 小韻資料表[[#This Row],[下字表識別號]])</f>
        <v>旱開1</v>
      </c>
      <c r="P1558" s="207" t="str" cm="1">
        <f t="array" ref="P1558" xml:space="preserve"> INDEX(切語下字資料表[韻母拼音碼], 小韻資料表[[#This Row],[下字表識別號]])</f>
        <v>an</v>
      </c>
      <c r="Q1558" s="210" t="str" cm="1">
        <f t="array" ref="Q1558" xml:space="preserve"> INDEX(設定表!$C$19:$C$23, INT( LEFT(小韻資料表[[#This Row],[目次編碼]],1) ))</f>
        <v>上</v>
      </c>
      <c r="R1558" s="210">
        <f xml:space="preserve">  INDEX(設定表!$C$8:$C$15, MATCH( (RIGHT(小韻資料表[[#This Row],[清濁]]) &amp; 小韻資料表[[#This Row],[調]]), 設定表!$B$8:$B$15, 0))</f>
        <v>2</v>
      </c>
      <c r="S1558" s="205" t="s">
        <v>309</v>
      </c>
      <c r="T1558" s="205" t="s">
        <v>309</v>
      </c>
      <c r="U1558" s="226" t="s">
        <v>6262</v>
      </c>
      <c r="V1558" s="147" t="s">
        <v>309</v>
      </c>
      <c r="X1558" s="135"/>
      <c r="Y1558" s="135"/>
      <c r="AA1558" s="135"/>
      <c r="AB1558" s="134"/>
      <c r="AC1558" s="135"/>
      <c r="AD1558" s="135"/>
      <c r="AH1558" s="135"/>
      <c r="AI1558" s="135"/>
    </row>
    <row r="1559" spans="1:35" ht="31.5">
      <c r="A1559" s="205">
        <v>1555</v>
      </c>
      <c r="B1559" s="206" t="s">
        <v>6263</v>
      </c>
      <c r="C1559" s="207" t="str">
        <f xml:space="preserve"> _xlfn.CONCAT(小韻資料表[[#This Row],[聲母拼音碼]],小韻資料表[[#This Row],[韻母拼音碼]],小韻資料表[[#This Row],[調號]])</f>
        <v>can2</v>
      </c>
      <c r="D1559" s="206" t="s">
        <v>6264</v>
      </c>
      <c r="E1559" s="208" t="s">
        <v>6247</v>
      </c>
      <c r="F1559" s="205">
        <v>6</v>
      </c>
      <c r="G1559" s="209" t="s">
        <v>6265</v>
      </c>
      <c r="H1559" s="205">
        <f xml:space="preserve"> LEN(小韻資料表[[#This Row],[小韻字集]])</f>
        <v>3</v>
      </c>
      <c r="I1559" s="205" cm="1">
        <f t="array" ref="I1559" xml:space="preserve"> MATCH(TRUE, ISNUMBER( SEARCH( LEFT(小韻資料表[[#This Row],[切語]],1), 切語上字資料表[切語上字]) ), 0)</f>
        <v>23</v>
      </c>
      <c r="J1559" s="210" t="str" cm="1">
        <f t="array" ref="J1559" xml:space="preserve"> INDEX(切語上字資料表[聲母], 小韻資料表[[#This Row],[上字表識別號]])</f>
        <v>從</v>
      </c>
      <c r="K1559" s="210" t="str" cm="1">
        <f t="array" ref="K1559" xml:space="preserve"> INDEX(切語上字資料表[聲母拼音碼], 小韻資料表[[#This Row],[上字表識別號]])</f>
        <v>c</v>
      </c>
      <c r="L1559" s="210" t="str" cm="1">
        <f t="array" ref="L1559" xml:space="preserve"> INDEX(切語上字資料表[清濁], 小韻資料表[[#This Row],[上字表識別號]])</f>
        <v>全濁</v>
      </c>
      <c r="M1559" s="223" cm="1">
        <f t="array" ref="M1559" xml:space="preserve"> INDEX(切語上字資料表[發送收], 小韻資料表[[#This Row],[上字表識別號]])</f>
        <v>0</v>
      </c>
      <c r="N1559" s="205" cm="1">
        <f t="array" ref="N1559" xml:space="preserve"> MATCH(TRUE, ISNUMBER( SEARCH( RIGHT(小韻資料表[[#This Row],[切語]],1), 切語下字資料表[切語下字]) ), 0)</f>
        <v>158</v>
      </c>
      <c r="O1559" s="207" t="str" cm="1">
        <f t="array" ref="O1559" xml:space="preserve"> INDEX(切語下字資料表[韻母], 小韻資料表[[#This Row],[下字表識別號]])</f>
        <v>旱開1</v>
      </c>
      <c r="P1559" s="207" t="str" cm="1">
        <f t="array" ref="P1559" xml:space="preserve"> INDEX(切語下字資料表[韻母拼音碼], 小韻資料表[[#This Row],[下字表識別號]])</f>
        <v>an</v>
      </c>
      <c r="Q1559" s="210" t="str" cm="1">
        <f t="array" ref="Q1559" xml:space="preserve"> INDEX(設定表!$C$19:$C$23, INT( LEFT(小韻資料表[[#This Row],[目次編碼]],1) ))</f>
        <v>上</v>
      </c>
      <c r="R1559" s="210">
        <f xml:space="preserve">  INDEX(設定表!$C$8:$C$15, MATCH( (RIGHT(小韻資料表[[#This Row],[清濁]]) &amp; 小韻資料表[[#This Row],[調]]), 設定表!$B$8:$B$15, 0))</f>
        <v>2</v>
      </c>
      <c r="S1559" s="205" t="s">
        <v>309</v>
      </c>
      <c r="T1559" s="205" t="s">
        <v>309</v>
      </c>
      <c r="U1559" s="226" t="s">
        <v>6266</v>
      </c>
      <c r="V1559" s="146" t="s">
        <v>309</v>
      </c>
      <c r="X1559" s="135"/>
      <c r="Y1559" s="135"/>
      <c r="AA1559" s="135"/>
      <c r="AB1559" s="134"/>
      <c r="AC1559" s="135"/>
      <c r="AD1559" s="135"/>
      <c r="AH1559" s="135"/>
      <c r="AI1559" s="135"/>
    </row>
    <row r="1560" spans="1:35" ht="31.5">
      <c r="A1560" s="205">
        <v>1556</v>
      </c>
      <c r="B1560" s="206" t="s">
        <v>6267</v>
      </c>
      <c r="C1560" s="207" t="str">
        <f xml:space="preserve"> _xlfn.CONCAT(小韻資料表[[#This Row],[聲母拼音碼]],小韻資料表[[#This Row],[韻母拼音碼]],小韻資料表[[#This Row],[調號]])</f>
        <v>kan2</v>
      </c>
      <c r="D1560" s="206" t="s">
        <v>6268</v>
      </c>
      <c r="E1560" s="208" t="s">
        <v>6247</v>
      </c>
      <c r="F1560" s="205">
        <v>7</v>
      </c>
      <c r="G1560" s="209" t="s">
        <v>6269</v>
      </c>
      <c r="H1560" s="205">
        <f xml:space="preserve"> LEN(小韻資料表[[#This Row],[小韻字集]])</f>
        <v>15</v>
      </c>
      <c r="I1560" s="205" cm="1">
        <f t="array" ref="I1560" xml:space="preserve"> MATCH(TRUE, ISNUMBER( SEARCH( LEFT(小韻資料表[[#This Row],[切語]],1), 切語上字資料表[切語上字]) ), 0)</f>
        <v>1</v>
      </c>
      <c r="J1560" s="210" t="str" cm="1">
        <f t="array" ref="J1560" xml:space="preserve"> INDEX(切語上字資料表[聲母], 小韻資料表[[#This Row],[上字表識別號]])</f>
        <v>見</v>
      </c>
      <c r="K1560" s="210" t="str" cm="1">
        <f t="array" ref="K1560" xml:space="preserve"> INDEX(切語上字資料表[聲母拼音碼], 小韻資料表[[#This Row],[上字表識別號]])</f>
        <v>k</v>
      </c>
      <c r="L1560" s="210" t="str" cm="1">
        <f t="array" ref="L1560" xml:space="preserve"> INDEX(切語上字資料表[清濁], 小韻資料表[[#This Row],[上字表識別號]])</f>
        <v>全清</v>
      </c>
      <c r="M1560" s="223" t="str" cm="1">
        <f t="array" ref="M1560" xml:space="preserve"> INDEX(切語上字資料表[發送收], 小韻資料表[[#This Row],[上字表識別號]])</f>
        <v>發聲</v>
      </c>
      <c r="N1560" s="205" cm="1">
        <f t="array" ref="N1560" xml:space="preserve"> MATCH(TRUE, ISNUMBER( SEARCH( RIGHT(小韻資料表[[#This Row],[切語]],1), 切語下字資料表[切語下字]) ), 0)</f>
        <v>158</v>
      </c>
      <c r="O1560" s="207" t="str" cm="1">
        <f t="array" ref="O1560" xml:space="preserve"> INDEX(切語下字資料表[韻母], 小韻資料表[[#This Row],[下字表識別號]])</f>
        <v>旱開1</v>
      </c>
      <c r="P1560" s="207" t="str" cm="1">
        <f t="array" ref="P1560" xml:space="preserve"> INDEX(切語下字資料表[韻母拼音碼], 小韻資料表[[#This Row],[下字表識別號]])</f>
        <v>an</v>
      </c>
      <c r="Q1560" s="210" t="str" cm="1">
        <f t="array" ref="Q1560" xml:space="preserve"> INDEX(設定表!$C$19:$C$23, INT( LEFT(小韻資料表[[#This Row],[目次編碼]],1) ))</f>
        <v>上</v>
      </c>
      <c r="R1560" s="210">
        <f xml:space="preserve">  INDEX(設定表!$C$8:$C$15, MATCH( (RIGHT(小韻資料表[[#This Row],[清濁]]) &amp; 小韻資料表[[#This Row],[調]]), 設定表!$B$8:$B$15, 0))</f>
        <v>2</v>
      </c>
      <c r="S1560" s="205" t="s">
        <v>309</v>
      </c>
      <c r="T1560" s="205" t="s">
        <v>309</v>
      </c>
      <c r="U1560" s="226" t="s">
        <v>6270</v>
      </c>
      <c r="V1560" s="147" t="s">
        <v>309</v>
      </c>
      <c r="X1560" s="135"/>
      <c r="Y1560" s="135"/>
      <c r="AA1560" s="135"/>
      <c r="AB1560" s="134"/>
      <c r="AC1560" s="135"/>
      <c r="AD1560" s="135"/>
      <c r="AH1560" s="135"/>
      <c r="AI1560" s="135"/>
    </row>
    <row r="1561" spans="1:35" ht="31.5">
      <c r="A1561" s="205">
        <v>1557</v>
      </c>
      <c r="B1561" s="206" t="s">
        <v>6271</v>
      </c>
      <c r="C1561" s="207" t="str">
        <f xml:space="preserve"> _xlfn.CONCAT(小韻資料表[[#This Row],[聲母拼音碼]],小韻資料表[[#This Row],[韻母拼音碼]],小韻資料表[[#This Row],[調號]])</f>
        <v>lan2</v>
      </c>
      <c r="D1561" s="206" t="s">
        <v>6272</v>
      </c>
      <c r="E1561" s="208" t="s">
        <v>6247</v>
      </c>
      <c r="F1561" s="205">
        <v>8</v>
      </c>
      <c r="G1561" s="209" t="s">
        <v>6273</v>
      </c>
      <c r="H1561" s="205">
        <f xml:space="preserve"> LEN(小韻資料表[[#This Row],[小韻字集]])</f>
        <v>7</v>
      </c>
      <c r="I1561" s="205" cm="1">
        <f t="array" ref="I1561" xml:space="preserve"> MATCH(TRUE, ISNUMBER( SEARCH( LEFT(小韻資料表[[#This Row],[切語]],1), 切語上字資料表[切語上字]) ), 0)</f>
        <v>40</v>
      </c>
      <c r="J1561" s="210" t="str" cm="1">
        <f t="array" ref="J1561" xml:space="preserve"> INDEX(切語上字資料表[聲母], 小韻資料表[[#This Row],[上字表識別號]])</f>
        <v>來</v>
      </c>
      <c r="K1561" s="210" t="str" cm="1">
        <f t="array" ref="K1561" xml:space="preserve"> INDEX(切語上字資料表[聲母拼音碼], 小韻資料表[[#This Row],[上字表識別號]])</f>
        <v>l</v>
      </c>
      <c r="L1561" s="210" t="str" cm="1">
        <f t="array" ref="L1561" xml:space="preserve"> INDEX(切語上字資料表[清濁], 小韻資料表[[#This Row],[上字表識別號]])</f>
        <v>次濁</v>
      </c>
      <c r="M1561" s="223" t="str" cm="1">
        <f t="array" ref="M1561" xml:space="preserve"> INDEX(切語上字資料表[發送收], 小韻資料表[[#This Row],[上字表識別號]])</f>
        <v>收聲</v>
      </c>
      <c r="N1561" s="205" cm="1">
        <f t="array" ref="N1561" xml:space="preserve"> MATCH(TRUE, ISNUMBER( SEARCH( RIGHT(小韻資料表[[#This Row],[切語]],1), 切語下字資料表[切語下字]) ), 0)</f>
        <v>158</v>
      </c>
      <c r="O1561" s="207" t="str" cm="1">
        <f t="array" ref="O1561" xml:space="preserve"> INDEX(切語下字資料表[韻母], 小韻資料表[[#This Row],[下字表識別號]])</f>
        <v>旱開1</v>
      </c>
      <c r="P1561" s="207" t="str" cm="1">
        <f t="array" ref="P1561" xml:space="preserve"> INDEX(切語下字資料表[韻母拼音碼], 小韻資料表[[#This Row],[下字表識別號]])</f>
        <v>an</v>
      </c>
      <c r="Q1561" s="210" t="str" cm="1">
        <f t="array" ref="Q1561" xml:space="preserve"> INDEX(設定表!$C$19:$C$23, INT( LEFT(小韻資料表[[#This Row],[目次編碼]],1) ))</f>
        <v>上</v>
      </c>
      <c r="R1561" s="210">
        <f xml:space="preserve">  INDEX(設定表!$C$8:$C$15, MATCH( (RIGHT(小韻資料表[[#This Row],[清濁]]) &amp; 小韻資料表[[#This Row],[調]]), 設定表!$B$8:$B$15, 0))</f>
        <v>2</v>
      </c>
      <c r="S1561" s="205" t="s">
        <v>309</v>
      </c>
      <c r="T1561" s="205" t="s">
        <v>309</v>
      </c>
      <c r="U1561" s="226" t="s">
        <v>6274</v>
      </c>
      <c r="V1561" s="146" t="s">
        <v>309</v>
      </c>
      <c r="X1561" s="135"/>
      <c r="Y1561" s="135"/>
      <c r="AA1561" s="135"/>
      <c r="AB1561" s="134"/>
      <c r="AC1561" s="135"/>
      <c r="AD1561" s="135"/>
      <c r="AH1561" s="135"/>
      <c r="AI1561" s="135"/>
    </row>
    <row r="1562" spans="1:35" ht="31.5">
      <c r="A1562" s="205">
        <v>1558</v>
      </c>
      <c r="B1562" s="206" t="s">
        <v>6275</v>
      </c>
      <c r="C1562" s="207" t="str">
        <f xml:space="preserve"> _xlfn.CONCAT(小韻資料表[[#This Row],[聲母拼音碼]],小韻資料表[[#This Row],[韻母拼音碼]],小韻資料表[[#This Row],[調號]])</f>
        <v>khan2</v>
      </c>
      <c r="D1562" s="206" t="s">
        <v>6276</v>
      </c>
      <c r="E1562" s="208" t="s">
        <v>6247</v>
      </c>
      <c r="F1562" s="205">
        <v>9</v>
      </c>
      <c r="G1562" s="209" t="s">
        <v>6277</v>
      </c>
      <c r="H1562" s="205">
        <f xml:space="preserve"> LEN(小韻資料表[[#This Row],[小韻字集]])</f>
        <v>2</v>
      </c>
      <c r="I1562" s="205" cm="1">
        <f t="array" ref="I1562" xml:space="preserve"> MATCH(TRUE, ISNUMBER( SEARCH( LEFT(小韻資料表[[#This Row],[切語]],1), 切語上字資料表[切語上字]) ), 0)</f>
        <v>2</v>
      </c>
      <c r="J1562" s="210" t="str" cm="1">
        <f t="array" ref="J1562" xml:space="preserve"> INDEX(切語上字資料表[聲母], 小韻資料表[[#This Row],[上字表識別號]])</f>
        <v>溪</v>
      </c>
      <c r="K1562" s="210" t="str" cm="1">
        <f t="array" ref="K1562" xml:space="preserve"> INDEX(切語上字資料表[聲母拼音碼], 小韻資料表[[#This Row],[上字表識別號]])</f>
        <v>kh</v>
      </c>
      <c r="L1562" s="210" t="str" cm="1">
        <f t="array" ref="L1562" xml:space="preserve"> INDEX(切語上字資料表[清濁], 小韻資料表[[#This Row],[上字表識別號]])</f>
        <v>次清</v>
      </c>
      <c r="M1562" s="223" t="str" cm="1">
        <f t="array" ref="M1562" xml:space="preserve"> INDEX(切語上字資料表[發送收], 小韻資料表[[#This Row],[上字表識別號]])</f>
        <v>送氣</v>
      </c>
      <c r="N1562" s="205" cm="1">
        <f t="array" ref="N1562" xml:space="preserve"> MATCH(TRUE, ISNUMBER( SEARCH( RIGHT(小韻資料表[[#This Row],[切語]],1), 切語下字資料表[切語下字]) ), 0)</f>
        <v>158</v>
      </c>
      <c r="O1562" s="207" t="str" cm="1">
        <f t="array" ref="O1562" xml:space="preserve"> INDEX(切語下字資料表[韻母], 小韻資料表[[#This Row],[下字表識別號]])</f>
        <v>旱開1</v>
      </c>
      <c r="P1562" s="207" t="str" cm="1">
        <f t="array" ref="P1562" xml:space="preserve"> INDEX(切語下字資料表[韻母拼音碼], 小韻資料表[[#This Row],[下字表識別號]])</f>
        <v>an</v>
      </c>
      <c r="Q1562" s="210" t="str" cm="1">
        <f t="array" ref="Q1562" xml:space="preserve"> INDEX(設定表!$C$19:$C$23, INT( LEFT(小韻資料表[[#This Row],[目次編碼]],1) ))</f>
        <v>上</v>
      </c>
      <c r="R1562" s="210">
        <f xml:space="preserve">  INDEX(設定表!$C$8:$C$15, MATCH( (RIGHT(小韻資料表[[#This Row],[清濁]]) &amp; 小韻資料表[[#This Row],[調]]), 設定表!$B$8:$B$15, 0))</f>
        <v>2</v>
      </c>
      <c r="S1562" s="205" t="s">
        <v>309</v>
      </c>
      <c r="T1562" s="205" t="s">
        <v>309</v>
      </c>
      <c r="U1562" s="226" t="s">
        <v>309</v>
      </c>
      <c r="V1562" s="147" t="s">
        <v>309</v>
      </c>
      <c r="X1562" s="135"/>
      <c r="Y1562" s="135"/>
      <c r="AA1562" s="135"/>
      <c r="AB1562" s="134"/>
      <c r="AC1562" s="135"/>
      <c r="AD1562" s="135"/>
      <c r="AH1562" s="135"/>
      <c r="AI1562" s="135"/>
    </row>
    <row r="1563" spans="1:35" ht="31.5">
      <c r="A1563" s="205">
        <v>1559</v>
      </c>
      <c r="B1563" s="206" t="s">
        <v>6278</v>
      </c>
      <c r="C1563" s="207" t="str">
        <f xml:space="preserve"> _xlfn.CONCAT(小韻資料表[[#This Row],[聲母拼音碼]],小韻資料表[[#This Row],[韻母拼音碼]],小韻資料表[[#This Row],[調號]])</f>
        <v>han2</v>
      </c>
      <c r="D1563" s="206" t="s">
        <v>6279</v>
      </c>
      <c r="E1563" s="208" t="s">
        <v>6247</v>
      </c>
      <c r="F1563" s="205">
        <v>10</v>
      </c>
      <c r="G1563" s="209" t="s">
        <v>6280</v>
      </c>
      <c r="H1563" s="205">
        <f xml:space="preserve"> LEN(小韻資料表[[#This Row],[小韻字集]])</f>
        <v>7</v>
      </c>
      <c r="I1563" s="205" cm="1">
        <f t="array" ref="I1563" xml:space="preserve"> MATCH(TRUE, ISNUMBER( SEARCH( LEFT(小韻資料表[[#This Row],[切語]],1), 切語上字資料表[切語上字]) ), 0)</f>
        <v>36</v>
      </c>
      <c r="J1563" s="210" t="str" cm="1">
        <f t="array" ref="J1563" xml:space="preserve"> INDEX(切語上字資料表[聲母], 小韻資料表[[#This Row],[上字表識別號]])</f>
        <v>曉</v>
      </c>
      <c r="K1563" s="210" t="str" cm="1">
        <f t="array" ref="K1563" xml:space="preserve"> INDEX(切語上字資料表[聲母拼音碼], 小韻資料表[[#This Row],[上字表識別號]])</f>
        <v>h</v>
      </c>
      <c r="L1563" s="210" t="str" cm="1">
        <f t="array" ref="L1563" xml:space="preserve"> INDEX(切語上字資料表[清濁], 小韻資料表[[#This Row],[上字表識別號]])</f>
        <v>次清</v>
      </c>
      <c r="M1563" s="223" t="str" cm="1">
        <f t="array" ref="M1563" xml:space="preserve"> INDEX(切語上字資料表[發送收], 小韻資料表[[#This Row],[上字表識別號]])</f>
        <v>送氣</v>
      </c>
      <c r="N1563" s="205" cm="1">
        <f t="array" ref="N1563" xml:space="preserve"> MATCH(TRUE, ISNUMBER( SEARCH( RIGHT(小韻資料表[[#This Row],[切語]],1), 切語下字資料表[切語下字]) ), 0)</f>
        <v>158</v>
      </c>
      <c r="O1563" s="207" t="str" cm="1">
        <f t="array" ref="O1563" xml:space="preserve"> INDEX(切語下字資料表[韻母], 小韻資料表[[#This Row],[下字表識別號]])</f>
        <v>旱開1</v>
      </c>
      <c r="P1563" s="207" t="str" cm="1">
        <f t="array" ref="P1563" xml:space="preserve"> INDEX(切語下字資料表[韻母拼音碼], 小韻資料表[[#This Row],[下字表識別號]])</f>
        <v>an</v>
      </c>
      <c r="Q1563" s="210" t="str" cm="1">
        <f t="array" ref="Q1563" xml:space="preserve"> INDEX(設定表!$C$19:$C$23, INT( LEFT(小韻資料表[[#This Row],[目次編碼]],1) ))</f>
        <v>上</v>
      </c>
      <c r="R1563" s="210">
        <f xml:space="preserve">  INDEX(設定表!$C$8:$C$15, MATCH( (RIGHT(小韻資料表[[#This Row],[清濁]]) &amp; 小韻資料表[[#This Row],[調]]), 設定表!$B$8:$B$15, 0))</f>
        <v>2</v>
      </c>
      <c r="S1563" s="205" t="s">
        <v>309</v>
      </c>
      <c r="T1563" s="205" t="s">
        <v>309</v>
      </c>
      <c r="U1563" s="226" t="s">
        <v>6281</v>
      </c>
      <c r="V1563" s="146" t="s">
        <v>309</v>
      </c>
      <c r="X1563" s="135"/>
      <c r="Y1563" s="135"/>
      <c r="AA1563" s="135"/>
      <c r="AB1563" s="134"/>
      <c r="AC1563" s="135"/>
      <c r="AD1563" s="135"/>
      <c r="AH1563" s="135"/>
      <c r="AI1563" s="135"/>
    </row>
    <row r="1564" spans="1:35" ht="31.5">
      <c r="A1564" s="205">
        <v>1560</v>
      </c>
      <c r="B1564" s="206" t="s">
        <v>6282</v>
      </c>
      <c r="C1564" s="207" t="str">
        <f xml:space="preserve"> _xlfn.CONCAT(小韻資料表[[#This Row],[聲母拼音碼]],小韻資料表[[#This Row],[韻母拼音碼]],小韻資料表[[#This Row],[調號]])</f>
        <v>can2</v>
      </c>
      <c r="D1564" s="206" t="s">
        <v>6283</v>
      </c>
      <c r="E1564" s="208" t="s">
        <v>6247</v>
      </c>
      <c r="F1564" s="205">
        <v>11</v>
      </c>
      <c r="G1564" s="209" t="s">
        <v>6283</v>
      </c>
      <c r="H1564" s="205">
        <f xml:space="preserve"> LEN(小韻資料表[[#This Row],[小韻字集]])</f>
        <v>1</v>
      </c>
      <c r="I1564" s="205" cm="1">
        <f t="array" ref="I1564" xml:space="preserve"> MATCH(TRUE, ISNUMBER( SEARCH( LEFT(小韻資料表[[#This Row],[切語]],1), 切語上字資料表[切語上字]) ), 0)</f>
        <v>21</v>
      </c>
      <c r="J1564" s="210" t="str" cm="1">
        <f t="array" ref="J1564" xml:space="preserve"> INDEX(切語上字資料表[聲母], 小韻資料表[[#This Row],[上字表識別號]])</f>
        <v>精</v>
      </c>
      <c r="K1564" s="210" t="str" cm="1">
        <f t="array" ref="K1564" xml:space="preserve"> INDEX(切語上字資料表[聲母拼音碼], 小韻資料表[[#This Row],[上字表識別號]])</f>
        <v>c</v>
      </c>
      <c r="L1564" s="210" t="str" cm="1">
        <f t="array" ref="L1564" xml:space="preserve"> INDEX(切語上字資料表[清濁], 小韻資料表[[#This Row],[上字表識別號]])</f>
        <v>全清</v>
      </c>
      <c r="M1564" s="223" t="str" cm="1">
        <f t="array" ref="M1564" xml:space="preserve"> INDEX(切語上字資料表[發送收], 小韻資料表[[#This Row],[上字表識別號]])</f>
        <v>發聲</v>
      </c>
      <c r="N1564" s="205" cm="1">
        <f t="array" ref="N1564" xml:space="preserve"> MATCH(TRUE, ISNUMBER( SEARCH( RIGHT(小韻資料表[[#This Row],[切語]],1), 切語下字資料表[切語下字]) ), 0)</f>
        <v>158</v>
      </c>
      <c r="O1564" s="207" t="str" cm="1">
        <f t="array" ref="O1564" xml:space="preserve"> INDEX(切語下字資料表[韻母], 小韻資料表[[#This Row],[下字表識別號]])</f>
        <v>旱開1</v>
      </c>
      <c r="P1564" s="207" t="str" cm="1">
        <f t="array" ref="P1564" xml:space="preserve"> INDEX(切語下字資料表[韻母拼音碼], 小韻資料表[[#This Row],[下字表識別號]])</f>
        <v>an</v>
      </c>
      <c r="Q1564" s="210" t="str" cm="1">
        <f t="array" ref="Q1564" xml:space="preserve"> INDEX(設定表!$C$19:$C$23, INT( LEFT(小韻資料表[[#This Row],[目次編碼]],1) ))</f>
        <v>上</v>
      </c>
      <c r="R1564" s="210">
        <f xml:space="preserve">  INDEX(設定表!$C$8:$C$15, MATCH( (RIGHT(小韻資料表[[#This Row],[清濁]]) &amp; 小韻資料表[[#This Row],[調]]), 設定表!$B$8:$B$15, 0))</f>
        <v>2</v>
      </c>
      <c r="S1564" s="205" t="s">
        <v>309</v>
      </c>
      <c r="T1564" s="205" t="s">
        <v>309</v>
      </c>
      <c r="U1564" s="226" t="s">
        <v>6284</v>
      </c>
      <c r="V1564" s="147" t="s">
        <v>309</v>
      </c>
      <c r="X1564" s="135"/>
      <c r="Y1564" s="135"/>
      <c r="AA1564" s="135"/>
      <c r="AB1564" s="134"/>
      <c r="AC1564" s="135"/>
      <c r="AD1564" s="135"/>
      <c r="AH1564" s="135"/>
      <c r="AI1564" s="135"/>
    </row>
    <row r="1565" spans="1:35" ht="31.5">
      <c r="A1565" s="205">
        <v>1561</v>
      </c>
      <c r="B1565" s="206" t="s">
        <v>6285</v>
      </c>
      <c r="C1565" s="207" t="str">
        <f xml:space="preserve"> _xlfn.CONCAT(小韻資料表[[#This Row],[聲母拼音碼]],小韻資料表[[#This Row],[韻母拼音碼]],小韻資料表[[#This Row],[調號]])</f>
        <v>huan2</v>
      </c>
      <c r="D1565" s="206" t="s">
        <v>727</v>
      </c>
      <c r="E1565" s="208" t="s">
        <v>6286</v>
      </c>
      <c r="F1565" s="205">
        <v>1</v>
      </c>
      <c r="G1565" s="209" t="s">
        <v>6287</v>
      </c>
      <c r="H1565" s="205">
        <f xml:space="preserve"> LEN(小韻資料表[[#This Row],[小韻字集]])</f>
        <v>16</v>
      </c>
      <c r="I1565" s="205" cm="1">
        <f t="array" ref="I1565" xml:space="preserve"> MATCH(TRUE, ISNUMBER( SEARCH( LEFT(小韻資料表[[#This Row],[切語]],1), 切語上字資料表[切語上字]) ), 0)</f>
        <v>37</v>
      </c>
      <c r="J1565" s="210" t="str" cm="1">
        <f t="array" ref="J1565" xml:space="preserve"> INDEX(切語上字資料表[聲母], 小韻資料表[[#This Row],[上字表識別號]])</f>
        <v>匣</v>
      </c>
      <c r="K1565" s="210" t="str" cm="1">
        <f t="array" ref="K1565" xml:space="preserve"> INDEX(切語上字資料表[聲母拼音碼], 小韻資料表[[#This Row],[上字表識別號]])</f>
        <v>h</v>
      </c>
      <c r="L1565" s="210" t="str" cm="1">
        <f t="array" ref="L1565" xml:space="preserve"> INDEX(切語上字資料表[清濁], 小韻資料表[[#This Row],[上字表識別號]])</f>
        <v>全濁</v>
      </c>
      <c r="M1565" s="223" t="str" cm="1">
        <f t="array" ref="M1565" xml:space="preserve"> INDEX(切語上字資料表[發送收], 小韻資料表[[#This Row],[上字表識別號]])</f>
        <v>送氣</v>
      </c>
      <c r="N1565" s="205" cm="1">
        <f t="array" ref="N1565" xml:space="preserve"> MATCH(TRUE, ISNUMBER( SEARCH( RIGHT(小韻資料表[[#This Row],[切語]],1), 切語下字資料表[切語下字]) ), 0)</f>
        <v>162</v>
      </c>
      <c r="O1565" s="207" t="str" cm="1">
        <f t="array" ref="O1565" xml:space="preserve"> INDEX(切語下字資料表[韻母], 小韻資料表[[#This Row],[下字表識別號]])</f>
        <v>緩合1</v>
      </c>
      <c r="P1565" s="207" t="str" cm="1">
        <f t="array" ref="P1565" xml:space="preserve"> INDEX(切語下字資料表[韻母拼音碼], 小韻資料表[[#This Row],[下字表識別號]])</f>
        <v>uan</v>
      </c>
      <c r="Q1565" s="210" t="str" cm="1">
        <f t="array" ref="Q1565" xml:space="preserve"> INDEX(設定表!$C$19:$C$23, INT( LEFT(小韻資料表[[#This Row],[目次編碼]],1) ))</f>
        <v>上</v>
      </c>
      <c r="R1565" s="210">
        <f xml:space="preserve">  INDEX(設定表!$C$8:$C$15, MATCH( (RIGHT(小韻資料表[[#This Row],[清濁]]) &amp; 小韻資料表[[#This Row],[調]]), 設定表!$B$8:$B$15, 0))</f>
        <v>2</v>
      </c>
      <c r="S1565" s="205" t="s">
        <v>309</v>
      </c>
      <c r="T1565" s="205" t="s">
        <v>309</v>
      </c>
      <c r="U1565" s="226" t="s">
        <v>309</v>
      </c>
      <c r="V1565" s="146" t="s">
        <v>309</v>
      </c>
      <c r="X1565" s="135"/>
      <c r="Y1565" s="135"/>
      <c r="AA1565" s="135"/>
      <c r="AB1565" s="134"/>
      <c r="AC1565" s="135"/>
      <c r="AD1565" s="135"/>
      <c r="AH1565" s="135"/>
      <c r="AI1565" s="135"/>
    </row>
    <row r="1566" spans="1:35" ht="31.5">
      <c r="A1566" s="205">
        <v>1562</v>
      </c>
      <c r="B1566" s="206" t="s">
        <v>6288</v>
      </c>
      <c r="C1566" s="207" t="str">
        <f xml:space="preserve"> _xlfn.CONCAT(小韻資料表[[#This Row],[聲母拼音碼]],小韻資料表[[#This Row],[韻母拼音碼]],小韻資料表[[#This Row],[調號]])</f>
        <v>tuan2</v>
      </c>
      <c r="D1566" s="206" t="s">
        <v>6289</v>
      </c>
      <c r="E1566" s="208" t="s">
        <v>6286</v>
      </c>
      <c r="F1566" s="205">
        <v>2</v>
      </c>
      <c r="G1566" s="209" t="s">
        <v>6290</v>
      </c>
      <c r="H1566" s="205">
        <f xml:space="preserve"> LEN(小韻資料表[[#This Row],[小韻字集]])</f>
        <v>6</v>
      </c>
      <c r="I1566" s="205" cm="1">
        <f t="array" ref="I1566" xml:space="preserve"> MATCH(TRUE, ISNUMBER( SEARCH( LEFT(小韻資料表[[#This Row],[切語]],1), 切語上字資料表[切語上字]) ), 0)</f>
        <v>5</v>
      </c>
      <c r="J1566" s="210" t="str" cm="1">
        <f t="array" ref="J1566" xml:space="preserve"> INDEX(切語上字資料表[聲母], 小韻資料表[[#This Row],[上字表識別號]])</f>
        <v>端</v>
      </c>
      <c r="K1566" s="210" t="str" cm="1">
        <f t="array" ref="K1566" xml:space="preserve"> INDEX(切語上字資料表[聲母拼音碼], 小韻資料表[[#This Row],[上字表識別號]])</f>
        <v>t</v>
      </c>
      <c r="L1566" s="210" t="str" cm="1">
        <f t="array" ref="L1566" xml:space="preserve"> INDEX(切語上字資料表[清濁], 小韻資料表[[#This Row],[上字表識別號]])</f>
        <v>全清</v>
      </c>
      <c r="M1566" s="223" t="str" cm="1">
        <f t="array" ref="M1566" xml:space="preserve"> INDEX(切語上字資料表[發送收], 小韻資料表[[#This Row],[上字表識別號]])</f>
        <v>發聲</v>
      </c>
      <c r="N1566" s="205" cm="1">
        <f t="array" ref="N1566" xml:space="preserve"> MATCH(TRUE, ISNUMBER( SEARCH( RIGHT(小韻資料表[[#This Row],[切語]],1), 切語下字資料表[切語下字]) ), 0)</f>
        <v>162</v>
      </c>
      <c r="O1566" s="207" t="str" cm="1">
        <f t="array" ref="O1566" xml:space="preserve"> INDEX(切語下字資料表[韻母], 小韻資料表[[#This Row],[下字表識別號]])</f>
        <v>緩合1</v>
      </c>
      <c r="P1566" s="207" t="str" cm="1">
        <f t="array" ref="P1566" xml:space="preserve"> INDEX(切語下字資料表[韻母拼音碼], 小韻資料表[[#This Row],[下字表識別號]])</f>
        <v>uan</v>
      </c>
      <c r="Q1566" s="210" t="str" cm="1">
        <f t="array" ref="Q1566" xml:space="preserve"> INDEX(設定表!$C$19:$C$23, INT( LEFT(小韻資料表[[#This Row],[目次編碼]],1) ))</f>
        <v>上</v>
      </c>
      <c r="R1566" s="210">
        <f xml:space="preserve">  INDEX(設定表!$C$8:$C$15, MATCH( (RIGHT(小韻資料表[[#This Row],[清濁]]) &amp; 小韻資料表[[#This Row],[調]]), 設定表!$B$8:$B$15, 0))</f>
        <v>2</v>
      </c>
      <c r="S1566" s="205" t="s">
        <v>309</v>
      </c>
      <c r="T1566" s="205" t="s">
        <v>309</v>
      </c>
      <c r="U1566" s="226" t="s">
        <v>309</v>
      </c>
      <c r="V1566" s="147" t="s">
        <v>309</v>
      </c>
      <c r="X1566" s="135"/>
      <c r="Y1566" s="135"/>
      <c r="AA1566" s="135"/>
      <c r="AB1566" s="134"/>
      <c r="AC1566" s="135"/>
      <c r="AD1566" s="135"/>
      <c r="AH1566" s="135"/>
      <c r="AI1566" s="135"/>
    </row>
    <row r="1567" spans="1:35" ht="31.5">
      <c r="A1567" s="205">
        <v>1563</v>
      </c>
      <c r="B1567" s="206" t="s">
        <v>6291</v>
      </c>
      <c r="C1567" s="207" t="str">
        <f xml:space="preserve"> _xlfn.CONCAT(小韻資料表[[#This Row],[聲母拼音碼]],小韻資料表[[#This Row],[韻母拼音碼]],小韻資料表[[#This Row],[調號]])</f>
        <v>Øuan2</v>
      </c>
      <c r="D1567" s="206" t="s">
        <v>6292</v>
      </c>
      <c r="E1567" s="208" t="s">
        <v>6286</v>
      </c>
      <c r="F1567" s="205">
        <v>3</v>
      </c>
      <c r="G1567" s="209" t="s">
        <v>6293</v>
      </c>
      <c r="H1567" s="205">
        <f xml:space="preserve"> LEN(小韻資料表[[#This Row],[小韻字集]])</f>
        <v>3</v>
      </c>
      <c r="I1567" s="205" cm="1">
        <f t="array" ref="I1567" xml:space="preserve"> MATCH(TRUE, ISNUMBER( SEARCH( LEFT(小韻資料表[[#This Row],[切語]],1), 切語上字資料表[切語上字]) ), 0)</f>
        <v>35</v>
      </c>
      <c r="J1567" s="210" t="str" cm="1">
        <f t="array" ref="J1567" xml:space="preserve"> INDEX(切語上字資料表[聲母], 小韻資料表[[#This Row],[上字表識別號]])</f>
        <v>影</v>
      </c>
      <c r="K1567" s="210" t="str" cm="1">
        <f t="array" ref="K1567" xml:space="preserve"> INDEX(切語上字資料表[聲母拼音碼], 小韻資料表[[#This Row],[上字表識別號]])</f>
        <v>Ø</v>
      </c>
      <c r="L1567" s="210" t="str" cm="1">
        <f t="array" ref="L1567" xml:space="preserve"> INDEX(切語上字資料表[清濁], 小韻資料表[[#This Row],[上字表識別號]])</f>
        <v>全清</v>
      </c>
      <c r="M1567" s="223" t="str" cm="1">
        <f t="array" ref="M1567" xml:space="preserve"> INDEX(切語上字資料表[發送收], 小韻資料表[[#This Row],[上字表識別號]])</f>
        <v>發聲</v>
      </c>
      <c r="N1567" s="205" cm="1">
        <f t="array" ref="N1567" xml:space="preserve"> MATCH(TRUE, ISNUMBER( SEARCH( RIGHT(小韻資料表[[#This Row],[切語]],1), 切語下字資料表[切語下字]) ), 0)</f>
        <v>162</v>
      </c>
      <c r="O1567" s="207" t="str" cm="1">
        <f t="array" ref="O1567" xml:space="preserve"> INDEX(切語下字資料表[韻母], 小韻資料表[[#This Row],[下字表識別號]])</f>
        <v>緩合1</v>
      </c>
      <c r="P1567" s="207" t="str" cm="1">
        <f t="array" ref="P1567" xml:space="preserve"> INDEX(切語下字資料表[韻母拼音碼], 小韻資料表[[#This Row],[下字表識別號]])</f>
        <v>uan</v>
      </c>
      <c r="Q1567" s="210" t="str" cm="1">
        <f t="array" ref="Q1567" xml:space="preserve"> INDEX(設定表!$C$19:$C$23, INT( LEFT(小韻資料表[[#This Row],[目次編碼]],1) ))</f>
        <v>上</v>
      </c>
      <c r="R1567" s="210">
        <f xml:space="preserve">  INDEX(設定表!$C$8:$C$15, MATCH( (RIGHT(小韻資料表[[#This Row],[清濁]]) &amp; 小韻資料表[[#This Row],[調]]), 設定表!$B$8:$B$15, 0))</f>
        <v>2</v>
      </c>
      <c r="S1567" s="205" t="s">
        <v>309</v>
      </c>
      <c r="T1567" s="205" t="s">
        <v>309</v>
      </c>
      <c r="U1567" s="226" t="s">
        <v>6294</v>
      </c>
      <c r="V1567" s="146" t="s">
        <v>309</v>
      </c>
      <c r="X1567" s="135"/>
      <c r="Y1567" s="135"/>
      <c r="AA1567" s="135"/>
      <c r="AB1567" s="134"/>
      <c r="AC1567" s="135"/>
      <c r="AD1567" s="135"/>
      <c r="AH1567" s="135"/>
      <c r="AI1567" s="135"/>
    </row>
    <row r="1568" spans="1:35" ht="31.5">
      <c r="A1568" s="205">
        <v>1564</v>
      </c>
      <c r="B1568" s="206" t="s">
        <v>6295</v>
      </c>
      <c r="C1568" s="207" t="str">
        <f xml:space="preserve"> _xlfn.CONCAT(小韻資料表[[#This Row],[聲母拼音碼]],小韻資料表[[#This Row],[韻母拼音碼]],小韻資料表[[#This Row],[調號]])</f>
        <v>thuan2</v>
      </c>
      <c r="D1568" s="206" t="s">
        <v>6296</v>
      </c>
      <c r="E1568" s="208" t="s">
        <v>6286</v>
      </c>
      <c r="F1568" s="205">
        <v>4</v>
      </c>
      <c r="G1568" s="209" t="s">
        <v>6297</v>
      </c>
      <c r="H1568" s="205">
        <f xml:space="preserve"> LEN(小韻資料表[[#This Row],[小韻字集]])</f>
        <v>5</v>
      </c>
      <c r="I1568" s="205" cm="1">
        <f t="array" ref="I1568" xml:space="preserve"> MATCH(TRUE, ISNUMBER( SEARCH( LEFT(小韻資料表[[#This Row],[切語]],1), 切語上字資料表[切語上字]) ), 0)</f>
        <v>6</v>
      </c>
      <c r="J1568" s="210" t="str" cm="1">
        <f t="array" ref="J1568" xml:space="preserve"> INDEX(切語上字資料表[聲母], 小韻資料表[[#This Row],[上字表識別號]])</f>
        <v>透</v>
      </c>
      <c r="K1568" s="210" t="str" cm="1">
        <f t="array" ref="K1568" xml:space="preserve"> INDEX(切語上字資料表[聲母拼音碼], 小韻資料表[[#This Row],[上字表識別號]])</f>
        <v>th</v>
      </c>
      <c r="L1568" s="210" t="str" cm="1">
        <f t="array" ref="L1568" xml:space="preserve"> INDEX(切語上字資料表[清濁], 小韻資料表[[#This Row],[上字表識別號]])</f>
        <v>次清</v>
      </c>
      <c r="M1568" s="223" t="str" cm="1">
        <f t="array" ref="M1568" xml:space="preserve"> INDEX(切語上字資料表[發送收], 小韻資料表[[#This Row],[上字表識別號]])</f>
        <v>送氣</v>
      </c>
      <c r="N1568" s="205" cm="1">
        <f t="array" ref="N1568" xml:space="preserve"> MATCH(TRUE, ISNUMBER( SEARCH( RIGHT(小韻資料表[[#This Row],[切語]],1), 切語下字資料表[切語下字]) ), 0)</f>
        <v>162</v>
      </c>
      <c r="O1568" s="207" t="str" cm="1">
        <f t="array" ref="O1568" xml:space="preserve"> INDEX(切語下字資料表[韻母], 小韻資料表[[#This Row],[下字表識別號]])</f>
        <v>緩合1</v>
      </c>
      <c r="P1568" s="207" t="str" cm="1">
        <f t="array" ref="P1568" xml:space="preserve"> INDEX(切語下字資料表[韻母拼音碼], 小韻資料表[[#This Row],[下字表識別號]])</f>
        <v>uan</v>
      </c>
      <c r="Q1568" s="210" t="str" cm="1">
        <f t="array" ref="Q1568" xml:space="preserve"> INDEX(設定表!$C$19:$C$23, INT( LEFT(小韻資料表[[#This Row],[目次編碼]],1) ))</f>
        <v>上</v>
      </c>
      <c r="R1568" s="210">
        <f xml:space="preserve">  INDEX(設定表!$C$8:$C$15, MATCH( (RIGHT(小韻資料表[[#This Row],[清濁]]) &amp; 小韻資料表[[#This Row],[調]]), 設定表!$B$8:$B$15, 0))</f>
        <v>2</v>
      </c>
      <c r="S1568" s="205" t="s">
        <v>309</v>
      </c>
      <c r="T1568" s="205" t="s">
        <v>309</v>
      </c>
      <c r="U1568" s="226" t="s">
        <v>6298</v>
      </c>
      <c r="V1568" s="147" t="s">
        <v>309</v>
      </c>
      <c r="X1568" s="135"/>
      <c r="Y1568" s="135"/>
      <c r="AA1568" s="135"/>
      <c r="AB1568" s="134"/>
      <c r="AC1568" s="135"/>
      <c r="AD1568" s="135"/>
      <c r="AH1568" s="135"/>
      <c r="AI1568" s="135"/>
    </row>
    <row r="1569" spans="1:35" ht="31.5">
      <c r="A1569" s="205">
        <v>1565</v>
      </c>
      <c r="B1569" s="206" t="s">
        <v>6299</v>
      </c>
      <c r="C1569" s="207" t="str">
        <f xml:space="preserve"> _xlfn.CONCAT(小韻資料表[[#This Row],[聲母拼音碼]],小韻資料表[[#This Row],[韻母拼音碼]],小韻資料表[[#This Row],[調號]])</f>
        <v>suan2</v>
      </c>
      <c r="D1569" s="206" t="s">
        <v>6300</v>
      </c>
      <c r="E1569" s="208" t="s">
        <v>6286</v>
      </c>
      <c r="F1569" s="205">
        <v>5</v>
      </c>
      <c r="G1569" s="209" t="s">
        <v>6301</v>
      </c>
      <c r="H1569" s="205">
        <f xml:space="preserve"> LEN(小韻資料表[[#This Row],[小韻字集]])</f>
        <v>3</v>
      </c>
      <c r="I1569" s="205" cm="1">
        <f t="array" ref="I1569" xml:space="preserve"> MATCH(TRUE, ISNUMBER( SEARCH( LEFT(小韻資料表[[#This Row],[切語]],1), 切語上字資料表[切語上字]) ), 0)</f>
        <v>24</v>
      </c>
      <c r="J1569" s="210" t="str" cm="1">
        <f t="array" ref="J1569" xml:space="preserve"> INDEX(切語上字資料表[聲母], 小韻資料表[[#This Row],[上字表識別號]])</f>
        <v>心</v>
      </c>
      <c r="K1569" s="210" t="str" cm="1">
        <f t="array" ref="K1569" xml:space="preserve"> INDEX(切語上字資料表[聲母拼音碼], 小韻資料表[[#This Row],[上字表識別號]])</f>
        <v>s</v>
      </c>
      <c r="L1569" s="210" t="str" cm="1">
        <f t="array" ref="L1569" xml:space="preserve"> INDEX(切語上字資料表[清濁], 小韻資料表[[#This Row],[上字表識別號]])</f>
        <v>全清</v>
      </c>
      <c r="M1569" s="223" t="str" cm="1">
        <f t="array" ref="M1569" xml:space="preserve"> INDEX(切語上字資料表[發送收], 小韻資料表[[#This Row],[上字表識別號]])</f>
        <v>送氣</v>
      </c>
      <c r="N1569" s="205" cm="1">
        <f t="array" ref="N1569" xml:space="preserve"> MATCH(TRUE, ISNUMBER( SEARCH( RIGHT(小韻資料表[[#This Row],[切語]],1), 切語下字資料表[切語下字]) ), 0)</f>
        <v>162</v>
      </c>
      <c r="O1569" s="207" t="str" cm="1">
        <f t="array" ref="O1569" xml:space="preserve"> INDEX(切語下字資料表[韻母], 小韻資料表[[#This Row],[下字表識別號]])</f>
        <v>緩合1</v>
      </c>
      <c r="P1569" s="207" t="str" cm="1">
        <f t="array" ref="P1569" xml:space="preserve"> INDEX(切語下字資料表[韻母拼音碼], 小韻資料表[[#This Row],[下字表識別號]])</f>
        <v>uan</v>
      </c>
      <c r="Q1569" s="210" t="str" cm="1">
        <f t="array" ref="Q1569" xml:space="preserve"> INDEX(設定表!$C$19:$C$23, INT( LEFT(小韻資料表[[#This Row],[目次編碼]],1) ))</f>
        <v>上</v>
      </c>
      <c r="R1569" s="210">
        <f xml:space="preserve">  INDEX(設定表!$C$8:$C$15, MATCH( (RIGHT(小韻資料表[[#This Row],[清濁]]) &amp; 小韻資料表[[#This Row],[調]]), 設定表!$B$8:$B$15, 0))</f>
        <v>2</v>
      </c>
      <c r="S1569" s="205" t="s">
        <v>309</v>
      </c>
      <c r="T1569" s="205" t="s">
        <v>309</v>
      </c>
      <c r="U1569" s="226" t="s">
        <v>309</v>
      </c>
      <c r="V1569" s="146" t="s">
        <v>309</v>
      </c>
      <c r="X1569" s="135"/>
      <c r="Y1569" s="135"/>
      <c r="AA1569" s="135"/>
      <c r="AB1569" s="134"/>
      <c r="AC1569" s="135"/>
      <c r="AD1569" s="135"/>
      <c r="AH1569" s="135"/>
      <c r="AI1569" s="135"/>
    </row>
    <row r="1570" spans="1:35" ht="31.5">
      <c r="A1570" s="205">
        <v>1566</v>
      </c>
      <c r="B1570" s="206" t="s">
        <v>6302</v>
      </c>
      <c r="C1570" s="207" t="str">
        <f xml:space="preserve"> _xlfn.CONCAT(小韻資料表[[#This Row],[聲母拼音碼]],小韻資料表[[#This Row],[韻母拼音碼]],小韻資料表[[#This Row],[調號]])</f>
        <v>kuan2</v>
      </c>
      <c r="D1570" s="206" t="s">
        <v>6303</v>
      </c>
      <c r="E1570" s="208" t="s">
        <v>6286</v>
      </c>
      <c r="F1570" s="205">
        <v>6</v>
      </c>
      <c r="G1570" s="209" t="s">
        <v>6304</v>
      </c>
      <c r="H1570" s="205">
        <f xml:space="preserve"> LEN(小韻資料表[[#This Row],[小韻字集]])</f>
        <v>12</v>
      </c>
      <c r="I1570" s="205" cm="1">
        <f t="array" ref="I1570" xml:space="preserve"> MATCH(TRUE, ISNUMBER( SEARCH( LEFT(小韻資料表[[#This Row],[切語]],1), 切語上字資料表[切語上字]) ), 0)</f>
        <v>1</v>
      </c>
      <c r="J1570" s="210" t="str" cm="1">
        <f t="array" ref="J1570" xml:space="preserve"> INDEX(切語上字資料表[聲母], 小韻資料表[[#This Row],[上字表識別號]])</f>
        <v>見</v>
      </c>
      <c r="K1570" s="210" t="str" cm="1">
        <f t="array" ref="K1570" xml:space="preserve"> INDEX(切語上字資料表[聲母拼音碼], 小韻資料表[[#This Row],[上字表識別號]])</f>
        <v>k</v>
      </c>
      <c r="L1570" s="210" t="str" cm="1">
        <f t="array" ref="L1570" xml:space="preserve"> INDEX(切語上字資料表[清濁], 小韻資料表[[#This Row],[上字表識別號]])</f>
        <v>全清</v>
      </c>
      <c r="M1570" s="223" t="str" cm="1">
        <f t="array" ref="M1570" xml:space="preserve"> INDEX(切語上字資料表[發送收], 小韻資料表[[#This Row],[上字表識別號]])</f>
        <v>發聲</v>
      </c>
      <c r="N1570" s="205" cm="1">
        <f t="array" ref="N1570" xml:space="preserve"> MATCH(TRUE, ISNUMBER( SEARCH( RIGHT(小韻資料表[[#This Row],[切語]],1), 切語下字資料表[切語下字]) ), 0)</f>
        <v>162</v>
      </c>
      <c r="O1570" s="207" t="str" cm="1">
        <f t="array" ref="O1570" xml:space="preserve"> INDEX(切語下字資料表[韻母], 小韻資料表[[#This Row],[下字表識別號]])</f>
        <v>緩合1</v>
      </c>
      <c r="P1570" s="207" t="str" cm="1">
        <f t="array" ref="P1570" xml:space="preserve"> INDEX(切語下字資料表[韻母拼音碼], 小韻資料表[[#This Row],[下字表識別號]])</f>
        <v>uan</v>
      </c>
      <c r="Q1570" s="210" t="str" cm="1">
        <f t="array" ref="Q1570" xml:space="preserve"> INDEX(設定表!$C$19:$C$23, INT( LEFT(小韻資料表[[#This Row],[目次編碼]],1) ))</f>
        <v>上</v>
      </c>
      <c r="R1570" s="210">
        <f xml:space="preserve">  INDEX(設定表!$C$8:$C$15, MATCH( (RIGHT(小韻資料表[[#This Row],[清濁]]) &amp; 小韻資料表[[#This Row],[調]]), 設定表!$B$8:$B$15, 0))</f>
        <v>2</v>
      </c>
      <c r="S1570" s="205" t="s">
        <v>309</v>
      </c>
      <c r="T1570" s="205" t="s">
        <v>309</v>
      </c>
      <c r="U1570" s="226" t="s">
        <v>309</v>
      </c>
      <c r="V1570" s="147" t="s">
        <v>309</v>
      </c>
      <c r="X1570" s="135"/>
      <c r="Y1570" s="135"/>
      <c r="AA1570" s="135"/>
      <c r="AB1570" s="134"/>
      <c r="AC1570" s="135"/>
      <c r="AD1570" s="135"/>
      <c r="AH1570" s="135"/>
      <c r="AI1570" s="135"/>
    </row>
    <row r="1571" spans="1:35" ht="31.5">
      <c r="A1571" s="205">
        <v>1567</v>
      </c>
      <c r="B1571" s="206" t="s">
        <v>6305</v>
      </c>
      <c r="C1571" s="207" t="str">
        <f xml:space="preserve"> _xlfn.CONCAT(小韻資料表[[#This Row],[聲母拼音碼]],小韻資料表[[#This Row],[韻母拼音碼]],小韻資料表[[#This Row],[調號]])</f>
        <v>luan2</v>
      </c>
      <c r="D1571" s="206" t="s">
        <v>6306</v>
      </c>
      <c r="E1571" s="208" t="s">
        <v>6286</v>
      </c>
      <c r="F1571" s="205">
        <v>7</v>
      </c>
      <c r="G1571" s="209" t="s">
        <v>6306</v>
      </c>
      <c r="H1571" s="205">
        <f xml:space="preserve"> LEN(小韻資料表[[#This Row],[小韻字集]])</f>
        <v>1</v>
      </c>
      <c r="I1571" s="205" cm="1">
        <f t="array" ref="I1571" xml:space="preserve"> MATCH(TRUE, ISNUMBER( SEARCH( LEFT(小韻資料表[[#This Row],[切語]],1), 切語上字資料表[切語上字]) ), 0)</f>
        <v>40</v>
      </c>
      <c r="J1571" s="210" t="str" cm="1">
        <f t="array" ref="J1571" xml:space="preserve"> INDEX(切語上字資料表[聲母], 小韻資料表[[#This Row],[上字表識別號]])</f>
        <v>來</v>
      </c>
      <c r="K1571" s="210" t="str" cm="1">
        <f t="array" ref="K1571" xml:space="preserve"> INDEX(切語上字資料表[聲母拼音碼], 小韻資料表[[#This Row],[上字表識別號]])</f>
        <v>l</v>
      </c>
      <c r="L1571" s="210" t="str" cm="1">
        <f t="array" ref="L1571" xml:space="preserve"> INDEX(切語上字資料表[清濁], 小韻資料表[[#This Row],[上字表識別號]])</f>
        <v>次濁</v>
      </c>
      <c r="M1571" s="223" t="str" cm="1">
        <f t="array" ref="M1571" xml:space="preserve"> INDEX(切語上字資料表[發送收], 小韻資料表[[#This Row],[上字表識別號]])</f>
        <v>收聲</v>
      </c>
      <c r="N1571" s="205" cm="1">
        <f t="array" ref="N1571" xml:space="preserve"> MATCH(TRUE, ISNUMBER( SEARCH( RIGHT(小韻資料表[[#This Row],[切語]],1), 切語下字資料表[切語下字]) ), 0)</f>
        <v>162</v>
      </c>
      <c r="O1571" s="207" t="str" cm="1">
        <f t="array" ref="O1571" xml:space="preserve"> INDEX(切語下字資料表[韻母], 小韻資料表[[#This Row],[下字表識別號]])</f>
        <v>緩合1</v>
      </c>
      <c r="P1571" s="207" t="str" cm="1">
        <f t="array" ref="P1571" xml:space="preserve"> INDEX(切語下字資料表[韻母拼音碼], 小韻資料表[[#This Row],[下字表識別號]])</f>
        <v>uan</v>
      </c>
      <c r="Q1571" s="210" t="str" cm="1">
        <f t="array" ref="Q1571" xml:space="preserve"> INDEX(設定表!$C$19:$C$23, INT( LEFT(小韻資料表[[#This Row],[目次編碼]],1) ))</f>
        <v>上</v>
      </c>
      <c r="R1571" s="210">
        <f xml:space="preserve">  INDEX(設定表!$C$8:$C$15, MATCH( (RIGHT(小韻資料表[[#This Row],[清濁]]) &amp; 小韻資料表[[#This Row],[調]]), 設定表!$B$8:$B$15, 0))</f>
        <v>2</v>
      </c>
      <c r="S1571" s="205" t="s">
        <v>309</v>
      </c>
      <c r="T1571" s="205" t="s">
        <v>309</v>
      </c>
      <c r="U1571" s="226" t="s">
        <v>309</v>
      </c>
      <c r="V1571" s="146" t="s">
        <v>309</v>
      </c>
      <c r="X1571" s="135"/>
      <c r="Y1571" s="135"/>
      <c r="AA1571" s="135"/>
      <c r="AB1571" s="134"/>
      <c r="AC1571" s="135"/>
      <c r="AD1571" s="135"/>
      <c r="AH1571" s="135"/>
      <c r="AI1571" s="135"/>
    </row>
    <row r="1572" spans="1:35" ht="31.5">
      <c r="A1572" s="205">
        <v>1568</v>
      </c>
      <c r="B1572" s="206" t="s">
        <v>6307</v>
      </c>
      <c r="C1572" s="207" t="str">
        <f xml:space="preserve"> _xlfn.CONCAT(小韻資料表[[#This Row],[聲母拼音碼]],小韻資料表[[#This Row],[韻母拼音碼]],小韻資料表[[#This Row],[調號]])</f>
        <v>khuan2</v>
      </c>
      <c r="D1572" s="206" t="s">
        <v>6308</v>
      </c>
      <c r="E1572" s="208" t="s">
        <v>6286</v>
      </c>
      <c r="F1572" s="205">
        <v>8</v>
      </c>
      <c r="G1572" s="209" t="s">
        <v>6309</v>
      </c>
      <c r="H1572" s="205">
        <f xml:space="preserve"> LEN(小韻資料表[[#This Row],[小韻字集]])</f>
        <v>8</v>
      </c>
      <c r="I1572" s="205" cm="1">
        <f t="array" ref="I1572" xml:space="preserve"> MATCH(TRUE, ISNUMBER( SEARCH( LEFT(小韻資料表[[#This Row],[切語]],1), 切語上字資料表[切語上字]) ), 0)</f>
        <v>2</v>
      </c>
      <c r="J1572" s="210" t="str" cm="1">
        <f t="array" ref="J1572" xml:space="preserve"> INDEX(切語上字資料表[聲母], 小韻資料表[[#This Row],[上字表識別號]])</f>
        <v>溪</v>
      </c>
      <c r="K1572" s="210" t="str" cm="1">
        <f t="array" ref="K1572" xml:space="preserve"> INDEX(切語上字資料表[聲母拼音碼], 小韻資料表[[#This Row],[上字表識別號]])</f>
        <v>kh</v>
      </c>
      <c r="L1572" s="210" t="str" cm="1">
        <f t="array" ref="L1572" xml:space="preserve"> INDEX(切語上字資料表[清濁], 小韻資料表[[#This Row],[上字表識別號]])</f>
        <v>次清</v>
      </c>
      <c r="M1572" s="223" t="str" cm="1">
        <f t="array" ref="M1572" xml:space="preserve"> INDEX(切語上字資料表[發送收], 小韻資料表[[#This Row],[上字表識別號]])</f>
        <v>送氣</v>
      </c>
      <c r="N1572" s="205" cm="1">
        <f t="array" ref="N1572" xml:space="preserve"> MATCH(TRUE, ISNUMBER( SEARCH( RIGHT(小韻資料表[[#This Row],[切語]],1), 切語下字資料表[切語下字]) ), 0)</f>
        <v>162</v>
      </c>
      <c r="O1572" s="207" t="str" cm="1">
        <f t="array" ref="O1572" xml:space="preserve"> INDEX(切語下字資料表[韻母], 小韻資料表[[#This Row],[下字表識別號]])</f>
        <v>緩合1</v>
      </c>
      <c r="P1572" s="207" t="str" cm="1">
        <f t="array" ref="P1572" xml:space="preserve"> INDEX(切語下字資料表[韻母拼音碼], 小韻資料表[[#This Row],[下字表識別號]])</f>
        <v>uan</v>
      </c>
      <c r="Q1572" s="210" t="str" cm="1">
        <f t="array" ref="Q1572" xml:space="preserve"> INDEX(設定表!$C$19:$C$23, INT( LEFT(小韻資料表[[#This Row],[目次編碼]],1) ))</f>
        <v>上</v>
      </c>
      <c r="R1572" s="210">
        <f xml:space="preserve">  INDEX(設定表!$C$8:$C$15, MATCH( (RIGHT(小韻資料表[[#This Row],[清濁]]) &amp; 小韻資料表[[#This Row],[調]]), 設定表!$B$8:$B$15, 0))</f>
        <v>2</v>
      </c>
      <c r="S1572" s="205" t="s">
        <v>309</v>
      </c>
      <c r="T1572" s="205" t="s">
        <v>309</v>
      </c>
      <c r="U1572" s="226" t="s">
        <v>309</v>
      </c>
      <c r="V1572" s="147" t="s">
        <v>309</v>
      </c>
      <c r="X1572" s="135"/>
      <c r="Y1572" s="135"/>
      <c r="AA1572" s="135"/>
      <c r="AB1572" s="134"/>
      <c r="AC1572" s="135"/>
      <c r="AD1572" s="135"/>
      <c r="AH1572" s="135"/>
      <c r="AI1572" s="135"/>
    </row>
    <row r="1573" spans="1:35" ht="31.5">
      <c r="A1573" s="205">
        <v>1569</v>
      </c>
      <c r="B1573" s="206" t="s">
        <v>6310</v>
      </c>
      <c r="C1573" s="207" t="str">
        <f xml:space="preserve"> _xlfn.CONCAT(小韻資料表[[#This Row],[聲母拼音碼]],小韻資料表[[#This Row],[韻母拼音碼]],小韻資料表[[#This Row],[調號]])</f>
        <v>nuan2</v>
      </c>
      <c r="D1573" s="206" t="s">
        <v>6311</v>
      </c>
      <c r="E1573" s="208" t="s">
        <v>6286</v>
      </c>
      <c r="F1573" s="205">
        <v>9</v>
      </c>
      <c r="G1573" s="209" t="s">
        <v>6312</v>
      </c>
      <c r="H1573" s="205">
        <f xml:space="preserve"> LEN(小韻資料表[[#This Row],[小韻字集]])</f>
        <v>7</v>
      </c>
      <c r="I1573" s="205" cm="1">
        <f t="array" ref="I1573" xml:space="preserve"> MATCH(TRUE, ISNUMBER( SEARCH( LEFT(小韻資料表[[#This Row],[切語]],1), 切語上字資料表[切語上字]) ), 0)</f>
        <v>8</v>
      </c>
      <c r="J1573" s="210" t="str" cm="1">
        <f t="array" ref="J1573" xml:space="preserve"> INDEX(切語上字資料表[聲母], 小韻資料表[[#This Row],[上字表識別號]])</f>
        <v>泥</v>
      </c>
      <c r="K1573" s="210" t="str" cm="1">
        <f t="array" ref="K1573" xml:space="preserve"> INDEX(切語上字資料表[聲母拼音碼], 小韻資料表[[#This Row],[上字表識別號]])</f>
        <v>n</v>
      </c>
      <c r="L1573" s="210" t="str" cm="1">
        <f t="array" ref="L1573" xml:space="preserve"> INDEX(切語上字資料表[清濁], 小韻資料表[[#This Row],[上字表識別號]])</f>
        <v>次濁</v>
      </c>
      <c r="M1573" s="223" t="str" cm="1">
        <f t="array" ref="M1573" xml:space="preserve"> INDEX(切語上字資料表[發送收], 小韻資料表[[#This Row],[上字表識別號]])</f>
        <v>收聲</v>
      </c>
      <c r="N1573" s="205" cm="1">
        <f t="array" ref="N1573" xml:space="preserve"> MATCH(TRUE, ISNUMBER( SEARCH( RIGHT(小韻資料表[[#This Row],[切語]],1), 切語下字資料表[切語下字]) ), 0)</f>
        <v>162</v>
      </c>
      <c r="O1573" s="207" t="str" cm="1">
        <f t="array" ref="O1573" xml:space="preserve"> INDEX(切語下字資料表[韻母], 小韻資料表[[#This Row],[下字表識別號]])</f>
        <v>緩合1</v>
      </c>
      <c r="P1573" s="207" t="str" cm="1">
        <f t="array" ref="P1573" xml:space="preserve"> INDEX(切語下字資料表[韻母拼音碼], 小韻資料表[[#This Row],[下字表識別號]])</f>
        <v>uan</v>
      </c>
      <c r="Q1573" s="210" t="str" cm="1">
        <f t="array" ref="Q1573" xml:space="preserve"> INDEX(設定表!$C$19:$C$23, INT( LEFT(小韻資料表[[#This Row],[目次編碼]],1) ))</f>
        <v>上</v>
      </c>
      <c r="R1573" s="210">
        <f xml:space="preserve">  INDEX(設定表!$C$8:$C$15, MATCH( (RIGHT(小韻資料表[[#This Row],[清濁]]) &amp; 小韻資料表[[#This Row],[調]]), 設定表!$B$8:$B$15, 0))</f>
        <v>2</v>
      </c>
      <c r="S1573" s="205" t="s">
        <v>309</v>
      </c>
      <c r="T1573" s="205" t="s">
        <v>309</v>
      </c>
      <c r="U1573" s="226" t="s">
        <v>309</v>
      </c>
      <c r="V1573" s="146" t="s">
        <v>309</v>
      </c>
      <c r="X1573" s="135"/>
      <c r="Y1573" s="135"/>
      <c r="AA1573" s="135"/>
      <c r="AB1573" s="134"/>
      <c r="AC1573" s="135"/>
      <c r="AD1573" s="135"/>
      <c r="AH1573" s="135"/>
      <c r="AI1573" s="135"/>
    </row>
    <row r="1574" spans="1:35" ht="31.5">
      <c r="A1574" s="205">
        <v>1570</v>
      </c>
      <c r="B1574" s="206" t="s">
        <v>6313</v>
      </c>
      <c r="C1574" s="207" t="str">
        <f xml:space="preserve"> _xlfn.CONCAT(小韻資料表[[#This Row],[聲母拼音碼]],小韻資料表[[#This Row],[韻母拼音碼]],小韻資料表[[#This Row],[調號]])</f>
        <v>cuan2</v>
      </c>
      <c r="D1574" s="206" t="s">
        <v>6314</v>
      </c>
      <c r="E1574" s="208" t="s">
        <v>6286</v>
      </c>
      <c r="F1574" s="205">
        <v>10</v>
      </c>
      <c r="G1574" s="209" t="s">
        <v>6315</v>
      </c>
      <c r="H1574" s="205">
        <f xml:space="preserve"> LEN(小韻資料表[[#This Row],[小韻字集]])</f>
        <v>9</v>
      </c>
      <c r="I1574" s="205" cm="1">
        <f t="array" ref="I1574" xml:space="preserve"> MATCH(TRUE, ISNUMBER( SEARCH( LEFT(小韻資料表[[#This Row],[切語]],1), 切語上字資料表[切語上字]) ), 0)</f>
        <v>21</v>
      </c>
      <c r="J1574" s="210" t="str" cm="1">
        <f t="array" ref="J1574" xml:space="preserve"> INDEX(切語上字資料表[聲母], 小韻資料表[[#This Row],[上字表識別號]])</f>
        <v>精</v>
      </c>
      <c r="K1574" s="210" t="str" cm="1">
        <f t="array" ref="K1574" xml:space="preserve"> INDEX(切語上字資料表[聲母拼音碼], 小韻資料表[[#This Row],[上字表識別號]])</f>
        <v>c</v>
      </c>
      <c r="L1574" s="210" t="str" cm="1">
        <f t="array" ref="L1574" xml:space="preserve"> INDEX(切語上字資料表[清濁], 小韻資料表[[#This Row],[上字表識別號]])</f>
        <v>全清</v>
      </c>
      <c r="M1574" s="223" t="str" cm="1">
        <f t="array" ref="M1574" xml:space="preserve"> INDEX(切語上字資料表[發送收], 小韻資料表[[#This Row],[上字表識別號]])</f>
        <v>發聲</v>
      </c>
      <c r="N1574" s="205" cm="1">
        <f t="array" ref="N1574" xml:space="preserve"> MATCH(TRUE, ISNUMBER( SEARCH( RIGHT(小韻資料表[[#This Row],[切語]],1), 切語下字資料表[切語下字]) ), 0)</f>
        <v>162</v>
      </c>
      <c r="O1574" s="207" t="str" cm="1">
        <f t="array" ref="O1574" xml:space="preserve"> INDEX(切語下字資料表[韻母], 小韻資料表[[#This Row],[下字表識別號]])</f>
        <v>緩合1</v>
      </c>
      <c r="P1574" s="207" t="str" cm="1">
        <f t="array" ref="P1574" xml:space="preserve"> INDEX(切語下字資料表[韻母拼音碼], 小韻資料表[[#This Row],[下字表識別號]])</f>
        <v>uan</v>
      </c>
      <c r="Q1574" s="210" t="str" cm="1">
        <f t="array" ref="Q1574" xml:space="preserve"> INDEX(設定表!$C$19:$C$23, INT( LEFT(小韻資料表[[#This Row],[目次編碼]],1) ))</f>
        <v>上</v>
      </c>
      <c r="R1574" s="210">
        <f xml:space="preserve">  INDEX(設定表!$C$8:$C$15, MATCH( (RIGHT(小韻資料表[[#This Row],[清濁]]) &amp; 小韻資料表[[#This Row],[調]]), 設定表!$B$8:$B$15, 0))</f>
        <v>2</v>
      </c>
      <c r="S1574" s="205" t="s">
        <v>309</v>
      </c>
      <c r="T1574" s="205" t="s">
        <v>309</v>
      </c>
      <c r="U1574" s="226" t="s">
        <v>6316</v>
      </c>
      <c r="V1574" s="147" t="s">
        <v>309</v>
      </c>
      <c r="X1574" s="135"/>
      <c r="Y1574" s="135"/>
      <c r="AA1574" s="135"/>
      <c r="AB1574" s="134"/>
      <c r="AC1574" s="135"/>
      <c r="AD1574" s="135"/>
      <c r="AH1574" s="135"/>
      <c r="AI1574" s="135"/>
    </row>
    <row r="1575" spans="1:35" ht="31.5">
      <c r="A1575" s="205">
        <v>1571</v>
      </c>
      <c r="B1575" s="206" t="s">
        <v>6317</v>
      </c>
      <c r="C1575" s="207" t="str">
        <f xml:space="preserve"> _xlfn.CONCAT(小韻資料表[[#This Row],[聲母拼音碼]],小韻資料表[[#This Row],[韻母拼音碼]],小韻資料表[[#This Row],[調號]])</f>
        <v>pan2</v>
      </c>
      <c r="D1575" s="206" t="s">
        <v>6318</v>
      </c>
      <c r="E1575" s="208" t="s">
        <v>6286</v>
      </c>
      <c r="F1575" s="205">
        <v>11</v>
      </c>
      <c r="G1575" s="209" t="s">
        <v>6319</v>
      </c>
      <c r="H1575" s="205">
        <f xml:space="preserve"> LEN(小韻資料表[[#This Row],[小韻字集]])</f>
        <v>3</v>
      </c>
      <c r="I1575" s="205" cm="1">
        <f t="array" ref="I1575" xml:space="preserve"> MATCH(TRUE, ISNUMBER( SEARCH( LEFT(小韻資料表[[#This Row],[切語]],1), 切語上字資料表[切語上字]) ), 0)</f>
        <v>15</v>
      </c>
      <c r="J1575" s="210" t="str" cm="1">
        <f t="array" ref="J1575" xml:space="preserve"> INDEX(切語上字資料表[聲母], 小韻資料表[[#This Row],[上字表識別號]])</f>
        <v>並</v>
      </c>
      <c r="K1575" s="210" t="str" cm="1">
        <f t="array" ref="K1575" xml:space="preserve"> INDEX(切語上字資料表[聲母拼音碼], 小韻資料表[[#This Row],[上字表識別號]])</f>
        <v>p</v>
      </c>
      <c r="L1575" s="210" t="str" cm="1">
        <f t="array" ref="L1575" xml:space="preserve"> INDEX(切語上字資料表[清濁], 小韻資料表[[#This Row],[上字表識別號]])</f>
        <v>全濁</v>
      </c>
      <c r="M1575" s="223" cm="1">
        <f t="array" ref="M1575" xml:space="preserve"> INDEX(切語上字資料表[發送收], 小韻資料表[[#This Row],[上字表識別號]])</f>
        <v>0</v>
      </c>
      <c r="N1575" s="205" cm="1">
        <f t="array" ref="N1575" xml:space="preserve"> MATCH(TRUE, ISNUMBER( SEARCH( RIGHT(小韻資料表[[#This Row],[切語]],1), 切語下字資料表[切語下字]) ), 0)</f>
        <v>158</v>
      </c>
      <c r="O1575" s="207" t="str" cm="1">
        <f t="array" ref="O1575" xml:space="preserve"> INDEX(切語下字資料表[韻母], 小韻資料表[[#This Row],[下字表識別號]])</f>
        <v>旱開1</v>
      </c>
      <c r="P1575" s="207" t="str" cm="1">
        <f t="array" ref="P1575" xml:space="preserve"> INDEX(切語下字資料表[韻母拼音碼], 小韻資料表[[#This Row],[下字表識別號]])</f>
        <v>an</v>
      </c>
      <c r="Q1575" s="210" t="str" cm="1">
        <f t="array" ref="Q1575" xml:space="preserve"> INDEX(設定表!$C$19:$C$23, INT( LEFT(小韻資料表[[#This Row],[目次編碼]],1) ))</f>
        <v>上</v>
      </c>
      <c r="R1575" s="210">
        <f xml:space="preserve">  INDEX(設定表!$C$8:$C$15, MATCH( (RIGHT(小韻資料表[[#This Row],[清濁]]) &amp; 小韻資料表[[#This Row],[調]]), 設定表!$B$8:$B$15, 0))</f>
        <v>2</v>
      </c>
      <c r="S1575" s="205" t="s">
        <v>309</v>
      </c>
      <c r="T1575" s="205" t="s">
        <v>309</v>
      </c>
      <c r="U1575" s="226" t="s">
        <v>309</v>
      </c>
      <c r="V1575" s="146" t="s">
        <v>309</v>
      </c>
      <c r="X1575" s="135"/>
      <c r="Y1575" s="135"/>
      <c r="AA1575" s="135"/>
      <c r="AB1575" s="134"/>
      <c r="AC1575" s="135"/>
      <c r="AD1575" s="135"/>
      <c r="AH1575" s="135"/>
      <c r="AI1575" s="135"/>
    </row>
    <row r="1576" spans="1:35" ht="31.5">
      <c r="A1576" s="205">
        <v>1572</v>
      </c>
      <c r="B1576" s="206" t="s">
        <v>6320</v>
      </c>
      <c r="C1576" s="207" t="str">
        <f xml:space="preserve"> _xlfn.CONCAT(小韻資料表[[#This Row],[聲母拼音碼]],小韻資料表[[#This Row],[韻母拼音碼]],小韻資料表[[#This Row],[調號]])</f>
        <v>man2</v>
      </c>
      <c r="D1576" s="206" t="s">
        <v>6321</v>
      </c>
      <c r="E1576" s="208" t="s">
        <v>6286</v>
      </c>
      <c r="F1576" s="205">
        <v>12</v>
      </c>
      <c r="G1576" s="209" t="s">
        <v>6322</v>
      </c>
      <c r="H1576" s="205">
        <f xml:space="preserve"> LEN(小韻資料表[[#This Row],[小韻字集]])</f>
        <v>7</v>
      </c>
      <c r="I1576" s="205" cm="1">
        <f t="array" ref="I1576" xml:space="preserve"> MATCH(TRUE, ISNUMBER( SEARCH( LEFT(小韻資料表[[#This Row],[切語]],1), 切語上字資料表[切語上字]) ), 0)</f>
        <v>16</v>
      </c>
      <c r="J1576" s="210" t="str" cm="1">
        <f t="array" ref="J1576" xml:space="preserve"> INDEX(切語上字資料表[聲母], 小韻資料表[[#This Row],[上字表識別號]])</f>
        <v>明</v>
      </c>
      <c r="K1576" s="210" t="str" cm="1">
        <f t="array" ref="K1576" xml:space="preserve"> INDEX(切語上字資料表[聲母拼音碼], 小韻資料表[[#This Row],[上字表識別號]])</f>
        <v>m</v>
      </c>
      <c r="L1576" s="210" t="str" cm="1">
        <f t="array" ref="L1576" xml:space="preserve"> INDEX(切語上字資料表[清濁], 小韻資料表[[#This Row],[上字表識別號]])</f>
        <v>次濁</v>
      </c>
      <c r="M1576" s="223" t="str" cm="1">
        <f t="array" ref="M1576" xml:space="preserve"> INDEX(切語上字資料表[發送收], 小韻資料表[[#This Row],[上字表識別號]])</f>
        <v>收聲</v>
      </c>
      <c r="N1576" s="205" cm="1">
        <f t="array" ref="N1576" xml:space="preserve"> MATCH(TRUE, ISNUMBER( SEARCH( RIGHT(小韻資料表[[#This Row],[切語]],1), 切語下字資料表[切語下字]) ), 0)</f>
        <v>158</v>
      </c>
      <c r="O1576" s="207" t="str" cm="1">
        <f t="array" ref="O1576" xml:space="preserve"> INDEX(切語下字資料表[韻母], 小韻資料表[[#This Row],[下字表識別號]])</f>
        <v>旱開1</v>
      </c>
      <c r="P1576" s="207" t="str" cm="1">
        <f t="array" ref="P1576" xml:space="preserve"> INDEX(切語下字資料表[韻母拼音碼], 小韻資料表[[#This Row],[下字表識別號]])</f>
        <v>an</v>
      </c>
      <c r="Q1576" s="210" t="str" cm="1">
        <f t="array" ref="Q1576" xml:space="preserve"> INDEX(設定表!$C$19:$C$23, INT( LEFT(小韻資料表[[#This Row],[目次編碼]],1) ))</f>
        <v>上</v>
      </c>
      <c r="R1576" s="210">
        <f xml:space="preserve">  INDEX(設定表!$C$8:$C$15, MATCH( (RIGHT(小韻資料表[[#This Row],[清濁]]) &amp; 小韻資料表[[#This Row],[調]]), 設定表!$B$8:$B$15, 0))</f>
        <v>2</v>
      </c>
      <c r="S1576" s="205" t="s">
        <v>309</v>
      </c>
      <c r="T1576" s="205" t="s">
        <v>309</v>
      </c>
      <c r="U1576" s="226" t="s">
        <v>309</v>
      </c>
      <c r="V1576" s="147" t="s">
        <v>309</v>
      </c>
      <c r="X1576" s="135"/>
      <c r="Y1576" s="135"/>
      <c r="AA1576" s="135"/>
      <c r="AB1576" s="134"/>
      <c r="AC1576" s="135"/>
      <c r="AD1576" s="135"/>
      <c r="AH1576" s="135"/>
      <c r="AI1576" s="135"/>
    </row>
    <row r="1577" spans="1:35" ht="31.5">
      <c r="A1577" s="205">
        <v>1573</v>
      </c>
      <c r="B1577" s="206" t="s">
        <v>6323</v>
      </c>
      <c r="C1577" s="207" t="str">
        <f xml:space="preserve"> _xlfn.CONCAT(小韻資料表[[#This Row],[聲母拼音碼]],小韻資料表[[#This Row],[韻母拼音碼]],小韻資料表[[#This Row],[調號]])</f>
        <v>puan2</v>
      </c>
      <c r="D1577" s="206" t="s">
        <v>6324</v>
      </c>
      <c r="E1577" s="208" t="s">
        <v>6286</v>
      </c>
      <c r="F1577" s="205">
        <v>13</v>
      </c>
      <c r="G1577" s="209" t="s">
        <v>6325</v>
      </c>
      <c r="H1577" s="205">
        <f xml:space="preserve"> LEN(小韻資料表[[#This Row],[小韻字集]])</f>
        <v>5</v>
      </c>
      <c r="I1577" s="205" cm="1">
        <f t="array" ref="I1577" xml:space="preserve"> MATCH(TRUE, ISNUMBER( SEARCH( LEFT(小韻資料表[[#This Row],[切語]],1), 切語上字資料表[切語上字]) ), 0)</f>
        <v>13</v>
      </c>
      <c r="J1577" s="210" t="str" cm="1">
        <f t="array" ref="J1577" xml:space="preserve"> INDEX(切語上字資料表[聲母], 小韻資料表[[#This Row],[上字表識別號]])</f>
        <v>幫</v>
      </c>
      <c r="K1577" s="210" t="str" cm="1">
        <f t="array" ref="K1577" xml:space="preserve"> INDEX(切語上字資料表[聲母拼音碼], 小韻資料表[[#This Row],[上字表識別號]])</f>
        <v>p</v>
      </c>
      <c r="L1577" s="210" t="str" cm="1">
        <f t="array" ref="L1577" xml:space="preserve"> INDEX(切語上字資料表[清濁], 小韻資料表[[#This Row],[上字表識別號]])</f>
        <v>全清</v>
      </c>
      <c r="M1577" s="223" t="str" cm="1">
        <f t="array" ref="M1577" xml:space="preserve"> INDEX(切語上字資料表[發送收], 小韻資料表[[#This Row],[上字表識別號]])</f>
        <v>發聲</v>
      </c>
      <c r="N1577" s="205" cm="1">
        <f t="array" ref="N1577" xml:space="preserve"> MATCH(TRUE, ISNUMBER( SEARCH( RIGHT(小韻資料表[[#This Row],[切語]],1), 切語下字資料表[切語下字]) ), 0)</f>
        <v>162</v>
      </c>
      <c r="O1577" s="207" t="str" cm="1">
        <f t="array" ref="O1577" xml:space="preserve"> INDEX(切語下字資料表[韻母], 小韻資料表[[#This Row],[下字表識別號]])</f>
        <v>緩合1</v>
      </c>
      <c r="P1577" s="207" t="str" cm="1">
        <f t="array" ref="P1577" xml:space="preserve"> INDEX(切語下字資料表[韻母拼音碼], 小韻資料表[[#This Row],[下字表識別號]])</f>
        <v>uan</v>
      </c>
      <c r="Q1577" s="210" t="str" cm="1">
        <f t="array" ref="Q1577" xml:space="preserve"> INDEX(設定表!$C$19:$C$23, INT( LEFT(小韻資料表[[#This Row],[目次編碼]],1) ))</f>
        <v>上</v>
      </c>
      <c r="R1577" s="210">
        <f xml:space="preserve">  INDEX(設定表!$C$8:$C$15, MATCH( (RIGHT(小韻資料表[[#This Row],[清濁]]) &amp; 小韻資料表[[#This Row],[調]]), 設定表!$B$8:$B$15, 0))</f>
        <v>2</v>
      </c>
      <c r="S1577" s="205" t="s">
        <v>309</v>
      </c>
      <c r="T1577" s="205" t="s">
        <v>309</v>
      </c>
      <c r="U1577" s="226" t="s">
        <v>309</v>
      </c>
      <c r="V1577" s="146" t="s">
        <v>309</v>
      </c>
      <c r="X1577" s="135"/>
      <c r="Y1577" s="135"/>
      <c r="AA1577" s="135"/>
      <c r="AB1577" s="134"/>
      <c r="AC1577" s="135"/>
      <c r="AD1577" s="135"/>
      <c r="AH1577" s="135"/>
      <c r="AI1577" s="135"/>
    </row>
    <row r="1578" spans="1:35" ht="31.5">
      <c r="A1578" s="205">
        <v>1574</v>
      </c>
      <c r="B1578" s="212" t="s">
        <v>13171</v>
      </c>
      <c r="C1578" s="207" t="str">
        <f xml:space="preserve"> _xlfn.CONCAT(小韻資料表[[#This Row],[聲母拼音碼]],小韻資料表[[#This Row],[韻母拼音碼]],小韻資料表[[#This Row],[調號]])</f>
        <v>suan2</v>
      </c>
      <c r="D1578" s="206" t="s">
        <v>6326</v>
      </c>
      <c r="E1578" s="208" t="s">
        <v>6286</v>
      </c>
      <c r="F1578" s="205">
        <v>14</v>
      </c>
      <c r="G1578" s="209" t="s">
        <v>6326</v>
      </c>
      <c r="H1578" s="205">
        <f xml:space="preserve"> LEN(小韻資料表[[#This Row],[小韻字集]])</f>
        <v>1</v>
      </c>
      <c r="I1578" s="205" cm="1">
        <f t="array" ref="I1578" xml:space="preserve"> MATCH(TRUE, ISNUMBER( SEARCH( LEFT(小韻資料表[[#This Row],[切語]],1), 切語上字資料表[切語上字]) ), 0)</f>
        <v>25</v>
      </c>
      <c r="J1578" s="210" t="str" cm="1">
        <f t="array" ref="J1578" xml:space="preserve"> INDEX(切語上字資料表[聲母], 小韻資料表[[#This Row],[上字表識別號]])</f>
        <v>邪</v>
      </c>
      <c r="K1578" s="210" t="str" cm="1">
        <f t="array" ref="K1578" xml:space="preserve"> INDEX(切語上字資料表[聲母拼音碼], 小韻資料表[[#This Row],[上字表識別號]])</f>
        <v>s</v>
      </c>
      <c r="L1578" s="210" t="str" cm="1">
        <f t="array" ref="L1578" xml:space="preserve"> INDEX(切語上字資料表[清濁], 小韻資料表[[#This Row],[上字表識別號]])</f>
        <v>全濁</v>
      </c>
      <c r="M1578" s="223" t="str" cm="1">
        <f t="array" ref="M1578" xml:space="preserve"> INDEX(切語上字資料表[發送收], 小韻資料表[[#This Row],[上字表識別號]])</f>
        <v>送氣</v>
      </c>
      <c r="N1578" s="205" cm="1">
        <f t="array" ref="N1578" xml:space="preserve"> MATCH(TRUE, ISNUMBER( SEARCH( RIGHT(小韻資料表[[#This Row],[切語]],1), 切語下字資料表[切語下字]) ), 0)</f>
        <v>162</v>
      </c>
      <c r="O1578" s="207" t="str" cm="1">
        <f t="array" ref="O1578" xml:space="preserve"> INDEX(切語下字資料表[韻母], 小韻資料表[[#This Row],[下字表識別號]])</f>
        <v>緩合1</v>
      </c>
      <c r="P1578" s="207" t="str" cm="1">
        <f t="array" ref="P1578" xml:space="preserve"> INDEX(切語下字資料表[韻母拼音碼], 小韻資料表[[#This Row],[下字表識別號]])</f>
        <v>uan</v>
      </c>
      <c r="Q1578" s="210" t="str" cm="1">
        <f t="array" ref="Q1578" xml:space="preserve"> INDEX(設定表!$C$19:$C$23, INT( LEFT(小韻資料表[[#This Row],[目次編碼]],1) ))</f>
        <v>上</v>
      </c>
      <c r="R1578" s="210">
        <f xml:space="preserve">  INDEX(設定表!$C$8:$C$15, MATCH( (RIGHT(小韻資料表[[#This Row],[清濁]]) &amp; 小韻資料表[[#This Row],[調]]), 設定表!$B$8:$B$15, 0))</f>
        <v>2</v>
      </c>
      <c r="S1578" s="211" t="s">
        <v>309</v>
      </c>
      <c r="T1578" s="205" t="s">
        <v>309</v>
      </c>
      <c r="U1578" s="226" t="s">
        <v>309</v>
      </c>
      <c r="V1578" s="147" t="s">
        <v>309</v>
      </c>
      <c r="X1578" s="135"/>
      <c r="Y1578" s="135"/>
      <c r="AA1578" s="135"/>
      <c r="AB1578" s="134"/>
      <c r="AC1578" s="135"/>
      <c r="AD1578" s="135"/>
      <c r="AH1578" s="135"/>
      <c r="AI1578" s="135"/>
    </row>
    <row r="1579" spans="1:35" ht="31.5">
      <c r="A1579" s="205">
        <v>1575</v>
      </c>
      <c r="B1579" s="206" t="s">
        <v>6327</v>
      </c>
      <c r="C1579" s="207" t="str">
        <f xml:space="preserve"> _xlfn.CONCAT(小韻資料表[[#This Row],[聲母拼音碼]],小韻資料表[[#This Row],[韻母拼音碼]],小韻資料表[[#This Row],[調號]])</f>
        <v>tuan2</v>
      </c>
      <c r="D1579" s="206" t="s">
        <v>6328</v>
      </c>
      <c r="E1579" s="208" t="s">
        <v>6286</v>
      </c>
      <c r="F1579" s="205">
        <v>15</v>
      </c>
      <c r="G1579" s="209" t="s">
        <v>6329</v>
      </c>
      <c r="H1579" s="205">
        <f xml:space="preserve"> LEN(小韻資料表[[#This Row],[小韻字集]])</f>
        <v>4</v>
      </c>
      <c r="I1579" s="205" cm="1">
        <f t="array" ref="I1579" xml:space="preserve"> MATCH(TRUE, ISNUMBER( SEARCH( LEFT(小韻資料表[[#This Row],[切語]],1), 切語上字資料表[切語上字]) ), 0)</f>
        <v>7</v>
      </c>
      <c r="J1579" s="210" t="str" cm="1">
        <f t="array" ref="J1579" xml:space="preserve"> INDEX(切語上字資料表[聲母], 小韻資料表[[#This Row],[上字表識別號]])</f>
        <v>定</v>
      </c>
      <c r="K1579" s="210" t="str" cm="1">
        <f t="array" ref="K1579" xml:space="preserve"> INDEX(切語上字資料表[聲母拼音碼], 小韻資料表[[#This Row],[上字表識別號]])</f>
        <v>t</v>
      </c>
      <c r="L1579" s="210" t="str" cm="1">
        <f t="array" ref="L1579" xml:space="preserve"> INDEX(切語上字資料表[清濁], 小韻資料表[[#This Row],[上字表識別號]])</f>
        <v>全濁</v>
      </c>
      <c r="M1579" s="223" cm="1">
        <f t="array" ref="M1579" xml:space="preserve"> INDEX(切語上字資料表[發送收], 小韻資料表[[#This Row],[上字表識別號]])</f>
        <v>0</v>
      </c>
      <c r="N1579" s="205" cm="1">
        <f t="array" ref="N1579" xml:space="preserve"> MATCH(TRUE, ISNUMBER( SEARCH( RIGHT(小韻資料表[[#This Row],[切語]],1), 切語下字資料表[切語下字]) ), 0)</f>
        <v>162</v>
      </c>
      <c r="O1579" s="207" t="str" cm="1">
        <f t="array" ref="O1579" xml:space="preserve"> INDEX(切語下字資料表[韻母], 小韻資料表[[#This Row],[下字表識別號]])</f>
        <v>緩合1</v>
      </c>
      <c r="P1579" s="207" t="str" cm="1">
        <f t="array" ref="P1579" xml:space="preserve"> INDEX(切語下字資料表[韻母拼音碼], 小韻資料表[[#This Row],[下字表識別號]])</f>
        <v>uan</v>
      </c>
      <c r="Q1579" s="210" t="str" cm="1">
        <f t="array" ref="Q1579" xml:space="preserve"> INDEX(設定表!$C$19:$C$23, INT( LEFT(小韻資料表[[#This Row],[目次編碼]],1) ))</f>
        <v>上</v>
      </c>
      <c r="R1579" s="210">
        <f xml:space="preserve">  INDEX(設定表!$C$8:$C$15, MATCH( (RIGHT(小韻資料表[[#This Row],[清濁]]) &amp; 小韻資料表[[#This Row],[調]]), 設定表!$B$8:$B$15, 0))</f>
        <v>2</v>
      </c>
      <c r="S1579" s="205" t="s">
        <v>309</v>
      </c>
      <c r="T1579" s="205" t="s">
        <v>309</v>
      </c>
      <c r="U1579" s="226" t="s">
        <v>309</v>
      </c>
      <c r="V1579" s="146" t="s">
        <v>309</v>
      </c>
      <c r="X1579" s="135"/>
      <c r="Y1579" s="135"/>
      <c r="AA1579" s="135"/>
      <c r="AB1579" s="134"/>
      <c r="AC1579" s="135"/>
      <c r="AD1579" s="135"/>
      <c r="AH1579" s="135"/>
      <c r="AI1579" s="135"/>
    </row>
    <row r="1580" spans="1:35" ht="31.5">
      <c r="A1580" s="205">
        <v>1576</v>
      </c>
      <c r="B1580" s="206" t="s">
        <v>6330</v>
      </c>
      <c r="C1580" s="207" t="str">
        <f xml:space="preserve"> _xlfn.CONCAT(小韻資料表[[#This Row],[聲母拼音碼]],小韻資料表[[#This Row],[韻母拼音碼]],小韻資料表[[#This Row],[調號]])</f>
        <v>nan2</v>
      </c>
      <c r="D1580" s="206" t="s">
        <v>6331</v>
      </c>
      <c r="E1580" s="208" t="s">
        <v>6286</v>
      </c>
      <c r="F1580" s="205">
        <v>16</v>
      </c>
      <c r="G1580" s="209" t="s">
        <v>6331</v>
      </c>
      <c r="H1580" s="205">
        <f xml:space="preserve"> LEN(小韻資料表[[#This Row],[小韻字集]])</f>
        <v>1</v>
      </c>
      <c r="I1580" s="205" cm="1">
        <f t="array" ref="I1580" xml:space="preserve"> MATCH(TRUE, ISNUMBER( SEARCH( LEFT(小韻資料表[[#This Row],[切語]],1), 切語上字資料表[切語上字]) ), 0)</f>
        <v>8</v>
      </c>
      <c r="J1580" s="210" t="str" cm="1">
        <f t="array" ref="J1580" xml:space="preserve"> INDEX(切語上字資料表[聲母], 小韻資料表[[#This Row],[上字表識別號]])</f>
        <v>泥</v>
      </c>
      <c r="K1580" s="210" t="str" cm="1">
        <f t="array" ref="K1580" xml:space="preserve"> INDEX(切語上字資料表[聲母拼音碼], 小韻資料表[[#This Row],[上字表識別號]])</f>
        <v>n</v>
      </c>
      <c r="L1580" s="210" t="str" cm="1">
        <f t="array" ref="L1580" xml:space="preserve"> INDEX(切語上字資料表[清濁], 小韻資料表[[#This Row],[上字表識別號]])</f>
        <v>次濁</v>
      </c>
      <c r="M1580" s="223" t="str" cm="1">
        <f t="array" ref="M1580" xml:space="preserve"> INDEX(切語上字資料表[發送收], 小韻資料表[[#This Row],[上字表識別號]])</f>
        <v>收聲</v>
      </c>
      <c r="N1580" s="205" cm="1">
        <f t="array" ref="N1580" xml:space="preserve"> MATCH(TRUE, ISNUMBER( SEARCH( RIGHT(小韻資料表[[#This Row],[切語]],1), 切語下字資料表[切語下字]) ), 0)</f>
        <v>158</v>
      </c>
      <c r="O1580" s="207" t="str" cm="1">
        <f t="array" ref="O1580" xml:space="preserve"> INDEX(切語下字資料表[韻母], 小韻資料表[[#This Row],[下字表識別號]])</f>
        <v>旱開1</v>
      </c>
      <c r="P1580" s="207" t="str" cm="1">
        <f t="array" ref="P1580" xml:space="preserve"> INDEX(切語下字資料表[韻母拼音碼], 小韻資料表[[#This Row],[下字表識別號]])</f>
        <v>an</v>
      </c>
      <c r="Q1580" s="210" t="str" cm="1">
        <f t="array" ref="Q1580" xml:space="preserve"> INDEX(設定表!$C$19:$C$23, INT( LEFT(小韻資料表[[#This Row],[目次編碼]],1) ))</f>
        <v>上</v>
      </c>
      <c r="R1580" s="210">
        <f xml:space="preserve">  INDEX(設定表!$C$8:$C$15, MATCH( (RIGHT(小韻資料表[[#This Row],[清濁]]) &amp; 小韻資料表[[#This Row],[調]]), 設定表!$B$8:$B$15, 0))</f>
        <v>2</v>
      </c>
      <c r="S1580" s="205" t="s">
        <v>309</v>
      </c>
      <c r="T1580" s="205" t="s">
        <v>309</v>
      </c>
      <c r="U1580" s="226" t="s">
        <v>309</v>
      </c>
      <c r="V1580" s="147" t="s">
        <v>309</v>
      </c>
      <c r="X1580" s="135"/>
      <c r="Y1580" s="135"/>
      <c r="AA1580" s="135"/>
      <c r="AB1580" s="134"/>
      <c r="AC1580" s="135"/>
      <c r="AD1580" s="135"/>
      <c r="AH1580" s="135"/>
      <c r="AI1580" s="135"/>
    </row>
    <row r="1581" spans="1:35" ht="31.5">
      <c r="A1581" s="205">
        <v>1577</v>
      </c>
      <c r="B1581" s="206" t="s">
        <v>6332</v>
      </c>
      <c r="C1581" s="207" t="str">
        <f xml:space="preserve"> _xlfn.CONCAT(小韻資料表[[#This Row],[聲母拼音碼]],小韻資料表[[#This Row],[韻母拼音碼]],小韻資料表[[#This Row],[調號]])</f>
        <v>phuan2</v>
      </c>
      <c r="D1581" s="206" t="s">
        <v>6333</v>
      </c>
      <c r="E1581" s="208" t="s">
        <v>6286</v>
      </c>
      <c r="F1581" s="205">
        <v>17</v>
      </c>
      <c r="G1581" s="209" t="s">
        <v>6334</v>
      </c>
      <c r="H1581" s="205">
        <f xml:space="preserve"> LEN(小韻資料表[[#This Row],[小韻字集]])</f>
        <v>3</v>
      </c>
      <c r="I1581" s="205" cm="1">
        <f t="array" ref="I1581" xml:space="preserve"> MATCH(TRUE, ISNUMBER( SEARCH( LEFT(小韻資料表[[#This Row],[切語]],1), 切語上字資料表[切語上字]) ), 0)</f>
        <v>14</v>
      </c>
      <c r="J1581" s="210" t="str" cm="1">
        <f t="array" ref="J1581" xml:space="preserve"> INDEX(切語上字資料表[聲母], 小韻資料表[[#This Row],[上字表識別號]])</f>
        <v>滂</v>
      </c>
      <c r="K1581" s="210" t="str" cm="1">
        <f t="array" ref="K1581" xml:space="preserve"> INDEX(切語上字資料表[聲母拼音碼], 小韻資料表[[#This Row],[上字表識別號]])</f>
        <v>ph</v>
      </c>
      <c r="L1581" s="210" t="str" cm="1">
        <f t="array" ref="L1581" xml:space="preserve"> INDEX(切語上字資料表[清濁], 小韻資料表[[#This Row],[上字表識別號]])</f>
        <v>次清</v>
      </c>
      <c r="M1581" s="223" t="str" cm="1">
        <f t="array" ref="M1581" xml:space="preserve"> INDEX(切語上字資料表[發送收], 小韻資料表[[#This Row],[上字表識別號]])</f>
        <v>送氣</v>
      </c>
      <c r="N1581" s="205" cm="1">
        <f t="array" ref="N1581" xml:space="preserve"> MATCH(TRUE, ISNUMBER( SEARCH( RIGHT(小韻資料表[[#This Row],[切語]],1), 切語下字資料表[切語下字]) ), 0)</f>
        <v>162</v>
      </c>
      <c r="O1581" s="207" t="str" cm="1">
        <f t="array" ref="O1581" xml:space="preserve"> INDEX(切語下字資料表[韻母], 小韻資料表[[#This Row],[下字表識別號]])</f>
        <v>緩合1</v>
      </c>
      <c r="P1581" s="207" t="str" cm="1">
        <f t="array" ref="P1581" xml:space="preserve"> INDEX(切語下字資料表[韻母拼音碼], 小韻資料表[[#This Row],[下字表識別號]])</f>
        <v>uan</v>
      </c>
      <c r="Q1581" s="210" t="str" cm="1">
        <f t="array" ref="Q1581" xml:space="preserve"> INDEX(設定表!$C$19:$C$23, INT( LEFT(小韻資料表[[#This Row],[目次編碼]],1) ))</f>
        <v>上</v>
      </c>
      <c r="R1581" s="210">
        <f xml:space="preserve">  INDEX(設定表!$C$8:$C$15, MATCH( (RIGHT(小韻資料表[[#This Row],[清濁]]) &amp; 小韻資料表[[#This Row],[調]]), 設定表!$B$8:$B$15, 0))</f>
        <v>2</v>
      </c>
      <c r="S1581" s="205" t="s">
        <v>309</v>
      </c>
      <c r="T1581" s="205" t="s">
        <v>309</v>
      </c>
      <c r="U1581" s="226" t="s">
        <v>309</v>
      </c>
      <c r="V1581" s="146" t="s">
        <v>309</v>
      </c>
      <c r="X1581" s="135"/>
      <c r="Y1581" s="135"/>
      <c r="AA1581" s="135"/>
      <c r="AB1581" s="134"/>
      <c r="AC1581" s="135"/>
      <c r="AD1581" s="135"/>
      <c r="AH1581" s="135"/>
      <c r="AI1581" s="135"/>
    </row>
    <row r="1582" spans="1:35" ht="31.5">
      <c r="A1582" s="205">
        <v>1578</v>
      </c>
      <c r="B1582" s="206" t="s">
        <v>6335</v>
      </c>
      <c r="C1582" s="207" t="str">
        <f xml:space="preserve"> _xlfn.CONCAT(小韻資料表[[#This Row],[聲母拼音碼]],小韻資料表[[#This Row],[韻母拼音碼]],小韻資料表[[#This Row],[調號]])</f>
        <v>suan2</v>
      </c>
      <c r="D1582" s="206" t="s">
        <v>744</v>
      </c>
      <c r="E1582" s="208" t="s">
        <v>6336</v>
      </c>
      <c r="F1582" s="205">
        <v>1</v>
      </c>
      <c r="G1582" s="209" t="s">
        <v>744</v>
      </c>
      <c r="H1582" s="205">
        <f xml:space="preserve"> LEN(小韻資料表[[#This Row],[小韻字集]])</f>
        <v>1</v>
      </c>
      <c r="I1582" s="205" cm="1">
        <f t="array" ref="I1582" xml:space="preserve"> MATCH(TRUE, ISNUMBER( SEARCH( LEFT(小韻資料表[[#This Row],[切語]],1), 切語上字資料表[切語上字]) ), 0)</f>
        <v>29</v>
      </c>
      <c r="J1582" s="210" t="str" cm="1">
        <f t="array" ref="J1582" xml:space="preserve"> INDEX(切語上字資料表[聲母], 小韻資料表[[#This Row],[上字表識別號]])</f>
        <v>疏</v>
      </c>
      <c r="K1582" s="210" t="str" cm="1">
        <f t="array" ref="K1582" xml:space="preserve"> INDEX(切語上字資料表[聲母拼音碼], 小韻資料表[[#This Row],[上字表識別號]])</f>
        <v>s</v>
      </c>
      <c r="L1582" s="210" t="str" cm="1">
        <f t="array" ref="L1582" xml:space="preserve"> INDEX(切語上字資料表[清濁], 小韻資料表[[#This Row],[上字表識別號]])</f>
        <v>全清</v>
      </c>
      <c r="M1582" s="223" t="str" cm="1">
        <f t="array" ref="M1582" xml:space="preserve"> INDEX(切語上字資料表[發送收], 小韻資料表[[#This Row],[上字表識別號]])</f>
        <v>發聲</v>
      </c>
      <c r="N1582" s="205" cm="1">
        <f t="array" ref="N1582" xml:space="preserve"> MATCH(TRUE, ISNUMBER( SEARCH( RIGHT(小韻資料表[[#This Row],[切語]],1), 切語下字資料表[切語下字]) ), 0)</f>
        <v>170</v>
      </c>
      <c r="O1582" s="207" t="str" cm="1">
        <f t="array" ref="O1582" xml:space="preserve"> INDEX(切語下字資料表[韻母], 小韻資料表[[#This Row],[下字表識別號]])</f>
        <v>潸合2</v>
      </c>
      <c r="P1582" s="207" t="str" cm="1">
        <f t="array" ref="P1582" xml:space="preserve"> INDEX(切語下字資料表[韻母拼音碼], 小韻資料表[[#This Row],[下字表識別號]])</f>
        <v>uan</v>
      </c>
      <c r="Q1582" s="210" t="str" cm="1">
        <f t="array" ref="Q1582" xml:space="preserve"> INDEX(設定表!$C$19:$C$23, INT( LEFT(小韻資料表[[#This Row],[目次編碼]],1) ))</f>
        <v>上</v>
      </c>
      <c r="R1582" s="210">
        <f xml:space="preserve">  INDEX(設定表!$C$8:$C$15, MATCH( (RIGHT(小韻資料表[[#This Row],[清濁]]) &amp; 小韻資料表[[#This Row],[調]]), 設定表!$B$8:$B$15, 0))</f>
        <v>2</v>
      </c>
      <c r="S1582" s="205" t="s">
        <v>309</v>
      </c>
      <c r="T1582" s="205" t="s">
        <v>309</v>
      </c>
      <c r="U1582" s="226" t="s">
        <v>309</v>
      </c>
      <c r="V1582" s="147" t="s">
        <v>309</v>
      </c>
      <c r="X1582" s="135"/>
      <c r="Y1582" s="135"/>
      <c r="AA1582" s="135"/>
      <c r="AB1582" s="134"/>
      <c r="AC1582" s="135"/>
      <c r="AD1582" s="135"/>
      <c r="AH1582" s="135"/>
      <c r="AI1582" s="135"/>
    </row>
    <row r="1583" spans="1:35" ht="31.5">
      <c r="A1583" s="205">
        <v>1579</v>
      </c>
      <c r="B1583" s="206" t="s">
        <v>6337</v>
      </c>
      <c r="C1583" s="207" t="str">
        <f xml:space="preserve"> _xlfn.CONCAT(小韻資料表[[#This Row],[聲母拼音碼]],小韻資料表[[#This Row],[韻母拼音碼]],小韻資料表[[#This Row],[調號]])</f>
        <v>Øuan2</v>
      </c>
      <c r="D1583" s="206" t="s">
        <v>6338</v>
      </c>
      <c r="E1583" s="208" t="s">
        <v>6336</v>
      </c>
      <c r="F1583" s="205">
        <v>2</v>
      </c>
      <c r="G1583" s="209" t="s">
        <v>6338</v>
      </c>
      <c r="H1583" s="205">
        <f xml:space="preserve"> LEN(小韻資料表[[#This Row],[小韻字集]])</f>
        <v>1</v>
      </c>
      <c r="I1583" s="205" cm="1">
        <f t="array" ref="I1583" xml:space="preserve"> MATCH(TRUE, ISNUMBER( SEARCH( LEFT(小韻資料表[[#This Row],[切語]],1), 切語上字資料表[切語上字]) ), 0)</f>
        <v>35</v>
      </c>
      <c r="J1583" s="210" t="str" cm="1">
        <f t="array" ref="J1583" xml:space="preserve"> INDEX(切語上字資料表[聲母], 小韻資料表[[#This Row],[上字表識別號]])</f>
        <v>影</v>
      </c>
      <c r="K1583" s="210" t="str" cm="1">
        <f t="array" ref="K1583" xml:space="preserve"> INDEX(切語上字資料表[聲母拼音碼], 小韻資料表[[#This Row],[上字表識別號]])</f>
        <v>Ø</v>
      </c>
      <c r="L1583" s="210" t="str" cm="1">
        <f t="array" ref="L1583" xml:space="preserve"> INDEX(切語上字資料表[清濁], 小韻資料表[[#This Row],[上字表識別號]])</f>
        <v>全清</v>
      </c>
      <c r="M1583" s="223" t="str" cm="1">
        <f t="array" ref="M1583" xml:space="preserve"> INDEX(切語上字資料表[發送收], 小韻資料表[[#This Row],[上字表識別號]])</f>
        <v>發聲</v>
      </c>
      <c r="N1583" s="205" cm="1">
        <f t="array" ref="N1583" xml:space="preserve"> MATCH(TRUE, ISNUMBER( SEARCH( RIGHT(小韻資料表[[#This Row],[切語]],1), 切語下字資料表[切語下字]) ), 0)</f>
        <v>170</v>
      </c>
      <c r="O1583" s="207" t="str" cm="1">
        <f t="array" ref="O1583" xml:space="preserve"> INDEX(切語下字資料表[韻母], 小韻資料表[[#This Row],[下字表識別號]])</f>
        <v>潸合2</v>
      </c>
      <c r="P1583" s="207" t="str" cm="1">
        <f t="array" ref="P1583" xml:space="preserve"> INDEX(切語下字資料表[韻母拼音碼], 小韻資料表[[#This Row],[下字表識別號]])</f>
        <v>uan</v>
      </c>
      <c r="Q1583" s="210" t="str" cm="1">
        <f t="array" ref="Q1583" xml:space="preserve"> INDEX(設定表!$C$19:$C$23, INT( LEFT(小韻資料表[[#This Row],[目次編碼]],1) ))</f>
        <v>上</v>
      </c>
      <c r="R1583" s="210">
        <f xml:space="preserve">  INDEX(設定表!$C$8:$C$15, MATCH( (RIGHT(小韻資料表[[#This Row],[清濁]]) &amp; 小韻資料表[[#This Row],[調]]), 設定表!$B$8:$B$15, 0))</f>
        <v>2</v>
      </c>
      <c r="S1583" s="205" t="s">
        <v>309</v>
      </c>
      <c r="T1583" s="205" t="s">
        <v>309</v>
      </c>
      <c r="U1583" s="226" t="s">
        <v>309</v>
      </c>
      <c r="V1583" s="146" t="s">
        <v>309</v>
      </c>
      <c r="X1583" s="135"/>
      <c r="Y1583" s="135"/>
      <c r="AA1583" s="135"/>
      <c r="AB1583" s="134"/>
      <c r="AC1583" s="135"/>
      <c r="AD1583" s="135"/>
      <c r="AH1583" s="135"/>
      <c r="AI1583" s="135"/>
    </row>
    <row r="1584" spans="1:35" ht="31.5">
      <c r="A1584" s="205">
        <v>1580</v>
      </c>
      <c r="B1584" s="206" t="s">
        <v>6339</v>
      </c>
      <c r="C1584" s="207" t="str">
        <f xml:space="preserve"> _xlfn.CONCAT(小韻資料表[[#This Row],[聲母拼音碼]],小韻資料表[[#This Row],[韻母拼音碼]],小韻資料表[[#This Row],[調號]])</f>
        <v>puan2</v>
      </c>
      <c r="D1584" s="206" t="s">
        <v>6340</v>
      </c>
      <c r="E1584" s="208" t="s">
        <v>6336</v>
      </c>
      <c r="F1584" s="205">
        <v>3</v>
      </c>
      <c r="G1584" s="209" t="s">
        <v>6341</v>
      </c>
      <c r="H1584" s="205">
        <f xml:space="preserve"> LEN(小韻資料表[[#This Row],[小韻字集]])</f>
        <v>6</v>
      </c>
      <c r="I1584" s="205" cm="1">
        <f t="array" ref="I1584" xml:space="preserve"> MATCH(TRUE, ISNUMBER( SEARCH( LEFT(小韻資料表[[#This Row],[切語]],1), 切語上字資料表[切語上字]) ), 0)</f>
        <v>13</v>
      </c>
      <c r="J1584" s="210" t="str" cm="1">
        <f t="array" ref="J1584" xml:space="preserve"> INDEX(切語上字資料表[聲母], 小韻資料表[[#This Row],[上字表識別號]])</f>
        <v>幫</v>
      </c>
      <c r="K1584" s="210" t="str" cm="1">
        <f t="array" ref="K1584" xml:space="preserve"> INDEX(切語上字資料表[聲母拼音碼], 小韻資料表[[#This Row],[上字表識別號]])</f>
        <v>p</v>
      </c>
      <c r="L1584" s="210" t="str" cm="1">
        <f t="array" ref="L1584" xml:space="preserve"> INDEX(切語上字資料表[清濁], 小韻資料表[[#This Row],[上字表識別號]])</f>
        <v>全清</v>
      </c>
      <c r="M1584" s="223" t="str" cm="1">
        <f t="array" ref="M1584" xml:space="preserve"> INDEX(切語上字資料表[發送收], 小韻資料表[[#This Row],[上字表識別號]])</f>
        <v>發聲</v>
      </c>
      <c r="N1584" s="205" cm="1">
        <f t="array" ref="N1584" xml:space="preserve"> MATCH(TRUE, ISNUMBER( SEARCH( RIGHT(小韻資料表[[#This Row],[切語]],1), 切語下字資料表[切語下字]) ), 0)</f>
        <v>170</v>
      </c>
      <c r="O1584" s="207" t="str" cm="1">
        <f t="array" ref="O1584" xml:space="preserve"> INDEX(切語下字資料表[韻母], 小韻資料表[[#This Row],[下字表識別號]])</f>
        <v>潸合2</v>
      </c>
      <c r="P1584" s="207" t="str" cm="1">
        <f t="array" ref="P1584" xml:space="preserve"> INDEX(切語下字資料表[韻母拼音碼], 小韻資料表[[#This Row],[下字表識別號]])</f>
        <v>uan</v>
      </c>
      <c r="Q1584" s="210" t="str" cm="1">
        <f t="array" ref="Q1584" xml:space="preserve"> INDEX(設定表!$C$19:$C$23, INT( LEFT(小韻資料表[[#This Row],[目次編碼]],1) ))</f>
        <v>上</v>
      </c>
      <c r="R1584" s="210">
        <f xml:space="preserve">  INDEX(設定表!$C$8:$C$15, MATCH( (RIGHT(小韻資料表[[#This Row],[清濁]]) &amp; 小韻資料表[[#This Row],[調]]), 設定表!$B$8:$B$15, 0))</f>
        <v>2</v>
      </c>
      <c r="S1584" s="205" t="s">
        <v>309</v>
      </c>
      <c r="T1584" s="205" t="s">
        <v>309</v>
      </c>
      <c r="U1584" s="226" t="s">
        <v>6342</v>
      </c>
      <c r="V1584" s="147" t="s">
        <v>309</v>
      </c>
      <c r="X1584" s="135"/>
      <c r="Y1584" s="135"/>
      <c r="AA1584" s="135"/>
      <c r="AB1584" s="134"/>
      <c r="AC1584" s="135"/>
      <c r="AD1584" s="135"/>
      <c r="AH1584" s="135"/>
      <c r="AI1584" s="135"/>
    </row>
    <row r="1585" spans="1:35" ht="31.5">
      <c r="A1585" s="205">
        <v>1581</v>
      </c>
      <c r="B1585" s="206" t="s">
        <v>6343</v>
      </c>
      <c r="C1585" s="207" t="str">
        <f xml:space="preserve"> _xlfn.CONCAT(小韻資料表[[#This Row],[聲母拼音碼]],小韻資料表[[#This Row],[韻母拼音碼]],小韻資料表[[#This Row],[調號]])</f>
        <v>cuan2</v>
      </c>
      <c r="D1585" s="206" t="s">
        <v>6344</v>
      </c>
      <c r="E1585" s="208" t="s">
        <v>6336</v>
      </c>
      <c r="F1585" s="205">
        <v>4</v>
      </c>
      <c r="G1585" s="209" t="s">
        <v>6345</v>
      </c>
      <c r="H1585" s="205">
        <f xml:space="preserve"> LEN(小韻資料表[[#This Row],[小韻字集]])</f>
        <v>3</v>
      </c>
      <c r="I1585" s="205" cm="1">
        <f t="array" ref="I1585" xml:space="preserve"> MATCH(TRUE, ISNUMBER( SEARCH( LEFT(小韻資料表[[#This Row],[切語]],1), 切語上字資料表[切語上字]) ), 0)</f>
        <v>26</v>
      </c>
      <c r="J1585" s="210" t="str" cm="1">
        <f t="array" ref="J1585" xml:space="preserve"> INDEX(切語上字資料表[聲母], 小韻資料表[[#This Row],[上字表識別號]])</f>
        <v>莊</v>
      </c>
      <c r="K1585" s="210" t="str" cm="1">
        <f t="array" ref="K1585" xml:space="preserve"> INDEX(切語上字資料表[聲母拼音碼], 小韻資料表[[#This Row],[上字表識別號]])</f>
        <v>c</v>
      </c>
      <c r="L1585" s="210" t="str" cm="1">
        <f t="array" ref="L1585" xml:space="preserve"> INDEX(切語上字資料表[清濁], 小韻資料表[[#This Row],[上字表識別號]])</f>
        <v>全清</v>
      </c>
      <c r="M1585" s="223" t="str" cm="1">
        <f t="array" ref="M1585" xml:space="preserve"> INDEX(切語上字資料表[發送收], 小韻資料表[[#This Row],[上字表識別號]])</f>
        <v>發聲</v>
      </c>
      <c r="N1585" s="205" cm="1">
        <f t="array" ref="N1585" xml:space="preserve"> MATCH(TRUE, ISNUMBER( SEARCH( RIGHT(小韻資料表[[#This Row],[切語]],1), 切語下字資料表[切語下字]) ), 0)</f>
        <v>170</v>
      </c>
      <c r="O1585" s="207" t="str" cm="1">
        <f t="array" ref="O1585" xml:space="preserve"> INDEX(切語下字資料表[韻母], 小韻資料表[[#This Row],[下字表識別號]])</f>
        <v>潸合2</v>
      </c>
      <c r="P1585" s="207" t="str" cm="1">
        <f t="array" ref="P1585" xml:space="preserve"> INDEX(切語下字資料表[韻母拼音碼], 小韻資料表[[#This Row],[下字表識別號]])</f>
        <v>uan</v>
      </c>
      <c r="Q1585" s="210" t="str" cm="1">
        <f t="array" ref="Q1585" xml:space="preserve"> INDEX(設定表!$C$19:$C$23, INT( LEFT(小韻資料表[[#This Row],[目次編碼]],1) ))</f>
        <v>上</v>
      </c>
      <c r="R1585" s="210">
        <f xml:space="preserve">  INDEX(設定表!$C$8:$C$15, MATCH( (RIGHT(小韻資料表[[#This Row],[清濁]]) &amp; 小韻資料表[[#This Row],[調]]), 設定表!$B$8:$B$15, 0))</f>
        <v>2</v>
      </c>
      <c r="S1585" s="205" t="s">
        <v>309</v>
      </c>
      <c r="T1585" s="205" t="s">
        <v>309</v>
      </c>
      <c r="U1585" s="226" t="s">
        <v>309</v>
      </c>
      <c r="V1585" s="146" t="s">
        <v>309</v>
      </c>
      <c r="X1585" s="135"/>
      <c r="Y1585" s="135"/>
      <c r="AA1585" s="135"/>
      <c r="AB1585" s="134"/>
      <c r="AC1585" s="135"/>
      <c r="AD1585" s="135"/>
      <c r="AH1585" s="135"/>
      <c r="AI1585" s="135"/>
    </row>
    <row r="1586" spans="1:35" ht="31.5">
      <c r="A1586" s="205">
        <v>1582</v>
      </c>
      <c r="B1586" s="206" t="s">
        <v>6346</v>
      </c>
      <c r="C1586" s="207" t="str">
        <f xml:space="preserve"> _xlfn.CONCAT(小韻資料表[[#This Row],[聲母拼音碼]],小韻資料表[[#This Row],[韻母拼音碼]],小韻資料表[[#This Row],[調號]])</f>
        <v>nuan2</v>
      </c>
      <c r="D1586" s="206" t="s">
        <v>6347</v>
      </c>
      <c r="E1586" s="208" t="s">
        <v>6336</v>
      </c>
      <c r="F1586" s="205">
        <v>5</v>
      </c>
      <c r="G1586" s="209" t="s">
        <v>6348</v>
      </c>
      <c r="H1586" s="205">
        <f xml:space="preserve"> LEN(小韻資料表[[#This Row],[小韻字集]])</f>
        <v>5</v>
      </c>
      <c r="I1586" s="205" cm="1">
        <f t="array" ref="I1586" xml:space="preserve"> MATCH(TRUE, ISNUMBER( SEARCH( LEFT(小韻資料表[[#This Row],[切語]],1), 切語上字資料表[切語上字]) ), 0)</f>
        <v>8</v>
      </c>
      <c r="J1586" s="210" t="str" cm="1">
        <f t="array" ref="J1586" xml:space="preserve"> INDEX(切語上字資料表[聲母], 小韻資料表[[#This Row],[上字表識別號]])</f>
        <v>泥</v>
      </c>
      <c r="K1586" s="210" t="str" cm="1">
        <f t="array" ref="K1586" xml:space="preserve"> INDEX(切語上字資料表[聲母拼音碼], 小韻資料表[[#This Row],[上字表識別號]])</f>
        <v>n</v>
      </c>
      <c r="L1586" s="210" t="str" cm="1">
        <f t="array" ref="L1586" xml:space="preserve"> INDEX(切語上字資料表[清濁], 小韻資料表[[#This Row],[上字表識別號]])</f>
        <v>次濁</v>
      </c>
      <c r="M1586" s="223" t="str" cm="1">
        <f t="array" ref="M1586" xml:space="preserve"> INDEX(切語上字資料表[發送收], 小韻資料表[[#This Row],[上字表識別號]])</f>
        <v>收聲</v>
      </c>
      <c r="N1586" s="205" cm="1">
        <f t="array" ref="N1586" xml:space="preserve"> MATCH(TRUE, ISNUMBER( SEARCH( RIGHT(小韻資料表[[#This Row],[切語]],1), 切語下字資料表[切語下字]) ), 0)</f>
        <v>170</v>
      </c>
      <c r="O1586" s="207" t="str" cm="1">
        <f t="array" ref="O1586" xml:space="preserve"> INDEX(切語下字資料表[韻母], 小韻資料表[[#This Row],[下字表識別號]])</f>
        <v>潸合2</v>
      </c>
      <c r="P1586" s="207" t="str" cm="1">
        <f t="array" ref="P1586" xml:space="preserve"> INDEX(切語下字資料表[韻母拼音碼], 小韻資料表[[#This Row],[下字表識別號]])</f>
        <v>uan</v>
      </c>
      <c r="Q1586" s="210" t="str" cm="1">
        <f t="array" ref="Q1586" xml:space="preserve"> INDEX(設定表!$C$19:$C$23, INT( LEFT(小韻資料表[[#This Row],[目次編碼]],1) ))</f>
        <v>上</v>
      </c>
      <c r="R1586" s="210">
        <f xml:space="preserve">  INDEX(設定表!$C$8:$C$15, MATCH( (RIGHT(小韻資料表[[#This Row],[清濁]]) &amp; 小韻資料表[[#This Row],[調]]), 設定表!$B$8:$B$15, 0))</f>
        <v>2</v>
      </c>
      <c r="S1586" s="205" t="s">
        <v>309</v>
      </c>
      <c r="T1586" s="205" t="s">
        <v>309</v>
      </c>
      <c r="U1586" s="226" t="s">
        <v>309</v>
      </c>
      <c r="V1586" s="147" t="s">
        <v>309</v>
      </c>
      <c r="X1586" s="135"/>
      <c r="Y1586" s="135"/>
      <c r="AA1586" s="135"/>
      <c r="AB1586" s="134"/>
      <c r="AC1586" s="135"/>
      <c r="AD1586" s="135"/>
      <c r="AH1586" s="135"/>
      <c r="AI1586" s="135"/>
    </row>
    <row r="1587" spans="1:35" ht="31.5">
      <c r="A1587" s="205">
        <v>1583</v>
      </c>
      <c r="B1587" s="206" t="s">
        <v>6349</v>
      </c>
      <c r="C1587" s="207" t="str">
        <f xml:space="preserve"> _xlfn.CONCAT(小韻資料表[[#This Row],[聲母拼音碼]],小韻資料表[[#This Row],[韻母拼音碼]],小韻資料表[[#This Row],[調號]])</f>
        <v>han2</v>
      </c>
      <c r="D1587" s="206" t="s">
        <v>6350</v>
      </c>
      <c r="E1587" s="208" t="s">
        <v>6336</v>
      </c>
      <c r="F1587" s="205">
        <v>6</v>
      </c>
      <c r="G1587" s="209" t="s">
        <v>6351</v>
      </c>
      <c r="H1587" s="205">
        <f xml:space="preserve"> LEN(小韻資料表[[#This Row],[小韻字集]])</f>
        <v>6</v>
      </c>
      <c r="I1587" s="205" cm="1">
        <f t="array" ref="I1587" xml:space="preserve"> MATCH(TRUE, ISNUMBER( SEARCH( LEFT(小韻資料表[[#This Row],[切語]],1), 切語上字資料表[切語上字]) ), 0)</f>
        <v>37</v>
      </c>
      <c r="J1587" s="210" t="str" cm="1">
        <f t="array" ref="J1587" xml:space="preserve"> INDEX(切語上字資料表[聲母], 小韻資料表[[#This Row],[上字表識別號]])</f>
        <v>匣</v>
      </c>
      <c r="K1587" s="210" t="str" cm="1">
        <f t="array" ref="K1587" xml:space="preserve"> INDEX(切語上字資料表[聲母拼音碼], 小韻資料表[[#This Row],[上字表識別號]])</f>
        <v>h</v>
      </c>
      <c r="L1587" s="210" t="str" cm="1">
        <f t="array" ref="L1587" xml:space="preserve"> INDEX(切語上字資料表[清濁], 小韻資料表[[#This Row],[上字表識別號]])</f>
        <v>全濁</v>
      </c>
      <c r="M1587" s="223" t="str" cm="1">
        <f t="array" ref="M1587" xml:space="preserve"> INDEX(切語上字資料表[發送收], 小韻資料表[[#This Row],[上字表識別號]])</f>
        <v>送氣</v>
      </c>
      <c r="N1587" s="205" cm="1">
        <f t="array" ref="N1587" xml:space="preserve"> MATCH(TRUE, ISNUMBER( SEARCH( RIGHT(小韻資料表[[#This Row],[切語]],1), 切語下字資料表[切語下字]) ), 0)</f>
        <v>166</v>
      </c>
      <c r="O1587" s="207" t="str" cm="1">
        <f t="array" ref="O1587" xml:space="preserve"> INDEX(切語下字資料表[韻母], 小韻資料表[[#This Row],[下字表識別號]])</f>
        <v>潸開2</v>
      </c>
      <c r="P1587" s="207" t="str" cm="1">
        <f t="array" ref="P1587" xml:space="preserve"> INDEX(切語下字資料表[韻母拼音碼], 小韻資料表[[#This Row],[下字表識別號]])</f>
        <v>an</v>
      </c>
      <c r="Q1587" s="210" t="str" cm="1">
        <f t="array" ref="Q1587" xml:space="preserve"> INDEX(設定表!$C$19:$C$23, INT( LEFT(小韻資料表[[#This Row],[目次編碼]],1) ))</f>
        <v>上</v>
      </c>
      <c r="R1587" s="210">
        <f xml:space="preserve">  INDEX(設定表!$C$8:$C$15, MATCH( (RIGHT(小韻資料表[[#This Row],[清濁]]) &amp; 小韻資料表[[#This Row],[調]]), 設定表!$B$8:$B$15, 0))</f>
        <v>2</v>
      </c>
      <c r="S1587" s="205" t="s">
        <v>309</v>
      </c>
      <c r="T1587" s="205" t="s">
        <v>309</v>
      </c>
      <c r="U1587" s="226" t="s">
        <v>309</v>
      </c>
      <c r="V1587" s="146" t="s">
        <v>309</v>
      </c>
      <c r="X1587" s="135"/>
      <c r="Y1587" s="135"/>
      <c r="AA1587" s="135"/>
      <c r="AB1587" s="134"/>
      <c r="AC1587" s="135"/>
      <c r="AD1587" s="135"/>
      <c r="AH1587" s="135"/>
      <c r="AI1587" s="135"/>
    </row>
    <row r="1588" spans="1:35" ht="31.5">
      <c r="A1588" s="205">
        <v>1584</v>
      </c>
      <c r="B1588" s="206" t="s">
        <v>6352</v>
      </c>
      <c r="C1588" s="207" t="str">
        <f xml:space="preserve"> _xlfn.CONCAT(小韻資料表[[#This Row],[聲母拼音碼]],小韻資料表[[#This Row],[韻母拼音碼]],小韻資料表[[#This Row],[調號]])</f>
        <v>huan2</v>
      </c>
      <c r="D1588" s="206" t="s">
        <v>6353</v>
      </c>
      <c r="E1588" s="208" t="s">
        <v>6336</v>
      </c>
      <c r="F1588" s="205">
        <v>7</v>
      </c>
      <c r="G1588" s="209" t="s">
        <v>6354</v>
      </c>
      <c r="H1588" s="205">
        <f xml:space="preserve"> LEN(小韻資料表[[#This Row],[小韻字集]])</f>
        <v>8</v>
      </c>
      <c r="I1588" s="205" cm="1">
        <f t="array" ref="I1588" xml:space="preserve"> MATCH(TRUE, ISNUMBER( SEARCH( LEFT(小韻資料表[[#This Row],[切語]],1), 切語上字資料表[切語上字]) ), 0)</f>
        <v>37</v>
      </c>
      <c r="J1588" s="210" t="str" cm="1">
        <f t="array" ref="J1588" xml:space="preserve"> INDEX(切語上字資料表[聲母], 小韻資料表[[#This Row],[上字表識別號]])</f>
        <v>匣</v>
      </c>
      <c r="K1588" s="210" t="str" cm="1">
        <f t="array" ref="K1588" xml:space="preserve"> INDEX(切語上字資料表[聲母拼音碼], 小韻資料表[[#This Row],[上字表識別號]])</f>
        <v>h</v>
      </c>
      <c r="L1588" s="210" t="str" cm="1">
        <f t="array" ref="L1588" xml:space="preserve"> INDEX(切語上字資料表[清濁], 小韻資料表[[#This Row],[上字表識別號]])</f>
        <v>全濁</v>
      </c>
      <c r="M1588" s="223" t="str" cm="1">
        <f t="array" ref="M1588" xml:space="preserve"> INDEX(切語上字資料表[發送收], 小韻資料表[[#This Row],[上字表識別號]])</f>
        <v>送氣</v>
      </c>
      <c r="N1588" s="205" cm="1">
        <f t="array" ref="N1588" xml:space="preserve"> MATCH(TRUE, ISNUMBER( SEARCH( RIGHT(小韻資料表[[#This Row],[切語]],1), 切語下字資料表[切語下字]) ), 0)</f>
        <v>170</v>
      </c>
      <c r="O1588" s="207" t="str" cm="1">
        <f t="array" ref="O1588" xml:space="preserve"> INDEX(切語下字資料表[韻母], 小韻資料表[[#This Row],[下字表識別號]])</f>
        <v>潸合2</v>
      </c>
      <c r="P1588" s="207" t="str" cm="1">
        <f t="array" ref="P1588" xml:space="preserve"> INDEX(切語下字資料表[韻母拼音碼], 小韻資料表[[#This Row],[下字表識別號]])</f>
        <v>uan</v>
      </c>
      <c r="Q1588" s="210" t="str" cm="1">
        <f t="array" ref="Q1588" xml:space="preserve"> INDEX(設定表!$C$19:$C$23, INT( LEFT(小韻資料表[[#This Row],[目次編碼]],1) ))</f>
        <v>上</v>
      </c>
      <c r="R1588" s="210">
        <f xml:space="preserve">  INDEX(設定表!$C$8:$C$15, MATCH( (RIGHT(小韻資料表[[#This Row],[清濁]]) &amp; 小韻資料表[[#This Row],[調]]), 設定表!$B$8:$B$15, 0))</f>
        <v>2</v>
      </c>
      <c r="S1588" s="205" t="s">
        <v>309</v>
      </c>
      <c r="T1588" s="205" t="s">
        <v>309</v>
      </c>
      <c r="U1588" s="226" t="s">
        <v>309</v>
      </c>
      <c r="V1588" s="147" t="s">
        <v>309</v>
      </c>
      <c r="X1588" s="135"/>
      <c r="Y1588" s="135"/>
      <c r="AA1588" s="135"/>
      <c r="AB1588" s="134"/>
      <c r="AC1588" s="135"/>
      <c r="AD1588" s="135"/>
      <c r="AH1588" s="135"/>
      <c r="AI1588" s="135"/>
    </row>
    <row r="1589" spans="1:35" ht="31.5">
      <c r="A1589" s="205">
        <v>1585</v>
      </c>
      <c r="B1589" s="206" t="s">
        <v>6355</v>
      </c>
      <c r="C1589" s="207" t="str">
        <f xml:space="preserve"> _xlfn.CONCAT(小韻資料表[[#This Row],[聲母拼音碼]],小韻資料表[[#This Row],[韻母拼音碼]],小韻資料表[[#This Row],[調號]])</f>
        <v>huan2</v>
      </c>
      <c r="D1589" s="206" t="s">
        <v>6356</v>
      </c>
      <c r="E1589" s="208" t="s">
        <v>6336</v>
      </c>
      <c r="F1589" s="205">
        <v>8</v>
      </c>
      <c r="G1589" s="209" t="s">
        <v>6357</v>
      </c>
      <c r="H1589" s="205">
        <f xml:space="preserve"> LEN(小韻資料表[[#This Row],[小韻字集]])</f>
        <v>3</v>
      </c>
      <c r="I1589" s="205" cm="1">
        <f t="array" ref="I1589" xml:space="preserve"> MATCH(TRUE, ISNUMBER( SEARCH( LEFT(小韻資料表[[#This Row],[切語]],1), 切語上字資料表[切語上字]) ), 0)</f>
        <v>19</v>
      </c>
      <c r="J1589" s="210" t="str" cm="1">
        <f t="array" ref="J1589" xml:space="preserve"> INDEX(切語上字資料表[聲母], 小韻資料表[[#This Row],[上字表識別號]])</f>
        <v>奉</v>
      </c>
      <c r="K1589" s="210" t="str" cm="1">
        <f t="array" ref="K1589" xml:space="preserve"> INDEX(切語上字資料表[聲母拼音碼], 小韻資料表[[#This Row],[上字表識別號]])</f>
        <v>h</v>
      </c>
      <c r="L1589" s="210" t="str" cm="1">
        <f t="array" ref="L1589" xml:space="preserve"> INDEX(切語上字資料表[清濁], 小韻資料表[[#This Row],[上字表識別號]])</f>
        <v>全濁</v>
      </c>
      <c r="M1589" s="223" cm="1">
        <f t="array" ref="M1589" xml:space="preserve"> INDEX(切語上字資料表[發送收], 小韻資料表[[#This Row],[上字表識別號]])</f>
        <v>0</v>
      </c>
      <c r="N1589" s="205" cm="1">
        <f t="array" ref="N1589" xml:space="preserve"> MATCH(TRUE, ISNUMBER( SEARCH( RIGHT(小韻資料表[[#This Row],[切語]],1), 切語下字資料表[切語下字]) ), 0)</f>
        <v>170</v>
      </c>
      <c r="O1589" s="207" t="str" cm="1">
        <f t="array" ref="O1589" xml:space="preserve"> INDEX(切語下字資料表[韻母], 小韻資料表[[#This Row],[下字表識別號]])</f>
        <v>潸合2</v>
      </c>
      <c r="P1589" s="207" t="str" cm="1">
        <f t="array" ref="P1589" xml:space="preserve"> INDEX(切語下字資料表[韻母拼音碼], 小韻資料表[[#This Row],[下字表識別號]])</f>
        <v>uan</v>
      </c>
      <c r="Q1589" s="210" t="str" cm="1">
        <f t="array" ref="Q1589" xml:space="preserve"> INDEX(設定表!$C$19:$C$23, INT( LEFT(小韻資料表[[#This Row],[目次編碼]],1) ))</f>
        <v>上</v>
      </c>
      <c r="R1589" s="210">
        <f xml:space="preserve">  INDEX(設定表!$C$8:$C$15, MATCH( (RIGHT(小韻資料表[[#This Row],[清濁]]) &amp; 小韻資料表[[#This Row],[調]]), 設定表!$B$8:$B$15, 0))</f>
        <v>2</v>
      </c>
      <c r="S1589" s="205" t="s">
        <v>309</v>
      </c>
      <c r="T1589" s="205" t="s">
        <v>309</v>
      </c>
      <c r="U1589" s="226" t="s">
        <v>309</v>
      </c>
      <c r="V1589" s="146" t="s">
        <v>309</v>
      </c>
      <c r="X1589" s="135"/>
      <c r="Y1589" s="135"/>
      <c r="AA1589" s="135"/>
      <c r="AB1589" s="134"/>
      <c r="AC1589" s="135"/>
      <c r="AD1589" s="135"/>
      <c r="AH1589" s="135"/>
      <c r="AI1589" s="135"/>
    </row>
    <row r="1590" spans="1:35" ht="31.5">
      <c r="A1590" s="205">
        <v>1586</v>
      </c>
      <c r="B1590" s="206" t="s">
        <v>6358</v>
      </c>
      <c r="C1590" s="207" t="str">
        <f xml:space="preserve"> _xlfn.CONCAT(小韻資料表[[#This Row],[聲母拼音碼]],小韻資料表[[#This Row],[韻母拼音碼]],小韻資料表[[#This Row],[調號]])</f>
        <v>buan2</v>
      </c>
      <c r="D1590" s="206" t="s">
        <v>6359</v>
      </c>
      <c r="E1590" s="208" t="s">
        <v>6336</v>
      </c>
      <c r="F1590" s="205">
        <v>9</v>
      </c>
      <c r="G1590" s="209" t="s">
        <v>6360</v>
      </c>
      <c r="H1590" s="205">
        <f xml:space="preserve"> LEN(小韻資料表[[#This Row],[小韻字集]])</f>
        <v>3</v>
      </c>
      <c r="I1590" s="205" cm="1">
        <f t="array" ref="I1590" xml:space="preserve"> MATCH(TRUE, ISNUMBER( SEARCH( LEFT(小韻資料表[[#This Row],[切語]],1), 切語上字資料表[切語上字]) ), 0)</f>
        <v>20</v>
      </c>
      <c r="J1590" s="210" t="str" cm="1">
        <f t="array" ref="J1590" xml:space="preserve"> INDEX(切語上字資料表[聲母], 小韻資料表[[#This Row],[上字表識別號]])</f>
        <v>微</v>
      </c>
      <c r="K1590" s="210" t="str" cm="1">
        <f t="array" ref="K1590" xml:space="preserve"> INDEX(切語上字資料表[聲母拼音碼], 小韻資料表[[#This Row],[上字表識別號]])</f>
        <v>b</v>
      </c>
      <c r="L1590" s="210" t="str" cm="1">
        <f t="array" ref="L1590" xml:space="preserve"> INDEX(切語上字資料表[清濁], 小韻資料表[[#This Row],[上字表識別號]])</f>
        <v>次濁</v>
      </c>
      <c r="M1590" s="223" t="str" cm="1">
        <f t="array" ref="M1590" xml:space="preserve"> INDEX(切語上字資料表[發送收], 小韻資料表[[#This Row],[上字表識別號]])</f>
        <v>收聲</v>
      </c>
      <c r="N1590" s="205" cm="1">
        <f t="array" ref="N1590" xml:space="preserve"> MATCH(TRUE, ISNUMBER( SEARCH( RIGHT(小韻資料表[[#This Row],[切語]],1), 切語下字資料表[切語下字]) ), 0)</f>
        <v>170</v>
      </c>
      <c r="O1590" s="207" t="str" cm="1">
        <f t="array" ref="O1590" xml:space="preserve"> INDEX(切語下字資料表[韻母], 小韻資料表[[#This Row],[下字表識別號]])</f>
        <v>潸合2</v>
      </c>
      <c r="P1590" s="207" t="str" cm="1">
        <f t="array" ref="P1590" xml:space="preserve"> INDEX(切語下字資料表[韻母拼音碼], 小韻資料表[[#This Row],[下字表識別號]])</f>
        <v>uan</v>
      </c>
      <c r="Q1590" s="210" t="str" cm="1">
        <f t="array" ref="Q1590" xml:space="preserve"> INDEX(設定表!$C$19:$C$23, INT( LEFT(小韻資料表[[#This Row],[目次編碼]],1) ))</f>
        <v>上</v>
      </c>
      <c r="R1590" s="210">
        <f xml:space="preserve">  INDEX(設定表!$C$8:$C$15, MATCH( (RIGHT(小韻資料表[[#This Row],[清濁]]) &amp; 小韻資料表[[#This Row],[調]]), 設定表!$B$8:$B$15, 0))</f>
        <v>2</v>
      </c>
      <c r="S1590" s="205" t="s">
        <v>309</v>
      </c>
      <c r="T1590" s="205" t="s">
        <v>309</v>
      </c>
      <c r="U1590" s="226" t="s">
        <v>309</v>
      </c>
      <c r="V1590" s="147" t="s">
        <v>309</v>
      </c>
      <c r="X1590" s="135"/>
      <c r="Y1590" s="135"/>
      <c r="AA1590" s="135"/>
      <c r="AB1590" s="134"/>
      <c r="AC1590" s="135"/>
      <c r="AD1590" s="135"/>
      <c r="AH1590" s="135"/>
      <c r="AI1590" s="135"/>
    </row>
    <row r="1591" spans="1:35" ht="31.5">
      <c r="A1591" s="205">
        <v>1587</v>
      </c>
      <c r="B1591" s="206" t="s">
        <v>6361</v>
      </c>
      <c r="C1591" s="207" t="str">
        <f xml:space="preserve"> _xlfn.CONCAT(小韻資料表[[#This Row],[聲母拼音碼]],小韻資料表[[#This Row],[韻母拼音碼]],小韻資料表[[#This Row],[調號]])</f>
        <v>cuan2</v>
      </c>
      <c r="D1591" s="206" t="s">
        <v>6362</v>
      </c>
      <c r="E1591" s="208" t="s">
        <v>6336</v>
      </c>
      <c r="F1591" s="205">
        <v>10</v>
      </c>
      <c r="G1591" s="209" t="s">
        <v>6363</v>
      </c>
      <c r="H1591" s="205">
        <f xml:space="preserve"> LEN(小韻資料表[[#This Row],[小韻字集]])</f>
        <v>3</v>
      </c>
      <c r="I1591" s="205" cm="1">
        <f t="array" ref="I1591" xml:space="preserve"> MATCH(TRUE, ISNUMBER( SEARCH( LEFT(小韻資料表[[#This Row],[切語]],1), 切語上字資料表[切語上字]) ), 0)</f>
        <v>28</v>
      </c>
      <c r="J1591" s="210" t="str" cm="1">
        <f t="array" ref="J1591" xml:space="preserve"> INDEX(切語上字資料表[聲母], 小韻資料表[[#This Row],[上字表識別號]])</f>
        <v>床</v>
      </c>
      <c r="K1591" s="210" t="str" cm="1">
        <f t="array" ref="K1591" xml:space="preserve"> INDEX(切語上字資料表[聲母拼音碼], 小韻資料表[[#This Row],[上字表識別號]])</f>
        <v>c</v>
      </c>
      <c r="L1591" s="210" t="str" cm="1">
        <f t="array" ref="L1591" xml:space="preserve"> INDEX(切語上字資料表[清濁], 小韻資料表[[#This Row],[上字表識別號]])</f>
        <v>全濁</v>
      </c>
      <c r="M1591" s="223" cm="1">
        <f t="array" ref="M1591" xml:space="preserve"> INDEX(切語上字資料表[發送收], 小韻資料表[[#This Row],[上字表識別號]])</f>
        <v>0</v>
      </c>
      <c r="N1591" s="205" cm="1">
        <f t="array" ref="N1591" xml:space="preserve"> MATCH(TRUE, ISNUMBER( SEARCH( RIGHT(小韻資料表[[#This Row],[切語]],1), 切語下字資料表[切語下字]) ), 0)</f>
        <v>170</v>
      </c>
      <c r="O1591" s="207" t="str" cm="1">
        <f t="array" ref="O1591" xml:space="preserve"> INDEX(切語下字資料表[韻母], 小韻資料表[[#This Row],[下字表識別號]])</f>
        <v>潸合2</v>
      </c>
      <c r="P1591" s="207" t="str" cm="1">
        <f t="array" ref="P1591" xml:space="preserve"> INDEX(切語下字資料表[韻母拼音碼], 小韻資料表[[#This Row],[下字表識別號]])</f>
        <v>uan</v>
      </c>
      <c r="Q1591" s="210" t="str" cm="1">
        <f t="array" ref="Q1591" xml:space="preserve"> INDEX(設定表!$C$19:$C$23, INT( LEFT(小韻資料表[[#This Row],[目次編碼]],1) ))</f>
        <v>上</v>
      </c>
      <c r="R1591" s="210">
        <f xml:space="preserve">  INDEX(設定表!$C$8:$C$15, MATCH( (RIGHT(小韻資料表[[#This Row],[清濁]]) &amp; 小韻資料表[[#This Row],[調]]), 設定表!$B$8:$B$15, 0))</f>
        <v>2</v>
      </c>
      <c r="S1591" s="205" t="s">
        <v>309</v>
      </c>
      <c r="T1591" s="205" t="s">
        <v>309</v>
      </c>
      <c r="U1591" s="226" t="s">
        <v>6364</v>
      </c>
      <c r="V1591" s="146" t="s">
        <v>309</v>
      </c>
      <c r="X1591" s="135"/>
      <c r="Y1591" s="135"/>
      <c r="AA1591" s="135"/>
      <c r="AB1591" s="134"/>
      <c r="AC1591" s="135"/>
      <c r="AD1591" s="135"/>
      <c r="AH1591" s="135"/>
      <c r="AI1591" s="135"/>
    </row>
    <row r="1592" spans="1:35" ht="31.5">
      <c r="A1592" s="205">
        <v>1588</v>
      </c>
      <c r="B1592" s="206" t="s">
        <v>6365</v>
      </c>
      <c r="C1592" s="207" t="str">
        <f xml:space="preserve"> _xlfn.CONCAT(小韻資料表[[#This Row],[聲母拼音碼]],小韻資料表[[#This Row],[韻母拼音碼]],小韻資料表[[#This Row],[調號]])</f>
        <v>guan2</v>
      </c>
      <c r="D1592" s="206" t="s">
        <v>6366</v>
      </c>
      <c r="E1592" s="208" t="s">
        <v>6336</v>
      </c>
      <c r="F1592" s="205">
        <v>11</v>
      </c>
      <c r="G1592" s="209" t="s">
        <v>6366</v>
      </c>
      <c r="H1592" s="205">
        <f xml:space="preserve"> LEN(小韻資料表[[#This Row],[小韻字集]])</f>
        <v>2</v>
      </c>
      <c r="I1592" s="205" cm="1">
        <f t="array" ref="I1592" xml:space="preserve"> MATCH(TRUE, ISNUMBER( SEARCH( LEFT(小韻資料表[[#This Row],[切語]],1), 切語上字資料表[切語上字]) ), 0)</f>
        <v>4</v>
      </c>
      <c r="J1592" s="210" t="str" cm="1">
        <f t="array" ref="J1592" xml:space="preserve"> INDEX(切語上字資料表[聲母], 小韻資料表[[#This Row],[上字表識別號]])</f>
        <v>疑</v>
      </c>
      <c r="K1592" s="210" t="str" cm="1">
        <f t="array" ref="K1592" xml:space="preserve"> INDEX(切語上字資料表[聲母拼音碼], 小韻資料表[[#This Row],[上字表識別號]])</f>
        <v>g</v>
      </c>
      <c r="L1592" s="210" t="str" cm="1">
        <f t="array" ref="L1592" xml:space="preserve"> INDEX(切語上字資料表[清濁], 小韻資料表[[#This Row],[上字表識別號]])</f>
        <v>次濁</v>
      </c>
      <c r="M1592" s="223" t="str" cm="1">
        <f t="array" ref="M1592" xml:space="preserve"> INDEX(切語上字資料表[發送收], 小韻資料表[[#This Row],[上字表識別號]])</f>
        <v>收聲</v>
      </c>
      <c r="N1592" s="205" cm="1">
        <f t="array" ref="N1592" xml:space="preserve"> MATCH(TRUE, ISNUMBER( SEARCH( RIGHT(小韻資料表[[#This Row],[切語]],1), 切語下字資料表[切語下字]) ), 0)</f>
        <v>170</v>
      </c>
      <c r="O1592" s="207" t="str" cm="1">
        <f t="array" ref="O1592" xml:space="preserve"> INDEX(切語下字資料表[韻母], 小韻資料表[[#This Row],[下字表識別號]])</f>
        <v>潸合2</v>
      </c>
      <c r="P1592" s="207" t="str" cm="1">
        <f t="array" ref="P1592" xml:space="preserve"> INDEX(切語下字資料表[韻母拼音碼], 小韻資料表[[#This Row],[下字表識別號]])</f>
        <v>uan</v>
      </c>
      <c r="Q1592" s="210" t="str" cm="1">
        <f t="array" ref="Q1592" xml:space="preserve"> INDEX(設定表!$C$19:$C$23, INT( LEFT(小韻資料表[[#This Row],[目次編碼]],1) ))</f>
        <v>上</v>
      </c>
      <c r="R1592" s="210">
        <f xml:space="preserve">  INDEX(設定表!$C$8:$C$15, MATCH( (RIGHT(小韻資料表[[#This Row],[清濁]]) &amp; 小韻資料表[[#This Row],[調]]), 設定表!$B$8:$B$15, 0))</f>
        <v>2</v>
      </c>
      <c r="S1592" s="205" t="s">
        <v>309</v>
      </c>
      <c r="T1592" s="205" t="s">
        <v>309</v>
      </c>
      <c r="U1592" s="226" t="s">
        <v>309</v>
      </c>
      <c r="V1592" s="147" t="s">
        <v>309</v>
      </c>
      <c r="X1592" s="135"/>
      <c r="Y1592" s="135"/>
      <c r="AA1592" s="135"/>
      <c r="AB1592" s="134"/>
      <c r="AC1592" s="135"/>
      <c r="AD1592" s="135"/>
      <c r="AH1592" s="135"/>
      <c r="AI1592" s="135"/>
    </row>
    <row r="1593" spans="1:35" ht="31.5">
      <c r="A1593" s="205">
        <v>1589</v>
      </c>
      <c r="B1593" s="206" t="s">
        <v>6367</v>
      </c>
      <c r="C1593" s="207" t="str">
        <f xml:space="preserve"> _xlfn.CONCAT(小韻資料表[[#This Row],[聲母拼音碼]],小韻資料表[[#This Row],[韻母拼音碼]],小韻資料表[[#This Row],[調號]])</f>
        <v>chuan2</v>
      </c>
      <c r="D1593" s="206" t="s">
        <v>6368</v>
      </c>
      <c r="E1593" s="208" t="s">
        <v>6336</v>
      </c>
      <c r="F1593" s="205">
        <v>12</v>
      </c>
      <c r="G1593" s="209" t="s">
        <v>6368</v>
      </c>
      <c r="H1593" s="205">
        <f xml:space="preserve"> LEN(小韻資料表[[#This Row],[小韻字集]])</f>
        <v>1</v>
      </c>
      <c r="I1593" s="205" cm="1">
        <f t="array" ref="I1593" xml:space="preserve"> MATCH(TRUE, ISNUMBER( SEARCH( LEFT(小韻資料表[[#This Row],[切語]],1), 切語上字資料表[切語上字]) ), 0)</f>
        <v>27</v>
      </c>
      <c r="J1593" s="210" t="str" cm="1">
        <f t="array" ref="J1593" xml:space="preserve"> INDEX(切語上字資料表[聲母], 小韻資料表[[#This Row],[上字表識別號]])</f>
        <v>初</v>
      </c>
      <c r="K1593" s="210" t="str" cm="1">
        <f t="array" ref="K1593" xml:space="preserve"> INDEX(切語上字資料表[聲母拼音碼], 小韻資料表[[#This Row],[上字表識別號]])</f>
        <v>ch</v>
      </c>
      <c r="L1593" s="210" t="str" cm="1">
        <f t="array" ref="L1593" xml:space="preserve"> INDEX(切語上字資料表[清濁], 小韻資料表[[#This Row],[上字表識別號]])</f>
        <v>次清</v>
      </c>
      <c r="M1593" s="223" t="str" cm="1">
        <f t="array" ref="M1593" xml:space="preserve"> INDEX(切語上字資料表[發送收], 小韻資料表[[#This Row],[上字表識別號]])</f>
        <v>送氣</v>
      </c>
      <c r="N1593" s="205" cm="1">
        <f t="array" ref="N1593" xml:space="preserve"> MATCH(TRUE, ISNUMBER( SEARCH( RIGHT(小韻資料表[[#This Row],[切語]],1), 切語下字資料表[切語下字]) ), 0)</f>
        <v>170</v>
      </c>
      <c r="O1593" s="207" t="str" cm="1">
        <f t="array" ref="O1593" xml:space="preserve"> INDEX(切語下字資料表[韻母], 小韻資料表[[#This Row],[下字表識別號]])</f>
        <v>潸合2</v>
      </c>
      <c r="P1593" s="207" t="str" cm="1">
        <f t="array" ref="P1593" xml:space="preserve"> INDEX(切語下字資料表[韻母拼音碼], 小韻資料表[[#This Row],[下字表識別號]])</f>
        <v>uan</v>
      </c>
      <c r="Q1593" s="210" t="str" cm="1">
        <f t="array" ref="Q1593" xml:space="preserve"> INDEX(設定表!$C$19:$C$23, INT( LEFT(小韻資料表[[#This Row],[目次編碼]],1) ))</f>
        <v>上</v>
      </c>
      <c r="R1593" s="210">
        <f xml:space="preserve">  INDEX(設定表!$C$8:$C$15, MATCH( (RIGHT(小韻資料表[[#This Row],[清濁]]) &amp; 小韻資料表[[#This Row],[調]]), 設定表!$B$8:$B$15, 0))</f>
        <v>2</v>
      </c>
      <c r="S1593" s="205" t="s">
        <v>309</v>
      </c>
      <c r="T1593" s="205" t="s">
        <v>309</v>
      </c>
      <c r="U1593" s="226" t="s">
        <v>309</v>
      </c>
      <c r="V1593" s="146" t="s">
        <v>309</v>
      </c>
      <c r="X1593" s="135"/>
      <c r="Y1593" s="135"/>
      <c r="AA1593" s="135"/>
      <c r="AB1593" s="134"/>
      <c r="AC1593" s="135"/>
      <c r="AD1593" s="135"/>
      <c r="AH1593" s="135"/>
      <c r="AI1593" s="135"/>
    </row>
    <row r="1594" spans="1:35" ht="31.5">
      <c r="A1594" s="205">
        <v>1590</v>
      </c>
      <c r="B1594" s="206" t="s">
        <v>6369</v>
      </c>
      <c r="C1594" s="207" t="str">
        <f xml:space="preserve"> _xlfn.CONCAT(小韻資料表[[#This Row],[聲母拼音碼]],小韻資料表[[#This Row],[韻母拼音碼]],小韻資料表[[#This Row],[調號]])</f>
        <v>phuan2</v>
      </c>
      <c r="D1594" s="206" t="s">
        <v>6370</v>
      </c>
      <c r="E1594" s="208" t="s">
        <v>6336</v>
      </c>
      <c r="F1594" s="205">
        <v>13</v>
      </c>
      <c r="G1594" s="209" t="s">
        <v>6370</v>
      </c>
      <c r="H1594" s="205">
        <f xml:space="preserve"> LEN(小韻資料表[[#This Row],[小韻字集]])</f>
        <v>1</v>
      </c>
      <c r="I1594" s="205" cm="1">
        <f t="array" ref="I1594" xml:space="preserve"> MATCH(TRUE, ISNUMBER( SEARCH( LEFT(小韻資料表[[#This Row],[切語]],1), 切語上字資料表[切語上字]) ), 0)</f>
        <v>14</v>
      </c>
      <c r="J1594" s="210" t="str" cm="1">
        <f t="array" ref="J1594" xml:space="preserve"> INDEX(切語上字資料表[聲母], 小韻資料表[[#This Row],[上字表識別號]])</f>
        <v>滂</v>
      </c>
      <c r="K1594" s="210" t="str" cm="1">
        <f t="array" ref="K1594" xml:space="preserve"> INDEX(切語上字資料表[聲母拼音碼], 小韻資料表[[#This Row],[上字表識別號]])</f>
        <v>ph</v>
      </c>
      <c r="L1594" s="210" t="str" cm="1">
        <f t="array" ref="L1594" xml:space="preserve"> INDEX(切語上字資料表[清濁], 小韻資料表[[#This Row],[上字表識別號]])</f>
        <v>次清</v>
      </c>
      <c r="M1594" s="223" t="str" cm="1">
        <f t="array" ref="M1594" xml:space="preserve"> INDEX(切語上字資料表[發送收], 小韻資料表[[#This Row],[上字表識別號]])</f>
        <v>送氣</v>
      </c>
      <c r="N1594" s="205" cm="1">
        <f t="array" ref="N1594" xml:space="preserve"> MATCH(TRUE, ISNUMBER( SEARCH( RIGHT(小韻資料表[[#This Row],[切語]],1), 切語下字資料表[切語下字]) ), 0)</f>
        <v>170</v>
      </c>
      <c r="O1594" s="207" t="str" cm="1">
        <f t="array" ref="O1594" xml:space="preserve"> INDEX(切語下字資料表[韻母], 小韻資料表[[#This Row],[下字表識別號]])</f>
        <v>潸合2</v>
      </c>
      <c r="P1594" s="207" t="str" cm="1">
        <f t="array" ref="P1594" xml:space="preserve"> INDEX(切語下字資料表[韻母拼音碼], 小韻資料表[[#This Row],[下字表識別號]])</f>
        <v>uan</v>
      </c>
      <c r="Q1594" s="210" t="str" cm="1">
        <f t="array" ref="Q1594" xml:space="preserve"> INDEX(設定表!$C$19:$C$23, INT( LEFT(小韻資料表[[#This Row],[目次編碼]],1) ))</f>
        <v>上</v>
      </c>
      <c r="R1594" s="210">
        <f xml:space="preserve">  INDEX(設定表!$C$8:$C$15, MATCH( (RIGHT(小韻資料表[[#This Row],[清濁]]) &amp; 小韻資料表[[#This Row],[調]]), 設定表!$B$8:$B$15, 0))</f>
        <v>2</v>
      </c>
      <c r="S1594" s="205" t="s">
        <v>309</v>
      </c>
      <c r="T1594" s="205" t="s">
        <v>309</v>
      </c>
      <c r="U1594" s="226" t="s">
        <v>309</v>
      </c>
      <c r="V1594" s="147" t="s">
        <v>309</v>
      </c>
      <c r="X1594" s="135"/>
      <c r="Y1594" s="135"/>
      <c r="AA1594" s="135"/>
      <c r="AB1594" s="134"/>
      <c r="AC1594" s="135"/>
      <c r="AD1594" s="135"/>
      <c r="AH1594" s="135"/>
      <c r="AI1594" s="135"/>
    </row>
    <row r="1595" spans="1:35" ht="31.5">
      <c r="A1595" s="205">
        <v>1591</v>
      </c>
      <c r="B1595" s="206" t="s">
        <v>6371</v>
      </c>
      <c r="C1595" s="207" t="str">
        <f xml:space="preserve"> _xlfn.CONCAT(小韻資料表[[#This Row],[聲母拼音碼]],小韻資料表[[#This Row],[韻母拼音碼]],小韻資料表[[#This Row],[調號]])</f>
        <v>cuan2</v>
      </c>
      <c r="D1595" s="206" t="s">
        <v>6372</v>
      </c>
      <c r="E1595" s="208" t="s">
        <v>6336</v>
      </c>
      <c r="F1595" s="205">
        <v>14</v>
      </c>
      <c r="G1595" s="209" t="s">
        <v>6373</v>
      </c>
      <c r="H1595" s="205">
        <f xml:space="preserve"> LEN(小韻資料表[[#This Row],[小韻字集]])</f>
        <v>2</v>
      </c>
      <c r="I1595" s="205" cm="1">
        <f t="array" ref="I1595" xml:space="preserve"> MATCH(TRUE, ISNUMBER( SEARCH( LEFT(小韻資料表[[#This Row],[切語]],1), 切語上字資料表[切語上字]) ), 0)</f>
        <v>28</v>
      </c>
      <c r="J1595" s="210" t="str" cm="1">
        <f t="array" ref="J1595" xml:space="preserve"> INDEX(切語上字資料表[聲母], 小韻資料表[[#This Row],[上字表識別號]])</f>
        <v>床</v>
      </c>
      <c r="K1595" s="210" t="str" cm="1">
        <f t="array" ref="K1595" xml:space="preserve"> INDEX(切語上字資料表[聲母拼音碼], 小韻資料表[[#This Row],[上字表識別號]])</f>
        <v>c</v>
      </c>
      <c r="L1595" s="210" t="str" cm="1">
        <f t="array" ref="L1595" xml:space="preserve"> INDEX(切語上字資料表[清濁], 小韻資料表[[#This Row],[上字表識別號]])</f>
        <v>全濁</v>
      </c>
      <c r="M1595" s="223" cm="1">
        <f t="array" ref="M1595" xml:space="preserve"> INDEX(切語上字資料表[發送收], 小韻資料表[[#This Row],[上字表識別號]])</f>
        <v>0</v>
      </c>
      <c r="N1595" s="205" cm="1">
        <f t="array" ref="N1595" xml:space="preserve"> MATCH(TRUE, ISNUMBER( SEARCH( RIGHT(小韻資料表[[#This Row],[切語]],1), 切語下字資料表[切語下字]) ), 0)</f>
        <v>170</v>
      </c>
      <c r="O1595" s="207" t="str" cm="1">
        <f t="array" ref="O1595" xml:space="preserve"> INDEX(切語下字資料表[韻母], 小韻資料表[[#This Row],[下字表識別號]])</f>
        <v>潸合2</v>
      </c>
      <c r="P1595" s="207" t="str" cm="1">
        <f t="array" ref="P1595" xml:space="preserve"> INDEX(切語下字資料表[韻母拼音碼], 小韻資料表[[#This Row],[下字表識別號]])</f>
        <v>uan</v>
      </c>
      <c r="Q1595" s="210" t="str" cm="1">
        <f t="array" ref="Q1595" xml:space="preserve"> INDEX(設定表!$C$19:$C$23, INT( LEFT(小韻資料表[[#This Row],[目次編碼]],1) ))</f>
        <v>上</v>
      </c>
      <c r="R1595" s="210">
        <f xml:space="preserve">  INDEX(設定表!$C$8:$C$15, MATCH( (RIGHT(小韻資料表[[#This Row],[清濁]]) &amp; 小韻資料表[[#This Row],[調]]), 設定表!$B$8:$B$15, 0))</f>
        <v>2</v>
      </c>
      <c r="S1595" s="205" t="s">
        <v>309</v>
      </c>
      <c r="T1595" s="205" t="s">
        <v>309</v>
      </c>
      <c r="U1595" s="226" t="s">
        <v>309</v>
      </c>
      <c r="V1595" s="146" t="s">
        <v>309</v>
      </c>
      <c r="X1595" s="135"/>
      <c r="Y1595" s="135"/>
      <c r="AA1595" s="135"/>
      <c r="AB1595" s="134"/>
      <c r="AC1595" s="135"/>
      <c r="AD1595" s="135"/>
      <c r="AH1595" s="135"/>
      <c r="AI1595" s="135"/>
    </row>
    <row r="1596" spans="1:35" ht="31.5">
      <c r="A1596" s="205">
        <v>1592</v>
      </c>
      <c r="B1596" s="206" t="s">
        <v>6374</v>
      </c>
      <c r="C1596" s="207" t="str">
        <f xml:space="preserve"> _xlfn.CONCAT(小韻資料表[[#This Row],[聲母拼音碼]],小韻資料表[[#This Row],[韻母拼音碼]],小韻資料表[[#This Row],[調號]])</f>
        <v>san2</v>
      </c>
      <c r="D1596" s="206" t="s">
        <v>6375</v>
      </c>
      <c r="E1596" s="208" t="s">
        <v>6376</v>
      </c>
      <c r="F1596" s="205">
        <v>1</v>
      </c>
      <c r="G1596" s="209" t="s">
        <v>6377</v>
      </c>
      <c r="H1596" s="205">
        <f xml:space="preserve"> LEN(小韻資料表[[#This Row],[小韻字集]])</f>
        <v>12</v>
      </c>
      <c r="I1596" s="205" cm="1">
        <f t="array" ref="I1596" xml:space="preserve"> MATCH(TRUE, ISNUMBER( SEARCH( LEFT(小韻資料表[[#This Row],[切語]],1), 切語上字資料表[切語上字]) ), 0)</f>
        <v>29</v>
      </c>
      <c r="J1596" s="210" t="str" cm="1">
        <f t="array" ref="J1596" xml:space="preserve"> INDEX(切語上字資料表[聲母], 小韻資料表[[#This Row],[上字表識別號]])</f>
        <v>疏</v>
      </c>
      <c r="K1596" s="210" t="str" cm="1">
        <f t="array" ref="K1596" xml:space="preserve"> INDEX(切語上字資料表[聲母拼音碼], 小韻資料表[[#This Row],[上字表識別號]])</f>
        <v>s</v>
      </c>
      <c r="L1596" s="210" t="str" cm="1">
        <f t="array" ref="L1596" xml:space="preserve"> INDEX(切語上字資料表[清濁], 小韻資料表[[#This Row],[上字表識別號]])</f>
        <v>全清</v>
      </c>
      <c r="M1596" s="223" t="str" cm="1">
        <f t="array" ref="M1596" xml:space="preserve"> INDEX(切語上字資料表[發送收], 小韻資料表[[#This Row],[上字表識別號]])</f>
        <v>發聲</v>
      </c>
      <c r="N1596" s="205" cm="1">
        <f t="array" ref="N1596" xml:space="preserve"> MATCH(TRUE, ISNUMBER( SEARCH( RIGHT(小韻資料表[[#This Row],[切語]],1), 切語下字資料表[切語下字]) ), 0)</f>
        <v>174</v>
      </c>
      <c r="O1596" s="207" t="str" cm="1">
        <f t="array" ref="O1596" xml:space="preserve"> INDEX(切語下字資料表[韻母], 小韻資料表[[#This Row],[下字表識別號]])</f>
        <v>產開2</v>
      </c>
      <c r="P1596" s="207" t="str" cm="1">
        <f t="array" ref="P1596" xml:space="preserve"> INDEX(切語下字資料表[韻母拼音碼], 小韻資料表[[#This Row],[下字表識別號]])</f>
        <v>an</v>
      </c>
      <c r="Q1596" s="210" t="str" cm="1">
        <f t="array" ref="Q1596" xml:space="preserve"> INDEX(設定表!$C$19:$C$23, INT( LEFT(小韻資料表[[#This Row],[目次編碼]],1) ))</f>
        <v>上</v>
      </c>
      <c r="R1596" s="210">
        <f xml:space="preserve">  INDEX(設定表!$C$8:$C$15, MATCH( (RIGHT(小韻資料表[[#This Row],[清濁]]) &amp; 小韻資料表[[#This Row],[調]]), 設定表!$B$8:$B$15, 0))</f>
        <v>2</v>
      </c>
      <c r="S1596" s="205" t="s">
        <v>309</v>
      </c>
      <c r="T1596" s="205" t="s">
        <v>309</v>
      </c>
      <c r="U1596" s="226" t="s">
        <v>763</v>
      </c>
      <c r="V1596" s="147" t="s">
        <v>309</v>
      </c>
      <c r="X1596" s="135"/>
      <c r="Y1596" s="135"/>
      <c r="AA1596" s="135"/>
      <c r="AB1596" s="134"/>
      <c r="AC1596" s="135"/>
      <c r="AD1596" s="135"/>
      <c r="AH1596" s="135"/>
      <c r="AI1596" s="135"/>
    </row>
    <row r="1597" spans="1:35" ht="31.5">
      <c r="A1597" s="205">
        <v>1593</v>
      </c>
      <c r="B1597" s="206" t="s">
        <v>6378</v>
      </c>
      <c r="C1597" s="207" t="str">
        <f xml:space="preserve"> _xlfn.CONCAT(小韻資料表[[#This Row],[聲母拼音碼]],小韻資料表[[#This Row],[韻母拼音碼]],小韻資料表[[#This Row],[調號]])</f>
        <v>han2</v>
      </c>
      <c r="D1597" s="206" t="s">
        <v>6379</v>
      </c>
      <c r="E1597" s="208" t="s">
        <v>6376</v>
      </c>
      <c r="F1597" s="205">
        <v>2</v>
      </c>
      <c r="G1597" s="209" t="s">
        <v>6380</v>
      </c>
      <c r="H1597" s="205">
        <f xml:space="preserve"> LEN(小韻資料表[[#This Row],[小韻字集]])</f>
        <v>5</v>
      </c>
      <c r="I1597" s="205" cm="1">
        <f t="array" ref="I1597" xml:space="preserve"> MATCH(TRUE, ISNUMBER( SEARCH( LEFT(小韻資料表[[#This Row],[切語]],1), 切語上字資料表[切語上字]) ), 0)</f>
        <v>37</v>
      </c>
      <c r="J1597" s="210" t="str" cm="1">
        <f t="array" ref="J1597" xml:space="preserve"> INDEX(切語上字資料表[聲母], 小韻資料表[[#This Row],[上字表識別號]])</f>
        <v>匣</v>
      </c>
      <c r="K1597" s="210" t="str" cm="1">
        <f t="array" ref="K1597" xml:space="preserve"> INDEX(切語上字資料表[聲母拼音碼], 小韻資料表[[#This Row],[上字表識別號]])</f>
        <v>h</v>
      </c>
      <c r="L1597" s="210" t="str" cm="1">
        <f t="array" ref="L1597" xml:space="preserve"> INDEX(切語上字資料表[清濁], 小韻資料表[[#This Row],[上字表識別號]])</f>
        <v>全濁</v>
      </c>
      <c r="M1597" s="223" t="str" cm="1">
        <f t="array" ref="M1597" xml:space="preserve"> INDEX(切語上字資料表[發送收], 小韻資料表[[#This Row],[上字表識別號]])</f>
        <v>送氣</v>
      </c>
      <c r="N1597" s="205" cm="1">
        <f t="array" ref="N1597" xml:space="preserve"> MATCH(TRUE, ISNUMBER( SEARCH( RIGHT(小韻資料表[[#This Row],[切語]],1), 切語下字資料表[切語下字]) ), 0)</f>
        <v>174</v>
      </c>
      <c r="O1597" s="207" t="str" cm="1">
        <f t="array" ref="O1597" xml:space="preserve"> INDEX(切語下字資料表[韻母], 小韻資料表[[#This Row],[下字表識別號]])</f>
        <v>產開2</v>
      </c>
      <c r="P1597" s="207" t="str" cm="1">
        <f t="array" ref="P1597" xml:space="preserve"> INDEX(切語下字資料表[韻母拼音碼], 小韻資料表[[#This Row],[下字表識別號]])</f>
        <v>an</v>
      </c>
      <c r="Q1597" s="210" t="str" cm="1">
        <f t="array" ref="Q1597" xml:space="preserve"> INDEX(設定表!$C$19:$C$23, INT( LEFT(小韻資料表[[#This Row],[目次編碼]],1) ))</f>
        <v>上</v>
      </c>
      <c r="R1597" s="210">
        <f xml:space="preserve">  INDEX(設定表!$C$8:$C$15, MATCH( (RIGHT(小韻資料表[[#This Row],[清濁]]) &amp; 小韻資料表[[#This Row],[調]]), 設定表!$B$8:$B$15, 0))</f>
        <v>2</v>
      </c>
      <c r="S1597" s="205" t="s">
        <v>309</v>
      </c>
      <c r="T1597" s="205" t="s">
        <v>309</v>
      </c>
      <c r="U1597" s="226" t="s">
        <v>309</v>
      </c>
      <c r="V1597" s="146" t="s">
        <v>309</v>
      </c>
      <c r="X1597" s="135"/>
      <c r="Y1597" s="135"/>
      <c r="AA1597" s="135"/>
      <c r="AB1597" s="134"/>
      <c r="AC1597" s="135"/>
      <c r="AD1597" s="135"/>
      <c r="AH1597" s="135"/>
      <c r="AI1597" s="135"/>
    </row>
    <row r="1598" spans="1:35" ht="31.5">
      <c r="A1598" s="205">
        <v>1594</v>
      </c>
      <c r="B1598" s="206" t="s">
        <v>6381</v>
      </c>
      <c r="C1598" s="207" t="str">
        <f xml:space="preserve"> _xlfn.CONCAT(小韻資料表[[#This Row],[聲母拼音碼]],小韻資料表[[#This Row],[韻母拼音碼]],小韻資料表[[#This Row],[調號]])</f>
        <v>ban2</v>
      </c>
      <c r="D1598" s="206" t="s">
        <v>6382</v>
      </c>
      <c r="E1598" s="208" t="s">
        <v>6376</v>
      </c>
      <c r="F1598" s="205">
        <v>3</v>
      </c>
      <c r="G1598" s="209" t="s">
        <v>6382</v>
      </c>
      <c r="H1598" s="205">
        <f xml:space="preserve"> LEN(小韻資料表[[#This Row],[小韻字集]])</f>
        <v>2</v>
      </c>
      <c r="I1598" s="205" cm="1">
        <f t="array" ref="I1598" xml:space="preserve"> MATCH(TRUE, ISNUMBER( SEARCH( LEFT(小韻資料表[[#This Row],[切語]],1), 切語上字資料表[切語上字]) ), 0)</f>
        <v>20</v>
      </c>
      <c r="J1598" s="210" t="str" cm="1">
        <f t="array" ref="J1598" xml:space="preserve"> INDEX(切語上字資料表[聲母], 小韻資料表[[#This Row],[上字表識別號]])</f>
        <v>微</v>
      </c>
      <c r="K1598" s="210" t="str" cm="1">
        <f t="array" ref="K1598" xml:space="preserve"> INDEX(切語上字資料表[聲母拼音碼], 小韻資料表[[#This Row],[上字表識別號]])</f>
        <v>b</v>
      </c>
      <c r="L1598" s="210" t="str" cm="1">
        <f t="array" ref="L1598" xml:space="preserve"> INDEX(切語上字資料表[清濁], 小韻資料表[[#This Row],[上字表識別號]])</f>
        <v>次濁</v>
      </c>
      <c r="M1598" s="223" t="str" cm="1">
        <f t="array" ref="M1598" xml:space="preserve"> INDEX(切語上字資料表[發送收], 小韻資料表[[#This Row],[上字表識別號]])</f>
        <v>收聲</v>
      </c>
      <c r="N1598" s="205" cm="1">
        <f t="array" ref="N1598" xml:space="preserve"> MATCH(TRUE, ISNUMBER( SEARCH( RIGHT(小韻資料表[[#This Row],[切語]],1), 切語下字資料表[切語下字]) ), 0)</f>
        <v>174</v>
      </c>
      <c r="O1598" s="207" t="str" cm="1">
        <f t="array" ref="O1598" xml:space="preserve"> INDEX(切語下字資料表[韻母], 小韻資料表[[#This Row],[下字表識別號]])</f>
        <v>產開2</v>
      </c>
      <c r="P1598" s="207" t="str" cm="1">
        <f t="array" ref="P1598" xml:space="preserve"> INDEX(切語下字資料表[韻母拼音碼], 小韻資料表[[#This Row],[下字表識別號]])</f>
        <v>an</v>
      </c>
      <c r="Q1598" s="210" t="str" cm="1">
        <f t="array" ref="Q1598" xml:space="preserve"> INDEX(設定表!$C$19:$C$23, INT( LEFT(小韻資料表[[#This Row],[目次編碼]],1) ))</f>
        <v>上</v>
      </c>
      <c r="R1598" s="210">
        <f xml:space="preserve">  INDEX(設定表!$C$8:$C$15, MATCH( (RIGHT(小韻資料表[[#This Row],[清濁]]) &amp; 小韻資料表[[#This Row],[調]]), 設定表!$B$8:$B$15, 0))</f>
        <v>2</v>
      </c>
      <c r="S1598" s="205" t="s">
        <v>309</v>
      </c>
      <c r="T1598" s="205" t="s">
        <v>6383</v>
      </c>
      <c r="U1598" s="226" t="s">
        <v>309</v>
      </c>
      <c r="V1598" s="147" t="s">
        <v>309</v>
      </c>
      <c r="X1598" s="135"/>
      <c r="Y1598" s="135"/>
      <c r="AA1598" s="135"/>
      <c r="AB1598" s="134"/>
      <c r="AC1598" s="135"/>
      <c r="AD1598" s="135"/>
      <c r="AH1598" s="135"/>
      <c r="AI1598" s="135"/>
    </row>
    <row r="1599" spans="1:35" ht="31.5">
      <c r="A1599" s="205">
        <v>1595</v>
      </c>
      <c r="B1599" s="206" t="s">
        <v>6384</v>
      </c>
      <c r="C1599" s="207" t="str">
        <f xml:space="preserve"> _xlfn.CONCAT(小韻資料表[[#This Row],[聲母拼音碼]],小韻資料表[[#This Row],[韻母拼音碼]],小韻資料表[[#This Row],[調號]])</f>
        <v>kan2</v>
      </c>
      <c r="D1599" s="206" t="s">
        <v>6385</v>
      </c>
      <c r="E1599" s="208" t="s">
        <v>6376</v>
      </c>
      <c r="F1599" s="205">
        <v>4</v>
      </c>
      <c r="G1599" s="209" t="s">
        <v>6386</v>
      </c>
      <c r="H1599" s="205">
        <f xml:space="preserve"> LEN(小韻資料表[[#This Row],[小韻字集]])</f>
        <v>8</v>
      </c>
      <c r="I1599" s="205" cm="1">
        <f t="array" ref="I1599" xml:space="preserve"> MATCH(TRUE, ISNUMBER( SEARCH( LEFT(小韻資料表[[#This Row],[切語]],1), 切語上字資料表[切語上字]) ), 0)</f>
        <v>1</v>
      </c>
      <c r="J1599" s="210" t="str" cm="1">
        <f t="array" ref="J1599" xml:space="preserve"> INDEX(切語上字資料表[聲母], 小韻資料表[[#This Row],[上字表識別號]])</f>
        <v>見</v>
      </c>
      <c r="K1599" s="210" t="str" cm="1">
        <f t="array" ref="K1599" xml:space="preserve"> INDEX(切語上字資料表[聲母拼音碼], 小韻資料表[[#This Row],[上字表識別號]])</f>
        <v>k</v>
      </c>
      <c r="L1599" s="210" t="str" cm="1">
        <f t="array" ref="L1599" xml:space="preserve"> INDEX(切語上字資料表[清濁], 小韻資料表[[#This Row],[上字表識別號]])</f>
        <v>全清</v>
      </c>
      <c r="M1599" s="223" t="str" cm="1">
        <f t="array" ref="M1599" xml:space="preserve"> INDEX(切語上字資料表[發送收], 小韻資料表[[#This Row],[上字表識別號]])</f>
        <v>發聲</v>
      </c>
      <c r="N1599" s="205" cm="1">
        <f t="array" ref="N1599" xml:space="preserve"> MATCH(TRUE, ISNUMBER( SEARCH( RIGHT(小韻資料表[[#This Row],[切語]],1), 切語下字資料表[切語下字]) ), 0)</f>
        <v>174</v>
      </c>
      <c r="O1599" s="207" t="str" cm="1">
        <f t="array" ref="O1599" xml:space="preserve"> INDEX(切語下字資料表[韻母], 小韻資料表[[#This Row],[下字表識別號]])</f>
        <v>產開2</v>
      </c>
      <c r="P1599" s="207" t="str" cm="1">
        <f t="array" ref="P1599" xml:space="preserve"> INDEX(切語下字資料表[韻母拼音碼], 小韻資料表[[#This Row],[下字表識別號]])</f>
        <v>an</v>
      </c>
      <c r="Q1599" s="210" t="str" cm="1">
        <f t="array" ref="Q1599" xml:space="preserve"> INDEX(設定表!$C$19:$C$23, INT( LEFT(小韻資料表[[#This Row],[目次編碼]],1) ))</f>
        <v>上</v>
      </c>
      <c r="R1599" s="210">
        <f xml:space="preserve">  INDEX(設定表!$C$8:$C$15, MATCH( (RIGHT(小韻資料表[[#This Row],[清濁]]) &amp; 小韻資料表[[#This Row],[調]]), 設定表!$B$8:$B$15, 0))</f>
        <v>2</v>
      </c>
      <c r="S1599" s="205" t="s">
        <v>309</v>
      </c>
      <c r="T1599" s="205" t="s">
        <v>309</v>
      </c>
      <c r="U1599" s="226" t="s">
        <v>309</v>
      </c>
      <c r="V1599" s="146" t="s">
        <v>309</v>
      </c>
      <c r="X1599" s="135"/>
      <c r="Y1599" s="135"/>
      <c r="AA1599" s="135"/>
      <c r="AB1599" s="134"/>
      <c r="AC1599" s="135"/>
      <c r="AD1599" s="135"/>
      <c r="AH1599" s="135"/>
      <c r="AI1599" s="135"/>
    </row>
    <row r="1600" spans="1:35" ht="31.5">
      <c r="A1600" s="205">
        <v>1596</v>
      </c>
      <c r="B1600" s="206" t="s">
        <v>6387</v>
      </c>
      <c r="C1600" s="207" t="str">
        <f xml:space="preserve"> _xlfn.CONCAT(小韻資料表[[#This Row],[聲母拼音碼]],小韻資料表[[#This Row],[韻母拼音碼]],小韻資料表[[#This Row],[調號]])</f>
        <v>chan2</v>
      </c>
      <c r="D1600" s="206" t="s">
        <v>6388</v>
      </c>
      <c r="E1600" s="208" t="s">
        <v>6376</v>
      </c>
      <c r="F1600" s="205">
        <v>5</v>
      </c>
      <c r="G1600" s="209" t="s">
        <v>6389</v>
      </c>
      <c r="H1600" s="205">
        <f xml:space="preserve"> LEN(小韻資料表[[#This Row],[小韻字集]])</f>
        <v>6</v>
      </c>
      <c r="I1600" s="205" cm="1">
        <f t="array" ref="I1600" xml:space="preserve"> MATCH(TRUE, ISNUMBER( SEARCH( LEFT(小韻資料表[[#This Row],[切語]],1), 切語上字資料表[切語上字]) ), 0)</f>
        <v>27</v>
      </c>
      <c r="J1600" s="210" t="str" cm="1">
        <f t="array" ref="J1600" xml:space="preserve"> INDEX(切語上字資料表[聲母], 小韻資料表[[#This Row],[上字表識別號]])</f>
        <v>初</v>
      </c>
      <c r="K1600" s="210" t="str" cm="1">
        <f t="array" ref="K1600" xml:space="preserve"> INDEX(切語上字資料表[聲母拼音碼], 小韻資料表[[#This Row],[上字表識別號]])</f>
        <v>ch</v>
      </c>
      <c r="L1600" s="210" t="str" cm="1">
        <f t="array" ref="L1600" xml:space="preserve"> INDEX(切語上字資料表[清濁], 小韻資料表[[#This Row],[上字表識別號]])</f>
        <v>次清</v>
      </c>
      <c r="M1600" s="223" t="str" cm="1">
        <f t="array" ref="M1600" xml:space="preserve"> INDEX(切語上字資料表[發送收], 小韻資料表[[#This Row],[上字表識別號]])</f>
        <v>送氣</v>
      </c>
      <c r="N1600" s="205" cm="1">
        <f t="array" ref="N1600" xml:space="preserve"> MATCH(TRUE, ISNUMBER( SEARCH( RIGHT(小韻資料表[[#This Row],[切語]],1), 切語下字資料表[切語下字]) ), 0)</f>
        <v>174</v>
      </c>
      <c r="O1600" s="207" t="str" cm="1">
        <f t="array" ref="O1600" xml:space="preserve"> INDEX(切語下字資料表[韻母], 小韻資料表[[#This Row],[下字表識別號]])</f>
        <v>產開2</v>
      </c>
      <c r="P1600" s="207" t="str" cm="1">
        <f t="array" ref="P1600" xml:space="preserve"> INDEX(切語下字資料表[韻母拼音碼], 小韻資料表[[#This Row],[下字表識別號]])</f>
        <v>an</v>
      </c>
      <c r="Q1600" s="210" t="str" cm="1">
        <f t="array" ref="Q1600" xml:space="preserve"> INDEX(設定表!$C$19:$C$23, INT( LEFT(小韻資料表[[#This Row],[目次編碼]],1) ))</f>
        <v>上</v>
      </c>
      <c r="R1600" s="210">
        <f xml:space="preserve">  INDEX(設定表!$C$8:$C$15, MATCH( (RIGHT(小韻資料表[[#This Row],[清濁]]) &amp; 小韻資料表[[#This Row],[調]]), 設定表!$B$8:$B$15, 0))</f>
        <v>2</v>
      </c>
      <c r="S1600" s="205" t="s">
        <v>309</v>
      </c>
      <c r="T1600" s="205" t="s">
        <v>309</v>
      </c>
      <c r="U1600" s="226" t="s">
        <v>309</v>
      </c>
      <c r="V1600" s="147" t="s">
        <v>309</v>
      </c>
      <c r="X1600" s="135"/>
      <c r="Y1600" s="135"/>
      <c r="AA1600" s="135"/>
      <c r="AB1600" s="134"/>
      <c r="AC1600" s="135"/>
      <c r="AD1600" s="135"/>
      <c r="AH1600" s="135"/>
      <c r="AI1600" s="135"/>
    </row>
    <row r="1601" spans="1:35" ht="31.5">
      <c r="A1601" s="205">
        <v>1597</v>
      </c>
      <c r="B1601" s="206" t="s">
        <v>6390</v>
      </c>
      <c r="C1601" s="207" t="str">
        <f xml:space="preserve"> _xlfn.CONCAT(小韻資料表[[#This Row],[聲母拼音碼]],小韻資料表[[#This Row],[韻母拼音碼]],小韻資料表[[#This Row],[調號]])</f>
        <v>can2</v>
      </c>
      <c r="D1601" s="206" t="s">
        <v>6391</v>
      </c>
      <c r="E1601" s="208" t="s">
        <v>6376</v>
      </c>
      <c r="F1601" s="205">
        <v>6</v>
      </c>
      <c r="G1601" s="209" t="s">
        <v>6392</v>
      </c>
      <c r="H1601" s="205">
        <f xml:space="preserve"> LEN(小韻資料表[[#This Row],[小韻字集]])</f>
        <v>9</v>
      </c>
      <c r="I1601" s="205" cm="1">
        <f t="array" ref="I1601" xml:space="preserve"> MATCH(TRUE, ISNUMBER( SEARCH( LEFT(小韻資料表[[#This Row],[切語]],1), 切語上字資料表[切語上字]) ), 0)</f>
        <v>28</v>
      </c>
      <c r="J1601" s="210" t="str" cm="1">
        <f t="array" ref="J1601" xml:space="preserve"> INDEX(切語上字資料表[聲母], 小韻資料表[[#This Row],[上字表識別號]])</f>
        <v>床</v>
      </c>
      <c r="K1601" s="210" t="str" cm="1">
        <f t="array" ref="K1601" xml:space="preserve"> INDEX(切語上字資料表[聲母拼音碼], 小韻資料表[[#This Row],[上字表識別號]])</f>
        <v>c</v>
      </c>
      <c r="L1601" s="210" t="str" cm="1">
        <f t="array" ref="L1601" xml:space="preserve"> INDEX(切語上字資料表[清濁], 小韻資料表[[#This Row],[上字表識別號]])</f>
        <v>全濁</v>
      </c>
      <c r="M1601" s="223" cm="1">
        <f t="array" ref="M1601" xml:space="preserve"> INDEX(切語上字資料表[發送收], 小韻資料表[[#This Row],[上字表識別號]])</f>
        <v>0</v>
      </c>
      <c r="N1601" s="205" cm="1">
        <f t="array" ref="N1601" xml:space="preserve"> MATCH(TRUE, ISNUMBER( SEARCH( RIGHT(小韻資料表[[#This Row],[切語]],1), 切語下字資料表[切語下字]) ), 0)</f>
        <v>174</v>
      </c>
      <c r="O1601" s="207" t="str" cm="1">
        <f t="array" ref="O1601" xml:space="preserve"> INDEX(切語下字資料表[韻母], 小韻資料表[[#This Row],[下字表識別號]])</f>
        <v>產開2</v>
      </c>
      <c r="P1601" s="207" t="str" cm="1">
        <f t="array" ref="P1601" xml:space="preserve"> INDEX(切語下字資料表[韻母拼音碼], 小韻資料表[[#This Row],[下字表識別號]])</f>
        <v>an</v>
      </c>
      <c r="Q1601" s="210" t="str" cm="1">
        <f t="array" ref="Q1601" xml:space="preserve"> INDEX(設定表!$C$19:$C$23, INT( LEFT(小韻資料表[[#This Row],[目次編碼]],1) ))</f>
        <v>上</v>
      </c>
      <c r="R1601" s="210">
        <f xml:space="preserve">  INDEX(設定表!$C$8:$C$15, MATCH( (RIGHT(小韻資料表[[#This Row],[清濁]]) &amp; 小韻資料表[[#This Row],[調]]), 設定表!$B$8:$B$15, 0))</f>
        <v>2</v>
      </c>
      <c r="S1601" s="205" t="s">
        <v>309</v>
      </c>
      <c r="T1601" s="205" t="s">
        <v>309</v>
      </c>
      <c r="U1601" s="226" t="s">
        <v>309</v>
      </c>
      <c r="V1601" s="146" t="s">
        <v>309</v>
      </c>
      <c r="X1601" s="135"/>
      <c r="Y1601" s="135"/>
      <c r="AA1601" s="135"/>
      <c r="AB1601" s="134"/>
      <c r="AC1601" s="135"/>
      <c r="AD1601" s="135"/>
      <c r="AH1601" s="135"/>
      <c r="AI1601" s="135"/>
    </row>
    <row r="1602" spans="1:35" ht="31.5">
      <c r="A1602" s="205">
        <v>1598</v>
      </c>
      <c r="B1602" s="206" t="s">
        <v>6393</v>
      </c>
      <c r="C1602" s="207" t="str">
        <f xml:space="preserve"> _xlfn.CONCAT(小韻資料表[[#This Row],[聲母拼音碼]],小韻資料表[[#This Row],[韻母拼音碼]],小韻資料表[[#This Row],[調號]])</f>
        <v>gan2</v>
      </c>
      <c r="D1602" s="206" t="s">
        <v>6394</v>
      </c>
      <c r="E1602" s="208" t="s">
        <v>6376</v>
      </c>
      <c r="F1602" s="205">
        <v>7</v>
      </c>
      <c r="G1602" s="209" t="s">
        <v>6394</v>
      </c>
      <c r="H1602" s="205">
        <f xml:space="preserve"> LEN(小韻資料表[[#This Row],[小韻字集]])</f>
        <v>1</v>
      </c>
      <c r="I1602" s="205" cm="1">
        <f t="array" ref="I1602" xml:space="preserve"> MATCH(TRUE, ISNUMBER( SEARCH( LEFT(小韻資料表[[#This Row],[切語]],1), 切語上字資料表[切語上字]) ), 0)</f>
        <v>4</v>
      </c>
      <c r="J1602" s="210" t="str" cm="1">
        <f t="array" ref="J1602" xml:space="preserve"> INDEX(切語上字資料表[聲母], 小韻資料表[[#This Row],[上字表識別號]])</f>
        <v>疑</v>
      </c>
      <c r="K1602" s="210" t="str" cm="1">
        <f t="array" ref="K1602" xml:space="preserve"> INDEX(切語上字資料表[聲母拼音碼], 小韻資料表[[#This Row],[上字表識別號]])</f>
        <v>g</v>
      </c>
      <c r="L1602" s="210" t="str" cm="1">
        <f t="array" ref="L1602" xml:space="preserve"> INDEX(切語上字資料表[清濁], 小韻資料表[[#This Row],[上字表識別號]])</f>
        <v>次濁</v>
      </c>
      <c r="M1602" s="223" t="str" cm="1">
        <f t="array" ref="M1602" xml:space="preserve"> INDEX(切語上字資料表[發送收], 小韻資料表[[#This Row],[上字表識別號]])</f>
        <v>收聲</v>
      </c>
      <c r="N1602" s="205" cm="1">
        <f t="array" ref="N1602" xml:space="preserve"> MATCH(TRUE, ISNUMBER( SEARCH( RIGHT(小韻資料表[[#This Row],[切語]],1), 切語下字資料表[切語下字]) ), 0)</f>
        <v>174</v>
      </c>
      <c r="O1602" s="207" t="str" cm="1">
        <f t="array" ref="O1602" xml:space="preserve"> INDEX(切語下字資料表[韻母], 小韻資料表[[#This Row],[下字表識別號]])</f>
        <v>產開2</v>
      </c>
      <c r="P1602" s="207" t="str" cm="1">
        <f t="array" ref="P1602" xml:space="preserve"> INDEX(切語下字資料表[韻母拼音碼], 小韻資料表[[#This Row],[下字表識別號]])</f>
        <v>an</v>
      </c>
      <c r="Q1602" s="210" t="str" cm="1">
        <f t="array" ref="Q1602" xml:space="preserve"> INDEX(設定表!$C$19:$C$23, INT( LEFT(小韻資料表[[#This Row],[目次編碼]],1) ))</f>
        <v>上</v>
      </c>
      <c r="R1602" s="210">
        <f xml:space="preserve">  INDEX(設定表!$C$8:$C$15, MATCH( (RIGHT(小韻資料表[[#This Row],[清濁]]) &amp; 小韻資料表[[#This Row],[調]]), 設定表!$B$8:$B$15, 0))</f>
        <v>2</v>
      </c>
      <c r="S1602" s="205" t="s">
        <v>309</v>
      </c>
      <c r="T1602" s="205" t="s">
        <v>309</v>
      </c>
      <c r="U1602" s="226" t="s">
        <v>309</v>
      </c>
      <c r="V1602" s="147" t="s">
        <v>309</v>
      </c>
      <c r="X1602" s="135"/>
      <c r="Y1602" s="135"/>
      <c r="AA1602" s="135"/>
      <c r="AB1602" s="134"/>
      <c r="AC1602" s="135"/>
      <c r="AD1602" s="135"/>
      <c r="AH1602" s="135"/>
      <c r="AI1602" s="135"/>
    </row>
    <row r="1603" spans="1:35" ht="31.5">
      <c r="A1603" s="205">
        <v>1599</v>
      </c>
      <c r="B1603" s="206" t="s">
        <v>6395</v>
      </c>
      <c r="C1603" s="207" t="str">
        <f xml:space="preserve"> _xlfn.CONCAT(小韻資料表[[#This Row],[聲母拼音碼]],小韻資料表[[#This Row],[韻母拼音碼]],小韻資料表[[#This Row],[調號]])</f>
        <v>can2</v>
      </c>
      <c r="D1603" s="206" t="s">
        <v>6396</v>
      </c>
      <c r="E1603" s="208" t="s">
        <v>6376</v>
      </c>
      <c r="F1603" s="205">
        <v>8</v>
      </c>
      <c r="G1603" s="209" t="s">
        <v>6397</v>
      </c>
      <c r="H1603" s="205">
        <f xml:space="preserve"> LEN(小韻資料表[[#This Row],[小韻字集]])</f>
        <v>5</v>
      </c>
      <c r="I1603" s="205" cm="1">
        <f t="array" ref="I1603" xml:space="preserve"> MATCH(TRUE, ISNUMBER( SEARCH( LEFT(小韻資料表[[#This Row],[切語]],1), 切語上字資料表[切語上字]) ), 0)</f>
        <v>26</v>
      </c>
      <c r="J1603" s="210" t="str" cm="1">
        <f t="array" ref="J1603" xml:space="preserve"> INDEX(切語上字資料表[聲母], 小韻資料表[[#This Row],[上字表識別號]])</f>
        <v>莊</v>
      </c>
      <c r="K1603" s="210" t="str" cm="1">
        <f t="array" ref="K1603" xml:space="preserve"> INDEX(切語上字資料表[聲母拼音碼], 小韻資料表[[#This Row],[上字表識別號]])</f>
        <v>c</v>
      </c>
      <c r="L1603" s="210" t="str" cm="1">
        <f t="array" ref="L1603" xml:space="preserve"> INDEX(切語上字資料表[清濁], 小韻資料表[[#This Row],[上字表識別號]])</f>
        <v>全清</v>
      </c>
      <c r="M1603" s="223" t="str" cm="1">
        <f t="array" ref="M1603" xml:space="preserve"> INDEX(切語上字資料表[發送收], 小韻資料表[[#This Row],[上字表識別號]])</f>
        <v>發聲</v>
      </c>
      <c r="N1603" s="205" cm="1">
        <f t="array" ref="N1603" xml:space="preserve"> MATCH(TRUE, ISNUMBER( SEARCH( RIGHT(小韻資料表[[#This Row],[切語]],1), 切語下字資料表[切語下字]) ), 0)</f>
        <v>174</v>
      </c>
      <c r="O1603" s="207" t="str" cm="1">
        <f t="array" ref="O1603" xml:space="preserve"> INDEX(切語下字資料表[韻母], 小韻資料表[[#This Row],[下字表識別號]])</f>
        <v>產開2</v>
      </c>
      <c r="P1603" s="207" t="str" cm="1">
        <f t="array" ref="P1603" xml:space="preserve"> INDEX(切語下字資料表[韻母拼音碼], 小韻資料表[[#This Row],[下字表識別號]])</f>
        <v>an</v>
      </c>
      <c r="Q1603" s="210" t="str" cm="1">
        <f t="array" ref="Q1603" xml:space="preserve"> INDEX(設定表!$C$19:$C$23, INT( LEFT(小韻資料表[[#This Row],[目次編碼]],1) ))</f>
        <v>上</v>
      </c>
      <c r="R1603" s="210">
        <f xml:space="preserve">  INDEX(設定表!$C$8:$C$15, MATCH( (RIGHT(小韻資料表[[#This Row],[清濁]]) &amp; 小韻資料表[[#This Row],[調]]), 設定表!$B$8:$B$15, 0))</f>
        <v>2</v>
      </c>
      <c r="S1603" s="205" t="s">
        <v>309</v>
      </c>
      <c r="T1603" s="205" t="s">
        <v>309</v>
      </c>
      <c r="U1603" s="226" t="s">
        <v>309</v>
      </c>
      <c r="V1603" s="146" t="s">
        <v>309</v>
      </c>
      <c r="X1603" s="135"/>
      <c r="Y1603" s="135"/>
      <c r="AA1603" s="135"/>
      <c r="AB1603" s="134"/>
      <c r="AC1603" s="135"/>
      <c r="AD1603" s="135"/>
      <c r="AH1603" s="135"/>
      <c r="AI1603" s="135"/>
    </row>
    <row r="1604" spans="1:35" ht="31.5">
      <c r="A1604" s="205">
        <v>1600</v>
      </c>
      <c r="B1604" s="206" t="s">
        <v>6398</v>
      </c>
      <c r="C1604" s="207" t="str">
        <f xml:space="preserve"> _xlfn.CONCAT(小韻資料表[[#This Row],[聲母拼音碼]],小韻資料表[[#This Row],[韻母拼音碼]],小韻資料表[[#This Row],[調號]])</f>
        <v>chuan2</v>
      </c>
      <c r="D1604" s="206" t="s">
        <v>6399</v>
      </c>
      <c r="E1604" s="208" t="s">
        <v>6376</v>
      </c>
      <c r="F1604" s="205">
        <v>9</v>
      </c>
      <c r="G1604" s="209" t="s">
        <v>6400</v>
      </c>
      <c r="H1604" s="205">
        <f xml:space="preserve"> LEN(小韻資料表[[#This Row],[小韻字集]])</f>
        <v>3</v>
      </c>
      <c r="I1604" s="205" cm="1">
        <f t="array" ref="I1604" xml:space="preserve"> MATCH(TRUE, ISNUMBER( SEARCH( LEFT(小韻資料表[[#This Row],[切語]],1), 切語上字資料表[切語上字]) ), 0)</f>
        <v>27</v>
      </c>
      <c r="J1604" s="210" t="str" cm="1">
        <f t="array" ref="J1604" xml:space="preserve"> INDEX(切語上字資料表[聲母], 小韻資料表[[#This Row],[上字表識別號]])</f>
        <v>初</v>
      </c>
      <c r="K1604" s="210" t="str" cm="1">
        <f t="array" ref="K1604" xml:space="preserve"> INDEX(切語上字資料表[聲母拼音碼], 小韻資料表[[#This Row],[上字表識別號]])</f>
        <v>ch</v>
      </c>
      <c r="L1604" s="210" t="str" cm="1">
        <f t="array" ref="L1604" xml:space="preserve"> INDEX(切語上字資料表[清濁], 小韻資料表[[#This Row],[上字表識別號]])</f>
        <v>次清</v>
      </c>
      <c r="M1604" s="223" t="str" cm="1">
        <f t="array" ref="M1604" xml:space="preserve"> INDEX(切語上字資料表[發送收], 小韻資料表[[#This Row],[上字表識別號]])</f>
        <v>送氣</v>
      </c>
      <c r="N1604" s="205" cm="1">
        <f t="array" ref="N1604" xml:space="preserve"> MATCH(TRUE, ISNUMBER( SEARCH( RIGHT(小韻資料表[[#This Row],[切語]],1), 切語下字資料表[切語下字]) ), 0)</f>
        <v>170</v>
      </c>
      <c r="O1604" s="207" t="str" cm="1">
        <f t="array" ref="O1604" xml:space="preserve"> INDEX(切語下字資料表[韻母], 小韻資料表[[#This Row],[下字表識別號]])</f>
        <v>潸合2</v>
      </c>
      <c r="P1604" s="207" t="str" cm="1">
        <f t="array" ref="P1604" xml:space="preserve"> INDEX(切語下字資料表[韻母拼音碼], 小韻資料表[[#This Row],[下字表識別號]])</f>
        <v>uan</v>
      </c>
      <c r="Q1604" s="210" t="str" cm="1">
        <f t="array" ref="Q1604" xml:space="preserve"> INDEX(設定表!$C$19:$C$23, INT( LEFT(小韻資料表[[#This Row],[目次編碼]],1) ))</f>
        <v>上</v>
      </c>
      <c r="R1604" s="210">
        <f xml:space="preserve">  INDEX(設定表!$C$8:$C$15, MATCH( (RIGHT(小韻資料表[[#This Row],[清濁]]) &amp; 小韻資料表[[#This Row],[調]]), 設定表!$B$8:$B$15, 0))</f>
        <v>2</v>
      </c>
      <c r="S1604" s="205" t="s">
        <v>309</v>
      </c>
      <c r="T1604" s="205" t="s">
        <v>309</v>
      </c>
      <c r="U1604" s="226" t="s">
        <v>309</v>
      </c>
      <c r="V1604" s="147" t="s">
        <v>309</v>
      </c>
      <c r="X1604" s="135"/>
      <c r="Y1604" s="135"/>
      <c r="AA1604" s="135"/>
      <c r="AB1604" s="134"/>
      <c r="AC1604" s="135"/>
      <c r="AD1604" s="135"/>
      <c r="AH1604" s="135"/>
      <c r="AI1604" s="135"/>
    </row>
    <row r="1605" spans="1:35" ht="31.5">
      <c r="A1605" s="205">
        <v>1601</v>
      </c>
      <c r="B1605" s="206" t="s">
        <v>6401</v>
      </c>
      <c r="C1605" s="207" t="str">
        <f xml:space="preserve"> _xlfn.CONCAT(小韻資料表[[#This Row],[聲母拼音碼]],小韻資料表[[#This Row],[韻母拼音碼]],小韻資料表[[#This Row],[調號]])</f>
        <v>khan2</v>
      </c>
      <c r="D1605" s="206" t="s">
        <v>6402</v>
      </c>
      <c r="E1605" s="208" t="s">
        <v>6376</v>
      </c>
      <c r="F1605" s="205">
        <v>10</v>
      </c>
      <c r="G1605" s="209" t="s">
        <v>6402</v>
      </c>
      <c r="H1605" s="205">
        <f xml:space="preserve"> LEN(小韻資料表[[#This Row],[小韻字集]])</f>
        <v>1</v>
      </c>
      <c r="I1605" s="205" cm="1">
        <f t="array" ref="I1605" xml:space="preserve"> MATCH(TRUE, ISNUMBER( SEARCH( LEFT(小韻資料表[[#This Row],[切語]],1), 切語上字資料表[切語上字]) ), 0)</f>
        <v>2</v>
      </c>
      <c r="J1605" s="210" t="str" cm="1">
        <f t="array" ref="J1605" xml:space="preserve"> INDEX(切語上字資料表[聲母], 小韻資料表[[#This Row],[上字表識別號]])</f>
        <v>溪</v>
      </c>
      <c r="K1605" s="210" t="str" cm="1">
        <f t="array" ref="K1605" xml:space="preserve"> INDEX(切語上字資料表[聲母拼音碼], 小韻資料表[[#This Row],[上字表識別號]])</f>
        <v>kh</v>
      </c>
      <c r="L1605" s="210" t="str" cm="1">
        <f t="array" ref="L1605" xml:space="preserve"> INDEX(切語上字資料表[清濁], 小韻資料表[[#This Row],[上字表識別號]])</f>
        <v>次清</v>
      </c>
      <c r="M1605" s="223" t="str" cm="1">
        <f t="array" ref="M1605" xml:space="preserve"> INDEX(切語上字資料表[發送收], 小韻資料表[[#This Row],[上字表識別號]])</f>
        <v>送氣</v>
      </c>
      <c r="N1605" s="205" cm="1">
        <f t="array" ref="N1605" xml:space="preserve"> MATCH(TRUE, ISNUMBER( SEARCH( RIGHT(小韻資料表[[#This Row],[切語]],1), 切語下字資料表[切語下字]) ), 0)</f>
        <v>174</v>
      </c>
      <c r="O1605" s="207" t="str" cm="1">
        <f t="array" ref="O1605" xml:space="preserve"> INDEX(切語下字資料表[韻母], 小韻資料表[[#This Row],[下字表識別號]])</f>
        <v>產開2</v>
      </c>
      <c r="P1605" s="207" t="str" cm="1">
        <f t="array" ref="P1605" xml:space="preserve"> INDEX(切語下字資料表[韻母拼音碼], 小韻資料表[[#This Row],[下字表識別號]])</f>
        <v>an</v>
      </c>
      <c r="Q1605" s="210" t="str" cm="1">
        <f t="array" ref="Q1605" xml:space="preserve"> INDEX(設定表!$C$19:$C$23, INT( LEFT(小韻資料表[[#This Row],[目次編碼]],1) ))</f>
        <v>上</v>
      </c>
      <c r="R1605" s="210">
        <f xml:space="preserve">  INDEX(設定表!$C$8:$C$15, MATCH( (RIGHT(小韻資料表[[#This Row],[清濁]]) &amp; 小韻資料表[[#This Row],[調]]), 設定表!$B$8:$B$15, 0))</f>
        <v>2</v>
      </c>
      <c r="S1605" s="205" t="s">
        <v>309</v>
      </c>
      <c r="T1605" s="205" t="s">
        <v>309</v>
      </c>
      <c r="U1605" s="226" t="s">
        <v>309</v>
      </c>
      <c r="V1605" s="146" t="s">
        <v>309</v>
      </c>
      <c r="X1605" s="135"/>
      <c r="Y1605" s="135"/>
      <c r="AA1605" s="135"/>
      <c r="AB1605" s="134"/>
      <c r="AC1605" s="135"/>
      <c r="AD1605" s="135"/>
      <c r="AH1605" s="135"/>
      <c r="AI1605" s="135"/>
    </row>
    <row r="1606" spans="1:35" ht="31.5">
      <c r="A1606" s="205">
        <v>1602</v>
      </c>
      <c r="B1606" s="206" t="s">
        <v>6403</v>
      </c>
      <c r="C1606" s="207" t="str">
        <f xml:space="preserve"> _xlfn.CONCAT(小韻資料表[[#This Row],[聲母拼音碼]],小韻資料表[[#This Row],[韻母拼音碼]],小韻資料表[[#This Row],[調號]])</f>
        <v>sian2</v>
      </c>
      <c r="D1606" s="206" t="s">
        <v>783</v>
      </c>
      <c r="E1606" s="208" t="s">
        <v>6404</v>
      </c>
      <c r="F1606" s="205">
        <v>1</v>
      </c>
      <c r="G1606" s="209" t="s">
        <v>6405</v>
      </c>
      <c r="H1606" s="205">
        <f xml:space="preserve"> LEN(小韻資料表[[#This Row],[小韻字集]])</f>
        <v>13</v>
      </c>
      <c r="I1606" s="205" cm="1">
        <f t="array" ref="I1606" xml:space="preserve"> MATCH(TRUE, ISNUMBER( SEARCH( LEFT(小韻資料表[[#This Row],[切語]],1), 切語上字資料表[切語上字]) ), 0)</f>
        <v>24</v>
      </c>
      <c r="J1606" s="210" t="str" cm="1">
        <f t="array" ref="J1606" xml:space="preserve"> INDEX(切語上字資料表[聲母], 小韻資料表[[#This Row],[上字表識別號]])</f>
        <v>心</v>
      </c>
      <c r="K1606" s="210" t="str" cm="1">
        <f t="array" ref="K1606" xml:space="preserve"> INDEX(切語上字資料表[聲母拼音碼], 小韻資料表[[#This Row],[上字表識別號]])</f>
        <v>s</v>
      </c>
      <c r="L1606" s="210" t="str" cm="1">
        <f t="array" ref="L1606" xml:space="preserve"> INDEX(切語上字資料表[清濁], 小韻資料表[[#This Row],[上字表識別號]])</f>
        <v>全清</v>
      </c>
      <c r="M1606" s="223" t="str" cm="1">
        <f t="array" ref="M1606" xml:space="preserve"> INDEX(切語上字資料表[發送收], 小韻資料表[[#This Row],[上字表識別號]])</f>
        <v>送氣</v>
      </c>
      <c r="N1606" s="205" cm="1">
        <f t="array" ref="N1606" xml:space="preserve"> MATCH(TRUE, ISNUMBER( SEARCH( RIGHT(小韻資料表[[#This Row],[切語]],1), 切語下字資料表[切語下字]) ), 0)</f>
        <v>182</v>
      </c>
      <c r="O1606" s="207" t="str" cm="1">
        <f t="array" ref="O1606" xml:space="preserve"> INDEX(切語下字資料表[韻母], 小韻資料表[[#This Row],[下字表識別號]])</f>
        <v>銑開4</v>
      </c>
      <c r="P1606" s="207" t="str" cm="1">
        <f t="array" ref="P1606" xml:space="preserve"> INDEX(切語下字資料表[韻母拼音碼], 小韻資料表[[#This Row],[下字表識別號]])</f>
        <v>ian</v>
      </c>
      <c r="Q1606" s="210" t="str" cm="1">
        <f t="array" ref="Q1606" xml:space="preserve"> INDEX(設定表!$C$19:$C$23, INT( LEFT(小韻資料表[[#This Row],[目次編碼]],1) ))</f>
        <v>上</v>
      </c>
      <c r="R1606" s="210">
        <f xml:space="preserve">  INDEX(設定表!$C$8:$C$15, MATCH( (RIGHT(小韻資料表[[#This Row],[清濁]]) &amp; 小韻資料表[[#This Row],[調]]), 設定表!$B$8:$B$15, 0))</f>
        <v>2</v>
      </c>
      <c r="S1606" s="205" t="s">
        <v>309</v>
      </c>
      <c r="T1606" s="205" t="s">
        <v>309</v>
      </c>
      <c r="U1606" s="226" t="s">
        <v>6406</v>
      </c>
      <c r="V1606" s="147" t="s">
        <v>309</v>
      </c>
      <c r="X1606" s="135"/>
      <c r="Y1606" s="135"/>
      <c r="AA1606" s="135"/>
      <c r="AB1606" s="134"/>
      <c r="AC1606" s="135"/>
      <c r="AD1606" s="135"/>
      <c r="AH1606" s="135"/>
      <c r="AI1606" s="135"/>
    </row>
    <row r="1607" spans="1:35" ht="31.5">
      <c r="A1607" s="205">
        <v>1603</v>
      </c>
      <c r="B1607" s="206" t="s">
        <v>6407</v>
      </c>
      <c r="C1607" s="207" t="str">
        <f xml:space="preserve"> _xlfn.CONCAT(小韻資料表[[#This Row],[聲母拼音碼]],小韻資料表[[#This Row],[韻母拼音碼]],小韻資料表[[#This Row],[調號]])</f>
        <v>thian2</v>
      </c>
      <c r="D1607" s="206" t="s">
        <v>6408</v>
      </c>
      <c r="E1607" s="208" t="s">
        <v>6404</v>
      </c>
      <c r="F1607" s="205">
        <v>2</v>
      </c>
      <c r="G1607" s="209" t="s">
        <v>6409</v>
      </c>
      <c r="H1607" s="205">
        <f xml:space="preserve"> LEN(小韻資料表[[#This Row],[小韻字集]])</f>
        <v>17</v>
      </c>
      <c r="I1607" s="205" cm="1">
        <f t="array" ref="I1607" xml:space="preserve"> MATCH(TRUE, ISNUMBER( SEARCH( LEFT(小韻資料表[[#This Row],[切語]],1), 切語上字資料表[切語上字]) ), 0)</f>
        <v>6</v>
      </c>
      <c r="J1607" s="210" t="str" cm="1">
        <f t="array" ref="J1607" xml:space="preserve"> INDEX(切語上字資料表[聲母], 小韻資料表[[#This Row],[上字表識別號]])</f>
        <v>透</v>
      </c>
      <c r="K1607" s="210" t="str" cm="1">
        <f t="array" ref="K1607" xml:space="preserve"> INDEX(切語上字資料表[聲母拼音碼], 小韻資料表[[#This Row],[上字表識別號]])</f>
        <v>th</v>
      </c>
      <c r="L1607" s="210" t="str" cm="1">
        <f t="array" ref="L1607" xml:space="preserve"> INDEX(切語上字資料表[清濁], 小韻資料表[[#This Row],[上字表識別號]])</f>
        <v>次清</v>
      </c>
      <c r="M1607" s="223" t="str" cm="1">
        <f t="array" ref="M1607" xml:space="preserve"> INDEX(切語上字資料表[發送收], 小韻資料表[[#This Row],[上字表識別號]])</f>
        <v>送氣</v>
      </c>
      <c r="N1607" s="205" cm="1">
        <f t="array" ref="N1607" xml:space="preserve"> MATCH(TRUE, ISNUMBER( SEARCH( RIGHT(小韻資料表[[#This Row],[切語]],1), 切語下字資料表[切語下字]) ), 0)</f>
        <v>182</v>
      </c>
      <c r="O1607" s="207" t="str" cm="1">
        <f t="array" ref="O1607" xml:space="preserve"> INDEX(切語下字資料表[韻母], 小韻資料表[[#This Row],[下字表識別號]])</f>
        <v>銑開4</v>
      </c>
      <c r="P1607" s="207" t="str" cm="1">
        <f t="array" ref="P1607" xml:space="preserve"> INDEX(切語下字資料表[韻母拼音碼], 小韻資料表[[#This Row],[下字表識別號]])</f>
        <v>ian</v>
      </c>
      <c r="Q1607" s="210" t="str" cm="1">
        <f t="array" ref="Q1607" xml:space="preserve"> INDEX(設定表!$C$19:$C$23, INT( LEFT(小韻資料表[[#This Row],[目次編碼]],1) ))</f>
        <v>上</v>
      </c>
      <c r="R1607" s="210">
        <f xml:space="preserve">  INDEX(設定表!$C$8:$C$15, MATCH( (RIGHT(小韻資料表[[#This Row],[清濁]]) &amp; 小韻資料表[[#This Row],[調]]), 設定表!$B$8:$B$15, 0))</f>
        <v>2</v>
      </c>
      <c r="S1607" s="205" t="s">
        <v>309</v>
      </c>
      <c r="T1607" s="205" t="s">
        <v>309</v>
      </c>
      <c r="U1607" s="226" t="s">
        <v>309</v>
      </c>
      <c r="V1607" s="146" t="s">
        <v>309</v>
      </c>
      <c r="X1607" s="135"/>
      <c r="Y1607" s="135"/>
      <c r="AA1607" s="135"/>
      <c r="AB1607" s="134"/>
      <c r="AC1607" s="135"/>
      <c r="AD1607" s="135"/>
      <c r="AH1607" s="135"/>
      <c r="AI1607" s="135"/>
    </row>
    <row r="1608" spans="1:35" ht="31.5">
      <c r="A1608" s="205">
        <v>1604</v>
      </c>
      <c r="B1608" s="206" t="s">
        <v>6410</v>
      </c>
      <c r="C1608" s="207" t="str">
        <f xml:space="preserve"> _xlfn.CONCAT(小韻資料表[[#This Row],[聲母拼音碼]],小韻資料表[[#This Row],[韻母拼音碼]],小韻資料表[[#This Row],[調號]])</f>
        <v>tian2</v>
      </c>
      <c r="D1608" s="206" t="s">
        <v>6411</v>
      </c>
      <c r="E1608" s="208" t="s">
        <v>6404</v>
      </c>
      <c r="F1608" s="205">
        <v>3</v>
      </c>
      <c r="G1608" s="209" t="s">
        <v>6412</v>
      </c>
      <c r="H1608" s="205">
        <f xml:space="preserve"> LEN(小韻資料表[[#This Row],[小韻字集]])</f>
        <v>7</v>
      </c>
      <c r="I1608" s="205" cm="1">
        <f t="array" ref="I1608" xml:space="preserve"> MATCH(TRUE, ISNUMBER( SEARCH( LEFT(小韻資料表[[#This Row],[切語]],1), 切語上字資料表[切語上字]) ), 0)</f>
        <v>5</v>
      </c>
      <c r="J1608" s="210" t="str" cm="1">
        <f t="array" ref="J1608" xml:space="preserve"> INDEX(切語上字資料表[聲母], 小韻資料表[[#This Row],[上字表識別號]])</f>
        <v>端</v>
      </c>
      <c r="K1608" s="210" t="str" cm="1">
        <f t="array" ref="K1608" xml:space="preserve"> INDEX(切語上字資料表[聲母拼音碼], 小韻資料表[[#This Row],[上字表識別號]])</f>
        <v>t</v>
      </c>
      <c r="L1608" s="210" t="str" cm="1">
        <f t="array" ref="L1608" xml:space="preserve"> INDEX(切語上字資料表[清濁], 小韻資料表[[#This Row],[上字表識別號]])</f>
        <v>全清</v>
      </c>
      <c r="M1608" s="223" t="str" cm="1">
        <f t="array" ref="M1608" xml:space="preserve"> INDEX(切語上字資料表[發送收], 小韻資料表[[#This Row],[上字表識別號]])</f>
        <v>發聲</v>
      </c>
      <c r="N1608" s="205" cm="1">
        <f t="array" ref="N1608" xml:space="preserve"> MATCH(TRUE, ISNUMBER( SEARCH( RIGHT(小韻資料表[[#This Row],[切語]],1), 切語下字資料表[切語下字]) ), 0)</f>
        <v>182</v>
      </c>
      <c r="O1608" s="207" t="str" cm="1">
        <f t="array" ref="O1608" xml:space="preserve"> INDEX(切語下字資料表[韻母], 小韻資料表[[#This Row],[下字表識別號]])</f>
        <v>銑開4</v>
      </c>
      <c r="P1608" s="207" t="str" cm="1">
        <f t="array" ref="P1608" xml:space="preserve"> INDEX(切語下字資料表[韻母拼音碼], 小韻資料表[[#This Row],[下字表識別號]])</f>
        <v>ian</v>
      </c>
      <c r="Q1608" s="210" t="str" cm="1">
        <f t="array" ref="Q1608" xml:space="preserve"> INDEX(設定表!$C$19:$C$23, INT( LEFT(小韻資料表[[#This Row],[目次編碼]],1) ))</f>
        <v>上</v>
      </c>
      <c r="R1608" s="210">
        <f xml:space="preserve">  INDEX(設定表!$C$8:$C$15, MATCH( (RIGHT(小韻資料表[[#This Row],[清濁]]) &amp; 小韻資料表[[#This Row],[調]]), 設定表!$B$8:$B$15, 0))</f>
        <v>2</v>
      </c>
      <c r="S1608" s="205" t="s">
        <v>309</v>
      </c>
      <c r="T1608" s="205" t="s">
        <v>309</v>
      </c>
      <c r="U1608" s="226" t="s">
        <v>6413</v>
      </c>
      <c r="V1608" s="147" t="s">
        <v>309</v>
      </c>
      <c r="X1608" s="135"/>
      <c r="Y1608" s="135"/>
      <c r="AA1608" s="135"/>
      <c r="AB1608" s="134"/>
      <c r="AC1608" s="135"/>
      <c r="AD1608" s="135"/>
      <c r="AH1608" s="135"/>
      <c r="AI1608" s="135"/>
    </row>
    <row r="1609" spans="1:35" ht="31.5">
      <c r="A1609" s="205">
        <v>1605</v>
      </c>
      <c r="B1609" s="206" t="s">
        <v>6414</v>
      </c>
      <c r="C1609" s="207" t="str">
        <f xml:space="preserve"> _xlfn.CONCAT(小韻資料表[[#This Row],[聲母拼音碼]],小韻資料表[[#This Row],[韻母拼音碼]],小韻資料表[[#This Row],[調號]])</f>
        <v>Øian2</v>
      </c>
      <c r="D1609" s="206" t="s">
        <v>6415</v>
      </c>
      <c r="E1609" s="208" t="s">
        <v>6404</v>
      </c>
      <c r="F1609" s="205">
        <v>4</v>
      </c>
      <c r="G1609" s="209" t="s">
        <v>6416</v>
      </c>
      <c r="H1609" s="205">
        <f xml:space="preserve"> LEN(小韻資料表[[#This Row],[小韻字集]])</f>
        <v>6</v>
      </c>
      <c r="I1609" s="205" cm="1">
        <f t="array" ref="I1609" xml:space="preserve"> MATCH(TRUE, ISNUMBER( SEARCH( LEFT(小韻資料表[[#This Row],[切語]],1), 切語上字資料表[切語上字]) ), 0)</f>
        <v>35</v>
      </c>
      <c r="J1609" s="210" t="str" cm="1">
        <f t="array" ref="J1609" xml:space="preserve"> INDEX(切語上字資料表[聲母], 小韻資料表[[#This Row],[上字表識別號]])</f>
        <v>影</v>
      </c>
      <c r="K1609" s="210" t="str" cm="1">
        <f t="array" ref="K1609" xml:space="preserve"> INDEX(切語上字資料表[聲母拼音碼], 小韻資料表[[#This Row],[上字表識別號]])</f>
        <v>Ø</v>
      </c>
      <c r="L1609" s="210" t="str" cm="1">
        <f t="array" ref="L1609" xml:space="preserve"> INDEX(切語上字資料表[清濁], 小韻資料表[[#This Row],[上字表識別號]])</f>
        <v>全清</v>
      </c>
      <c r="M1609" s="223" t="str" cm="1">
        <f t="array" ref="M1609" xml:space="preserve"> INDEX(切語上字資料表[發送收], 小韻資料表[[#This Row],[上字表識別號]])</f>
        <v>發聲</v>
      </c>
      <c r="N1609" s="205" cm="1">
        <f t="array" ref="N1609" xml:space="preserve"> MATCH(TRUE, ISNUMBER( SEARCH( RIGHT(小韻資料表[[#This Row],[切語]],1), 切語下字資料表[切語下字]) ), 0)</f>
        <v>182</v>
      </c>
      <c r="O1609" s="207" t="str" cm="1">
        <f t="array" ref="O1609" xml:space="preserve"> INDEX(切語下字資料表[韻母], 小韻資料表[[#This Row],[下字表識別號]])</f>
        <v>銑開4</v>
      </c>
      <c r="P1609" s="207" t="str" cm="1">
        <f t="array" ref="P1609" xml:space="preserve"> INDEX(切語下字資料表[韻母拼音碼], 小韻資料表[[#This Row],[下字表識別號]])</f>
        <v>ian</v>
      </c>
      <c r="Q1609" s="210" t="str" cm="1">
        <f t="array" ref="Q1609" xml:space="preserve"> INDEX(設定表!$C$19:$C$23, INT( LEFT(小韻資料表[[#This Row],[目次編碼]],1) ))</f>
        <v>上</v>
      </c>
      <c r="R1609" s="210">
        <f xml:space="preserve">  INDEX(設定表!$C$8:$C$15, MATCH( (RIGHT(小韻資料表[[#This Row],[清濁]]) &amp; 小韻資料表[[#This Row],[調]]), 設定表!$B$8:$B$15, 0))</f>
        <v>2</v>
      </c>
      <c r="S1609" s="205" t="s">
        <v>309</v>
      </c>
      <c r="T1609" s="205" t="s">
        <v>309</v>
      </c>
      <c r="U1609" s="226" t="s">
        <v>309</v>
      </c>
      <c r="V1609" s="146" t="s">
        <v>309</v>
      </c>
      <c r="X1609" s="135"/>
      <c r="Y1609" s="135"/>
      <c r="AA1609" s="135"/>
      <c r="AB1609" s="134"/>
      <c r="AC1609" s="135"/>
      <c r="AD1609" s="135"/>
      <c r="AH1609" s="135"/>
      <c r="AI1609" s="135"/>
    </row>
    <row r="1610" spans="1:35" ht="31.5">
      <c r="A1610" s="205">
        <v>1606</v>
      </c>
      <c r="B1610" s="206" t="s">
        <v>6417</v>
      </c>
      <c r="C1610" s="207" t="str">
        <f xml:space="preserve"> _xlfn.CONCAT(小韻資料表[[#This Row],[聲母拼音碼]],小韻資料表[[#This Row],[韻母拼音碼]],小韻資料表[[#This Row],[調號]])</f>
        <v>tian2</v>
      </c>
      <c r="D1610" s="206" t="s">
        <v>6418</v>
      </c>
      <c r="E1610" s="208" t="s">
        <v>6404</v>
      </c>
      <c r="F1610" s="205">
        <v>5</v>
      </c>
      <c r="G1610" s="209" t="s">
        <v>6419</v>
      </c>
      <c r="H1610" s="205">
        <f xml:space="preserve"> LEN(小韻資料表[[#This Row],[小韻字集]])</f>
        <v>3</v>
      </c>
      <c r="I1610" s="205" cm="1">
        <f t="array" ref="I1610" xml:space="preserve"> MATCH(TRUE, ISNUMBER( SEARCH( LEFT(小韻資料表[[#This Row],[切語]],1), 切語上字資料表[切語上字]) ), 0)</f>
        <v>7</v>
      </c>
      <c r="J1610" s="210" t="str" cm="1">
        <f t="array" ref="J1610" xml:space="preserve"> INDEX(切語上字資料表[聲母], 小韻資料表[[#This Row],[上字表識別號]])</f>
        <v>定</v>
      </c>
      <c r="K1610" s="210" t="str" cm="1">
        <f t="array" ref="K1610" xml:space="preserve"> INDEX(切語上字資料表[聲母拼音碼], 小韻資料表[[#This Row],[上字表識別號]])</f>
        <v>t</v>
      </c>
      <c r="L1610" s="210" t="str" cm="1">
        <f t="array" ref="L1610" xml:space="preserve"> INDEX(切語上字資料表[清濁], 小韻資料表[[#This Row],[上字表識別號]])</f>
        <v>全濁</v>
      </c>
      <c r="M1610" s="223" cm="1">
        <f t="array" ref="M1610" xml:space="preserve"> INDEX(切語上字資料表[發送收], 小韻資料表[[#This Row],[上字表識別號]])</f>
        <v>0</v>
      </c>
      <c r="N1610" s="205" cm="1">
        <f t="array" ref="N1610" xml:space="preserve"> MATCH(TRUE, ISNUMBER( SEARCH( RIGHT(小韻資料表[[#This Row],[切語]],1), 切語下字資料表[切語下字]) ), 0)</f>
        <v>182</v>
      </c>
      <c r="O1610" s="207" t="str" cm="1">
        <f t="array" ref="O1610" xml:space="preserve"> INDEX(切語下字資料表[韻母], 小韻資料表[[#This Row],[下字表識別號]])</f>
        <v>銑開4</v>
      </c>
      <c r="P1610" s="207" t="str" cm="1">
        <f t="array" ref="P1610" xml:space="preserve"> INDEX(切語下字資料表[韻母拼音碼], 小韻資料表[[#This Row],[下字表識別號]])</f>
        <v>ian</v>
      </c>
      <c r="Q1610" s="210" t="str" cm="1">
        <f t="array" ref="Q1610" xml:space="preserve"> INDEX(設定表!$C$19:$C$23, INT( LEFT(小韻資料表[[#This Row],[目次編碼]],1) ))</f>
        <v>上</v>
      </c>
      <c r="R1610" s="210">
        <f xml:space="preserve">  INDEX(設定表!$C$8:$C$15, MATCH( (RIGHT(小韻資料表[[#This Row],[清濁]]) &amp; 小韻資料表[[#This Row],[調]]), 設定表!$B$8:$B$15, 0))</f>
        <v>2</v>
      </c>
      <c r="S1610" s="205" t="s">
        <v>309</v>
      </c>
      <c r="T1610" s="205" t="s">
        <v>309</v>
      </c>
      <c r="U1610" s="226" t="s">
        <v>309</v>
      </c>
      <c r="V1610" s="147" t="s">
        <v>309</v>
      </c>
      <c r="X1610" s="135"/>
      <c r="Y1610" s="135"/>
      <c r="AA1610" s="135"/>
      <c r="AB1610" s="134"/>
      <c r="AC1610" s="135"/>
      <c r="AD1610" s="135"/>
      <c r="AH1610" s="135"/>
      <c r="AI1610" s="135"/>
    </row>
    <row r="1611" spans="1:35" ht="31.5">
      <c r="A1611" s="205">
        <v>1607</v>
      </c>
      <c r="B1611" s="206" t="s">
        <v>6420</v>
      </c>
      <c r="C1611" s="207" t="str">
        <f xml:space="preserve"> _xlfn.CONCAT(小韻資料表[[#This Row],[聲母拼音碼]],小韻資料表[[#This Row],[韻母拼音碼]],小韻資料表[[#This Row],[調號]])</f>
        <v>kian2</v>
      </c>
      <c r="D1611" s="206" t="s">
        <v>6421</v>
      </c>
      <c r="E1611" s="208" t="s">
        <v>6404</v>
      </c>
      <c r="F1611" s="205">
        <v>6</v>
      </c>
      <c r="G1611" s="209" t="s">
        <v>6422</v>
      </c>
      <c r="H1611" s="205">
        <f xml:space="preserve"> LEN(小韻資料表[[#This Row],[小韻字集]])</f>
        <v>18</v>
      </c>
      <c r="I1611" s="205" cm="1">
        <f t="array" ref="I1611" xml:space="preserve"> MATCH(TRUE, ISNUMBER( SEARCH( LEFT(小韻資料表[[#This Row],[切語]],1), 切語上字資料表[切語上字]) ), 0)</f>
        <v>1</v>
      </c>
      <c r="J1611" s="210" t="str" cm="1">
        <f t="array" ref="J1611" xml:space="preserve"> INDEX(切語上字資料表[聲母], 小韻資料表[[#This Row],[上字表識別號]])</f>
        <v>見</v>
      </c>
      <c r="K1611" s="210" t="str" cm="1">
        <f t="array" ref="K1611" xml:space="preserve"> INDEX(切語上字資料表[聲母拼音碼], 小韻資料表[[#This Row],[上字表識別號]])</f>
        <v>k</v>
      </c>
      <c r="L1611" s="210" t="str" cm="1">
        <f t="array" ref="L1611" xml:space="preserve"> INDEX(切語上字資料表[清濁], 小韻資料表[[#This Row],[上字表識別號]])</f>
        <v>全清</v>
      </c>
      <c r="M1611" s="223" t="str" cm="1">
        <f t="array" ref="M1611" xml:space="preserve"> INDEX(切語上字資料表[發送收], 小韻資料表[[#This Row],[上字表識別號]])</f>
        <v>發聲</v>
      </c>
      <c r="N1611" s="205" cm="1">
        <f t="array" ref="N1611" xml:space="preserve"> MATCH(TRUE, ISNUMBER( SEARCH( RIGHT(小韻資料表[[#This Row],[切語]],1), 切語下字資料表[切語下字]) ), 0)</f>
        <v>182</v>
      </c>
      <c r="O1611" s="207" t="str" cm="1">
        <f t="array" ref="O1611" xml:space="preserve"> INDEX(切語下字資料表[韻母], 小韻資料表[[#This Row],[下字表識別號]])</f>
        <v>銑開4</v>
      </c>
      <c r="P1611" s="207" t="str" cm="1">
        <f t="array" ref="P1611" xml:space="preserve"> INDEX(切語下字資料表[韻母拼音碼], 小韻資料表[[#This Row],[下字表識別號]])</f>
        <v>ian</v>
      </c>
      <c r="Q1611" s="210" t="str" cm="1">
        <f t="array" ref="Q1611" xml:space="preserve"> INDEX(設定表!$C$19:$C$23, INT( LEFT(小韻資料表[[#This Row],[目次編碼]],1) ))</f>
        <v>上</v>
      </c>
      <c r="R1611" s="210">
        <f xml:space="preserve">  INDEX(設定表!$C$8:$C$15, MATCH( (RIGHT(小韻資料表[[#This Row],[清濁]]) &amp; 小韻資料表[[#This Row],[調]]), 設定表!$B$8:$B$15, 0))</f>
        <v>2</v>
      </c>
      <c r="S1611" s="205" t="s">
        <v>309</v>
      </c>
      <c r="T1611" s="205" t="s">
        <v>309</v>
      </c>
      <c r="U1611" s="226" t="s">
        <v>309</v>
      </c>
      <c r="V1611" s="146" t="s">
        <v>309</v>
      </c>
      <c r="X1611" s="135"/>
      <c r="Y1611" s="135"/>
      <c r="AA1611" s="135"/>
      <c r="AB1611" s="134"/>
      <c r="AC1611" s="135"/>
      <c r="AD1611" s="135"/>
      <c r="AH1611" s="135"/>
      <c r="AI1611" s="135"/>
    </row>
    <row r="1612" spans="1:35" ht="31.5">
      <c r="A1612" s="205">
        <v>1608</v>
      </c>
      <c r="B1612" s="206" t="s">
        <v>6423</v>
      </c>
      <c r="C1612" s="207" t="str">
        <f xml:space="preserve"> _xlfn.CONCAT(小韻資料表[[#This Row],[聲母拼音碼]],小韻資料表[[#This Row],[韻母拼音碼]],小韻資料表[[#This Row],[調號]])</f>
        <v>hian2</v>
      </c>
      <c r="D1612" s="206" t="s">
        <v>6424</v>
      </c>
      <c r="E1612" s="208" t="s">
        <v>6404</v>
      </c>
      <c r="F1612" s="205">
        <v>7</v>
      </c>
      <c r="G1612" s="209" t="s">
        <v>6425</v>
      </c>
      <c r="H1612" s="205">
        <f xml:space="preserve"> LEN(小韻資料表[[#This Row],[小韻字集]])</f>
        <v>13</v>
      </c>
      <c r="I1612" s="205" cm="1">
        <f t="array" ref="I1612" xml:space="preserve"> MATCH(TRUE, ISNUMBER( SEARCH( LEFT(小韻資料表[[#This Row],[切語]],1), 切語上字資料表[切語上字]) ), 0)</f>
        <v>37</v>
      </c>
      <c r="J1612" s="210" t="str" cm="1">
        <f t="array" ref="J1612" xml:space="preserve"> INDEX(切語上字資料表[聲母], 小韻資料表[[#This Row],[上字表識別號]])</f>
        <v>匣</v>
      </c>
      <c r="K1612" s="210" t="str" cm="1">
        <f t="array" ref="K1612" xml:space="preserve"> INDEX(切語上字資料表[聲母拼音碼], 小韻資料表[[#This Row],[上字表識別號]])</f>
        <v>h</v>
      </c>
      <c r="L1612" s="210" t="str" cm="1">
        <f t="array" ref="L1612" xml:space="preserve"> INDEX(切語上字資料表[清濁], 小韻資料表[[#This Row],[上字表識別號]])</f>
        <v>全濁</v>
      </c>
      <c r="M1612" s="223" t="str" cm="1">
        <f t="array" ref="M1612" xml:space="preserve"> INDEX(切語上字資料表[發送收], 小韻資料表[[#This Row],[上字表識別號]])</f>
        <v>送氣</v>
      </c>
      <c r="N1612" s="205" cm="1">
        <f t="array" ref="N1612" xml:space="preserve"> MATCH(TRUE, ISNUMBER( SEARCH( RIGHT(小韻資料表[[#This Row],[切語]],1), 切語下字資料表[切語下字]) ), 0)</f>
        <v>182</v>
      </c>
      <c r="O1612" s="207" t="str" cm="1">
        <f t="array" ref="O1612" xml:space="preserve"> INDEX(切語下字資料表[韻母], 小韻資料表[[#This Row],[下字表識別號]])</f>
        <v>銑開4</v>
      </c>
      <c r="P1612" s="207" t="str" cm="1">
        <f t="array" ref="P1612" xml:space="preserve"> INDEX(切語下字資料表[韻母拼音碼], 小韻資料表[[#This Row],[下字表識別號]])</f>
        <v>ian</v>
      </c>
      <c r="Q1612" s="210" t="str" cm="1">
        <f t="array" ref="Q1612" xml:space="preserve"> INDEX(設定表!$C$19:$C$23, INT( LEFT(小韻資料表[[#This Row],[目次編碼]],1) ))</f>
        <v>上</v>
      </c>
      <c r="R1612" s="210">
        <f xml:space="preserve">  INDEX(設定表!$C$8:$C$15, MATCH( (RIGHT(小韻資料表[[#This Row],[清濁]]) &amp; 小韻資料表[[#This Row],[調]]), 設定表!$B$8:$B$15, 0))</f>
        <v>2</v>
      </c>
      <c r="S1612" s="205" t="s">
        <v>309</v>
      </c>
      <c r="T1612" s="205" t="s">
        <v>309</v>
      </c>
      <c r="U1612" s="226" t="s">
        <v>309</v>
      </c>
      <c r="V1612" s="147" t="s">
        <v>309</v>
      </c>
      <c r="X1612" s="135"/>
      <c r="Y1612" s="135"/>
      <c r="AA1612" s="135"/>
      <c r="AB1612" s="134"/>
      <c r="AC1612" s="135"/>
      <c r="AD1612" s="135"/>
      <c r="AH1612" s="135"/>
      <c r="AI1612" s="135"/>
    </row>
    <row r="1613" spans="1:35" ht="31.5">
      <c r="A1613" s="205">
        <v>1609</v>
      </c>
      <c r="B1613" s="206" t="s">
        <v>6426</v>
      </c>
      <c r="C1613" s="207" t="str">
        <f xml:space="preserve"> _xlfn.CONCAT(小韻資料表[[#This Row],[聲母拼音碼]],小韻資料表[[#This Row],[韻母拼音碼]],小韻資料表[[#This Row],[調號]])</f>
        <v>hian2</v>
      </c>
      <c r="D1613" s="206" t="s">
        <v>6427</v>
      </c>
      <c r="E1613" s="208" t="s">
        <v>6404</v>
      </c>
      <c r="F1613" s="205">
        <v>8</v>
      </c>
      <c r="G1613" s="209" t="s">
        <v>6428</v>
      </c>
      <c r="H1613" s="205">
        <f xml:space="preserve"> LEN(小韻資料表[[#This Row],[小韻字集]])</f>
        <v>6</v>
      </c>
      <c r="I1613" s="205" cm="1">
        <f t="array" ref="I1613" xml:space="preserve"> MATCH(TRUE, ISNUMBER( SEARCH( LEFT(小韻資料表[[#This Row],[切語]],1), 切語上字資料表[切語上字]) ), 0)</f>
        <v>36</v>
      </c>
      <c r="J1613" s="210" t="str" cm="1">
        <f t="array" ref="J1613" xml:space="preserve"> INDEX(切語上字資料表[聲母], 小韻資料表[[#This Row],[上字表識別號]])</f>
        <v>曉</v>
      </c>
      <c r="K1613" s="210" t="str" cm="1">
        <f t="array" ref="K1613" xml:space="preserve"> INDEX(切語上字資料表[聲母拼音碼], 小韻資料表[[#This Row],[上字表識別號]])</f>
        <v>h</v>
      </c>
      <c r="L1613" s="210" t="str" cm="1">
        <f t="array" ref="L1613" xml:space="preserve"> INDEX(切語上字資料表[清濁], 小韻資料表[[#This Row],[上字表識別號]])</f>
        <v>次清</v>
      </c>
      <c r="M1613" s="223" t="str" cm="1">
        <f t="array" ref="M1613" xml:space="preserve"> INDEX(切語上字資料表[發送收], 小韻資料表[[#This Row],[上字表識別號]])</f>
        <v>送氣</v>
      </c>
      <c r="N1613" s="205" cm="1">
        <f t="array" ref="N1613" xml:space="preserve"> MATCH(TRUE, ISNUMBER( SEARCH( RIGHT(小韻資料表[[#This Row],[切語]],1), 切語下字資料表[切語下字]) ), 0)</f>
        <v>182</v>
      </c>
      <c r="O1613" s="207" t="str" cm="1">
        <f t="array" ref="O1613" xml:space="preserve"> INDEX(切語下字資料表[韻母], 小韻資料表[[#This Row],[下字表識別號]])</f>
        <v>銑開4</v>
      </c>
      <c r="P1613" s="207" t="str" cm="1">
        <f t="array" ref="P1613" xml:space="preserve"> INDEX(切語下字資料表[韻母拼音碼], 小韻資料表[[#This Row],[下字表識別號]])</f>
        <v>ian</v>
      </c>
      <c r="Q1613" s="210" t="str" cm="1">
        <f t="array" ref="Q1613" xml:space="preserve"> INDEX(設定表!$C$19:$C$23, INT( LEFT(小韻資料表[[#This Row],[目次編碼]],1) ))</f>
        <v>上</v>
      </c>
      <c r="R1613" s="210">
        <f xml:space="preserve">  INDEX(設定表!$C$8:$C$15, MATCH( (RIGHT(小韻資料表[[#This Row],[清濁]]) &amp; 小韻資料表[[#This Row],[調]]), 設定表!$B$8:$B$15, 0))</f>
        <v>2</v>
      </c>
      <c r="S1613" s="205" t="s">
        <v>309</v>
      </c>
      <c r="T1613" s="205" t="s">
        <v>309</v>
      </c>
      <c r="U1613" s="226" t="s">
        <v>6429</v>
      </c>
      <c r="V1613" s="146" t="s">
        <v>309</v>
      </c>
      <c r="X1613" s="135"/>
      <c r="Y1613" s="135"/>
      <c r="AA1613" s="135"/>
      <c r="AB1613" s="134"/>
      <c r="AC1613" s="135"/>
      <c r="AD1613" s="135"/>
      <c r="AH1613" s="135"/>
      <c r="AI1613" s="135"/>
    </row>
    <row r="1614" spans="1:35" ht="31.5">
      <c r="A1614" s="205">
        <v>1610</v>
      </c>
      <c r="B1614" s="206" t="s">
        <v>6430</v>
      </c>
      <c r="C1614" s="207" t="str">
        <f xml:space="preserve"> _xlfn.CONCAT(小韻資料表[[#This Row],[聲母拼音碼]],小韻資料表[[#This Row],[韻母拼音碼]],小韻資料表[[#This Row],[調號]])</f>
        <v>mian2</v>
      </c>
      <c r="D1614" s="206" t="s">
        <v>6431</v>
      </c>
      <c r="E1614" s="208" t="s">
        <v>6404</v>
      </c>
      <c r="F1614" s="205">
        <v>9</v>
      </c>
      <c r="G1614" s="209" t="s">
        <v>6432</v>
      </c>
      <c r="H1614" s="205">
        <f xml:space="preserve"> LEN(小韻資料表[[#This Row],[小韻字集]])</f>
        <v>4</v>
      </c>
      <c r="I1614" s="205" cm="1">
        <f t="array" ref="I1614" xml:space="preserve"> MATCH(TRUE, ISNUMBER( SEARCH( LEFT(小韻資料表[[#This Row],[切語]],1), 切語上字資料表[切語上字]) ), 0)</f>
        <v>16</v>
      </c>
      <c r="J1614" s="210" t="str" cm="1">
        <f t="array" ref="J1614" xml:space="preserve"> INDEX(切語上字資料表[聲母], 小韻資料表[[#This Row],[上字表識別號]])</f>
        <v>明</v>
      </c>
      <c r="K1614" s="210" t="str" cm="1">
        <f t="array" ref="K1614" xml:space="preserve"> INDEX(切語上字資料表[聲母拼音碼], 小韻資料表[[#This Row],[上字表識別號]])</f>
        <v>m</v>
      </c>
      <c r="L1614" s="210" t="str" cm="1">
        <f t="array" ref="L1614" xml:space="preserve"> INDEX(切語上字資料表[清濁], 小韻資料表[[#This Row],[上字表識別號]])</f>
        <v>次濁</v>
      </c>
      <c r="M1614" s="223" t="str" cm="1">
        <f t="array" ref="M1614" xml:space="preserve"> INDEX(切語上字資料表[發送收], 小韻資料表[[#This Row],[上字表識別號]])</f>
        <v>收聲</v>
      </c>
      <c r="N1614" s="205" cm="1">
        <f t="array" ref="N1614" xml:space="preserve"> MATCH(TRUE, ISNUMBER( SEARCH( RIGHT(小韻資料表[[#This Row],[切語]],1), 切語下字資料表[切語下字]) ), 0)</f>
        <v>182</v>
      </c>
      <c r="O1614" s="207" t="str" cm="1">
        <f t="array" ref="O1614" xml:space="preserve"> INDEX(切語下字資料表[韻母], 小韻資料表[[#This Row],[下字表識別號]])</f>
        <v>銑開4</v>
      </c>
      <c r="P1614" s="207" t="str" cm="1">
        <f t="array" ref="P1614" xml:space="preserve"> INDEX(切語下字資料表[韻母拼音碼], 小韻資料表[[#This Row],[下字表識別號]])</f>
        <v>ian</v>
      </c>
      <c r="Q1614" s="210" t="str" cm="1">
        <f t="array" ref="Q1614" xml:space="preserve"> INDEX(設定表!$C$19:$C$23, INT( LEFT(小韻資料表[[#This Row],[目次編碼]],1) ))</f>
        <v>上</v>
      </c>
      <c r="R1614" s="210">
        <f xml:space="preserve">  INDEX(設定表!$C$8:$C$15, MATCH( (RIGHT(小韻資料表[[#This Row],[清濁]]) &amp; 小韻資料表[[#This Row],[調]]), 設定表!$B$8:$B$15, 0))</f>
        <v>2</v>
      </c>
      <c r="S1614" s="205" t="s">
        <v>309</v>
      </c>
      <c r="T1614" s="205" t="s">
        <v>309</v>
      </c>
      <c r="U1614" s="226" t="s">
        <v>309</v>
      </c>
      <c r="V1614" s="147" t="s">
        <v>309</v>
      </c>
      <c r="X1614" s="135"/>
      <c r="Y1614" s="135"/>
      <c r="AA1614" s="135"/>
      <c r="AB1614" s="134"/>
      <c r="AC1614" s="135"/>
      <c r="AD1614" s="135"/>
      <c r="AH1614" s="135"/>
      <c r="AI1614" s="135"/>
    </row>
    <row r="1615" spans="1:35" ht="31.5">
      <c r="A1615" s="205">
        <v>1611</v>
      </c>
      <c r="B1615" s="206" t="s">
        <v>6433</v>
      </c>
      <c r="C1615" s="207" t="str">
        <f xml:space="preserve"> _xlfn.CONCAT(小韻資料表[[#This Row],[聲母拼音碼]],小韻資料表[[#This Row],[韻母拼音碼]],小韻資料表[[#This Row],[調號]])</f>
        <v>nian2</v>
      </c>
      <c r="D1615" s="206" t="s">
        <v>6434</v>
      </c>
      <c r="E1615" s="208" t="s">
        <v>6404</v>
      </c>
      <c r="F1615" s="205">
        <v>10</v>
      </c>
      <c r="G1615" s="209" t="s">
        <v>6435</v>
      </c>
      <c r="H1615" s="205">
        <f xml:space="preserve"> LEN(小韻資料表[[#This Row],[小韻字集]])</f>
        <v>4</v>
      </c>
      <c r="I1615" s="205" cm="1">
        <f t="array" ref="I1615" xml:space="preserve"> MATCH(TRUE, ISNUMBER( SEARCH( LEFT(小韻資料表[[#This Row],[切語]],1), 切語上字資料表[切語上字]) ), 0)</f>
        <v>8</v>
      </c>
      <c r="J1615" s="210" t="str" cm="1">
        <f t="array" ref="J1615" xml:space="preserve"> INDEX(切語上字資料表[聲母], 小韻資料表[[#This Row],[上字表識別號]])</f>
        <v>泥</v>
      </c>
      <c r="K1615" s="210" t="str" cm="1">
        <f t="array" ref="K1615" xml:space="preserve"> INDEX(切語上字資料表[聲母拼音碼], 小韻資料表[[#This Row],[上字表識別號]])</f>
        <v>n</v>
      </c>
      <c r="L1615" s="210" t="str" cm="1">
        <f t="array" ref="L1615" xml:space="preserve"> INDEX(切語上字資料表[清濁], 小韻資料表[[#This Row],[上字表識別號]])</f>
        <v>次濁</v>
      </c>
      <c r="M1615" s="223" t="str" cm="1">
        <f t="array" ref="M1615" xml:space="preserve"> INDEX(切語上字資料表[發送收], 小韻資料表[[#This Row],[上字表識別號]])</f>
        <v>收聲</v>
      </c>
      <c r="N1615" s="205" cm="1">
        <f t="array" ref="N1615" xml:space="preserve"> MATCH(TRUE, ISNUMBER( SEARCH( RIGHT(小韻資料表[[#This Row],[切語]],1), 切語下字資料表[切語下字]) ), 0)</f>
        <v>182</v>
      </c>
      <c r="O1615" s="207" t="str" cm="1">
        <f t="array" ref="O1615" xml:space="preserve"> INDEX(切語下字資料表[韻母], 小韻資料表[[#This Row],[下字表識別號]])</f>
        <v>銑開4</v>
      </c>
      <c r="P1615" s="207" t="str" cm="1">
        <f t="array" ref="P1615" xml:space="preserve"> INDEX(切語下字資料表[韻母拼音碼], 小韻資料表[[#This Row],[下字表識別號]])</f>
        <v>ian</v>
      </c>
      <c r="Q1615" s="210" t="str" cm="1">
        <f t="array" ref="Q1615" xml:space="preserve"> INDEX(設定表!$C$19:$C$23, INT( LEFT(小韻資料表[[#This Row],[目次編碼]],1) ))</f>
        <v>上</v>
      </c>
      <c r="R1615" s="210">
        <f xml:space="preserve">  INDEX(設定表!$C$8:$C$15, MATCH( (RIGHT(小韻資料表[[#This Row],[清濁]]) &amp; 小韻資料表[[#This Row],[調]]), 設定表!$B$8:$B$15, 0))</f>
        <v>2</v>
      </c>
      <c r="S1615" s="205" t="s">
        <v>309</v>
      </c>
      <c r="T1615" s="205" t="s">
        <v>309</v>
      </c>
      <c r="U1615" s="226" t="s">
        <v>309</v>
      </c>
      <c r="V1615" s="146" t="s">
        <v>309</v>
      </c>
      <c r="X1615" s="135"/>
      <c r="Y1615" s="135"/>
      <c r="AA1615" s="135"/>
      <c r="AB1615" s="134"/>
      <c r="AC1615" s="135"/>
      <c r="AD1615" s="135"/>
      <c r="AH1615" s="135"/>
      <c r="AI1615" s="135"/>
    </row>
    <row r="1616" spans="1:35" ht="31.5">
      <c r="A1616" s="205">
        <v>1612</v>
      </c>
      <c r="B1616" s="206" t="s">
        <v>6436</v>
      </c>
      <c r="C1616" s="207" t="str">
        <f xml:space="preserve"> _xlfn.CONCAT(小韻資料表[[#This Row],[聲母拼音碼]],小韻資料表[[#This Row],[韻母拼音碼]],小韻資料表[[#This Row],[調號]])</f>
        <v>hian2</v>
      </c>
      <c r="D1616" s="206" t="s">
        <v>6437</v>
      </c>
      <c r="E1616" s="208" t="s">
        <v>6404</v>
      </c>
      <c r="F1616" s="205">
        <v>11</v>
      </c>
      <c r="G1616" s="209" t="s">
        <v>6438</v>
      </c>
      <c r="H1616" s="205">
        <f xml:space="preserve"> LEN(小韻資料表[[#This Row],[小韻字集]])</f>
        <v>14</v>
      </c>
      <c r="I1616" s="205" cm="1">
        <f t="array" ref="I1616" xml:space="preserve"> MATCH(TRUE, ISNUMBER( SEARCH( LEFT(小韻資料表[[#This Row],[切語]],1), 切語上字資料表[切語上字]) ), 0)</f>
        <v>17</v>
      </c>
      <c r="J1616" s="210" t="str" cm="1">
        <f t="array" ref="J1616" xml:space="preserve"> INDEX(切語上字資料表[聲母], 小韻資料表[[#This Row],[上字表識別號]])</f>
        <v>非</v>
      </c>
      <c r="K1616" s="210" t="str" cm="1">
        <f t="array" ref="K1616" xml:space="preserve"> INDEX(切語上字資料表[聲母拼音碼], 小韻資料表[[#This Row],[上字表識別號]])</f>
        <v>h</v>
      </c>
      <c r="L1616" s="210" t="str" cm="1">
        <f t="array" ref="L1616" xml:space="preserve"> INDEX(切語上字資料表[清濁], 小韻資料表[[#This Row],[上字表識別號]])</f>
        <v>全清</v>
      </c>
      <c r="M1616" s="223" t="str" cm="1">
        <f t="array" ref="M1616" xml:space="preserve"> INDEX(切語上字資料表[發送收], 小韻資料表[[#This Row],[上字表識別號]])</f>
        <v>發聲</v>
      </c>
      <c r="N1616" s="205" cm="1">
        <f t="array" ref="N1616" xml:space="preserve"> MATCH(TRUE, ISNUMBER( SEARCH( RIGHT(小韻資料表[[#This Row],[切語]],1), 切語下字資料表[切語下字]) ), 0)</f>
        <v>182</v>
      </c>
      <c r="O1616" s="207" t="str" cm="1">
        <f t="array" ref="O1616" xml:space="preserve"> INDEX(切語下字資料表[韻母], 小韻資料表[[#This Row],[下字表識別號]])</f>
        <v>銑開4</v>
      </c>
      <c r="P1616" s="207" t="str" cm="1">
        <f t="array" ref="P1616" xml:space="preserve"> INDEX(切語下字資料表[韻母拼音碼], 小韻資料表[[#This Row],[下字表識別號]])</f>
        <v>ian</v>
      </c>
      <c r="Q1616" s="210" t="str" cm="1">
        <f t="array" ref="Q1616" xml:space="preserve"> INDEX(設定表!$C$19:$C$23, INT( LEFT(小韻資料表[[#This Row],[目次編碼]],1) ))</f>
        <v>上</v>
      </c>
      <c r="R1616" s="210">
        <f xml:space="preserve">  INDEX(設定表!$C$8:$C$15, MATCH( (RIGHT(小韻資料表[[#This Row],[清濁]]) &amp; 小韻資料表[[#This Row],[調]]), 設定表!$B$8:$B$15, 0))</f>
        <v>2</v>
      </c>
      <c r="S1616" s="205" t="s">
        <v>309</v>
      </c>
      <c r="T1616" s="205" t="s">
        <v>309</v>
      </c>
      <c r="U1616" s="226" t="s">
        <v>6439</v>
      </c>
      <c r="V1616" s="147" t="s">
        <v>309</v>
      </c>
      <c r="X1616" s="135"/>
      <c r="Y1616" s="135"/>
      <c r="AA1616" s="135"/>
      <c r="AB1616" s="134"/>
      <c r="AC1616" s="135"/>
      <c r="AD1616" s="135"/>
      <c r="AH1616" s="135"/>
      <c r="AI1616" s="135"/>
    </row>
    <row r="1617" spans="1:35" ht="31.5">
      <c r="A1617" s="205">
        <v>1613</v>
      </c>
      <c r="B1617" s="206" t="s">
        <v>6440</v>
      </c>
      <c r="C1617" s="207" t="str">
        <f xml:space="preserve"> _xlfn.CONCAT(小韻資料表[[#This Row],[聲母拼音碼]],小韻資料表[[#This Row],[韻母拼音碼]],小韻資料表[[#This Row],[調號]])</f>
        <v>hian2</v>
      </c>
      <c r="D1617" s="206" t="s">
        <v>6441</v>
      </c>
      <c r="E1617" s="208" t="s">
        <v>6404</v>
      </c>
      <c r="F1617" s="205">
        <v>12</v>
      </c>
      <c r="G1617" s="209" t="s">
        <v>6442</v>
      </c>
      <c r="H1617" s="205">
        <f xml:space="preserve"> LEN(小韻資料表[[#This Row],[小韻字集]])</f>
        <v>18</v>
      </c>
      <c r="I1617" s="205" cm="1">
        <f t="array" ref="I1617" xml:space="preserve"> MATCH(TRUE, ISNUMBER( SEARCH( LEFT(小韻資料表[[#This Row],[切語]],1), 切語上字資料表[切語上字]) ), 0)</f>
        <v>37</v>
      </c>
      <c r="J1617" s="210" t="str" cm="1">
        <f t="array" ref="J1617" xml:space="preserve"> INDEX(切語上字資料表[聲母], 小韻資料表[[#This Row],[上字表識別號]])</f>
        <v>匣</v>
      </c>
      <c r="K1617" s="210" t="str" cm="1">
        <f t="array" ref="K1617" xml:space="preserve"> INDEX(切語上字資料表[聲母拼音碼], 小韻資料表[[#This Row],[上字表識別號]])</f>
        <v>h</v>
      </c>
      <c r="L1617" s="210" t="str" cm="1">
        <f t="array" ref="L1617" xml:space="preserve"> INDEX(切語上字資料表[清濁], 小韻資料表[[#This Row],[上字表識別號]])</f>
        <v>全濁</v>
      </c>
      <c r="M1617" s="223" t="str" cm="1">
        <f t="array" ref="M1617" xml:space="preserve"> INDEX(切語上字資料表[發送收], 小韻資料表[[#This Row],[上字表識別號]])</f>
        <v>送氣</v>
      </c>
      <c r="N1617" s="205" cm="1">
        <f t="array" ref="N1617" xml:space="preserve"> MATCH(TRUE, ISNUMBER( SEARCH( RIGHT(小韻資料表[[#This Row],[切語]],1), 切語下字資料表[切語下字]) ), 0)</f>
        <v>186</v>
      </c>
      <c r="O1617" s="207" t="str" cm="1">
        <f t="array" ref="O1617" xml:space="preserve"> INDEX(切語下字資料表[韻母], 小韻資料表[[#This Row],[下字表識別號]])</f>
        <v>銑合2</v>
      </c>
      <c r="P1617" s="207" t="str" cm="1">
        <f t="array" ref="P1617" xml:space="preserve"> INDEX(切語下字資料表[韻母拼音碼], 小韻資料表[[#This Row],[下字表識別號]])</f>
        <v>ian</v>
      </c>
      <c r="Q1617" s="210" t="str" cm="1">
        <f t="array" ref="Q1617" xml:space="preserve"> INDEX(設定表!$C$19:$C$23, INT( LEFT(小韻資料表[[#This Row],[目次編碼]],1) ))</f>
        <v>上</v>
      </c>
      <c r="R1617" s="210">
        <f xml:space="preserve">  INDEX(設定表!$C$8:$C$15, MATCH( (RIGHT(小韻資料表[[#This Row],[清濁]]) &amp; 小韻資料表[[#This Row],[調]]), 設定表!$B$8:$B$15, 0))</f>
        <v>2</v>
      </c>
      <c r="S1617" s="205" t="s">
        <v>6443</v>
      </c>
      <c r="T1617" s="205" t="s">
        <v>309</v>
      </c>
      <c r="U1617" s="226" t="s">
        <v>6444</v>
      </c>
      <c r="V1617" s="146" t="s">
        <v>309</v>
      </c>
      <c r="X1617" s="135"/>
      <c r="Y1617" s="135"/>
      <c r="AA1617" s="135"/>
      <c r="AB1617" s="134"/>
      <c r="AC1617" s="135"/>
      <c r="AD1617" s="135"/>
      <c r="AH1617" s="135"/>
      <c r="AI1617" s="135"/>
    </row>
    <row r="1618" spans="1:35" ht="31.5">
      <c r="A1618" s="205">
        <v>1614</v>
      </c>
      <c r="B1618" s="206" t="s">
        <v>6445</v>
      </c>
      <c r="C1618" s="207" t="str">
        <f xml:space="preserve"> _xlfn.CONCAT(小韻資料表[[#This Row],[聲母拼音碼]],小韻資料表[[#This Row],[韻母拼音碼]],小韻資料表[[#This Row],[調號]])</f>
        <v>kian2</v>
      </c>
      <c r="D1618" s="206" t="s">
        <v>6446</v>
      </c>
      <c r="E1618" s="208" t="s">
        <v>6404</v>
      </c>
      <c r="F1618" s="205">
        <v>13</v>
      </c>
      <c r="G1618" s="209" t="s">
        <v>6447</v>
      </c>
      <c r="H1618" s="205">
        <f xml:space="preserve"> LEN(小韻資料表[[#This Row],[小韻字集]])</f>
        <v>10</v>
      </c>
      <c r="I1618" s="205" cm="1">
        <f t="array" ref="I1618" xml:space="preserve"> MATCH(TRUE, ISNUMBER( SEARCH( LEFT(小韻資料表[[#This Row],[切語]],1), 切語上字資料表[切語上字]) ), 0)</f>
        <v>1</v>
      </c>
      <c r="J1618" s="210" t="str" cm="1">
        <f t="array" ref="J1618" xml:space="preserve"> INDEX(切語上字資料表[聲母], 小韻資料表[[#This Row],[上字表識別號]])</f>
        <v>見</v>
      </c>
      <c r="K1618" s="210" t="str" cm="1">
        <f t="array" ref="K1618" xml:space="preserve"> INDEX(切語上字資料表[聲母拼音碼], 小韻資料表[[#This Row],[上字表識別號]])</f>
        <v>k</v>
      </c>
      <c r="L1618" s="210" t="str" cm="1">
        <f t="array" ref="L1618" xml:space="preserve"> INDEX(切語上字資料表[清濁], 小韻資料表[[#This Row],[上字表識別號]])</f>
        <v>全清</v>
      </c>
      <c r="M1618" s="223" t="str" cm="1">
        <f t="array" ref="M1618" xml:space="preserve"> INDEX(切語上字資料表[發送收], 小韻資料表[[#This Row],[上字表識別號]])</f>
        <v>發聲</v>
      </c>
      <c r="N1618" s="205" cm="1">
        <f t="array" ref="N1618" xml:space="preserve"> MATCH(TRUE, ISNUMBER( SEARCH( RIGHT(小韻資料表[[#This Row],[切語]],1), 切語下字資料表[切語下字]) ), 0)</f>
        <v>186</v>
      </c>
      <c r="O1618" s="207" t="str" cm="1">
        <f t="array" ref="O1618" xml:space="preserve"> INDEX(切語下字資料表[韻母], 小韻資料表[[#This Row],[下字表識別號]])</f>
        <v>銑合2</v>
      </c>
      <c r="P1618" s="207" t="str" cm="1">
        <f t="array" ref="P1618" xml:space="preserve"> INDEX(切語下字資料表[韻母拼音碼], 小韻資料表[[#This Row],[下字表識別號]])</f>
        <v>ian</v>
      </c>
      <c r="Q1618" s="210" t="str" cm="1">
        <f t="array" ref="Q1618" xml:space="preserve"> INDEX(設定表!$C$19:$C$23, INT( LEFT(小韻資料表[[#This Row],[目次編碼]],1) ))</f>
        <v>上</v>
      </c>
      <c r="R1618" s="210">
        <f xml:space="preserve">  INDEX(設定表!$C$8:$C$15, MATCH( (RIGHT(小韻資料表[[#This Row],[清濁]]) &amp; 小韻資料表[[#This Row],[調]]), 設定表!$B$8:$B$15, 0))</f>
        <v>2</v>
      </c>
      <c r="S1618" s="205" t="s">
        <v>6448</v>
      </c>
      <c r="T1618" s="205" t="s">
        <v>309</v>
      </c>
      <c r="U1618" s="226" t="s">
        <v>309</v>
      </c>
      <c r="V1618" s="147" t="s">
        <v>309</v>
      </c>
      <c r="X1618" s="135"/>
      <c r="Y1618" s="135"/>
      <c r="AA1618" s="135"/>
      <c r="AB1618" s="134"/>
      <c r="AC1618" s="135"/>
      <c r="AD1618" s="135"/>
      <c r="AH1618" s="135"/>
      <c r="AI1618" s="135"/>
    </row>
    <row r="1619" spans="1:35" ht="31.5">
      <c r="A1619" s="205">
        <v>1615</v>
      </c>
      <c r="B1619" s="206" t="s">
        <v>6449</v>
      </c>
      <c r="C1619" s="207" t="str">
        <f xml:space="preserve"> _xlfn.CONCAT(小韻資料表[[#This Row],[聲母拼音碼]],小韻資料表[[#This Row],[韻母拼音碼]],小韻資料表[[#This Row],[調號]])</f>
        <v>pian2</v>
      </c>
      <c r="D1619" s="206" t="s">
        <v>6450</v>
      </c>
      <c r="E1619" s="208" t="s">
        <v>6404</v>
      </c>
      <c r="F1619" s="205">
        <v>14</v>
      </c>
      <c r="G1619" s="209" t="s">
        <v>6451</v>
      </c>
      <c r="H1619" s="205">
        <f xml:space="preserve"> LEN(小韻資料表[[#This Row],[小韻字集]])</f>
        <v>10</v>
      </c>
      <c r="I1619" s="205" cm="1">
        <f t="array" ref="I1619" xml:space="preserve"> MATCH(TRUE, ISNUMBER( SEARCH( LEFT(小韻資料表[[#This Row],[切語]],1), 切語上字資料表[切語上字]) ), 0)</f>
        <v>15</v>
      </c>
      <c r="J1619" s="210" t="str" cm="1">
        <f t="array" ref="J1619" xml:space="preserve"> INDEX(切語上字資料表[聲母], 小韻資料表[[#This Row],[上字表識別號]])</f>
        <v>並</v>
      </c>
      <c r="K1619" s="210" t="str" cm="1">
        <f t="array" ref="K1619" xml:space="preserve"> INDEX(切語上字資料表[聲母拼音碼], 小韻資料表[[#This Row],[上字表識別號]])</f>
        <v>p</v>
      </c>
      <c r="L1619" s="210" t="str" cm="1">
        <f t="array" ref="L1619" xml:space="preserve"> INDEX(切語上字資料表[清濁], 小韻資料表[[#This Row],[上字表識別號]])</f>
        <v>全濁</v>
      </c>
      <c r="M1619" s="223" cm="1">
        <f t="array" ref="M1619" xml:space="preserve"> INDEX(切語上字資料表[發送收], 小韻資料表[[#This Row],[上字表識別號]])</f>
        <v>0</v>
      </c>
      <c r="N1619" s="205" cm="1">
        <f t="array" ref="N1619" xml:space="preserve"> MATCH(TRUE, ISNUMBER( SEARCH( RIGHT(小韻資料表[[#This Row],[切語]],1), 切語下字資料表[切語下字]) ), 0)</f>
        <v>186</v>
      </c>
      <c r="O1619" s="207" t="str" cm="1">
        <f t="array" ref="O1619" xml:space="preserve"> INDEX(切語下字資料表[韻母], 小韻資料表[[#This Row],[下字表識別號]])</f>
        <v>銑合2</v>
      </c>
      <c r="P1619" s="207" t="str" cm="1">
        <f t="array" ref="P1619" xml:space="preserve"> INDEX(切語下字資料表[韻母拼音碼], 小韻資料表[[#This Row],[下字表識別號]])</f>
        <v>ian</v>
      </c>
      <c r="Q1619" s="210" t="str" cm="1">
        <f t="array" ref="Q1619" xml:space="preserve"> INDEX(設定表!$C$19:$C$23, INT( LEFT(小韻資料表[[#This Row],[目次編碼]],1) ))</f>
        <v>上</v>
      </c>
      <c r="R1619" s="210">
        <f xml:space="preserve">  INDEX(設定表!$C$8:$C$15, MATCH( (RIGHT(小韻資料表[[#This Row],[清濁]]) &amp; 小韻資料表[[#This Row],[調]]), 設定表!$B$8:$B$15, 0))</f>
        <v>2</v>
      </c>
      <c r="S1619" s="205" t="s">
        <v>6452</v>
      </c>
      <c r="T1619" s="205" t="s">
        <v>309</v>
      </c>
      <c r="U1619" s="226" t="s">
        <v>309</v>
      </c>
      <c r="V1619" s="146" t="s">
        <v>309</v>
      </c>
      <c r="X1619" s="135"/>
      <c r="Y1619" s="135"/>
      <c r="AA1619" s="135"/>
      <c r="AB1619" s="134"/>
      <c r="AC1619" s="135"/>
      <c r="AD1619" s="135"/>
      <c r="AH1619" s="135"/>
      <c r="AI1619" s="135"/>
    </row>
    <row r="1620" spans="1:35" ht="31.5">
      <c r="A1620" s="205">
        <v>1616</v>
      </c>
      <c r="B1620" s="206" t="s">
        <v>6453</v>
      </c>
      <c r="C1620" s="207" t="str">
        <f xml:space="preserve"> _xlfn.CONCAT(小韻資料表[[#This Row],[聲母拼音碼]],小韻資料表[[#This Row],[韻母拼音碼]],小韻資料表[[#This Row],[調號]])</f>
        <v>khian2</v>
      </c>
      <c r="D1620" s="206" t="s">
        <v>6454</v>
      </c>
      <c r="E1620" s="208" t="s">
        <v>6404</v>
      </c>
      <c r="F1620" s="205">
        <v>15</v>
      </c>
      <c r="G1620" s="209" t="s">
        <v>6454</v>
      </c>
      <c r="H1620" s="205">
        <f xml:space="preserve"> LEN(小韻資料表[[#This Row],[小韻字集]])</f>
        <v>1</v>
      </c>
      <c r="I1620" s="205" cm="1">
        <f t="array" ref="I1620" xml:space="preserve"> MATCH(TRUE, ISNUMBER( SEARCH( LEFT(小韻資料表[[#This Row],[切語]],1), 切語上字資料表[切語上字]) ), 0)</f>
        <v>2</v>
      </c>
      <c r="J1620" s="210" t="str" cm="1">
        <f t="array" ref="J1620" xml:space="preserve"> INDEX(切語上字資料表[聲母], 小韻資料表[[#This Row],[上字表識別號]])</f>
        <v>溪</v>
      </c>
      <c r="K1620" s="210" t="str" cm="1">
        <f t="array" ref="K1620" xml:space="preserve"> INDEX(切語上字資料表[聲母拼音碼], 小韻資料表[[#This Row],[上字表識別號]])</f>
        <v>kh</v>
      </c>
      <c r="L1620" s="210" t="str" cm="1">
        <f t="array" ref="L1620" xml:space="preserve"> INDEX(切語上字資料表[清濁], 小韻資料表[[#This Row],[上字表識別號]])</f>
        <v>次清</v>
      </c>
      <c r="M1620" s="223" t="str" cm="1">
        <f t="array" ref="M1620" xml:space="preserve"> INDEX(切語上字資料表[發送收], 小韻資料表[[#This Row],[上字表識別號]])</f>
        <v>送氣</v>
      </c>
      <c r="N1620" s="205" cm="1">
        <f t="array" ref="N1620" xml:space="preserve"> MATCH(TRUE, ISNUMBER( SEARCH( RIGHT(小韻資料表[[#This Row],[切語]],1), 切語下字資料表[切語下字]) ), 0)</f>
        <v>186</v>
      </c>
      <c r="O1620" s="207" t="str" cm="1">
        <f t="array" ref="O1620" xml:space="preserve"> INDEX(切語下字資料表[韻母], 小韻資料表[[#This Row],[下字表識別號]])</f>
        <v>銑合2</v>
      </c>
      <c r="P1620" s="207" t="str" cm="1">
        <f t="array" ref="P1620" xml:space="preserve"> INDEX(切語下字資料表[韻母拼音碼], 小韻資料表[[#This Row],[下字表識別號]])</f>
        <v>ian</v>
      </c>
      <c r="Q1620" s="210" t="str" cm="1">
        <f t="array" ref="Q1620" xml:space="preserve"> INDEX(設定表!$C$19:$C$23, INT( LEFT(小韻資料表[[#This Row],[目次編碼]],1) ))</f>
        <v>上</v>
      </c>
      <c r="R1620" s="210">
        <f xml:space="preserve">  INDEX(設定表!$C$8:$C$15, MATCH( (RIGHT(小韻資料表[[#This Row],[清濁]]) &amp; 小韻資料表[[#This Row],[調]]), 設定表!$B$8:$B$15, 0))</f>
        <v>2</v>
      </c>
      <c r="S1620" s="205" t="s">
        <v>309</v>
      </c>
      <c r="T1620" s="205" t="s">
        <v>309</v>
      </c>
      <c r="U1620" s="226" t="s">
        <v>309</v>
      </c>
      <c r="V1620" s="147" t="s">
        <v>309</v>
      </c>
      <c r="X1620" s="135"/>
      <c r="Y1620" s="135"/>
      <c r="AA1620" s="135"/>
      <c r="AB1620" s="134"/>
      <c r="AC1620" s="135"/>
      <c r="AD1620" s="135"/>
      <c r="AH1620" s="135"/>
      <c r="AI1620" s="135"/>
    </row>
    <row r="1621" spans="1:35" ht="31.5">
      <c r="A1621" s="205">
        <v>1617</v>
      </c>
      <c r="B1621" s="206" t="s">
        <v>6455</v>
      </c>
      <c r="C1621" s="207" t="str">
        <f xml:space="preserve"> _xlfn.CONCAT(小韻資料表[[#This Row],[聲母拼音碼]],小韻資料表[[#This Row],[韻母拼音碼]],小韻資料表[[#This Row],[調號]])</f>
        <v>khian2</v>
      </c>
      <c r="D1621" s="206" t="s">
        <v>6456</v>
      </c>
      <c r="E1621" s="208" t="s">
        <v>6404</v>
      </c>
      <c r="F1621" s="205">
        <v>16</v>
      </c>
      <c r="G1621" s="209" t="s">
        <v>6457</v>
      </c>
      <c r="H1621" s="205">
        <f xml:space="preserve"> LEN(小韻資料表[[#This Row],[小韻字集]])</f>
        <v>5</v>
      </c>
      <c r="I1621" s="205" cm="1">
        <f t="array" ref="I1621" xml:space="preserve"> MATCH(TRUE, ISNUMBER( SEARCH( LEFT(小韻資料表[[#This Row],[切語]],1), 切語上字資料表[切語上字]) ), 0)</f>
        <v>2</v>
      </c>
      <c r="J1621" s="210" t="str" cm="1">
        <f t="array" ref="J1621" xml:space="preserve"> INDEX(切語上字資料表[聲母], 小韻資料表[[#This Row],[上字表識別號]])</f>
        <v>溪</v>
      </c>
      <c r="K1621" s="210" t="str" cm="1">
        <f t="array" ref="K1621" xml:space="preserve"> INDEX(切語上字資料表[聲母拼音碼], 小韻資料表[[#This Row],[上字表識別號]])</f>
        <v>kh</v>
      </c>
      <c r="L1621" s="210" t="str" cm="1">
        <f t="array" ref="L1621" xml:space="preserve"> INDEX(切語上字資料表[清濁], 小韻資料表[[#This Row],[上字表識別號]])</f>
        <v>次清</v>
      </c>
      <c r="M1621" s="223" t="str" cm="1">
        <f t="array" ref="M1621" xml:space="preserve"> INDEX(切語上字資料表[發送收], 小韻資料表[[#This Row],[上字表識別號]])</f>
        <v>送氣</v>
      </c>
      <c r="N1621" s="205" cm="1">
        <f t="array" ref="N1621" xml:space="preserve"> MATCH(TRUE, ISNUMBER( SEARCH( RIGHT(小韻資料表[[#This Row],[切語]],1), 切語下字資料表[切語下字]) ), 0)</f>
        <v>182</v>
      </c>
      <c r="O1621" s="207" t="str" cm="1">
        <f t="array" ref="O1621" xml:space="preserve"> INDEX(切語下字資料表[韻母], 小韻資料表[[#This Row],[下字表識別號]])</f>
        <v>銑開4</v>
      </c>
      <c r="P1621" s="207" t="str" cm="1">
        <f t="array" ref="P1621" xml:space="preserve"> INDEX(切語下字資料表[韻母拼音碼], 小韻資料表[[#This Row],[下字表識別號]])</f>
        <v>ian</v>
      </c>
      <c r="Q1621" s="210" t="str" cm="1">
        <f t="array" ref="Q1621" xml:space="preserve"> INDEX(設定表!$C$19:$C$23, INT( LEFT(小韻資料表[[#This Row],[目次編碼]],1) ))</f>
        <v>上</v>
      </c>
      <c r="R1621" s="210">
        <f xml:space="preserve">  INDEX(設定表!$C$8:$C$15, MATCH( (RIGHT(小韻資料表[[#This Row],[清濁]]) &amp; 小韻資料表[[#This Row],[調]]), 設定表!$B$8:$B$15, 0))</f>
        <v>2</v>
      </c>
      <c r="S1621" s="205" t="s">
        <v>309</v>
      </c>
      <c r="T1621" s="205" t="s">
        <v>309</v>
      </c>
      <c r="U1621" s="226" t="s">
        <v>309</v>
      </c>
      <c r="V1621" s="146" t="s">
        <v>309</v>
      </c>
      <c r="X1621" s="135"/>
      <c r="Y1621" s="135"/>
      <c r="AA1621" s="135"/>
      <c r="AB1621" s="134"/>
      <c r="AC1621" s="135"/>
      <c r="AD1621" s="135"/>
      <c r="AH1621" s="135"/>
      <c r="AI1621" s="135"/>
    </row>
    <row r="1622" spans="1:35" ht="31.5">
      <c r="A1622" s="205">
        <v>1618</v>
      </c>
      <c r="B1622" s="206" t="s">
        <v>6458</v>
      </c>
      <c r="C1622" s="207" t="str">
        <f xml:space="preserve"> _xlfn.CONCAT(小韻資料表[[#This Row],[聲母拼音碼]],小韻資料表[[#This Row],[韻母拼音碼]],小韻資料表[[#This Row],[調號]])</f>
        <v>gian2</v>
      </c>
      <c r="D1622" s="206" t="s">
        <v>6459</v>
      </c>
      <c r="E1622" s="208" t="s">
        <v>6404</v>
      </c>
      <c r="F1622" s="205">
        <v>17</v>
      </c>
      <c r="G1622" s="209" t="s">
        <v>6459</v>
      </c>
      <c r="H1622" s="205">
        <f xml:space="preserve"> LEN(小韻資料表[[#This Row],[小韻字集]])</f>
        <v>1</v>
      </c>
      <c r="I1622" s="205" cm="1">
        <f t="array" ref="I1622" xml:space="preserve"> MATCH(TRUE, ISNUMBER( SEARCH( LEFT(小韻資料表[[#This Row],[切語]],1), 切語上字資料表[切語上字]) ), 0)</f>
        <v>4</v>
      </c>
      <c r="J1622" s="210" t="str" cm="1">
        <f t="array" ref="J1622" xml:space="preserve"> INDEX(切語上字資料表[聲母], 小韻資料表[[#This Row],[上字表識別號]])</f>
        <v>疑</v>
      </c>
      <c r="K1622" s="210" t="str" cm="1">
        <f t="array" ref="K1622" xml:space="preserve"> INDEX(切語上字資料表[聲母拼音碼], 小韻資料表[[#This Row],[上字表識別號]])</f>
        <v>g</v>
      </c>
      <c r="L1622" s="210" t="str" cm="1">
        <f t="array" ref="L1622" xml:space="preserve"> INDEX(切語上字資料表[清濁], 小韻資料表[[#This Row],[上字表識別號]])</f>
        <v>次濁</v>
      </c>
      <c r="M1622" s="223" t="str" cm="1">
        <f t="array" ref="M1622" xml:space="preserve"> INDEX(切語上字資料表[發送收], 小韻資料表[[#This Row],[上字表識別號]])</f>
        <v>收聲</v>
      </c>
      <c r="N1622" s="205" cm="1">
        <f t="array" ref="N1622" xml:space="preserve"> MATCH(TRUE, ISNUMBER( SEARCH( RIGHT(小韻資料表[[#This Row],[切語]],1), 切語下字資料表[切語下字]) ), 0)</f>
        <v>182</v>
      </c>
      <c r="O1622" s="207" t="str" cm="1">
        <f t="array" ref="O1622" xml:space="preserve"> INDEX(切語下字資料表[韻母], 小韻資料表[[#This Row],[下字表識別號]])</f>
        <v>銑開4</v>
      </c>
      <c r="P1622" s="207" t="str" cm="1">
        <f t="array" ref="P1622" xml:space="preserve"> INDEX(切語下字資料表[韻母拼音碼], 小韻資料表[[#This Row],[下字表識別號]])</f>
        <v>ian</v>
      </c>
      <c r="Q1622" s="210" t="str" cm="1">
        <f t="array" ref="Q1622" xml:space="preserve"> INDEX(設定表!$C$19:$C$23, INT( LEFT(小韻資料表[[#This Row],[目次編碼]],1) ))</f>
        <v>上</v>
      </c>
      <c r="R1622" s="210">
        <f xml:space="preserve">  INDEX(設定表!$C$8:$C$15, MATCH( (RIGHT(小韻資料表[[#This Row],[清濁]]) &amp; 小韻資料表[[#This Row],[調]]), 設定表!$B$8:$B$15, 0))</f>
        <v>2</v>
      </c>
      <c r="S1622" s="205" t="s">
        <v>309</v>
      </c>
      <c r="T1622" s="205" t="s">
        <v>309</v>
      </c>
      <c r="U1622" s="226" t="s">
        <v>309</v>
      </c>
      <c r="V1622" s="147" t="s">
        <v>309</v>
      </c>
      <c r="X1622" s="135"/>
      <c r="Y1622" s="135"/>
      <c r="AA1622" s="135"/>
      <c r="AB1622" s="134"/>
      <c r="AC1622" s="135"/>
      <c r="AD1622" s="135"/>
      <c r="AH1622" s="135"/>
      <c r="AI1622" s="135"/>
    </row>
    <row r="1623" spans="1:35" ht="31.5">
      <c r="A1623" s="205">
        <v>1619</v>
      </c>
      <c r="B1623" s="206" t="s">
        <v>6460</v>
      </c>
      <c r="C1623" s="207" t="str">
        <f xml:space="preserve"> _xlfn.CONCAT(小韻資料表[[#This Row],[聲母拼音碼]],小韻資料表[[#This Row],[韻母拼音碼]],小韻資料表[[#This Row],[調號]])</f>
        <v>sian2</v>
      </c>
      <c r="D1623" s="206" t="s">
        <v>803</v>
      </c>
      <c r="E1623" s="208" t="s">
        <v>6461</v>
      </c>
      <c r="F1623" s="205">
        <v>1</v>
      </c>
      <c r="G1623" s="209" t="s">
        <v>6462</v>
      </c>
      <c r="H1623" s="205">
        <f xml:space="preserve"> LEN(小韻資料表[[#This Row],[小韻字集]])</f>
        <v>17</v>
      </c>
      <c r="I1623" s="205" cm="1">
        <f t="array" ref="I1623" xml:space="preserve"> MATCH(TRUE, ISNUMBER( SEARCH( LEFT(小韻資料表[[#This Row],[切語]],1), 切語上字資料表[切語上字]) ), 0)</f>
        <v>24</v>
      </c>
      <c r="J1623" s="210" t="str" cm="1">
        <f t="array" ref="J1623" xml:space="preserve"> INDEX(切語上字資料表[聲母], 小韻資料表[[#This Row],[上字表識別號]])</f>
        <v>心</v>
      </c>
      <c r="K1623" s="210" t="str" cm="1">
        <f t="array" ref="K1623" xml:space="preserve"> INDEX(切語上字資料表[聲母拼音碼], 小韻資料表[[#This Row],[上字表識別號]])</f>
        <v>s</v>
      </c>
      <c r="L1623" s="210" t="str" cm="1">
        <f t="array" ref="L1623" xml:space="preserve"> INDEX(切語上字資料表[清濁], 小韻資料表[[#This Row],[上字表識別號]])</f>
        <v>全清</v>
      </c>
      <c r="M1623" s="223" t="str" cm="1">
        <f t="array" ref="M1623" xml:space="preserve"> INDEX(切語上字資料表[發送收], 小韻資料表[[#This Row],[上字表識別號]])</f>
        <v>送氣</v>
      </c>
      <c r="N1623" s="205" cm="1">
        <f t="array" ref="N1623" xml:space="preserve"> MATCH(TRUE, ISNUMBER( SEARCH( RIGHT(小韻資料表[[#This Row],[切語]],1), 切語下字資料表[切語下字]) ), 0)</f>
        <v>190</v>
      </c>
      <c r="O1623" s="207" t="str" cm="1">
        <f t="array" ref="O1623" xml:space="preserve"> INDEX(切語下字資料表[韻母], 小韻資料表[[#This Row],[下字表識別號]])</f>
        <v>獮開3</v>
      </c>
      <c r="P1623" s="207" t="str" cm="1">
        <f t="array" ref="P1623" xml:space="preserve"> INDEX(切語下字資料表[韻母拼音碼], 小韻資料表[[#This Row],[下字表識別號]])</f>
        <v>ian</v>
      </c>
      <c r="Q1623" s="210" t="str" cm="1">
        <f t="array" ref="Q1623" xml:space="preserve"> INDEX(設定表!$C$19:$C$23, INT( LEFT(小韻資料表[[#This Row],[目次編碼]],1) ))</f>
        <v>上</v>
      </c>
      <c r="R1623" s="210">
        <f xml:space="preserve">  INDEX(設定表!$C$8:$C$15, MATCH( (RIGHT(小韻資料表[[#This Row],[清濁]]) &amp; 小韻資料表[[#This Row],[調]]), 設定表!$B$8:$B$15, 0))</f>
        <v>2</v>
      </c>
      <c r="S1623" s="205" t="s">
        <v>309</v>
      </c>
      <c r="T1623" s="205" t="s">
        <v>309</v>
      </c>
      <c r="U1623" s="226" t="s">
        <v>309</v>
      </c>
      <c r="V1623" s="146" t="s">
        <v>309</v>
      </c>
      <c r="X1623" s="135"/>
      <c r="Y1623" s="135"/>
      <c r="AA1623" s="135"/>
      <c r="AB1623" s="134"/>
      <c r="AC1623" s="135"/>
      <c r="AD1623" s="135"/>
      <c r="AH1623" s="135"/>
      <c r="AI1623" s="135"/>
    </row>
    <row r="1624" spans="1:35" ht="31.5">
      <c r="A1624" s="205">
        <v>1620</v>
      </c>
      <c r="B1624" s="206" t="s">
        <v>6463</v>
      </c>
      <c r="C1624" s="207" t="str">
        <f xml:space="preserve"> _xlfn.CONCAT(小韻資料表[[#This Row],[聲母拼音碼]],小韻資料表[[#This Row],[韻母拼音碼]],小韻資料表[[#This Row],[調號]])</f>
        <v>Øian2</v>
      </c>
      <c r="D1624" s="206" t="s">
        <v>6464</v>
      </c>
      <c r="E1624" s="208" t="s">
        <v>6461</v>
      </c>
      <c r="F1624" s="205">
        <v>2</v>
      </c>
      <c r="G1624" s="209" t="s">
        <v>6465</v>
      </c>
      <c r="H1624" s="205">
        <f xml:space="preserve"> LEN(小韻資料表[[#This Row],[小韻字集]])</f>
        <v>11</v>
      </c>
      <c r="I1624" s="205" cm="1">
        <f t="array" ref="I1624" xml:space="preserve"> MATCH(TRUE, ISNUMBER( SEARCH( LEFT(小韻資料表[[#This Row],[切語]],1), 切語上字資料表[切語上字]) ), 0)</f>
        <v>39</v>
      </c>
      <c r="J1624" s="210" t="str" cm="1">
        <f t="array" ref="J1624" xml:space="preserve"> INDEX(切語上字資料表[聲母], 小韻資料表[[#This Row],[上字表識別號]])</f>
        <v>喻</v>
      </c>
      <c r="K1624" s="210" t="str" cm="1">
        <f t="array" ref="K1624" xml:space="preserve"> INDEX(切語上字資料表[聲母拼音碼], 小韻資料表[[#This Row],[上字表識別號]])</f>
        <v>Ø</v>
      </c>
      <c r="L1624" s="210" t="str" cm="1">
        <f t="array" ref="L1624" xml:space="preserve"> INDEX(切語上字資料表[清濁], 小韻資料表[[#This Row],[上字表識別號]])</f>
        <v>次濁</v>
      </c>
      <c r="M1624" s="223" t="str" cm="1">
        <f t="array" ref="M1624" xml:space="preserve"> INDEX(切語上字資料表[發送收], 小韻資料表[[#This Row],[上字表識別號]])</f>
        <v>發聲</v>
      </c>
      <c r="N1624" s="205" cm="1">
        <f t="array" ref="N1624" xml:space="preserve"> MATCH(TRUE, ISNUMBER( SEARCH( RIGHT(小韻資料表[[#This Row],[切語]],1), 切語下字資料表[切語下字]) ), 0)</f>
        <v>190</v>
      </c>
      <c r="O1624" s="207" t="str" cm="1">
        <f t="array" ref="O1624" xml:space="preserve"> INDEX(切語下字資料表[韻母], 小韻資料表[[#This Row],[下字表識別號]])</f>
        <v>獮開3</v>
      </c>
      <c r="P1624" s="207" t="str" cm="1">
        <f t="array" ref="P1624" xml:space="preserve"> INDEX(切語下字資料表[韻母拼音碼], 小韻資料表[[#This Row],[下字表識別號]])</f>
        <v>ian</v>
      </c>
      <c r="Q1624" s="210" t="str" cm="1">
        <f t="array" ref="Q1624" xml:space="preserve"> INDEX(設定表!$C$19:$C$23, INT( LEFT(小韻資料表[[#This Row],[目次編碼]],1) ))</f>
        <v>上</v>
      </c>
      <c r="R1624" s="210">
        <f xml:space="preserve">  INDEX(設定表!$C$8:$C$15, MATCH( (RIGHT(小韻資料表[[#This Row],[清濁]]) &amp; 小韻資料表[[#This Row],[調]]), 設定表!$B$8:$B$15, 0))</f>
        <v>2</v>
      </c>
      <c r="S1624" s="205" t="s">
        <v>309</v>
      </c>
      <c r="T1624" s="205" t="s">
        <v>309</v>
      </c>
      <c r="U1624" s="226" t="s">
        <v>309</v>
      </c>
      <c r="V1624" s="147" t="s">
        <v>309</v>
      </c>
      <c r="X1624" s="135"/>
      <c r="Y1624" s="135"/>
      <c r="AA1624" s="135"/>
      <c r="AB1624" s="134"/>
      <c r="AC1624" s="135"/>
      <c r="AD1624" s="135"/>
      <c r="AH1624" s="135"/>
      <c r="AI1624" s="135"/>
    </row>
    <row r="1625" spans="1:35" ht="31.5">
      <c r="A1625" s="205">
        <v>1621</v>
      </c>
      <c r="B1625" s="206" t="s">
        <v>6466</v>
      </c>
      <c r="C1625" s="207" t="str">
        <f xml:space="preserve"> _xlfn.CONCAT(小韻資料表[[#This Row],[聲母拼音碼]],小韻資料表[[#This Row],[韻母拼音碼]],小韻資料表[[#This Row],[調號]])</f>
        <v>cian2</v>
      </c>
      <c r="D1625" s="206" t="s">
        <v>6467</v>
      </c>
      <c r="E1625" s="208" t="s">
        <v>6461</v>
      </c>
      <c r="F1625" s="205">
        <v>3</v>
      </c>
      <c r="G1625" s="209" t="s">
        <v>6468</v>
      </c>
      <c r="H1625" s="205">
        <f xml:space="preserve"> LEN(小韻資料表[[#This Row],[小韻字集]])</f>
        <v>9</v>
      </c>
      <c r="I1625" s="205" cm="1">
        <f t="array" ref="I1625" xml:space="preserve"> MATCH(TRUE, ISNUMBER( SEARCH( LEFT(小韻資料表[[#This Row],[切語]],1), 切語上字資料表[切語上字]) ), 0)</f>
        <v>23</v>
      </c>
      <c r="J1625" s="210" t="str" cm="1">
        <f t="array" ref="J1625" xml:space="preserve"> INDEX(切語上字資料表[聲母], 小韻資料表[[#This Row],[上字表識別號]])</f>
        <v>從</v>
      </c>
      <c r="K1625" s="210" t="str" cm="1">
        <f t="array" ref="K1625" xml:space="preserve"> INDEX(切語上字資料表[聲母拼音碼], 小韻資料表[[#This Row],[上字表識別號]])</f>
        <v>c</v>
      </c>
      <c r="L1625" s="210" t="str" cm="1">
        <f t="array" ref="L1625" xml:space="preserve"> INDEX(切語上字資料表[清濁], 小韻資料表[[#This Row],[上字表識別號]])</f>
        <v>全濁</v>
      </c>
      <c r="M1625" s="223" cm="1">
        <f t="array" ref="M1625" xml:space="preserve"> INDEX(切語上字資料表[發送收], 小韻資料表[[#This Row],[上字表識別號]])</f>
        <v>0</v>
      </c>
      <c r="N1625" s="205" cm="1">
        <f t="array" ref="N1625" xml:space="preserve"> MATCH(TRUE, ISNUMBER( SEARCH( RIGHT(小韻資料表[[#This Row],[切語]],1), 切語下字資料表[切語下字]) ), 0)</f>
        <v>190</v>
      </c>
      <c r="O1625" s="207" t="str" cm="1">
        <f t="array" ref="O1625" xml:space="preserve"> INDEX(切語下字資料表[韻母], 小韻資料表[[#This Row],[下字表識別號]])</f>
        <v>獮開3</v>
      </c>
      <c r="P1625" s="207" t="str" cm="1">
        <f t="array" ref="P1625" xml:space="preserve"> INDEX(切語下字資料表[韻母拼音碼], 小韻資料表[[#This Row],[下字表識別號]])</f>
        <v>ian</v>
      </c>
      <c r="Q1625" s="210" t="str" cm="1">
        <f t="array" ref="Q1625" xml:space="preserve"> INDEX(設定表!$C$19:$C$23, INT( LEFT(小韻資料表[[#This Row],[目次編碼]],1) ))</f>
        <v>上</v>
      </c>
      <c r="R1625" s="210">
        <f xml:space="preserve">  INDEX(設定表!$C$8:$C$15, MATCH( (RIGHT(小韻資料表[[#This Row],[清濁]]) &amp; 小韻資料表[[#This Row],[調]]), 設定表!$B$8:$B$15, 0))</f>
        <v>2</v>
      </c>
      <c r="S1625" s="205" t="s">
        <v>309</v>
      </c>
      <c r="T1625" s="205" t="s">
        <v>309</v>
      </c>
      <c r="U1625" s="226" t="s">
        <v>309</v>
      </c>
      <c r="V1625" s="146" t="s">
        <v>309</v>
      </c>
      <c r="X1625" s="135"/>
      <c r="Y1625" s="135"/>
      <c r="AA1625" s="135"/>
      <c r="AB1625" s="134"/>
      <c r="AC1625" s="135"/>
      <c r="AD1625" s="135"/>
      <c r="AH1625" s="135"/>
      <c r="AI1625" s="135"/>
    </row>
    <row r="1626" spans="1:35" ht="31.5">
      <c r="A1626" s="205">
        <v>1622</v>
      </c>
      <c r="B1626" s="206" t="s">
        <v>6469</v>
      </c>
      <c r="C1626" s="207" t="str">
        <f xml:space="preserve"> _xlfn.CONCAT(小韻資料表[[#This Row],[聲母拼音碼]],小韻資料表[[#This Row],[韻母拼音碼]],小韻資料表[[#This Row],[調號]])</f>
        <v>tian2</v>
      </c>
      <c r="D1626" s="206" t="s">
        <v>6470</v>
      </c>
      <c r="E1626" s="208" t="s">
        <v>6461</v>
      </c>
      <c r="F1626" s="205">
        <v>4</v>
      </c>
      <c r="G1626" s="209" t="s">
        <v>6471</v>
      </c>
      <c r="H1626" s="205">
        <f xml:space="preserve"> LEN(小韻資料表[[#This Row],[小韻字集]])</f>
        <v>11</v>
      </c>
      <c r="I1626" s="205" cm="1">
        <f t="array" ref="I1626" xml:space="preserve"> MATCH(TRUE, ISNUMBER( SEARCH( LEFT(小韻資料表[[#This Row],[切語]],1), 切語上字資料表[切語上字]) ), 0)</f>
        <v>9</v>
      </c>
      <c r="J1626" s="210" t="str" cm="1">
        <f t="array" ref="J1626" xml:space="preserve"> INDEX(切語上字資料表[聲母], 小韻資料表[[#This Row],[上字表識別號]])</f>
        <v>知</v>
      </c>
      <c r="K1626" s="210" t="str" cm="1">
        <f t="array" ref="K1626" xml:space="preserve"> INDEX(切語上字資料表[聲母拼音碼], 小韻資料表[[#This Row],[上字表識別號]])</f>
        <v>t</v>
      </c>
      <c r="L1626" s="210" t="str" cm="1">
        <f t="array" ref="L1626" xml:space="preserve"> INDEX(切語上字資料表[清濁], 小韻資料表[[#This Row],[上字表識別號]])</f>
        <v>全清</v>
      </c>
      <c r="M1626" s="223" t="str" cm="1">
        <f t="array" ref="M1626" xml:space="preserve"> INDEX(切語上字資料表[發送收], 小韻資料表[[#This Row],[上字表識別號]])</f>
        <v>發聲</v>
      </c>
      <c r="N1626" s="205" cm="1">
        <f t="array" ref="N1626" xml:space="preserve"> MATCH(TRUE, ISNUMBER( SEARCH( RIGHT(小韻資料表[[#This Row],[切語]],1), 切語下字資料表[切語下字]) ), 0)</f>
        <v>190</v>
      </c>
      <c r="O1626" s="207" t="str" cm="1">
        <f t="array" ref="O1626" xml:space="preserve"> INDEX(切語下字資料表[韻母], 小韻資料表[[#This Row],[下字表識別號]])</f>
        <v>獮開3</v>
      </c>
      <c r="P1626" s="207" t="str" cm="1">
        <f t="array" ref="P1626" xml:space="preserve"> INDEX(切語下字資料表[韻母拼音碼], 小韻資料表[[#This Row],[下字表識別號]])</f>
        <v>ian</v>
      </c>
      <c r="Q1626" s="210" t="str" cm="1">
        <f t="array" ref="Q1626" xml:space="preserve"> INDEX(設定表!$C$19:$C$23, INT( LEFT(小韻資料表[[#This Row],[目次編碼]],1) ))</f>
        <v>上</v>
      </c>
      <c r="R1626" s="210">
        <f xml:space="preserve">  INDEX(設定表!$C$8:$C$15, MATCH( (RIGHT(小韻資料表[[#This Row],[清濁]]) &amp; 小韻資料表[[#This Row],[調]]), 設定表!$B$8:$B$15, 0))</f>
        <v>2</v>
      </c>
      <c r="S1626" s="205" t="s">
        <v>309</v>
      </c>
      <c r="T1626" s="205" t="s">
        <v>309</v>
      </c>
      <c r="U1626" s="226" t="s">
        <v>309</v>
      </c>
      <c r="V1626" s="147" t="s">
        <v>309</v>
      </c>
      <c r="X1626" s="135"/>
      <c r="Y1626" s="135"/>
      <c r="AA1626" s="135"/>
      <c r="AB1626" s="134"/>
      <c r="AC1626" s="135"/>
      <c r="AD1626" s="135"/>
      <c r="AH1626" s="135"/>
      <c r="AI1626" s="135"/>
    </row>
    <row r="1627" spans="1:35" ht="31.5">
      <c r="A1627" s="205">
        <v>1623</v>
      </c>
      <c r="B1627" s="206" t="s">
        <v>6472</v>
      </c>
      <c r="C1627" s="207" t="str">
        <f xml:space="preserve"> _xlfn.CONCAT(小韻資料表[[#This Row],[聲母拼音碼]],小韻資料表[[#This Row],[韻母拼音碼]],小韻資料表[[#This Row],[調號]])</f>
        <v>cian2</v>
      </c>
      <c r="D1627" s="206" t="s">
        <v>6473</v>
      </c>
      <c r="E1627" s="208" t="s">
        <v>6461</v>
      </c>
      <c r="F1627" s="205">
        <v>5</v>
      </c>
      <c r="G1627" s="209" t="s">
        <v>6474</v>
      </c>
      <c r="H1627" s="205">
        <f xml:space="preserve"> LEN(小韻資料表[[#This Row],[小韻字集]])</f>
        <v>22</v>
      </c>
      <c r="I1627" s="205" cm="1">
        <f t="array" ref="I1627" xml:space="preserve"> MATCH(TRUE, ISNUMBER( SEARCH( LEFT(小韻資料表[[#This Row],[切語]],1), 切語上字資料表[切語上字]) ), 0)</f>
        <v>30</v>
      </c>
      <c r="J1627" s="210" t="str" cm="1">
        <f t="array" ref="J1627" xml:space="preserve"> INDEX(切語上字資料表[聲母], 小韻資料表[[#This Row],[上字表識別號]])</f>
        <v>照</v>
      </c>
      <c r="K1627" s="210" t="str" cm="1">
        <f t="array" ref="K1627" xml:space="preserve"> INDEX(切語上字資料表[聲母拼音碼], 小韻資料表[[#This Row],[上字表識別號]])</f>
        <v>c</v>
      </c>
      <c r="L1627" s="210" t="str" cm="1">
        <f t="array" ref="L1627" xml:space="preserve"> INDEX(切語上字資料表[清濁], 小韻資料表[[#This Row],[上字表識別號]])</f>
        <v>全清</v>
      </c>
      <c r="M1627" s="223" t="str" cm="1">
        <f t="array" ref="M1627" xml:space="preserve"> INDEX(切語上字資料表[發送收], 小韻資料表[[#This Row],[上字表識別號]])</f>
        <v>發聲</v>
      </c>
      <c r="N1627" s="205" cm="1">
        <f t="array" ref="N1627" xml:space="preserve"> MATCH(TRUE, ISNUMBER( SEARCH( RIGHT(小韻資料表[[#This Row],[切語]],1), 切語下字資料表[切語下字]) ), 0)</f>
        <v>190</v>
      </c>
      <c r="O1627" s="207" t="str" cm="1">
        <f t="array" ref="O1627" xml:space="preserve"> INDEX(切語下字資料表[韻母], 小韻資料表[[#This Row],[下字表識別號]])</f>
        <v>獮開3</v>
      </c>
      <c r="P1627" s="207" t="str" cm="1">
        <f t="array" ref="P1627" xml:space="preserve"> INDEX(切語下字資料表[韻母拼音碼], 小韻資料表[[#This Row],[下字表識別號]])</f>
        <v>ian</v>
      </c>
      <c r="Q1627" s="210" t="str" cm="1">
        <f t="array" ref="Q1627" xml:space="preserve"> INDEX(設定表!$C$19:$C$23, INT( LEFT(小韻資料表[[#This Row],[目次編碼]],1) ))</f>
        <v>上</v>
      </c>
      <c r="R1627" s="210">
        <f xml:space="preserve">  INDEX(設定表!$C$8:$C$15, MATCH( (RIGHT(小韻資料表[[#This Row],[清濁]]) &amp; 小韻資料表[[#This Row],[調]]), 設定表!$B$8:$B$15, 0))</f>
        <v>2</v>
      </c>
      <c r="S1627" s="205" t="s">
        <v>309</v>
      </c>
      <c r="T1627" s="205" t="s">
        <v>309</v>
      </c>
      <c r="U1627" s="226" t="s">
        <v>309</v>
      </c>
      <c r="V1627" s="146" t="s">
        <v>309</v>
      </c>
      <c r="X1627" s="135"/>
      <c r="Y1627" s="135"/>
      <c r="AA1627" s="135"/>
      <c r="AB1627" s="134"/>
      <c r="AC1627" s="135"/>
      <c r="AD1627" s="135"/>
      <c r="AH1627" s="135"/>
      <c r="AI1627" s="135"/>
    </row>
    <row r="1628" spans="1:35" ht="31.5">
      <c r="A1628" s="205">
        <v>1624</v>
      </c>
      <c r="B1628" s="206" t="s">
        <v>6475</v>
      </c>
      <c r="C1628" s="207" t="str">
        <f xml:space="preserve"> _xlfn.CONCAT(小韻資料表[[#This Row],[聲母拼音碼]],小韻資料表[[#This Row],[韻母拼音碼]],小韻資料表[[#This Row],[調號]])</f>
        <v>nian2</v>
      </c>
      <c r="D1628" s="206" t="s">
        <v>6476</v>
      </c>
      <c r="E1628" s="208" t="s">
        <v>6461</v>
      </c>
      <c r="F1628" s="205">
        <v>6</v>
      </c>
      <c r="G1628" s="209" t="s">
        <v>6477</v>
      </c>
      <c r="H1628" s="205">
        <f xml:space="preserve"> LEN(小韻資料表[[#This Row],[小韻字集]])</f>
        <v>5</v>
      </c>
      <c r="I1628" s="205" cm="1">
        <f t="array" ref="I1628" xml:space="preserve"> MATCH(TRUE, ISNUMBER( SEARCH( LEFT(小韻資料表[[#This Row],[切語]],1), 切語上字資料表[切語上字]) ), 0)</f>
        <v>12</v>
      </c>
      <c r="J1628" s="210" t="str" cm="1">
        <f t="array" ref="J1628" xml:space="preserve"> INDEX(切語上字資料表[聲母], 小韻資料表[[#This Row],[上字表識別號]])</f>
        <v>娘</v>
      </c>
      <c r="K1628" s="210" t="str" cm="1">
        <f t="array" ref="K1628" xml:space="preserve"> INDEX(切語上字資料表[聲母拼音碼], 小韻資料表[[#This Row],[上字表識別號]])</f>
        <v>n</v>
      </c>
      <c r="L1628" s="210" t="str" cm="1">
        <f t="array" ref="L1628" xml:space="preserve"> INDEX(切語上字資料表[清濁], 小韻資料表[[#This Row],[上字表識別號]])</f>
        <v>次濁</v>
      </c>
      <c r="M1628" s="223" t="str" cm="1">
        <f t="array" ref="M1628" xml:space="preserve"> INDEX(切語上字資料表[發送收], 小韻資料表[[#This Row],[上字表識別號]])</f>
        <v>收聲</v>
      </c>
      <c r="N1628" s="205" cm="1">
        <f t="array" ref="N1628" xml:space="preserve"> MATCH(TRUE, ISNUMBER( SEARCH( RIGHT(小韻資料表[[#This Row],[切語]],1), 切語下字資料表[切語下字]) ), 0)</f>
        <v>190</v>
      </c>
      <c r="O1628" s="207" t="str" cm="1">
        <f t="array" ref="O1628" xml:space="preserve"> INDEX(切語下字資料表[韻母], 小韻資料表[[#This Row],[下字表識別號]])</f>
        <v>獮開3</v>
      </c>
      <c r="P1628" s="207" t="str" cm="1">
        <f t="array" ref="P1628" xml:space="preserve"> INDEX(切語下字資料表[韻母拼音碼], 小韻資料表[[#This Row],[下字表識別號]])</f>
        <v>ian</v>
      </c>
      <c r="Q1628" s="210" t="str" cm="1">
        <f t="array" ref="Q1628" xml:space="preserve"> INDEX(設定表!$C$19:$C$23, INT( LEFT(小韻資料表[[#This Row],[目次編碼]],1) ))</f>
        <v>上</v>
      </c>
      <c r="R1628" s="210">
        <f xml:space="preserve">  INDEX(設定表!$C$8:$C$15, MATCH( (RIGHT(小韻資料表[[#This Row],[清濁]]) &amp; 小韻資料表[[#This Row],[調]]), 設定表!$B$8:$B$15, 0))</f>
        <v>2</v>
      </c>
      <c r="S1628" s="205" t="s">
        <v>309</v>
      </c>
      <c r="T1628" s="205" t="s">
        <v>309</v>
      </c>
      <c r="U1628" s="226" t="s">
        <v>6478</v>
      </c>
      <c r="V1628" s="147" t="s">
        <v>309</v>
      </c>
      <c r="X1628" s="135"/>
      <c r="Y1628" s="135"/>
      <c r="AA1628" s="135"/>
      <c r="AB1628" s="134"/>
      <c r="AC1628" s="135"/>
      <c r="AD1628" s="135"/>
      <c r="AH1628" s="135"/>
      <c r="AI1628" s="135"/>
    </row>
    <row r="1629" spans="1:35" ht="31.5">
      <c r="A1629" s="205">
        <v>1625</v>
      </c>
      <c r="B1629" s="206" t="s">
        <v>6479</v>
      </c>
      <c r="C1629" s="207" t="str">
        <f xml:space="preserve"> _xlfn.CONCAT(小韻資料表[[#This Row],[聲母拼音碼]],小韻資料表[[#This Row],[韻母拼音碼]],小韻資料表[[#This Row],[調號]])</f>
        <v>chian2</v>
      </c>
      <c r="D1629" s="206" t="s">
        <v>6480</v>
      </c>
      <c r="E1629" s="208" t="s">
        <v>6461</v>
      </c>
      <c r="F1629" s="205">
        <v>7</v>
      </c>
      <c r="G1629" s="209" t="s">
        <v>6480</v>
      </c>
      <c r="H1629" s="205">
        <f xml:space="preserve"> LEN(小韻資料表[[#This Row],[小韻字集]])</f>
        <v>1</v>
      </c>
      <c r="I1629" s="205" cm="1">
        <f t="array" ref="I1629" xml:space="preserve"> MATCH(TRUE, ISNUMBER( SEARCH( LEFT(小韻資料表[[#This Row],[切語]],1), 切語上字資料表[切語上字]) ), 0)</f>
        <v>22</v>
      </c>
      <c r="J1629" s="210" t="str" cm="1">
        <f t="array" ref="J1629" xml:space="preserve"> INDEX(切語上字資料表[聲母], 小韻資料表[[#This Row],[上字表識別號]])</f>
        <v>清</v>
      </c>
      <c r="K1629" s="210" t="str" cm="1">
        <f t="array" ref="K1629" xml:space="preserve"> INDEX(切語上字資料表[聲母拼音碼], 小韻資料表[[#This Row],[上字表識別號]])</f>
        <v>ch</v>
      </c>
      <c r="L1629" s="210" t="str" cm="1">
        <f t="array" ref="L1629" xml:space="preserve"> INDEX(切語上字資料表[清濁], 小韻資料表[[#This Row],[上字表識別號]])</f>
        <v>次清</v>
      </c>
      <c r="M1629" s="223" t="str" cm="1">
        <f t="array" ref="M1629" xml:space="preserve"> INDEX(切語上字資料表[發送收], 小韻資料表[[#This Row],[上字表識別號]])</f>
        <v>送氣</v>
      </c>
      <c r="N1629" s="205" cm="1">
        <f t="array" ref="N1629" xml:space="preserve"> MATCH(TRUE, ISNUMBER( SEARCH( RIGHT(小韻資料表[[#This Row],[切語]],1), 切語下字資料表[切語下字]) ), 0)</f>
        <v>190</v>
      </c>
      <c r="O1629" s="207" t="str" cm="1">
        <f t="array" ref="O1629" xml:space="preserve"> INDEX(切語下字資料表[韻母], 小韻資料表[[#This Row],[下字表識別號]])</f>
        <v>獮開3</v>
      </c>
      <c r="P1629" s="207" t="str" cm="1">
        <f t="array" ref="P1629" xml:space="preserve"> INDEX(切語下字資料表[韻母拼音碼], 小韻資料表[[#This Row],[下字表識別號]])</f>
        <v>ian</v>
      </c>
      <c r="Q1629" s="210" t="str" cm="1">
        <f t="array" ref="Q1629" xml:space="preserve"> INDEX(設定表!$C$19:$C$23, INT( LEFT(小韻資料表[[#This Row],[目次編碼]],1) ))</f>
        <v>上</v>
      </c>
      <c r="R1629" s="210">
        <f xml:space="preserve">  INDEX(設定表!$C$8:$C$15, MATCH( (RIGHT(小韻資料表[[#This Row],[清濁]]) &amp; 小韻資料表[[#This Row],[調]]), 設定表!$B$8:$B$15, 0))</f>
        <v>2</v>
      </c>
      <c r="S1629" s="205" t="s">
        <v>309</v>
      </c>
      <c r="T1629" s="205" t="s">
        <v>309</v>
      </c>
      <c r="U1629" s="226" t="s">
        <v>309</v>
      </c>
      <c r="V1629" s="146" t="s">
        <v>309</v>
      </c>
      <c r="X1629" s="135"/>
      <c r="Y1629" s="135"/>
      <c r="AA1629" s="135"/>
      <c r="AB1629" s="134"/>
      <c r="AC1629" s="135"/>
      <c r="AD1629" s="135"/>
      <c r="AH1629" s="135"/>
      <c r="AI1629" s="135"/>
    </row>
    <row r="1630" spans="1:35" ht="31.5">
      <c r="A1630" s="205">
        <v>1626</v>
      </c>
      <c r="B1630" s="206" t="s">
        <v>6481</v>
      </c>
      <c r="C1630" s="207" t="str">
        <f xml:space="preserve"> _xlfn.CONCAT(小韻資料表[[#This Row],[聲母拼音碼]],小韻資料表[[#This Row],[韻母拼音碼]],小韻資料表[[#This Row],[調號]])</f>
        <v>chian2</v>
      </c>
      <c r="D1630" s="206" t="s">
        <v>6482</v>
      </c>
      <c r="E1630" s="208" t="s">
        <v>6461</v>
      </c>
      <c r="F1630" s="205">
        <v>8</v>
      </c>
      <c r="G1630" s="209" t="s">
        <v>6483</v>
      </c>
      <c r="H1630" s="205">
        <f xml:space="preserve"> LEN(小韻資料表[[#This Row],[小韻字集]])</f>
        <v>11</v>
      </c>
      <c r="I1630" s="205" cm="1">
        <f t="array" ref="I1630" xml:space="preserve"> MATCH(TRUE, ISNUMBER( SEARCH( LEFT(小韻資料表[[#This Row],[切語]],1), 切語上字資料表[切語上字]) ), 0)</f>
        <v>31</v>
      </c>
      <c r="J1630" s="210" t="str" cm="1">
        <f t="array" ref="J1630" xml:space="preserve"> INDEX(切語上字資料表[聲母], 小韻資料表[[#This Row],[上字表識別號]])</f>
        <v>穿</v>
      </c>
      <c r="K1630" s="210" t="str" cm="1">
        <f t="array" ref="K1630" xml:space="preserve"> INDEX(切語上字資料表[聲母拼音碼], 小韻資料表[[#This Row],[上字表識別號]])</f>
        <v>ch</v>
      </c>
      <c r="L1630" s="210" t="str" cm="1">
        <f t="array" ref="L1630" xml:space="preserve"> INDEX(切語上字資料表[清濁], 小韻資料表[[#This Row],[上字表識別號]])</f>
        <v>次清</v>
      </c>
      <c r="M1630" s="223" t="str" cm="1">
        <f t="array" ref="M1630" xml:space="preserve"> INDEX(切語上字資料表[發送收], 小韻資料表[[#This Row],[上字表識別號]])</f>
        <v>送氣</v>
      </c>
      <c r="N1630" s="205" cm="1">
        <f t="array" ref="N1630" xml:space="preserve"> MATCH(TRUE, ISNUMBER( SEARCH( RIGHT(小韻資料表[[#This Row],[切語]],1), 切語下字資料表[切語下字]) ), 0)</f>
        <v>190</v>
      </c>
      <c r="O1630" s="207" t="str" cm="1">
        <f t="array" ref="O1630" xml:space="preserve"> INDEX(切語下字資料表[韻母], 小韻資料表[[#This Row],[下字表識別號]])</f>
        <v>獮開3</v>
      </c>
      <c r="P1630" s="207" t="str" cm="1">
        <f t="array" ref="P1630" xml:space="preserve"> INDEX(切語下字資料表[韻母拼音碼], 小韻資料表[[#This Row],[下字表識別號]])</f>
        <v>ian</v>
      </c>
      <c r="Q1630" s="210" t="str" cm="1">
        <f t="array" ref="Q1630" xml:space="preserve"> INDEX(設定表!$C$19:$C$23, INT( LEFT(小韻資料表[[#This Row],[目次編碼]],1) ))</f>
        <v>上</v>
      </c>
      <c r="R1630" s="210">
        <f xml:space="preserve">  INDEX(設定表!$C$8:$C$15, MATCH( (RIGHT(小韻資料表[[#This Row],[清濁]]) &amp; 小韻資料表[[#This Row],[調]]), 設定表!$B$8:$B$15, 0))</f>
        <v>2</v>
      </c>
      <c r="S1630" s="205" t="s">
        <v>309</v>
      </c>
      <c r="T1630" s="205" t="s">
        <v>309</v>
      </c>
      <c r="U1630" s="226" t="s">
        <v>309</v>
      </c>
      <c r="V1630" s="147" t="s">
        <v>309</v>
      </c>
      <c r="X1630" s="135"/>
      <c r="Y1630" s="135"/>
      <c r="AA1630" s="135"/>
      <c r="AB1630" s="134"/>
      <c r="AC1630" s="135"/>
      <c r="AD1630" s="135"/>
      <c r="AH1630" s="135"/>
      <c r="AI1630" s="135"/>
    </row>
    <row r="1631" spans="1:35" ht="31.5">
      <c r="A1631" s="205">
        <v>1627</v>
      </c>
      <c r="B1631" s="206" t="s">
        <v>6484</v>
      </c>
      <c r="C1631" s="207" t="str">
        <f xml:space="preserve"> _xlfn.CONCAT(小韻資料表[[#This Row],[聲母拼音碼]],小韻資料表[[#This Row],[韻母拼音碼]],小韻資料表[[#This Row],[調號]])</f>
        <v>khian2</v>
      </c>
      <c r="D1631" s="206" t="s">
        <v>6485</v>
      </c>
      <c r="E1631" s="208" t="s">
        <v>6461</v>
      </c>
      <c r="F1631" s="205">
        <v>9</v>
      </c>
      <c r="G1631" s="209" t="s">
        <v>6486</v>
      </c>
      <c r="H1631" s="205">
        <f xml:space="preserve"> LEN(小韻資料表[[#This Row],[小韻字集]])</f>
        <v>12</v>
      </c>
      <c r="I1631" s="205" cm="1">
        <f t="array" ref="I1631" xml:space="preserve"> MATCH(TRUE, ISNUMBER( SEARCH( LEFT(小韻資料表[[#This Row],[切語]],1), 切語上字資料表[切語上字]) ), 0)</f>
        <v>2</v>
      </c>
      <c r="J1631" s="210" t="str" cm="1">
        <f t="array" ref="J1631" xml:space="preserve"> INDEX(切語上字資料表[聲母], 小韻資料表[[#This Row],[上字表識別號]])</f>
        <v>溪</v>
      </c>
      <c r="K1631" s="210" t="str" cm="1">
        <f t="array" ref="K1631" xml:space="preserve"> INDEX(切語上字資料表[聲母拼音碼], 小韻資料表[[#This Row],[上字表識別號]])</f>
        <v>kh</v>
      </c>
      <c r="L1631" s="210" t="str" cm="1">
        <f t="array" ref="L1631" xml:space="preserve"> INDEX(切語上字資料表[清濁], 小韻資料表[[#This Row],[上字表識別號]])</f>
        <v>次清</v>
      </c>
      <c r="M1631" s="223" t="str" cm="1">
        <f t="array" ref="M1631" xml:space="preserve"> INDEX(切語上字資料表[發送收], 小韻資料表[[#This Row],[上字表識別號]])</f>
        <v>送氣</v>
      </c>
      <c r="N1631" s="205" cm="1">
        <f t="array" ref="N1631" xml:space="preserve"> MATCH(TRUE, ISNUMBER( SEARCH( RIGHT(小韻資料表[[#This Row],[切語]],1), 切語下字資料表[切語下字]) ), 0)</f>
        <v>190</v>
      </c>
      <c r="O1631" s="207" t="str" cm="1">
        <f t="array" ref="O1631" xml:space="preserve"> INDEX(切語下字資料表[韻母], 小韻資料表[[#This Row],[下字表識別號]])</f>
        <v>獮開3</v>
      </c>
      <c r="P1631" s="207" t="str" cm="1">
        <f t="array" ref="P1631" xml:space="preserve"> INDEX(切語下字資料表[韻母拼音碼], 小韻資料表[[#This Row],[下字表識別號]])</f>
        <v>ian</v>
      </c>
      <c r="Q1631" s="210" t="str" cm="1">
        <f t="array" ref="Q1631" xml:space="preserve"> INDEX(設定表!$C$19:$C$23, INT( LEFT(小韻資料表[[#This Row],[目次編碼]],1) ))</f>
        <v>上</v>
      </c>
      <c r="R1631" s="210">
        <f xml:space="preserve">  INDEX(設定表!$C$8:$C$15, MATCH( (RIGHT(小韻資料表[[#This Row],[清濁]]) &amp; 小韻資料表[[#This Row],[調]]), 設定表!$B$8:$B$15, 0))</f>
        <v>2</v>
      </c>
      <c r="S1631" s="205" t="s">
        <v>309</v>
      </c>
      <c r="T1631" s="205" t="s">
        <v>309</v>
      </c>
      <c r="U1631" s="226" t="s">
        <v>309</v>
      </c>
      <c r="V1631" s="146" t="s">
        <v>309</v>
      </c>
      <c r="X1631" s="135"/>
      <c r="Y1631" s="135"/>
      <c r="AA1631" s="135"/>
      <c r="AB1631" s="134"/>
      <c r="AC1631" s="135"/>
      <c r="AD1631" s="135"/>
      <c r="AH1631" s="135"/>
      <c r="AI1631" s="135"/>
    </row>
    <row r="1632" spans="1:35" ht="31.5">
      <c r="A1632" s="205">
        <v>1628</v>
      </c>
      <c r="B1632" s="206" t="s">
        <v>6487</v>
      </c>
      <c r="C1632" s="207" t="str">
        <f xml:space="preserve"> _xlfn.CONCAT(小韻資料表[[#This Row],[聲母拼音碼]],小韻資料表[[#This Row],[韻母拼音碼]],小韻資料表[[#This Row],[調號]])</f>
        <v>kian2</v>
      </c>
      <c r="D1632" s="206" t="s">
        <v>6488</v>
      </c>
      <c r="E1632" s="208" t="s">
        <v>6461</v>
      </c>
      <c r="F1632" s="205">
        <v>10</v>
      </c>
      <c r="G1632" s="209" t="s">
        <v>6489</v>
      </c>
      <c r="H1632" s="205">
        <f xml:space="preserve"> LEN(小韻資料表[[#This Row],[小韻字集]])</f>
        <v>17</v>
      </c>
      <c r="I1632" s="205" cm="1">
        <f t="array" ref="I1632" xml:space="preserve"> MATCH(TRUE, ISNUMBER( SEARCH( LEFT(小韻資料表[[#This Row],[切語]],1), 切語上字資料表[切語上字]) ), 0)</f>
        <v>1</v>
      </c>
      <c r="J1632" s="210" t="str" cm="1">
        <f t="array" ref="J1632" xml:space="preserve"> INDEX(切語上字資料表[聲母], 小韻資料表[[#This Row],[上字表識別號]])</f>
        <v>見</v>
      </c>
      <c r="K1632" s="210" t="str" cm="1">
        <f t="array" ref="K1632" xml:space="preserve"> INDEX(切語上字資料表[聲母拼音碼], 小韻資料表[[#This Row],[上字表識別號]])</f>
        <v>k</v>
      </c>
      <c r="L1632" s="210" t="str" cm="1">
        <f t="array" ref="L1632" xml:space="preserve"> INDEX(切語上字資料表[清濁], 小韻資料表[[#This Row],[上字表識別號]])</f>
        <v>全清</v>
      </c>
      <c r="M1632" s="223" t="str" cm="1">
        <f t="array" ref="M1632" xml:space="preserve"> INDEX(切語上字資料表[發送收], 小韻資料表[[#This Row],[上字表識別號]])</f>
        <v>發聲</v>
      </c>
      <c r="N1632" s="205" cm="1">
        <f t="array" ref="N1632" xml:space="preserve"> MATCH(TRUE, ISNUMBER( SEARCH( RIGHT(小韻資料表[[#This Row],[切語]],1), 切語下字資料表[切語下字]) ), 0)</f>
        <v>190</v>
      </c>
      <c r="O1632" s="207" t="str" cm="1">
        <f t="array" ref="O1632" xml:space="preserve"> INDEX(切語下字資料表[韻母], 小韻資料表[[#This Row],[下字表識別號]])</f>
        <v>獮開3</v>
      </c>
      <c r="P1632" s="207" t="str" cm="1">
        <f t="array" ref="P1632" xml:space="preserve"> INDEX(切語下字資料表[韻母拼音碼], 小韻資料表[[#This Row],[下字表識別號]])</f>
        <v>ian</v>
      </c>
      <c r="Q1632" s="210" t="str" cm="1">
        <f t="array" ref="Q1632" xml:space="preserve"> INDEX(設定表!$C$19:$C$23, INT( LEFT(小韻資料表[[#This Row],[目次編碼]],1) ))</f>
        <v>上</v>
      </c>
      <c r="R1632" s="210">
        <f xml:space="preserve">  INDEX(設定表!$C$8:$C$15, MATCH( (RIGHT(小韻資料表[[#This Row],[清濁]]) &amp; 小韻資料表[[#This Row],[調]]), 設定表!$B$8:$B$15, 0))</f>
        <v>2</v>
      </c>
      <c r="S1632" s="205" t="s">
        <v>309</v>
      </c>
      <c r="T1632" s="205" t="s">
        <v>309</v>
      </c>
      <c r="U1632" s="226" t="s">
        <v>6490</v>
      </c>
      <c r="V1632" s="147" t="s">
        <v>309</v>
      </c>
      <c r="X1632" s="135"/>
      <c r="Y1632" s="135"/>
      <c r="AA1632" s="135"/>
      <c r="AB1632" s="134"/>
      <c r="AC1632" s="135"/>
      <c r="AD1632" s="135"/>
      <c r="AH1632" s="135"/>
      <c r="AI1632" s="135"/>
    </row>
    <row r="1633" spans="1:35" ht="31.5">
      <c r="A1633" s="205">
        <v>1629</v>
      </c>
      <c r="B1633" s="206" t="s">
        <v>6491</v>
      </c>
      <c r="C1633" s="207" t="str">
        <f xml:space="preserve"> _xlfn.CONCAT(小韻資料表[[#This Row],[聲母拼音碼]],小韻資料表[[#This Row],[韻母拼音碼]],小韻資料表[[#This Row],[調號]])</f>
        <v>sian2</v>
      </c>
      <c r="D1633" s="206" t="s">
        <v>6492</v>
      </c>
      <c r="E1633" s="208" t="s">
        <v>6461</v>
      </c>
      <c r="F1633" s="205">
        <v>11</v>
      </c>
      <c r="G1633" s="209" t="s">
        <v>6493</v>
      </c>
      <c r="H1633" s="205">
        <f xml:space="preserve"> LEN(小韻資料表[[#This Row],[小韻字集]])</f>
        <v>12</v>
      </c>
      <c r="I1633" s="205" cm="1">
        <f t="array" ref="I1633" xml:space="preserve"> MATCH(TRUE, ISNUMBER( SEARCH( LEFT(小韻資料表[[#This Row],[切語]],1), 切語上字資料表[切語上字]) ), 0)</f>
        <v>34</v>
      </c>
      <c r="J1633" s="210" t="str" cm="1">
        <f t="array" ref="J1633" xml:space="preserve"> INDEX(切語上字資料表[聲母], 小韻資料表[[#This Row],[上字表識別號]])</f>
        <v>禪</v>
      </c>
      <c r="K1633" s="210" t="str" cm="1">
        <f t="array" ref="K1633" xml:space="preserve"> INDEX(切語上字資料表[聲母拼音碼], 小韻資料表[[#This Row],[上字表識別號]])</f>
        <v>s</v>
      </c>
      <c r="L1633" s="210" t="str" cm="1">
        <f t="array" ref="L1633" xml:space="preserve"> INDEX(切語上字資料表[清濁], 小韻資料表[[#This Row],[上字表識別號]])</f>
        <v>全濁</v>
      </c>
      <c r="M1633" s="223" cm="1">
        <f t="array" ref="M1633" xml:space="preserve"> INDEX(切語上字資料表[發送收], 小韻資料表[[#This Row],[上字表識別號]])</f>
        <v>0</v>
      </c>
      <c r="N1633" s="205" cm="1">
        <f t="array" ref="N1633" xml:space="preserve"> MATCH(TRUE, ISNUMBER( SEARCH( RIGHT(小韻資料表[[#This Row],[切語]],1), 切語下字資料表[切語下字]) ), 0)</f>
        <v>190</v>
      </c>
      <c r="O1633" s="207" t="str" cm="1">
        <f t="array" ref="O1633" xml:space="preserve"> INDEX(切語下字資料表[韻母], 小韻資料表[[#This Row],[下字表識別號]])</f>
        <v>獮開3</v>
      </c>
      <c r="P1633" s="207" t="str" cm="1">
        <f t="array" ref="P1633" xml:space="preserve"> INDEX(切語下字資料表[韻母拼音碼], 小韻資料表[[#This Row],[下字表識別號]])</f>
        <v>ian</v>
      </c>
      <c r="Q1633" s="210" t="str" cm="1">
        <f t="array" ref="Q1633" xml:space="preserve"> INDEX(設定表!$C$19:$C$23, INT( LEFT(小韻資料表[[#This Row],[目次編碼]],1) ))</f>
        <v>上</v>
      </c>
      <c r="R1633" s="210">
        <f xml:space="preserve">  INDEX(設定表!$C$8:$C$15, MATCH( (RIGHT(小韻資料表[[#This Row],[清濁]]) &amp; 小韻資料表[[#This Row],[調]]), 設定表!$B$8:$B$15, 0))</f>
        <v>2</v>
      </c>
      <c r="S1633" s="205" t="s">
        <v>309</v>
      </c>
      <c r="T1633" s="205" t="s">
        <v>309</v>
      </c>
      <c r="U1633" s="226" t="s">
        <v>6494</v>
      </c>
      <c r="V1633" s="146" t="s">
        <v>309</v>
      </c>
      <c r="X1633" s="135"/>
      <c r="Y1633" s="135"/>
      <c r="AA1633" s="135"/>
      <c r="AB1633" s="134"/>
      <c r="AC1633" s="135"/>
      <c r="AD1633" s="135"/>
      <c r="AH1633" s="135"/>
      <c r="AI1633" s="135"/>
    </row>
    <row r="1634" spans="1:35" ht="31.5">
      <c r="A1634" s="205">
        <v>1630</v>
      </c>
      <c r="B1634" s="206" t="s">
        <v>6495</v>
      </c>
      <c r="C1634" s="207" t="str">
        <f xml:space="preserve"> _xlfn.CONCAT(小韻資料表[[#This Row],[聲母拼音碼]],小韻資料表[[#This Row],[韻母拼音碼]],小韻資料表[[#This Row],[調號]])</f>
        <v>cian2</v>
      </c>
      <c r="D1634" s="206" t="s">
        <v>6496</v>
      </c>
      <c r="E1634" s="208" t="s">
        <v>6461</v>
      </c>
      <c r="F1634" s="205">
        <v>12</v>
      </c>
      <c r="G1634" s="209" t="s">
        <v>6497</v>
      </c>
      <c r="H1634" s="205">
        <f xml:space="preserve"> LEN(小韻資料表[[#This Row],[小韻字集]])</f>
        <v>17</v>
      </c>
      <c r="I1634" s="205" cm="1">
        <f t="array" ref="I1634" xml:space="preserve"> MATCH(TRUE, ISNUMBER( SEARCH( LEFT(小韻資料表[[#This Row],[切語]],1), 切語上字資料表[切語上字]) ), 0)</f>
        <v>21</v>
      </c>
      <c r="J1634" s="210" t="str" cm="1">
        <f t="array" ref="J1634" xml:space="preserve"> INDEX(切語上字資料表[聲母], 小韻資料表[[#This Row],[上字表識別號]])</f>
        <v>精</v>
      </c>
      <c r="K1634" s="210" t="str" cm="1">
        <f t="array" ref="K1634" xml:space="preserve"> INDEX(切語上字資料表[聲母拼音碼], 小韻資料表[[#This Row],[上字表識別號]])</f>
        <v>c</v>
      </c>
      <c r="L1634" s="210" t="str" cm="1">
        <f t="array" ref="L1634" xml:space="preserve"> INDEX(切語上字資料表[清濁], 小韻資料表[[#This Row],[上字表識別號]])</f>
        <v>全清</v>
      </c>
      <c r="M1634" s="223" t="str" cm="1">
        <f t="array" ref="M1634" xml:space="preserve"> INDEX(切語上字資料表[發送收], 小韻資料表[[#This Row],[上字表識別號]])</f>
        <v>發聲</v>
      </c>
      <c r="N1634" s="205" cm="1">
        <f t="array" ref="N1634" xml:space="preserve"> MATCH(TRUE, ISNUMBER( SEARCH( RIGHT(小韻資料表[[#This Row],[切語]],1), 切語下字資料表[切語下字]) ), 0)</f>
        <v>190</v>
      </c>
      <c r="O1634" s="207" t="str" cm="1">
        <f t="array" ref="O1634" xml:space="preserve"> INDEX(切語下字資料表[韻母], 小韻資料表[[#This Row],[下字表識別號]])</f>
        <v>獮開3</v>
      </c>
      <c r="P1634" s="207" t="str" cm="1">
        <f t="array" ref="P1634" xml:space="preserve"> INDEX(切語下字資料表[韻母拼音碼], 小韻資料表[[#This Row],[下字表識別號]])</f>
        <v>ian</v>
      </c>
      <c r="Q1634" s="210" t="str" cm="1">
        <f t="array" ref="Q1634" xml:space="preserve"> INDEX(設定表!$C$19:$C$23, INT( LEFT(小韻資料表[[#This Row],[目次編碼]],1) ))</f>
        <v>上</v>
      </c>
      <c r="R1634" s="210">
        <f xml:space="preserve">  INDEX(設定表!$C$8:$C$15, MATCH( (RIGHT(小韻資料表[[#This Row],[清濁]]) &amp; 小韻資料表[[#This Row],[調]]), 設定表!$B$8:$B$15, 0))</f>
        <v>2</v>
      </c>
      <c r="S1634" s="205" t="s">
        <v>309</v>
      </c>
      <c r="T1634" s="205" t="s">
        <v>309</v>
      </c>
      <c r="U1634" s="226" t="s">
        <v>6498</v>
      </c>
      <c r="V1634" s="147" t="s">
        <v>309</v>
      </c>
      <c r="X1634" s="135"/>
      <c r="Y1634" s="135"/>
      <c r="AA1634" s="135"/>
      <c r="AB1634" s="134"/>
      <c r="AC1634" s="135"/>
      <c r="AD1634" s="135"/>
      <c r="AH1634" s="135"/>
      <c r="AI1634" s="135"/>
    </row>
    <row r="1635" spans="1:35" ht="31.5">
      <c r="A1635" s="205">
        <v>1631</v>
      </c>
      <c r="B1635" s="206" t="s">
        <v>6499</v>
      </c>
      <c r="C1635" s="207" t="str">
        <f xml:space="preserve"> _xlfn.CONCAT(小韻資料表[[#This Row],[聲母拼音碼]],小韻資料表[[#This Row],[韻母拼音碼]],小韻資料表[[#This Row],[調號]])</f>
        <v>jian2</v>
      </c>
      <c r="D1635" s="206" t="s">
        <v>6500</v>
      </c>
      <c r="E1635" s="208" t="s">
        <v>6461</v>
      </c>
      <c r="F1635" s="205">
        <v>13</v>
      </c>
      <c r="G1635" s="209" t="s">
        <v>6501</v>
      </c>
      <c r="H1635" s="205">
        <f xml:space="preserve"> LEN(小韻資料表[[#This Row],[小韻字集]])</f>
        <v>5</v>
      </c>
      <c r="I1635" s="205" cm="1">
        <f t="array" ref="I1635" xml:space="preserve"> MATCH(TRUE, ISNUMBER( SEARCH( LEFT(小韻資料表[[#This Row],[切語]],1), 切語上字資料表[切語上字]) ), 0)</f>
        <v>41</v>
      </c>
      <c r="J1635" s="210" t="str" cm="1">
        <f t="array" ref="J1635" xml:space="preserve"> INDEX(切語上字資料表[聲母], 小韻資料表[[#This Row],[上字表識別號]])</f>
        <v>日</v>
      </c>
      <c r="K1635" s="210" t="str" cm="1">
        <f t="array" ref="K1635" xml:space="preserve"> INDEX(切語上字資料表[聲母拼音碼], 小韻資料表[[#This Row],[上字表識別號]])</f>
        <v>j</v>
      </c>
      <c r="L1635" s="210" t="str" cm="1">
        <f t="array" ref="L1635" xml:space="preserve"> INDEX(切語上字資料表[清濁], 小韻資料表[[#This Row],[上字表識別號]])</f>
        <v>次濁</v>
      </c>
      <c r="M1635" s="223" t="str" cm="1">
        <f t="array" ref="M1635" xml:space="preserve"> INDEX(切語上字資料表[發送收], 小韻資料表[[#This Row],[上字表識別號]])</f>
        <v>收聲</v>
      </c>
      <c r="N1635" s="205" cm="1">
        <f t="array" ref="N1635" xml:space="preserve"> MATCH(TRUE, ISNUMBER( SEARCH( RIGHT(小韻資料表[[#This Row],[切語]],1), 切語下字資料表[切語下字]) ), 0)</f>
        <v>190</v>
      </c>
      <c r="O1635" s="207" t="str" cm="1">
        <f t="array" ref="O1635" xml:space="preserve"> INDEX(切語下字資料表[韻母], 小韻資料表[[#This Row],[下字表識別號]])</f>
        <v>獮開3</v>
      </c>
      <c r="P1635" s="207" t="str" cm="1">
        <f t="array" ref="P1635" xml:space="preserve"> INDEX(切語下字資料表[韻母拼音碼], 小韻資料表[[#This Row],[下字表識別號]])</f>
        <v>ian</v>
      </c>
      <c r="Q1635" s="210" t="str" cm="1">
        <f t="array" ref="Q1635" xml:space="preserve"> INDEX(設定表!$C$19:$C$23, INT( LEFT(小韻資料表[[#This Row],[目次編碼]],1) ))</f>
        <v>上</v>
      </c>
      <c r="R1635" s="210">
        <f xml:space="preserve">  INDEX(設定表!$C$8:$C$15, MATCH( (RIGHT(小韻資料表[[#This Row],[清濁]]) &amp; 小韻資料表[[#This Row],[調]]), 設定表!$B$8:$B$15, 0))</f>
        <v>2</v>
      </c>
      <c r="S1635" s="205" t="s">
        <v>309</v>
      </c>
      <c r="T1635" s="205" t="s">
        <v>309</v>
      </c>
      <c r="U1635" s="226" t="s">
        <v>309</v>
      </c>
      <c r="V1635" s="146" t="s">
        <v>309</v>
      </c>
      <c r="X1635" s="135"/>
      <c r="Y1635" s="135"/>
      <c r="AA1635" s="135"/>
      <c r="AB1635" s="134"/>
      <c r="AC1635" s="135"/>
      <c r="AD1635" s="135"/>
      <c r="AH1635" s="135"/>
      <c r="AI1635" s="135"/>
    </row>
    <row r="1636" spans="1:35" ht="31.5">
      <c r="A1636" s="205">
        <v>1632</v>
      </c>
      <c r="B1636" s="206" t="s">
        <v>6502</v>
      </c>
      <c r="C1636" s="207" t="str">
        <f xml:space="preserve"> _xlfn.CONCAT(小韻資料表[[#This Row],[聲母拼音碼]],小韻資料表[[#This Row],[韻母拼音碼]],小韻資料表[[#This Row],[調號]])</f>
        <v>sian2</v>
      </c>
      <c r="D1636" s="206" t="s">
        <v>6503</v>
      </c>
      <c r="E1636" s="208" t="s">
        <v>6461</v>
      </c>
      <c r="F1636" s="205">
        <v>14</v>
      </c>
      <c r="G1636" s="209" t="s">
        <v>6503</v>
      </c>
      <c r="H1636" s="205">
        <f xml:space="preserve"> LEN(小韻資料表[[#This Row],[小韻字集]])</f>
        <v>2</v>
      </c>
      <c r="I1636" s="205" cm="1">
        <f t="array" ref="I1636" xml:space="preserve"> MATCH(TRUE, ISNUMBER( SEARCH( LEFT(小韻資料表[[#This Row],[切語]],1), 切語上字資料表[切語上字]) ), 0)</f>
        <v>25</v>
      </c>
      <c r="J1636" s="210" t="str" cm="1">
        <f t="array" ref="J1636" xml:space="preserve"> INDEX(切語上字資料表[聲母], 小韻資料表[[#This Row],[上字表識別號]])</f>
        <v>邪</v>
      </c>
      <c r="K1636" s="210" t="str" cm="1">
        <f t="array" ref="K1636" xml:space="preserve"> INDEX(切語上字資料表[聲母拼音碼], 小韻資料表[[#This Row],[上字表識別號]])</f>
        <v>s</v>
      </c>
      <c r="L1636" s="210" t="str" cm="1">
        <f t="array" ref="L1636" xml:space="preserve"> INDEX(切語上字資料表[清濁], 小韻資料表[[#This Row],[上字表識別號]])</f>
        <v>全濁</v>
      </c>
      <c r="M1636" s="223" t="str" cm="1">
        <f t="array" ref="M1636" xml:space="preserve"> INDEX(切語上字資料表[發送收], 小韻資料表[[#This Row],[上字表識別號]])</f>
        <v>送氣</v>
      </c>
      <c r="N1636" s="205" cm="1">
        <f t="array" ref="N1636" xml:space="preserve"> MATCH(TRUE, ISNUMBER( SEARCH( RIGHT(小韻資料表[[#This Row],[切語]],1), 切語下字資料表[切語下字]) ), 0)</f>
        <v>190</v>
      </c>
      <c r="O1636" s="207" t="str" cm="1">
        <f t="array" ref="O1636" xml:space="preserve"> INDEX(切語下字資料表[韻母], 小韻資料表[[#This Row],[下字表識別號]])</f>
        <v>獮開3</v>
      </c>
      <c r="P1636" s="207" t="str" cm="1">
        <f t="array" ref="P1636" xml:space="preserve"> INDEX(切語下字資料表[韻母拼音碼], 小韻資料表[[#This Row],[下字表識別號]])</f>
        <v>ian</v>
      </c>
      <c r="Q1636" s="210" t="str" cm="1">
        <f t="array" ref="Q1636" xml:space="preserve"> INDEX(設定表!$C$19:$C$23, INT( LEFT(小韻資料表[[#This Row],[目次編碼]],1) ))</f>
        <v>上</v>
      </c>
      <c r="R1636" s="210">
        <f xml:space="preserve">  INDEX(設定表!$C$8:$C$15, MATCH( (RIGHT(小韻資料表[[#This Row],[清濁]]) &amp; 小韻資料表[[#This Row],[調]]), 設定表!$B$8:$B$15, 0))</f>
        <v>2</v>
      </c>
      <c r="S1636" s="205" t="s">
        <v>309</v>
      </c>
      <c r="T1636" s="205" t="s">
        <v>309</v>
      </c>
      <c r="U1636" s="226" t="s">
        <v>309</v>
      </c>
      <c r="V1636" s="147" t="s">
        <v>309</v>
      </c>
      <c r="X1636" s="135"/>
      <c r="Y1636" s="135"/>
      <c r="AA1636" s="135"/>
      <c r="AB1636" s="134"/>
      <c r="AC1636" s="135"/>
      <c r="AD1636" s="135"/>
      <c r="AH1636" s="135"/>
      <c r="AI1636" s="135"/>
    </row>
    <row r="1637" spans="1:35" ht="31.5">
      <c r="A1637" s="205">
        <v>1633</v>
      </c>
      <c r="B1637" s="206" t="s">
        <v>6504</v>
      </c>
      <c r="C1637" s="207" t="str">
        <f xml:space="preserve"> _xlfn.CONCAT(小韻資料表[[#This Row],[聲母拼音碼]],小韻資料表[[#This Row],[韻母拼音碼]],小韻資料表[[#This Row],[調號]])</f>
        <v>lian2</v>
      </c>
      <c r="D1637" s="206" t="s">
        <v>6505</v>
      </c>
      <c r="E1637" s="208" t="s">
        <v>6461</v>
      </c>
      <c r="F1637" s="205">
        <v>15</v>
      </c>
      <c r="G1637" s="209" t="s">
        <v>6506</v>
      </c>
      <c r="H1637" s="205">
        <f xml:space="preserve"> LEN(小韻資料表[[#This Row],[小韻字集]])</f>
        <v>11</v>
      </c>
      <c r="I1637" s="205" cm="1">
        <f t="array" ref="I1637" xml:space="preserve"> MATCH(TRUE, ISNUMBER( SEARCH( LEFT(小韻資料表[[#This Row],[切語]],1), 切語上字資料表[切語上字]) ), 0)</f>
        <v>40</v>
      </c>
      <c r="J1637" s="210" t="str" cm="1">
        <f t="array" ref="J1637" xml:space="preserve"> INDEX(切語上字資料表[聲母], 小韻資料表[[#This Row],[上字表識別號]])</f>
        <v>來</v>
      </c>
      <c r="K1637" s="210" t="str" cm="1">
        <f t="array" ref="K1637" xml:space="preserve"> INDEX(切語上字資料表[聲母拼音碼], 小韻資料表[[#This Row],[上字表識別號]])</f>
        <v>l</v>
      </c>
      <c r="L1637" s="210" t="str" cm="1">
        <f t="array" ref="L1637" xml:space="preserve"> INDEX(切語上字資料表[清濁], 小韻資料表[[#This Row],[上字表識別號]])</f>
        <v>次濁</v>
      </c>
      <c r="M1637" s="223" t="str" cm="1">
        <f t="array" ref="M1637" xml:space="preserve"> INDEX(切語上字資料表[發送收], 小韻資料表[[#This Row],[上字表識別號]])</f>
        <v>收聲</v>
      </c>
      <c r="N1637" s="205" cm="1">
        <f t="array" ref="N1637" xml:space="preserve"> MATCH(TRUE, ISNUMBER( SEARCH( RIGHT(小韻資料表[[#This Row],[切語]],1), 切語下字資料表[切語下字]) ), 0)</f>
        <v>190</v>
      </c>
      <c r="O1637" s="207" t="str" cm="1">
        <f t="array" ref="O1637" xml:space="preserve"> INDEX(切語下字資料表[韻母], 小韻資料表[[#This Row],[下字表識別號]])</f>
        <v>獮開3</v>
      </c>
      <c r="P1637" s="207" t="str" cm="1">
        <f t="array" ref="P1637" xml:space="preserve"> INDEX(切語下字資料表[韻母拼音碼], 小韻資料表[[#This Row],[下字表識別號]])</f>
        <v>ian</v>
      </c>
      <c r="Q1637" s="210" t="str" cm="1">
        <f t="array" ref="Q1637" xml:space="preserve"> INDEX(設定表!$C$19:$C$23, INT( LEFT(小韻資料表[[#This Row],[目次編碼]],1) ))</f>
        <v>上</v>
      </c>
      <c r="R1637" s="210">
        <f xml:space="preserve">  INDEX(設定表!$C$8:$C$15, MATCH( (RIGHT(小韻資料表[[#This Row],[清濁]]) &amp; 小韻資料表[[#This Row],[調]]), 設定表!$B$8:$B$15, 0))</f>
        <v>2</v>
      </c>
      <c r="S1637" s="205" t="s">
        <v>309</v>
      </c>
      <c r="T1637" s="205" t="s">
        <v>309</v>
      </c>
      <c r="U1637" s="226" t="s">
        <v>309</v>
      </c>
      <c r="V1637" s="146" t="s">
        <v>309</v>
      </c>
      <c r="X1637" s="135"/>
      <c r="Y1637" s="135"/>
      <c r="AA1637" s="135"/>
      <c r="AB1637" s="134"/>
      <c r="AC1637" s="135"/>
      <c r="AD1637" s="135"/>
      <c r="AH1637" s="135"/>
      <c r="AI1637" s="135"/>
    </row>
    <row r="1638" spans="1:35" ht="31.5">
      <c r="A1638" s="205">
        <v>1634</v>
      </c>
      <c r="B1638" s="206" t="s">
        <v>6507</v>
      </c>
      <c r="C1638" s="207" t="str">
        <f xml:space="preserve"> _xlfn.CONCAT(小韻資料表[[#This Row],[聲母拼音碼]],小韻資料表[[#This Row],[韻母拼音碼]],小韻資料表[[#This Row],[調號]])</f>
        <v>gian2</v>
      </c>
      <c r="D1638" s="206" t="s">
        <v>6508</v>
      </c>
      <c r="E1638" s="208" t="s">
        <v>6461</v>
      </c>
      <c r="F1638" s="205">
        <v>16</v>
      </c>
      <c r="G1638" s="209" t="s">
        <v>6509</v>
      </c>
      <c r="H1638" s="205">
        <f xml:space="preserve"> LEN(小韻資料表[[#This Row],[小韻字集]])</f>
        <v>8</v>
      </c>
      <c r="I1638" s="205" cm="1">
        <f t="array" ref="I1638" xml:space="preserve"> MATCH(TRUE, ISNUMBER( SEARCH( LEFT(小韻資料表[[#This Row],[切語]],1), 切語上字資料表[切語上字]) ), 0)</f>
        <v>4</v>
      </c>
      <c r="J1638" s="210" t="str" cm="1">
        <f t="array" ref="J1638" xml:space="preserve"> INDEX(切語上字資料表[聲母], 小韻資料表[[#This Row],[上字表識別號]])</f>
        <v>疑</v>
      </c>
      <c r="K1638" s="210" t="str" cm="1">
        <f t="array" ref="K1638" xml:space="preserve"> INDEX(切語上字資料表[聲母拼音碼], 小韻資料表[[#This Row],[上字表識別號]])</f>
        <v>g</v>
      </c>
      <c r="L1638" s="210" t="str" cm="1">
        <f t="array" ref="L1638" xml:space="preserve"> INDEX(切語上字資料表[清濁], 小韻資料表[[#This Row],[上字表識別號]])</f>
        <v>次濁</v>
      </c>
      <c r="M1638" s="223" t="str" cm="1">
        <f t="array" ref="M1638" xml:space="preserve"> INDEX(切語上字資料表[發送收], 小韻資料表[[#This Row],[上字表識別號]])</f>
        <v>收聲</v>
      </c>
      <c r="N1638" s="205" cm="1">
        <f t="array" ref="N1638" xml:space="preserve"> MATCH(TRUE, ISNUMBER( SEARCH( RIGHT(小韻資料表[[#This Row],[切語]],1), 切語下字資料表[切語下字]) ), 0)</f>
        <v>190</v>
      </c>
      <c r="O1638" s="207" t="str" cm="1">
        <f t="array" ref="O1638" xml:space="preserve"> INDEX(切語下字資料表[韻母], 小韻資料表[[#This Row],[下字表識別號]])</f>
        <v>獮開3</v>
      </c>
      <c r="P1638" s="207" t="str" cm="1">
        <f t="array" ref="P1638" xml:space="preserve"> INDEX(切語下字資料表[韻母拼音碼], 小韻資料表[[#This Row],[下字表識別號]])</f>
        <v>ian</v>
      </c>
      <c r="Q1638" s="210" t="str" cm="1">
        <f t="array" ref="Q1638" xml:space="preserve"> INDEX(設定表!$C$19:$C$23, INT( LEFT(小韻資料表[[#This Row],[目次編碼]],1) ))</f>
        <v>上</v>
      </c>
      <c r="R1638" s="210">
        <f xml:space="preserve">  INDEX(設定表!$C$8:$C$15, MATCH( (RIGHT(小韻資料表[[#This Row],[清濁]]) &amp; 小韻資料表[[#This Row],[調]]), 設定表!$B$8:$B$15, 0))</f>
        <v>2</v>
      </c>
      <c r="S1638" s="205" t="s">
        <v>309</v>
      </c>
      <c r="T1638" s="205" t="s">
        <v>309</v>
      </c>
      <c r="U1638" s="226" t="s">
        <v>309</v>
      </c>
      <c r="V1638" s="147" t="s">
        <v>309</v>
      </c>
      <c r="X1638" s="135"/>
      <c r="Y1638" s="135"/>
      <c r="AA1638" s="135"/>
      <c r="AB1638" s="134"/>
      <c r="AC1638" s="135"/>
      <c r="AD1638" s="135"/>
      <c r="AH1638" s="135"/>
      <c r="AI1638" s="135"/>
    </row>
    <row r="1639" spans="1:35" ht="31.5">
      <c r="A1639" s="205">
        <v>1635</v>
      </c>
      <c r="B1639" s="206" t="s">
        <v>6510</v>
      </c>
      <c r="C1639" s="207" t="str">
        <f xml:space="preserve"> _xlfn.CONCAT(小韻資料表[[#This Row],[聲母拼音碼]],小韻資料表[[#This Row],[韻母拼音碼]],小韻資料表[[#This Row],[調號]])</f>
        <v>khian2</v>
      </c>
      <c r="D1639" s="206" t="s">
        <v>6511</v>
      </c>
      <c r="E1639" s="208" t="s">
        <v>6461</v>
      </c>
      <c r="F1639" s="205">
        <v>17</v>
      </c>
      <c r="G1639" s="209" t="s">
        <v>6512</v>
      </c>
      <c r="H1639" s="205">
        <f xml:space="preserve"> LEN(小韻資料表[[#This Row],[小韻字集]])</f>
        <v>5</v>
      </c>
      <c r="I1639" s="205" cm="1">
        <f t="array" ref="I1639" xml:space="preserve"> MATCH(TRUE, ISNUMBER( SEARCH( LEFT(小韻資料表[[#This Row],[切語]],1), 切語上字資料表[切語上字]) ), 0)</f>
        <v>3</v>
      </c>
      <c r="J1639" s="210" t="str" cm="1">
        <f t="array" ref="J1639" xml:space="preserve"> INDEX(切語上字資料表[聲母], 小韻資料表[[#This Row],[上字表識別號]])</f>
        <v>群</v>
      </c>
      <c r="K1639" s="210" t="str" cm="1">
        <f t="array" ref="K1639" xml:space="preserve"> INDEX(切語上字資料表[聲母拼音碼], 小韻資料表[[#This Row],[上字表識別號]])</f>
        <v>kh</v>
      </c>
      <c r="L1639" s="210" t="str" cm="1">
        <f t="array" ref="L1639" xml:space="preserve"> INDEX(切語上字資料表[清濁], 小韻資料表[[#This Row],[上字表識別號]])</f>
        <v>全濁</v>
      </c>
      <c r="M1639" s="223" cm="1">
        <f t="array" ref="M1639" xml:space="preserve"> INDEX(切語上字資料表[發送收], 小韻資料表[[#This Row],[上字表識別號]])</f>
        <v>0</v>
      </c>
      <c r="N1639" s="205" cm="1">
        <f t="array" ref="N1639" xml:space="preserve"> MATCH(TRUE, ISNUMBER( SEARCH( RIGHT(小韻資料表[[#This Row],[切語]],1), 切語下字資料表[切語下字]) ), 0)</f>
        <v>190</v>
      </c>
      <c r="O1639" s="207" t="str" cm="1">
        <f t="array" ref="O1639" xml:space="preserve"> INDEX(切語下字資料表[韻母], 小韻資料表[[#This Row],[下字表識別號]])</f>
        <v>獮開3</v>
      </c>
      <c r="P1639" s="207" t="str" cm="1">
        <f t="array" ref="P1639" xml:space="preserve"> INDEX(切語下字資料表[韻母拼音碼], 小韻資料表[[#This Row],[下字表識別號]])</f>
        <v>ian</v>
      </c>
      <c r="Q1639" s="210" t="str" cm="1">
        <f t="array" ref="Q1639" xml:space="preserve"> INDEX(設定表!$C$19:$C$23, INT( LEFT(小韻資料表[[#This Row],[目次編碼]],1) ))</f>
        <v>上</v>
      </c>
      <c r="R1639" s="210">
        <f xml:space="preserve">  INDEX(設定表!$C$8:$C$15, MATCH( (RIGHT(小韻資料表[[#This Row],[清濁]]) &amp; 小韻資料表[[#This Row],[調]]), 設定表!$B$8:$B$15, 0))</f>
        <v>2</v>
      </c>
      <c r="S1639" s="205" t="s">
        <v>309</v>
      </c>
      <c r="T1639" s="205" t="s">
        <v>309</v>
      </c>
      <c r="U1639" s="226" t="s">
        <v>309</v>
      </c>
      <c r="V1639" s="146" t="s">
        <v>309</v>
      </c>
      <c r="X1639" s="135"/>
      <c r="Y1639" s="135"/>
      <c r="AA1639" s="135"/>
      <c r="AB1639" s="134"/>
      <c r="AC1639" s="135"/>
      <c r="AD1639" s="135"/>
      <c r="AH1639" s="135"/>
      <c r="AI1639" s="135"/>
    </row>
    <row r="1640" spans="1:35" ht="31.5">
      <c r="A1640" s="205">
        <v>1636</v>
      </c>
      <c r="B1640" s="206" t="s">
        <v>6513</v>
      </c>
      <c r="C1640" s="207" t="str">
        <f xml:space="preserve"> _xlfn.CONCAT(小韻資料表[[#This Row],[聲母拼音碼]],小韻資料表[[#This Row],[韻母拼音碼]],小韻資料表[[#This Row],[調號]])</f>
        <v>hian2</v>
      </c>
      <c r="D1640" s="206" t="s">
        <v>6514</v>
      </c>
      <c r="E1640" s="208" t="s">
        <v>6461</v>
      </c>
      <c r="F1640" s="205">
        <v>18</v>
      </c>
      <c r="G1640" s="209" t="s">
        <v>6515</v>
      </c>
      <c r="H1640" s="205">
        <f xml:space="preserve"> LEN(小韻資料表[[#This Row],[小韻字集]])</f>
        <v>6</v>
      </c>
      <c r="I1640" s="205" cm="1">
        <f t="array" ref="I1640" xml:space="preserve"> MATCH(TRUE, ISNUMBER( SEARCH( LEFT(小韻資料表[[#This Row],[切語]],1), 切語上字資料表[切語上字]) ), 0)</f>
        <v>19</v>
      </c>
      <c r="J1640" s="210" t="str" cm="1">
        <f t="array" ref="J1640" xml:space="preserve"> INDEX(切語上字資料表[聲母], 小韻資料表[[#This Row],[上字表識別號]])</f>
        <v>奉</v>
      </c>
      <c r="K1640" s="210" t="str" cm="1">
        <f t="array" ref="K1640" xml:space="preserve"> INDEX(切語上字資料表[聲母拼音碼], 小韻資料表[[#This Row],[上字表識別號]])</f>
        <v>h</v>
      </c>
      <c r="L1640" s="210" t="str" cm="1">
        <f t="array" ref="L1640" xml:space="preserve"> INDEX(切語上字資料表[清濁], 小韻資料表[[#This Row],[上字表識別號]])</f>
        <v>全濁</v>
      </c>
      <c r="M1640" s="223" cm="1">
        <f t="array" ref="M1640" xml:space="preserve"> INDEX(切語上字資料表[發送收], 小韻資料表[[#This Row],[上字表識別號]])</f>
        <v>0</v>
      </c>
      <c r="N1640" s="205" cm="1">
        <f t="array" ref="N1640" xml:space="preserve"> MATCH(TRUE, ISNUMBER( SEARCH( RIGHT(小韻資料表[[#This Row],[切語]],1), 切語下字資料表[切語下字]) ), 0)</f>
        <v>190</v>
      </c>
      <c r="O1640" s="207" t="str" cm="1">
        <f t="array" ref="O1640" xml:space="preserve"> INDEX(切語下字資料表[韻母], 小韻資料表[[#This Row],[下字表識別號]])</f>
        <v>獮開3</v>
      </c>
      <c r="P1640" s="207" t="str" cm="1">
        <f t="array" ref="P1640" xml:space="preserve"> INDEX(切語下字資料表[韻母拼音碼], 小韻資料表[[#This Row],[下字表識別號]])</f>
        <v>ian</v>
      </c>
      <c r="Q1640" s="210" t="str" cm="1">
        <f t="array" ref="Q1640" xml:space="preserve"> INDEX(設定表!$C$19:$C$23, INT( LEFT(小韻資料表[[#This Row],[目次編碼]],1) ))</f>
        <v>上</v>
      </c>
      <c r="R1640" s="210">
        <f xml:space="preserve">  INDEX(設定表!$C$8:$C$15, MATCH( (RIGHT(小韻資料表[[#This Row],[清濁]]) &amp; 小韻資料表[[#This Row],[調]]), 設定表!$B$8:$B$15, 0))</f>
        <v>2</v>
      </c>
      <c r="S1640" s="205" t="s">
        <v>309</v>
      </c>
      <c r="T1640" s="205" t="s">
        <v>309</v>
      </c>
      <c r="U1640" s="226" t="s">
        <v>309</v>
      </c>
      <c r="V1640" s="147" t="s">
        <v>309</v>
      </c>
      <c r="X1640" s="135"/>
      <c r="Y1640" s="135"/>
      <c r="AA1640" s="135"/>
      <c r="AB1640" s="134"/>
      <c r="AC1640" s="135"/>
      <c r="AD1640" s="135"/>
      <c r="AH1640" s="135"/>
      <c r="AI1640" s="135"/>
    </row>
    <row r="1641" spans="1:35" ht="31.5">
      <c r="A1641" s="205">
        <v>1637</v>
      </c>
      <c r="B1641" s="206" t="s">
        <v>6516</v>
      </c>
      <c r="C1641" s="207" t="str">
        <f xml:space="preserve"> _xlfn.CONCAT(小韻資料表[[#This Row],[聲母拼音碼]],小韻資料表[[#This Row],[韻母拼音碼]],小韻資料表[[#This Row],[調號]])</f>
        <v>muan2</v>
      </c>
      <c r="D1641" s="206" t="s">
        <v>6517</v>
      </c>
      <c r="E1641" s="208" t="s">
        <v>6461</v>
      </c>
      <c r="F1641" s="205">
        <v>19</v>
      </c>
      <c r="G1641" s="209" t="s">
        <v>13175</v>
      </c>
      <c r="H1641" s="205">
        <f xml:space="preserve"> LEN(小韻資料表[[#This Row],[小韻字集]])</f>
        <v>12</v>
      </c>
      <c r="I1641" s="205" cm="1">
        <f t="array" ref="I1641" xml:space="preserve"> MATCH(TRUE, ISNUMBER( SEARCH( LEFT(小韻資料表[[#This Row],[切語]],1), 切語上字資料表[切語上字]) ), 0)</f>
        <v>16</v>
      </c>
      <c r="J1641" s="210" t="str" cm="1">
        <f t="array" ref="J1641" xml:space="preserve"> INDEX(切語上字資料表[聲母], 小韻資料表[[#This Row],[上字表識別號]])</f>
        <v>明</v>
      </c>
      <c r="K1641" s="210" t="str" cm="1">
        <f t="array" ref="K1641" xml:space="preserve"> INDEX(切語上字資料表[聲母拼音碼], 小韻資料表[[#This Row],[上字表識別號]])</f>
        <v>m</v>
      </c>
      <c r="L1641" s="210" t="str" cm="1">
        <f t="array" ref="L1641" xml:space="preserve"> INDEX(切語上字資料表[清濁], 小韻資料表[[#This Row],[上字表識別號]])</f>
        <v>次濁</v>
      </c>
      <c r="M1641" s="223" t="str" cm="1">
        <f t="array" ref="M1641" xml:space="preserve"> INDEX(切語上字資料表[發送收], 小韻資料表[[#This Row],[上字表識別號]])</f>
        <v>收聲</v>
      </c>
      <c r="N1641" s="205" cm="1">
        <f t="array" ref="N1641" xml:space="preserve"> MATCH(TRUE, ISNUMBER( SEARCH( RIGHT(小韻資料表[[#This Row],[切語]],1), 切語下字資料表[切語下字]) ), 0)</f>
        <v>194</v>
      </c>
      <c r="O1641" s="207" t="str" cm="1">
        <f t="array" ref="O1641" xml:space="preserve"> INDEX(切語下字資料表[韻母], 小韻資料表[[#This Row],[下字表識別號]])</f>
        <v>獮合3</v>
      </c>
      <c r="P1641" s="207" t="str" cm="1">
        <f t="array" ref="P1641" xml:space="preserve"> INDEX(切語下字資料表[韻母拼音碼], 小韻資料表[[#This Row],[下字表識別號]])</f>
        <v>uan</v>
      </c>
      <c r="Q1641" s="210" t="str" cm="1">
        <f t="array" ref="Q1641" xml:space="preserve"> INDEX(設定表!$C$19:$C$23, INT( LEFT(小韻資料表[[#This Row],[目次編碼]],1) ))</f>
        <v>上</v>
      </c>
      <c r="R1641" s="210">
        <f xml:space="preserve">  INDEX(設定表!$C$8:$C$15, MATCH( (RIGHT(小韻資料表[[#This Row],[清濁]]) &amp; 小韻資料表[[#This Row],[調]]), 設定表!$B$8:$B$15, 0))</f>
        <v>2</v>
      </c>
      <c r="S1641" s="205" t="s">
        <v>309</v>
      </c>
      <c r="T1641" s="205" t="s">
        <v>309</v>
      </c>
      <c r="U1641" s="226" t="s">
        <v>309</v>
      </c>
      <c r="V1641" s="146" t="s">
        <v>309</v>
      </c>
      <c r="X1641" s="135"/>
      <c r="Y1641" s="135"/>
      <c r="AA1641" s="135"/>
      <c r="AB1641" s="134"/>
      <c r="AC1641" s="135"/>
      <c r="AD1641" s="135"/>
      <c r="AH1641" s="135"/>
      <c r="AI1641" s="135"/>
    </row>
    <row r="1642" spans="1:35" ht="31.5">
      <c r="A1642" s="205">
        <v>1638</v>
      </c>
      <c r="B1642" s="206" t="s">
        <v>6518</v>
      </c>
      <c r="C1642" s="207" t="str">
        <f xml:space="preserve"> _xlfn.CONCAT(小韻資料表[[#This Row],[聲母拼音碼]],小韻資料表[[#This Row],[韻母拼音碼]],小韻資料表[[#This Row],[調號]])</f>
        <v>huan2</v>
      </c>
      <c r="D1642" s="206" t="s">
        <v>6519</v>
      </c>
      <c r="E1642" s="208" t="s">
        <v>6461</v>
      </c>
      <c r="F1642" s="205">
        <v>20</v>
      </c>
      <c r="G1642" s="209" t="s">
        <v>6520</v>
      </c>
      <c r="H1642" s="205">
        <f xml:space="preserve"> LEN(小韻資料表[[#This Row],[小韻字集]])</f>
        <v>2</v>
      </c>
      <c r="I1642" s="205" cm="1">
        <f t="array" ref="I1642" xml:space="preserve"> MATCH(TRUE, ISNUMBER( SEARCH( LEFT(小韻資料表[[#This Row],[切語]],1), 切語上字資料表[切語上字]) ), 0)</f>
        <v>17</v>
      </c>
      <c r="J1642" s="210" t="str" cm="1">
        <f t="array" ref="J1642" xml:space="preserve"> INDEX(切語上字資料表[聲母], 小韻資料表[[#This Row],[上字表識別號]])</f>
        <v>非</v>
      </c>
      <c r="K1642" s="210" t="str" cm="1">
        <f t="array" ref="K1642" xml:space="preserve"> INDEX(切語上字資料表[聲母拼音碼], 小韻資料表[[#This Row],[上字表識別號]])</f>
        <v>h</v>
      </c>
      <c r="L1642" s="210" t="str" cm="1">
        <f t="array" ref="L1642" xml:space="preserve"> INDEX(切語上字資料表[清濁], 小韻資料表[[#This Row],[上字表識別號]])</f>
        <v>全清</v>
      </c>
      <c r="M1642" s="223" t="str" cm="1">
        <f t="array" ref="M1642" xml:space="preserve"> INDEX(切語上字資料表[發送收], 小韻資料表[[#This Row],[上字表識別號]])</f>
        <v>發聲</v>
      </c>
      <c r="N1642" s="205" cm="1">
        <f t="array" ref="N1642" xml:space="preserve"> MATCH(TRUE, ISNUMBER( SEARCH( RIGHT(小韻資料表[[#This Row],[切語]],1), 切語下字資料表[切語下字]) ), 0)</f>
        <v>194</v>
      </c>
      <c r="O1642" s="207" t="str" cm="1">
        <f t="array" ref="O1642" xml:space="preserve"> INDEX(切語下字資料表[韻母], 小韻資料表[[#This Row],[下字表識別號]])</f>
        <v>獮合3</v>
      </c>
      <c r="P1642" s="207" t="str" cm="1">
        <f t="array" ref="P1642" xml:space="preserve"> INDEX(切語下字資料表[韻母拼音碼], 小韻資料表[[#This Row],[下字表識別號]])</f>
        <v>uan</v>
      </c>
      <c r="Q1642" s="210" t="str" cm="1">
        <f t="array" ref="Q1642" xml:space="preserve"> INDEX(設定表!$C$19:$C$23, INT( LEFT(小韻資料表[[#This Row],[目次編碼]],1) ))</f>
        <v>上</v>
      </c>
      <c r="R1642" s="210">
        <f xml:space="preserve">  INDEX(設定表!$C$8:$C$15, MATCH( (RIGHT(小韻資料表[[#This Row],[清濁]]) &amp; 小韻資料表[[#This Row],[調]]), 設定表!$B$8:$B$15, 0))</f>
        <v>2</v>
      </c>
      <c r="S1642" s="205" t="s">
        <v>309</v>
      </c>
      <c r="T1642" s="205" t="s">
        <v>309</v>
      </c>
      <c r="U1642" s="226" t="s">
        <v>309</v>
      </c>
      <c r="V1642" s="147" t="s">
        <v>309</v>
      </c>
      <c r="X1642" s="135"/>
      <c r="Y1642" s="135"/>
      <c r="AA1642" s="135"/>
      <c r="AB1642" s="134"/>
      <c r="AC1642" s="135"/>
      <c r="AD1642" s="135"/>
      <c r="AH1642" s="135"/>
      <c r="AI1642" s="135"/>
    </row>
    <row r="1643" spans="1:35" ht="31.5">
      <c r="A1643" s="205">
        <v>1639</v>
      </c>
      <c r="B1643" s="206" t="s">
        <v>6521</v>
      </c>
      <c r="C1643" s="207" t="str">
        <f xml:space="preserve"> _xlfn.CONCAT(小韻資料表[[#This Row],[聲母拼音碼]],小韻資料表[[#This Row],[韻母拼音碼]],小韻資料表[[#This Row],[調號]])</f>
        <v>cuan2</v>
      </c>
      <c r="D1643" s="206" t="s">
        <v>6522</v>
      </c>
      <c r="E1643" s="208" t="s">
        <v>6461</v>
      </c>
      <c r="F1643" s="205">
        <v>21</v>
      </c>
      <c r="G1643" s="209" t="s">
        <v>6523</v>
      </c>
      <c r="H1643" s="205">
        <f xml:space="preserve"> LEN(小韻資料表[[#This Row],[小韻字集]])</f>
        <v>5</v>
      </c>
      <c r="I1643" s="205" cm="1">
        <f t="array" ref="I1643" xml:space="preserve"> MATCH(TRUE, ISNUMBER( SEARCH( LEFT(小韻資料表[[#This Row],[切語]],1), 切語上字資料表[切語上字]) ), 0)</f>
        <v>21</v>
      </c>
      <c r="J1643" s="210" t="str" cm="1">
        <f t="array" ref="J1643" xml:space="preserve"> INDEX(切語上字資料表[聲母], 小韻資料表[[#This Row],[上字表識別號]])</f>
        <v>精</v>
      </c>
      <c r="K1643" s="210" t="str" cm="1">
        <f t="array" ref="K1643" xml:space="preserve"> INDEX(切語上字資料表[聲母拼音碼], 小韻資料表[[#This Row],[上字表識別號]])</f>
        <v>c</v>
      </c>
      <c r="L1643" s="210" t="str" cm="1">
        <f t="array" ref="L1643" xml:space="preserve"> INDEX(切語上字資料表[清濁], 小韻資料表[[#This Row],[上字表識別號]])</f>
        <v>全清</v>
      </c>
      <c r="M1643" s="223" t="str" cm="1">
        <f t="array" ref="M1643" xml:space="preserve"> INDEX(切語上字資料表[發送收], 小韻資料表[[#This Row],[上字表識別號]])</f>
        <v>發聲</v>
      </c>
      <c r="N1643" s="205" cm="1">
        <f t="array" ref="N1643" xml:space="preserve"> MATCH(TRUE, ISNUMBER( SEARCH( RIGHT(小韻資料表[[#This Row],[切語]],1), 切語下字資料表[切語下字]) ), 0)</f>
        <v>194</v>
      </c>
      <c r="O1643" s="207" t="str" cm="1">
        <f t="array" ref="O1643" xml:space="preserve"> INDEX(切語下字資料表[韻母], 小韻資料表[[#This Row],[下字表識別號]])</f>
        <v>獮合3</v>
      </c>
      <c r="P1643" s="207" t="str" cm="1">
        <f t="array" ref="P1643" xml:space="preserve"> INDEX(切語下字資料表[韻母拼音碼], 小韻資料表[[#This Row],[下字表識別號]])</f>
        <v>uan</v>
      </c>
      <c r="Q1643" s="210" t="str" cm="1">
        <f t="array" ref="Q1643" xml:space="preserve"> INDEX(設定表!$C$19:$C$23, INT( LEFT(小韻資料表[[#This Row],[目次編碼]],1) ))</f>
        <v>上</v>
      </c>
      <c r="R1643" s="210">
        <f xml:space="preserve">  INDEX(設定表!$C$8:$C$15, MATCH( (RIGHT(小韻資料表[[#This Row],[清濁]]) &amp; 小韻資料表[[#This Row],[調]]), 設定表!$B$8:$B$15, 0))</f>
        <v>2</v>
      </c>
      <c r="S1643" s="205" t="s">
        <v>309</v>
      </c>
      <c r="T1643" s="205" t="s">
        <v>309</v>
      </c>
      <c r="U1643" s="226" t="s">
        <v>309</v>
      </c>
      <c r="V1643" s="146" t="s">
        <v>309</v>
      </c>
      <c r="X1643" s="135"/>
      <c r="Y1643" s="135"/>
      <c r="AA1643" s="135"/>
      <c r="AB1643" s="134"/>
      <c r="AC1643" s="135"/>
      <c r="AD1643" s="135"/>
      <c r="AH1643" s="135"/>
      <c r="AI1643" s="135"/>
    </row>
    <row r="1644" spans="1:35" ht="31.5">
      <c r="A1644" s="205">
        <v>1640</v>
      </c>
      <c r="B1644" s="206" t="s">
        <v>6524</v>
      </c>
      <c r="C1644" s="207" t="str">
        <f xml:space="preserve"> _xlfn.CONCAT(小韻資料表[[#This Row],[聲母拼音碼]],小韻資料表[[#This Row],[韻母拼音碼]],小韻資料表[[#This Row],[調號]])</f>
        <v>cuan2</v>
      </c>
      <c r="D1644" s="206" t="s">
        <v>6525</v>
      </c>
      <c r="E1644" s="208" t="s">
        <v>6461</v>
      </c>
      <c r="F1644" s="205">
        <v>22</v>
      </c>
      <c r="G1644" s="209" t="s">
        <v>6526</v>
      </c>
      <c r="H1644" s="205">
        <f xml:space="preserve"> LEN(小韻資料表[[#This Row],[小韻字集]])</f>
        <v>7</v>
      </c>
      <c r="I1644" s="205" cm="1">
        <f t="array" ref="I1644" xml:space="preserve"> MATCH(TRUE, ISNUMBER( SEARCH( LEFT(小韻資料表[[#This Row],[切語]],1), 切語上字資料表[切語上字]) ), 0)</f>
        <v>23</v>
      </c>
      <c r="J1644" s="210" t="str" cm="1">
        <f t="array" ref="J1644" xml:space="preserve"> INDEX(切語上字資料表[聲母], 小韻資料表[[#This Row],[上字表識別號]])</f>
        <v>從</v>
      </c>
      <c r="K1644" s="210" t="str" cm="1">
        <f t="array" ref="K1644" xml:space="preserve"> INDEX(切語上字資料表[聲母拼音碼], 小韻資料表[[#This Row],[上字表識別號]])</f>
        <v>c</v>
      </c>
      <c r="L1644" s="210" t="str" cm="1">
        <f t="array" ref="L1644" xml:space="preserve"> INDEX(切語上字資料表[清濁], 小韻資料表[[#This Row],[上字表識別號]])</f>
        <v>全濁</v>
      </c>
      <c r="M1644" s="223" cm="1">
        <f t="array" ref="M1644" xml:space="preserve"> INDEX(切語上字資料表[發送收], 小韻資料表[[#This Row],[上字表識別號]])</f>
        <v>0</v>
      </c>
      <c r="N1644" s="205" cm="1">
        <f t="array" ref="N1644" xml:space="preserve"> MATCH(TRUE, ISNUMBER( SEARCH( RIGHT(小韻資料表[[#This Row],[切語]],1), 切語下字資料表[切語下字]) ), 0)</f>
        <v>194</v>
      </c>
      <c r="O1644" s="207" t="str" cm="1">
        <f t="array" ref="O1644" xml:space="preserve"> INDEX(切語下字資料表[韻母], 小韻資料表[[#This Row],[下字表識別號]])</f>
        <v>獮合3</v>
      </c>
      <c r="P1644" s="207" t="str" cm="1">
        <f t="array" ref="P1644" xml:space="preserve"> INDEX(切語下字資料表[韻母拼音碼], 小韻資料表[[#This Row],[下字表識別號]])</f>
        <v>uan</v>
      </c>
      <c r="Q1644" s="210" t="str" cm="1">
        <f t="array" ref="Q1644" xml:space="preserve"> INDEX(設定表!$C$19:$C$23, INT( LEFT(小韻資料表[[#This Row],[目次編碼]],1) ))</f>
        <v>上</v>
      </c>
      <c r="R1644" s="210">
        <f xml:space="preserve">  INDEX(設定表!$C$8:$C$15, MATCH( (RIGHT(小韻資料表[[#This Row],[清濁]]) &amp; 小韻資料表[[#This Row],[調]]), 設定表!$B$8:$B$15, 0))</f>
        <v>2</v>
      </c>
      <c r="S1644" s="205" t="s">
        <v>309</v>
      </c>
      <c r="T1644" s="205" t="s">
        <v>309</v>
      </c>
      <c r="U1644" s="226" t="s">
        <v>309</v>
      </c>
      <c r="V1644" s="147" t="s">
        <v>309</v>
      </c>
      <c r="X1644" s="135"/>
      <c r="Y1644" s="135"/>
      <c r="AA1644" s="135"/>
      <c r="AB1644" s="134"/>
      <c r="AC1644" s="135"/>
      <c r="AD1644" s="135"/>
      <c r="AH1644" s="135"/>
      <c r="AI1644" s="135"/>
    </row>
    <row r="1645" spans="1:35" ht="31.5">
      <c r="A1645" s="205">
        <v>1641</v>
      </c>
      <c r="B1645" s="206" t="s">
        <v>6527</v>
      </c>
      <c r="C1645" s="207" t="str">
        <f xml:space="preserve"> _xlfn.CONCAT(小韻資料表[[#This Row],[聲母拼音碼]],小韻資料表[[#This Row],[韻母拼音碼]],小韻資料表[[#This Row],[調號]])</f>
        <v>hian2</v>
      </c>
      <c r="D1645" s="206" t="s">
        <v>6528</v>
      </c>
      <c r="E1645" s="208" t="s">
        <v>6461</v>
      </c>
      <c r="F1645" s="205">
        <v>23</v>
      </c>
      <c r="G1645" s="209" t="s">
        <v>6529</v>
      </c>
      <c r="H1645" s="205">
        <f xml:space="preserve"> LEN(小韻資料表[[#This Row],[小韻字集]])</f>
        <v>4</v>
      </c>
      <c r="I1645" s="205" cm="1">
        <f t="array" ref="I1645" xml:space="preserve"> MATCH(TRUE, ISNUMBER( SEARCH( LEFT(小韻資料表[[#This Row],[切語]],1), 切語上字資料表[切語上字]) ), 0)</f>
        <v>17</v>
      </c>
      <c r="J1645" s="210" t="str" cm="1">
        <f t="array" ref="J1645" xml:space="preserve"> INDEX(切語上字資料表[聲母], 小韻資料表[[#This Row],[上字表識別號]])</f>
        <v>非</v>
      </c>
      <c r="K1645" s="210" t="str" cm="1">
        <f t="array" ref="K1645" xml:space="preserve"> INDEX(切語上字資料表[聲母拼音碼], 小韻資料表[[#This Row],[上字表識別號]])</f>
        <v>h</v>
      </c>
      <c r="L1645" s="210" t="str" cm="1">
        <f t="array" ref="L1645" xml:space="preserve"> INDEX(切語上字資料表[清濁], 小韻資料表[[#This Row],[上字表識別號]])</f>
        <v>全清</v>
      </c>
      <c r="M1645" s="223" t="str" cm="1">
        <f t="array" ref="M1645" xml:space="preserve"> INDEX(切語上字資料表[發送收], 小韻資料表[[#This Row],[上字表識別號]])</f>
        <v>發聲</v>
      </c>
      <c r="N1645" s="205" cm="1">
        <f t="array" ref="N1645" xml:space="preserve"> MATCH(TRUE, ISNUMBER( SEARCH( RIGHT(小韻資料表[[#This Row],[切語]],1), 切語下字資料表[切語下字]) ), 0)</f>
        <v>190</v>
      </c>
      <c r="O1645" s="207" t="str" cm="1">
        <f t="array" ref="O1645" xml:space="preserve"> INDEX(切語下字資料表[韻母], 小韻資料表[[#This Row],[下字表識別號]])</f>
        <v>獮開3</v>
      </c>
      <c r="P1645" s="207" t="str" cm="1">
        <f t="array" ref="P1645" xml:space="preserve"> INDEX(切語下字資料表[韻母拼音碼], 小韻資料表[[#This Row],[下字表識別號]])</f>
        <v>ian</v>
      </c>
      <c r="Q1645" s="210" t="str" cm="1">
        <f t="array" ref="Q1645" xml:space="preserve"> INDEX(設定表!$C$19:$C$23, INT( LEFT(小韻資料表[[#This Row],[目次編碼]],1) ))</f>
        <v>上</v>
      </c>
      <c r="R1645" s="210">
        <f xml:space="preserve">  INDEX(設定表!$C$8:$C$15, MATCH( (RIGHT(小韻資料表[[#This Row],[清濁]]) &amp; 小韻資料表[[#This Row],[調]]), 設定表!$B$8:$B$15, 0))</f>
        <v>2</v>
      </c>
      <c r="S1645" s="205" t="s">
        <v>309</v>
      </c>
      <c r="T1645" s="205" t="s">
        <v>309</v>
      </c>
      <c r="U1645" s="226" t="s">
        <v>309</v>
      </c>
      <c r="V1645" s="146" t="s">
        <v>309</v>
      </c>
      <c r="X1645" s="135"/>
      <c r="Y1645" s="135"/>
      <c r="AA1645" s="135"/>
      <c r="AB1645" s="134"/>
      <c r="AC1645" s="135"/>
      <c r="AD1645" s="135"/>
      <c r="AH1645" s="135"/>
      <c r="AI1645" s="135"/>
    </row>
    <row r="1646" spans="1:35" ht="31.5">
      <c r="A1646" s="205">
        <v>1642</v>
      </c>
      <c r="B1646" s="206" t="s">
        <v>6530</v>
      </c>
      <c r="C1646" s="207" t="str">
        <f xml:space="preserve"> _xlfn.CONCAT(小韻資料表[[#This Row],[聲母拼音碼]],小韻資料表[[#This Row],[韻母拼音碼]],小韻資料表[[#This Row],[調號]])</f>
        <v>Øuan2</v>
      </c>
      <c r="D1646" s="206" t="s">
        <v>6531</v>
      </c>
      <c r="E1646" s="208" t="s">
        <v>6461</v>
      </c>
      <c r="F1646" s="205">
        <v>24</v>
      </c>
      <c r="G1646" s="209" t="s">
        <v>6532</v>
      </c>
      <c r="H1646" s="205">
        <f xml:space="preserve"> LEN(小韻資料表[[#This Row],[小韻字集]])</f>
        <v>13</v>
      </c>
      <c r="I1646" s="205" cm="1">
        <f t="array" ref="I1646" xml:space="preserve"> MATCH(TRUE, ISNUMBER( SEARCH( LEFT(小韻資料表[[#This Row],[切語]],1), 切語上字資料表[切語上字]) ), 0)</f>
        <v>39</v>
      </c>
      <c r="J1646" s="210" t="str" cm="1">
        <f t="array" ref="J1646" xml:space="preserve"> INDEX(切語上字資料表[聲母], 小韻資料表[[#This Row],[上字表識別號]])</f>
        <v>喻</v>
      </c>
      <c r="K1646" s="210" t="str" cm="1">
        <f t="array" ref="K1646" xml:space="preserve"> INDEX(切語上字資料表[聲母拼音碼], 小韻資料表[[#This Row],[上字表識別號]])</f>
        <v>Ø</v>
      </c>
      <c r="L1646" s="210" t="str" cm="1">
        <f t="array" ref="L1646" xml:space="preserve"> INDEX(切語上字資料表[清濁], 小韻資料表[[#This Row],[上字表識別號]])</f>
        <v>次濁</v>
      </c>
      <c r="M1646" s="223" t="str" cm="1">
        <f t="array" ref="M1646" xml:space="preserve"> INDEX(切語上字資料表[發送收], 小韻資料表[[#This Row],[上字表識別號]])</f>
        <v>發聲</v>
      </c>
      <c r="N1646" s="205" cm="1">
        <f t="array" ref="N1646" xml:space="preserve"> MATCH(TRUE, ISNUMBER( SEARCH( RIGHT(小韻資料表[[#This Row],[切語]],1), 切語下字資料表[切語下字]) ), 0)</f>
        <v>194</v>
      </c>
      <c r="O1646" s="207" t="str" cm="1">
        <f t="array" ref="O1646" xml:space="preserve"> INDEX(切語下字資料表[韻母], 小韻資料表[[#This Row],[下字表識別號]])</f>
        <v>獮合3</v>
      </c>
      <c r="P1646" s="207" t="str" cm="1">
        <f t="array" ref="P1646" xml:space="preserve"> INDEX(切語下字資料表[韻母拼音碼], 小韻資料表[[#This Row],[下字表識別號]])</f>
        <v>uan</v>
      </c>
      <c r="Q1646" s="210" t="str" cm="1">
        <f t="array" ref="Q1646" xml:space="preserve"> INDEX(設定表!$C$19:$C$23, INT( LEFT(小韻資料表[[#This Row],[目次編碼]],1) ))</f>
        <v>上</v>
      </c>
      <c r="R1646" s="210">
        <f xml:space="preserve">  INDEX(設定表!$C$8:$C$15, MATCH( (RIGHT(小韻資料表[[#This Row],[清濁]]) &amp; 小韻資料表[[#This Row],[調]]), 設定表!$B$8:$B$15, 0))</f>
        <v>2</v>
      </c>
      <c r="S1646" s="205" t="s">
        <v>309</v>
      </c>
      <c r="T1646" s="205" t="s">
        <v>309</v>
      </c>
      <c r="U1646" s="226" t="s">
        <v>6533</v>
      </c>
      <c r="V1646" s="147" t="s">
        <v>309</v>
      </c>
      <c r="X1646" s="135"/>
      <c r="Y1646" s="135"/>
      <c r="AA1646" s="135"/>
      <c r="AB1646" s="134"/>
      <c r="AC1646" s="135"/>
      <c r="AD1646" s="135"/>
      <c r="AH1646" s="135"/>
      <c r="AI1646" s="135"/>
    </row>
    <row r="1647" spans="1:35" ht="31.5">
      <c r="A1647" s="205">
        <v>1643</v>
      </c>
      <c r="B1647" s="206" t="s">
        <v>6534</v>
      </c>
      <c r="C1647" s="207" t="str">
        <f xml:space="preserve"> _xlfn.CONCAT(小韻資料表[[#This Row],[聲母拼音碼]],小韻資料表[[#This Row],[韻母拼音碼]],小韻資料表[[#This Row],[調號]])</f>
        <v>luan2</v>
      </c>
      <c r="D1647" s="206" t="s">
        <v>6535</v>
      </c>
      <c r="E1647" s="208" t="s">
        <v>6461</v>
      </c>
      <c r="F1647" s="205">
        <v>25</v>
      </c>
      <c r="G1647" s="209" t="s">
        <v>6536</v>
      </c>
      <c r="H1647" s="205">
        <f xml:space="preserve"> LEN(小韻資料表[[#This Row],[小韻字集]])</f>
        <v>5</v>
      </c>
      <c r="I1647" s="205" cm="1">
        <f t="array" ref="I1647" xml:space="preserve"> MATCH(TRUE, ISNUMBER( SEARCH( LEFT(小韻資料表[[#This Row],[切語]],1), 切語上字資料表[切語上字]) ), 0)</f>
        <v>40</v>
      </c>
      <c r="J1647" s="210" t="str" cm="1">
        <f t="array" ref="J1647" xml:space="preserve"> INDEX(切語上字資料表[聲母], 小韻資料表[[#This Row],[上字表識別號]])</f>
        <v>來</v>
      </c>
      <c r="K1647" s="210" t="str" cm="1">
        <f t="array" ref="K1647" xml:space="preserve"> INDEX(切語上字資料表[聲母拼音碼], 小韻資料表[[#This Row],[上字表識別號]])</f>
        <v>l</v>
      </c>
      <c r="L1647" s="210" t="str" cm="1">
        <f t="array" ref="L1647" xml:space="preserve"> INDEX(切語上字資料表[清濁], 小韻資料表[[#This Row],[上字表識別號]])</f>
        <v>次濁</v>
      </c>
      <c r="M1647" s="223" t="str" cm="1">
        <f t="array" ref="M1647" xml:space="preserve"> INDEX(切語上字資料表[發送收], 小韻資料表[[#This Row],[上字表識別號]])</f>
        <v>收聲</v>
      </c>
      <c r="N1647" s="205" cm="1">
        <f t="array" ref="N1647" xml:space="preserve"> MATCH(TRUE, ISNUMBER( SEARCH( RIGHT(小韻資料表[[#This Row],[切語]],1), 切語下字資料表[切語下字]) ), 0)</f>
        <v>194</v>
      </c>
      <c r="O1647" s="207" t="str" cm="1">
        <f t="array" ref="O1647" xml:space="preserve"> INDEX(切語下字資料表[韻母], 小韻資料表[[#This Row],[下字表識別號]])</f>
        <v>獮合3</v>
      </c>
      <c r="P1647" s="207" t="str" cm="1">
        <f t="array" ref="P1647" xml:space="preserve"> INDEX(切語下字資料表[韻母拼音碼], 小韻資料表[[#This Row],[下字表識別號]])</f>
        <v>uan</v>
      </c>
      <c r="Q1647" s="210" t="str" cm="1">
        <f t="array" ref="Q1647" xml:space="preserve"> INDEX(設定表!$C$19:$C$23, INT( LEFT(小韻資料表[[#This Row],[目次編碼]],1) ))</f>
        <v>上</v>
      </c>
      <c r="R1647" s="210">
        <f xml:space="preserve">  INDEX(設定表!$C$8:$C$15, MATCH( (RIGHT(小韻資料表[[#This Row],[清濁]]) &amp; 小韻資料表[[#This Row],[調]]), 設定表!$B$8:$B$15, 0))</f>
        <v>2</v>
      </c>
      <c r="S1647" s="205" t="s">
        <v>309</v>
      </c>
      <c r="T1647" s="205" t="s">
        <v>309</v>
      </c>
      <c r="U1647" s="226" t="s">
        <v>309</v>
      </c>
      <c r="V1647" s="146" t="s">
        <v>309</v>
      </c>
      <c r="X1647" s="135"/>
      <c r="Y1647" s="135"/>
      <c r="AA1647" s="135"/>
      <c r="AB1647" s="134"/>
      <c r="AC1647" s="135"/>
      <c r="AD1647" s="135"/>
      <c r="AH1647" s="135"/>
      <c r="AI1647" s="135"/>
    </row>
    <row r="1648" spans="1:35" ht="31.5">
      <c r="A1648" s="205">
        <v>1644</v>
      </c>
      <c r="B1648" s="206" t="s">
        <v>6537</v>
      </c>
      <c r="C1648" s="207" t="str">
        <f xml:space="preserve"> _xlfn.CONCAT(小韻資料表[[#This Row],[聲母拼音碼]],小韻資料表[[#This Row],[韻母拼音碼]],小韻資料表[[#This Row],[調號]])</f>
        <v>tuan2</v>
      </c>
      <c r="D1648" s="206" t="s">
        <v>6538</v>
      </c>
      <c r="E1648" s="208" t="s">
        <v>6461</v>
      </c>
      <c r="F1648" s="205">
        <v>26</v>
      </c>
      <c r="G1648" s="209" t="s">
        <v>6539</v>
      </c>
      <c r="H1648" s="205">
        <f xml:space="preserve"> LEN(小韻資料表[[#This Row],[小韻字集]])</f>
        <v>3</v>
      </c>
      <c r="I1648" s="205" cm="1">
        <f t="array" ref="I1648" xml:space="preserve"> MATCH(TRUE, ISNUMBER( SEARCH( LEFT(小韻資料表[[#This Row],[切語]],1), 切語上字資料表[切語上字]) ), 0)</f>
        <v>9</v>
      </c>
      <c r="J1648" s="210" t="str" cm="1">
        <f t="array" ref="J1648" xml:space="preserve"> INDEX(切語上字資料表[聲母], 小韻資料表[[#This Row],[上字表識別號]])</f>
        <v>知</v>
      </c>
      <c r="K1648" s="210" t="str" cm="1">
        <f t="array" ref="K1648" xml:space="preserve"> INDEX(切語上字資料表[聲母拼音碼], 小韻資料表[[#This Row],[上字表識別號]])</f>
        <v>t</v>
      </c>
      <c r="L1648" s="210" t="str" cm="1">
        <f t="array" ref="L1648" xml:space="preserve"> INDEX(切語上字資料表[清濁], 小韻資料表[[#This Row],[上字表識別號]])</f>
        <v>全清</v>
      </c>
      <c r="M1648" s="223" t="str" cm="1">
        <f t="array" ref="M1648" xml:space="preserve"> INDEX(切語上字資料表[發送收], 小韻資料表[[#This Row],[上字表識別號]])</f>
        <v>發聲</v>
      </c>
      <c r="N1648" s="205" cm="1">
        <f t="array" ref="N1648" xml:space="preserve"> MATCH(TRUE, ISNUMBER( SEARCH( RIGHT(小韻資料表[[#This Row],[切語]],1), 切語下字資料表[切語下字]) ), 0)</f>
        <v>194</v>
      </c>
      <c r="O1648" s="207" t="str" cm="1">
        <f t="array" ref="O1648" xml:space="preserve"> INDEX(切語下字資料表[韻母], 小韻資料表[[#This Row],[下字表識別號]])</f>
        <v>獮合3</v>
      </c>
      <c r="P1648" s="207" t="str" cm="1">
        <f t="array" ref="P1648" xml:space="preserve"> INDEX(切語下字資料表[韻母拼音碼], 小韻資料表[[#This Row],[下字表識別號]])</f>
        <v>uan</v>
      </c>
      <c r="Q1648" s="210" t="str" cm="1">
        <f t="array" ref="Q1648" xml:space="preserve"> INDEX(設定表!$C$19:$C$23, INT( LEFT(小韻資料表[[#This Row],[目次編碼]],1) ))</f>
        <v>上</v>
      </c>
      <c r="R1648" s="210">
        <f xml:space="preserve">  INDEX(設定表!$C$8:$C$15, MATCH( (RIGHT(小韻資料表[[#This Row],[清濁]]) &amp; 小韻資料表[[#This Row],[調]]), 設定表!$B$8:$B$15, 0))</f>
        <v>2</v>
      </c>
      <c r="S1648" s="205" t="s">
        <v>309</v>
      </c>
      <c r="T1648" s="205" t="s">
        <v>309</v>
      </c>
      <c r="U1648" s="226" t="s">
        <v>309</v>
      </c>
      <c r="V1648" s="147" t="s">
        <v>309</v>
      </c>
      <c r="X1648" s="135"/>
      <c r="Y1648" s="135"/>
      <c r="AA1648" s="135"/>
      <c r="AB1648" s="134"/>
      <c r="AC1648" s="135"/>
      <c r="AD1648" s="135"/>
      <c r="AH1648" s="135"/>
      <c r="AI1648" s="135"/>
    </row>
    <row r="1649" spans="1:35" ht="31.5">
      <c r="A1649" s="205">
        <v>1645</v>
      </c>
      <c r="B1649" s="206" t="s">
        <v>6540</v>
      </c>
      <c r="C1649" s="207" t="str">
        <f xml:space="preserve"> _xlfn.CONCAT(小韻資料表[[#This Row],[聲母拼音碼]],小韻資料表[[#This Row],[韻母拼音碼]],小韻資料表[[#This Row],[調號]])</f>
        <v>kuan2</v>
      </c>
      <c r="D1649" s="206" t="s">
        <v>6541</v>
      </c>
      <c r="E1649" s="208" t="s">
        <v>6461</v>
      </c>
      <c r="F1649" s="205">
        <v>27</v>
      </c>
      <c r="G1649" s="209" t="s">
        <v>6542</v>
      </c>
      <c r="H1649" s="205">
        <f xml:space="preserve"> LEN(小韻資料表[[#This Row],[小韻字集]])</f>
        <v>7</v>
      </c>
      <c r="I1649" s="205" cm="1">
        <f t="array" ref="I1649" xml:space="preserve"> MATCH(TRUE, ISNUMBER( SEARCH( LEFT(小韻資料表[[#This Row],[切語]],1), 切語上字資料表[切語上字]) ), 0)</f>
        <v>1</v>
      </c>
      <c r="J1649" s="210" t="str" cm="1">
        <f t="array" ref="J1649" xml:space="preserve"> INDEX(切語上字資料表[聲母], 小韻資料表[[#This Row],[上字表識別號]])</f>
        <v>見</v>
      </c>
      <c r="K1649" s="210" t="str" cm="1">
        <f t="array" ref="K1649" xml:space="preserve"> INDEX(切語上字資料表[聲母拼音碼], 小韻資料表[[#This Row],[上字表識別號]])</f>
        <v>k</v>
      </c>
      <c r="L1649" s="210" t="str" cm="1">
        <f t="array" ref="L1649" xml:space="preserve"> INDEX(切語上字資料表[清濁], 小韻資料表[[#This Row],[上字表識別號]])</f>
        <v>全清</v>
      </c>
      <c r="M1649" s="223" t="str" cm="1">
        <f t="array" ref="M1649" xml:space="preserve"> INDEX(切語上字資料表[發送收], 小韻資料表[[#This Row],[上字表識別號]])</f>
        <v>發聲</v>
      </c>
      <c r="N1649" s="205" cm="1">
        <f t="array" ref="N1649" xml:space="preserve"> MATCH(TRUE, ISNUMBER( SEARCH( RIGHT(小韻資料表[[#This Row],[切語]],1), 切語下字資料表[切語下字]) ), 0)</f>
        <v>194</v>
      </c>
      <c r="O1649" s="207" t="str" cm="1">
        <f t="array" ref="O1649" xml:space="preserve"> INDEX(切語下字資料表[韻母], 小韻資料表[[#This Row],[下字表識別號]])</f>
        <v>獮合3</v>
      </c>
      <c r="P1649" s="207" t="str" cm="1">
        <f t="array" ref="P1649" xml:space="preserve"> INDEX(切語下字資料表[韻母拼音碼], 小韻資料表[[#This Row],[下字表識別號]])</f>
        <v>uan</v>
      </c>
      <c r="Q1649" s="210" t="str" cm="1">
        <f t="array" ref="Q1649" xml:space="preserve"> INDEX(設定表!$C$19:$C$23, INT( LEFT(小韻資料表[[#This Row],[目次編碼]],1) ))</f>
        <v>上</v>
      </c>
      <c r="R1649" s="210">
        <f xml:space="preserve">  INDEX(設定表!$C$8:$C$15, MATCH( (RIGHT(小韻資料表[[#This Row],[清濁]]) &amp; 小韻資料表[[#This Row],[調]]), 設定表!$B$8:$B$15, 0))</f>
        <v>2</v>
      </c>
      <c r="S1649" s="205" t="s">
        <v>309</v>
      </c>
      <c r="T1649" s="205" t="s">
        <v>309</v>
      </c>
      <c r="U1649" s="226" t="s">
        <v>309</v>
      </c>
      <c r="V1649" s="146" t="s">
        <v>309</v>
      </c>
      <c r="X1649" s="135"/>
      <c r="Y1649" s="135"/>
      <c r="AA1649" s="135"/>
      <c r="AB1649" s="134"/>
      <c r="AC1649" s="135"/>
      <c r="AD1649" s="135"/>
      <c r="AH1649" s="135"/>
      <c r="AI1649" s="135"/>
    </row>
    <row r="1650" spans="1:35" ht="31.5">
      <c r="A1650" s="205">
        <v>1646</v>
      </c>
      <c r="B1650" s="206" t="s">
        <v>6543</v>
      </c>
      <c r="C1650" s="207" t="str">
        <f xml:space="preserve"> _xlfn.CONCAT(小韻資料表[[#This Row],[聲母拼音碼]],小韻資料表[[#This Row],[韻母拼音碼]],小韻資料表[[#This Row],[調號]])</f>
        <v>khuan2</v>
      </c>
      <c r="D1650" s="206" t="s">
        <v>6544</v>
      </c>
      <c r="E1650" s="208" t="s">
        <v>6461</v>
      </c>
      <c r="F1650" s="205">
        <v>28</v>
      </c>
      <c r="G1650" s="209" t="s">
        <v>6545</v>
      </c>
      <c r="H1650" s="205">
        <f xml:space="preserve"> LEN(小韻資料表[[#This Row],[小韻字集]])</f>
        <v>3</v>
      </c>
      <c r="I1650" s="205" cm="1">
        <f t="array" ref="I1650" xml:space="preserve"> MATCH(TRUE, ISNUMBER( SEARCH( LEFT(小韻資料表[[#This Row],[切語]],1), 切語上字資料表[切語上字]) ), 0)</f>
        <v>3</v>
      </c>
      <c r="J1650" s="210" t="str" cm="1">
        <f t="array" ref="J1650" xml:space="preserve"> INDEX(切語上字資料表[聲母], 小韻資料表[[#This Row],[上字表識別號]])</f>
        <v>群</v>
      </c>
      <c r="K1650" s="210" t="str" cm="1">
        <f t="array" ref="K1650" xml:space="preserve"> INDEX(切語上字資料表[聲母拼音碼], 小韻資料表[[#This Row],[上字表識別號]])</f>
        <v>kh</v>
      </c>
      <c r="L1650" s="210" t="str" cm="1">
        <f t="array" ref="L1650" xml:space="preserve"> INDEX(切語上字資料表[清濁], 小韻資料表[[#This Row],[上字表識別號]])</f>
        <v>全濁</v>
      </c>
      <c r="M1650" s="223" cm="1">
        <f t="array" ref="M1650" xml:space="preserve"> INDEX(切語上字資料表[發送收], 小韻資料表[[#This Row],[上字表識別號]])</f>
        <v>0</v>
      </c>
      <c r="N1650" s="205" cm="1">
        <f t="array" ref="N1650" xml:space="preserve"> MATCH(TRUE, ISNUMBER( SEARCH( RIGHT(小韻資料表[[#This Row],[切語]],1), 切語下字資料表[切語下字]) ), 0)</f>
        <v>194</v>
      </c>
      <c r="O1650" s="207" t="str" cm="1">
        <f t="array" ref="O1650" xml:space="preserve"> INDEX(切語下字資料表[韻母], 小韻資料表[[#This Row],[下字表識別號]])</f>
        <v>獮合3</v>
      </c>
      <c r="P1650" s="207" t="str" cm="1">
        <f t="array" ref="P1650" xml:space="preserve"> INDEX(切語下字資料表[韻母拼音碼], 小韻資料表[[#This Row],[下字表識別號]])</f>
        <v>uan</v>
      </c>
      <c r="Q1650" s="210" t="str" cm="1">
        <f t="array" ref="Q1650" xml:space="preserve"> INDEX(設定表!$C$19:$C$23, INT( LEFT(小韻資料表[[#This Row],[目次編碼]],1) ))</f>
        <v>上</v>
      </c>
      <c r="R1650" s="210">
        <f xml:space="preserve">  INDEX(設定表!$C$8:$C$15, MATCH( (RIGHT(小韻資料表[[#This Row],[清濁]]) &amp; 小韻資料表[[#This Row],[調]]), 設定表!$B$8:$B$15, 0))</f>
        <v>2</v>
      </c>
      <c r="S1650" s="205" t="s">
        <v>309</v>
      </c>
      <c r="T1650" s="205" t="s">
        <v>309</v>
      </c>
      <c r="U1650" s="226" t="s">
        <v>309</v>
      </c>
      <c r="V1650" s="147" t="s">
        <v>309</v>
      </c>
      <c r="X1650" s="135"/>
      <c r="Y1650" s="135"/>
      <c r="AA1650" s="135"/>
      <c r="AB1650" s="134"/>
      <c r="AC1650" s="135"/>
      <c r="AD1650" s="135"/>
      <c r="AH1650" s="135"/>
      <c r="AI1650" s="135"/>
    </row>
    <row r="1651" spans="1:35" ht="31.5">
      <c r="A1651" s="205">
        <v>1647</v>
      </c>
      <c r="B1651" s="206" t="s">
        <v>6546</v>
      </c>
      <c r="C1651" s="207" t="str">
        <f xml:space="preserve"> _xlfn.CONCAT(小韻資料表[[#This Row],[聲母拼音碼]],小韻資料表[[#This Row],[韻母拼音碼]],小韻資料表[[#This Row],[調號]])</f>
        <v>juan2</v>
      </c>
      <c r="D1651" s="206" t="s">
        <v>6547</v>
      </c>
      <c r="E1651" s="208" t="s">
        <v>6461</v>
      </c>
      <c r="F1651" s="205">
        <v>29</v>
      </c>
      <c r="G1651" s="209" t="s">
        <v>6548</v>
      </c>
      <c r="H1651" s="205">
        <f xml:space="preserve"> LEN(小韻資料表[[#This Row],[小韻字集]])</f>
        <v>19</v>
      </c>
      <c r="I1651" s="205" cm="1">
        <f t="array" ref="I1651" xml:space="preserve"> MATCH(TRUE, ISNUMBER( SEARCH( LEFT(小韻資料表[[#This Row],[切語]],1), 切語上字資料表[切語上字]) ), 0)</f>
        <v>41</v>
      </c>
      <c r="J1651" s="210" t="str" cm="1">
        <f t="array" ref="J1651" xml:space="preserve"> INDEX(切語上字資料表[聲母], 小韻資料表[[#This Row],[上字表識別號]])</f>
        <v>日</v>
      </c>
      <c r="K1651" s="210" t="str" cm="1">
        <f t="array" ref="K1651" xml:space="preserve"> INDEX(切語上字資料表[聲母拼音碼], 小韻資料表[[#This Row],[上字表識別號]])</f>
        <v>j</v>
      </c>
      <c r="L1651" s="210" t="str" cm="1">
        <f t="array" ref="L1651" xml:space="preserve"> INDEX(切語上字資料表[清濁], 小韻資料表[[#This Row],[上字表識別號]])</f>
        <v>次濁</v>
      </c>
      <c r="M1651" s="223" t="str" cm="1">
        <f t="array" ref="M1651" xml:space="preserve"> INDEX(切語上字資料表[發送收], 小韻資料表[[#This Row],[上字表識別號]])</f>
        <v>收聲</v>
      </c>
      <c r="N1651" s="205" cm="1">
        <f t="array" ref="N1651" xml:space="preserve"> MATCH(TRUE, ISNUMBER( SEARCH( RIGHT(小韻資料表[[#This Row],[切語]],1), 切語下字資料表[切語下字]) ), 0)</f>
        <v>194</v>
      </c>
      <c r="O1651" s="207" t="str" cm="1">
        <f t="array" ref="O1651" xml:space="preserve"> INDEX(切語下字資料表[韻母], 小韻資料表[[#This Row],[下字表識別號]])</f>
        <v>獮合3</v>
      </c>
      <c r="P1651" s="207" t="str" cm="1">
        <f t="array" ref="P1651" xml:space="preserve"> INDEX(切語下字資料表[韻母拼音碼], 小韻資料表[[#This Row],[下字表識別號]])</f>
        <v>uan</v>
      </c>
      <c r="Q1651" s="210" t="str" cm="1">
        <f t="array" ref="Q1651" xml:space="preserve"> INDEX(設定表!$C$19:$C$23, INT( LEFT(小韻資料表[[#This Row],[目次編碼]],1) ))</f>
        <v>上</v>
      </c>
      <c r="R1651" s="210">
        <f xml:space="preserve">  INDEX(設定表!$C$8:$C$15, MATCH( (RIGHT(小韻資料表[[#This Row],[清濁]]) &amp; 小韻資料表[[#This Row],[調]]), 設定表!$B$8:$B$15, 0))</f>
        <v>2</v>
      </c>
      <c r="S1651" s="205" t="s">
        <v>309</v>
      </c>
      <c r="T1651" s="205" t="s">
        <v>309</v>
      </c>
      <c r="U1651" s="226" t="s">
        <v>6549</v>
      </c>
      <c r="V1651" s="146" t="s">
        <v>309</v>
      </c>
      <c r="X1651" s="135"/>
      <c r="Y1651" s="135"/>
      <c r="AA1651" s="135"/>
      <c r="AB1651" s="134"/>
      <c r="AC1651" s="135"/>
      <c r="AD1651" s="135"/>
      <c r="AH1651" s="135"/>
      <c r="AI1651" s="135"/>
    </row>
    <row r="1652" spans="1:35" ht="31.5">
      <c r="A1652" s="205">
        <v>1648</v>
      </c>
      <c r="B1652" s="206" t="s">
        <v>6550</v>
      </c>
      <c r="C1652" s="207" t="str">
        <f xml:space="preserve"> _xlfn.CONCAT(小韻資料表[[#This Row],[聲母拼音碼]],小韻資料表[[#This Row],[韻母拼音碼]],小韻資料表[[#This Row],[調號]])</f>
        <v>chuan2</v>
      </c>
      <c r="D1652" s="206" t="s">
        <v>6551</v>
      </c>
      <c r="E1652" s="208" t="s">
        <v>6461</v>
      </c>
      <c r="F1652" s="205">
        <v>30</v>
      </c>
      <c r="G1652" s="209" t="s">
        <v>6552</v>
      </c>
      <c r="H1652" s="205">
        <f xml:space="preserve"> LEN(小韻資料表[[#This Row],[小韻字集]])</f>
        <v>4</v>
      </c>
      <c r="I1652" s="205" cm="1">
        <f t="array" ref="I1652" xml:space="preserve"> MATCH(TRUE, ISNUMBER( SEARCH( LEFT(小韻資料表[[#This Row],[切語]],1), 切語上字資料表[切語上字]) ), 0)</f>
        <v>31</v>
      </c>
      <c r="J1652" s="210" t="str" cm="1">
        <f t="array" ref="J1652" xml:space="preserve"> INDEX(切語上字資料表[聲母], 小韻資料表[[#This Row],[上字表識別號]])</f>
        <v>穿</v>
      </c>
      <c r="K1652" s="210" t="str" cm="1">
        <f t="array" ref="K1652" xml:space="preserve"> INDEX(切語上字資料表[聲母拼音碼], 小韻資料表[[#This Row],[上字表識別號]])</f>
        <v>ch</v>
      </c>
      <c r="L1652" s="210" t="str" cm="1">
        <f t="array" ref="L1652" xml:space="preserve"> INDEX(切語上字資料表[清濁], 小韻資料表[[#This Row],[上字表識別號]])</f>
        <v>次清</v>
      </c>
      <c r="M1652" s="223" t="str" cm="1">
        <f t="array" ref="M1652" xml:space="preserve"> INDEX(切語上字資料表[發送收], 小韻資料表[[#This Row],[上字表識別號]])</f>
        <v>送氣</v>
      </c>
      <c r="N1652" s="205" cm="1">
        <f t="array" ref="N1652" xml:space="preserve"> MATCH(TRUE, ISNUMBER( SEARCH( RIGHT(小韻資料表[[#This Row],[切語]],1), 切語下字資料表[切語下字]) ), 0)</f>
        <v>194</v>
      </c>
      <c r="O1652" s="207" t="str" cm="1">
        <f t="array" ref="O1652" xml:space="preserve"> INDEX(切語下字資料表[韻母], 小韻資料表[[#This Row],[下字表識別號]])</f>
        <v>獮合3</v>
      </c>
      <c r="P1652" s="207" t="str" cm="1">
        <f t="array" ref="P1652" xml:space="preserve"> INDEX(切語下字資料表[韻母拼音碼], 小韻資料表[[#This Row],[下字表識別號]])</f>
        <v>uan</v>
      </c>
      <c r="Q1652" s="210" t="str" cm="1">
        <f t="array" ref="Q1652" xml:space="preserve"> INDEX(設定表!$C$19:$C$23, INT( LEFT(小韻資料表[[#This Row],[目次編碼]],1) ))</f>
        <v>上</v>
      </c>
      <c r="R1652" s="210">
        <f xml:space="preserve">  INDEX(設定表!$C$8:$C$15, MATCH( (RIGHT(小韻資料表[[#This Row],[清濁]]) &amp; 小韻資料表[[#This Row],[調]]), 設定表!$B$8:$B$15, 0))</f>
        <v>2</v>
      </c>
      <c r="S1652" s="205" t="s">
        <v>309</v>
      </c>
      <c r="T1652" s="205" t="s">
        <v>309</v>
      </c>
      <c r="U1652" s="226" t="s">
        <v>309</v>
      </c>
      <c r="V1652" s="147" t="s">
        <v>309</v>
      </c>
      <c r="X1652" s="135"/>
      <c r="Y1652" s="135"/>
      <c r="AA1652" s="135"/>
      <c r="AB1652" s="134"/>
      <c r="AC1652" s="135"/>
      <c r="AD1652" s="135"/>
      <c r="AH1652" s="135"/>
      <c r="AI1652" s="135"/>
    </row>
    <row r="1653" spans="1:35" ht="31.5">
      <c r="A1653" s="205">
        <v>1649</v>
      </c>
      <c r="B1653" s="206" t="s">
        <v>6553</v>
      </c>
      <c r="C1653" s="207" t="str">
        <f xml:space="preserve"> _xlfn.CONCAT(小韻資料表[[#This Row],[聲母拼音碼]],小韻資料表[[#This Row],[韻母拼音碼]],小韻資料表[[#This Row],[調號]])</f>
        <v>suan2</v>
      </c>
      <c r="D1653" s="206" t="s">
        <v>6554</v>
      </c>
      <c r="E1653" s="208" t="s">
        <v>6461</v>
      </c>
      <c r="F1653" s="205">
        <v>31</v>
      </c>
      <c r="G1653" s="209" t="s">
        <v>6555</v>
      </c>
      <c r="H1653" s="205">
        <f xml:space="preserve"> LEN(小韻資料表[[#This Row],[小韻字集]])</f>
        <v>9</v>
      </c>
      <c r="I1653" s="205" cm="1">
        <f t="array" ref="I1653" xml:space="preserve"> MATCH(TRUE, ISNUMBER( SEARCH( LEFT(小韻資料表[[#This Row],[切語]],1), 切語上字資料表[切語上字]) ), 0)</f>
        <v>34</v>
      </c>
      <c r="J1653" s="210" t="str" cm="1">
        <f t="array" ref="J1653" xml:space="preserve"> INDEX(切語上字資料表[聲母], 小韻資料表[[#This Row],[上字表識別號]])</f>
        <v>禪</v>
      </c>
      <c r="K1653" s="210" t="str" cm="1">
        <f t="array" ref="K1653" xml:space="preserve"> INDEX(切語上字資料表[聲母拼音碼], 小韻資料表[[#This Row],[上字表識別號]])</f>
        <v>s</v>
      </c>
      <c r="L1653" s="210" t="str" cm="1">
        <f t="array" ref="L1653" xml:space="preserve"> INDEX(切語上字資料表[清濁], 小韻資料表[[#This Row],[上字表識別號]])</f>
        <v>全濁</v>
      </c>
      <c r="M1653" s="223" cm="1">
        <f t="array" ref="M1653" xml:space="preserve"> INDEX(切語上字資料表[發送收], 小韻資料表[[#This Row],[上字表識別號]])</f>
        <v>0</v>
      </c>
      <c r="N1653" s="205" cm="1">
        <f t="array" ref="N1653" xml:space="preserve"> MATCH(TRUE, ISNUMBER( SEARCH( RIGHT(小韻資料表[[#This Row],[切語]],1), 切語下字資料表[切語下字]) ), 0)</f>
        <v>194</v>
      </c>
      <c r="O1653" s="207" t="str" cm="1">
        <f t="array" ref="O1653" xml:space="preserve"> INDEX(切語下字資料表[韻母], 小韻資料表[[#This Row],[下字表識別號]])</f>
        <v>獮合3</v>
      </c>
      <c r="P1653" s="207" t="str" cm="1">
        <f t="array" ref="P1653" xml:space="preserve"> INDEX(切語下字資料表[韻母拼音碼], 小韻資料表[[#This Row],[下字表識別號]])</f>
        <v>uan</v>
      </c>
      <c r="Q1653" s="210" t="str" cm="1">
        <f t="array" ref="Q1653" xml:space="preserve"> INDEX(設定表!$C$19:$C$23, INT( LEFT(小韻資料表[[#This Row],[目次編碼]],1) ))</f>
        <v>上</v>
      </c>
      <c r="R1653" s="210">
        <f xml:space="preserve">  INDEX(設定表!$C$8:$C$15, MATCH( (RIGHT(小韻資料表[[#This Row],[清濁]]) &amp; 小韻資料表[[#This Row],[調]]), 設定表!$B$8:$B$15, 0))</f>
        <v>2</v>
      </c>
      <c r="S1653" s="205" t="s">
        <v>309</v>
      </c>
      <c r="T1653" s="205" t="s">
        <v>309</v>
      </c>
      <c r="U1653" s="226" t="s">
        <v>309</v>
      </c>
      <c r="V1653" s="146" t="s">
        <v>309</v>
      </c>
      <c r="X1653" s="135"/>
      <c r="Y1653" s="135"/>
      <c r="AA1653" s="135"/>
      <c r="AB1653" s="134"/>
      <c r="AC1653" s="135"/>
      <c r="AD1653" s="135"/>
      <c r="AH1653" s="135"/>
      <c r="AI1653" s="135"/>
    </row>
    <row r="1654" spans="1:35" ht="31.5">
      <c r="A1654" s="205">
        <v>1650</v>
      </c>
      <c r="B1654" s="206" t="s">
        <v>6556</v>
      </c>
      <c r="C1654" s="207" t="str">
        <f xml:space="preserve"> _xlfn.CONCAT(小韻資料表[[#This Row],[聲母拼音碼]],小韻資料表[[#This Row],[韻母拼音碼]],小韻資料表[[#This Row],[調號]])</f>
        <v>tuan2</v>
      </c>
      <c r="D1654" s="206" t="s">
        <v>6557</v>
      </c>
      <c r="E1654" s="208" t="s">
        <v>6461</v>
      </c>
      <c r="F1654" s="205">
        <v>32</v>
      </c>
      <c r="G1654" s="209" t="s">
        <v>6558</v>
      </c>
      <c r="H1654" s="205">
        <f xml:space="preserve"> LEN(小韻資料表[[#This Row],[小韻字集]])</f>
        <v>8</v>
      </c>
      <c r="I1654" s="205" cm="1">
        <f t="array" ref="I1654" xml:space="preserve"> MATCH(TRUE, ISNUMBER( SEARCH( LEFT(小韻資料表[[#This Row],[切語]],1), 切語上字資料表[切語上字]) ), 0)</f>
        <v>11</v>
      </c>
      <c r="J1654" s="210" t="str" cm="1">
        <f t="array" ref="J1654" xml:space="preserve"> INDEX(切語上字資料表[聲母], 小韻資料表[[#This Row],[上字表識別號]])</f>
        <v>澄</v>
      </c>
      <c r="K1654" s="210" t="str" cm="1">
        <f t="array" ref="K1654" xml:space="preserve"> INDEX(切語上字資料表[聲母拼音碼], 小韻資料表[[#This Row],[上字表識別號]])</f>
        <v>t</v>
      </c>
      <c r="L1654" s="210" t="str" cm="1">
        <f t="array" ref="L1654" xml:space="preserve"> INDEX(切語上字資料表[清濁], 小韻資料表[[#This Row],[上字表識別號]])</f>
        <v>全濁</v>
      </c>
      <c r="M1654" s="223" cm="1">
        <f t="array" ref="M1654" xml:space="preserve"> INDEX(切語上字資料表[發送收], 小韻資料表[[#This Row],[上字表識別號]])</f>
        <v>0</v>
      </c>
      <c r="N1654" s="205" cm="1">
        <f t="array" ref="N1654" xml:space="preserve"> MATCH(TRUE, ISNUMBER( SEARCH( RIGHT(小韻資料表[[#This Row],[切語]],1), 切語下字資料表[切語下字]) ), 0)</f>
        <v>194</v>
      </c>
      <c r="O1654" s="207" t="str" cm="1">
        <f t="array" ref="O1654" xml:space="preserve"> INDEX(切語下字資料表[韻母], 小韻資料表[[#This Row],[下字表識別號]])</f>
        <v>獮合3</v>
      </c>
      <c r="P1654" s="207" t="str" cm="1">
        <f t="array" ref="P1654" xml:space="preserve"> INDEX(切語下字資料表[韻母拼音碼], 小韻資料表[[#This Row],[下字表識別號]])</f>
        <v>uan</v>
      </c>
      <c r="Q1654" s="210" t="str" cm="1">
        <f t="array" ref="Q1654" xml:space="preserve"> INDEX(設定表!$C$19:$C$23, INT( LEFT(小韻資料表[[#This Row],[目次編碼]],1) ))</f>
        <v>上</v>
      </c>
      <c r="R1654" s="210">
        <f xml:space="preserve">  INDEX(設定表!$C$8:$C$15, MATCH( (RIGHT(小韻資料表[[#This Row],[清濁]]) &amp; 小韻資料表[[#This Row],[調]]), 設定表!$B$8:$B$15, 0))</f>
        <v>2</v>
      </c>
      <c r="S1654" s="205" t="s">
        <v>309</v>
      </c>
      <c r="T1654" s="205" t="s">
        <v>309</v>
      </c>
      <c r="U1654" s="226" t="s">
        <v>309</v>
      </c>
      <c r="V1654" s="147" t="s">
        <v>309</v>
      </c>
      <c r="X1654" s="135"/>
      <c r="Y1654" s="135"/>
      <c r="AA1654" s="135"/>
      <c r="AB1654" s="134"/>
      <c r="AC1654" s="135"/>
      <c r="AD1654" s="135"/>
      <c r="AH1654" s="135"/>
      <c r="AI1654" s="135"/>
    </row>
    <row r="1655" spans="1:35" ht="31.5">
      <c r="A1655" s="205">
        <v>1651</v>
      </c>
      <c r="B1655" s="206" t="s">
        <v>6559</v>
      </c>
      <c r="C1655" s="207" t="str">
        <f xml:space="preserve"> _xlfn.CONCAT(小韻資料表[[#This Row],[聲母拼音碼]],小韻資料表[[#This Row],[韻母拼音碼]],小韻資料表[[#This Row],[調號]])</f>
        <v>cuan2</v>
      </c>
      <c r="D1655" s="206" t="s">
        <v>6560</v>
      </c>
      <c r="E1655" s="208" t="s">
        <v>6461</v>
      </c>
      <c r="F1655" s="205">
        <v>33</v>
      </c>
      <c r="G1655" s="209" t="s">
        <v>6561</v>
      </c>
      <c r="H1655" s="205">
        <f xml:space="preserve"> LEN(小韻資料表[[#This Row],[小韻字集]])</f>
        <v>12</v>
      </c>
      <c r="I1655" s="205" cm="1">
        <f t="array" ref="I1655" xml:space="preserve"> MATCH(TRUE, ISNUMBER( SEARCH( LEFT(小韻資料表[[#This Row],[切語]],1), 切語上字資料表[切語上字]) ), 0)</f>
        <v>30</v>
      </c>
      <c r="J1655" s="210" t="str" cm="1">
        <f t="array" ref="J1655" xml:space="preserve"> INDEX(切語上字資料表[聲母], 小韻資料表[[#This Row],[上字表識別號]])</f>
        <v>照</v>
      </c>
      <c r="K1655" s="210" t="str" cm="1">
        <f t="array" ref="K1655" xml:space="preserve"> INDEX(切語上字資料表[聲母拼音碼], 小韻資料表[[#This Row],[上字表識別號]])</f>
        <v>c</v>
      </c>
      <c r="L1655" s="210" t="str" cm="1">
        <f t="array" ref="L1655" xml:space="preserve"> INDEX(切語上字資料表[清濁], 小韻資料表[[#This Row],[上字表識別號]])</f>
        <v>全清</v>
      </c>
      <c r="M1655" s="223" t="str" cm="1">
        <f t="array" ref="M1655" xml:space="preserve"> INDEX(切語上字資料表[發送收], 小韻資料表[[#This Row],[上字表識別號]])</f>
        <v>發聲</v>
      </c>
      <c r="N1655" s="205" cm="1">
        <f t="array" ref="N1655" xml:space="preserve"> MATCH(TRUE, ISNUMBER( SEARCH( RIGHT(小韻資料表[[#This Row],[切語]],1), 切語下字資料表[切語下字]) ), 0)</f>
        <v>194</v>
      </c>
      <c r="O1655" s="207" t="str" cm="1">
        <f t="array" ref="O1655" xml:space="preserve"> INDEX(切語下字資料表[韻母], 小韻資料表[[#This Row],[下字表識別號]])</f>
        <v>獮合3</v>
      </c>
      <c r="P1655" s="207" t="str" cm="1">
        <f t="array" ref="P1655" xml:space="preserve"> INDEX(切語下字資料表[韻母拼音碼], 小韻資料表[[#This Row],[下字表識別號]])</f>
        <v>uan</v>
      </c>
      <c r="Q1655" s="210" t="str" cm="1">
        <f t="array" ref="Q1655" xml:space="preserve"> INDEX(設定表!$C$19:$C$23, INT( LEFT(小韻資料表[[#This Row],[目次編碼]],1) ))</f>
        <v>上</v>
      </c>
      <c r="R1655" s="210">
        <f xml:space="preserve">  INDEX(設定表!$C$8:$C$15, MATCH( (RIGHT(小韻資料表[[#This Row],[清濁]]) &amp; 小韻資料表[[#This Row],[調]]), 設定表!$B$8:$B$15, 0))</f>
        <v>2</v>
      </c>
      <c r="S1655" s="205" t="s">
        <v>309</v>
      </c>
      <c r="T1655" s="205" t="s">
        <v>309</v>
      </c>
      <c r="U1655" s="226" t="s">
        <v>309</v>
      </c>
      <c r="V1655" s="146" t="s">
        <v>309</v>
      </c>
      <c r="X1655" s="135"/>
      <c r="Y1655" s="135"/>
      <c r="AA1655" s="135"/>
      <c r="AB1655" s="134"/>
      <c r="AC1655" s="135"/>
      <c r="AD1655" s="135"/>
      <c r="AH1655" s="135"/>
      <c r="AI1655" s="135"/>
    </row>
    <row r="1656" spans="1:35" ht="31.5">
      <c r="A1656" s="205">
        <v>1652</v>
      </c>
      <c r="B1656" s="206" t="s">
        <v>6562</v>
      </c>
      <c r="C1656" s="207" t="str">
        <f xml:space="preserve"> _xlfn.CONCAT(小韻資料表[[#This Row],[聲母拼音碼]],小韻資料表[[#This Row],[韻母拼音碼]],小韻資料表[[#This Row],[調號]])</f>
        <v>suan2</v>
      </c>
      <c r="D1656" s="206" t="s">
        <v>6563</v>
      </c>
      <c r="E1656" s="208" t="s">
        <v>6461</v>
      </c>
      <c r="F1656" s="205">
        <v>34</v>
      </c>
      <c r="G1656" s="209" t="s">
        <v>6564</v>
      </c>
      <c r="H1656" s="205">
        <f xml:space="preserve"> LEN(小韻資料表[[#This Row],[小韻字集]])</f>
        <v>5</v>
      </c>
      <c r="I1656" s="205" cm="1">
        <f t="array" ref="I1656" xml:space="preserve"> MATCH(TRUE, ISNUMBER( SEARCH( LEFT(小韻資料表[[#This Row],[切語]],1), 切語上字資料表[切語上字]) ), 0)</f>
        <v>24</v>
      </c>
      <c r="J1656" s="210" t="str" cm="1">
        <f t="array" ref="J1656" xml:space="preserve"> INDEX(切語上字資料表[聲母], 小韻資料表[[#This Row],[上字表識別號]])</f>
        <v>心</v>
      </c>
      <c r="K1656" s="210" t="str" cm="1">
        <f t="array" ref="K1656" xml:space="preserve"> INDEX(切語上字資料表[聲母拼音碼], 小韻資料表[[#This Row],[上字表識別號]])</f>
        <v>s</v>
      </c>
      <c r="L1656" s="210" t="str" cm="1">
        <f t="array" ref="L1656" xml:space="preserve"> INDEX(切語上字資料表[清濁], 小韻資料表[[#This Row],[上字表識別號]])</f>
        <v>全清</v>
      </c>
      <c r="M1656" s="223" t="str" cm="1">
        <f t="array" ref="M1656" xml:space="preserve"> INDEX(切語上字資料表[發送收], 小韻資料表[[#This Row],[上字表識別號]])</f>
        <v>送氣</v>
      </c>
      <c r="N1656" s="205" cm="1">
        <f t="array" ref="N1656" xml:space="preserve"> MATCH(TRUE, ISNUMBER( SEARCH( RIGHT(小韻資料表[[#This Row],[切語]],1), 切語下字資料表[切語下字]) ), 0)</f>
        <v>194</v>
      </c>
      <c r="O1656" s="207" t="str" cm="1">
        <f t="array" ref="O1656" xml:space="preserve"> INDEX(切語下字資料表[韻母], 小韻資料表[[#This Row],[下字表識別號]])</f>
        <v>獮合3</v>
      </c>
      <c r="P1656" s="207" t="str" cm="1">
        <f t="array" ref="P1656" xml:space="preserve"> INDEX(切語下字資料表[韻母拼音碼], 小韻資料表[[#This Row],[下字表識別號]])</f>
        <v>uan</v>
      </c>
      <c r="Q1656" s="210" t="str" cm="1">
        <f t="array" ref="Q1656" xml:space="preserve"> INDEX(設定表!$C$19:$C$23, INT( LEFT(小韻資料表[[#This Row],[目次編碼]],1) ))</f>
        <v>上</v>
      </c>
      <c r="R1656" s="210">
        <f xml:space="preserve">  INDEX(設定表!$C$8:$C$15, MATCH( (RIGHT(小韻資料表[[#This Row],[清濁]]) &amp; 小韻資料表[[#This Row],[調]]), 設定表!$B$8:$B$15, 0))</f>
        <v>2</v>
      </c>
      <c r="S1656" s="205" t="s">
        <v>309</v>
      </c>
      <c r="T1656" s="205" t="s">
        <v>309</v>
      </c>
      <c r="U1656" s="226" t="s">
        <v>309</v>
      </c>
      <c r="V1656" s="147" t="s">
        <v>309</v>
      </c>
      <c r="X1656" s="135"/>
      <c r="Y1656" s="135"/>
      <c r="AA1656" s="135"/>
      <c r="AB1656" s="134"/>
      <c r="AC1656" s="135"/>
      <c r="AD1656" s="135"/>
      <c r="AH1656" s="135"/>
      <c r="AI1656" s="135"/>
    </row>
    <row r="1657" spans="1:35" ht="31.5">
      <c r="A1657" s="205">
        <v>1653</v>
      </c>
      <c r="B1657" s="206" t="s">
        <v>6565</v>
      </c>
      <c r="C1657" s="207" t="str">
        <f xml:space="preserve"> _xlfn.CONCAT(小韻資料表[[#This Row],[聲母拼音碼]],小韻資料表[[#This Row],[韻母拼音碼]],小韻資料表[[#This Row],[調號]])</f>
        <v>cian2</v>
      </c>
      <c r="D1657" s="206" t="s">
        <v>6372</v>
      </c>
      <c r="E1657" s="208" t="s">
        <v>6461</v>
      </c>
      <c r="F1657" s="205">
        <v>35</v>
      </c>
      <c r="G1657" s="209" t="s">
        <v>6566</v>
      </c>
      <c r="H1657" s="205">
        <f xml:space="preserve"> LEN(小韻資料表[[#This Row],[小韻字集]])</f>
        <v>7</v>
      </c>
      <c r="I1657" s="205" cm="1">
        <f t="array" ref="I1657" xml:space="preserve"> MATCH(TRUE, ISNUMBER( SEARCH( LEFT(小韻資料表[[#This Row],[切語]],1), 切語上字資料表[切語上字]) ), 0)</f>
        <v>28</v>
      </c>
      <c r="J1657" s="210" t="str" cm="1">
        <f t="array" ref="J1657" xml:space="preserve"> INDEX(切語上字資料表[聲母], 小韻資料表[[#This Row],[上字表識別號]])</f>
        <v>床</v>
      </c>
      <c r="K1657" s="210" t="str" cm="1">
        <f t="array" ref="K1657" xml:space="preserve"> INDEX(切語上字資料表[聲母拼音碼], 小韻資料表[[#This Row],[上字表識別號]])</f>
        <v>c</v>
      </c>
      <c r="L1657" s="210" t="str" cm="1">
        <f t="array" ref="L1657" xml:space="preserve"> INDEX(切語上字資料表[清濁], 小韻資料表[[#This Row],[上字表識別號]])</f>
        <v>全濁</v>
      </c>
      <c r="M1657" s="223" cm="1">
        <f t="array" ref="M1657" xml:space="preserve"> INDEX(切語上字資料表[發送收], 小韻資料表[[#This Row],[上字表識別號]])</f>
        <v>0</v>
      </c>
      <c r="N1657" s="205" cm="1">
        <f t="array" ref="N1657" xml:space="preserve"> MATCH(TRUE, ISNUMBER( SEARCH( RIGHT(小韻資料表[[#This Row],[切語]],1), 切語下字資料表[切語下字]) ), 0)</f>
        <v>190</v>
      </c>
      <c r="O1657" s="207" t="str" cm="1">
        <f t="array" ref="O1657" xml:space="preserve"> INDEX(切語下字資料表[韻母], 小韻資料表[[#This Row],[下字表識別號]])</f>
        <v>獮開3</v>
      </c>
      <c r="P1657" s="207" t="str" cm="1">
        <f t="array" ref="P1657" xml:space="preserve"> INDEX(切語下字資料表[韻母拼音碼], 小韻資料表[[#This Row],[下字表識別號]])</f>
        <v>ian</v>
      </c>
      <c r="Q1657" s="210" t="str" cm="1">
        <f t="array" ref="Q1657" xml:space="preserve"> INDEX(設定表!$C$19:$C$23, INT( LEFT(小韻資料表[[#This Row],[目次編碼]],1) ))</f>
        <v>上</v>
      </c>
      <c r="R1657" s="210">
        <f xml:space="preserve">  INDEX(設定表!$C$8:$C$15, MATCH( (RIGHT(小韻資料表[[#This Row],[清濁]]) &amp; 小韻資料表[[#This Row],[調]]), 設定表!$B$8:$B$15, 0))</f>
        <v>2</v>
      </c>
      <c r="S1657" s="205" t="s">
        <v>309</v>
      </c>
      <c r="T1657" s="205" t="s">
        <v>309</v>
      </c>
      <c r="U1657" s="226" t="s">
        <v>309</v>
      </c>
      <c r="V1657" s="146" t="s">
        <v>309</v>
      </c>
      <c r="X1657" s="135"/>
      <c r="Y1657" s="135"/>
      <c r="AA1657" s="135"/>
      <c r="AB1657" s="134"/>
      <c r="AC1657" s="135"/>
      <c r="AD1657" s="135"/>
      <c r="AH1657" s="135"/>
      <c r="AI1657" s="135"/>
    </row>
    <row r="1658" spans="1:35" ht="31.5">
      <c r="A1658" s="205">
        <v>1654</v>
      </c>
      <c r="B1658" s="206" t="s">
        <v>6567</v>
      </c>
      <c r="C1658" s="207" t="str">
        <f xml:space="preserve"> _xlfn.CONCAT(小韻資料表[[#This Row],[聲母拼音碼]],小韻資料表[[#This Row],[韻母拼音碼]],小韻資料表[[#This Row],[調號]])</f>
        <v>khuan2</v>
      </c>
      <c r="D1658" s="206" t="s">
        <v>6568</v>
      </c>
      <c r="E1658" s="208" t="s">
        <v>6461</v>
      </c>
      <c r="F1658" s="205">
        <v>36</v>
      </c>
      <c r="G1658" s="209" t="s">
        <v>6568</v>
      </c>
      <c r="H1658" s="205">
        <f xml:space="preserve"> LEN(小韻資料表[[#This Row],[小韻字集]])</f>
        <v>1</v>
      </c>
      <c r="I1658" s="205" cm="1">
        <f t="array" ref="I1658" xml:space="preserve"> MATCH(TRUE, ISNUMBER( SEARCH( LEFT(小韻資料表[[#This Row],[切語]],1), 切語上字資料表[切語上字]) ), 0)</f>
        <v>3</v>
      </c>
      <c r="J1658" s="210" t="str" cm="1">
        <f t="array" ref="J1658" xml:space="preserve"> INDEX(切語上字資料表[聲母], 小韻資料表[[#This Row],[上字表識別號]])</f>
        <v>群</v>
      </c>
      <c r="K1658" s="210" t="str" cm="1">
        <f t="array" ref="K1658" xml:space="preserve"> INDEX(切語上字資料表[聲母拼音碼], 小韻資料表[[#This Row],[上字表識別號]])</f>
        <v>kh</v>
      </c>
      <c r="L1658" s="210" t="str" cm="1">
        <f t="array" ref="L1658" xml:space="preserve"> INDEX(切語上字資料表[清濁], 小韻資料表[[#This Row],[上字表識別號]])</f>
        <v>全濁</v>
      </c>
      <c r="M1658" s="223" cm="1">
        <f t="array" ref="M1658" xml:space="preserve"> INDEX(切語上字資料表[發送收], 小韻資料表[[#This Row],[上字表識別號]])</f>
        <v>0</v>
      </c>
      <c r="N1658" s="205" cm="1">
        <f t="array" ref="N1658" xml:space="preserve"> MATCH(TRUE, ISNUMBER( SEARCH( RIGHT(小韻資料表[[#This Row],[切語]],1), 切語下字資料表[切語下字]) ), 0)</f>
        <v>194</v>
      </c>
      <c r="O1658" s="207" t="str" cm="1">
        <f t="array" ref="O1658" xml:space="preserve"> INDEX(切語下字資料表[韻母], 小韻資料表[[#This Row],[下字表識別號]])</f>
        <v>獮合3</v>
      </c>
      <c r="P1658" s="207" t="str" cm="1">
        <f t="array" ref="P1658" xml:space="preserve"> INDEX(切語下字資料表[韻母拼音碼], 小韻資料表[[#This Row],[下字表識別號]])</f>
        <v>uan</v>
      </c>
      <c r="Q1658" s="210" t="str" cm="1">
        <f t="array" ref="Q1658" xml:space="preserve"> INDEX(設定表!$C$19:$C$23, INT( LEFT(小韻資料表[[#This Row],[目次編碼]],1) ))</f>
        <v>上</v>
      </c>
      <c r="R1658" s="210">
        <f xml:space="preserve">  INDEX(設定表!$C$8:$C$15, MATCH( (RIGHT(小韻資料表[[#This Row],[清濁]]) &amp; 小韻資料表[[#This Row],[調]]), 設定表!$B$8:$B$15, 0))</f>
        <v>2</v>
      </c>
      <c r="S1658" s="205" t="s">
        <v>309</v>
      </c>
      <c r="T1658" s="205" t="s">
        <v>309</v>
      </c>
      <c r="U1658" s="226" t="s">
        <v>309</v>
      </c>
      <c r="V1658" s="147" t="s">
        <v>309</v>
      </c>
      <c r="X1658" s="135"/>
      <c r="Y1658" s="135"/>
      <c r="AA1658" s="135"/>
      <c r="AB1658" s="134"/>
      <c r="AC1658" s="135"/>
      <c r="AD1658" s="135"/>
      <c r="AH1658" s="135"/>
      <c r="AI1658" s="135"/>
    </row>
    <row r="1659" spans="1:35" ht="31.5">
      <c r="A1659" s="205">
        <v>1655</v>
      </c>
      <c r="B1659" s="206" t="s">
        <v>6569</v>
      </c>
      <c r="C1659" s="207" t="str">
        <f xml:space="preserve"> _xlfn.CONCAT(小韻資料表[[#This Row],[聲母拼音碼]],小韻資料表[[#This Row],[韻母拼音碼]],小韻資料表[[#This Row],[調號]])</f>
        <v>huan2</v>
      </c>
      <c r="D1659" s="206" t="s">
        <v>6570</v>
      </c>
      <c r="E1659" s="208" t="s">
        <v>6461</v>
      </c>
      <c r="F1659" s="205">
        <v>37</v>
      </c>
      <c r="G1659" s="209" t="s">
        <v>6571</v>
      </c>
      <c r="H1659" s="205">
        <f xml:space="preserve"> LEN(小韻資料表[[#This Row],[小韻字集]])</f>
        <v>3</v>
      </c>
      <c r="I1659" s="205" cm="1">
        <f t="array" ref="I1659" xml:space="preserve"> MATCH(TRUE, ISNUMBER( SEARCH( LEFT(小韻資料表[[#This Row],[切語]],1), 切語上字資料表[切語上字]) ), 0)</f>
        <v>36</v>
      </c>
      <c r="J1659" s="210" t="str" cm="1">
        <f t="array" ref="J1659" xml:space="preserve"> INDEX(切語上字資料表[聲母], 小韻資料表[[#This Row],[上字表識別號]])</f>
        <v>曉</v>
      </c>
      <c r="K1659" s="210" t="str" cm="1">
        <f t="array" ref="K1659" xml:space="preserve"> INDEX(切語上字資料表[聲母拼音碼], 小韻資料表[[#This Row],[上字表識別號]])</f>
        <v>h</v>
      </c>
      <c r="L1659" s="210" t="str" cm="1">
        <f t="array" ref="L1659" xml:space="preserve"> INDEX(切語上字資料表[清濁], 小韻資料表[[#This Row],[上字表識別號]])</f>
        <v>次清</v>
      </c>
      <c r="M1659" s="223" t="str" cm="1">
        <f t="array" ref="M1659" xml:space="preserve"> INDEX(切語上字資料表[發送收], 小韻資料表[[#This Row],[上字表識別號]])</f>
        <v>送氣</v>
      </c>
      <c r="N1659" s="205" cm="1">
        <f t="array" ref="N1659" xml:space="preserve"> MATCH(TRUE, ISNUMBER( SEARCH( RIGHT(小韻資料表[[#This Row],[切語]],1), 切語下字資料表[切語下字]) ), 0)</f>
        <v>194</v>
      </c>
      <c r="O1659" s="207" t="str" cm="1">
        <f t="array" ref="O1659" xml:space="preserve"> INDEX(切語下字資料表[韻母], 小韻資料表[[#This Row],[下字表識別號]])</f>
        <v>獮合3</v>
      </c>
      <c r="P1659" s="207" t="str" cm="1">
        <f t="array" ref="P1659" xml:space="preserve"> INDEX(切語下字資料表[韻母拼音碼], 小韻資料表[[#This Row],[下字表識別號]])</f>
        <v>uan</v>
      </c>
      <c r="Q1659" s="210" t="str" cm="1">
        <f t="array" ref="Q1659" xml:space="preserve"> INDEX(設定表!$C$19:$C$23, INT( LEFT(小韻資料表[[#This Row],[目次編碼]],1) ))</f>
        <v>上</v>
      </c>
      <c r="R1659" s="210">
        <f xml:space="preserve">  INDEX(設定表!$C$8:$C$15, MATCH( (RIGHT(小韻資料表[[#This Row],[清濁]]) &amp; 小韻資料表[[#This Row],[調]]), 設定表!$B$8:$B$15, 0))</f>
        <v>2</v>
      </c>
      <c r="S1659" s="205" t="s">
        <v>309</v>
      </c>
      <c r="T1659" s="205" t="s">
        <v>309</v>
      </c>
      <c r="U1659" s="226" t="s">
        <v>309</v>
      </c>
      <c r="V1659" s="146" t="s">
        <v>309</v>
      </c>
      <c r="X1659" s="135"/>
      <c r="Y1659" s="135"/>
      <c r="AA1659" s="135"/>
      <c r="AB1659" s="134"/>
      <c r="AC1659" s="135"/>
      <c r="AD1659" s="135"/>
      <c r="AH1659" s="135"/>
      <c r="AI1659" s="135"/>
    </row>
    <row r="1660" spans="1:35" ht="31.5">
      <c r="A1660" s="205">
        <v>1656</v>
      </c>
      <c r="B1660" s="206" t="s">
        <v>6572</v>
      </c>
      <c r="C1660" s="207" t="str">
        <f xml:space="preserve"> _xlfn.CONCAT(小韻資料表[[#This Row],[聲母拼音碼]],小韻資料表[[#This Row],[韻母拼音碼]],小韻資料表[[#This Row],[調號]])</f>
        <v>hian2</v>
      </c>
      <c r="D1660" s="206" t="s">
        <v>6573</v>
      </c>
      <c r="E1660" s="208" t="s">
        <v>6461</v>
      </c>
      <c r="F1660" s="205">
        <v>38</v>
      </c>
      <c r="G1660" s="209" t="s">
        <v>6574</v>
      </c>
      <c r="H1660" s="205">
        <f xml:space="preserve"> LEN(小韻資料表[[#This Row],[小韻字集]])</f>
        <v>5</v>
      </c>
      <c r="I1660" s="205" cm="1">
        <f t="array" ref="I1660" xml:space="preserve"> MATCH(TRUE, ISNUMBER( SEARCH( LEFT(小韻資料表[[#This Row],[切語]],1), 切語上字資料表[切語上字]) ), 0)</f>
        <v>19</v>
      </c>
      <c r="J1660" s="210" t="str" cm="1">
        <f t="array" ref="J1660" xml:space="preserve"> INDEX(切語上字資料表[聲母], 小韻資料表[[#This Row],[上字表識別號]])</f>
        <v>奉</v>
      </c>
      <c r="K1660" s="210" t="str" cm="1">
        <f t="array" ref="K1660" xml:space="preserve"> INDEX(切語上字資料表[聲母拼音碼], 小韻資料表[[#This Row],[上字表識別號]])</f>
        <v>h</v>
      </c>
      <c r="L1660" s="210" t="str" cm="1">
        <f t="array" ref="L1660" xml:space="preserve"> INDEX(切語上字資料表[清濁], 小韻資料表[[#This Row],[上字表識別號]])</f>
        <v>全濁</v>
      </c>
      <c r="M1660" s="223" cm="1">
        <f t="array" ref="M1660" xml:space="preserve"> INDEX(切語上字資料表[發送收], 小韻資料表[[#This Row],[上字表識別號]])</f>
        <v>0</v>
      </c>
      <c r="N1660" s="205" cm="1">
        <f t="array" ref="N1660" xml:space="preserve"> MATCH(TRUE, ISNUMBER( SEARCH( RIGHT(小韻資料表[[#This Row],[切語]],1), 切語下字資料表[切語下字]) ), 0)</f>
        <v>190</v>
      </c>
      <c r="O1660" s="207" t="str" cm="1">
        <f t="array" ref="O1660" xml:space="preserve"> INDEX(切語下字資料表[韻母], 小韻資料表[[#This Row],[下字表識別號]])</f>
        <v>獮開3</v>
      </c>
      <c r="P1660" s="207" t="str" cm="1">
        <f t="array" ref="P1660" xml:space="preserve"> INDEX(切語下字資料表[韻母拼音碼], 小韻資料表[[#This Row],[下字表識別號]])</f>
        <v>ian</v>
      </c>
      <c r="Q1660" s="210" t="str" cm="1">
        <f t="array" ref="Q1660" xml:space="preserve"> INDEX(設定表!$C$19:$C$23, INT( LEFT(小韻資料表[[#This Row],[目次編碼]],1) ))</f>
        <v>上</v>
      </c>
      <c r="R1660" s="210">
        <f xml:space="preserve">  INDEX(設定表!$C$8:$C$15, MATCH( (RIGHT(小韻資料表[[#This Row],[清濁]]) &amp; 小韻資料表[[#This Row],[調]]), 設定表!$B$8:$B$15, 0))</f>
        <v>2</v>
      </c>
      <c r="S1660" s="205" t="s">
        <v>309</v>
      </c>
      <c r="T1660" s="205" t="s">
        <v>309</v>
      </c>
      <c r="U1660" s="226" t="s">
        <v>309</v>
      </c>
      <c r="V1660" s="147" t="s">
        <v>309</v>
      </c>
      <c r="X1660" s="135"/>
      <c r="Y1660" s="135"/>
      <c r="AA1660" s="135"/>
      <c r="AB1660" s="134"/>
      <c r="AC1660" s="135"/>
      <c r="AD1660" s="135"/>
      <c r="AH1660" s="135"/>
      <c r="AI1660" s="135"/>
    </row>
    <row r="1661" spans="1:35" ht="31.5">
      <c r="A1661" s="205">
        <v>1657</v>
      </c>
      <c r="B1661" s="206" t="s">
        <v>6575</v>
      </c>
      <c r="C1661" s="207" t="str">
        <f xml:space="preserve"> _xlfn.CONCAT(小韻資料表[[#This Row],[聲母拼音碼]],小韻資料表[[#This Row],[韻母拼音碼]],小韻資料表[[#This Row],[調號]])</f>
        <v>bian2</v>
      </c>
      <c r="D1661" s="206" t="s">
        <v>6576</v>
      </c>
      <c r="E1661" s="208" t="s">
        <v>6461</v>
      </c>
      <c r="F1661" s="205">
        <v>39</v>
      </c>
      <c r="G1661" s="209" t="s">
        <v>6577</v>
      </c>
      <c r="H1661" s="205">
        <f xml:space="preserve"> LEN(小韻資料表[[#This Row],[小韻字集]])</f>
        <v>8</v>
      </c>
      <c r="I1661" s="205" cm="1">
        <f t="array" ref="I1661" xml:space="preserve"> MATCH(TRUE, ISNUMBER( SEARCH( LEFT(小韻資料表[[#This Row],[切語]],1), 切語上字資料表[切語上字]) ), 0)</f>
        <v>20</v>
      </c>
      <c r="J1661" s="210" t="str" cm="1">
        <f t="array" ref="J1661" xml:space="preserve"> INDEX(切語上字資料表[聲母], 小韻資料表[[#This Row],[上字表識別號]])</f>
        <v>微</v>
      </c>
      <c r="K1661" s="210" t="str" cm="1">
        <f t="array" ref="K1661" xml:space="preserve"> INDEX(切語上字資料表[聲母拼音碼], 小韻資料表[[#This Row],[上字表識別號]])</f>
        <v>b</v>
      </c>
      <c r="L1661" s="210" t="str" cm="1">
        <f t="array" ref="L1661" xml:space="preserve"> INDEX(切語上字資料表[清濁], 小韻資料表[[#This Row],[上字表識別號]])</f>
        <v>次濁</v>
      </c>
      <c r="M1661" s="223" t="str" cm="1">
        <f t="array" ref="M1661" xml:space="preserve"> INDEX(切語上字資料表[發送收], 小韻資料表[[#This Row],[上字表識別號]])</f>
        <v>收聲</v>
      </c>
      <c r="N1661" s="205" cm="1">
        <f t="array" ref="N1661" xml:space="preserve"> MATCH(TRUE, ISNUMBER( SEARCH( RIGHT(小韻資料表[[#This Row],[切語]],1), 切語下字資料表[切語下字]) ), 0)</f>
        <v>190</v>
      </c>
      <c r="O1661" s="207" t="str" cm="1">
        <f t="array" ref="O1661" xml:space="preserve"> INDEX(切語下字資料表[韻母], 小韻資料表[[#This Row],[下字表識別號]])</f>
        <v>獮開3</v>
      </c>
      <c r="P1661" s="207" t="str" cm="1">
        <f t="array" ref="P1661" xml:space="preserve"> INDEX(切語下字資料表[韻母拼音碼], 小韻資料表[[#This Row],[下字表識別號]])</f>
        <v>ian</v>
      </c>
      <c r="Q1661" s="210" t="str" cm="1">
        <f t="array" ref="Q1661" xml:space="preserve"> INDEX(設定表!$C$19:$C$23, INT( LEFT(小韻資料表[[#This Row],[目次編碼]],1) ))</f>
        <v>上</v>
      </c>
      <c r="R1661" s="210">
        <f xml:space="preserve">  INDEX(設定表!$C$8:$C$15, MATCH( (RIGHT(小韻資料表[[#This Row],[清濁]]) &amp; 小韻資料表[[#This Row],[調]]), 設定表!$B$8:$B$15, 0))</f>
        <v>2</v>
      </c>
      <c r="S1661" s="205" t="s">
        <v>309</v>
      </c>
      <c r="T1661" s="205" t="s">
        <v>309</v>
      </c>
      <c r="U1661" s="226" t="s">
        <v>309</v>
      </c>
      <c r="V1661" s="146" t="s">
        <v>309</v>
      </c>
      <c r="X1661" s="135"/>
      <c r="Y1661" s="135"/>
      <c r="AA1661" s="135"/>
      <c r="AB1661" s="134"/>
      <c r="AC1661" s="135"/>
      <c r="AD1661" s="135"/>
      <c r="AH1661" s="135"/>
      <c r="AI1661" s="135"/>
    </row>
    <row r="1662" spans="1:35" ht="31.5">
      <c r="A1662" s="205">
        <v>1658</v>
      </c>
      <c r="B1662" s="206" t="s">
        <v>6578</v>
      </c>
      <c r="C1662" s="207" t="str">
        <f xml:space="preserve"> _xlfn.CONCAT(小韻資料表[[#This Row],[聲母拼音碼]],小韻資料表[[#This Row],[韻母拼音碼]],小韻資料表[[#This Row],[調號]])</f>
        <v>thian2</v>
      </c>
      <c r="D1662" s="206" t="s">
        <v>6579</v>
      </c>
      <c r="E1662" s="208" t="s">
        <v>6461</v>
      </c>
      <c r="F1662" s="205">
        <v>40</v>
      </c>
      <c r="G1662" s="209" t="s">
        <v>6580</v>
      </c>
      <c r="H1662" s="205">
        <f xml:space="preserve"> LEN(小韻資料表[[#This Row],[小韻字集]])</f>
        <v>10</v>
      </c>
      <c r="I1662" s="205" cm="1">
        <f t="array" ref="I1662" xml:space="preserve"> MATCH(TRUE, ISNUMBER( SEARCH( LEFT(小韻資料表[[#This Row],[切語]],1), 切語上字資料表[切語上字]) ), 0)</f>
        <v>10</v>
      </c>
      <c r="J1662" s="210" t="str" cm="1">
        <f t="array" ref="J1662" xml:space="preserve"> INDEX(切語上字資料表[聲母], 小韻資料表[[#This Row],[上字表識別號]])</f>
        <v>徹</v>
      </c>
      <c r="K1662" s="210" t="str" cm="1">
        <f t="array" ref="K1662" xml:space="preserve"> INDEX(切語上字資料表[聲母拼音碼], 小韻資料表[[#This Row],[上字表識別號]])</f>
        <v>th</v>
      </c>
      <c r="L1662" s="210" t="str" cm="1">
        <f t="array" ref="L1662" xml:space="preserve"> INDEX(切語上字資料表[清濁], 小韻資料表[[#This Row],[上字表識別號]])</f>
        <v>次清</v>
      </c>
      <c r="M1662" s="223" t="str" cm="1">
        <f t="array" ref="M1662" xml:space="preserve"> INDEX(切語上字資料表[發送收], 小韻資料表[[#This Row],[上字表識別號]])</f>
        <v>送氣</v>
      </c>
      <c r="N1662" s="205" cm="1">
        <f t="array" ref="N1662" xml:space="preserve"> MATCH(TRUE, ISNUMBER( SEARCH( RIGHT(小韻資料表[[#This Row],[切語]],1), 切語下字資料表[切語下字]) ), 0)</f>
        <v>190</v>
      </c>
      <c r="O1662" s="207" t="str" cm="1">
        <f t="array" ref="O1662" xml:space="preserve"> INDEX(切語下字資料表[韻母], 小韻資料表[[#This Row],[下字表識別號]])</f>
        <v>獮開3</v>
      </c>
      <c r="P1662" s="207" t="str" cm="1">
        <f t="array" ref="P1662" xml:space="preserve"> INDEX(切語下字資料表[韻母拼音碼], 小韻資料表[[#This Row],[下字表識別號]])</f>
        <v>ian</v>
      </c>
      <c r="Q1662" s="210" t="str" cm="1">
        <f t="array" ref="Q1662" xml:space="preserve"> INDEX(設定表!$C$19:$C$23, INT( LEFT(小韻資料表[[#This Row],[目次編碼]],1) ))</f>
        <v>上</v>
      </c>
      <c r="R1662" s="210">
        <f xml:space="preserve">  INDEX(設定表!$C$8:$C$15, MATCH( (RIGHT(小韻資料表[[#This Row],[清濁]]) &amp; 小韻資料表[[#This Row],[調]]), 設定表!$B$8:$B$15, 0))</f>
        <v>2</v>
      </c>
      <c r="S1662" s="205" t="s">
        <v>309</v>
      </c>
      <c r="T1662" s="205" t="s">
        <v>309</v>
      </c>
      <c r="U1662" s="226" t="s">
        <v>6581</v>
      </c>
      <c r="V1662" s="147" t="s">
        <v>309</v>
      </c>
      <c r="X1662" s="135"/>
      <c r="Y1662" s="135"/>
      <c r="AA1662" s="135"/>
      <c r="AB1662" s="134"/>
      <c r="AC1662" s="135"/>
      <c r="AD1662" s="135"/>
      <c r="AH1662" s="135"/>
      <c r="AI1662" s="135"/>
    </row>
    <row r="1663" spans="1:35" ht="31.5">
      <c r="A1663" s="205">
        <v>1659</v>
      </c>
      <c r="B1663" s="206" t="s">
        <v>6582</v>
      </c>
      <c r="C1663" s="207" t="str">
        <f xml:space="preserve"> _xlfn.CONCAT(小韻資料表[[#This Row],[聲母拼音碼]],小韻資料表[[#This Row],[韻母拼音碼]],小韻資料表[[#This Row],[調號]])</f>
        <v>phian2</v>
      </c>
      <c r="D1663" s="206" t="s">
        <v>6583</v>
      </c>
      <c r="E1663" s="208" t="s">
        <v>6461</v>
      </c>
      <c r="F1663" s="205">
        <v>41</v>
      </c>
      <c r="G1663" s="209" t="s">
        <v>6583</v>
      </c>
      <c r="H1663" s="205">
        <f xml:space="preserve"> LEN(小韻資料表[[#This Row],[小韻字集]])</f>
        <v>1</v>
      </c>
      <c r="I1663" s="205" cm="1">
        <f t="array" ref="I1663" xml:space="preserve"> MATCH(TRUE, ISNUMBER( SEARCH( LEFT(小韻資料表[[#This Row],[切語]],1), 切語上字資料表[切語上字]) ), 0)</f>
        <v>14</v>
      </c>
      <c r="J1663" s="210" t="str" cm="1">
        <f t="array" ref="J1663" xml:space="preserve"> INDEX(切語上字資料表[聲母], 小韻資料表[[#This Row],[上字表識別號]])</f>
        <v>滂</v>
      </c>
      <c r="K1663" s="210" t="str" cm="1">
        <f t="array" ref="K1663" xml:space="preserve"> INDEX(切語上字資料表[聲母拼音碼], 小韻資料表[[#This Row],[上字表識別號]])</f>
        <v>ph</v>
      </c>
      <c r="L1663" s="210" t="str" cm="1">
        <f t="array" ref="L1663" xml:space="preserve"> INDEX(切語上字資料表[清濁], 小韻資料表[[#This Row],[上字表識別號]])</f>
        <v>次清</v>
      </c>
      <c r="M1663" s="223" t="str" cm="1">
        <f t="array" ref="M1663" xml:space="preserve"> INDEX(切語上字資料表[發送收], 小韻資料表[[#This Row],[上字表識別號]])</f>
        <v>送氣</v>
      </c>
      <c r="N1663" s="205" cm="1">
        <f t="array" ref="N1663" xml:space="preserve"> MATCH(TRUE, ISNUMBER( SEARCH( RIGHT(小韻資料表[[#This Row],[切語]],1), 切語下字資料表[切語下字]) ), 0)</f>
        <v>190</v>
      </c>
      <c r="O1663" s="207" t="str" cm="1">
        <f t="array" ref="O1663" xml:space="preserve"> INDEX(切語下字資料表[韻母], 小韻資料表[[#This Row],[下字表識別號]])</f>
        <v>獮開3</v>
      </c>
      <c r="P1663" s="207" t="str" cm="1">
        <f t="array" ref="P1663" xml:space="preserve"> INDEX(切語下字資料表[韻母拼音碼], 小韻資料表[[#This Row],[下字表識別號]])</f>
        <v>ian</v>
      </c>
      <c r="Q1663" s="210" t="str" cm="1">
        <f t="array" ref="Q1663" xml:space="preserve"> INDEX(設定表!$C$19:$C$23, INT( LEFT(小韻資料表[[#This Row],[目次編碼]],1) ))</f>
        <v>上</v>
      </c>
      <c r="R1663" s="210">
        <f xml:space="preserve">  INDEX(設定表!$C$8:$C$15, MATCH( (RIGHT(小韻資料表[[#This Row],[清濁]]) &amp; 小韻資料表[[#This Row],[調]]), 設定表!$B$8:$B$15, 0))</f>
        <v>2</v>
      </c>
      <c r="S1663" s="205" t="s">
        <v>309</v>
      </c>
      <c r="T1663" s="205" t="s">
        <v>309</v>
      </c>
      <c r="U1663" s="226" t="s">
        <v>309</v>
      </c>
      <c r="V1663" s="146" t="s">
        <v>309</v>
      </c>
      <c r="X1663" s="135"/>
      <c r="Y1663" s="135"/>
      <c r="AA1663" s="135"/>
      <c r="AB1663" s="134"/>
      <c r="AC1663" s="135"/>
      <c r="AD1663" s="135"/>
      <c r="AH1663" s="135"/>
      <c r="AI1663" s="135"/>
    </row>
    <row r="1664" spans="1:35" ht="31.5">
      <c r="A1664" s="205">
        <v>1660</v>
      </c>
      <c r="B1664" s="206" t="s">
        <v>6584</v>
      </c>
      <c r="C1664" s="207" t="str">
        <f xml:space="preserve"> _xlfn.CONCAT(小韻資料表[[#This Row],[聲母拼音碼]],小韻資料表[[#This Row],[韻母拼音碼]],小韻資料表[[#This Row],[調號]])</f>
        <v>sian2</v>
      </c>
      <c r="D1664" s="206" t="s">
        <v>6585</v>
      </c>
      <c r="E1664" s="208" t="s">
        <v>6461</v>
      </c>
      <c r="F1664" s="205">
        <v>42</v>
      </c>
      <c r="G1664" s="209" t="s">
        <v>6586</v>
      </c>
      <c r="H1664" s="205">
        <f xml:space="preserve"> LEN(小韻資料表[[#This Row],[小韻字集]])</f>
        <v>3</v>
      </c>
      <c r="I1664" s="205" cm="1">
        <f t="array" ref="I1664" xml:space="preserve"> MATCH(TRUE, ISNUMBER( SEARCH( LEFT(小韻資料表[[#This Row],[切語]],1), 切語上字資料表[切語上字]) ), 0)</f>
        <v>33</v>
      </c>
      <c r="J1664" s="210" t="str" cm="1">
        <f t="array" ref="J1664" xml:space="preserve"> INDEX(切語上字資料表[聲母], 小韻資料表[[#This Row],[上字表識別號]])</f>
        <v>審</v>
      </c>
      <c r="K1664" s="210" t="str" cm="1">
        <f t="array" ref="K1664" xml:space="preserve"> INDEX(切語上字資料表[聲母拼音碼], 小韻資料表[[#This Row],[上字表識別號]])</f>
        <v>s</v>
      </c>
      <c r="L1664" s="210" t="str" cm="1">
        <f t="array" ref="L1664" xml:space="preserve"> INDEX(切語上字資料表[清濁], 小韻資料表[[#This Row],[上字表識別號]])</f>
        <v>全清</v>
      </c>
      <c r="M1664" s="223" t="str" cm="1">
        <f t="array" ref="M1664" xml:space="preserve"> INDEX(切語上字資料表[發送收], 小韻資料表[[#This Row],[上字表識別號]])</f>
        <v>送氣</v>
      </c>
      <c r="N1664" s="205" cm="1">
        <f t="array" ref="N1664" xml:space="preserve"> MATCH(TRUE, ISNUMBER( SEARCH( RIGHT(小韻資料表[[#This Row],[切語]],1), 切語下字資料表[切語下字]) ), 0)</f>
        <v>190</v>
      </c>
      <c r="O1664" s="207" t="str" cm="1">
        <f t="array" ref="O1664" xml:space="preserve"> INDEX(切語下字資料表[韻母], 小韻資料表[[#This Row],[下字表識別號]])</f>
        <v>獮開3</v>
      </c>
      <c r="P1664" s="207" t="str" cm="1">
        <f t="array" ref="P1664" xml:space="preserve"> INDEX(切語下字資料表[韻母拼音碼], 小韻資料表[[#This Row],[下字表識別號]])</f>
        <v>ian</v>
      </c>
      <c r="Q1664" s="210" t="str" cm="1">
        <f t="array" ref="Q1664" xml:space="preserve"> INDEX(設定表!$C$19:$C$23, INT( LEFT(小韻資料表[[#This Row],[目次編碼]],1) ))</f>
        <v>上</v>
      </c>
      <c r="R1664" s="210">
        <f xml:space="preserve">  INDEX(設定表!$C$8:$C$15, MATCH( (RIGHT(小韻資料表[[#This Row],[清濁]]) &amp; 小韻資料表[[#This Row],[調]]), 設定表!$B$8:$B$15, 0))</f>
        <v>2</v>
      </c>
      <c r="S1664" s="205" t="s">
        <v>309</v>
      </c>
      <c r="T1664" s="205" t="s">
        <v>309</v>
      </c>
      <c r="U1664" s="226" t="s">
        <v>309</v>
      </c>
      <c r="V1664" s="147" t="s">
        <v>309</v>
      </c>
      <c r="X1664" s="135"/>
      <c r="Y1664" s="135"/>
      <c r="AA1664" s="135"/>
      <c r="AB1664" s="134"/>
      <c r="AC1664" s="135"/>
      <c r="AD1664" s="135"/>
      <c r="AH1664" s="135"/>
      <c r="AI1664" s="135"/>
    </row>
    <row r="1665" spans="1:35" ht="31.5">
      <c r="A1665" s="205">
        <v>1661</v>
      </c>
      <c r="B1665" s="206" t="s">
        <v>6587</v>
      </c>
      <c r="C1665" s="207" t="str">
        <f xml:space="preserve"> _xlfn.CONCAT(小韻資料表[[#This Row],[聲母拼音碼]],小韻資料表[[#This Row],[韻母拼音碼]],小韻資料表[[#This Row],[調號]])</f>
        <v>Øian2</v>
      </c>
      <c r="D1665" s="206" t="s">
        <v>6588</v>
      </c>
      <c r="E1665" s="208" t="s">
        <v>6461</v>
      </c>
      <c r="F1665" s="205">
        <v>43</v>
      </c>
      <c r="G1665" s="209" t="s">
        <v>6589</v>
      </c>
      <c r="H1665" s="205">
        <f xml:space="preserve"> LEN(小韻資料表[[#This Row],[小韻字集]])</f>
        <v>3</v>
      </c>
      <c r="I1665" s="205" cm="1">
        <f t="array" ref="I1665" xml:space="preserve"> MATCH(TRUE, ISNUMBER( SEARCH( LEFT(小韻資料表[[#This Row],[切語]],1), 切語上字資料表[切語上字]) ), 0)</f>
        <v>35</v>
      </c>
      <c r="J1665" s="210" t="str" cm="1">
        <f t="array" ref="J1665" xml:space="preserve"> INDEX(切語上字資料表[聲母], 小韻資料表[[#This Row],[上字表識別號]])</f>
        <v>影</v>
      </c>
      <c r="K1665" s="210" t="str" cm="1">
        <f t="array" ref="K1665" xml:space="preserve"> INDEX(切語上字資料表[聲母拼音碼], 小韻資料表[[#This Row],[上字表識別號]])</f>
        <v>Ø</v>
      </c>
      <c r="L1665" s="210" t="str" cm="1">
        <f t="array" ref="L1665" xml:space="preserve"> INDEX(切語上字資料表[清濁], 小韻資料表[[#This Row],[上字表識別號]])</f>
        <v>全清</v>
      </c>
      <c r="M1665" s="223" t="str" cm="1">
        <f t="array" ref="M1665" xml:space="preserve"> INDEX(切語上字資料表[發送收], 小韻資料表[[#This Row],[上字表識別號]])</f>
        <v>發聲</v>
      </c>
      <c r="N1665" s="205" cm="1">
        <f t="array" ref="N1665" xml:space="preserve"> MATCH(TRUE, ISNUMBER( SEARCH( RIGHT(小韻資料表[[#This Row],[切語]],1), 切語下字資料表[切語下字]) ), 0)</f>
        <v>190</v>
      </c>
      <c r="O1665" s="207" t="str" cm="1">
        <f t="array" ref="O1665" xml:space="preserve"> INDEX(切語下字資料表[韻母], 小韻資料表[[#This Row],[下字表識別號]])</f>
        <v>獮開3</v>
      </c>
      <c r="P1665" s="207" t="str" cm="1">
        <f t="array" ref="P1665" xml:space="preserve"> INDEX(切語下字資料表[韻母拼音碼], 小韻資料表[[#This Row],[下字表識別號]])</f>
        <v>ian</v>
      </c>
      <c r="Q1665" s="210" t="str" cm="1">
        <f t="array" ref="Q1665" xml:space="preserve"> INDEX(設定表!$C$19:$C$23, INT( LEFT(小韻資料表[[#This Row],[目次編碼]],1) ))</f>
        <v>上</v>
      </c>
      <c r="R1665" s="210">
        <f xml:space="preserve">  INDEX(設定表!$C$8:$C$15, MATCH( (RIGHT(小韻資料表[[#This Row],[清濁]]) &amp; 小韻資料表[[#This Row],[調]]), 設定表!$B$8:$B$15, 0))</f>
        <v>2</v>
      </c>
      <c r="S1665" s="205" t="s">
        <v>309</v>
      </c>
      <c r="T1665" s="205" t="s">
        <v>309</v>
      </c>
      <c r="U1665" s="226" t="s">
        <v>309</v>
      </c>
      <c r="V1665" s="146" t="s">
        <v>309</v>
      </c>
      <c r="X1665" s="135"/>
      <c r="Y1665" s="135"/>
      <c r="AA1665" s="135"/>
      <c r="AB1665" s="134"/>
      <c r="AC1665" s="135"/>
      <c r="AD1665" s="135"/>
      <c r="AH1665" s="135"/>
      <c r="AI1665" s="135"/>
    </row>
    <row r="1666" spans="1:35" ht="31.5">
      <c r="A1666" s="205">
        <v>1662</v>
      </c>
      <c r="B1666" s="206" t="s">
        <v>6590</v>
      </c>
      <c r="C1666" s="207" t="str">
        <f xml:space="preserve"> _xlfn.CONCAT(小韻資料表[[#This Row],[聲母拼音碼]],小韻資料表[[#This Row],[韻母拼音碼]],小韻資料表[[#This Row],[調號]])</f>
        <v>tian2</v>
      </c>
      <c r="D1666" s="206" t="s">
        <v>3387</v>
      </c>
      <c r="E1666" s="208" t="s">
        <v>6461</v>
      </c>
      <c r="F1666" s="205">
        <v>44</v>
      </c>
      <c r="G1666" s="209" t="s">
        <v>3387</v>
      </c>
      <c r="H1666" s="205">
        <f xml:space="preserve"> LEN(小韻資料表[[#This Row],[小韻字集]])</f>
        <v>1</v>
      </c>
      <c r="I1666" s="205" cm="1">
        <f t="array" ref="I1666" xml:space="preserve"> MATCH(TRUE, ISNUMBER( SEARCH( LEFT(小韻資料表[[#This Row],[切語]],1), 切語上字資料表[切語上字]) ), 0)</f>
        <v>11</v>
      </c>
      <c r="J1666" s="210" t="str" cm="1">
        <f t="array" ref="J1666" xml:space="preserve"> INDEX(切語上字資料表[聲母], 小韻資料表[[#This Row],[上字表識別號]])</f>
        <v>澄</v>
      </c>
      <c r="K1666" s="210" t="str" cm="1">
        <f t="array" ref="K1666" xml:space="preserve"> INDEX(切語上字資料表[聲母拼音碼], 小韻資料表[[#This Row],[上字表識別號]])</f>
        <v>t</v>
      </c>
      <c r="L1666" s="210" t="str" cm="1">
        <f t="array" ref="L1666" xml:space="preserve"> INDEX(切語上字資料表[清濁], 小韻資料表[[#This Row],[上字表識別號]])</f>
        <v>全濁</v>
      </c>
      <c r="M1666" s="223" cm="1">
        <f t="array" ref="M1666" xml:space="preserve"> INDEX(切語上字資料表[發送收], 小韻資料表[[#This Row],[上字表識別號]])</f>
        <v>0</v>
      </c>
      <c r="N1666" s="205" cm="1">
        <f t="array" ref="N1666" xml:space="preserve"> MATCH(TRUE, ISNUMBER( SEARCH( RIGHT(小韻資料表[[#This Row],[切語]],1), 切語下字資料表[切語下字]) ), 0)</f>
        <v>190</v>
      </c>
      <c r="O1666" s="207" t="str" cm="1">
        <f t="array" ref="O1666" xml:space="preserve"> INDEX(切語下字資料表[韻母], 小韻資料表[[#This Row],[下字表識別號]])</f>
        <v>獮開3</v>
      </c>
      <c r="P1666" s="207" t="str" cm="1">
        <f t="array" ref="P1666" xml:space="preserve"> INDEX(切語下字資料表[韻母拼音碼], 小韻資料表[[#This Row],[下字表識別號]])</f>
        <v>ian</v>
      </c>
      <c r="Q1666" s="210" t="str" cm="1">
        <f t="array" ref="Q1666" xml:space="preserve"> INDEX(設定表!$C$19:$C$23, INT( LEFT(小韻資料表[[#This Row],[目次編碼]],1) ))</f>
        <v>上</v>
      </c>
      <c r="R1666" s="210">
        <f xml:space="preserve">  INDEX(設定表!$C$8:$C$15, MATCH( (RIGHT(小韻資料表[[#This Row],[清濁]]) &amp; 小韻資料表[[#This Row],[調]]), 設定表!$B$8:$B$15, 0))</f>
        <v>2</v>
      </c>
      <c r="S1666" s="205" t="s">
        <v>309</v>
      </c>
      <c r="T1666" s="205" t="s">
        <v>309</v>
      </c>
      <c r="U1666" s="226" t="s">
        <v>309</v>
      </c>
      <c r="V1666" s="147" t="s">
        <v>309</v>
      </c>
      <c r="X1666" s="135"/>
      <c r="Y1666" s="135"/>
      <c r="AA1666" s="135"/>
      <c r="AB1666" s="134"/>
      <c r="AC1666" s="135"/>
      <c r="AD1666" s="135"/>
      <c r="AH1666" s="135"/>
      <c r="AI1666" s="135"/>
    </row>
    <row r="1667" spans="1:35" ht="31.5">
      <c r="A1667" s="205">
        <v>1663</v>
      </c>
      <c r="B1667" s="206" t="s">
        <v>6565</v>
      </c>
      <c r="C1667" s="207" t="str">
        <f xml:space="preserve"> _xlfn.CONCAT(小韻資料表[[#This Row],[聲母拼音碼]],小韻資料表[[#This Row],[韻母拼音碼]],小韻資料表[[#This Row],[調號]])</f>
        <v>cian2</v>
      </c>
      <c r="D1667" s="206" t="s">
        <v>6391</v>
      </c>
      <c r="E1667" s="208" t="s">
        <v>6461</v>
      </c>
      <c r="F1667" s="205">
        <v>45</v>
      </c>
      <c r="G1667" s="209" t="s">
        <v>6391</v>
      </c>
      <c r="H1667" s="205">
        <f xml:space="preserve"> LEN(小韻資料表[[#This Row],[小韻字集]])</f>
        <v>1</v>
      </c>
      <c r="I1667" s="205" cm="1">
        <f t="array" ref="I1667" xml:space="preserve"> MATCH(TRUE, ISNUMBER( SEARCH( LEFT(小韻資料表[[#This Row],[切語]],1), 切語上字資料表[切語上字]) ), 0)</f>
        <v>28</v>
      </c>
      <c r="J1667" s="210" t="str" cm="1">
        <f t="array" ref="J1667" xml:space="preserve"> INDEX(切語上字資料表[聲母], 小韻資料表[[#This Row],[上字表識別號]])</f>
        <v>床</v>
      </c>
      <c r="K1667" s="210" t="str" cm="1">
        <f t="array" ref="K1667" xml:space="preserve"> INDEX(切語上字資料表[聲母拼音碼], 小韻資料表[[#This Row],[上字表識別號]])</f>
        <v>c</v>
      </c>
      <c r="L1667" s="210" t="str" cm="1">
        <f t="array" ref="L1667" xml:space="preserve"> INDEX(切語上字資料表[清濁], 小韻資料表[[#This Row],[上字表識別號]])</f>
        <v>全濁</v>
      </c>
      <c r="M1667" s="223" cm="1">
        <f t="array" ref="M1667" xml:space="preserve"> INDEX(切語上字資料表[發送收], 小韻資料表[[#This Row],[上字表識別號]])</f>
        <v>0</v>
      </c>
      <c r="N1667" s="205" cm="1">
        <f t="array" ref="N1667" xml:space="preserve"> MATCH(TRUE, ISNUMBER( SEARCH( RIGHT(小韻資料表[[#This Row],[切語]],1), 切語下字資料表[切語下字]) ), 0)</f>
        <v>190</v>
      </c>
      <c r="O1667" s="207" t="str" cm="1">
        <f t="array" ref="O1667" xml:space="preserve"> INDEX(切語下字資料表[韻母], 小韻資料表[[#This Row],[下字表識別號]])</f>
        <v>獮開3</v>
      </c>
      <c r="P1667" s="207" t="str" cm="1">
        <f t="array" ref="P1667" xml:space="preserve"> INDEX(切語下字資料表[韻母拼音碼], 小韻資料表[[#This Row],[下字表識別號]])</f>
        <v>ian</v>
      </c>
      <c r="Q1667" s="210" t="str" cm="1">
        <f t="array" ref="Q1667" xml:space="preserve"> INDEX(設定表!$C$19:$C$23, INT( LEFT(小韻資料表[[#This Row],[目次編碼]],1) ))</f>
        <v>上</v>
      </c>
      <c r="R1667" s="210">
        <f xml:space="preserve">  INDEX(設定表!$C$8:$C$15, MATCH( (RIGHT(小韻資料表[[#This Row],[清濁]]) &amp; 小韻資料表[[#This Row],[調]]), 設定表!$B$8:$B$15, 0))</f>
        <v>2</v>
      </c>
      <c r="S1667" s="205" t="s">
        <v>309</v>
      </c>
      <c r="T1667" s="205" t="s">
        <v>309</v>
      </c>
      <c r="U1667" s="226" t="s">
        <v>309</v>
      </c>
      <c r="V1667" s="146" t="s">
        <v>309</v>
      </c>
      <c r="X1667" s="135"/>
      <c r="Y1667" s="135"/>
      <c r="AA1667" s="135"/>
      <c r="AB1667" s="134"/>
      <c r="AC1667" s="135"/>
      <c r="AD1667" s="135"/>
      <c r="AH1667" s="135"/>
      <c r="AI1667" s="135"/>
    </row>
    <row r="1668" spans="1:35" ht="31.5">
      <c r="A1668" s="205">
        <v>1664</v>
      </c>
      <c r="B1668" s="206" t="s">
        <v>6591</v>
      </c>
      <c r="C1668" s="207" t="str">
        <f xml:space="preserve"> _xlfn.CONCAT(小韻資料表[[#This Row],[聲母拼音碼]],小韻資料表[[#This Row],[韻母拼音碼]],小韻資料表[[#This Row],[調號]])</f>
        <v>siau2</v>
      </c>
      <c r="D1668" s="206" t="s">
        <v>824</v>
      </c>
      <c r="E1668" s="208" t="s">
        <v>6592</v>
      </c>
      <c r="F1668" s="205">
        <v>1</v>
      </c>
      <c r="G1668" s="209" t="s">
        <v>6593</v>
      </c>
      <c r="H1668" s="205">
        <f xml:space="preserve"> LEN(小韻資料表[[#This Row],[小韻字集]])</f>
        <v>9</v>
      </c>
      <c r="I1668" s="205" cm="1">
        <f t="array" ref="I1668" xml:space="preserve"> MATCH(TRUE, ISNUMBER( SEARCH( LEFT(小韻資料表[[#This Row],[切語]],1), 切語上字資料表[切語上字]) ), 0)</f>
        <v>24</v>
      </c>
      <c r="J1668" s="210" t="str" cm="1">
        <f t="array" ref="J1668" xml:space="preserve"> INDEX(切語上字資料表[聲母], 小韻資料表[[#This Row],[上字表識別號]])</f>
        <v>心</v>
      </c>
      <c r="K1668" s="210" t="str" cm="1">
        <f t="array" ref="K1668" xml:space="preserve"> INDEX(切語上字資料表[聲母拼音碼], 小韻資料表[[#This Row],[上字表識別號]])</f>
        <v>s</v>
      </c>
      <c r="L1668" s="210" t="str" cm="1">
        <f t="array" ref="L1668" xml:space="preserve"> INDEX(切語上字資料表[清濁], 小韻資料表[[#This Row],[上字表識別號]])</f>
        <v>全清</v>
      </c>
      <c r="M1668" s="223" t="str" cm="1">
        <f t="array" ref="M1668" xml:space="preserve"> INDEX(切語上字資料表[發送收], 小韻資料表[[#This Row],[上字表識別號]])</f>
        <v>送氣</v>
      </c>
      <c r="N1668" s="205" cm="1">
        <f t="array" ref="N1668" xml:space="preserve"> MATCH(TRUE, ISNUMBER( SEARCH( RIGHT(小韻資料表[[#This Row],[切語]],1), 切語下字資料表[切語下字]) ), 0)</f>
        <v>198</v>
      </c>
      <c r="O1668" s="207" t="str" cm="1">
        <f t="array" ref="O1668" xml:space="preserve"> INDEX(切語下字資料表[韻母], 小韻資料表[[#This Row],[下字表識別號]])</f>
        <v>篠開4</v>
      </c>
      <c r="P1668" s="207" t="str" cm="1">
        <f t="array" ref="P1668" xml:space="preserve"> INDEX(切語下字資料表[韻母拼音碼], 小韻資料表[[#This Row],[下字表識別號]])</f>
        <v>iau</v>
      </c>
      <c r="Q1668" s="210" t="str" cm="1">
        <f t="array" ref="Q1668" xml:space="preserve"> INDEX(設定表!$C$19:$C$23, INT( LEFT(小韻資料表[[#This Row],[目次編碼]],1) ))</f>
        <v>上</v>
      </c>
      <c r="R1668" s="210">
        <f xml:space="preserve">  INDEX(設定表!$C$8:$C$15, MATCH( (RIGHT(小韻資料表[[#This Row],[清濁]]) &amp; 小韻資料表[[#This Row],[調]]), 設定表!$B$8:$B$15, 0))</f>
        <v>2</v>
      </c>
      <c r="S1668" s="205" t="s">
        <v>6594</v>
      </c>
      <c r="T1668" s="205" t="s">
        <v>309</v>
      </c>
      <c r="U1668" s="226" t="s">
        <v>309</v>
      </c>
      <c r="V1668" s="147" t="s">
        <v>309</v>
      </c>
      <c r="X1668" s="135"/>
      <c r="Y1668" s="135"/>
      <c r="AA1668" s="135"/>
      <c r="AB1668" s="134"/>
      <c r="AC1668" s="135"/>
      <c r="AD1668" s="135"/>
      <c r="AH1668" s="135"/>
      <c r="AI1668" s="135"/>
    </row>
    <row r="1669" spans="1:35" ht="31.5">
      <c r="A1669" s="205">
        <v>1665</v>
      </c>
      <c r="B1669" s="206" t="s">
        <v>6595</v>
      </c>
      <c r="C1669" s="207" t="str">
        <f xml:space="preserve"> _xlfn.CONCAT(小韻資料表[[#This Row],[聲母拼音碼]],小韻資料表[[#This Row],[韻母拼音碼]],小韻資料表[[#This Row],[調號]])</f>
        <v>kiau2</v>
      </c>
      <c r="D1669" s="206" t="s">
        <v>6596</v>
      </c>
      <c r="E1669" s="208" t="s">
        <v>6592</v>
      </c>
      <c r="F1669" s="205">
        <v>2</v>
      </c>
      <c r="G1669" s="209" t="s">
        <v>6597</v>
      </c>
      <c r="H1669" s="205">
        <f xml:space="preserve"> LEN(小韻資料表[[#This Row],[小韻字集]])</f>
        <v>14</v>
      </c>
      <c r="I1669" s="205" cm="1">
        <f t="array" ref="I1669" xml:space="preserve"> MATCH(TRUE, ISNUMBER( SEARCH( LEFT(小韻資料表[[#This Row],[切語]],1), 切語上字資料表[切語上字]) ), 0)</f>
        <v>1</v>
      </c>
      <c r="J1669" s="210" t="str" cm="1">
        <f t="array" ref="J1669" xml:space="preserve"> INDEX(切語上字資料表[聲母], 小韻資料表[[#This Row],[上字表識別號]])</f>
        <v>見</v>
      </c>
      <c r="K1669" s="210" t="str" cm="1">
        <f t="array" ref="K1669" xml:space="preserve"> INDEX(切語上字資料表[聲母拼音碼], 小韻資料表[[#This Row],[上字表識別號]])</f>
        <v>k</v>
      </c>
      <c r="L1669" s="210" t="str" cm="1">
        <f t="array" ref="L1669" xml:space="preserve"> INDEX(切語上字資料表[清濁], 小韻資料表[[#This Row],[上字表識別號]])</f>
        <v>全清</v>
      </c>
      <c r="M1669" s="223" t="str" cm="1">
        <f t="array" ref="M1669" xml:space="preserve"> INDEX(切語上字資料表[發送收], 小韻資料表[[#This Row],[上字表識別號]])</f>
        <v>發聲</v>
      </c>
      <c r="N1669" s="205" cm="1">
        <f t="array" ref="N1669" xml:space="preserve"> MATCH(TRUE, ISNUMBER( SEARCH( RIGHT(小韻資料表[[#This Row],[切語]],1), 切語下字資料表[切語下字]) ), 0)</f>
        <v>198</v>
      </c>
      <c r="O1669" s="207" t="str" cm="1">
        <f t="array" ref="O1669" xml:space="preserve"> INDEX(切語下字資料表[韻母], 小韻資料表[[#This Row],[下字表識別號]])</f>
        <v>篠開4</v>
      </c>
      <c r="P1669" s="207" t="str" cm="1">
        <f t="array" ref="P1669" xml:space="preserve"> INDEX(切語下字資料表[韻母拼音碼], 小韻資料表[[#This Row],[下字表識別號]])</f>
        <v>iau</v>
      </c>
      <c r="Q1669" s="210" t="str" cm="1">
        <f t="array" ref="Q1669" xml:space="preserve"> INDEX(設定表!$C$19:$C$23, INT( LEFT(小韻資料表[[#This Row],[目次編碼]],1) ))</f>
        <v>上</v>
      </c>
      <c r="R1669" s="210">
        <f xml:space="preserve">  INDEX(設定表!$C$8:$C$15, MATCH( (RIGHT(小韻資料表[[#This Row],[清濁]]) &amp; 小韻資料表[[#This Row],[調]]), 設定表!$B$8:$B$15, 0))</f>
        <v>2</v>
      </c>
      <c r="S1669" s="205" t="s">
        <v>309</v>
      </c>
      <c r="T1669" s="205" t="s">
        <v>309</v>
      </c>
      <c r="U1669" s="226" t="s">
        <v>309</v>
      </c>
      <c r="V1669" s="146" t="s">
        <v>309</v>
      </c>
      <c r="X1669" s="135"/>
      <c r="Y1669" s="135"/>
      <c r="AA1669" s="135"/>
      <c r="AB1669" s="134"/>
      <c r="AC1669" s="135"/>
      <c r="AD1669" s="135"/>
      <c r="AH1669" s="135"/>
      <c r="AI1669" s="135"/>
    </row>
    <row r="1670" spans="1:35" ht="51">
      <c r="A1670" s="205">
        <v>1666</v>
      </c>
      <c r="B1670" s="206" t="s">
        <v>6598</v>
      </c>
      <c r="C1670" s="207" t="str">
        <f xml:space="preserve"> _xlfn.CONCAT(小韻資料表[[#This Row],[聲母拼音碼]],小韻資料表[[#This Row],[韻母拼音碼]],小韻資料表[[#This Row],[調號]])</f>
        <v>tiau2</v>
      </c>
      <c r="D1670" s="206" t="s">
        <v>6599</v>
      </c>
      <c r="E1670" s="208" t="s">
        <v>6592</v>
      </c>
      <c r="F1670" s="205">
        <v>3</v>
      </c>
      <c r="G1670" s="209" t="s">
        <v>6600</v>
      </c>
      <c r="H1670" s="205">
        <f xml:space="preserve"> LEN(小韻資料表[[#This Row],[小韻字集]])</f>
        <v>12</v>
      </c>
      <c r="I1670" s="205" cm="1">
        <f t="array" ref="I1670" xml:space="preserve"> MATCH(TRUE, ISNUMBER( SEARCH( LEFT(小韻資料表[[#This Row],[切語]],1), 切語上字資料表[切語上字]) ), 0)</f>
        <v>5</v>
      </c>
      <c r="J1670" s="210" t="str" cm="1">
        <f t="array" ref="J1670" xml:space="preserve"> INDEX(切語上字資料表[聲母], 小韻資料表[[#This Row],[上字表識別號]])</f>
        <v>端</v>
      </c>
      <c r="K1670" s="210" t="str" cm="1">
        <f t="array" ref="K1670" xml:space="preserve"> INDEX(切語上字資料表[聲母拼音碼], 小韻資料表[[#This Row],[上字表識別號]])</f>
        <v>t</v>
      </c>
      <c r="L1670" s="210" t="str" cm="1">
        <f t="array" ref="L1670" xml:space="preserve"> INDEX(切語上字資料表[清濁], 小韻資料表[[#This Row],[上字表識別號]])</f>
        <v>全清</v>
      </c>
      <c r="M1670" s="223" t="str" cm="1">
        <f t="array" ref="M1670" xml:space="preserve"> INDEX(切語上字資料表[發送收], 小韻資料表[[#This Row],[上字表識別號]])</f>
        <v>發聲</v>
      </c>
      <c r="N1670" s="205" cm="1">
        <f t="array" ref="N1670" xml:space="preserve"> MATCH(TRUE, ISNUMBER( SEARCH( RIGHT(小韻資料表[[#This Row],[切語]],1), 切語下字資料表[切語下字]) ), 0)</f>
        <v>198</v>
      </c>
      <c r="O1670" s="207" t="str" cm="1">
        <f t="array" ref="O1670" xml:space="preserve"> INDEX(切語下字資料表[韻母], 小韻資料表[[#This Row],[下字表識別號]])</f>
        <v>篠開4</v>
      </c>
      <c r="P1670" s="207" t="str" cm="1">
        <f t="array" ref="P1670" xml:space="preserve"> INDEX(切語下字資料表[韻母拼音碼], 小韻資料表[[#This Row],[下字表識別號]])</f>
        <v>iau</v>
      </c>
      <c r="Q1670" s="210" t="str" cm="1">
        <f t="array" ref="Q1670" xml:space="preserve"> INDEX(設定表!$C$19:$C$23, INT( LEFT(小韻資料表[[#This Row],[目次編碼]],1) ))</f>
        <v>上</v>
      </c>
      <c r="R1670" s="210">
        <f xml:space="preserve">  INDEX(設定表!$C$8:$C$15, MATCH( (RIGHT(小韻資料表[[#This Row],[清濁]]) &amp; 小韻資料表[[#This Row],[調]]), 設定表!$B$8:$B$15, 0))</f>
        <v>2</v>
      </c>
      <c r="S1670" s="205" t="s">
        <v>309</v>
      </c>
      <c r="T1670" s="205" t="s">
        <v>309</v>
      </c>
      <c r="U1670" s="226" t="s">
        <v>6601</v>
      </c>
      <c r="V1670" s="147" t="s">
        <v>309</v>
      </c>
      <c r="X1670" s="135"/>
      <c r="Y1670" s="135"/>
      <c r="AA1670" s="135"/>
      <c r="AB1670" s="134"/>
      <c r="AC1670" s="135"/>
      <c r="AD1670" s="135"/>
      <c r="AH1670" s="135"/>
      <c r="AI1670" s="135"/>
    </row>
    <row r="1671" spans="1:35" ht="31.5">
      <c r="A1671" s="205">
        <v>1667</v>
      </c>
      <c r="B1671" s="206" t="s">
        <v>6602</v>
      </c>
      <c r="C1671" s="207" t="str">
        <f xml:space="preserve"> _xlfn.CONCAT(小韻資料表[[#This Row],[聲母拼音碼]],小韻資料表[[#This Row],[韻母拼音碼]],小韻資料表[[#This Row],[調號]])</f>
        <v>liau2</v>
      </c>
      <c r="D1671" s="206" t="s">
        <v>6603</v>
      </c>
      <c r="E1671" s="208" t="s">
        <v>6592</v>
      </c>
      <c r="F1671" s="205">
        <v>4</v>
      </c>
      <c r="G1671" s="209" t="s">
        <v>6604</v>
      </c>
      <c r="H1671" s="205">
        <f xml:space="preserve"> LEN(小韻資料表[[#This Row],[小韻字集]])</f>
        <v>18</v>
      </c>
      <c r="I1671" s="205" cm="1">
        <f t="array" ref="I1671" xml:space="preserve"> MATCH(TRUE, ISNUMBER( SEARCH( LEFT(小韻資料表[[#This Row],[切語]],1), 切語上字資料表[切語上字]) ), 0)</f>
        <v>40</v>
      </c>
      <c r="J1671" s="210" t="str" cm="1">
        <f t="array" ref="J1671" xml:space="preserve"> INDEX(切語上字資料表[聲母], 小韻資料表[[#This Row],[上字表識別號]])</f>
        <v>來</v>
      </c>
      <c r="K1671" s="210" t="str" cm="1">
        <f t="array" ref="K1671" xml:space="preserve"> INDEX(切語上字資料表[聲母拼音碼], 小韻資料表[[#This Row],[上字表識別號]])</f>
        <v>l</v>
      </c>
      <c r="L1671" s="210" t="str" cm="1">
        <f t="array" ref="L1671" xml:space="preserve"> INDEX(切語上字資料表[清濁], 小韻資料表[[#This Row],[上字表識別號]])</f>
        <v>次濁</v>
      </c>
      <c r="M1671" s="223" t="str" cm="1">
        <f t="array" ref="M1671" xml:space="preserve"> INDEX(切語上字資料表[發送收], 小韻資料表[[#This Row],[上字表識別號]])</f>
        <v>收聲</v>
      </c>
      <c r="N1671" s="205" cm="1">
        <f t="array" ref="N1671" xml:space="preserve"> MATCH(TRUE, ISNUMBER( SEARCH( RIGHT(小韻資料表[[#This Row],[切語]],1), 切語下字資料表[切語下字]) ), 0)</f>
        <v>198</v>
      </c>
      <c r="O1671" s="207" t="str" cm="1">
        <f t="array" ref="O1671" xml:space="preserve"> INDEX(切語下字資料表[韻母], 小韻資料表[[#This Row],[下字表識別號]])</f>
        <v>篠開4</v>
      </c>
      <c r="P1671" s="207" t="str" cm="1">
        <f t="array" ref="P1671" xml:space="preserve"> INDEX(切語下字資料表[韻母拼音碼], 小韻資料表[[#This Row],[下字表識別號]])</f>
        <v>iau</v>
      </c>
      <c r="Q1671" s="210" t="str" cm="1">
        <f t="array" ref="Q1671" xml:space="preserve"> INDEX(設定表!$C$19:$C$23, INT( LEFT(小韻資料表[[#This Row],[目次編碼]],1) ))</f>
        <v>上</v>
      </c>
      <c r="R1671" s="210">
        <f xml:space="preserve">  INDEX(設定表!$C$8:$C$15, MATCH( (RIGHT(小韻資料表[[#This Row],[清濁]]) &amp; 小韻資料表[[#This Row],[調]]), 設定表!$B$8:$B$15, 0))</f>
        <v>2</v>
      </c>
      <c r="S1671" s="205" t="s">
        <v>309</v>
      </c>
      <c r="T1671" s="205" t="s">
        <v>309</v>
      </c>
      <c r="U1671" s="226" t="s">
        <v>309</v>
      </c>
      <c r="V1671" s="146" t="s">
        <v>309</v>
      </c>
      <c r="X1671" s="135"/>
      <c r="Y1671" s="135"/>
      <c r="AA1671" s="135"/>
      <c r="AB1671" s="134"/>
      <c r="AC1671" s="135"/>
      <c r="AD1671" s="135"/>
      <c r="AH1671" s="135"/>
      <c r="AI1671" s="135"/>
    </row>
    <row r="1672" spans="1:35" ht="31.5">
      <c r="A1672" s="205">
        <v>1668</v>
      </c>
      <c r="B1672" s="206" t="s">
        <v>6605</v>
      </c>
      <c r="C1672" s="207" t="str">
        <f xml:space="preserve"> _xlfn.CONCAT(小韻資料表[[#This Row],[聲母拼音碼]],小韻資料表[[#This Row],[韻母拼音碼]],小韻資料表[[#This Row],[調號]])</f>
        <v>thiau2</v>
      </c>
      <c r="D1672" s="206" t="s">
        <v>6606</v>
      </c>
      <c r="E1672" s="208" t="s">
        <v>6592</v>
      </c>
      <c r="F1672" s="205">
        <v>5</v>
      </c>
      <c r="G1672" s="209" t="s">
        <v>6607</v>
      </c>
      <c r="H1672" s="205">
        <f xml:space="preserve"> LEN(小韻資料表[[#This Row],[小韻字集]])</f>
        <v>3</v>
      </c>
      <c r="I1672" s="205" cm="1">
        <f t="array" ref="I1672" xml:space="preserve"> MATCH(TRUE, ISNUMBER( SEARCH( LEFT(小韻資料表[[#This Row],[切語]],1), 切語上字資料表[切語上字]) ), 0)</f>
        <v>6</v>
      </c>
      <c r="J1672" s="210" t="str" cm="1">
        <f t="array" ref="J1672" xml:space="preserve"> INDEX(切語上字資料表[聲母], 小韻資料表[[#This Row],[上字表識別號]])</f>
        <v>透</v>
      </c>
      <c r="K1672" s="210" t="str" cm="1">
        <f t="array" ref="K1672" xml:space="preserve"> INDEX(切語上字資料表[聲母拼音碼], 小韻資料表[[#This Row],[上字表識別號]])</f>
        <v>th</v>
      </c>
      <c r="L1672" s="210" t="str" cm="1">
        <f t="array" ref="L1672" xml:space="preserve"> INDEX(切語上字資料表[清濁], 小韻資料表[[#This Row],[上字表識別號]])</f>
        <v>次清</v>
      </c>
      <c r="M1672" s="223" t="str" cm="1">
        <f t="array" ref="M1672" xml:space="preserve"> INDEX(切語上字資料表[發送收], 小韻資料表[[#This Row],[上字表識別號]])</f>
        <v>送氣</v>
      </c>
      <c r="N1672" s="205" cm="1">
        <f t="array" ref="N1672" xml:space="preserve"> MATCH(TRUE, ISNUMBER( SEARCH( RIGHT(小韻資料表[[#This Row],[切語]],1), 切語下字資料表[切語下字]) ), 0)</f>
        <v>198</v>
      </c>
      <c r="O1672" s="207" t="str" cm="1">
        <f t="array" ref="O1672" xml:space="preserve"> INDEX(切語下字資料表[韻母], 小韻資料表[[#This Row],[下字表識別號]])</f>
        <v>篠開4</v>
      </c>
      <c r="P1672" s="207" t="str" cm="1">
        <f t="array" ref="P1672" xml:space="preserve"> INDEX(切語下字資料表[韻母拼音碼], 小韻資料表[[#This Row],[下字表識別號]])</f>
        <v>iau</v>
      </c>
      <c r="Q1672" s="210" t="str" cm="1">
        <f t="array" ref="Q1672" xml:space="preserve"> INDEX(設定表!$C$19:$C$23, INT( LEFT(小韻資料表[[#This Row],[目次編碼]],1) ))</f>
        <v>上</v>
      </c>
      <c r="R1672" s="210">
        <f xml:space="preserve">  INDEX(設定表!$C$8:$C$15, MATCH( (RIGHT(小韻資料表[[#This Row],[清濁]]) &amp; 小韻資料表[[#This Row],[調]]), 設定表!$B$8:$B$15, 0))</f>
        <v>2</v>
      </c>
      <c r="S1672" s="205" t="s">
        <v>309</v>
      </c>
      <c r="T1672" s="205" t="s">
        <v>309</v>
      </c>
      <c r="U1672" s="226" t="s">
        <v>6608</v>
      </c>
      <c r="V1672" s="147" t="s">
        <v>309</v>
      </c>
      <c r="X1672" s="135"/>
      <c r="Y1672" s="135"/>
      <c r="AA1672" s="135"/>
      <c r="AB1672" s="134"/>
      <c r="AC1672" s="135"/>
      <c r="AD1672" s="135"/>
      <c r="AH1672" s="135"/>
      <c r="AI1672" s="135"/>
    </row>
    <row r="1673" spans="1:35" ht="31.5">
      <c r="A1673" s="205">
        <v>1669</v>
      </c>
      <c r="B1673" s="206" t="s">
        <v>6609</v>
      </c>
      <c r="C1673" s="207" t="str">
        <f xml:space="preserve"> _xlfn.CONCAT(小韻資料表[[#This Row],[聲母拼音碼]],小韻資料表[[#This Row],[韻母拼音碼]],小韻資料表[[#This Row],[調號]])</f>
        <v>hiau2</v>
      </c>
      <c r="D1673" s="206" t="s">
        <v>6610</v>
      </c>
      <c r="E1673" s="208" t="s">
        <v>6592</v>
      </c>
      <c r="F1673" s="205">
        <v>6</v>
      </c>
      <c r="G1673" s="209" t="s">
        <v>6611</v>
      </c>
      <c r="H1673" s="205">
        <f xml:space="preserve"> LEN(小韻資料表[[#This Row],[小韻字集]])</f>
        <v>4</v>
      </c>
      <c r="I1673" s="205" cm="1">
        <f t="array" ref="I1673" xml:space="preserve"> MATCH(TRUE, ISNUMBER( SEARCH( LEFT(小韻資料表[[#This Row],[切語]],1), 切語上字資料表[切語上字]) ), 0)</f>
        <v>36</v>
      </c>
      <c r="J1673" s="210" t="str" cm="1">
        <f t="array" ref="J1673" xml:space="preserve"> INDEX(切語上字資料表[聲母], 小韻資料表[[#This Row],[上字表識別號]])</f>
        <v>曉</v>
      </c>
      <c r="K1673" s="210" t="str" cm="1">
        <f t="array" ref="K1673" xml:space="preserve"> INDEX(切語上字資料表[聲母拼音碼], 小韻資料表[[#This Row],[上字表識別號]])</f>
        <v>h</v>
      </c>
      <c r="L1673" s="210" t="str" cm="1">
        <f t="array" ref="L1673" xml:space="preserve"> INDEX(切語上字資料表[清濁], 小韻資料表[[#This Row],[上字表識別號]])</f>
        <v>次清</v>
      </c>
      <c r="M1673" s="223" t="str" cm="1">
        <f t="array" ref="M1673" xml:space="preserve"> INDEX(切語上字資料表[發送收], 小韻資料表[[#This Row],[上字表識別號]])</f>
        <v>送氣</v>
      </c>
      <c r="N1673" s="205" cm="1">
        <f t="array" ref="N1673" xml:space="preserve"> MATCH(TRUE, ISNUMBER( SEARCH( RIGHT(小韻資料表[[#This Row],[切語]],1), 切語下字資料表[切語下字]) ), 0)</f>
        <v>198</v>
      </c>
      <c r="O1673" s="207" t="str" cm="1">
        <f t="array" ref="O1673" xml:space="preserve"> INDEX(切語下字資料表[韻母], 小韻資料表[[#This Row],[下字表識別號]])</f>
        <v>篠開4</v>
      </c>
      <c r="P1673" s="207" t="str" cm="1">
        <f t="array" ref="P1673" xml:space="preserve"> INDEX(切語下字資料表[韻母拼音碼], 小韻資料表[[#This Row],[下字表識別號]])</f>
        <v>iau</v>
      </c>
      <c r="Q1673" s="210" t="str" cm="1">
        <f t="array" ref="Q1673" xml:space="preserve"> INDEX(設定表!$C$19:$C$23, INT( LEFT(小韻資料表[[#This Row],[目次編碼]],1) ))</f>
        <v>上</v>
      </c>
      <c r="R1673" s="210">
        <f xml:space="preserve">  INDEX(設定表!$C$8:$C$15, MATCH( (RIGHT(小韻資料表[[#This Row],[清濁]]) &amp; 小韻資料表[[#This Row],[調]]), 設定表!$B$8:$B$15, 0))</f>
        <v>2</v>
      </c>
      <c r="S1673" s="205" t="s">
        <v>309</v>
      </c>
      <c r="T1673" s="205" t="s">
        <v>309</v>
      </c>
      <c r="U1673" s="226" t="s">
        <v>309</v>
      </c>
      <c r="V1673" s="146" t="s">
        <v>309</v>
      </c>
      <c r="X1673" s="135"/>
      <c r="Y1673" s="135"/>
      <c r="AA1673" s="135"/>
      <c r="AB1673" s="134"/>
      <c r="AC1673" s="135"/>
      <c r="AD1673" s="135"/>
      <c r="AH1673" s="135"/>
      <c r="AI1673" s="135"/>
    </row>
    <row r="1674" spans="1:35" ht="31.5">
      <c r="A1674" s="205">
        <v>1670</v>
      </c>
      <c r="B1674" s="206" t="s">
        <v>6612</v>
      </c>
      <c r="C1674" s="207" t="str">
        <f xml:space="preserve"> _xlfn.CONCAT(小韻資料表[[#This Row],[聲母拼音碼]],小韻資料表[[#This Row],[韻母拼音碼]],小韻資料表[[#This Row],[調號]])</f>
        <v>Øiau2</v>
      </c>
      <c r="D1674" s="206" t="s">
        <v>6613</v>
      </c>
      <c r="E1674" s="208" t="s">
        <v>6592</v>
      </c>
      <c r="F1674" s="205">
        <v>7</v>
      </c>
      <c r="G1674" s="209" t="s">
        <v>6614</v>
      </c>
      <c r="H1674" s="205">
        <f xml:space="preserve"> LEN(小韻資料表[[#This Row],[小韻字集]])</f>
        <v>18</v>
      </c>
      <c r="I1674" s="205" cm="1">
        <f t="array" ref="I1674" xml:space="preserve"> MATCH(TRUE, ISNUMBER( SEARCH( LEFT(小韻資料表[[#This Row],[切語]],1), 切語上字資料表[切語上字]) ), 0)</f>
        <v>35</v>
      </c>
      <c r="J1674" s="210" t="str" cm="1">
        <f t="array" ref="J1674" xml:space="preserve"> INDEX(切語上字資料表[聲母], 小韻資料表[[#This Row],[上字表識別號]])</f>
        <v>影</v>
      </c>
      <c r="K1674" s="210" t="str" cm="1">
        <f t="array" ref="K1674" xml:space="preserve"> INDEX(切語上字資料表[聲母拼音碼], 小韻資料表[[#This Row],[上字表識別號]])</f>
        <v>Ø</v>
      </c>
      <c r="L1674" s="210" t="str" cm="1">
        <f t="array" ref="L1674" xml:space="preserve"> INDEX(切語上字資料表[清濁], 小韻資料表[[#This Row],[上字表識別號]])</f>
        <v>全清</v>
      </c>
      <c r="M1674" s="223" t="str" cm="1">
        <f t="array" ref="M1674" xml:space="preserve"> INDEX(切語上字資料表[發送收], 小韻資料表[[#This Row],[上字表識別號]])</f>
        <v>發聲</v>
      </c>
      <c r="N1674" s="205" cm="1">
        <f t="array" ref="N1674" xml:space="preserve"> MATCH(TRUE, ISNUMBER( SEARCH( RIGHT(小韻資料表[[#This Row],[切語]],1), 切語下字資料表[切語下字]) ), 0)</f>
        <v>198</v>
      </c>
      <c r="O1674" s="207" t="str" cm="1">
        <f t="array" ref="O1674" xml:space="preserve"> INDEX(切語下字資料表[韻母], 小韻資料表[[#This Row],[下字表識別號]])</f>
        <v>篠開4</v>
      </c>
      <c r="P1674" s="207" t="str" cm="1">
        <f t="array" ref="P1674" xml:space="preserve"> INDEX(切語下字資料表[韻母拼音碼], 小韻資料表[[#This Row],[下字表識別號]])</f>
        <v>iau</v>
      </c>
      <c r="Q1674" s="210" t="str" cm="1">
        <f t="array" ref="Q1674" xml:space="preserve"> INDEX(設定表!$C$19:$C$23, INT( LEFT(小韻資料表[[#This Row],[目次編碼]],1) ))</f>
        <v>上</v>
      </c>
      <c r="R1674" s="210">
        <f xml:space="preserve">  INDEX(設定表!$C$8:$C$15, MATCH( (RIGHT(小韻資料表[[#This Row],[清濁]]) &amp; 小韻資料表[[#This Row],[調]]), 設定表!$B$8:$B$15, 0))</f>
        <v>2</v>
      </c>
      <c r="S1674" s="205" t="s">
        <v>309</v>
      </c>
      <c r="T1674" s="205" t="s">
        <v>309</v>
      </c>
      <c r="U1674" s="226" t="s">
        <v>309</v>
      </c>
      <c r="V1674" s="147" t="s">
        <v>309</v>
      </c>
      <c r="X1674" s="135"/>
      <c r="Y1674" s="135"/>
      <c r="AA1674" s="135"/>
      <c r="AB1674" s="134"/>
      <c r="AC1674" s="135"/>
      <c r="AD1674" s="135"/>
      <c r="AH1674" s="135"/>
      <c r="AI1674" s="135"/>
    </row>
    <row r="1675" spans="1:35" ht="31.5">
      <c r="A1675" s="205">
        <v>1671</v>
      </c>
      <c r="B1675" s="206" t="s">
        <v>6615</v>
      </c>
      <c r="C1675" s="207" t="str">
        <f xml:space="preserve"> _xlfn.CONCAT(小韻資料表[[#This Row],[聲母拼音碼]],小韻資料表[[#This Row],[韻母拼音碼]],小韻資料表[[#This Row],[調號]])</f>
        <v>niau2</v>
      </c>
      <c r="D1675" s="206" t="s">
        <v>6616</v>
      </c>
      <c r="E1675" s="208" t="s">
        <v>6592</v>
      </c>
      <c r="F1675" s="205">
        <v>8</v>
      </c>
      <c r="G1675" s="209" t="s">
        <v>6617</v>
      </c>
      <c r="H1675" s="205">
        <f xml:space="preserve"> LEN(小韻資料表[[#This Row],[小韻字集]])</f>
        <v>11</v>
      </c>
      <c r="I1675" s="205" cm="1">
        <f t="array" ref="I1675" xml:space="preserve"> MATCH(TRUE, ISNUMBER( SEARCH( LEFT(小韻資料表[[#This Row],[切語]],1), 切語上字資料表[切語上字]) ), 0)</f>
        <v>8</v>
      </c>
      <c r="J1675" s="210" t="str" cm="1">
        <f t="array" ref="J1675" xml:space="preserve"> INDEX(切語上字資料表[聲母], 小韻資料表[[#This Row],[上字表識別號]])</f>
        <v>泥</v>
      </c>
      <c r="K1675" s="210" t="str" cm="1">
        <f t="array" ref="K1675" xml:space="preserve"> INDEX(切語上字資料表[聲母拼音碼], 小韻資料表[[#This Row],[上字表識別號]])</f>
        <v>n</v>
      </c>
      <c r="L1675" s="210" t="str" cm="1">
        <f t="array" ref="L1675" xml:space="preserve"> INDEX(切語上字資料表[清濁], 小韻資料表[[#This Row],[上字表識別號]])</f>
        <v>次濁</v>
      </c>
      <c r="M1675" s="223" t="str" cm="1">
        <f t="array" ref="M1675" xml:space="preserve"> INDEX(切語上字資料表[發送收], 小韻資料表[[#This Row],[上字表識別號]])</f>
        <v>收聲</v>
      </c>
      <c r="N1675" s="205" cm="1">
        <f t="array" ref="N1675" xml:space="preserve"> MATCH(TRUE, ISNUMBER( SEARCH( RIGHT(小韻資料表[[#This Row],[切語]],1), 切語下字資料表[切語下字]) ), 0)</f>
        <v>198</v>
      </c>
      <c r="O1675" s="207" t="str" cm="1">
        <f t="array" ref="O1675" xml:space="preserve"> INDEX(切語下字資料表[韻母], 小韻資料表[[#This Row],[下字表識別號]])</f>
        <v>篠開4</v>
      </c>
      <c r="P1675" s="207" t="str" cm="1">
        <f t="array" ref="P1675" xml:space="preserve"> INDEX(切語下字資料表[韻母拼音碼], 小韻資料表[[#This Row],[下字表識別號]])</f>
        <v>iau</v>
      </c>
      <c r="Q1675" s="210" t="str" cm="1">
        <f t="array" ref="Q1675" xml:space="preserve"> INDEX(設定表!$C$19:$C$23, INT( LEFT(小韻資料表[[#This Row],[目次編碼]],1) ))</f>
        <v>上</v>
      </c>
      <c r="R1675" s="210">
        <f xml:space="preserve">  INDEX(設定表!$C$8:$C$15, MATCH( (RIGHT(小韻資料表[[#This Row],[清濁]]) &amp; 小韻資料表[[#This Row],[調]]), 設定表!$B$8:$B$15, 0))</f>
        <v>2</v>
      </c>
      <c r="S1675" s="205" t="s">
        <v>309</v>
      </c>
      <c r="T1675" s="205" t="s">
        <v>309</v>
      </c>
      <c r="U1675" s="226" t="s">
        <v>309</v>
      </c>
      <c r="V1675" s="146" t="s">
        <v>309</v>
      </c>
      <c r="X1675" s="135"/>
      <c r="Y1675" s="135"/>
      <c r="AA1675" s="135"/>
      <c r="AB1675" s="134"/>
      <c r="AC1675" s="135"/>
      <c r="AD1675" s="135"/>
      <c r="AH1675" s="135"/>
      <c r="AI1675" s="135"/>
    </row>
    <row r="1676" spans="1:35" ht="31.5">
      <c r="A1676" s="205">
        <v>1672</v>
      </c>
      <c r="B1676" s="206" t="s">
        <v>6618</v>
      </c>
      <c r="C1676" s="207" t="str">
        <f xml:space="preserve"> _xlfn.CONCAT(小韻資料表[[#This Row],[聲母拼音碼]],小韻資料表[[#This Row],[韻母拼音碼]],小韻資料表[[#This Row],[調號]])</f>
        <v>hiau2</v>
      </c>
      <c r="D1676" s="206" t="s">
        <v>6619</v>
      </c>
      <c r="E1676" s="208" t="s">
        <v>6592</v>
      </c>
      <c r="F1676" s="205">
        <v>9</v>
      </c>
      <c r="G1676" s="209" t="s">
        <v>6620</v>
      </c>
      <c r="H1676" s="205">
        <f xml:space="preserve"> LEN(小韻資料表[[#This Row],[小韻字集]])</f>
        <v>7</v>
      </c>
      <c r="I1676" s="205" cm="1">
        <f t="array" ref="I1676" xml:space="preserve"> MATCH(TRUE, ISNUMBER( SEARCH( LEFT(小韻資料表[[#This Row],[切語]],1), 切語上字資料表[切語上字]) ), 0)</f>
        <v>37</v>
      </c>
      <c r="J1676" s="210" t="str" cm="1">
        <f t="array" ref="J1676" xml:space="preserve"> INDEX(切語上字資料表[聲母], 小韻資料表[[#This Row],[上字表識別號]])</f>
        <v>匣</v>
      </c>
      <c r="K1676" s="210" t="str" cm="1">
        <f t="array" ref="K1676" xml:space="preserve"> INDEX(切語上字資料表[聲母拼音碼], 小韻資料表[[#This Row],[上字表識別號]])</f>
        <v>h</v>
      </c>
      <c r="L1676" s="210" t="str" cm="1">
        <f t="array" ref="L1676" xml:space="preserve"> INDEX(切語上字資料表[清濁], 小韻資料表[[#This Row],[上字表識別號]])</f>
        <v>全濁</v>
      </c>
      <c r="M1676" s="223" t="str" cm="1">
        <f t="array" ref="M1676" xml:space="preserve"> INDEX(切語上字資料表[發送收], 小韻資料表[[#This Row],[上字表識別號]])</f>
        <v>送氣</v>
      </c>
      <c r="N1676" s="205" cm="1">
        <f t="array" ref="N1676" xml:space="preserve"> MATCH(TRUE, ISNUMBER( SEARCH( RIGHT(小韻資料表[[#This Row],[切語]],1), 切語下字資料表[切語下字]) ), 0)</f>
        <v>198</v>
      </c>
      <c r="O1676" s="207" t="str" cm="1">
        <f t="array" ref="O1676" xml:space="preserve"> INDEX(切語下字資料表[韻母], 小韻資料表[[#This Row],[下字表識別號]])</f>
        <v>篠開4</v>
      </c>
      <c r="P1676" s="207" t="str" cm="1">
        <f t="array" ref="P1676" xml:space="preserve"> INDEX(切語下字資料表[韻母拼音碼], 小韻資料表[[#This Row],[下字表識別號]])</f>
        <v>iau</v>
      </c>
      <c r="Q1676" s="210" t="str" cm="1">
        <f t="array" ref="Q1676" xml:space="preserve"> INDEX(設定表!$C$19:$C$23, INT( LEFT(小韻資料表[[#This Row],[目次編碼]],1) ))</f>
        <v>上</v>
      </c>
      <c r="R1676" s="210">
        <f xml:space="preserve">  INDEX(設定表!$C$8:$C$15, MATCH( (RIGHT(小韻資料表[[#This Row],[清濁]]) &amp; 小韻資料表[[#This Row],[調]]), 設定表!$B$8:$B$15, 0))</f>
        <v>2</v>
      </c>
      <c r="S1676" s="205" t="s">
        <v>309</v>
      </c>
      <c r="T1676" s="205" t="s">
        <v>309</v>
      </c>
      <c r="U1676" s="226" t="s">
        <v>309</v>
      </c>
      <c r="V1676" s="147" t="s">
        <v>309</v>
      </c>
      <c r="X1676" s="135"/>
      <c r="Y1676" s="135"/>
      <c r="AA1676" s="135"/>
      <c r="AB1676" s="134"/>
      <c r="AC1676" s="135"/>
      <c r="AD1676" s="135"/>
      <c r="AH1676" s="135"/>
      <c r="AI1676" s="135"/>
    </row>
    <row r="1677" spans="1:35" ht="31.5">
      <c r="A1677" s="205">
        <v>1673</v>
      </c>
      <c r="B1677" s="206" t="s">
        <v>6621</v>
      </c>
      <c r="C1677" s="207" t="str">
        <f xml:space="preserve"> _xlfn.CONCAT(小韻資料表[[#This Row],[聲母拼音碼]],小韻資料表[[#This Row],[韻母拼音碼]],小韻資料表[[#This Row],[調號]])</f>
        <v>tiau2</v>
      </c>
      <c r="D1677" s="206" t="s">
        <v>6622</v>
      </c>
      <c r="E1677" s="208" t="s">
        <v>6592</v>
      </c>
      <c r="F1677" s="205">
        <v>10</v>
      </c>
      <c r="G1677" s="209" t="s">
        <v>6623</v>
      </c>
      <c r="H1677" s="205">
        <f xml:space="preserve"> LEN(小韻資料表[[#This Row],[小韻字集]])</f>
        <v>10</v>
      </c>
      <c r="I1677" s="205" cm="1">
        <f t="array" ref="I1677" xml:space="preserve"> MATCH(TRUE, ISNUMBER( SEARCH( LEFT(小韻資料表[[#This Row],[切語]],1), 切語上字資料表[切語上字]) ), 0)</f>
        <v>7</v>
      </c>
      <c r="J1677" s="210" t="str" cm="1">
        <f t="array" ref="J1677" xml:space="preserve"> INDEX(切語上字資料表[聲母], 小韻資料表[[#This Row],[上字表識別號]])</f>
        <v>定</v>
      </c>
      <c r="K1677" s="210" t="str" cm="1">
        <f t="array" ref="K1677" xml:space="preserve"> INDEX(切語上字資料表[聲母拼音碼], 小韻資料表[[#This Row],[上字表識別號]])</f>
        <v>t</v>
      </c>
      <c r="L1677" s="210" t="str" cm="1">
        <f t="array" ref="L1677" xml:space="preserve"> INDEX(切語上字資料表[清濁], 小韻資料表[[#This Row],[上字表識別號]])</f>
        <v>全濁</v>
      </c>
      <c r="M1677" s="223" cm="1">
        <f t="array" ref="M1677" xml:space="preserve"> INDEX(切語上字資料表[發送收], 小韻資料表[[#This Row],[上字表識別號]])</f>
        <v>0</v>
      </c>
      <c r="N1677" s="205" cm="1">
        <f t="array" ref="N1677" xml:space="preserve"> MATCH(TRUE, ISNUMBER( SEARCH( RIGHT(小韻資料表[[#This Row],[切語]],1), 切語下字資料表[切語下字]) ), 0)</f>
        <v>198</v>
      </c>
      <c r="O1677" s="207" t="str" cm="1">
        <f t="array" ref="O1677" xml:space="preserve"> INDEX(切語下字資料表[韻母], 小韻資料表[[#This Row],[下字表識別號]])</f>
        <v>篠開4</v>
      </c>
      <c r="P1677" s="207" t="str" cm="1">
        <f t="array" ref="P1677" xml:space="preserve"> INDEX(切語下字資料表[韻母拼音碼], 小韻資料表[[#This Row],[下字表識別號]])</f>
        <v>iau</v>
      </c>
      <c r="Q1677" s="210" t="str" cm="1">
        <f t="array" ref="Q1677" xml:space="preserve"> INDEX(設定表!$C$19:$C$23, INT( LEFT(小韻資料表[[#This Row],[目次編碼]],1) ))</f>
        <v>上</v>
      </c>
      <c r="R1677" s="210">
        <f xml:space="preserve">  INDEX(設定表!$C$8:$C$15, MATCH( (RIGHT(小韻資料表[[#This Row],[清濁]]) &amp; 小韻資料表[[#This Row],[調]]), 設定表!$B$8:$B$15, 0))</f>
        <v>2</v>
      </c>
      <c r="S1677" s="205" t="s">
        <v>309</v>
      </c>
      <c r="T1677" s="205" t="s">
        <v>309</v>
      </c>
      <c r="U1677" s="226" t="s">
        <v>309</v>
      </c>
      <c r="V1677" s="146" t="s">
        <v>309</v>
      </c>
      <c r="X1677" s="135"/>
      <c r="Y1677" s="135"/>
      <c r="AA1677" s="135"/>
      <c r="AB1677" s="134"/>
      <c r="AC1677" s="135"/>
      <c r="AD1677" s="135"/>
      <c r="AH1677" s="135"/>
      <c r="AI1677" s="135"/>
    </row>
    <row r="1678" spans="1:35" ht="31.5">
      <c r="A1678" s="205">
        <v>1674</v>
      </c>
      <c r="B1678" s="206" t="s">
        <v>6624</v>
      </c>
      <c r="C1678" s="207" t="str">
        <f xml:space="preserve"> _xlfn.CONCAT(小韻資料表[[#This Row],[聲母拼音碼]],小韻資料表[[#This Row],[韻母拼音碼]],小韻資料表[[#This Row],[調號]])</f>
        <v>khiau2</v>
      </c>
      <c r="D1678" s="206" t="s">
        <v>6625</v>
      </c>
      <c r="E1678" s="208" t="s">
        <v>6592</v>
      </c>
      <c r="F1678" s="205">
        <v>11</v>
      </c>
      <c r="G1678" s="209" t="s">
        <v>6626</v>
      </c>
      <c r="H1678" s="205">
        <f xml:space="preserve"> LEN(小韻資料表[[#This Row],[小韻字集]])</f>
        <v>2</v>
      </c>
      <c r="I1678" s="205" cm="1">
        <f t="array" ref="I1678" xml:space="preserve"> MATCH(TRUE, ISNUMBER( SEARCH( LEFT(小韻資料表[[#This Row],[切語]],1), 切語上字資料表[切語上字]) ), 0)</f>
        <v>2</v>
      </c>
      <c r="J1678" s="210" t="str" cm="1">
        <f t="array" ref="J1678" xml:space="preserve"> INDEX(切語上字資料表[聲母], 小韻資料表[[#This Row],[上字表識別號]])</f>
        <v>溪</v>
      </c>
      <c r="K1678" s="210" t="str" cm="1">
        <f t="array" ref="K1678" xml:space="preserve"> INDEX(切語上字資料表[聲母拼音碼], 小韻資料表[[#This Row],[上字表識別號]])</f>
        <v>kh</v>
      </c>
      <c r="L1678" s="210" t="str" cm="1">
        <f t="array" ref="L1678" xml:space="preserve"> INDEX(切語上字資料表[清濁], 小韻資料表[[#This Row],[上字表識別號]])</f>
        <v>次清</v>
      </c>
      <c r="M1678" s="223" t="str" cm="1">
        <f t="array" ref="M1678" xml:space="preserve"> INDEX(切語上字資料表[發送收], 小韻資料表[[#This Row],[上字表識別號]])</f>
        <v>送氣</v>
      </c>
      <c r="N1678" s="205" cm="1">
        <f t="array" ref="N1678" xml:space="preserve"> MATCH(TRUE, ISNUMBER( SEARCH( RIGHT(小韻資料表[[#This Row],[切語]],1), 切語下字資料表[切語下字]) ), 0)</f>
        <v>198</v>
      </c>
      <c r="O1678" s="207" t="str" cm="1">
        <f t="array" ref="O1678" xml:space="preserve"> INDEX(切語下字資料表[韻母], 小韻資料表[[#This Row],[下字表識別號]])</f>
        <v>篠開4</v>
      </c>
      <c r="P1678" s="207" t="str" cm="1">
        <f t="array" ref="P1678" xml:space="preserve"> INDEX(切語下字資料表[韻母拼音碼], 小韻資料表[[#This Row],[下字表識別號]])</f>
        <v>iau</v>
      </c>
      <c r="Q1678" s="210" t="str" cm="1">
        <f t="array" ref="Q1678" xml:space="preserve"> INDEX(設定表!$C$19:$C$23, INT( LEFT(小韻資料表[[#This Row],[目次編碼]],1) ))</f>
        <v>上</v>
      </c>
      <c r="R1678" s="210">
        <f xml:space="preserve">  INDEX(設定表!$C$8:$C$15, MATCH( (RIGHT(小韻資料表[[#This Row],[清濁]]) &amp; 小韻資料表[[#This Row],[調]]), 設定表!$B$8:$B$15, 0))</f>
        <v>2</v>
      </c>
      <c r="S1678" s="205" t="s">
        <v>309</v>
      </c>
      <c r="T1678" s="205" t="s">
        <v>309</v>
      </c>
      <c r="U1678" s="226" t="s">
        <v>309</v>
      </c>
      <c r="V1678" s="147" t="s">
        <v>309</v>
      </c>
      <c r="X1678" s="135"/>
      <c r="Y1678" s="135"/>
      <c r="AA1678" s="135"/>
      <c r="AB1678" s="134"/>
      <c r="AC1678" s="135"/>
      <c r="AD1678" s="135"/>
      <c r="AH1678" s="135"/>
      <c r="AI1678" s="135"/>
    </row>
    <row r="1679" spans="1:35" ht="31.5">
      <c r="A1679" s="205">
        <v>1675</v>
      </c>
      <c r="B1679" s="206" t="s">
        <v>6627</v>
      </c>
      <c r="C1679" s="207" t="str">
        <f xml:space="preserve"> _xlfn.CONCAT(小韻資料表[[#This Row],[聲母拼音碼]],小韻資料表[[#This Row],[韻母拼音碼]],小韻資料表[[#This Row],[調號]])</f>
        <v>ciau2</v>
      </c>
      <c r="D1679" s="206" t="s">
        <v>6628</v>
      </c>
      <c r="E1679" s="208" t="s">
        <v>6592</v>
      </c>
      <c r="F1679" s="205">
        <v>12</v>
      </c>
      <c r="G1679" s="209" t="s">
        <v>6629</v>
      </c>
      <c r="H1679" s="205">
        <f xml:space="preserve"> LEN(小韻資料表[[#This Row],[小韻字集]])</f>
        <v>6</v>
      </c>
      <c r="I1679" s="205" cm="1">
        <f t="array" ref="I1679" xml:space="preserve"> MATCH(TRUE, ISNUMBER( SEARCH( LEFT(小韻資料表[[#This Row],[切語]],1), 切語上字資料表[切語上字]) ), 0)</f>
        <v>21</v>
      </c>
      <c r="J1679" s="210" t="str" cm="1">
        <f t="array" ref="J1679" xml:space="preserve"> INDEX(切語上字資料表[聲母], 小韻資料表[[#This Row],[上字表識別號]])</f>
        <v>精</v>
      </c>
      <c r="K1679" s="210" t="str" cm="1">
        <f t="array" ref="K1679" xml:space="preserve"> INDEX(切語上字資料表[聲母拼音碼], 小韻資料表[[#This Row],[上字表識別號]])</f>
        <v>c</v>
      </c>
      <c r="L1679" s="210" t="str" cm="1">
        <f t="array" ref="L1679" xml:space="preserve"> INDEX(切語上字資料表[清濁], 小韻資料表[[#This Row],[上字表識別號]])</f>
        <v>全清</v>
      </c>
      <c r="M1679" s="223" t="str" cm="1">
        <f t="array" ref="M1679" xml:space="preserve"> INDEX(切語上字資料表[發送收], 小韻資料表[[#This Row],[上字表識別號]])</f>
        <v>發聲</v>
      </c>
      <c r="N1679" s="205" cm="1">
        <f t="array" ref="N1679" xml:space="preserve"> MATCH(TRUE, ISNUMBER( SEARCH( RIGHT(小韻資料表[[#This Row],[切語]],1), 切語下字資料表[切語下字]) ), 0)</f>
        <v>198</v>
      </c>
      <c r="O1679" s="207" t="str" cm="1">
        <f t="array" ref="O1679" xml:space="preserve"> INDEX(切語下字資料表[韻母], 小韻資料表[[#This Row],[下字表識別號]])</f>
        <v>篠開4</v>
      </c>
      <c r="P1679" s="207" t="str" cm="1">
        <f t="array" ref="P1679" xml:space="preserve"> INDEX(切語下字資料表[韻母拼音碼], 小韻資料表[[#This Row],[下字表識別號]])</f>
        <v>iau</v>
      </c>
      <c r="Q1679" s="210" t="str" cm="1">
        <f t="array" ref="Q1679" xml:space="preserve"> INDEX(設定表!$C$19:$C$23, INT( LEFT(小韻資料表[[#This Row],[目次編碼]],1) ))</f>
        <v>上</v>
      </c>
      <c r="R1679" s="210">
        <f xml:space="preserve">  INDEX(設定表!$C$8:$C$15, MATCH( (RIGHT(小韻資料表[[#This Row],[清濁]]) &amp; 小韻資料表[[#This Row],[調]]), 設定表!$B$8:$B$15, 0))</f>
        <v>2</v>
      </c>
      <c r="S1679" s="205" t="s">
        <v>309</v>
      </c>
      <c r="T1679" s="205" t="s">
        <v>309</v>
      </c>
      <c r="U1679" s="226" t="s">
        <v>309</v>
      </c>
      <c r="V1679" s="146" t="s">
        <v>309</v>
      </c>
      <c r="X1679" s="135"/>
      <c r="Y1679" s="135"/>
      <c r="AA1679" s="135"/>
      <c r="AB1679" s="134"/>
      <c r="AC1679" s="135"/>
      <c r="AD1679" s="135"/>
      <c r="AH1679" s="135"/>
      <c r="AI1679" s="135"/>
    </row>
    <row r="1680" spans="1:35" ht="31.5">
      <c r="A1680" s="205">
        <v>1676</v>
      </c>
      <c r="B1680" s="206" t="s">
        <v>6630</v>
      </c>
      <c r="C1680" s="207" t="str">
        <f xml:space="preserve"> _xlfn.CONCAT(小韻資料表[[#This Row],[聲母拼音碼]],小韻資料表[[#This Row],[韻母拼音碼]],小韻資料表[[#This Row],[調號]])</f>
        <v>siau2</v>
      </c>
      <c r="D1680" s="206" t="s">
        <v>838</v>
      </c>
      <c r="E1680" s="208" t="s">
        <v>6631</v>
      </c>
      <c r="F1680" s="205">
        <v>1</v>
      </c>
      <c r="G1680" s="209" t="s">
        <v>6632</v>
      </c>
      <c r="H1680" s="205">
        <f xml:space="preserve"> LEN(小韻資料表[[#This Row],[小韻字集]])</f>
        <v>4</v>
      </c>
      <c r="I1680" s="205" cm="1">
        <f t="array" ref="I1680" xml:space="preserve"> MATCH(TRUE, ISNUMBER( SEARCH( LEFT(小韻資料表[[#This Row],[切語]],1), 切語上字資料表[切語上字]) ), 0)</f>
        <v>24</v>
      </c>
      <c r="J1680" s="210" t="str" cm="1">
        <f t="array" ref="J1680" xml:space="preserve"> INDEX(切語上字資料表[聲母], 小韻資料表[[#This Row],[上字表識別號]])</f>
        <v>心</v>
      </c>
      <c r="K1680" s="210" t="str" cm="1">
        <f t="array" ref="K1680" xml:space="preserve"> INDEX(切語上字資料表[聲母拼音碼], 小韻資料表[[#This Row],[上字表識別號]])</f>
        <v>s</v>
      </c>
      <c r="L1680" s="210" t="str" cm="1">
        <f t="array" ref="L1680" xml:space="preserve"> INDEX(切語上字資料表[清濁], 小韻資料表[[#This Row],[上字表識別號]])</f>
        <v>全清</v>
      </c>
      <c r="M1680" s="223" t="str" cm="1">
        <f t="array" ref="M1680" xml:space="preserve"> INDEX(切語上字資料表[發送收], 小韻資料表[[#This Row],[上字表識別號]])</f>
        <v>送氣</v>
      </c>
      <c r="N1680" s="205" cm="1">
        <f t="array" ref="N1680" xml:space="preserve"> MATCH(TRUE, ISNUMBER( SEARCH( RIGHT(小韻資料表[[#This Row],[切語]],1), 切語下字資料表[切語下字]) ), 0)</f>
        <v>202</v>
      </c>
      <c r="O1680" s="207" t="str" cm="1">
        <f t="array" ref="O1680" xml:space="preserve"> INDEX(切語下字資料表[韻母], 小韻資料表[[#This Row],[下字表識別號]])</f>
        <v>小開3</v>
      </c>
      <c r="P1680" s="207" t="str" cm="1">
        <f t="array" ref="P1680" xml:space="preserve"> INDEX(切語下字資料表[韻母拼音碼], 小韻資料表[[#This Row],[下字表識別號]])</f>
        <v>iau</v>
      </c>
      <c r="Q1680" s="210" t="str" cm="1">
        <f t="array" ref="Q1680" xml:space="preserve"> INDEX(設定表!$C$19:$C$23, INT( LEFT(小韻資料表[[#This Row],[目次編碼]],1) ))</f>
        <v>上</v>
      </c>
      <c r="R1680" s="210">
        <f xml:space="preserve">  INDEX(設定表!$C$8:$C$15, MATCH( (RIGHT(小韻資料表[[#This Row],[清濁]]) &amp; 小韻資料表[[#This Row],[調]]), 設定表!$B$8:$B$15, 0))</f>
        <v>2</v>
      </c>
      <c r="S1680" s="205" t="s">
        <v>309</v>
      </c>
      <c r="T1680" s="205" t="s">
        <v>309</v>
      </c>
      <c r="U1680" s="226" t="s">
        <v>309</v>
      </c>
      <c r="V1680" s="147" t="s">
        <v>309</v>
      </c>
      <c r="X1680" s="135"/>
      <c r="Y1680" s="135"/>
      <c r="AA1680" s="135"/>
      <c r="AB1680" s="134"/>
      <c r="AC1680" s="135"/>
      <c r="AD1680" s="135"/>
      <c r="AH1680" s="135"/>
      <c r="AI1680" s="135"/>
    </row>
    <row r="1681" spans="1:35" ht="31.5">
      <c r="A1681" s="205">
        <v>1677</v>
      </c>
      <c r="B1681" s="206" t="s">
        <v>6633</v>
      </c>
      <c r="C1681" s="207" t="str">
        <f xml:space="preserve"> _xlfn.CONCAT(小韻資料表[[#This Row],[聲母拼音碼]],小韻資料表[[#This Row],[韻母拼音碼]],小韻資料表[[#This Row],[調號]])</f>
        <v>tiau2</v>
      </c>
      <c r="D1681" s="206" t="s">
        <v>6634</v>
      </c>
      <c r="E1681" s="208" t="s">
        <v>6631</v>
      </c>
      <c r="F1681" s="205">
        <v>2</v>
      </c>
      <c r="G1681" s="209" t="s">
        <v>6635</v>
      </c>
      <c r="H1681" s="205">
        <f xml:space="preserve"> LEN(小韻資料表[[#This Row],[小韻字集]])</f>
        <v>12</v>
      </c>
      <c r="I1681" s="205" cm="1">
        <f t="array" ref="I1681" xml:space="preserve"> MATCH(TRUE, ISNUMBER( SEARCH( LEFT(小韻資料表[[#This Row],[切語]],1), 切語上字資料表[切語上字]) ), 0)</f>
        <v>11</v>
      </c>
      <c r="J1681" s="210" t="str" cm="1">
        <f t="array" ref="J1681" xml:space="preserve"> INDEX(切語上字資料表[聲母], 小韻資料表[[#This Row],[上字表識別號]])</f>
        <v>澄</v>
      </c>
      <c r="K1681" s="210" t="str" cm="1">
        <f t="array" ref="K1681" xml:space="preserve"> INDEX(切語上字資料表[聲母拼音碼], 小韻資料表[[#This Row],[上字表識別號]])</f>
        <v>t</v>
      </c>
      <c r="L1681" s="210" t="str" cm="1">
        <f t="array" ref="L1681" xml:space="preserve"> INDEX(切語上字資料表[清濁], 小韻資料表[[#This Row],[上字表識別號]])</f>
        <v>全濁</v>
      </c>
      <c r="M1681" s="223" cm="1">
        <f t="array" ref="M1681" xml:space="preserve"> INDEX(切語上字資料表[發送收], 小韻資料表[[#This Row],[上字表識別號]])</f>
        <v>0</v>
      </c>
      <c r="N1681" s="205" cm="1">
        <f t="array" ref="N1681" xml:space="preserve"> MATCH(TRUE, ISNUMBER( SEARCH( RIGHT(小韻資料表[[#This Row],[切語]],1), 切語下字資料表[切語下字]) ), 0)</f>
        <v>202</v>
      </c>
      <c r="O1681" s="207" t="str" cm="1">
        <f t="array" ref="O1681" xml:space="preserve"> INDEX(切語下字資料表[韻母], 小韻資料表[[#This Row],[下字表識別號]])</f>
        <v>小開3</v>
      </c>
      <c r="P1681" s="207" t="str" cm="1">
        <f t="array" ref="P1681" xml:space="preserve"> INDEX(切語下字資料表[韻母拼音碼], 小韻資料表[[#This Row],[下字表識別號]])</f>
        <v>iau</v>
      </c>
      <c r="Q1681" s="210" t="str" cm="1">
        <f t="array" ref="Q1681" xml:space="preserve"> INDEX(設定表!$C$19:$C$23, INT( LEFT(小韻資料表[[#This Row],[目次編碼]],1) ))</f>
        <v>上</v>
      </c>
      <c r="R1681" s="210">
        <f xml:space="preserve">  INDEX(設定表!$C$8:$C$15, MATCH( (RIGHT(小韻資料表[[#This Row],[清濁]]) &amp; 小韻資料表[[#This Row],[調]]), 設定表!$B$8:$B$15, 0))</f>
        <v>2</v>
      </c>
      <c r="S1681" s="205" t="s">
        <v>309</v>
      </c>
      <c r="T1681" s="205" t="s">
        <v>309</v>
      </c>
      <c r="U1681" s="226" t="s">
        <v>309</v>
      </c>
      <c r="V1681" s="146" t="s">
        <v>309</v>
      </c>
      <c r="X1681" s="135"/>
      <c r="Y1681" s="135"/>
      <c r="AA1681" s="135"/>
      <c r="AB1681" s="134"/>
      <c r="AC1681" s="135"/>
      <c r="AD1681" s="135"/>
      <c r="AH1681" s="135"/>
      <c r="AI1681" s="135"/>
    </row>
    <row r="1682" spans="1:35" ht="31.5">
      <c r="A1682" s="205">
        <v>1678</v>
      </c>
      <c r="B1682" s="206" t="s">
        <v>6636</v>
      </c>
      <c r="C1682" s="207" t="str">
        <f xml:space="preserve"> _xlfn.CONCAT(小韻資料表[[#This Row],[聲母拼音碼]],小韻資料表[[#This Row],[韻母拼音碼]],小韻資料表[[#This Row],[調號]])</f>
        <v>ciau2</v>
      </c>
      <c r="D1682" s="206" t="s">
        <v>6637</v>
      </c>
      <c r="E1682" s="208" t="s">
        <v>6631</v>
      </c>
      <c r="F1682" s="205">
        <v>3</v>
      </c>
      <c r="G1682" s="209" t="s">
        <v>6638</v>
      </c>
      <c r="H1682" s="205">
        <f xml:space="preserve"> LEN(小韻資料表[[#This Row],[小韻字集]])</f>
        <v>3</v>
      </c>
      <c r="I1682" s="205" cm="1">
        <f t="array" ref="I1682" xml:space="preserve"> MATCH(TRUE, ISNUMBER( SEARCH( LEFT(小韻資料表[[#This Row],[切語]],1), 切語上字資料表[切語上字]) ), 0)</f>
        <v>30</v>
      </c>
      <c r="J1682" s="210" t="str" cm="1">
        <f t="array" ref="J1682" xml:space="preserve"> INDEX(切語上字資料表[聲母], 小韻資料表[[#This Row],[上字表識別號]])</f>
        <v>照</v>
      </c>
      <c r="K1682" s="210" t="str" cm="1">
        <f t="array" ref="K1682" xml:space="preserve"> INDEX(切語上字資料表[聲母拼音碼], 小韻資料表[[#This Row],[上字表識別號]])</f>
        <v>c</v>
      </c>
      <c r="L1682" s="210" t="str" cm="1">
        <f t="array" ref="L1682" xml:space="preserve"> INDEX(切語上字資料表[清濁], 小韻資料表[[#This Row],[上字表識別號]])</f>
        <v>全清</v>
      </c>
      <c r="M1682" s="223" t="str" cm="1">
        <f t="array" ref="M1682" xml:space="preserve"> INDEX(切語上字資料表[發送收], 小韻資料表[[#This Row],[上字表識別號]])</f>
        <v>發聲</v>
      </c>
      <c r="N1682" s="205" cm="1">
        <f t="array" ref="N1682" xml:space="preserve"> MATCH(TRUE, ISNUMBER( SEARCH( RIGHT(小韻資料表[[#This Row],[切語]],1), 切語下字資料表[切語下字]) ), 0)</f>
        <v>202</v>
      </c>
      <c r="O1682" s="207" t="str" cm="1">
        <f t="array" ref="O1682" xml:space="preserve"> INDEX(切語下字資料表[韻母], 小韻資料表[[#This Row],[下字表識別號]])</f>
        <v>小開3</v>
      </c>
      <c r="P1682" s="207" t="str" cm="1">
        <f t="array" ref="P1682" xml:space="preserve"> INDEX(切語下字資料表[韻母拼音碼], 小韻資料表[[#This Row],[下字表識別號]])</f>
        <v>iau</v>
      </c>
      <c r="Q1682" s="210" t="str" cm="1">
        <f t="array" ref="Q1682" xml:space="preserve"> INDEX(設定表!$C$19:$C$23, INT( LEFT(小韻資料表[[#This Row],[目次編碼]],1) ))</f>
        <v>上</v>
      </c>
      <c r="R1682" s="210">
        <f xml:space="preserve">  INDEX(設定表!$C$8:$C$15, MATCH( (RIGHT(小韻資料表[[#This Row],[清濁]]) &amp; 小韻資料表[[#This Row],[調]]), 設定表!$B$8:$B$15, 0))</f>
        <v>2</v>
      </c>
      <c r="S1682" s="205" t="s">
        <v>309</v>
      </c>
      <c r="T1682" s="205" t="s">
        <v>309</v>
      </c>
      <c r="U1682" s="226" t="s">
        <v>309</v>
      </c>
      <c r="V1682" s="147" t="s">
        <v>309</v>
      </c>
      <c r="X1682" s="135"/>
      <c r="Y1682" s="135"/>
      <c r="AA1682" s="135"/>
      <c r="AB1682" s="134"/>
      <c r="AC1682" s="135"/>
      <c r="AD1682" s="135"/>
      <c r="AH1682" s="135"/>
      <c r="AI1682" s="135"/>
    </row>
    <row r="1683" spans="1:35" ht="31.5">
      <c r="A1683" s="205">
        <v>1679</v>
      </c>
      <c r="B1683" s="206" t="s">
        <v>6639</v>
      </c>
      <c r="C1683" s="207" t="str">
        <f xml:space="preserve"> _xlfn.CONCAT(小韻資料表[[#This Row],[聲母拼音碼]],小韻資料表[[#This Row],[韻母拼音碼]],小韻資料表[[#This Row],[調號]])</f>
        <v>Øiau2</v>
      </c>
      <c r="D1683" s="206" t="s">
        <v>6640</v>
      </c>
      <c r="E1683" s="208" t="s">
        <v>6631</v>
      </c>
      <c r="F1683" s="205">
        <v>4</v>
      </c>
      <c r="G1683" s="209" t="s">
        <v>6641</v>
      </c>
      <c r="H1683" s="205">
        <f xml:space="preserve"> LEN(小韻資料表[[#This Row],[小韻字集]])</f>
        <v>4</v>
      </c>
      <c r="I1683" s="205" cm="1">
        <f t="array" ref="I1683" xml:space="preserve"> MATCH(TRUE, ISNUMBER( SEARCH( LEFT(小韻資料表[[#This Row],[切語]],1), 切語上字資料表[切語上字]) ), 0)</f>
        <v>35</v>
      </c>
      <c r="J1683" s="210" t="str" cm="1">
        <f t="array" ref="J1683" xml:space="preserve"> INDEX(切語上字資料表[聲母], 小韻資料表[[#This Row],[上字表識別號]])</f>
        <v>影</v>
      </c>
      <c r="K1683" s="210" t="str" cm="1">
        <f t="array" ref="K1683" xml:space="preserve"> INDEX(切語上字資料表[聲母拼音碼], 小韻資料表[[#This Row],[上字表識別號]])</f>
        <v>Ø</v>
      </c>
      <c r="L1683" s="210" t="str" cm="1">
        <f t="array" ref="L1683" xml:space="preserve"> INDEX(切語上字資料表[清濁], 小韻資料表[[#This Row],[上字表識別號]])</f>
        <v>全清</v>
      </c>
      <c r="M1683" s="223" t="str" cm="1">
        <f t="array" ref="M1683" xml:space="preserve"> INDEX(切語上字資料表[發送收], 小韻資料表[[#This Row],[上字表識別號]])</f>
        <v>發聲</v>
      </c>
      <c r="N1683" s="205" cm="1">
        <f t="array" ref="N1683" xml:space="preserve"> MATCH(TRUE, ISNUMBER( SEARCH( RIGHT(小韻資料表[[#This Row],[切語]],1), 切語下字資料表[切語下字]) ), 0)</f>
        <v>202</v>
      </c>
      <c r="O1683" s="207" t="str" cm="1">
        <f t="array" ref="O1683" xml:space="preserve"> INDEX(切語下字資料表[韻母], 小韻資料表[[#This Row],[下字表識別號]])</f>
        <v>小開3</v>
      </c>
      <c r="P1683" s="207" t="str" cm="1">
        <f t="array" ref="P1683" xml:space="preserve"> INDEX(切語下字資料表[韻母拼音碼], 小韻資料表[[#This Row],[下字表識別號]])</f>
        <v>iau</v>
      </c>
      <c r="Q1683" s="210" t="str" cm="1">
        <f t="array" ref="Q1683" xml:space="preserve"> INDEX(設定表!$C$19:$C$23, INT( LEFT(小韻資料表[[#This Row],[目次編碼]],1) ))</f>
        <v>上</v>
      </c>
      <c r="R1683" s="210">
        <f xml:space="preserve">  INDEX(設定表!$C$8:$C$15, MATCH( (RIGHT(小韻資料表[[#This Row],[清濁]]) &amp; 小韻資料表[[#This Row],[調]]), 設定表!$B$8:$B$15, 0))</f>
        <v>2</v>
      </c>
      <c r="S1683" s="205" t="s">
        <v>309</v>
      </c>
      <c r="T1683" s="205" t="s">
        <v>309</v>
      </c>
      <c r="U1683" s="226" t="s">
        <v>309</v>
      </c>
      <c r="V1683" s="146" t="s">
        <v>309</v>
      </c>
      <c r="X1683" s="135"/>
      <c r="Y1683" s="135"/>
      <c r="AA1683" s="135"/>
      <c r="AB1683" s="134"/>
      <c r="AC1683" s="135"/>
      <c r="AD1683" s="135"/>
      <c r="AH1683" s="135"/>
      <c r="AI1683" s="135"/>
    </row>
    <row r="1684" spans="1:35" ht="31.5">
      <c r="A1684" s="205">
        <v>1680</v>
      </c>
      <c r="B1684" s="206" t="s">
        <v>6642</v>
      </c>
      <c r="C1684" s="207" t="str">
        <f xml:space="preserve"> _xlfn.CONCAT(小韻資料表[[#This Row],[聲母拼音碼]],小韻資料表[[#This Row],[韻母拼音碼]],小韻資料表[[#This Row],[調號]])</f>
        <v>thiau2</v>
      </c>
      <c r="D1684" s="206" t="s">
        <v>6643</v>
      </c>
      <c r="E1684" s="208" t="s">
        <v>6631</v>
      </c>
      <c r="F1684" s="205">
        <v>5</v>
      </c>
      <c r="G1684" s="209" t="s">
        <v>6643</v>
      </c>
      <c r="H1684" s="205">
        <f xml:space="preserve"> LEN(小韻資料表[[#This Row],[小韻字集]])</f>
        <v>1</v>
      </c>
      <c r="I1684" s="205" cm="1">
        <f t="array" ref="I1684" xml:space="preserve"> MATCH(TRUE, ISNUMBER( SEARCH( LEFT(小韻資料表[[#This Row],[切語]],1), 切語上字資料表[切語上字]) ), 0)</f>
        <v>10</v>
      </c>
      <c r="J1684" s="210" t="str" cm="1">
        <f t="array" ref="J1684" xml:space="preserve"> INDEX(切語上字資料表[聲母], 小韻資料表[[#This Row],[上字表識別號]])</f>
        <v>徹</v>
      </c>
      <c r="K1684" s="210" t="str" cm="1">
        <f t="array" ref="K1684" xml:space="preserve"> INDEX(切語上字資料表[聲母拼音碼], 小韻資料表[[#This Row],[上字表識別號]])</f>
        <v>th</v>
      </c>
      <c r="L1684" s="210" t="str" cm="1">
        <f t="array" ref="L1684" xml:space="preserve"> INDEX(切語上字資料表[清濁], 小韻資料表[[#This Row],[上字表識別號]])</f>
        <v>次清</v>
      </c>
      <c r="M1684" s="223" t="str" cm="1">
        <f t="array" ref="M1684" xml:space="preserve"> INDEX(切語上字資料表[發送收], 小韻資料表[[#This Row],[上字表識別號]])</f>
        <v>送氣</v>
      </c>
      <c r="N1684" s="205" cm="1">
        <f t="array" ref="N1684" xml:space="preserve"> MATCH(TRUE, ISNUMBER( SEARCH( RIGHT(小韻資料表[[#This Row],[切語]],1), 切語下字資料表[切語下字]) ), 0)</f>
        <v>202</v>
      </c>
      <c r="O1684" s="207" t="str" cm="1">
        <f t="array" ref="O1684" xml:space="preserve"> INDEX(切語下字資料表[韻母], 小韻資料表[[#This Row],[下字表識別號]])</f>
        <v>小開3</v>
      </c>
      <c r="P1684" s="207" t="str" cm="1">
        <f t="array" ref="P1684" xml:space="preserve"> INDEX(切語下字資料表[韻母拼音碼], 小韻資料表[[#This Row],[下字表識別號]])</f>
        <v>iau</v>
      </c>
      <c r="Q1684" s="210" t="str" cm="1">
        <f t="array" ref="Q1684" xml:space="preserve"> INDEX(設定表!$C$19:$C$23, INT( LEFT(小韻資料表[[#This Row],[目次編碼]],1) ))</f>
        <v>上</v>
      </c>
      <c r="R1684" s="210">
        <f xml:space="preserve">  INDEX(設定表!$C$8:$C$15, MATCH( (RIGHT(小韻資料表[[#This Row],[清濁]]) &amp; 小韻資料表[[#This Row],[調]]), 設定表!$B$8:$B$15, 0))</f>
        <v>2</v>
      </c>
      <c r="S1684" s="205" t="s">
        <v>309</v>
      </c>
      <c r="T1684" s="205" t="s">
        <v>309</v>
      </c>
      <c r="U1684" s="226" t="s">
        <v>309</v>
      </c>
      <c r="V1684" s="147" t="s">
        <v>309</v>
      </c>
      <c r="X1684" s="135"/>
      <c r="Y1684" s="135"/>
      <c r="AA1684" s="135"/>
      <c r="AB1684" s="134"/>
      <c r="AC1684" s="135"/>
      <c r="AD1684" s="135"/>
      <c r="AH1684" s="135"/>
      <c r="AI1684" s="135"/>
    </row>
    <row r="1685" spans="1:35" ht="31.5">
      <c r="A1685" s="205">
        <v>1681</v>
      </c>
      <c r="B1685" s="206" t="s">
        <v>6644</v>
      </c>
      <c r="C1685" s="207" t="str">
        <f xml:space="preserve"> _xlfn.CONCAT(小韻資料表[[#This Row],[聲母拼音碼]],小韻資料表[[#This Row],[韻母拼音碼]],小韻資料表[[#This Row],[調號]])</f>
        <v>siau2</v>
      </c>
      <c r="D1685" s="206" t="s">
        <v>6645</v>
      </c>
      <c r="E1685" s="208" t="s">
        <v>6631</v>
      </c>
      <c r="F1685" s="205">
        <v>6</v>
      </c>
      <c r="G1685" s="209" t="s">
        <v>6646</v>
      </c>
      <c r="H1685" s="205">
        <f xml:space="preserve"> LEN(小韻資料表[[#This Row],[小韻字集]])</f>
        <v>4</v>
      </c>
      <c r="I1685" s="205" cm="1">
        <f t="array" ref="I1685" xml:space="preserve"> MATCH(TRUE, ISNUMBER( SEARCH( LEFT(小韻資料表[[#This Row],[切語]],1), 切語上字資料表[切語上字]) ), 0)</f>
        <v>33</v>
      </c>
      <c r="J1685" s="210" t="str" cm="1">
        <f t="array" ref="J1685" xml:space="preserve"> INDEX(切語上字資料表[聲母], 小韻資料表[[#This Row],[上字表識別號]])</f>
        <v>審</v>
      </c>
      <c r="K1685" s="210" t="str" cm="1">
        <f t="array" ref="K1685" xml:space="preserve"> INDEX(切語上字資料表[聲母拼音碼], 小韻資料表[[#This Row],[上字表識別號]])</f>
        <v>s</v>
      </c>
      <c r="L1685" s="210" t="str" cm="1">
        <f t="array" ref="L1685" xml:space="preserve"> INDEX(切語上字資料表[清濁], 小韻資料表[[#This Row],[上字表識別號]])</f>
        <v>全清</v>
      </c>
      <c r="M1685" s="223" t="str" cm="1">
        <f t="array" ref="M1685" xml:space="preserve"> INDEX(切語上字資料表[發送收], 小韻資料表[[#This Row],[上字表識別號]])</f>
        <v>送氣</v>
      </c>
      <c r="N1685" s="205" cm="1">
        <f t="array" ref="N1685" xml:space="preserve"> MATCH(TRUE, ISNUMBER( SEARCH( RIGHT(小韻資料表[[#This Row],[切語]],1), 切語下字資料表[切語下字]) ), 0)</f>
        <v>202</v>
      </c>
      <c r="O1685" s="207" t="str" cm="1">
        <f t="array" ref="O1685" xml:space="preserve"> INDEX(切語下字資料表[韻母], 小韻資料表[[#This Row],[下字表識別號]])</f>
        <v>小開3</v>
      </c>
      <c r="P1685" s="207" t="str" cm="1">
        <f t="array" ref="P1685" xml:space="preserve"> INDEX(切語下字資料表[韻母拼音碼], 小韻資料表[[#This Row],[下字表識別號]])</f>
        <v>iau</v>
      </c>
      <c r="Q1685" s="210" t="str" cm="1">
        <f t="array" ref="Q1685" xml:space="preserve"> INDEX(設定表!$C$19:$C$23, INT( LEFT(小韻資料表[[#This Row],[目次編碼]],1) ))</f>
        <v>上</v>
      </c>
      <c r="R1685" s="210">
        <f xml:space="preserve">  INDEX(設定表!$C$8:$C$15, MATCH( (RIGHT(小韻資料表[[#This Row],[清濁]]) &amp; 小韻資料表[[#This Row],[調]]), 設定表!$B$8:$B$15, 0))</f>
        <v>2</v>
      </c>
      <c r="S1685" s="205" t="s">
        <v>309</v>
      </c>
      <c r="T1685" s="205" t="s">
        <v>309</v>
      </c>
      <c r="U1685" s="226" t="s">
        <v>309</v>
      </c>
      <c r="V1685" s="146" t="s">
        <v>309</v>
      </c>
      <c r="X1685" s="135"/>
      <c r="Y1685" s="135"/>
      <c r="AA1685" s="135"/>
      <c r="AB1685" s="134"/>
      <c r="AC1685" s="135"/>
      <c r="AD1685" s="135"/>
      <c r="AH1685" s="135"/>
      <c r="AI1685" s="135"/>
    </row>
    <row r="1686" spans="1:35" ht="31.5">
      <c r="A1686" s="205">
        <v>1682</v>
      </c>
      <c r="B1686" s="206" t="s">
        <v>6647</v>
      </c>
      <c r="C1686" s="207" t="str">
        <f xml:space="preserve"> _xlfn.CONCAT(小韻資料表[[#This Row],[聲母拼音碼]],小韻資料表[[#This Row],[韻母拼音碼]],小韻資料表[[#This Row],[調號]])</f>
        <v>jiau2</v>
      </c>
      <c r="D1686" s="206" t="s">
        <v>6648</v>
      </c>
      <c r="E1686" s="208" t="s">
        <v>6631</v>
      </c>
      <c r="F1686" s="205">
        <v>7</v>
      </c>
      <c r="G1686" s="209" t="s">
        <v>6649</v>
      </c>
      <c r="H1686" s="205">
        <f xml:space="preserve"> LEN(小韻資料表[[#This Row],[小韻字集]])</f>
        <v>10</v>
      </c>
      <c r="I1686" s="205" cm="1">
        <f t="array" ref="I1686" xml:space="preserve"> MATCH(TRUE, ISNUMBER( SEARCH( LEFT(小韻資料表[[#This Row],[切語]],1), 切語上字資料表[切語上字]) ), 0)</f>
        <v>41</v>
      </c>
      <c r="J1686" s="210" t="str" cm="1">
        <f t="array" ref="J1686" xml:space="preserve"> INDEX(切語上字資料表[聲母], 小韻資料表[[#This Row],[上字表識別號]])</f>
        <v>日</v>
      </c>
      <c r="K1686" s="210" t="str" cm="1">
        <f t="array" ref="K1686" xml:space="preserve"> INDEX(切語上字資料表[聲母拼音碼], 小韻資料表[[#This Row],[上字表識別號]])</f>
        <v>j</v>
      </c>
      <c r="L1686" s="210" t="str" cm="1">
        <f t="array" ref="L1686" xml:space="preserve"> INDEX(切語上字資料表[清濁], 小韻資料表[[#This Row],[上字表識別號]])</f>
        <v>次濁</v>
      </c>
      <c r="M1686" s="223" t="str" cm="1">
        <f t="array" ref="M1686" xml:space="preserve"> INDEX(切語上字資料表[發送收], 小韻資料表[[#This Row],[上字表識別號]])</f>
        <v>收聲</v>
      </c>
      <c r="N1686" s="205" cm="1">
        <f t="array" ref="N1686" xml:space="preserve"> MATCH(TRUE, ISNUMBER( SEARCH( RIGHT(小韻資料表[[#This Row],[切語]],1), 切語下字資料表[切語下字]) ), 0)</f>
        <v>202</v>
      </c>
      <c r="O1686" s="207" t="str" cm="1">
        <f t="array" ref="O1686" xml:space="preserve"> INDEX(切語下字資料表[韻母], 小韻資料表[[#This Row],[下字表識別號]])</f>
        <v>小開3</v>
      </c>
      <c r="P1686" s="207" t="str" cm="1">
        <f t="array" ref="P1686" xml:space="preserve"> INDEX(切語下字資料表[韻母拼音碼], 小韻資料表[[#This Row],[下字表識別號]])</f>
        <v>iau</v>
      </c>
      <c r="Q1686" s="210" t="str" cm="1">
        <f t="array" ref="Q1686" xml:space="preserve"> INDEX(設定表!$C$19:$C$23, INT( LEFT(小韻資料表[[#This Row],[目次編碼]],1) ))</f>
        <v>上</v>
      </c>
      <c r="R1686" s="210">
        <f xml:space="preserve">  INDEX(設定表!$C$8:$C$15, MATCH( (RIGHT(小韻資料表[[#This Row],[清濁]]) &amp; 小韻資料表[[#This Row],[調]]), 設定表!$B$8:$B$15, 0))</f>
        <v>2</v>
      </c>
      <c r="S1686" s="205" t="s">
        <v>309</v>
      </c>
      <c r="T1686" s="205" t="s">
        <v>309</v>
      </c>
      <c r="U1686" s="226" t="s">
        <v>309</v>
      </c>
      <c r="V1686" s="147" t="s">
        <v>309</v>
      </c>
      <c r="X1686" s="135"/>
      <c r="Y1686" s="135"/>
      <c r="AA1686" s="135"/>
      <c r="AB1686" s="134"/>
      <c r="AC1686" s="135"/>
      <c r="AD1686" s="135"/>
      <c r="AH1686" s="135"/>
      <c r="AI1686" s="135"/>
    </row>
    <row r="1687" spans="1:35" ht="31.5">
      <c r="A1687" s="205">
        <v>1683</v>
      </c>
      <c r="B1687" s="206" t="s">
        <v>6650</v>
      </c>
      <c r="C1687" s="207" t="str">
        <f xml:space="preserve"> _xlfn.CONCAT(小韻資料表[[#This Row],[聲母拼音碼]],小韻資料表[[#This Row],[韻母拼音碼]],小韻資料表[[#This Row],[調號]])</f>
        <v>hiau2</v>
      </c>
      <c r="D1687" s="206" t="s">
        <v>6651</v>
      </c>
      <c r="E1687" s="208" t="s">
        <v>6631</v>
      </c>
      <c r="F1687" s="205">
        <v>8</v>
      </c>
      <c r="G1687" s="209" t="s">
        <v>6652</v>
      </c>
      <c r="H1687" s="205">
        <f xml:space="preserve"> LEN(小韻資料表[[#This Row],[小韻字集]])</f>
        <v>11</v>
      </c>
      <c r="I1687" s="205" cm="1">
        <f t="array" ref="I1687" xml:space="preserve"> MATCH(TRUE, ISNUMBER( SEARCH( LEFT(小韻資料表[[#This Row],[切語]],1), 切語上字資料表[切語上字]) ), 0)</f>
        <v>19</v>
      </c>
      <c r="J1687" s="210" t="str" cm="1">
        <f t="array" ref="J1687" xml:space="preserve"> INDEX(切語上字資料表[聲母], 小韻資料表[[#This Row],[上字表識別號]])</f>
        <v>奉</v>
      </c>
      <c r="K1687" s="210" t="str" cm="1">
        <f t="array" ref="K1687" xml:space="preserve"> INDEX(切語上字資料表[聲母拼音碼], 小韻資料表[[#This Row],[上字表識別號]])</f>
        <v>h</v>
      </c>
      <c r="L1687" s="210" t="str" cm="1">
        <f t="array" ref="L1687" xml:space="preserve"> INDEX(切語上字資料表[清濁], 小韻資料表[[#This Row],[上字表識別號]])</f>
        <v>全濁</v>
      </c>
      <c r="M1687" s="223" cm="1">
        <f t="array" ref="M1687" xml:space="preserve"> INDEX(切語上字資料表[發送收], 小韻資料表[[#This Row],[上字表識別號]])</f>
        <v>0</v>
      </c>
      <c r="N1687" s="205" cm="1">
        <f t="array" ref="N1687" xml:space="preserve"> MATCH(TRUE, ISNUMBER( SEARCH( RIGHT(小韻資料表[[#This Row],[切語]],1), 切語下字資料表[切語下字]) ), 0)</f>
        <v>202</v>
      </c>
      <c r="O1687" s="207" t="str" cm="1">
        <f t="array" ref="O1687" xml:space="preserve"> INDEX(切語下字資料表[韻母], 小韻資料表[[#This Row],[下字表識別號]])</f>
        <v>小開3</v>
      </c>
      <c r="P1687" s="207" t="str" cm="1">
        <f t="array" ref="P1687" xml:space="preserve"> INDEX(切語下字資料表[韻母拼音碼], 小韻資料表[[#This Row],[下字表識別號]])</f>
        <v>iau</v>
      </c>
      <c r="Q1687" s="210" t="str" cm="1">
        <f t="array" ref="Q1687" xml:space="preserve"> INDEX(設定表!$C$19:$C$23, INT( LEFT(小韻資料表[[#This Row],[目次編碼]],1) ))</f>
        <v>上</v>
      </c>
      <c r="R1687" s="210">
        <f xml:space="preserve">  INDEX(設定表!$C$8:$C$15, MATCH( (RIGHT(小韻資料表[[#This Row],[清濁]]) &amp; 小韻資料表[[#This Row],[調]]), 設定表!$B$8:$B$15, 0))</f>
        <v>2</v>
      </c>
      <c r="S1687" s="205" t="s">
        <v>309</v>
      </c>
      <c r="T1687" s="205" t="s">
        <v>309</v>
      </c>
      <c r="U1687" s="226" t="s">
        <v>309</v>
      </c>
      <c r="V1687" s="146" t="s">
        <v>309</v>
      </c>
      <c r="X1687" s="135"/>
      <c r="Y1687" s="135"/>
      <c r="AA1687" s="135"/>
      <c r="AB1687" s="134"/>
      <c r="AC1687" s="135"/>
      <c r="AD1687" s="135"/>
      <c r="AH1687" s="135"/>
      <c r="AI1687" s="135"/>
    </row>
    <row r="1688" spans="1:35" ht="31.5">
      <c r="A1688" s="205">
        <v>1684</v>
      </c>
      <c r="B1688" s="206" t="s">
        <v>6653</v>
      </c>
      <c r="C1688" s="207" t="str">
        <f xml:space="preserve"> _xlfn.CONCAT(小韻資料表[[#This Row],[聲母拼音碼]],小韻資料表[[#This Row],[韻母拼音碼]],小韻資料表[[#This Row],[調號]])</f>
        <v>chiau2</v>
      </c>
      <c r="D1688" s="206" t="s">
        <v>6654</v>
      </c>
      <c r="E1688" s="208" t="s">
        <v>6631</v>
      </c>
      <c r="F1688" s="205">
        <v>9</v>
      </c>
      <c r="G1688" s="209" t="s">
        <v>6655</v>
      </c>
      <c r="H1688" s="205">
        <f xml:space="preserve"> LEN(小韻資料表[[#This Row],[小韻字集]])</f>
        <v>6</v>
      </c>
      <c r="I1688" s="205" cm="1">
        <f t="array" ref="I1688" xml:space="preserve"> MATCH(TRUE, ISNUMBER( SEARCH( LEFT(小韻資料表[[#This Row],[切語]],1), 切語上字資料表[切語上字]) ), 0)</f>
        <v>31</v>
      </c>
      <c r="J1688" s="210" t="str" cm="1">
        <f t="array" ref="J1688" xml:space="preserve"> INDEX(切語上字資料表[聲母], 小韻資料表[[#This Row],[上字表識別號]])</f>
        <v>穿</v>
      </c>
      <c r="K1688" s="210" t="str" cm="1">
        <f t="array" ref="K1688" xml:space="preserve"> INDEX(切語上字資料表[聲母拼音碼], 小韻資料表[[#This Row],[上字表識別號]])</f>
        <v>ch</v>
      </c>
      <c r="L1688" s="210" t="str" cm="1">
        <f t="array" ref="L1688" xml:space="preserve"> INDEX(切語上字資料表[清濁], 小韻資料表[[#This Row],[上字表識別號]])</f>
        <v>次清</v>
      </c>
      <c r="M1688" s="223" t="str" cm="1">
        <f t="array" ref="M1688" xml:space="preserve"> INDEX(切語上字資料表[發送收], 小韻資料表[[#This Row],[上字表識別號]])</f>
        <v>送氣</v>
      </c>
      <c r="N1688" s="205" cm="1">
        <f t="array" ref="N1688" xml:space="preserve"> MATCH(TRUE, ISNUMBER( SEARCH( RIGHT(小韻資料表[[#This Row],[切語]],1), 切語下字資料表[切語下字]) ), 0)</f>
        <v>202</v>
      </c>
      <c r="O1688" s="207" t="str" cm="1">
        <f t="array" ref="O1688" xml:space="preserve"> INDEX(切語下字資料表[韻母], 小韻資料表[[#This Row],[下字表識別號]])</f>
        <v>小開3</v>
      </c>
      <c r="P1688" s="207" t="str" cm="1">
        <f t="array" ref="P1688" xml:space="preserve"> INDEX(切語下字資料表[韻母拼音碼], 小韻資料表[[#This Row],[下字表識別號]])</f>
        <v>iau</v>
      </c>
      <c r="Q1688" s="210" t="str" cm="1">
        <f t="array" ref="Q1688" xml:space="preserve"> INDEX(設定表!$C$19:$C$23, INT( LEFT(小韻資料表[[#This Row],[目次編碼]],1) ))</f>
        <v>上</v>
      </c>
      <c r="R1688" s="210">
        <f xml:space="preserve">  INDEX(設定表!$C$8:$C$15, MATCH( (RIGHT(小韻資料表[[#This Row],[清濁]]) &amp; 小韻資料表[[#This Row],[調]]), 設定表!$B$8:$B$15, 0))</f>
        <v>2</v>
      </c>
      <c r="S1688" s="205" t="s">
        <v>309</v>
      </c>
      <c r="T1688" s="205" t="s">
        <v>309</v>
      </c>
      <c r="U1688" s="226" t="s">
        <v>309</v>
      </c>
      <c r="V1688" s="147" t="s">
        <v>309</v>
      </c>
      <c r="X1688" s="135"/>
      <c r="Y1688" s="135"/>
      <c r="AA1688" s="135"/>
      <c r="AB1688" s="134"/>
      <c r="AC1688" s="135"/>
      <c r="AD1688" s="135"/>
      <c r="AH1688" s="135"/>
      <c r="AI1688" s="135"/>
    </row>
    <row r="1689" spans="1:35" ht="31.5">
      <c r="A1689" s="205">
        <v>1685</v>
      </c>
      <c r="B1689" s="206" t="s">
        <v>6656</v>
      </c>
      <c r="C1689" s="207" t="str">
        <f xml:space="preserve"> _xlfn.CONCAT(小韻資料表[[#This Row],[聲母拼音碼]],小韻資料表[[#This Row],[韻母拼音碼]],小韻資料表[[#This Row],[調號]])</f>
        <v>hiau2</v>
      </c>
      <c r="D1689" s="206" t="s">
        <v>6657</v>
      </c>
      <c r="E1689" s="208" t="s">
        <v>6631</v>
      </c>
      <c r="F1689" s="205">
        <v>10</v>
      </c>
      <c r="G1689" s="209" t="s">
        <v>6658</v>
      </c>
      <c r="H1689" s="205">
        <f xml:space="preserve"> LEN(小韻資料表[[#This Row],[小韻字集]])</f>
        <v>8</v>
      </c>
      <c r="I1689" s="205" cm="1">
        <f t="array" ref="I1689" xml:space="preserve"> MATCH(TRUE, ISNUMBER( SEARCH( LEFT(小韻資料表[[#This Row],[切語]],1), 切語上字資料表[切語上字]) ), 0)</f>
        <v>18</v>
      </c>
      <c r="J1689" s="210" t="str" cm="1">
        <f t="array" ref="J1689" xml:space="preserve"> INDEX(切語上字資料表[聲母], 小韻資料表[[#This Row],[上字表識別號]])</f>
        <v>敷</v>
      </c>
      <c r="K1689" s="210" t="str" cm="1">
        <f t="array" ref="K1689" xml:space="preserve"> INDEX(切語上字資料表[聲母拼音碼], 小韻資料表[[#This Row],[上字表識別號]])</f>
        <v>h</v>
      </c>
      <c r="L1689" s="210" t="str" cm="1">
        <f t="array" ref="L1689" xml:space="preserve"> INDEX(切語上字資料表[清濁], 小韻資料表[[#This Row],[上字表識別號]])</f>
        <v>次清</v>
      </c>
      <c r="M1689" s="223" t="str" cm="1">
        <f t="array" ref="M1689" xml:space="preserve"> INDEX(切語上字資料表[發送收], 小韻資料表[[#This Row],[上字表識別號]])</f>
        <v>送氣</v>
      </c>
      <c r="N1689" s="205" cm="1">
        <f t="array" ref="N1689" xml:space="preserve"> MATCH(TRUE, ISNUMBER( SEARCH( RIGHT(小韻資料表[[#This Row],[切語]],1), 切語下字資料表[切語下字]) ), 0)</f>
        <v>202</v>
      </c>
      <c r="O1689" s="207" t="str" cm="1">
        <f t="array" ref="O1689" xml:space="preserve"> INDEX(切語下字資料表[韻母], 小韻資料表[[#This Row],[下字表識別號]])</f>
        <v>小開3</v>
      </c>
      <c r="P1689" s="207" t="str" cm="1">
        <f t="array" ref="P1689" xml:space="preserve"> INDEX(切語下字資料表[韻母拼音碼], 小韻資料表[[#This Row],[下字表識別號]])</f>
        <v>iau</v>
      </c>
      <c r="Q1689" s="210" t="str" cm="1">
        <f t="array" ref="Q1689" xml:space="preserve"> INDEX(設定表!$C$19:$C$23, INT( LEFT(小韻資料表[[#This Row],[目次編碼]],1) ))</f>
        <v>上</v>
      </c>
      <c r="R1689" s="210">
        <f xml:space="preserve">  INDEX(設定表!$C$8:$C$15, MATCH( (RIGHT(小韻資料表[[#This Row],[清濁]]) &amp; 小韻資料表[[#This Row],[調]]), 設定表!$B$8:$B$15, 0))</f>
        <v>2</v>
      </c>
      <c r="S1689" s="205" t="s">
        <v>309</v>
      </c>
      <c r="T1689" s="205" t="s">
        <v>309</v>
      </c>
      <c r="U1689" s="226" t="s">
        <v>309</v>
      </c>
      <c r="V1689" s="146" t="s">
        <v>309</v>
      </c>
      <c r="X1689" s="135"/>
      <c r="Y1689" s="135"/>
      <c r="AA1689" s="135"/>
      <c r="AB1689" s="134"/>
      <c r="AC1689" s="135"/>
      <c r="AD1689" s="135"/>
      <c r="AH1689" s="135"/>
      <c r="AI1689" s="135"/>
    </row>
    <row r="1690" spans="1:35" ht="31.5">
      <c r="A1690" s="205">
        <v>1686</v>
      </c>
      <c r="B1690" s="206" t="s">
        <v>6659</v>
      </c>
      <c r="C1690" s="207" t="str">
        <f xml:space="preserve"> _xlfn.CONCAT(小韻資料表[[#This Row],[聲母拼音碼]],小韻資料表[[#This Row],[韻母拼音碼]],小韻資料表[[#This Row],[調號]])</f>
        <v>biau2</v>
      </c>
      <c r="D1690" s="206" t="s">
        <v>6660</v>
      </c>
      <c r="E1690" s="208" t="s">
        <v>6631</v>
      </c>
      <c r="F1690" s="205">
        <v>11</v>
      </c>
      <c r="G1690" s="209" t="s">
        <v>6661</v>
      </c>
      <c r="H1690" s="205">
        <f xml:space="preserve"> LEN(小韻資料表[[#This Row],[小韻字集]])</f>
        <v>11</v>
      </c>
      <c r="I1690" s="205" cm="1">
        <f t="array" ref="I1690" xml:space="preserve"> MATCH(TRUE, ISNUMBER( SEARCH( LEFT(小韻資料表[[#This Row],[切語]],1), 切語上字資料表[切語上字]) ), 0)</f>
        <v>20</v>
      </c>
      <c r="J1690" s="210" t="str" cm="1">
        <f t="array" ref="J1690" xml:space="preserve"> INDEX(切語上字資料表[聲母], 小韻資料表[[#This Row],[上字表識別號]])</f>
        <v>微</v>
      </c>
      <c r="K1690" s="210" t="str" cm="1">
        <f t="array" ref="K1690" xml:space="preserve"> INDEX(切語上字資料表[聲母拼音碼], 小韻資料表[[#This Row],[上字表識別號]])</f>
        <v>b</v>
      </c>
      <c r="L1690" s="210" t="str" cm="1">
        <f t="array" ref="L1690" xml:space="preserve"> INDEX(切語上字資料表[清濁], 小韻資料表[[#This Row],[上字表識別號]])</f>
        <v>次濁</v>
      </c>
      <c r="M1690" s="223" t="str" cm="1">
        <f t="array" ref="M1690" xml:space="preserve"> INDEX(切語上字資料表[發送收], 小韻資料表[[#This Row],[上字表識別號]])</f>
        <v>收聲</v>
      </c>
      <c r="N1690" s="205" cm="1">
        <f t="array" ref="N1690" xml:space="preserve"> MATCH(TRUE, ISNUMBER( SEARCH( RIGHT(小韻資料表[[#This Row],[切語]],1), 切語下字資料表[切語下字]) ), 0)</f>
        <v>202</v>
      </c>
      <c r="O1690" s="207" t="str" cm="1">
        <f t="array" ref="O1690" xml:space="preserve"> INDEX(切語下字資料表[韻母], 小韻資料表[[#This Row],[下字表識別號]])</f>
        <v>小開3</v>
      </c>
      <c r="P1690" s="207" t="str" cm="1">
        <f t="array" ref="P1690" xml:space="preserve"> INDEX(切語下字資料表[韻母拼音碼], 小韻資料表[[#This Row],[下字表識別號]])</f>
        <v>iau</v>
      </c>
      <c r="Q1690" s="210" t="str" cm="1">
        <f t="array" ref="Q1690" xml:space="preserve"> INDEX(設定表!$C$19:$C$23, INT( LEFT(小韻資料表[[#This Row],[目次編碼]],1) ))</f>
        <v>上</v>
      </c>
      <c r="R1690" s="210">
        <f xml:space="preserve">  INDEX(設定表!$C$8:$C$15, MATCH( (RIGHT(小韻資料表[[#This Row],[清濁]]) &amp; 小韻資料表[[#This Row],[調]]), 設定表!$B$8:$B$15, 0))</f>
        <v>2</v>
      </c>
      <c r="S1690" s="205" t="s">
        <v>309</v>
      </c>
      <c r="T1690" s="205" t="s">
        <v>309</v>
      </c>
      <c r="U1690" s="226" t="s">
        <v>6662</v>
      </c>
      <c r="V1690" s="147" t="s">
        <v>309</v>
      </c>
      <c r="X1690" s="135"/>
      <c r="Y1690" s="135"/>
      <c r="AA1690" s="135"/>
      <c r="AB1690" s="134"/>
      <c r="AC1690" s="135"/>
      <c r="AD1690" s="135"/>
      <c r="AH1690" s="135"/>
      <c r="AI1690" s="135"/>
    </row>
    <row r="1691" spans="1:35" ht="31.5">
      <c r="A1691" s="205">
        <v>1687</v>
      </c>
      <c r="B1691" s="206" t="s">
        <v>6663</v>
      </c>
      <c r="C1691" s="207" t="str">
        <f xml:space="preserve"> _xlfn.CONCAT(小韻資料表[[#This Row],[聲母拼音碼]],小韻資料表[[#This Row],[韻母拼音碼]],小韻資料表[[#This Row],[調號]])</f>
        <v>siau2</v>
      </c>
      <c r="D1691" s="206" t="s">
        <v>6664</v>
      </c>
      <c r="E1691" s="208" t="s">
        <v>6631</v>
      </c>
      <c r="F1691" s="205">
        <v>12</v>
      </c>
      <c r="G1691" s="209" t="s">
        <v>6665</v>
      </c>
      <c r="H1691" s="205">
        <f xml:space="preserve"> LEN(小韻資料表[[#This Row],[小韻字集]])</f>
        <v>5</v>
      </c>
      <c r="I1691" s="205" cm="1">
        <f t="array" ref="I1691" xml:space="preserve"> MATCH(TRUE, ISNUMBER( SEARCH( LEFT(小韻資料表[[#This Row],[切語]],1), 切語上字資料表[切語上字]) ), 0)</f>
        <v>34</v>
      </c>
      <c r="J1691" s="210" t="str" cm="1">
        <f t="array" ref="J1691" xml:space="preserve"> INDEX(切語上字資料表[聲母], 小韻資料表[[#This Row],[上字表識別號]])</f>
        <v>禪</v>
      </c>
      <c r="K1691" s="210" t="str" cm="1">
        <f t="array" ref="K1691" xml:space="preserve"> INDEX(切語上字資料表[聲母拼音碼], 小韻資料表[[#This Row],[上字表識別號]])</f>
        <v>s</v>
      </c>
      <c r="L1691" s="210" t="str" cm="1">
        <f t="array" ref="L1691" xml:space="preserve"> INDEX(切語上字資料表[清濁], 小韻資料表[[#This Row],[上字表識別號]])</f>
        <v>全濁</v>
      </c>
      <c r="M1691" s="223" cm="1">
        <f t="array" ref="M1691" xml:space="preserve"> INDEX(切語上字資料表[發送收], 小韻資料表[[#This Row],[上字表識別號]])</f>
        <v>0</v>
      </c>
      <c r="N1691" s="205" cm="1">
        <f t="array" ref="N1691" xml:space="preserve"> MATCH(TRUE, ISNUMBER( SEARCH( RIGHT(小韻資料表[[#This Row],[切語]],1), 切語下字資料表[切語下字]) ), 0)</f>
        <v>202</v>
      </c>
      <c r="O1691" s="207" t="str" cm="1">
        <f t="array" ref="O1691" xml:space="preserve"> INDEX(切語下字資料表[韻母], 小韻資料表[[#This Row],[下字表識別號]])</f>
        <v>小開3</v>
      </c>
      <c r="P1691" s="207" t="str" cm="1">
        <f t="array" ref="P1691" xml:space="preserve"> INDEX(切語下字資料表[韻母拼音碼], 小韻資料表[[#This Row],[下字表識別號]])</f>
        <v>iau</v>
      </c>
      <c r="Q1691" s="210" t="str" cm="1">
        <f t="array" ref="Q1691" xml:space="preserve"> INDEX(設定表!$C$19:$C$23, INT( LEFT(小韻資料表[[#This Row],[目次編碼]],1) ))</f>
        <v>上</v>
      </c>
      <c r="R1691" s="210">
        <f xml:space="preserve">  INDEX(設定表!$C$8:$C$15, MATCH( (RIGHT(小韻資料表[[#This Row],[清濁]]) &amp; 小韻資料表[[#This Row],[調]]), 設定表!$B$8:$B$15, 0))</f>
        <v>2</v>
      </c>
      <c r="S1691" s="205" t="s">
        <v>309</v>
      </c>
      <c r="T1691" s="205" t="s">
        <v>309</v>
      </c>
      <c r="U1691" s="226" t="s">
        <v>309</v>
      </c>
      <c r="V1691" s="146" t="s">
        <v>309</v>
      </c>
      <c r="X1691" s="135"/>
      <c r="Y1691" s="135"/>
      <c r="AA1691" s="135"/>
      <c r="AB1691" s="134"/>
      <c r="AC1691" s="135"/>
      <c r="AD1691" s="135"/>
      <c r="AH1691" s="135"/>
      <c r="AI1691" s="135"/>
    </row>
    <row r="1692" spans="1:35" ht="31.5">
      <c r="A1692" s="205">
        <v>1688</v>
      </c>
      <c r="B1692" s="206" t="s">
        <v>6666</v>
      </c>
      <c r="C1692" s="207" t="str">
        <f xml:space="preserve"> _xlfn.CONCAT(小韻資料表[[#This Row],[聲母拼音碼]],小韻資料表[[#This Row],[韻母拼音碼]],小韻資料表[[#This Row],[調號]])</f>
        <v>kiau2</v>
      </c>
      <c r="D1692" s="206" t="s">
        <v>6667</v>
      </c>
      <c r="E1692" s="208" t="s">
        <v>6631</v>
      </c>
      <c r="F1692" s="205">
        <v>13</v>
      </c>
      <c r="G1692" s="209" t="s">
        <v>6668</v>
      </c>
      <c r="H1692" s="205">
        <f xml:space="preserve"> LEN(小韻資料表[[#This Row],[小韻字集]])</f>
        <v>14</v>
      </c>
      <c r="I1692" s="205" cm="1">
        <f t="array" ref="I1692" xml:space="preserve"> MATCH(TRUE, ISNUMBER( SEARCH( LEFT(小韻資料表[[#This Row],[切語]],1), 切語上字資料表[切語上字]) ), 0)</f>
        <v>1</v>
      </c>
      <c r="J1692" s="210" t="str" cm="1">
        <f t="array" ref="J1692" xml:space="preserve"> INDEX(切語上字資料表[聲母], 小韻資料表[[#This Row],[上字表識別號]])</f>
        <v>見</v>
      </c>
      <c r="K1692" s="210" t="str" cm="1">
        <f t="array" ref="K1692" xml:space="preserve"> INDEX(切語上字資料表[聲母拼音碼], 小韻資料表[[#This Row],[上字表識別號]])</f>
        <v>k</v>
      </c>
      <c r="L1692" s="210" t="str" cm="1">
        <f t="array" ref="L1692" xml:space="preserve"> INDEX(切語上字資料表[清濁], 小韻資料表[[#This Row],[上字表識別號]])</f>
        <v>全清</v>
      </c>
      <c r="M1692" s="223" t="str" cm="1">
        <f t="array" ref="M1692" xml:space="preserve"> INDEX(切語上字資料表[發送收], 小韻資料表[[#This Row],[上字表識別號]])</f>
        <v>發聲</v>
      </c>
      <c r="N1692" s="205" cm="1">
        <f t="array" ref="N1692" xml:space="preserve"> MATCH(TRUE, ISNUMBER( SEARCH( RIGHT(小韻資料表[[#This Row],[切語]],1), 切語下字資料表[切語下字]) ), 0)</f>
        <v>202</v>
      </c>
      <c r="O1692" s="207" t="str" cm="1">
        <f t="array" ref="O1692" xml:space="preserve"> INDEX(切語下字資料表[韻母], 小韻資料表[[#This Row],[下字表識別號]])</f>
        <v>小開3</v>
      </c>
      <c r="P1692" s="207" t="str" cm="1">
        <f t="array" ref="P1692" xml:space="preserve"> INDEX(切語下字資料表[韻母拼音碼], 小韻資料表[[#This Row],[下字表識別號]])</f>
        <v>iau</v>
      </c>
      <c r="Q1692" s="210" t="str" cm="1">
        <f t="array" ref="Q1692" xml:space="preserve"> INDEX(設定表!$C$19:$C$23, INT( LEFT(小韻資料表[[#This Row],[目次編碼]],1) ))</f>
        <v>上</v>
      </c>
      <c r="R1692" s="210">
        <f xml:space="preserve">  INDEX(設定表!$C$8:$C$15, MATCH( (RIGHT(小韻資料表[[#This Row],[清濁]]) &amp; 小韻資料表[[#This Row],[調]]), 設定表!$B$8:$B$15, 0))</f>
        <v>2</v>
      </c>
      <c r="S1692" s="205" t="s">
        <v>309</v>
      </c>
      <c r="T1692" s="205" t="s">
        <v>309</v>
      </c>
      <c r="U1692" s="226" t="s">
        <v>309</v>
      </c>
      <c r="V1692" s="147" t="s">
        <v>309</v>
      </c>
      <c r="X1692" s="135"/>
      <c r="Y1692" s="135"/>
      <c r="AA1692" s="135"/>
      <c r="AB1692" s="134"/>
      <c r="AC1692" s="135"/>
      <c r="AD1692" s="135"/>
      <c r="AH1692" s="135"/>
      <c r="AI1692" s="135"/>
    </row>
    <row r="1693" spans="1:35" ht="31.5">
      <c r="A1693" s="205">
        <v>1689</v>
      </c>
      <c r="B1693" s="206" t="s">
        <v>6669</v>
      </c>
      <c r="C1693" s="207" t="str">
        <f xml:space="preserve"> _xlfn.CONCAT(小韻資料表[[#This Row],[聲母拼音碼]],小韻資料表[[#This Row],[韻母拼音碼]],小韻資料表[[#This Row],[調號]])</f>
        <v>piau2</v>
      </c>
      <c r="D1693" s="206" t="s">
        <v>6670</v>
      </c>
      <c r="E1693" s="208" t="s">
        <v>6631</v>
      </c>
      <c r="F1693" s="205">
        <v>14</v>
      </c>
      <c r="G1693" s="209" t="s">
        <v>6671</v>
      </c>
      <c r="H1693" s="205">
        <f xml:space="preserve"> LEN(小韻資料表[[#This Row],[小韻字集]])</f>
        <v>6</v>
      </c>
      <c r="I1693" s="205" cm="1">
        <f t="array" ref="I1693" xml:space="preserve"> MATCH(TRUE, ISNUMBER( SEARCH( LEFT(小韻資料表[[#This Row],[切語]],1), 切語上字資料表[切語上字]) ), 0)</f>
        <v>13</v>
      </c>
      <c r="J1693" s="210" t="str" cm="1">
        <f t="array" ref="J1693" xml:space="preserve"> INDEX(切語上字資料表[聲母], 小韻資料表[[#This Row],[上字表識別號]])</f>
        <v>幫</v>
      </c>
      <c r="K1693" s="210" t="str" cm="1">
        <f t="array" ref="K1693" xml:space="preserve"> INDEX(切語上字資料表[聲母拼音碼], 小韻資料表[[#This Row],[上字表識別號]])</f>
        <v>p</v>
      </c>
      <c r="L1693" s="210" t="str" cm="1">
        <f t="array" ref="L1693" xml:space="preserve"> INDEX(切語上字資料表[清濁], 小韻資料表[[#This Row],[上字表識別號]])</f>
        <v>全清</v>
      </c>
      <c r="M1693" s="223" t="str" cm="1">
        <f t="array" ref="M1693" xml:space="preserve"> INDEX(切語上字資料表[發送收], 小韻資料表[[#This Row],[上字表識別號]])</f>
        <v>發聲</v>
      </c>
      <c r="N1693" s="205" cm="1">
        <f t="array" ref="N1693" xml:space="preserve"> MATCH(TRUE, ISNUMBER( SEARCH( RIGHT(小韻資料表[[#This Row],[切語]],1), 切語下字資料表[切語下字]) ), 0)</f>
        <v>201</v>
      </c>
      <c r="O1693" s="207" t="str" cm="1">
        <f t="array" ref="O1693" xml:space="preserve"> INDEX(切語下字資料表[韻母], 小韻資料表[[#This Row],[下字表識別號]])</f>
        <v>宵開3</v>
      </c>
      <c r="P1693" s="207" t="str" cm="1">
        <f t="array" ref="P1693" xml:space="preserve"> INDEX(切語下字資料表[韻母拼音碼], 小韻資料表[[#This Row],[下字表識別號]])</f>
        <v>iau</v>
      </c>
      <c r="Q1693" s="210" t="str" cm="1">
        <f t="array" ref="Q1693" xml:space="preserve"> INDEX(設定表!$C$19:$C$23, INT( LEFT(小韻資料表[[#This Row],[目次編碼]],1) ))</f>
        <v>上</v>
      </c>
      <c r="R1693" s="210">
        <f xml:space="preserve">  INDEX(設定表!$C$8:$C$15, MATCH( (RIGHT(小韻資料表[[#This Row],[清濁]]) &amp; 小韻資料表[[#This Row],[調]]), 設定表!$B$8:$B$15, 0))</f>
        <v>2</v>
      </c>
      <c r="S1693" s="205" t="s">
        <v>309</v>
      </c>
      <c r="T1693" s="205" t="s">
        <v>309</v>
      </c>
      <c r="U1693" s="226" t="s">
        <v>6672</v>
      </c>
      <c r="V1693" s="147" t="s">
        <v>309</v>
      </c>
      <c r="X1693" s="135"/>
      <c r="Y1693" s="135"/>
      <c r="AA1693" s="135"/>
      <c r="AB1693" s="134"/>
      <c r="AC1693" s="135"/>
      <c r="AD1693" s="135"/>
      <c r="AH1693" s="135"/>
      <c r="AI1693" s="135"/>
    </row>
    <row r="1694" spans="1:35" ht="31.5">
      <c r="A1694" s="205">
        <v>1690</v>
      </c>
      <c r="B1694" s="206" t="s">
        <v>6673</v>
      </c>
      <c r="C1694" s="207" t="str">
        <f xml:space="preserve"> _xlfn.CONCAT(小韻資料表[[#This Row],[聲母拼音碼]],小韻資料表[[#This Row],[韻母拼音碼]],小韻資料表[[#This Row],[調號]])</f>
        <v>hiau2</v>
      </c>
      <c r="D1694" s="206" t="s">
        <v>6674</v>
      </c>
      <c r="E1694" s="208" t="s">
        <v>6631</v>
      </c>
      <c r="F1694" s="205">
        <v>15</v>
      </c>
      <c r="G1694" s="209" t="s">
        <v>6675</v>
      </c>
      <c r="H1694" s="205">
        <f xml:space="preserve"> LEN(小韻資料表[[#This Row],[小韻字集]])</f>
        <v>5</v>
      </c>
      <c r="I1694" s="205" cm="1">
        <f t="array" ref="I1694" xml:space="preserve"> MATCH(TRUE, ISNUMBER( SEARCH( LEFT(小韻資料表[[#This Row],[切語]],1), 切語上字資料表[切語上字]) ), 0)</f>
        <v>17</v>
      </c>
      <c r="J1694" s="210" t="str" cm="1">
        <f t="array" ref="J1694" xml:space="preserve"> INDEX(切語上字資料表[聲母], 小韻資料表[[#This Row],[上字表識別號]])</f>
        <v>非</v>
      </c>
      <c r="K1694" s="210" t="str" cm="1">
        <f t="array" ref="K1694" xml:space="preserve"> INDEX(切語上字資料表[聲母拼音碼], 小韻資料表[[#This Row],[上字表識別號]])</f>
        <v>h</v>
      </c>
      <c r="L1694" s="210" t="str" cm="1">
        <f t="array" ref="L1694" xml:space="preserve"> INDEX(切語上字資料表[清濁], 小韻資料表[[#This Row],[上字表識別號]])</f>
        <v>全清</v>
      </c>
      <c r="M1694" s="223" t="str" cm="1">
        <f t="array" ref="M1694" xml:space="preserve"> INDEX(切語上字資料表[發送收], 小韻資料表[[#This Row],[上字表識別號]])</f>
        <v>發聲</v>
      </c>
      <c r="N1694" s="205" cm="1">
        <f t="array" ref="N1694" xml:space="preserve"> MATCH(TRUE, ISNUMBER( SEARCH( RIGHT(小韻資料表[[#This Row],[切語]],1), 切語下字資料表[切語下字]) ), 0)</f>
        <v>202</v>
      </c>
      <c r="O1694" s="207" t="str" cm="1">
        <f t="array" ref="O1694" xml:space="preserve"> INDEX(切語下字資料表[韻母], 小韻資料表[[#This Row],[下字表識別號]])</f>
        <v>小開3</v>
      </c>
      <c r="P1694" s="207" t="str" cm="1">
        <f t="array" ref="P1694" xml:space="preserve"> INDEX(切語下字資料表[韻母拼音碼], 小韻資料表[[#This Row],[下字表識別號]])</f>
        <v>iau</v>
      </c>
      <c r="Q1694" s="210" t="str" cm="1">
        <f t="array" ref="Q1694" xml:space="preserve"> INDEX(設定表!$C$19:$C$23, INT( LEFT(小韻資料表[[#This Row],[目次編碼]],1) ))</f>
        <v>上</v>
      </c>
      <c r="R1694" s="210">
        <f xml:space="preserve">  INDEX(設定表!$C$8:$C$15, MATCH( (RIGHT(小韻資料表[[#This Row],[清濁]]) &amp; 小韻資料表[[#This Row],[調]]), 設定表!$B$8:$B$15, 0))</f>
        <v>2</v>
      </c>
      <c r="S1694" s="205" t="s">
        <v>309</v>
      </c>
      <c r="T1694" s="205" t="s">
        <v>309</v>
      </c>
      <c r="U1694" s="226" t="s">
        <v>309</v>
      </c>
      <c r="V1694" s="147" t="s">
        <v>309</v>
      </c>
      <c r="X1694" s="135"/>
      <c r="Y1694" s="135"/>
      <c r="AA1694" s="135"/>
      <c r="AB1694" s="134"/>
      <c r="AC1694" s="135"/>
      <c r="AD1694" s="135"/>
      <c r="AH1694" s="135"/>
      <c r="AI1694" s="135"/>
    </row>
    <row r="1695" spans="1:35" ht="31.5">
      <c r="A1695" s="205">
        <v>1691</v>
      </c>
      <c r="B1695" s="206" t="s">
        <v>6676</v>
      </c>
      <c r="C1695" s="207" t="str">
        <f xml:space="preserve"> _xlfn.CONCAT(小韻資料表[[#This Row],[聲母拼音碼]],小韻資料表[[#This Row],[韻母拼音碼]],小韻資料表[[#This Row],[調號]])</f>
        <v>piau2</v>
      </c>
      <c r="D1695" s="206" t="s">
        <v>6677</v>
      </c>
      <c r="E1695" s="208" t="s">
        <v>6631</v>
      </c>
      <c r="F1695" s="205">
        <v>16</v>
      </c>
      <c r="G1695" s="209" t="s">
        <v>6678</v>
      </c>
      <c r="H1695" s="205">
        <f xml:space="preserve"> LEN(小韻資料表[[#This Row],[小韻字集]])</f>
        <v>11</v>
      </c>
      <c r="I1695" s="205" cm="1">
        <f t="array" ref="I1695" xml:space="preserve"> MATCH(TRUE, ISNUMBER( SEARCH( LEFT(小韻資料表[[#This Row],[切語]],1), 切語上字資料表[切語上字]) ), 0)</f>
        <v>15</v>
      </c>
      <c r="J1695" s="210" t="str" cm="1">
        <f t="array" ref="J1695" xml:space="preserve"> INDEX(切語上字資料表[聲母], 小韻資料表[[#This Row],[上字表識別號]])</f>
        <v>並</v>
      </c>
      <c r="K1695" s="210" t="str" cm="1">
        <f t="array" ref="K1695" xml:space="preserve"> INDEX(切語上字資料表[聲母拼音碼], 小韻資料表[[#This Row],[上字表識別號]])</f>
        <v>p</v>
      </c>
      <c r="L1695" s="210" t="str" cm="1">
        <f t="array" ref="L1695" xml:space="preserve"> INDEX(切語上字資料表[清濁], 小韻資料表[[#This Row],[上字表識別號]])</f>
        <v>全濁</v>
      </c>
      <c r="M1695" s="223" cm="1">
        <f t="array" ref="M1695" xml:space="preserve"> INDEX(切語上字資料表[發送收], 小韻資料表[[#This Row],[上字表識別號]])</f>
        <v>0</v>
      </c>
      <c r="N1695" s="205" cm="1">
        <f t="array" ref="N1695" xml:space="preserve"> MATCH(TRUE, ISNUMBER( SEARCH( RIGHT(小韻資料表[[#This Row],[切語]],1), 切語下字資料表[切語下字]) ), 0)</f>
        <v>202</v>
      </c>
      <c r="O1695" s="207" t="str" cm="1">
        <f t="array" ref="O1695" xml:space="preserve"> INDEX(切語下字資料表[韻母], 小韻資料表[[#This Row],[下字表識別號]])</f>
        <v>小開3</v>
      </c>
      <c r="P1695" s="207" t="str" cm="1">
        <f t="array" ref="P1695" xml:space="preserve"> INDEX(切語下字資料表[韻母拼音碼], 小韻資料表[[#This Row],[下字表識別號]])</f>
        <v>iau</v>
      </c>
      <c r="Q1695" s="210" t="str" cm="1">
        <f t="array" ref="Q1695" xml:space="preserve"> INDEX(設定表!$C$19:$C$23, INT( LEFT(小韻資料表[[#This Row],[目次編碼]],1) ))</f>
        <v>上</v>
      </c>
      <c r="R1695" s="210">
        <f xml:space="preserve">  INDEX(設定表!$C$8:$C$15, MATCH( (RIGHT(小韻資料表[[#This Row],[清濁]]) &amp; 小韻資料表[[#This Row],[調]]), 設定表!$B$8:$B$15, 0))</f>
        <v>2</v>
      </c>
      <c r="S1695" s="205" t="s">
        <v>309</v>
      </c>
      <c r="T1695" s="205" t="s">
        <v>309</v>
      </c>
      <c r="U1695" s="226" t="s">
        <v>309</v>
      </c>
      <c r="V1695" s="146" t="s">
        <v>309</v>
      </c>
      <c r="X1695" s="135"/>
      <c r="Y1695" s="135"/>
      <c r="AA1695" s="135"/>
      <c r="AB1695" s="134"/>
      <c r="AC1695" s="135"/>
      <c r="AD1695" s="135"/>
      <c r="AH1695" s="135"/>
      <c r="AI1695" s="135"/>
    </row>
    <row r="1696" spans="1:35" ht="31.5">
      <c r="A1696" s="205">
        <v>1692</v>
      </c>
      <c r="B1696" s="206" t="s">
        <v>6679</v>
      </c>
      <c r="C1696" s="207" t="str">
        <f xml:space="preserve"> _xlfn.CONCAT(小韻資料表[[#This Row],[聲母拼音碼]],小韻資料表[[#This Row],[韻母拼音碼]],小韻資料表[[#This Row],[調號]])</f>
        <v>Øiau2</v>
      </c>
      <c r="D1696" s="206" t="s">
        <v>6680</v>
      </c>
      <c r="E1696" s="208" t="s">
        <v>6631</v>
      </c>
      <c r="F1696" s="205">
        <v>17</v>
      </c>
      <c r="G1696" s="209" t="s">
        <v>6681</v>
      </c>
      <c r="H1696" s="205">
        <f xml:space="preserve"> LEN(小韻資料表[[#This Row],[小韻字集]])</f>
        <v>9</v>
      </c>
      <c r="I1696" s="205" cm="1">
        <f t="array" ref="I1696" xml:space="preserve"> MATCH(TRUE, ISNUMBER( SEARCH( LEFT(小韻資料表[[#This Row],[切語]],1), 切語上字資料表[切語上字]) ), 0)</f>
        <v>39</v>
      </c>
      <c r="J1696" s="210" t="str" cm="1">
        <f t="array" ref="J1696" xml:space="preserve"> INDEX(切語上字資料表[聲母], 小韻資料表[[#This Row],[上字表識別號]])</f>
        <v>喻</v>
      </c>
      <c r="K1696" s="210" t="str" cm="1">
        <f t="array" ref="K1696" xml:space="preserve"> INDEX(切語上字資料表[聲母拼音碼], 小韻資料表[[#This Row],[上字表識別號]])</f>
        <v>Ø</v>
      </c>
      <c r="L1696" s="210" t="str" cm="1">
        <f t="array" ref="L1696" xml:space="preserve"> INDEX(切語上字資料表[清濁], 小韻資料表[[#This Row],[上字表識別號]])</f>
        <v>次濁</v>
      </c>
      <c r="M1696" s="223" t="str" cm="1">
        <f t="array" ref="M1696" xml:space="preserve"> INDEX(切語上字資料表[發送收], 小韻資料表[[#This Row],[上字表識別號]])</f>
        <v>發聲</v>
      </c>
      <c r="N1696" s="205" cm="1">
        <f t="array" ref="N1696" xml:space="preserve"> MATCH(TRUE, ISNUMBER( SEARCH( RIGHT(小韻資料表[[#This Row],[切語]],1), 切語下字資料表[切語下字]) ), 0)</f>
        <v>202</v>
      </c>
      <c r="O1696" s="207" t="str" cm="1">
        <f t="array" ref="O1696" xml:space="preserve"> INDEX(切語下字資料表[韻母], 小韻資料表[[#This Row],[下字表識別號]])</f>
        <v>小開3</v>
      </c>
      <c r="P1696" s="207" t="str" cm="1">
        <f t="array" ref="P1696" xml:space="preserve"> INDEX(切語下字資料表[韻母拼音碼], 小韻資料表[[#This Row],[下字表識別號]])</f>
        <v>iau</v>
      </c>
      <c r="Q1696" s="210" t="str" cm="1">
        <f t="array" ref="Q1696" xml:space="preserve"> INDEX(設定表!$C$19:$C$23, INT( LEFT(小韻資料表[[#This Row],[目次編碼]],1) ))</f>
        <v>上</v>
      </c>
      <c r="R1696" s="210">
        <f xml:space="preserve">  INDEX(設定表!$C$8:$C$15, MATCH( (RIGHT(小韻資料表[[#This Row],[清濁]]) &amp; 小韻資料表[[#This Row],[調]]), 設定表!$B$8:$B$15, 0))</f>
        <v>2</v>
      </c>
      <c r="S1696" s="205" t="s">
        <v>309</v>
      </c>
      <c r="T1696" s="205" t="s">
        <v>309</v>
      </c>
      <c r="U1696" s="226" t="s">
        <v>309</v>
      </c>
      <c r="V1696" s="147" t="s">
        <v>309</v>
      </c>
      <c r="X1696" s="135"/>
      <c r="Y1696" s="135"/>
      <c r="AA1696" s="135"/>
      <c r="AB1696" s="134"/>
      <c r="AC1696" s="135"/>
      <c r="AD1696" s="135"/>
      <c r="AH1696" s="135"/>
      <c r="AI1696" s="135"/>
    </row>
    <row r="1697" spans="1:35" ht="31.5">
      <c r="A1697" s="205">
        <v>1693</v>
      </c>
      <c r="B1697" s="206" t="s">
        <v>6682</v>
      </c>
      <c r="C1697" s="207" t="str">
        <f xml:space="preserve"> _xlfn.CONCAT(小韻資料表[[#This Row],[聲母拼音碼]],小韻資料表[[#This Row],[韻母拼音碼]],小韻資料表[[#This Row],[調號]])</f>
        <v>chiau2</v>
      </c>
      <c r="D1697" s="206" t="s">
        <v>6683</v>
      </c>
      <c r="E1697" s="208" t="s">
        <v>6631</v>
      </c>
      <c r="F1697" s="205">
        <v>18</v>
      </c>
      <c r="G1697" s="209" t="s">
        <v>6684</v>
      </c>
      <c r="H1697" s="205">
        <f xml:space="preserve"> LEN(小韻資料表[[#This Row],[小韻字集]])</f>
        <v>3</v>
      </c>
      <c r="I1697" s="205" cm="1">
        <f t="array" ref="I1697" xml:space="preserve"> MATCH(TRUE, ISNUMBER( SEARCH( LEFT(小韻資料表[[#This Row],[切語]],1), 切語上字資料表[切語上字]) ), 0)</f>
        <v>22</v>
      </c>
      <c r="J1697" s="210" t="str" cm="1">
        <f t="array" ref="J1697" xml:space="preserve"> INDEX(切語上字資料表[聲母], 小韻資料表[[#This Row],[上字表識別號]])</f>
        <v>清</v>
      </c>
      <c r="K1697" s="210" t="str" cm="1">
        <f t="array" ref="K1697" xml:space="preserve"> INDEX(切語上字資料表[聲母拼音碼], 小韻資料表[[#This Row],[上字表識別號]])</f>
        <v>ch</v>
      </c>
      <c r="L1697" s="210" t="str" cm="1">
        <f t="array" ref="L1697" xml:space="preserve"> INDEX(切語上字資料表[清濁], 小韻資料表[[#This Row],[上字表識別號]])</f>
        <v>次清</v>
      </c>
      <c r="M1697" s="223" t="str" cm="1">
        <f t="array" ref="M1697" xml:space="preserve"> INDEX(切語上字資料表[發送收], 小韻資料表[[#This Row],[上字表識別號]])</f>
        <v>送氣</v>
      </c>
      <c r="N1697" s="205" cm="1">
        <f t="array" ref="N1697" xml:space="preserve"> MATCH(TRUE, ISNUMBER( SEARCH( RIGHT(小韻資料表[[#This Row],[切語]],1), 切語下字資料表[切語下字]) ), 0)</f>
        <v>202</v>
      </c>
      <c r="O1697" s="207" t="str" cm="1">
        <f t="array" ref="O1697" xml:space="preserve"> INDEX(切語下字資料表[韻母], 小韻資料表[[#This Row],[下字表識別號]])</f>
        <v>小開3</v>
      </c>
      <c r="P1697" s="207" t="str" cm="1">
        <f t="array" ref="P1697" xml:space="preserve"> INDEX(切語下字資料表[韻母拼音碼], 小韻資料表[[#This Row],[下字表識別號]])</f>
        <v>iau</v>
      </c>
      <c r="Q1697" s="210" t="str" cm="1">
        <f t="array" ref="Q1697" xml:space="preserve"> INDEX(設定表!$C$19:$C$23, INT( LEFT(小韻資料表[[#This Row],[目次編碼]],1) ))</f>
        <v>上</v>
      </c>
      <c r="R1697" s="210">
        <f xml:space="preserve">  INDEX(設定表!$C$8:$C$15, MATCH( (RIGHT(小韻資料表[[#This Row],[清濁]]) &amp; 小韻資料表[[#This Row],[調]]), 設定表!$B$8:$B$15, 0))</f>
        <v>2</v>
      </c>
      <c r="S1697" s="205" t="s">
        <v>309</v>
      </c>
      <c r="T1697" s="205" t="s">
        <v>309</v>
      </c>
      <c r="U1697" s="226" t="s">
        <v>309</v>
      </c>
      <c r="V1697" s="146" t="s">
        <v>309</v>
      </c>
      <c r="X1697" s="135"/>
      <c r="Y1697" s="135"/>
      <c r="AA1697" s="135"/>
      <c r="AB1697" s="134"/>
      <c r="AC1697" s="135"/>
      <c r="AD1697" s="135"/>
      <c r="AH1697" s="135"/>
      <c r="AI1697" s="135"/>
    </row>
    <row r="1698" spans="1:35" ht="31.5">
      <c r="A1698" s="205">
        <v>1694</v>
      </c>
      <c r="B1698" s="206" t="s">
        <v>6685</v>
      </c>
      <c r="C1698" s="207" t="str">
        <f xml:space="preserve"> _xlfn.CONCAT(小韻資料表[[#This Row],[聲母拼音碼]],小韻資料表[[#This Row],[韻母拼音碼]],小韻資料表[[#This Row],[調號]])</f>
        <v>ciau2</v>
      </c>
      <c r="D1698" s="206" t="s">
        <v>6686</v>
      </c>
      <c r="E1698" s="208" t="s">
        <v>6631</v>
      </c>
      <c r="F1698" s="205">
        <v>19</v>
      </c>
      <c r="G1698" s="209" t="s">
        <v>6687</v>
      </c>
      <c r="H1698" s="205">
        <f xml:space="preserve"> LEN(小韻資料表[[#This Row],[小韻字集]])</f>
        <v>13</v>
      </c>
      <c r="I1698" s="205" cm="1">
        <f t="array" ref="I1698" xml:space="preserve"> MATCH(TRUE, ISNUMBER( SEARCH( LEFT(小韻資料表[[#This Row],[切語]],1), 切語上字資料表[切語上字]) ), 0)</f>
        <v>21</v>
      </c>
      <c r="J1698" s="210" t="str" cm="1">
        <f t="array" ref="J1698" xml:space="preserve"> INDEX(切語上字資料表[聲母], 小韻資料表[[#This Row],[上字表識別號]])</f>
        <v>精</v>
      </c>
      <c r="K1698" s="210" t="str" cm="1">
        <f t="array" ref="K1698" xml:space="preserve"> INDEX(切語上字資料表[聲母拼音碼], 小韻資料表[[#This Row],[上字表識別號]])</f>
        <v>c</v>
      </c>
      <c r="L1698" s="210" t="str" cm="1">
        <f t="array" ref="L1698" xml:space="preserve"> INDEX(切語上字資料表[清濁], 小韻資料表[[#This Row],[上字表識別號]])</f>
        <v>全清</v>
      </c>
      <c r="M1698" s="223" t="str" cm="1">
        <f t="array" ref="M1698" xml:space="preserve"> INDEX(切語上字資料表[發送收], 小韻資料表[[#This Row],[上字表識別號]])</f>
        <v>發聲</v>
      </c>
      <c r="N1698" s="205" cm="1">
        <f t="array" ref="N1698" xml:space="preserve"> MATCH(TRUE, ISNUMBER( SEARCH( RIGHT(小韻資料表[[#This Row],[切語]],1), 切語下字資料表[切語下字]) ), 0)</f>
        <v>202</v>
      </c>
      <c r="O1698" s="207" t="str" cm="1">
        <f t="array" ref="O1698" xml:space="preserve"> INDEX(切語下字資料表[韻母], 小韻資料表[[#This Row],[下字表識別號]])</f>
        <v>小開3</v>
      </c>
      <c r="P1698" s="207" t="str" cm="1">
        <f t="array" ref="P1698" xml:space="preserve"> INDEX(切語下字資料表[韻母拼音碼], 小韻資料表[[#This Row],[下字表識別號]])</f>
        <v>iau</v>
      </c>
      <c r="Q1698" s="210" t="str" cm="1">
        <f t="array" ref="Q1698" xml:space="preserve"> INDEX(設定表!$C$19:$C$23, INT( LEFT(小韻資料表[[#This Row],[目次編碼]],1) ))</f>
        <v>上</v>
      </c>
      <c r="R1698" s="210">
        <f xml:space="preserve">  INDEX(設定表!$C$8:$C$15, MATCH( (RIGHT(小韻資料表[[#This Row],[清濁]]) &amp; 小韻資料表[[#This Row],[調]]), 設定表!$B$8:$B$15, 0))</f>
        <v>2</v>
      </c>
      <c r="S1698" s="205" t="s">
        <v>309</v>
      </c>
      <c r="T1698" s="205" t="s">
        <v>309</v>
      </c>
      <c r="U1698" s="226" t="s">
        <v>6688</v>
      </c>
      <c r="V1698" s="147" t="s">
        <v>309</v>
      </c>
      <c r="X1698" s="135"/>
      <c r="Y1698" s="135"/>
      <c r="AA1698" s="135"/>
      <c r="AB1698" s="134"/>
      <c r="AC1698" s="135"/>
      <c r="AD1698" s="135"/>
      <c r="AH1698" s="135"/>
      <c r="AI1698" s="135"/>
    </row>
    <row r="1699" spans="1:35" ht="31.5">
      <c r="A1699" s="205">
        <v>1695</v>
      </c>
      <c r="B1699" s="206" t="s">
        <v>6689</v>
      </c>
      <c r="C1699" s="207" t="str">
        <f xml:space="preserve"> _xlfn.CONCAT(小韻資料表[[#This Row],[聲母拼音碼]],小韻資料表[[#This Row],[韻母拼音碼]],小韻資料表[[#This Row],[調號]])</f>
        <v>khiau2</v>
      </c>
      <c r="D1699" s="206" t="s">
        <v>6690</v>
      </c>
      <c r="E1699" s="208" t="s">
        <v>6631</v>
      </c>
      <c r="F1699" s="205">
        <v>20</v>
      </c>
      <c r="G1699" s="209" t="s">
        <v>6690</v>
      </c>
      <c r="H1699" s="205">
        <f xml:space="preserve"> LEN(小韻資料表[[#This Row],[小韻字集]])</f>
        <v>2</v>
      </c>
      <c r="I1699" s="205" cm="1">
        <f t="array" ref="I1699" xml:space="preserve"> MATCH(TRUE, ISNUMBER( SEARCH( LEFT(小韻資料表[[#This Row],[切語]],1), 切語上字資料表[切語上字]) ), 0)</f>
        <v>3</v>
      </c>
      <c r="J1699" s="210" t="str" cm="1">
        <f t="array" ref="J1699" xml:space="preserve"> INDEX(切語上字資料表[聲母], 小韻資料表[[#This Row],[上字表識別號]])</f>
        <v>群</v>
      </c>
      <c r="K1699" s="210" t="str" cm="1">
        <f t="array" ref="K1699" xml:space="preserve"> INDEX(切語上字資料表[聲母拼音碼], 小韻資料表[[#This Row],[上字表識別號]])</f>
        <v>kh</v>
      </c>
      <c r="L1699" s="210" t="str" cm="1">
        <f t="array" ref="L1699" xml:space="preserve"> INDEX(切語上字資料表[清濁], 小韻資料表[[#This Row],[上字表識別號]])</f>
        <v>全濁</v>
      </c>
      <c r="M1699" s="223" cm="1">
        <f t="array" ref="M1699" xml:space="preserve"> INDEX(切語上字資料表[發送收], 小韻資料表[[#This Row],[上字表識別號]])</f>
        <v>0</v>
      </c>
      <c r="N1699" s="205" cm="1">
        <f t="array" ref="N1699" xml:space="preserve"> MATCH(TRUE, ISNUMBER( SEARCH( RIGHT(小韻資料表[[#This Row],[切語]],1), 切語下字資料表[切語下字]) ), 0)</f>
        <v>202</v>
      </c>
      <c r="O1699" s="207" t="str" cm="1">
        <f t="array" ref="O1699" xml:space="preserve"> INDEX(切語下字資料表[韻母], 小韻資料表[[#This Row],[下字表識別號]])</f>
        <v>小開3</v>
      </c>
      <c r="P1699" s="207" t="str" cm="1">
        <f t="array" ref="P1699" xml:space="preserve"> INDEX(切語下字資料表[韻母拼音碼], 小韻資料表[[#This Row],[下字表識別號]])</f>
        <v>iau</v>
      </c>
      <c r="Q1699" s="210" t="str" cm="1">
        <f t="array" ref="Q1699" xml:space="preserve"> INDEX(設定表!$C$19:$C$23, INT( LEFT(小韻資料表[[#This Row],[目次編碼]],1) ))</f>
        <v>上</v>
      </c>
      <c r="R1699" s="210">
        <f xml:space="preserve">  INDEX(設定表!$C$8:$C$15, MATCH( (RIGHT(小韻資料表[[#This Row],[清濁]]) &amp; 小韻資料表[[#This Row],[調]]), 設定表!$B$8:$B$15, 0))</f>
        <v>2</v>
      </c>
      <c r="S1699" s="205" t="s">
        <v>309</v>
      </c>
      <c r="T1699" s="205" t="s">
        <v>309</v>
      </c>
      <c r="U1699" s="226" t="s">
        <v>309</v>
      </c>
      <c r="V1699" s="146" t="s">
        <v>309</v>
      </c>
      <c r="X1699" s="135"/>
      <c r="Y1699" s="135"/>
      <c r="AA1699" s="135"/>
      <c r="AB1699" s="134"/>
      <c r="AC1699" s="135"/>
      <c r="AD1699" s="135"/>
      <c r="AH1699" s="135"/>
      <c r="AI1699" s="135"/>
    </row>
    <row r="1700" spans="1:35" ht="31.5">
      <c r="A1700" s="205">
        <v>1696</v>
      </c>
      <c r="B1700" s="206" t="s">
        <v>6691</v>
      </c>
      <c r="C1700" s="207" t="str">
        <f xml:space="preserve"> _xlfn.CONCAT(小韻資料表[[#This Row],[聲母拼音碼]],小韻資料表[[#This Row],[韻母拼音碼]],小韻資料表[[#This Row],[調號]])</f>
        <v>liau2</v>
      </c>
      <c r="D1700" s="206" t="s">
        <v>6692</v>
      </c>
      <c r="E1700" s="208" t="s">
        <v>6631</v>
      </c>
      <c r="F1700" s="205">
        <v>21</v>
      </c>
      <c r="G1700" s="209" t="s">
        <v>6693</v>
      </c>
      <c r="H1700" s="205">
        <f xml:space="preserve"> LEN(小韻資料表[[#This Row],[小韻字集]])</f>
        <v>10</v>
      </c>
      <c r="I1700" s="205" cm="1">
        <f t="array" ref="I1700" xml:space="preserve"> MATCH(TRUE, ISNUMBER( SEARCH( LEFT(小韻資料表[[#This Row],[切語]],1), 切語上字資料表[切語上字]) ), 0)</f>
        <v>40</v>
      </c>
      <c r="J1700" s="210" t="str" cm="1">
        <f t="array" ref="J1700" xml:space="preserve"> INDEX(切語上字資料表[聲母], 小韻資料表[[#This Row],[上字表識別號]])</f>
        <v>來</v>
      </c>
      <c r="K1700" s="210" t="str" cm="1">
        <f t="array" ref="K1700" xml:space="preserve"> INDEX(切語上字資料表[聲母拼音碼], 小韻資料表[[#This Row],[上字表識別號]])</f>
        <v>l</v>
      </c>
      <c r="L1700" s="210" t="str" cm="1">
        <f t="array" ref="L1700" xml:space="preserve"> INDEX(切語上字資料表[清濁], 小韻資料表[[#This Row],[上字表識別號]])</f>
        <v>次濁</v>
      </c>
      <c r="M1700" s="223" t="str" cm="1">
        <f t="array" ref="M1700" xml:space="preserve"> INDEX(切語上字資料表[發送收], 小韻資料表[[#This Row],[上字表識別號]])</f>
        <v>收聲</v>
      </c>
      <c r="N1700" s="205" cm="1">
        <f t="array" ref="N1700" xml:space="preserve"> MATCH(TRUE, ISNUMBER( SEARCH( RIGHT(小韻資料表[[#This Row],[切語]],1), 切語下字資料表[切語下字]) ), 0)</f>
        <v>202</v>
      </c>
      <c r="O1700" s="207" t="str" cm="1">
        <f t="array" ref="O1700" xml:space="preserve"> INDEX(切語下字資料表[韻母], 小韻資料表[[#This Row],[下字表識別號]])</f>
        <v>小開3</v>
      </c>
      <c r="P1700" s="207" t="str" cm="1">
        <f t="array" ref="P1700" xml:space="preserve"> INDEX(切語下字資料表[韻母拼音碼], 小韻資料表[[#This Row],[下字表識別號]])</f>
        <v>iau</v>
      </c>
      <c r="Q1700" s="210" t="str" cm="1">
        <f t="array" ref="Q1700" xml:space="preserve"> INDEX(設定表!$C$19:$C$23, INT( LEFT(小韻資料表[[#This Row],[目次編碼]],1) ))</f>
        <v>上</v>
      </c>
      <c r="R1700" s="210">
        <f xml:space="preserve">  INDEX(設定表!$C$8:$C$15, MATCH( (RIGHT(小韻資料表[[#This Row],[清濁]]) &amp; 小韻資料表[[#This Row],[調]]), 設定表!$B$8:$B$15, 0))</f>
        <v>2</v>
      </c>
      <c r="S1700" s="205" t="s">
        <v>309</v>
      </c>
      <c r="T1700" s="205" t="s">
        <v>309</v>
      </c>
      <c r="U1700" s="226" t="s">
        <v>309</v>
      </c>
      <c r="V1700" s="147" t="s">
        <v>309</v>
      </c>
      <c r="X1700" s="135"/>
      <c r="Y1700" s="135"/>
      <c r="AA1700" s="135"/>
      <c r="AB1700" s="134"/>
      <c r="AC1700" s="135"/>
      <c r="AD1700" s="135"/>
      <c r="AH1700" s="135"/>
      <c r="AI1700" s="135"/>
    </row>
    <row r="1701" spans="1:35" ht="31.5">
      <c r="A1701" s="205">
        <v>1697</v>
      </c>
      <c r="B1701" s="206" t="s">
        <v>6694</v>
      </c>
      <c r="C1701" s="207" t="str">
        <f xml:space="preserve"> _xlfn.CONCAT(小韻資料表[[#This Row],[聲母拼音碼]],小韻資料表[[#This Row],[韻母拼音碼]],小韻資料表[[#This Row],[調號]])</f>
        <v>phiau2</v>
      </c>
      <c r="D1701" s="206" t="s">
        <v>6695</v>
      </c>
      <c r="E1701" s="208" t="s">
        <v>6631</v>
      </c>
      <c r="F1701" s="205">
        <v>22</v>
      </c>
      <c r="G1701" s="209" t="s">
        <v>6695</v>
      </c>
      <c r="H1701" s="205">
        <f xml:space="preserve"> LEN(小韻資料表[[#This Row],[小韻字集]])</f>
        <v>1</v>
      </c>
      <c r="I1701" s="205" cm="1">
        <f t="array" ref="I1701" xml:space="preserve"> MATCH(TRUE, ISNUMBER( SEARCH( LEFT(小韻資料表[[#This Row],[切語]],1), 切語上字資料表[切語上字]) ), 0)</f>
        <v>14</v>
      </c>
      <c r="J1701" s="210" t="str" cm="1">
        <f t="array" ref="J1701" xml:space="preserve"> INDEX(切語上字資料表[聲母], 小韻資料表[[#This Row],[上字表識別號]])</f>
        <v>滂</v>
      </c>
      <c r="K1701" s="210" t="str" cm="1">
        <f t="array" ref="K1701" xml:space="preserve"> INDEX(切語上字資料表[聲母拼音碼], 小韻資料表[[#This Row],[上字表識別號]])</f>
        <v>ph</v>
      </c>
      <c r="L1701" s="210" t="str" cm="1">
        <f t="array" ref="L1701" xml:space="preserve"> INDEX(切語上字資料表[清濁], 小韻資料表[[#This Row],[上字表識別號]])</f>
        <v>次清</v>
      </c>
      <c r="M1701" s="223" t="str" cm="1">
        <f t="array" ref="M1701" xml:space="preserve"> INDEX(切語上字資料表[發送收], 小韻資料表[[#This Row],[上字表識別號]])</f>
        <v>送氣</v>
      </c>
      <c r="N1701" s="205" cm="1">
        <f t="array" ref="N1701" xml:space="preserve"> MATCH(TRUE, ISNUMBER( SEARCH( RIGHT(小韻資料表[[#This Row],[切語]],1), 切語下字資料表[切語下字]) ), 0)</f>
        <v>202</v>
      </c>
      <c r="O1701" s="207" t="str" cm="1">
        <f t="array" ref="O1701" xml:space="preserve"> INDEX(切語下字資料表[韻母], 小韻資料表[[#This Row],[下字表識別號]])</f>
        <v>小開3</v>
      </c>
      <c r="P1701" s="207" t="str" cm="1">
        <f t="array" ref="P1701" xml:space="preserve"> INDEX(切語下字資料表[韻母拼音碼], 小韻資料表[[#This Row],[下字表識別號]])</f>
        <v>iau</v>
      </c>
      <c r="Q1701" s="210" t="str" cm="1">
        <f t="array" ref="Q1701" xml:space="preserve"> INDEX(設定表!$C$19:$C$23, INT( LEFT(小韻資料表[[#This Row],[目次編碼]],1) ))</f>
        <v>上</v>
      </c>
      <c r="R1701" s="210">
        <f xml:space="preserve">  INDEX(設定表!$C$8:$C$15, MATCH( (RIGHT(小韻資料表[[#This Row],[清濁]]) &amp; 小韻資料表[[#This Row],[調]]), 設定表!$B$8:$B$15, 0))</f>
        <v>2</v>
      </c>
      <c r="S1701" s="205" t="s">
        <v>309</v>
      </c>
      <c r="T1701" s="205" t="s">
        <v>309</v>
      </c>
      <c r="U1701" s="226" t="s">
        <v>309</v>
      </c>
      <c r="V1701" s="146" t="s">
        <v>309</v>
      </c>
      <c r="X1701" s="135"/>
      <c r="Y1701" s="135"/>
      <c r="AA1701" s="135"/>
      <c r="AB1701" s="134"/>
      <c r="AC1701" s="135"/>
      <c r="AD1701" s="135"/>
      <c r="AH1701" s="135"/>
      <c r="AI1701" s="135"/>
    </row>
    <row r="1702" spans="1:35" ht="31.5">
      <c r="A1702" s="205">
        <v>1698</v>
      </c>
      <c r="B1702" s="206" t="s">
        <v>6696</v>
      </c>
      <c r="C1702" s="207" t="str">
        <f xml:space="preserve"> _xlfn.CONCAT(小韻資料表[[#This Row],[聲母拼音碼]],小韻資料表[[#This Row],[韻母拼音碼]],小韻資料表[[#This Row],[調號]])</f>
        <v>Øiau2</v>
      </c>
      <c r="D1702" s="206" t="s">
        <v>6697</v>
      </c>
      <c r="E1702" s="208" t="s">
        <v>6631</v>
      </c>
      <c r="F1702" s="205">
        <v>23</v>
      </c>
      <c r="G1702" s="209" t="s">
        <v>6697</v>
      </c>
      <c r="H1702" s="205">
        <f xml:space="preserve"> LEN(小韻資料表[[#This Row],[小韻字集]])</f>
        <v>1</v>
      </c>
      <c r="I1702" s="205" cm="1">
        <f t="array" ref="I1702" xml:space="preserve"> MATCH(TRUE, ISNUMBER( SEARCH( LEFT(小韻資料表[[#This Row],[切語]],1), 切語上字資料表[切語上字]) ), 0)</f>
        <v>35</v>
      </c>
      <c r="J1702" s="210" t="str" cm="1">
        <f t="array" ref="J1702" xml:space="preserve"> INDEX(切語上字資料表[聲母], 小韻資料表[[#This Row],[上字表識別號]])</f>
        <v>影</v>
      </c>
      <c r="K1702" s="210" t="str" cm="1">
        <f t="array" ref="K1702" xml:space="preserve"> INDEX(切語上字資料表[聲母拼音碼], 小韻資料表[[#This Row],[上字表識別號]])</f>
        <v>Ø</v>
      </c>
      <c r="L1702" s="210" t="str" cm="1">
        <f t="array" ref="L1702" xml:space="preserve"> INDEX(切語上字資料表[清濁], 小韻資料表[[#This Row],[上字表識別號]])</f>
        <v>全清</v>
      </c>
      <c r="M1702" s="223" t="str" cm="1">
        <f t="array" ref="M1702" xml:space="preserve"> INDEX(切語上字資料表[發送收], 小韻資料表[[#This Row],[上字表識別號]])</f>
        <v>發聲</v>
      </c>
      <c r="N1702" s="205" cm="1">
        <f t="array" ref="N1702" xml:space="preserve"> MATCH(TRUE, ISNUMBER( SEARCH( RIGHT(小韻資料表[[#This Row],[切語]],1), 切語下字資料表[切語下字]) ), 0)</f>
        <v>202</v>
      </c>
      <c r="O1702" s="207" t="str" cm="1">
        <f t="array" ref="O1702" xml:space="preserve"> INDEX(切語下字資料表[韻母], 小韻資料表[[#This Row],[下字表識別號]])</f>
        <v>小開3</v>
      </c>
      <c r="P1702" s="207" t="str" cm="1">
        <f t="array" ref="P1702" xml:space="preserve"> INDEX(切語下字資料表[韻母拼音碼], 小韻資料表[[#This Row],[下字表識別號]])</f>
        <v>iau</v>
      </c>
      <c r="Q1702" s="210" t="str" cm="1">
        <f t="array" ref="Q1702" xml:space="preserve"> INDEX(設定表!$C$19:$C$23, INT( LEFT(小韻資料表[[#This Row],[目次編碼]],1) ))</f>
        <v>上</v>
      </c>
      <c r="R1702" s="210">
        <f xml:space="preserve">  INDEX(設定表!$C$8:$C$15, MATCH( (RIGHT(小韻資料表[[#This Row],[清濁]]) &amp; 小韻資料表[[#This Row],[調]]), 設定表!$B$8:$B$15, 0))</f>
        <v>2</v>
      </c>
      <c r="S1702" s="205" t="s">
        <v>309</v>
      </c>
      <c r="T1702" s="205" t="s">
        <v>309</v>
      </c>
      <c r="U1702" s="226" t="s">
        <v>309</v>
      </c>
      <c r="V1702" s="147" t="s">
        <v>309</v>
      </c>
      <c r="X1702" s="135"/>
      <c r="Y1702" s="135"/>
      <c r="AA1702" s="135"/>
      <c r="AB1702" s="134"/>
      <c r="AC1702" s="135"/>
      <c r="AD1702" s="135"/>
      <c r="AH1702" s="135"/>
      <c r="AI1702" s="135"/>
    </row>
    <row r="1703" spans="1:35" ht="31.5">
      <c r="A1703" s="205">
        <v>1699</v>
      </c>
      <c r="B1703" s="206" t="s">
        <v>6698</v>
      </c>
      <c r="C1703" s="207" t="str">
        <f xml:space="preserve"> _xlfn.CONCAT(小韻資料表[[#This Row],[聲母拼音碼]],小韻資料表[[#This Row],[韻母拼音碼]],小韻資料表[[#This Row],[調號]])</f>
        <v>khau2</v>
      </c>
      <c r="D1703" s="206" t="s">
        <v>851</v>
      </c>
      <c r="E1703" s="208" t="s">
        <v>6699</v>
      </c>
      <c r="F1703" s="205">
        <v>1</v>
      </c>
      <c r="G1703" s="209" t="s">
        <v>6700</v>
      </c>
      <c r="H1703" s="205">
        <f xml:space="preserve"> LEN(小韻資料表[[#This Row],[小韻字集]])</f>
        <v>2</v>
      </c>
      <c r="I1703" s="205" cm="1">
        <f t="array" ref="I1703" xml:space="preserve"> MATCH(TRUE, ISNUMBER( SEARCH( LEFT(小韻資料表[[#This Row],[切語]],1), 切語上字資料表[切語上字]) ), 0)</f>
        <v>2</v>
      </c>
      <c r="J1703" s="210" t="str" cm="1">
        <f t="array" ref="J1703" xml:space="preserve"> INDEX(切語上字資料表[聲母], 小韻資料表[[#This Row],[上字表識別號]])</f>
        <v>溪</v>
      </c>
      <c r="K1703" s="210" t="str" cm="1">
        <f t="array" ref="K1703" xml:space="preserve"> INDEX(切語上字資料表[聲母拼音碼], 小韻資料表[[#This Row],[上字表識別號]])</f>
        <v>kh</v>
      </c>
      <c r="L1703" s="210" t="str" cm="1">
        <f t="array" ref="L1703" xml:space="preserve"> INDEX(切語上字資料表[清濁], 小韻資料表[[#This Row],[上字表識別號]])</f>
        <v>次清</v>
      </c>
      <c r="M1703" s="223" t="str" cm="1">
        <f t="array" ref="M1703" xml:space="preserve"> INDEX(切語上字資料表[發送收], 小韻資料表[[#This Row],[上字表識別號]])</f>
        <v>送氣</v>
      </c>
      <c r="N1703" s="205" cm="1">
        <f t="array" ref="N1703" xml:space="preserve"> MATCH(TRUE, ISNUMBER( SEARCH( RIGHT(小韻資料表[[#This Row],[切語]],1), 切語下字資料表[切語下字]) ), 0)</f>
        <v>206</v>
      </c>
      <c r="O1703" s="207" t="str" cm="1">
        <f t="array" ref="O1703" xml:space="preserve"> INDEX(切語下字資料表[韻母], 小韻資料表[[#This Row],[下字表識別號]])</f>
        <v>巧開2</v>
      </c>
      <c r="P1703" s="207" t="str" cm="1">
        <f t="array" ref="P1703" xml:space="preserve"> INDEX(切語下字資料表[韻母拼音碼], 小韻資料表[[#This Row],[下字表識別號]])</f>
        <v>au</v>
      </c>
      <c r="Q1703" s="210" t="str" cm="1">
        <f t="array" ref="Q1703" xml:space="preserve"> INDEX(設定表!$C$19:$C$23, INT( LEFT(小韻資料表[[#This Row],[目次編碼]],1) ))</f>
        <v>上</v>
      </c>
      <c r="R1703" s="210">
        <f xml:space="preserve">  INDEX(設定表!$C$8:$C$15, MATCH( (RIGHT(小韻資料表[[#This Row],[清濁]]) &amp; 小韻資料表[[#This Row],[調]]), 設定表!$B$8:$B$15, 0))</f>
        <v>2</v>
      </c>
      <c r="S1703" s="205" t="s">
        <v>309</v>
      </c>
      <c r="T1703" s="205" t="s">
        <v>309</v>
      </c>
      <c r="U1703" s="226" t="s">
        <v>309</v>
      </c>
      <c r="V1703" s="146" t="s">
        <v>309</v>
      </c>
      <c r="X1703" s="135"/>
      <c r="Y1703" s="135"/>
      <c r="AA1703" s="135"/>
      <c r="AB1703" s="134"/>
      <c r="AC1703" s="135"/>
      <c r="AD1703" s="135"/>
      <c r="AH1703" s="135"/>
      <c r="AI1703" s="135"/>
    </row>
    <row r="1704" spans="1:35" ht="31.5">
      <c r="A1704" s="205">
        <v>1700</v>
      </c>
      <c r="B1704" s="206" t="s">
        <v>6701</v>
      </c>
      <c r="C1704" s="207" t="str">
        <f xml:space="preserve"> _xlfn.CONCAT(小韻資料表[[#This Row],[聲母拼音碼]],小韻資料表[[#This Row],[韻母拼音碼]],小韻資料表[[#This Row],[調號]])</f>
        <v>hau2</v>
      </c>
      <c r="D1704" s="206" t="s">
        <v>6702</v>
      </c>
      <c r="E1704" s="208" t="s">
        <v>6699</v>
      </c>
      <c r="F1704" s="205">
        <v>2</v>
      </c>
      <c r="G1704" s="209" t="s">
        <v>6703</v>
      </c>
      <c r="H1704" s="205">
        <f xml:space="preserve"> LEN(小韻資料表[[#This Row],[小韻字集]])</f>
        <v>6</v>
      </c>
      <c r="I1704" s="205" cm="1">
        <f t="array" ref="I1704" xml:space="preserve"> MATCH(TRUE, ISNUMBER( SEARCH( LEFT(小韻資料表[[#This Row],[切語]],1), 切語上字資料表[切語上字]) ), 0)</f>
        <v>37</v>
      </c>
      <c r="J1704" s="210" t="str" cm="1">
        <f t="array" ref="J1704" xml:space="preserve"> INDEX(切語上字資料表[聲母], 小韻資料表[[#This Row],[上字表識別號]])</f>
        <v>匣</v>
      </c>
      <c r="K1704" s="210" t="str" cm="1">
        <f t="array" ref="K1704" xml:space="preserve"> INDEX(切語上字資料表[聲母拼音碼], 小韻資料表[[#This Row],[上字表識別號]])</f>
        <v>h</v>
      </c>
      <c r="L1704" s="210" t="str" cm="1">
        <f t="array" ref="L1704" xml:space="preserve"> INDEX(切語上字資料表[清濁], 小韻資料表[[#This Row],[上字表識別號]])</f>
        <v>全濁</v>
      </c>
      <c r="M1704" s="223" t="str" cm="1">
        <f t="array" ref="M1704" xml:space="preserve"> INDEX(切語上字資料表[發送收], 小韻資料表[[#This Row],[上字表識別號]])</f>
        <v>送氣</v>
      </c>
      <c r="N1704" s="205" cm="1">
        <f t="array" ref="N1704" xml:space="preserve"> MATCH(TRUE, ISNUMBER( SEARCH( RIGHT(小韻資料表[[#This Row],[切語]],1), 切語下字資料表[切語下字]) ), 0)</f>
        <v>206</v>
      </c>
      <c r="O1704" s="207" t="str" cm="1">
        <f t="array" ref="O1704" xml:space="preserve"> INDEX(切語下字資料表[韻母], 小韻資料表[[#This Row],[下字表識別號]])</f>
        <v>巧開2</v>
      </c>
      <c r="P1704" s="207" t="str" cm="1">
        <f t="array" ref="P1704" xml:space="preserve"> INDEX(切語下字資料表[韻母拼音碼], 小韻資料表[[#This Row],[下字表識別號]])</f>
        <v>au</v>
      </c>
      <c r="Q1704" s="210" t="str" cm="1">
        <f t="array" ref="Q1704" xml:space="preserve"> INDEX(設定表!$C$19:$C$23, INT( LEFT(小韻資料表[[#This Row],[目次編碼]],1) ))</f>
        <v>上</v>
      </c>
      <c r="R1704" s="210">
        <f xml:space="preserve">  INDEX(設定表!$C$8:$C$15, MATCH( (RIGHT(小韻資料表[[#This Row],[清濁]]) &amp; 小韻資料表[[#This Row],[調]]), 設定表!$B$8:$B$15, 0))</f>
        <v>2</v>
      </c>
      <c r="S1704" s="205" t="s">
        <v>309</v>
      </c>
      <c r="T1704" s="205" t="s">
        <v>309</v>
      </c>
      <c r="U1704" s="226" t="s">
        <v>309</v>
      </c>
      <c r="V1704" s="147" t="s">
        <v>309</v>
      </c>
      <c r="X1704" s="135"/>
      <c r="Y1704" s="135"/>
      <c r="AA1704" s="135"/>
      <c r="AB1704" s="134"/>
      <c r="AC1704" s="135"/>
      <c r="AD1704" s="135"/>
      <c r="AH1704" s="135"/>
      <c r="AI1704" s="135"/>
    </row>
    <row r="1705" spans="1:35" ht="31.5">
      <c r="A1705" s="205">
        <v>1701</v>
      </c>
      <c r="B1705" s="206" t="s">
        <v>6704</v>
      </c>
      <c r="C1705" s="207" t="str">
        <f xml:space="preserve"> _xlfn.CONCAT(小韻資料表[[#This Row],[聲母拼音碼]],小韻資料表[[#This Row],[韻母拼音碼]],小韻資料表[[#This Row],[調號]])</f>
        <v>pau2</v>
      </c>
      <c r="D1705" s="206" t="s">
        <v>6705</v>
      </c>
      <c r="E1705" s="208" t="s">
        <v>6699</v>
      </c>
      <c r="F1705" s="205">
        <v>3</v>
      </c>
      <c r="G1705" s="209" t="s">
        <v>6706</v>
      </c>
      <c r="H1705" s="205">
        <f xml:space="preserve"> LEN(小韻資料表[[#This Row],[小韻字集]])</f>
        <v>5</v>
      </c>
      <c r="I1705" s="205" cm="1">
        <f t="array" ref="I1705" xml:space="preserve"> MATCH(TRUE, ISNUMBER( SEARCH( LEFT(小韻資料表[[#This Row],[切語]],1), 切語上字資料表[切語上字]) ), 0)</f>
        <v>13</v>
      </c>
      <c r="J1705" s="210" t="str" cm="1">
        <f t="array" ref="J1705" xml:space="preserve"> INDEX(切語上字資料表[聲母], 小韻資料表[[#This Row],[上字表識別號]])</f>
        <v>幫</v>
      </c>
      <c r="K1705" s="210" t="str" cm="1">
        <f t="array" ref="K1705" xml:space="preserve"> INDEX(切語上字資料表[聲母拼音碼], 小韻資料表[[#This Row],[上字表識別號]])</f>
        <v>p</v>
      </c>
      <c r="L1705" s="210" t="str" cm="1">
        <f t="array" ref="L1705" xml:space="preserve"> INDEX(切語上字資料表[清濁], 小韻資料表[[#This Row],[上字表識別號]])</f>
        <v>全清</v>
      </c>
      <c r="M1705" s="223" t="str" cm="1">
        <f t="array" ref="M1705" xml:space="preserve"> INDEX(切語上字資料表[發送收], 小韻資料表[[#This Row],[上字表識別號]])</f>
        <v>發聲</v>
      </c>
      <c r="N1705" s="205" cm="1">
        <f t="array" ref="N1705" xml:space="preserve"> MATCH(TRUE, ISNUMBER( SEARCH( RIGHT(小韻資料表[[#This Row],[切語]],1), 切語下字資料表[切語下字]) ), 0)</f>
        <v>206</v>
      </c>
      <c r="O1705" s="207" t="str" cm="1">
        <f t="array" ref="O1705" xml:space="preserve"> INDEX(切語下字資料表[韻母], 小韻資料表[[#This Row],[下字表識別號]])</f>
        <v>巧開2</v>
      </c>
      <c r="P1705" s="207" t="str" cm="1">
        <f t="array" ref="P1705" xml:space="preserve"> INDEX(切語下字資料表[韻母拼音碼], 小韻資料表[[#This Row],[下字表識別號]])</f>
        <v>au</v>
      </c>
      <c r="Q1705" s="210" t="str" cm="1">
        <f t="array" ref="Q1705" xml:space="preserve"> INDEX(設定表!$C$19:$C$23, INT( LEFT(小韻資料表[[#This Row],[目次編碼]],1) ))</f>
        <v>上</v>
      </c>
      <c r="R1705" s="210">
        <f xml:space="preserve">  INDEX(設定表!$C$8:$C$15, MATCH( (RIGHT(小韻資料表[[#This Row],[清濁]]) &amp; 小韻資料表[[#This Row],[調]]), 設定表!$B$8:$B$15, 0))</f>
        <v>2</v>
      </c>
      <c r="S1705" s="205" t="s">
        <v>309</v>
      </c>
      <c r="T1705" s="205" t="s">
        <v>309</v>
      </c>
      <c r="U1705" s="226" t="s">
        <v>309</v>
      </c>
      <c r="V1705" s="146" t="s">
        <v>309</v>
      </c>
      <c r="X1705" s="135"/>
      <c r="Y1705" s="135"/>
      <c r="AA1705" s="135"/>
      <c r="AB1705" s="134"/>
      <c r="AC1705" s="135"/>
      <c r="AD1705" s="135"/>
      <c r="AH1705" s="135"/>
      <c r="AI1705" s="135"/>
    </row>
    <row r="1706" spans="1:35" ht="31.5">
      <c r="A1706" s="205">
        <v>1702</v>
      </c>
      <c r="B1706" s="206" t="s">
        <v>6707</v>
      </c>
      <c r="C1706" s="207" t="str">
        <f xml:space="preserve"> _xlfn.CONCAT(小韻資料表[[#This Row],[聲母拼音碼]],小韻資料表[[#This Row],[韻母拼音碼]],小韻資料表[[#This Row],[調號]])</f>
        <v>nau2</v>
      </c>
      <c r="D1706" s="206" t="s">
        <v>6708</v>
      </c>
      <c r="E1706" s="208" t="s">
        <v>6699</v>
      </c>
      <c r="F1706" s="205">
        <v>4</v>
      </c>
      <c r="G1706" s="209" t="s">
        <v>6709</v>
      </c>
      <c r="H1706" s="205">
        <f xml:space="preserve"> LEN(小韻資料表[[#This Row],[小韻字集]])</f>
        <v>3</v>
      </c>
      <c r="I1706" s="205" cm="1">
        <f t="array" ref="I1706" xml:space="preserve"> MATCH(TRUE, ISNUMBER( SEARCH( LEFT(小韻資料表[[#This Row],[切語]],1), 切語上字資料表[切語上字]) ), 0)</f>
        <v>8</v>
      </c>
      <c r="J1706" s="210" t="str" cm="1">
        <f t="array" ref="J1706" xml:space="preserve"> INDEX(切語上字資料表[聲母], 小韻資料表[[#This Row],[上字表識別號]])</f>
        <v>泥</v>
      </c>
      <c r="K1706" s="210" t="str" cm="1">
        <f t="array" ref="K1706" xml:space="preserve"> INDEX(切語上字資料表[聲母拼音碼], 小韻資料表[[#This Row],[上字表識別號]])</f>
        <v>n</v>
      </c>
      <c r="L1706" s="210" t="str" cm="1">
        <f t="array" ref="L1706" xml:space="preserve"> INDEX(切語上字資料表[清濁], 小韻資料表[[#This Row],[上字表識別號]])</f>
        <v>次濁</v>
      </c>
      <c r="M1706" s="223" t="str" cm="1">
        <f t="array" ref="M1706" xml:space="preserve"> INDEX(切語上字資料表[發送收], 小韻資料表[[#This Row],[上字表識別號]])</f>
        <v>收聲</v>
      </c>
      <c r="N1706" s="205" cm="1">
        <f t="array" ref="N1706" xml:space="preserve"> MATCH(TRUE, ISNUMBER( SEARCH( RIGHT(小韻資料表[[#This Row],[切語]],1), 切語下字資料表[切語下字]) ), 0)</f>
        <v>206</v>
      </c>
      <c r="O1706" s="207" t="str" cm="1">
        <f t="array" ref="O1706" xml:space="preserve"> INDEX(切語下字資料表[韻母], 小韻資料表[[#This Row],[下字表識別號]])</f>
        <v>巧開2</v>
      </c>
      <c r="P1706" s="207" t="str" cm="1">
        <f t="array" ref="P1706" xml:space="preserve"> INDEX(切語下字資料表[韻母拼音碼], 小韻資料表[[#This Row],[下字表識別號]])</f>
        <v>au</v>
      </c>
      <c r="Q1706" s="210" t="str" cm="1">
        <f t="array" ref="Q1706" xml:space="preserve"> INDEX(設定表!$C$19:$C$23, INT( LEFT(小韻資料表[[#This Row],[目次編碼]],1) ))</f>
        <v>上</v>
      </c>
      <c r="R1706" s="210">
        <f xml:space="preserve">  INDEX(設定表!$C$8:$C$15, MATCH( (RIGHT(小韻資料表[[#This Row],[清濁]]) &amp; 小韻資料表[[#This Row],[調]]), 設定表!$B$8:$B$15, 0))</f>
        <v>2</v>
      </c>
      <c r="S1706" s="205" t="s">
        <v>309</v>
      </c>
      <c r="T1706" s="205" t="s">
        <v>309</v>
      </c>
      <c r="U1706" s="226" t="s">
        <v>309</v>
      </c>
      <c r="V1706" s="147" t="s">
        <v>309</v>
      </c>
      <c r="X1706" s="135"/>
      <c r="Y1706" s="135"/>
      <c r="AA1706" s="135"/>
      <c r="AB1706" s="134"/>
      <c r="AC1706" s="135"/>
      <c r="AD1706" s="135"/>
      <c r="AH1706" s="135"/>
      <c r="AI1706" s="135"/>
    </row>
    <row r="1707" spans="1:35" ht="31.5">
      <c r="A1707" s="205">
        <v>1703</v>
      </c>
      <c r="B1707" s="206" t="s">
        <v>6710</v>
      </c>
      <c r="C1707" s="207" t="str">
        <f xml:space="preserve"> _xlfn.CONCAT(小韻資料表[[#This Row],[聲母拼音碼]],小韻資料表[[#This Row],[韻母拼音碼]],小韻資料表[[#This Row],[調號]])</f>
        <v>mau2</v>
      </c>
      <c r="D1707" s="206" t="s">
        <v>6711</v>
      </c>
      <c r="E1707" s="208" t="s">
        <v>6699</v>
      </c>
      <c r="F1707" s="205">
        <v>5</v>
      </c>
      <c r="G1707" s="209" t="s">
        <v>6712</v>
      </c>
      <c r="H1707" s="205">
        <f xml:space="preserve"> LEN(小韻資料表[[#This Row],[小韻字集]])</f>
        <v>7</v>
      </c>
      <c r="I1707" s="205" cm="1">
        <f t="array" ref="I1707" xml:space="preserve"> MATCH(TRUE, ISNUMBER( SEARCH( LEFT(小韻資料表[[#This Row],[切語]],1), 切語上字資料表[切語上字]) ), 0)</f>
        <v>16</v>
      </c>
      <c r="J1707" s="210" t="str" cm="1">
        <f t="array" ref="J1707" xml:space="preserve"> INDEX(切語上字資料表[聲母], 小韻資料表[[#This Row],[上字表識別號]])</f>
        <v>明</v>
      </c>
      <c r="K1707" s="210" t="str" cm="1">
        <f t="array" ref="K1707" xml:space="preserve"> INDEX(切語上字資料表[聲母拼音碼], 小韻資料表[[#This Row],[上字表識別號]])</f>
        <v>m</v>
      </c>
      <c r="L1707" s="210" t="str" cm="1">
        <f t="array" ref="L1707" xml:space="preserve"> INDEX(切語上字資料表[清濁], 小韻資料表[[#This Row],[上字表識別號]])</f>
        <v>次濁</v>
      </c>
      <c r="M1707" s="223" t="str" cm="1">
        <f t="array" ref="M1707" xml:space="preserve"> INDEX(切語上字資料表[發送收], 小韻資料表[[#This Row],[上字表識別號]])</f>
        <v>收聲</v>
      </c>
      <c r="N1707" s="205" cm="1">
        <f t="array" ref="N1707" xml:space="preserve"> MATCH(TRUE, ISNUMBER( SEARCH( RIGHT(小韻資料表[[#This Row],[切語]],1), 切語下字資料表[切語下字]) ), 0)</f>
        <v>206</v>
      </c>
      <c r="O1707" s="207" t="str" cm="1">
        <f t="array" ref="O1707" xml:space="preserve"> INDEX(切語下字資料表[韻母], 小韻資料表[[#This Row],[下字表識別號]])</f>
        <v>巧開2</v>
      </c>
      <c r="P1707" s="207" t="str" cm="1">
        <f t="array" ref="P1707" xml:space="preserve"> INDEX(切語下字資料表[韻母拼音碼], 小韻資料表[[#This Row],[下字表識別號]])</f>
        <v>au</v>
      </c>
      <c r="Q1707" s="210" t="str" cm="1">
        <f t="array" ref="Q1707" xml:space="preserve"> INDEX(設定表!$C$19:$C$23, INT( LEFT(小韻資料表[[#This Row],[目次編碼]],1) ))</f>
        <v>上</v>
      </c>
      <c r="R1707" s="210">
        <f xml:space="preserve">  INDEX(設定表!$C$8:$C$15, MATCH( (RIGHT(小韻資料表[[#This Row],[清濁]]) &amp; 小韻資料表[[#This Row],[調]]), 設定表!$B$8:$B$15, 0))</f>
        <v>2</v>
      </c>
      <c r="S1707" s="205" t="s">
        <v>309</v>
      </c>
      <c r="T1707" s="205" t="s">
        <v>309</v>
      </c>
      <c r="U1707" s="226" t="s">
        <v>309</v>
      </c>
      <c r="V1707" s="146" t="s">
        <v>309</v>
      </c>
      <c r="X1707" s="135"/>
      <c r="Y1707" s="135"/>
      <c r="AA1707" s="135"/>
      <c r="AB1707" s="134"/>
      <c r="AC1707" s="135"/>
      <c r="AD1707" s="135"/>
      <c r="AH1707" s="135"/>
      <c r="AI1707" s="135"/>
    </row>
    <row r="1708" spans="1:35" ht="31.5">
      <c r="A1708" s="205">
        <v>1704</v>
      </c>
      <c r="B1708" s="206" t="s">
        <v>6713</v>
      </c>
      <c r="C1708" s="207" t="str">
        <f xml:space="preserve"> _xlfn.CONCAT(小韻資料表[[#This Row],[聲母拼音碼]],小韻資料表[[#This Row],[韻母拼音碼]],小韻資料表[[#This Row],[調號]])</f>
        <v>kau2</v>
      </c>
      <c r="D1708" s="206" t="s">
        <v>6714</v>
      </c>
      <c r="E1708" s="208" t="s">
        <v>6699</v>
      </c>
      <c r="F1708" s="205">
        <v>6</v>
      </c>
      <c r="G1708" s="209" t="s">
        <v>6715</v>
      </c>
      <c r="H1708" s="205">
        <f xml:space="preserve"> LEN(小韻資料表[[#This Row],[小韻字集]])</f>
        <v>18</v>
      </c>
      <c r="I1708" s="205" cm="1">
        <f t="array" ref="I1708" xml:space="preserve"> MATCH(TRUE, ISNUMBER( SEARCH( LEFT(小韻資料表[[#This Row],[切語]],1), 切語上字資料表[切語上字]) ), 0)</f>
        <v>1</v>
      </c>
      <c r="J1708" s="210" t="str" cm="1">
        <f t="array" ref="J1708" xml:space="preserve"> INDEX(切語上字資料表[聲母], 小韻資料表[[#This Row],[上字表識別號]])</f>
        <v>見</v>
      </c>
      <c r="K1708" s="210" t="str" cm="1">
        <f t="array" ref="K1708" xml:space="preserve"> INDEX(切語上字資料表[聲母拼音碼], 小韻資料表[[#This Row],[上字表識別號]])</f>
        <v>k</v>
      </c>
      <c r="L1708" s="210" t="str" cm="1">
        <f t="array" ref="L1708" xml:space="preserve"> INDEX(切語上字資料表[清濁], 小韻資料表[[#This Row],[上字表識別號]])</f>
        <v>全清</v>
      </c>
      <c r="M1708" s="223" t="str" cm="1">
        <f t="array" ref="M1708" xml:space="preserve"> INDEX(切語上字資料表[發送收], 小韻資料表[[#This Row],[上字表識別號]])</f>
        <v>發聲</v>
      </c>
      <c r="N1708" s="205" cm="1">
        <f t="array" ref="N1708" xml:space="preserve"> MATCH(TRUE, ISNUMBER( SEARCH( RIGHT(小韻資料表[[#This Row],[切語]],1), 切語下字資料表[切語下字]) ), 0)</f>
        <v>206</v>
      </c>
      <c r="O1708" s="207" t="str" cm="1">
        <f t="array" ref="O1708" xml:space="preserve"> INDEX(切語下字資料表[韻母], 小韻資料表[[#This Row],[下字表識別號]])</f>
        <v>巧開2</v>
      </c>
      <c r="P1708" s="207" t="str" cm="1">
        <f t="array" ref="P1708" xml:space="preserve"> INDEX(切語下字資料表[韻母拼音碼], 小韻資料表[[#This Row],[下字表識別號]])</f>
        <v>au</v>
      </c>
      <c r="Q1708" s="210" t="str" cm="1">
        <f t="array" ref="Q1708" xml:space="preserve"> INDEX(設定表!$C$19:$C$23, INT( LEFT(小韻資料表[[#This Row],[目次編碼]],1) ))</f>
        <v>上</v>
      </c>
      <c r="R1708" s="210">
        <f xml:space="preserve">  INDEX(設定表!$C$8:$C$15, MATCH( (RIGHT(小韻資料表[[#This Row],[清濁]]) &amp; 小韻資料表[[#This Row],[調]]), 設定表!$B$8:$B$15, 0))</f>
        <v>2</v>
      </c>
      <c r="S1708" s="205" t="s">
        <v>309</v>
      </c>
      <c r="T1708" s="205" t="s">
        <v>309</v>
      </c>
      <c r="U1708" s="226" t="s">
        <v>6716</v>
      </c>
      <c r="V1708" s="147" t="s">
        <v>309</v>
      </c>
      <c r="X1708" s="135"/>
      <c r="Y1708" s="135"/>
      <c r="AA1708" s="135"/>
      <c r="AB1708" s="134"/>
      <c r="AC1708" s="135"/>
      <c r="AD1708" s="135"/>
      <c r="AH1708" s="135"/>
      <c r="AI1708" s="135"/>
    </row>
    <row r="1709" spans="1:35" ht="31.5">
      <c r="A1709" s="205">
        <v>1705</v>
      </c>
      <c r="B1709" s="206" t="s">
        <v>6717</v>
      </c>
      <c r="C1709" s="207" t="str">
        <f xml:space="preserve"> _xlfn.CONCAT(小韻資料表[[#This Row],[聲母拼音碼]],小韻資料表[[#This Row],[韻母拼音碼]],小韻資料表[[#This Row],[調號]])</f>
        <v>cau2</v>
      </c>
      <c r="D1709" s="206" t="s">
        <v>6718</v>
      </c>
      <c r="E1709" s="208" t="s">
        <v>6699</v>
      </c>
      <c r="F1709" s="205">
        <v>7</v>
      </c>
      <c r="G1709" s="209" t="s">
        <v>6719</v>
      </c>
      <c r="H1709" s="205">
        <f xml:space="preserve"> LEN(小韻資料表[[#This Row],[小韻字集]])</f>
        <v>10</v>
      </c>
      <c r="I1709" s="205" cm="1">
        <f t="array" ref="I1709" xml:space="preserve"> MATCH(TRUE, ISNUMBER( SEARCH( LEFT(小韻資料表[[#This Row],[切語]],1), 切語上字資料表[切語上字]) ), 0)</f>
        <v>26</v>
      </c>
      <c r="J1709" s="210" t="str" cm="1">
        <f t="array" ref="J1709" xml:space="preserve"> INDEX(切語上字資料表[聲母], 小韻資料表[[#This Row],[上字表識別號]])</f>
        <v>莊</v>
      </c>
      <c r="K1709" s="210" t="str" cm="1">
        <f t="array" ref="K1709" xml:space="preserve"> INDEX(切語上字資料表[聲母拼音碼], 小韻資料表[[#This Row],[上字表識別號]])</f>
        <v>c</v>
      </c>
      <c r="L1709" s="210" t="str" cm="1">
        <f t="array" ref="L1709" xml:space="preserve"> INDEX(切語上字資料表[清濁], 小韻資料表[[#This Row],[上字表識別號]])</f>
        <v>全清</v>
      </c>
      <c r="M1709" s="223" t="str" cm="1">
        <f t="array" ref="M1709" xml:space="preserve"> INDEX(切語上字資料表[發送收], 小韻資料表[[#This Row],[上字表識別號]])</f>
        <v>發聲</v>
      </c>
      <c r="N1709" s="205" cm="1">
        <f t="array" ref="N1709" xml:space="preserve"> MATCH(TRUE, ISNUMBER( SEARCH( RIGHT(小韻資料表[[#This Row],[切語]],1), 切語下字資料表[切語下字]) ), 0)</f>
        <v>206</v>
      </c>
      <c r="O1709" s="207" t="str" cm="1">
        <f t="array" ref="O1709" xml:space="preserve"> INDEX(切語下字資料表[韻母], 小韻資料表[[#This Row],[下字表識別號]])</f>
        <v>巧開2</v>
      </c>
      <c r="P1709" s="207" t="str" cm="1">
        <f t="array" ref="P1709" xml:space="preserve"> INDEX(切語下字資料表[韻母拼音碼], 小韻資料表[[#This Row],[下字表識別號]])</f>
        <v>au</v>
      </c>
      <c r="Q1709" s="210" t="str" cm="1">
        <f t="array" ref="Q1709" xml:space="preserve"> INDEX(設定表!$C$19:$C$23, INT( LEFT(小韻資料表[[#This Row],[目次編碼]],1) ))</f>
        <v>上</v>
      </c>
      <c r="R1709" s="210">
        <f xml:space="preserve">  INDEX(設定表!$C$8:$C$15, MATCH( (RIGHT(小韻資料表[[#This Row],[清濁]]) &amp; 小韻資料表[[#This Row],[調]]), 設定表!$B$8:$B$15, 0))</f>
        <v>2</v>
      </c>
      <c r="S1709" s="205" t="s">
        <v>309</v>
      </c>
      <c r="T1709" s="205" t="s">
        <v>309</v>
      </c>
      <c r="U1709" s="226" t="s">
        <v>6720</v>
      </c>
      <c r="V1709" s="146" t="s">
        <v>309</v>
      </c>
      <c r="X1709" s="135"/>
      <c r="Y1709" s="135"/>
      <c r="AA1709" s="135"/>
      <c r="AB1709" s="134"/>
      <c r="AC1709" s="135"/>
      <c r="AD1709" s="135"/>
      <c r="AH1709" s="135"/>
      <c r="AI1709" s="135"/>
    </row>
    <row r="1710" spans="1:35" ht="31.5">
      <c r="A1710" s="205">
        <v>1706</v>
      </c>
      <c r="B1710" s="206" t="s">
        <v>6721</v>
      </c>
      <c r="C1710" s="207" t="str">
        <f xml:space="preserve"> _xlfn.CONCAT(小韻資料表[[#This Row],[聲母拼音碼]],小韻資料表[[#This Row],[韻母拼音碼]],小韻資料表[[#This Row],[調號]])</f>
        <v>Øau2</v>
      </c>
      <c r="D1710" s="206" t="s">
        <v>6722</v>
      </c>
      <c r="E1710" s="208" t="s">
        <v>6699</v>
      </c>
      <c r="F1710" s="205">
        <v>8</v>
      </c>
      <c r="G1710" s="209" t="s">
        <v>6723</v>
      </c>
      <c r="H1710" s="205">
        <f xml:space="preserve"> LEN(小韻資料表[[#This Row],[小韻字集]])</f>
        <v>7</v>
      </c>
      <c r="I1710" s="205" cm="1">
        <f t="array" ref="I1710" xml:space="preserve"> MATCH(TRUE, ISNUMBER( SEARCH( LEFT(小韻資料表[[#This Row],[切語]],1), 切語上字資料表[切語上字]) ), 0)</f>
        <v>35</v>
      </c>
      <c r="J1710" s="210" t="str" cm="1">
        <f t="array" ref="J1710" xml:space="preserve"> INDEX(切語上字資料表[聲母], 小韻資料表[[#This Row],[上字表識別號]])</f>
        <v>影</v>
      </c>
      <c r="K1710" s="210" t="str" cm="1">
        <f t="array" ref="K1710" xml:space="preserve"> INDEX(切語上字資料表[聲母拼音碼], 小韻資料表[[#This Row],[上字表識別號]])</f>
        <v>Ø</v>
      </c>
      <c r="L1710" s="210" t="str" cm="1">
        <f t="array" ref="L1710" xml:space="preserve"> INDEX(切語上字資料表[清濁], 小韻資料表[[#This Row],[上字表識別號]])</f>
        <v>全清</v>
      </c>
      <c r="M1710" s="223" t="str" cm="1">
        <f t="array" ref="M1710" xml:space="preserve"> INDEX(切語上字資料表[發送收], 小韻資料表[[#This Row],[上字表識別號]])</f>
        <v>發聲</v>
      </c>
      <c r="N1710" s="205" cm="1">
        <f t="array" ref="N1710" xml:space="preserve"> MATCH(TRUE, ISNUMBER( SEARCH( RIGHT(小韻資料表[[#This Row],[切語]],1), 切語下字資料表[切語下字]) ), 0)</f>
        <v>206</v>
      </c>
      <c r="O1710" s="207" t="str" cm="1">
        <f t="array" ref="O1710" xml:space="preserve"> INDEX(切語下字資料表[韻母], 小韻資料表[[#This Row],[下字表識別號]])</f>
        <v>巧開2</v>
      </c>
      <c r="P1710" s="207" t="str" cm="1">
        <f t="array" ref="P1710" xml:space="preserve"> INDEX(切語下字資料表[韻母拼音碼], 小韻資料表[[#This Row],[下字表識別號]])</f>
        <v>au</v>
      </c>
      <c r="Q1710" s="210" t="str" cm="1">
        <f t="array" ref="Q1710" xml:space="preserve"> INDEX(設定表!$C$19:$C$23, INT( LEFT(小韻資料表[[#This Row],[目次編碼]],1) ))</f>
        <v>上</v>
      </c>
      <c r="R1710" s="210">
        <f xml:space="preserve">  INDEX(設定表!$C$8:$C$15, MATCH( (RIGHT(小韻資料表[[#This Row],[清濁]]) &amp; 小韻資料表[[#This Row],[調]]), 設定表!$B$8:$B$15, 0))</f>
        <v>2</v>
      </c>
      <c r="S1710" s="205" t="s">
        <v>309</v>
      </c>
      <c r="T1710" s="205" t="s">
        <v>309</v>
      </c>
      <c r="U1710" s="226" t="s">
        <v>309</v>
      </c>
      <c r="V1710" s="147" t="s">
        <v>309</v>
      </c>
      <c r="X1710" s="135"/>
      <c r="Y1710" s="135"/>
      <c r="AA1710" s="135"/>
      <c r="AB1710" s="134"/>
      <c r="AC1710" s="135"/>
      <c r="AD1710" s="135"/>
      <c r="AH1710" s="135"/>
      <c r="AI1710" s="135"/>
    </row>
    <row r="1711" spans="1:35" ht="31.5">
      <c r="A1711" s="205">
        <v>1707</v>
      </c>
      <c r="B1711" s="206" t="s">
        <v>6724</v>
      </c>
      <c r="C1711" s="207" t="str">
        <f xml:space="preserve"> _xlfn.CONCAT(小韻資料表[[#This Row],[聲母拼音碼]],小韻資料表[[#This Row],[韻母拼音碼]],小韻資料表[[#This Row],[調號]])</f>
        <v>pau2</v>
      </c>
      <c r="D1711" s="206" t="s">
        <v>6725</v>
      </c>
      <c r="E1711" s="208" t="s">
        <v>6699</v>
      </c>
      <c r="F1711" s="205">
        <v>9</v>
      </c>
      <c r="G1711" s="209" t="s">
        <v>6726</v>
      </c>
      <c r="H1711" s="205">
        <f xml:space="preserve"> LEN(小韻資料表[[#This Row],[小韻字集]])</f>
        <v>5</v>
      </c>
      <c r="I1711" s="205" cm="1">
        <f t="array" ref="I1711" xml:space="preserve"> MATCH(TRUE, ISNUMBER( SEARCH( LEFT(小韻資料表[[#This Row],[切語]],1), 切語上字資料表[切語上字]) ), 0)</f>
        <v>15</v>
      </c>
      <c r="J1711" s="210" t="str" cm="1">
        <f t="array" ref="J1711" xml:space="preserve"> INDEX(切語上字資料表[聲母], 小韻資料表[[#This Row],[上字表識別號]])</f>
        <v>並</v>
      </c>
      <c r="K1711" s="210" t="str" cm="1">
        <f t="array" ref="K1711" xml:space="preserve"> INDEX(切語上字資料表[聲母拼音碼], 小韻資料表[[#This Row],[上字表識別號]])</f>
        <v>p</v>
      </c>
      <c r="L1711" s="210" t="str" cm="1">
        <f t="array" ref="L1711" xml:space="preserve"> INDEX(切語上字資料表[清濁], 小韻資料表[[#This Row],[上字表識別號]])</f>
        <v>全濁</v>
      </c>
      <c r="M1711" s="223" cm="1">
        <f t="array" ref="M1711" xml:space="preserve"> INDEX(切語上字資料表[發送收], 小韻資料表[[#This Row],[上字表識別號]])</f>
        <v>0</v>
      </c>
      <c r="N1711" s="205" cm="1">
        <f t="array" ref="N1711" xml:space="preserve"> MATCH(TRUE, ISNUMBER( SEARCH( RIGHT(小韻資料表[[#This Row],[切語]],1), 切語下字資料表[切語下字]) ), 0)</f>
        <v>206</v>
      </c>
      <c r="O1711" s="207" t="str" cm="1">
        <f t="array" ref="O1711" xml:space="preserve"> INDEX(切語下字資料表[韻母], 小韻資料表[[#This Row],[下字表識別號]])</f>
        <v>巧開2</v>
      </c>
      <c r="P1711" s="207" t="str" cm="1">
        <f t="array" ref="P1711" xml:space="preserve"> INDEX(切語下字資料表[韻母拼音碼], 小韻資料表[[#This Row],[下字表識別號]])</f>
        <v>au</v>
      </c>
      <c r="Q1711" s="210" t="str" cm="1">
        <f t="array" ref="Q1711" xml:space="preserve"> INDEX(設定表!$C$19:$C$23, INT( LEFT(小韻資料表[[#This Row],[目次編碼]],1) ))</f>
        <v>上</v>
      </c>
      <c r="R1711" s="210">
        <f xml:space="preserve">  INDEX(設定表!$C$8:$C$15, MATCH( (RIGHT(小韻資料表[[#This Row],[清濁]]) &amp; 小韻資料表[[#This Row],[調]]), 設定表!$B$8:$B$15, 0))</f>
        <v>2</v>
      </c>
      <c r="S1711" s="205" t="s">
        <v>309</v>
      </c>
      <c r="T1711" s="205" t="s">
        <v>309</v>
      </c>
      <c r="U1711" s="226" t="s">
        <v>309</v>
      </c>
      <c r="V1711" s="146" t="s">
        <v>309</v>
      </c>
      <c r="X1711" s="135"/>
      <c r="Y1711" s="135"/>
      <c r="AA1711" s="135"/>
      <c r="AB1711" s="134"/>
      <c r="AC1711" s="135"/>
      <c r="AD1711" s="135"/>
      <c r="AH1711" s="135"/>
      <c r="AI1711" s="135"/>
    </row>
    <row r="1712" spans="1:35" ht="31.5">
      <c r="A1712" s="205">
        <v>1708</v>
      </c>
      <c r="B1712" s="206" t="s">
        <v>6727</v>
      </c>
      <c r="C1712" s="207" t="str">
        <f xml:space="preserve"> _xlfn.CONCAT(小韻資料表[[#This Row],[聲母拼音碼]],小韻資料表[[#This Row],[韻母拼音碼]],小韻資料表[[#This Row],[調號]])</f>
        <v>gau2</v>
      </c>
      <c r="D1712" s="206" t="s">
        <v>6728</v>
      </c>
      <c r="E1712" s="208" t="s">
        <v>6699</v>
      </c>
      <c r="F1712" s="205">
        <v>10</v>
      </c>
      <c r="G1712" s="209" t="s">
        <v>6728</v>
      </c>
      <c r="H1712" s="205">
        <f xml:space="preserve"> LEN(小韻資料表[[#This Row],[小韻字集]])</f>
        <v>1</v>
      </c>
      <c r="I1712" s="205" cm="1">
        <f t="array" ref="I1712" xml:space="preserve"> MATCH(TRUE, ISNUMBER( SEARCH( LEFT(小韻資料表[[#This Row],[切語]],1), 切語上字資料表[切語上字]) ), 0)</f>
        <v>4</v>
      </c>
      <c r="J1712" s="210" t="str" cm="1">
        <f t="array" ref="J1712" xml:space="preserve"> INDEX(切語上字資料表[聲母], 小韻資料表[[#This Row],[上字表識別號]])</f>
        <v>疑</v>
      </c>
      <c r="K1712" s="210" t="str" cm="1">
        <f t="array" ref="K1712" xml:space="preserve"> INDEX(切語上字資料表[聲母拼音碼], 小韻資料表[[#This Row],[上字表識別號]])</f>
        <v>g</v>
      </c>
      <c r="L1712" s="210" t="str" cm="1">
        <f t="array" ref="L1712" xml:space="preserve"> INDEX(切語上字資料表[清濁], 小韻資料表[[#This Row],[上字表識別號]])</f>
        <v>次濁</v>
      </c>
      <c r="M1712" s="223" t="str" cm="1">
        <f t="array" ref="M1712" xml:space="preserve"> INDEX(切語上字資料表[發送收], 小韻資料表[[#This Row],[上字表識別號]])</f>
        <v>收聲</v>
      </c>
      <c r="N1712" s="205" cm="1">
        <f t="array" ref="N1712" xml:space="preserve"> MATCH(TRUE, ISNUMBER( SEARCH( RIGHT(小韻資料表[[#This Row],[切語]],1), 切語下字資料表[切語下字]) ), 0)</f>
        <v>206</v>
      </c>
      <c r="O1712" s="207" t="str" cm="1">
        <f t="array" ref="O1712" xml:space="preserve"> INDEX(切語下字資料表[韻母], 小韻資料表[[#This Row],[下字表識別號]])</f>
        <v>巧開2</v>
      </c>
      <c r="P1712" s="207" t="str" cm="1">
        <f t="array" ref="P1712" xml:space="preserve"> INDEX(切語下字資料表[韻母拼音碼], 小韻資料表[[#This Row],[下字表識別號]])</f>
        <v>au</v>
      </c>
      <c r="Q1712" s="210" t="str" cm="1">
        <f t="array" ref="Q1712" xml:space="preserve"> INDEX(設定表!$C$19:$C$23, INT( LEFT(小韻資料表[[#This Row],[目次編碼]],1) ))</f>
        <v>上</v>
      </c>
      <c r="R1712" s="210">
        <f xml:space="preserve">  INDEX(設定表!$C$8:$C$15, MATCH( (RIGHT(小韻資料表[[#This Row],[清濁]]) &amp; 小韻資料表[[#This Row],[調]]), 設定表!$B$8:$B$15, 0))</f>
        <v>2</v>
      </c>
      <c r="S1712" s="205" t="s">
        <v>309</v>
      </c>
      <c r="T1712" s="205" t="s">
        <v>309</v>
      </c>
      <c r="U1712" s="226" t="s">
        <v>6729</v>
      </c>
      <c r="V1712" s="147" t="s">
        <v>309</v>
      </c>
      <c r="X1712" s="135"/>
      <c r="Y1712" s="135"/>
      <c r="AA1712" s="135"/>
      <c r="AB1712" s="134"/>
      <c r="AC1712" s="135"/>
      <c r="AD1712" s="135"/>
      <c r="AH1712" s="135"/>
      <c r="AI1712" s="135"/>
    </row>
    <row r="1713" spans="1:35" ht="31.5">
      <c r="A1713" s="205">
        <v>1709</v>
      </c>
      <c r="B1713" s="206" t="s">
        <v>6730</v>
      </c>
      <c r="C1713" s="207" t="str">
        <f xml:space="preserve"> _xlfn.CONCAT(小韻資料表[[#This Row],[聲母拼音碼]],小韻資料表[[#This Row],[韻母拼音碼]],小韻資料表[[#This Row],[調號]])</f>
        <v>cau2</v>
      </c>
      <c r="D1713" s="206" t="s">
        <v>6731</v>
      </c>
      <c r="E1713" s="208" t="s">
        <v>6699</v>
      </c>
      <c r="F1713" s="205">
        <v>11</v>
      </c>
      <c r="G1713" s="209" t="s">
        <v>6732</v>
      </c>
      <c r="H1713" s="205">
        <f xml:space="preserve"> LEN(小韻資料表[[#This Row],[小韻字集]])</f>
        <v>2</v>
      </c>
      <c r="I1713" s="205" cm="1">
        <f t="array" ref="I1713" xml:space="preserve"> MATCH(TRUE, ISNUMBER( SEARCH( LEFT(小韻資料表[[#This Row],[切語]],1), 切語上字資料表[切語上字]) ), 0)</f>
        <v>28</v>
      </c>
      <c r="J1713" s="210" t="str" cm="1">
        <f t="array" ref="J1713" xml:space="preserve"> INDEX(切語上字資料表[聲母], 小韻資料表[[#This Row],[上字表識別號]])</f>
        <v>床</v>
      </c>
      <c r="K1713" s="210" t="str" cm="1">
        <f t="array" ref="K1713" xml:space="preserve"> INDEX(切語上字資料表[聲母拼音碼], 小韻資料表[[#This Row],[上字表識別號]])</f>
        <v>c</v>
      </c>
      <c r="L1713" s="210" t="str" cm="1">
        <f t="array" ref="L1713" xml:space="preserve"> INDEX(切語上字資料表[清濁], 小韻資料表[[#This Row],[上字表識別號]])</f>
        <v>全濁</v>
      </c>
      <c r="M1713" s="223" cm="1">
        <f t="array" ref="M1713" xml:space="preserve"> INDEX(切語上字資料表[發送收], 小韻資料表[[#This Row],[上字表識別號]])</f>
        <v>0</v>
      </c>
      <c r="N1713" s="205" cm="1">
        <f t="array" ref="N1713" xml:space="preserve"> MATCH(TRUE, ISNUMBER( SEARCH( RIGHT(小韻資料表[[#This Row],[切語]],1), 切語下字資料表[切語下字]) ), 0)</f>
        <v>206</v>
      </c>
      <c r="O1713" s="207" t="str" cm="1">
        <f t="array" ref="O1713" xml:space="preserve"> INDEX(切語下字資料表[韻母], 小韻資料表[[#This Row],[下字表識別號]])</f>
        <v>巧開2</v>
      </c>
      <c r="P1713" s="207" t="str" cm="1">
        <f t="array" ref="P1713" xml:space="preserve"> INDEX(切語下字資料表[韻母拼音碼], 小韻資料表[[#This Row],[下字表識別號]])</f>
        <v>au</v>
      </c>
      <c r="Q1713" s="210" t="str" cm="1">
        <f t="array" ref="Q1713" xml:space="preserve"> INDEX(設定表!$C$19:$C$23, INT( LEFT(小韻資料表[[#This Row],[目次編碼]],1) ))</f>
        <v>上</v>
      </c>
      <c r="R1713" s="210">
        <f xml:space="preserve">  INDEX(設定表!$C$8:$C$15, MATCH( (RIGHT(小韻資料表[[#This Row],[清濁]]) &amp; 小韻資料表[[#This Row],[調]]), 設定表!$B$8:$B$15, 0))</f>
        <v>2</v>
      </c>
      <c r="S1713" s="205" t="s">
        <v>309</v>
      </c>
      <c r="T1713" s="205" t="s">
        <v>309</v>
      </c>
      <c r="U1713" s="226" t="s">
        <v>309</v>
      </c>
      <c r="V1713" s="146" t="s">
        <v>309</v>
      </c>
      <c r="X1713" s="135"/>
      <c r="Y1713" s="135"/>
      <c r="AA1713" s="135"/>
      <c r="AB1713" s="134"/>
      <c r="AC1713" s="135"/>
      <c r="AD1713" s="135"/>
      <c r="AH1713" s="135"/>
      <c r="AI1713" s="135"/>
    </row>
    <row r="1714" spans="1:35" ht="31.5">
      <c r="A1714" s="205">
        <v>1710</v>
      </c>
      <c r="B1714" s="206" t="s">
        <v>6733</v>
      </c>
      <c r="C1714" s="207" t="str">
        <f xml:space="preserve"> _xlfn.CONCAT(小韻資料表[[#This Row],[聲母拼音碼]],小韻資料表[[#This Row],[韻母拼音碼]],小韻資料表[[#This Row],[調號]])</f>
        <v>chau2</v>
      </c>
      <c r="D1714" s="206" t="s">
        <v>6734</v>
      </c>
      <c r="E1714" s="208" t="s">
        <v>6699</v>
      </c>
      <c r="F1714" s="205">
        <v>12</v>
      </c>
      <c r="G1714" s="209" t="s">
        <v>6735</v>
      </c>
      <c r="H1714" s="205">
        <f xml:space="preserve"> LEN(小韻資料表[[#This Row],[小韻字集]])</f>
        <v>10</v>
      </c>
      <c r="I1714" s="205" cm="1">
        <f t="array" ref="I1714" xml:space="preserve"> MATCH(TRUE, ISNUMBER( SEARCH( LEFT(小韻資料表[[#This Row],[切語]],1), 切語上字資料表[切語上字]) ), 0)</f>
        <v>27</v>
      </c>
      <c r="J1714" s="210" t="str" cm="1">
        <f t="array" ref="J1714" xml:space="preserve"> INDEX(切語上字資料表[聲母], 小韻資料表[[#This Row],[上字表識別號]])</f>
        <v>初</v>
      </c>
      <c r="K1714" s="210" t="str" cm="1">
        <f t="array" ref="K1714" xml:space="preserve"> INDEX(切語上字資料表[聲母拼音碼], 小韻資料表[[#This Row],[上字表識別號]])</f>
        <v>ch</v>
      </c>
      <c r="L1714" s="210" t="str" cm="1">
        <f t="array" ref="L1714" xml:space="preserve"> INDEX(切語上字資料表[清濁], 小韻資料表[[#This Row],[上字表識別號]])</f>
        <v>次清</v>
      </c>
      <c r="M1714" s="223" t="str" cm="1">
        <f t="array" ref="M1714" xml:space="preserve"> INDEX(切語上字資料表[發送收], 小韻資料表[[#This Row],[上字表識別號]])</f>
        <v>送氣</v>
      </c>
      <c r="N1714" s="205" cm="1">
        <f t="array" ref="N1714" xml:space="preserve"> MATCH(TRUE, ISNUMBER( SEARCH( RIGHT(小韻資料表[[#This Row],[切語]],1), 切語下字資料表[切語下字]) ), 0)</f>
        <v>206</v>
      </c>
      <c r="O1714" s="207" t="str" cm="1">
        <f t="array" ref="O1714" xml:space="preserve"> INDEX(切語下字資料表[韻母], 小韻資料表[[#This Row],[下字表識別號]])</f>
        <v>巧開2</v>
      </c>
      <c r="P1714" s="207" t="str" cm="1">
        <f t="array" ref="P1714" xml:space="preserve"> INDEX(切語下字資料表[韻母拼音碼], 小韻資料表[[#This Row],[下字表識別號]])</f>
        <v>au</v>
      </c>
      <c r="Q1714" s="210" t="str" cm="1">
        <f t="array" ref="Q1714" xml:space="preserve"> INDEX(設定表!$C$19:$C$23, INT( LEFT(小韻資料表[[#This Row],[目次編碼]],1) ))</f>
        <v>上</v>
      </c>
      <c r="R1714" s="210">
        <f xml:space="preserve">  INDEX(設定表!$C$8:$C$15, MATCH( (RIGHT(小韻資料表[[#This Row],[清濁]]) &amp; 小韻資料表[[#This Row],[調]]), 設定表!$B$8:$B$15, 0))</f>
        <v>2</v>
      </c>
      <c r="S1714" s="205" t="s">
        <v>309</v>
      </c>
      <c r="T1714" s="205" t="s">
        <v>309</v>
      </c>
      <c r="U1714" s="226" t="s">
        <v>6736</v>
      </c>
      <c r="V1714" s="147" t="s">
        <v>309</v>
      </c>
      <c r="X1714" s="135"/>
      <c r="Y1714" s="135"/>
      <c r="AA1714" s="135"/>
      <c r="AB1714" s="134"/>
      <c r="AC1714" s="135"/>
      <c r="AD1714" s="135"/>
      <c r="AH1714" s="135"/>
      <c r="AI1714" s="135"/>
    </row>
    <row r="1715" spans="1:35" ht="31.5">
      <c r="A1715" s="205">
        <v>1711</v>
      </c>
      <c r="B1715" s="206" t="s">
        <v>6737</v>
      </c>
      <c r="C1715" s="207" t="str">
        <f xml:space="preserve"> _xlfn.CONCAT(小韻資料表[[#This Row],[聲母拼音碼]],小韻資料表[[#This Row],[韻母拼音碼]],小韻資料表[[#This Row],[調號]])</f>
        <v>tau2</v>
      </c>
      <c r="D1715" s="206" t="s">
        <v>6738</v>
      </c>
      <c r="E1715" s="208" t="s">
        <v>6699</v>
      </c>
      <c r="F1715" s="205">
        <v>13</v>
      </c>
      <c r="G1715" s="209" t="s">
        <v>6739</v>
      </c>
      <c r="H1715" s="205">
        <f xml:space="preserve"> LEN(小韻資料表[[#This Row],[小韻字集]])</f>
        <v>2</v>
      </c>
      <c r="I1715" s="205" cm="1">
        <f t="array" ref="I1715" xml:space="preserve"> MATCH(TRUE, ISNUMBER( SEARCH( LEFT(小韻資料表[[#This Row],[切語]],1), 切語上字資料表[切語上字]) ), 0)</f>
        <v>9</v>
      </c>
      <c r="J1715" s="210" t="str" cm="1">
        <f t="array" ref="J1715" xml:space="preserve"> INDEX(切語上字資料表[聲母], 小韻資料表[[#This Row],[上字表識別號]])</f>
        <v>知</v>
      </c>
      <c r="K1715" s="210" t="str" cm="1">
        <f t="array" ref="K1715" xml:space="preserve"> INDEX(切語上字資料表[聲母拼音碼], 小韻資料表[[#This Row],[上字表識別號]])</f>
        <v>t</v>
      </c>
      <c r="L1715" s="210" t="str" cm="1">
        <f t="array" ref="L1715" xml:space="preserve"> INDEX(切語上字資料表[清濁], 小韻資料表[[#This Row],[上字表識別號]])</f>
        <v>全清</v>
      </c>
      <c r="M1715" s="223" t="str" cm="1">
        <f t="array" ref="M1715" xml:space="preserve"> INDEX(切語上字資料表[發送收], 小韻資料表[[#This Row],[上字表識別號]])</f>
        <v>發聲</v>
      </c>
      <c r="N1715" s="205" cm="1">
        <f t="array" ref="N1715" xml:space="preserve"> MATCH(TRUE, ISNUMBER( SEARCH( RIGHT(小韻資料表[[#This Row],[切語]],1), 切語下字資料表[切語下字]) ), 0)</f>
        <v>206</v>
      </c>
      <c r="O1715" s="207" t="str" cm="1">
        <f t="array" ref="O1715" xml:space="preserve"> INDEX(切語下字資料表[韻母], 小韻資料表[[#This Row],[下字表識別號]])</f>
        <v>巧開2</v>
      </c>
      <c r="P1715" s="207" t="str" cm="1">
        <f t="array" ref="P1715" xml:space="preserve"> INDEX(切語下字資料表[韻母拼音碼], 小韻資料表[[#This Row],[下字表識別號]])</f>
        <v>au</v>
      </c>
      <c r="Q1715" s="210" t="str" cm="1">
        <f t="array" ref="Q1715" xml:space="preserve"> INDEX(設定表!$C$19:$C$23, INT( LEFT(小韻資料表[[#This Row],[目次編碼]],1) ))</f>
        <v>上</v>
      </c>
      <c r="R1715" s="210">
        <f xml:space="preserve">  INDEX(設定表!$C$8:$C$15, MATCH( (RIGHT(小韻資料表[[#This Row],[清濁]]) &amp; 小韻資料表[[#This Row],[調]]), 設定表!$B$8:$B$15, 0))</f>
        <v>2</v>
      </c>
      <c r="S1715" s="205" t="s">
        <v>309</v>
      </c>
      <c r="T1715" s="205" t="s">
        <v>309</v>
      </c>
      <c r="U1715" s="226" t="s">
        <v>309</v>
      </c>
      <c r="V1715" s="146" t="s">
        <v>309</v>
      </c>
      <c r="X1715" s="135"/>
      <c r="Y1715" s="135"/>
      <c r="AA1715" s="135"/>
      <c r="AB1715" s="134"/>
      <c r="AC1715" s="135"/>
      <c r="AD1715" s="135"/>
      <c r="AH1715" s="135"/>
      <c r="AI1715" s="135"/>
    </row>
    <row r="1716" spans="1:35" ht="51">
      <c r="A1716" s="205">
        <v>1712</v>
      </c>
      <c r="B1716" s="206" t="s">
        <v>6740</v>
      </c>
      <c r="C1716" s="207" t="str">
        <f xml:space="preserve"> _xlfn.CONCAT(小韻資料表[[#This Row],[聲母拼音碼]],小韻資料表[[#This Row],[韻母拼音碼]],小韻資料表[[#This Row],[調號]])</f>
        <v>sau2</v>
      </c>
      <c r="D1716" s="206" t="s">
        <v>6741</v>
      </c>
      <c r="E1716" s="208" t="s">
        <v>6699</v>
      </c>
      <c r="F1716" s="205">
        <v>14</v>
      </c>
      <c r="G1716" s="209" t="s">
        <v>6741</v>
      </c>
      <c r="H1716" s="205">
        <f xml:space="preserve"> LEN(小韻資料表[[#This Row],[小韻字集]])</f>
        <v>2</v>
      </c>
      <c r="I1716" s="205" cm="1">
        <f t="array" ref="I1716" xml:space="preserve"> MATCH(TRUE, ISNUMBER( SEARCH( LEFT(小韻資料表[[#This Row],[切語]],1), 切語上字資料表[切語上字]) ), 0)</f>
        <v>29</v>
      </c>
      <c r="J1716" s="210" t="str" cm="1">
        <f t="array" ref="J1716" xml:space="preserve"> INDEX(切語上字資料表[聲母], 小韻資料表[[#This Row],[上字表識別號]])</f>
        <v>疏</v>
      </c>
      <c r="K1716" s="210" t="str" cm="1">
        <f t="array" ref="K1716" xml:space="preserve"> INDEX(切語上字資料表[聲母拼音碼], 小韻資料表[[#This Row],[上字表識別號]])</f>
        <v>s</v>
      </c>
      <c r="L1716" s="210" t="str" cm="1">
        <f t="array" ref="L1716" xml:space="preserve"> INDEX(切語上字資料表[清濁], 小韻資料表[[#This Row],[上字表識別號]])</f>
        <v>全清</v>
      </c>
      <c r="M1716" s="223" t="str" cm="1">
        <f t="array" ref="M1716" xml:space="preserve"> INDEX(切語上字資料表[發送收], 小韻資料表[[#This Row],[上字表識別號]])</f>
        <v>發聲</v>
      </c>
      <c r="N1716" s="205" cm="1">
        <f t="array" ref="N1716" xml:space="preserve"> MATCH(TRUE, ISNUMBER( SEARCH( RIGHT(小韻資料表[[#This Row],[切語]],1), 切語下字資料表[切語下字]) ), 0)</f>
        <v>206</v>
      </c>
      <c r="O1716" s="207" t="str" cm="1">
        <f t="array" ref="O1716" xml:space="preserve"> INDEX(切語下字資料表[韻母], 小韻資料表[[#This Row],[下字表識別號]])</f>
        <v>巧開2</v>
      </c>
      <c r="P1716" s="207" t="str" cm="1">
        <f t="array" ref="P1716" xml:space="preserve"> INDEX(切語下字資料表[韻母拼音碼], 小韻資料表[[#This Row],[下字表識別號]])</f>
        <v>au</v>
      </c>
      <c r="Q1716" s="210" t="str" cm="1">
        <f t="array" ref="Q1716" xml:space="preserve"> INDEX(設定表!$C$19:$C$23, INT( LEFT(小韻資料表[[#This Row],[目次編碼]],1) ))</f>
        <v>上</v>
      </c>
      <c r="R1716" s="210">
        <f xml:space="preserve">  INDEX(設定表!$C$8:$C$15, MATCH( (RIGHT(小韻資料表[[#This Row],[清濁]]) &amp; 小韻資料表[[#This Row],[調]]), 設定表!$B$8:$B$15, 0))</f>
        <v>2</v>
      </c>
      <c r="S1716" s="205" t="s">
        <v>6742</v>
      </c>
      <c r="T1716" s="205" t="s">
        <v>309</v>
      </c>
      <c r="U1716" s="226" t="s">
        <v>6743</v>
      </c>
      <c r="V1716" s="147" t="s">
        <v>309</v>
      </c>
      <c r="X1716" s="135"/>
      <c r="Y1716" s="135"/>
      <c r="AA1716" s="135"/>
      <c r="AB1716" s="134"/>
      <c r="AC1716" s="135"/>
      <c r="AD1716" s="135"/>
      <c r="AH1716" s="135"/>
      <c r="AI1716" s="135"/>
    </row>
    <row r="1717" spans="1:35" ht="31.5">
      <c r="A1717" s="205">
        <v>1713</v>
      </c>
      <c r="B1717" s="206" t="s">
        <v>6744</v>
      </c>
      <c r="C1717" s="207" t="str">
        <f xml:space="preserve"> _xlfn.CONCAT(小韻資料表[[#This Row],[聲母拼音碼]],小韻資料表[[#This Row],[韻母拼音碼]],小韻資料表[[#This Row],[調號]])</f>
        <v>ho2</v>
      </c>
      <c r="D1717" s="206" t="s">
        <v>864</v>
      </c>
      <c r="E1717" s="208" t="s">
        <v>6745</v>
      </c>
      <c r="F1717" s="205">
        <v>1</v>
      </c>
      <c r="G1717" s="209" t="s">
        <v>6746</v>
      </c>
      <c r="H1717" s="205">
        <f xml:space="preserve"> LEN(小韻資料表[[#This Row],[小韻字集]])</f>
        <v>19</v>
      </c>
      <c r="I1717" s="205" cm="1">
        <f t="array" ref="I1717" xml:space="preserve"> MATCH(TRUE, ISNUMBER( SEARCH( LEFT(小韻資料表[[#This Row],[切語]],1), 切語上字資料表[切語上字]) ), 0)</f>
        <v>37</v>
      </c>
      <c r="J1717" s="210" t="str" cm="1">
        <f t="array" ref="J1717" xml:space="preserve"> INDEX(切語上字資料表[聲母], 小韻資料表[[#This Row],[上字表識別號]])</f>
        <v>匣</v>
      </c>
      <c r="K1717" s="210" t="str" cm="1">
        <f t="array" ref="K1717" xml:space="preserve"> INDEX(切語上字資料表[聲母拼音碼], 小韻資料表[[#This Row],[上字表識別號]])</f>
        <v>h</v>
      </c>
      <c r="L1717" s="210" t="str" cm="1">
        <f t="array" ref="L1717" xml:space="preserve"> INDEX(切語上字資料表[清濁], 小韻資料表[[#This Row],[上字表識別號]])</f>
        <v>全濁</v>
      </c>
      <c r="M1717" s="223" t="str" cm="1">
        <f t="array" ref="M1717" xml:space="preserve"> INDEX(切語上字資料表[發送收], 小韻資料表[[#This Row],[上字表識別號]])</f>
        <v>送氣</v>
      </c>
      <c r="N1717" s="205" cm="1">
        <f t="array" ref="N1717" xml:space="preserve"> MATCH(TRUE, ISNUMBER( SEARCH( RIGHT(小韻資料表[[#This Row],[切語]],1), 切語下字資料表[切語下字]) ), 0)</f>
        <v>210</v>
      </c>
      <c r="O1717" s="207" t="str" cm="1">
        <f t="array" ref="O1717" xml:space="preserve"> INDEX(切語下字資料表[韻母], 小韻資料表[[#This Row],[下字表識別號]])</f>
        <v>晧開1</v>
      </c>
      <c r="P1717" s="207" t="str" cm="1">
        <f t="array" ref="P1717" xml:space="preserve"> INDEX(切語下字資料表[韻母拼音碼], 小韻資料表[[#This Row],[下字表識別號]])</f>
        <v>o</v>
      </c>
      <c r="Q1717" s="210" t="str" cm="1">
        <f t="array" ref="Q1717" xml:space="preserve"> INDEX(設定表!$C$19:$C$23, INT( LEFT(小韻資料表[[#This Row],[目次編碼]],1) ))</f>
        <v>上</v>
      </c>
      <c r="R1717" s="210">
        <f xml:space="preserve">  INDEX(設定表!$C$8:$C$15, MATCH( (RIGHT(小韻資料表[[#This Row],[清濁]]) &amp; 小韻資料表[[#This Row],[調]]), 設定表!$B$8:$B$15, 0))</f>
        <v>2</v>
      </c>
      <c r="S1717" s="205" t="s">
        <v>6747</v>
      </c>
      <c r="T1717" s="205" t="s">
        <v>309</v>
      </c>
      <c r="U1717" s="226" t="s">
        <v>6748</v>
      </c>
      <c r="V1717" s="146" t="s">
        <v>309</v>
      </c>
      <c r="X1717" s="135"/>
      <c r="Y1717" s="135"/>
      <c r="AA1717" s="135"/>
      <c r="AB1717" s="134"/>
      <c r="AC1717" s="135"/>
      <c r="AD1717" s="135"/>
      <c r="AH1717" s="135"/>
      <c r="AI1717" s="135"/>
    </row>
    <row r="1718" spans="1:35" ht="31.5">
      <c r="A1718" s="205">
        <v>1714</v>
      </c>
      <c r="B1718" s="206" t="s">
        <v>6749</v>
      </c>
      <c r="C1718" s="207" t="str">
        <f xml:space="preserve"> _xlfn.CONCAT(小韻資料表[[#This Row],[聲母拼音碼]],小韻資料表[[#This Row],[韻母拼音碼]],小韻資料表[[#This Row],[調號]])</f>
        <v>po2</v>
      </c>
      <c r="D1718" s="206" t="s">
        <v>6750</v>
      </c>
      <c r="E1718" s="208" t="s">
        <v>6745</v>
      </c>
      <c r="F1718" s="205">
        <v>2</v>
      </c>
      <c r="G1718" s="209" t="s">
        <v>6750</v>
      </c>
      <c r="H1718" s="205">
        <f xml:space="preserve"> LEN(小韻資料表[[#This Row],[小韻字集]])</f>
        <v>1</v>
      </c>
      <c r="I1718" s="205" cm="1">
        <f t="array" ref="I1718" xml:space="preserve"> MATCH(TRUE, ISNUMBER( SEARCH( LEFT(小韻資料表[[#This Row],[切語]],1), 切語上字資料表[切語上字]) ), 0)</f>
        <v>15</v>
      </c>
      <c r="J1718" s="210" t="str" cm="1">
        <f t="array" ref="J1718" xml:space="preserve"> INDEX(切語上字資料表[聲母], 小韻資料表[[#This Row],[上字表識別號]])</f>
        <v>並</v>
      </c>
      <c r="K1718" s="210" t="str" cm="1">
        <f t="array" ref="K1718" xml:space="preserve"> INDEX(切語上字資料表[聲母拼音碼], 小韻資料表[[#This Row],[上字表識別號]])</f>
        <v>p</v>
      </c>
      <c r="L1718" s="210" t="str" cm="1">
        <f t="array" ref="L1718" xml:space="preserve"> INDEX(切語上字資料表[清濁], 小韻資料表[[#This Row],[上字表識別號]])</f>
        <v>全濁</v>
      </c>
      <c r="M1718" s="223" cm="1">
        <f t="array" ref="M1718" xml:space="preserve"> INDEX(切語上字資料表[發送收], 小韻資料表[[#This Row],[上字表識別號]])</f>
        <v>0</v>
      </c>
      <c r="N1718" s="205" cm="1">
        <f t="array" ref="N1718" xml:space="preserve"> MATCH(TRUE, ISNUMBER( SEARCH( RIGHT(小韻資料表[[#This Row],[切語]],1), 切語下字資料表[切語下字]) ), 0)</f>
        <v>210</v>
      </c>
      <c r="O1718" s="207" t="str" cm="1">
        <f t="array" ref="O1718" xml:space="preserve"> INDEX(切語下字資料表[韻母], 小韻資料表[[#This Row],[下字表識別號]])</f>
        <v>晧開1</v>
      </c>
      <c r="P1718" s="207" t="str" cm="1">
        <f t="array" ref="P1718" xml:space="preserve"> INDEX(切語下字資料表[韻母拼音碼], 小韻資料表[[#This Row],[下字表識別號]])</f>
        <v>o</v>
      </c>
      <c r="Q1718" s="210" t="str" cm="1">
        <f t="array" ref="Q1718" xml:space="preserve"> INDEX(設定表!$C$19:$C$23, INT( LEFT(小韻資料表[[#This Row],[目次編碼]],1) ))</f>
        <v>上</v>
      </c>
      <c r="R1718" s="210">
        <f xml:space="preserve">  INDEX(設定表!$C$8:$C$15, MATCH( (RIGHT(小韻資料表[[#This Row],[清濁]]) &amp; 小韻資料表[[#This Row],[調]]), 設定表!$B$8:$B$15, 0))</f>
        <v>2</v>
      </c>
      <c r="S1718" s="205" t="s">
        <v>309</v>
      </c>
      <c r="T1718" s="205" t="s">
        <v>309</v>
      </c>
      <c r="U1718" s="226" t="s">
        <v>309</v>
      </c>
      <c r="V1718" s="147" t="s">
        <v>309</v>
      </c>
      <c r="X1718" s="135"/>
      <c r="Y1718" s="135"/>
      <c r="AA1718" s="135"/>
      <c r="AB1718" s="134"/>
      <c r="AC1718" s="135"/>
      <c r="AD1718" s="135"/>
      <c r="AH1718" s="135"/>
      <c r="AI1718" s="135"/>
    </row>
    <row r="1719" spans="1:35" ht="31.5">
      <c r="A1719" s="205">
        <v>1715</v>
      </c>
      <c r="B1719" s="206" t="s">
        <v>6751</v>
      </c>
      <c r="C1719" s="207" t="str">
        <f xml:space="preserve"> _xlfn.CONCAT(小韻資料表[[#This Row],[聲母拼音碼]],小韻資料表[[#This Row],[韻母拼音碼]],小韻資料表[[#This Row],[調號]])</f>
        <v>lo2</v>
      </c>
      <c r="D1719" s="206" t="s">
        <v>6752</v>
      </c>
      <c r="E1719" s="208" t="s">
        <v>6745</v>
      </c>
      <c r="F1719" s="205">
        <v>3</v>
      </c>
      <c r="G1719" s="209" t="s">
        <v>6753</v>
      </c>
      <c r="H1719" s="205">
        <f xml:space="preserve"> LEN(小韻資料表[[#This Row],[小韻字集]])</f>
        <v>17</v>
      </c>
      <c r="I1719" s="205" cm="1">
        <f t="array" ref="I1719" xml:space="preserve"> MATCH(TRUE, ISNUMBER( SEARCH( LEFT(小韻資料表[[#This Row],[切語]],1), 切語上字資料表[切語上字]) ), 0)</f>
        <v>40</v>
      </c>
      <c r="J1719" s="210" t="str" cm="1">
        <f t="array" ref="J1719" xml:space="preserve"> INDEX(切語上字資料表[聲母], 小韻資料表[[#This Row],[上字表識別號]])</f>
        <v>來</v>
      </c>
      <c r="K1719" s="210" t="str" cm="1">
        <f t="array" ref="K1719" xml:space="preserve"> INDEX(切語上字資料表[聲母拼音碼], 小韻資料表[[#This Row],[上字表識別號]])</f>
        <v>l</v>
      </c>
      <c r="L1719" s="210" t="str" cm="1">
        <f t="array" ref="L1719" xml:space="preserve"> INDEX(切語上字資料表[清濁], 小韻資料表[[#This Row],[上字表識別號]])</f>
        <v>次濁</v>
      </c>
      <c r="M1719" s="223" t="str" cm="1">
        <f t="array" ref="M1719" xml:space="preserve"> INDEX(切語上字資料表[發送收], 小韻資料表[[#This Row],[上字表識別號]])</f>
        <v>收聲</v>
      </c>
      <c r="N1719" s="205" cm="1">
        <f t="array" ref="N1719" xml:space="preserve"> MATCH(TRUE, ISNUMBER( SEARCH( RIGHT(小韻資料表[[#This Row],[切語]],1), 切語下字資料表[切語下字]) ), 0)</f>
        <v>210</v>
      </c>
      <c r="O1719" s="207" t="str" cm="1">
        <f t="array" ref="O1719" xml:space="preserve"> INDEX(切語下字資料表[韻母], 小韻資料表[[#This Row],[下字表識別號]])</f>
        <v>晧開1</v>
      </c>
      <c r="P1719" s="207" t="str" cm="1">
        <f t="array" ref="P1719" xml:space="preserve"> INDEX(切語下字資料表[韻母拼音碼], 小韻資料表[[#This Row],[下字表識別號]])</f>
        <v>o</v>
      </c>
      <c r="Q1719" s="210" t="str" cm="1">
        <f t="array" ref="Q1719" xml:space="preserve"> INDEX(設定表!$C$19:$C$23, INT( LEFT(小韻資料表[[#This Row],[目次編碼]],1) ))</f>
        <v>上</v>
      </c>
      <c r="R1719" s="210">
        <f xml:space="preserve">  INDEX(設定表!$C$8:$C$15, MATCH( (RIGHT(小韻資料表[[#This Row],[清濁]]) &amp; 小韻資料表[[#This Row],[調]]), 設定表!$B$8:$B$15, 0))</f>
        <v>2</v>
      </c>
      <c r="S1719" s="205" t="s">
        <v>309</v>
      </c>
      <c r="T1719" s="205" t="s">
        <v>309</v>
      </c>
      <c r="U1719" s="226" t="s">
        <v>309</v>
      </c>
      <c r="V1719" s="146" t="s">
        <v>309</v>
      </c>
      <c r="X1719" s="135"/>
      <c r="Y1719" s="135"/>
      <c r="AA1719" s="135"/>
      <c r="AB1719" s="134"/>
      <c r="AC1719" s="135"/>
      <c r="AD1719" s="135"/>
      <c r="AH1719" s="135"/>
      <c r="AI1719" s="135"/>
    </row>
    <row r="1720" spans="1:35" ht="31.5">
      <c r="A1720" s="205">
        <v>1716</v>
      </c>
      <c r="B1720" s="206" t="s">
        <v>6754</v>
      </c>
      <c r="C1720" s="207" t="str">
        <f xml:space="preserve"> _xlfn.CONCAT(小韻資料表[[#This Row],[聲母拼音碼]],小韻資料表[[#This Row],[韻母拼音碼]],小韻資料表[[#This Row],[調號]])</f>
        <v>tho2</v>
      </c>
      <c r="D1720" s="206" t="s">
        <v>6755</v>
      </c>
      <c r="E1720" s="208" t="s">
        <v>6745</v>
      </c>
      <c r="F1720" s="205">
        <v>4</v>
      </c>
      <c r="G1720" s="209" t="s">
        <v>6756</v>
      </c>
      <c r="H1720" s="205">
        <f xml:space="preserve"> LEN(小韻資料表[[#This Row],[小韻字集]])</f>
        <v>4</v>
      </c>
      <c r="I1720" s="205" cm="1">
        <f t="array" ref="I1720" xml:space="preserve"> MATCH(TRUE, ISNUMBER( SEARCH( LEFT(小韻資料表[[#This Row],[切語]],1), 切語上字資料表[切語上字]) ), 0)</f>
        <v>6</v>
      </c>
      <c r="J1720" s="210" t="str" cm="1">
        <f t="array" ref="J1720" xml:space="preserve"> INDEX(切語上字資料表[聲母], 小韻資料表[[#This Row],[上字表識別號]])</f>
        <v>透</v>
      </c>
      <c r="K1720" s="210" t="str" cm="1">
        <f t="array" ref="K1720" xml:space="preserve"> INDEX(切語上字資料表[聲母拼音碼], 小韻資料表[[#This Row],[上字表識別號]])</f>
        <v>th</v>
      </c>
      <c r="L1720" s="210" t="str" cm="1">
        <f t="array" ref="L1720" xml:space="preserve"> INDEX(切語上字資料表[清濁], 小韻資料表[[#This Row],[上字表識別號]])</f>
        <v>次清</v>
      </c>
      <c r="M1720" s="223" t="str" cm="1">
        <f t="array" ref="M1720" xml:space="preserve"> INDEX(切語上字資料表[發送收], 小韻資料表[[#This Row],[上字表識別號]])</f>
        <v>送氣</v>
      </c>
      <c r="N1720" s="205" cm="1">
        <f t="array" ref="N1720" xml:space="preserve"> MATCH(TRUE, ISNUMBER( SEARCH( RIGHT(小韻資料表[[#This Row],[切語]],1), 切語下字資料表[切語下字]) ), 0)</f>
        <v>210</v>
      </c>
      <c r="O1720" s="207" t="str" cm="1">
        <f t="array" ref="O1720" xml:space="preserve"> INDEX(切語下字資料表[韻母], 小韻資料表[[#This Row],[下字表識別號]])</f>
        <v>晧開1</v>
      </c>
      <c r="P1720" s="207" t="str" cm="1">
        <f t="array" ref="P1720" xml:space="preserve"> INDEX(切語下字資料表[韻母拼音碼], 小韻資料表[[#This Row],[下字表識別號]])</f>
        <v>o</v>
      </c>
      <c r="Q1720" s="210" t="str" cm="1">
        <f t="array" ref="Q1720" xml:space="preserve"> INDEX(設定表!$C$19:$C$23, INT( LEFT(小韻資料表[[#This Row],[目次編碼]],1) ))</f>
        <v>上</v>
      </c>
      <c r="R1720" s="210">
        <f xml:space="preserve">  INDEX(設定表!$C$8:$C$15, MATCH( (RIGHT(小韻資料表[[#This Row],[清濁]]) &amp; 小韻資料表[[#This Row],[調]]), 設定表!$B$8:$B$15, 0))</f>
        <v>2</v>
      </c>
      <c r="S1720" s="205" t="s">
        <v>309</v>
      </c>
      <c r="T1720" s="205" t="s">
        <v>309</v>
      </c>
      <c r="U1720" s="226" t="s">
        <v>309</v>
      </c>
      <c r="V1720" s="147" t="s">
        <v>309</v>
      </c>
      <c r="X1720" s="135"/>
      <c r="Y1720" s="135"/>
      <c r="AA1720" s="135"/>
      <c r="AB1720" s="134"/>
      <c r="AC1720" s="135"/>
      <c r="AD1720" s="135"/>
      <c r="AH1720" s="135"/>
      <c r="AI1720" s="135"/>
    </row>
    <row r="1721" spans="1:35" ht="31.5">
      <c r="A1721" s="205">
        <v>1717</v>
      </c>
      <c r="B1721" s="206" t="s">
        <v>6757</v>
      </c>
      <c r="C1721" s="207" t="str">
        <f xml:space="preserve"> _xlfn.CONCAT(小韻資料表[[#This Row],[聲母拼音碼]],小韻資料表[[#This Row],[韻母拼音碼]],小韻資料表[[#This Row],[調號]])</f>
        <v>to2</v>
      </c>
      <c r="D1721" s="206" t="s">
        <v>6758</v>
      </c>
      <c r="E1721" s="208" t="s">
        <v>6745</v>
      </c>
      <c r="F1721" s="205">
        <v>5</v>
      </c>
      <c r="G1721" s="209" t="s">
        <v>6759</v>
      </c>
      <c r="H1721" s="205">
        <f xml:space="preserve"> LEN(小韻資料表[[#This Row],[小韻字集]])</f>
        <v>10</v>
      </c>
      <c r="I1721" s="205" cm="1">
        <f t="array" ref="I1721" xml:space="preserve"> MATCH(TRUE, ISNUMBER( SEARCH( LEFT(小韻資料表[[#This Row],[切語]],1), 切語上字資料表[切語上字]) ), 0)</f>
        <v>7</v>
      </c>
      <c r="J1721" s="210" t="str" cm="1">
        <f t="array" ref="J1721" xml:space="preserve"> INDEX(切語上字資料表[聲母], 小韻資料表[[#This Row],[上字表識別號]])</f>
        <v>定</v>
      </c>
      <c r="K1721" s="210" t="str" cm="1">
        <f t="array" ref="K1721" xml:space="preserve"> INDEX(切語上字資料表[聲母拼音碼], 小韻資料表[[#This Row],[上字表識別號]])</f>
        <v>t</v>
      </c>
      <c r="L1721" s="210" t="str" cm="1">
        <f t="array" ref="L1721" xml:space="preserve"> INDEX(切語上字資料表[清濁], 小韻資料表[[#This Row],[上字表識別號]])</f>
        <v>全濁</v>
      </c>
      <c r="M1721" s="223" cm="1">
        <f t="array" ref="M1721" xml:space="preserve"> INDEX(切語上字資料表[發送收], 小韻資料表[[#This Row],[上字表識別號]])</f>
        <v>0</v>
      </c>
      <c r="N1721" s="205" cm="1">
        <f t="array" ref="N1721" xml:space="preserve"> MATCH(TRUE, ISNUMBER( SEARCH( RIGHT(小韻資料表[[#This Row],[切語]],1), 切語下字資料表[切語下字]) ), 0)</f>
        <v>210</v>
      </c>
      <c r="O1721" s="207" t="str" cm="1">
        <f t="array" ref="O1721" xml:space="preserve"> INDEX(切語下字資料表[韻母], 小韻資料表[[#This Row],[下字表識別號]])</f>
        <v>晧開1</v>
      </c>
      <c r="P1721" s="207" t="str" cm="1">
        <f t="array" ref="P1721" xml:space="preserve"> INDEX(切語下字資料表[韻母拼音碼], 小韻資料表[[#This Row],[下字表識別號]])</f>
        <v>o</v>
      </c>
      <c r="Q1721" s="210" t="str" cm="1">
        <f t="array" ref="Q1721" xml:space="preserve"> INDEX(設定表!$C$19:$C$23, INT( LEFT(小韻資料表[[#This Row],[目次編碼]],1) ))</f>
        <v>上</v>
      </c>
      <c r="R1721" s="210">
        <f xml:space="preserve">  INDEX(設定表!$C$8:$C$15, MATCH( (RIGHT(小韻資料表[[#This Row],[清濁]]) &amp; 小韻資料表[[#This Row],[調]]), 設定表!$B$8:$B$15, 0))</f>
        <v>2</v>
      </c>
      <c r="S1721" s="205" t="s">
        <v>309</v>
      </c>
      <c r="T1721" s="205" t="s">
        <v>309</v>
      </c>
      <c r="U1721" s="226" t="s">
        <v>309</v>
      </c>
      <c r="V1721" s="146" t="s">
        <v>309</v>
      </c>
      <c r="X1721" s="135"/>
      <c r="Y1721" s="135"/>
      <c r="AA1721" s="135"/>
      <c r="AB1721" s="134"/>
      <c r="AC1721" s="135"/>
      <c r="AD1721" s="135"/>
      <c r="AH1721" s="135"/>
      <c r="AI1721" s="135"/>
    </row>
    <row r="1722" spans="1:35" ht="31.5">
      <c r="A1722" s="205">
        <v>1718</v>
      </c>
      <c r="B1722" s="206" t="s">
        <v>6760</v>
      </c>
      <c r="C1722" s="207" t="str">
        <f xml:space="preserve"> _xlfn.CONCAT(小韻資料表[[#This Row],[聲母拼音碼]],小韻資料表[[#This Row],[韻母拼音碼]],小韻資料表[[#This Row],[調號]])</f>
        <v>no2</v>
      </c>
      <c r="D1722" s="206" t="s">
        <v>6761</v>
      </c>
      <c r="E1722" s="208" t="s">
        <v>6745</v>
      </c>
      <c r="F1722" s="205">
        <v>6</v>
      </c>
      <c r="G1722" s="209" t="s">
        <v>6762</v>
      </c>
      <c r="H1722" s="205">
        <f xml:space="preserve"> LEN(小韻資料表[[#This Row],[小韻字集]])</f>
        <v>12</v>
      </c>
      <c r="I1722" s="205" cm="1">
        <f t="array" ref="I1722" xml:space="preserve"> MATCH(TRUE, ISNUMBER( SEARCH( LEFT(小韻資料表[[#This Row],[切語]],1), 切語上字資料表[切語上字]) ), 0)</f>
        <v>8</v>
      </c>
      <c r="J1722" s="210" t="str" cm="1">
        <f t="array" ref="J1722" xml:space="preserve"> INDEX(切語上字資料表[聲母], 小韻資料表[[#This Row],[上字表識別號]])</f>
        <v>泥</v>
      </c>
      <c r="K1722" s="210" t="str" cm="1">
        <f t="array" ref="K1722" xml:space="preserve"> INDEX(切語上字資料表[聲母拼音碼], 小韻資料表[[#This Row],[上字表識別號]])</f>
        <v>n</v>
      </c>
      <c r="L1722" s="210" t="str" cm="1">
        <f t="array" ref="L1722" xml:space="preserve"> INDEX(切語上字資料表[清濁], 小韻資料表[[#This Row],[上字表識別號]])</f>
        <v>次濁</v>
      </c>
      <c r="M1722" s="223" t="str" cm="1">
        <f t="array" ref="M1722" xml:space="preserve"> INDEX(切語上字資料表[發送收], 小韻資料表[[#This Row],[上字表識別號]])</f>
        <v>收聲</v>
      </c>
      <c r="N1722" s="205" cm="1">
        <f t="array" ref="N1722" xml:space="preserve"> MATCH(TRUE, ISNUMBER( SEARCH( RIGHT(小韻資料表[[#This Row],[切語]],1), 切語下字資料表[切語下字]) ), 0)</f>
        <v>210</v>
      </c>
      <c r="O1722" s="207" t="str" cm="1">
        <f t="array" ref="O1722" xml:space="preserve"> INDEX(切語下字資料表[韻母], 小韻資料表[[#This Row],[下字表識別號]])</f>
        <v>晧開1</v>
      </c>
      <c r="P1722" s="207" t="str" cm="1">
        <f t="array" ref="P1722" xml:space="preserve"> INDEX(切語下字資料表[韻母拼音碼], 小韻資料表[[#This Row],[下字表識別號]])</f>
        <v>o</v>
      </c>
      <c r="Q1722" s="210" t="str" cm="1">
        <f t="array" ref="Q1722" xml:space="preserve"> INDEX(設定表!$C$19:$C$23, INT( LEFT(小韻資料表[[#This Row],[目次編碼]],1) ))</f>
        <v>上</v>
      </c>
      <c r="R1722" s="210">
        <f xml:space="preserve">  INDEX(設定表!$C$8:$C$15, MATCH( (RIGHT(小韻資料表[[#This Row],[清濁]]) &amp; 小韻資料表[[#This Row],[調]]), 設定表!$B$8:$B$15, 0))</f>
        <v>2</v>
      </c>
      <c r="S1722" s="205" t="s">
        <v>309</v>
      </c>
      <c r="T1722" s="205" t="s">
        <v>309</v>
      </c>
      <c r="U1722" s="226" t="s">
        <v>6763</v>
      </c>
      <c r="V1722" s="147" t="s">
        <v>309</v>
      </c>
      <c r="X1722" s="135"/>
      <c r="Y1722" s="135"/>
      <c r="AA1722" s="135"/>
      <c r="AB1722" s="134"/>
      <c r="AC1722" s="135"/>
      <c r="AD1722" s="135"/>
      <c r="AH1722" s="135"/>
      <c r="AI1722" s="135"/>
    </row>
    <row r="1723" spans="1:35" ht="31.5">
      <c r="A1723" s="205">
        <v>1719</v>
      </c>
      <c r="B1723" s="206" t="s">
        <v>6764</v>
      </c>
      <c r="C1723" s="207" t="str">
        <f xml:space="preserve"> _xlfn.CONCAT(小韻資料表[[#This Row],[聲母拼音碼]],小韻資料表[[#This Row],[韻母拼音碼]],小韻資料表[[#This Row],[調號]])</f>
        <v>so2</v>
      </c>
      <c r="D1723" s="206" t="s">
        <v>6765</v>
      </c>
      <c r="E1723" s="208" t="s">
        <v>6745</v>
      </c>
      <c r="F1723" s="205">
        <v>7</v>
      </c>
      <c r="G1723" s="209" t="s">
        <v>6766</v>
      </c>
      <c r="H1723" s="205">
        <f xml:space="preserve"> LEN(小韻資料表[[#This Row],[小韻字集]])</f>
        <v>8</v>
      </c>
      <c r="I1723" s="205" cm="1">
        <f t="array" ref="I1723" xml:space="preserve"> MATCH(TRUE, ISNUMBER( SEARCH( LEFT(小韻資料表[[#This Row],[切語]],1), 切語上字資料表[切語上字]) ), 0)</f>
        <v>24</v>
      </c>
      <c r="J1723" s="210" t="str" cm="1">
        <f t="array" ref="J1723" xml:space="preserve"> INDEX(切語上字資料表[聲母], 小韻資料表[[#This Row],[上字表識別號]])</f>
        <v>心</v>
      </c>
      <c r="K1723" s="210" t="str" cm="1">
        <f t="array" ref="K1723" xml:space="preserve"> INDEX(切語上字資料表[聲母拼音碼], 小韻資料表[[#This Row],[上字表識別號]])</f>
        <v>s</v>
      </c>
      <c r="L1723" s="210" t="str" cm="1">
        <f t="array" ref="L1723" xml:space="preserve"> INDEX(切語上字資料表[清濁], 小韻資料表[[#This Row],[上字表識別號]])</f>
        <v>全清</v>
      </c>
      <c r="M1723" s="223" t="str" cm="1">
        <f t="array" ref="M1723" xml:space="preserve"> INDEX(切語上字資料表[發送收], 小韻資料表[[#This Row],[上字表識別號]])</f>
        <v>送氣</v>
      </c>
      <c r="N1723" s="205" cm="1">
        <f t="array" ref="N1723" xml:space="preserve"> MATCH(TRUE, ISNUMBER( SEARCH( RIGHT(小韻資料表[[#This Row],[切語]],1), 切語下字資料表[切語下字]) ), 0)</f>
        <v>210</v>
      </c>
      <c r="O1723" s="207" t="str" cm="1">
        <f t="array" ref="O1723" xml:space="preserve"> INDEX(切語下字資料表[韻母], 小韻資料表[[#This Row],[下字表識別號]])</f>
        <v>晧開1</v>
      </c>
      <c r="P1723" s="207" t="str" cm="1">
        <f t="array" ref="P1723" xml:space="preserve"> INDEX(切語下字資料表[韻母拼音碼], 小韻資料表[[#This Row],[下字表識別號]])</f>
        <v>o</v>
      </c>
      <c r="Q1723" s="210" t="str" cm="1">
        <f t="array" ref="Q1723" xml:space="preserve"> INDEX(設定表!$C$19:$C$23, INT( LEFT(小韻資料表[[#This Row],[目次編碼]],1) ))</f>
        <v>上</v>
      </c>
      <c r="R1723" s="210">
        <f xml:space="preserve">  INDEX(設定表!$C$8:$C$15, MATCH( (RIGHT(小韻資料表[[#This Row],[清濁]]) &amp; 小韻資料表[[#This Row],[調]]), 設定表!$B$8:$B$15, 0))</f>
        <v>2</v>
      </c>
      <c r="S1723" s="205" t="s">
        <v>6767</v>
      </c>
      <c r="T1723" s="205" t="s">
        <v>309</v>
      </c>
      <c r="U1723" s="226" t="s">
        <v>6768</v>
      </c>
      <c r="V1723" s="146" t="s">
        <v>309</v>
      </c>
      <c r="X1723" s="135"/>
      <c r="Y1723" s="135"/>
      <c r="AA1723" s="135"/>
      <c r="AB1723" s="134"/>
      <c r="AC1723" s="135"/>
      <c r="AD1723" s="135"/>
      <c r="AH1723" s="135"/>
      <c r="AI1723" s="135"/>
    </row>
    <row r="1724" spans="1:35" ht="31.5">
      <c r="A1724" s="205">
        <v>1720</v>
      </c>
      <c r="B1724" s="206" t="s">
        <v>6769</v>
      </c>
      <c r="C1724" s="207" t="str">
        <f xml:space="preserve"> _xlfn.CONCAT(小韻資料表[[#This Row],[聲母拼音碼]],小韻資料表[[#This Row],[韻母拼音碼]],小韻資料表[[#This Row],[調號]])</f>
        <v>to2</v>
      </c>
      <c r="D1724" s="206" t="s">
        <v>6770</v>
      </c>
      <c r="E1724" s="208" t="s">
        <v>6745</v>
      </c>
      <c r="F1724" s="205">
        <v>8</v>
      </c>
      <c r="G1724" s="209" t="s">
        <v>6771</v>
      </c>
      <c r="H1724" s="205">
        <f xml:space="preserve"> LEN(小韻資料表[[#This Row],[小韻字集]])</f>
        <v>11</v>
      </c>
      <c r="I1724" s="205" cm="1">
        <f t="array" ref="I1724" xml:space="preserve"> MATCH(TRUE, ISNUMBER( SEARCH( LEFT(小韻資料表[[#This Row],[切語]],1), 切語上字資料表[切語上字]) ), 0)</f>
        <v>5</v>
      </c>
      <c r="J1724" s="210" t="str" cm="1">
        <f t="array" ref="J1724" xml:space="preserve"> INDEX(切語上字資料表[聲母], 小韻資料表[[#This Row],[上字表識別號]])</f>
        <v>端</v>
      </c>
      <c r="K1724" s="210" t="str" cm="1">
        <f t="array" ref="K1724" xml:space="preserve"> INDEX(切語上字資料表[聲母拼音碼], 小韻資料表[[#This Row],[上字表識別號]])</f>
        <v>t</v>
      </c>
      <c r="L1724" s="210" t="str" cm="1">
        <f t="array" ref="L1724" xml:space="preserve"> INDEX(切語上字資料表[清濁], 小韻資料表[[#This Row],[上字表識別號]])</f>
        <v>全清</v>
      </c>
      <c r="M1724" s="223" t="str" cm="1">
        <f t="array" ref="M1724" xml:space="preserve"> INDEX(切語上字資料表[發送收], 小韻資料表[[#This Row],[上字表識別號]])</f>
        <v>發聲</v>
      </c>
      <c r="N1724" s="205" cm="1">
        <f t="array" ref="N1724" xml:space="preserve"> MATCH(TRUE, ISNUMBER( SEARCH( RIGHT(小韻資料表[[#This Row],[切語]],1), 切語下字資料表[切語下字]) ), 0)</f>
        <v>210</v>
      </c>
      <c r="O1724" s="207" t="str" cm="1">
        <f t="array" ref="O1724" xml:space="preserve"> INDEX(切語下字資料表[韻母], 小韻資料表[[#This Row],[下字表識別號]])</f>
        <v>晧開1</v>
      </c>
      <c r="P1724" s="207" t="str" cm="1">
        <f t="array" ref="P1724" xml:space="preserve"> INDEX(切語下字資料表[韻母拼音碼], 小韻資料表[[#This Row],[下字表識別號]])</f>
        <v>o</v>
      </c>
      <c r="Q1724" s="210" t="str" cm="1">
        <f t="array" ref="Q1724" xml:space="preserve"> INDEX(設定表!$C$19:$C$23, INT( LEFT(小韻資料表[[#This Row],[目次編碼]],1) ))</f>
        <v>上</v>
      </c>
      <c r="R1724" s="210">
        <f xml:space="preserve">  INDEX(設定表!$C$8:$C$15, MATCH( (RIGHT(小韻資料表[[#This Row],[清濁]]) &amp; 小韻資料表[[#This Row],[調]]), 設定表!$B$8:$B$15, 0))</f>
        <v>2</v>
      </c>
      <c r="S1724" s="205" t="s">
        <v>309</v>
      </c>
      <c r="T1724" s="205" t="s">
        <v>309</v>
      </c>
      <c r="U1724" s="226" t="s">
        <v>6772</v>
      </c>
      <c r="V1724" s="147" t="s">
        <v>309</v>
      </c>
      <c r="X1724" s="135"/>
      <c r="Y1724" s="135"/>
      <c r="AA1724" s="135"/>
      <c r="AB1724" s="134"/>
      <c r="AC1724" s="135"/>
      <c r="AD1724" s="135"/>
      <c r="AH1724" s="135"/>
      <c r="AI1724" s="135"/>
    </row>
    <row r="1725" spans="1:35" ht="31.5">
      <c r="A1725" s="205">
        <v>1721</v>
      </c>
      <c r="B1725" s="206" t="s">
        <v>6773</v>
      </c>
      <c r="C1725" s="207" t="str">
        <f xml:space="preserve"> _xlfn.CONCAT(小韻資料表[[#This Row],[聲母拼音碼]],小韻資料表[[#This Row],[韻母拼音碼]],小韻資料表[[#This Row],[調號]])</f>
        <v>cho2</v>
      </c>
      <c r="D1725" s="206" t="s">
        <v>6774</v>
      </c>
      <c r="E1725" s="208" t="s">
        <v>6745</v>
      </c>
      <c r="F1725" s="205">
        <v>9</v>
      </c>
      <c r="G1725" s="209" t="s">
        <v>6775</v>
      </c>
      <c r="H1725" s="205">
        <f xml:space="preserve"> LEN(小韻資料表[[#This Row],[小韻字集]])</f>
        <v>8</v>
      </c>
      <c r="I1725" s="205" cm="1">
        <f t="array" ref="I1725" xml:space="preserve"> MATCH(TRUE, ISNUMBER( SEARCH( LEFT(小韻資料表[[#This Row],[切語]],1), 切語上字資料表[切語上字]) ), 0)</f>
        <v>22</v>
      </c>
      <c r="J1725" s="210" t="str" cm="1">
        <f t="array" ref="J1725" xml:space="preserve"> INDEX(切語上字資料表[聲母], 小韻資料表[[#This Row],[上字表識別號]])</f>
        <v>清</v>
      </c>
      <c r="K1725" s="210" t="str" cm="1">
        <f t="array" ref="K1725" xml:space="preserve"> INDEX(切語上字資料表[聲母拼音碼], 小韻資料表[[#This Row],[上字表識別號]])</f>
        <v>ch</v>
      </c>
      <c r="L1725" s="210" t="str" cm="1">
        <f t="array" ref="L1725" xml:space="preserve"> INDEX(切語上字資料表[清濁], 小韻資料表[[#This Row],[上字表識別號]])</f>
        <v>次清</v>
      </c>
      <c r="M1725" s="223" t="str" cm="1">
        <f t="array" ref="M1725" xml:space="preserve"> INDEX(切語上字資料表[發送收], 小韻資料表[[#This Row],[上字表識別號]])</f>
        <v>送氣</v>
      </c>
      <c r="N1725" s="205" cm="1">
        <f t="array" ref="N1725" xml:space="preserve"> MATCH(TRUE, ISNUMBER( SEARCH( RIGHT(小韻資料表[[#This Row],[切語]],1), 切語下字資料表[切語下字]) ), 0)</f>
        <v>210</v>
      </c>
      <c r="O1725" s="207" t="str" cm="1">
        <f t="array" ref="O1725" xml:space="preserve"> INDEX(切語下字資料表[韻母], 小韻資料表[[#This Row],[下字表識別號]])</f>
        <v>晧開1</v>
      </c>
      <c r="P1725" s="207" t="str" cm="1">
        <f t="array" ref="P1725" xml:space="preserve"> INDEX(切語下字資料表[韻母拼音碼], 小韻資料表[[#This Row],[下字表識別號]])</f>
        <v>o</v>
      </c>
      <c r="Q1725" s="210" t="str" cm="1">
        <f t="array" ref="Q1725" xml:space="preserve"> INDEX(設定表!$C$19:$C$23, INT( LEFT(小韻資料表[[#This Row],[目次編碼]],1) ))</f>
        <v>上</v>
      </c>
      <c r="R1725" s="210">
        <f xml:space="preserve">  INDEX(設定表!$C$8:$C$15, MATCH( (RIGHT(小韻資料表[[#This Row],[清濁]]) &amp; 小韻資料表[[#This Row],[調]]), 設定表!$B$8:$B$15, 0))</f>
        <v>2</v>
      </c>
      <c r="S1725" s="205" t="s">
        <v>309</v>
      </c>
      <c r="T1725" s="205" t="s">
        <v>309</v>
      </c>
      <c r="U1725" s="226" t="s">
        <v>309</v>
      </c>
      <c r="V1725" s="146" t="s">
        <v>309</v>
      </c>
      <c r="X1725" s="135"/>
      <c r="Y1725" s="135"/>
      <c r="AA1725" s="135"/>
      <c r="AB1725" s="134"/>
      <c r="AC1725" s="135"/>
      <c r="AD1725" s="135"/>
      <c r="AH1725" s="135"/>
      <c r="AI1725" s="135"/>
    </row>
    <row r="1726" spans="1:35" ht="31.5">
      <c r="A1726" s="205">
        <v>1722</v>
      </c>
      <c r="B1726" s="206" t="s">
        <v>6776</v>
      </c>
      <c r="C1726" s="207" t="str">
        <f xml:space="preserve"> _xlfn.CONCAT(小韻資料表[[#This Row],[聲母拼音碼]],小韻資料表[[#This Row],[韻母拼音碼]],小韻資料表[[#This Row],[調號]])</f>
        <v>co2</v>
      </c>
      <c r="D1726" s="206" t="s">
        <v>6777</v>
      </c>
      <c r="E1726" s="208" t="s">
        <v>6745</v>
      </c>
      <c r="F1726" s="205">
        <v>10</v>
      </c>
      <c r="G1726" s="209" t="s">
        <v>6778</v>
      </c>
      <c r="H1726" s="205">
        <f xml:space="preserve"> LEN(小韻資料表[[#This Row],[小韻字集]])</f>
        <v>13</v>
      </c>
      <c r="I1726" s="205" cm="1">
        <f t="array" ref="I1726" xml:space="preserve"> MATCH(TRUE, ISNUMBER( SEARCH( LEFT(小韻資料表[[#This Row],[切語]],1), 切語上字資料表[切語上字]) ), 0)</f>
        <v>21</v>
      </c>
      <c r="J1726" s="210" t="str" cm="1">
        <f t="array" ref="J1726" xml:space="preserve"> INDEX(切語上字資料表[聲母], 小韻資料表[[#This Row],[上字表識別號]])</f>
        <v>精</v>
      </c>
      <c r="K1726" s="210" t="str" cm="1">
        <f t="array" ref="K1726" xml:space="preserve"> INDEX(切語上字資料表[聲母拼音碼], 小韻資料表[[#This Row],[上字表識別號]])</f>
        <v>c</v>
      </c>
      <c r="L1726" s="210" t="str" cm="1">
        <f t="array" ref="L1726" xml:space="preserve"> INDEX(切語上字資料表[清濁], 小韻資料表[[#This Row],[上字表識別號]])</f>
        <v>全清</v>
      </c>
      <c r="M1726" s="223" t="str" cm="1">
        <f t="array" ref="M1726" xml:space="preserve"> INDEX(切語上字資料表[發送收], 小韻資料表[[#This Row],[上字表識別號]])</f>
        <v>發聲</v>
      </c>
      <c r="N1726" s="205" cm="1">
        <f t="array" ref="N1726" xml:space="preserve"> MATCH(TRUE, ISNUMBER( SEARCH( RIGHT(小韻資料表[[#This Row],[切語]],1), 切語下字資料表[切語下字]) ), 0)</f>
        <v>210</v>
      </c>
      <c r="O1726" s="207" t="str" cm="1">
        <f t="array" ref="O1726" xml:space="preserve"> INDEX(切語下字資料表[韻母], 小韻資料表[[#This Row],[下字表識別號]])</f>
        <v>晧開1</v>
      </c>
      <c r="P1726" s="207" t="str" cm="1">
        <f t="array" ref="P1726" xml:space="preserve"> INDEX(切語下字資料表[韻母拼音碼], 小韻資料表[[#This Row],[下字表識別號]])</f>
        <v>o</v>
      </c>
      <c r="Q1726" s="210" t="str" cm="1">
        <f t="array" ref="Q1726" xml:space="preserve"> INDEX(設定表!$C$19:$C$23, INT( LEFT(小韻資料表[[#This Row],[目次編碼]],1) ))</f>
        <v>上</v>
      </c>
      <c r="R1726" s="210">
        <f xml:space="preserve">  INDEX(設定表!$C$8:$C$15, MATCH( (RIGHT(小韻資料表[[#This Row],[清濁]]) &amp; 小韻資料表[[#This Row],[調]]), 設定表!$B$8:$B$15, 0))</f>
        <v>2</v>
      </c>
      <c r="S1726" s="205" t="s">
        <v>309</v>
      </c>
      <c r="T1726" s="205" t="s">
        <v>309</v>
      </c>
      <c r="U1726" s="226" t="s">
        <v>309</v>
      </c>
      <c r="V1726" s="147" t="s">
        <v>309</v>
      </c>
      <c r="X1726" s="135"/>
      <c r="Y1726" s="135"/>
      <c r="AA1726" s="135"/>
      <c r="AB1726" s="134"/>
      <c r="AC1726" s="135"/>
      <c r="AD1726" s="135"/>
      <c r="AH1726" s="135"/>
      <c r="AI1726" s="135"/>
    </row>
    <row r="1727" spans="1:35" ht="31.5">
      <c r="A1727" s="205">
        <v>1723</v>
      </c>
      <c r="B1727" s="206" t="s">
        <v>6779</v>
      </c>
      <c r="C1727" s="207" t="str">
        <f xml:space="preserve"> _xlfn.CONCAT(小韻資料表[[#This Row],[聲母拼音碼]],小韻資料表[[#This Row],[韻母拼音碼]],小韻資料表[[#This Row],[調號]])</f>
        <v>co2</v>
      </c>
      <c r="D1727" s="206" t="s">
        <v>6780</v>
      </c>
      <c r="E1727" s="208" t="s">
        <v>6745</v>
      </c>
      <c r="F1727" s="205">
        <v>11</v>
      </c>
      <c r="G1727" s="209" t="s">
        <v>6781</v>
      </c>
      <c r="H1727" s="205">
        <f xml:space="preserve"> LEN(小韻資料表[[#This Row],[小韻字集]])</f>
        <v>5</v>
      </c>
      <c r="I1727" s="205" cm="1">
        <f t="array" ref="I1727" xml:space="preserve"> MATCH(TRUE, ISNUMBER( SEARCH( LEFT(小韻資料表[[#This Row],[切語]],1), 切語上字資料表[切語上字]) ), 0)</f>
        <v>23</v>
      </c>
      <c r="J1727" s="210" t="str" cm="1">
        <f t="array" ref="J1727" xml:space="preserve"> INDEX(切語上字資料表[聲母], 小韻資料表[[#This Row],[上字表識別號]])</f>
        <v>從</v>
      </c>
      <c r="K1727" s="210" t="str" cm="1">
        <f t="array" ref="K1727" xml:space="preserve"> INDEX(切語上字資料表[聲母拼音碼], 小韻資料表[[#This Row],[上字表識別號]])</f>
        <v>c</v>
      </c>
      <c r="L1727" s="210" t="str" cm="1">
        <f t="array" ref="L1727" xml:space="preserve"> INDEX(切語上字資料表[清濁], 小韻資料表[[#This Row],[上字表識別號]])</f>
        <v>全濁</v>
      </c>
      <c r="M1727" s="223" cm="1">
        <f t="array" ref="M1727" xml:space="preserve"> INDEX(切語上字資料表[發送收], 小韻資料表[[#This Row],[上字表識別號]])</f>
        <v>0</v>
      </c>
      <c r="N1727" s="205" cm="1">
        <f t="array" ref="N1727" xml:space="preserve"> MATCH(TRUE, ISNUMBER( SEARCH( RIGHT(小韻資料表[[#This Row],[切語]],1), 切語下字資料表[切語下字]) ), 0)</f>
        <v>210</v>
      </c>
      <c r="O1727" s="207" t="str" cm="1">
        <f t="array" ref="O1727" xml:space="preserve"> INDEX(切語下字資料表[韻母], 小韻資料表[[#This Row],[下字表識別號]])</f>
        <v>晧開1</v>
      </c>
      <c r="P1727" s="207" t="str" cm="1">
        <f t="array" ref="P1727" xml:space="preserve"> INDEX(切語下字資料表[韻母拼音碼], 小韻資料表[[#This Row],[下字表識別號]])</f>
        <v>o</v>
      </c>
      <c r="Q1727" s="210" t="str" cm="1">
        <f t="array" ref="Q1727" xml:space="preserve"> INDEX(設定表!$C$19:$C$23, INT( LEFT(小韻資料表[[#This Row],[目次編碼]],1) ))</f>
        <v>上</v>
      </c>
      <c r="R1727" s="210">
        <f xml:space="preserve">  INDEX(設定表!$C$8:$C$15, MATCH( (RIGHT(小韻資料表[[#This Row],[清濁]]) &amp; 小韻資料表[[#This Row],[調]]), 設定表!$B$8:$B$15, 0))</f>
        <v>2</v>
      </c>
      <c r="S1727" s="205" t="s">
        <v>309</v>
      </c>
      <c r="T1727" s="205" t="s">
        <v>309</v>
      </c>
      <c r="U1727" s="226" t="s">
        <v>6782</v>
      </c>
      <c r="V1727" s="146" t="s">
        <v>309</v>
      </c>
      <c r="X1727" s="135"/>
      <c r="Y1727" s="135"/>
      <c r="AA1727" s="135"/>
      <c r="AB1727" s="134"/>
      <c r="AC1727" s="135"/>
      <c r="AD1727" s="135"/>
      <c r="AH1727" s="135"/>
      <c r="AI1727" s="135"/>
    </row>
    <row r="1728" spans="1:35" ht="31.5">
      <c r="A1728" s="205">
        <v>1724</v>
      </c>
      <c r="B1728" s="206" t="s">
        <v>6783</v>
      </c>
      <c r="C1728" s="207" t="str">
        <f xml:space="preserve"> _xlfn.CONCAT(小韻資料表[[#This Row],[聲母拼音碼]],小韻資料表[[#This Row],[韻母拼音碼]],小韻資料表[[#This Row],[調號]])</f>
        <v>ko2</v>
      </c>
      <c r="D1728" s="206" t="s">
        <v>6784</v>
      </c>
      <c r="E1728" s="208" t="s">
        <v>6745</v>
      </c>
      <c r="F1728" s="205">
        <v>12</v>
      </c>
      <c r="G1728" s="209" t="s">
        <v>6785</v>
      </c>
      <c r="H1728" s="205">
        <f xml:space="preserve"> LEN(小韻資料表[[#This Row],[小韻字集]])</f>
        <v>13</v>
      </c>
      <c r="I1728" s="205" cm="1">
        <f t="array" ref="I1728" xml:space="preserve"> MATCH(TRUE, ISNUMBER( SEARCH( LEFT(小韻資料表[[#This Row],[切語]],1), 切語上字資料表[切語上字]) ), 0)</f>
        <v>1</v>
      </c>
      <c r="J1728" s="210" t="str" cm="1">
        <f t="array" ref="J1728" xml:space="preserve"> INDEX(切語上字資料表[聲母], 小韻資料表[[#This Row],[上字表識別號]])</f>
        <v>見</v>
      </c>
      <c r="K1728" s="210" t="str" cm="1">
        <f t="array" ref="K1728" xml:space="preserve"> INDEX(切語上字資料表[聲母拼音碼], 小韻資料表[[#This Row],[上字表識別號]])</f>
        <v>k</v>
      </c>
      <c r="L1728" s="210" t="str" cm="1">
        <f t="array" ref="L1728" xml:space="preserve"> INDEX(切語上字資料表[清濁], 小韻資料表[[#This Row],[上字表識別號]])</f>
        <v>全清</v>
      </c>
      <c r="M1728" s="223" t="str" cm="1">
        <f t="array" ref="M1728" xml:space="preserve"> INDEX(切語上字資料表[發送收], 小韻資料表[[#This Row],[上字表識別號]])</f>
        <v>發聲</v>
      </c>
      <c r="N1728" s="205" cm="1">
        <f t="array" ref="N1728" xml:space="preserve"> MATCH(TRUE, ISNUMBER( SEARCH( RIGHT(小韻資料表[[#This Row],[切語]],1), 切語下字資料表[切語下字]) ), 0)</f>
        <v>210</v>
      </c>
      <c r="O1728" s="207" t="str" cm="1">
        <f t="array" ref="O1728" xml:space="preserve"> INDEX(切語下字資料表[韻母], 小韻資料表[[#This Row],[下字表識別號]])</f>
        <v>晧開1</v>
      </c>
      <c r="P1728" s="207" t="str" cm="1">
        <f t="array" ref="P1728" xml:space="preserve"> INDEX(切語下字資料表[韻母拼音碼], 小韻資料表[[#This Row],[下字表識別號]])</f>
        <v>o</v>
      </c>
      <c r="Q1728" s="210" t="str" cm="1">
        <f t="array" ref="Q1728" xml:space="preserve"> INDEX(設定表!$C$19:$C$23, INT( LEFT(小韻資料表[[#This Row],[目次編碼]],1) ))</f>
        <v>上</v>
      </c>
      <c r="R1728" s="210">
        <f xml:space="preserve">  INDEX(設定表!$C$8:$C$15, MATCH( (RIGHT(小韻資料表[[#This Row],[清濁]]) &amp; 小韻資料表[[#This Row],[調]]), 設定表!$B$8:$B$15, 0))</f>
        <v>2</v>
      </c>
      <c r="S1728" s="205" t="s">
        <v>309</v>
      </c>
      <c r="T1728" s="205" t="s">
        <v>309</v>
      </c>
      <c r="U1728" s="226" t="s">
        <v>6786</v>
      </c>
      <c r="V1728" s="147" t="s">
        <v>309</v>
      </c>
      <c r="X1728" s="135"/>
      <c r="Y1728" s="135"/>
      <c r="AA1728" s="135"/>
      <c r="AB1728" s="134"/>
      <c r="AC1728" s="135"/>
      <c r="AD1728" s="135"/>
      <c r="AH1728" s="135"/>
      <c r="AI1728" s="135"/>
    </row>
    <row r="1729" spans="1:35" ht="31.5">
      <c r="A1729" s="205">
        <v>1725</v>
      </c>
      <c r="B1729" s="206" t="s">
        <v>6787</v>
      </c>
      <c r="C1729" s="207" t="str">
        <f xml:space="preserve"> _xlfn.CONCAT(小韻資料表[[#This Row],[聲母拼音碼]],小韻資料表[[#This Row],[韻母拼音碼]],小韻資料表[[#This Row],[調號]])</f>
        <v>ho2</v>
      </c>
      <c r="D1729" s="206" t="s">
        <v>6788</v>
      </c>
      <c r="E1729" s="208" t="s">
        <v>6745</v>
      </c>
      <c r="F1729" s="205">
        <v>13</v>
      </c>
      <c r="G1729" s="209" t="s">
        <v>6789</v>
      </c>
      <c r="H1729" s="205">
        <f xml:space="preserve"> LEN(小韻資料表[[#This Row],[小韻字集]])</f>
        <v>3</v>
      </c>
      <c r="I1729" s="205" cm="1">
        <f t="array" ref="I1729" xml:space="preserve"> MATCH(TRUE, ISNUMBER( SEARCH( LEFT(小韻資料表[[#This Row],[切語]],1), 切語上字資料表[切語上字]) ), 0)</f>
        <v>36</v>
      </c>
      <c r="J1729" s="210" t="str" cm="1">
        <f t="array" ref="J1729" xml:space="preserve"> INDEX(切語上字資料表[聲母], 小韻資料表[[#This Row],[上字表識別號]])</f>
        <v>曉</v>
      </c>
      <c r="K1729" s="210" t="str" cm="1">
        <f t="array" ref="K1729" xml:space="preserve"> INDEX(切語上字資料表[聲母拼音碼], 小韻資料表[[#This Row],[上字表識別號]])</f>
        <v>h</v>
      </c>
      <c r="L1729" s="210" t="str" cm="1">
        <f t="array" ref="L1729" xml:space="preserve"> INDEX(切語上字資料表[清濁], 小韻資料表[[#This Row],[上字表識別號]])</f>
        <v>次清</v>
      </c>
      <c r="M1729" s="223" t="str" cm="1">
        <f t="array" ref="M1729" xml:space="preserve"> INDEX(切語上字資料表[發送收], 小韻資料表[[#This Row],[上字表識別號]])</f>
        <v>送氣</v>
      </c>
      <c r="N1729" s="205" cm="1">
        <f t="array" ref="N1729" xml:space="preserve"> MATCH(TRUE, ISNUMBER( SEARCH( RIGHT(小韻資料表[[#This Row],[切語]],1), 切語下字資料表[切語下字]) ), 0)</f>
        <v>210</v>
      </c>
      <c r="O1729" s="207" t="str" cm="1">
        <f t="array" ref="O1729" xml:space="preserve"> INDEX(切語下字資料表[韻母], 小韻資料表[[#This Row],[下字表識別號]])</f>
        <v>晧開1</v>
      </c>
      <c r="P1729" s="207" t="str" cm="1">
        <f t="array" ref="P1729" xml:space="preserve"> INDEX(切語下字資料表[韻母拼音碼], 小韻資料表[[#This Row],[下字表識別號]])</f>
        <v>o</v>
      </c>
      <c r="Q1729" s="210" t="str" cm="1">
        <f t="array" ref="Q1729" xml:space="preserve"> INDEX(設定表!$C$19:$C$23, INT( LEFT(小韻資料表[[#This Row],[目次編碼]],1) ))</f>
        <v>上</v>
      </c>
      <c r="R1729" s="210">
        <f xml:space="preserve">  INDEX(設定表!$C$8:$C$15, MATCH( (RIGHT(小韻資料表[[#This Row],[清濁]]) &amp; 小韻資料表[[#This Row],[調]]), 設定表!$B$8:$B$15, 0))</f>
        <v>2</v>
      </c>
      <c r="S1729" s="205" t="s">
        <v>309</v>
      </c>
      <c r="T1729" s="205" t="s">
        <v>309</v>
      </c>
      <c r="U1729" s="226" t="s">
        <v>309</v>
      </c>
      <c r="V1729" s="146" t="s">
        <v>309</v>
      </c>
      <c r="X1729" s="135"/>
      <c r="Y1729" s="135"/>
      <c r="AA1729" s="135"/>
      <c r="AB1729" s="134"/>
      <c r="AC1729" s="135"/>
      <c r="AD1729" s="135"/>
      <c r="AH1729" s="135"/>
      <c r="AI1729" s="135"/>
    </row>
    <row r="1730" spans="1:35" ht="31.5">
      <c r="A1730" s="205">
        <v>1726</v>
      </c>
      <c r="B1730" s="206" t="s">
        <v>6790</v>
      </c>
      <c r="C1730" s="207" t="str">
        <f xml:space="preserve"> _xlfn.CONCAT(小韻資料表[[#This Row],[聲母拼音碼]],小韻資料表[[#This Row],[韻母拼音碼]],小韻資料表[[#This Row],[調號]])</f>
        <v>bo2</v>
      </c>
      <c r="D1730" s="206" t="s">
        <v>6791</v>
      </c>
      <c r="E1730" s="208" t="s">
        <v>6745</v>
      </c>
      <c r="F1730" s="205">
        <v>14</v>
      </c>
      <c r="G1730" s="209" t="s">
        <v>6792</v>
      </c>
      <c r="H1730" s="205">
        <f xml:space="preserve"> LEN(小韻資料表[[#This Row],[小韻字集]])</f>
        <v>4</v>
      </c>
      <c r="I1730" s="205" cm="1">
        <f t="array" ref="I1730" xml:space="preserve"> MATCH(TRUE, ISNUMBER( SEARCH( LEFT(小韻資料表[[#This Row],[切語]],1), 切語上字資料表[切語上字]) ), 0)</f>
        <v>20</v>
      </c>
      <c r="J1730" s="210" t="str" cm="1">
        <f t="array" ref="J1730" xml:space="preserve"> INDEX(切語上字資料表[聲母], 小韻資料表[[#This Row],[上字表識別號]])</f>
        <v>微</v>
      </c>
      <c r="K1730" s="210" t="str" cm="1">
        <f t="array" ref="K1730" xml:space="preserve"> INDEX(切語上字資料表[聲母拼音碼], 小韻資料表[[#This Row],[上字表識別號]])</f>
        <v>b</v>
      </c>
      <c r="L1730" s="210" t="str" cm="1">
        <f t="array" ref="L1730" xml:space="preserve"> INDEX(切語上字資料表[清濁], 小韻資料表[[#This Row],[上字表識別號]])</f>
        <v>次濁</v>
      </c>
      <c r="M1730" s="223" t="str" cm="1">
        <f t="array" ref="M1730" xml:space="preserve"> INDEX(切語上字資料表[發送收], 小韻資料表[[#This Row],[上字表識別號]])</f>
        <v>收聲</v>
      </c>
      <c r="N1730" s="205" cm="1">
        <f t="array" ref="N1730" xml:space="preserve"> MATCH(TRUE, ISNUMBER( SEARCH( RIGHT(小韻資料表[[#This Row],[切語]],1), 切語下字資料表[切語下字]) ), 0)</f>
        <v>210</v>
      </c>
      <c r="O1730" s="207" t="str" cm="1">
        <f t="array" ref="O1730" xml:space="preserve"> INDEX(切語下字資料表[韻母], 小韻資料表[[#This Row],[下字表識別號]])</f>
        <v>晧開1</v>
      </c>
      <c r="P1730" s="207" t="str" cm="1">
        <f t="array" ref="P1730" xml:space="preserve"> INDEX(切語下字資料表[韻母拼音碼], 小韻資料表[[#This Row],[下字表識別號]])</f>
        <v>o</v>
      </c>
      <c r="Q1730" s="210" t="str" cm="1">
        <f t="array" ref="Q1730" xml:space="preserve"> INDEX(設定表!$C$19:$C$23, INT( LEFT(小韻資料表[[#This Row],[目次編碼]],1) ))</f>
        <v>上</v>
      </c>
      <c r="R1730" s="210">
        <f xml:space="preserve">  INDEX(設定表!$C$8:$C$15, MATCH( (RIGHT(小韻資料表[[#This Row],[清濁]]) &amp; 小韻資料表[[#This Row],[調]]), 設定表!$B$8:$B$15, 0))</f>
        <v>2</v>
      </c>
      <c r="S1730" s="205" t="s">
        <v>309</v>
      </c>
      <c r="T1730" s="205" t="s">
        <v>309</v>
      </c>
      <c r="U1730" s="226" t="s">
        <v>309</v>
      </c>
      <c r="V1730" s="147" t="s">
        <v>309</v>
      </c>
      <c r="X1730" s="135"/>
      <c r="Y1730" s="135"/>
      <c r="AA1730" s="135"/>
      <c r="AB1730" s="134"/>
      <c r="AC1730" s="135"/>
      <c r="AD1730" s="135"/>
      <c r="AH1730" s="135"/>
      <c r="AI1730" s="135"/>
    </row>
    <row r="1731" spans="1:35" ht="31.5">
      <c r="A1731" s="205">
        <v>1727</v>
      </c>
      <c r="B1731" s="206" t="s">
        <v>6793</v>
      </c>
      <c r="C1731" s="207" t="str">
        <f xml:space="preserve"> _xlfn.CONCAT(小韻資料表[[#This Row],[聲母拼音碼]],小韻資料表[[#This Row],[韻母拼音碼]],小韻資料表[[#This Row],[調號]])</f>
        <v>po2</v>
      </c>
      <c r="D1731" s="206" t="s">
        <v>6794</v>
      </c>
      <c r="E1731" s="208" t="s">
        <v>6745</v>
      </c>
      <c r="F1731" s="205">
        <v>15</v>
      </c>
      <c r="G1731" s="209" t="s">
        <v>6795</v>
      </c>
      <c r="H1731" s="205">
        <f xml:space="preserve"> LEN(小韻資料表[[#This Row],[小韻字集]])</f>
        <v>17</v>
      </c>
      <c r="I1731" s="205" cm="1">
        <f t="array" ref="I1731" xml:space="preserve"> MATCH(TRUE, ISNUMBER( SEARCH( LEFT(小韻資料表[[#This Row],[切語]],1), 切語上字資料表[切語上字]) ), 0)</f>
        <v>13</v>
      </c>
      <c r="J1731" s="210" t="str" cm="1">
        <f t="array" ref="J1731" xml:space="preserve"> INDEX(切語上字資料表[聲母], 小韻資料表[[#This Row],[上字表識別號]])</f>
        <v>幫</v>
      </c>
      <c r="K1731" s="210" t="str" cm="1">
        <f t="array" ref="K1731" xml:space="preserve"> INDEX(切語上字資料表[聲母拼音碼], 小韻資料表[[#This Row],[上字表識別號]])</f>
        <v>p</v>
      </c>
      <c r="L1731" s="210" t="str" cm="1">
        <f t="array" ref="L1731" xml:space="preserve"> INDEX(切語上字資料表[清濁], 小韻資料表[[#This Row],[上字表識別號]])</f>
        <v>全清</v>
      </c>
      <c r="M1731" s="223" t="str" cm="1">
        <f t="array" ref="M1731" xml:space="preserve"> INDEX(切語上字資料表[發送收], 小韻資料表[[#This Row],[上字表識別號]])</f>
        <v>發聲</v>
      </c>
      <c r="N1731" s="205" cm="1">
        <f t="array" ref="N1731" xml:space="preserve"> MATCH(TRUE, ISNUMBER( SEARCH( RIGHT(小韻資料表[[#This Row],[切語]],1), 切語下字資料表[切語下字]) ), 0)</f>
        <v>210</v>
      </c>
      <c r="O1731" s="207" t="str" cm="1">
        <f t="array" ref="O1731" xml:space="preserve"> INDEX(切語下字資料表[韻母], 小韻資料表[[#This Row],[下字表識別號]])</f>
        <v>晧開1</v>
      </c>
      <c r="P1731" s="207" t="str" cm="1">
        <f t="array" ref="P1731" xml:space="preserve"> INDEX(切語下字資料表[韻母拼音碼], 小韻資料表[[#This Row],[下字表識別號]])</f>
        <v>o</v>
      </c>
      <c r="Q1731" s="210" t="str" cm="1">
        <f t="array" ref="Q1731" xml:space="preserve"> INDEX(設定表!$C$19:$C$23, INT( LEFT(小韻資料表[[#This Row],[目次編碼]],1) ))</f>
        <v>上</v>
      </c>
      <c r="R1731" s="210">
        <f xml:space="preserve">  INDEX(設定表!$C$8:$C$15, MATCH( (RIGHT(小韻資料表[[#This Row],[清濁]]) &amp; 小韻資料表[[#This Row],[調]]), 設定表!$B$8:$B$15, 0))</f>
        <v>2</v>
      </c>
      <c r="S1731" s="205" t="s">
        <v>309</v>
      </c>
      <c r="T1731" s="205" t="s">
        <v>309</v>
      </c>
      <c r="U1731" s="226" t="s">
        <v>309</v>
      </c>
      <c r="V1731" s="146" t="s">
        <v>309</v>
      </c>
      <c r="X1731" s="135"/>
      <c r="Y1731" s="135"/>
      <c r="AA1731" s="135"/>
      <c r="AB1731" s="134"/>
      <c r="AC1731" s="135"/>
      <c r="AD1731" s="135"/>
      <c r="AH1731" s="135"/>
      <c r="AI1731" s="135"/>
    </row>
    <row r="1732" spans="1:35" ht="31.5">
      <c r="A1732" s="205">
        <v>1728</v>
      </c>
      <c r="B1732" s="206" t="s">
        <v>6796</v>
      </c>
      <c r="C1732" s="207" t="str">
        <f xml:space="preserve"> _xlfn.CONCAT(小韻資料表[[#This Row],[聲母拼音碼]],小韻資料表[[#This Row],[韻母拼音碼]],小韻資料表[[#This Row],[調號]])</f>
        <v>Øo2</v>
      </c>
      <c r="D1732" s="206" t="s">
        <v>6797</v>
      </c>
      <c r="E1732" s="208" t="s">
        <v>6745</v>
      </c>
      <c r="F1732" s="205">
        <v>16</v>
      </c>
      <c r="G1732" s="209" t="s">
        <v>6798</v>
      </c>
      <c r="H1732" s="205">
        <f xml:space="preserve"> LEN(小韻資料表[[#This Row],[小韻字集]])</f>
        <v>15</v>
      </c>
      <c r="I1732" s="205" cm="1">
        <f t="array" ref="I1732" xml:space="preserve"> MATCH(TRUE, ISNUMBER( SEARCH( LEFT(小韻資料表[[#This Row],[切語]],1), 切語上字資料表[切語上字]) ), 0)</f>
        <v>35</v>
      </c>
      <c r="J1732" s="210" t="str" cm="1">
        <f t="array" ref="J1732" xml:space="preserve"> INDEX(切語上字資料表[聲母], 小韻資料表[[#This Row],[上字表識別號]])</f>
        <v>影</v>
      </c>
      <c r="K1732" s="210" t="str" cm="1">
        <f t="array" ref="K1732" xml:space="preserve"> INDEX(切語上字資料表[聲母拼音碼], 小韻資料表[[#This Row],[上字表識別號]])</f>
        <v>Ø</v>
      </c>
      <c r="L1732" s="210" t="str" cm="1">
        <f t="array" ref="L1732" xml:space="preserve"> INDEX(切語上字資料表[清濁], 小韻資料表[[#This Row],[上字表識別號]])</f>
        <v>全清</v>
      </c>
      <c r="M1732" s="223" t="str" cm="1">
        <f t="array" ref="M1732" xml:space="preserve"> INDEX(切語上字資料表[發送收], 小韻資料表[[#This Row],[上字表識別號]])</f>
        <v>發聲</v>
      </c>
      <c r="N1732" s="205" cm="1">
        <f t="array" ref="N1732" xml:space="preserve"> MATCH(TRUE, ISNUMBER( SEARCH( RIGHT(小韻資料表[[#This Row],[切語]],1), 切語下字資料表[切語下字]) ), 0)</f>
        <v>210</v>
      </c>
      <c r="O1732" s="207" t="str" cm="1">
        <f t="array" ref="O1732" xml:space="preserve"> INDEX(切語下字資料表[韻母], 小韻資料表[[#This Row],[下字表識別號]])</f>
        <v>晧開1</v>
      </c>
      <c r="P1732" s="207" t="str" cm="1">
        <f t="array" ref="P1732" xml:space="preserve"> INDEX(切語下字資料表[韻母拼音碼], 小韻資料表[[#This Row],[下字表識別號]])</f>
        <v>o</v>
      </c>
      <c r="Q1732" s="210" t="str" cm="1">
        <f t="array" ref="Q1732" xml:space="preserve"> INDEX(設定表!$C$19:$C$23, INT( LEFT(小韻資料表[[#This Row],[目次編碼]],1) ))</f>
        <v>上</v>
      </c>
      <c r="R1732" s="210">
        <f xml:space="preserve">  INDEX(設定表!$C$8:$C$15, MATCH( (RIGHT(小韻資料表[[#This Row],[清濁]]) &amp; 小韻資料表[[#This Row],[調]]), 設定表!$B$8:$B$15, 0))</f>
        <v>2</v>
      </c>
      <c r="S1732" s="205" t="s">
        <v>309</v>
      </c>
      <c r="T1732" s="205" t="s">
        <v>309</v>
      </c>
      <c r="U1732" s="226" t="s">
        <v>6799</v>
      </c>
      <c r="V1732" s="147" t="s">
        <v>309</v>
      </c>
      <c r="X1732" s="135"/>
      <c r="Y1732" s="135"/>
      <c r="AA1732" s="135"/>
      <c r="AB1732" s="134"/>
      <c r="AC1732" s="135"/>
      <c r="AD1732" s="135"/>
      <c r="AH1732" s="135"/>
      <c r="AI1732" s="135"/>
    </row>
    <row r="1733" spans="1:35" ht="31.5">
      <c r="A1733" s="205">
        <v>1729</v>
      </c>
      <c r="B1733" s="206" t="s">
        <v>6800</v>
      </c>
      <c r="C1733" s="207" t="str">
        <f xml:space="preserve"> _xlfn.CONCAT(小韻資料表[[#This Row],[聲母拼音碼]],小韻資料表[[#This Row],[韻母拼音碼]],小韻資料表[[#This Row],[調號]])</f>
        <v>kho2</v>
      </c>
      <c r="D1733" s="206" t="s">
        <v>6801</v>
      </c>
      <c r="E1733" s="208" t="s">
        <v>6745</v>
      </c>
      <c r="F1733" s="205">
        <v>17</v>
      </c>
      <c r="G1733" s="209" t="s">
        <v>6802</v>
      </c>
      <c r="H1733" s="205">
        <f xml:space="preserve"> LEN(小韻資料表[[#This Row],[小韻字集]])</f>
        <v>10</v>
      </c>
      <c r="I1733" s="205" cm="1">
        <f t="array" ref="I1733" xml:space="preserve"> MATCH(TRUE, ISNUMBER( SEARCH( LEFT(小韻資料表[[#This Row],[切語]],1), 切語上字資料表[切語上字]) ), 0)</f>
        <v>2</v>
      </c>
      <c r="J1733" s="210" t="str" cm="1">
        <f t="array" ref="J1733" xml:space="preserve"> INDEX(切語上字資料表[聲母], 小韻資料表[[#This Row],[上字表識別號]])</f>
        <v>溪</v>
      </c>
      <c r="K1733" s="210" t="str" cm="1">
        <f t="array" ref="K1733" xml:space="preserve"> INDEX(切語上字資料表[聲母拼音碼], 小韻資料表[[#This Row],[上字表識別號]])</f>
        <v>kh</v>
      </c>
      <c r="L1733" s="210" t="str" cm="1">
        <f t="array" ref="L1733" xml:space="preserve"> INDEX(切語上字資料表[清濁], 小韻資料表[[#This Row],[上字表識別號]])</f>
        <v>次清</v>
      </c>
      <c r="M1733" s="223" t="str" cm="1">
        <f t="array" ref="M1733" xml:space="preserve"> INDEX(切語上字資料表[發送收], 小韻資料表[[#This Row],[上字表識別號]])</f>
        <v>送氣</v>
      </c>
      <c r="N1733" s="205" cm="1">
        <f t="array" ref="N1733" xml:space="preserve"> MATCH(TRUE, ISNUMBER( SEARCH( RIGHT(小韻資料表[[#This Row],[切語]],1), 切語下字資料表[切語下字]) ), 0)</f>
        <v>210</v>
      </c>
      <c r="O1733" s="207" t="str" cm="1">
        <f t="array" ref="O1733" xml:space="preserve"> INDEX(切語下字資料表[韻母], 小韻資料表[[#This Row],[下字表識別號]])</f>
        <v>晧開1</v>
      </c>
      <c r="P1733" s="207" t="str" cm="1">
        <f t="array" ref="P1733" xml:space="preserve"> INDEX(切語下字資料表[韻母拼音碼], 小韻資料表[[#This Row],[下字表識別號]])</f>
        <v>o</v>
      </c>
      <c r="Q1733" s="210" t="str" cm="1">
        <f t="array" ref="Q1733" xml:space="preserve"> INDEX(設定表!$C$19:$C$23, INT( LEFT(小韻資料表[[#This Row],[目次編碼]],1) ))</f>
        <v>上</v>
      </c>
      <c r="R1733" s="210">
        <f xml:space="preserve">  INDEX(設定表!$C$8:$C$15, MATCH( (RIGHT(小韻資料表[[#This Row],[清濁]]) &amp; 小韻資料表[[#This Row],[調]]), 設定表!$B$8:$B$15, 0))</f>
        <v>2</v>
      </c>
      <c r="S1733" s="205" t="s">
        <v>309</v>
      </c>
      <c r="T1733" s="205" t="s">
        <v>309</v>
      </c>
      <c r="U1733" s="226" t="s">
        <v>6803</v>
      </c>
      <c r="V1733" s="146" t="s">
        <v>309</v>
      </c>
      <c r="X1733" s="135"/>
      <c r="Y1733" s="135"/>
      <c r="AA1733" s="135"/>
      <c r="AB1733" s="134"/>
      <c r="AC1733" s="135"/>
      <c r="AD1733" s="135"/>
      <c r="AH1733" s="135"/>
      <c r="AI1733" s="135"/>
    </row>
    <row r="1734" spans="1:35" ht="31.5">
      <c r="A1734" s="205">
        <v>1730</v>
      </c>
      <c r="B1734" s="206" t="s">
        <v>6804</v>
      </c>
      <c r="C1734" s="207" t="str">
        <f xml:space="preserve"> _xlfn.CONCAT(小韻資料表[[#This Row],[聲母拼音碼]],小韻資料表[[#This Row],[韻母拼音碼]],小韻資料表[[#This Row],[調號]])</f>
        <v>go2</v>
      </c>
      <c r="D1734" s="206" t="s">
        <v>6805</v>
      </c>
      <c r="E1734" s="208" t="s">
        <v>6745</v>
      </c>
      <c r="F1734" s="205">
        <v>18</v>
      </c>
      <c r="G1734" s="209" t="s">
        <v>6806</v>
      </c>
      <c r="H1734" s="205">
        <f xml:space="preserve"> LEN(小韻資料表[[#This Row],[小韻字集]])</f>
        <v>4</v>
      </c>
      <c r="I1734" s="205" cm="1">
        <f t="array" ref="I1734" xml:space="preserve"> MATCH(TRUE, ISNUMBER( SEARCH( LEFT(小韻資料表[[#This Row],[切語]],1), 切語上字資料表[切語上字]) ), 0)</f>
        <v>4</v>
      </c>
      <c r="J1734" s="210" t="str" cm="1">
        <f t="array" ref="J1734" xml:space="preserve"> INDEX(切語上字資料表[聲母], 小韻資料表[[#This Row],[上字表識別號]])</f>
        <v>疑</v>
      </c>
      <c r="K1734" s="210" t="str" cm="1">
        <f t="array" ref="K1734" xml:space="preserve"> INDEX(切語上字資料表[聲母拼音碼], 小韻資料表[[#This Row],[上字表識別號]])</f>
        <v>g</v>
      </c>
      <c r="L1734" s="210" t="str" cm="1">
        <f t="array" ref="L1734" xml:space="preserve"> INDEX(切語上字資料表[清濁], 小韻資料表[[#This Row],[上字表識別號]])</f>
        <v>次濁</v>
      </c>
      <c r="M1734" s="223" t="str" cm="1">
        <f t="array" ref="M1734" xml:space="preserve"> INDEX(切語上字資料表[發送收], 小韻資料表[[#This Row],[上字表識別號]])</f>
        <v>收聲</v>
      </c>
      <c r="N1734" s="205" cm="1">
        <f t="array" ref="N1734" xml:space="preserve"> MATCH(TRUE, ISNUMBER( SEARCH( RIGHT(小韻資料表[[#This Row],[切語]],1), 切語下字資料表[切語下字]) ), 0)</f>
        <v>210</v>
      </c>
      <c r="O1734" s="207" t="str" cm="1">
        <f t="array" ref="O1734" xml:space="preserve"> INDEX(切語下字資料表[韻母], 小韻資料表[[#This Row],[下字表識別號]])</f>
        <v>晧開1</v>
      </c>
      <c r="P1734" s="207" t="str" cm="1">
        <f t="array" ref="P1734" xml:space="preserve"> INDEX(切語下字資料表[韻母拼音碼], 小韻資料表[[#This Row],[下字表識別號]])</f>
        <v>o</v>
      </c>
      <c r="Q1734" s="210" t="str" cm="1">
        <f t="array" ref="Q1734" xml:space="preserve"> INDEX(設定表!$C$19:$C$23, INT( LEFT(小韻資料表[[#This Row],[目次編碼]],1) ))</f>
        <v>上</v>
      </c>
      <c r="R1734" s="210">
        <f xml:space="preserve">  INDEX(設定表!$C$8:$C$15, MATCH( (RIGHT(小韻資料表[[#This Row],[清濁]]) &amp; 小韻資料表[[#This Row],[調]]), 設定表!$B$8:$B$15, 0))</f>
        <v>2</v>
      </c>
      <c r="S1734" s="205" t="s">
        <v>309</v>
      </c>
      <c r="T1734" s="205" t="s">
        <v>309</v>
      </c>
      <c r="U1734" s="226" t="s">
        <v>309</v>
      </c>
      <c r="V1734" s="147" t="s">
        <v>309</v>
      </c>
      <c r="X1734" s="135"/>
      <c r="Y1734" s="135"/>
      <c r="AA1734" s="135"/>
      <c r="AB1734" s="134"/>
      <c r="AC1734" s="135"/>
      <c r="AD1734" s="135"/>
      <c r="AH1734" s="135"/>
      <c r="AI1734" s="135"/>
    </row>
    <row r="1735" spans="1:35" ht="31.5">
      <c r="A1735" s="205">
        <v>1731</v>
      </c>
      <c r="B1735" s="206" t="s">
        <v>6807</v>
      </c>
      <c r="C1735" s="207" t="str">
        <f xml:space="preserve"> _xlfn.CONCAT(小韻資料表[[#This Row],[聲母拼音碼]],小韻資料表[[#This Row],[韻母拼音碼]],小韻資料表[[#This Row],[調號]])</f>
        <v>ko2</v>
      </c>
      <c r="D1735" s="206" t="s">
        <v>879</v>
      </c>
      <c r="E1735" s="208" t="s">
        <v>6808</v>
      </c>
      <c r="F1735" s="205">
        <v>1</v>
      </c>
      <c r="G1735" s="209" t="s">
        <v>6809</v>
      </c>
      <c r="H1735" s="205">
        <f xml:space="preserve"> LEN(小韻資料表[[#This Row],[小韻字集]])</f>
        <v>5</v>
      </c>
      <c r="I1735" s="205" cm="1">
        <f t="array" ref="I1735" xml:space="preserve"> MATCH(TRUE, ISNUMBER( SEARCH( LEFT(小韻資料表[[#This Row],[切語]],1), 切語上字資料表[切語上字]) ), 0)</f>
        <v>1</v>
      </c>
      <c r="J1735" s="210" t="str" cm="1">
        <f t="array" ref="J1735" xml:space="preserve"> INDEX(切語上字資料表[聲母], 小韻資料表[[#This Row],[上字表識別號]])</f>
        <v>見</v>
      </c>
      <c r="K1735" s="210" t="str" cm="1">
        <f t="array" ref="K1735" xml:space="preserve"> INDEX(切語上字資料表[聲母拼音碼], 小韻資料表[[#This Row],[上字表識別號]])</f>
        <v>k</v>
      </c>
      <c r="L1735" s="210" t="str" cm="1">
        <f t="array" ref="L1735" xml:space="preserve"> INDEX(切語上字資料表[清濁], 小韻資料表[[#This Row],[上字表識別號]])</f>
        <v>全清</v>
      </c>
      <c r="M1735" s="223" t="str" cm="1">
        <f t="array" ref="M1735" xml:space="preserve"> INDEX(切語上字資料表[發送收], 小韻資料表[[#This Row],[上字表識別號]])</f>
        <v>發聲</v>
      </c>
      <c r="N1735" s="205" cm="1">
        <f t="array" ref="N1735" xml:space="preserve"> MATCH(TRUE, ISNUMBER( SEARCH( RIGHT(小韻資料表[[#This Row],[切語]],1), 切語下字資料表[切語下字]) ), 0)</f>
        <v>214</v>
      </c>
      <c r="O1735" s="207" t="str" cm="1">
        <f t="array" ref="O1735" xml:space="preserve"> INDEX(切語下字資料表[韻母], 小韻資料表[[#This Row],[下字表識別號]])</f>
        <v>哿開1</v>
      </c>
      <c r="P1735" s="207" t="str" cm="1">
        <f t="array" ref="P1735" xml:space="preserve"> INDEX(切語下字資料表[韻母拼音碼], 小韻資料表[[#This Row],[下字表識別號]])</f>
        <v>o</v>
      </c>
      <c r="Q1735" s="210" t="str" cm="1">
        <f t="array" ref="Q1735" xml:space="preserve"> INDEX(設定表!$C$19:$C$23, INT( LEFT(小韻資料表[[#This Row],[目次編碼]],1) ))</f>
        <v>上</v>
      </c>
      <c r="R1735" s="210">
        <f xml:space="preserve">  INDEX(設定表!$C$8:$C$15, MATCH( (RIGHT(小韻資料表[[#This Row],[清濁]]) &amp; 小韻資料表[[#This Row],[調]]), 設定表!$B$8:$B$15, 0))</f>
        <v>2</v>
      </c>
      <c r="S1735" s="205" t="s">
        <v>309</v>
      </c>
      <c r="T1735" s="205" t="s">
        <v>309</v>
      </c>
      <c r="U1735" s="226" t="s">
        <v>309</v>
      </c>
      <c r="V1735" s="146" t="s">
        <v>309</v>
      </c>
      <c r="X1735" s="135"/>
      <c r="Y1735" s="135"/>
      <c r="AA1735" s="135"/>
      <c r="AB1735" s="134"/>
      <c r="AC1735" s="135"/>
      <c r="AD1735" s="135"/>
      <c r="AH1735" s="135"/>
      <c r="AI1735" s="135"/>
    </row>
    <row r="1736" spans="1:35" ht="31.5">
      <c r="A1736" s="205">
        <v>1732</v>
      </c>
      <c r="B1736" s="206" t="s">
        <v>6810</v>
      </c>
      <c r="C1736" s="207" t="str">
        <f xml:space="preserve"> _xlfn.CONCAT(小韻資料表[[#This Row],[聲母拼音碼]],小韻資料表[[#This Row],[韻母拼音碼]],小韻資料表[[#This Row],[調號]])</f>
        <v>cho2</v>
      </c>
      <c r="D1736" s="206" t="s">
        <v>6811</v>
      </c>
      <c r="E1736" s="208" t="s">
        <v>6808</v>
      </c>
      <c r="F1736" s="205">
        <v>2</v>
      </c>
      <c r="G1736" s="209" t="s">
        <v>6812</v>
      </c>
      <c r="H1736" s="205">
        <f xml:space="preserve"> LEN(小韻資料表[[#This Row],[小韻字集]])</f>
        <v>3</v>
      </c>
      <c r="I1736" s="205" cm="1">
        <f t="array" ref="I1736" xml:space="preserve"> MATCH(TRUE, ISNUMBER( SEARCH( LEFT(小韻資料表[[#This Row],[切語]],1), 切語上字資料表[切語上字]) ), 0)</f>
        <v>22</v>
      </c>
      <c r="J1736" s="210" t="str" cm="1">
        <f t="array" ref="J1736" xml:space="preserve"> INDEX(切語上字資料表[聲母], 小韻資料表[[#This Row],[上字表識別號]])</f>
        <v>清</v>
      </c>
      <c r="K1736" s="210" t="str" cm="1">
        <f t="array" ref="K1736" xml:space="preserve"> INDEX(切語上字資料表[聲母拼音碼], 小韻資料表[[#This Row],[上字表識別號]])</f>
        <v>ch</v>
      </c>
      <c r="L1736" s="210" t="str" cm="1">
        <f t="array" ref="L1736" xml:space="preserve"> INDEX(切語上字資料表[清濁], 小韻資料表[[#This Row],[上字表識別號]])</f>
        <v>次清</v>
      </c>
      <c r="M1736" s="223" t="str" cm="1">
        <f t="array" ref="M1736" xml:space="preserve"> INDEX(切語上字資料表[發送收], 小韻資料表[[#This Row],[上字表識別號]])</f>
        <v>送氣</v>
      </c>
      <c r="N1736" s="205" cm="1">
        <f t="array" ref="N1736" xml:space="preserve"> MATCH(TRUE, ISNUMBER( SEARCH( RIGHT(小韻資料表[[#This Row],[切語]],1), 切語下字資料表[切語下字]) ), 0)</f>
        <v>214</v>
      </c>
      <c r="O1736" s="207" t="str" cm="1">
        <f t="array" ref="O1736" xml:space="preserve"> INDEX(切語下字資料表[韻母], 小韻資料表[[#This Row],[下字表識別號]])</f>
        <v>哿開1</v>
      </c>
      <c r="P1736" s="207" t="str" cm="1">
        <f t="array" ref="P1736" xml:space="preserve"> INDEX(切語下字資料表[韻母拼音碼], 小韻資料表[[#This Row],[下字表識別號]])</f>
        <v>o</v>
      </c>
      <c r="Q1736" s="210" t="str" cm="1">
        <f t="array" ref="Q1736" xml:space="preserve"> INDEX(設定表!$C$19:$C$23, INT( LEFT(小韻資料表[[#This Row],[目次編碼]],1) ))</f>
        <v>上</v>
      </c>
      <c r="R1736" s="210">
        <f xml:space="preserve">  INDEX(設定表!$C$8:$C$15, MATCH( (RIGHT(小韻資料表[[#This Row],[清濁]]) &amp; 小韻資料表[[#This Row],[調]]), 設定表!$B$8:$B$15, 0))</f>
        <v>2</v>
      </c>
      <c r="S1736" s="205" t="s">
        <v>309</v>
      </c>
      <c r="T1736" s="205" t="s">
        <v>309</v>
      </c>
      <c r="U1736" s="226" t="s">
        <v>309</v>
      </c>
      <c r="V1736" s="147" t="s">
        <v>309</v>
      </c>
      <c r="X1736" s="135"/>
      <c r="Y1736" s="135"/>
      <c r="AA1736" s="135"/>
      <c r="AB1736" s="134"/>
      <c r="AC1736" s="135"/>
      <c r="AD1736" s="135"/>
      <c r="AH1736" s="135"/>
      <c r="AI1736" s="135"/>
    </row>
    <row r="1737" spans="1:35" ht="31.5">
      <c r="A1737" s="205">
        <v>1733</v>
      </c>
      <c r="B1737" s="206" t="s">
        <v>6813</v>
      </c>
      <c r="C1737" s="207" t="str">
        <f xml:space="preserve"> _xlfn.CONCAT(小韻資料表[[#This Row],[聲母拼音碼]],小韻資料表[[#This Row],[韻母拼音碼]],小韻資料表[[#This Row],[調號]])</f>
        <v>to2</v>
      </c>
      <c r="D1737" s="206" t="s">
        <v>6814</v>
      </c>
      <c r="E1737" s="208" t="s">
        <v>6808</v>
      </c>
      <c r="F1737" s="205">
        <v>3</v>
      </c>
      <c r="G1737" s="209" t="s">
        <v>6815</v>
      </c>
      <c r="H1737" s="205">
        <f xml:space="preserve"> LEN(小韻資料表[[#This Row],[小韻字集]])</f>
        <v>5</v>
      </c>
      <c r="I1737" s="205" cm="1">
        <f t="array" ref="I1737" xml:space="preserve"> MATCH(TRUE, ISNUMBER( SEARCH( LEFT(小韻資料表[[#This Row],[切語]],1), 切語上字資料表[切語上字]) ), 0)</f>
        <v>5</v>
      </c>
      <c r="J1737" s="210" t="str" cm="1">
        <f t="array" ref="J1737" xml:space="preserve"> INDEX(切語上字資料表[聲母], 小韻資料表[[#This Row],[上字表識別號]])</f>
        <v>端</v>
      </c>
      <c r="K1737" s="210" t="str" cm="1">
        <f t="array" ref="K1737" xml:space="preserve"> INDEX(切語上字資料表[聲母拼音碼], 小韻資料表[[#This Row],[上字表識別號]])</f>
        <v>t</v>
      </c>
      <c r="L1737" s="210" t="str" cm="1">
        <f t="array" ref="L1737" xml:space="preserve"> INDEX(切語上字資料表[清濁], 小韻資料表[[#This Row],[上字表識別號]])</f>
        <v>全清</v>
      </c>
      <c r="M1737" s="223" t="str" cm="1">
        <f t="array" ref="M1737" xml:space="preserve"> INDEX(切語上字資料表[發送收], 小韻資料表[[#This Row],[上字表識別號]])</f>
        <v>發聲</v>
      </c>
      <c r="N1737" s="205" cm="1">
        <f t="array" ref="N1737" xml:space="preserve"> MATCH(TRUE, ISNUMBER( SEARCH( RIGHT(小韻資料表[[#This Row],[切語]],1), 切語下字資料表[切語下字]) ), 0)</f>
        <v>214</v>
      </c>
      <c r="O1737" s="207" t="str" cm="1">
        <f t="array" ref="O1737" xml:space="preserve"> INDEX(切語下字資料表[韻母], 小韻資料表[[#This Row],[下字表識別號]])</f>
        <v>哿開1</v>
      </c>
      <c r="P1737" s="207" t="str" cm="1">
        <f t="array" ref="P1737" xml:space="preserve"> INDEX(切語下字資料表[韻母拼音碼], 小韻資料表[[#This Row],[下字表識別號]])</f>
        <v>o</v>
      </c>
      <c r="Q1737" s="210" t="str" cm="1">
        <f t="array" ref="Q1737" xml:space="preserve"> INDEX(設定表!$C$19:$C$23, INT( LEFT(小韻資料表[[#This Row],[目次編碼]],1) ))</f>
        <v>上</v>
      </c>
      <c r="R1737" s="210">
        <f xml:space="preserve">  INDEX(設定表!$C$8:$C$15, MATCH( (RIGHT(小韻資料表[[#This Row],[清濁]]) &amp; 小韻資料表[[#This Row],[調]]), 設定表!$B$8:$B$15, 0))</f>
        <v>2</v>
      </c>
      <c r="S1737" s="205" t="s">
        <v>6816</v>
      </c>
      <c r="T1737" s="205" t="s">
        <v>309</v>
      </c>
      <c r="U1737" s="226" t="s">
        <v>6817</v>
      </c>
      <c r="V1737" s="146" t="s">
        <v>309</v>
      </c>
      <c r="X1737" s="135"/>
      <c r="Y1737" s="135"/>
      <c r="AA1737" s="135"/>
      <c r="AB1737" s="134"/>
      <c r="AC1737" s="135"/>
      <c r="AD1737" s="135"/>
      <c r="AH1737" s="135"/>
      <c r="AI1737" s="135"/>
    </row>
    <row r="1738" spans="1:35" ht="31.5">
      <c r="A1738" s="205">
        <v>1734</v>
      </c>
      <c r="B1738" s="206" t="s">
        <v>6818</v>
      </c>
      <c r="C1738" s="207" t="str">
        <f xml:space="preserve"> _xlfn.CONCAT(小韻資料表[[#This Row],[聲母拼音碼]],小韻資料表[[#This Row],[韻母拼音碼]],小韻資料表[[#This Row],[調號]])</f>
        <v>so2</v>
      </c>
      <c r="D1738" s="206" t="s">
        <v>6819</v>
      </c>
      <c r="E1738" s="208" t="s">
        <v>6808</v>
      </c>
      <c r="F1738" s="205">
        <v>4</v>
      </c>
      <c r="G1738" s="209" t="s">
        <v>6820</v>
      </c>
      <c r="H1738" s="205">
        <f xml:space="preserve"> LEN(小韻資料表[[#This Row],[小韻字集]])</f>
        <v>3</v>
      </c>
      <c r="I1738" s="205" cm="1">
        <f t="array" ref="I1738" xml:space="preserve"> MATCH(TRUE, ISNUMBER( SEARCH( LEFT(小韻資料表[[#This Row],[切語]],1), 切語上字資料表[切語上字]) ), 0)</f>
        <v>24</v>
      </c>
      <c r="J1738" s="210" t="str" cm="1">
        <f t="array" ref="J1738" xml:space="preserve"> INDEX(切語上字資料表[聲母], 小韻資料表[[#This Row],[上字表識別號]])</f>
        <v>心</v>
      </c>
      <c r="K1738" s="210" t="str" cm="1">
        <f t="array" ref="K1738" xml:space="preserve"> INDEX(切語上字資料表[聲母拼音碼], 小韻資料表[[#This Row],[上字表識別號]])</f>
        <v>s</v>
      </c>
      <c r="L1738" s="210" t="str" cm="1">
        <f t="array" ref="L1738" xml:space="preserve"> INDEX(切語上字資料表[清濁], 小韻資料表[[#This Row],[上字表識別號]])</f>
        <v>全清</v>
      </c>
      <c r="M1738" s="223" t="str" cm="1">
        <f t="array" ref="M1738" xml:space="preserve"> INDEX(切語上字資料表[發送收], 小韻資料表[[#This Row],[上字表識別號]])</f>
        <v>送氣</v>
      </c>
      <c r="N1738" s="205" cm="1">
        <f t="array" ref="N1738" xml:space="preserve"> MATCH(TRUE, ISNUMBER( SEARCH( RIGHT(小韻資料表[[#This Row],[切語]],1), 切語下字資料表[切語下字]) ), 0)</f>
        <v>214</v>
      </c>
      <c r="O1738" s="207" t="str" cm="1">
        <f t="array" ref="O1738" xml:space="preserve"> INDEX(切語下字資料表[韻母], 小韻資料表[[#This Row],[下字表識別號]])</f>
        <v>哿開1</v>
      </c>
      <c r="P1738" s="207" t="str" cm="1">
        <f t="array" ref="P1738" xml:space="preserve"> INDEX(切語下字資料表[韻母拼音碼], 小韻資料表[[#This Row],[下字表識別號]])</f>
        <v>o</v>
      </c>
      <c r="Q1738" s="210" t="str" cm="1">
        <f t="array" ref="Q1738" xml:space="preserve"> INDEX(設定表!$C$19:$C$23, INT( LEFT(小韻資料表[[#This Row],[目次編碼]],1) ))</f>
        <v>上</v>
      </c>
      <c r="R1738" s="210">
        <f xml:space="preserve">  INDEX(設定表!$C$8:$C$15, MATCH( (RIGHT(小韻資料表[[#This Row],[清濁]]) &amp; 小韻資料表[[#This Row],[調]]), 設定表!$B$8:$B$15, 0))</f>
        <v>2</v>
      </c>
      <c r="S1738" s="205" t="s">
        <v>309</v>
      </c>
      <c r="T1738" s="205" t="s">
        <v>309</v>
      </c>
      <c r="U1738" s="226" t="s">
        <v>309</v>
      </c>
      <c r="V1738" s="147" t="s">
        <v>309</v>
      </c>
      <c r="X1738" s="135"/>
      <c r="Y1738" s="135"/>
      <c r="AA1738" s="135"/>
      <c r="AB1738" s="134"/>
      <c r="AC1738" s="135"/>
      <c r="AD1738" s="135"/>
      <c r="AH1738" s="135"/>
      <c r="AI1738" s="135"/>
    </row>
    <row r="1739" spans="1:35" ht="31.5">
      <c r="A1739" s="205">
        <v>1735</v>
      </c>
      <c r="B1739" s="206" t="s">
        <v>6821</v>
      </c>
      <c r="C1739" s="207" t="str">
        <f xml:space="preserve"> _xlfn.CONCAT(小韻資料表[[#This Row],[聲母拼音碼]],小韻資料表[[#This Row],[韻母拼音碼]],小韻資料表[[#This Row],[調號]])</f>
        <v>to2</v>
      </c>
      <c r="D1739" s="206" t="s">
        <v>4019</v>
      </c>
      <c r="E1739" s="208" t="s">
        <v>6808</v>
      </c>
      <c r="F1739" s="205">
        <v>5</v>
      </c>
      <c r="G1739" s="209" t="s">
        <v>6822</v>
      </c>
      <c r="H1739" s="205">
        <f xml:space="preserve"> LEN(小韻資料表[[#This Row],[小韻字集]])</f>
        <v>10</v>
      </c>
      <c r="I1739" s="205" cm="1">
        <f t="array" ref="I1739" xml:space="preserve"> MATCH(TRUE, ISNUMBER( SEARCH( LEFT(小韻資料表[[#This Row],[切語]],1), 切語上字資料表[切語上字]) ), 0)</f>
        <v>7</v>
      </c>
      <c r="J1739" s="210" t="str" cm="1">
        <f t="array" ref="J1739" xml:space="preserve"> INDEX(切語上字資料表[聲母], 小韻資料表[[#This Row],[上字表識別號]])</f>
        <v>定</v>
      </c>
      <c r="K1739" s="210" t="str" cm="1">
        <f t="array" ref="K1739" xml:space="preserve"> INDEX(切語上字資料表[聲母拼音碼], 小韻資料表[[#This Row],[上字表識別號]])</f>
        <v>t</v>
      </c>
      <c r="L1739" s="210" t="str" cm="1">
        <f t="array" ref="L1739" xml:space="preserve"> INDEX(切語上字資料表[清濁], 小韻資料表[[#This Row],[上字表識別號]])</f>
        <v>全濁</v>
      </c>
      <c r="M1739" s="223" cm="1">
        <f t="array" ref="M1739" xml:space="preserve"> INDEX(切語上字資料表[發送收], 小韻資料表[[#This Row],[上字表識別號]])</f>
        <v>0</v>
      </c>
      <c r="N1739" s="205" cm="1">
        <f t="array" ref="N1739" xml:space="preserve"> MATCH(TRUE, ISNUMBER( SEARCH( RIGHT(小韻資料表[[#This Row],[切語]],1), 切語下字資料表[切語下字]) ), 0)</f>
        <v>214</v>
      </c>
      <c r="O1739" s="207" t="str" cm="1">
        <f t="array" ref="O1739" xml:space="preserve"> INDEX(切語下字資料表[韻母], 小韻資料表[[#This Row],[下字表識別號]])</f>
        <v>哿開1</v>
      </c>
      <c r="P1739" s="207" t="str" cm="1">
        <f t="array" ref="P1739" xml:space="preserve"> INDEX(切語下字資料表[韻母拼音碼], 小韻資料表[[#This Row],[下字表識別號]])</f>
        <v>o</v>
      </c>
      <c r="Q1739" s="210" t="str" cm="1">
        <f t="array" ref="Q1739" xml:space="preserve"> INDEX(設定表!$C$19:$C$23, INT( LEFT(小韻資料表[[#This Row],[目次編碼]],1) ))</f>
        <v>上</v>
      </c>
      <c r="R1739" s="210">
        <f xml:space="preserve">  INDEX(設定表!$C$8:$C$15, MATCH( (RIGHT(小韻資料表[[#This Row],[清濁]]) &amp; 小韻資料表[[#This Row],[調]]), 設定表!$B$8:$B$15, 0))</f>
        <v>2</v>
      </c>
      <c r="S1739" s="205" t="s">
        <v>309</v>
      </c>
      <c r="T1739" s="205" t="s">
        <v>309</v>
      </c>
      <c r="U1739" s="226" t="s">
        <v>309</v>
      </c>
      <c r="V1739" s="146" t="s">
        <v>309</v>
      </c>
      <c r="X1739" s="135"/>
      <c r="Y1739" s="135"/>
      <c r="AA1739" s="135"/>
      <c r="AB1739" s="134"/>
      <c r="AC1739" s="135"/>
      <c r="AD1739" s="135"/>
      <c r="AH1739" s="135"/>
      <c r="AI1739" s="135"/>
    </row>
    <row r="1740" spans="1:35" ht="31.5">
      <c r="A1740" s="205">
        <v>1736</v>
      </c>
      <c r="B1740" s="206" t="s">
        <v>6823</v>
      </c>
      <c r="C1740" s="207" t="str">
        <f xml:space="preserve"> _xlfn.CONCAT(小韻資料表[[#This Row],[聲母拼音碼]],小韻資料表[[#This Row],[韻母拼音碼]],小韻資料表[[#This Row],[調號]])</f>
        <v>go2</v>
      </c>
      <c r="D1740" s="206" t="s">
        <v>6824</v>
      </c>
      <c r="E1740" s="208" t="s">
        <v>6808</v>
      </c>
      <c r="F1740" s="205">
        <v>6</v>
      </c>
      <c r="G1740" s="209" t="s">
        <v>6825</v>
      </c>
      <c r="H1740" s="205">
        <f xml:space="preserve"> LEN(小韻資料表[[#This Row],[小韻字集]])</f>
        <v>6</v>
      </c>
      <c r="I1740" s="205" cm="1">
        <f t="array" ref="I1740" xml:space="preserve"> MATCH(TRUE, ISNUMBER( SEARCH( LEFT(小韻資料表[[#This Row],[切語]],1), 切語上字資料表[切語上字]) ), 0)</f>
        <v>4</v>
      </c>
      <c r="J1740" s="210" t="str" cm="1">
        <f t="array" ref="J1740" xml:space="preserve"> INDEX(切語上字資料表[聲母], 小韻資料表[[#This Row],[上字表識別號]])</f>
        <v>疑</v>
      </c>
      <c r="K1740" s="210" t="str" cm="1">
        <f t="array" ref="K1740" xml:space="preserve"> INDEX(切語上字資料表[聲母拼音碼], 小韻資料表[[#This Row],[上字表識別號]])</f>
        <v>g</v>
      </c>
      <c r="L1740" s="210" t="str" cm="1">
        <f t="array" ref="L1740" xml:space="preserve"> INDEX(切語上字資料表[清濁], 小韻資料表[[#This Row],[上字表識別號]])</f>
        <v>次濁</v>
      </c>
      <c r="M1740" s="223" t="str" cm="1">
        <f t="array" ref="M1740" xml:space="preserve"> INDEX(切語上字資料表[發送收], 小韻資料表[[#This Row],[上字表識別號]])</f>
        <v>收聲</v>
      </c>
      <c r="N1740" s="205" cm="1">
        <f t="array" ref="N1740" xml:space="preserve"> MATCH(TRUE, ISNUMBER( SEARCH( RIGHT(小韻資料表[[#This Row],[切語]],1), 切語下字資料表[切語下字]) ), 0)</f>
        <v>214</v>
      </c>
      <c r="O1740" s="207" t="str" cm="1">
        <f t="array" ref="O1740" xml:space="preserve"> INDEX(切語下字資料表[韻母], 小韻資料表[[#This Row],[下字表識別號]])</f>
        <v>哿開1</v>
      </c>
      <c r="P1740" s="207" t="str" cm="1">
        <f t="array" ref="P1740" xml:space="preserve"> INDEX(切語下字資料表[韻母拼音碼], 小韻資料表[[#This Row],[下字表識別號]])</f>
        <v>o</v>
      </c>
      <c r="Q1740" s="210" t="str" cm="1">
        <f t="array" ref="Q1740" xml:space="preserve"> INDEX(設定表!$C$19:$C$23, INT( LEFT(小韻資料表[[#This Row],[目次編碼]],1) ))</f>
        <v>上</v>
      </c>
      <c r="R1740" s="210">
        <f xml:space="preserve">  INDEX(設定表!$C$8:$C$15, MATCH( (RIGHT(小韻資料表[[#This Row],[清濁]]) &amp; 小韻資料表[[#This Row],[調]]), 設定表!$B$8:$B$15, 0))</f>
        <v>2</v>
      </c>
      <c r="S1740" s="205" t="s">
        <v>309</v>
      </c>
      <c r="T1740" s="205" t="s">
        <v>309</v>
      </c>
      <c r="U1740" s="226" t="s">
        <v>309</v>
      </c>
      <c r="V1740" s="147" t="s">
        <v>309</v>
      </c>
      <c r="X1740" s="135"/>
      <c r="Y1740" s="135"/>
      <c r="AA1740" s="135"/>
      <c r="AB1740" s="134"/>
      <c r="AC1740" s="135"/>
      <c r="AD1740" s="135"/>
      <c r="AH1740" s="135"/>
      <c r="AI1740" s="135"/>
    </row>
    <row r="1741" spans="1:35" ht="31.5">
      <c r="A1741" s="205">
        <v>1737</v>
      </c>
      <c r="B1741" s="206" t="s">
        <v>6826</v>
      </c>
      <c r="C1741" s="207" t="str">
        <f xml:space="preserve"> _xlfn.CONCAT(小韻資料表[[#This Row],[聲母拼音碼]],小韻資料表[[#This Row],[韻母拼音碼]],小韻資料表[[#This Row],[調號]])</f>
        <v>tho2</v>
      </c>
      <c r="D1741" s="206" t="s">
        <v>6827</v>
      </c>
      <c r="E1741" s="208" t="s">
        <v>6808</v>
      </c>
      <c r="F1741" s="205">
        <v>7</v>
      </c>
      <c r="G1741" s="209" t="s">
        <v>6827</v>
      </c>
      <c r="H1741" s="205">
        <f xml:space="preserve"> LEN(小韻資料表[[#This Row],[小韻字集]])</f>
        <v>1</v>
      </c>
      <c r="I1741" s="205" cm="1">
        <f t="array" ref="I1741" xml:space="preserve"> MATCH(TRUE, ISNUMBER( SEARCH( LEFT(小韻資料表[[#This Row],[切語]],1), 切語上字資料表[切語上字]) ), 0)</f>
        <v>6</v>
      </c>
      <c r="J1741" s="210" t="str" cm="1">
        <f t="array" ref="J1741" xml:space="preserve"> INDEX(切語上字資料表[聲母], 小韻資料表[[#This Row],[上字表識別號]])</f>
        <v>透</v>
      </c>
      <c r="K1741" s="210" t="str" cm="1">
        <f t="array" ref="K1741" xml:space="preserve"> INDEX(切語上字資料表[聲母拼音碼], 小韻資料表[[#This Row],[上字表識別號]])</f>
        <v>th</v>
      </c>
      <c r="L1741" s="210" t="str" cm="1">
        <f t="array" ref="L1741" xml:space="preserve"> INDEX(切語上字資料表[清濁], 小韻資料表[[#This Row],[上字表識別號]])</f>
        <v>次清</v>
      </c>
      <c r="M1741" s="223" t="str" cm="1">
        <f t="array" ref="M1741" xml:space="preserve"> INDEX(切語上字資料表[發送收], 小韻資料表[[#This Row],[上字表識別號]])</f>
        <v>送氣</v>
      </c>
      <c r="N1741" s="205" cm="1">
        <f t="array" ref="N1741" xml:space="preserve"> MATCH(TRUE, ISNUMBER( SEARCH( RIGHT(小韻資料表[[#This Row],[切語]],1), 切語下字資料表[切語下字]) ), 0)</f>
        <v>214</v>
      </c>
      <c r="O1741" s="207" t="str" cm="1">
        <f t="array" ref="O1741" xml:space="preserve"> INDEX(切語下字資料表[韻母], 小韻資料表[[#This Row],[下字表識別號]])</f>
        <v>哿開1</v>
      </c>
      <c r="P1741" s="207" t="str" cm="1">
        <f t="array" ref="P1741" xml:space="preserve"> INDEX(切語下字資料表[韻母拼音碼], 小韻資料表[[#This Row],[下字表識別號]])</f>
        <v>o</v>
      </c>
      <c r="Q1741" s="210" t="str" cm="1">
        <f t="array" ref="Q1741" xml:space="preserve"> INDEX(設定表!$C$19:$C$23, INT( LEFT(小韻資料表[[#This Row],[目次編碼]],1) ))</f>
        <v>上</v>
      </c>
      <c r="R1741" s="210">
        <f xml:space="preserve">  INDEX(設定表!$C$8:$C$15, MATCH( (RIGHT(小韻資料表[[#This Row],[清濁]]) &amp; 小韻資料表[[#This Row],[調]]), 設定表!$B$8:$B$15, 0))</f>
        <v>2</v>
      </c>
      <c r="S1741" s="205" t="s">
        <v>309</v>
      </c>
      <c r="T1741" s="205" t="s">
        <v>309</v>
      </c>
      <c r="U1741" s="226" t="s">
        <v>309</v>
      </c>
      <c r="V1741" s="146" t="s">
        <v>309</v>
      </c>
      <c r="X1741" s="135"/>
      <c r="Y1741" s="135"/>
      <c r="AA1741" s="135"/>
      <c r="AB1741" s="134"/>
      <c r="AC1741" s="135"/>
      <c r="AD1741" s="135"/>
      <c r="AH1741" s="135"/>
      <c r="AI1741" s="135"/>
    </row>
    <row r="1742" spans="1:35" ht="31.5">
      <c r="A1742" s="205">
        <v>1738</v>
      </c>
      <c r="B1742" s="206" t="s">
        <v>6828</v>
      </c>
      <c r="C1742" s="207" t="str">
        <f xml:space="preserve"> _xlfn.CONCAT(小韻資料表[[#This Row],[聲母拼音碼]],小韻資料表[[#This Row],[韻母拼音碼]],小韻資料表[[#This Row],[調號]])</f>
        <v>lo2</v>
      </c>
      <c r="D1742" s="206" t="s">
        <v>6829</v>
      </c>
      <c r="E1742" s="208" t="s">
        <v>6808</v>
      </c>
      <c r="F1742" s="205">
        <v>8</v>
      </c>
      <c r="G1742" s="209" t="s">
        <v>6830</v>
      </c>
      <c r="H1742" s="205">
        <f xml:space="preserve"> LEN(小韻資料表[[#This Row],[小韻字集]])</f>
        <v>12</v>
      </c>
      <c r="I1742" s="205" cm="1">
        <f t="array" ref="I1742" xml:space="preserve"> MATCH(TRUE, ISNUMBER( SEARCH( LEFT(小韻資料表[[#This Row],[切語]],1), 切語上字資料表[切語上字]) ), 0)</f>
        <v>40</v>
      </c>
      <c r="J1742" s="210" t="str" cm="1">
        <f t="array" ref="J1742" xml:space="preserve"> INDEX(切語上字資料表[聲母], 小韻資料表[[#This Row],[上字表識別號]])</f>
        <v>來</v>
      </c>
      <c r="K1742" s="210" t="str" cm="1">
        <f t="array" ref="K1742" xml:space="preserve"> INDEX(切語上字資料表[聲母拼音碼], 小韻資料表[[#This Row],[上字表識別號]])</f>
        <v>l</v>
      </c>
      <c r="L1742" s="210" t="str" cm="1">
        <f t="array" ref="L1742" xml:space="preserve"> INDEX(切語上字資料表[清濁], 小韻資料表[[#This Row],[上字表識別號]])</f>
        <v>次濁</v>
      </c>
      <c r="M1742" s="223" t="str" cm="1">
        <f t="array" ref="M1742" xml:space="preserve"> INDEX(切語上字資料表[發送收], 小韻資料表[[#This Row],[上字表識別號]])</f>
        <v>收聲</v>
      </c>
      <c r="N1742" s="205" cm="1">
        <f t="array" ref="N1742" xml:space="preserve"> MATCH(TRUE, ISNUMBER( SEARCH( RIGHT(小韻資料表[[#This Row],[切語]],1), 切語下字資料表[切語下字]) ), 0)</f>
        <v>214</v>
      </c>
      <c r="O1742" s="207" t="str" cm="1">
        <f t="array" ref="O1742" xml:space="preserve"> INDEX(切語下字資料表[韻母], 小韻資料表[[#This Row],[下字表識別號]])</f>
        <v>哿開1</v>
      </c>
      <c r="P1742" s="207" t="str" cm="1">
        <f t="array" ref="P1742" xml:space="preserve"> INDEX(切語下字資料表[韻母拼音碼], 小韻資料表[[#This Row],[下字表識別號]])</f>
        <v>o</v>
      </c>
      <c r="Q1742" s="210" t="str" cm="1">
        <f t="array" ref="Q1742" xml:space="preserve"> INDEX(設定表!$C$19:$C$23, INT( LEFT(小韻資料表[[#This Row],[目次編碼]],1) ))</f>
        <v>上</v>
      </c>
      <c r="R1742" s="210">
        <f xml:space="preserve">  INDEX(設定表!$C$8:$C$15, MATCH( (RIGHT(小韻資料表[[#This Row],[清濁]]) &amp; 小韻資料表[[#This Row],[調]]), 設定表!$B$8:$B$15, 0))</f>
        <v>2</v>
      </c>
      <c r="S1742" s="205" t="s">
        <v>309</v>
      </c>
      <c r="T1742" s="205" t="s">
        <v>309</v>
      </c>
      <c r="U1742" s="226" t="s">
        <v>309</v>
      </c>
      <c r="V1742" s="147" t="s">
        <v>309</v>
      </c>
      <c r="X1742" s="135"/>
      <c r="Y1742" s="135"/>
      <c r="AA1742" s="135"/>
      <c r="AB1742" s="134"/>
      <c r="AC1742" s="135"/>
      <c r="AD1742" s="135"/>
      <c r="AH1742" s="135"/>
      <c r="AI1742" s="135"/>
    </row>
    <row r="1743" spans="1:35" ht="31.5">
      <c r="A1743" s="205">
        <v>1739</v>
      </c>
      <c r="B1743" s="206" t="s">
        <v>6831</v>
      </c>
      <c r="C1743" s="207" t="str">
        <f xml:space="preserve"> _xlfn.CONCAT(小韻資料表[[#This Row],[聲母拼音碼]],小韻資料表[[#This Row],[韻母拼音碼]],小韻資料表[[#This Row],[調號]])</f>
        <v>no2</v>
      </c>
      <c r="D1743" s="206" t="s">
        <v>6832</v>
      </c>
      <c r="E1743" s="208" t="s">
        <v>6808</v>
      </c>
      <c r="F1743" s="205">
        <v>9</v>
      </c>
      <c r="G1743" s="209" t="s">
        <v>6833</v>
      </c>
      <c r="H1743" s="205">
        <f xml:space="preserve"> LEN(小韻資料表[[#This Row],[小韻字集]])</f>
        <v>7</v>
      </c>
      <c r="I1743" s="205" cm="1">
        <f t="array" ref="I1743" xml:space="preserve"> MATCH(TRUE, ISNUMBER( SEARCH( LEFT(小韻資料表[[#This Row],[切語]],1), 切語上字資料表[切語上字]) ), 0)</f>
        <v>8</v>
      </c>
      <c r="J1743" s="210" t="str" cm="1">
        <f t="array" ref="J1743" xml:space="preserve"> INDEX(切語上字資料表[聲母], 小韻資料表[[#This Row],[上字表識別號]])</f>
        <v>泥</v>
      </c>
      <c r="K1743" s="210" t="str" cm="1">
        <f t="array" ref="K1743" xml:space="preserve"> INDEX(切語上字資料表[聲母拼音碼], 小韻資料表[[#This Row],[上字表識別號]])</f>
        <v>n</v>
      </c>
      <c r="L1743" s="210" t="str" cm="1">
        <f t="array" ref="L1743" xml:space="preserve"> INDEX(切語上字資料表[清濁], 小韻資料表[[#This Row],[上字表識別號]])</f>
        <v>次濁</v>
      </c>
      <c r="M1743" s="223" t="str" cm="1">
        <f t="array" ref="M1743" xml:space="preserve"> INDEX(切語上字資料表[發送收], 小韻資料表[[#This Row],[上字表識別號]])</f>
        <v>收聲</v>
      </c>
      <c r="N1743" s="205" cm="1">
        <f t="array" ref="N1743" xml:space="preserve"> MATCH(TRUE, ISNUMBER( SEARCH( RIGHT(小韻資料表[[#This Row],[切語]],1), 切語下字資料表[切語下字]) ), 0)</f>
        <v>214</v>
      </c>
      <c r="O1743" s="207" t="str" cm="1">
        <f t="array" ref="O1743" xml:space="preserve"> INDEX(切語下字資料表[韻母], 小韻資料表[[#This Row],[下字表識別號]])</f>
        <v>哿開1</v>
      </c>
      <c r="P1743" s="207" t="str" cm="1">
        <f t="array" ref="P1743" xml:space="preserve"> INDEX(切語下字資料表[韻母拼音碼], 小韻資料表[[#This Row],[下字表識別號]])</f>
        <v>o</v>
      </c>
      <c r="Q1743" s="210" t="str" cm="1">
        <f t="array" ref="Q1743" xml:space="preserve"> INDEX(設定表!$C$19:$C$23, INT( LEFT(小韻資料表[[#This Row],[目次編碼]],1) ))</f>
        <v>上</v>
      </c>
      <c r="R1743" s="210">
        <f xml:space="preserve">  INDEX(設定表!$C$8:$C$15, MATCH( (RIGHT(小韻資料表[[#This Row],[清濁]]) &amp; 小韻資料表[[#This Row],[調]]), 設定表!$B$8:$B$15, 0))</f>
        <v>2</v>
      </c>
      <c r="S1743" s="205" t="s">
        <v>309</v>
      </c>
      <c r="T1743" s="205" t="s">
        <v>309</v>
      </c>
      <c r="U1743" s="226" t="s">
        <v>6834</v>
      </c>
      <c r="V1743" s="146" t="s">
        <v>309</v>
      </c>
      <c r="X1743" s="135"/>
      <c r="Y1743" s="135"/>
      <c r="AA1743" s="135"/>
      <c r="AB1743" s="134"/>
      <c r="AC1743" s="135"/>
      <c r="AD1743" s="135"/>
      <c r="AH1743" s="135"/>
      <c r="AI1743" s="135"/>
    </row>
    <row r="1744" spans="1:35" ht="31.5">
      <c r="A1744" s="205">
        <v>1740</v>
      </c>
      <c r="B1744" s="206" t="s">
        <v>6835</v>
      </c>
      <c r="C1744" s="207" t="str">
        <f xml:space="preserve"> _xlfn.CONCAT(小韻資料表[[#This Row],[聲母拼音碼]],小韻資料表[[#This Row],[韻母拼音碼]],小韻資料表[[#This Row],[調號]])</f>
        <v>ho2</v>
      </c>
      <c r="D1744" s="206" t="s">
        <v>6836</v>
      </c>
      <c r="E1744" s="208" t="s">
        <v>6808</v>
      </c>
      <c r="F1744" s="205">
        <v>10</v>
      </c>
      <c r="G1744" s="209" t="s">
        <v>6837</v>
      </c>
      <c r="H1744" s="205">
        <f xml:space="preserve"> LEN(小韻資料表[[#This Row],[小韻字集]])</f>
        <v>2</v>
      </c>
      <c r="I1744" s="205" cm="1">
        <f t="array" ref="I1744" xml:space="preserve"> MATCH(TRUE, ISNUMBER( SEARCH( LEFT(小韻資料表[[#This Row],[切語]],1), 切語上字資料表[切語上字]) ), 0)</f>
        <v>37</v>
      </c>
      <c r="J1744" s="210" t="str" cm="1">
        <f t="array" ref="J1744" xml:space="preserve"> INDEX(切語上字資料表[聲母], 小韻資料表[[#This Row],[上字表識別號]])</f>
        <v>匣</v>
      </c>
      <c r="K1744" s="210" t="str" cm="1">
        <f t="array" ref="K1744" xml:space="preserve"> INDEX(切語上字資料表[聲母拼音碼], 小韻資料表[[#This Row],[上字表識別號]])</f>
        <v>h</v>
      </c>
      <c r="L1744" s="210" t="str" cm="1">
        <f t="array" ref="L1744" xml:space="preserve"> INDEX(切語上字資料表[清濁], 小韻資料表[[#This Row],[上字表識別號]])</f>
        <v>全濁</v>
      </c>
      <c r="M1744" s="223" t="str" cm="1">
        <f t="array" ref="M1744" xml:space="preserve"> INDEX(切語上字資料表[發送收], 小韻資料表[[#This Row],[上字表識別號]])</f>
        <v>送氣</v>
      </c>
      <c r="N1744" s="205" cm="1">
        <f t="array" ref="N1744" xml:space="preserve"> MATCH(TRUE, ISNUMBER( SEARCH( RIGHT(小韻資料表[[#This Row],[切語]],1), 切語下字資料表[切語下字]) ), 0)</f>
        <v>214</v>
      </c>
      <c r="O1744" s="207" t="str" cm="1">
        <f t="array" ref="O1744" xml:space="preserve"> INDEX(切語下字資料表[韻母], 小韻資料表[[#This Row],[下字表識別號]])</f>
        <v>哿開1</v>
      </c>
      <c r="P1744" s="207" t="str" cm="1">
        <f t="array" ref="P1744" xml:space="preserve"> INDEX(切語下字資料表[韻母拼音碼], 小韻資料表[[#This Row],[下字表識別號]])</f>
        <v>o</v>
      </c>
      <c r="Q1744" s="210" t="str" cm="1">
        <f t="array" ref="Q1744" xml:space="preserve"> INDEX(設定表!$C$19:$C$23, INT( LEFT(小韻資料表[[#This Row],[目次編碼]],1) ))</f>
        <v>上</v>
      </c>
      <c r="R1744" s="210">
        <f xml:space="preserve">  INDEX(設定表!$C$8:$C$15, MATCH( (RIGHT(小韻資料表[[#This Row],[清濁]]) &amp; 小韻資料表[[#This Row],[調]]), 設定表!$B$8:$B$15, 0))</f>
        <v>2</v>
      </c>
      <c r="S1744" s="205" t="s">
        <v>309</v>
      </c>
      <c r="T1744" s="205" t="s">
        <v>309</v>
      </c>
      <c r="U1744" s="226" t="s">
        <v>309</v>
      </c>
      <c r="V1744" s="147" t="s">
        <v>309</v>
      </c>
      <c r="X1744" s="135"/>
      <c r="Y1744" s="135"/>
      <c r="AA1744" s="135"/>
      <c r="AB1744" s="134"/>
      <c r="AC1744" s="135"/>
      <c r="AD1744" s="135"/>
      <c r="AH1744" s="135"/>
      <c r="AI1744" s="135"/>
    </row>
    <row r="1745" spans="1:35" ht="31.5">
      <c r="A1745" s="205">
        <v>1741</v>
      </c>
      <c r="B1745" s="206" t="s">
        <v>6838</v>
      </c>
      <c r="C1745" s="207" t="str">
        <f xml:space="preserve"> _xlfn.CONCAT(小韻資料表[[#This Row],[聲母拼音碼]],小韻資料表[[#This Row],[韻母拼音碼]],小韻資料表[[#This Row],[調號]])</f>
        <v>ho2</v>
      </c>
      <c r="D1745" s="206" t="s">
        <v>6839</v>
      </c>
      <c r="E1745" s="208" t="s">
        <v>6808</v>
      </c>
      <c r="F1745" s="205">
        <v>11</v>
      </c>
      <c r="G1745" s="209" t="s">
        <v>6840</v>
      </c>
      <c r="H1745" s="205">
        <f xml:space="preserve"> LEN(小韻資料表[[#This Row],[小韻字集]])</f>
        <v>6</v>
      </c>
      <c r="I1745" s="205" cm="1">
        <f t="array" ref="I1745" xml:space="preserve"> MATCH(TRUE, ISNUMBER( SEARCH( LEFT(小韻資料表[[#This Row],[切語]],1), 切語上字資料表[切語上字]) ), 0)</f>
        <v>36</v>
      </c>
      <c r="J1745" s="210" t="str" cm="1">
        <f t="array" ref="J1745" xml:space="preserve"> INDEX(切語上字資料表[聲母], 小韻資料表[[#This Row],[上字表識別號]])</f>
        <v>曉</v>
      </c>
      <c r="K1745" s="210" t="str" cm="1">
        <f t="array" ref="K1745" xml:space="preserve"> INDEX(切語上字資料表[聲母拼音碼], 小韻資料表[[#This Row],[上字表識別號]])</f>
        <v>h</v>
      </c>
      <c r="L1745" s="210" t="str" cm="1">
        <f t="array" ref="L1745" xml:space="preserve"> INDEX(切語上字資料表[清濁], 小韻資料表[[#This Row],[上字表識別號]])</f>
        <v>次清</v>
      </c>
      <c r="M1745" s="223" t="str" cm="1">
        <f t="array" ref="M1745" xml:space="preserve"> INDEX(切語上字資料表[發送收], 小韻資料表[[#This Row],[上字表識別號]])</f>
        <v>送氣</v>
      </c>
      <c r="N1745" s="205" cm="1">
        <f t="array" ref="N1745" xml:space="preserve"> MATCH(TRUE, ISNUMBER( SEARCH( RIGHT(小韻資料表[[#This Row],[切語]],1), 切語下字資料表[切語下字]) ), 0)</f>
        <v>214</v>
      </c>
      <c r="O1745" s="207" t="str" cm="1">
        <f t="array" ref="O1745" xml:space="preserve"> INDEX(切語下字資料表[韻母], 小韻資料表[[#This Row],[下字表識別號]])</f>
        <v>哿開1</v>
      </c>
      <c r="P1745" s="207" t="str" cm="1">
        <f t="array" ref="P1745" xml:space="preserve"> INDEX(切語下字資料表[韻母拼音碼], 小韻資料表[[#This Row],[下字表識別號]])</f>
        <v>o</v>
      </c>
      <c r="Q1745" s="210" t="str" cm="1">
        <f t="array" ref="Q1745" xml:space="preserve"> INDEX(設定表!$C$19:$C$23, INT( LEFT(小韻資料表[[#This Row],[目次編碼]],1) ))</f>
        <v>上</v>
      </c>
      <c r="R1745" s="210">
        <f xml:space="preserve">  INDEX(設定表!$C$8:$C$15, MATCH( (RIGHT(小韻資料表[[#This Row],[清濁]]) &amp; 小韻資料表[[#This Row],[調]]), 設定表!$B$8:$B$15, 0))</f>
        <v>2</v>
      </c>
      <c r="S1745" s="205" t="s">
        <v>309</v>
      </c>
      <c r="T1745" s="205" t="s">
        <v>309</v>
      </c>
      <c r="U1745" s="226" t="s">
        <v>309</v>
      </c>
      <c r="V1745" s="146" t="s">
        <v>309</v>
      </c>
      <c r="X1745" s="135"/>
      <c r="Y1745" s="135"/>
      <c r="AA1745" s="135"/>
      <c r="AB1745" s="134"/>
      <c r="AC1745" s="135"/>
      <c r="AD1745" s="135"/>
      <c r="AH1745" s="135"/>
      <c r="AI1745" s="135"/>
    </row>
    <row r="1746" spans="1:35" ht="31.5">
      <c r="A1746" s="205">
        <v>1742</v>
      </c>
      <c r="B1746" s="206" t="s">
        <v>6841</v>
      </c>
      <c r="C1746" s="207" t="str">
        <f xml:space="preserve"> _xlfn.CONCAT(小韻資料表[[#This Row],[聲母拼音碼]],小韻資料表[[#This Row],[韻母拼音碼]],小韻資料表[[#This Row],[調號]])</f>
        <v>kho2</v>
      </c>
      <c r="D1746" s="206" t="s">
        <v>6842</v>
      </c>
      <c r="E1746" s="208" t="s">
        <v>6808</v>
      </c>
      <c r="F1746" s="205">
        <v>12</v>
      </c>
      <c r="G1746" s="209" t="s">
        <v>6843</v>
      </c>
      <c r="H1746" s="205">
        <f xml:space="preserve"> LEN(小韻資料表[[#This Row],[小韻字集]])</f>
        <v>4</v>
      </c>
      <c r="I1746" s="205" cm="1">
        <f t="array" ref="I1746" xml:space="preserve"> MATCH(TRUE, ISNUMBER( SEARCH( LEFT(小韻資料表[[#This Row],[切語]],1), 切語上字資料表[切語上字]) ), 0)</f>
        <v>2</v>
      </c>
      <c r="J1746" s="210" t="str" cm="1">
        <f t="array" ref="J1746" xml:space="preserve"> INDEX(切語上字資料表[聲母], 小韻資料表[[#This Row],[上字表識別號]])</f>
        <v>溪</v>
      </c>
      <c r="K1746" s="210" t="str" cm="1">
        <f t="array" ref="K1746" xml:space="preserve"> INDEX(切語上字資料表[聲母拼音碼], 小韻資料表[[#This Row],[上字表識別號]])</f>
        <v>kh</v>
      </c>
      <c r="L1746" s="210" t="str" cm="1">
        <f t="array" ref="L1746" xml:space="preserve"> INDEX(切語上字資料表[清濁], 小韻資料表[[#This Row],[上字表識別號]])</f>
        <v>次清</v>
      </c>
      <c r="M1746" s="223" t="str" cm="1">
        <f t="array" ref="M1746" xml:space="preserve"> INDEX(切語上字資料表[發送收], 小韻資料表[[#This Row],[上字表識別號]])</f>
        <v>送氣</v>
      </c>
      <c r="N1746" s="205" cm="1">
        <f t="array" ref="N1746" xml:space="preserve"> MATCH(TRUE, ISNUMBER( SEARCH( RIGHT(小韻資料表[[#This Row],[切語]],1), 切語下字資料表[切語下字]) ), 0)</f>
        <v>214</v>
      </c>
      <c r="O1746" s="207" t="str" cm="1">
        <f t="array" ref="O1746" xml:space="preserve"> INDEX(切語下字資料表[韻母], 小韻資料表[[#This Row],[下字表識別號]])</f>
        <v>哿開1</v>
      </c>
      <c r="P1746" s="207" t="str" cm="1">
        <f t="array" ref="P1746" xml:space="preserve"> INDEX(切語下字資料表[韻母拼音碼], 小韻資料表[[#This Row],[下字表識別號]])</f>
        <v>o</v>
      </c>
      <c r="Q1746" s="210" t="str" cm="1">
        <f t="array" ref="Q1746" xml:space="preserve"> INDEX(設定表!$C$19:$C$23, INT( LEFT(小韻資料表[[#This Row],[目次編碼]],1) ))</f>
        <v>上</v>
      </c>
      <c r="R1746" s="210">
        <f xml:space="preserve">  INDEX(設定表!$C$8:$C$15, MATCH( (RIGHT(小韻資料表[[#This Row],[清濁]]) &amp; 小韻資料表[[#This Row],[調]]), 設定表!$B$8:$B$15, 0))</f>
        <v>2</v>
      </c>
      <c r="S1746" s="205" t="s">
        <v>309</v>
      </c>
      <c r="T1746" s="205" t="s">
        <v>309</v>
      </c>
      <c r="U1746" s="226" t="s">
        <v>309</v>
      </c>
      <c r="V1746" s="147" t="s">
        <v>309</v>
      </c>
      <c r="X1746" s="135"/>
      <c r="Y1746" s="135"/>
      <c r="AA1746" s="135"/>
      <c r="AB1746" s="134"/>
      <c r="AC1746" s="135"/>
      <c r="AD1746" s="135"/>
      <c r="AH1746" s="135"/>
      <c r="AI1746" s="135"/>
    </row>
    <row r="1747" spans="1:35" ht="31.5">
      <c r="A1747" s="205">
        <v>1743</v>
      </c>
      <c r="B1747" s="206" t="s">
        <v>6844</v>
      </c>
      <c r="C1747" s="207" t="str">
        <f xml:space="preserve"> _xlfn.CONCAT(小韻資料表[[#This Row],[聲母拼音碼]],小韻資料表[[#This Row],[韻母拼音碼]],小韻資料表[[#This Row],[調號]])</f>
        <v>Øo2</v>
      </c>
      <c r="D1747" s="206" t="s">
        <v>6845</v>
      </c>
      <c r="E1747" s="208" t="s">
        <v>6808</v>
      </c>
      <c r="F1747" s="205">
        <v>13</v>
      </c>
      <c r="G1747" s="209" t="s">
        <v>6846</v>
      </c>
      <c r="H1747" s="205">
        <f xml:space="preserve"> LEN(小韻資料表[[#This Row],[小韻字集]])</f>
        <v>10</v>
      </c>
      <c r="I1747" s="205" cm="1">
        <f t="array" ref="I1747" xml:space="preserve"> MATCH(TRUE, ISNUMBER( SEARCH( LEFT(小韻資料表[[#This Row],[切語]],1), 切語上字資料表[切語上字]) ), 0)</f>
        <v>35</v>
      </c>
      <c r="J1747" s="210" t="str" cm="1">
        <f t="array" ref="J1747" xml:space="preserve"> INDEX(切語上字資料表[聲母], 小韻資料表[[#This Row],[上字表識別號]])</f>
        <v>影</v>
      </c>
      <c r="K1747" s="210" t="str" cm="1">
        <f t="array" ref="K1747" xml:space="preserve"> INDEX(切語上字資料表[聲母拼音碼], 小韻資料表[[#This Row],[上字表識別號]])</f>
        <v>Ø</v>
      </c>
      <c r="L1747" s="210" t="str" cm="1">
        <f t="array" ref="L1747" xml:space="preserve"> INDEX(切語上字資料表[清濁], 小韻資料表[[#This Row],[上字表識別號]])</f>
        <v>全清</v>
      </c>
      <c r="M1747" s="223" t="str" cm="1">
        <f t="array" ref="M1747" xml:space="preserve"> INDEX(切語上字資料表[發送收], 小韻資料表[[#This Row],[上字表識別號]])</f>
        <v>發聲</v>
      </c>
      <c r="N1747" s="205" cm="1">
        <f t="array" ref="N1747" xml:space="preserve"> MATCH(TRUE, ISNUMBER( SEARCH( RIGHT(小韻資料表[[#This Row],[切語]],1), 切語下字資料表[切語下字]) ), 0)</f>
        <v>214</v>
      </c>
      <c r="O1747" s="207" t="str" cm="1">
        <f t="array" ref="O1747" xml:space="preserve"> INDEX(切語下字資料表[韻母], 小韻資料表[[#This Row],[下字表識別號]])</f>
        <v>哿開1</v>
      </c>
      <c r="P1747" s="207" t="str" cm="1">
        <f t="array" ref="P1747" xml:space="preserve"> INDEX(切語下字資料表[韻母拼音碼], 小韻資料表[[#This Row],[下字表識別號]])</f>
        <v>o</v>
      </c>
      <c r="Q1747" s="210" t="str" cm="1">
        <f t="array" ref="Q1747" xml:space="preserve"> INDEX(設定表!$C$19:$C$23, INT( LEFT(小韻資料表[[#This Row],[目次編碼]],1) ))</f>
        <v>上</v>
      </c>
      <c r="R1747" s="210">
        <f xml:space="preserve">  INDEX(設定表!$C$8:$C$15, MATCH( (RIGHT(小韻資料表[[#This Row],[清濁]]) &amp; 小韻資料表[[#This Row],[調]]), 設定表!$B$8:$B$15, 0))</f>
        <v>2</v>
      </c>
      <c r="S1747" s="205" t="s">
        <v>309</v>
      </c>
      <c r="T1747" s="205" t="s">
        <v>309</v>
      </c>
      <c r="U1747" s="226" t="s">
        <v>309</v>
      </c>
      <c r="V1747" s="146" t="s">
        <v>309</v>
      </c>
      <c r="X1747" s="135"/>
      <c r="Y1747" s="135"/>
      <c r="AA1747" s="135"/>
      <c r="AB1747" s="134"/>
      <c r="AC1747" s="135"/>
      <c r="AD1747" s="135"/>
      <c r="AH1747" s="135"/>
      <c r="AI1747" s="135"/>
    </row>
    <row r="1748" spans="1:35" ht="31.5">
      <c r="A1748" s="205">
        <v>1744</v>
      </c>
      <c r="B1748" s="206" t="s">
        <v>6847</v>
      </c>
      <c r="C1748" s="207" t="str">
        <f xml:space="preserve"> _xlfn.CONCAT(小韻資料表[[#This Row],[聲母拼音碼]],小韻資料表[[#This Row],[韻母拼音碼]],小韻資料表[[#This Row],[調號]])</f>
        <v>co2</v>
      </c>
      <c r="D1748" s="206" t="s">
        <v>6848</v>
      </c>
      <c r="E1748" s="208" t="s">
        <v>6808</v>
      </c>
      <c r="F1748" s="205">
        <v>14</v>
      </c>
      <c r="G1748" s="209" t="s">
        <v>6849</v>
      </c>
      <c r="H1748" s="205">
        <f xml:space="preserve"> LEN(小韻資料表[[#This Row],[小韻字集]])</f>
        <v>4</v>
      </c>
      <c r="I1748" s="205" cm="1">
        <f t="array" ref="I1748" xml:space="preserve"> MATCH(TRUE, ISNUMBER( SEARCH( LEFT(小韻資料表[[#This Row],[切語]],1), 切語上字資料表[切語上字]) ), 0)</f>
        <v>21</v>
      </c>
      <c r="J1748" s="210" t="str" cm="1">
        <f t="array" ref="J1748" xml:space="preserve"> INDEX(切語上字資料表[聲母], 小韻資料表[[#This Row],[上字表識別號]])</f>
        <v>精</v>
      </c>
      <c r="K1748" s="210" t="str" cm="1">
        <f t="array" ref="K1748" xml:space="preserve"> INDEX(切語上字資料表[聲母拼音碼], 小韻資料表[[#This Row],[上字表識別號]])</f>
        <v>c</v>
      </c>
      <c r="L1748" s="210" t="str" cm="1">
        <f t="array" ref="L1748" xml:space="preserve"> INDEX(切語上字資料表[清濁], 小韻資料表[[#This Row],[上字表識別號]])</f>
        <v>全清</v>
      </c>
      <c r="M1748" s="223" t="str" cm="1">
        <f t="array" ref="M1748" xml:space="preserve"> INDEX(切語上字資料表[發送收], 小韻資料表[[#This Row],[上字表識別號]])</f>
        <v>發聲</v>
      </c>
      <c r="N1748" s="205" cm="1">
        <f t="array" ref="N1748" xml:space="preserve"> MATCH(TRUE, ISNUMBER( SEARCH( RIGHT(小韻資料表[[#This Row],[切語]],1), 切語下字資料表[切語下字]) ), 0)</f>
        <v>214</v>
      </c>
      <c r="O1748" s="207" t="str" cm="1">
        <f t="array" ref="O1748" xml:space="preserve"> INDEX(切語下字資料表[韻母], 小韻資料表[[#This Row],[下字表識別號]])</f>
        <v>哿開1</v>
      </c>
      <c r="P1748" s="207" t="str" cm="1">
        <f t="array" ref="P1748" xml:space="preserve"> INDEX(切語下字資料表[韻母拼音碼], 小韻資料表[[#This Row],[下字表識別號]])</f>
        <v>o</v>
      </c>
      <c r="Q1748" s="210" t="str" cm="1">
        <f t="array" ref="Q1748" xml:space="preserve"> INDEX(設定表!$C$19:$C$23, INT( LEFT(小韻資料表[[#This Row],[目次編碼]],1) ))</f>
        <v>上</v>
      </c>
      <c r="R1748" s="210">
        <f xml:space="preserve">  INDEX(設定表!$C$8:$C$15, MATCH( (RIGHT(小韻資料表[[#This Row],[清濁]]) &amp; 小韻資料表[[#This Row],[調]]), 設定表!$B$8:$B$15, 0))</f>
        <v>2</v>
      </c>
      <c r="S1748" s="205" t="s">
        <v>309</v>
      </c>
      <c r="T1748" s="205" t="s">
        <v>309</v>
      </c>
      <c r="U1748" s="226" t="s">
        <v>309</v>
      </c>
      <c r="V1748" s="147" t="s">
        <v>309</v>
      </c>
      <c r="X1748" s="135"/>
      <c r="Y1748" s="135"/>
      <c r="AA1748" s="135"/>
      <c r="AB1748" s="134"/>
      <c r="AC1748" s="135"/>
      <c r="AD1748" s="135"/>
      <c r="AH1748" s="135"/>
      <c r="AI1748" s="135"/>
    </row>
    <row r="1749" spans="1:35" ht="31.5">
      <c r="A1749" s="205">
        <v>1745</v>
      </c>
      <c r="B1749" s="206" t="s">
        <v>6850</v>
      </c>
      <c r="C1749" s="207" t="str">
        <f xml:space="preserve"> _xlfn.CONCAT(小韻資料表[[#This Row],[聲母拼音碼]],小韻資料表[[#This Row],[韻母拼音碼]],小韻資料表[[#This Row],[調號]])</f>
        <v>ko2</v>
      </c>
      <c r="D1749" s="206" t="s">
        <v>874</v>
      </c>
      <c r="E1749" s="208" t="s">
        <v>6851</v>
      </c>
      <c r="F1749" s="205">
        <v>1</v>
      </c>
      <c r="G1749" s="209" t="s">
        <v>6852</v>
      </c>
      <c r="H1749" s="205">
        <f xml:space="preserve"> LEN(小韻資料表[[#This Row],[小韻字集]])</f>
        <v>11</v>
      </c>
      <c r="I1749" s="205" cm="1">
        <f t="array" ref="I1749" xml:space="preserve"> MATCH(TRUE, ISNUMBER( SEARCH( LEFT(小韻資料表[[#This Row],[切語]],1), 切語上字資料表[切語上字]) ), 0)</f>
        <v>1</v>
      </c>
      <c r="J1749" s="210" t="str" cm="1">
        <f t="array" ref="J1749" xml:space="preserve"> INDEX(切語上字資料表[聲母], 小韻資料表[[#This Row],[上字表識別號]])</f>
        <v>見</v>
      </c>
      <c r="K1749" s="210" t="str" cm="1">
        <f t="array" ref="K1749" xml:space="preserve"> INDEX(切語上字資料表[聲母拼音碼], 小韻資料表[[#This Row],[上字表識別號]])</f>
        <v>k</v>
      </c>
      <c r="L1749" s="210" t="str" cm="1">
        <f t="array" ref="L1749" xml:space="preserve"> INDEX(切語上字資料表[清濁], 小韻資料表[[#This Row],[上字表識別號]])</f>
        <v>全清</v>
      </c>
      <c r="M1749" s="223" t="str" cm="1">
        <f t="array" ref="M1749" xml:space="preserve"> INDEX(切語上字資料表[發送收], 小韻資料表[[#This Row],[上字表識別號]])</f>
        <v>發聲</v>
      </c>
      <c r="N1749" s="205" cm="1">
        <f t="array" ref="N1749" xml:space="preserve"> MATCH(TRUE, ISNUMBER( SEARCH( RIGHT(小韻資料表[[#This Row],[切語]],1), 切語下字資料表[切語下字]) ), 0)</f>
        <v>218</v>
      </c>
      <c r="O1749" s="207" t="str" cm="1">
        <f t="array" ref="O1749" xml:space="preserve"> INDEX(切語下字資料表[韻母], 小韻資料表[[#This Row],[下字表識別號]])</f>
        <v>果合1</v>
      </c>
      <c r="P1749" s="207" t="str" cm="1">
        <f t="array" ref="P1749" xml:space="preserve"> INDEX(切語下字資料表[韻母拼音碼], 小韻資料表[[#This Row],[下字表識別號]])</f>
        <v>o</v>
      </c>
      <c r="Q1749" s="210" t="str" cm="1">
        <f t="array" ref="Q1749" xml:space="preserve"> INDEX(設定表!$C$19:$C$23, INT( LEFT(小韻資料表[[#This Row],[目次編碼]],1) ))</f>
        <v>上</v>
      </c>
      <c r="R1749" s="210">
        <f xml:space="preserve">  INDEX(設定表!$C$8:$C$15, MATCH( (RIGHT(小韻資料表[[#This Row],[清濁]]) &amp; 小韻資料表[[#This Row],[調]]), 設定表!$B$8:$B$15, 0))</f>
        <v>2</v>
      </c>
      <c r="S1749" s="205" t="s">
        <v>309</v>
      </c>
      <c r="T1749" s="205" t="s">
        <v>309</v>
      </c>
      <c r="U1749" s="226" t="s">
        <v>6853</v>
      </c>
      <c r="V1749" s="146" t="s">
        <v>309</v>
      </c>
      <c r="X1749" s="135"/>
      <c r="Y1749" s="135"/>
      <c r="AA1749" s="135"/>
      <c r="AB1749" s="134"/>
      <c r="AC1749" s="135"/>
      <c r="AD1749" s="135"/>
      <c r="AH1749" s="135"/>
      <c r="AI1749" s="135"/>
    </row>
    <row r="1750" spans="1:35" ht="31.5">
      <c r="A1750" s="205">
        <v>1746</v>
      </c>
      <c r="B1750" s="206" t="s">
        <v>6854</v>
      </c>
      <c r="C1750" s="207" t="str">
        <f xml:space="preserve"> _xlfn.CONCAT(小韻資料表[[#This Row],[聲母拼音碼]],小韻資料表[[#This Row],[韻母拼音碼]],小韻資料表[[#This Row],[調號]])</f>
        <v>to2</v>
      </c>
      <c r="D1750" s="206" t="s">
        <v>6855</v>
      </c>
      <c r="E1750" s="208" t="s">
        <v>6851</v>
      </c>
      <c r="F1750" s="205">
        <v>2</v>
      </c>
      <c r="G1750" s="209" t="s">
        <v>6856</v>
      </c>
      <c r="H1750" s="205">
        <f xml:space="preserve"> LEN(小韻資料表[[#This Row],[小韻字集]])</f>
        <v>19</v>
      </c>
      <c r="I1750" s="205" cm="1">
        <f t="array" ref="I1750" xml:space="preserve"> MATCH(TRUE, ISNUMBER( SEARCH( LEFT(小韻資料表[[#This Row],[切語]],1), 切語上字資料表[切語上字]) ), 0)</f>
        <v>5</v>
      </c>
      <c r="J1750" s="210" t="str" cm="1">
        <f t="array" ref="J1750" xml:space="preserve"> INDEX(切語上字資料表[聲母], 小韻資料表[[#This Row],[上字表識別號]])</f>
        <v>端</v>
      </c>
      <c r="K1750" s="210" t="str" cm="1">
        <f t="array" ref="K1750" xml:space="preserve"> INDEX(切語上字資料表[聲母拼音碼], 小韻資料表[[#This Row],[上字表識別號]])</f>
        <v>t</v>
      </c>
      <c r="L1750" s="210" t="str" cm="1">
        <f t="array" ref="L1750" xml:space="preserve"> INDEX(切語上字資料表[清濁], 小韻資料表[[#This Row],[上字表識別號]])</f>
        <v>全清</v>
      </c>
      <c r="M1750" s="223" t="str" cm="1">
        <f t="array" ref="M1750" xml:space="preserve"> INDEX(切語上字資料表[發送收], 小韻資料表[[#This Row],[上字表識別號]])</f>
        <v>發聲</v>
      </c>
      <c r="N1750" s="205" cm="1">
        <f t="array" ref="N1750" xml:space="preserve"> MATCH(TRUE, ISNUMBER( SEARCH( RIGHT(小韻資料表[[#This Row],[切語]],1), 切語下字資料表[切語下字]) ), 0)</f>
        <v>218</v>
      </c>
      <c r="O1750" s="207" t="str" cm="1">
        <f t="array" ref="O1750" xml:space="preserve"> INDEX(切語下字資料表[韻母], 小韻資料表[[#This Row],[下字表識別號]])</f>
        <v>果合1</v>
      </c>
      <c r="P1750" s="207" t="str" cm="1">
        <f t="array" ref="P1750" xml:space="preserve"> INDEX(切語下字資料表[韻母拼音碼], 小韻資料表[[#This Row],[下字表識別號]])</f>
        <v>o</v>
      </c>
      <c r="Q1750" s="210" t="str" cm="1">
        <f t="array" ref="Q1750" xml:space="preserve"> INDEX(設定表!$C$19:$C$23, INT( LEFT(小韻資料表[[#This Row],[目次編碼]],1) ))</f>
        <v>上</v>
      </c>
      <c r="R1750" s="210">
        <f xml:space="preserve">  INDEX(設定表!$C$8:$C$15, MATCH( (RIGHT(小韻資料表[[#This Row],[清濁]]) &amp; 小韻資料表[[#This Row],[調]]), 設定表!$B$8:$B$15, 0))</f>
        <v>2</v>
      </c>
      <c r="S1750" s="205" t="s">
        <v>309</v>
      </c>
      <c r="T1750" s="205" t="s">
        <v>309</v>
      </c>
      <c r="U1750" s="226" t="s">
        <v>6857</v>
      </c>
      <c r="V1750" s="147" t="s">
        <v>309</v>
      </c>
      <c r="X1750" s="135"/>
      <c r="Y1750" s="135"/>
      <c r="AA1750" s="135"/>
      <c r="AB1750" s="134"/>
      <c r="AC1750" s="135"/>
      <c r="AD1750" s="135"/>
      <c r="AH1750" s="135"/>
      <c r="AI1750" s="135"/>
    </row>
    <row r="1751" spans="1:35" ht="31.5">
      <c r="A1751" s="205">
        <v>1747</v>
      </c>
      <c r="B1751" s="206" t="s">
        <v>6858</v>
      </c>
      <c r="C1751" s="207" t="str">
        <f xml:space="preserve"> _xlfn.CONCAT(小韻資料表[[#This Row],[聲母拼音碼]],小韻資料表[[#This Row],[韻母拼音碼]],小韻資料表[[#This Row],[調號]])</f>
        <v>so2</v>
      </c>
      <c r="D1751" s="206" t="s">
        <v>6859</v>
      </c>
      <c r="E1751" s="208" t="s">
        <v>6851</v>
      </c>
      <c r="F1751" s="205">
        <v>3</v>
      </c>
      <c r="G1751" s="209" t="s">
        <v>6860</v>
      </c>
      <c r="H1751" s="205">
        <f xml:space="preserve"> LEN(小韻資料表[[#This Row],[小韻字集]])</f>
        <v>16</v>
      </c>
      <c r="I1751" s="205" cm="1">
        <f t="array" ref="I1751" xml:space="preserve"> MATCH(TRUE, ISNUMBER( SEARCH( LEFT(小韻資料表[[#This Row],[切語]],1), 切語上字資料表[切語上字]) ), 0)</f>
        <v>24</v>
      </c>
      <c r="J1751" s="210" t="str" cm="1">
        <f t="array" ref="J1751" xml:space="preserve"> INDEX(切語上字資料表[聲母], 小韻資料表[[#This Row],[上字表識別號]])</f>
        <v>心</v>
      </c>
      <c r="K1751" s="210" t="str" cm="1">
        <f t="array" ref="K1751" xml:space="preserve"> INDEX(切語上字資料表[聲母拼音碼], 小韻資料表[[#This Row],[上字表識別號]])</f>
        <v>s</v>
      </c>
      <c r="L1751" s="210" t="str" cm="1">
        <f t="array" ref="L1751" xml:space="preserve"> INDEX(切語上字資料表[清濁], 小韻資料表[[#This Row],[上字表識別號]])</f>
        <v>全清</v>
      </c>
      <c r="M1751" s="223" t="str" cm="1">
        <f t="array" ref="M1751" xml:space="preserve"> INDEX(切語上字資料表[發送收], 小韻資料表[[#This Row],[上字表識別號]])</f>
        <v>送氣</v>
      </c>
      <c r="N1751" s="205" cm="1">
        <f t="array" ref="N1751" xml:space="preserve"> MATCH(TRUE, ISNUMBER( SEARCH( RIGHT(小韻資料表[[#This Row],[切語]],1), 切語下字資料表[切語下字]) ), 0)</f>
        <v>218</v>
      </c>
      <c r="O1751" s="207" t="str" cm="1">
        <f t="array" ref="O1751" xml:space="preserve"> INDEX(切語下字資料表[韻母], 小韻資料表[[#This Row],[下字表識別號]])</f>
        <v>果合1</v>
      </c>
      <c r="P1751" s="207" t="str" cm="1">
        <f t="array" ref="P1751" xml:space="preserve"> INDEX(切語下字資料表[韻母拼音碼], 小韻資料表[[#This Row],[下字表識別號]])</f>
        <v>o</v>
      </c>
      <c r="Q1751" s="210" t="str" cm="1">
        <f t="array" ref="Q1751" xml:space="preserve"> INDEX(設定表!$C$19:$C$23, INT( LEFT(小韻資料表[[#This Row],[目次編碼]],1) ))</f>
        <v>上</v>
      </c>
      <c r="R1751" s="210">
        <f xml:space="preserve">  INDEX(設定表!$C$8:$C$15, MATCH( (RIGHT(小韻資料表[[#This Row],[清濁]]) &amp; 小韻資料表[[#This Row],[調]]), 設定表!$B$8:$B$15, 0))</f>
        <v>2</v>
      </c>
      <c r="S1751" s="205" t="s">
        <v>6861</v>
      </c>
      <c r="T1751" s="205" t="s">
        <v>309</v>
      </c>
      <c r="U1751" s="226" t="s">
        <v>309</v>
      </c>
      <c r="V1751" s="146" t="s">
        <v>309</v>
      </c>
      <c r="X1751" s="135"/>
      <c r="Y1751" s="135"/>
      <c r="AA1751" s="135"/>
      <c r="AB1751" s="134"/>
      <c r="AC1751" s="135"/>
      <c r="AD1751" s="135"/>
      <c r="AH1751" s="135"/>
      <c r="AI1751" s="135"/>
    </row>
    <row r="1752" spans="1:35" ht="31.5">
      <c r="A1752" s="205">
        <v>1748</v>
      </c>
      <c r="B1752" s="206" t="s">
        <v>6862</v>
      </c>
      <c r="C1752" s="207" t="str">
        <f xml:space="preserve"> _xlfn.CONCAT(小韻資料表[[#This Row],[聲母拼音碼]],小韻資料表[[#This Row],[韻母拼音碼]],小韻資料表[[#This Row],[調號]])</f>
        <v>to2</v>
      </c>
      <c r="D1752" s="206" t="s">
        <v>6863</v>
      </c>
      <c r="E1752" s="208" t="s">
        <v>6851</v>
      </c>
      <c r="F1752" s="205">
        <v>4</v>
      </c>
      <c r="G1752" s="209" t="s">
        <v>6864</v>
      </c>
      <c r="H1752" s="205">
        <f xml:space="preserve"> LEN(小韻資料表[[#This Row],[小韻字集]])</f>
        <v>18</v>
      </c>
      <c r="I1752" s="205" cm="1">
        <f t="array" ref="I1752" xml:space="preserve"> MATCH(TRUE, ISNUMBER( SEARCH( LEFT(小韻資料表[[#This Row],[切語]],1), 切語上字資料表[切語上字]) ), 0)</f>
        <v>7</v>
      </c>
      <c r="J1752" s="210" t="str" cm="1">
        <f t="array" ref="J1752" xml:space="preserve"> INDEX(切語上字資料表[聲母], 小韻資料表[[#This Row],[上字表識別號]])</f>
        <v>定</v>
      </c>
      <c r="K1752" s="210" t="str" cm="1">
        <f t="array" ref="K1752" xml:space="preserve"> INDEX(切語上字資料表[聲母拼音碼], 小韻資料表[[#This Row],[上字表識別號]])</f>
        <v>t</v>
      </c>
      <c r="L1752" s="210" t="str" cm="1">
        <f t="array" ref="L1752" xml:space="preserve"> INDEX(切語上字資料表[清濁], 小韻資料表[[#This Row],[上字表識別號]])</f>
        <v>全濁</v>
      </c>
      <c r="M1752" s="223" cm="1">
        <f t="array" ref="M1752" xml:space="preserve"> INDEX(切語上字資料表[發送收], 小韻資料表[[#This Row],[上字表識別號]])</f>
        <v>0</v>
      </c>
      <c r="N1752" s="205" cm="1">
        <f t="array" ref="N1752" xml:space="preserve"> MATCH(TRUE, ISNUMBER( SEARCH( RIGHT(小韻資料表[[#This Row],[切語]],1), 切語下字資料表[切語下字]) ), 0)</f>
        <v>218</v>
      </c>
      <c r="O1752" s="207" t="str" cm="1">
        <f t="array" ref="O1752" xml:space="preserve"> INDEX(切語下字資料表[韻母], 小韻資料表[[#This Row],[下字表識別號]])</f>
        <v>果合1</v>
      </c>
      <c r="P1752" s="207" t="str" cm="1">
        <f t="array" ref="P1752" xml:space="preserve"> INDEX(切語下字資料表[韻母拼音碼], 小韻資料表[[#This Row],[下字表識別號]])</f>
        <v>o</v>
      </c>
      <c r="Q1752" s="210" t="str" cm="1">
        <f t="array" ref="Q1752" xml:space="preserve"> INDEX(設定表!$C$19:$C$23, INT( LEFT(小韻資料表[[#This Row],[目次編碼]],1) ))</f>
        <v>上</v>
      </c>
      <c r="R1752" s="210">
        <f xml:space="preserve">  INDEX(設定表!$C$8:$C$15, MATCH( (RIGHT(小韻資料表[[#This Row],[清濁]]) &amp; 小韻資料表[[#This Row],[調]]), 設定表!$B$8:$B$15, 0))</f>
        <v>2</v>
      </c>
      <c r="S1752" s="205" t="s">
        <v>309</v>
      </c>
      <c r="T1752" s="205" t="s">
        <v>309</v>
      </c>
      <c r="U1752" s="226" t="s">
        <v>6865</v>
      </c>
      <c r="V1752" s="147" t="s">
        <v>309</v>
      </c>
      <c r="X1752" s="135"/>
      <c r="Y1752" s="135"/>
      <c r="AA1752" s="135"/>
      <c r="AB1752" s="134"/>
      <c r="AC1752" s="135"/>
      <c r="AD1752" s="135"/>
      <c r="AH1752" s="135"/>
      <c r="AI1752" s="135"/>
    </row>
    <row r="1753" spans="1:35" ht="31.5">
      <c r="A1753" s="205">
        <v>1749</v>
      </c>
      <c r="B1753" s="206" t="s">
        <v>6866</v>
      </c>
      <c r="C1753" s="207" t="str">
        <f xml:space="preserve"> _xlfn.CONCAT(小韻資料表[[#This Row],[聲母拼音碼]],小韻資料表[[#This Row],[韻母拼音碼]],小韻資料表[[#This Row],[調號]])</f>
        <v>tho2</v>
      </c>
      <c r="D1753" s="206" t="s">
        <v>6867</v>
      </c>
      <c r="E1753" s="208" t="s">
        <v>6851</v>
      </c>
      <c r="F1753" s="205">
        <v>5</v>
      </c>
      <c r="G1753" s="209" t="s">
        <v>6868</v>
      </c>
      <c r="H1753" s="205">
        <f xml:space="preserve"> LEN(小韻資料表[[#This Row],[小韻字集]])</f>
        <v>10</v>
      </c>
      <c r="I1753" s="205" cm="1">
        <f t="array" ref="I1753" xml:space="preserve"> MATCH(TRUE, ISNUMBER( SEARCH( LEFT(小韻資料表[[#This Row],[切語]],1), 切語上字資料表[切語上字]) ), 0)</f>
        <v>6</v>
      </c>
      <c r="J1753" s="210" t="str" cm="1">
        <f t="array" ref="J1753" xml:space="preserve"> INDEX(切語上字資料表[聲母], 小韻資料表[[#This Row],[上字表識別號]])</f>
        <v>透</v>
      </c>
      <c r="K1753" s="210" t="str" cm="1">
        <f t="array" ref="K1753" xml:space="preserve"> INDEX(切語上字資料表[聲母拼音碼], 小韻資料表[[#This Row],[上字表識別號]])</f>
        <v>th</v>
      </c>
      <c r="L1753" s="210" t="str" cm="1">
        <f t="array" ref="L1753" xml:space="preserve"> INDEX(切語上字資料表[清濁], 小韻資料表[[#This Row],[上字表識別號]])</f>
        <v>次清</v>
      </c>
      <c r="M1753" s="223" t="str" cm="1">
        <f t="array" ref="M1753" xml:space="preserve"> INDEX(切語上字資料表[發送收], 小韻資料表[[#This Row],[上字表識別號]])</f>
        <v>送氣</v>
      </c>
      <c r="N1753" s="205" cm="1">
        <f t="array" ref="N1753" xml:space="preserve"> MATCH(TRUE, ISNUMBER( SEARCH( RIGHT(小韻資料表[[#This Row],[切語]],1), 切語下字資料表[切語下字]) ), 0)</f>
        <v>218</v>
      </c>
      <c r="O1753" s="207" t="str" cm="1">
        <f t="array" ref="O1753" xml:space="preserve"> INDEX(切語下字資料表[韻母], 小韻資料表[[#This Row],[下字表識別號]])</f>
        <v>果合1</v>
      </c>
      <c r="P1753" s="207" t="str" cm="1">
        <f t="array" ref="P1753" xml:space="preserve"> INDEX(切語下字資料表[韻母拼音碼], 小韻資料表[[#This Row],[下字表識別號]])</f>
        <v>o</v>
      </c>
      <c r="Q1753" s="210" t="str" cm="1">
        <f t="array" ref="Q1753" xml:space="preserve"> INDEX(設定表!$C$19:$C$23, INT( LEFT(小韻資料表[[#This Row],[目次編碼]],1) ))</f>
        <v>上</v>
      </c>
      <c r="R1753" s="210">
        <f xml:space="preserve">  INDEX(設定表!$C$8:$C$15, MATCH( (RIGHT(小韻資料表[[#This Row],[清濁]]) &amp; 小韻資料表[[#This Row],[調]]), 設定表!$B$8:$B$15, 0))</f>
        <v>2</v>
      </c>
      <c r="S1753" s="205" t="s">
        <v>6869</v>
      </c>
      <c r="T1753" s="205" t="s">
        <v>309</v>
      </c>
      <c r="U1753" s="226" t="s">
        <v>309</v>
      </c>
      <c r="V1753" s="146" t="s">
        <v>309</v>
      </c>
      <c r="X1753" s="135"/>
      <c r="Y1753" s="135"/>
      <c r="AA1753" s="135"/>
      <c r="AB1753" s="134"/>
      <c r="AC1753" s="135"/>
      <c r="AD1753" s="135"/>
      <c r="AH1753" s="135"/>
      <c r="AI1753" s="135"/>
    </row>
    <row r="1754" spans="1:35" ht="31.5">
      <c r="A1754" s="205">
        <v>1750</v>
      </c>
      <c r="B1754" s="206" t="s">
        <v>6870</v>
      </c>
      <c r="C1754" s="207" t="str">
        <f xml:space="preserve"> _xlfn.CONCAT(小韻資料表[[#This Row],[聲母拼音碼]],小韻資料表[[#This Row],[韻母拼音碼]],小韻資料表[[#This Row],[調號]])</f>
        <v>bo2</v>
      </c>
      <c r="D1754" s="206" t="s">
        <v>6871</v>
      </c>
      <c r="E1754" s="208" t="s">
        <v>6851</v>
      </c>
      <c r="F1754" s="205">
        <v>6</v>
      </c>
      <c r="G1754" s="209" t="s">
        <v>6872</v>
      </c>
      <c r="H1754" s="205">
        <f xml:space="preserve"> LEN(小韻資料表[[#This Row],[小韻字集]])</f>
        <v>4</v>
      </c>
      <c r="I1754" s="205" cm="1">
        <f t="array" ref="I1754" xml:space="preserve"> MATCH(TRUE, ISNUMBER( SEARCH( LEFT(小韻資料表[[#This Row],[切語]],1), 切語上字資料表[切語上字]) ), 0)</f>
        <v>20</v>
      </c>
      <c r="J1754" s="210" t="str" cm="1">
        <f t="array" ref="J1754" xml:space="preserve"> INDEX(切語上字資料表[聲母], 小韻資料表[[#This Row],[上字表識別號]])</f>
        <v>微</v>
      </c>
      <c r="K1754" s="210" t="str" cm="1">
        <f t="array" ref="K1754" xml:space="preserve"> INDEX(切語上字資料表[聲母拼音碼], 小韻資料表[[#This Row],[上字表識別號]])</f>
        <v>b</v>
      </c>
      <c r="L1754" s="210" t="str" cm="1">
        <f t="array" ref="L1754" xml:space="preserve"> INDEX(切語上字資料表[清濁], 小韻資料表[[#This Row],[上字表識別號]])</f>
        <v>次濁</v>
      </c>
      <c r="M1754" s="223" t="str" cm="1">
        <f t="array" ref="M1754" xml:space="preserve"> INDEX(切語上字資料表[發送收], 小韻資料表[[#This Row],[上字表識別號]])</f>
        <v>收聲</v>
      </c>
      <c r="N1754" s="205" cm="1">
        <f t="array" ref="N1754" xml:space="preserve"> MATCH(TRUE, ISNUMBER( SEARCH( RIGHT(小韻資料表[[#This Row],[切語]],1), 切語下字資料表[切語下字]) ), 0)</f>
        <v>218</v>
      </c>
      <c r="O1754" s="207" t="str" cm="1">
        <f t="array" ref="O1754" xml:space="preserve"> INDEX(切語下字資料表[韻母], 小韻資料表[[#This Row],[下字表識別號]])</f>
        <v>果合1</v>
      </c>
      <c r="P1754" s="207" t="str" cm="1">
        <f t="array" ref="P1754" xml:space="preserve"> INDEX(切語下字資料表[韻母拼音碼], 小韻資料表[[#This Row],[下字表識別號]])</f>
        <v>o</v>
      </c>
      <c r="Q1754" s="210" t="str" cm="1">
        <f t="array" ref="Q1754" xml:space="preserve"> INDEX(設定表!$C$19:$C$23, INT( LEFT(小韻資料表[[#This Row],[目次編碼]],1) ))</f>
        <v>上</v>
      </c>
      <c r="R1754" s="210">
        <f xml:space="preserve">  INDEX(設定表!$C$8:$C$15, MATCH( (RIGHT(小韻資料表[[#This Row],[清濁]]) &amp; 小韻資料表[[#This Row],[調]]), 設定表!$B$8:$B$15, 0))</f>
        <v>2</v>
      </c>
      <c r="S1754" s="205" t="s">
        <v>309</v>
      </c>
      <c r="T1754" s="205" t="s">
        <v>309</v>
      </c>
      <c r="U1754" s="226" t="s">
        <v>6873</v>
      </c>
      <c r="V1754" s="147" t="s">
        <v>309</v>
      </c>
      <c r="X1754" s="135"/>
      <c r="Y1754" s="135"/>
      <c r="AA1754" s="135"/>
      <c r="AB1754" s="134"/>
      <c r="AC1754" s="135"/>
      <c r="AD1754" s="135"/>
      <c r="AH1754" s="135"/>
      <c r="AI1754" s="135"/>
    </row>
    <row r="1755" spans="1:35" ht="31.5">
      <c r="A1755" s="205">
        <v>1751</v>
      </c>
      <c r="B1755" s="206" t="s">
        <v>6874</v>
      </c>
      <c r="C1755" s="207" t="str">
        <f xml:space="preserve"> _xlfn.CONCAT(小韻資料表[[#This Row],[聲母拼音碼]],小韻資料表[[#This Row],[韻母拼音碼]],小韻資料表[[#This Row],[調號]])</f>
        <v>co2</v>
      </c>
      <c r="D1755" s="206" t="s">
        <v>6875</v>
      </c>
      <c r="E1755" s="208" t="s">
        <v>6851</v>
      </c>
      <c r="F1755" s="205">
        <v>7</v>
      </c>
      <c r="G1755" s="209" t="s">
        <v>6876</v>
      </c>
      <c r="H1755" s="205">
        <f xml:space="preserve"> LEN(小韻資料表[[#This Row],[小韻字集]])</f>
        <v>3</v>
      </c>
      <c r="I1755" s="205" cm="1">
        <f t="array" ref="I1755" xml:space="preserve"> MATCH(TRUE, ISNUMBER( SEARCH( LEFT(小韻資料表[[#This Row],[切語]],1), 切語上字資料表[切語上字]) ), 0)</f>
        <v>23</v>
      </c>
      <c r="J1755" s="210" t="str" cm="1">
        <f t="array" ref="J1755" xml:space="preserve"> INDEX(切語上字資料表[聲母], 小韻資料表[[#This Row],[上字表識別號]])</f>
        <v>從</v>
      </c>
      <c r="K1755" s="210" t="str" cm="1">
        <f t="array" ref="K1755" xml:space="preserve"> INDEX(切語上字資料表[聲母拼音碼], 小韻資料表[[#This Row],[上字表識別號]])</f>
        <v>c</v>
      </c>
      <c r="L1755" s="210" t="str" cm="1">
        <f t="array" ref="L1755" xml:space="preserve"> INDEX(切語上字資料表[清濁], 小韻資料表[[#This Row],[上字表識別號]])</f>
        <v>全濁</v>
      </c>
      <c r="M1755" s="223" cm="1">
        <f t="array" ref="M1755" xml:space="preserve"> INDEX(切語上字資料表[發送收], 小韻資料表[[#This Row],[上字表識別號]])</f>
        <v>0</v>
      </c>
      <c r="N1755" s="205" cm="1">
        <f t="array" ref="N1755" xml:space="preserve"> MATCH(TRUE, ISNUMBER( SEARCH( RIGHT(小韻資料表[[#This Row],[切語]],1), 切語下字資料表[切語下字]) ), 0)</f>
        <v>218</v>
      </c>
      <c r="O1755" s="207" t="str" cm="1">
        <f t="array" ref="O1755" xml:space="preserve"> INDEX(切語下字資料表[韻母], 小韻資料表[[#This Row],[下字表識別號]])</f>
        <v>果合1</v>
      </c>
      <c r="P1755" s="207" t="str" cm="1">
        <f t="array" ref="P1755" xml:space="preserve"> INDEX(切語下字資料表[韻母拼音碼], 小韻資料表[[#This Row],[下字表識別號]])</f>
        <v>o</v>
      </c>
      <c r="Q1755" s="210" t="str" cm="1">
        <f t="array" ref="Q1755" xml:space="preserve"> INDEX(設定表!$C$19:$C$23, INT( LEFT(小韻資料表[[#This Row],[目次編碼]],1) ))</f>
        <v>上</v>
      </c>
      <c r="R1755" s="210">
        <f xml:space="preserve">  INDEX(設定表!$C$8:$C$15, MATCH( (RIGHT(小韻資料表[[#This Row],[清濁]]) &amp; 小韻資料表[[#This Row],[調]]), 設定表!$B$8:$B$15, 0))</f>
        <v>2</v>
      </c>
      <c r="S1755" s="205" t="s">
        <v>309</v>
      </c>
      <c r="T1755" s="205" t="s">
        <v>309</v>
      </c>
      <c r="U1755" s="226" t="s">
        <v>309</v>
      </c>
      <c r="V1755" s="146" t="s">
        <v>309</v>
      </c>
      <c r="X1755" s="135"/>
      <c r="Y1755" s="135"/>
      <c r="AA1755" s="135"/>
      <c r="AB1755" s="134"/>
      <c r="AC1755" s="135"/>
      <c r="AD1755" s="135"/>
      <c r="AH1755" s="135"/>
      <c r="AI1755" s="135"/>
    </row>
    <row r="1756" spans="1:35" ht="31.5">
      <c r="A1756" s="205">
        <v>1752</v>
      </c>
      <c r="B1756" s="206" t="s">
        <v>6877</v>
      </c>
      <c r="C1756" s="207" t="str">
        <f xml:space="preserve"> _xlfn.CONCAT(小韻資料表[[#This Row],[聲母拼音碼]],小韻資料表[[#This Row],[韻母拼音碼]],小韻資料表[[#This Row],[調號]])</f>
        <v>go2</v>
      </c>
      <c r="D1756" s="206" t="s">
        <v>6878</v>
      </c>
      <c r="E1756" s="208" t="s">
        <v>6851</v>
      </c>
      <c r="F1756" s="205">
        <v>8</v>
      </c>
      <c r="G1756" s="209" t="s">
        <v>6879</v>
      </c>
      <c r="H1756" s="205">
        <f xml:space="preserve"> LEN(小韻資料表[[#This Row],[小韻字集]])</f>
        <v>3</v>
      </c>
      <c r="I1756" s="205" cm="1">
        <f t="array" ref="I1756" xml:space="preserve"> MATCH(TRUE, ISNUMBER( SEARCH( LEFT(小韻資料表[[#This Row],[切語]],1), 切語上字資料表[切語上字]) ), 0)</f>
        <v>4</v>
      </c>
      <c r="J1756" s="210" t="str" cm="1">
        <f t="array" ref="J1756" xml:space="preserve"> INDEX(切語上字資料表[聲母], 小韻資料表[[#This Row],[上字表識別號]])</f>
        <v>疑</v>
      </c>
      <c r="K1756" s="210" t="str" cm="1">
        <f t="array" ref="K1756" xml:space="preserve"> INDEX(切語上字資料表[聲母拼音碼], 小韻資料表[[#This Row],[上字表識別號]])</f>
        <v>g</v>
      </c>
      <c r="L1756" s="210" t="str" cm="1">
        <f t="array" ref="L1756" xml:space="preserve"> INDEX(切語上字資料表[清濁], 小韻資料表[[#This Row],[上字表識別號]])</f>
        <v>次濁</v>
      </c>
      <c r="M1756" s="223" t="str" cm="1">
        <f t="array" ref="M1756" xml:space="preserve"> INDEX(切語上字資料表[發送收], 小韻資料表[[#This Row],[上字表識別號]])</f>
        <v>收聲</v>
      </c>
      <c r="N1756" s="205" cm="1">
        <f t="array" ref="N1756" xml:space="preserve"> MATCH(TRUE, ISNUMBER( SEARCH( RIGHT(小韻資料表[[#This Row],[切語]],1), 切語下字資料表[切語下字]) ), 0)</f>
        <v>218</v>
      </c>
      <c r="O1756" s="207" t="str" cm="1">
        <f t="array" ref="O1756" xml:space="preserve"> INDEX(切語下字資料表[韻母], 小韻資料表[[#This Row],[下字表識別號]])</f>
        <v>果合1</v>
      </c>
      <c r="P1756" s="207" t="str" cm="1">
        <f t="array" ref="P1756" xml:space="preserve"> INDEX(切語下字資料表[韻母拼音碼], 小韻資料表[[#This Row],[下字表識別號]])</f>
        <v>o</v>
      </c>
      <c r="Q1756" s="210" t="str" cm="1">
        <f t="array" ref="Q1756" xml:space="preserve"> INDEX(設定表!$C$19:$C$23, INT( LEFT(小韻資料表[[#This Row],[目次編碼]],1) ))</f>
        <v>上</v>
      </c>
      <c r="R1756" s="210">
        <f xml:space="preserve">  INDEX(設定表!$C$8:$C$15, MATCH( (RIGHT(小韻資料表[[#This Row],[清濁]]) &amp; 小韻資料表[[#This Row],[調]]), 設定表!$B$8:$B$15, 0))</f>
        <v>2</v>
      </c>
      <c r="S1756" s="205" t="s">
        <v>309</v>
      </c>
      <c r="T1756" s="205" t="s">
        <v>309</v>
      </c>
      <c r="U1756" s="226" t="s">
        <v>309</v>
      </c>
      <c r="V1756" s="147" t="s">
        <v>309</v>
      </c>
      <c r="X1756" s="135"/>
      <c r="Y1756" s="135"/>
      <c r="AA1756" s="135"/>
      <c r="AB1756" s="134"/>
      <c r="AC1756" s="135"/>
      <c r="AD1756" s="135"/>
      <c r="AH1756" s="135"/>
      <c r="AI1756" s="135"/>
    </row>
    <row r="1757" spans="1:35" ht="31.5">
      <c r="A1757" s="205">
        <v>1753</v>
      </c>
      <c r="B1757" s="206" t="s">
        <v>6880</v>
      </c>
      <c r="C1757" s="207" t="str">
        <f xml:space="preserve"> _xlfn.CONCAT(小韻資料表[[#This Row],[聲母拼音碼]],小韻資料表[[#This Row],[韻母拼音碼]],小韻資料表[[#This Row],[調號]])</f>
        <v>lo2</v>
      </c>
      <c r="D1757" s="206" t="s">
        <v>6881</v>
      </c>
      <c r="E1757" s="208" t="s">
        <v>6851</v>
      </c>
      <c r="F1757" s="205">
        <v>9</v>
      </c>
      <c r="G1757" s="209" t="s">
        <v>6882</v>
      </c>
      <c r="H1757" s="205">
        <f xml:space="preserve"> LEN(小韻資料表[[#This Row],[小韻字集]])</f>
        <v>11</v>
      </c>
      <c r="I1757" s="205" cm="1">
        <f t="array" ref="I1757" xml:space="preserve"> MATCH(TRUE, ISNUMBER( SEARCH( LEFT(小韻資料表[[#This Row],[切語]],1), 切語上字資料表[切語上字]) ), 0)</f>
        <v>40</v>
      </c>
      <c r="J1757" s="210" t="str" cm="1">
        <f t="array" ref="J1757" xml:space="preserve"> INDEX(切語上字資料表[聲母], 小韻資料表[[#This Row],[上字表識別號]])</f>
        <v>來</v>
      </c>
      <c r="K1757" s="210" t="str" cm="1">
        <f t="array" ref="K1757" xml:space="preserve"> INDEX(切語上字資料表[聲母拼音碼], 小韻資料表[[#This Row],[上字表識別號]])</f>
        <v>l</v>
      </c>
      <c r="L1757" s="210" t="str" cm="1">
        <f t="array" ref="L1757" xml:space="preserve"> INDEX(切語上字資料表[清濁], 小韻資料表[[#This Row],[上字表識別號]])</f>
        <v>次濁</v>
      </c>
      <c r="M1757" s="223" t="str" cm="1">
        <f t="array" ref="M1757" xml:space="preserve"> INDEX(切語上字資料表[發送收], 小韻資料表[[#This Row],[上字表識別號]])</f>
        <v>收聲</v>
      </c>
      <c r="N1757" s="205" cm="1">
        <f t="array" ref="N1757" xml:space="preserve"> MATCH(TRUE, ISNUMBER( SEARCH( RIGHT(小韻資料表[[#This Row],[切語]],1), 切語下字資料表[切語下字]) ), 0)</f>
        <v>218</v>
      </c>
      <c r="O1757" s="207" t="str" cm="1">
        <f t="array" ref="O1757" xml:space="preserve"> INDEX(切語下字資料表[韻母], 小韻資料表[[#This Row],[下字表識別號]])</f>
        <v>果合1</v>
      </c>
      <c r="P1757" s="207" t="str" cm="1">
        <f t="array" ref="P1757" xml:space="preserve"> INDEX(切語下字資料表[韻母拼音碼], 小韻資料表[[#This Row],[下字表識別號]])</f>
        <v>o</v>
      </c>
      <c r="Q1757" s="210" t="str" cm="1">
        <f t="array" ref="Q1757" xml:space="preserve"> INDEX(設定表!$C$19:$C$23, INT( LEFT(小韻資料表[[#This Row],[目次編碼]],1) ))</f>
        <v>上</v>
      </c>
      <c r="R1757" s="210">
        <f xml:space="preserve">  INDEX(設定表!$C$8:$C$15, MATCH( (RIGHT(小韻資料表[[#This Row],[清濁]]) &amp; 小韻資料表[[#This Row],[調]]), 設定表!$B$8:$B$15, 0))</f>
        <v>2</v>
      </c>
      <c r="S1757" s="205" t="s">
        <v>309</v>
      </c>
      <c r="T1757" s="205" t="s">
        <v>309</v>
      </c>
      <c r="U1757" s="226" t="s">
        <v>6883</v>
      </c>
      <c r="V1757" s="146" t="s">
        <v>309</v>
      </c>
      <c r="X1757" s="135"/>
      <c r="Y1757" s="135"/>
      <c r="AA1757" s="135"/>
      <c r="AB1757" s="134"/>
      <c r="AC1757" s="135"/>
      <c r="AD1757" s="135"/>
      <c r="AH1757" s="135"/>
      <c r="AI1757" s="135"/>
    </row>
    <row r="1758" spans="1:35" ht="31.5">
      <c r="A1758" s="205">
        <v>1754</v>
      </c>
      <c r="B1758" s="206" t="s">
        <v>6884</v>
      </c>
      <c r="C1758" s="207" t="str">
        <f xml:space="preserve"> _xlfn.CONCAT(小韻資料表[[#This Row],[聲母拼音碼]],小韻資料表[[#This Row],[韻母拼音碼]],小韻資料表[[#This Row],[調號]])</f>
        <v>Øo2</v>
      </c>
      <c r="D1758" s="206" t="s">
        <v>6885</v>
      </c>
      <c r="E1758" s="208" t="s">
        <v>6851</v>
      </c>
      <c r="F1758" s="205">
        <v>10</v>
      </c>
      <c r="G1758" s="209" t="s">
        <v>6886</v>
      </c>
      <c r="H1758" s="205">
        <f xml:space="preserve"> LEN(小韻資料表[[#This Row],[小韻字集]])</f>
        <v>4</v>
      </c>
      <c r="I1758" s="205" cm="1">
        <f t="array" ref="I1758" xml:space="preserve"> MATCH(TRUE, ISNUMBER( SEARCH( LEFT(小韻資料表[[#This Row],[切語]],1), 切語上字資料表[切語上字]) ), 0)</f>
        <v>35</v>
      </c>
      <c r="J1758" s="210" t="str" cm="1">
        <f t="array" ref="J1758" xml:space="preserve"> INDEX(切語上字資料表[聲母], 小韻資料表[[#This Row],[上字表識別號]])</f>
        <v>影</v>
      </c>
      <c r="K1758" s="210" t="str" cm="1">
        <f t="array" ref="K1758" xml:space="preserve"> INDEX(切語上字資料表[聲母拼音碼], 小韻資料表[[#This Row],[上字表識別號]])</f>
        <v>Ø</v>
      </c>
      <c r="L1758" s="210" t="str" cm="1">
        <f t="array" ref="L1758" xml:space="preserve"> INDEX(切語上字資料表[清濁], 小韻資料表[[#This Row],[上字表識別號]])</f>
        <v>全清</v>
      </c>
      <c r="M1758" s="223" t="str" cm="1">
        <f t="array" ref="M1758" xml:space="preserve"> INDEX(切語上字資料表[發送收], 小韻資料表[[#This Row],[上字表識別號]])</f>
        <v>發聲</v>
      </c>
      <c r="N1758" s="205" cm="1">
        <f t="array" ref="N1758" xml:space="preserve"> MATCH(TRUE, ISNUMBER( SEARCH( RIGHT(小韻資料表[[#This Row],[切語]],1), 切語下字資料表[切語下字]) ), 0)</f>
        <v>218</v>
      </c>
      <c r="O1758" s="207" t="str" cm="1">
        <f t="array" ref="O1758" xml:space="preserve"> INDEX(切語下字資料表[韻母], 小韻資料表[[#This Row],[下字表識別號]])</f>
        <v>果合1</v>
      </c>
      <c r="P1758" s="207" t="str" cm="1">
        <f t="array" ref="P1758" xml:space="preserve"> INDEX(切語下字資料表[韻母拼音碼], 小韻資料表[[#This Row],[下字表識別號]])</f>
        <v>o</v>
      </c>
      <c r="Q1758" s="210" t="str" cm="1">
        <f t="array" ref="Q1758" xml:space="preserve"> INDEX(設定表!$C$19:$C$23, INT( LEFT(小韻資料表[[#This Row],[目次編碼]],1) ))</f>
        <v>上</v>
      </c>
      <c r="R1758" s="210">
        <f xml:space="preserve">  INDEX(設定表!$C$8:$C$15, MATCH( (RIGHT(小韻資料表[[#This Row],[清濁]]) &amp; 小韻資料表[[#This Row],[調]]), 設定表!$B$8:$B$15, 0))</f>
        <v>2</v>
      </c>
      <c r="S1758" s="205" t="s">
        <v>309</v>
      </c>
      <c r="T1758" s="205" t="s">
        <v>309</v>
      </c>
      <c r="U1758" s="226" t="s">
        <v>309</v>
      </c>
      <c r="V1758" s="147" t="s">
        <v>309</v>
      </c>
      <c r="X1758" s="135"/>
      <c r="Y1758" s="135"/>
      <c r="AA1758" s="135"/>
      <c r="AB1758" s="134"/>
      <c r="AC1758" s="135"/>
      <c r="AD1758" s="135"/>
      <c r="AH1758" s="135"/>
      <c r="AI1758" s="135"/>
    </row>
    <row r="1759" spans="1:35" ht="31.5">
      <c r="A1759" s="205">
        <v>1755</v>
      </c>
      <c r="B1759" s="206" t="s">
        <v>6887</v>
      </c>
      <c r="C1759" s="207" t="str">
        <f xml:space="preserve"> _xlfn.CONCAT(小韻資料表[[#This Row],[聲母拼音碼]],小韻資料表[[#This Row],[韻母拼音碼]],小韻資料表[[#This Row],[調號]])</f>
        <v>no2</v>
      </c>
      <c r="D1759" s="206" t="s">
        <v>6878</v>
      </c>
      <c r="E1759" s="208" t="s">
        <v>6851</v>
      </c>
      <c r="F1759" s="205">
        <v>11</v>
      </c>
      <c r="G1759" s="209" t="s">
        <v>6888</v>
      </c>
      <c r="H1759" s="205">
        <f xml:space="preserve"> LEN(小韻資料表[[#This Row],[小韻字集]])</f>
        <v>3</v>
      </c>
      <c r="I1759" s="205" cm="1">
        <f t="array" ref="I1759" xml:space="preserve"> MATCH(TRUE, ISNUMBER( SEARCH( LEFT(小韻資料表[[#This Row],[切語]],1), 切語上字資料表[切語上字]) ), 0)</f>
        <v>8</v>
      </c>
      <c r="J1759" s="210" t="str" cm="1">
        <f t="array" ref="J1759" xml:space="preserve"> INDEX(切語上字資料表[聲母], 小韻資料表[[#This Row],[上字表識別號]])</f>
        <v>泥</v>
      </c>
      <c r="K1759" s="210" t="str" cm="1">
        <f t="array" ref="K1759" xml:space="preserve"> INDEX(切語上字資料表[聲母拼音碼], 小韻資料表[[#This Row],[上字表識別號]])</f>
        <v>n</v>
      </c>
      <c r="L1759" s="210" t="str" cm="1">
        <f t="array" ref="L1759" xml:space="preserve"> INDEX(切語上字資料表[清濁], 小韻資料表[[#This Row],[上字表識別號]])</f>
        <v>次濁</v>
      </c>
      <c r="M1759" s="223" t="str" cm="1">
        <f t="array" ref="M1759" xml:space="preserve"> INDEX(切語上字資料表[發送收], 小韻資料表[[#This Row],[上字表識別號]])</f>
        <v>收聲</v>
      </c>
      <c r="N1759" s="205" cm="1">
        <f t="array" ref="N1759" xml:space="preserve"> MATCH(TRUE, ISNUMBER( SEARCH( RIGHT(小韻資料表[[#This Row],[切語]],1), 切語下字資料表[切語下字]) ), 0)</f>
        <v>218</v>
      </c>
      <c r="O1759" s="207" t="str" cm="1">
        <f t="array" ref="O1759" xml:space="preserve"> INDEX(切語下字資料表[韻母], 小韻資料表[[#This Row],[下字表識別號]])</f>
        <v>果合1</v>
      </c>
      <c r="P1759" s="207" t="str" cm="1">
        <f t="array" ref="P1759" xml:space="preserve"> INDEX(切語下字資料表[韻母拼音碼], 小韻資料表[[#This Row],[下字表識別號]])</f>
        <v>o</v>
      </c>
      <c r="Q1759" s="210" t="str" cm="1">
        <f t="array" ref="Q1759" xml:space="preserve"> INDEX(設定表!$C$19:$C$23, INT( LEFT(小韻資料表[[#This Row],[目次編碼]],1) ))</f>
        <v>上</v>
      </c>
      <c r="R1759" s="210">
        <f xml:space="preserve">  INDEX(設定表!$C$8:$C$15, MATCH( (RIGHT(小韻資料表[[#This Row],[清濁]]) &amp; 小韻資料表[[#This Row],[調]]), 設定表!$B$8:$B$15, 0))</f>
        <v>2</v>
      </c>
      <c r="S1759" s="205" t="s">
        <v>309</v>
      </c>
      <c r="T1759" s="205" t="s">
        <v>309</v>
      </c>
      <c r="U1759" s="226" t="s">
        <v>309</v>
      </c>
      <c r="V1759" s="146" t="s">
        <v>309</v>
      </c>
      <c r="X1759" s="135"/>
      <c r="Y1759" s="135"/>
      <c r="AA1759" s="135"/>
      <c r="AB1759" s="134"/>
      <c r="AC1759" s="135"/>
      <c r="AD1759" s="135"/>
      <c r="AH1759" s="135"/>
      <c r="AI1759" s="135"/>
    </row>
    <row r="1760" spans="1:35" ht="31.5">
      <c r="A1760" s="205">
        <v>1756</v>
      </c>
      <c r="B1760" s="206" t="s">
        <v>6889</v>
      </c>
      <c r="C1760" s="207" t="str">
        <f xml:space="preserve"> _xlfn.CONCAT(小韻資料表[[#This Row],[聲母拼音碼]],小韻資料表[[#This Row],[韻母拼音碼]],小韻資料表[[#This Row],[調號]])</f>
        <v>po2</v>
      </c>
      <c r="D1760" s="206" t="s">
        <v>6890</v>
      </c>
      <c r="E1760" s="208" t="s">
        <v>6851</v>
      </c>
      <c r="F1760" s="205">
        <v>12</v>
      </c>
      <c r="G1760" s="209" t="s">
        <v>6891</v>
      </c>
      <c r="H1760" s="205">
        <f xml:space="preserve"> LEN(小韻資料表[[#This Row],[小韻字集]])</f>
        <v>4</v>
      </c>
      <c r="I1760" s="205" cm="1">
        <f t="array" ref="I1760" xml:space="preserve"> MATCH(TRUE, ISNUMBER( SEARCH( LEFT(小韻資料表[[#This Row],[切語]],1), 切語上字資料表[切語上字]) ), 0)</f>
        <v>13</v>
      </c>
      <c r="J1760" s="210" t="str" cm="1">
        <f t="array" ref="J1760" xml:space="preserve"> INDEX(切語上字資料表[聲母], 小韻資料表[[#This Row],[上字表識別號]])</f>
        <v>幫</v>
      </c>
      <c r="K1760" s="210" t="str" cm="1">
        <f t="array" ref="K1760" xml:space="preserve"> INDEX(切語上字資料表[聲母拼音碼], 小韻資料表[[#This Row],[上字表識別號]])</f>
        <v>p</v>
      </c>
      <c r="L1760" s="210" t="str" cm="1">
        <f t="array" ref="L1760" xml:space="preserve"> INDEX(切語上字資料表[清濁], 小韻資料表[[#This Row],[上字表識別號]])</f>
        <v>全清</v>
      </c>
      <c r="M1760" s="223" t="str" cm="1">
        <f t="array" ref="M1760" xml:space="preserve"> INDEX(切語上字資料表[發送收], 小韻資料表[[#This Row],[上字表識別號]])</f>
        <v>發聲</v>
      </c>
      <c r="N1760" s="205" cm="1">
        <f t="array" ref="N1760" xml:space="preserve"> MATCH(TRUE, ISNUMBER( SEARCH( RIGHT(小韻資料表[[#This Row],[切語]],1), 切語下字資料表[切語下字]) ), 0)</f>
        <v>218</v>
      </c>
      <c r="O1760" s="207" t="str" cm="1">
        <f t="array" ref="O1760" xml:space="preserve"> INDEX(切語下字資料表[韻母], 小韻資料表[[#This Row],[下字表識別號]])</f>
        <v>果合1</v>
      </c>
      <c r="P1760" s="207" t="str" cm="1">
        <f t="array" ref="P1760" xml:space="preserve"> INDEX(切語下字資料表[韻母拼音碼], 小韻資料表[[#This Row],[下字表識別號]])</f>
        <v>o</v>
      </c>
      <c r="Q1760" s="210" t="str" cm="1">
        <f t="array" ref="Q1760" xml:space="preserve"> INDEX(設定表!$C$19:$C$23, INT( LEFT(小韻資料表[[#This Row],[目次編碼]],1) ))</f>
        <v>上</v>
      </c>
      <c r="R1760" s="210">
        <f xml:space="preserve">  INDEX(設定表!$C$8:$C$15, MATCH( (RIGHT(小韻資料表[[#This Row],[清濁]]) &amp; 小韻資料表[[#This Row],[調]]), 設定表!$B$8:$B$15, 0))</f>
        <v>2</v>
      </c>
      <c r="S1760" s="205" t="s">
        <v>309</v>
      </c>
      <c r="T1760" s="205" t="s">
        <v>309</v>
      </c>
      <c r="U1760" s="226" t="s">
        <v>309</v>
      </c>
      <c r="V1760" s="147" t="s">
        <v>309</v>
      </c>
      <c r="X1760" s="135"/>
      <c r="Y1760" s="135"/>
      <c r="AA1760" s="135"/>
      <c r="AB1760" s="134"/>
      <c r="AC1760" s="135"/>
      <c r="AD1760" s="135"/>
      <c r="AH1760" s="135"/>
      <c r="AI1760" s="135"/>
    </row>
    <row r="1761" spans="1:35" ht="31.5">
      <c r="A1761" s="205">
        <v>1757</v>
      </c>
      <c r="B1761" s="206" t="s">
        <v>6892</v>
      </c>
      <c r="C1761" s="207" t="str">
        <f xml:space="preserve"> _xlfn.CONCAT(小韻資料表[[#This Row],[聲母拼音碼]],小韻資料表[[#This Row],[韻母拼音碼]],小韻資料表[[#This Row],[調號]])</f>
        <v>pho2</v>
      </c>
      <c r="D1761" s="206" t="s">
        <v>6893</v>
      </c>
      <c r="E1761" s="208" t="s">
        <v>6851</v>
      </c>
      <c r="F1761" s="205">
        <v>13</v>
      </c>
      <c r="G1761" s="209" t="s">
        <v>6894</v>
      </c>
      <c r="H1761" s="205">
        <f xml:space="preserve"> LEN(小韻資料表[[#This Row],[小韻字集]])</f>
        <v>5</v>
      </c>
      <c r="I1761" s="205" cm="1">
        <f t="array" ref="I1761" xml:space="preserve"> MATCH(TRUE, ISNUMBER( SEARCH( LEFT(小韻資料表[[#This Row],[切語]],1), 切語上字資料表[切語上字]) ), 0)</f>
        <v>14</v>
      </c>
      <c r="J1761" s="210" t="str" cm="1">
        <f t="array" ref="J1761" xml:space="preserve"> INDEX(切語上字資料表[聲母], 小韻資料表[[#This Row],[上字表識別號]])</f>
        <v>滂</v>
      </c>
      <c r="K1761" s="210" t="str" cm="1">
        <f t="array" ref="K1761" xml:space="preserve"> INDEX(切語上字資料表[聲母拼音碼], 小韻資料表[[#This Row],[上字表識別號]])</f>
        <v>ph</v>
      </c>
      <c r="L1761" s="210" t="str" cm="1">
        <f t="array" ref="L1761" xml:space="preserve"> INDEX(切語上字資料表[清濁], 小韻資料表[[#This Row],[上字表識別號]])</f>
        <v>次清</v>
      </c>
      <c r="M1761" s="223" t="str" cm="1">
        <f t="array" ref="M1761" xml:space="preserve"> INDEX(切語上字資料表[發送收], 小韻資料表[[#This Row],[上字表識別號]])</f>
        <v>送氣</v>
      </c>
      <c r="N1761" s="205" cm="1">
        <f t="array" ref="N1761" xml:space="preserve"> MATCH(TRUE, ISNUMBER( SEARCH( RIGHT(小韻資料表[[#This Row],[切語]],1), 切語下字資料表[切語下字]) ), 0)</f>
        <v>218</v>
      </c>
      <c r="O1761" s="207" t="str" cm="1">
        <f t="array" ref="O1761" xml:space="preserve"> INDEX(切語下字資料表[韻母], 小韻資料表[[#This Row],[下字表識別號]])</f>
        <v>果合1</v>
      </c>
      <c r="P1761" s="207" t="str" cm="1">
        <f t="array" ref="P1761" xml:space="preserve"> INDEX(切語下字資料表[韻母拼音碼], 小韻資料表[[#This Row],[下字表識別號]])</f>
        <v>o</v>
      </c>
      <c r="Q1761" s="210" t="str" cm="1">
        <f t="array" ref="Q1761" xml:space="preserve"> INDEX(設定表!$C$19:$C$23, INT( LEFT(小韻資料表[[#This Row],[目次編碼]],1) ))</f>
        <v>上</v>
      </c>
      <c r="R1761" s="210">
        <f xml:space="preserve">  INDEX(設定表!$C$8:$C$15, MATCH( (RIGHT(小韻資料表[[#This Row],[清濁]]) &amp; 小韻資料表[[#This Row],[調]]), 設定表!$B$8:$B$15, 0))</f>
        <v>2</v>
      </c>
      <c r="S1761" s="205" t="s">
        <v>309</v>
      </c>
      <c r="T1761" s="205" t="s">
        <v>309</v>
      </c>
      <c r="U1761" s="226" t="s">
        <v>309</v>
      </c>
      <c r="V1761" s="146" t="s">
        <v>309</v>
      </c>
      <c r="X1761" s="135"/>
      <c r="Y1761" s="135"/>
      <c r="AA1761" s="135"/>
      <c r="AB1761" s="134"/>
      <c r="AC1761" s="135"/>
      <c r="AD1761" s="135"/>
      <c r="AH1761" s="135"/>
      <c r="AI1761" s="135"/>
    </row>
    <row r="1762" spans="1:35" ht="31.5">
      <c r="A1762" s="205">
        <v>1758</v>
      </c>
      <c r="B1762" s="206" t="s">
        <v>6895</v>
      </c>
      <c r="C1762" s="207" t="str">
        <f xml:space="preserve"> _xlfn.CONCAT(小韻資料表[[#This Row],[聲母拼音碼]],小韻資料表[[#This Row],[韻母拼音碼]],小韻資料表[[#This Row],[調號]])</f>
        <v>ho2</v>
      </c>
      <c r="D1762" s="206" t="s">
        <v>6896</v>
      </c>
      <c r="E1762" s="208" t="s">
        <v>6851</v>
      </c>
      <c r="F1762" s="205">
        <v>14</v>
      </c>
      <c r="G1762" s="209" t="s">
        <v>6897</v>
      </c>
      <c r="H1762" s="205">
        <f xml:space="preserve"> LEN(小韻資料表[[#This Row],[小韻字集]])</f>
        <v>11</v>
      </c>
      <c r="I1762" s="205" cm="1">
        <f t="array" ref="I1762" xml:space="preserve"> MATCH(TRUE, ISNUMBER( SEARCH( LEFT(小韻資料表[[#This Row],[切語]],1), 切語上字資料表[切語上字]) ), 0)</f>
        <v>37</v>
      </c>
      <c r="J1762" s="210" t="str" cm="1">
        <f t="array" ref="J1762" xml:space="preserve"> INDEX(切語上字資料表[聲母], 小韻資料表[[#This Row],[上字表識別號]])</f>
        <v>匣</v>
      </c>
      <c r="K1762" s="210" t="str" cm="1">
        <f t="array" ref="K1762" xml:space="preserve"> INDEX(切語上字資料表[聲母拼音碼], 小韻資料表[[#This Row],[上字表識別號]])</f>
        <v>h</v>
      </c>
      <c r="L1762" s="210" t="str" cm="1">
        <f t="array" ref="L1762" xml:space="preserve"> INDEX(切語上字資料表[清濁], 小韻資料表[[#This Row],[上字表識別號]])</f>
        <v>全濁</v>
      </c>
      <c r="M1762" s="223" t="str" cm="1">
        <f t="array" ref="M1762" xml:space="preserve"> INDEX(切語上字資料表[發送收], 小韻資料表[[#This Row],[上字表識別號]])</f>
        <v>送氣</v>
      </c>
      <c r="N1762" s="205" cm="1">
        <f t="array" ref="N1762" xml:space="preserve"> MATCH(TRUE, ISNUMBER( SEARCH( RIGHT(小韻資料表[[#This Row],[切語]],1), 切語下字資料表[切語下字]) ), 0)</f>
        <v>218</v>
      </c>
      <c r="O1762" s="207" t="str" cm="1">
        <f t="array" ref="O1762" xml:space="preserve"> INDEX(切語下字資料表[韻母], 小韻資料表[[#This Row],[下字表識別號]])</f>
        <v>果合1</v>
      </c>
      <c r="P1762" s="207" t="str" cm="1">
        <f t="array" ref="P1762" xml:space="preserve"> INDEX(切語下字資料表[韻母拼音碼], 小韻資料表[[#This Row],[下字表識別號]])</f>
        <v>o</v>
      </c>
      <c r="Q1762" s="210" t="str" cm="1">
        <f t="array" ref="Q1762" xml:space="preserve"> INDEX(設定表!$C$19:$C$23, INT( LEFT(小韻資料表[[#This Row],[目次編碼]],1) ))</f>
        <v>上</v>
      </c>
      <c r="R1762" s="210">
        <f xml:space="preserve">  INDEX(設定表!$C$8:$C$15, MATCH( (RIGHT(小韻資料表[[#This Row],[清濁]]) &amp; 小韻資料表[[#This Row],[調]]), 設定表!$B$8:$B$15, 0))</f>
        <v>2</v>
      </c>
      <c r="S1762" s="205" t="s">
        <v>309</v>
      </c>
      <c r="T1762" s="205" t="s">
        <v>309</v>
      </c>
      <c r="U1762" s="226" t="s">
        <v>6898</v>
      </c>
      <c r="V1762" s="147" t="s">
        <v>309</v>
      </c>
      <c r="X1762" s="135"/>
      <c r="Y1762" s="135"/>
      <c r="AA1762" s="135"/>
      <c r="AB1762" s="134"/>
      <c r="AC1762" s="135"/>
      <c r="AD1762" s="135"/>
      <c r="AH1762" s="135"/>
      <c r="AI1762" s="135"/>
    </row>
    <row r="1763" spans="1:35" ht="31.5">
      <c r="A1763" s="205">
        <v>1759</v>
      </c>
      <c r="B1763" s="206" t="s">
        <v>6899</v>
      </c>
      <c r="C1763" s="207" t="str">
        <f xml:space="preserve"> _xlfn.CONCAT(小韻資料表[[#This Row],[聲母拼音碼]],小韻資料表[[#This Row],[韻母拼音碼]],小韻資料表[[#This Row],[調號]])</f>
        <v>ho2</v>
      </c>
      <c r="D1763" s="206" t="s">
        <v>6900</v>
      </c>
      <c r="E1763" s="208" t="s">
        <v>6851</v>
      </c>
      <c r="F1763" s="205">
        <v>15</v>
      </c>
      <c r="G1763" s="209" t="s">
        <v>6901</v>
      </c>
      <c r="H1763" s="205">
        <f xml:space="preserve"> LEN(小韻資料表[[#This Row],[小韻字集]])</f>
        <v>2</v>
      </c>
      <c r="I1763" s="205" cm="1">
        <f t="array" ref="I1763" xml:space="preserve"> MATCH(TRUE, ISNUMBER( SEARCH( LEFT(小韻資料表[[#This Row],[切語]],1), 切語上字資料表[切語上字]) ), 0)</f>
        <v>36</v>
      </c>
      <c r="J1763" s="210" t="str" cm="1">
        <f t="array" ref="J1763" xml:space="preserve"> INDEX(切語上字資料表[聲母], 小韻資料表[[#This Row],[上字表識別號]])</f>
        <v>曉</v>
      </c>
      <c r="K1763" s="210" t="str" cm="1">
        <f t="array" ref="K1763" xml:space="preserve"> INDEX(切語上字資料表[聲母拼音碼], 小韻資料表[[#This Row],[上字表識別號]])</f>
        <v>h</v>
      </c>
      <c r="L1763" s="210" t="str" cm="1">
        <f t="array" ref="L1763" xml:space="preserve"> INDEX(切語上字資料表[清濁], 小韻資料表[[#This Row],[上字表識別號]])</f>
        <v>次清</v>
      </c>
      <c r="M1763" s="223" t="str" cm="1">
        <f t="array" ref="M1763" xml:space="preserve"> INDEX(切語上字資料表[發送收], 小韻資料表[[#This Row],[上字表識別號]])</f>
        <v>送氣</v>
      </c>
      <c r="N1763" s="205" cm="1">
        <f t="array" ref="N1763" xml:space="preserve"> MATCH(TRUE, ISNUMBER( SEARCH( RIGHT(小韻資料表[[#This Row],[切語]],1), 切語下字資料表[切語下字]) ), 0)</f>
        <v>218</v>
      </c>
      <c r="O1763" s="207" t="str" cm="1">
        <f t="array" ref="O1763" xml:space="preserve"> INDEX(切語下字資料表[韻母], 小韻資料表[[#This Row],[下字表識別號]])</f>
        <v>果合1</v>
      </c>
      <c r="P1763" s="207" t="str" cm="1">
        <f t="array" ref="P1763" xml:space="preserve"> INDEX(切語下字資料表[韻母拼音碼], 小韻資料表[[#This Row],[下字表識別號]])</f>
        <v>o</v>
      </c>
      <c r="Q1763" s="210" t="str" cm="1">
        <f t="array" ref="Q1763" xml:space="preserve"> INDEX(設定表!$C$19:$C$23, INT( LEFT(小韻資料表[[#This Row],[目次編碼]],1) ))</f>
        <v>上</v>
      </c>
      <c r="R1763" s="210">
        <f xml:space="preserve">  INDEX(設定表!$C$8:$C$15, MATCH( (RIGHT(小韻資料表[[#This Row],[清濁]]) &amp; 小韻資料表[[#This Row],[調]]), 設定表!$B$8:$B$15, 0))</f>
        <v>2</v>
      </c>
      <c r="S1763" s="205" t="s">
        <v>309</v>
      </c>
      <c r="T1763" s="205" t="s">
        <v>309</v>
      </c>
      <c r="U1763" s="226" t="s">
        <v>309</v>
      </c>
      <c r="V1763" s="146" t="s">
        <v>309</v>
      </c>
      <c r="X1763" s="135"/>
      <c r="Y1763" s="135"/>
      <c r="AA1763" s="135"/>
      <c r="AB1763" s="134"/>
      <c r="AC1763" s="135"/>
      <c r="AD1763" s="135"/>
      <c r="AH1763" s="135"/>
      <c r="AI1763" s="135"/>
    </row>
    <row r="1764" spans="1:35" ht="31.5">
      <c r="A1764" s="205">
        <v>1760</v>
      </c>
      <c r="B1764" s="206" t="s">
        <v>6902</v>
      </c>
      <c r="C1764" s="207" t="str">
        <f xml:space="preserve"> _xlfn.CONCAT(小韻資料表[[#This Row],[聲母拼音碼]],小韻資料表[[#This Row],[韻母拼音碼]],小韻資料表[[#This Row],[調號]])</f>
        <v>kho2</v>
      </c>
      <c r="D1764" s="206" t="s">
        <v>6903</v>
      </c>
      <c r="E1764" s="208" t="s">
        <v>6851</v>
      </c>
      <c r="F1764" s="205">
        <v>16</v>
      </c>
      <c r="G1764" s="209" t="s">
        <v>6904</v>
      </c>
      <c r="H1764" s="205">
        <f xml:space="preserve"> LEN(小韻資料表[[#This Row],[小韻字集]])</f>
        <v>3</v>
      </c>
      <c r="I1764" s="205" cm="1">
        <f t="array" ref="I1764" xml:space="preserve"> MATCH(TRUE, ISNUMBER( SEARCH( LEFT(小韻資料表[[#This Row],[切語]],1), 切語上字資料表[切語上字]) ), 0)</f>
        <v>2</v>
      </c>
      <c r="J1764" s="210" t="str" cm="1">
        <f t="array" ref="J1764" xml:space="preserve"> INDEX(切語上字資料表[聲母], 小韻資料表[[#This Row],[上字表識別號]])</f>
        <v>溪</v>
      </c>
      <c r="K1764" s="210" t="str" cm="1">
        <f t="array" ref="K1764" xml:space="preserve"> INDEX(切語上字資料表[聲母拼音碼], 小韻資料表[[#This Row],[上字表識別號]])</f>
        <v>kh</v>
      </c>
      <c r="L1764" s="210" t="str" cm="1">
        <f t="array" ref="L1764" xml:space="preserve"> INDEX(切語上字資料表[清濁], 小韻資料表[[#This Row],[上字表識別號]])</f>
        <v>次清</v>
      </c>
      <c r="M1764" s="223" t="str" cm="1">
        <f t="array" ref="M1764" xml:space="preserve"> INDEX(切語上字資料表[發送收], 小韻資料表[[#This Row],[上字表識別號]])</f>
        <v>送氣</v>
      </c>
      <c r="N1764" s="205" cm="1">
        <f t="array" ref="N1764" xml:space="preserve"> MATCH(TRUE, ISNUMBER( SEARCH( RIGHT(小韻資料表[[#This Row],[切語]],1), 切語下字資料表[切語下字]) ), 0)</f>
        <v>218</v>
      </c>
      <c r="O1764" s="207" t="str" cm="1">
        <f t="array" ref="O1764" xml:space="preserve"> INDEX(切語下字資料表[韻母], 小韻資料表[[#This Row],[下字表識別號]])</f>
        <v>果合1</v>
      </c>
      <c r="P1764" s="207" t="str" cm="1">
        <f t="array" ref="P1764" xml:space="preserve"> INDEX(切語下字資料表[韻母拼音碼], 小韻資料表[[#This Row],[下字表識別號]])</f>
        <v>o</v>
      </c>
      <c r="Q1764" s="210" t="str" cm="1">
        <f t="array" ref="Q1764" xml:space="preserve"> INDEX(設定表!$C$19:$C$23, INT( LEFT(小韻資料表[[#This Row],[目次編碼]],1) ))</f>
        <v>上</v>
      </c>
      <c r="R1764" s="210">
        <f xml:space="preserve">  INDEX(設定表!$C$8:$C$15, MATCH( (RIGHT(小韻資料表[[#This Row],[清濁]]) &amp; 小韻資料表[[#This Row],[調]]), 設定表!$B$8:$B$15, 0))</f>
        <v>2</v>
      </c>
      <c r="S1764" s="205" t="s">
        <v>309</v>
      </c>
      <c r="T1764" s="205" t="s">
        <v>309</v>
      </c>
      <c r="U1764" s="226" t="s">
        <v>6905</v>
      </c>
      <c r="V1764" s="147" t="s">
        <v>309</v>
      </c>
      <c r="X1764" s="135"/>
      <c r="Y1764" s="135"/>
      <c r="AA1764" s="135"/>
      <c r="AB1764" s="134"/>
      <c r="AC1764" s="135"/>
      <c r="AD1764" s="135"/>
      <c r="AH1764" s="135"/>
      <c r="AI1764" s="135"/>
    </row>
    <row r="1765" spans="1:35" ht="31.5">
      <c r="A1765" s="205">
        <v>1761</v>
      </c>
      <c r="B1765" s="206" t="s">
        <v>6906</v>
      </c>
      <c r="C1765" s="207" t="str">
        <f xml:space="preserve"> _xlfn.CONCAT(小韻資料表[[#This Row],[聲母拼音碼]],小韻資料表[[#This Row],[韻母拼音碼]],小韻資料表[[#This Row],[調號]])</f>
        <v>po2</v>
      </c>
      <c r="D1765" s="206" t="s">
        <v>6907</v>
      </c>
      <c r="E1765" s="208" t="s">
        <v>6851</v>
      </c>
      <c r="F1765" s="205">
        <v>17</v>
      </c>
      <c r="G1765" s="209" t="s">
        <v>6907</v>
      </c>
      <c r="H1765" s="205">
        <f xml:space="preserve"> LEN(小韻資料表[[#This Row],[小韻字集]])</f>
        <v>1</v>
      </c>
      <c r="I1765" s="205" cm="1">
        <f t="array" ref="I1765" xml:space="preserve"> MATCH(TRUE, ISNUMBER( SEARCH( LEFT(小韻資料表[[#This Row],[切語]],1), 切語上字資料表[切語上字]) ), 0)</f>
        <v>15</v>
      </c>
      <c r="J1765" s="210" t="str" cm="1">
        <f t="array" ref="J1765" xml:space="preserve"> INDEX(切語上字資料表[聲母], 小韻資料表[[#This Row],[上字表識別號]])</f>
        <v>並</v>
      </c>
      <c r="K1765" s="210" t="str" cm="1">
        <f t="array" ref="K1765" xml:space="preserve"> INDEX(切語上字資料表[聲母拼音碼], 小韻資料表[[#This Row],[上字表識別號]])</f>
        <v>p</v>
      </c>
      <c r="L1765" s="210" t="str" cm="1">
        <f t="array" ref="L1765" xml:space="preserve"> INDEX(切語上字資料表[清濁], 小韻資料表[[#This Row],[上字表識別號]])</f>
        <v>全濁</v>
      </c>
      <c r="M1765" s="223" cm="1">
        <f t="array" ref="M1765" xml:space="preserve"> INDEX(切語上字資料表[發送收], 小韻資料表[[#This Row],[上字表識別號]])</f>
        <v>0</v>
      </c>
      <c r="N1765" s="205" cm="1">
        <f t="array" ref="N1765" xml:space="preserve"> MATCH(TRUE, ISNUMBER( SEARCH( RIGHT(小韻資料表[[#This Row],[切語]],1), 切語下字資料表[切語下字]) ), 0)</f>
        <v>214</v>
      </c>
      <c r="O1765" s="207" t="str" cm="1">
        <f t="array" ref="O1765" xml:space="preserve"> INDEX(切語下字資料表[韻母], 小韻資料表[[#This Row],[下字表識別號]])</f>
        <v>哿開1</v>
      </c>
      <c r="P1765" s="207" t="str" cm="1">
        <f t="array" ref="P1765" xml:space="preserve"> INDEX(切語下字資料表[韻母拼音碼], 小韻資料表[[#This Row],[下字表識別號]])</f>
        <v>o</v>
      </c>
      <c r="Q1765" s="210" t="str" cm="1">
        <f t="array" ref="Q1765" xml:space="preserve"> INDEX(設定表!$C$19:$C$23, INT( LEFT(小韻資料表[[#This Row],[目次編碼]],1) ))</f>
        <v>上</v>
      </c>
      <c r="R1765" s="210">
        <f xml:space="preserve">  INDEX(設定表!$C$8:$C$15, MATCH( (RIGHT(小韻資料表[[#This Row],[清濁]]) &amp; 小韻資料表[[#This Row],[調]]), 設定表!$B$8:$B$15, 0))</f>
        <v>2</v>
      </c>
      <c r="S1765" s="205" t="s">
        <v>309</v>
      </c>
      <c r="T1765" s="205" t="s">
        <v>309</v>
      </c>
      <c r="U1765" s="226" t="s">
        <v>309</v>
      </c>
      <c r="V1765" s="146" t="s">
        <v>309</v>
      </c>
      <c r="X1765" s="135"/>
      <c r="Y1765" s="135"/>
      <c r="AA1765" s="135"/>
      <c r="AB1765" s="134"/>
      <c r="AC1765" s="135"/>
      <c r="AD1765" s="135"/>
      <c r="AH1765" s="135"/>
      <c r="AI1765" s="135"/>
    </row>
    <row r="1766" spans="1:35" ht="31.5">
      <c r="A1766" s="205">
        <v>1762</v>
      </c>
      <c r="B1766" s="206" t="s">
        <v>6908</v>
      </c>
      <c r="C1766" s="207" t="str">
        <f xml:space="preserve"> _xlfn.CONCAT(小韻資料表[[#This Row],[聲母拼音碼]],小韻資料表[[#This Row],[韻母拼音碼]],小韻資料表[[#This Row],[調號]])</f>
        <v>cho2</v>
      </c>
      <c r="D1766" s="206" t="s">
        <v>3894</v>
      </c>
      <c r="E1766" s="208" t="s">
        <v>6851</v>
      </c>
      <c r="F1766" s="205">
        <v>18</v>
      </c>
      <c r="G1766" s="209" t="s">
        <v>6909</v>
      </c>
      <c r="H1766" s="205">
        <f xml:space="preserve"> LEN(小韻資料表[[#This Row],[小韻字集]])</f>
        <v>2</v>
      </c>
      <c r="I1766" s="205" cm="1">
        <f t="array" ref="I1766" xml:space="preserve"> MATCH(TRUE, ISNUMBER( SEARCH( LEFT(小韻資料表[[#This Row],[切語]],1), 切語上字資料表[切語上字]) ), 0)</f>
        <v>22</v>
      </c>
      <c r="J1766" s="210" t="str" cm="1">
        <f t="array" ref="J1766" xml:space="preserve"> INDEX(切語上字資料表[聲母], 小韻資料表[[#This Row],[上字表識別號]])</f>
        <v>清</v>
      </c>
      <c r="K1766" s="210" t="str" cm="1">
        <f t="array" ref="K1766" xml:space="preserve"> INDEX(切語上字資料表[聲母拼音碼], 小韻資料表[[#This Row],[上字表識別號]])</f>
        <v>ch</v>
      </c>
      <c r="L1766" s="210" t="str" cm="1">
        <f t="array" ref="L1766" xml:space="preserve"> INDEX(切語上字資料表[清濁], 小韻資料表[[#This Row],[上字表識別號]])</f>
        <v>次清</v>
      </c>
      <c r="M1766" s="223" t="str" cm="1">
        <f t="array" ref="M1766" xml:space="preserve"> INDEX(切語上字資料表[發送收], 小韻資料表[[#This Row],[上字表識別號]])</f>
        <v>送氣</v>
      </c>
      <c r="N1766" s="205" cm="1">
        <f t="array" ref="N1766" xml:space="preserve"> MATCH(TRUE, ISNUMBER( SEARCH( RIGHT(小韻資料表[[#This Row],[切語]],1), 切語下字資料表[切語下字]) ), 0)</f>
        <v>218</v>
      </c>
      <c r="O1766" s="207" t="str" cm="1">
        <f t="array" ref="O1766" xml:space="preserve"> INDEX(切語下字資料表[韻母], 小韻資料表[[#This Row],[下字表識別號]])</f>
        <v>果合1</v>
      </c>
      <c r="P1766" s="207" t="str" cm="1">
        <f t="array" ref="P1766" xml:space="preserve"> INDEX(切語下字資料表[韻母拼音碼], 小韻資料表[[#This Row],[下字表識別號]])</f>
        <v>o</v>
      </c>
      <c r="Q1766" s="210" t="str" cm="1">
        <f t="array" ref="Q1766" xml:space="preserve"> INDEX(設定表!$C$19:$C$23, INT( LEFT(小韻資料表[[#This Row],[目次編碼]],1) ))</f>
        <v>上</v>
      </c>
      <c r="R1766" s="210">
        <f xml:space="preserve">  INDEX(設定表!$C$8:$C$15, MATCH( (RIGHT(小韻資料表[[#This Row],[清濁]]) &amp; 小韻資料表[[#This Row],[調]]), 設定表!$B$8:$B$15, 0))</f>
        <v>2</v>
      </c>
      <c r="S1766" s="205" t="s">
        <v>309</v>
      </c>
      <c r="T1766" s="205" t="s">
        <v>309</v>
      </c>
      <c r="U1766" s="226" t="s">
        <v>309</v>
      </c>
      <c r="V1766" s="147" t="s">
        <v>309</v>
      </c>
      <c r="X1766" s="135"/>
      <c r="Y1766" s="135"/>
      <c r="AA1766" s="135"/>
      <c r="AB1766" s="134"/>
      <c r="AC1766" s="135"/>
      <c r="AD1766" s="135"/>
      <c r="AH1766" s="135"/>
      <c r="AI1766" s="135"/>
    </row>
    <row r="1767" spans="1:35" ht="31.5">
      <c r="A1767" s="205">
        <v>1763</v>
      </c>
      <c r="B1767" s="206" t="s">
        <v>6910</v>
      </c>
      <c r="C1767" s="207" t="str">
        <f xml:space="preserve"> _xlfn.CONCAT(小韻資料表[[#This Row],[聲母拼音碼]],小韻資料表[[#This Row],[韻母拼音碼]],小韻資料表[[#This Row],[調號]])</f>
        <v>co2</v>
      </c>
      <c r="D1767" s="206" t="s">
        <v>6911</v>
      </c>
      <c r="E1767" s="208" t="s">
        <v>6851</v>
      </c>
      <c r="F1767" s="205">
        <v>19</v>
      </c>
      <c r="G1767" s="209" t="s">
        <v>6911</v>
      </c>
      <c r="H1767" s="205">
        <f xml:space="preserve"> LEN(小韻資料表[[#This Row],[小韻字集]])</f>
        <v>1</v>
      </c>
      <c r="I1767" s="205" cm="1">
        <f t="array" ref="I1767" xml:space="preserve"> MATCH(TRUE, ISNUMBER( SEARCH( LEFT(小韻資料表[[#This Row],[切語]],1), 切語上字資料表[切語上字]) ), 0)</f>
        <v>21</v>
      </c>
      <c r="J1767" s="210" t="str" cm="1">
        <f t="array" ref="J1767" xml:space="preserve"> INDEX(切語上字資料表[聲母], 小韻資料表[[#This Row],[上字表識別號]])</f>
        <v>精</v>
      </c>
      <c r="K1767" s="210" t="str" cm="1">
        <f t="array" ref="K1767" xml:space="preserve"> INDEX(切語上字資料表[聲母拼音碼], 小韻資料表[[#This Row],[上字表識別號]])</f>
        <v>c</v>
      </c>
      <c r="L1767" s="210" t="str" cm="1">
        <f t="array" ref="L1767" xml:space="preserve"> INDEX(切語上字資料表[清濁], 小韻資料表[[#This Row],[上字表識別號]])</f>
        <v>全清</v>
      </c>
      <c r="M1767" s="223" t="str" cm="1">
        <f t="array" ref="M1767" xml:space="preserve"> INDEX(切語上字資料表[發送收], 小韻資料表[[#This Row],[上字表識別號]])</f>
        <v>發聲</v>
      </c>
      <c r="N1767" s="205" cm="1">
        <f t="array" ref="N1767" xml:space="preserve"> MATCH(TRUE, ISNUMBER( SEARCH( RIGHT(小韻資料表[[#This Row],[切語]],1), 切語下字資料表[切語下字]) ), 0)</f>
        <v>214</v>
      </c>
      <c r="O1767" s="207" t="str" cm="1">
        <f t="array" ref="O1767" xml:space="preserve"> INDEX(切語下字資料表[韻母], 小韻資料表[[#This Row],[下字表識別號]])</f>
        <v>哿開1</v>
      </c>
      <c r="P1767" s="207" t="str" cm="1">
        <f t="array" ref="P1767" xml:space="preserve"> INDEX(切語下字資料表[韻母拼音碼], 小韻資料表[[#This Row],[下字表識別號]])</f>
        <v>o</v>
      </c>
      <c r="Q1767" s="210" t="str" cm="1">
        <f t="array" ref="Q1767" xml:space="preserve"> INDEX(設定表!$C$19:$C$23, INT( LEFT(小韻資料表[[#This Row],[目次編碼]],1) ))</f>
        <v>上</v>
      </c>
      <c r="R1767" s="210">
        <f xml:space="preserve">  INDEX(設定表!$C$8:$C$15, MATCH( (RIGHT(小韻資料表[[#This Row],[清濁]]) &amp; 小韻資料表[[#This Row],[調]]), 設定表!$B$8:$B$15, 0))</f>
        <v>2</v>
      </c>
      <c r="S1767" s="205" t="s">
        <v>309</v>
      </c>
      <c r="T1767" s="205" t="s">
        <v>309</v>
      </c>
      <c r="U1767" s="226" t="s">
        <v>309</v>
      </c>
      <c r="V1767" s="146" t="s">
        <v>309</v>
      </c>
      <c r="X1767" s="135"/>
      <c r="Y1767" s="135"/>
      <c r="AA1767" s="135"/>
      <c r="AB1767" s="134"/>
      <c r="AC1767" s="135"/>
      <c r="AD1767" s="135"/>
      <c r="AH1767" s="135"/>
      <c r="AI1767" s="135"/>
    </row>
    <row r="1768" spans="1:35" ht="31.5">
      <c r="A1768" s="205">
        <v>1764</v>
      </c>
      <c r="B1768" s="206" t="s">
        <v>6912</v>
      </c>
      <c r="C1768" s="207" t="str">
        <f xml:space="preserve"> _xlfn.CONCAT(小韻資料表[[#This Row],[聲母拼音碼]],小韻資料表[[#This Row],[韻母拼音碼]],小韻資料表[[#This Row],[調號]])</f>
        <v>ma2</v>
      </c>
      <c r="D1768" s="206" t="s">
        <v>912</v>
      </c>
      <c r="E1768" s="208" t="s">
        <v>6913</v>
      </c>
      <c r="F1768" s="205">
        <v>1</v>
      </c>
      <c r="G1768" s="209" t="s">
        <v>6914</v>
      </c>
      <c r="H1768" s="205">
        <f xml:space="preserve"> LEN(小韻資料表[[#This Row],[小韻字集]])</f>
        <v>8</v>
      </c>
      <c r="I1768" s="205" cm="1">
        <f t="array" ref="I1768" xml:space="preserve"> MATCH(TRUE, ISNUMBER( SEARCH( LEFT(小韻資料表[[#This Row],[切語]],1), 切語上字資料表[切語上字]) ), 0)</f>
        <v>16</v>
      </c>
      <c r="J1768" s="210" t="str" cm="1">
        <f t="array" ref="J1768" xml:space="preserve"> INDEX(切語上字資料表[聲母], 小韻資料表[[#This Row],[上字表識別號]])</f>
        <v>明</v>
      </c>
      <c r="K1768" s="210" t="str" cm="1">
        <f t="array" ref="K1768" xml:space="preserve"> INDEX(切語上字資料表[聲母拼音碼], 小韻資料表[[#This Row],[上字表識別號]])</f>
        <v>m</v>
      </c>
      <c r="L1768" s="210" t="str" cm="1">
        <f t="array" ref="L1768" xml:space="preserve"> INDEX(切語上字資料表[清濁], 小韻資料表[[#This Row],[上字表識別號]])</f>
        <v>次濁</v>
      </c>
      <c r="M1768" s="223" t="str" cm="1">
        <f t="array" ref="M1768" xml:space="preserve"> INDEX(切語上字資料表[發送收], 小韻資料表[[#This Row],[上字表識別號]])</f>
        <v>收聲</v>
      </c>
      <c r="N1768" s="205" cm="1">
        <f t="array" ref="N1768" xml:space="preserve"> MATCH(TRUE, ISNUMBER( SEARCH( RIGHT(小韻資料表[[#This Row],[切語]],1), 切語下字資料表[切語下字]) ), 0)</f>
        <v>230</v>
      </c>
      <c r="O1768" s="207" t="str" cm="1">
        <f t="array" ref="O1768" xml:space="preserve"> INDEX(切語下字資料表[韻母], 小韻資料表[[#This Row],[下字表識別號]])</f>
        <v>馬開2</v>
      </c>
      <c r="P1768" s="207" t="str" cm="1">
        <f t="array" ref="P1768" xml:space="preserve"> INDEX(切語下字資料表[韻母拼音碼], 小韻資料表[[#This Row],[下字表識別號]])</f>
        <v>a</v>
      </c>
      <c r="Q1768" s="210" t="str" cm="1">
        <f t="array" ref="Q1768" xml:space="preserve"> INDEX(設定表!$C$19:$C$23, INT( LEFT(小韻資料表[[#This Row],[目次編碼]],1) ))</f>
        <v>上</v>
      </c>
      <c r="R1768" s="210">
        <f xml:space="preserve">  INDEX(設定表!$C$8:$C$15, MATCH( (RIGHT(小韻資料表[[#This Row],[清濁]]) &amp; 小韻資料表[[#This Row],[調]]), 設定表!$B$8:$B$15, 0))</f>
        <v>2</v>
      </c>
      <c r="S1768" s="205" t="s">
        <v>309</v>
      </c>
      <c r="T1768" s="205" t="s">
        <v>309</v>
      </c>
      <c r="U1768" s="226" t="s">
        <v>6915</v>
      </c>
      <c r="V1768" s="147" t="s">
        <v>309</v>
      </c>
      <c r="X1768" s="135"/>
      <c r="Y1768" s="135"/>
      <c r="AA1768" s="135"/>
      <c r="AB1768" s="134"/>
      <c r="AC1768" s="135"/>
      <c r="AD1768" s="135"/>
      <c r="AH1768" s="135"/>
      <c r="AI1768" s="135"/>
    </row>
    <row r="1769" spans="1:35" ht="31.5">
      <c r="A1769" s="205">
        <v>1765</v>
      </c>
      <c r="B1769" s="206" t="s">
        <v>6916</v>
      </c>
      <c r="C1769" s="207" t="str">
        <f xml:space="preserve"> _xlfn.CONCAT(小韻資料表[[#This Row],[聲母拼音碼]],小韻資料表[[#This Row],[韻母拼音碼]],小韻資料表[[#This Row],[調號]])</f>
        <v>cia2</v>
      </c>
      <c r="D1769" s="206" t="s">
        <v>6917</v>
      </c>
      <c r="E1769" s="208" t="s">
        <v>6913</v>
      </c>
      <c r="F1769" s="205">
        <v>2</v>
      </c>
      <c r="G1769" s="209" t="s">
        <v>6918</v>
      </c>
      <c r="H1769" s="205">
        <f xml:space="preserve"> LEN(小韻資料表[[#This Row],[小韻字集]])</f>
        <v>3</v>
      </c>
      <c r="I1769" s="205" cm="1">
        <f t="array" ref="I1769" xml:space="preserve"> MATCH(TRUE, ISNUMBER( SEARCH( LEFT(小韻資料表[[#This Row],[切語]],1), 切語上字資料表[切語上字]) ), 0)</f>
        <v>30</v>
      </c>
      <c r="J1769" s="210" t="str" cm="1">
        <f t="array" ref="J1769" xml:space="preserve"> INDEX(切語上字資料表[聲母], 小韻資料表[[#This Row],[上字表識別號]])</f>
        <v>照</v>
      </c>
      <c r="K1769" s="210" t="str" cm="1">
        <f t="array" ref="K1769" xml:space="preserve"> INDEX(切語上字資料表[聲母拼音碼], 小韻資料表[[#This Row],[上字表識別號]])</f>
        <v>c</v>
      </c>
      <c r="L1769" s="210" t="str" cm="1">
        <f t="array" ref="L1769" xml:space="preserve"> INDEX(切語上字資料表[清濁], 小韻資料表[[#This Row],[上字表識別號]])</f>
        <v>全清</v>
      </c>
      <c r="M1769" s="223" t="str" cm="1">
        <f t="array" ref="M1769" xml:space="preserve"> INDEX(切語上字資料表[發送收], 小韻資料表[[#This Row],[上字表識別號]])</f>
        <v>發聲</v>
      </c>
      <c r="N1769" s="205" cm="1">
        <f t="array" ref="N1769" xml:space="preserve"> MATCH(TRUE, ISNUMBER( SEARCH( RIGHT(小韻資料表[[#This Row],[切語]],1), 切語下字資料表[切語下字]) ), 0)</f>
        <v>238</v>
      </c>
      <c r="O1769" s="207" t="str" cm="1">
        <f t="array" ref="O1769" xml:space="preserve"> INDEX(切語下字資料表[韻母], 小韻資料表[[#This Row],[下字表識別號]])</f>
        <v>馬開3</v>
      </c>
      <c r="P1769" s="207" t="str" cm="1">
        <f t="array" ref="P1769" xml:space="preserve"> INDEX(切語下字資料表[韻母拼音碼], 小韻資料表[[#This Row],[下字表識別號]])</f>
        <v>ia</v>
      </c>
      <c r="Q1769" s="210" t="str" cm="1">
        <f t="array" ref="Q1769" xml:space="preserve"> INDEX(設定表!$C$19:$C$23, INT( LEFT(小韻資料表[[#This Row],[目次編碼]],1) ))</f>
        <v>上</v>
      </c>
      <c r="R1769" s="210">
        <f xml:space="preserve">  INDEX(設定表!$C$8:$C$15, MATCH( (RIGHT(小韻資料表[[#This Row],[清濁]]) &amp; 小韻資料表[[#This Row],[調]]), 設定表!$B$8:$B$15, 0))</f>
        <v>2</v>
      </c>
      <c r="S1769" s="205" t="s">
        <v>309</v>
      </c>
      <c r="T1769" s="205" t="s">
        <v>309</v>
      </c>
      <c r="U1769" s="226" t="s">
        <v>309</v>
      </c>
      <c r="V1769" s="146" t="s">
        <v>309</v>
      </c>
      <c r="X1769" s="135"/>
      <c r="Y1769" s="135"/>
      <c r="AA1769" s="135"/>
      <c r="AB1769" s="134"/>
      <c r="AC1769" s="135"/>
      <c r="AD1769" s="135"/>
      <c r="AH1769" s="135"/>
      <c r="AI1769" s="135"/>
    </row>
    <row r="1770" spans="1:35" ht="31.5">
      <c r="A1770" s="205">
        <v>1766</v>
      </c>
      <c r="B1770" s="206" t="s">
        <v>6919</v>
      </c>
      <c r="C1770" s="207" t="str">
        <f xml:space="preserve"> _xlfn.CONCAT(小韻資料表[[#This Row],[聲母拼音碼]],小韻資料表[[#This Row],[韻母拼音碼]],小韻資料表[[#This Row],[調號]])</f>
        <v>Øia2</v>
      </c>
      <c r="D1770" s="206" t="s">
        <v>5654</v>
      </c>
      <c r="E1770" s="208" t="s">
        <v>6913</v>
      </c>
      <c r="F1770" s="205">
        <v>3</v>
      </c>
      <c r="G1770" s="209" t="s">
        <v>6920</v>
      </c>
      <c r="H1770" s="205">
        <f xml:space="preserve"> LEN(小韻資料表[[#This Row],[小韻字集]])</f>
        <v>5</v>
      </c>
      <c r="I1770" s="205" cm="1">
        <f t="array" ref="I1770" xml:space="preserve"> MATCH(TRUE, ISNUMBER( SEARCH( LEFT(小韻資料表[[#This Row],[切語]],1), 切語上字資料表[切語上字]) ), 0)</f>
        <v>39</v>
      </c>
      <c r="J1770" s="210" t="str" cm="1">
        <f t="array" ref="J1770" xml:space="preserve"> INDEX(切語上字資料表[聲母], 小韻資料表[[#This Row],[上字表識別號]])</f>
        <v>喻</v>
      </c>
      <c r="K1770" s="210" t="str" cm="1">
        <f t="array" ref="K1770" xml:space="preserve"> INDEX(切語上字資料表[聲母拼音碼], 小韻資料表[[#This Row],[上字表識別號]])</f>
        <v>Ø</v>
      </c>
      <c r="L1770" s="210" t="str" cm="1">
        <f t="array" ref="L1770" xml:space="preserve"> INDEX(切語上字資料表[清濁], 小韻資料表[[#This Row],[上字表識別號]])</f>
        <v>次濁</v>
      </c>
      <c r="M1770" s="223" t="str" cm="1">
        <f t="array" ref="M1770" xml:space="preserve"> INDEX(切語上字資料表[發送收], 小韻資料表[[#This Row],[上字表識別號]])</f>
        <v>發聲</v>
      </c>
      <c r="N1770" s="205" cm="1">
        <f t="array" ref="N1770" xml:space="preserve"> MATCH(TRUE, ISNUMBER( SEARCH( RIGHT(小韻資料表[[#This Row],[切語]],1), 切語下字資料表[切語下字]) ), 0)</f>
        <v>238</v>
      </c>
      <c r="O1770" s="207" t="str" cm="1">
        <f t="array" ref="O1770" xml:space="preserve"> INDEX(切語下字資料表[韻母], 小韻資料表[[#This Row],[下字表識別號]])</f>
        <v>馬開3</v>
      </c>
      <c r="P1770" s="207" t="str" cm="1">
        <f t="array" ref="P1770" xml:space="preserve"> INDEX(切語下字資料表[韻母拼音碼], 小韻資料表[[#This Row],[下字表識別號]])</f>
        <v>ia</v>
      </c>
      <c r="Q1770" s="210" t="str" cm="1">
        <f t="array" ref="Q1770" xml:space="preserve"> INDEX(設定表!$C$19:$C$23, INT( LEFT(小韻資料表[[#This Row],[目次編碼]],1) ))</f>
        <v>上</v>
      </c>
      <c r="R1770" s="210">
        <f xml:space="preserve">  INDEX(設定表!$C$8:$C$15, MATCH( (RIGHT(小韻資料表[[#This Row],[清濁]]) &amp; 小韻資料表[[#This Row],[調]]), 設定表!$B$8:$B$15, 0))</f>
        <v>2</v>
      </c>
      <c r="S1770" s="205" t="s">
        <v>309</v>
      </c>
      <c r="T1770" s="205" t="s">
        <v>309</v>
      </c>
      <c r="U1770" s="226" t="s">
        <v>309</v>
      </c>
      <c r="V1770" s="147" t="s">
        <v>309</v>
      </c>
      <c r="X1770" s="135"/>
      <c r="Y1770" s="135"/>
      <c r="AA1770" s="135"/>
      <c r="AB1770" s="134"/>
      <c r="AC1770" s="135"/>
      <c r="AD1770" s="135"/>
      <c r="AH1770" s="135"/>
      <c r="AI1770" s="135"/>
    </row>
    <row r="1771" spans="1:35" ht="31.5">
      <c r="A1771" s="205">
        <v>1767</v>
      </c>
      <c r="B1771" s="206" t="s">
        <v>6921</v>
      </c>
      <c r="C1771" s="207" t="str">
        <f xml:space="preserve"> _xlfn.CONCAT(小韻資料表[[#This Row],[聲母拼音碼]],小韻資料表[[#This Row],[韻母拼音碼]],小韻資料表[[#This Row],[調號]])</f>
        <v>ga2</v>
      </c>
      <c r="D1771" s="206" t="s">
        <v>6922</v>
      </c>
      <c r="E1771" s="208" t="s">
        <v>6913</v>
      </c>
      <c r="F1771" s="205">
        <v>4</v>
      </c>
      <c r="G1771" s="209" t="s">
        <v>6923</v>
      </c>
      <c r="H1771" s="205">
        <f xml:space="preserve"> LEN(小韻資料表[[#This Row],[小韻字集]])</f>
        <v>5</v>
      </c>
      <c r="I1771" s="205" cm="1">
        <f t="array" ref="I1771" xml:space="preserve"> MATCH(TRUE, ISNUMBER( SEARCH( LEFT(小韻資料表[[#This Row],[切語]],1), 切語上字資料表[切語上字]) ), 0)</f>
        <v>4</v>
      </c>
      <c r="J1771" s="210" t="str" cm="1">
        <f t="array" ref="J1771" xml:space="preserve"> INDEX(切語上字資料表[聲母], 小韻資料表[[#This Row],[上字表識別號]])</f>
        <v>疑</v>
      </c>
      <c r="K1771" s="210" t="str" cm="1">
        <f t="array" ref="K1771" xml:space="preserve"> INDEX(切語上字資料表[聲母拼音碼], 小韻資料表[[#This Row],[上字表識別號]])</f>
        <v>g</v>
      </c>
      <c r="L1771" s="210" t="str" cm="1">
        <f t="array" ref="L1771" xml:space="preserve"> INDEX(切語上字資料表[清濁], 小韻資料表[[#This Row],[上字表識別號]])</f>
        <v>次濁</v>
      </c>
      <c r="M1771" s="223" t="str" cm="1">
        <f t="array" ref="M1771" xml:space="preserve"> INDEX(切語上字資料表[發送收], 小韻資料表[[#This Row],[上字表識別號]])</f>
        <v>收聲</v>
      </c>
      <c r="N1771" s="205" cm="1">
        <f t="array" ref="N1771" xml:space="preserve"> MATCH(TRUE, ISNUMBER( SEARCH( RIGHT(小韻資料表[[#This Row],[切語]],1), 切語下字資料表[切語下字]) ), 0)</f>
        <v>230</v>
      </c>
      <c r="O1771" s="207" t="str" cm="1">
        <f t="array" ref="O1771" xml:space="preserve"> INDEX(切語下字資料表[韻母], 小韻資料表[[#This Row],[下字表識別號]])</f>
        <v>馬開2</v>
      </c>
      <c r="P1771" s="207" t="str" cm="1">
        <f t="array" ref="P1771" xml:space="preserve"> INDEX(切語下字資料表[韻母拼音碼], 小韻資料表[[#This Row],[下字表識別號]])</f>
        <v>a</v>
      </c>
      <c r="Q1771" s="210" t="str" cm="1">
        <f t="array" ref="Q1771" xml:space="preserve"> INDEX(設定表!$C$19:$C$23, INT( LEFT(小韻資料表[[#This Row],[目次編碼]],1) ))</f>
        <v>上</v>
      </c>
      <c r="R1771" s="210">
        <f xml:space="preserve">  INDEX(設定表!$C$8:$C$15, MATCH( (RIGHT(小韻資料表[[#This Row],[清濁]]) &amp; 小韻資料表[[#This Row],[調]]), 設定表!$B$8:$B$15, 0))</f>
        <v>2</v>
      </c>
      <c r="S1771" s="205" t="s">
        <v>309</v>
      </c>
      <c r="T1771" s="205" t="s">
        <v>309</v>
      </c>
      <c r="U1771" s="226" t="s">
        <v>309</v>
      </c>
      <c r="V1771" s="146" t="s">
        <v>309</v>
      </c>
      <c r="X1771" s="135"/>
      <c r="Y1771" s="135"/>
      <c r="AA1771" s="135"/>
      <c r="AB1771" s="134"/>
      <c r="AC1771" s="135"/>
      <c r="AD1771" s="135"/>
      <c r="AH1771" s="135"/>
      <c r="AI1771" s="135"/>
    </row>
    <row r="1772" spans="1:35" ht="31.5">
      <c r="A1772" s="205">
        <v>1768</v>
      </c>
      <c r="B1772" s="206" t="s">
        <v>6924</v>
      </c>
      <c r="C1772" s="207" t="str">
        <f xml:space="preserve"> _xlfn.CONCAT(小韻資料表[[#This Row],[聲母拼音碼]],小韻資料表[[#This Row],[韻母拼音碼]],小韻資料表[[#This Row],[調號]])</f>
        <v>ka2</v>
      </c>
      <c r="D1772" s="206" t="s">
        <v>6925</v>
      </c>
      <c r="E1772" s="208" t="s">
        <v>6913</v>
      </c>
      <c r="F1772" s="205">
        <v>5</v>
      </c>
      <c r="G1772" s="209" t="s">
        <v>6926</v>
      </c>
      <c r="H1772" s="205">
        <f xml:space="preserve"> LEN(小韻資料表[[#This Row],[小韻字集]])</f>
        <v>10</v>
      </c>
      <c r="I1772" s="205" cm="1">
        <f t="array" ref="I1772" xml:space="preserve"> MATCH(TRUE, ISNUMBER( SEARCH( LEFT(小韻資料表[[#This Row],[切語]],1), 切語上字資料表[切語上字]) ), 0)</f>
        <v>1</v>
      </c>
      <c r="J1772" s="210" t="str" cm="1">
        <f t="array" ref="J1772" xml:space="preserve"> INDEX(切語上字資料表[聲母], 小韻資料表[[#This Row],[上字表識別號]])</f>
        <v>見</v>
      </c>
      <c r="K1772" s="210" t="str" cm="1">
        <f t="array" ref="K1772" xml:space="preserve"> INDEX(切語上字資料表[聲母拼音碼], 小韻資料表[[#This Row],[上字表識別號]])</f>
        <v>k</v>
      </c>
      <c r="L1772" s="210" t="str" cm="1">
        <f t="array" ref="L1772" xml:space="preserve"> INDEX(切語上字資料表[清濁], 小韻資料表[[#This Row],[上字表識別號]])</f>
        <v>全清</v>
      </c>
      <c r="M1772" s="223" t="str" cm="1">
        <f t="array" ref="M1772" xml:space="preserve"> INDEX(切語上字資料表[發送收], 小韻資料表[[#This Row],[上字表識別號]])</f>
        <v>發聲</v>
      </c>
      <c r="N1772" s="205" cm="1">
        <f t="array" ref="N1772" xml:space="preserve"> MATCH(TRUE, ISNUMBER( SEARCH( RIGHT(小韻資料表[[#This Row],[切語]],1), 切語下字資料表[切語下字]) ), 0)</f>
        <v>230</v>
      </c>
      <c r="O1772" s="207" t="str" cm="1">
        <f t="array" ref="O1772" xml:space="preserve"> INDEX(切語下字資料表[韻母], 小韻資料表[[#This Row],[下字表識別號]])</f>
        <v>馬開2</v>
      </c>
      <c r="P1772" s="207" t="str" cm="1">
        <f t="array" ref="P1772" xml:space="preserve"> INDEX(切語下字資料表[韻母拼音碼], 小韻資料表[[#This Row],[下字表識別號]])</f>
        <v>a</v>
      </c>
      <c r="Q1772" s="210" t="str" cm="1">
        <f t="array" ref="Q1772" xml:space="preserve"> INDEX(設定表!$C$19:$C$23, INT( LEFT(小韻資料表[[#This Row],[目次編碼]],1) ))</f>
        <v>上</v>
      </c>
      <c r="R1772" s="210">
        <f xml:space="preserve">  INDEX(設定表!$C$8:$C$15, MATCH( (RIGHT(小韻資料表[[#This Row],[清濁]]) &amp; 小韻資料表[[#This Row],[調]]), 設定表!$B$8:$B$15, 0))</f>
        <v>2</v>
      </c>
      <c r="S1772" s="205" t="s">
        <v>309</v>
      </c>
      <c r="T1772" s="205" t="s">
        <v>309</v>
      </c>
      <c r="U1772" s="226" t="s">
        <v>309</v>
      </c>
      <c r="V1772" s="147" t="s">
        <v>309</v>
      </c>
      <c r="X1772" s="135"/>
      <c r="Y1772" s="135"/>
      <c r="AA1772" s="135"/>
      <c r="AB1772" s="134"/>
      <c r="AC1772" s="135"/>
      <c r="AD1772" s="135"/>
      <c r="AH1772" s="135"/>
      <c r="AI1772" s="135"/>
    </row>
    <row r="1773" spans="1:35" ht="31.5">
      <c r="A1773" s="205">
        <v>1769</v>
      </c>
      <c r="B1773" s="206" t="s">
        <v>6927</v>
      </c>
      <c r="C1773" s="207" t="str">
        <f xml:space="preserve"> _xlfn.CONCAT(小韻資料表[[#This Row],[聲母拼音碼]],小韻資料表[[#This Row],[韻母拼音碼]],小韻資料表[[#This Row],[調號]])</f>
        <v>sa2</v>
      </c>
      <c r="D1773" s="206" t="s">
        <v>5872</v>
      </c>
      <c r="E1773" s="208" t="s">
        <v>6913</v>
      </c>
      <c r="F1773" s="205">
        <v>6</v>
      </c>
      <c r="G1773" s="209" t="s">
        <v>5872</v>
      </c>
      <c r="H1773" s="205">
        <f xml:space="preserve"> LEN(小韻資料表[[#This Row],[小韻字集]])</f>
        <v>1</v>
      </c>
      <c r="I1773" s="205" cm="1">
        <f t="array" ref="I1773" xml:space="preserve"> MATCH(TRUE, ISNUMBER( SEARCH( LEFT(小韻資料表[[#This Row],[切語]],1), 切語上字資料表[切語上字]) ), 0)</f>
        <v>29</v>
      </c>
      <c r="J1773" s="210" t="str" cm="1">
        <f t="array" ref="J1773" xml:space="preserve"> INDEX(切語上字資料表[聲母], 小韻資料表[[#This Row],[上字表識別號]])</f>
        <v>疏</v>
      </c>
      <c r="K1773" s="210" t="str" cm="1">
        <f t="array" ref="K1773" xml:space="preserve"> INDEX(切語上字資料表[聲母拼音碼], 小韻資料表[[#This Row],[上字表識別號]])</f>
        <v>s</v>
      </c>
      <c r="L1773" s="210" t="str" cm="1">
        <f t="array" ref="L1773" xml:space="preserve"> INDEX(切語上字資料表[清濁], 小韻資料表[[#This Row],[上字表識別號]])</f>
        <v>全清</v>
      </c>
      <c r="M1773" s="223" t="str" cm="1">
        <f t="array" ref="M1773" xml:space="preserve"> INDEX(切語上字資料表[發送收], 小韻資料表[[#This Row],[上字表識別號]])</f>
        <v>發聲</v>
      </c>
      <c r="N1773" s="205" cm="1">
        <f t="array" ref="N1773" xml:space="preserve"> MATCH(TRUE, ISNUMBER( SEARCH( RIGHT(小韻資料表[[#This Row],[切語]],1), 切語下字資料表[切語下字]) ), 0)</f>
        <v>230</v>
      </c>
      <c r="O1773" s="207" t="str" cm="1">
        <f t="array" ref="O1773" xml:space="preserve"> INDEX(切語下字資料表[韻母], 小韻資料表[[#This Row],[下字表識別號]])</f>
        <v>馬開2</v>
      </c>
      <c r="P1773" s="207" t="str" cm="1">
        <f t="array" ref="P1773" xml:space="preserve"> INDEX(切語下字資料表[韻母拼音碼], 小韻資料表[[#This Row],[下字表識別號]])</f>
        <v>a</v>
      </c>
      <c r="Q1773" s="210" t="str" cm="1">
        <f t="array" ref="Q1773" xml:space="preserve"> INDEX(設定表!$C$19:$C$23, INT( LEFT(小韻資料表[[#This Row],[目次編碼]],1) ))</f>
        <v>上</v>
      </c>
      <c r="R1773" s="210">
        <f xml:space="preserve">  INDEX(設定表!$C$8:$C$15, MATCH( (RIGHT(小韻資料表[[#This Row],[清濁]]) &amp; 小韻資料表[[#This Row],[調]]), 設定表!$B$8:$B$15, 0))</f>
        <v>2</v>
      </c>
      <c r="S1773" s="205" t="s">
        <v>309</v>
      </c>
      <c r="T1773" s="205" t="s">
        <v>309</v>
      </c>
      <c r="U1773" s="226" t="s">
        <v>309</v>
      </c>
      <c r="V1773" s="146" t="s">
        <v>309</v>
      </c>
      <c r="X1773" s="135"/>
      <c r="Y1773" s="135"/>
      <c r="AA1773" s="135"/>
      <c r="AB1773" s="134"/>
      <c r="AC1773" s="135"/>
      <c r="AD1773" s="135"/>
      <c r="AH1773" s="135"/>
      <c r="AI1773" s="135"/>
    </row>
    <row r="1774" spans="1:35" ht="31.5">
      <c r="A1774" s="205">
        <v>1770</v>
      </c>
      <c r="B1774" s="206" t="s">
        <v>6928</v>
      </c>
      <c r="C1774" s="207" t="str">
        <f xml:space="preserve"> _xlfn.CONCAT(小韻資料表[[#This Row],[聲母拼音碼]],小韻資料表[[#This Row],[韻母拼音碼]],小韻資料表[[#This Row],[調號]])</f>
        <v>Øa2</v>
      </c>
      <c r="D1774" s="206" t="s">
        <v>6929</v>
      </c>
      <c r="E1774" s="208" t="s">
        <v>6913</v>
      </c>
      <c r="F1774" s="205">
        <v>7</v>
      </c>
      <c r="G1774" s="209" t="s">
        <v>6930</v>
      </c>
      <c r="H1774" s="205">
        <f xml:space="preserve"> LEN(小韻資料表[[#This Row],[小韻字集]])</f>
        <v>4</v>
      </c>
      <c r="I1774" s="205" cm="1">
        <f t="array" ref="I1774" xml:space="preserve"> MATCH(TRUE, ISNUMBER( SEARCH( LEFT(小韻資料表[[#This Row],[切語]],1), 切語上字資料表[切語上字]) ), 0)</f>
        <v>35</v>
      </c>
      <c r="J1774" s="210" t="str" cm="1">
        <f t="array" ref="J1774" xml:space="preserve"> INDEX(切語上字資料表[聲母], 小韻資料表[[#This Row],[上字表識別號]])</f>
        <v>影</v>
      </c>
      <c r="K1774" s="210" t="str" cm="1">
        <f t="array" ref="K1774" xml:space="preserve"> INDEX(切語上字資料表[聲母拼音碼], 小韻資料表[[#This Row],[上字表識別號]])</f>
        <v>Ø</v>
      </c>
      <c r="L1774" s="210" t="str" cm="1">
        <f t="array" ref="L1774" xml:space="preserve"> INDEX(切語上字資料表[清濁], 小韻資料表[[#This Row],[上字表識別號]])</f>
        <v>全清</v>
      </c>
      <c r="M1774" s="223" t="str" cm="1">
        <f t="array" ref="M1774" xml:space="preserve"> INDEX(切語上字資料表[發送收], 小韻資料表[[#This Row],[上字表識別號]])</f>
        <v>發聲</v>
      </c>
      <c r="N1774" s="205" cm="1">
        <f t="array" ref="N1774" xml:space="preserve"> MATCH(TRUE, ISNUMBER( SEARCH( RIGHT(小韻資料表[[#This Row],[切語]],1), 切語下字資料表[切語下字]) ), 0)</f>
        <v>230</v>
      </c>
      <c r="O1774" s="207" t="str" cm="1">
        <f t="array" ref="O1774" xml:space="preserve"> INDEX(切語下字資料表[韻母], 小韻資料表[[#This Row],[下字表識別號]])</f>
        <v>馬開2</v>
      </c>
      <c r="P1774" s="207" t="str" cm="1">
        <f t="array" ref="P1774" xml:space="preserve"> INDEX(切語下字資料表[韻母拼音碼], 小韻資料表[[#This Row],[下字表識別號]])</f>
        <v>a</v>
      </c>
      <c r="Q1774" s="210" t="str" cm="1">
        <f t="array" ref="Q1774" xml:space="preserve"> INDEX(設定表!$C$19:$C$23, INT( LEFT(小韻資料表[[#This Row],[目次編碼]],1) ))</f>
        <v>上</v>
      </c>
      <c r="R1774" s="210">
        <f xml:space="preserve">  INDEX(設定表!$C$8:$C$15, MATCH( (RIGHT(小韻資料表[[#This Row],[清濁]]) &amp; 小韻資料表[[#This Row],[調]]), 設定表!$B$8:$B$15, 0))</f>
        <v>2</v>
      </c>
      <c r="S1774" s="205" t="s">
        <v>309</v>
      </c>
      <c r="T1774" s="205" t="s">
        <v>309</v>
      </c>
      <c r="U1774" s="226" t="s">
        <v>309</v>
      </c>
      <c r="V1774" s="147" t="s">
        <v>309</v>
      </c>
      <c r="X1774" s="135"/>
      <c r="Y1774" s="135"/>
      <c r="AA1774" s="135"/>
      <c r="AB1774" s="134"/>
      <c r="AC1774" s="135"/>
      <c r="AD1774" s="135"/>
      <c r="AH1774" s="135"/>
      <c r="AI1774" s="135"/>
    </row>
    <row r="1775" spans="1:35" ht="31.5">
      <c r="A1775" s="205">
        <v>1771</v>
      </c>
      <c r="B1775" s="206" t="s">
        <v>6931</v>
      </c>
      <c r="C1775" s="207" t="str">
        <f xml:space="preserve"> _xlfn.CONCAT(小韻資料表[[#This Row],[聲母拼音碼]],小韻資料表[[#This Row],[韻母拼音碼]],小韻資料表[[#This Row],[調號]])</f>
        <v>sia2</v>
      </c>
      <c r="D1775" s="206" t="s">
        <v>6932</v>
      </c>
      <c r="E1775" s="208" t="s">
        <v>6913</v>
      </c>
      <c r="F1775" s="205">
        <v>8</v>
      </c>
      <c r="G1775" s="209" t="s">
        <v>6933</v>
      </c>
      <c r="H1775" s="205">
        <f xml:space="preserve"> LEN(小韻資料表[[#This Row],[小韻字集]])</f>
        <v>3</v>
      </c>
      <c r="I1775" s="205" cm="1">
        <f t="array" ref="I1775" xml:space="preserve"> MATCH(TRUE, ISNUMBER( SEARCH( LEFT(小韻資料表[[#This Row],[切語]],1), 切語上字資料表[切語上字]) ), 0)</f>
        <v>25</v>
      </c>
      <c r="J1775" s="210" t="str" cm="1">
        <f t="array" ref="J1775" xml:space="preserve"> INDEX(切語上字資料表[聲母], 小韻資料表[[#This Row],[上字表識別號]])</f>
        <v>邪</v>
      </c>
      <c r="K1775" s="210" t="str" cm="1">
        <f t="array" ref="K1775" xml:space="preserve"> INDEX(切語上字資料表[聲母拼音碼], 小韻資料表[[#This Row],[上字表識別號]])</f>
        <v>s</v>
      </c>
      <c r="L1775" s="210" t="str" cm="1">
        <f t="array" ref="L1775" xml:space="preserve"> INDEX(切語上字資料表[清濁], 小韻資料表[[#This Row],[上字表識別號]])</f>
        <v>全濁</v>
      </c>
      <c r="M1775" s="223" t="str" cm="1">
        <f t="array" ref="M1775" xml:space="preserve"> INDEX(切語上字資料表[發送收], 小韻資料表[[#This Row],[上字表識別號]])</f>
        <v>送氣</v>
      </c>
      <c r="N1775" s="205" cm="1">
        <f t="array" ref="N1775" xml:space="preserve"> MATCH(TRUE, ISNUMBER( SEARCH( RIGHT(小韻資料表[[#This Row],[切語]],1), 切語下字資料表[切語下字]) ), 0)</f>
        <v>238</v>
      </c>
      <c r="O1775" s="207" t="str" cm="1">
        <f t="array" ref="O1775" xml:space="preserve"> INDEX(切語下字資料表[韻母], 小韻資料表[[#This Row],[下字表識別號]])</f>
        <v>馬開3</v>
      </c>
      <c r="P1775" s="207" t="str" cm="1">
        <f t="array" ref="P1775" xml:space="preserve"> INDEX(切語下字資料表[韻母拼音碼], 小韻資料表[[#This Row],[下字表識別號]])</f>
        <v>ia</v>
      </c>
      <c r="Q1775" s="210" t="str" cm="1">
        <f t="array" ref="Q1775" xml:space="preserve"> INDEX(設定表!$C$19:$C$23, INT( LEFT(小韻資料表[[#This Row],[目次編碼]],1) ))</f>
        <v>上</v>
      </c>
      <c r="R1775" s="210">
        <f xml:space="preserve">  INDEX(設定表!$C$8:$C$15, MATCH( (RIGHT(小韻資料表[[#This Row],[清濁]]) &amp; 小韻資料表[[#This Row],[調]]), 設定表!$B$8:$B$15, 0))</f>
        <v>2</v>
      </c>
      <c r="S1775" s="205" t="s">
        <v>309</v>
      </c>
      <c r="T1775" s="205" t="s">
        <v>309</v>
      </c>
      <c r="U1775" s="226" t="s">
        <v>309</v>
      </c>
      <c r="V1775" s="146" t="s">
        <v>309</v>
      </c>
      <c r="X1775" s="135"/>
      <c r="Y1775" s="135"/>
      <c r="AA1775" s="135"/>
      <c r="AB1775" s="134"/>
      <c r="AC1775" s="135"/>
      <c r="AD1775" s="135"/>
      <c r="AH1775" s="135"/>
      <c r="AI1775" s="135"/>
    </row>
    <row r="1776" spans="1:35" ht="31.5">
      <c r="A1776" s="205">
        <v>1772</v>
      </c>
      <c r="B1776" s="206" t="s">
        <v>6934</v>
      </c>
      <c r="C1776" s="207" t="str">
        <f xml:space="preserve"> _xlfn.CONCAT(小韻資料表[[#This Row],[聲母拼音碼]],小韻資料表[[#This Row],[韻母拼音碼]],小韻資料表[[#This Row],[調號]])</f>
        <v>ha2</v>
      </c>
      <c r="D1776" s="206" t="s">
        <v>6935</v>
      </c>
      <c r="E1776" s="208" t="s">
        <v>6913</v>
      </c>
      <c r="F1776" s="205">
        <v>9</v>
      </c>
      <c r="G1776" s="209" t="s">
        <v>6936</v>
      </c>
      <c r="H1776" s="205">
        <f xml:space="preserve"> LEN(小韻資料表[[#This Row],[小韻字集]])</f>
        <v>4</v>
      </c>
      <c r="I1776" s="205" cm="1">
        <f t="array" ref="I1776" xml:space="preserve"> MATCH(TRUE, ISNUMBER( SEARCH( LEFT(小韻資料表[[#This Row],[切語]],1), 切語上字資料表[切語上字]) ), 0)</f>
        <v>37</v>
      </c>
      <c r="J1776" s="210" t="str" cm="1">
        <f t="array" ref="J1776" xml:space="preserve"> INDEX(切語上字資料表[聲母], 小韻資料表[[#This Row],[上字表識別號]])</f>
        <v>匣</v>
      </c>
      <c r="K1776" s="210" t="str" cm="1">
        <f t="array" ref="K1776" xml:space="preserve"> INDEX(切語上字資料表[聲母拼音碼], 小韻資料表[[#This Row],[上字表識別號]])</f>
        <v>h</v>
      </c>
      <c r="L1776" s="210" t="str" cm="1">
        <f t="array" ref="L1776" xml:space="preserve"> INDEX(切語上字資料表[清濁], 小韻資料表[[#This Row],[上字表識別號]])</f>
        <v>全濁</v>
      </c>
      <c r="M1776" s="223" t="str" cm="1">
        <f t="array" ref="M1776" xml:space="preserve"> INDEX(切語上字資料表[發送收], 小韻資料表[[#This Row],[上字表識別號]])</f>
        <v>送氣</v>
      </c>
      <c r="N1776" s="205" cm="1">
        <f t="array" ref="N1776" xml:space="preserve"> MATCH(TRUE, ISNUMBER( SEARCH( RIGHT(小韻資料表[[#This Row],[切語]],1), 切語下字資料表[切語下字]) ), 0)</f>
        <v>230</v>
      </c>
      <c r="O1776" s="207" t="str" cm="1">
        <f t="array" ref="O1776" xml:space="preserve"> INDEX(切語下字資料表[韻母], 小韻資料表[[#This Row],[下字表識別號]])</f>
        <v>馬開2</v>
      </c>
      <c r="P1776" s="207" t="str" cm="1">
        <f t="array" ref="P1776" xml:space="preserve"> INDEX(切語下字資料表[韻母拼音碼], 小韻資料表[[#This Row],[下字表識別號]])</f>
        <v>a</v>
      </c>
      <c r="Q1776" s="210" t="str" cm="1">
        <f t="array" ref="Q1776" xml:space="preserve"> INDEX(設定表!$C$19:$C$23, INT( LEFT(小韻資料表[[#This Row],[目次編碼]],1) ))</f>
        <v>上</v>
      </c>
      <c r="R1776" s="210">
        <f xml:space="preserve">  INDEX(設定表!$C$8:$C$15, MATCH( (RIGHT(小韻資料表[[#This Row],[清濁]]) &amp; 小韻資料表[[#This Row],[調]]), 設定表!$B$8:$B$15, 0))</f>
        <v>2</v>
      </c>
      <c r="S1776" s="205" t="s">
        <v>309</v>
      </c>
      <c r="T1776" s="205" t="s">
        <v>309</v>
      </c>
      <c r="U1776" s="226" t="s">
        <v>309</v>
      </c>
      <c r="V1776" s="147" t="s">
        <v>309</v>
      </c>
      <c r="X1776" s="135"/>
      <c r="Y1776" s="135"/>
      <c r="AA1776" s="135"/>
      <c r="AB1776" s="134"/>
      <c r="AC1776" s="135"/>
      <c r="AD1776" s="135"/>
      <c r="AH1776" s="135"/>
      <c r="AI1776" s="135"/>
    </row>
    <row r="1777" spans="1:35" ht="31.5">
      <c r="A1777" s="205">
        <v>1773</v>
      </c>
      <c r="B1777" s="206" t="s">
        <v>6937</v>
      </c>
      <c r="C1777" s="207" t="str">
        <f xml:space="preserve"> _xlfn.CONCAT(小韻資料表[[#This Row],[聲母拼音碼]],小韻資料表[[#This Row],[韻母拼音碼]],小韻資料表[[#This Row],[調號]])</f>
        <v>sia2</v>
      </c>
      <c r="D1777" s="206" t="s">
        <v>6938</v>
      </c>
      <c r="E1777" s="208" t="s">
        <v>6913</v>
      </c>
      <c r="F1777" s="205">
        <v>10</v>
      </c>
      <c r="G1777" s="209" t="s">
        <v>6939</v>
      </c>
      <c r="H1777" s="205">
        <f xml:space="preserve"> LEN(小韻資料表[[#This Row],[小韻字集]])</f>
        <v>6</v>
      </c>
      <c r="I1777" s="205" cm="1">
        <f t="array" ref="I1777" xml:space="preserve"> MATCH(TRUE, ISNUMBER( SEARCH( LEFT(小韻資料表[[#This Row],[切語]],1), 切語上字資料表[切語上字]) ), 0)</f>
        <v>24</v>
      </c>
      <c r="J1777" s="210" t="str" cm="1">
        <f t="array" ref="J1777" xml:space="preserve"> INDEX(切語上字資料表[聲母], 小韻資料表[[#This Row],[上字表識別號]])</f>
        <v>心</v>
      </c>
      <c r="K1777" s="210" t="str" cm="1">
        <f t="array" ref="K1777" xml:space="preserve"> INDEX(切語上字資料表[聲母拼音碼], 小韻資料表[[#This Row],[上字表識別號]])</f>
        <v>s</v>
      </c>
      <c r="L1777" s="210" t="str" cm="1">
        <f t="array" ref="L1777" xml:space="preserve"> INDEX(切語上字資料表[清濁], 小韻資料表[[#This Row],[上字表識別號]])</f>
        <v>全清</v>
      </c>
      <c r="M1777" s="223" t="str" cm="1">
        <f t="array" ref="M1777" xml:space="preserve"> INDEX(切語上字資料表[發送收], 小韻資料表[[#This Row],[上字表識別號]])</f>
        <v>送氣</v>
      </c>
      <c r="N1777" s="205" cm="1">
        <f t="array" ref="N1777" xml:space="preserve"> MATCH(TRUE, ISNUMBER( SEARCH( RIGHT(小韻資料表[[#This Row],[切語]],1), 切語下字資料表[切語下字]) ), 0)</f>
        <v>238</v>
      </c>
      <c r="O1777" s="207" t="str" cm="1">
        <f t="array" ref="O1777" xml:space="preserve"> INDEX(切語下字資料表[韻母], 小韻資料表[[#This Row],[下字表識別號]])</f>
        <v>馬開3</v>
      </c>
      <c r="P1777" s="207" t="str" cm="1">
        <f t="array" ref="P1777" xml:space="preserve"> INDEX(切語下字資料表[韻母拼音碼], 小韻資料表[[#This Row],[下字表識別號]])</f>
        <v>ia</v>
      </c>
      <c r="Q1777" s="210" t="str" cm="1">
        <f t="array" ref="Q1777" xml:space="preserve"> INDEX(設定表!$C$19:$C$23, INT( LEFT(小韻資料表[[#This Row],[目次編碼]],1) ))</f>
        <v>上</v>
      </c>
      <c r="R1777" s="210">
        <f xml:space="preserve">  INDEX(設定表!$C$8:$C$15, MATCH( (RIGHT(小韻資料表[[#This Row],[清濁]]) &amp; 小韻資料表[[#This Row],[調]]), 設定表!$B$8:$B$15, 0))</f>
        <v>2</v>
      </c>
      <c r="S1777" s="205" t="s">
        <v>309</v>
      </c>
      <c r="T1777" s="205" t="s">
        <v>309</v>
      </c>
      <c r="U1777" s="226" t="s">
        <v>309</v>
      </c>
      <c r="V1777" s="146" t="s">
        <v>309</v>
      </c>
      <c r="X1777" s="135"/>
      <c r="Y1777" s="135"/>
      <c r="AA1777" s="135"/>
      <c r="AB1777" s="134"/>
      <c r="AC1777" s="135"/>
      <c r="AD1777" s="135"/>
      <c r="AH1777" s="135"/>
      <c r="AI1777" s="135"/>
    </row>
    <row r="1778" spans="1:35" ht="31.5">
      <c r="A1778" s="205">
        <v>1774</v>
      </c>
      <c r="B1778" s="206" t="s">
        <v>6940</v>
      </c>
      <c r="C1778" s="207" t="str">
        <f xml:space="preserve"> _xlfn.CONCAT(小韻資料表[[#This Row],[聲母拼音碼]],小韻資料表[[#This Row],[韻母拼音碼]],小韻資料表[[#This Row],[調號]])</f>
        <v>cua2</v>
      </c>
      <c r="D1778" s="206" t="s">
        <v>6941</v>
      </c>
      <c r="E1778" s="208" t="s">
        <v>6913</v>
      </c>
      <c r="F1778" s="205">
        <v>11</v>
      </c>
      <c r="G1778" s="209" t="s">
        <v>6941</v>
      </c>
      <c r="H1778" s="205">
        <f xml:space="preserve"> LEN(小韻資料表[[#This Row],[小韻字集]])</f>
        <v>2</v>
      </c>
      <c r="I1778" s="205" cm="1">
        <f t="array" ref="I1778" xml:space="preserve"> MATCH(TRUE, ISNUMBER( SEARCH( LEFT(小韻資料表[[#This Row],[切語]],1), 切語上字資料表[切語上字]) ), 0)</f>
        <v>21</v>
      </c>
      <c r="J1778" s="210" t="str" cm="1">
        <f t="array" ref="J1778" xml:space="preserve"> INDEX(切語上字資料表[聲母], 小韻資料表[[#This Row],[上字表識別號]])</f>
        <v>精</v>
      </c>
      <c r="K1778" s="210" t="str" cm="1">
        <f t="array" ref="K1778" xml:space="preserve"> INDEX(切語上字資料表[聲母拼音碼], 小韻資料表[[#This Row],[上字表識別號]])</f>
        <v>c</v>
      </c>
      <c r="L1778" s="210" t="str" cm="1">
        <f t="array" ref="L1778" xml:space="preserve"> INDEX(切語上字資料表[清濁], 小韻資料表[[#This Row],[上字表識別號]])</f>
        <v>全清</v>
      </c>
      <c r="M1778" s="223" t="str" cm="1">
        <f t="array" ref="M1778" xml:space="preserve"> INDEX(切語上字資料表[發送收], 小韻資料表[[#This Row],[上字表識別號]])</f>
        <v>發聲</v>
      </c>
      <c r="N1778" s="205" cm="1">
        <f t="array" ref="N1778" xml:space="preserve"> MATCH(TRUE, ISNUMBER( SEARCH( RIGHT(小韻資料表[[#This Row],[切語]],1), 切語下字資料表[切語下字]) ), 0)</f>
        <v>234</v>
      </c>
      <c r="O1778" s="207" t="str" cm="1">
        <f t="array" ref="O1778" xml:space="preserve"> INDEX(切語下字資料表[韻母], 小韻資料表[[#This Row],[下字表識別號]])</f>
        <v>馬合2</v>
      </c>
      <c r="P1778" s="207" t="str" cm="1">
        <f t="array" ref="P1778" xml:space="preserve"> INDEX(切語下字資料表[韻母拼音碼], 小韻資料表[[#This Row],[下字表識別號]])</f>
        <v>ua</v>
      </c>
      <c r="Q1778" s="210" t="str" cm="1">
        <f t="array" ref="Q1778" xml:space="preserve"> INDEX(設定表!$C$19:$C$23, INT( LEFT(小韻資料表[[#This Row],[目次編碼]],1) ))</f>
        <v>上</v>
      </c>
      <c r="R1778" s="210">
        <f xml:space="preserve">  INDEX(設定表!$C$8:$C$15, MATCH( (RIGHT(小韻資料表[[#This Row],[清濁]]) &amp; 小韻資料表[[#This Row],[調]]), 設定表!$B$8:$B$15, 0))</f>
        <v>2</v>
      </c>
      <c r="S1778" s="211" t="s">
        <v>6942</v>
      </c>
      <c r="T1778" s="205" t="s">
        <v>309</v>
      </c>
      <c r="U1778" s="226" t="s">
        <v>309</v>
      </c>
      <c r="V1778" s="147" t="s">
        <v>309</v>
      </c>
      <c r="X1778" s="135"/>
      <c r="Y1778" s="135"/>
      <c r="AA1778" s="135"/>
      <c r="AB1778" s="134"/>
      <c r="AC1778" s="135"/>
      <c r="AD1778" s="135"/>
      <c r="AH1778" s="135"/>
      <c r="AI1778" s="135"/>
    </row>
    <row r="1779" spans="1:35" ht="31.5">
      <c r="A1779" s="205">
        <v>1775</v>
      </c>
      <c r="B1779" s="206" t="s">
        <v>6943</v>
      </c>
      <c r="C1779" s="207" t="str">
        <f xml:space="preserve"> _xlfn.CONCAT(小韻資料表[[#This Row],[聲母拼音碼]],小韻資料表[[#This Row],[韻母拼音碼]],小韻資料表[[#This Row],[調號]])</f>
        <v>mia2</v>
      </c>
      <c r="D1779" s="206" t="s">
        <v>6944</v>
      </c>
      <c r="E1779" s="208" t="s">
        <v>6913</v>
      </c>
      <c r="F1779" s="205">
        <v>12</v>
      </c>
      <c r="G1779" s="209" t="s">
        <v>6944</v>
      </c>
      <c r="H1779" s="205">
        <f xml:space="preserve"> LEN(小韻資料表[[#This Row],[小韻字集]])</f>
        <v>1</v>
      </c>
      <c r="I1779" s="205" cm="1">
        <f t="array" ref="I1779" xml:space="preserve"> MATCH(TRUE, ISNUMBER( SEARCH( LEFT(小韻資料表[[#This Row],[切語]],1), 切語上字資料表[切語上字]) ), 0)</f>
        <v>16</v>
      </c>
      <c r="J1779" s="210" t="str" cm="1">
        <f t="array" ref="J1779" xml:space="preserve"> INDEX(切語上字資料表[聲母], 小韻資料表[[#This Row],[上字表識別號]])</f>
        <v>明</v>
      </c>
      <c r="K1779" s="210" t="str" cm="1">
        <f t="array" ref="K1779" xml:space="preserve"> INDEX(切語上字資料表[聲母拼音碼], 小韻資料表[[#This Row],[上字表識別號]])</f>
        <v>m</v>
      </c>
      <c r="L1779" s="210" t="str" cm="1">
        <f t="array" ref="L1779" xml:space="preserve"> INDEX(切語上字資料表[清濁], 小韻資料表[[#This Row],[上字表識別號]])</f>
        <v>次濁</v>
      </c>
      <c r="M1779" s="223" t="str" cm="1">
        <f t="array" ref="M1779" xml:space="preserve"> INDEX(切語上字資料表[發送收], 小韻資料表[[#This Row],[上字表識別號]])</f>
        <v>收聲</v>
      </c>
      <c r="N1779" s="205" cm="1">
        <f t="array" ref="N1779" xml:space="preserve"> MATCH(TRUE, ISNUMBER( SEARCH( RIGHT(小韻資料表[[#This Row],[切語]],1), 切語下字資料表[切語下字]) ), 0)</f>
        <v>238</v>
      </c>
      <c r="O1779" s="207" t="str" cm="1">
        <f t="array" ref="O1779" xml:space="preserve"> INDEX(切語下字資料表[韻母], 小韻資料表[[#This Row],[下字表識別號]])</f>
        <v>馬開3</v>
      </c>
      <c r="P1779" s="207" t="str" cm="1">
        <f t="array" ref="P1779" xml:space="preserve"> INDEX(切語下字資料表[韻母拼音碼], 小韻資料表[[#This Row],[下字表識別號]])</f>
        <v>ia</v>
      </c>
      <c r="Q1779" s="210" t="str" cm="1">
        <f t="array" ref="Q1779" xml:space="preserve"> INDEX(設定表!$C$19:$C$23, INT( LEFT(小韻資料表[[#This Row],[目次編碼]],1) ))</f>
        <v>上</v>
      </c>
      <c r="R1779" s="210">
        <f xml:space="preserve">  INDEX(設定表!$C$8:$C$15, MATCH( (RIGHT(小韻資料表[[#This Row],[清濁]]) &amp; 小韻資料表[[#This Row],[調]]), 設定表!$B$8:$B$15, 0))</f>
        <v>2</v>
      </c>
      <c r="S1779" s="205" t="s">
        <v>309</v>
      </c>
      <c r="T1779" s="205" t="s">
        <v>309</v>
      </c>
      <c r="U1779" s="226" t="s">
        <v>309</v>
      </c>
      <c r="V1779" s="146" t="s">
        <v>309</v>
      </c>
      <c r="X1779" s="135"/>
      <c r="Y1779" s="135"/>
      <c r="AA1779" s="135"/>
      <c r="AB1779" s="134"/>
      <c r="AC1779" s="135"/>
      <c r="AD1779" s="135"/>
      <c r="AH1779" s="135"/>
      <c r="AI1779" s="135"/>
    </row>
    <row r="1780" spans="1:35" ht="31.5">
      <c r="A1780" s="205">
        <v>1776</v>
      </c>
      <c r="B1780" s="206" t="s">
        <v>6945</v>
      </c>
      <c r="C1780" s="207" t="str">
        <f xml:space="preserve"> _xlfn.CONCAT(小韻資料表[[#This Row],[聲母拼音碼]],小韻資料表[[#This Row],[韻母拼音碼]],小韻資料表[[#This Row],[調號]])</f>
        <v>chia2</v>
      </c>
      <c r="D1780" s="206" t="s">
        <v>2271</v>
      </c>
      <c r="E1780" s="208" t="s">
        <v>6913</v>
      </c>
      <c r="F1780" s="205">
        <v>13</v>
      </c>
      <c r="G1780" s="209" t="s">
        <v>2271</v>
      </c>
      <c r="H1780" s="205">
        <f xml:space="preserve"> LEN(小韻資料表[[#This Row],[小韻字集]])</f>
        <v>1</v>
      </c>
      <c r="I1780" s="205" cm="1">
        <f t="array" ref="I1780" xml:space="preserve"> MATCH(TRUE, ISNUMBER( SEARCH( LEFT(小韻資料表[[#This Row],[切語]],1), 切語上字資料表[切語上字]) ), 0)</f>
        <v>22</v>
      </c>
      <c r="J1780" s="210" t="str" cm="1">
        <f t="array" ref="J1780" xml:space="preserve"> INDEX(切語上字資料表[聲母], 小韻資料表[[#This Row],[上字表識別號]])</f>
        <v>清</v>
      </c>
      <c r="K1780" s="210" t="str" cm="1">
        <f t="array" ref="K1780" xml:space="preserve"> INDEX(切語上字資料表[聲母拼音碼], 小韻資料表[[#This Row],[上字表識別號]])</f>
        <v>ch</v>
      </c>
      <c r="L1780" s="210" t="str" cm="1">
        <f t="array" ref="L1780" xml:space="preserve"> INDEX(切語上字資料表[清濁], 小韻資料表[[#This Row],[上字表識別號]])</f>
        <v>次清</v>
      </c>
      <c r="M1780" s="223" t="str" cm="1">
        <f t="array" ref="M1780" xml:space="preserve"> INDEX(切語上字資料表[發送收], 小韻資料表[[#This Row],[上字表識別號]])</f>
        <v>送氣</v>
      </c>
      <c r="N1780" s="205" cm="1">
        <f t="array" ref="N1780" xml:space="preserve"> MATCH(TRUE, ISNUMBER( SEARCH( RIGHT(小韻資料表[[#This Row],[切語]],1), 切語下字資料表[切語下字]) ), 0)</f>
        <v>238</v>
      </c>
      <c r="O1780" s="207" t="str" cm="1">
        <f t="array" ref="O1780" xml:space="preserve"> INDEX(切語下字資料表[韻母], 小韻資料表[[#This Row],[下字表識別號]])</f>
        <v>馬開3</v>
      </c>
      <c r="P1780" s="207" t="str" cm="1">
        <f t="array" ref="P1780" xml:space="preserve"> INDEX(切語下字資料表[韻母拼音碼], 小韻資料表[[#This Row],[下字表識別號]])</f>
        <v>ia</v>
      </c>
      <c r="Q1780" s="210" t="str" cm="1">
        <f t="array" ref="Q1780" xml:space="preserve"> INDEX(設定表!$C$19:$C$23, INT( LEFT(小韻資料表[[#This Row],[目次編碼]],1) ))</f>
        <v>上</v>
      </c>
      <c r="R1780" s="210">
        <f xml:space="preserve">  INDEX(設定表!$C$8:$C$15, MATCH( (RIGHT(小韻資料表[[#This Row],[清濁]]) &amp; 小韻資料表[[#This Row],[調]]), 設定表!$B$8:$B$15, 0))</f>
        <v>2</v>
      </c>
      <c r="S1780" s="205" t="s">
        <v>309</v>
      </c>
      <c r="T1780" s="205" t="s">
        <v>309</v>
      </c>
      <c r="U1780" s="226" t="s">
        <v>309</v>
      </c>
      <c r="V1780" s="147" t="s">
        <v>309</v>
      </c>
      <c r="X1780" s="135"/>
      <c r="Y1780" s="135"/>
      <c r="AA1780" s="135"/>
      <c r="AB1780" s="134"/>
      <c r="AC1780" s="135"/>
      <c r="AD1780" s="135"/>
      <c r="AH1780" s="135"/>
      <c r="AI1780" s="135"/>
    </row>
    <row r="1781" spans="1:35" ht="31.5">
      <c r="A1781" s="205">
        <v>1777</v>
      </c>
      <c r="B1781" s="206" t="s">
        <v>6946</v>
      </c>
      <c r="C1781" s="207" t="str">
        <f xml:space="preserve"> _xlfn.CONCAT(小韻資料表[[#This Row],[聲母拼音碼]],小韻資料表[[#This Row],[韻母拼音碼]],小韻資料表[[#This Row],[調號]])</f>
        <v>ha2</v>
      </c>
      <c r="D1781" s="206" t="s">
        <v>6947</v>
      </c>
      <c r="E1781" s="208" t="s">
        <v>6913</v>
      </c>
      <c r="F1781" s="205">
        <v>14</v>
      </c>
      <c r="G1781" s="209" t="s">
        <v>6948</v>
      </c>
      <c r="H1781" s="205">
        <f xml:space="preserve"> LEN(小韻資料表[[#This Row],[小韻字集]])</f>
        <v>3</v>
      </c>
      <c r="I1781" s="205" cm="1">
        <f t="array" ref="I1781" xml:space="preserve"> MATCH(TRUE, ISNUMBER( SEARCH( LEFT(小韻資料表[[#This Row],[切語]],1), 切語上字資料表[切語上字]) ), 0)</f>
        <v>36</v>
      </c>
      <c r="J1781" s="210" t="str" cm="1">
        <f t="array" ref="J1781" xml:space="preserve"> INDEX(切語上字資料表[聲母], 小韻資料表[[#This Row],[上字表識別號]])</f>
        <v>曉</v>
      </c>
      <c r="K1781" s="210" t="str" cm="1">
        <f t="array" ref="K1781" xml:space="preserve"> INDEX(切語上字資料表[聲母拼音碼], 小韻資料表[[#This Row],[上字表識別號]])</f>
        <v>h</v>
      </c>
      <c r="L1781" s="210" t="str" cm="1">
        <f t="array" ref="L1781" xml:space="preserve"> INDEX(切語上字資料表[清濁], 小韻資料表[[#This Row],[上字表識別號]])</f>
        <v>次清</v>
      </c>
      <c r="M1781" s="223" t="str" cm="1">
        <f t="array" ref="M1781" xml:space="preserve"> INDEX(切語上字資料表[發送收], 小韻資料表[[#This Row],[上字表識別號]])</f>
        <v>送氣</v>
      </c>
      <c r="N1781" s="205" cm="1">
        <f t="array" ref="N1781" xml:space="preserve"> MATCH(TRUE, ISNUMBER( SEARCH( RIGHT(小韻資料表[[#This Row],[切語]],1), 切語下字資料表[切語下字]) ), 0)</f>
        <v>230</v>
      </c>
      <c r="O1781" s="207" t="str" cm="1">
        <f t="array" ref="O1781" xml:space="preserve"> INDEX(切語下字資料表[韻母], 小韻資料表[[#This Row],[下字表識別號]])</f>
        <v>馬開2</v>
      </c>
      <c r="P1781" s="207" t="str" cm="1">
        <f t="array" ref="P1781" xml:space="preserve"> INDEX(切語下字資料表[韻母拼音碼], 小韻資料表[[#This Row],[下字表識別號]])</f>
        <v>a</v>
      </c>
      <c r="Q1781" s="210" t="str" cm="1">
        <f t="array" ref="Q1781" xml:space="preserve"> INDEX(設定表!$C$19:$C$23, INT( LEFT(小韻資料表[[#This Row],[目次編碼]],1) ))</f>
        <v>上</v>
      </c>
      <c r="R1781" s="210">
        <f xml:space="preserve">  INDEX(設定表!$C$8:$C$15, MATCH( (RIGHT(小韻資料表[[#This Row],[清濁]]) &amp; 小韻資料表[[#This Row],[調]]), 設定表!$B$8:$B$15, 0))</f>
        <v>2</v>
      </c>
      <c r="S1781" s="205" t="s">
        <v>309</v>
      </c>
      <c r="T1781" s="205" t="s">
        <v>309</v>
      </c>
      <c r="U1781" s="226" t="s">
        <v>309</v>
      </c>
      <c r="V1781" s="146" t="s">
        <v>309</v>
      </c>
      <c r="X1781" s="135"/>
      <c r="Y1781" s="135"/>
      <c r="AA1781" s="135"/>
      <c r="AB1781" s="134"/>
      <c r="AC1781" s="135"/>
      <c r="AD1781" s="135"/>
      <c r="AH1781" s="135"/>
      <c r="AI1781" s="135"/>
    </row>
    <row r="1782" spans="1:35" ht="31.5">
      <c r="A1782" s="205">
        <v>1778</v>
      </c>
      <c r="B1782" s="206" t="s">
        <v>6949</v>
      </c>
      <c r="C1782" s="207" t="str">
        <f xml:space="preserve"> _xlfn.CONCAT(小韻資料表[[#This Row],[聲母拼音碼]],小韻資料表[[#This Row],[韻母拼音碼]],小韻資料表[[#This Row],[調號]])</f>
        <v>sia2</v>
      </c>
      <c r="D1782" s="206" t="s">
        <v>6950</v>
      </c>
      <c r="E1782" s="208" t="s">
        <v>6913</v>
      </c>
      <c r="F1782" s="205">
        <v>15</v>
      </c>
      <c r="G1782" s="209" t="s">
        <v>6951</v>
      </c>
      <c r="H1782" s="205">
        <f xml:space="preserve"> LEN(小韻資料表[[#This Row],[小韻字集]])</f>
        <v>5</v>
      </c>
      <c r="I1782" s="205" cm="1">
        <f t="array" ref="I1782" xml:space="preserve"> MATCH(TRUE, ISNUMBER( SEARCH( LEFT(小韻資料表[[#This Row],[切語]],1), 切語上字資料表[切語上字]) ), 0)</f>
        <v>34</v>
      </c>
      <c r="J1782" s="210" t="str" cm="1">
        <f t="array" ref="J1782" xml:space="preserve"> INDEX(切語上字資料表[聲母], 小韻資料表[[#This Row],[上字表識別號]])</f>
        <v>禪</v>
      </c>
      <c r="K1782" s="210" t="str" cm="1">
        <f t="array" ref="K1782" xml:space="preserve"> INDEX(切語上字資料表[聲母拼音碼], 小韻資料表[[#This Row],[上字表識別號]])</f>
        <v>s</v>
      </c>
      <c r="L1782" s="210" t="str" cm="1">
        <f t="array" ref="L1782" xml:space="preserve"> INDEX(切語上字資料表[清濁], 小韻資料表[[#This Row],[上字表識別號]])</f>
        <v>全濁</v>
      </c>
      <c r="M1782" s="223" cm="1">
        <f t="array" ref="M1782" xml:space="preserve"> INDEX(切語上字資料表[發送收], 小韻資料表[[#This Row],[上字表識別號]])</f>
        <v>0</v>
      </c>
      <c r="N1782" s="205" cm="1">
        <f t="array" ref="N1782" xml:space="preserve"> MATCH(TRUE, ISNUMBER( SEARCH( RIGHT(小韻資料表[[#This Row],[切語]],1), 切語下字資料表[切語下字]) ), 0)</f>
        <v>238</v>
      </c>
      <c r="O1782" s="207" t="str" cm="1">
        <f t="array" ref="O1782" xml:space="preserve"> INDEX(切語下字資料表[韻母], 小韻資料表[[#This Row],[下字表識別號]])</f>
        <v>馬開3</v>
      </c>
      <c r="P1782" s="207" t="str" cm="1">
        <f t="array" ref="P1782" xml:space="preserve"> INDEX(切語下字資料表[韻母拼音碼], 小韻資料表[[#This Row],[下字表識別號]])</f>
        <v>ia</v>
      </c>
      <c r="Q1782" s="210" t="str" cm="1">
        <f t="array" ref="Q1782" xml:space="preserve"> INDEX(設定表!$C$19:$C$23, INT( LEFT(小韻資料表[[#This Row],[目次編碼]],1) ))</f>
        <v>上</v>
      </c>
      <c r="R1782" s="210">
        <f xml:space="preserve">  INDEX(設定表!$C$8:$C$15, MATCH( (RIGHT(小韻資料表[[#This Row],[清濁]]) &amp; 小韻資料表[[#This Row],[調]]), 設定表!$B$8:$B$15, 0))</f>
        <v>2</v>
      </c>
      <c r="S1782" s="205" t="s">
        <v>309</v>
      </c>
      <c r="T1782" s="205" t="s">
        <v>309</v>
      </c>
      <c r="U1782" s="226" t="s">
        <v>309</v>
      </c>
      <c r="V1782" s="147" t="s">
        <v>309</v>
      </c>
      <c r="X1782" s="135"/>
      <c r="Y1782" s="135"/>
      <c r="AA1782" s="135"/>
      <c r="AB1782" s="134"/>
      <c r="AC1782" s="135"/>
      <c r="AD1782" s="135"/>
      <c r="AH1782" s="135"/>
      <c r="AI1782" s="135"/>
    </row>
    <row r="1783" spans="1:35" ht="31.5">
      <c r="A1783" s="205">
        <v>1779</v>
      </c>
      <c r="B1783" s="206" t="s">
        <v>6952</v>
      </c>
      <c r="C1783" s="207" t="str">
        <f xml:space="preserve"> _xlfn.CONCAT(小韻資料表[[#This Row],[聲母拼音碼]],小韻資料表[[#This Row],[韻母拼音碼]],小韻資料表[[#This Row],[調號]])</f>
        <v>kha2</v>
      </c>
      <c r="D1783" s="206" t="s">
        <v>6953</v>
      </c>
      <c r="E1783" s="208" t="s">
        <v>6913</v>
      </c>
      <c r="F1783" s="205">
        <v>16</v>
      </c>
      <c r="G1783" s="209" t="s">
        <v>6953</v>
      </c>
      <c r="H1783" s="205">
        <f xml:space="preserve"> LEN(小韻資料表[[#This Row],[小韻字集]])</f>
        <v>1</v>
      </c>
      <c r="I1783" s="205" cm="1">
        <f t="array" ref="I1783" xml:space="preserve"> MATCH(TRUE, ISNUMBER( SEARCH( LEFT(小韻資料表[[#This Row],[切語]],1), 切語上字資料表[切語上字]) ), 0)</f>
        <v>2</v>
      </c>
      <c r="J1783" s="210" t="str" cm="1">
        <f t="array" ref="J1783" xml:space="preserve"> INDEX(切語上字資料表[聲母], 小韻資料表[[#This Row],[上字表識別號]])</f>
        <v>溪</v>
      </c>
      <c r="K1783" s="210" t="str" cm="1">
        <f t="array" ref="K1783" xml:space="preserve"> INDEX(切語上字資料表[聲母拼音碼], 小韻資料表[[#This Row],[上字表識別號]])</f>
        <v>kh</v>
      </c>
      <c r="L1783" s="210" t="str" cm="1">
        <f t="array" ref="L1783" xml:space="preserve"> INDEX(切語上字資料表[清濁], 小韻資料表[[#This Row],[上字表識別號]])</f>
        <v>次清</v>
      </c>
      <c r="M1783" s="223" t="str" cm="1">
        <f t="array" ref="M1783" xml:space="preserve"> INDEX(切語上字資料表[發送收], 小韻資料表[[#This Row],[上字表識別號]])</f>
        <v>送氣</v>
      </c>
      <c r="N1783" s="205" cm="1">
        <f t="array" ref="N1783" xml:space="preserve"> MATCH(TRUE, ISNUMBER( SEARCH( RIGHT(小韻資料表[[#This Row],[切語]],1), 切語下字資料表[切語下字]) ), 0)</f>
        <v>230</v>
      </c>
      <c r="O1783" s="207" t="str" cm="1">
        <f t="array" ref="O1783" xml:space="preserve"> INDEX(切語下字資料表[韻母], 小韻資料表[[#This Row],[下字表識別號]])</f>
        <v>馬開2</v>
      </c>
      <c r="P1783" s="207" t="str" cm="1">
        <f t="array" ref="P1783" xml:space="preserve"> INDEX(切語下字資料表[韻母拼音碼], 小韻資料表[[#This Row],[下字表識別號]])</f>
        <v>a</v>
      </c>
      <c r="Q1783" s="210" t="str" cm="1">
        <f t="array" ref="Q1783" xml:space="preserve"> INDEX(設定表!$C$19:$C$23, INT( LEFT(小韻資料表[[#This Row],[目次編碼]],1) ))</f>
        <v>上</v>
      </c>
      <c r="R1783" s="210">
        <f xml:space="preserve">  INDEX(設定表!$C$8:$C$15, MATCH( (RIGHT(小韻資料表[[#This Row],[清濁]]) &amp; 小韻資料表[[#This Row],[調]]), 設定表!$B$8:$B$15, 0))</f>
        <v>2</v>
      </c>
      <c r="S1783" s="205" t="s">
        <v>309</v>
      </c>
      <c r="T1783" s="205" t="s">
        <v>309</v>
      </c>
      <c r="U1783" s="226" t="s">
        <v>309</v>
      </c>
      <c r="V1783" s="146" t="s">
        <v>309</v>
      </c>
      <c r="X1783" s="135"/>
      <c r="Y1783" s="135"/>
      <c r="AA1783" s="135"/>
      <c r="AB1783" s="134"/>
      <c r="AC1783" s="135"/>
      <c r="AD1783" s="135"/>
      <c r="AH1783" s="135"/>
      <c r="AI1783" s="135"/>
    </row>
    <row r="1784" spans="1:35" ht="31.5">
      <c r="A1784" s="205">
        <v>1780</v>
      </c>
      <c r="B1784" s="206" t="s">
        <v>6954</v>
      </c>
      <c r="C1784" s="207" t="str">
        <f xml:space="preserve"> _xlfn.CONCAT(小韻資料表[[#This Row],[聲母拼音碼]],小韻資料表[[#This Row],[韻母拼音碼]],小韻資料表[[#This Row],[調號]])</f>
        <v>pa2</v>
      </c>
      <c r="D1784" s="206" t="s">
        <v>6955</v>
      </c>
      <c r="E1784" s="208" t="s">
        <v>6913</v>
      </c>
      <c r="F1784" s="205">
        <v>17</v>
      </c>
      <c r="G1784" s="209" t="s">
        <v>6956</v>
      </c>
      <c r="H1784" s="205">
        <f xml:space="preserve"> LEN(小韻資料表[[#This Row],[小韻字集]])</f>
        <v>3</v>
      </c>
      <c r="I1784" s="205" cm="1">
        <f t="array" ref="I1784" xml:space="preserve"> MATCH(TRUE, ISNUMBER( SEARCH( LEFT(小韻資料表[[#This Row],[切語]],1), 切語上字資料表[切語上字]) ), 0)</f>
        <v>15</v>
      </c>
      <c r="J1784" s="210" t="str" cm="1">
        <f t="array" ref="J1784" xml:space="preserve"> INDEX(切語上字資料表[聲母], 小韻資料表[[#This Row],[上字表識別號]])</f>
        <v>並</v>
      </c>
      <c r="K1784" s="210" t="str" cm="1">
        <f t="array" ref="K1784" xml:space="preserve"> INDEX(切語上字資料表[聲母拼音碼], 小韻資料表[[#This Row],[上字表識別號]])</f>
        <v>p</v>
      </c>
      <c r="L1784" s="210" t="str" cm="1">
        <f t="array" ref="L1784" xml:space="preserve"> INDEX(切語上字資料表[清濁], 小韻資料表[[#This Row],[上字表識別號]])</f>
        <v>全濁</v>
      </c>
      <c r="M1784" s="223" cm="1">
        <f t="array" ref="M1784" xml:space="preserve"> INDEX(切語上字資料表[發送收], 小韻資料表[[#This Row],[上字表識別號]])</f>
        <v>0</v>
      </c>
      <c r="N1784" s="205" cm="1">
        <f t="array" ref="N1784" xml:space="preserve"> MATCH(TRUE, ISNUMBER( SEARCH( RIGHT(小韻資料表[[#This Row],[切語]],1), 切語下字資料表[切語下字]) ), 0)</f>
        <v>230</v>
      </c>
      <c r="O1784" s="207" t="str" cm="1">
        <f t="array" ref="O1784" xml:space="preserve"> INDEX(切語下字資料表[韻母], 小韻資料表[[#This Row],[下字表識別號]])</f>
        <v>馬開2</v>
      </c>
      <c r="P1784" s="207" t="str" cm="1">
        <f t="array" ref="P1784" xml:space="preserve"> INDEX(切語下字資料表[韻母拼音碼], 小韻資料表[[#This Row],[下字表識別號]])</f>
        <v>a</v>
      </c>
      <c r="Q1784" s="210" t="str" cm="1">
        <f t="array" ref="Q1784" xml:space="preserve"> INDEX(設定表!$C$19:$C$23, INT( LEFT(小韻資料表[[#This Row],[目次編碼]],1) ))</f>
        <v>上</v>
      </c>
      <c r="R1784" s="210">
        <f xml:space="preserve">  INDEX(設定表!$C$8:$C$15, MATCH( (RIGHT(小韻資料表[[#This Row],[清濁]]) &amp; 小韻資料表[[#This Row],[調]]), 設定表!$B$8:$B$15, 0))</f>
        <v>2</v>
      </c>
      <c r="S1784" s="205" t="s">
        <v>309</v>
      </c>
      <c r="T1784" s="205" t="s">
        <v>309</v>
      </c>
      <c r="U1784" s="226" t="s">
        <v>309</v>
      </c>
      <c r="V1784" s="147" t="s">
        <v>309</v>
      </c>
      <c r="X1784" s="135"/>
      <c r="Y1784" s="135"/>
      <c r="AA1784" s="135"/>
      <c r="AB1784" s="134"/>
      <c r="AC1784" s="135"/>
      <c r="AD1784" s="135"/>
      <c r="AH1784" s="135"/>
      <c r="AI1784" s="135"/>
    </row>
    <row r="1785" spans="1:35" ht="31.5">
      <c r="A1785" s="205">
        <v>1781</v>
      </c>
      <c r="B1785" s="206" t="s">
        <v>6957</v>
      </c>
      <c r="C1785" s="207" t="str">
        <f xml:space="preserve"> _xlfn.CONCAT(小韻資料表[[#This Row],[聲母拼音碼]],小韻資料表[[#This Row],[韻母拼音碼]],小韻資料表[[#This Row],[調號]])</f>
        <v>sia2</v>
      </c>
      <c r="D1785" s="206" t="s">
        <v>6958</v>
      </c>
      <c r="E1785" s="208" t="s">
        <v>6913</v>
      </c>
      <c r="F1785" s="205">
        <v>18</v>
      </c>
      <c r="G1785" s="209" t="s">
        <v>6959</v>
      </c>
      <c r="H1785" s="205">
        <f xml:space="preserve"> LEN(小韻資料表[[#This Row],[小韻字集]])</f>
        <v>6</v>
      </c>
      <c r="I1785" s="205" cm="1">
        <f t="array" ref="I1785" xml:space="preserve"> MATCH(TRUE, ISNUMBER( SEARCH( LEFT(小韻資料表[[#This Row],[切語]],1), 切語上字資料表[切語上字]) ), 0)</f>
        <v>33</v>
      </c>
      <c r="J1785" s="210" t="str" cm="1">
        <f t="array" ref="J1785" xml:space="preserve"> INDEX(切語上字資料表[聲母], 小韻資料表[[#This Row],[上字表識別號]])</f>
        <v>審</v>
      </c>
      <c r="K1785" s="210" t="str" cm="1">
        <f t="array" ref="K1785" xml:space="preserve"> INDEX(切語上字資料表[聲母拼音碼], 小韻資料表[[#This Row],[上字表識別號]])</f>
        <v>s</v>
      </c>
      <c r="L1785" s="210" t="str" cm="1">
        <f t="array" ref="L1785" xml:space="preserve"> INDEX(切語上字資料表[清濁], 小韻資料表[[#This Row],[上字表識別號]])</f>
        <v>全清</v>
      </c>
      <c r="M1785" s="223" t="str" cm="1">
        <f t="array" ref="M1785" xml:space="preserve"> INDEX(切語上字資料表[發送收], 小韻資料表[[#This Row],[上字表識別號]])</f>
        <v>送氣</v>
      </c>
      <c r="N1785" s="205" cm="1">
        <f t="array" ref="N1785" xml:space="preserve"> MATCH(TRUE, ISNUMBER( SEARCH( RIGHT(小韻資料表[[#This Row],[切語]],1), 切語下字資料表[切語下字]) ), 0)</f>
        <v>238</v>
      </c>
      <c r="O1785" s="207" t="str" cm="1">
        <f t="array" ref="O1785" xml:space="preserve"> INDEX(切語下字資料表[韻母], 小韻資料表[[#This Row],[下字表識別號]])</f>
        <v>馬開3</v>
      </c>
      <c r="P1785" s="207" t="str" cm="1">
        <f t="array" ref="P1785" xml:space="preserve"> INDEX(切語下字資料表[韻母拼音碼], 小韻資料表[[#This Row],[下字表識別號]])</f>
        <v>ia</v>
      </c>
      <c r="Q1785" s="210" t="str" cm="1">
        <f t="array" ref="Q1785" xml:space="preserve"> INDEX(設定表!$C$19:$C$23, INT( LEFT(小韻資料表[[#This Row],[目次編碼]],1) ))</f>
        <v>上</v>
      </c>
      <c r="R1785" s="210">
        <f xml:space="preserve">  INDEX(設定表!$C$8:$C$15, MATCH( (RIGHT(小韻資料表[[#This Row],[清濁]]) &amp; 小韻資料表[[#This Row],[調]]), 設定表!$B$8:$B$15, 0))</f>
        <v>2</v>
      </c>
      <c r="S1785" s="205" t="s">
        <v>309</v>
      </c>
      <c r="T1785" s="205" t="s">
        <v>309</v>
      </c>
      <c r="U1785" s="226" t="s">
        <v>309</v>
      </c>
      <c r="V1785" s="146" t="s">
        <v>309</v>
      </c>
      <c r="X1785" s="135"/>
      <c r="Y1785" s="135"/>
      <c r="AA1785" s="135"/>
      <c r="AB1785" s="134"/>
      <c r="AC1785" s="135"/>
      <c r="AD1785" s="135"/>
      <c r="AH1785" s="135"/>
      <c r="AI1785" s="135"/>
    </row>
    <row r="1786" spans="1:35" ht="31.5">
      <c r="A1786" s="205">
        <v>1782</v>
      </c>
      <c r="B1786" s="206" t="s">
        <v>6960</v>
      </c>
      <c r="C1786" s="207" t="str">
        <f xml:space="preserve"> _xlfn.CONCAT(小韻資料表[[#This Row],[聲母拼音碼]],小韻資料表[[#This Row],[韻母拼音碼]],小韻資料表[[#This Row],[調號]])</f>
        <v>cia2</v>
      </c>
      <c r="D1786" s="206" t="s">
        <v>6961</v>
      </c>
      <c r="E1786" s="208" t="s">
        <v>6913</v>
      </c>
      <c r="F1786" s="205">
        <v>19</v>
      </c>
      <c r="G1786" s="209" t="s">
        <v>6962</v>
      </c>
      <c r="H1786" s="205">
        <f xml:space="preserve"> LEN(小韻資料表[[#This Row],[小韻字集]])</f>
        <v>3</v>
      </c>
      <c r="I1786" s="205" cm="1">
        <f t="array" ref="I1786" xml:space="preserve"> MATCH(TRUE, ISNUMBER( SEARCH( LEFT(小韻資料表[[#This Row],[切語]],1), 切語上字資料表[切語上字]) ), 0)</f>
        <v>21</v>
      </c>
      <c r="J1786" s="210" t="str" cm="1">
        <f t="array" ref="J1786" xml:space="preserve"> INDEX(切語上字資料表[聲母], 小韻資料表[[#This Row],[上字表識別號]])</f>
        <v>精</v>
      </c>
      <c r="K1786" s="210" t="str" cm="1">
        <f t="array" ref="K1786" xml:space="preserve"> INDEX(切語上字資料表[聲母拼音碼], 小韻資料表[[#This Row],[上字表識別號]])</f>
        <v>c</v>
      </c>
      <c r="L1786" s="210" t="str" cm="1">
        <f t="array" ref="L1786" xml:space="preserve"> INDEX(切語上字資料表[清濁], 小韻資料表[[#This Row],[上字表識別號]])</f>
        <v>全清</v>
      </c>
      <c r="M1786" s="223" t="str" cm="1">
        <f t="array" ref="M1786" xml:space="preserve"> INDEX(切語上字資料表[發送收], 小韻資料表[[#This Row],[上字表識別號]])</f>
        <v>發聲</v>
      </c>
      <c r="N1786" s="205" cm="1">
        <f t="array" ref="N1786" xml:space="preserve"> MATCH(TRUE, ISNUMBER( SEARCH( RIGHT(小韻資料表[[#This Row],[切語]],1), 切語下字資料表[切語下字]) ), 0)</f>
        <v>238</v>
      </c>
      <c r="O1786" s="207" t="str" cm="1">
        <f t="array" ref="O1786" xml:space="preserve"> INDEX(切語下字資料表[韻母], 小韻資料表[[#This Row],[下字表識別號]])</f>
        <v>馬開3</v>
      </c>
      <c r="P1786" s="207" t="str" cm="1">
        <f t="array" ref="P1786" xml:space="preserve"> INDEX(切語下字資料表[韻母拼音碼], 小韻資料表[[#This Row],[下字表識別號]])</f>
        <v>ia</v>
      </c>
      <c r="Q1786" s="210" t="str" cm="1">
        <f t="array" ref="Q1786" xml:space="preserve"> INDEX(設定表!$C$19:$C$23, INT( LEFT(小韻資料表[[#This Row],[目次編碼]],1) ))</f>
        <v>上</v>
      </c>
      <c r="R1786" s="210">
        <f xml:space="preserve">  INDEX(設定表!$C$8:$C$15, MATCH( (RIGHT(小韻資料表[[#This Row],[清濁]]) &amp; 小韻資料表[[#This Row],[調]]), 設定表!$B$8:$B$15, 0))</f>
        <v>2</v>
      </c>
      <c r="S1786" s="211" t="s">
        <v>309</v>
      </c>
      <c r="T1786" s="205" t="s">
        <v>309</v>
      </c>
      <c r="U1786" s="226" t="s">
        <v>309</v>
      </c>
      <c r="V1786" s="147" t="s">
        <v>309</v>
      </c>
      <c r="X1786" s="135"/>
      <c r="Y1786" s="135"/>
      <c r="AA1786" s="135"/>
      <c r="AB1786" s="134"/>
      <c r="AC1786" s="135"/>
      <c r="AD1786" s="135"/>
      <c r="AH1786" s="135"/>
      <c r="AI1786" s="135"/>
    </row>
    <row r="1787" spans="1:35" ht="31.5">
      <c r="A1787" s="205">
        <v>1783</v>
      </c>
      <c r="B1787" s="206" t="s">
        <v>6963</v>
      </c>
      <c r="C1787" s="207" t="str">
        <f xml:space="preserve"> _xlfn.CONCAT(小韻資料表[[#This Row],[聲母拼音碼]],小韻資料表[[#This Row],[韻母拼音碼]],小韻資料表[[#This Row],[調號]])</f>
        <v>pa2</v>
      </c>
      <c r="D1787" s="206" t="s">
        <v>6964</v>
      </c>
      <c r="E1787" s="208" t="s">
        <v>6913</v>
      </c>
      <c r="F1787" s="205">
        <v>20</v>
      </c>
      <c r="G1787" s="209" t="s">
        <v>6964</v>
      </c>
      <c r="H1787" s="205">
        <f xml:space="preserve"> LEN(小韻資料表[[#This Row],[小韻字集]])</f>
        <v>1</v>
      </c>
      <c r="I1787" s="205" cm="1">
        <f t="array" ref="I1787" xml:space="preserve"> MATCH(TRUE, ISNUMBER( SEARCH( LEFT(小韻資料表[[#This Row],[切語]],1), 切語上字資料表[切語上字]) ), 0)</f>
        <v>13</v>
      </c>
      <c r="J1787" s="210" t="str" cm="1">
        <f t="array" ref="J1787" xml:space="preserve"> INDEX(切語上字資料表[聲母], 小韻資料表[[#This Row],[上字表識別號]])</f>
        <v>幫</v>
      </c>
      <c r="K1787" s="210" t="str" cm="1">
        <f t="array" ref="K1787" xml:space="preserve"> INDEX(切語上字資料表[聲母拼音碼], 小韻資料表[[#This Row],[上字表識別號]])</f>
        <v>p</v>
      </c>
      <c r="L1787" s="210" t="str" cm="1">
        <f t="array" ref="L1787" xml:space="preserve"> INDEX(切語上字資料表[清濁], 小韻資料表[[#This Row],[上字表識別號]])</f>
        <v>全清</v>
      </c>
      <c r="M1787" s="223" t="str" cm="1">
        <f t="array" ref="M1787" xml:space="preserve"> INDEX(切語上字資料表[發送收], 小韻資料表[[#This Row],[上字表識別號]])</f>
        <v>發聲</v>
      </c>
      <c r="N1787" s="205" cm="1">
        <f t="array" ref="N1787" xml:space="preserve"> MATCH(TRUE, ISNUMBER( SEARCH( RIGHT(小韻資料表[[#This Row],[切語]],1), 切語下字資料表[切語下字]) ), 0)</f>
        <v>230</v>
      </c>
      <c r="O1787" s="207" t="str" cm="1">
        <f t="array" ref="O1787" xml:space="preserve"> INDEX(切語下字資料表[韻母], 小韻資料表[[#This Row],[下字表識別號]])</f>
        <v>馬開2</v>
      </c>
      <c r="P1787" s="207" t="str" cm="1">
        <f t="array" ref="P1787" xml:space="preserve"> INDEX(切語下字資料表[韻母拼音碼], 小韻資料表[[#This Row],[下字表識別號]])</f>
        <v>a</v>
      </c>
      <c r="Q1787" s="210" t="str" cm="1">
        <f t="array" ref="Q1787" xml:space="preserve"> INDEX(設定表!$C$19:$C$23, INT( LEFT(小韻資料表[[#This Row],[目次編碼]],1) ))</f>
        <v>上</v>
      </c>
      <c r="R1787" s="210">
        <f xml:space="preserve">  INDEX(設定表!$C$8:$C$15, MATCH( (RIGHT(小韻資料表[[#This Row],[清濁]]) &amp; 小韻資料表[[#This Row],[調]]), 設定表!$B$8:$B$15, 0))</f>
        <v>2</v>
      </c>
      <c r="S1787" s="211" t="s">
        <v>309</v>
      </c>
      <c r="T1787" s="205" t="s">
        <v>309</v>
      </c>
      <c r="U1787" s="226" t="s">
        <v>309</v>
      </c>
      <c r="V1787" s="147" t="s">
        <v>309</v>
      </c>
      <c r="X1787" s="135"/>
      <c r="Y1787" s="135"/>
      <c r="AA1787" s="135"/>
      <c r="AB1787" s="134"/>
      <c r="AC1787" s="135"/>
      <c r="AD1787" s="135"/>
      <c r="AH1787" s="135"/>
      <c r="AI1787" s="135"/>
    </row>
    <row r="1788" spans="1:35" ht="31.5">
      <c r="A1788" s="205">
        <v>1784</v>
      </c>
      <c r="B1788" s="206" t="s">
        <v>6965</v>
      </c>
      <c r="C1788" s="207" t="str">
        <f xml:space="preserve"> _xlfn.CONCAT(小韻資料表[[#This Row],[聲母拼音碼]],小韻資料表[[#This Row],[韻母拼音碼]],小韻資料表[[#This Row],[調號]])</f>
        <v>hua2</v>
      </c>
      <c r="D1788" s="206" t="s">
        <v>6966</v>
      </c>
      <c r="E1788" s="208" t="s">
        <v>6913</v>
      </c>
      <c r="F1788" s="205">
        <v>21</v>
      </c>
      <c r="G1788" s="209" t="s">
        <v>6967</v>
      </c>
      <c r="H1788" s="205">
        <f xml:space="preserve"> LEN(小韻資料表[[#This Row],[小韻字集]])</f>
        <v>15</v>
      </c>
      <c r="I1788" s="205" cm="1">
        <f t="array" ref="I1788" xml:space="preserve"> MATCH(TRUE, ISNUMBER( SEARCH( LEFT(小韻資料表[[#This Row],[切語]],1), 切語上字資料表[切語上字]) ), 0)</f>
        <v>37</v>
      </c>
      <c r="J1788" s="210" t="str" cm="1">
        <f t="array" ref="J1788" xml:space="preserve"> INDEX(切語上字資料表[聲母], 小韻資料表[[#This Row],[上字表識別號]])</f>
        <v>匣</v>
      </c>
      <c r="K1788" s="210" t="str" cm="1">
        <f t="array" ref="K1788" xml:space="preserve"> INDEX(切語上字資料表[聲母拼音碼], 小韻資料表[[#This Row],[上字表識別號]])</f>
        <v>h</v>
      </c>
      <c r="L1788" s="210" t="str" cm="1">
        <f t="array" ref="L1788" xml:space="preserve"> INDEX(切語上字資料表[清濁], 小韻資料表[[#This Row],[上字表識別號]])</f>
        <v>全濁</v>
      </c>
      <c r="M1788" s="223" t="str" cm="1">
        <f t="array" ref="M1788" xml:space="preserve"> INDEX(切語上字資料表[發送收], 小韻資料表[[#This Row],[上字表識別號]])</f>
        <v>送氣</v>
      </c>
      <c r="N1788" s="205" cm="1">
        <f t="array" ref="N1788" xml:space="preserve"> MATCH(TRUE, ISNUMBER( SEARCH( RIGHT(小韻資料表[[#This Row],[切語]],1), 切語下字資料表[切語下字]) ), 0)</f>
        <v>234</v>
      </c>
      <c r="O1788" s="207" t="str" cm="1">
        <f t="array" ref="O1788" xml:space="preserve"> INDEX(切語下字資料表[韻母], 小韻資料表[[#This Row],[下字表識別號]])</f>
        <v>馬合2</v>
      </c>
      <c r="P1788" s="207" t="str" cm="1">
        <f t="array" ref="P1788" xml:space="preserve"> INDEX(切語下字資料表[韻母拼音碼], 小韻資料表[[#This Row],[下字表識別號]])</f>
        <v>ua</v>
      </c>
      <c r="Q1788" s="210" t="str" cm="1">
        <f t="array" ref="Q1788" xml:space="preserve"> INDEX(設定表!$C$19:$C$23, INT( LEFT(小韻資料表[[#This Row],[目次編碼]],1) ))</f>
        <v>上</v>
      </c>
      <c r="R1788" s="210">
        <f xml:space="preserve">  INDEX(設定表!$C$8:$C$15, MATCH( (RIGHT(小韻資料表[[#This Row],[清濁]]) &amp; 小韻資料表[[#This Row],[調]]), 設定表!$B$8:$B$15, 0))</f>
        <v>2</v>
      </c>
      <c r="S1788" s="205" t="s">
        <v>309</v>
      </c>
      <c r="T1788" s="205" t="s">
        <v>309</v>
      </c>
      <c r="U1788" s="226" t="s">
        <v>309</v>
      </c>
      <c r="V1788" s="147" t="s">
        <v>309</v>
      </c>
      <c r="X1788" s="135"/>
      <c r="Y1788" s="135"/>
      <c r="AA1788" s="135"/>
      <c r="AB1788" s="134"/>
      <c r="AC1788" s="135"/>
      <c r="AD1788" s="135"/>
      <c r="AH1788" s="135"/>
      <c r="AI1788" s="135"/>
    </row>
    <row r="1789" spans="1:35" ht="31.5">
      <c r="A1789" s="205">
        <v>1785</v>
      </c>
      <c r="B1789" s="206" t="s">
        <v>6968</v>
      </c>
      <c r="C1789" s="207" t="str">
        <f xml:space="preserve"> _xlfn.CONCAT(小韻資料表[[#This Row],[聲母拼音碼]],小韻資料表[[#This Row],[韻母拼音碼]],小韻資料表[[#This Row],[調號]])</f>
        <v>kua2</v>
      </c>
      <c r="D1789" s="206" t="s">
        <v>6969</v>
      </c>
      <c r="E1789" s="208" t="s">
        <v>6913</v>
      </c>
      <c r="F1789" s="205">
        <v>22</v>
      </c>
      <c r="G1789" s="209" t="s">
        <v>6970</v>
      </c>
      <c r="H1789" s="205">
        <f xml:space="preserve"> LEN(小韻資料表[[#This Row],[小韻字集]])</f>
        <v>12</v>
      </c>
      <c r="I1789" s="205" cm="1">
        <f t="array" ref="I1789" xml:space="preserve"> MATCH(TRUE, ISNUMBER( SEARCH( LEFT(小韻資料表[[#This Row],[切語]],1), 切語上字資料表[切語上字]) ), 0)</f>
        <v>1</v>
      </c>
      <c r="J1789" s="210" t="str" cm="1">
        <f t="array" ref="J1789" xml:space="preserve"> INDEX(切語上字資料表[聲母], 小韻資料表[[#This Row],[上字表識別號]])</f>
        <v>見</v>
      </c>
      <c r="K1789" s="210" t="str" cm="1">
        <f t="array" ref="K1789" xml:space="preserve"> INDEX(切語上字資料表[聲母拼音碼], 小韻資料表[[#This Row],[上字表識別號]])</f>
        <v>k</v>
      </c>
      <c r="L1789" s="210" t="str" cm="1">
        <f t="array" ref="L1789" xml:space="preserve"> INDEX(切語上字資料表[清濁], 小韻資料表[[#This Row],[上字表識別號]])</f>
        <v>全清</v>
      </c>
      <c r="M1789" s="223" t="str" cm="1">
        <f t="array" ref="M1789" xml:space="preserve"> INDEX(切語上字資料表[發送收], 小韻資料表[[#This Row],[上字表識別號]])</f>
        <v>發聲</v>
      </c>
      <c r="N1789" s="205" cm="1">
        <f t="array" ref="N1789" xml:space="preserve"> MATCH(TRUE, ISNUMBER( SEARCH( RIGHT(小韻資料表[[#This Row],[切語]],1), 切語下字資料表[切語下字]) ), 0)</f>
        <v>234</v>
      </c>
      <c r="O1789" s="207" t="str" cm="1">
        <f t="array" ref="O1789" xml:space="preserve"> INDEX(切語下字資料表[韻母], 小韻資料表[[#This Row],[下字表識別號]])</f>
        <v>馬合2</v>
      </c>
      <c r="P1789" s="207" t="str" cm="1">
        <f t="array" ref="P1789" xml:space="preserve"> INDEX(切語下字資料表[韻母拼音碼], 小韻資料表[[#This Row],[下字表識別號]])</f>
        <v>ua</v>
      </c>
      <c r="Q1789" s="210" t="str" cm="1">
        <f t="array" ref="Q1789" xml:space="preserve"> INDEX(設定表!$C$19:$C$23, INT( LEFT(小韻資料表[[#This Row],[目次編碼]],1) ))</f>
        <v>上</v>
      </c>
      <c r="R1789" s="210">
        <f xml:space="preserve">  INDEX(設定表!$C$8:$C$15, MATCH( (RIGHT(小韻資料表[[#This Row],[清濁]]) &amp; 小韻資料表[[#This Row],[調]]), 設定表!$B$8:$B$15, 0))</f>
        <v>2</v>
      </c>
      <c r="S1789" s="205" t="s">
        <v>309</v>
      </c>
      <c r="T1789" s="205" t="s">
        <v>309</v>
      </c>
      <c r="U1789" s="226" t="s">
        <v>6971</v>
      </c>
      <c r="V1789" s="146" t="s">
        <v>309</v>
      </c>
      <c r="X1789" s="135"/>
      <c r="Y1789" s="135"/>
      <c r="AA1789" s="135"/>
      <c r="AB1789" s="134"/>
      <c r="AC1789" s="135"/>
      <c r="AD1789" s="135"/>
      <c r="AH1789" s="135"/>
      <c r="AI1789" s="135"/>
    </row>
    <row r="1790" spans="1:35" ht="31.5">
      <c r="A1790" s="205">
        <v>1786</v>
      </c>
      <c r="B1790" s="206" t="s">
        <v>6972</v>
      </c>
      <c r="C1790" s="207" t="str">
        <f xml:space="preserve"> _xlfn.CONCAT(小韻資料表[[#This Row],[聲母拼音碼]],小韻資料表[[#This Row],[韻母拼音碼]],小韻資料表[[#This Row],[調號]])</f>
        <v>gua2</v>
      </c>
      <c r="D1790" s="206" t="s">
        <v>6973</v>
      </c>
      <c r="E1790" s="208" t="s">
        <v>6913</v>
      </c>
      <c r="F1790" s="205">
        <v>23</v>
      </c>
      <c r="G1790" s="209" t="s">
        <v>6974</v>
      </c>
      <c r="H1790" s="205">
        <f xml:space="preserve"> LEN(小韻資料表[[#This Row],[小韻字集]])</f>
        <v>2</v>
      </c>
      <c r="I1790" s="205" cm="1">
        <f t="array" ref="I1790" xml:space="preserve"> MATCH(TRUE, ISNUMBER( SEARCH( LEFT(小韻資料表[[#This Row],[切語]],1), 切語上字資料表[切語上字]) ), 0)</f>
        <v>4</v>
      </c>
      <c r="J1790" s="210" t="str" cm="1">
        <f t="array" ref="J1790" xml:space="preserve"> INDEX(切語上字資料表[聲母], 小韻資料表[[#This Row],[上字表識別號]])</f>
        <v>疑</v>
      </c>
      <c r="K1790" s="210" t="str" cm="1">
        <f t="array" ref="K1790" xml:space="preserve"> INDEX(切語上字資料表[聲母拼音碼], 小韻資料表[[#This Row],[上字表識別號]])</f>
        <v>g</v>
      </c>
      <c r="L1790" s="210" t="str" cm="1">
        <f t="array" ref="L1790" xml:space="preserve"> INDEX(切語上字資料表[清濁], 小韻資料表[[#This Row],[上字表識別號]])</f>
        <v>次濁</v>
      </c>
      <c r="M1790" s="223" t="str" cm="1">
        <f t="array" ref="M1790" xml:space="preserve"> INDEX(切語上字資料表[發送收], 小韻資料表[[#This Row],[上字表識別號]])</f>
        <v>收聲</v>
      </c>
      <c r="N1790" s="205" cm="1">
        <f t="array" ref="N1790" xml:space="preserve"> MATCH(TRUE, ISNUMBER( SEARCH( RIGHT(小韻資料表[[#This Row],[切語]],1), 切語下字資料表[切語下字]) ), 0)</f>
        <v>234</v>
      </c>
      <c r="O1790" s="207" t="str" cm="1">
        <f t="array" ref="O1790" xml:space="preserve"> INDEX(切語下字資料表[韻母], 小韻資料表[[#This Row],[下字表識別號]])</f>
        <v>馬合2</v>
      </c>
      <c r="P1790" s="207" t="str" cm="1">
        <f t="array" ref="P1790" xml:space="preserve"> INDEX(切語下字資料表[韻母拼音碼], 小韻資料表[[#This Row],[下字表識別號]])</f>
        <v>ua</v>
      </c>
      <c r="Q1790" s="210" t="str" cm="1">
        <f t="array" ref="Q1790" xml:space="preserve"> INDEX(設定表!$C$19:$C$23, INT( LEFT(小韻資料表[[#This Row],[目次編碼]],1) ))</f>
        <v>上</v>
      </c>
      <c r="R1790" s="210">
        <f xml:space="preserve">  INDEX(設定表!$C$8:$C$15, MATCH( (RIGHT(小韻資料表[[#This Row],[清濁]]) &amp; 小韻資料表[[#This Row],[調]]), 設定表!$B$8:$B$15, 0))</f>
        <v>2</v>
      </c>
      <c r="S1790" s="205" t="s">
        <v>309</v>
      </c>
      <c r="T1790" s="205" t="s">
        <v>309</v>
      </c>
      <c r="U1790" s="226" t="s">
        <v>309</v>
      </c>
      <c r="V1790" s="147" t="s">
        <v>309</v>
      </c>
      <c r="X1790" s="135"/>
      <c r="Y1790" s="135"/>
      <c r="AA1790" s="135"/>
      <c r="AB1790" s="134"/>
      <c r="AC1790" s="135"/>
      <c r="AD1790" s="135"/>
      <c r="AH1790" s="135"/>
      <c r="AI1790" s="135"/>
    </row>
    <row r="1791" spans="1:35" ht="31.5">
      <c r="A1791" s="205">
        <v>1787</v>
      </c>
      <c r="B1791" s="206" t="s">
        <v>6975</v>
      </c>
      <c r="C1791" s="207" t="str">
        <f xml:space="preserve"> _xlfn.CONCAT(小韻資料表[[#This Row],[聲母拼音碼]],小韻資料表[[#This Row],[韻母拼音碼]],小韻資料表[[#This Row],[調號]])</f>
        <v>jia2</v>
      </c>
      <c r="D1791" s="206" t="s">
        <v>4014</v>
      </c>
      <c r="E1791" s="208" t="s">
        <v>6913</v>
      </c>
      <c r="F1791" s="205">
        <v>24</v>
      </c>
      <c r="G1791" s="209" t="s">
        <v>6976</v>
      </c>
      <c r="H1791" s="205">
        <f xml:space="preserve"> LEN(小韻資料表[[#This Row],[小韻字集]])</f>
        <v>4</v>
      </c>
      <c r="I1791" s="205" cm="1">
        <f t="array" ref="I1791" xml:space="preserve"> MATCH(TRUE, ISNUMBER( SEARCH( LEFT(小韻資料表[[#This Row],[切語]],1), 切語上字資料表[切語上字]) ), 0)</f>
        <v>41</v>
      </c>
      <c r="J1791" s="210" t="str" cm="1">
        <f t="array" ref="J1791" xml:space="preserve"> INDEX(切語上字資料表[聲母], 小韻資料表[[#This Row],[上字表識別號]])</f>
        <v>日</v>
      </c>
      <c r="K1791" s="210" t="str" cm="1">
        <f t="array" ref="K1791" xml:space="preserve"> INDEX(切語上字資料表[聲母拼音碼], 小韻資料表[[#This Row],[上字表識別號]])</f>
        <v>j</v>
      </c>
      <c r="L1791" s="210" t="str" cm="1">
        <f t="array" ref="L1791" xml:space="preserve"> INDEX(切語上字資料表[清濁], 小韻資料表[[#This Row],[上字表識別號]])</f>
        <v>次濁</v>
      </c>
      <c r="M1791" s="223" t="str" cm="1">
        <f t="array" ref="M1791" xml:space="preserve"> INDEX(切語上字資料表[發送收], 小韻資料表[[#This Row],[上字表識別號]])</f>
        <v>收聲</v>
      </c>
      <c r="N1791" s="205" cm="1">
        <f t="array" ref="N1791" xml:space="preserve"> MATCH(TRUE, ISNUMBER( SEARCH( RIGHT(小韻資料表[[#This Row],[切語]],1), 切語下字資料表[切語下字]) ), 0)</f>
        <v>238</v>
      </c>
      <c r="O1791" s="207" t="str" cm="1">
        <f t="array" ref="O1791" xml:space="preserve"> INDEX(切語下字資料表[韻母], 小韻資料表[[#This Row],[下字表識別號]])</f>
        <v>馬開3</v>
      </c>
      <c r="P1791" s="207" t="str" cm="1">
        <f t="array" ref="P1791" xml:space="preserve"> INDEX(切語下字資料表[韻母拼音碼], 小韻資料表[[#This Row],[下字表識別號]])</f>
        <v>ia</v>
      </c>
      <c r="Q1791" s="210" t="str" cm="1">
        <f t="array" ref="Q1791" xml:space="preserve"> INDEX(設定表!$C$19:$C$23, INT( LEFT(小韻資料表[[#This Row],[目次編碼]],1) ))</f>
        <v>上</v>
      </c>
      <c r="R1791" s="210">
        <f xml:space="preserve">  INDEX(設定表!$C$8:$C$15, MATCH( (RIGHT(小韻資料表[[#This Row],[清濁]]) &amp; 小韻資料表[[#This Row],[調]]), 設定表!$B$8:$B$15, 0))</f>
        <v>2</v>
      </c>
      <c r="S1791" s="205" t="s">
        <v>309</v>
      </c>
      <c r="T1791" s="205" t="s">
        <v>309</v>
      </c>
      <c r="U1791" s="226" t="s">
        <v>6977</v>
      </c>
      <c r="V1791" s="146" t="s">
        <v>309</v>
      </c>
      <c r="X1791" s="135"/>
      <c r="Y1791" s="135"/>
      <c r="AA1791" s="135"/>
      <c r="AB1791" s="134"/>
      <c r="AC1791" s="135"/>
      <c r="AD1791" s="135"/>
      <c r="AH1791" s="135"/>
      <c r="AI1791" s="135"/>
    </row>
    <row r="1792" spans="1:35" ht="31.5">
      <c r="A1792" s="205">
        <v>1788</v>
      </c>
      <c r="B1792" s="206" t="s">
        <v>6978</v>
      </c>
      <c r="C1792" s="207" t="str">
        <f xml:space="preserve"> _xlfn.CONCAT(小韻資料表[[#This Row],[聲母拼音碼]],小韻資料表[[#This Row],[韻母拼音碼]],小韻資料表[[#This Row],[調號]])</f>
        <v>ca2</v>
      </c>
      <c r="D1792" s="206" t="s">
        <v>6979</v>
      </c>
      <c r="E1792" s="208" t="s">
        <v>6913</v>
      </c>
      <c r="F1792" s="205">
        <v>25</v>
      </c>
      <c r="G1792" s="209" t="s">
        <v>6980</v>
      </c>
      <c r="H1792" s="205">
        <f xml:space="preserve"> LEN(小韻資料表[[#This Row],[小韻字集]])</f>
        <v>6</v>
      </c>
      <c r="I1792" s="205" cm="1">
        <f t="array" ref="I1792" xml:space="preserve"> MATCH(TRUE, ISNUMBER( SEARCH( LEFT(小韻資料表[[#This Row],[切語]],1), 切語上字資料表[切語上字]) ), 0)</f>
        <v>26</v>
      </c>
      <c r="J1792" s="210" t="str" cm="1">
        <f t="array" ref="J1792" xml:space="preserve"> INDEX(切語上字資料表[聲母], 小韻資料表[[#This Row],[上字表識別號]])</f>
        <v>莊</v>
      </c>
      <c r="K1792" s="210" t="str" cm="1">
        <f t="array" ref="K1792" xml:space="preserve"> INDEX(切語上字資料表[聲母拼音碼], 小韻資料表[[#This Row],[上字表識別號]])</f>
        <v>c</v>
      </c>
      <c r="L1792" s="210" t="str" cm="1">
        <f t="array" ref="L1792" xml:space="preserve"> INDEX(切語上字資料表[清濁], 小韻資料表[[#This Row],[上字表識別號]])</f>
        <v>全清</v>
      </c>
      <c r="M1792" s="223" t="str" cm="1">
        <f t="array" ref="M1792" xml:space="preserve"> INDEX(切語上字資料表[發送收], 小韻資料表[[#This Row],[上字表識別號]])</f>
        <v>發聲</v>
      </c>
      <c r="N1792" s="205" cm="1">
        <f t="array" ref="N1792" xml:space="preserve"> MATCH(TRUE, ISNUMBER( SEARCH( RIGHT(小韻資料表[[#This Row],[切語]],1), 切語下字資料表[切語下字]) ), 0)</f>
        <v>230</v>
      </c>
      <c r="O1792" s="207" t="str" cm="1">
        <f t="array" ref="O1792" xml:space="preserve"> INDEX(切語下字資料表[韻母], 小韻資料表[[#This Row],[下字表識別號]])</f>
        <v>馬開2</v>
      </c>
      <c r="P1792" s="207" t="str" cm="1">
        <f t="array" ref="P1792" xml:space="preserve"> INDEX(切語下字資料表[韻母拼音碼], 小韻資料表[[#This Row],[下字表識別號]])</f>
        <v>a</v>
      </c>
      <c r="Q1792" s="210" t="str" cm="1">
        <f t="array" ref="Q1792" xml:space="preserve"> INDEX(設定表!$C$19:$C$23, INT( LEFT(小韻資料表[[#This Row],[目次編碼]],1) ))</f>
        <v>上</v>
      </c>
      <c r="R1792" s="210">
        <f xml:space="preserve">  INDEX(設定表!$C$8:$C$15, MATCH( (RIGHT(小韻資料表[[#This Row],[清濁]]) &amp; 小韻資料表[[#This Row],[調]]), 設定表!$B$8:$B$15, 0))</f>
        <v>2</v>
      </c>
      <c r="S1792" s="205" t="s">
        <v>309</v>
      </c>
      <c r="T1792" s="205" t="s">
        <v>309</v>
      </c>
      <c r="U1792" s="226" t="s">
        <v>309</v>
      </c>
      <c r="V1792" s="147" t="s">
        <v>309</v>
      </c>
      <c r="X1792" s="135"/>
      <c r="Y1792" s="135"/>
      <c r="AA1792" s="135"/>
      <c r="AB1792" s="134"/>
      <c r="AC1792" s="135"/>
      <c r="AD1792" s="135"/>
      <c r="AH1792" s="135"/>
      <c r="AI1792" s="135"/>
    </row>
    <row r="1793" spans="1:35" ht="31.5">
      <c r="A1793" s="205">
        <v>1789</v>
      </c>
      <c r="B1793" s="206" t="s">
        <v>6981</v>
      </c>
      <c r="C1793" s="207" t="str">
        <f xml:space="preserve"> _xlfn.CONCAT(小韻資料表[[#This Row],[聲母拼音碼]],小韻資料表[[#This Row],[韻母拼音碼]],小韻資料表[[#This Row],[調號]])</f>
        <v>ta2</v>
      </c>
      <c r="D1793" s="206" t="s">
        <v>6982</v>
      </c>
      <c r="E1793" s="208" t="s">
        <v>6913</v>
      </c>
      <c r="F1793" s="205">
        <v>26</v>
      </c>
      <c r="G1793" s="209" t="s">
        <v>6982</v>
      </c>
      <c r="H1793" s="205">
        <f xml:space="preserve"> LEN(小韻資料表[[#This Row],[小韻字集]])</f>
        <v>1</v>
      </c>
      <c r="I1793" s="205" cm="1">
        <f t="array" ref="I1793" xml:space="preserve"> MATCH(TRUE, ISNUMBER( SEARCH( LEFT(小韻資料表[[#This Row],[切語]],1), 切語上字資料表[切語上字]) ), 0)</f>
        <v>5</v>
      </c>
      <c r="J1793" s="210" t="str" cm="1">
        <f t="array" ref="J1793" xml:space="preserve"> INDEX(切語上字資料表[聲母], 小韻資料表[[#This Row],[上字表識別號]])</f>
        <v>端</v>
      </c>
      <c r="K1793" s="210" t="str" cm="1">
        <f t="array" ref="K1793" xml:space="preserve"> INDEX(切語上字資料表[聲母拼音碼], 小韻資料表[[#This Row],[上字表識別號]])</f>
        <v>t</v>
      </c>
      <c r="L1793" s="210" t="str" cm="1">
        <f t="array" ref="L1793" xml:space="preserve"> INDEX(切語上字資料表[清濁], 小韻資料表[[#This Row],[上字表識別號]])</f>
        <v>全清</v>
      </c>
      <c r="M1793" s="223" t="str" cm="1">
        <f t="array" ref="M1793" xml:space="preserve"> INDEX(切語上字資料表[發送收], 小韻資料表[[#This Row],[上字表識別號]])</f>
        <v>發聲</v>
      </c>
      <c r="N1793" s="205" cm="1">
        <f t="array" ref="N1793" xml:space="preserve"> MATCH(TRUE, ISNUMBER( SEARCH( RIGHT(小韻資料表[[#This Row],[切語]],1), 切語下字資料表[切語下字]) ), 0)</f>
        <v>230</v>
      </c>
      <c r="O1793" s="207" t="str" cm="1">
        <f t="array" ref="O1793" xml:space="preserve"> INDEX(切語下字資料表[韻母], 小韻資料表[[#This Row],[下字表識別號]])</f>
        <v>馬開2</v>
      </c>
      <c r="P1793" s="207" t="str" cm="1">
        <f t="array" ref="P1793" xml:space="preserve"> INDEX(切語下字資料表[韻母拼音碼], 小韻資料表[[#This Row],[下字表識別號]])</f>
        <v>a</v>
      </c>
      <c r="Q1793" s="210" t="str" cm="1">
        <f t="array" ref="Q1793" xml:space="preserve"> INDEX(設定表!$C$19:$C$23, INT( LEFT(小韻資料表[[#This Row],[目次編碼]],1) ))</f>
        <v>上</v>
      </c>
      <c r="R1793" s="210">
        <f xml:space="preserve">  INDEX(設定表!$C$8:$C$15, MATCH( (RIGHT(小韻資料表[[#This Row],[清濁]]) &amp; 小韻資料表[[#This Row],[調]]), 設定表!$B$8:$B$15, 0))</f>
        <v>2</v>
      </c>
      <c r="S1793" s="205" t="s">
        <v>309</v>
      </c>
      <c r="T1793" s="205" t="s">
        <v>309</v>
      </c>
      <c r="U1793" s="226" t="s">
        <v>309</v>
      </c>
      <c r="V1793" s="146" t="s">
        <v>309</v>
      </c>
      <c r="X1793" s="135"/>
      <c r="Y1793" s="135"/>
      <c r="AA1793" s="135"/>
      <c r="AB1793" s="134"/>
      <c r="AC1793" s="135"/>
      <c r="AD1793" s="135"/>
      <c r="AH1793" s="135"/>
      <c r="AI1793" s="135"/>
    </row>
    <row r="1794" spans="1:35" ht="31.5">
      <c r="A1794" s="205">
        <v>1790</v>
      </c>
      <c r="B1794" s="206" t="s">
        <v>6983</v>
      </c>
      <c r="C1794" s="207" t="str">
        <f xml:space="preserve"> _xlfn.CONCAT(小韻資料表[[#This Row],[聲母拼音碼]],小韻資料表[[#This Row],[韻母拼音碼]],小韻資料表[[#This Row],[調號]])</f>
        <v>ca2</v>
      </c>
      <c r="D1794" s="206" t="s">
        <v>6984</v>
      </c>
      <c r="E1794" s="208" t="s">
        <v>6913</v>
      </c>
      <c r="F1794" s="205">
        <v>27</v>
      </c>
      <c r="G1794" s="209" t="s">
        <v>6985</v>
      </c>
      <c r="H1794" s="205">
        <f xml:space="preserve"> LEN(小韻資料表[[#This Row],[小韻字集]])</f>
        <v>2</v>
      </c>
      <c r="I1794" s="205" cm="1">
        <f t="array" ref="I1794" xml:space="preserve"> MATCH(TRUE, ISNUMBER( SEARCH( LEFT(小韻資料表[[#This Row],[切語]],1), 切語上字資料表[切語上字]) ), 0)</f>
        <v>28</v>
      </c>
      <c r="J1794" s="210" t="str" cm="1">
        <f t="array" ref="J1794" xml:space="preserve"> INDEX(切語上字資料表[聲母], 小韻資料表[[#This Row],[上字表識別號]])</f>
        <v>床</v>
      </c>
      <c r="K1794" s="210" t="str" cm="1">
        <f t="array" ref="K1794" xml:space="preserve"> INDEX(切語上字資料表[聲母拼音碼], 小韻資料表[[#This Row],[上字表識別號]])</f>
        <v>c</v>
      </c>
      <c r="L1794" s="210" t="str" cm="1">
        <f t="array" ref="L1794" xml:space="preserve"> INDEX(切語上字資料表[清濁], 小韻資料表[[#This Row],[上字表識別號]])</f>
        <v>全濁</v>
      </c>
      <c r="M1794" s="223" cm="1">
        <f t="array" ref="M1794" xml:space="preserve"> INDEX(切語上字資料表[發送收], 小韻資料表[[#This Row],[上字表識別號]])</f>
        <v>0</v>
      </c>
      <c r="N1794" s="205" cm="1">
        <f t="array" ref="N1794" xml:space="preserve"> MATCH(TRUE, ISNUMBER( SEARCH( RIGHT(小韻資料表[[#This Row],[切語]],1), 切語下字資料表[切語下字]) ), 0)</f>
        <v>230</v>
      </c>
      <c r="O1794" s="207" t="str" cm="1">
        <f t="array" ref="O1794" xml:space="preserve"> INDEX(切語下字資料表[韻母], 小韻資料表[[#This Row],[下字表識別號]])</f>
        <v>馬開2</v>
      </c>
      <c r="P1794" s="207" t="str" cm="1">
        <f t="array" ref="P1794" xml:space="preserve"> INDEX(切語下字資料表[韻母拼音碼], 小韻資料表[[#This Row],[下字表識別號]])</f>
        <v>a</v>
      </c>
      <c r="Q1794" s="210" t="str" cm="1">
        <f t="array" ref="Q1794" xml:space="preserve"> INDEX(設定表!$C$19:$C$23, INT( LEFT(小韻資料表[[#This Row],[目次編碼]],1) ))</f>
        <v>上</v>
      </c>
      <c r="R1794" s="210">
        <f xml:space="preserve">  INDEX(設定表!$C$8:$C$15, MATCH( (RIGHT(小韻資料表[[#This Row],[清濁]]) &amp; 小韻資料表[[#This Row],[調]]), 設定表!$B$8:$B$15, 0))</f>
        <v>2</v>
      </c>
      <c r="S1794" s="205" t="s">
        <v>309</v>
      </c>
      <c r="T1794" s="205" t="s">
        <v>309</v>
      </c>
      <c r="U1794" s="226" t="s">
        <v>309</v>
      </c>
      <c r="V1794" s="147" t="s">
        <v>309</v>
      </c>
      <c r="X1794" s="135"/>
      <c r="Y1794" s="135"/>
      <c r="AA1794" s="135"/>
      <c r="AB1794" s="134"/>
      <c r="AC1794" s="135"/>
      <c r="AD1794" s="135"/>
      <c r="AH1794" s="135"/>
      <c r="AI1794" s="135"/>
    </row>
    <row r="1795" spans="1:35" ht="31.5">
      <c r="A1795" s="205">
        <v>1791</v>
      </c>
      <c r="B1795" s="206" t="s">
        <v>6986</v>
      </c>
      <c r="C1795" s="207" t="str">
        <f xml:space="preserve"> _xlfn.CONCAT(小韻資料表[[#This Row],[聲母拼音碼]],小韻資料表[[#This Row],[韻母拼音碼]],小韻資料表[[#This Row],[調號]])</f>
        <v>chia2</v>
      </c>
      <c r="D1795" s="206" t="s">
        <v>6817</v>
      </c>
      <c r="E1795" s="208" t="s">
        <v>6913</v>
      </c>
      <c r="F1795" s="205">
        <v>28</v>
      </c>
      <c r="G1795" s="209" t="s">
        <v>6987</v>
      </c>
      <c r="H1795" s="205">
        <f xml:space="preserve"> LEN(小韻資料表[[#This Row],[小韻字集]])</f>
        <v>5</v>
      </c>
      <c r="I1795" s="205" cm="1">
        <f t="array" ref="I1795" xml:space="preserve"> MATCH(TRUE, ISNUMBER( SEARCH( LEFT(小韻資料表[[#This Row],[切語]],1), 切語上字資料表[切語上字]) ), 0)</f>
        <v>31</v>
      </c>
      <c r="J1795" s="210" t="str" cm="1">
        <f t="array" ref="J1795" xml:space="preserve"> INDEX(切語上字資料表[聲母], 小韻資料表[[#This Row],[上字表識別號]])</f>
        <v>穿</v>
      </c>
      <c r="K1795" s="210" t="str" cm="1">
        <f t="array" ref="K1795" xml:space="preserve"> INDEX(切語上字資料表[聲母拼音碼], 小韻資料表[[#This Row],[上字表識別號]])</f>
        <v>ch</v>
      </c>
      <c r="L1795" s="210" t="str" cm="1">
        <f t="array" ref="L1795" xml:space="preserve"> INDEX(切語上字資料表[清濁], 小韻資料表[[#This Row],[上字表識別號]])</f>
        <v>次清</v>
      </c>
      <c r="M1795" s="223" t="str" cm="1">
        <f t="array" ref="M1795" xml:space="preserve"> INDEX(切語上字資料表[發送收], 小韻資料表[[#This Row],[上字表識別號]])</f>
        <v>送氣</v>
      </c>
      <c r="N1795" s="205" cm="1">
        <f t="array" ref="N1795" xml:space="preserve"> MATCH(TRUE, ISNUMBER( SEARCH( RIGHT(小韻資料表[[#This Row],[切語]],1), 切語下字資料表[切語下字]) ), 0)</f>
        <v>238</v>
      </c>
      <c r="O1795" s="207" t="str" cm="1">
        <f t="array" ref="O1795" xml:space="preserve"> INDEX(切語下字資料表[韻母], 小韻資料表[[#This Row],[下字表識別號]])</f>
        <v>馬開3</v>
      </c>
      <c r="P1795" s="207" t="str" cm="1">
        <f t="array" ref="P1795" xml:space="preserve"> INDEX(切語下字資料表[韻母拼音碼], 小韻資料表[[#This Row],[下字表識別號]])</f>
        <v>ia</v>
      </c>
      <c r="Q1795" s="210" t="str" cm="1">
        <f t="array" ref="Q1795" xml:space="preserve"> INDEX(設定表!$C$19:$C$23, INT( LEFT(小韻資料表[[#This Row],[目次編碼]],1) ))</f>
        <v>上</v>
      </c>
      <c r="R1795" s="210">
        <f xml:space="preserve">  INDEX(設定表!$C$8:$C$15, MATCH( (RIGHT(小韻資料表[[#This Row],[清濁]]) &amp; 小韻資料表[[#This Row],[調]]), 設定表!$B$8:$B$15, 0))</f>
        <v>2</v>
      </c>
      <c r="S1795" s="205" t="s">
        <v>309</v>
      </c>
      <c r="T1795" s="205" t="s">
        <v>309</v>
      </c>
      <c r="U1795" s="226" t="s">
        <v>6988</v>
      </c>
      <c r="V1795" s="146" t="s">
        <v>309</v>
      </c>
      <c r="X1795" s="135"/>
      <c r="Y1795" s="135"/>
      <c r="AA1795" s="135"/>
      <c r="AB1795" s="134"/>
      <c r="AC1795" s="135"/>
      <c r="AD1795" s="135"/>
      <c r="AH1795" s="135"/>
      <c r="AI1795" s="135"/>
    </row>
    <row r="1796" spans="1:35" ht="31.5">
      <c r="A1796" s="205">
        <v>1792</v>
      </c>
      <c r="B1796" s="206" t="s">
        <v>6989</v>
      </c>
      <c r="C1796" s="207" t="str">
        <f xml:space="preserve"> _xlfn.CONCAT(小韻資料表[[#This Row],[聲母拼音碼]],小韻資料表[[#This Row],[韻母拼音碼]],小韻資料表[[#This Row],[調號]])</f>
        <v>ta2</v>
      </c>
      <c r="D1796" s="206" t="s">
        <v>6990</v>
      </c>
      <c r="E1796" s="208" t="s">
        <v>6913</v>
      </c>
      <c r="F1796" s="205">
        <v>29</v>
      </c>
      <c r="G1796" s="209" t="s">
        <v>6990</v>
      </c>
      <c r="H1796" s="205">
        <f xml:space="preserve"> LEN(小韻資料表[[#This Row],[小韻字集]])</f>
        <v>1</v>
      </c>
      <c r="I1796" s="205" cm="1">
        <f t="array" ref="I1796" xml:space="preserve"> MATCH(TRUE, ISNUMBER( SEARCH( LEFT(小韻資料表[[#This Row],[切語]],1), 切語上字資料表[切語上字]) ), 0)</f>
        <v>9</v>
      </c>
      <c r="J1796" s="210" t="str" cm="1">
        <f t="array" ref="J1796" xml:space="preserve"> INDEX(切語上字資料表[聲母], 小韻資料表[[#This Row],[上字表識別號]])</f>
        <v>知</v>
      </c>
      <c r="K1796" s="210" t="str" cm="1">
        <f t="array" ref="K1796" xml:space="preserve"> INDEX(切語上字資料表[聲母拼音碼], 小韻資料表[[#This Row],[上字表識別號]])</f>
        <v>t</v>
      </c>
      <c r="L1796" s="210" t="str" cm="1">
        <f t="array" ref="L1796" xml:space="preserve"> INDEX(切語上字資料表[清濁], 小韻資料表[[#This Row],[上字表識別號]])</f>
        <v>全清</v>
      </c>
      <c r="M1796" s="223" t="str" cm="1">
        <f t="array" ref="M1796" xml:space="preserve"> INDEX(切語上字資料表[發送收], 小韻資料表[[#This Row],[上字表識別號]])</f>
        <v>發聲</v>
      </c>
      <c r="N1796" s="205" cm="1">
        <f t="array" ref="N1796" xml:space="preserve"> MATCH(TRUE, ISNUMBER( SEARCH( RIGHT(小韻資料表[[#This Row],[切語]],1), 切語下字資料表[切語下字]) ), 0)</f>
        <v>230</v>
      </c>
      <c r="O1796" s="207" t="str" cm="1">
        <f t="array" ref="O1796" xml:space="preserve"> INDEX(切語下字資料表[韻母], 小韻資料表[[#This Row],[下字表識別號]])</f>
        <v>馬開2</v>
      </c>
      <c r="P1796" s="207" t="str" cm="1">
        <f t="array" ref="P1796" xml:space="preserve"> INDEX(切語下字資料表[韻母拼音碼], 小韻資料表[[#This Row],[下字表識別號]])</f>
        <v>a</v>
      </c>
      <c r="Q1796" s="210" t="str" cm="1">
        <f t="array" ref="Q1796" xml:space="preserve"> INDEX(設定表!$C$19:$C$23, INT( LEFT(小韻資料表[[#This Row],[目次編碼]],1) ))</f>
        <v>上</v>
      </c>
      <c r="R1796" s="210">
        <f xml:space="preserve">  INDEX(設定表!$C$8:$C$15, MATCH( (RIGHT(小韻資料表[[#This Row],[清濁]]) &amp; 小韻資料表[[#This Row],[調]]), 設定表!$B$8:$B$15, 0))</f>
        <v>2</v>
      </c>
      <c r="S1796" s="205" t="s">
        <v>309</v>
      </c>
      <c r="T1796" s="205" t="s">
        <v>309</v>
      </c>
      <c r="U1796" s="226" t="s">
        <v>309</v>
      </c>
      <c r="V1796" s="147" t="s">
        <v>309</v>
      </c>
      <c r="X1796" s="135"/>
      <c r="Y1796" s="135"/>
      <c r="AA1796" s="135"/>
      <c r="AB1796" s="134"/>
      <c r="AC1796" s="135"/>
      <c r="AD1796" s="135"/>
      <c r="AH1796" s="135"/>
      <c r="AI1796" s="135"/>
    </row>
    <row r="1797" spans="1:35" ht="31.5">
      <c r="A1797" s="205">
        <v>1793</v>
      </c>
      <c r="B1797" s="206" t="s">
        <v>6991</v>
      </c>
      <c r="C1797" s="207" t="str">
        <f xml:space="preserve"> _xlfn.CONCAT(小韻資料表[[#This Row],[聲母拼音碼]],小韻資料表[[#This Row],[韻母拼音碼]],小韻資料表[[#This Row],[調號]])</f>
        <v>na2</v>
      </c>
      <c r="D1797" s="206" t="s">
        <v>6992</v>
      </c>
      <c r="E1797" s="208" t="s">
        <v>6913</v>
      </c>
      <c r="F1797" s="205">
        <v>30</v>
      </c>
      <c r="G1797" s="209" t="s">
        <v>6992</v>
      </c>
      <c r="H1797" s="205">
        <f xml:space="preserve"> LEN(小韻資料表[[#This Row],[小韻字集]])</f>
        <v>1</v>
      </c>
      <c r="I1797" s="205" cm="1">
        <f t="array" ref="I1797" xml:space="preserve"> MATCH(TRUE, ISNUMBER( SEARCH( LEFT(小韻資料表[[#This Row],[切語]],1), 切語上字資料表[切語上字]) ), 0)</f>
        <v>8</v>
      </c>
      <c r="J1797" s="210" t="str" cm="1">
        <f t="array" ref="J1797" xml:space="preserve"> INDEX(切語上字資料表[聲母], 小韻資料表[[#This Row],[上字表識別號]])</f>
        <v>泥</v>
      </c>
      <c r="K1797" s="210" t="str" cm="1">
        <f t="array" ref="K1797" xml:space="preserve"> INDEX(切語上字資料表[聲母拼音碼], 小韻資料表[[#This Row],[上字表識別號]])</f>
        <v>n</v>
      </c>
      <c r="L1797" s="210" t="str" cm="1">
        <f t="array" ref="L1797" xml:space="preserve"> INDEX(切語上字資料表[清濁], 小韻資料表[[#This Row],[上字表識別號]])</f>
        <v>次濁</v>
      </c>
      <c r="M1797" s="223" t="str" cm="1">
        <f t="array" ref="M1797" xml:space="preserve"> INDEX(切語上字資料表[發送收], 小韻資料表[[#This Row],[上字表識別號]])</f>
        <v>收聲</v>
      </c>
      <c r="N1797" s="205" cm="1">
        <f t="array" ref="N1797" xml:space="preserve"> MATCH(TRUE, ISNUMBER( SEARCH( RIGHT(小韻資料表[[#This Row],[切語]],1), 切語下字資料表[切語下字]) ), 0)</f>
        <v>230</v>
      </c>
      <c r="O1797" s="207" t="str" cm="1">
        <f t="array" ref="O1797" xml:space="preserve"> INDEX(切語下字資料表[韻母], 小韻資料表[[#This Row],[下字表識別號]])</f>
        <v>馬開2</v>
      </c>
      <c r="P1797" s="207" t="str" cm="1">
        <f t="array" ref="P1797" xml:space="preserve"> INDEX(切語下字資料表[韻母拼音碼], 小韻資料表[[#This Row],[下字表識別號]])</f>
        <v>a</v>
      </c>
      <c r="Q1797" s="210" t="str" cm="1">
        <f t="array" ref="Q1797" xml:space="preserve"> INDEX(設定表!$C$19:$C$23, INT( LEFT(小韻資料表[[#This Row],[目次編碼]],1) ))</f>
        <v>上</v>
      </c>
      <c r="R1797" s="210">
        <f xml:space="preserve">  INDEX(設定表!$C$8:$C$15, MATCH( (RIGHT(小韻資料表[[#This Row],[清濁]]) &amp; 小韻資料表[[#This Row],[調]]), 設定表!$B$8:$B$15, 0))</f>
        <v>2</v>
      </c>
      <c r="S1797" s="205" t="s">
        <v>309</v>
      </c>
      <c r="T1797" s="205" t="s">
        <v>309</v>
      </c>
      <c r="U1797" s="226" t="s">
        <v>309</v>
      </c>
      <c r="V1797" s="146" t="s">
        <v>309</v>
      </c>
      <c r="X1797" s="135"/>
      <c r="Y1797" s="135"/>
      <c r="AA1797" s="135"/>
      <c r="AB1797" s="134"/>
      <c r="AC1797" s="135"/>
      <c r="AD1797" s="135"/>
      <c r="AH1797" s="135"/>
      <c r="AI1797" s="135"/>
    </row>
    <row r="1798" spans="1:35" ht="31.5">
      <c r="A1798" s="205">
        <v>1794</v>
      </c>
      <c r="B1798" s="206" t="s">
        <v>6993</v>
      </c>
      <c r="C1798" s="207" t="str">
        <f xml:space="preserve"> _xlfn.CONCAT(小韻資料表[[#This Row],[聲母拼音碼]],小韻資料表[[#This Row],[韻母拼音碼]],小韻資料表[[#This Row],[調號]])</f>
        <v>khua2</v>
      </c>
      <c r="D1798" s="206" t="s">
        <v>6994</v>
      </c>
      <c r="E1798" s="208" t="s">
        <v>6913</v>
      </c>
      <c r="F1798" s="205">
        <v>31</v>
      </c>
      <c r="G1798" s="209" t="s">
        <v>6995</v>
      </c>
      <c r="H1798" s="205">
        <f xml:space="preserve"> LEN(小韻資料表[[#This Row],[小韻字集]])</f>
        <v>9</v>
      </c>
      <c r="I1798" s="205" cm="1">
        <f t="array" ref="I1798" xml:space="preserve"> MATCH(TRUE, ISNUMBER( SEARCH( LEFT(小韻資料表[[#This Row],[切語]],1), 切語上字資料表[切語上字]) ), 0)</f>
        <v>2</v>
      </c>
      <c r="J1798" s="210" t="str" cm="1">
        <f t="array" ref="J1798" xml:space="preserve"> INDEX(切語上字資料表[聲母], 小韻資料表[[#This Row],[上字表識別號]])</f>
        <v>溪</v>
      </c>
      <c r="K1798" s="210" t="str" cm="1">
        <f t="array" ref="K1798" xml:space="preserve"> INDEX(切語上字資料表[聲母拼音碼], 小韻資料表[[#This Row],[上字表識別號]])</f>
        <v>kh</v>
      </c>
      <c r="L1798" s="210" t="str" cm="1">
        <f t="array" ref="L1798" xml:space="preserve"> INDEX(切語上字資料表[清濁], 小韻資料表[[#This Row],[上字表識別號]])</f>
        <v>次清</v>
      </c>
      <c r="M1798" s="223" t="str" cm="1">
        <f t="array" ref="M1798" xml:space="preserve"> INDEX(切語上字資料表[發送收], 小韻資料表[[#This Row],[上字表識別號]])</f>
        <v>送氣</v>
      </c>
      <c r="N1798" s="205" cm="1">
        <f t="array" ref="N1798" xml:space="preserve"> MATCH(TRUE, ISNUMBER( SEARCH( RIGHT(小韻資料表[[#This Row],[切語]],1), 切語下字資料表[切語下字]) ), 0)</f>
        <v>234</v>
      </c>
      <c r="O1798" s="207" t="str" cm="1">
        <f t="array" ref="O1798" xml:space="preserve"> INDEX(切語下字資料表[韻母], 小韻資料表[[#This Row],[下字表識別號]])</f>
        <v>馬合2</v>
      </c>
      <c r="P1798" s="207" t="str" cm="1">
        <f t="array" ref="P1798" xml:space="preserve"> INDEX(切語下字資料表[韻母拼音碼], 小韻資料表[[#This Row],[下字表識別號]])</f>
        <v>ua</v>
      </c>
      <c r="Q1798" s="210" t="str" cm="1">
        <f t="array" ref="Q1798" xml:space="preserve"> INDEX(設定表!$C$19:$C$23, INT( LEFT(小韻資料表[[#This Row],[目次編碼]],1) ))</f>
        <v>上</v>
      </c>
      <c r="R1798" s="210">
        <f xml:space="preserve">  INDEX(設定表!$C$8:$C$15, MATCH( (RIGHT(小韻資料表[[#This Row],[清濁]]) &amp; 小韻資料表[[#This Row],[調]]), 設定表!$B$8:$B$15, 0))</f>
        <v>2</v>
      </c>
      <c r="S1798" s="205" t="s">
        <v>309</v>
      </c>
      <c r="T1798" s="205" t="s">
        <v>309</v>
      </c>
      <c r="U1798" s="226" t="s">
        <v>309</v>
      </c>
      <c r="V1798" s="147" t="s">
        <v>309</v>
      </c>
      <c r="X1798" s="135"/>
      <c r="Y1798" s="135"/>
      <c r="AA1798" s="135"/>
      <c r="AB1798" s="134"/>
      <c r="AC1798" s="135"/>
      <c r="AD1798" s="135"/>
      <c r="AH1798" s="135"/>
      <c r="AI1798" s="135"/>
    </row>
    <row r="1799" spans="1:35" ht="31.5">
      <c r="A1799" s="205">
        <v>1795</v>
      </c>
      <c r="B1799" s="206" t="s">
        <v>6996</v>
      </c>
      <c r="C1799" s="207" t="str">
        <f xml:space="preserve"> _xlfn.CONCAT(小韻資料表[[#This Row],[聲母拼音碼]],小韻資料表[[#This Row],[韻母拼音碼]],小韻資料表[[#This Row],[調號]])</f>
        <v>chua2</v>
      </c>
      <c r="D1799" s="206" t="s">
        <v>6997</v>
      </c>
      <c r="E1799" s="208" t="s">
        <v>6913</v>
      </c>
      <c r="F1799" s="205">
        <v>32</v>
      </c>
      <c r="G1799" s="209" t="s">
        <v>6997</v>
      </c>
      <c r="H1799" s="205">
        <f xml:space="preserve"> LEN(小韻資料表[[#This Row],[小韻字集]])</f>
        <v>1</v>
      </c>
      <c r="I1799" s="205" cm="1">
        <f t="array" ref="I1799" xml:space="preserve"> MATCH(TRUE, ISNUMBER( SEARCH( LEFT(小韻資料表[[#This Row],[切語]],1), 切語上字資料表[切語上字]) ), 0)</f>
        <v>27</v>
      </c>
      <c r="J1799" s="210" t="str" cm="1">
        <f t="array" ref="J1799" xml:space="preserve"> INDEX(切語上字資料表[聲母], 小韻資料表[[#This Row],[上字表識別號]])</f>
        <v>初</v>
      </c>
      <c r="K1799" s="210" t="str" cm="1">
        <f t="array" ref="K1799" xml:space="preserve"> INDEX(切語上字資料表[聲母拼音碼], 小韻資料表[[#This Row],[上字表識別號]])</f>
        <v>ch</v>
      </c>
      <c r="L1799" s="210" t="str" cm="1">
        <f t="array" ref="L1799" xml:space="preserve"> INDEX(切語上字資料表[清濁], 小韻資料表[[#This Row],[上字表識別號]])</f>
        <v>次清</v>
      </c>
      <c r="M1799" s="223" t="str" cm="1">
        <f t="array" ref="M1799" xml:space="preserve"> INDEX(切語上字資料表[發送收], 小韻資料表[[#This Row],[上字表識別號]])</f>
        <v>送氣</v>
      </c>
      <c r="N1799" s="205" cm="1">
        <f t="array" ref="N1799" xml:space="preserve"> MATCH(TRUE, ISNUMBER( SEARCH( RIGHT(小韻資料表[[#This Row],[切語]],1), 切語下字資料表[切語下字]) ), 0)</f>
        <v>234</v>
      </c>
      <c r="O1799" s="207" t="str" cm="1">
        <f t="array" ref="O1799" xml:space="preserve"> INDEX(切語下字資料表[韻母], 小韻資料表[[#This Row],[下字表識別號]])</f>
        <v>馬合2</v>
      </c>
      <c r="P1799" s="207" t="str" cm="1">
        <f t="array" ref="P1799" xml:space="preserve"> INDEX(切語下字資料表[韻母拼音碼], 小韻資料表[[#This Row],[下字表識別號]])</f>
        <v>ua</v>
      </c>
      <c r="Q1799" s="210" t="str" cm="1">
        <f t="array" ref="Q1799" xml:space="preserve"> INDEX(設定表!$C$19:$C$23, INT( LEFT(小韻資料表[[#This Row],[目次編碼]],1) ))</f>
        <v>上</v>
      </c>
      <c r="R1799" s="210">
        <f xml:space="preserve">  INDEX(設定表!$C$8:$C$15, MATCH( (RIGHT(小韻資料表[[#This Row],[清濁]]) &amp; 小韻資料表[[#This Row],[調]]), 設定表!$B$8:$B$15, 0))</f>
        <v>2</v>
      </c>
      <c r="S1799" s="205" t="s">
        <v>309</v>
      </c>
      <c r="T1799" s="205" t="s">
        <v>309</v>
      </c>
      <c r="U1799" s="226" t="s">
        <v>309</v>
      </c>
      <c r="V1799" s="146" t="s">
        <v>309</v>
      </c>
      <c r="X1799" s="135"/>
      <c r="Y1799" s="135"/>
      <c r="AA1799" s="135"/>
      <c r="AB1799" s="134"/>
      <c r="AC1799" s="135"/>
      <c r="AD1799" s="135"/>
      <c r="AH1799" s="135"/>
      <c r="AI1799" s="135"/>
    </row>
    <row r="1800" spans="1:35" ht="31.5">
      <c r="A1800" s="205">
        <v>1796</v>
      </c>
      <c r="B1800" s="206" t="s">
        <v>6998</v>
      </c>
      <c r="C1800" s="207" t="str">
        <f xml:space="preserve"> _xlfn.CONCAT(小韻資料表[[#This Row],[聲母拼音碼]],小韻資料表[[#This Row],[韻母拼音碼]],小韻資料表[[#This Row],[調號]])</f>
        <v>thua2</v>
      </c>
      <c r="D1800" s="206" t="s">
        <v>6999</v>
      </c>
      <c r="E1800" s="208" t="s">
        <v>6913</v>
      </c>
      <c r="F1800" s="205">
        <v>33</v>
      </c>
      <c r="G1800" s="209" t="s">
        <v>6999</v>
      </c>
      <c r="H1800" s="205">
        <f xml:space="preserve"> LEN(小韻資料表[[#This Row],[小韻字集]])</f>
        <v>1</v>
      </c>
      <c r="I1800" s="205" cm="1">
        <f t="array" ref="I1800" xml:space="preserve"> MATCH(TRUE, ISNUMBER( SEARCH( LEFT(小韻資料表[[#This Row],[切語]],1), 切語上字資料表[切語上字]) ), 0)</f>
        <v>10</v>
      </c>
      <c r="J1800" s="210" t="str" cm="1">
        <f t="array" ref="J1800" xml:space="preserve"> INDEX(切語上字資料表[聲母], 小韻資料表[[#This Row],[上字表識別號]])</f>
        <v>徹</v>
      </c>
      <c r="K1800" s="210" t="str" cm="1">
        <f t="array" ref="K1800" xml:space="preserve"> INDEX(切語上字資料表[聲母拼音碼], 小韻資料表[[#This Row],[上字表識別號]])</f>
        <v>th</v>
      </c>
      <c r="L1800" s="210" t="str" cm="1">
        <f t="array" ref="L1800" xml:space="preserve"> INDEX(切語上字資料表[清濁], 小韻資料表[[#This Row],[上字表識別號]])</f>
        <v>次清</v>
      </c>
      <c r="M1800" s="223" t="str" cm="1">
        <f t="array" ref="M1800" xml:space="preserve"> INDEX(切語上字資料表[發送收], 小韻資料表[[#This Row],[上字表識別號]])</f>
        <v>送氣</v>
      </c>
      <c r="N1800" s="205" cm="1">
        <f t="array" ref="N1800" xml:space="preserve"> MATCH(TRUE, ISNUMBER( SEARCH( RIGHT(小韻資料表[[#This Row],[切語]],1), 切語下字資料表[切語下字]) ), 0)</f>
        <v>234</v>
      </c>
      <c r="O1800" s="207" t="str" cm="1">
        <f t="array" ref="O1800" xml:space="preserve"> INDEX(切語下字資料表[韻母], 小韻資料表[[#This Row],[下字表識別號]])</f>
        <v>馬合2</v>
      </c>
      <c r="P1800" s="207" t="str" cm="1">
        <f t="array" ref="P1800" xml:space="preserve"> INDEX(切語下字資料表[韻母拼音碼], 小韻資料表[[#This Row],[下字表識別號]])</f>
        <v>ua</v>
      </c>
      <c r="Q1800" s="210" t="str" cm="1">
        <f t="array" ref="Q1800" xml:space="preserve"> INDEX(設定表!$C$19:$C$23, INT( LEFT(小韻資料表[[#This Row],[目次編碼]],1) ))</f>
        <v>上</v>
      </c>
      <c r="R1800" s="210">
        <f xml:space="preserve">  INDEX(設定表!$C$8:$C$15, MATCH( (RIGHT(小韻資料表[[#This Row],[清濁]]) &amp; 小韻資料表[[#This Row],[調]]), 設定表!$B$8:$B$15, 0))</f>
        <v>2</v>
      </c>
      <c r="S1800" s="205" t="s">
        <v>309</v>
      </c>
      <c r="T1800" s="205" t="s">
        <v>7000</v>
      </c>
      <c r="U1800" s="226" t="s">
        <v>309</v>
      </c>
      <c r="V1800" s="147" t="s">
        <v>309</v>
      </c>
      <c r="X1800" s="135"/>
      <c r="Y1800" s="135"/>
      <c r="AA1800" s="135"/>
      <c r="AB1800" s="134"/>
      <c r="AC1800" s="135"/>
      <c r="AD1800" s="135"/>
      <c r="AH1800" s="135"/>
      <c r="AI1800" s="135"/>
    </row>
    <row r="1801" spans="1:35" ht="31.5">
      <c r="A1801" s="205">
        <v>1797</v>
      </c>
      <c r="B1801" s="206" t="s">
        <v>7001</v>
      </c>
      <c r="C1801" s="207" t="str">
        <f xml:space="preserve"> _xlfn.CONCAT(小韻資料表[[#This Row],[聲母拼音碼]],小韻資料表[[#This Row],[韻母拼音碼]],小韻資料表[[#This Row],[調號]])</f>
        <v>sua2</v>
      </c>
      <c r="D1801" s="206" t="s">
        <v>7002</v>
      </c>
      <c r="E1801" s="208" t="s">
        <v>6913</v>
      </c>
      <c r="F1801" s="205">
        <v>34</v>
      </c>
      <c r="G1801" s="209" t="s">
        <v>7003</v>
      </c>
      <c r="H1801" s="205">
        <f xml:space="preserve"> LEN(小韻資料表[[#This Row],[小韻字集]])</f>
        <v>4</v>
      </c>
      <c r="I1801" s="205" cm="1">
        <f t="array" ref="I1801" xml:space="preserve"> MATCH(TRUE, ISNUMBER( SEARCH( LEFT(小韻資料表[[#This Row],[切語]],1), 切語上字資料表[切語上字]) ), 0)</f>
        <v>29</v>
      </c>
      <c r="J1801" s="210" t="str" cm="1">
        <f t="array" ref="J1801" xml:space="preserve"> INDEX(切語上字資料表[聲母], 小韻資料表[[#This Row],[上字表識別號]])</f>
        <v>疏</v>
      </c>
      <c r="K1801" s="210" t="str" cm="1">
        <f t="array" ref="K1801" xml:space="preserve"> INDEX(切語上字資料表[聲母拼音碼], 小韻資料表[[#This Row],[上字表識別號]])</f>
        <v>s</v>
      </c>
      <c r="L1801" s="210" t="str" cm="1">
        <f t="array" ref="L1801" xml:space="preserve"> INDEX(切語上字資料表[清濁], 小韻資料表[[#This Row],[上字表識別號]])</f>
        <v>全清</v>
      </c>
      <c r="M1801" s="223" t="str" cm="1">
        <f t="array" ref="M1801" xml:space="preserve"> INDEX(切語上字資料表[發送收], 小韻資料表[[#This Row],[上字表識別號]])</f>
        <v>發聲</v>
      </c>
      <c r="N1801" s="205" cm="1">
        <f t="array" ref="N1801" xml:space="preserve"> MATCH(TRUE, ISNUMBER( SEARCH( RIGHT(小韻資料表[[#This Row],[切語]],1), 切語下字資料表[切語下字]) ), 0)</f>
        <v>234</v>
      </c>
      <c r="O1801" s="207" t="str" cm="1">
        <f t="array" ref="O1801" xml:space="preserve"> INDEX(切語下字資料表[韻母], 小韻資料表[[#This Row],[下字表識別號]])</f>
        <v>馬合2</v>
      </c>
      <c r="P1801" s="207" t="str" cm="1">
        <f t="array" ref="P1801" xml:space="preserve"> INDEX(切語下字資料表[韻母拼音碼], 小韻資料表[[#This Row],[下字表識別號]])</f>
        <v>ua</v>
      </c>
      <c r="Q1801" s="210" t="str" cm="1">
        <f t="array" ref="Q1801" xml:space="preserve"> INDEX(設定表!$C$19:$C$23, INT( LEFT(小韻資料表[[#This Row],[目次編碼]],1) ))</f>
        <v>上</v>
      </c>
      <c r="R1801" s="210">
        <f xml:space="preserve">  INDEX(設定表!$C$8:$C$15, MATCH( (RIGHT(小韻資料表[[#This Row],[清濁]]) &amp; 小韻資料表[[#This Row],[調]]), 設定表!$B$8:$B$15, 0))</f>
        <v>2</v>
      </c>
      <c r="S1801" s="205" t="s">
        <v>309</v>
      </c>
      <c r="T1801" s="205" t="s">
        <v>309</v>
      </c>
      <c r="U1801" s="226" t="s">
        <v>7004</v>
      </c>
      <c r="V1801" s="146" t="s">
        <v>309</v>
      </c>
      <c r="X1801" s="135"/>
      <c r="Y1801" s="135"/>
      <c r="AA1801" s="135"/>
      <c r="AB1801" s="134"/>
      <c r="AC1801" s="135"/>
      <c r="AD1801" s="135"/>
      <c r="AH1801" s="135"/>
      <c r="AI1801" s="135"/>
    </row>
    <row r="1802" spans="1:35" ht="31.5">
      <c r="A1802" s="205">
        <v>1798</v>
      </c>
      <c r="B1802" s="206" t="s">
        <v>7005</v>
      </c>
      <c r="C1802" s="207" t="str">
        <f xml:space="preserve"> _xlfn.CONCAT(小韻資料表[[#This Row],[聲母拼音碼]],小韻資料表[[#This Row],[韻母拼音碼]],小韻資料表[[#This Row],[調號]])</f>
        <v>tha2</v>
      </c>
      <c r="D1802" s="206" t="s">
        <v>7006</v>
      </c>
      <c r="E1802" s="208" t="s">
        <v>6913</v>
      </c>
      <c r="F1802" s="205">
        <v>35</v>
      </c>
      <c r="G1802" s="209" t="s">
        <v>7006</v>
      </c>
      <c r="H1802" s="205">
        <f xml:space="preserve"> LEN(小韻資料表[[#This Row],[小韻字集]])</f>
        <v>1</v>
      </c>
      <c r="I1802" s="205" cm="1">
        <f t="array" ref="I1802" xml:space="preserve"> MATCH(TRUE, ISNUMBER( SEARCH( LEFT(小韻資料表[[#This Row],[切語]],1), 切語上字資料表[切語上字]) ), 0)</f>
        <v>10</v>
      </c>
      <c r="J1802" s="210" t="str" cm="1">
        <f t="array" ref="J1802" xml:space="preserve"> INDEX(切語上字資料表[聲母], 小韻資料表[[#This Row],[上字表識別號]])</f>
        <v>徹</v>
      </c>
      <c r="K1802" s="210" t="str" cm="1">
        <f t="array" ref="K1802" xml:space="preserve"> INDEX(切語上字資料表[聲母拼音碼], 小韻資料表[[#This Row],[上字表識別號]])</f>
        <v>th</v>
      </c>
      <c r="L1802" s="210" t="str" cm="1">
        <f t="array" ref="L1802" xml:space="preserve"> INDEX(切語上字資料表[清濁], 小韻資料表[[#This Row],[上字表識別號]])</f>
        <v>次清</v>
      </c>
      <c r="M1802" s="223" t="str" cm="1">
        <f t="array" ref="M1802" xml:space="preserve"> INDEX(切語上字資料表[發送收], 小韻資料表[[#This Row],[上字表識別號]])</f>
        <v>送氣</v>
      </c>
      <c r="N1802" s="205" cm="1">
        <f t="array" ref="N1802" xml:space="preserve"> MATCH(TRUE, ISNUMBER( SEARCH( RIGHT(小韻資料表[[#This Row],[切語]],1), 切語下字資料表[切語下字]) ), 0)</f>
        <v>230</v>
      </c>
      <c r="O1802" s="207" t="str" cm="1">
        <f t="array" ref="O1802" xml:space="preserve"> INDEX(切語下字資料表[韻母], 小韻資料表[[#This Row],[下字表識別號]])</f>
        <v>馬開2</v>
      </c>
      <c r="P1802" s="207" t="str" cm="1">
        <f t="array" ref="P1802" xml:space="preserve"> INDEX(切語下字資料表[韻母拼音碼], 小韻資料表[[#This Row],[下字表識別號]])</f>
        <v>a</v>
      </c>
      <c r="Q1802" s="210" t="str" cm="1">
        <f t="array" ref="Q1802" xml:space="preserve"> INDEX(設定表!$C$19:$C$23, INT( LEFT(小韻資料表[[#This Row],[目次編碼]],1) ))</f>
        <v>上</v>
      </c>
      <c r="R1802" s="210">
        <f xml:space="preserve">  INDEX(設定表!$C$8:$C$15, MATCH( (RIGHT(小韻資料表[[#This Row],[清濁]]) &amp; 小韻資料表[[#This Row],[調]]), 設定表!$B$8:$B$15, 0))</f>
        <v>2</v>
      </c>
      <c r="S1802" s="205" t="s">
        <v>309</v>
      </c>
      <c r="T1802" s="205" t="s">
        <v>309</v>
      </c>
      <c r="U1802" s="226" t="s">
        <v>7007</v>
      </c>
      <c r="V1802" s="147" t="s">
        <v>309</v>
      </c>
      <c r="X1802" s="135"/>
      <c r="Y1802" s="135"/>
      <c r="AA1802" s="135"/>
      <c r="AB1802" s="134"/>
      <c r="AC1802" s="135"/>
      <c r="AD1802" s="135"/>
      <c r="AH1802" s="135"/>
      <c r="AI1802" s="135"/>
    </row>
    <row r="1803" spans="1:35" ht="31.5">
      <c r="A1803" s="205">
        <v>1799</v>
      </c>
      <c r="B1803" s="206" t="s">
        <v>7008</v>
      </c>
      <c r="C1803" s="207" t="str">
        <f xml:space="preserve"> _xlfn.CONCAT(小韻資料表[[#This Row],[聲母拼音碼]],小韻資料表[[#This Row],[韻母拼音碼]],小韻資料表[[#This Row],[調號]])</f>
        <v>la2</v>
      </c>
      <c r="D1803" s="206" t="s">
        <v>7009</v>
      </c>
      <c r="E1803" s="208" t="s">
        <v>6913</v>
      </c>
      <c r="F1803" s="205">
        <v>36</v>
      </c>
      <c r="G1803" s="209" t="s">
        <v>7009</v>
      </c>
      <c r="H1803" s="205">
        <f xml:space="preserve"> LEN(小韻資料表[[#This Row],[小韻字集]])</f>
        <v>1</v>
      </c>
      <c r="I1803" s="205" cm="1">
        <f t="array" ref="I1803" xml:space="preserve"> MATCH(TRUE, ISNUMBER( SEARCH( LEFT(小韻資料表[[#This Row],[切語]],1), 切語上字資料表[切語上字]) ), 0)</f>
        <v>40</v>
      </c>
      <c r="J1803" s="210" t="str" cm="1">
        <f t="array" ref="J1803" xml:space="preserve"> INDEX(切語上字資料表[聲母], 小韻資料表[[#This Row],[上字表識別號]])</f>
        <v>來</v>
      </c>
      <c r="K1803" s="210" t="str" cm="1">
        <f t="array" ref="K1803" xml:space="preserve"> INDEX(切語上字資料表[聲母拼音碼], 小韻資料表[[#This Row],[上字表識別號]])</f>
        <v>l</v>
      </c>
      <c r="L1803" s="210" t="str" cm="1">
        <f t="array" ref="L1803" xml:space="preserve"> INDEX(切語上字資料表[清濁], 小韻資料表[[#This Row],[上字表識別號]])</f>
        <v>次濁</v>
      </c>
      <c r="M1803" s="223" t="str" cm="1">
        <f t="array" ref="M1803" xml:space="preserve"> INDEX(切語上字資料表[發送收], 小韻資料表[[#This Row],[上字表識別號]])</f>
        <v>收聲</v>
      </c>
      <c r="N1803" s="205" cm="1">
        <f t="array" ref="N1803" xml:space="preserve"> MATCH(TRUE, ISNUMBER( SEARCH( RIGHT(小韻資料表[[#This Row],[切語]],1), 切語下字資料表[切語下字]) ), 0)</f>
        <v>230</v>
      </c>
      <c r="O1803" s="207" t="str" cm="1">
        <f t="array" ref="O1803" xml:space="preserve"> INDEX(切語下字資料表[韻母], 小韻資料表[[#This Row],[下字表識別號]])</f>
        <v>馬開2</v>
      </c>
      <c r="P1803" s="207" t="str" cm="1">
        <f t="array" ref="P1803" xml:space="preserve"> INDEX(切語下字資料表[韻母拼音碼], 小韻資料表[[#This Row],[下字表識別號]])</f>
        <v>a</v>
      </c>
      <c r="Q1803" s="210" t="str" cm="1">
        <f t="array" ref="Q1803" xml:space="preserve"> INDEX(設定表!$C$19:$C$23, INT( LEFT(小韻資料表[[#This Row],[目次編碼]],1) ))</f>
        <v>上</v>
      </c>
      <c r="R1803" s="210">
        <f xml:space="preserve">  INDEX(設定表!$C$8:$C$15, MATCH( (RIGHT(小韻資料表[[#This Row],[清濁]]) &amp; 小韻資料表[[#This Row],[調]]), 設定表!$B$8:$B$15, 0))</f>
        <v>2</v>
      </c>
      <c r="S1803" s="205" t="s">
        <v>309</v>
      </c>
      <c r="T1803" s="205" t="s">
        <v>309</v>
      </c>
      <c r="U1803" s="226" t="s">
        <v>309</v>
      </c>
      <c r="V1803" s="146" t="s">
        <v>309</v>
      </c>
      <c r="X1803" s="135"/>
      <c r="Y1803" s="135"/>
      <c r="AA1803" s="135"/>
      <c r="AB1803" s="134"/>
      <c r="AC1803" s="135"/>
      <c r="AD1803" s="135"/>
      <c r="AH1803" s="135"/>
      <c r="AI1803" s="135"/>
    </row>
    <row r="1804" spans="1:35" ht="31.5">
      <c r="A1804" s="205">
        <v>1800</v>
      </c>
      <c r="B1804" s="206" t="s">
        <v>7010</v>
      </c>
      <c r="C1804" s="207" t="str">
        <f xml:space="preserve"> _xlfn.CONCAT(小韻資料表[[#This Row],[聲母拼音碼]],小韻資料表[[#This Row],[韻母拼音碼]],小韻資料表[[#This Row],[調號]])</f>
        <v>Øiong2</v>
      </c>
      <c r="D1804" s="206" t="s">
        <v>933</v>
      </c>
      <c r="E1804" s="208" t="s">
        <v>7011</v>
      </c>
      <c r="F1804" s="205">
        <v>1</v>
      </c>
      <c r="G1804" s="209" t="s">
        <v>7012</v>
      </c>
      <c r="H1804" s="205">
        <f xml:space="preserve"> LEN(小韻資料表[[#This Row],[小韻字集]])</f>
        <v>8</v>
      </c>
      <c r="I1804" s="205" cm="1">
        <f t="array" ref="I1804" xml:space="preserve"> MATCH(TRUE, ISNUMBER( SEARCH( LEFT(小韻資料表[[#This Row],[切語]],1), 切語上字資料表[切語上字]) ), 0)</f>
        <v>39</v>
      </c>
      <c r="J1804" s="210" t="str" cm="1">
        <f t="array" ref="J1804" xml:space="preserve"> INDEX(切語上字資料表[聲母], 小韻資料表[[#This Row],[上字表識別號]])</f>
        <v>喻</v>
      </c>
      <c r="K1804" s="210" t="str" cm="1">
        <f t="array" ref="K1804" xml:space="preserve"> INDEX(切語上字資料表[聲母拼音碼], 小韻資料表[[#This Row],[上字表識別號]])</f>
        <v>Ø</v>
      </c>
      <c r="L1804" s="210" t="str" cm="1">
        <f t="array" ref="L1804" xml:space="preserve"> INDEX(切語上字資料表[清濁], 小韻資料表[[#This Row],[上字表識別號]])</f>
        <v>次濁</v>
      </c>
      <c r="M1804" s="223" t="str" cm="1">
        <f t="array" ref="M1804" xml:space="preserve"> INDEX(切語上字資料表[發送收], 小韻資料表[[#This Row],[上字表識別號]])</f>
        <v>發聲</v>
      </c>
      <c r="N1804" s="205" cm="1">
        <f t="array" ref="N1804" xml:space="preserve"> MATCH(TRUE, ISNUMBER( SEARCH( RIGHT(小韻資料表[[#This Row],[切語]],1), 切語下字資料表[切語下字]) ), 0)</f>
        <v>242</v>
      </c>
      <c r="O1804" s="207" t="str" cm="1">
        <f t="array" ref="O1804" xml:space="preserve"> INDEX(切語下字資料表[韻母], 小韻資料表[[#This Row],[下字表識別號]])</f>
        <v>養開3</v>
      </c>
      <c r="P1804" s="207" t="str" cm="1">
        <f t="array" ref="P1804" xml:space="preserve"> INDEX(切語下字資料表[韻母拼音碼], 小韻資料表[[#This Row],[下字表識別號]])</f>
        <v>iong</v>
      </c>
      <c r="Q1804" s="210" t="str" cm="1">
        <f t="array" ref="Q1804" xml:space="preserve"> INDEX(設定表!$C$19:$C$23, INT( LEFT(小韻資料表[[#This Row],[目次編碼]],1) ))</f>
        <v>上</v>
      </c>
      <c r="R1804" s="210">
        <f xml:space="preserve">  INDEX(設定表!$C$8:$C$15, MATCH( (RIGHT(小韻資料表[[#This Row],[清濁]]) &amp; 小韻資料表[[#This Row],[調]]), 設定表!$B$8:$B$15, 0))</f>
        <v>2</v>
      </c>
      <c r="S1804" s="205" t="s">
        <v>309</v>
      </c>
      <c r="T1804" s="205" t="s">
        <v>309</v>
      </c>
      <c r="U1804" s="226" t="s">
        <v>7013</v>
      </c>
      <c r="V1804" s="147" t="s">
        <v>309</v>
      </c>
      <c r="X1804" s="135"/>
      <c r="Y1804" s="135"/>
      <c r="AA1804" s="135"/>
      <c r="AB1804" s="134"/>
      <c r="AC1804" s="135"/>
      <c r="AD1804" s="135"/>
      <c r="AH1804" s="135"/>
      <c r="AI1804" s="135"/>
    </row>
    <row r="1805" spans="1:35" ht="31.5">
      <c r="A1805" s="205">
        <v>1801</v>
      </c>
      <c r="B1805" s="206" t="s">
        <v>7014</v>
      </c>
      <c r="C1805" s="207" t="str">
        <f xml:space="preserve"> _xlfn.CONCAT(小韻資料表[[#This Row],[聲母拼音碼]],小韻資料表[[#This Row],[韻母拼音碼]],小韻資料表[[#This Row],[調號]])</f>
        <v>siong2</v>
      </c>
      <c r="D1805" s="206" t="s">
        <v>7015</v>
      </c>
      <c r="E1805" s="208" t="s">
        <v>7011</v>
      </c>
      <c r="F1805" s="205">
        <v>2</v>
      </c>
      <c r="G1805" s="209" t="s">
        <v>7016</v>
      </c>
      <c r="H1805" s="205">
        <f xml:space="preserve"> LEN(小韻資料表[[#This Row],[小韻字集]])</f>
        <v>13</v>
      </c>
      <c r="I1805" s="205" cm="1">
        <f t="array" ref="I1805" xml:space="preserve"> MATCH(TRUE, ISNUMBER( SEARCH( LEFT(小韻資料表[[#This Row],[切語]],1), 切語上字資料表[切語上字]) ), 0)</f>
        <v>25</v>
      </c>
      <c r="J1805" s="210" t="str" cm="1">
        <f t="array" ref="J1805" xml:space="preserve"> INDEX(切語上字資料表[聲母], 小韻資料表[[#This Row],[上字表識別號]])</f>
        <v>邪</v>
      </c>
      <c r="K1805" s="210" t="str" cm="1">
        <f t="array" ref="K1805" xml:space="preserve"> INDEX(切語上字資料表[聲母拼音碼], 小韻資料表[[#This Row],[上字表識別號]])</f>
        <v>s</v>
      </c>
      <c r="L1805" s="210" t="str" cm="1">
        <f t="array" ref="L1805" xml:space="preserve"> INDEX(切語上字資料表[清濁], 小韻資料表[[#This Row],[上字表識別號]])</f>
        <v>全濁</v>
      </c>
      <c r="M1805" s="223" t="str" cm="1">
        <f t="array" ref="M1805" xml:space="preserve"> INDEX(切語上字資料表[發送收], 小韻資料表[[#This Row],[上字表識別號]])</f>
        <v>送氣</v>
      </c>
      <c r="N1805" s="205" cm="1">
        <f t="array" ref="N1805" xml:space="preserve"> MATCH(TRUE, ISNUMBER( SEARCH( RIGHT(小韻資料表[[#This Row],[切語]],1), 切語下字資料表[切語下字]) ), 0)</f>
        <v>242</v>
      </c>
      <c r="O1805" s="207" t="str" cm="1">
        <f t="array" ref="O1805" xml:space="preserve"> INDEX(切語下字資料表[韻母], 小韻資料表[[#This Row],[下字表識別號]])</f>
        <v>養開3</v>
      </c>
      <c r="P1805" s="207" t="str" cm="1">
        <f t="array" ref="P1805" xml:space="preserve"> INDEX(切語下字資料表[韻母拼音碼], 小韻資料表[[#This Row],[下字表識別號]])</f>
        <v>iong</v>
      </c>
      <c r="Q1805" s="210" t="str" cm="1">
        <f t="array" ref="Q1805" xml:space="preserve"> INDEX(設定表!$C$19:$C$23, INT( LEFT(小韻資料表[[#This Row],[目次編碼]],1) ))</f>
        <v>上</v>
      </c>
      <c r="R1805" s="210">
        <f xml:space="preserve">  INDEX(設定表!$C$8:$C$15, MATCH( (RIGHT(小韻資料表[[#This Row],[清濁]]) &amp; 小韻資料表[[#This Row],[調]]), 設定表!$B$8:$B$15, 0))</f>
        <v>2</v>
      </c>
      <c r="S1805" s="205" t="s">
        <v>309</v>
      </c>
      <c r="T1805" s="205" t="s">
        <v>309</v>
      </c>
      <c r="U1805" s="226" t="s">
        <v>309</v>
      </c>
      <c r="V1805" s="146" t="s">
        <v>309</v>
      </c>
      <c r="X1805" s="135"/>
      <c r="Y1805" s="135"/>
      <c r="AA1805" s="135"/>
      <c r="AB1805" s="134"/>
      <c r="AC1805" s="135"/>
      <c r="AD1805" s="135"/>
      <c r="AH1805" s="135"/>
      <c r="AI1805" s="135"/>
    </row>
    <row r="1806" spans="1:35" ht="31.5">
      <c r="A1806" s="205">
        <v>1802</v>
      </c>
      <c r="B1806" s="206" t="s">
        <v>7017</v>
      </c>
      <c r="C1806" s="207" t="str">
        <f xml:space="preserve"> _xlfn.CONCAT(小韻資料表[[#This Row],[聲母拼音碼]],小韻資料表[[#This Row],[韻母拼音碼]],小韻資料表[[#This Row],[調號]])</f>
        <v>ciong2</v>
      </c>
      <c r="D1806" s="206" t="s">
        <v>7018</v>
      </c>
      <c r="E1806" s="208" t="s">
        <v>7011</v>
      </c>
      <c r="F1806" s="205">
        <v>3</v>
      </c>
      <c r="G1806" s="209" t="s">
        <v>7019</v>
      </c>
      <c r="H1806" s="205">
        <f xml:space="preserve"> LEN(小韻資料表[[#This Row],[小韻字集]])</f>
        <v>6</v>
      </c>
      <c r="I1806" s="205" cm="1">
        <f t="array" ref="I1806" xml:space="preserve"> MATCH(TRUE, ISNUMBER( SEARCH( LEFT(小韻資料表[[#This Row],[切語]],1), 切語上字資料表[切語上字]) ), 0)</f>
        <v>21</v>
      </c>
      <c r="J1806" s="210" t="str" cm="1">
        <f t="array" ref="J1806" xml:space="preserve"> INDEX(切語上字資料表[聲母], 小韻資料表[[#This Row],[上字表識別號]])</f>
        <v>精</v>
      </c>
      <c r="K1806" s="210" t="str" cm="1">
        <f t="array" ref="K1806" xml:space="preserve"> INDEX(切語上字資料表[聲母拼音碼], 小韻資料表[[#This Row],[上字表識別號]])</f>
        <v>c</v>
      </c>
      <c r="L1806" s="210" t="str" cm="1">
        <f t="array" ref="L1806" xml:space="preserve"> INDEX(切語上字資料表[清濁], 小韻資料表[[#This Row],[上字表識別號]])</f>
        <v>全清</v>
      </c>
      <c r="M1806" s="223" t="str" cm="1">
        <f t="array" ref="M1806" xml:space="preserve"> INDEX(切語上字資料表[發送收], 小韻資料表[[#This Row],[上字表識別號]])</f>
        <v>發聲</v>
      </c>
      <c r="N1806" s="205" cm="1">
        <f t="array" ref="N1806" xml:space="preserve"> MATCH(TRUE, ISNUMBER( SEARCH( RIGHT(小韻資料表[[#This Row],[切語]],1), 切語下字資料表[切語下字]) ), 0)</f>
        <v>242</v>
      </c>
      <c r="O1806" s="207" t="str" cm="1">
        <f t="array" ref="O1806" xml:space="preserve"> INDEX(切語下字資料表[韻母], 小韻資料表[[#This Row],[下字表識別號]])</f>
        <v>養開3</v>
      </c>
      <c r="P1806" s="207" t="str" cm="1">
        <f t="array" ref="P1806" xml:space="preserve"> INDEX(切語下字資料表[韻母拼音碼], 小韻資料表[[#This Row],[下字表識別號]])</f>
        <v>iong</v>
      </c>
      <c r="Q1806" s="210" t="str" cm="1">
        <f t="array" ref="Q1806" xml:space="preserve"> INDEX(設定表!$C$19:$C$23, INT( LEFT(小韻資料表[[#This Row],[目次編碼]],1) ))</f>
        <v>上</v>
      </c>
      <c r="R1806" s="210">
        <f xml:space="preserve">  INDEX(設定表!$C$8:$C$15, MATCH( (RIGHT(小韻資料表[[#This Row],[清濁]]) &amp; 小韻資料表[[#This Row],[調]]), 設定表!$B$8:$B$15, 0))</f>
        <v>2</v>
      </c>
      <c r="S1806" s="205" t="s">
        <v>309</v>
      </c>
      <c r="T1806" s="205" t="s">
        <v>309</v>
      </c>
      <c r="U1806" s="226" t="s">
        <v>309</v>
      </c>
      <c r="V1806" s="147" t="s">
        <v>309</v>
      </c>
      <c r="X1806" s="135"/>
      <c r="Y1806" s="135"/>
      <c r="AA1806" s="135"/>
      <c r="AB1806" s="134"/>
      <c r="AC1806" s="135"/>
      <c r="AD1806" s="135"/>
      <c r="AH1806" s="135"/>
      <c r="AI1806" s="135"/>
    </row>
    <row r="1807" spans="1:35" ht="31.5">
      <c r="A1807" s="205">
        <v>1803</v>
      </c>
      <c r="B1807" s="206" t="s">
        <v>13177</v>
      </c>
      <c r="C1807" s="207" t="str">
        <f xml:space="preserve"> _xlfn.CONCAT(小韻資料表[[#This Row],[聲母拼音碼]],小韻資料表[[#This Row],[韻母拼音碼]],小韻資料表[[#This Row],[調號]])</f>
        <v>liong2</v>
      </c>
      <c r="D1807" s="206" t="s">
        <v>7020</v>
      </c>
      <c r="E1807" s="208" t="s">
        <v>7011</v>
      </c>
      <c r="F1807" s="205">
        <v>4</v>
      </c>
      <c r="G1807" s="209" t="s">
        <v>7021</v>
      </c>
      <c r="H1807" s="205">
        <f xml:space="preserve"> LEN(小韻資料表[[#This Row],[小韻字集]])</f>
        <v>9</v>
      </c>
      <c r="I1807" s="205" cm="1">
        <f t="array" ref="I1807" xml:space="preserve"> MATCH(TRUE, ISNUMBER( SEARCH( LEFT(小韻資料表[[#This Row],[切語]],1), 切語上字資料表[切語上字]) ), 0)</f>
        <v>40</v>
      </c>
      <c r="J1807" s="210" t="str" cm="1">
        <f t="array" ref="J1807" xml:space="preserve"> INDEX(切語上字資料表[聲母], 小韻資料表[[#This Row],[上字表識別號]])</f>
        <v>來</v>
      </c>
      <c r="K1807" s="210" t="str" cm="1">
        <f t="array" ref="K1807" xml:space="preserve"> INDEX(切語上字資料表[聲母拼音碼], 小韻資料表[[#This Row],[上字表識別號]])</f>
        <v>l</v>
      </c>
      <c r="L1807" s="210" t="str" cm="1">
        <f t="array" ref="L1807" xml:space="preserve"> INDEX(切語上字資料表[清濁], 小韻資料表[[#This Row],[上字表識別號]])</f>
        <v>次濁</v>
      </c>
      <c r="M1807" s="223" t="str" cm="1">
        <f t="array" ref="M1807" xml:space="preserve"> INDEX(切語上字資料表[發送收], 小韻資料表[[#This Row],[上字表識別號]])</f>
        <v>收聲</v>
      </c>
      <c r="N1807" s="205" cm="1">
        <f t="array" ref="N1807" xml:space="preserve"> MATCH(TRUE, ISNUMBER( SEARCH( RIGHT(小韻資料表[[#This Row],[切語]],1), 切語下字資料表[切語下字]) ), 0)</f>
        <v>242</v>
      </c>
      <c r="O1807" s="207" t="str" cm="1">
        <f t="array" ref="O1807" xml:space="preserve"> INDEX(切語下字資料表[韻母], 小韻資料表[[#This Row],[下字表識別號]])</f>
        <v>養開3</v>
      </c>
      <c r="P1807" s="207" t="str" cm="1">
        <f t="array" ref="P1807" xml:space="preserve"> INDEX(切語下字資料表[韻母拼音碼], 小韻資料表[[#This Row],[下字表識別號]])</f>
        <v>iong</v>
      </c>
      <c r="Q1807" s="210" t="str" cm="1">
        <f t="array" ref="Q1807" xml:space="preserve"> INDEX(設定表!$C$19:$C$23, INT( LEFT(小韻資料表[[#This Row],[目次編碼]],1) ))</f>
        <v>上</v>
      </c>
      <c r="R1807" s="210">
        <f xml:space="preserve">  INDEX(設定表!$C$8:$C$15, MATCH( (RIGHT(小韻資料表[[#This Row],[清濁]]) &amp; 小韻資料表[[#This Row],[調]]), 設定表!$B$8:$B$15, 0))</f>
        <v>2</v>
      </c>
      <c r="S1807" s="205" t="s">
        <v>309</v>
      </c>
      <c r="T1807" s="205" t="s">
        <v>309</v>
      </c>
      <c r="U1807" s="226" t="s">
        <v>7022</v>
      </c>
      <c r="V1807" s="146" t="s">
        <v>309</v>
      </c>
      <c r="X1807" s="135"/>
      <c r="Y1807" s="135"/>
      <c r="AA1807" s="135"/>
      <c r="AB1807" s="134"/>
      <c r="AC1807" s="135"/>
      <c r="AD1807" s="135"/>
      <c r="AH1807" s="135"/>
      <c r="AI1807" s="135"/>
    </row>
    <row r="1808" spans="1:35" ht="31.5">
      <c r="A1808" s="205">
        <v>1804</v>
      </c>
      <c r="B1808" s="206" t="s">
        <v>7023</v>
      </c>
      <c r="C1808" s="207" t="str">
        <f xml:space="preserve"> _xlfn.CONCAT(小韻資料表[[#This Row],[聲母拼音碼]],小韻資料表[[#This Row],[韻母拼音碼]],小韻資料表[[#This Row],[調號]])</f>
        <v>Øiong2</v>
      </c>
      <c r="D1808" s="206" t="s">
        <v>7024</v>
      </c>
      <c r="E1808" s="208" t="s">
        <v>7011</v>
      </c>
      <c r="F1808" s="205">
        <v>5</v>
      </c>
      <c r="G1808" s="209" t="s">
        <v>7025</v>
      </c>
      <c r="H1808" s="205">
        <f xml:space="preserve"> LEN(小韻資料表[[#This Row],[小韻字集]])</f>
        <v>12</v>
      </c>
      <c r="I1808" s="205" cm="1">
        <f t="array" ref="I1808" xml:space="preserve"> MATCH(TRUE, ISNUMBER( SEARCH( LEFT(小韻資料表[[#This Row],[切語]],1), 切語上字資料表[切語上字]) ), 0)</f>
        <v>35</v>
      </c>
      <c r="J1808" s="210" t="str" cm="1">
        <f t="array" ref="J1808" xml:space="preserve"> INDEX(切語上字資料表[聲母], 小韻資料表[[#This Row],[上字表識別號]])</f>
        <v>影</v>
      </c>
      <c r="K1808" s="210" t="str" cm="1">
        <f t="array" ref="K1808" xml:space="preserve"> INDEX(切語上字資料表[聲母拼音碼], 小韻資料表[[#This Row],[上字表識別號]])</f>
        <v>Ø</v>
      </c>
      <c r="L1808" s="210" t="str" cm="1">
        <f t="array" ref="L1808" xml:space="preserve"> INDEX(切語上字資料表[清濁], 小韻資料表[[#This Row],[上字表識別號]])</f>
        <v>全清</v>
      </c>
      <c r="M1808" s="223" t="str" cm="1">
        <f t="array" ref="M1808" xml:space="preserve"> INDEX(切語上字資料表[發送收], 小韻資料表[[#This Row],[上字表識別號]])</f>
        <v>發聲</v>
      </c>
      <c r="N1808" s="205" cm="1">
        <f t="array" ref="N1808" xml:space="preserve"> MATCH(TRUE, ISNUMBER( SEARCH( RIGHT(小韻資料表[[#This Row],[切語]],1), 切語下字資料表[切語下字]) ), 0)</f>
        <v>242</v>
      </c>
      <c r="O1808" s="207" t="str" cm="1">
        <f t="array" ref="O1808" xml:space="preserve"> INDEX(切語下字資料表[韻母], 小韻資料表[[#This Row],[下字表識別號]])</f>
        <v>養開3</v>
      </c>
      <c r="P1808" s="207" t="str" cm="1">
        <f t="array" ref="P1808" xml:space="preserve"> INDEX(切語下字資料表[韻母拼音碼], 小韻資料表[[#This Row],[下字表識別號]])</f>
        <v>iong</v>
      </c>
      <c r="Q1808" s="210" t="str" cm="1">
        <f t="array" ref="Q1808" xml:space="preserve"> INDEX(設定表!$C$19:$C$23, INT( LEFT(小韻資料表[[#This Row],[目次編碼]],1) ))</f>
        <v>上</v>
      </c>
      <c r="R1808" s="210">
        <f xml:space="preserve">  INDEX(設定表!$C$8:$C$15, MATCH( (RIGHT(小韻資料表[[#This Row],[清濁]]) &amp; 小韻資料表[[#This Row],[調]]), 設定表!$B$8:$B$15, 0))</f>
        <v>2</v>
      </c>
      <c r="S1808" s="205" t="s">
        <v>309</v>
      </c>
      <c r="T1808" s="205" t="s">
        <v>309</v>
      </c>
      <c r="U1808" s="226" t="s">
        <v>309</v>
      </c>
      <c r="V1808" s="147" t="s">
        <v>309</v>
      </c>
      <c r="X1808" s="135"/>
      <c r="Y1808" s="135"/>
      <c r="AA1808" s="135"/>
      <c r="AB1808" s="134"/>
      <c r="AC1808" s="135"/>
      <c r="AD1808" s="135"/>
      <c r="AH1808" s="135"/>
      <c r="AI1808" s="135"/>
    </row>
    <row r="1809" spans="1:35" ht="31.5">
      <c r="A1809" s="205">
        <v>1805</v>
      </c>
      <c r="B1809" s="206" t="s">
        <v>7026</v>
      </c>
      <c r="C1809" s="207" t="str">
        <f xml:space="preserve"> _xlfn.CONCAT(小韻資料表[[#This Row],[聲母拼音碼]],小韻資料表[[#This Row],[韻母拼音碼]],小韻資料表[[#This Row],[調號]])</f>
        <v>khiong2</v>
      </c>
      <c r="D1809" s="206" t="s">
        <v>7027</v>
      </c>
      <c r="E1809" s="208" t="s">
        <v>7011</v>
      </c>
      <c r="F1809" s="205">
        <v>6</v>
      </c>
      <c r="G1809" s="209" t="s">
        <v>7028</v>
      </c>
      <c r="H1809" s="205">
        <f xml:space="preserve"> LEN(小韻資料表[[#This Row],[小韻字集]])</f>
        <v>5</v>
      </c>
      <c r="I1809" s="205" cm="1">
        <f t="array" ref="I1809" xml:space="preserve"> MATCH(TRUE, ISNUMBER( SEARCH( LEFT(小韻資料表[[#This Row],[切語]],1), 切語上字資料表[切語上字]) ), 0)</f>
        <v>3</v>
      </c>
      <c r="J1809" s="210" t="str" cm="1">
        <f t="array" ref="J1809" xml:space="preserve"> INDEX(切語上字資料表[聲母], 小韻資料表[[#This Row],[上字表識別號]])</f>
        <v>群</v>
      </c>
      <c r="K1809" s="210" t="str" cm="1">
        <f t="array" ref="K1809" xml:space="preserve"> INDEX(切語上字資料表[聲母拼音碼], 小韻資料表[[#This Row],[上字表識別號]])</f>
        <v>kh</v>
      </c>
      <c r="L1809" s="210" t="str" cm="1">
        <f t="array" ref="L1809" xml:space="preserve"> INDEX(切語上字資料表[清濁], 小韻資料表[[#This Row],[上字表識別號]])</f>
        <v>全濁</v>
      </c>
      <c r="M1809" s="223" cm="1">
        <f t="array" ref="M1809" xml:space="preserve"> INDEX(切語上字資料表[發送收], 小韻資料表[[#This Row],[上字表識別號]])</f>
        <v>0</v>
      </c>
      <c r="N1809" s="205" cm="1">
        <f t="array" ref="N1809" xml:space="preserve"> MATCH(TRUE, ISNUMBER( SEARCH( RIGHT(小韻資料表[[#This Row],[切語]],1), 切語下字資料表[切語下字]) ), 0)</f>
        <v>242</v>
      </c>
      <c r="O1809" s="207" t="str" cm="1">
        <f t="array" ref="O1809" xml:space="preserve"> INDEX(切語下字資料表[韻母], 小韻資料表[[#This Row],[下字表識別號]])</f>
        <v>養開3</v>
      </c>
      <c r="P1809" s="207" t="str" cm="1">
        <f t="array" ref="P1809" xml:space="preserve"> INDEX(切語下字資料表[韻母拼音碼], 小韻資料表[[#This Row],[下字表識別號]])</f>
        <v>iong</v>
      </c>
      <c r="Q1809" s="210" t="str" cm="1">
        <f t="array" ref="Q1809" xml:space="preserve"> INDEX(設定表!$C$19:$C$23, INT( LEFT(小韻資料表[[#This Row],[目次編碼]],1) ))</f>
        <v>上</v>
      </c>
      <c r="R1809" s="210">
        <f xml:space="preserve">  INDEX(設定表!$C$8:$C$15, MATCH( (RIGHT(小韻資料表[[#This Row],[清濁]]) &amp; 小韻資料表[[#This Row],[調]]), 設定表!$B$8:$B$15, 0))</f>
        <v>2</v>
      </c>
      <c r="S1809" s="205" t="s">
        <v>309</v>
      </c>
      <c r="T1809" s="205" t="s">
        <v>309</v>
      </c>
      <c r="U1809" s="226" t="s">
        <v>309</v>
      </c>
      <c r="V1809" s="146" t="s">
        <v>309</v>
      </c>
      <c r="X1809" s="135"/>
      <c r="Y1809" s="135"/>
      <c r="AA1809" s="135"/>
      <c r="AB1809" s="134"/>
      <c r="AC1809" s="135"/>
      <c r="AD1809" s="135"/>
      <c r="AH1809" s="135"/>
      <c r="AI1809" s="135"/>
    </row>
    <row r="1810" spans="1:35" ht="31.5">
      <c r="A1810" s="205">
        <v>1806</v>
      </c>
      <c r="B1810" s="206" t="s">
        <v>7029</v>
      </c>
      <c r="C1810" s="207" t="str">
        <f xml:space="preserve"> _xlfn.CONCAT(小韻資料表[[#This Row],[聲母拼音碼]],小韻資料表[[#This Row],[韻母拼音碼]],小韻資料表[[#This Row],[調號]])</f>
        <v>giong2</v>
      </c>
      <c r="D1810" s="206" t="s">
        <v>7030</v>
      </c>
      <c r="E1810" s="208" t="s">
        <v>7011</v>
      </c>
      <c r="F1810" s="205">
        <v>7</v>
      </c>
      <c r="G1810" s="209" t="s">
        <v>7031</v>
      </c>
      <c r="H1810" s="205">
        <f xml:space="preserve"> LEN(小韻資料表[[#This Row],[小韻字集]])</f>
        <v>3</v>
      </c>
      <c r="I1810" s="205" cm="1">
        <f t="array" ref="I1810" xml:space="preserve"> MATCH(TRUE, ISNUMBER( SEARCH( LEFT(小韻資料表[[#This Row],[切語]],1), 切語上字資料表[切語上字]) ), 0)</f>
        <v>4</v>
      </c>
      <c r="J1810" s="210" t="str" cm="1">
        <f t="array" ref="J1810" xml:space="preserve"> INDEX(切語上字資料表[聲母], 小韻資料表[[#This Row],[上字表識別號]])</f>
        <v>疑</v>
      </c>
      <c r="K1810" s="210" t="str" cm="1">
        <f t="array" ref="K1810" xml:space="preserve"> INDEX(切語上字資料表[聲母拼音碼], 小韻資料表[[#This Row],[上字表識別號]])</f>
        <v>g</v>
      </c>
      <c r="L1810" s="210" t="str" cm="1">
        <f t="array" ref="L1810" xml:space="preserve"> INDEX(切語上字資料表[清濁], 小韻資料表[[#This Row],[上字表識別號]])</f>
        <v>次濁</v>
      </c>
      <c r="M1810" s="223" t="str" cm="1">
        <f t="array" ref="M1810" xml:space="preserve"> INDEX(切語上字資料表[發送收], 小韻資料表[[#This Row],[上字表識別號]])</f>
        <v>收聲</v>
      </c>
      <c r="N1810" s="205" cm="1">
        <f t="array" ref="N1810" xml:space="preserve"> MATCH(TRUE, ISNUMBER( SEARCH( RIGHT(小韻資料表[[#This Row],[切語]],1), 切語下字資料表[切語下字]) ), 0)</f>
        <v>242</v>
      </c>
      <c r="O1810" s="207" t="str" cm="1">
        <f t="array" ref="O1810" xml:space="preserve"> INDEX(切語下字資料表[韻母], 小韻資料表[[#This Row],[下字表識別號]])</f>
        <v>養開3</v>
      </c>
      <c r="P1810" s="207" t="str" cm="1">
        <f t="array" ref="P1810" xml:space="preserve"> INDEX(切語下字資料表[韻母拼音碼], 小韻資料表[[#This Row],[下字表識別號]])</f>
        <v>iong</v>
      </c>
      <c r="Q1810" s="210" t="str" cm="1">
        <f t="array" ref="Q1810" xml:space="preserve"> INDEX(設定表!$C$19:$C$23, INT( LEFT(小韻資料表[[#This Row],[目次編碼]],1) ))</f>
        <v>上</v>
      </c>
      <c r="R1810" s="210">
        <f xml:space="preserve">  INDEX(設定表!$C$8:$C$15, MATCH( (RIGHT(小韻資料表[[#This Row],[清濁]]) &amp; 小韻資料表[[#This Row],[調]]), 設定表!$B$8:$B$15, 0))</f>
        <v>2</v>
      </c>
      <c r="S1810" s="205" t="s">
        <v>309</v>
      </c>
      <c r="T1810" s="205" t="s">
        <v>309</v>
      </c>
      <c r="U1810" s="226" t="s">
        <v>309</v>
      </c>
      <c r="V1810" s="147" t="s">
        <v>309</v>
      </c>
      <c r="X1810" s="135"/>
      <c r="Y1810" s="135"/>
      <c r="AA1810" s="135"/>
      <c r="AB1810" s="134"/>
      <c r="AC1810" s="135"/>
      <c r="AD1810" s="135"/>
      <c r="AH1810" s="135"/>
      <c r="AI1810" s="135"/>
    </row>
    <row r="1811" spans="1:35" ht="31.5">
      <c r="A1811" s="205">
        <v>1807</v>
      </c>
      <c r="B1811" s="206" t="s">
        <v>7032</v>
      </c>
      <c r="C1811" s="207" t="str">
        <f xml:space="preserve"> _xlfn.CONCAT(小韻資料表[[#This Row],[聲母拼音碼]],小韻資料表[[#This Row],[韻母拼音碼]],小韻資料表[[#This Row],[調號]])</f>
        <v>chiong2</v>
      </c>
      <c r="D1811" s="206" t="s">
        <v>7033</v>
      </c>
      <c r="E1811" s="208" t="s">
        <v>7011</v>
      </c>
      <c r="F1811" s="205">
        <v>8</v>
      </c>
      <c r="G1811" s="209" t="s">
        <v>7034</v>
      </c>
      <c r="H1811" s="205">
        <f xml:space="preserve"> LEN(小韻資料表[[#This Row],[小韻字集]])</f>
        <v>7</v>
      </c>
      <c r="I1811" s="205" cm="1">
        <f t="array" ref="I1811" xml:space="preserve"> MATCH(TRUE, ISNUMBER( SEARCH( LEFT(小韻資料表[[#This Row],[切語]],1), 切語上字資料表[切語上字]) ), 0)</f>
        <v>27</v>
      </c>
      <c r="J1811" s="210" t="str" cm="1">
        <f t="array" ref="J1811" xml:space="preserve"> INDEX(切語上字資料表[聲母], 小韻資料表[[#This Row],[上字表識別號]])</f>
        <v>初</v>
      </c>
      <c r="K1811" s="210" t="str" cm="1">
        <f t="array" ref="K1811" xml:space="preserve"> INDEX(切語上字資料表[聲母拼音碼], 小韻資料表[[#This Row],[上字表識別號]])</f>
        <v>ch</v>
      </c>
      <c r="L1811" s="210" t="str" cm="1">
        <f t="array" ref="L1811" xml:space="preserve"> INDEX(切語上字資料表[清濁], 小韻資料表[[#This Row],[上字表識別號]])</f>
        <v>次清</v>
      </c>
      <c r="M1811" s="223" t="str" cm="1">
        <f t="array" ref="M1811" xml:space="preserve"> INDEX(切語上字資料表[發送收], 小韻資料表[[#This Row],[上字表識別號]])</f>
        <v>送氣</v>
      </c>
      <c r="N1811" s="205" cm="1">
        <f t="array" ref="N1811" xml:space="preserve"> MATCH(TRUE, ISNUMBER( SEARCH( RIGHT(小韻資料表[[#This Row],[切語]],1), 切語下字資料表[切語下字]) ), 0)</f>
        <v>242</v>
      </c>
      <c r="O1811" s="207" t="str" cm="1">
        <f t="array" ref="O1811" xml:space="preserve"> INDEX(切語下字資料表[韻母], 小韻資料表[[#This Row],[下字表識別號]])</f>
        <v>養開3</v>
      </c>
      <c r="P1811" s="207" t="str" cm="1">
        <f t="array" ref="P1811" xml:space="preserve"> INDEX(切語下字資料表[韻母拼音碼], 小韻資料表[[#This Row],[下字表識別號]])</f>
        <v>iong</v>
      </c>
      <c r="Q1811" s="210" t="str" cm="1">
        <f t="array" ref="Q1811" xml:space="preserve"> INDEX(設定表!$C$19:$C$23, INT( LEFT(小韻資料表[[#This Row],[目次編碼]],1) ))</f>
        <v>上</v>
      </c>
      <c r="R1811" s="210">
        <f xml:space="preserve">  INDEX(設定表!$C$8:$C$15, MATCH( (RIGHT(小韻資料表[[#This Row],[清濁]]) &amp; 小韻資料表[[#This Row],[調]]), 設定表!$B$8:$B$15, 0))</f>
        <v>2</v>
      </c>
      <c r="S1811" s="205" t="s">
        <v>309</v>
      </c>
      <c r="T1811" s="205" t="s">
        <v>309</v>
      </c>
      <c r="U1811" s="226" t="s">
        <v>7035</v>
      </c>
      <c r="V1811" s="146" t="s">
        <v>309</v>
      </c>
      <c r="X1811" s="135"/>
      <c r="Y1811" s="135"/>
      <c r="AA1811" s="135"/>
      <c r="AB1811" s="134"/>
      <c r="AC1811" s="135"/>
      <c r="AD1811" s="135"/>
      <c r="AH1811" s="135"/>
      <c r="AI1811" s="135"/>
    </row>
    <row r="1812" spans="1:35" ht="31.5">
      <c r="A1812" s="205">
        <v>1808</v>
      </c>
      <c r="B1812" s="206" t="s">
        <v>7036</v>
      </c>
      <c r="C1812" s="207" t="str">
        <f xml:space="preserve"> _xlfn.CONCAT(小韻資料表[[#This Row],[聲母拼音碼]],小韻資料表[[#This Row],[韻母拼音碼]],小韻資料表[[#This Row],[調號]])</f>
        <v>siong2</v>
      </c>
      <c r="D1812" s="206" t="s">
        <v>7037</v>
      </c>
      <c r="E1812" s="208" t="s">
        <v>7011</v>
      </c>
      <c r="F1812" s="205">
        <v>9</v>
      </c>
      <c r="G1812" s="209" t="s">
        <v>7038</v>
      </c>
      <c r="H1812" s="205">
        <f xml:space="preserve"> LEN(小韻資料表[[#This Row],[小韻字集]])</f>
        <v>2</v>
      </c>
      <c r="I1812" s="205" cm="1">
        <f t="array" ref="I1812" xml:space="preserve"> MATCH(TRUE, ISNUMBER( SEARCH( LEFT(小韻資料表[[#This Row],[切語]],1), 切語上字資料表[切語上字]) ), 0)</f>
        <v>24</v>
      </c>
      <c r="J1812" s="210" t="str" cm="1">
        <f t="array" ref="J1812" xml:space="preserve"> INDEX(切語上字資料表[聲母], 小韻資料表[[#This Row],[上字表識別號]])</f>
        <v>心</v>
      </c>
      <c r="K1812" s="210" t="str" cm="1">
        <f t="array" ref="K1812" xml:space="preserve"> INDEX(切語上字資料表[聲母拼音碼], 小韻資料表[[#This Row],[上字表識別號]])</f>
        <v>s</v>
      </c>
      <c r="L1812" s="210" t="str" cm="1">
        <f t="array" ref="L1812" xml:space="preserve"> INDEX(切語上字資料表[清濁], 小韻資料表[[#This Row],[上字表識別號]])</f>
        <v>全清</v>
      </c>
      <c r="M1812" s="223" t="str" cm="1">
        <f t="array" ref="M1812" xml:space="preserve"> INDEX(切語上字資料表[發送收], 小韻資料表[[#This Row],[上字表識別號]])</f>
        <v>送氣</v>
      </c>
      <c r="N1812" s="205" cm="1">
        <f t="array" ref="N1812" xml:space="preserve"> MATCH(TRUE, ISNUMBER( SEARCH( RIGHT(小韻資料表[[#This Row],[切語]],1), 切語下字資料表[切語下字]) ), 0)</f>
        <v>242</v>
      </c>
      <c r="O1812" s="207" t="str" cm="1">
        <f t="array" ref="O1812" xml:space="preserve"> INDEX(切語下字資料表[韻母], 小韻資料表[[#This Row],[下字表識別號]])</f>
        <v>養開3</v>
      </c>
      <c r="P1812" s="207" t="str" cm="1">
        <f t="array" ref="P1812" xml:space="preserve"> INDEX(切語下字資料表[韻母拼音碼], 小韻資料表[[#This Row],[下字表識別號]])</f>
        <v>iong</v>
      </c>
      <c r="Q1812" s="210" t="str" cm="1">
        <f t="array" ref="Q1812" xml:space="preserve"> INDEX(設定表!$C$19:$C$23, INT( LEFT(小韻資料表[[#This Row],[目次編碼]],1) ))</f>
        <v>上</v>
      </c>
      <c r="R1812" s="210">
        <f xml:space="preserve">  INDEX(設定表!$C$8:$C$15, MATCH( (RIGHT(小韻資料表[[#This Row],[清濁]]) &amp; 小韻資料表[[#This Row],[調]]), 設定表!$B$8:$B$15, 0))</f>
        <v>2</v>
      </c>
      <c r="S1812" s="205" t="s">
        <v>309</v>
      </c>
      <c r="T1812" s="205" t="s">
        <v>309</v>
      </c>
      <c r="U1812" s="226" t="s">
        <v>309</v>
      </c>
      <c r="V1812" s="147" t="s">
        <v>309</v>
      </c>
      <c r="X1812" s="135"/>
      <c r="Y1812" s="135"/>
      <c r="AA1812" s="135"/>
      <c r="AB1812" s="134"/>
      <c r="AC1812" s="135"/>
      <c r="AD1812" s="135"/>
      <c r="AH1812" s="135"/>
      <c r="AI1812" s="135"/>
    </row>
    <row r="1813" spans="1:35" ht="31.5">
      <c r="A1813" s="205">
        <v>1809</v>
      </c>
      <c r="B1813" s="206" t="s">
        <v>7039</v>
      </c>
      <c r="C1813" s="207" t="str">
        <f xml:space="preserve"> _xlfn.CONCAT(小韻資料表[[#This Row],[聲母拼音碼]],小韻資料表[[#This Row],[韻母拼音碼]],小韻資料表[[#This Row],[調號]])</f>
        <v>ciong2</v>
      </c>
      <c r="D1813" s="206" t="s">
        <v>7040</v>
      </c>
      <c r="E1813" s="208" t="s">
        <v>7011</v>
      </c>
      <c r="F1813" s="205">
        <v>10</v>
      </c>
      <c r="G1813" s="209" t="s">
        <v>7041</v>
      </c>
      <c r="H1813" s="205">
        <f xml:space="preserve"> LEN(小韻資料表[[#This Row],[小韻字集]])</f>
        <v>4</v>
      </c>
      <c r="I1813" s="205" cm="1">
        <f t="array" ref="I1813" xml:space="preserve"> MATCH(TRUE, ISNUMBER( SEARCH( LEFT(小韻資料表[[#This Row],[切語]],1), 切語上字資料表[切語上字]) ), 0)</f>
        <v>30</v>
      </c>
      <c r="J1813" s="210" t="str" cm="1">
        <f t="array" ref="J1813" xml:space="preserve"> INDEX(切語上字資料表[聲母], 小韻資料表[[#This Row],[上字表識別號]])</f>
        <v>照</v>
      </c>
      <c r="K1813" s="210" t="str" cm="1">
        <f t="array" ref="K1813" xml:space="preserve"> INDEX(切語上字資料表[聲母拼音碼], 小韻資料表[[#This Row],[上字表識別號]])</f>
        <v>c</v>
      </c>
      <c r="L1813" s="210" t="str" cm="1">
        <f t="array" ref="L1813" xml:space="preserve"> INDEX(切語上字資料表[清濁], 小韻資料表[[#This Row],[上字表識別號]])</f>
        <v>全清</v>
      </c>
      <c r="M1813" s="223" t="str" cm="1">
        <f t="array" ref="M1813" xml:space="preserve"> INDEX(切語上字資料表[發送收], 小韻資料表[[#This Row],[上字表識別號]])</f>
        <v>發聲</v>
      </c>
      <c r="N1813" s="205" cm="1">
        <f t="array" ref="N1813" xml:space="preserve"> MATCH(TRUE, ISNUMBER( SEARCH( RIGHT(小韻資料表[[#This Row],[切語]],1), 切語下字資料表[切語下字]) ), 0)</f>
        <v>242</v>
      </c>
      <c r="O1813" s="207" t="str" cm="1">
        <f t="array" ref="O1813" xml:space="preserve"> INDEX(切語下字資料表[韻母], 小韻資料表[[#This Row],[下字表識別號]])</f>
        <v>養開3</v>
      </c>
      <c r="P1813" s="207" t="str" cm="1">
        <f t="array" ref="P1813" xml:space="preserve"> INDEX(切語下字資料表[韻母拼音碼], 小韻資料表[[#This Row],[下字表識別號]])</f>
        <v>iong</v>
      </c>
      <c r="Q1813" s="210" t="str" cm="1">
        <f t="array" ref="Q1813" xml:space="preserve"> INDEX(設定表!$C$19:$C$23, INT( LEFT(小韻資料表[[#This Row],[目次編碼]],1) ))</f>
        <v>上</v>
      </c>
      <c r="R1813" s="210">
        <f xml:space="preserve">  INDEX(設定表!$C$8:$C$15, MATCH( (RIGHT(小韻資料表[[#This Row],[清濁]]) &amp; 小韻資料表[[#This Row],[調]]), 設定表!$B$8:$B$15, 0))</f>
        <v>2</v>
      </c>
      <c r="S1813" s="205" t="s">
        <v>7042</v>
      </c>
      <c r="T1813" s="205" t="s">
        <v>309</v>
      </c>
      <c r="U1813" s="226" t="s">
        <v>309</v>
      </c>
      <c r="V1813" s="146" t="s">
        <v>309</v>
      </c>
      <c r="X1813" s="135"/>
      <c r="Y1813" s="135"/>
      <c r="AA1813" s="135"/>
      <c r="AB1813" s="134"/>
      <c r="AC1813" s="135"/>
      <c r="AD1813" s="135"/>
      <c r="AH1813" s="135"/>
      <c r="AI1813" s="135"/>
    </row>
    <row r="1814" spans="1:35" ht="31.5">
      <c r="A1814" s="205">
        <v>1810</v>
      </c>
      <c r="B1814" s="206" t="s">
        <v>7043</v>
      </c>
      <c r="C1814" s="207" t="str">
        <f xml:space="preserve"> _xlfn.CONCAT(小韻資料表[[#This Row],[聲母拼音碼]],小韻資料表[[#This Row],[韻母拼音碼]],小韻資料表[[#This Row],[調號]])</f>
        <v>siong2</v>
      </c>
      <c r="D1814" s="206" t="s">
        <v>7044</v>
      </c>
      <c r="E1814" s="208" t="s">
        <v>7011</v>
      </c>
      <c r="F1814" s="205">
        <v>11</v>
      </c>
      <c r="G1814" s="209" t="s">
        <v>7045</v>
      </c>
      <c r="H1814" s="205">
        <f xml:space="preserve"> LEN(小韻資料表[[#This Row],[小韻字集]])</f>
        <v>11</v>
      </c>
      <c r="I1814" s="205" cm="1">
        <f t="array" ref="I1814" xml:space="preserve"> MATCH(TRUE, ISNUMBER( SEARCH( LEFT(小韻資料表[[#This Row],[切語]],1), 切語上字資料表[切語上字]) ), 0)</f>
        <v>29</v>
      </c>
      <c r="J1814" s="210" t="str" cm="1">
        <f t="array" ref="J1814" xml:space="preserve"> INDEX(切語上字資料表[聲母], 小韻資料表[[#This Row],[上字表識別號]])</f>
        <v>疏</v>
      </c>
      <c r="K1814" s="210" t="str" cm="1">
        <f t="array" ref="K1814" xml:space="preserve"> INDEX(切語上字資料表[聲母拼音碼], 小韻資料表[[#This Row],[上字表識別號]])</f>
        <v>s</v>
      </c>
      <c r="L1814" s="210" t="str" cm="1">
        <f t="array" ref="L1814" xml:space="preserve"> INDEX(切語上字資料表[清濁], 小韻資料表[[#This Row],[上字表識別號]])</f>
        <v>全清</v>
      </c>
      <c r="M1814" s="223" t="str" cm="1">
        <f t="array" ref="M1814" xml:space="preserve"> INDEX(切語上字資料表[發送收], 小韻資料表[[#This Row],[上字表識別號]])</f>
        <v>發聲</v>
      </c>
      <c r="N1814" s="205" cm="1">
        <f t="array" ref="N1814" xml:space="preserve"> MATCH(TRUE, ISNUMBER( SEARCH( RIGHT(小韻資料表[[#This Row],[切語]],1), 切語下字資料表[切語下字]) ), 0)</f>
        <v>242</v>
      </c>
      <c r="O1814" s="207" t="str" cm="1">
        <f t="array" ref="O1814" xml:space="preserve"> INDEX(切語下字資料表[韻母], 小韻資料表[[#This Row],[下字表識別號]])</f>
        <v>養開3</v>
      </c>
      <c r="P1814" s="207" t="str" cm="1">
        <f t="array" ref="P1814" xml:space="preserve"> INDEX(切語下字資料表[韻母拼音碼], 小韻資料表[[#This Row],[下字表識別號]])</f>
        <v>iong</v>
      </c>
      <c r="Q1814" s="210" t="str" cm="1">
        <f t="array" ref="Q1814" xml:space="preserve"> INDEX(設定表!$C$19:$C$23, INT( LEFT(小韻資料表[[#This Row],[目次編碼]],1) ))</f>
        <v>上</v>
      </c>
      <c r="R1814" s="210">
        <f xml:space="preserve">  INDEX(設定表!$C$8:$C$15, MATCH( (RIGHT(小韻資料表[[#This Row],[清濁]]) &amp; 小韻資料表[[#This Row],[調]]), 設定表!$B$8:$B$15, 0))</f>
        <v>2</v>
      </c>
      <c r="S1814" s="211" t="s">
        <v>309</v>
      </c>
      <c r="T1814" s="205" t="s">
        <v>309</v>
      </c>
      <c r="U1814" s="226" t="s">
        <v>309</v>
      </c>
      <c r="V1814" s="147" t="s">
        <v>309</v>
      </c>
      <c r="X1814" s="135"/>
      <c r="Y1814" s="135"/>
      <c r="AA1814" s="135"/>
      <c r="AB1814" s="134"/>
      <c r="AC1814" s="135"/>
      <c r="AD1814" s="135"/>
      <c r="AH1814" s="135"/>
      <c r="AI1814" s="135"/>
    </row>
    <row r="1815" spans="1:35" ht="31.5">
      <c r="A1815" s="205">
        <v>1811</v>
      </c>
      <c r="B1815" s="206" t="s">
        <v>7046</v>
      </c>
      <c r="C1815" s="207" t="str">
        <f xml:space="preserve"> _xlfn.CONCAT(小韻資料表[[#This Row],[聲母拼音碼]],小韻資料表[[#This Row],[韻母拼音碼]],小韻資料表[[#This Row],[調號]])</f>
        <v>hiong2</v>
      </c>
      <c r="D1815" s="206" t="s">
        <v>7047</v>
      </c>
      <c r="E1815" s="208" t="s">
        <v>7011</v>
      </c>
      <c r="F1815" s="205">
        <v>12</v>
      </c>
      <c r="G1815" s="209" t="s">
        <v>7048</v>
      </c>
      <c r="H1815" s="205">
        <f xml:space="preserve"> LEN(小韻資料表[[#This Row],[小韻字集]])</f>
        <v>8</v>
      </c>
      <c r="I1815" s="205" cm="1">
        <f t="array" ref="I1815" xml:space="preserve"> MATCH(TRUE, ISNUMBER( SEARCH( LEFT(小韻資料表[[#This Row],[切語]],1), 切語上字資料表[切語上字]) ), 0)</f>
        <v>36</v>
      </c>
      <c r="J1815" s="210" t="str" cm="1">
        <f t="array" ref="J1815" xml:space="preserve"> INDEX(切語上字資料表[聲母], 小韻資料表[[#This Row],[上字表識別號]])</f>
        <v>曉</v>
      </c>
      <c r="K1815" s="210" t="str" cm="1">
        <f t="array" ref="K1815" xml:space="preserve"> INDEX(切語上字資料表[聲母拼音碼], 小韻資料表[[#This Row],[上字表識別號]])</f>
        <v>h</v>
      </c>
      <c r="L1815" s="210" t="str" cm="1">
        <f t="array" ref="L1815" xml:space="preserve"> INDEX(切語上字資料表[清濁], 小韻資料表[[#This Row],[上字表識別號]])</f>
        <v>次清</v>
      </c>
      <c r="M1815" s="223" t="str" cm="1">
        <f t="array" ref="M1815" xml:space="preserve"> INDEX(切語上字資料表[發送收], 小韻資料表[[#This Row],[上字表識別號]])</f>
        <v>送氣</v>
      </c>
      <c r="N1815" s="205" cm="1">
        <f t="array" ref="N1815" xml:space="preserve"> MATCH(TRUE, ISNUMBER( SEARCH( RIGHT(小韻資料表[[#This Row],[切語]],1), 切語下字資料表[切語下字]) ), 0)</f>
        <v>242</v>
      </c>
      <c r="O1815" s="207" t="str" cm="1">
        <f t="array" ref="O1815" xml:space="preserve"> INDEX(切語下字資料表[韻母], 小韻資料表[[#This Row],[下字表識別號]])</f>
        <v>養開3</v>
      </c>
      <c r="P1815" s="207" t="str" cm="1">
        <f t="array" ref="P1815" xml:space="preserve"> INDEX(切語下字資料表[韻母拼音碼], 小韻資料表[[#This Row],[下字表識別號]])</f>
        <v>iong</v>
      </c>
      <c r="Q1815" s="210" t="str" cm="1">
        <f t="array" ref="Q1815" xml:space="preserve"> INDEX(設定表!$C$19:$C$23, INT( LEFT(小韻資料表[[#This Row],[目次編碼]],1) ))</f>
        <v>上</v>
      </c>
      <c r="R1815" s="210">
        <f xml:space="preserve">  INDEX(設定表!$C$8:$C$15, MATCH( (RIGHT(小韻資料表[[#This Row],[清濁]]) &amp; 小韻資料表[[#This Row],[調]]), 設定表!$B$8:$B$15, 0))</f>
        <v>2</v>
      </c>
      <c r="S1815" s="205" t="s">
        <v>309</v>
      </c>
      <c r="T1815" s="205" t="s">
        <v>309</v>
      </c>
      <c r="U1815" s="226" t="s">
        <v>7049</v>
      </c>
      <c r="V1815" s="146" t="s">
        <v>309</v>
      </c>
      <c r="X1815" s="135"/>
      <c r="Y1815" s="135"/>
      <c r="AA1815" s="135"/>
      <c r="AB1815" s="134"/>
      <c r="AC1815" s="135"/>
      <c r="AD1815" s="135"/>
      <c r="AH1815" s="135"/>
      <c r="AI1815" s="135"/>
    </row>
    <row r="1816" spans="1:35" ht="31.5">
      <c r="A1816" s="205">
        <v>1812</v>
      </c>
      <c r="B1816" s="206" t="s">
        <v>7050</v>
      </c>
      <c r="C1816" s="207" t="str">
        <f xml:space="preserve"> _xlfn.CONCAT(小韻資料表[[#This Row],[聲母拼音碼]],小韻資料表[[#This Row],[韻母拼音碼]],小韻資料表[[#This Row],[調號]])</f>
        <v>chiong2</v>
      </c>
      <c r="D1816" s="206" t="s">
        <v>7051</v>
      </c>
      <c r="E1816" s="208" t="s">
        <v>7011</v>
      </c>
      <c r="F1816" s="205">
        <v>13</v>
      </c>
      <c r="G1816" s="209" t="s">
        <v>7052</v>
      </c>
      <c r="H1816" s="205">
        <f xml:space="preserve"> LEN(小韻資料表[[#This Row],[小韻字集]])</f>
        <v>9</v>
      </c>
      <c r="I1816" s="205" cm="1">
        <f t="array" ref="I1816" xml:space="preserve"> MATCH(TRUE, ISNUMBER( SEARCH( LEFT(小韻資料表[[#This Row],[切語]],1), 切語上字資料表[切語上字]) ), 0)</f>
        <v>31</v>
      </c>
      <c r="J1816" s="210" t="str" cm="1">
        <f t="array" ref="J1816" xml:space="preserve"> INDEX(切語上字資料表[聲母], 小韻資料表[[#This Row],[上字表識別號]])</f>
        <v>穿</v>
      </c>
      <c r="K1816" s="210" t="str" cm="1">
        <f t="array" ref="K1816" xml:space="preserve"> INDEX(切語上字資料表[聲母拼音碼], 小韻資料表[[#This Row],[上字表識別號]])</f>
        <v>ch</v>
      </c>
      <c r="L1816" s="210" t="str" cm="1">
        <f t="array" ref="L1816" xml:space="preserve"> INDEX(切語上字資料表[清濁], 小韻資料表[[#This Row],[上字表識別號]])</f>
        <v>次清</v>
      </c>
      <c r="M1816" s="223" t="str" cm="1">
        <f t="array" ref="M1816" xml:space="preserve"> INDEX(切語上字資料表[發送收], 小韻資料表[[#This Row],[上字表識別號]])</f>
        <v>送氣</v>
      </c>
      <c r="N1816" s="205" cm="1">
        <f t="array" ref="N1816" xml:space="preserve"> MATCH(TRUE, ISNUMBER( SEARCH( RIGHT(小韻資料表[[#This Row],[切語]],1), 切語下字資料表[切語下字]) ), 0)</f>
        <v>242</v>
      </c>
      <c r="O1816" s="207" t="str" cm="1">
        <f t="array" ref="O1816" xml:space="preserve"> INDEX(切語下字資料表[韻母], 小韻資料表[[#This Row],[下字表識別號]])</f>
        <v>養開3</v>
      </c>
      <c r="P1816" s="207" t="str" cm="1">
        <f t="array" ref="P1816" xml:space="preserve"> INDEX(切語下字資料表[韻母拼音碼], 小韻資料表[[#This Row],[下字表識別號]])</f>
        <v>iong</v>
      </c>
      <c r="Q1816" s="210" t="str" cm="1">
        <f t="array" ref="Q1816" xml:space="preserve"> INDEX(設定表!$C$19:$C$23, INT( LEFT(小韻資料表[[#This Row],[目次編碼]],1) ))</f>
        <v>上</v>
      </c>
      <c r="R1816" s="210">
        <f xml:space="preserve">  INDEX(設定表!$C$8:$C$15, MATCH( (RIGHT(小韻資料表[[#This Row],[清濁]]) &amp; 小韻資料表[[#This Row],[調]]), 設定表!$B$8:$B$15, 0))</f>
        <v>2</v>
      </c>
      <c r="S1816" s="205" t="s">
        <v>309</v>
      </c>
      <c r="T1816" s="205" t="s">
        <v>309</v>
      </c>
      <c r="U1816" s="226" t="s">
        <v>309</v>
      </c>
      <c r="V1816" s="147" t="s">
        <v>309</v>
      </c>
      <c r="X1816" s="135"/>
      <c r="Y1816" s="135"/>
      <c r="AA1816" s="135"/>
      <c r="AB1816" s="134"/>
      <c r="AC1816" s="135"/>
      <c r="AD1816" s="135"/>
      <c r="AH1816" s="135"/>
      <c r="AI1816" s="135"/>
    </row>
    <row r="1817" spans="1:35" ht="31.5">
      <c r="A1817" s="205">
        <v>1813</v>
      </c>
      <c r="B1817" s="206" t="s">
        <v>7053</v>
      </c>
      <c r="C1817" s="207" t="str">
        <f xml:space="preserve"> _xlfn.CONCAT(小韻資料表[[#This Row],[聲母拼音碼]],小韻資料表[[#This Row],[韻母拼音碼]],小韻資料表[[#This Row],[調號]])</f>
        <v>kiong2</v>
      </c>
      <c r="D1817" s="206" t="s">
        <v>7054</v>
      </c>
      <c r="E1817" s="208" t="s">
        <v>7011</v>
      </c>
      <c r="F1817" s="205">
        <v>14</v>
      </c>
      <c r="G1817" s="209" t="s">
        <v>7055</v>
      </c>
      <c r="H1817" s="205">
        <f xml:space="preserve"> LEN(小韻資料表[[#This Row],[小韻字集]])</f>
        <v>5</v>
      </c>
      <c r="I1817" s="205" cm="1">
        <f t="array" ref="I1817" xml:space="preserve"> MATCH(TRUE, ISNUMBER( SEARCH( LEFT(小韻資料表[[#This Row],[切語]],1), 切語上字資料表[切語上字]) ), 0)</f>
        <v>1</v>
      </c>
      <c r="J1817" s="210" t="str" cm="1">
        <f t="array" ref="J1817" xml:space="preserve"> INDEX(切語上字資料表[聲母], 小韻資料表[[#This Row],[上字表識別號]])</f>
        <v>見</v>
      </c>
      <c r="K1817" s="210" t="str" cm="1">
        <f t="array" ref="K1817" xml:space="preserve"> INDEX(切語上字資料表[聲母拼音碼], 小韻資料表[[#This Row],[上字表識別號]])</f>
        <v>k</v>
      </c>
      <c r="L1817" s="210" t="str" cm="1">
        <f t="array" ref="L1817" xml:space="preserve"> INDEX(切語上字資料表[清濁], 小韻資料表[[#This Row],[上字表識別號]])</f>
        <v>全清</v>
      </c>
      <c r="M1817" s="223" t="str" cm="1">
        <f t="array" ref="M1817" xml:space="preserve"> INDEX(切語上字資料表[發送收], 小韻資料表[[#This Row],[上字表識別號]])</f>
        <v>發聲</v>
      </c>
      <c r="N1817" s="205" cm="1">
        <f t="array" ref="N1817" xml:space="preserve"> MATCH(TRUE, ISNUMBER( SEARCH( RIGHT(小韻資料表[[#This Row],[切語]],1), 切語下字資料表[切語下字]) ), 0)</f>
        <v>242</v>
      </c>
      <c r="O1817" s="207" t="str" cm="1">
        <f t="array" ref="O1817" xml:space="preserve"> INDEX(切語下字資料表[韻母], 小韻資料表[[#This Row],[下字表識別號]])</f>
        <v>養開3</v>
      </c>
      <c r="P1817" s="207" t="str" cm="1">
        <f t="array" ref="P1817" xml:space="preserve"> INDEX(切語下字資料表[韻母拼音碼], 小韻資料表[[#This Row],[下字表識別號]])</f>
        <v>iong</v>
      </c>
      <c r="Q1817" s="210" t="str" cm="1">
        <f t="array" ref="Q1817" xml:space="preserve"> INDEX(設定表!$C$19:$C$23, INT( LEFT(小韻資料表[[#This Row],[目次編碼]],1) ))</f>
        <v>上</v>
      </c>
      <c r="R1817" s="210">
        <f xml:space="preserve">  INDEX(設定表!$C$8:$C$15, MATCH( (RIGHT(小韻資料表[[#This Row],[清濁]]) &amp; 小韻資料表[[#This Row],[調]]), 設定表!$B$8:$B$15, 0))</f>
        <v>2</v>
      </c>
      <c r="S1817" s="205" t="s">
        <v>309</v>
      </c>
      <c r="T1817" s="205" t="s">
        <v>309</v>
      </c>
      <c r="U1817" s="226" t="s">
        <v>7056</v>
      </c>
      <c r="V1817" s="146" t="s">
        <v>309</v>
      </c>
      <c r="X1817" s="135"/>
      <c r="Y1817" s="135"/>
      <c r="AA1817" s="135"/>
      <c r="AB1817" s="134"/>
      <c r="AC1817" s="135"/>
      <c r="AD1817" s="135"/>
      <c r="AH1817" s="135"/>
      <c r="AI1817" s="135"/>
    </row>
    <row r="1818" spans="1:35" ht="31.5">
      <c r="A1818" s="205">
        <v>1814</v>
      </c>
      <c r="B1818" s="206" t="s">
        <v>7057</v>
      </c>
      <c r="C1818" s="207" t="str">
        <f xml:space="preserve"> _xlfn.CONCAT(小韻資料表[[#This Row],[聲母拼音碼]],小韻資料表[[#This Row],[韻母拼音碼]],小韻資料表[[#This Row],[調號]])</f>
        <v>tiong2</v>
      </c>
      <c r="D1818" s="206" t="s">
        <v>7058</v>
      </c>
      <c r="E1818" s="208" t="s">
        <v>7011</v>
      </c>
      <c r="F1818" s="205">
        <v>15</v>
      </c>
      <c r="G1818" s="209" t="s">
        <v>7059</v>
      </c>
      <c r="H1818" s="205">
        <f xml:space="preserve"> LEN(小韻資料表[[#This Row],[小韻字集]])</f>
        <v>4</v>
      </c>
      <c r="I1818" s="205" cm="1">
        <f t="array" ref="I1818" xml:space="preserve"> MATCH(TRUE, ISNUMBER( SEARCH( LEFT(小韻資料表[[#This Row],[切語]],1), 切語上字資料表[切語上字]) ), 0)</f>
        <v>11</v>
      </c>
      <c r="J1818" s="210" t="str" cm="1">
        <f t="array" ref="J1818" xml:space="preserve"> INDEX(切語上字資料表[聲母], 小韻資料表[[#This Row],[上字表識別號]])</f>
        <v>澄</v>
      </c>
      <c r="K1818" s="210" t="str" cm="1">
        <f t="array" ref="K1818" xml:space="preserve"> INDEX(切語上字資料表[聲母拼音碼], 小韻資料表[[#This Row],[上字表識別號]])</f>
        <v>t</v>
      </c>
      <c r="L1818" s="210" t="str" cm="1">
        <f t="array" ref="L1818" xml:space="preserve"> INDEX(切語上字資料表[清濁], 小韻資料表[[#This Row],[上字表識別號]])</f>
        <v>全濁</v>
      </c>
      <c r="M1818" s="223" cm="1">
        <f t="array" ref="M1818" xml:space="preserve"> INDEX(切語上字資料表[發送收], 小韻資料表[[#This Row],[上字表識別號]])</f>
        <v>0</v>
      </c>
      <c r="N1818" s="205" cm="1">
        <f t="array" ref="N1818" xml:space="preserve"> MATCH(TRUE, ISNUMBER( SEARCH( RIGHT(小韻資料表[[#This Row],[切語]],1), 切語下字資料表[切語下字]) ), 0)</f>
        <v>242</v>
      </c>
      <c r="O1818" s="207" t="str" cm="1">
        <f t="array" ref="O1818" xml:space="preserve"> INDEX(切語下字資料表[韻母], 小韻資料表[[#This Row],[下字表識別號]])</f>
        <v>養開3</v>
      </c>
      <c r="P1818" s="207" t="str" cm="1">
        <f t="array" ref="P1818" xml:space="preserve"> INDEX(切語下字資料表[韻母拼音碼], 小韻資料表[[#This Row],[下字表識別號]])</f>
        <v>iong</v>
      </c>
      <c r="Q1818" s="210" t="str" cm="1">
        <f t="array" ref="Q1818" xml:space="preserve"> INDEX(設定表!$C$19:$C$23, INT( LEFT(小韻資料表[[#This Row],[目次編碼]],1) ))</f>
        <v>上</v>
      </c>
      <c r="R1818" s="210">
        <f xml:space="preserve">  INDEX(設定表!$C$8:$C$15, MATCH( (RIGHT(小韻資料表[[#This Row],[清濁]]) &amp; 小韻資料表[[#This Row],[調]]), 設定表!$B$8:$B$15, 0))</f>
        <v>2</v>
      </c>
      <c r="S1818" s="205" t="s">
        <v>309</v>
      </c>
      <c r="T1818" s="205" t="s">
        <v>309</v>
      </c>
      <c r="U1818" s="226" t="s">
        <v>309</v>
      </c>
      <c r="V1818" s="147" t="s">
        <v>309</v>
      </c>
      <c r="X1818" s="135"/>
      <c r="Y1818" s="135"/>
      <c r="AA1818" s="135"/>
      <c r="AB1818" s="134"/>
      <c r="AC1818" s="135"/>
      <c r="AD1818" s="135"/>
      <c r="AH1818" s="135"/>
      <c r="AI1818" s="135"/>
    </row>
    <row r="1819" spans="1:35" ht="31.5">
      <c r="A1819" s="205">
        <v>1815</v>
      </c>
      <c r="B1819" s="206" t="s">
        <v>7060</v>
      </c>
      <c r="C1819" s="207" t="str">
        <f xml:space="preserve"> _xlfn.CONCAT(小韻資料表[[#This Row],[聲母拼音碼]],小韻資料表[[#This Row],[韻母拼音碼]],小韻資料表[[#This Row],[調號]])</f>
        <v>thiong2</v>
      </c>
      <c r="D1819" s="206" t="s">
        <v>7061</v>
      </c>
      <c r="E1819" s="208" t="s">
        <v>7011</v>
      </c>
      <c r="F1819" s="205">
        <v>16</v>
      </c>
      <c r="G1819" s="209" t="s">
        <v>7062</v>
      </c>
      <c r="H1819" s="205">
        <f xml:space="preserve"> LEN(小韻資料表[[#This Row],[小韻字集]])</f>
        <v>2</v>
      </c>
      <c r="I1819" s="205" cm="1">
        <f t="array" ref="I1819" xml:space="preserve"> MATCH(TRUE, ISNUMBER( SEARCH( LEFT(小韻資料表[[#This Row],[切語]],1), 切語上字資料表[切語上字]) ), 0)</f>
        <v>10</v>
      </c>
      <c r="J1819" s="210" t="str" cm="1">
        <f t="array" ref="J1819" xml:space="preserve"> INDEX(切語上字資料表[聲母], 小韻資料表[[#This Row],[上字表識別號]])</f>
        <v>徹</v>
      </c>
      <c r="K1819" s="210" t="str" cm="1">
        <f t="array" ref="K1819" xml:space="preserve"> INDEX(切語上字資料表[聲母拼音碼], 小韻資料表[[#This Row],[上字表識別號]])</f>
        <v>th</v>
      </c>
      <c r="L1819" s="210" t="str" cm="1">
        <f t="array" ref="L1819" xml:space="preserve"> INDEX(切語上字資料表[清濁], 小韻資料表[[#This Row],[上字表識別號]])</f>
        <v>次清</v>
      </c>
      <c r="M1819" s="223" t="str" cm="1">
        <f t="array" ref="M1819" xml:space="preserve"> INDEX(切語上字資料表[發送收], 小韻資料表[[#This Row],[上字表識別號]])</f>
        <v>送氣</v>
      </c>
      <c r="N1819" s="205" cm="1">
        <f t="array" ref="N1819" xml:space="preserve"> MATCH(TRUE, ISNUMBER( SEARCH( RIGHT(小韻資料表[[#This Row],[切語]],1), 切語下字資料表[切語下字]) ), 0)</f>
        <v>242</v>
      </c>
      <c r="O1819" s="207" t="str" cm="1">
        <f t="array" ref="O1819" xml:space="preserve"> INDEX(切語下字資料表[韻母], 小韻資料表[[#This Row],[下字表識別號]])</f>
        <v>養開3</v>
      </c>
      <c r="P1819" s="207" t="str" cm="1">
        <f t="array" ref="P1819" xml:space="preserve"> INDEX(切語下字資料表[韻母拼音碼], 小韻資料表[[#This Row],[下字表識別號]])</f>
        <v>iong</v>
      </c>
      <c r="Q1819" s="210" t="str" cm="1">
        <f t="array" ref="Q1819" xml:space="preserve"> INDEX(設定表!$C$19:$C$23, INT( LEFT(小韻資料表[[#This Row],[目次編碼]],1) ))</f>
        <v>上</v>
      </c>
      <c r="R1819" s="210">
        <f xml:space="preserve">  INDEX(設定表!$C$8:$C$15, MATCH( (RIGHT(小韻資料表[[#This Row],[清濁]]) &amp; 小韻資料表[[#This Row],[調]]), 設定表!$B$8:$B$15, 0))</f>
        <v>2</v>
      </c>
      <c r="S1819" s="205" t="s">
        <v>309</v>
      </c>
      <c r="T1819" s="205" t="s">
        <v>309</v>
      </c>
      <c r="U1819" s="226" t="s">
        <v>309</v>
      </c>
      <c r="V1819" s="146" t="s">
        <v>309</v>
      </c>
      <c r="X1819" s="135"/>
      <c r="Y1819" s="135"/>
      <c r="AA1819" s="135"/>
      <c r="AB1819" s="134"/>
      <c r="AC1819" s="135"/>
      <c r="AD1819" s="135"/>
      <c r="AH1819" s="135"/>
      <c r="AI1819" s="135"/>
    </row>
    <row r="1820" spans="1:35" ht="31.5">
      <c r="A1820" s="205">
        <v>1816</v>
      </c>
      <c r="B1820" s="206" t="s">
        <v>7063</v>
      </c>
      <c r="C1820" s="207" t="str">
        <f xml:space="preserve"> _xlfn.CONCAT(小韻資料表[[#This Row],[聲母拼音碼]],小韻資料表[[#This Row],[韻母拼音碼]],小韻資料表[[#This Row],[調號]])</f>
        <v>kong2</v>
      </c>
      <c r="D1820" s="206" t="s">
        <v>7064</v>
      </c>
      <c r="E1820" s="208" t="s">
        <v>7011</v>
      </c>
      <c r="F1820" s="205">
        <v>17</v>
      </c>
      <c r="G1820" s="209" t="s">
        <v>7064</v>
      </c>
      <c r="H1820" s="205">
        <f xml:space="preserve"> LEN(小韻資料表[[#This Row],[小韻字集]])</f>
        <v>1</v>
      </c>
      <c r="I1820" s="205" cm="1">
        <f t="array" ref="I1820" xml:space="preserve"> MATCH(TRUE, ISNUMBER( SEARCH( LEFT(小韻資料表[[#This Row],[切語]],1), 切語上字資料表[切語上字]) ), 0)</f>
        <v>1</v>
      </c>
      <c r="J1820" s="210" t="str" cm="1">
        <f t="array" ref="J1820" xml:space="preserve"> INDEX(切語上字資料表[聲母], 小韻資料表[[#This Row],[上字表識別號]])</f>
        <v>見</v>
      </c>
      <c r="K1820" s="210" t="str" cm="1">
        <f t="array" ref="K1820" xml:space="preserve"> INDEX(切語上字資料表[聲母拼音碼], 小韻資料表[[#This Row],[上字表識別號]])</f>
        <v>k</v>
      </c>
      <c r="L1820" s="210" t="str" cm="1">
        <f t="array" ref="L1820" xml:space="preserve"> INDEX(切語上字資料表[清濁], 小韻資料表[[#This Row],[上字表識別號]])</f>
        <v>全清</v>
      </c>
      <c r="M1820" s="223" t="str" cm="1">
        <f t="array" ref="M1820" xml:space="preserve"> INDEX(切語上字資料表[發送收], 小韻資料表[[#This Row],[上字表識別號]])</f>
        <v>發聲</v>
      </c>
      <c r="N1820" s="205" cm="1">
        <f t="array" ref="N1820" xml:space="preserve"> MATCH(TRUE, ISNUMBER( SEARCH( RIGHT(小韻資料表[[#This Row],[切語]],1), 切語下字資料表[切語下字]) ), 0)</f>
        <v>246</v>
      </c>
      <c r="O1820" s="207" t="str" cm="1">
        <f t="array" ref="O1820" xml:space="preserve"> INDEX(切語下字資料表[韻母], 小韻資料表[[#This Row],[下字表識別號]])</f>
        <v>養合3</v>
      </c>
      <c r="P1820" s="207" t="str" cm="1">
        <f t="array" ref="P1820" xml:space="preserve"> INDEX(切語下字資料表[韻母拼音碼], 小韻資料表[[#This Row],[下字表識別號]])</f>
        <v>ong</v>
      </c>
      <c r="Q1820" s="210" t="str" cm="1">
        <f t="array" ref="Q1820" xml:space="preserve"> INDEX(設定表!$C$19:$C$23, INT( LEFT(小韻資料表[[#This Row],[目次編碼]],1) ))</f>
        <v>上</v>
      </c>
      <c r="R1820" s="210">
        <f xml:space="preserve">  INDEX(設定表!$C$8:$C$15, MATCH( (RIGHT(小韻資料表[[#This Row],[清濁]]) &amp; 小韻資料表[[#This Row],[調]]), 設定表!$B$8:$B$15, 0))</f>
        <v>2</v>
      </c>
      <c r="S1820" s="205" t="s">
        <v>309</v>
      </c>
      <c r="T1820" s="205" t="s">
        <v>309</v>
      </c>
      <c r="U1820" s="226" t="s">
        <v>309</v>
      </c>
      <c r="V1820" s="147" t="s">
        <v>309</v>
      </c>
      <c r="X1820" s="135"/>
      <c r="Y1820" s="135"/>
      <c r="AA1820" s="135"/>
      <c r="AB1820" s="134"/>
      <c r="AC1820" s="135"/>
      <c r="AD1820" s="135"/>
      <c r="AH1820" s="135"/>
      <c r="AI1820" s="135"/>
    </row>
    <row r="1821" spans="1:35" ht="31.5">
      <c r="A1821" s="205">
        <v>1817</v>
      </c>
      <c r="B1821" s="206" t="s">
        <v>7065</v>
      </c>
      <c r="C1821" s="207" t="str">
        <f xml:space="preserve"> _xlfn.CONCAT(小韻資料表[[#This Row],[聲母拼音碼]],小韻資料表[[#This Row],[韻母拼音碼]],小韻資料表[[#This Row],[調號]])</f>
        <v>jiong2</v>
      </c>
      <c r="D1821" s="206" t="s">
        <v>7066</v>
      </c>
      <c r="E1821" s="208" t="s">
        <v>7011</v>
      </c>
      <c r="F1821" s="205">
        <v>18</v>
      </c>
      <c r="G1821" s="209" t="s">
        <v>7067</v>
      </c>
      <c r="H1821" s="205">
        <f xml:space="preserve"> LEN(小韻資料表[[#This Row],[小韻字集]])</f>
        <v>9</v>
      </c>
      <c r="I1821" s="205" cm="1">
        <f t="array" ref="I1821" xml:space="preserve"> MATCH(TRUE, ISNUMBER( SEARCH( LEFT(小韻資料表[[#This Row],[切語]],1), 切語上字資料表[切語上字]) ), 0)</f>
        <v>41</v>
      </c>
      <c r="J1821" s="210" t="str" cm="1">
        <f t="array" ref="J1821" xml:space="preserve"> INDEX(切語上字資料表[聲母], 小韻資料表[[#This Row],[上字表識別號]])</f>
        <v>日</v>
      </c>
      <c r="K1821" s="210" t="str" cm="1">
        <f t="array" ref="K1821" xml:space="preserve"> INDEX(切語上字資料表[聲母拼音碼], 小韻資料表[[#This Row],[上字表識別號]])</f>
        <v>j</v>
      </c>
      <c r="L1821" s="210" t="str" cm="1">
        <f t="array" ref="L1821" xml:space="preserve"> INDEX(切語上字資料表[清濁], 小韻資料表[[#This Row],[上字表識別號]])</f>
        <v>次濁</v>
      </c>
      <c r="M1821" s="223" t="str" cm="1">
        <f t="array" ref="M1821" xml:space="preserve"> INDEX(切語上字資料表[發送收], 小韻資料表[[#This Row],[上字表識別號]])</f>
        <v>收聲</v>
      </c>
      <c r="N1821" s="205" cm="1">
        <f t="array" ref="N1821" xml:space="preserve"> MATCH(TRUE, ISNUMBER( SEARCH( RIGHT(小韻資料表[[#This Row],[切語]],1), 切語下字資料表[切語下字]) ), 0)</f>
        <v>242</v>
      </c>
      <c r="O1821" s="207" t="str" cm="1">
        <f t="array" ref="O1821" xml:space="preserve"> INDEX(切語下字資料表[韻母], 小韻資料表[[#This Row],[下字表識別號]])</f>
        <v>養開3</v>
      </c>
      <c r="P1821" s="207" t="str" cm="1">
        <f t="array" ref="P1821" xml:space="preserve"> INDEX(切語下字資料表[韻母拼音碼], 小韻資料表[[#This Row],[下字表識別號]])</f>
        <v>iong</v>
      </c>
      <c r="Q1821" s="210" t="str" cm="1">
        <f t="array" ref="Q1821" xml:space="preserve"> INDEX(設定表!$C$19:$C$23, INT( LEFT(小韻資料表[[#This Row],[目次編碼]],1) ))</f>
        <v>上</v>
      </c>
      <c r="R1821" s="210">
        <f xml:space="preserve">  INDEX(設定表!$C$8:$C$15, MATCH( (RIGHT(小韻資料表[[#This Row],[清濁]]) &amp; 小韻資料表[[#This Row],[調]]), 設定表!$B$8:$B$15, 0))</f>
        <v>2</v>
      </c>
      <c r="S1821" s="205" t="s">
        <v>309</v>
      </c>
      <c r="T1821" s="205" t="s">
        <v>309</v>
      </c>
      <c r="U1821" s="226" t="s">
        <v>7068</v>
      </c>
      <c r="V1821" s="146" t="s">
        <v>309</v>
      </c>
      <c r="X1821" s="135"/>
      <c r="Y1821" s="135"/>
      <c r="AA1821" s="135"/>
      <c r="AB1821" s="134"/>
      <c r="AC1821" s="135"/>
      <c r="AD1821" s="135"/>
      <c r="AH1821" s="135"/>
      <c r="AI1821" s="135"/>
    </row>
    <row r="1822" spans="1:35" ht="31.5">
      <c r="A1822" s="205">
        <v>1818</v>
      </c>
      <c r="B1822" s="206" t="s">
        <v>7069</v>
      </c>
      <c r="C1822" s="207" t="str">
        <f xml:space="preserve"> _xlfn.CONCAT(小韻資料表[[#This Row],[聲母拼音碼]],小韻資料表[[#This Row],[韻母拼音碼]],小韻資料表[[#This Row],[調號]])</f>
        <v>siong2</v>
      </c>
      <c r="D1822" s="206" t="s">
        <v>7070</v>
      </c>
      <c r="E1822" s="208" t="s">
        <v>7011</v>
      </c>
      <c r="F1822" s="205">
        <v>19</v>
      </c>
      <c r="G1822" s="209" t="s">
        <v>7071</v>
      </c>
      <c r="H1822" s="205">
        <f xml:space="preserve"> LEN(小韻資料表[[#This Row],[小韻字集]])</f>
        <v>7</v>
      </c>
      <c r="I1822" s="205" cm="1">
        <f t="array" ref="I1822" xml:space="preserve"> MATCH(TRUE, ISNUMBER( SEARCH( LEFT(小韻資料表[[#This Row],[切語]],1), 切語上字資料表[切語上字]) ), 0)</f>
        <v>33</v>
      </c>
      <c r="J1822" s="210" t="str" cm="1">
        <f t="array" ref="J1822" xml:space="preserve"> INDEX(切語上字資料表[聲母], 小韻資料表[[#This Row],[上字表識別號]])</f>
        <v>審</v>
      </c>
      <c r="K1822" s="210" t="str" cm="1">
        <f t="array" ref="K1822" xml:space="preserve"> INDEX(切語上字資料表[聲母拼音碼], 小韻資料表[[#This Row],[上字表識別號]])</f>
        <v>s</v>
      </c>
      <c r="L1822" s="210" t="str" cm="1">
        <f t="array" ref="L1822" xml:space="preserve"> INDEX(切語上字資料表[清濁], 小韻資料表[[#This Row],[上字表識別號]])</f>
        <v>全清</v>
      </c>
      <c r="M1822" s="223" t="str" cm="1">
        <f t="array" ref="M1822" xml:space="preserve"> INDEX(切語上字資料表[發送收], 小韻資料表[[#This Row],[上字表識別號]])</f>
        <v>送氣</v>
      </c>
      <c r="N1822" s="205" cm="1">
        <f t="array" ref="N1822" xml:space="preserve"> MATCH(TRUE, ISNUMBER( SEARCH( RIGHT(小韻資料表[[#This Row],[切語]],1), 切語下字資料表[切語下字]) ), 0)</f>
        <v>242</v>
      </c>
      <c r="O1822" s="207" t="str" cm="1">
        <f t="array" ref="O1822" xml:space="preserve"> INDEX(切語下字資料表[韻母], 小韻資料表[[#This Row],[下字表識別號]])</f>
        <v>養開3</v>
      </c>
      <c r="P1822" s="207" t="str" cm="1">
        <f t="array" ref="P1822" xml:space="preserve"> INDEX(切語下字資料表[韻母拼音碼], 小韻資料表[[#This Row],[下字表識別號]])</f>
        <v>iong</v>
      </c>
      <c r="Q1822" s="210" t="str" cm="1">
        <f t="array" ref="Q1822" xml:space="preserve"> INDEX(設定表!$C$19:$C$23, INT( LEFT(小韻資料表[[#This Row],[目次編碼]],1) ))</f>
        <v>上</v>
      </c>
      <c r="R1822" s="210">
        <f xml:space="preserve">  INDEX(設定表!$C$8:$C$15, MATCH( (RIGHT(小韻資料表[[#This Row],[清濁]]) &amp; 小韻資料表[[#This Row],[調]]), 設定表!$B$8:$B$15, 0))</f>
        <v>2</v>
      </c>
      <c r="S1822" s="205" t="s">
        <v>309</v>
      </c>
      <c r="T1822" s="205" t="s">
        <v>309</v>
      </c>
      <c r="U1822" s="226" t="s">
        <v>7072</v>
      </c>
      <c r="V1822" s="147" t="s">
        <v>309</v>
      </c>
      <c r="X1822" s="135"/>
      <c r="Y1822" s="135"/>
      <c r="AA1822" s="135"/>
      <c r="AB1822" s="134"/>
      <c r="AC1822" s="135"/>
      <c r="AD1822" s="135"/>
      <c r="AH1822" s="135"/>
      <c r="AI1822" s="135"/>
    </row>
    <row r="1823" spans="1:35" ht="31.5">
      <c r="A1823" s="205">
        <v>1819</v>
      </c>
      <c r="B1823" s="206" t="s">
        <v>7073</v>
      </c>
      <c r="C1823" s="207" t="str">
        <f xml:space="preserve"> _xlfn.CONCAT(小韻資料表[[#This Row],[聲母拼音碼]],小韻資料表[[#This Row],[韻母拼音碼]],小韻資料表[[#This Row],[調號]])</f>
        <v>hiong2</v>
      </c>
      <c r="D1823" s="206" t="s">
        <v>7074</v>
      </c>
      <c r="E1823" s="208" t="s">
        <v>7011</v>
      </c>
      <c r="F1823" s="205">
        <v>20</v>
      </c>
      <c r="G1823" s="209" t="s">
        <v>7075</v>
      </c>
      <c r="H1823" s="205">
        <f xml:space="preserve"> LEN(小韻資料表[[#This Row],[小韻字集]])</f>
        <v>6</v>
      </c>
      <c r="I1823" s="205" cm="1">
        <f t="array" ref="I1823" xml:space="preserve"> MATCH(TRUE, ISNUMBER( SEARCH( LEFT(小韻資料表[[#This Row],[切語]],1), 切語上字資料表[切語上字]) ), 0)</f>
        <v>18</v>
      </c>
      <c r="J1823" s="210" t="str" cm="1">
        <f t="array" ref="J1823" xml:space="preserve"> INDEX(切語上字資料表[聲母], 小韻資料表[[#This Row],[上字表識別號]])</f>
        <v>敷</v>
      </c>
      <c r="K1823" s="210" t="str" cm="1">
        <f t="array" ref="K1823" xml:space="preserve"> INDEX(切語上字資料表[聲母拼音碼], 小韻資料表[[#This Row],[上字表識別號]])</f>
        <v>h</v>
      </c>
      <c r="L1823" s="210" t="str" cm="1">
        <f t="array" ref="L1823" xml:space="preserve"> INDEX(切語上字資料表[清濁], 小韻資料表[[#This Row],[上字表識別號]])</f>
        <v>次清</v>
      </c>
      <c r="M1823" s="223" t="str" cm="1">
        <f t="array" ref="M1823" xml:space="preserve"> INDEX(切語上字資料表[發送收], 小韻資料表[[#This Row],[上字表識別號]])</f>
        <v>送氣</v>
      </c>
      <c r="N1823" s="205" cm="1">
        <f t="array" ref="N1823" xml:space="preserve"> MATCH(TRUE, ISNUMBER( SEARCH( RIGHT(小韻資料表[[#This Row],[切語]],1), 切語下字資料表[切語下字]) ), 0)</f>
        <v>242</v>
      </c>
      <c r="O1823" s="207" t="str" cm="1">
        <f t="array" ref="O1823" xml:space="preserve"> INDEX(切語下字資料表[韻母], 小韻資料表[[#This Row],[下字表識別號]])</f>
        <v>養開3</v>
      </c>
      <c r="P1823" s="207" t="str" cm="1">
        <f t="array" ref="P1823" xml:space="preserve"> INDEX(切語下字資料表[韻母拼音碼], 小韻資料表[[#This Row],[下字表識別號]])</f>
        <v>iong</v>
      </c>
      <c r="Q1823" s="210" t="str" cm="1">
        <f t="array" ref="Q1823" xml:space="preserve"> INDEX(設定表!$C$19:$C$23, INT( LEFT(小韻資料表[[#This Row],[目次編碼]],1) ))</f>
        <v>上</v>
      </c>
      <c r="R1823" s="210">
        <f xml:space="preserve">  INDEX(設定表!$C$8:$C$15, MATCH( (RIGHT(小韻資料表[[#This Row],[清濁]]) &amp; 小韻資料表[[#This Row],[調]]), 設定表!$B$8:$B$15, 0))</f>
        <v>2</v>
      </c>
      <c r="S1823" s="205" t="s">
        <v>309</v>
      </c>
      <c r="T1823" s="205" t="s">
        <v>309</v>
      </c>
      <c r="U1823" s="226" t="s">
        <v>309</v>
      </c>
      <c r="V1823" s="146" t="s">
        <v>309</v>
      </c>
      <c r="X1823" s="135"/>
      <c r="Y1823" s="135"/>
      <c r="AA1823" s="135"/>
      <c r="AB1823" s="134"/>
      <c r="AC1823" s="135"/>
      <c r="AD1823" s="135"/>
      <c r="AH1823" s="135"/>
      <c r="AI1823" s="135"/>
    </row>
    <row r="1824" spans="1:35" ht="31.5">
      <c r="A1824" s="205">
        <v>1820</v>
      </c>
      <c r="B1824" s="206" t="s">
        <v>7076</v>
      </c>
      <c r="C1824" s="207" t="str">
        <f xml:space="preserve"> _xlfn.CONCAT(小韻資料表[[#This Row],[聲母拼音碼]],小韻資料表[[#This Row],[韻母拼音碼]],小韻資料表[[#This Row],[調號]])</f>
        <v>biong2</v>
      </c>
      <c r="D1824" s="206" t="s">
        <v>7077</v>
      </c>
      <c r="E1824" s="208" t="s">
        <v>7011</v>
      </c>
      <c r="F1824" s="205">
        <v>21</v>
      </c>
      <c r="G1824" s="209" t="s">
        <v>7078</v>
      </c>
      <c r="H1824" s="205">
        <f xml:space="preserve"> LEN(小韻資料表[[#This Row],[小韻字集]])</f>
        <v>14</v>
      </c>
      <c r="I1824" s="205" cm="1">
        <f t="array" ref="I1824" xml:space="preserve"> MATCH(TRUE, ISNUMBER( SEARCH( LEFT(小韻資料表[[#This Row],[切語]],1), 切語上字資料表[切語上字]) ), 0)</f>
        <v>20</v>
      </c>
      <c r="J1824" s="210" t="str" cm="1">
        <f t="array" ref="J1824" xml:space="preserve"> INDEX(切語上字資料表[聲母], 小韻資料表[[#This Row],[上字表識別號]])</f>
        <v>微</v>
      </c>
      <c r="K1824" s="210" t="str" cm="1">
        <f t="array" ref="K1824" xml:space="preserve"> INDEX(切語上字資料表[聲母拼音碼], 小韻資料表[[#This Row],[上字表識別號]])</f>
        <v>b</v>
      </c>
      <c r="L1824" s="210" t="str" cm="1">
        <f t="array" ref="L1824" xml:space="preserve"> INDEX(切語上字資料表[清濁], 小韻資料表[[#This Row],[上字表識別號]])</f>
        <v>次濁</v>
      </c>
      <c r="M1824" s="223" t="str" cm="1">
        <f t="array" ref="M1824" xml:space="preserve"> INDEX(切語上字資料表[發送收], 小韻資料表[[#This Row],[上字表識別號]])</f>
        <v>收聲</v>
      </c>
      <c r="N1824" s="205" cm="1">
        <f t="array" ref="N1824" xml:space="preserve"> MATCH(TRUE, ISNUMBER( SEARCH( RIGHT(小韻資料表[[#This Row],[切語]],1), 切語下字資料表[切語下字]) ), 0)</f>
        <v>242</v>
      </c>
      <c r="O1824" s="207" t="str" cm="1">
        <f t="array" ref="O1824" xml:space="preserve"> INDEX(切語下字資料表[韻母], 小韻資料表[[#This Row],[下字表識別號]])</f>
        <v>養開3</v>
      </c>
      <c r="P1824" s="207" t="str" cm="1">
        <f t="array" ref="P1824" xml:space="preserve"> INDEX(切語下字資料表[韻母拼音碼], 小韻資料表[[#This Row],[下字表識別號]])</f>
        <v>iong</v>
      </c>
      <c r="Q1824" s="210" t="str" cm="1">
        <f t="array" ref="Q1824" xml:space="preserve"> INDEX(設定表!$C$19:$C$23, INT( LEFT(小韻資料表[[#This Row],[目次編碼]],1) ))</f>
        <v>上</v>
      </c>
      <c r="R1824" s="210">
        <f xml:space="preserve">  INDEX(設定表!$C$8:$C$15, MATCH( (RIGHT(小韻資料表[[#This Row],[清濁]]) &amp; 小韻資料表[[#This Row],[調]]), 設定表!$B$8:$B$15, 0))</f>
        <v>2</v>
      </c>
      <c r="S1824" s="205" t="s">
        <v>309</v>
      </c>
      <c r="T1824" s="205" t="s">
        <v>309</v>
      </c>
      <c r="U1824" s="226" t="s">
        <v>309</v>
      </c>
      <c r="V1824" s="147" t="s">
        <v>309</v>
      </c>
      <c r="X1824" s="135"/>
      <c r="Y1824" s="135"/>
      <c r="AA1824" s="135"/>
      <c r="AB1824" s="134"/>
      <c r="AC1824" s="135"/>
      <c r="AD1824" s="135"/>
      <c r="AH1824" s="135"/>
      <c r="AI1824" s="135"/>
    </row>
    <row r="1825" spans="1:35" ht="31.5">
      <c r="A1825" s="205">
        <v>1821</v>
      </c>
      <c r="B1825" s="206" t="s">
        <v>13179</v>
      </c>
      <c r="C1825" s="207" t="str">
        <f xml:space="preserve"> _xlfn.CONCAT(小韻資料表[[#This Row],[聲母拼音碼]],小韻資料表[[#This Row],[韻母拼音碼]],小韻資料表[[#This Row],[調號]])</f>
        <v>hong2</v>
      </c>
      <c r="D1825" s="206" t="s">
        <v>7079</v>
      </c>
      <c r="E1825" s="208" t="s">
        <v>7011</v>
      </c>
      <c r="F1825" s="205">
        <v>22</v>
      </c>
      <c r="G1825" s="209" t="s">
        <v>7080</v>
      </c>
      <c r="H1825" s="205">
        <f xml:space="preserve"> LEN(小韻資料表[[#This Row],[小韻字集]])</f>
        <v>4</v>
      </c>
      <c r="I1825" s="205" cm="1">
        <f t="array" ref="I1825" xml:space="preserve"> MATCH(TRUE, ISNUMBER( SEARCH( LEFT(小韻資料表[[#This Row],[切語]],1), 切語上字資料表[切語上字]) ), 0)</f>
        <v>17</v>
      </c>
      <c r="J1825" s="210" t="str" cm="1">
        <f t="array" ref="J1825" xml:space="preserve"> INDEX(切語上字資料表[聲母], 小韻資料表[[#This Row],[上字表識別號]])</f>
        <v>非</v>
      </c>
      <c r="K1825" s="210" t="str" cm="1">
        <f t="array" ref="K1825" xml:space="preserve"> INDEX(切語上字資料表[聲母拼音碼], 小韻資料表[[#This Row],[上字表識別號]])</f>
        <v>h</v>
      </c>
      <c r="L1825" s="210" t="str" cm="1">
        <f t="array" ref="L1825" xml:space="preserve"> INDEX(切語上字資料表[清濁], 小韻資料表[[#This Row],[上字表識別號]])</f>
        <v>全清</v>
      </c>
      <c r="M1825" s="223" t="str" cm="1">
        <f t="array" ref="M1825" xml:space="preserve"> INDEX(切語上字資料表[發送收], 小韻資料表[[#This Row],[上字表識別號]])</f>
        <v>發聲</v>
      </c>
      <c r="N1825" s="205" cm="1">
        <f t="array" ref="N1825" xml:space="preserve"> MATCH(TRUE, ISNUMBER( SEARCH( RIGHT(小韻資料表[[#This Row],[切語]],1), 切語下字資料表[切語下字]) ), 0)</f>
        <v>246</v>
      </c>
      <c r="O1825" s="207" t="str" cm="1">
        <f t="array" ref="O1825" xml:space="preserve"> INDEX(切語下字資料表[韻母], 小韻資料表[[#This Row],[下字表識別號]])</f>
        <v>養合3</v>
      </c>
      <c r="P1825" s="207" t="str" cm="1">
        <f t="array" ref="P1825" xml:space="preserve"> INDEX(切語下字資料表[韻母拼音碼], 小韻資料表[[#This Row],[下字表識別號]])</f>
        <v>ong</v>
      </c>
      <c r="Q1825" s="210" t="str" cm="1">
        <f t="array" ref="Q1825" xml:space="preserve"> INDEX(設定表!$C$19:$C$23, INT( LEFT(小韻資料表[[#This Row],[目次編碼]],1) ))</f>
        <v>上</v>
      </c>
      <c r="R1825" s="210">
        <f xml:space="preserve">  INDEX(設定表!$C$8:$C$15, MATCH( (RIGHT(小韻資料表[[#This Row],[清濁]]) &amp; 小韻資料表[[#This Row],[調]]), 設定表!$B$8:$B$15, 0))</f>
        <v>2</v>
      </c>
      <c r="S1825" s="205" t="s">
        <v>309</v>
      </c>
      <c r="T1825" s="205" t="s">
        <v>309</v>
      </c>
      <c r="U1825" s="226" t="s">
        <v>309</v>
      </c>
      <c r="V1825" s="146" t="s">
        <v>309</v>
      </c>
      <c r="X1825" s="135"/>
      <c r="Y1825" s="135"/>
      <c r="AA1825" s="135"/>
      <c r="AB1825" s="134"/>
      <c r="AC1825" s="135"/>
      <c r="AD1825" s="135"/>
      <c r="AH1825" s="135"/>
      <c r="AI1825" s="135"/>
    </row>
    <row r="1826" spans="1:35" ht="31.5">
      <c r="A1826" s="205">
        <v>1822</v>
      </c>
      <c r="B1826" s="206" t="s">
        <v>7081</v>
      </c>
      <c r="C1826" s="207" t="str">
        <f xml:space="preserve"> _xlfn.CONCAT(小韻資料表[[#This Row],[聲母拼音碼]],小韻資料表[[#This Row],[韻母拼音碼]],小韻資料表[[#This Row],[調號]])</f>
        <v>Øong2</v>
      </c>
      <c r="D1826" s="206" t="s">
        <v>7082</v>
      </c>
      <c r="E1826" s="208" t="s">
        <v>7011</v>
      </c>
      <c r="F1826" s="205">
        <v>23</v>
      </c>
      <c r="G1826" s="209" t="s">
        <v>7083</v>
      </c>
      <c r="H1826" s="205">
        <f xml:space="preserve"> LEN(小韻資料表[[#This Row],[小韻字集]])</f>
        <v>6</v>
      </c>
      <c r="I1826" s="205" cm="1">
        <f t="array" ref="I1826" xml:space="preserve"> MATCH(TRUE, ISNUMBER( SEARCH( LEFT(小韻資料表[[#This Row],[切語]],1), 切語上字資料表[切語上字]) ), 0)</f>
        <v>35</v>
      </c>
      <c r="J1826" s="210" t="str" cm="1">
        <f t="array" ref="J1826" xml:space="preserve"> INDEX(切語上字資料表[聲母], 小韻資料表[[#This Row],[上字表識別號]])</f>
        <v>影</v>
      </c>
      <c r="K1826" s="210" t="str" cm="1">
        <f t="array" ref="K1826" xml:space="preserve"> INDEX(切語上字資料表[聲母拼音碼], 小韻資料表[[#This Row],[上字表識別號]])</f>
        <v>Ø</v>
      </c>
      <c r="L1826" s="210" t="str" cm="1">
        <f t="array" ref="L1826" xml:space="preserve"> INDEX(切語上字資料表[清濁], 小韻資料表[[#This Row],[上字表識別號]])</f>
        <v>全清</v>
      </c>
      <c r="M1826" s="223" t="str" cm="1">
        <f t="array" ref="M1826" xml:space="preserve"> INDEX(切語上字資料表[發送收], 小韻資料表[[#This Row],[上字表識別號]])</f>
        <v>發聲</v>
      </c>
      <c r="N1826" s="205" cm="1">
        <f t="array" ref="N1826" xml:space="preserve"> MATCH(TRUE, ISNUMBER( SEARCH( RIGHT(小韻資料表[[#This Row],[切語]],1), 切語下字資料表[切語下字]) ), 0)</f>
        <v>246</v>
      </c>
      <c r="O1826" s="207" t="str" cm="1">
        <f t="array" ref="O1826" xml:space="preserve"> INDEX(切語下字資料表[韻母], 小韻資料表[[#This Row],[下字表識別號]])</f>
        <v>養合3</v>
      </c>
      <c r="P1826" s="207" t="str" cm="1">
        <f t="array" ref="P1826" xml:space="preserve"> INDEX(切語下字資料表[韻母拼音碼], 小韻資料表[[#This Row],[下字表識別號]])</f>
        <v>ong</v>
      </c>
      <c r="Q1826" s="210" t="str" cm="1">
        <f t="array" ref="Q1826" xml:space="preserve"> INDEX(設定表!$C$19:$C$23, INT( LEFT(小韻資料表[[#This Row],[目次編碼]],1) ))</f>
        <v>上</v>
      </c>
      <c r="R1826" s="210">
        <f xml:space="preserve">  INDEX(設定表!$C$8:$C$15, MATCH( (RIGHT(小韻資料表[[#This Row],[清濁]]) &amp; 小韻資料表[[#This Row],[調]]), 設定表!$B$8:$B$15, 0))</f>
        <v>2</v>
      </c>
      <c r="S1826" s="205" t="s">
        <v>309</v>
      </c>
      <c r="T1826" s="205" t="s">
        <v>309</v>
      </c>
      <c r="U1826" s="226" t="s">
        <v>309</v>
      </c>
      <c r="V1826" s="147" t="s">
        <v>309</v>
      </c>
      <c r="X1826" s="135"/>
      <c r="Y1826" s="135"/>
      <c r="AA1826" s="135"/>
      <c r="AB1826" s="134"/>
      <c r="AC1826" s="135"/>
      <c r="AD1826" s="135"/>
      <c r="AH1826" s="135"/>
      <c r="AI1826" s="135"/>
    </row>
    <row r="1827" spans="1:35" ht="31.5">
      <c r="A1827" s="205">
        <v>1823</v>
      </c>
      <c r="B1827" s="206" t="s">
        <v>7084</v>
      </c>
      <c r="C1827" s="207" t="str">
        <f xml:space="preserve"> _xlfn.CONCAT(小韻資料表[[#This Row],[聲母拼音碼]],小韻資料表[[#This Row],[韻母拼音碼]],小韻資料表[[#This Row],[調號]])</f>
        <v>Øiong2</v>
      </c>
      <c r="D1827" s="206" t="s">
        <v>7085</v>
      </c>
      <c r="E1827" s="208" t="s">
        <v>7011</v>
      </c>
      <c r="F1827" s="205">
        <v>24</v>
      </c>
      <c r="G1827" s="209" t="s">
        <v>7086</v>
      </c>
      <c r="H1827" s="205">
        <f xml:space="preserve"> LEN(小韻資料表[[#This Row],[小韻字集]])</f>
        <v>2</v>
      </c>
      <c r="I1827" s="205" cm="1">
        <f t="array" ref="I1827" xml:space="preserve"> MATCH(TRUE, ISNUMBER( SEARCH( LEFT(小韻資料表[[#This Row],[切語]],1), 切語上字資料表[切語上字]) ), 0)</f>
        <v>38</v>
      </c>
      <c r="J1827" s="210" t="str" cm="1">
        <f t="array" ref="J1827" xml:space="preserve"> INDEX(切語上字資料表[聲母], 小韻資料表[[#This Row],[上字表識別號]])</f>
        <v>為</v>
      </c>
      <c r="K1827" s="210" t="str" cm="1">
        <f t="array" ref="K1827" xml:space="preserve"> INDEX(切語上字資料表[聲母拼音碼], 小韻資料表[[#This Row],[上字表識別號]])</f>
        <v>Ø</v>
      </c>
      <c r="L1827" s="210" t="str" cm="1">
        <f t="array" ref="L1827" xml:space="preserve"> INDEX(切語上字資料表[清濁], 小韻資料表[[#This Row],[上字表識別號]])</f>
        <v>次濁</v>
      </c>
      <c r="M1827" s="223" t="str" cm="1">
        <f t="array" ref="M1827" xml:space="preserve"> INDEX(切語上字資料表[發送收], 小韻資料表[[#This Row],[上字表識別號]])</f>
        <v>發聲</v>
      </c>
      <c r="N1827" s="205" cm="1">
        <f t="array" ref="N1827" xml:space="preserve"> MATCH(TRUE, ISNUMBER( SEARCH( RIGHT(小韻資料表[[#This Row],[切語]],1), 切語下字資料表[切語下字]) ), 0)</f>
        <v>242</v>
      </c>
      <c r="O1827" s="207" t="str" cm="1">
        <f t="array" ref="O1827" xml:space="preserve"> INDEX(切語下字資料表[韻母], 小韻資料表[[#This Row],[下字表識別號]])</f>
        <v>養開3</v>
      </c>
      <c r="P1827" s="207" t="str" cm="1">
        <f t="array" ref="P1827" xml:space="preserve"> INDEX(切語下字資料表[韻母拼音碼], 小韻資料表[[#This Row],[下字表識別號]])</f>
        <v>iong</v>
      </c>
      <c r="Q1827" s="210" t="str" cm="1">
        <f t="array" ref="Q1827" xml:space="preserve"> INDEX(設定表!$C$19:$C$23, INT( LEFT(小韻資料表[[#This Row],[目次編碼]],1) ))</f>
        <v>上</v>
      </c>
      <c r="R1827" s="210">
        <f xml:space="preserve">  INDEX(設定表!$C$8:$C$15, MATCH( (RIGHT(小韻資料表[[#This Row],[清濁]]) &amp; 小韻資料表[[#This Row],[調]]), 設定表!$B$8:$B$15, 0))</f>
        <v>2</v>
      </c>
      <c r="S1827" s="205" t="s">
        <v>309</v>
      </c>
      <c r="T1827" s="205" t="s">
        <v>309</v>
      </c>
      <c r="U1827" s="226" t="s">
        <v>309</v>
      </c>
      <c r="V1827" s="146" t="s">
        <v>309</v>
      </c>
      <c r="X1827" s="135"/>
      <c r="Y1827" s="135"/>
      <c r="AA1827" s="135"/>
      <c r="AB1827" s="134"/>
      <c r="AC1827" s="135"/>
      <c r="AD1827" s="135"/>
      <c r="AH1827" s="135"/>
      <c r="AI1827" s="135"/>
    </row>
    <row r="1828" spans="1:35" ht="31.5">
      <c r="A1828" s="205">
        <v>1824</v>
      </c>
      <c r="B1828" s="206" t="s">
        <v>7087</v>
      </c>
      <c r="C1828" s="207" t="str">
        <f xml:space="preserve"> _xlfn.CONCAT(小韻資料表[[#This Row],[聲母拼音碼]],小韻資料表[[#This Row],[韻母拼音碼]],小韻資料表[[#This Row],[調號]])</f>
        <v>hong2</v>
      </c>
      <c r="D1828" s="206" t="s">
        <v>7088</v>
      </c>
      <c r="E1828" s="208" t="s">
        <v>7011</v>
      </c>
      <c r="F1828" s="205">
        <v>25</v>
      </c>
      <c r="G1828" s="209" t="s">
        <v>7089</v>
      </c>
      <c r="H1828" s="205">
        <f xml:space="preserve"> LEN(小韻資料表[[#This Row],[小韻字集]])</f>
        <v>3</v>
      </c>
      <c r="I1828" s="205" cm="1">
        <f t="array" ref="I1828" xml:space="preserve"> MATCH(TRUE, ISNUMBER( SEARCH( LEFT(小韻資料表[[#This Row],[切語]],1), 切語上字資料表[切語上字]) ), 0)</f>
        <v>36</v>
      </c>
      <c r="J1828" s="210" t="str" cm="1">
        <f t="array" ref="J1828" xml:space="preserve"> INDEX(切語上字資料表[聲母], 小韻資料表[[#This Row],[上字表識別號]])</f>
        <v>曉</v>
      </c>
      <c r="K1828" s="210" t="str" cm="1">
        <f t="array" ref="K1828" xml:space="preserve"> INDEX(切語上字資料表[聲母拼音碼], 小韻資料表[[#This Row],[上字表識別號]])</f>
        <v>h</v>
      </c>
      <c r="L1828" s="210" t="str" cm="1">
        <f t="array" ref="L1828" xml:space="preserve"> INDEX(切語上字資料表[清濁], 小韻資料表[[#This Row],[上字表識別號]])</f>
        <v>次清</v>
      </c>
      <c r="M1828" s="223" t="str" cm="1">
        <f t="array" ref="M1828" xml:space="preserve"> INDEX(切語上字資料表[發送收], 小韻資料表[[#This Row],[上字表識別號]])</f>
        <v>送氣</v>
      </c>
      <c r="N1828" s="205" cm="1">
        <f t="array" ref="N1828" xml:space="preserve"> MATCH(TRUE, ISNUMBER( SEARCH( RIGHT(小韻資料表[[#This Row],[切語]],1), 切語下字資料表[切語下字]) ), 0)</f>
        <v>246</v>
      </c>
      <c r="O1828" s="207" t="str" cm="1">
        <f t="array" ref="O1828" xml:space="preserve"> INDEX(切語下字資料表[韻母], 小韻資料表[[#This Row],[下字表識別號]])</f>
        <v>養合3</v>
      </c>
      <c r="P1828" s="207" t="str" cm="1">
        <f t="array" ref="P1828" xml:space="preserve"> INDEX(切語下字資料表[韻母拼音碼], 小韻資料表[[#This Row],[下字表識別號]])</f>
        <v>ong</v>
      </c>
      <c r="Q1828" s="210" t="str" cm="1">
        <f t="array" ref="Q1828" xml:space="preserve"> INDEX(設定表!$C$19:$C$23, INT( LEFT(小韻資料表[[#This Row],[目次編碼]],1) ))</f>
        <v>上</v>
      </c>
      <c r="R1828" s="210">
        <f xml:space="preserve">  INDEX(設定表!$C$8:$C$15, MATCH( (RIGHT(小韻資料表[[#This Row],[清濁]]) &amp; 小韻資料表[[#This Row],[調]]), 設定表!$B$8:$B$15, 0))</f>
        <v>2</v>
      </c>
      <c r="S1828" s="205" t="s">
        <v>309</v>
      </c>
      <c r="T1828" s="205" t="s">
        <v>309</v>
      </c>
      <c r="U1828" s="226" t="s">
        <v>7090</v>
      </c>
      <c r="V1828" s="147" t="s">
        <v>309</v>
      </c>
      <c r="X1828" s="135"/>
      <c r="Y1828" s="135"/>
      <c r="AA1828" s="135"/>
      <c r="AB1828" s="134"/>
      <c r="AC1828" s="135"/>
      <c r="AD1828" s="135"/>
      <c r="AH1828" s="135"/>
      <c r="AI1828" s="135"/>
    </row>
    <row r="1829" spans="1:35" ht="31.5">
      <c r="A1829" s="205">
        <v>1825</v>
      </c>
      <c r="B1829" s="206" t="s">
        <v>7091</v>
      </c>
      <c r="C1829" s="207" t="str">
        <f xml:space="preserve"> _xlfn.CONCAT(小韻資料表[[#This Row],[聲母拼音碼]],小韻資料表[[#This Row],[韻母拼音碼]],小韻資料表[[#This Row],[調號]])</f>
        <v>chiong2</v>
      </c>
      <c r="D1829" s="206" t="s">
        <v>7092</v>
      </c>
      <c r="E1829" s="208" t="s">
        <v>7011</v>
      </c>
      <c r="F1829" s="205">
        <v>26</v>
      </c>
      <c r="G1829" s="209" t="s">
        <v>7093</v>
      </c>
      <c r="H1829" s="205">
        <f xml:space="preserve"> LEN(小韻資料表[[#This Row],[小韻字集]])</f>
        <v>2</v>
      </c>
      <c r="I1829" s="205" cm="1">
        <f t="array" ref="I1829" xml:space="preserve"> MATCH(TRUE, ISNUMBER( SEARCH( LEFT(小韻資料表[[#This Row],[切語]],1), 切語上字資料表[切語上字]) ), 0)</f>
        <v>22</v>
      </c>
      <c r="J1829" s="210" t="str" cm="1">
        <f t="array" ref="J1829" xml:space="preserve"> INDEX(切語上字資料表[聲母], 小韻資料表[[#This Row],[上字表識別號]])</f>
        <v>清</v>
      </c>
      <c r="K1829" s="210" t="str" cm="1">
        <f t="array" ref="K1829" xml:space="preserve"> INDEX(切語上字資料表[聲母拼音碼], 小韻資料表[[#This Row],[上字表識別號]])</f>
        <v>ch</v>
      </c>
      <c r="L1829" s="210" t="str" cm="1">
        <f t="array" ref="L1829" xml:space="preserve"> INDEX(切語上字資料表[清濁], 小韻資料表[[#This Row],[上字表識別號]])</f>
        <v>次清</v>
      </c>
      <c r="M1829" s="223" t="str" cm="1">
        <f t="array" ref="M1829" xml:space="preserve"> INDEX(切語上字資料表[發送收], 小韻資料表[[#This Row],[上字表識別號]])</f>
        <v>送氣</v>
      </c>
      <c r="N1829" s="205" cm="1">
        <f t="array" ref="N1829" xml:space="preserve"> MATCH(TRUE, ISNUMBER( SEARCH( RIGHT(小韻資料表[[#This Row],[切語]],1), 切語下字資料表[切語下字]) ), 0)</f>
        <v>242</v>
      </c>
      <c r="O1829" s="207" t="str" cm="1">
        <f t="array" ref="O1829" xml:space="preserve"> INDEX(切語下字資料表[韻母], 小韻資料表[[#This Row],[下字表識別號]])</f>
        <v>養開3</v>
      </c>
      <c r="P1829" s="207" t="str" cm="1">
        <f t="array" ref="P1829" xml:space="preserve"> INDEX(切語下字資料表[韻母拼音碼], 小韻資料表[[#This Row],[下字表識別號]])</f>
        <v>iong</v>
      </c>
      <c r="Q1829" s="210" t="str" cm="1">
        <f t="array" ref="Q1829" xml:space="preserve"> INDEX(設定表!$C$19:$C$23, INT( LEFT(小韻資料表[[#This Row],[目次編碼]],1) ))</f>
        <v>上</v>
      </c>
      <c r="R1829" s="210">
        <f xml:space="preserve">  INDEX(設定表!$C$8:$C$15, MATCH( (RIGHT(小韻資料表[[#This Row],[清濁]]) &amp; 小韻資料表[[#This Row],[調]]), 設定表!$B$8:$B$15, 0))</f>
        <v>2</v>
      </c>
      <c r="S1829" s="205" t="s">
        <v>309</v>
      </c>
      <c r="T1829" s="205" t="s">
        <v>309</v>
      </c>
      <c r="U1829" s="226" t="s">
        <v>309</v>
      </c>
      <c r="V1829" s="146" t="s">
        <v>309</v>
      </c>
      <c r="X1829" s="135"/>
      <c r="Y1829" s="135"/>
      <c r="AA1829" s="135"/>
      <c r="AB1829" s="134"/>
      <c r="AC1829" s="135"/>
      <c r="AD1829" s="135"/>
      <c r="AH1829" s="135"/>
      <c r="AI1829" s="135"/>
    </row>
    <row r="1830" spans="1:35" ht="31.5">
      <c r="A1830" s="205">
        <v>1826</v>
      </c>
      <c r="B1830" s="206" t="s">
        <v>7094</v>
      </c>
      <c r="C1830" s="207" t="str">
        <f xml:space="preserve"> _xlfn.CONCAT(小韻資料表[[#This Row],[聲母拼音碼]],小韻資料表[[#This Row],[韻母拼音碼]],小韻資料表[[#This Row],[調號]])</f>
        <v>tiong2</v>
      </c>
      <c r="D1830" s="206" t="s">
        <v>4058</v>
      </c>
      <c r="E1830" s="208" t="s">
        <v>7011</v>
      </c>
      <c r="F1830" s="205">
        <v>27</v>
      </c>
      <c r="G1830" s="209" t="s">
        <v>4058</v>
      </c>
      <c r="H1830" s="205">
        <f xml:space="preserve"> LEN(小韻資料表[[#This Row],[小韻字集]])</f>
        <v>1</v>
      </c>
      <c r="I1830" s="205" cm="1">
        <f t="array" ref="I1830" xml:space="preserve"> MATCH(TRUE, ISNUMBER( SEARCH( LEFT(小韻資料表[[#This Row],[切語]],1), 切語上字資料表[切語上字]) ), 0)</f>
        <v>9</v>
      </c>
      <c r="J1830" s="210" t="str" cm="1">
        <f t="array" ref="J1830" xml:space="preserve"> INDEX(切語上字資料表[聲母], 小韻資料表[[#This Row],[上字表識別號]])</f>
        <v>知</v>
      </c>
      <c r="K1830" s="210" t="str" cm="1">
        <f t="array" ref="K1830" xml:space="preserve"> INDEX(切語上字資料表[聲母拼音碼], 小韻資料表[[#This Row],[上字表識別號]])</f>
        <v>t</v>
      </c>
      <c r="L1830" s="210" t="str" cm="1">
        <f t="array" ref="L1830" xml:space="preserve"> INDEX(切語上字資料表[清濁], 小韻資料表[[#This Row],[上字表識別號]])</f>
        <v>全清</v>
      </c>
      <c r="M1830" s="223" t="str" cm="1">
        <f t="array" ref="M1830" xml:space="preserve"> INDEX(切語上字資料表[發送收], 小韻資料表[[#This Row],[上字表識別號]])</f>
        <v>發聲</v>
      </c>
      <c r="N1830" s="205" cm="1">
        <f t="array" ref="N1830" xml:space="preserve"> MATCH(TRUE, ISNUMBER( SEARCH( RIGHT(小韻資料表[[#This Row],[切語]],1), 切語下字資料表[切語下字]) ), 0)</f>
        <v>242</v>
      </c>
      <c r="O1830" s="207" t="str" cm="1">
        <f t="array" ref="O1830" xml:space="preserve"> INDEX(切語下字資料表[韻母], 小韻資料表[[#This Row],[下字表識別號]])</f>
        <v>養開3</v>
      </c>
      <c r="P1830" s="207" t="str" cm="1">
        <f t="array" ref="P1830" xml:space="preserve"> INDEX(切語下字資料表[韻母拼音碼], 小韻資料表[[#This Row],[下字表識別號]])</f>
        <v>iong</v>
      </c>
      <c r="Q1830" s="210" t="str" cm="1">
        <f t="array" ref="Q1830" xml:space="preserve"> INDEX(設定表!$C$19:$C$23, INT( LEFT(小韻資料表[[#This Row],[目次編碼]],1) ))</f>
        <v>上</v>
      </c>
      <c r="R1830" s="210">
        <f xml:space="preserve">  INDEX(設定表!$C$8:$C$15, MATCH( (RIGHT(小韻資料表[[#This Row],[清濁]]) &amp; 小韻資料表[[#This Row],[調]]), 設定表!$B$8:$B$15, 0))</f>
        <v>2</v>
      </c>
      <c r="S1830" s="205" t="s">
        <v>309</v>
      </c>
      <c r="T1830" s="205" t="s">
        <v>309</v>
      </c>
      <c r="U1830" s="226" t="s">
        <v>309</v>
      </c>
      <c r="V1830" s="147" t="s">
        <v>309</v>
      </c>
      <c r="X1830" s="135"/>
      <c r="Y1830" s="135"/>
      <c r="AA1830" s="135"/>
      <c r="AB1830" s="134"/>
      <c r="AC1830" s="135"/>
      <c r="AD1830" s="135"/>
      <c r="AH1830" s="135"/>
      <c r="AI1830" s="135"/>
    </row>
    <row r="1831" spans="1:35" ht="31.5">
      <c r="A1831" s="205">
        <v>1827</v>
      </c>
      <c r="B1831" s="206" t="s">
        <v>7095</v>
      </c>
      <c r="C1831" s="207" t="str">
        <f xml:space="preserve"> _xlfn.CONCAT(小韻資料表[[#This Row],[聲母拼音碼]],小韻資料表[[#This Row],[韻母拼音碼]],小韻資料表[[#This Row],[調號]])</f>
        <v>siong2</v>
      </c>
      <c r="D1831" s="206" t="s">
        <v>284</v>
      </c>
      <c r="E1831" s="208" t="s">
        <v>7011</v>
      </c>
      <c r="F1831" s="205">
        <v>28</v>
      </c>
      <c r="G1831" s="209" t="s">
        <v>7096</v>
      </c>
      <c r="H1831" s="205">
        <f xml:space="preserve"> LEN(小韻資料表[[#This Row],[小韻字集]])</f>
        <v>2</v>
      </c>
      <c r="I1831" s="205" cm="1">
        <f t="array" ref="I1831" xml:space="preserve"> MATCH(TRUE, ISNUMBER( SEARCH( LEFT(小韻資料表[[#This Row],[切語]],1), 切語上字資料表[切語上字]) ), 0)</f>
        <v>34</v>
      </c>
      <c r="J1831" s="210" t="str" cm="1">
        <f t="array" ref="J1831" xml:space="preserve"> INDEX(切語上字資料表[聲母], 小韻資料表[[#This Row],[上字表識別號]])</f>
        <v>禪</v>
      </c>
      <c r="K1831" s="210" t="str" cm="1">
        <f t="array" ref="K1831" xml:space="preserve"> INDEX(切語上字資料表[聲母拼音碼], 小韻資料表[[#This Row],[上字表識別號]])</f>
        <v>s</v>
      </c>
      <c r="L1831" s="210" t="str" cm="1">
        <f t="array" ref="L1831" xml:space="preserve"> INDEX(切語上字資料表[清濁], 小韻資料表[[#This Row],[上字表識別號]])</f>
        <v>全濁</v>
      </c>
      <c r="M1831" s="223" cm="1">
        <f t="array" ref="M1831" xml:space="preserve"> INDEX(切語上字資料表[發送收], 小韻資料表[[#This Row],[上字表識別號]])</f>
        <v>0</v>
      </c>
      <c r="N1831" s="205" cm="1">
        <f t="array" ref="N1831" xml:space="preserve"> MATCH(TRUE, ISNUMBER( SEARCH( RIGHT(小韻資料表[[#This Row],[切語]],1), 切語下字資料表[切語下字]) ), 0)</f>
        <v>242</v>
      </c>
      <c r="O1831" s="207" t="str" cm="1">
        <f t="array" ref="O1831" xml:space="preserve"> INDEX(切語下字資料表[韻母], 小韻資料表[[#This Row],[下字表識別號]])</f>
        <v>養開3</v>
      </c>
      <c r="P1831" s="207" t="str" cm="1">
        <f t="array" ref="P1831" xml:space="preserve"> INDEX(切語下字資料表[韻母拼音碼], 小韻資料表[[#This Row],[下字表識別號]])</f>
        <v>iong</v>
      </c>
      <c r="Q1831" s="210" t="str" cm="1">
        <f t="array" ref="Q1831" xml:space="preserve"> INDEX(設定表!$C$19:$C$23, INT( LEFT(小韻資料表[[#This Row],[目次編碼]],1) ))</f>
        <v>上</v>
      </c>
      <c r="R1831" s="210">
        <f xml:space="preserve">  INDEX(設定表!$C$8:$C$15, MATCH( (RIGHT(小韻資料表[[#This Row],[清濁]]) &amp; 小韻資料表[[#This Row],[調]]), 設定表!$B$8:$B$15, 0))</f>
        <v>2</v>
      </c>
      <c r="S1831" s="205" t="s">
        <v>309</v>
      </c>
      <c r="T1831" s="205" t="s">
        <v>309</v>
      </c>
      <c r="U1831" s="226" t="s">
        <v>309</v>
      </c>
      <c r="V1831" s="146" t="s">
        <v>309</v>
      </c>
      <c r="X1831" s="135"/>
      <c r="Y1831" s="135"/>
      <c r="AA1831" s="135"/>
      <c r="AB1831" s="134"/>
      <c r="AC1831" s="135"/>
      <c r="AD1831" s="135"/>
      <c r="AH1831" s="135"/>
      <c r="AI1831" s="135"/>
    </row>
    <row r="1832" spans="1:35" ht="31.5">
      <c r="A1832" s="205">
        <v>1828</v>
      </c>
      <c r="B1832" s="206" t="s">
        <v>7097</v>
      </c>
      <c r="C1832" s="207" t="str">
        <f xml:space="preserve"> _xlfn.CONCAT(小韻資料表[[#This Row],[聲母拼音碼]],小韻資料表[[#This Row],[韻母拼音碼]],小韻資料表[[#This Row],[調號]])</f>
        <v>khong2</v>
      </c>
      <c r="D1832" s="206" t="s">
        <v>7098</v>
      </c>
      <c r="E1832" s="208" t="s">
        <v>7011</v>
      </c>
      <c r="F1832" s="205">
        <v>29</v>
      </c>
      <c r="G1832" s="209" t="s">
        <v>7098</v>
      </c>
      <c r="H1832" s="205">
        <f xml:space="preserve"> LEN(小韻資料表[[#This Row],[小韻字集]])</f>
        <v>1</v>
      </c>
      <c r="I1832" s="205" cm="1">
        <f t="array" ref="I1832" xml:space="preserve"> MATCH(TRUE, ISNUMBER( SEARCH( LEFT(小韻資料表[[#This Row],[切語]],1), 切語上字資料表[切語上字]) ), 0)</f>
        <v>3</v>
      </c>
      <c r="J1832" s="210" t="str" cm="1">
        <f t="array" ref="J1832" xml:space="preserve"> INDEX(切語上字資料表[聲母], 小韻資料表[[#This Row],[上字表識別號]])</f>
        <v>群</v>
      </c>
      <c r="K1832" s="210" t="str" cm="1">
        <f t="array" ref="K1832" xml:space="preserve"> INDEX(切語上字資料表[聲母拼音碼], 小韻資料表[[#This Row],[上字表識別號]])</f>
        <v>kh</v>
      </c>
      <c r="L1832" s="210" t="str" cm="1">
        <f t="array" ref="L1832" xml:space="preserve"> INDEX(切語上字資料表[清濁], 小韻資料表[[#This Row],[上字表識別號]])</f>
        <v>全濁</v>
      </c>
      <c r="M1832" s="223" cm="1">
        <f t="array" ref="M1832" xml:space="preserve"> INDEX(切語上字資料表[發送收], 小韻資料表[[#This Row],[上字表識別號]])</f>
        <v>0</v>
      </c>
      <c r="N1832" s="205" cm="1">
        <f t="array" ref="N1832" xml:space="preserve"> MATCH(TRUE, ISNUMBER( SEARCH( RIGHT(小韻資料表[[#This Row],[切語]],1), 切語下字資料表[切語下字]) ), 0)</f>
        <v>246</v>
      </c>
      <c r="O1832" s="207" t="str" cm="1">
        <f t="array" ref="O1832" xml:space="preserve"> INDEX(切語下字資料表[韻母], 小韻資料表[[#This Row],[下字表識別號]])</f>
        <v>養合3</v>
      </c>
      <c r="P1832" s="207" t="str" cm="1">
        <f t="array" ref="P1832" xml:space="preserve"> INDEX(切語下字資料表[韻母拼音碼], 小韻資料表[[#This Row],[下字表識別號]])</f>
        <v>ong</v>
      </c>
      <c r="Q1832" s="210" t="str" cm="1">
        <f t="array" ref="Q1832" xml:space="preserve"> INDEX(設定表!$C$19:$C$23, INT( LEFT(小韻資料表[[#This Row],[目次編碼]],1) ))</f>
        <v>上</v>
      </c>
      <c r="R1832" s="210">
        <f xml:space="preserve">  INDEX(設定表!$C$8:$C$15, MATCH( (RIGHT(小韻資料表[[#This Row],[清濁]]) &amp; 小韻資料表[[#This Row],[調]]), 設定表!$B$8:$B$15, 0))</f>
        <v>2</v>
      </c>
      <c r="S1832" s="205" t="s">
        <v>309</v>
      </c>
      <c r="T1832" s="205" t="s">
        <v>309</v>
      </c>
      <c r="U1832" s="226" t="s">
        <v>309</v>
      </c>
      <c r="V1832" s="147" t="s">
        <v>309</v>
      </c>
      <c r="X1832" s="135"/>
      <c r="Y1832" s="135"/>
      <c r="AA1832" s="135"/>
      <c r="AB1832" s="134"/>
      <c r="AC1832" s="135"/>
      <c r="AD1832" s="135"/>
      <c r="AH1832" s="135"/>
      <c r="AI1832" s="135"/>
    </row>
    <row r="1833" spans="1:35" ht="31.5">
      <c r="A1833" s="205">
        <v>1829</v>
      </c>
      <c r="B1833" s="206" t="s">
        <v>7099</v>
      </c>
      <c r="C1833" s="207" t="str">
        <f xml:space="preserve"> _xlfn.CONCAT(小韻資料表[[#This Row],[聲母拼音碼]],小韻資料表[[#This Row],[韻母拼音碼]],小韻資料表[[#This Row],[調號]])</f>
        <v>kong2</v>
      </c>
      <c r="D1833" s="206" t="s">
        <v>7100</v>
      </c>
      <c r="E1833" s="208" t="s">
        <v>7011</v>
      </c>
      <c r="F1833" s="205">
        <v>30</v>
      </c>
      <c r="G1833" s="209" t="s">
        <v>7101</v>
      </c>
      <c r="H1833" s="205">
        <f xml:space="preserve"> LEN(小韻資料表[[#This Row],[小韻字集]])</f>
        <v>5</v>
      </c>
      <c r="I1833" s="205" cm="1">
        <f t="array" ref="I1833" xml:space="preserve"> MATCH(TRUE, ISNUMBER( SEARCH( LEFT(小韻資料表[[#This Row],[切語]],1), 切語上字資料表[切語上字]) ), 0)</f>
        <v>1</v>
      </c>
      <c r="J1833" s="210" t="str" cm="1">
        <f t="array" ref="J1833" xml:space="preserve"> INDEX(切語上字資料表[聲母], 小韻資料表[[#This Row],[上字表識別號]])</f>
        <v>見</v>
      </c>
      <c r="K1833" s="210" t="str" cm="1">
        <f t="array" ref="K1833" xml:space="preserve"> INDEX(切語上字資料表[聲母拼音碼], 小韻資料表[[#This Row],[上字表識別號]])</f>
        <v>k</v>
      </c>
      <c r="L1833" s="210" t="str" cm="1">
        <f t="array" ref="L1833" xml:space="preserve"> INDEX(切語上字資料表[清濁], 小韻資料表[[#This Row],[上字表識別號]])</f>
        <v>全清</v>
      </c>
      <c r="M1833" s="223" t="str" cm="1">
        <f t="array" ref="M1833" xml:space="preserve"> INDEX(切語上字資料表[發送收], 小韻資料表[[#This Row],[上字表識別號]])</f>
        <v>發聲</v>
      </c>
      <c r="N1833" s="205" cm="1">
        <f t="array" ref="N1833" xml:space="preserve"> MATCH(TRUE, ISNUMBER( SEARCH( RIGHT(小韻資料表[[#This Row],[切語]],1), 切語下字資料表[切語下字]) ), 0)</f>
        <v>246</v>
      </c>
      <c r="O1833" s="207" t="str" cm="1">
        <f t="array" ref="O1833" xml:space="preserve"> INDEX(切語下字資料表[韻母], 小韻資料表[[#This Row],[下字表識別號]])</f>
        <v>養合3</v>
      </c>
      <c r="P1833" s="207" t="str" cm="1">
        <f t="array" ref="P1833" xml:space="preserve"> INDEX(切語下字資料表[韻母拼音碼], 小韻資料表[[#This Row],[下字表識別號]])</f>
        <v>ong</v>
      </c>
      <c r="Q1833" s="210" t="str" cm="1">
        <f t="array" ref="Q1833" xml:space="preserve"> INDEX(設定表!$C$19:$C$23, INT( LEFT(小韻資料表[[#This Row],[目次編碼]],1) ))</f>
        <v>上</v>
      </c>
      <c r="R1833" s="210">
        <f xml:space="preserve">  INDEX(設定表!$C$8:$C$15, MATCH( (RIGHT(小韻資料表[[#This Row],[清濁]]) &amp; 小韻資料表[[#This Row],[調]]), 設定表!$B$8:$B$15, 0))</f>
        <v>2</v>
      </c>
      <c r="S1833" s="205" t="s">
        <v>309</v>
      </c>
      <c r="T1833" s="205" t="s">
        <v>309</v>
      </c>
      <c r="U1833" s="226" t="s">
        <v>309</v>
      </c>
      <c r="V1833" s="146" t="s">
        <v>309</v>
      </c>
      <c r="X1833" s="135"/>
      <c r="Y1833" s="135"/>
      <c r="AA1833" s="135"/>
      <c r="AB1833" s="134"/>
      <c r="AC1833" s="135"/>
      <c r="AD1833" s="135"/>
      <c r="AH1833" s="135"/>
      <c r="AI1833" s="135"/>
    </row>
    <row r="1834" spans="1:35" ht="31.5">
      <c r="A1834" s="205">
        <v>1830</v>
      </c>
      <c r="B1834" s="206" t="s">
        <v>7102</v>
      </c>
      <c r="C1834" s="207" t="str">
        <f xml:space="preserve"> _xlfn.CONCAT(小韻資料表[[#This Row],[聲母拼音碼]],小韻資料表[[#This Row],[韻母拼音碼]],小韻資料表[[#This Row],[調號]])</f>
        <v>piong2</v>
      </c>
      <c r="D1834" s="206" t="s">
        <v>7103</v>
      </c>
      <c r="E1834" s="208" t="s">
        <v>7011</v>
      </c>
      <c r="F1834" s="205">
        <v>31</v>
      </c>
      <c r="G1834" s="209" t="s">
        <v>7103</v>
      </c>
      <c r="H1834" s="205">
        <f xml:space="preserve"> LEN(小韻資料表[[#This Row],[小韻字集]])</f>
        <v>2</v>
      </c>
      <c r="I1834" s="205" cm="1">
        <f t="array" ref="I1834" xml:space="preserve"> MATCH(TRUE, ISNUMBER( SEARCH( LEFT(小韻資料表[[#This Row],[切語]],1), 切語上字資料表[切語上字]) ), 0)</f>
        <v>15</v>
      </c>
      <c r="J1834" s="210" t="str" cm="1">
        <f t="array" ref="J1834" xml:space="preserve"> INDEX(切語上字資料表[聲母], 小韻資料表[[#This Row],[上字表識別號]])</f>
        <v>並</v>
      </c>
      <c r="K1834" s="210" t="str" cm="1">
        <f t="array" ref="K1834" xml:space="preserve"> INDEX(切語上字資料表[聲母拼音碼], 小韻資料表[[#This Row],[上字表識別號]])</f>
        <v>p</v>
      </c>
      <c r="L1834" s="210" t="str" cm="1">
        <f t="array" ref="L1834" xml:space="preserve"> INDEX(切語上字資料表[清濁], 小韻資料表[[#This Row],[上字表識別號]])</f>
        <v>全濁</v>
      </c>
      <c r="M1834" s="223" cm="1">
        <f t="array" ref="M1834" xml:space="preserve"> INDEX(切語上字資料表[發送收], 小韻資料表[[#This Row],[上字表識別號]])</f>
        <v>0</v>
      </c>
      <c r="N1834" s="205" cm="1">
        <f t="array" ref="N1834" xml:space="preserve"> MATCH(TRUE, ISNUMBER( SEARCH( RIGHT(小韻資料表[[#This Row],[切語]],1), 切語下字資料表[切語下字]) ), 0)</f>
        <v>242</v>
      </c>
      <c r="O1834" s="207" t="str" cm="1">
        <f t="array" ref="O1834" xml:space="preserve"> INDEX(切語下字資料表[韻母], 小韻資料表[[#This Row],[下字表識別號]])</f>
        <v>養開3</v>
      </c>
      <c r="P1834" s="207" t="str" cm="1">
        <f t="array" ref="P1834" xml:space="preserve"> INDEX(切語下字資料表[韻母拼音碼], 小韻資料表[[#This Row],[下字表識別號]])</f>
        <v>iong</v>
      </c>
      <c r="Q1834" s="210" t="str" cm="1">
        <f t="array" ref="Q1834" xml:space="preserve"> INDEX(設定表!$C$19:$C$23, INT( LEFT(小韻資料表[[#This Row],[目次編碼]],1) ))</f>
        <v>上</v>
      </c>
      <c r="R1834" s="210">
        <f xml:space="preserve">  INDEX(設定表!$C$8:$C$15, MATCH( (RIGHT(小韻資料表[[#This Row],[清濁]]) &amp; 小韻資料表[[#This Row],[調]]), 設定表!$B$8:$B$15, 0))</f>
        <v>2</v>
      </c>
      <c r="S1834" s="205" t="s">
        <v>309</v>
      </c>
      <c r="T1834" s="205" t="s">
        <v>309</v>
      </c>
      <c r="U1834" s="226" t="s">
        <v>309</v>
      </c>
      <c r="V1834" s="147" t="s">
        <v>309</v>
      </c>
      <c r="X1834" s="135"/>
      <c r="Y1834" s="135"/>
      <c r="AA1834" s="135"/>
      <c r="AB1834" s="134"/>
      <c r="AC1834" s="135"/>
      <c r="AD1834" s="135"/>
      <c r="AH1834" s="135"/>
      <c r="AI1834" s="135"/>
    </row>
    <row r="1835" spans="1:35" ht="31.5">
      <c r="A1835" s="205">
        <v>1831</v>
      </c>
      <c r="B1835" s="206" t="s">
        <v>7104</v>
      </c>
      <c r="C1835" s="207" t="str">
        <f xml:space="preserve"> _xlfn.CONCAT(小韻資料表[[#This Row],[聲母拼音碼]],小韻資料表[[#This Row],[韻母拼音碼]],小韻資料表[[#This Row],[調號]])</f>
        <v>chiong2</v>
      </c>
      <c r="D1835" s="206" t="s">
        <v>7105</v>
      </c>
      <c r="E1835" s="208" t="s">
        <v>7011</v>
      </c>
      <c r="F1835" s="205">
        <v>32</v>
      </c>
      <c r="G1835" s="209" t="s">
        <v>7106</v>
      </c>
      <c r="H1835" s="205">
        <f xml:space="preserve"> LEN(小韻資料表[[#This Row],[小韻字集]])</f>
        <v>2</v>
      </c>
      <c r="I1835" s="205" cm="1">
        <f t="array" ref="I1835" xml:space="preserve"> MATCH(TRUE, ISNUMBER( SEARCH( LEFT(小韻資料表[[#This Row],[切語]],1), 切語上字資料表[切語上字]) ), 0)</f>
        <v>27</v>
      </c>
      <c r="J1835" s="210" t="str" cm="1">
        <f t="array" ref="J1835" xml:space="preserve"> INDEX(切語上字資料表[聲母], 小韻資料表[[#This Row],[上字表識別號]])</f>
        <v>初</v>
      </c>
      <c r="K1835" s="210" t="str" cm="1">
        <f t="array" ref="K1835" xml:space="preserve"> INDEX(切語上字資料表[聲母拼音碼], 小韻資料表[[#This Row],[上字表識別號]])</f>
        <v>ch</v>
      </c>
      <c r="L1835" s="210" t="str" cm="1">
        <f t="array" ref="L1835" xml:space="preserve"> INDEX(切語上字資料表[清濁], 小韻資料表[[#This Row],[上字表識別號]])</f>
        <v>次清</v>
      </c>
      <c r="M1835" s="223" t="str" cm="1">
        <f t="array" ref="M1835" xml:space="preserve"> INDEX(切語上字資料表[發送收], 小韻資料表[[#This Row],[上字表識別號]])</f>
        <v>送氣</v>
      </c>
      <c r="N1835" s="205" cm="1">
        <f t="array" ref="N1835" xml:space="preserve"> MATCH(TRUE, ISNUMBER( SEARCH( RIGHT(小韻資料表[[#This Row],[切語]],1), 切語下字資料表[切語下字]) ), 0)</f>
        <v>242</v>
      </c>
      <c r="O1835" s="207" t="str" cm="1">
        <f t="array" ref="O1835" xml:space="preserve"> INDEX(切語下字資料表[韻母], 小韻資料表[[#This Row],[下字表識別號]])</f>
        <v>養開3</v>
      </c>
      <c r="P1835" s="207" t="str" cm="1">
        <f t="array" ref="P1835" xml:space="preserve"> INDEX(切語下字資料表[韻母拼音碼], 小韻資料表[[#This Row],[下字表識別號]])</f>
        <v>iong</v>
      </c>
      <c r="Q1835" s="210" t="str" cm="1">
        <f t="array" ref="Q1835" xml:space="preserve"> INDEX(設定表!$C$19:$C$23, INT( LEFT(小韻資料表[[#This Row],[目次編碼]],1) ))</f>
        <v>上</v>
      </c>
      <c r="R1835" s="210">
        <f xml:space="preserve">  INDEX(設定表!$C$8:$C$15, MATCH( (RIGHT(小韻資料表[[#This Row],[清濁]]) &amp; 小韻資料表[[#This Row],[調]]), 設定表!$B$8:$B$15, 0))</f>
        <v>2</v>
      </c>
      <c r="S1835" s="205" t="s">
        <v>309</v>
      </c>
      <c r="T1835" s="205" t="s">
        <v>309</v>
      </c>
      <c r="U1835" s="226" t="s">
        <v>309</v>
      </c>
      <c r="V1835" s="146" t="s">
        <v>309</v>
      </c>
      <c r="X1835" s="135"/>
      <c r="Y1835" s="135"/>
      <c r="AA1835" s="135"/>
      <c r="AB1835" s="134"/>
      <c r="AC1835" s="135"/>
      <c r="AD1835" s="135"/>
      <c r="AH1835" s="135"/>
      <c r="AI1835" s="135"/>
    </row>
    <row r="1836" spans="1:35" ht="31.5">
      <c r="A1836" s="205">
        <v>1832</v>
      </c>
      <c r="B1836" s="206" t="s">
        <v>7107</v>
      </c>
      <c r="C1836" s="207" t="str">
        <f xml:space="preserve"> _xlfn.CONCAT(小韻資料表[[#This Row],[聲母拼音碼]],小韻資料表[[#This Row],[韻母拼音碼]],小韻資料表[[#This Row],[調號]])</f>
        <v>tong2</v>
      </c>
      <c r="D1836" s="206" t="s">
        <v>953</v>
      </c>
      <c r="E1836" s="208" t="s">
        <v>7108</v>
      </c>
      <c r="F1836" s="205">
        <v>1</v>
      </c>
      <c r="G1836" s="209" t="s">
        <v>7109</v>
      </c>
      <c r="H1836" s="205">
        <f xml:space="preserve"> LEN(小韻資料表[[#This Row],[小韻字集]])</f>
        <v>14</v>
      </c>
      <c r="I1836" s="205" cm="1">
        <f t="array" ref="I1836" xml:space="preserve"> MATCH(TRUE, ISNUMBER( SEARCH( LEFT(小韻資料表[[#This Row],[切語]],1), 切語上字資料表[切語上字]) ), 0)</f>
        <v>7</v>
      </c>
      <c r="J1836" s="210" t="str" cm="1">
        <f t="array" ref="J1836" xml:space="preserve"> INDEX(切語上字資料表[聲母], 小韻資料表[[#This Row],[上字表識別號]])</f>
        <v>定</v>
      </c>
      <c r="K1836" s="210" t="str" cm="1">
        <f t="array" ref="K1836" xml:space="preserve"> INDEX(切語上字資料表[聲母拼音碼], 小韻資料表[[#This Row],[上字表識別號]])</f>
        <v>t</v>
      </c>
      <c r="L1836" s="210" t="str" cm="1">
        <f t="array" ref="L1836" xml:space="preserve"> INDEX(切語上字資料表[清濁], 小韻資料表[[#This Row],[上字表識別號]])</f>
        <v>全濁</v>
      </c>
      <c r="M1836" s="223" cm="1">
        <f t="array" ref="M1836" xml:space="preserve"> INDEX(切語上字資料表[發送收], 小韻資料表[[#This Row],[上字表識別號]])</f>
        <v>0</v>
      </c>
      <c r="N1836" s="205" cm="1">
        <f t="array" ref="N1836" xml:space="preserve"> MATCH(TRUE, ISNUMBER( SEARCH( RIGHT(小韻資料表[[#This Row],[切語]],1), 切語下字資料表[切語下字]) ), 0)</f>
        <v>250</v>
      </c>
      <c r="O1836" s="207" t="str" cm="1">
        <f t="array" ref="O1836" xml:space="preserve"> INDEX(切語下字資料表[韻母], 小韻資料表[[#This Row],[下字表識別號]])</f>
        <v>蕩開1</v>
      </c>
      <c r="P1836" s="207" t="str" cm="1">
        <f t="array" ref="P1836" xml:space="preserve"> INDEX(切語下字資料表[韻母拼音碼], 小韻資料表[[#This Row],[下字表識別號]])</f>
        <v>ong</v>
      </c>
      <c r="Q1836" s="210" t="str" cm="1">
        <f t="array" ref="Q1836" xml:space="preserve"> INDEX(設定表!$C$19:$C$23, INT( LEFT(小韻資料表[[#This Row],[目次編碼]],1) ))</f>
        <v>上</v>
      </c>
      <c r="R1836" s="210">
        <f xml:space="preserve">  INDEX(設定表!$C$8:$C$15, MATCH( (RIGHT(小韻資料表[[#This Row],[清濁]]) &amp; 小韻資料表[[#This Row],[調]]), 設定表!$B$8:$B$15, 0))</f>
        <v>2</v>
      </c>
      <c r="S1836" s="205" t="s">
        <v>7110</v>
      </c>
      <c r="T1836" s="205" t="s">
        <v>309</v>
      </c>
      <c r="U1836" s="226" t="s">
        <v>309</v>
      </c>
      <c r="V1836" s="147" t="s">
        <v>309</v>
      </c>
      <c r="X1836" s="135"/>
      <c r="Y1836" s="135"/>
      <c r="AA1836" s="135"/>
      <c r="AB1836" s="134"/>
      <c r="AC1836" s="135"/>
      <c r="AD1836" s="135"/>
      <c r="AH1836" s="135"/>
      <c r="AI1836" s="135"/>
    </row>
    <row r="1837" spans="1:35" ht="31.5">
      <c r="A1837" s="205">
        <v>1833</v>
      </c>
      <c r="B1837" s="206" t="s">
        <v>7111</v>
      </c>
      <c r="C1837" s="207" t="str">
        <f xml:space="preserve"> _xlfn.CONCAT(小韻資料表[[#This Row],[聲母拼音碼]],小韻資料表[[#This Row],[韻母拼音碼]],小韻資料表[[#This Row],[調號]])</f>
        <v>song2</v>
      </c>
      <c r="D1837" s="206" t="s">
        <v>7112</v>
      </c>
      <c r="E1837" s="208" t="s">
        <v>7108</v>
      </c>
      <c r="F1837" s="205">
        <v>2</v>
      </c>
      <c r="G1837" s="209" t="s">
        <v>7113</v>
      </c>
      <c r="H1837" s="205">
        <f xml:space="preserve"> LEN(小韻資料表[[#This Row],[小韻字集]])</f>
        <v>6</v>
      </c>
      <c r="I1837" s="205" cm="1">
        <f t="array" ref="I1837" xml:space="preserve"> MATCH(TRUE, ISNUMBER( SEARCH( LEFT(小韻資料表[[#This Row],[切語]],1), 切語上字資料表[切語上字]) ), 0)</f>
        <v>24</v>
      </c>
      <c r="J1837" s="210" t="str" cm="1">
        <f t="array" ref="J1837" xml:space="preserve"> INDEX(切語上字資料表[聲母], 小韻資料表[[#This Row],[上字表識別號]])</f>
        <v>心</v>
      </c>
      <c r="K1837" s="210" t="str" cm="1">
        <f t="array" ref="K1837" xml:space="preserve"> INDEX(切語上字資料表[聲母拼音碼], 小韻資料表[[#This Row],[上字表識別號]])</f>
        <v>s</v>
      </c>
      <c r="L1837" s="210" t="str" cm="1">
        <f t="array" ref="L1837" xml:space="preserve"> INDEX(切語上字資料表[清濁], 小韻資料表[[#This Row],[上字表識別號]])</f>
        <v>全清</v>
      </c>
      <c r="M1837" s="223" t="str" cm="1">
        <f t="array" ref="M1837" xml:space="preserve"> INDEX(切語上字資料表[發送收], 小韻資料表[[#This Row],[上字表識別號]])</f>
        <v>送氣</v>
      </c>
      <c r="N1837" s="205" cm="1">
        <f t="array" ref="N1837" xml:space="preserve"> MATCH(TRUE, ISNUMBER( SEARCH( RIGHT(小韻資料表[[#This Row],[切語]],1), 切語下字資料表[切語下字]) ), 0)</f>
        <v>250</v>
      </c>
      <c r="O1837" s="207" t="str" cm="1">
        <f t="array" ref="O1837" xml:space="preserve"> INDEX(切語下字資料表[韻母], 小韻資料表[[#This Row],[下字表識別號]])</f>
        <v>蕩開1</v>
      </c>
      <c r="P1837" s="207" t="str" cm="1">
        <f t="array" ref="P1837" xml:space="preserve"> INDEX(切語下字資料表[韻母拼音碼], 小韻資料表[[#This Row],[下字表識別號]])</f>
        <v>ong</v>
      </c>
      <c r="Q1837" s="210" t="str" cm="1">
        <f t="array" ref="Q1837" xml:space="preserve"> INDEX(設定表!$C$19:$C$23, INT( LEFT(小韻資料表[[#This Row],[目次編碼]],1) ))</f>
        <v>上</v>
      </c>
      <c r="R1837" s="210">
        <f xml:space="preserve">  INDEX(設定表!$C$8:$C$15, MATCH( (RIGHT(小韻資料表[[#This Row],[清濁]]) &amp; 小韻資料表[[#This Row],[調]]), 設定表!$B$8:$B$15, 0))</f>
        <v>2</v>
      </c>
      <c r="S1837" s="205" t="s">
        <v>309</v>
      </c>
      <c r="T1837" s="205" t="s">
        <v>309</v>
      </c>
      <c r="U1837" s="226" t="s">
        <v>7114</v>
      </c>
      <c r="V1837" s="146" t="s">
        <v>309</v>
      </c>
      <c r="X1837" s="135"/>
      <c r="Y1837" s="135"/>
      <c r="AA1837" s="135"/>
      <c r="AB1837" s="134"/>
      <c r="AC1837" s="135"/>
      <c r="AD1837" s="135"/>
      <c r="AH1837" s="135"/>
      <c r="AI1837" s="135"/>
    </row>
    <row r="1838" spans="1:35" ht="31.5">
      <c r="A1838" s="205">
        <v>1834</v>
      </c>
      <c r="B1838" s="206" t="s">
        <v>7115</v>
      </c>
      <c r="C1838" s="207" t="str">
        <f xml:space="preserve"> _xlfn.CONCAT(小韻資料表[[#This Row],[聲母拼音碼]],小韻資料表[[#This Row],[韻母拼音碼]],小韻資料表[[#This Row],[調號]])</f>
        <v>kong2</v>
      </c>
      <c r="D1838" s="206" t="s">
        <v>7116</v>
      </c>
      <c r="E1838" s="208" t="s">
        <v>7108</v>
      </c>
      <c r="F1838" s="205">
        <v>3</v>
      </c>
      <c r="G1838" s="209" t="s">
        <v>7117</v>
      </c>
      <c r="H1838" s="205">
        <f xml:space="preserve"> LEN(小韻資料表[[#This Row],[小韻字集]])</f>
        <v>2</v>
      </c>
      <c r="I1838" s="205" cm="1">
        <f t="array" ref="I1838" xml:space="preserve"> MATCH(TRUE, ISNUMBER( SEARCH( LEFT(小韻資料表[[#This Row],[切語]],1), 切語上字資料表[切語上字]) ), 0)</f>
        <v>1</v>
      </c>
      <c r="J1838" s="210" t="str" cm="1">
        <f t="array" ref="J1838" xml:space="preserve"> INDEX(切語上字資料表[聲母], 小韻資料表[[#This Row],[上字表識別號]])</f>
        <v>見</v>
      </c>
      <c r="K1838" s="210" t="str" cm="1">
        <f t="array" ref="K1838" xml:space="preserve"> INDEX(切語上字資料表[聲母拼音碼], 小韻資料表[[#This Row],[上字表識別號]])</f>
        <v>k</v>
      </c>
      <c r="L1838" s="210" t="str" cm="1">
        <f t="array" ref="L1838" xml:space="preserve"> INDEX(切語上字資料表[清濁], 小韻資料表[[#This Row],[上字表識別號]])</f>
        <v>全清</v>
      </c>
      <c r="M1838" s="223" t="str" cm="1">
        <f t="array" ref="M1838" xml:space="preserve"> INDEX(切語上字資料表[發送收], 小韻資料表[[#This Row],[上字表識別號]])</f>
        <v>發聲</v>
      </c>
      <c r="N1838" s="205" cm="1">
        <f t="array" ref="N1838" xml:space="preserve"> MATCH(TRUE, ISNUMBER( SEARCH( RIGHT(小韻資料表[[#This Row],[切語]],1), 切語下字資料表[切語下字]) ), 0)</f>
        <v>254</v>
      </c>
      <c r="O1838" s="207" t="str" cm="1">
        <f t="array" ref="O1838" xml:space="preserve"> INDEX(切語下字資料表[韻母], 小韻資料表[[#This Row],[下字表識別號]])</f>
        <v>蕩開1</v>
      </c>
      <c r="P1838" s="207" t="str" cm="1">
        <f t="array" ref="P1838" xml:space="preserve"> INDEX(切語下字資料表[韻母拼音碼], 小韻資料表[[#This Row],[下字表識別號]])</f>
        <v>ong</v>
      </c>
      <c r="Q1838" s="210" t="str" cm="1">
        <f t="array" ref="Q1838" xml:space="preserve"> INDEX(設定表!$C$19:$C$23, INT( LEFT(小韻資料表[[#This Row],[目次編碼]],1) ))</f>
        <v>上</v>
      </c>
      <c r="R1838" s="210">
        <f xml:space="preserve">  INDEX(設定表!$C$8:$C$15, MATCH( (RIGHT(小韻資料表[[#This Row],[清濁]]) &amp; 小韻資料表[[#This Row],[調]]), 設定表!$B$8:$B$15, 0))</f>
        <v>2</v>
      </c>
      <c r="S1838" s="205" t="s">
        <v>309</v>
      </c>
      <c r="T1838" s="205" t="s">
        <v>309</v>
      </c>
      <c r="U1838" s="226" t="s">
        <v>309</v>
      </c>
      <c r="V1838" s="147" t="s">
        <v>309</v>
      </c>
      <c r="X1838" s="135"/>
      <c r="Y1838" s="135"/>
      <c r="AA1838" s="135"/>
      <c r="AB1838" s="134"/>
      <c r="AC1838" s="135"/>
      <c r="AD1838" s="135"/>
      <c r="AH1838" s="135"/>
      <c r="AI1838" s="135"/>
    </row>
    <row r="1839" spans="1:35" ht="31.5">
      <c r="A1839" s="205">
        <v>1835</v>
      </c>
      <c r="B1839" s="206" t="s">
        <v>7118</v>
      </c>
      <c r="C1839" s="207" t="str">
        <f xml:space="preserve"> _xlfn.CONCAT(小韻資料表[[#This Row],[聲母拼音碼]],小韻資料表[[#This Row],[韻母拼音碼]],小韻資料表[[#This Row],[調號]])</f>
        <v>pong2</v>
      </c>
      <c r="D1839" s="206" t="s">
        <v>7119</v>
      </c>
      <c r="E1839" s="208" t="s">
        <v>7108</v>
      </c>
      <c r="F1839" s="205">
        <v>4</v>
      </c>
      <c r="G1839" s="209" t="s">
        <v>7120</v>
      </c>
      <c r="H1839" s="205">
        <f xml:space="preserve"> LEN(小韻資料表[[#This Row],[小韻字集]])</f>
        <v>7</v>
      </c>
      <c r="I1839" s="205" cm="1">
        <f t="array" ref="I1839" xml:space="preserve"> MATCH(TRUE, ISNUMBER( SEARCH( LEFT(小韻資料表[[#This Row],[切語]],1), 切語上字資料表[切語上字]) ), 0)</f>
        <v>13</v>
      </c>
      <c r="J1839" s="210" t="str" cm="1">
        <f t="array" ref="J1839" xml:space="preserve"> INDEX(切語上字資料表[聲母], 小韻資料表[[#This Row],[上字表識別號]])</f>
        <v>幫</v>
      </c>
      <c r="K1839" s="210" t="str" cm="1">
        <f t="array" ref="K1839" xml:space="preserve"> INDEX(切語上字資料表[聲母拼音碼], 小韻資料表[[#This Row],[上字表識別號]])</f>
        <v>p</v>
      </c>
      <c r="L1839" s="210" t="str" cm="1">
        <f t="array" ref="L1839" xml:space="preserve"> INDEX(切語上字資料表[清濁], 小韻資料表[[#This Row],[上字表識別號]])</f>
        <v>全清</v>
      </c>
      <c r="M1839" s="223" t="str" cm="1">
        <f t="array" ref="M1839" xml:space="preserve"> INDEX(切語上字資料表[發送收], 小韻資料表[[#This Row],[上字表識別號]])</f>
        <v>發聲</v>
      </c>
      <c r="N1839" s="205" cm="1">
        <f t="array" ref="N1839" xml:space="preserve"> MATCH(TRUE, ISNUMBER( SEARCH( RIGHT(小韻資料表[[#This Row],[切語]],1), 切語下字資料表[切語下字]) ), 0)</f>
        <v>250</v>
      </c>
      <c r="O1839" s="207" t="str" cm="1">
        <f t="array" ref="O1839" xml:space="preserve"> INDEX(切語下字資料表[韻母], 小韻資料表[[#This Row],[下字表識別號]])</f>
        <v>蕩開1</v>
      </c>
      <c r="P1839" s="207" t="str" cm="1">
        <f t="array" ref="P1839" xml:space="preserve"> INDEX(切語下字資料表[韻母拼音碼], 小韻資料表[[#This Row],[下字表識別號]])</f>
        <v>ong</v>
      </c>
      <c r="Q1839" s="210" t="str" cm="1">
        <f t="array" ref="Q1839" xml:space="preserve"> INDEX(設定表!$C$19:$C$23, INT( LEFT(小韻資料表[[#This Row],[目次編碼]],1) ))</f>
        <v>上</v>
      </c>
      <c r="R1839" s="210">
        <f xml:space="preserve">  INDEX(設定表!$C$8:$C$15, MATCH( (RIGHT(小韻資料表[[#This Row],[清濁]]) &amp; 小韻資料表[[#This Row],[調]]), 設定表!$B$8:$B$15, 0))</f>
        <v>2</v>
      </c>
      <c r="S1839" s="205" t="s">
        <v>309</v>
      </c>
      <c r="T1839" s="205" t="s">
        <v>309</v>
      </c>
      <c r="U1839" s="226" t="s">
        <v>309</v>
      </c>
      <c r="V1839" s="146" t="s">
        <v>309</v>
      </c>
      <c r="X1839" s="135"/>
      <c r="Y1839" s="135"/>
      <c r="AA1839" s="135"/>
      <c r="AB1839" s="134"/>
      <c r="AC1839" s="135"/>
      <c r="AD1839" s="135"/>
      <c r="AH1839" s="135"/>
      <c r="AI1839" s="135"/>
    </row>
    <row r="1840" spans="1:35" ht="31.5">
      <c r="A1840" s="205">
        <v>1836</v>
      </c>
      <c r="B1840" s="206" t="s">
        <v>7121</v>
      </c>
      <c r="C1840" s="207" t="str">
        <f xml:space="preserve"> _xlfn.CONCAT(小韻資料表[[#This Row],[聲母拼音碼]],小韻資料表[[#This Row],[韻母拼音碼]],小韻資料表[[#This Row],[調號]])</f>
        <v>cong2</v>
      </c>
      <c r="D1840" s="206" t="s">
        <v>7122</v>
      </c>
      <c r="E1840" s="208" t="s">
        <v>7108</v>
      </c>
      <c r="F1840" s="205">
        <v>5</v>
      </c>
      <c r="G1840" s="209" t="s">
        <v>7123</v>
      </c>
      <c r="H1840" s="205">
        <f xml:space="preserve"> LEN(小韻資料表[[#This Row],[小韻字集]])</f>
        <v>3</v>
      </c>
      <c r="I1840" s="205" cm="1">
        <f t="array" ref="I1840" xml:space="preserve"> MATCH(TRUE, ISNUMBER( SEARCH( LEFT(小韻資料表[[#This Row],[切語]],1), 切語上字資料表[切語上字]) ), 0)</f>
        <v>21</v>
      </c>
      <c r="J1840" s="210" t="str" cm="1">
        <f t="array" ref="J1840" xml:space="preserve"> INDEX(切語上字資料表[聲母], 小韻資料表[[#This Row],[上字表識別號]])</f>
        <v>精</v>
      </c>
      <c r="K1840" s="210" t="str" cm="1">
        <f t="array" ref="K1840" xml:space="preserve"> INDEX(切語上字資料表[聲母拼音碼], 小韻資料表[[#This Row],[上字表識別號]])</f>
        <v>c</v>
      </c>
      <c r="L1840" s="210" t="str" cm="1">
        <f t="array" ref="L1840" xml:space="preserve"> INDEX(切語上字資料表[清濁], 小韻資料表[[#This Row],[上字表識別號]])</f>
        <v>全清</v>
      </c>
      <c r="M1840" s="223" t="str" cm="1">
        <f t="array" ref="M1840" xml:space="preserve"> INDEX(切語上字資料表[發送收], 小韻資料表[[#This Row],[上字表識別號]])</f>
        <v>發聲</v>
      </c>
      <c r="N1840" s="205" cm="1">
        <f t="array" ref="N1840" xml:space="preserve"> MATCH(TRUE, ISNUMBER( SEARCH( RIGHT(小韻資料表[[#This Row],[切語]],1), 切語下字資料表[切語下字]) ), 0)</f>
        <v>250</v>
      </c>
      <c r="O1840" s="207" t="str" cm="1">
        <f t="array" ref="O1840" xml:space="preserve"> INDEX(切語下字資料表[韻母], 小韻資料表[[#This Row],[下字表識別號]])</f>
        <v>蕩開1</v>
      </c>
      <c r="P1840" s="207" t="str" cm="1">
        <f t="array" ref="P1840" xml:space="preserve"> INDEX(切語下字資料表[韻母拼音碼], 小韻資料表[[#This Row],[下字表識別號]])</f>
        <v>ong</v>
      </c>
      <c r="Q1840" s="210" t="str" cm="1">
        <f t="array" ref="Q1840" xml:space="preserve"> INDEX(設定表!$C$19:$C$23, INT( LEFT(小韻資料表[[#This Row],[目次編碼]],1) ))</f>
        <v>上</v>
      </c>
      <c r="R1840" s="210">
        <f xml:space="preserve">  INDEX(設定表!$C$8:$C$15, MATCH( (RIGHT(小韻資料表[[#This Row],[清濁]]) &amp; 小韻資料表[[#This Row],[調]]), 設定表!$B$8:$B$15, 0))</f>
        <v>2</v>
      </c>
      <c r="S1840" s="205" t="s">
        <v>309</v>
      </c>
      <c r="T1840" s="205" t="s">
        <v>309</v>
      </c>
      <c r="U1840" s="226" t="s">
        <v>309</v>
      </c>
      <c r="V1840" s="147" t="s">
        <v>309</v>
      </c>
      <c r="X1840" s="135"/>
      <c r="Y1840" s="135"/>
      <c r="AA1840" s="135"/>
      <c r="AB1840" s="134"/>
      <c r="AC1840" s="135"/>
      <c r="AD1840" s="135"/>
      <c r="AH1840" s="135"/>
      <c r="AI1840" s="135"/>
    </row>
    <row r="1841" spans="1:35" ht="31.5">
      <c r="A1841" s="205">
        <v>1837</v>
      </c>
      <c r="B1841" s="206" t="s">
        <v>7124</v>
      </c>
      <c r="C1841" s="207" t="str">
        <f xml:space="preserve"> _xlfn.CONCAT(小韻資料表[[#This Row],[聲母拼音碼]],小韻資料表[[#This Row],[韻母拼音碼]],小韻資料表[[#This Row],[調號]])</f>
        <v>nong2</v>
      </c>
      <c r="D1841" s="206" t="s">
        <v>7125</v>
      </c>
      <c r="E1841" s="208" t="s">
        <v>7108</v>
      </c>
      <c r="F1841" s="205">
        <v>6</v>
      </c>
      <c r="G1841" s="209" t="s">
        <v>7126</v>
      </c>
      <c r="H1841" s="205">
        <f xml:space="preserve"> LEN(小韻資料表[[#This Row],[小韻字集]])</f>
        <v>2</v>
      </c>
      <c r="I1841" s="205" cm="1">
        <f t="array" ref="I1841" xml:space="preserve"> MATCH(TRUE, ISNUMBER( SEARCH( LEFT(小韻資料表[[#This Row],[切語]],1), 切語上字資料表[切語上字]) ), 0)</f>
        <v>8</v>
      </c>
      <c r="J1841" s="210" t="str" cm="1">
        <f t="array" ref="J1841" xml:space="preserve"> INDEX(切語上字資料表[聲母], 小韻資料表[[#This Row],[上字表識別號]])</f>
        <v>泥</v>
      </c>
      <c r="K1841" s="210" t="str" cm="1">
        <f t="array" ref="K1841" xml:space="preserve"> INDEX(切語上字資料表[聲母拼音碼], 小韻資料表[[#This Row],[上字表識別號]])</f>
        <v>n</v>
      </c>
      <c r="L1841" s="210" t="str" cm="1">
        <f t="array" ref="L1841" xml:space="preserve"> INDEX(切語上字資料表[清濁], 小韻資料表[[#This Row],[上字表識別號]])</f>
        <v>次濁</v>
      </c>
      <c r="M1841" s="223" t="str" cm="1">
        <f t="array" ref="M1841" xml:space="preserve"> INDEX(切語上字資料表[發送收], 小韻資料表[[#This Row],[上字表識別號]])</f>
        <v>收聲</v>
      </c>
      <c r="N1841" s="205" cm="1">
        <f t="array" ref="N1841" xml:space="preserve"> MATCH(TRUE, ISNUMBER( SEARCH( RIGHT(小韻資料表[[#This Row],[切語]],1), 切語下字資料表[切語下字]) ), 0)</f>
        <v>250</v>
      </c>
      <c r="O1841" s="207" t="str" cm="1">
        <f t="array" ref="O1841" xml:space="preserve"> INDEX(切語下字資料表[韻母], 小韻資料表[[#This Row],[下字表識別號]])</f>
        <v>蕩開1</v>
      </c>
      <c r="P1841" s="207" t="str" cm="1">
        <f t="array" ref="P1841" xml:space="preserve"> INDEX(切語下字資料表[韻母拼音碼], 小韻資料表[[#This Row],[下字表識別號]])</f>
        <v>ong</v>
      </c>
      <c r="Q1841" s="210" t="str" cm="1">
        <f t="array" ref="Q1841" xml:space="preserve"> INDEX(設定表!$C$19:$C$23, INT( LEFT(小韻資料表[[#This Row],[目次編碼]],1) ))</f>
        <v>上</v>
      </c>
      <c r="R1841" s="210">
        <f xml:space="preserve">  INDEX(設定表!$C$8:$C$15, MATCH( (RIGHT(小韻資料表[[#This Row],[清濁]]) &amp; 小韻資料表[[#This Row],[調]]), 設定表!$B$8:$B$15, 0))</f>
        <v>2</v>
      </c>
      <c r="S1841" s="205" t="s">
        <v>309</v>
      </c>
      <c r="T1841" s="205" t="s">
        <v>309</v>
      </c>
      <c r="U1841" s="226" t="s">
        <v>309</v>
      </c>
      <c r="V1841" s="146" t="s">
        <v>309</v>
      </c>
      <c r="X1841" s="135"/>
      <c r="Y1841" s="135"/>
      <c r="AA1841" s="135"/>
      <c r="AB1841" s="134"/>
      <c r="AC1841" s="135"/>
      <c r="AD1841" s="135"/>
      <c r="AH1841" s="135"/>
      <c r="AI1841" s="135"/>
    </row>
    <row r="1842" spans="1:35" ht="31.5">
      <c r="A1842" s="205">
        <v>1838</v>
      </c>
      <c r="B1842" s="206" t="s">
        <v>7127</v>
      </c>
      <c r="C1842" s="207" t="str">
        <f xml:space="preserve"> _xlfn.CONCAT(小韻資料表[[#This Row],[聲母拼音碼]],小韻資料表[[#This Row],[韻母拼音碼]],小韻資料表[[#This Row],[調號]])</f>
        <v>hong2</v>
      </c>
      <c r="D1842" s="206" t="s">
        <v>7128</v>
      </c>
      <c r="E1842" s="208" t="s">
        <v>7108</v>
      </c>
      <c r="F1842" s="205">
        <v>7</v>
      </c>
      <c r="G1842" s="209" t="s">
        <v>7129</v>
      </c>
      <c r="H1842" s="205">
        <f xml:space="preserve"> LEN(小韻資料表[[#This Row],[小韻字集]])</f>
        <v>7</v>
      </c>
      <c r="I1842" s="205" cm="1">
        <f t="array" ref="I1842" xml:space="preserve"> MATCH(TRUE, ISNUMBER( SEARCH( LEFT(小韻資料表[[#This Row],[切語]],1), 切語上字資料表[切語上字]) ), 0)</f>
        <v>37</v>
      </c>
      <c r="J1842" s="210" t="str" cm="1">
        <f t="array" ref="J1842" xml:space="preserve"> INDEX(切語上字資料表[聲母], 小韻資料表[[#This Row],[上字表識別號]])</f>
        <v>匣</v>
      </c>
      <c r="K1842" s="210" t="str" cm="1">
        <f t="array" ref="K1842" xml:space="preserve"> INDEX(切語上字資料表[聲母拼音碼], 小韻資料表[[#This Row],[上字表識別號]])</f>
        <v>h</v>
      </c>
      <c r="L1842" s="210" t="str" cm="1">
        <f t="array" ref="L1842" xml:space="preserve"> INDEX(切語上字資料表[清濁], 小韻資料表[[#This Row],[上字表識別號]])</f>
        <v>全濁</v>
      </c>
      <c r="M1842" s="223" t="str" cm="1">
        <f t="array" ref="M1842" xml:space="preserve"> INDEX(切語上字資料表[發送收], 小韻資料表[[#This Row],[上字表識別號]])</f>
        <v>送氣</v>
      </c>
      <c r="N1842" s="205" cm="1">
        <f t="array" ref="N1842" xml:space="preserve"> MATCH(TRUE, ISNUMBER( SEARCH( RIGHT(小韻資料表[[#This Row],[切語]],1), 切語下字資料表[切語下字]) ), 0)</f>
        <v>250</v>
      </c>
      <c r="O1842" s="207" t="str" cm="1">
        <f t="array" ref="O1842" xml:space="preserve"> INDEX(切語下字資料表[韻母], 小韻資料表[[#This Row],[下字表識別號]])</f>
        <v>蕩開1</v>
      </c>
      <c r="P1842" s="207" t="str" cm="1">
        <f t="array" ref="P1842" xml:space="preserve"> INDEX(切語下字資料表[韻母拼音碼], 小韻資料表[[#This Row],[下字表識別號]])</f>
        <v>ong</v>
      </c>
      <c r="Q1842" s="210" t="str" cm="1">
        <f t="array" ref="Q1842" xml:space="preserve"> INDEX(設定表!$C$19:$C$23, INT( LEFT(小韻資料表[[#This Row],[目次編碼]],1) ))</f>
        <v>上</v>
      </c>
      <c r="R1842" s="210">
        <f xml:space="preserve">  INDEX(設定表!$C$8:$C$15, MATCH( (RIGHT(小韻資料表[[#This Row],[清濁]]) &amp; 小韻資料表[[#This Row],[調]]), 設定表!$B$8:$B$15, 0))</f>
        <v>2</v>
      </c>
      <c r="S1842" s="205" t="s">
        <v>309</v>
      </c>
      <c r="T1842" s="205" t="s">
        <v>309</v>
      </c>
      <c r="U1842" s="226" t="s">
        <v>309</v>
      </c>
      <c r="V1842" s="147" t="s">
        <v>309</v>
      </c>
      <c r="X1842" s="135"/>
      <c r="Y1842" s="135"/>
      <c r="AA1842" s="135"/>
      <c r="AB1842" s="134"/>
      <c r="AC1842" s="135"/>
      <c r="AD1842" s="135"/>
      <c r="AH1842" s="135"/>
      <c r="AI1842" s="135"/>
    </row>
    <row r="1843" spans="1:35" ht="31.5">
      <c r="A1843" s="205">
        <v>1839</v>
      </c>
      <c r="B1843" s="206" t="s">
        <v>7130</v>
      </c>
      <c r="C1843" s="207" t="str">
        <f xml:space="preserve"> _xlfn.CONCAT(小韻資料表[[#This Row],[聲母拼音碼]],小韻資料表[[#This Row],[韻母拼音碼]],小韻資料表[[#This Row],[調號]])</f>
        <v>thong2</v>
      </c>
      <c r="D1843" s="206" t="s">
        <v>7131</v>
      </c>
      <c r="E1843" s="208" t="s">
        <v>7108</v>
      </c>
      <c r="F1843" s="205">
        <v>8</v>
      </c>
      <c r="G1843" s="209" t="s">
        <v>7132</v>
      </c>
      <c r="H1843" s="205">
        <f xml:space="preserve"> LEN(小韻資料表[[#This Row],[小韻字集]])</f>
        <v>14</v>
      </c>
      <c r="I1843" s="205" cm="1">
        <f t="array" ref="I1843" xml:space="preserve"> MATCH(TRUE, ISNUMBER( SEARCH( LEFT(小韻資料表[[#This Row],[切語]],1), 切語上字資料表[切語上字]) ), 0)</f>
        <v>6</v>
      </c>
      <c r="J1843" s="210" t="str" cm="1">
        <f t="array" ref="J1843" xml:space="preserve"> INDEX(切語上字資料表[聲母], 小韻資料表[[#This Row],[上字表識別號]])</f>
        <v>透</v>
      </c>
      <c r="K1843" s="210" t="str" cm="1">
        <f t="array" ref="K1843" xml:space="preserve"> INDEX(切語上字資料表[聲母拼音碼], 小韻資料表[[#This Row],[上字表識別號]])</f>
        <v>th</v>
      </c>
      <c r="L1843" s="210" t="str" cm="1">
        <f t="array" ref="L1843" xml:space="preserve"> INDEX(切語上字資料表[清濁], 小韻資料表[[#This Row],[上字表識別號]])</f>
        <v>次清</v>
      </c>
      <c r="M1843" s="223" t="str" cm="1">
        <f t="array" ref="M1843" xml:space="preserve"> INDEX(切語上字資料表[發送收], 小韻資料表[[#This Row],[上字表識別號]])</f>
        <v>送氣</v>
      </c>
      <c r="N1843" s="205" cm="1">
        <f t="array" ref="N1843" xml:space="preserve"> MATCH(TRUE, ISNUMBER( SEARCH( RIGHT(小韻資料表[[#This Row],[切語]],1), 切語下字資料表[切語下字]) ), 0)</f>
        <v>250</v>
      </c>
      <c r="O1843" s="207" t="str" cm="1">
        <f t="array" ref="O1843" xml:space="preserve"> INDEX(切語下字資料表[韻母], 小韻資料表[[#This Row],[下字表識別號]])</f>
        <v>蕩開1</v>
      </c>
      <c r="P1843" s="207" t="str" cm="1">
        <f t="array" ref="P1843" xml:space="preserve"> INDEX(切語下字資料表[韻母拼音碼], 小韻資料表[[#This Row],[下字表識別號]])</f>
        <v>ong</v>
      </c>
      <c r="Q1843" s="210" t="str" cm="1">
        <f t="array" ref="Q1843" xml:space="preserve"> INDEX(設定表!$C$19:$C$23, INT( LEFT(小韻資料表[[#This Row],[目次編碼]],1) ))</f>
        <v>上</v>
      </c>
      <c r="R1843" s="210">
        <f xml:space="preserve">  INDEX(設定表!$C$8:$C$15, MATCH( (RIGHT(小韻資料表[[#This Row],[清濁]]) &amp; 小韻資料表[[#This Row],[調]]), 設定表!$B$8:$B$15, 0))</f>
        <v>2</v>
      </c>
      <c r="S1843" s="205" t="s">
        <v>309</v>
      </c>
      <c r="T1843" s="205" t="s">
        <v>309</v>
      </c>
      <c r="U1843" s="226" t="s">
        <v>7133</v>
      </c>
      <c r="V1843" s="146" t="s">
        <v>309</v>
      </c>
      <c r="X1843" s="135"/>
      <c r="Y1843" s="135"/>
      <c r="AA1843" s="135"/>
      <c r="AB1843" s="134"/>
      <c r="AC1843" s="135"/>
      <c r="AD1843" s="135"/>
      <c r="AH1843" s="135"/>
      <c r="AI1843" s="135"/>
    </row>
    <row r="1844" spans="1:35" ht="31.5">
      <c r="A1844" s="205">
        <v>1840</v>
      </c>
      <c r="B1844" s="206" t="s">
        <v>7134</v>
      </c>
      <c r="C1844" s="207" t="str">
        <f xml:space="preserve"> _xlfn.CONCAT(小韻資料表[[#This Row],[聲母拼音碼]],小韻資料表[[#This Row],[韻母拼音碼]],小韻資料表[[#This Row],[調號]])</f>
        <v>mong2</v>
      </c>
      <c r="D1844" s="206" t="s">
        <v>7135</v>
      </c>
      <c r="E1844" s="208" t="s">
        <v>7108</v>
      </c>
      <c r="F1844" s="205">
        <v>9</v>
      </c>
      <c r="G1844" s="209" t="s">
        <v>7136</v>
      </c>
      <c r="H1844" s="205">
        <f xml:space="preserve"> LEN(小韻資料表[[#This Row],[小韻字集]])</f>
        <v>10</v>
      </c>
      <c r="I1844" s="205" cm="1">
        <f t="array" ref="I1844" xml:space="preserve"> MATCH(TRUE, ISNUMBER( SEARCH( LEFT(小韻資料表[[#This Row],[切語]],1), 切語上字資料表[切語上字]) ), 0)</f>
        <v>16</v>
      </c>
      <c r="J1844" s="210" t="str" cm="1">
        <f t="array" ref="J1844" xml:space="preserve"> INDEX(切語上字資料表[聲母], 小韻資料表[[#This Row],[上字表識別號]])</f>
        <v>明</v>
      </c>
      <c r="K1844" s="210" t="str" cm="1">
        <f t="array" ref="K1844" xml:space="preserve"> INDEX(切語上字資料表[聲母拼音碼], 小韻資料表[[#This Row],[上字表識別號]])</f>
        <v>m</v>
      </c>
      <c r="L1844" s="210" t="str" cm="1">
        <f t="array" ref="L1844" xml:space="preserve"> INDEX(切語上字資料表[清濁], 小韻資料表[[#This Row],[上字表識別號]])</f>
        <v>次濁</v>
      </c>
      <c r="M1844" s="223" t="str" cm="1">
        <f t="array" ref="M1844" xml:space="preserve"> INDEX(切語上字資料表[發送收], 小韻資料表[[#This Row],[上字表識別號]])</f>
        <v>收聲</v>
      </c>
      <c r="N1844" s="205" cm="1">
        <f t="array" ref="N1844" xml:space="preserve"> MATCH(TRUE, ISNUMBER( SEARCH( RIGHT(小韻資料表[[#This Row],[切語]],1), 切語下字資料表[切語下字]) ), 0)</f>
        <v>250</v>
      </c>
      <c r="O1844" s="207" t="str" cm="1">
        <f t="array" ref="O1844" xml:space="preserve"> INDEX(切語下字資料表[韻母], 小韻資料表[[#This Row],[下字表識別號]])</f>
        <v>蕩開1</v>
      </c>
      <c r="P1844" s="207" t="str" cm="1">
        <f t="array" ref="P1844" xml:space="preserve"> INDEX(切語下字資料表[韻母拼音碼], 小韻資料表[[#This Row],[下字表識別號]])</f>
        <v>ong</v>
      </c>
      <c r="Q1844" s="210" t="str" cm="1">
        <f t="array" ref="Q1844" xml:space="preserve"> INDEX(設定表!$C$19:$C$23, INT( LEFT(小韻資料表[[#This Row],[目次編碼]],1) ))</f>
        <v>上</v>
      </c>
      <c r="R1844" s="210">
        <f xml:space="preserve">  INDEX(設定表!$C$8:$C$15, MATCH( (RIGHT(小韻資料表[[#This Row],[清濁]]) &amp; 小韻資料表[[#This Row],[調]]), 設定表!$B$8:$B$15, 0))</f>
        <v>2</v>
      </c>
      <c r="S1844" s="205" t="s">
        <v>309</v>
      </c>
      <c r="T1844" s="205" t="s">
        <v>309</v>
      </c>
      <c r="U1844" s="226" t="s">
        <v>7137</v>
      </c>
      <c r="V1844" s="147" t="s">
        <v>309</v>
      </c>
      <c r="X1844" s="135"/>
      <c r="Y1844" s="135"/>
      <c r="AA1844" s="135"/>
      <c r="AB1844" s="134"/>
      <c r="AC1844" s="135"/>
      <c r="AD1844" s="135"/>
      <c r="AH1844" s="135"/>
      <c r="AI1844" s="135"/>
    </row>
    <row r="1845" spans="1:35" ht="51">
      <c r="A1845" s="205">
        <v>1841</v>
      </c>
      <c r="B1845" s="206" t="s">
        <v>7138</v>
      </c>
      <c r="C1845" s="207" t="str">
        <f xml:space="preserve"> _xlfn.CONCAT(小韻資料表[[#This Row],[聲母拼音碼]],小韻資料表[[#This Row],[韻母拼音碼]],小韻資料表[[#This Row],[調號]])</f>
        <v>tong2</v>
      </c>
      <c r="D1845" s="206" t="s">
        <v>7139</v>
      </c>
      <c r="E1845" s="208" t="s">
        <v>7108</v>
      </c>
      <c r="F1845" s="205">
        <v>10</v>
      </c>
      <c r="G1845" s="209" t="s">
        <v>7140</v>
      </c>
      <c r="H1845" s="205">
        <f xml:space="preserve"> LEN(小韻資料表[[#This Row],[小韻字集]])</f>
        <v>6</v>
      </c>
      <c r="I1845" s="205" cm="1">
        <f t="array" ref="I1845" xml:space="preserve"> MATCH(TRUE, ISNUMBER( SEARCH( LEFT(小韻資料表[[#This Row],[切語]],1), 切語上字資料表[切語上字]) ), 0)</f>
        <v>5</v>
      </c>
      <c r="J1845" s="210" t="str" cm="1">
        <f t="array" ref="J1845" xml:space="preserve"> INDEX(切語上字資料表[聲母], 小韻資料表[[#This Row],[上字表識別號]])</f>
        <v>端</v>
      </c>
      <c r="K1845" s="210" t="str" cm="1">
        <f t="array" ref="K1845" xml:space="preserve"> INDEX(切語上字資料表[聲母拼音碼], 小韻資料表[[#This Row],[上字表識別號]])</f>
        <v>t</v>
      </c>
      <c r="L1845" s="210" t="str" cm="1">
        <f t="array" ref="L1845" xml:space="preserve"> INDEX(切語上字資料表[清濁], 小韻資料表[[#This Row],[上字表識別號]])</f>
        <v>全清</v>
      </c>
      <c r="M1845" s="223" t="str" cm="1">
        <f t="array" ref="M1845" xml:space="preserve"> INDEX(切語上字資料表[發送收], 小韻資料表[[#This Row],[上字表識別號]])</f>
        <v>發聲</v>
      </c>
      <c r="N1845" s="205" cm="1">
        <f t="array" ref="N1845" xml:space="preserve"> MATCH(TRUE, ISNUMBER( SEARCH( RIGHT(小韻資料表[[#This Row],[切語]],1), 切語下字資料表[切語下字]) ), 0)</f>
        <v>250</v>
      </c>
      <c r="O1845" s="207" t="str" cm="1">
        <f t="array" ref="O1845" xml:space="preserve"> INDEX(切語下字資料表[韻母], 小韻資料表[[#This Row],[下字表識別號]])</f>
        <v>蕩開1</v>
      </c>
      <c r="P1845" s="207" t="str" cm="1">
        <f t="array" ref="P1845" xml:space="preserve"> INDEX(切語下字資料表[韻母拼音碼], 小韻資料表[[#This Row],[下字表識別號]])</f>
        <v>ong</v>
      </c>
      <c r="Q1845" s="210" t="str" cm="1">
        <f t="array" ref="Q1845" xml:space="preserve"> INDEX(設定表!$C$19:$C$23, INT( LEFT(小韻資料表[[#This Row],[目次編碼]],1) ))</f>
        <v>上</v>
      </c>
      <c r="R1845" s="210">
        <f xml:space="preserve">  INDEX(設定表!$C$8:$C$15, MATCH( (RIGHT(小韻資料表[[#This Row],[清濁]]) &amp; 小韻資料表[[#This Row],[調]]), 設定表!$B$8:$B$15, 0))</f>
        <v>2</v>
      </c>
      <c r="S1845" s="205" t="s">
        <v>309</v>
      </c>
      <c r="T1845" s="205" t="s">
        <v>309</v>
      </c>
      <c r="U1845" s="226" t="s">
        <v>7141</v>
      </c>
      <c r="V1845" s="146" t="s">
        <v>309</v>
      </c>
      <c r="X1845" s="135"/>
      <c r="Y1845" s="135"/>
      <c r="AA1845" s="135"/>
      <c r="AB1845" s="134"/>
      <c r="AC1845" s="135"/>
      <c r="AD1845" s="135"/>
      <c r="AH1845" s="135"/>
      <c r="AI1845" s="135"/>
    </row>
    <row r="1846" spans="1:35" ht="31.5">
      <c r="A1846" s="205">
        <v>1842</v>
      </c>
      <c r="B1846" s="206" t="s">
        <v>7142</v>
      </c>
      <c r="C1846" s="207" t="str">
        <f xml:space="preserve"> _xlfn.CONCAT(小韻資料表[[#This Row],[聲母拼音碼]],小韻資料表[[#This Row],[韻母拼音碼]],小韻資料表[[#This Row],[調號]])</f>
        <v>long2</v>
      </c>
      <c r="D1846" s="206" t="s">
        <v>7143</v>
      </c>
      <c r="E1846" s="208" t="s">
        <v>7108</v>
      </c>
      <c r="F1846" s="205">
        <v>11</v>
      </c>
      <c r="G1846" s="209" t="s">
        <v>7144</v>
      </c>
      <c r="H1846" s="205">
        <f xml:space="preserve"> LEN(小韻資料表[[#This Row],[小韻字集]])</f>
        <v>7</v>
      </c>
      <c r="I1846" s="205" cm="1">
        <f t="array" ref="I1846" xml:space="preserve"> MATCH(TRUE, ISNUMBER( SEARCH( LEFT(小韻資料表[[#This Row],[切語]],1), 切語上字資料表[切語上字]) ), 0)</f>
        <v>40</v>
      </c>
      <c r="J1846" s="210" t="str" cm="1">
        <f t="array" ref="J1846" xml:space="preserve"> INDEX(切語上字資料表[聲母], 小韻資料表[[#This Row],[上字表識別號]])</f>
        <v>來</v>
      </c>
      <c r="K1846" s="210" t="str" cm="1">
        <f t="array" ref="K1846" xml:space="preserve"> INDEX(切語上字資料表[聲母拼音碼], 小韻資料表[[#This Row],[上字表識別號]])</f>
        <v>l</v>
      </c>
      <c r="L1846" s="210" t="str" cm="1">
        <f t="array" ref="L1846" xml:space="preserve"> INDEX(切語上字資料表[清濁], 小韻資料表[[#This Row],[上字表識別號]])</f>
        <v>次濁</v>
      </c>
      <c r="M1846" s="223" t="str" cm="1">
        <f t="array" ref="M1846" xml:space="preserve"> INDEX(切語上字資料表[發送收], 小韻資料表[[#This Row],[上字表識別號]])</f>
        <v>收聲</v>
      </c>
      <c r="N1846" s="205" cm="1">
        <f t="array" ref="N1846" xml:space="preserve"> MATCH(TRUE, ISNUMBER( SEARCH( RIGHT(小韻資料表[[#This Row],[切語]],1), 切語下字資料表[切語下字]) ), 0)</f>
        <v>250</v>
      </c>
      <c r="O1846" s="207" t="str" cm="1">
        <f t="array" ref="O1846" xml:space="preserve"> INDEX(切語下字資料表[韻母], 小韻資料表[[#This Row],[下字表識別號]])</f>
        <v>蕩開1</v>
      </c>
      <c r="P1846" s="207" t="str" cm="1">
        <f t="array" ref="P1846" xml:space="preserve"> INDEX(切語下字資料表[韻母拼音碼], 小韻資料表[[#This Row],[下字表識別號]])</f>
        <v>ong</v>
      </c>
      <c r="Q1846" s="210" t="str" cm="1">
        <f t="array" ref="Q1846" xml:space="preserve"> INDEX(設定表!$C$19:$C$23, INT( LEFT(小韻資料表[[#This Row],[目次編碼]],1) ))</f>
        <v>上</v>
      </c>
      <c r="R1846" s="210">
        <f xml:space="preserve">  INDEX(設定表!$C$8:$C$15, MATCH( (RIGHT(小韻資料表[[#This Row],[清濁]]) &amp; 小韻資料表[[#This Row],[調]]), 設定表!$B$8:$B$15, 0))</f>
        <v>2</v>
      </c>
      <c r="S1846" s="205" t="s">
        <v>309</v>
      </c>
      <c r="T1846" s="205" t="s">
        <v>309</v>
      </c>
      <c r="U1846" s="226" t="s">
        <v>309</v>
      </c>
      <c r="V1846" s="147" t="s">
        <v>309</v>
      </c>
      <c r="X1846" s="135"/>
      <c r="Y1846" s="135"/>
      <c r="AA1846" s="135"/>
      <c r="AB1846" s="134"/>
      <c r="AC1846" s="135"/>
      <c r="AD1846" s="135"/>
      <c r="AH1846" s="135"/>
      <c r="AI1846" s="135"/>
    </row>
    <row r="1847" spans="1:35" ht="31.5">
      <c r="A1847" s="205">
        <v>1843</v>
      </c>
      <c r="B1847" s="206" t="s">
        <v>7145</v>
      </c>
      <c r="C1847" s="207" t="str">
        <f xml:space="preserve"> _xlfn.CONCAT(小韻資料表[[#This Row],[聲母拼音碼]],小韻資料表[[#This Row],[韻母拼音碼]],小韻資料表[[#This Row],[調號]])</f>
        <v>Øong2</v>
      </c>
      <c r="D1847" s="206" t="s">
        <v>7146</v>
      </c>
      <c r="E1847" s="208" t="s">
        <v>7108</v>
      </c>
      <c r="F1847" s="205">
        <v>12</v>
      </c>
      <c r="G1847" s="209" t="s">
        <v>7147</v>
      </c>
      <c r="H1847" s="205">
        <f xml:space="preserve"> LEN(小韻資料表[[#This Row],[小韻字集]])</f>
        <v>10</v>
      </c>
      <c r="I1847" s="205" cm="1">
        <f t="array" ref="I1847" xml:space="preserve"> MATCH(TRUE, ISNUMBER( SEARCH( LEFT(小韻資料表[[#This Row],[切語]],1), 切語上字資料表[切語上字]) ), 0)</f>
        <v>35</v>
      </c>
      <c r="J1847" s="210" t="str" cm="1">
        <f t="array" ref="J1847" xml:space="preserve"> INDEX(切語上字資料表[聲母], 小韻資料表[[#This Row],[上字表識別號]])</f>
        <v>影</v>
      </c>
      <c r="K1847" s="210" t="str" cm="1">
        <f t="array" ref="K1847" xml:space="preserve"> INDEX(切語上字資料表[聲母拼音碼], 小韻資料表[[#This Row],[上字表識別號]])</f>
        <v>Ø</v>
      </c>
      <c r="L1847" s="210" t="str" cm="1">
        <f t="array" ref="L1847" xml:space="preserve"> INDEX(切語上字資料表[清濁], 小韻資料表[[#This Row],[上字表識別號]])</f>
        <v>全清</v>
      </c>
      <c r="M1847" s="223" t="str" cm="1">
        <f t="array" ref="M1847" xml:space="preserve"> INDEX(切語上字資料表[發送收], 小韻資料表[[#This Row],[上字表識別號]])</f>
        <v>發聲</v>
      </c>
      <c r="N1847" s="205" cm="1">
        <f t="array" ref="N1847" xml:space="preserve"> MATCH(TRUE, ISNUMBER( SEARCH( RIGHT(小韻資料表[[#This Row],[切語]],1), 切語下字資料表[切語下字]) ), 0)</f>
        <v>250</v>
      </c>
      <c r="O1847" s="207" t="str" cm="1">
        <f t="array" ref="O1847" xml:space="preserve"> INDEX(切語下字資料表[韻母], 小韻資料表[[#This Row],[下字表識別號]])</f>
        <v>蕩開1</v>
      </c>
      <c r="P1847" s="207" t="str" cm="1">
        <f t="array" ref="P1847" xml:space="preserve"> INDEX(切語下字資料表[韻母拼音碼], 小韻資料表[[#This Row],[下字表識別號]])</f>
        <v>ong</v>
      </c>
      <c r="Q1847" s="210" t="str" cm="1">
        <f t="array" ref="Q1847" xml:space="preserve"> INDEX(設定表!$C$19:$C$23, INT( LEFT(小韻資料表[[#This Row],[目次編碼]],1) ))</f>
        <v>上</v>
      </c>
      <c r="R1847" s="210">
        <f xml:space="preserve">  INDEX(設定表!$C$8:$C$15, MATCH( (RIGHT(小韻資料表[[#This Row],[清濁]]) &amp; 小韻資料表[[#This Row],[調]]), 設定表!$B$8:$B$15, 0))</f>
        <v>2</v>
      </c>
      <c r="S1847" s="205" t="s">
        <v>309</v>
      </c>
      <c r="T1847" s="205" t="s">
        <v>309</v>
      </c>
      <c r="U1847" s="226" t="s">
        <v>309</v>
      </c>
      <c r="V1847" s="146" t="s">
        <v>309</v>
      </c>
      <c r="X1847" s="135"/>
      <c r="Y1847" s="135"/>
      <c r="AA1847" s="135"/>
      <c r="AB1847" s="134"/>
      <c r="AC1847" s="135"/>
      <c r="AD1847" s="135"/>
      <c r="AH1847" s="135"/>
      <c r="AI1847" s="135"/>
    </row>
    <row r="1848" spans="1:35" ht="31.5">
      <c r="A1848" s="205">
        <v>1844</v>
      </c>
      <c r="B1848" s="206" t="s">
        <v>7148</v>
      </c>
      <c r="C1848" s="207" t="str">
        <f xml:space="preserve"> _xlfn.CONCAT(小韻資料表[[#This Row],[聲母拼音碼]],小韻資料表[[#This Row],[韻母拼音碼]],小韻資料表[[#This Row],[調號]])</f>
        <v>khong2</v>
      </c>
      <c r="D1848" s="206" t="s">
        <v>7149</v>
      </c>
      <c r="E1848" s="208" t="s">
        <v>7108</v>
      </c>
      <c r="F1848" s="205">
        <v>13</v>
      </c>
      <c r="G1848" s="209" t="s">
        <v>7150</v>
      </c>
      <c r="H1848" s="205">
        <f xml:space="preserve"> LEN(小韻資料表[[#This Row],[小韻字集]])</f>
        <v>8</v>
      </c>
      <c r="I1848" s="205" cm="1">
        <f t="array" ref="I1848" xml:space="preserve"> MATCH(TRUE, ISNUMBER( SEARCH( LEFT(小韻資料表[[#This Row],[切語]],1), 切語上字資料表[切語上字]) ), 0)</f>
        <v>2</v>
      </c>
      <c r="J1848" s="210" t="str" cm="1">
        <f t="array" ref="J1848" xml:space="preserve"> INDEX(切語上字資料表[聲母], 小韻資料表[[#This Row],[上字表識別號]])</f>
        <v>溪</v>
      </c>
      <c r="K1848" s="210" t="str" cm="1">
        <f t="array" ref="K1848" xml:space="preserve"> INDEX(切語上字資料表[聲母拼音碼], 小韻資料表[[#This Row],[上字表識別號]])</f>
        <v>kh</v>
      </c>
      <c r="L1848" s="210" t="str" cm="1">
        <f t="array" ref="L1848" xml:space="preserve"> INDEX(切語上字資料表[清濁], 小韻資料表[[#This Row],[上字表識別號]])</f>
        <v>次清</v>
      </c>
      <c r="M1848" s="223" t="str" cm="1">
        <f t="array" ref="M1848" xml:space="preserve"> INDEX(切語上字資料表[發送收], 小韻資料表[[#This Row],[上字表識別號]])</f>
        <v>送氣</v>
      </c>
      <c r="N1848" s="205" cm="1">
        <f t="array" ref="N1848" xml:space="preserve"> MATCH(TRUE, ISNUMBER( SEARCH( RIGHT(小韻資料表[[#This Row],[切語]],1), 切語下字資料表[切語下字]) ), 0)</f>
        <v>250</v>
      </c>
      <c r="O1848" s="207" t="str" cm="1">
        <f t="array" ref="O1848" xml:space="preserve"> INDEX(切語下字資料表[韻母], 小韻資料表[[#This Row],[下字表識別號]])</f>
        <v>蕩開1</v>
      </c>
      <c r="P1848" s="207" t="str" cm="1">
        <f t="array" ref="P1848" xml:space="preserve"> INDEX(切語下字資料表[韻母拼音碼], 小韻資料表[[#This Row],[下字表識別號]])</f>
        <v>ong</v>
      </c>
      <c r="Q1848" s="210" t="str" cm="1">
        <f t="array" ref="Q1848" xml:space="preserve"> INDEX(設定表!$C$19:$C$23, INT( LEFT(小韻資料表[[#This Row],[目次編碼]],1) ))</f>
        <v>上</v>
      </c>
      <c r="R1848" s="210">
        <f xml:space="preserve">  INDEX(設定表!$C$8:$C$15, MATCH( (RIGHT(小韻資料表[[#This Row],[清濁]]) &amp; 小韻資料表[[#This Row],[調]]), 設定表!$B$8:$B$15, 0))</f>
        <v>2</v>
      </c>
      <c r="S1848" s="205" t="s">
        <v>7151</v>
      </c>
      <c r="T1848" s="205" t="s">
        <v>309</v>
      </c>
      <c r="U1848" s="226" t="s">
        <v>309</v>
      </c>
      <c r="V1848" s="147" t="s">
        <v>309</v>
      </c>
      <c r="X1848" s="135"/>
      <c r="Y1848" s="135"/>
      <c r="AA1848" s="135"/>
      <c r="AB1848" s="134"/>
      <c r="AC1848" s="135"/>
      <c r="AD1848" s="135"/>
      <c r="AH1848" s="135"/>
      <c r="AI1848" s="135"/>
    </row>
    <row r="1849" spans="1:35" ht="31.5">
      <c r="A1849" s="205">
        <v>1845</v>
      </c>
      <c r="B1849" s="206" t="s">
        <v>7152</v>
      </c>
      <c r="C1849" s="207" t="str">
        <f xml:space="preserve"> _xlfn.CONCAT(小韻資料表[[#This Row],[聲母拼音碼]],小韻資料表[[#This Row],[韻母拼音碼]],小韻資料表[[#This Row],[調號]])</f>
        <v>Øong2</v>
      </c>
      <c r="D1849" s="206" t="s">
        <v>7153</v>
      </c>
      <c r="E1849" s="208" t="s">
        <v>7108</v>
      </c>
      <c r="F1849" s="205">
        <v>14</v>
      </c>
      <c r="G1849" s="209" t="s">
        <v>7154</v>
      </c>
      <c r="H1849" s="205">
        <f xml:space="preserve"> LEN(小韻資料表[[#This Row],[小韻字集]])</f>
        <v>2</v>
      </c>
      <c r="I1849" s="205" cm="1">
        <f t="array" ref="I1849" xml:space="preserve"> MATCH(TRUE, ISNUMBER( SEARCH( LEFT(小韻資料表[[#This Row],[切語]],1), 切語上字資料表[切語上字]) ), 0)</f>
        <v>35</v>
      </c>
      <c r="J1849" s="210" t="str" cm="1">
        <f t="array" ref="J1849" xml:space="preserve"> INDEX(切語上字資料表[聲母], 小韻資料表[[#This Row],[上字表識別號]])</f>
        <v>影</v>
      </c>
      <c r="K1849" s="210" t="str" cm="1">
        <f t="array" ref="K1849" xml:space="preserve"> INDEX(切語上字資料表[聲母拼音碼], 小韻資料表[[#This Row],[上字表識別號]])</f>
        <v>Ø</v>
      </c>
      <c r="L1849" s="210" t="str" cm="1">
        <f t="array" ref="L1849" xml:space="preserve"> INDEX(切語上字資料表[清濁], 小韻資料表[[#This Row],[上字表識別號]])</f>
        <v>全清</v>
      </c>
      <c r="M1849" s="223" t="str" cm="1">
        <f t="array" ref="M1849" xml:space="preserve"> INDEX(切語上字資料表[發送收], 小韻資料表[[#This Row],[上字表識別號]])</f>
        <v>發聲</v>
      </c>
      <c r="N1849" s="205" cm="1">
        <f t="array" ref="N1849" xml:space="preserve"> MATCH(TRUE, ISNUMBER( SEARCH( RIGHT(小韻資料表[[#This Row],[切語]],1), 切語下字資料表[切語下字]) ), 0)</f>
        <v>254</v>
      </c>
      <c r="O1849" s="207" t="str" cm="1">
        <f t="array" ref="O1849" xml:space="preserve"> INDEX(切語下字資料表[韻母], 小韻資料表[[#This Row],[下字表識別號]])</f>
        <v>蕩開1</v>
      </c>
      <c r="P1849" s="207" t="str" cm="1">
        <f t="array" ref="P1849" xml:space="preserve"> INDEX(切語下字資料表[韻母拼音碼], 小韻資料表[[#This Row],[下字表識別號]])</f>
        <v>ong</v>
      </c>
      <c r="Q1849" s="210" t="str" cm="1">
        <f t="array" ref="Q1849" xml:space="preserve"> INDEX(設定表!$C$19:$C$23, INT( LEFT(小韻資料表[[#This Row],[目次編碼]],1) ))</f>
        <v>上</v>
      </c>
      <c r="R1849" s="210">
        <f xml:space="preserve">  INDEX(設定表!$C$8:$C$15, MATCH( (RIGHT(小韻資料表[[#This Row],[清濁]]) &amp; 小韻資料表[[#This Row],[調]]), 設定表!$B$8:$B$15, 0))</f>
        <v>2</v>
      </c>
      <c r="S1849" s="205" t="s">
        <v>309</v>
      </c>
      <c r="T1849" s="205" t="s">
        <v>309</v>
      </c>
      <c r="U1849" s="226" t="s">
        <v>309</v>
      </c>
      <c r="V1849" s="146" t="s">
        <v>309</v>
      </c>
      <c r="X1849" s="135"/>
      <c r="Y1849" s="135"/>
      <c r="AA1849" s="135"/>
      <c r="AB1849" s="134"/>
      <c r="AC1849" s="135"/>
      <c r="AD1849" s="135"/>
      <c r="AH1849" s="135"/>
      <c r="AI1849" s="135"/>
    </row>
    <row r="1850" spans="1:35" ht="31.5">
      <c r="A1850" s="205">
        <v>1846</v>
      </c>
      <c r="B1850" s="206" t="s">
        <v>7155</v>
      </c>
      <c r="C1850" s="207" t="str">
        <f xml:space="preserve"> _xlfn.CONCAT(小韻資料表[[#This Row],[聲母拼音碼]],小韻資料表[[#This Row],[韻母拼音碼]],小韻資料表[[#This Row],[調號]])</f>
        <v>hong2</v>
      </c>
      <c r="D1850" s="206" t="s">
        <v>7156</v>
      </c>
      <c r="E1850" s="208" t="s">
        <v>7108</v>
      </c>
      <c r="F1850" s="205">
        <v>15</v>
      </c>
      <c r="G1850" s="209" t="s">
        <v>7157</v>
      </c>
      <c r="H1850" s="205">
        <f xml:space="preserve"> LEN(小韻資料表[[#This Row],[小韻字集]])</f>
        <v>7</v>
      </c>
      <c r="I1850" s="205" cm="1">
        <f t="array" ref="I1850" xml:space="preserve"> MATCH(TRUE, ISNUMBER( SEARCH( LEFT(小韻資料表[[#This Row],[切語]],1), 切語上字資料表[切語上字]) ), 0)</f>
        <v>37</v>
      </c>
      <c r="J1850" s="210" t="str" cm="1">
        <f t="array" ref="J1850" xml:space="preserve"> INDEX(切語上字資料表[聲母], 小韻資料表[[#This Row],[上字表識別號]])</f>
        <v>匣</v>
      </c>
      <c r="K1850" s="210" t="str" cm="1">
        <f t="array" ref="K1850" xml:space="preserve"> INDEX(切語上字資料表[聲母拼音碼], 小韻資料表[[#This Row],[上字表識別號]])</f>
        <v>h</v>
      </c>
      <c r="L1850" s="210" t="str" cm="1">
        <f t="array" ref="L1850" xml:space="preserve"> INDEX(切語上字資料表[清濁], 小韻資料表[[#This Row],[上字表識別號]])</f>
        <v>全濁</v>
      </c>
      <c r="M1850" s="223" t="str" cm="1">
        <f t="array" ref="M1850" xml:space="preserve"> INDEX(切語上字資料表[發送收], 小韻資料表[[#This Row],[上字表識別號]])</f>
        <v>送氣</v>
      </c>
      <c r="N1850" s="205" cm="1">
        <f t="array" ref="N1850" xml:space="preserve"> MATCH(TRUE, ISNUMBER( SEARCH( RIGHT(小韻資料表[[#This Row],[切語]],1), 切語下字資料表[切語下字]) ), 0)</f>
        <v>254</v>
      </c>
      <c r="O1850" s="207" t="str" cm="1">
        <f t="array" ref="O1850" xml:space="preserve"> INDEX(切語下字資料表[韻母], 小韻資料表[[#This Row],[下字表識別號]])</f>
        <v>蕩開1</v>
      </c>
      <c r="P1850" s="207" t="str" cm="1">
        <f t="array" ref="P1850" xml:space="preserve"> INDEX(切語下字資料表[韻母拼音碼], 小韻資料表[[#This Row],[下字表識別號]])</f>
        <v>ong</v>
      </c>
      <c r="Q1850" s="210" t="str" cm="1">
        <f t="array" ref="Q1850" xml:space="preserve"> INDEX(設定表!$C$19:$C$23, INT( LEFT(小韻資料表[[#This Row],[目次編碼]],1) ))</f>
        <v>上</v>
      </c>
      <c r="R1850" s="210">
        <f xml:space="preserve">  INDEX(設定表!$C$8:$C$15, MATCH( (RIGHT(小韻資料表[[#This Row],[清濁]]) &amp; 小韻資料表[[#This Row],[調]]), 設定表!$B$8:$B$15, 0))</f>
        <v>2</v>
      </c>
      <c r="S1850" s="205" t="s">
        <v>309</v>
      </c>
      <c r="T1850" s="205" t="s">
        <v>309</v>
      </c>
      <c r="U1850" s="226" t="s">
        <v>309</v>
      </c>
      <c r="V1850" s="147" t="s">
        <v>309</v>
      </c>
      <c r="X1850" s="135"/>
      <c r="Y1850" s="135"/>
      <c r="AA1850" s="135"/>
      <c r="AB1850" s="134"/>
      <c r="AC1850" s="135"/>
      <c r="AD1850" s="135"/>
      <c r="AH1850" s="135"/>
      <c r="AI1850" s="135"/>
    </row>
    <row r="1851" spans="1:35" ht="31.5">
      <c r="A1851" s="205">
        <v>1847</v>
      </c>
      <c r="B1851" s="206" t="s">
        <v>7158</v>
      </c>
      <c r="C1851" s="207" t="str">
        <f xml:space="preserve"> _xlfn.CONCAT(小韻資料表[[#This Row],[聲母拼音碼]],小韻資料表[[#This Row],[韻母拼音碼]],小韻資料表[[#This Row],[調號]])</f>
        <v>phong2</v>
      </c>
      <c r="D1851" s="206" t="s">
        <v>7159</v>
      </c>
      <c r="E1851" s="208" t="s">
        <v>7108</v>
      </c>
      <c r="F1851" s="205">
        <v>16</v>
      </c>
      <c r="G1851" s="209" t="s">
        <v>7160</v>
      </c>
      <c r="H1851" s="205">
        <f xml:space="preserve"> LEN(小韻資料表[[#This Row],[小韻字集]])</f>
        <v>2</v>
      </c>
      <c r="I1851" s="205" cm="1">
        <f t="array" ref="I1851" xml:space="preserve"> MATCH(TRUE, ISNUMBER( SEARCH( LEFT(小韻資料表[[#This Row],[切語]],1), 切語上字資料表[切語上字]) ), 0)</f>
        <v>14</v>
      </c>
      <c r="J1851" s="210" t="str" cm="1">
        <f t="array" ref="J1851" xml:space="preserve"> INDEX(切語上字資料表[聲母], 小韻資料表[[#This Row],[上字表識別號]])</f>
        <v>滂</v>
      </c>
      <c r="K1851" s="210" t="str" cm="1">
        <f t="array" ref="K1851" xml:space="preserve"> INDEX(切語上字資料表[聲母拼音碼], 小韻資料表[[#This Row],[上字表識別號]])</f>
        <v>ph</v>
      </c>
      <c r="L1851" s="210" t="str" cm="1">
        <f t="array" ref="L1851" xml:space="preserve"> INDEX(切語上字資料表[清濁], 小韻資料表[[#This Row],[上字表識別號]])</f>
        <v>次清</v>
      </c>
      <c r="M1851" s="223" t="str" cm="1">
        <f t="array" ref="M1851" xml:space="preserve"> INDEX(切語上字資料表[發送收], 小韻資料表[[#This Row],[上字表識別號]])</f>
        <v>送氣</v>
      </c>
      <c r="N1851" s="205" cm="1">
        <f t="array" ref="N1851" xml:space="preserve"> MATCH(TRUE, ISNUMBER( SEARCH( RIGHT(小韻資料表[[#This Row],[切語]],1), 切語下字資料表[切語下字]) ), 0)</f>
        <v>250</v>
      </c>
      <c r="O1851" s="207" t="str" cm="1">
        <f t="array" ref="O1851" xml:space="preserve"> INDEX(切語下字資料表[韻母], 小韻資料表[[#This Row],[下字表識別號]])</f>
        <v>蕩開1</v>
      </c>
      <c r="P1851" s="207" t="str" cm="1">
        <f t="array" ref="P1851" xml:space="preserve"> INDEX(切語下字資料表[韻母拼音碼], 小韻資料表[[#This Row],[下字表識別號]])</f>
        <v>ong</v>
      </c>
      <c r="Q1851" s="210" t="str" cm="1">
        <f t="array" ref="Q1851" xml:space="preserve"> INDEX(設定表!$C$19:$C$23, INT( LEFT(小韻資料表[[#This Row],[目次編碼]],1) ))</f>
        <v>上</v>
      </c>
      <c r="R1851" s="210">
        <f xml:space="preserve">  INDEX(設定表!$C$8:$C$15, MATCH( (RIGHT(小韻資料表[[#This Row],[清濁]]) &amp; 小韻資料表[[#This Row],[調]]), 設定表!$B$8:$B$15, 0))</f>
        <v>2</v>
      </c>
      <c r="S1851" s="205" t="s">
        <v>309</v>
      </c>
      <c r="T1851" s="205" t="s">
        <v>309</v>
      </c>
      <c r="U1851" s="226" t="s">
        <v>309</v>
      </c>
      <c r="V1851" s="146" t="s">
        <v>309</v>
      </c>
      <c r="X1851" s="135"/>
      <c r="Y1851" s="135"/>
      <c r="AA1851" s="135"/>
      <c r="AB1851" s="134"/>
      <c r="AC1851" s="135"/>
      <c r="AD1851" s="135"/>
      <c r="AH1851" s="135"/>
      <c r="AI1851" s="135"/>
    </row>
    <row r="1852" spans="1:35" ht="31.5">
      <c r="A1852" s="205">
        <v>1848</v>
      </c>
      <c r="B1852" s="206" t="s">
        <v>7161</v>
      </c>
      <c r="C1852" s="207" t="str">
        <f xml:space="preserve"> _xlfn.CONCAT(小韻資料表[[#This Row],[聲母拼音碼]],小韻資料表[[#This Row],[韻母拼音碼]],小韻資料表[[#This Row],[調號]])</f>
        <v>hong2</v>
      </c>
      <c r="D1852" s="206" t="s">
        <v>7162</v>
      </c>
      <c r="E1852" s="208" t="s">
        <v>7108</v>
      </c>
      <c r="F1852" s="205">
        <v>17</v>
      </c>
      <c r="G1852" s="209" t="s">
        <v>7163</v>
      </c>
      <c r="H1852" s="205">
        <f xml:space="preserve"> LEN(小韻資料表[[#This Row],[小韻字集]])</f>
        <v>10</v>
      </c>
      <c r="I1852" s="205" cm="1">
        <f t="array" ref="I1852" xml:space="preserve"> MATCH(TRUE, ISNUMBER( SEARCH( LEFT(小韻資料表[[#This Row],[切語]],1), 切語上字資料表[切語上字]) ), 0)</f>
        <v>36</v>
      </c>
      <c r="J1852" s="210" t="str" cm="1">
        <f t="array" ref="J1852" xml:space="preserve"> INDEX(切語上字資料表[聲母], 小韻資料表[[#This Row],[上字表識別號]])</f>
        <v>曉</v>
      </c>
      <c r="K1852" s="210" t="str" cm="1">
        <f t="array" ref="K1852" xml:space="preserve"> INDEX(切語上字資料表[聲母拼音碼], 小韻資料表[[#This Row],[上字表識別號]])</f>
        <v>h</v>
      </c>
      <c r="L1852" s="210" t="str" cm="1">
        <f t="array" ref="L1852" xml:space="preserve"> INDEX(切語上字資料表[清濁], 小韻資料表[[#This Row],[上字表識別號]])</f>
        <v>次清</v>
      </c>
      <c r="M1852" s="223" t="str" cm="1">
        <f t="array" ref="M1852" xml:space="preserve"> INDEX(切語上字資料表[發送收], 小韻資料表[[#This Row],[上字表識別號]])</f>
        <v>送氣</v>
      </c>
      <c r="N1852" s="205" cm="1">
        <f t="array" ref="N1852" xml:space="preserve"> MATCH(TRUE, ISNUMBER( SEARCH( RIGHT(小韻資料表[[#This Row],[切語]],1), 切語下字資料表[切語下字]) ), 0)</f>
        <v>254</v>
      </c>
      <c r="O1852" s="207" t="str" cm="1">
        <f t="array" ref="O1852" xml:space="preserve"> INDEX(切語下字資料表[韻母], 小韻資料表[[#This Row],[下字表識別號]])</f>
        <v>蕩開1</v>
      </c>
      <c r="P1852" s="207" t="str" cm="1">
        <f t="array" ref="P1852" xml:space="preserve"> INDEX(切語下字資料表[韻母拼音碼], 小韻資料表[[#This Row],[下字表識別號]])</f>
        <v>ong</v>
      </c>
      <c r="Q1852" s="210" t="str" cm="1">
        <f t="array" ref="Q1852" xml:space="preserve"> INDEX(設定表!$C$19:$C$23, INT( LEFT(小韻資料表[[#This Row],[目次編碼]],1) ))</f>
        <v>上</v>
      </c>
      <c r="R1852" s="210">
        <f xml:space="preserve">  INDEX(設定表!$C$8:$C$15, MATCH( (RIGHT(小韻資料表[[#This Row],[清濁]]) &amp; 小韻資料表[[#This Row],[調]]), 設定表!$B$8:$B$15, 0))</f>
        <v>2</v>
      </c>
      <c r="S1852" s="205" t="s">
        <v>309</v>
      </c>
      <c r="T1852" s="205" t="s">
        <v>309</v>
      </c>
      <c r="U1852" s="226" t="s">
        <v>7164</v>
      </c>
      <c r="V1852" s="147" t="s">
        <v>309</v>
      </c>
      <c r="X1852" s="135"/>
      <c r="Y1852" s="135"/>
      <c r="AA1852" s="135"/>
      <c r="AB1852" s="134"/>
      <c r="AC1852" s="135"/>
      <c r="AD1852" s="135"/>
      <c r="AH1852" s="135"/>
      <c r="AI1852" s="135"/>
    </row>
    <row r="1853" spans="1:35" ht="31.5">
      <c r="A1853" s="205">
        <v>1849</v>
      </c>
      <c r="B1853" s="206" t="s">
        <v>7165</v>
      </c>
      <c r="C1853" s="207" t="str">
        <f xml:space="preserve"> _xlfn.CONCAT(小韻資料表[[#This Row],[聲母拼音碼]],小韻資料表[[#This Row],[韻母拼音碼]],小韻資料表[[#This Row],[調號]])</f>
        <v>kong2</v>
      </c>
      <c r="D1853" s="206" t="s">
        <v>7166</v>
      </c>
      <c r="E1853" s="208" t="s">
        <v>7108</v>
      </c>
      <c r="F1853" s="205">
        <v>18</v>
      </c>
      <c r="G1853" s="209" t="s">
        <v>7167</v>
      </c>
      <c r="H1853" s="205">
        <f xml:space="preserve"> LEN(小韻資料表[[#This Row],[小韻字集]])</f>
        <v>5</v>
      </c>
      <c r="I1853" s="205" cm="1">
        <f t="array" ref="I1853" xml:space="preserve"> MATCH(TRUE, ISNUMBER( SEARCH( LEFT(小韻資料表[[#This Row],[切語]],1), 切語上字資料表[切語上字]) ), 0)</f>
        <v>1</v>
      </c>
      <c r="J1853" s="210" t="str" cm="1">
        <f t="array" ref="J1853" xml:space="preserve"> INDEX(切語上字資料表[聲母], 小韻資料表[[#This Row],[上字表識別號]])</f>
        <v>見</v>
      </c>
      <c r="K1853" s="210" t="str" cm="1">
        <f t="array" ref="K1853" xml:space="preserve"> INDEX(切語上字資料表[聲母拼音碼], 小韻資料表[[#This Row],[上字表識別號]])</f>
        <v>k</v>
      </c>
      <c r="L1853" s="210" t="str" cm="1">
        <f t="array" ref="L1853" xml:space="preserve"> INDEX(切語上字資料表[清濁], 小韻資料表[[#This Row],[上字表識別號]])</f>
        <v>全清</v>
      </c>
      <c r="M1853" s="223" t="str" cm="1">
        <f t="array" ref="M1853" xml:space="preserve"> INDEX(切語上字資料表[發送收], 小韻資料表[[#This Row],[上字表識別號]])</f>
        <v>發聲</v>
      </c>
      <c r="N1853" s="205" cm="1">
        <f t="array" ref="N1853" xml:space="preserve"> MATCH(TRUE, ISNUMBER( SEARCH( RIGHT(小韻資料表[[#This Row],[切語]],1), 切語下字資料表[切語下字]) ), 0)</f>
        <v>250</v>
      </c>
      <c r="O1853" s="207" t="str" cm="1">
        <f t="array" ref="O1853" xml:space="preserve"> INDEX(切語下字資料表[韻母], 小韻資料表[[#This Row],[下字表識別號]])</f>
        <v>蕩開1</v>
      </c>
      <c r="P1853" s="207" t="str" cm="1">
        <f t="array" ref="P1853" xml:space="preserve"> INDEX(切語下字資料表[韻母拼音碼], 小韻資料表[[#This Row],[下字表識別號]])</f>
        <v>ong</v>
      </c>
      <c r="Q1853" s="210" t="str" cm="1">
        <f t="array" ref="Q1853" xml:space="preserve"> INDEX(設定表!$C$19:$C$23, INT( LEFT(小韻資料表[[#This Row],[目次編碼]],1) ))</f>
        <v>上</v>
      </c>
      <c r="R1853" s="210">
        <f xml:space="preserve">  INDEX(設定表!$C$8:$C$15, MATCH( (RIGHT(小韻資料表[[#This Row],[清濁]]) &amp; 小韻資料表[[#This Row],[調]]), 設定表!$B$8:$B$15, 0))</f>
        <v>2</v>
      </c>
      <c r="S1853" s="205" t="s">
        <v>309</v>
      </c>
      <c r="T1853" s="205" t="s">
        <v>309</v>
      </c>
      <c r="U1853" s="226" t="s">
        <v>309</v>
      </c>
      <c r="V1853" s="146" t="s">
        <v>309</v>
      </c>
      <c r="X1853" s="135"/>
      <c r="Y1853" s="135"/>
      <c r="AA1853" s="135"/>
      <c r="AB1853" s="134"/>
      <c r="AC1853" s="135"/>
      <c r="AD1853" s="135"/>
      <c r="AH1853" s="135"/>
      <c r="AI1853" s="135"/>
    </row>
    <row r="1854" spans="1:35" ht="31.5">
      <c r="A1854" s="205">
        <v>1850</v>
      </c>
      <c r="B1854" s="206" t="s">
        <v>7168</v>
      </c>
      <c r="C1854" s="207" t="str">
        <f xml:space="preserve"> _xlfn.CONCAT(小韻資料表[[#This Row],[聲母拼音碼]],小韻資料表[[#This Row],[韻母拼音碼]],小韻資料表[[#This Row],[調號]])</f>
        <v>gong2</v>
      </c>
      <c r="D1854" s="206" t="s">
        <v>7169</v>
      </c>
      <c r="E1854" s="208" t="s">
        <v>7108</v>
      </c>
      <c r="F1854" s="205">
        <v>19</v>
      </c>
      <c r="G1854" s="209" t="s">
        <v>7169</v>
      </c>
      <c r="H1854" s="205">
        <f xml:space="preserve"> LEN(小韻資料表[[#This Row],[小韻字集]])</f>
        <v>1</v>
      </c>
      <c r="I1854" s="205" cm="1">
        <f t="array" ref="I1854" xml:space="preserve"> MATCH(TRUE, ISNUMBER( SEARCH( LEFT(小韻資料表[[#This Row],[切語]],1), 切語上字資料表[切語上字]) ), 0)</f>
        <v>4</v>
      </c>
      <c r="J1854" s="210" t="str" cm="1">
        <f t="array" ref="J1854" xml:space="preserve"> INDEX(切語上字資料表[聲母], 小韻資料表[[#This Row],[上字表識別號]])</f>
        <v>疑</v>
      </c>
      <c r="K1854" s="210" t="str" cm="1">
        <f t="array" ref="K1854" xml:space="preserve"> INDEX(切語上字資料表[聲母拼音碼], 小韻資料表[[#This Row],[上字表識別號]])</f>
        <v>g</v>
      </c>
      <c r="L1854" s="210" t="str" cm="1">
        <f t="array" ref="L1854" xml:space="preserve"> INDEX(切語上字資料表[清濁], 小韻資料表[[#This Row],[上字表識別號]])</f>
        <v>次濁</v>
      </c>
      <c r="M1854" s="223" t="str" cm="1">
        <f t="array" ref="M1854" xml:space="preserve"> INDEX(切語上字資料表[發送收], 小韻資料表[[#This Row],[上字表識別號]])</f>
        <v>收聲</v>
      </c>
      <c r="N1854" s="205" cm="1">
        <f t="array" ref="N1854" xml:space="preserve"> MATCH(TRUE, ISNUMBER( SEARCH( RIGHT(小韻資料表[[#This Row],[切語]],1), 切語下字資料表[切語下字]) ), 0)</f>
        <v>250</v>
      </c>
      <c r="O1854" s="207" t="str" cm="1">
        <f t="array" ref="O1854" xml:space="preserve"> INDEX(切語下字資料表[韻母], 小韻資料表[[#This Row],[下字表識別號]])</f>
        <v>蕩開1</v>
      </c>
      <c r="P1854" s="207" t="str" cm="1">
        <f t="array" ref="P1854" xml:space="preserve"> INDEX(切語下字資料表[韻母拼音碼], 小韻資料表[[#This Row],[下字表識別號]])</f>
        <v>ong</v>
      </c>
      <c r="Q1854" s="210" t="str" cm="1">
        <f t="array" ref="Q1854" xml:space="preserve"> INDEX(設定表!$C$19:$C$23, INT( LEFT(小韻資料表[[#This Row],[目次編碼]],1) ))</f>
        <v>上</v>
      </c>
      <c r="R1854" s="210">
        <f xml:space="preserve">  INDEX(設定表!$C$8:$C$15, MATCH( (RIGHT(小韻資料表[[#This Row],[清濁]]) &amp; 小韻資料表[[#This Row],[調]]), 設定表!$B$8:$B$15, 0))</f>
        <v>2</v>
      </c>
      <c r="S1854" s="205" t="s">
        <v>309</v>
      </c>
      <c r="T1854" s="205" t="s">
        <v>309</v>
      </c>
      <c r="U1854" s="226" t="s">
        <v>309</v>
      </c>
      <c r="V1854" s="147" t="s">
        <v>309</v>
      </c>
      <c r="X1854" s="135"/>
      <c r="Y1854" s="135"/>
      <c r="AA1854" s="135"/>
      <c r="AB1854" s="134"/>
      <c r="AC1854" s="135"/>
      <c r="AD1854" s="135"/>
      <c r="AH1854" s="135"/>
      <c r="AI1854" s="135"/>
    </row>
    <row r="1855" spans="1:35" ht="31.5">
      <c r="A1855" s="205">
        <v>1851</v>
      </c>
      <c r="B1855" s="206" t="s">
        <v>7170</v>
      </c>
      <c r="C1855" s="207" t="str">
        <f xml:space="preserve"> _xlfn.CONCAT(小韻資料表[[#This Row],[聲母拼音碼]],小韻資料表[[#This Row],[韻母拼音碼]],小韻資料表[[#This Row],[調號]])</f>
        <v>cong2</v>
      </c>
      <c r="D1855" s="206" t="s">
        <v>7171</v>
      </c>
      <c r="E1855" s="208" t="s">
        <v>7108</v>
      </c>
      <c r="F1855" s="205">
        <v>20</v>
      </c>
      <c r="G1855" s="209" t="s">
        <v>7171</v>
      </c>
      <c r="H1855" s="205">
        <f xml:space="preserve"> LEN(小韻資料表[[#This Row],[小韻字集]])</f>
        <v>1</v>
      </c>
      <c r="I1855" s="205" cm="1">
        <f t="array" ref="I1855" xml:space="preserve"> MATCH(TRUE, ISNUMBER( SEARCH( LEFT(小韻資料表[[#This Row],[切語]],1), 切語上字資料表[切語上字]) ), 0)</f>
        <v>23</v>
      </c>
      <c r="J1855" s="210" t="str" cm="1">
        <f t="array" ref="J1855" xml:space="preserve"> INDEX(切語上字資料表[聲母], 小韻資料表[[#This Row],[上字表識別號]])</f>
        <v>從</v>
      </c>
      <c r="K1855" s="210" t="str" cm="1">
        <f t="array" ref="K1855" xml:space="preserve"> INDEX(切語上字資料表[聲母拼音碼], 小韻資料表[[#This Row],[上字表識別號]])</f>
        <v>c</v>
      </c>
      <c r="L1855" s="210" t="str" cm="1">
        <f t="array" ref="L1855" xml:space="preserve"> INDEX(切語上字資料表[清濁], 小韻資料表[[#This Row],[上字表識別號]])</f>
        <v>全濁</v>
      </c>
      <c r="M1855" s="223" cm="1">
        <f t="array" ref="M1855" xml:space="preserve"> INDEX(切語上字資料表[發送收], 小韻資料表[[#This Row],[上字表識別號]])</f>
        <v>0</v>
      </c>
      <c r="N1855" s="205" cm="1">
        <f t="array" ref="N1855" xml:space="preserve"> MATCH(TRUE, ISNUMBER( SEARCH( RIGHT(小韻資料表[[#This Row],[切語]],1), 切語下字資料表[切語下字]) ), 0)</f>
        <v>250</v>
      </c>
      <c r="O1855" s="207" t="str" cm="1">
        <f t="array" ref="O1855" xml:space="preserve"> INDEX(切語下字資料表[韻母], 小韻資料表[[#This Row],[下字表識別號]])</f>
        <v>蕩開1</v>
      </c>
      <c r="P1855" s="207" t="str" cm="1">
        <f t="array" ref="P1855" xml:space="preserve"> INDEX(切語下字資料表[韻母拼音碼], 小韻資料表[[#This Row],[下字表識別號]])</f>
        <v>ong</v>
      </c>
      <c r="Q1855" s="210" t="str" cm="1">
        <f t="array" ref="Q1855" xml:space="preserve"> INDEX(設定表!$C$19:$C$23, INT( LEFT(小韻資料表[[#This Row],[目次編碼]],1) ))</f>
        <v>上</v>
      </c>
      <c r="R1855" s="210">
        <f xml:space="preserve">  INDEX(設定表!$C$8:$C$15, MATCH( (RIGHT(小韻資料表[[#This Row],[清濁]]) &amp; 小韻資料表[[#This Row],[調]]), 設定表!$B$8:$B$15, 0))</f>
        <v>2</v>
      </c>
      <c r="S1855" s="205" t="s">
        <v>309</v>
      </c>
      <c r="T1855" s="205" t="s">
        <v>309</v>
      </c>
      <c r="U1855" s="226" t="s">
        <v>309</v>
      </c>
      <c r="V1855" s="146" t="s">
        <v>309</v>
      </c>
      <c r="X1855" s="135"/>
      <c r="Y1855" s="135"/>
      <c r="AA1855" s="135"/>
      <c r="AB1855" s="134"/>
      <c r="AC1855" s="135"/>
      <c r="AD1855" s="135"/>
      <c r="AH1855" s="135"/>
      <c r="AI1855" s="135"/>
    </row>
    <row r="1856" spans="1:35" ht="31.5">
      <c r="A1856" s="205">
        <v>1852</v>
      </c>
      <c r="B1856" s="206" t="s">
        <v>7172</v>
      </c>
      <c r="C1856" s="207" t="str">
        <f xml:space="preserve"> _xlfn.CONCAT(小韻資料表[[#This Row],[聲母拼音碼]],小韻資料表[[#This Row],[韻母拼音碼]],小韻資料表[[#This Row],[調號]])</f>
        <v>chong2</v>
      </c>
      <c r="D1856" s="206" t="s">
        <v>7173</v>
      </c>
      <c r="E1856" s="208" t="s">
        <v>7108</v>
      </c>
      <c r="F1856" s="205">
        <v>21</v>
      </c>
      <c r="G1856" s="209" t="s">
        <v>7173</v>
      </c>
      <c r="H1856" s="205">
        <f xml:space="preserve"> LEN(小韻資料表[[#This Row],[小韻字集]])</f>
        <v>1</v>
      </c>
      <c r="I1856" s="205" cm="1">
        <f t="array" ref="I1856" xml:space="preserve"> MATCH(TRUE, ISNUMBER( SEARCH( LEFT(小韻資料表[[#This Row],[切語]],1), 切語上字資料表[切語上字]) ), 0)</f>
        <v>22</v>
      </c>
      <c r="J1856" s="210" t="str" cm="1">
        <f t="array" ref="J1856" xml:space="preserve"> INDEX(切語上字資料表[聲母], 小韻資料表[[#This Row],[上字表識別號]])</f>
        <v>清</v>
      </c>
      <c r="K1856" s="210" t="str" cm="1">
        <f t="array" ref="K1856" xml:space="preserve"> INDEX(切語上字資料表[聲母拼音碼], 小韻資料表[[#This Row],[上字表識別號]])</f>
        <v>ch</v>
      </c>
      <c r="L1856" s="210" t="str" cm="1">
        <f t="array" ref="L1856" xml:space="preserve"> INDEX(切語上字資料表[清濁], 小韻資料表[[#This Row],[上字表識別號]])</f>
        <v>次清</v>
      </c>
      <c r="M1856" s="223" t="str" cm="1">
        <f t="array" ref="M1856" xml:space="preserve"> INDEX(切語上字資料表[發送收], 小韻資料表[[#This Row],[上字表識別號]])</f>
        <v>送氣</v>
      </c>
      <c r="N1856" s="205" cm="1">
        <f t="array" ref="N1856" xml:space="preserve"> MATCH(TRUE, ISNUMBER( SEARCH( RIGHT(小韻資料表[[#This Row],[切語]],1), 切語下字資料表[切語下字]) ), 0)</f>
        <v>250</v>
      </c>
      <c r="O1856" s="207" t="str" cm="1">
        <f t="array" ref="O1856" xml:space="preserve"> INDEX(切語下字資料表[韻母], 小韻資料表[[#This Row],[下字表識別號]])</f>
        <v>蕩開1</v>
      </c>
      <c r="P1856" s="207" t="str" cm="1">
        <f t="array" ref="P1856" xml:space="preserve"> INDEX(切語下字資料表[韻母拼音碼], 小韻資料表[[#This Row],[下字表識別號]])</f>
        <v>ong</v>
      </c>
      <c r="Q1856" s="210" t="str" cm="1">
        <f t="array" ref="Q1856" xml:space="preserve"> INDEX(設定表!$C$19:$C$23, INT( LEFT(小韻資料表[[#This Row],[目次編碼]],1) ))</f>
        <v>上</v>
      </c>
      <c r="R1856" s="210">
        <f xml:space="preserve">  INDEX(設定表!$C$8:$C$15, MATCH( (RIGHT(小韻資料表[[#This Row],[清濁]]) &amp; 小韻資料表[[#This Row],[調]]), 設定表!$B$8:$B$15, 0))</f>
        <v>2</v>
      </c>
      <c r="S1856" s="205" t="s">
        <v>309</v>
      </c>
      <c r="T1856" s="205" t="s">
        <v>309</v>
      </c>
      <c r="U1856" s="226" t="s">
        <v>309</v>
      </c>
      <c r="V1856" s="147" t="s">
        <v>309</v>
      </c>
      <c r="X1856" s="135"/>
      <c r="Y1856" s="135"/>
      <c r="AA1856" s="135"/>
      <c r="AB1856" s="134"/>
      <c r="AC1856" s="135"/>
      <c r="AD1856" s="135"/>
      <c r="AH1856" s="135"/>
      <c r="AI1856" s="135"/>
    </row>
    <row r="1857" spans="1:35" ht="31.5">
      <c r="A1857" s="205">
        <v>1853</v>
      </c>
      <c r="B1857" s="206" t="s">
        <v>7174</v>
      </c>
      <c r="C1857" s="207" t="str">
        <f xml:space="preserve"> _xlfn.CONCAT(小韻資料表[[#This Row],[聲母拼音碼]],小韻資料表[[#This Row],[韻母拼音碼]],小韻資料表[[#This Row],[調號]])</f>
        <v>hong2</v>
      </c>
      <c r="D1857" s="206" t="s">
        <v>7175</v>
      </c>
      <c r="E1857" s="208" t="s">
        <v>7108</v>
      </c>
      <c r="F1857" s="205">
        <v>22</v>
      </c>
      <c r="G1857" s="209" t="s">
        <v>7176</v>
      </c>
      <c r="H1857" s="205">
        <f xml:space="preserve"> LEN(小韻資料表[[#This Row],[小韻字集]])</f>
        <v>4</v>
      </c>
      <c r="I1857" s="205" cm="1">
        <f t="array" ref="I1857" xml:space="preserve"> MATCH(TRUE, ISNUMBER( SEARCH( LEFT(小韻資料表[[#This Row],[切語]],1), 切語上字資料表[切語上字]) ), 0)</f>
        <v>36</v>
      </c>
      <c r="J1857" s="210" t="str" cm="1">
        <f t="array" ref="J1857" xml:space="preserve"> INDEX(切語上字資料表[聲母], 小韻資料表[[#This Row],[上字表識別號]])</f>
        <v>曉</v>
      </c>
      <c r="K1857" s="210" t="str" cm="1">
        <f t="array" ref="K1857" xml:space="preserve"> INDEX(切語上字資料表[聲母拼音碼], 小韻資料表[[#This Row],[上字表識別號]])</f>
        <v>h</v>
      </c>
      <c r="L1857" s="210" t="str" cm="1">
        <f t="array" ref="L1857" xml:space="preserve"> INDEX(切語上字資料表[清濁], 小韻資料表[[#This Row],[上字表識別號]])</f>
        <v>次清</v>
      </c>
      <c r="M1857" s="223" t="str" cm="1">
        <f t="array" ref="M1857" xml:space="preserve"> INDEX(切語上字資料表[發送收], 小韻資料表[[#This Row],[上字表識別號]])</f>
        <v>送氣</v>
      </c>
      <c r="N1857" s="205" cm="1">
        <f t="array" ref="N1857" xml:space="preserve"> MATCH(TRUE, ISNUMBER( SEARCH( RIGHT(小韻資料表[[#This Row],[切語]],1), 切語下字資料表[切語下字]) ), 0)</f>
        <v>250</v>
      </c>
      <c r="O1857" s="207" t="str" cm="1">
        <f t="array" ref="O1857" xml:space="preserve"> INDEX(切語下字資料表[韻母], 小韻資料表[[#This Row],[下字表識別號]])</f>
        <v>蕩開1</v>
      </c>
      <c r="P1857" s="207" t="str" cm="1">
        <f t="array" ref="P1857" xml:space="preserve"> INDEX(切語下字資料表[韻母拼音碼], 小韻資料表[[#This Row],[下字表識別號]])</f>
        <v>ong</v>
      </c>
      <c r="Q1857" s="210" t="str" cm="1">
        <f t="array" ref="Q1857" xml:space="preserve"> INDEX(設定表!$C$19:$C$23, INT( LEFT(小韻資料表[[#This Row],[目次編碼]],1) ))</f>
        <v>上</v>
      </c>
      <c r="R1857" s="210">
        <f xml:space="preserve">  INDEX(設定表!$C$8:$C$15, MATCH( (RIGHT(小韻資料表[[#This Row],[清濁]]) &amp; 小韻資料表[[#This Row],[調]]), 設定表!$B$8:$B$15, 0))</f>
        <v>2</v>
      </c>
      <c r="S1857" s="205" t="s">
        <v>309</v>
      </c>
      <c r="T1857" s="205" t="s">
        <v>309</v>
      </c>
      <c r="U1857" s="226" t="s">
        <v>309</v>
      </c>
      <c r="V1857" s="146" t="s">
        <v>309</v>
      </c>
      <c r="X1857" s="135"/>
      <c r="Y1857" s="135"/>
      <c r="AA1857" s="135"/>
      <c r="AB1857" s="134"/>
      <c r="AC1857" s="135"/>
      <c r="AD1857" s="135"/>
      <c r="AH1857" s="135"/>
      <c r="AI1857" s="135"/>
    </row>
    <row r="1858" spans="1:35" ht="31.5">
      <c r="A1858" s="205">
        <v>1854</v>
      </c>
      <c r="B1858" s="206" t="s">
        <v>7177</v>
      </c>
      <c r="C1858" s="207" t="str">
        <f xml:space="preserve"> _xlfn.CONCAT(小韻資料表[[#This Row],[聲母拼音碼]],小韻資料表[[#This Row],[韻母拼音碼]],小韻資料表[[#This Row],[調號]])</f>
        <v>khong2</v>
      </c>
      <c r="D1858" s="206" t="s">
        <v>7178</v>
      </c>
      <c r="E1858" s="208" t="s">
        <v>7108</v>
      </c>
      <c r="F1858" s="205">
        <v>23</v>
      </c>
      <c r="G1858" s="209" t="s">
        <v>7179</v>
      </c>
      <c r="H1858" s="205">
        <f xml:space="preserve"> LEN(小韻資料表[[#This Row],[小韻字集]])</f>
        <v>3</v>
      </c>
      <c r="I1858" s="205" cm="1">
        <f t="array" ref="I1858" xml:space="preserve"> MATCH(TRUE, ISNUMBER( SEARCH( LEFT(小韻資料表[[#This Row],[切語]],1), 切語上字資料表[切語上字]) ), 0)</f>
        <v>2</v>
      </c>
      <c r="J1858" s="210" t="str" cm="1">
        <f t="array" ref="J1858" xml:space="preserve"> INDEX(切語上字資料表[聲母], 小韻資料表[[#This Row],[上字表識別號]])</f>
        <v>溪</v>
      </c>
      <c r="K1858" s="210" t="str" cm="1">
        <f t="array" ref="K1858" xml:space="preserve"> INDEX(切語上字資料表[聲母拼音碼], 小韻資料表[[#This Row],[上字表識別號]])</f>
        <v>kh</v>
      </c>
      <c r="L1858" s="210" t="str" cm="1">
        <f t="array" ref="L1858" xml:space="preserve"> INDEX(切語上字資料表[清濁], 小韻資料表[[#This Row],[上字表識別號]])</f>
        <v>次清</v>
      </c>
      <c r="M1858" s="223" t="str" cm="1">
        <f t="array" ref="M1858" xml:space="preserve"> INDEX(切語上字資料表[發送收], 小韻資料表[[#This Row],[上字表識別號]])</f>
        <v>送氣</v>
      </c>
      <c r="N1858" s="205" cm="1">
        <f t="array" ref="N1858" xml:space="preserve"> MATCH(TRUE, ISNUMBER( SEARCH( RIGHT(小韻資料表[[#This Row],[切語]],1), 切語下字資料表[切語下字]) ), 0)</f>
        <v>254</v>
      </c>
      <c r="O1858" s="207" t="str" cm="1">
        <f t="array" ref="O1858" xml:space="preserve"> INDEX(切語下字資料表[韻母], 小韻資料表[[#This Row],[下字表識別號]])</f>
        <v>蕩開1</v>
      </c>
      <c r="P1858" s="207" t="str" cm="1">
        <f t="array" ref="P1858" xml:space="preserve"> INDEX(切語下字資料表[韻母拼音碼], 小韻資料表[[#This Row],[下字表識別號]])</f>
        <v>ong</v>
      </c>
      <c r="Q1858" s="210" t="str" cm="1">
        <f t="array" ref="Q1858" xml:space="preserve"> INDEX(設定表!$C$19:$C$23, INT( LEFT(小韻資料表[[#This Row],[目次編碼]],1) ))</f>
        <v>上</v>
      </c>
      <c r="R1858" s="210">
        <f xml:space="preserve">  INDEX(設定表!$C$8:$C$15, MATCH( (RIGHT(小韻資料表[[#This Row],[清濁]]) &amp; 小韻資料表[[#This Row],[調]]), 設定表!$B$8:$B$15, 0))</f>
        <v>2</v>
      </c>
      <c r="S1858" s="205" t="s">
        <v>309</v>
      </c>
      <c r="T1858" s="205" t="s">
        <v>309</v>
      </c>
      <c r="U1858" s="226" t="s">
        <v>309</v>
      </c>
      <c r="V1858" s="147" t="s">
        <v>309</v>
      </c>
      <c r="X1858" s="135"/>
      <c r="Y1858" s="135"/>
      <c r="AA1858" s="135"/>
      <c r="AB1858" s="134"/>
      <c r="AC1858" s="135"/>
      <c r="AD1858" s="135"/>
      <c r="AH1858" s="135"/>
      <c r="AI1858" s="135"/>
    </row>
    <row r="1859" spans="1:35" ht="31.5">
      <c r="A1859" s="205">
        <v>1855</v>
      </c>
      <c r="B1859" s="206" t="s">
        <v>7180</v>
      </c>
      <c r="C1859" s="207" t="str">
        <f xml:space="preserve"> _xlfn.CONCAT(小韻資料表[[#This Row],[聲母拼音碼]],小韻資料表[[#This Row],[韻母拼音碼]],小韻資料表[[#This Row],[調號]])</f>
        <v>kirng2</v>
      </c>
      <c r="D1859" s="206" t="s">
        <v>964</v>
      </c>
      <c r="E1859" s="208" t="s">
        <v>7181</v>
      </c>
      <c r="F1859" s="205">
        <v>1</v>
      </c>
      <c r="G1859" s="209" t="s">
        <v>7182</v>
      </c>
      <c r="H1859" s="205">
        <f xml:space="preserve"> LEN(小韻資料表[[#This Row],[小韻字集]])</f>
        <v>10</v>
      </c>
      <c r="I1859" s="205" cm="1">
        <f t="array" ref="I1859" xml:space="preserve"> MATCH(TRUE, ISNUMBER( SEARCH( LEFT(小韻資料表[[#This Row],[切語]],1), 切語上字資料表[切語上字]) ), 0)</f>
        <v>1</v>
      </c>
      <c r="J1859" s="210" t="str" cm="1">
        <f t="array" ref="J1859" xml:space="preserve"> INDEX(切語上字資料表[聲母], 小韻資料表[[#This Row],[上字表識別號]])</f>
        <v>見</v>
      </c>
      <c r="K1859" s="210" t="str" cm="1">
        <f t="array" ref="K1859" xml:space="preserve"> INDEX(切語上字資料表[聲母拼音碼], 小韻資料表[[#This Row],[上字表識別號]])</f>
        <v>k</v>
      </c>
      <c r="L1859" s="210" t="str" cm="1">
        <f t="array" ref="L1859" xml:space="preserve"> INDEX(切語上字資料表[清濁], 小韻資料表[[#This Row],[上字表識別號]])</f>
        <v>全清</v>
      </c>
      <c r="M1859" s="223" t="str" cm="1">
        <f t="array" ref="M1859" xml:space="preserve"> INDEX(切語上字資料表[發送收], 小韻資料表[[#This Row],[上字表識別號]])</f>
        <v>發聲</v>
      </c>
      <c r="N1859" s="205" cm="1">
        <f t="array" ref="N1859" xml:space="preserve"> MATCH(TRUE, ISNUMBER( SEARCH( RIGHT(小韻資料表[[#This Row],[切語]],1), 切語下字資料表[切語下字]) ), 0)</f>
        <v>258</v>
      </c>
      <c r="O1859" s="207" t="str" cm="1">
        <f t="array" ref="O1859" xml:space="preserve"> INDEX(切語下字資料表[韻母], 小韻資料表[[#This Row],[下字表識別號]])</f>
        <v>梗開2</v>
      </c>
      <c r="P1859" s="207" t="str" cm="1">
        <f t="array" ref="P1859" xml:space="preserve"> INDEX(切語下字資料表[韻母拼音碼], 小韻資料表[[#This Row],[下字表識別號]])</f>
        <v>irng</v>
      </c>
      <c r="Q1859" s="210" t="str" cm="1">
        <f t="array" ref="Q1859" xml:space="preserve"> INDEX(設定表!$C$19:$C$23, INT( LEFT(小韻資料表[[#This Row],[目次編碼]],1) ))</f>
        <v>上</v>
      </c>
      <c r="R1859" s="210">
        <f xml:space="preserve">  INDEX(設定表!$C$8:$C$15, MATCH( (RIGHT(小韻資料表[[#This Row],[清濁]]) &amp; 小韻資料表[[#This Row],[調]]), 設定表!$B$8:$B$15, 0))</f>
        <v>2</v>
      </c>
      <c r="S1859" s="205" t="s">
        <v>309</v>
      </c>
      <c r="T1859" s="205" t="s">
        <v>309</v>
      </c>
      <c r="U1859" s="226" t="s">
        <v>309</v>
      </c>
      <c r="V1859" s="146" t="s">
        <v>309</v>
      </c>
      <c r="X1859" s="135"/>
      <c r="Y1859" s="135"/>
      <c r="AA1859" s="135"/>
      <c r="AB1859" s="134"/>
      <c r="AC1859" s="135"/>
      <c r="AD1859" s="135"/>
      <c r="AH1859" s="135"/>
      <c r="AI1859" s="135"/>
    </row>
    <row r="1860" spans="1:35" ht="31.5">
      <c r="A1860" s="205">
        <v>1856</v>
      </c>
      <c r="B1860" s="206" t="s">
        <v>7183</v>
      </c>
      <c r="C1860" s="207" t="str">
        <f xml:space="preserve"> _xlfn.CONCAT(小韻資料表[[#This Row],[聲母拼音碼]],小韻資料表[[#This Row],[韻母拼音碼]],小韻資料表[[#This Row],[調號]])</f>
        <v>pieng2</v>
      </c>
      <c r="D1860" s="206" t="s">
        <v>7184</v>
      </c>
      <c r="E1860" s="208" t="s">
        <v>7181</v>
      </c>
      <c r="F1860" s="205">
        <v>1</v>
      </c>
      <c r="G1860" s="209" t="s">
        <v>7185</v>
      </c>
      <c r="H1860" s="205">
        <f xml:space="preserve"> LEN(小韻資料表[[#This Row],[小韻字集]])</f>
        <v>9</v>
      </c>
      <c r="I1860" s="205" cm="1">
        <f t="array" ref="I1860" xml:space="preserve"> MATCH(TRUE, ISNUMBER( SEARCH( LEFT(小韻資料表[[#This Row],[切語]],1), 切語上字資料表[切語上字]) ), 0)</f>
        <v>13</v>
      </c>
      <c r="J1860" s="210" t="str" cm="1">
        <f t="array" ref="J1860" xml:space="preserve"> INDEX(切語上字資料表[聲母], 小韻資料表[[#This Row],[上字表識別號]])</f>
        <v>幫</v>
      </c>
      <c r="K1860" s="210" t="str" cm="1">
        <f t="array" ref="K1860" xml:space="preserve"> INDEX(切語上字資料表[聲母拼音碼], 小韻資料表[[#This Row],[上字表識別號]])</f>
        <v>p</v>
      </c>
      <c r="L1860" s="210" t="str" cm="1">
        <f t="array" ref="L1860" xml:space="preserve"> INDEX(切語上字資料表[清濁], 小韻資料表[[#This Row],[上字表識別號]])</f>
        <v>全清</v>
      </c>
      <c r="M1860" s="223" t="str" cm="1">
        <f t="array" ref="M1860" xml:space="preserve"> INDEX(切語上字資料表[發送收], 小韻資料表[[#This Row],[上字表識別號]])</f>
        <v>發聲</v>
      </c>
      <c r="N1860" s="205" cm="1">
        <f t="array" ref="N1860" xml:space="preserve"> MATCH(TRUE, ISNUMBER( SEARCH( RIGHT(小韻資料表[[#This Row],[切語]],1), 切語下字資料表[切語下字]) ), 0)</f>
        <v>270</v>
      </c>
      <c r="O1860" s="207" t="str" cm="1">
        <f t="array" ref="O1860" xml:space="preserve"> INDEX(切語下字資料表[韻母], 小韻資料表[[#This Row],[下字表識別號]])</f>
        <v>梗合3</v>
      </c>
      <c r="P1860" s="207" t="str" cm="1">
        <f t="array" ref="P1860" xml:space="preserve"> INDEX(切語下字資料表[韻母拼音碼], 小韻資料表[[#This Row],[下字表識別號]])</f>
        <v>ieng</v>
      </c>
      <c r="Q1860" s="210" t="str" cm="1">
        <f t="array" ref="Q1860" xml:space="preserve"> INDEX(設定表!$C$19:$C$23, INT( LEFT(小韻資料表[[#This Row],[目次編碼]],1) ))</f>
        <v>上</v>
      </c>
      <c r="R1860" s="210">
        <f xml:space="preserve">  INDEX(設定表!$C$8:$C$15, MATCH( (RIGHT(小韻資料表[[#This Row],[清濁]]) &amp; 小韻資料表[[#This Row],[調]]), 設定表!$B$8:$B$15, 0))</f>
        <v>2</v>
      </c>
      <c r="S1860" s="205" t="s">
        <v>309</v>
      </c>
      <c r="T1860" s="205" t="s">
        <v>309</v>
      </c>
      <c r="U1860" s="226" t="s">
        <v>309</v>
      </c>
      <c r="V1860" s="147" t="s">
        <v>309</v>
      </c>
      <c r="X1860" s="135"/>
      <c r="Y1860" s="135"/>
      <c r="AA1860" s="135"/>
      <c r="AB1860" s="134"/>
      <c r="AC1860" s="135"/>
      <c r="AD1860" s="135"/>
      <c r="AH1860" s="135"/>
      <c r="AI1860" s="135"/>
    </row>
    <row r="1861" spans="1:35" ht="31.5">
      <c r="A1861" s="205">
        <v>1857</v>
      </c>
      <c r="B1861" s="206" t="s">
        <v>7186</v>
      </c>
      <c r="C1861" s="207" t="str">
        <f xml:space="preserve"> _xlfn.CONCAT(小韻資料表[[#This Row],[聲母拼音碼]],小韻資料表[[#This Row],[韻母拼音碼]],小韻資料表[[#This Row],[調號]])</f>
        <v>kieng2</v>
      </c>
      <c r="D1861" s="206" t="s">
        <v>7187</v>
      </c>
      <c r="E1861" s="208" t="s">
        <v>7181</v>
      </c>
      <c r="F1861" s="205">
        <v>1</v>
      </c>
      <c r="G1861" s="209" t="s">
        <v>7188</v>
      </c>
      <c r="H1861" s="205">
        <f xml:space="preserve"> LEN(小韻資料表[[#This Row],[小韻字集]])</f>
        <v>8</v>
      </c>
      <c r="I1861" s="205" cm="1">
        <f t="array" ref="I1861" xml:space="preserve"> MATCH(TRUE, ISNUMBER( SEARCH( LEFT(小韻資料表[[#This Row],[切語]],1), 切語上字資料表[切語上字]) ), 0)</f>
        <v>1</v>
      </c>
      <c r="J1861" s="210" t="str" cm="1">
        <f t="array" ref="J1861" xml:space="preserve"> INDEX(切語上字資料表[聲母], 小韻資料表[[#This Row],[上字表識別號]])</f>
        <v>見</v>
      </c>
      <c r="K1861" s="210" t="str" cm="1">
        <f t="array" ref="K1861" xml:space="preserve"> INDEX(切語上字資料表[聲母拼音碼], 小韻資料表[[#This Row],[上字表識別號]])</f>
        <v>k</v>
      </c>
      <c r="L1861" s="210" t="str" cm="1">
        <f t="array" ref="L1861" xml:space="preserve"> INDEX(切語上字資料表[清濁], 小韻資料表[[#This Row],[上字表識別號]])</f>
        <v>全清</v>
      </c>
      <c r="M1861" s="223" t="str" cm="1">
        <f t="array" ref="M1861" xml:space="preserve"> INDEX(切語上字資料表[發送收], 小韻資料表[[#This Row],[上字表識別號]])</f>
        <v>發聲</v>
      </c>
      <c r="N1861" s="205" cm="1">
        <f t="array" ref="N1861" xml:space="preserve"> MATCH(TRUE, ISNUMBER( SEARCH( RIGHT(小韻資料表[[#This Row],[切語]],1), 切語下字資料表[切語下字]) ), 0)</f>
        <v>266</v>
      </c>
      <c r="O1861" s="207" t="str" cm="1">
        <f t="array" ref="O1861" xml:space="preserve"> INDEX(切語下字資料表[韻母], 小韻資料表[[#This Row],[下字表識別號]])</f>
        <v>梗開3</v>
      </c>
      <c r="P1861" s="207" t="str" cm="1">
        <f t="array" ref="P1861" xml:space="preserve"> INDEX(切語下字資料表[韻母拼音碼], 小韻資料表[[#This Row],[下字表識別號]])</f>
        <v>ieng</v>
      </c>
      <c r="Q1861" s="210" t="str" cm="1">
        <f t="array" ref="Q1861" xml:space="preserve"> INDEX(設定表!$C$19:$C$23, INT( LEFT(小韻資料表[[#This Row],[目次編碼]],1) ))</f>
        <v>上</v>
      </c>
      <c r="R1861" s="210">
        <f xml:space="preserve">  INDEX(設定表!$C$8:$C$15, MATCH( (RIGHT(小韻資料表[[#This Row],[清濁]]) &amp; 小韻資料表[[#This Row],[調]]), 設定表!$B$8:$B$15, 0))</f>
        <v>2</v>
      </c>
      <c r="S1861" s="205" t="s">
        <v>309</v>
      </c>
      <c r="T1861" s="205" t="s">
        <v>309</v>
      </c>
      <c r="U1861" s="226" t="s">
        <v>309</v>
      </c>
      <c r="V1861" s="146" t="s">
        <v>309</v>
      </c>
      <c r="X1861" s="135"/>
      <c r="Y1861" s="135"/>
      <c r="AA1861" s="135"/>
      <c r="AB1861" s="134"/>
      <c r="AC1861" s="135"/>
      <c r="AD1861" s="135"/>
      <c r="AH1861" s="135"/>
      <c r="AI1861" s="135"/>
    </row>
    <row r="1862" spans="1:35" ht="31.5">
      <c r="A1862" s="205">
        <v>1858</v>
      </c>
      <c r="B1862" s="206" t="s">
        <v>7189</v>
      </c>
      <c r="C1862" s="207" t="str">
        <f xml:space="preserve"> _xlfn.CONCAT(小韻資料表[[#This Row],[聲母拼音碼]],小韻資料表[[#This Row],[韻母拼音碼]],小韻資料表[[#This Row],[調號]])</f>
        <v>Øirng2</v>
      </c>
      <c r="D1862" s="206" t="s">
        <v>1461</v>
      </c>
      <c r="E1862" s="208" t="s">
        <v>7181</v>
      </c>
      <c r="F1862" s="205">
        <v>1</v>
      </c>
      <c r="G1862" s="209" t="s">
        <v>7190</v>
      </c>
      <c r="H1862" s="205">
        <f xml:space="preserve"> LEN(小韻資料表[[#This Row],[小韻字集]])</f>
        <v>10</v>
      </c>
      <c r="I1862" s="205" cm="1">
        <f t="array" ref="I1862" xml:space="preserve"> MATCH(TRUE, ISNUMBER( SEARCH( LEFT(小韻資料表[[#This Row],[切語]],1), 切語上字資料表[切語上字]) ), 0)</f>
        <v>35</v>
      </c>
      <c r="J1862" s="210" t="str" cm="1">
        <f t="array" ref="J1862" xml:space="preserve"> INDEX(切語上字資料表[聲母], 小韻資料表[[#This Row],[上字表識別號]])</f>
        <v>影</v>
      </c>
      <c r="K1862" s="210" t="str" cm="1">
        <f t="array" ref="K1862" xml:space="preserve"> INDEX(切語上字資料表[聲母拼音碼], 小韻資料表[[#This Row],[上字表識別號]])</f>
        <v>Ø</v>
      </c>
      <c r="L1862" s="210" t="str" cm="1">
        <f t="array" ref="L1862" xml:space="preserve"> INDEX(切語上字資料表[清濁], 小韻資料表[[#This Row],[上字表識別號]])</f>
        <v>全清</v>
      </c>
      <c r="M1862" s="223" t="str" cm="1">
        <f t="array" ref="M1862" xml:space="preserve"> INDEX(切語上字資料表[發送收], 小韻資料表[[#This Row],[上字表識別號]])</f>
        <v>發聲</v>
      </c>
      <c r="N1862" s="205" cm="1">
        <f t="array" ref="N1862" xml:space="preserve"> MATCH(TRUE, ISNUMBER( SEARCH( RIGHT(小韻資料表[[#This Row],[切語]],1), 切語下字資料表[切語下字]) ), 0)</f>
        <v>258</v>
      </c>
      <c r="O1862" s="207" t="str" cm="1">
        <f t="array" ref="O1862" xml:space="preserve"> INDEX(切語下字資料表[韻母], 小韻資料表[[#This Row],[下字表識別號]])</f>
        <v>梗開2</v>
      </c>
      <c r="P1862" s="207" t="str" cm="1">
        <f t="array" ref="P1862" xml:space="preserve"> INDEX(切語下字資料表[韻母拼音碼], 小韻資料表[[#This Row],[下字表識別號]])</f>
        <v>irng</v>
      </c>
      <c r="Q1862" s="210" t="str" cm="1">
        <f t="array" ref="Q1862" xml:space="preserve"> INDEX(設定表!$C$19:$C$23, INT( LEFT(小韻資料表[[#This Row],[目次編碼]],1) ))</f>
        <v>上</v>
      </c>
      <c r="R1862" s="210">
        <f xml:space="preserve">  INDEX(設定表!$C$8:$C$15, MATCH( (RIGHT(小韻資料表[[#This Row],[清濁]]) &amp; 小韻資料表[[#This Row],[調]]), 設定表!$B$8:$B$15, 0))</f>
        <v>2</v>
      </c>
      <c r="S1862" s="205" t="s">
        <v>309</v>
      </c>
      <c r="T1862" s="205" t="s">
        <v>309</v>
      </c>
      <c r="U1862" s="226" t="s">
        <v>309</v>
      </c>
      <c r="V1862" s="147" t="s">
        <v>309</v>
      </c>
      <c r="X1862" s="135"/>
      <c r="Y1862" s="135"/>
      <c r="AA1862" s="135"/>
      <c r="AB1862" s="134"/>
      <c r="AC1862" s="135"/>
      <c r="AD1862" s="135"/>
      <c r="AH1862" s="135"/>
      <c r="AI1862" s="135"/>
    </row>
    <row r="1863" spans="1:35" ht="31.5">
      <c r="A1863" s="205">
        <v>1859</v>
      </c>
      <c r="B1863" s="206" t="s">
        <v>7191</v>
      </c>
      <c r="C1863" s="207" t="str">
        <f xml:space="preserve"> _xlfn.CONCAT(小韻資料表[[#This Row],[聲母拼音碼]],小韻資料表[[#This Row],[韻母拼音碼]],小韻資料表[[#This Row],[調號]])</f>
        <v>sieng2</v>
      </c>
      <c r="D1863" s="206" t="s">
        <v>7192</v>
      </c>
      <c r="E1863" s="208" t="s">
        <v>7181</v>
      </c>
      <c r="F1863" s="205">
        <v>1</v>
      </c>
      <c r="G1863" s="209" t="s">
        <v>7193</v>
      </c>
      <c r="H1863" s="205">
        <f xml:space="preserve"> LEN(小韻資料表[[#This Row],[小韻字集]])</f>
        <v>12</v>
      </c>
      <c r="I1863" s="205" cm="1">
        <f t="array" ref="I1863" xml:space="preserve"> MATCH(TRUE, ISNUMBER( SEARCH( LEFT(小韻資料表[[#This Row],[切語]],1), 切語上字資料表[切語上字]) ), 0)</f>
        <v>29</v>
      </c>
      <c r="J1863" s="210" t="str" cm="1">
        <f t="array" ref="J1863" xml:space="preserve"> INDEX(切語上字資料表[聲母], 小韻資料表[[#This Row],[上字表識別號]])</f>
        <v>疏</v>
      </c>
      <c r="K1863" s="210" t="str" cm="1">
        <f t="array" ref="K1863" xml:space="preserve"> INDEX(切語上字資料表[聲母拼音碼], 小韻資料表[[#This Row],[上字表識別號]])</f>
        <v>s</v>
      </c>
      <c r="L1863" s="210" t="str" cm="1">
        <f t="array" ref="L1863" xml:space="preserve"> INDEX(切語上字資料表[清濁], 小韻資料表[[#This Row],[上字表識別號]])</f>
        <v>全清</v>
      </c>
      <c r="M1863" s="223" t="str" cm="1">
        <f t="array" ref="M1863" xml:space="preserve"> INDEX(切語上字資料表[發送收], 小韻資料表[[#This Row],[上字表識別號]])</f>
        <v>發聲</v>
      </c>
      <c r="N1863" s="205" cm="1">
        <f t="array" ref="N1863" xml:space="preserve"> MATCH(TRUE, ISNUMBER( SEARCH( RIGHT(小韻資料表[[#This Row],[切語]],1), 切語下字資料表[切語下字]) ), 0)</f>
        <v>266</v>
      </c>
      <c r="O1863" s="207" t="str" cm="1">
        <f t="array" ref="O1863" xml:space="preserve"> INDEX(切語下字資料表[韻母], 小韻資料表[[#This Row],[下字表識別號]])</f>
        <v>梗開3</v>
      </c>
      <c r="P1863" s="207" t="str" cm="1">
        <f t="array" ref="P1863" xml:space="preserve"> INDEX(切語下字資料表[韻母拼音碼], 小韻資料表[[#This Row],[下字表識別號]])</f>
        <v>ieng</v>
      </c>
      <c r="Q1863" s="210" t="str" cm="1">
        <f t="array" ref="Q1863" xml:space="preserve"> INDEX(設定表!$C$19:$C$23, INT( LEFT(小韻資料表[[#This Row],[目次編碼]],1) ))</f>
        <v>上</v>
      </c>
      <c r="R1863" s="210">
        <f xml:space="preserve">  INDEX(設定表!$C$8:$C$15, MATCH( (RIGHT(小韻資料表[[#This Row],[清濁]]) &amp; 小韻資料表[[#This Row],[調]]), 設定表!$B$8:$B$15, 0))</f>
        <v>2</v>
      </c>
      <c r="S1863" s="205" t="s">
        <v>309</v>
      </c>
      <c r="T1863" s="205" t="s">
        <v>309</v>
      </c>
      <c r="U1863" s="226" t="s">
        <v>309</v>
      </c>
      <c r="V1863" s="146" t="s">
        <v>309</v>
      </c>
      <c r="X1863" s="135"/>
      <c r="Y1863" s="135"/>
      <c r="AA1863" s="135"/>
      <c r="AB1863" s="134"/>
      <c r="AC1863" s="135"/>
      <c r="AD1863" s="135"/>
      <c r="AH1863" s="135"/>
      <c r="AI1863" s="135"/>
    </row>
    <row r="1864" spans="1:35" ht="31.5">
      <c r="A1864" s="205">
        <v>1860</v>
      </c>
      <c r="B1864" s="206" t="s">
        <v>7194</v>
      </c>
      <c r="C1864" s="207" t="str">
        <f xml:space="preserve"> _xlfn.CONCAT(小韻資料表[[#This Row],[聲母拼音碼]],小韻資料表[[#This Row],[韻母拼音碼]],小韻資料表[[#This Row],[調號]])</f>
        <v>Øieng2</v>
      </c>
      <c r="D1864" s="206" t="s">
        <v>7195</v>
      </c>
      <c r="E1864" s="208" t="s">
        <v>7181</v>
      </c>
      <c r="F1864" s="205">
        <v>1</v>
      </c>
      <c r="G1864" s="209" t="s">
        <v>7196</v>
      </c>
      <c r="H1864" s="205">
        <f xml:space="preserve"> LEN(小韻資料表[[#This Row],[小韻字集]])</f>
        <v>2</v>
      </c>
      <c r="I1864" s="205" cm="1">
        <f t="array" ref="I1864" xml:space="preserve"> MATCH(TRUE, ISNUMBER( SEARCH( LEFT(小韻資料表[[#This Row],[切語]],1), 切語上字資料表[切語上字]) ), 0)</f>
        <v>38</v>
      </c>
      <c r="J1864" s="210" t="str" cm="1">
        <f t="array" ref="J1864" xml:space="preserve"> INDEX(切語上字資料表[聲母], 小韻資料表[[#This Row],[上字表識別號]])</f>
        <v>為</v>
      </c>
      <c r="K1864" s="210" t="str" cm="1">
        <f t="array" ref="K1864" xml:space="preserve"> INDEX(切語上字資料表[聲母拼音碼], 小韻資料表[[#This Row],[上字表識別號]])</f>
        <v>Ø</v>
      </c>
      <c r="L1864" s="210" t="str" cm="1">
        <f t="array" ref="L1864" xml:space="preserve"> INDEX(切語上字資料表[清濁], 小韻資料表[[#This Row],[上字表識別號]])</f>
        <v>次濁</v>
      </c>
      <c r="M1864" s="223" t="str" cm="1">
        <f t="array" ref="M1864" xml:space="preserve"> INDEX(切語上字資料表[發送收], 小韻資料表[[#This Row],[上字表識別號]])</f>
        <v>發聲</v>
      </c>
      <c r="N1864" s="205" cm="1">
        <f t="array" ref="N1864" xml:space="preserve"> MATCH(TRUE, ISNUMBER( SEARCH( RIGHT(小韻資料表[[#This Row],[切語]],1), 切語下字資料表[切語下字]) ), 0)</f>
        <v>270</v>
      </c>
      <c r="O1864" s="207" t="str" cm="1">
        <f t="array" ref="O1864" xml:space="preserve"> INDEX(切語下字資料表[韻母], 小韻資料表[[#This Row],[下字表識別號]])</f>
        <v>梗合3</v>
      </c>
      <c r="P1864" s="207" t="str" cm="1">
        <f t="array" ref="P1864" xml:space="preserve"> INDEX(切語下字資料表[韻母拼音碼], 小韻資料表[[#This Row],[下字表識別號]])</f>
        <v>ieng</v>
      </c>
      <c r="Q1864" s="210" t="str" cm="1">
        <f t="array" ref="Q1864" xml:space="preserve"> INDEX(設定表!$C$19:$C$23, INT( LEFT(小韻資料表[[#This Row],[目次編碼]],1) ))</f>
        <v>上</v>
      </c>
      <c r="R1864" s="210">
        <f xml:space="preserve">  INDEX(設定表!$C$8:$C$15, MATCH( (RIGHT(小韻資料表[[#This Row],[清濁]]) &amp; 小韻資料表[[#This Row],[調]]), 設定表!$B$8:$B$15, 0))</f>
        <v>2</v>
      </c>
      <c r="S1864" s="205" t="s">
        <v>309</v>
      </c>
      <c r="T1864" s="205" t="s">
        <v>309</v>
      </c>
      <c r="U1864" s="226" t="s">
        <v>309</v>
      </c>
      <c r="V1864" s="147" t="s">
        <v>309</v>
      </c>
      <c r="X1864" s="135"/>
      <c r="Y1864" s="135"/>
      <c r="AA1864" s="135"/>
      <c r="AB1864" s="134"/>
      <c r="AC1864" s="135"/>
      <c r="AD1864" s="135"/>
      <c r="AH1864" s="135"/>
      <c r="AI1864" s="135"/>
    </row>
    <row r="1865" spans="1:35" ht="31.5">
      <c r="A1865" s="205">
        <v>1861</v>
      </c>
      <c r="B1865" s="206" t="s">
        <v>7197</v>
      </c>
      <c r="C1865" s="207" t="str">
        <f xml:space="preserve"> _xlfn.CONCAT(小韻資料表[[#This Row],[聲母拼音碼]],小韻資料表[[#This Row],[韻母拼音碼]],小韻資料表[[#This Row],[調號]])</f>
        <v>hieng2</v>
      </c>
      <c r="D1865" s="206" t="s">
        <v>7198</v>
      </c>
      <c r="E1865" s="208" t="s">
        <v>7181</v>
      </c>
      <c r="F1865" s="205">
        <v>1</v>
      </c>
      <c r="G1865" s="209" t="s">
        <v>7198</v>
      </c>
      <c r="H1865" s="205">
        <f xml:space="preserve"> LEN(小韻資料表[[#This Row],[小韻字集]])</f>
        <v>2</v>
      </c>
      <c r="I1865" s="205" cm="1">
        <f t="array" ref="I1865" xml:space="preserve"> MATCH(TRUE, ISNUMBER( SEARCH( LEFT(小韻資料表[[#This Row],[切語]],1), 切語上字資料表[切語上字]) ), 0)</f>
        <v>36</v>
      </c>
      <c r="J1865" s="210" t="str" cm="1">
        <f t="array" ref="J1865" xml:space="preserve"> INDEX(切語上字資料表[聲母], 小韻資料表[[#This Row],[上字表識別號]])</f>
        <v>曉</v>
      </c>
      <c r="K1865" s="210" t="str" cm="1">
        <f t="array" ref="K1865" xml:space="preserve"> INDEX(切語上字資料表[聲母拼音碼], 小韻資料表[[#This Row],[上字表識別號]])</f>
        <v>h</v>
      </c>
      <c r="L1865" s="210" t="str" cm="1">
        <f t="array" ref="L1865" xml:space="preserve"> INDEX(切語上字資料表[清濁], 小韻資料表[[#This Row],[上字表識別號]])</f>
        <v>次清</v>
      </c>
      <c r="M1865" s="223" t="str" cm="1">
        <f t="array" ref="M1865" xml:space="preserve"> INDEX(切語上字資料表[發送收], 小韻資料表[[#This Row],[上字表識別號]])</f>
        <v>送氣</v>
      </c>
      <c r="N1865" s="205" cm="1">
        <f t="array" ref="N1865" xml:space="preserve"> MATCH(TRUE, ISNUMBER( SEARCH( RIGHT(小韻資料表[[#This Row],[切語]],1), 切語下字資料表[切語下字]) ), 0)</f>
        <v>270</v>
      </c>
      <c r="O1865" s="207" t="str" cm="1">
        <f t="array" ref="O1865" xml:space="preserve"> INDEX(切語下字資料表[韻母], 小韻資料表[[#This Row],[下字表識別號]])</f>
        <v>梗合3</v>
      </c>
      <c r="P1865" s="207" t="str" cm="1">
        <f t="array" ref="P1865" xml:space="preserve"> INDEX(切語下字資料表[韻母拼音碼], 小韻資料表[[#This Row],[下字表識別號]])</f>
        <v>ieng</v>
      </c>
      <c r="Q1865" s="210" t="str" cm="1">
        <f t="array" ref="Q1865" xml:space="preserve"> INDEX(設定表!$C$19:$C$23, INT( LEFT(小韻資料表[[#This Row],[目次編碼]],1) ))</f>
        <v>上</v>
      </c>
      <c r="R1865" s="210">
        <f xml:space="preserve">  INDEX(設定表!$C$8:$C$15, MATCH( (RIGHT(小韻資料表[[#This Row],[清濁]]) &amp; 小韻資料表[[#This Row],[調]]), 設定表!$B$8:$B$15, 0))</f>
        <v>2</v>
      </c>
      <c r="S1865" s="205" t="s">
        <v>309</v>
      </c>
      <c r="T1865" s="205" t="s">
        <v>309</v>
      </c>
      <c r="U1865" s="226" t="s">
        <v>309</v>
      </c>
      <c r="V1865" s="146" t="s">
        <v>309</v>
      </c>
      <c r="X1865" s="135"/>
      <c r="Y1865" s="135"/>
      <c r="AA1865" s="135"/>
      <c r="AB1865" s="134"/>
      <c r="AC1865" s="135"/>
      <c r="AD1865" s="135"/>
      <c r="AH1865" s="135"/>
      <c r="AI1865" s="135"/>
    </row>
    <row r="1866" spans="1:35" ht="31.5">
      <c r="A1866" s="205">
        <v>1862</v>
      </c>
      <c r="B1866" s="206" t="s">
        <v>7199</v>
      </c>
      <c r="C1866" s="207" t="str">
        <f xml:space="preserve"> _xlfn.CONCAT(小韻資料表[[#This Row],[聲母拼音碼]],小韻資料表[[#This Row],[韻母拼音碼]],小韻資料表[[#This Row],[調號]])</f>
        <v>bieng2</v>
      </c>
      <c r="D1866" s="206" t="s">
        <v>7200</v>
      </c>
      <c r="E1866" s="208" t="s">
        <v>7181</v>
      </c>
      <c r="F1866" s="205">
        <v>1</v>
      </c>
      <c r="G1866" s="209" t="s">
        <v>7201</v>
      </c>
      <c r="H1866" s="205">
        <f xml:space="preserve"> LEN(小韻資料表[[#This Row],[小韻字集]])</f>
        <v>5</v>
      </c>
      <c r="I1866" s="205" cm="1">
        <f t="array" ref="I1866" xml:space="preserve"> MATCH(TRUE, ISNUMBER( SEARCH( LEFT(小韻資料表[[#This Row],[切語]],1), 切語上字資料表[切語上字]) ), 0)</f>
        <v>20</v>
      </c>
      <c r="J1866" s="210" t="str" cm="1">
        <f t="array" ref="J1866" xml:space="preserve"> INDEX(切語上字資料表[聲母], 小韻資料表[[#This Row],[上字表識別號]])</f>
        <v>微</v>
      </c>
      <c r="K1866" s="210" t="str" cm="1">
        <f t="array" ref="K1866" xml:space="preserve"> INDEX(切語上字資料表[聲母拼音碼], 小韻資料表[[#This Row],[上字表識別號]])</f>
        <v>b</v>
      </c>
      <c r="L1866" s="210" t="str" cm="1">
        <f t="array" ref="L1866" xml:space="preserve"> INDEX(切語上字資料表[清濁], 小韻資料表[[#This Row],[上字表識別號]])</f>
        <v>次濁</v>
      </c>
      <c r="M1866" s="223" t="str" cm="1">
        <f t="array" ref="M1866" xml:space="preserve"> INDEX(切語上字資料表[發送收], 小韻資料表[[#This Row],[上字表識別號]])</f>
        <v>收聲</v>
      </c>
      <c r="N1866" s="205" cm="1">
        <f t="array" ref="N1866" xml:space="preserve"> MATCH(TRUE, ISNUMBER( SEARCH( RIGHT(小韻資料表[[#This Row],[切語]],1), 切語下字資料表[切語下字]) ), 0)</f>
        <v>270</v>
      </c>
      <c r="O1866" s="207" t="str" cm="1">
        <f t="array" ref="O1866" xml:space="preserve"> INDEX(切語下字資料表[韻母], 小韻資料表[[#This Row],[下字表識別號]])</f>
        <v>梗合3</v>
      </c>
      <c r="P1866" s="207" t="str" cm="1">
        <f t="array" ref="P1866" xml:space="preserve"> INDEX(切語下字資料表[韻母拼音碼], 小韻資料表[[#This Row],[下字表識別號]])</f>
        <v>ieng</v>
      </c>
      <c r="Q1866" s="210" t="str" cm="1">
        <f t="array" ref="Q1866" xml:space="preserve"> INDEX(設定表!$C$19:$C$23, INT( LEFT(小韻資料表[[#This Row],[目次編碼]],1) ))</f>
        <v>上</v>
      </c>
      <c r="R1866" s="210">
        <f xml:space="preserve">  INDEX(設定表!$C$8:$C$15, MATCH( (RIGHT(小韻資料表[[#This Row],[清濁]]) &amp; 小韻資料表[[#This Row],[調]]), 設定表!$B$8:$B$15, 0))</f>
        <v>2</v>
      </c>
      <c r="S1866" s="205" t="s">
        <v>309</v>
      </c>
      <c r="T1866" s="205" t="s">
        <v>309</v>
      </c>
      <c r="U1866" s="226" t="s">
        <v>309</v>
      </c>
      <c r="V1866" s="147" t="s">
        <v>309</v>
      </c>
      <c r="X1866" s="135"/>
      <c r="Y1866" s="135"/>
      <c r="AA1866" s="135"/>
      <c r="AB1866" s="134"/>
      <c r="AC1866" s="135"/>
      <c r="AD1866" s="135"/>
      <c r="AH1866" s="135"/>
      <c r="AI1866" s="135"/>
    </row>
    <row r="1867" spans="1:35" ht="31.5">
      <c r="A1867" s="205">
        <v>1863</v>
      </c>
      <c r="B1867" s="206" t="s">
        <v>7202</v>
      </c>
      <c r="C1867" s="207" t="str">
        <f xml:space="preserve"> _xlfn.CONCAT(小韻資料表[[#This Row],[聲母拼音碼]],小韻資料表[[#This Row],[韻母拼音碼]],小韻資料表[[#This Row],[調號]])</f>
        <v>kieng2</v>
      </c>
      <c r="D1867" s="206" t="s">
        <v>7203</v>
      </c>
      <c r="E1867" s="208" t="s">
        <v>7181</v>
      </c>
      <c r="F1867" s="205">
        <v>1</v>
      </c>
      <c r="G1867" s="209" t="s">
        <v>7204</v>
      </c>
      <c r="H1867" s="205">
        <f xml:space="preserve"> LEN(小韻資料表[[#This Row],[小韻字集]])</f>
        <v>6</v>
      </c>
      <c r="I1867" s="205" cm="1">
        <f t="array" ref="I1867" xml:space="preserve"> MATCH(TRUE, ISNUMBER( SEARCH( LEFT(小韻資料表[[#This Row],[切語]],1), 切語上字資料表[切語上字]) ), 0)</f>
        <v>1</v>
      </c>
      <c r="J1867" s="210" t="str" cm="1">
        <f t="array" ref="J1867" xml:space="preserve"> INDEX(切語上字資料表[聲母], 小韻資料表[[#This Row],[上字表識別號]])</f>
        <v>見</v>
      </c>
      <c r="K1867" s="210" t="str" cm="1">
        <f t="array" ref="K1867" xml:space="preserve"> INDEX(切語上字資料表[聲母拼音碼], 小韻資料表[[#This Row],[上字表識別號]])</f>
        <v>k</v>
      </c>
      <c r="L1867" s="210" t="str" cm="1">
        <f t="array" ref="L1867" xml:space="preserve"> INDEX(切語上字資料表[清濁], 小韻資料表[[#This Row],[上字表識別號]])</f>
        <v>全清</v>
      </c>
      <c r="M1867" s="223" t="str" cm="1">
        <f t="array" ref="M1867" xml:space="preserve"> INDEX(切語上字資料表[發送收], 小韻資料表[[#This Row],[上字表識別號]])</f>
        <v>發聲</v>
      </c>
      <c r="N1867" s="205" cm="1">
        <f t="array" ref="N1867" xml:space="preserve"> MATCH(TRUE, ISNUMBER( SEARCH( RIGHT(小韻資料表[[#This Row],[切語]],1), 切語下字資料表[切語下字]) ), 0)</f>
        <v>270</v>
      </c>
      <c r="O1867" s="207" t="str" cm="1">
        <f t="array" ref="O1867" xml:space="preserve"> INDEX(切語下字資料表[韻母], 小韻資料表[[#This Row],[下字表識別號]])</f>
        <v>梗合3</v>
      </c>
      <c r="P1867" s="207" t="str" cm="1">
        <f t="array" ref="P1867" xml:space="preserve"> INDEX(切語下字資料表[韻母拼音碼], 小韻資料表[[#This Row],[下字表識別號]])</f>
        <v>ieng</v>
      </c>
      <c r="Q1867" s="210" t="str" cm="1">
        <f t="array" ref="Q1867" xml:space="preserve"> INDEX(設定表!$C$19:$C$23, INT( LEFT(小韻資料表[[#This Row],[目次編碼]],1) ))</f>
        <v>上</v>
      </c>
      <c r="R1867" s="210">
        <f xml:space="preserve">  INDEX(設定表!$C$8:$C$15, MATCH( (RIGHT(小韻資料表[[#This Row],[清濁]]) &amp; 小韻資料表[[#This Row],[調]]), 設定表!$B$8:$B$15, 0))</f>
        <v>2</v>
      </c>
      <c r="S1867" s="205" t="s">
        <v>309</v>
      </c>
      <c r="T1867" s="205" t="s">
        <v>309</v>
      </c>
      <c r="U1867" s="226" t="s">
        <v>309</v>
      </c>
      <c r="V1867" s="146" t="s">
        <v>309</v>
      </c>
      <c r="X1867" s="135"/>
      <c r="Y1867" s="135"/>
      <c r="AA1867" s="135"/>
      <c r="AB1867" s="134"/>
      <c r="AC1867" s="135"/>
      <c r="AD1867" s="135"/>
      <c r="AH1867" s="135"/>
      <c r="AI1867" s="135"/>
    </row>
    <row r="1868" spans="1:35" ht="31.5">
      <c r="A1868" s="205">
        <v>1864</v>
      </c>
      <c r="B1868" s="206" t="s">
        <v>7205</v>
      </c>
      <c r="C1868" s="207" t="str">
        <f xml:space="preserve"> _xlfn.CONCAT(小韻資料表[[#This Row],[聲母拼音碼]],小韻資料表[[#This Row],[韻母拼音碼]],小韻資料表[[#This Row],[調號]])</f>
        <v>hirng2</v>
      </c>
      <c r="D1868" s="206" t="s">
        <v>7206</v>
      </c>
      <c r="E1868" s="208" t="s">
        <v>7181</v>
      </c>
      <c r="F1868" s="205">
        <v>1</v>
      </c>
      <c r="G1868" s="209" t="s">
        <v>7207</v>
      </c>
      <c r="H1868" s="205">
        <f xml:space="preserve"> LEN(小韻資料表[[#This Row],[小韻字集]])</f>
        <v>3</v>
      </c>
      <c r="I1868" s="205" cm="1">
        <f t="array" ref="I1868" xml:space="preserve"> MATCH(TRUE, ISNUMBER( SEARCH( LEFT(小韻資料表[[#This Row],[切語]],1), 切語上字資料表[切語上字]) ), 0)</f>
        <v>37</v>
      </c>
      <c r="J1868" s="210" t="str" cm="1">
        <f t="array" ref="J1868" xml:space="preserve"> INDEX(切語上字資料表[聲母], 小韻資料表[[#This Row],[上字表識別號]])</f>
        <v>匣</v>
      </c>
      <c r="K1868" s="210" t="str" cm="1">
        <f t="array" ref="K1868" xml:space="preserve"> INDEX(切語上字資料表[聲母拼音碼], 小韻資料表[[#This Row],[上字表識別號]])</f>
        <v>h</v>
      </c>
      <c r="L1868" s="210" t="str" cm="1">
        <f t="array" ref="L1868" xml:space="preserve"> INDEX(切語上字資料表[清濁], 小韻資料表[[#This Row],[上字表識別號]])</f>
        <v>全濁</v>
      </c>
      <c r="M1868" s="223" t="str" cm="1">
        <f t="array" ref="M1868" xml:space="preserve"> INDEX(切語上字資料表[發送收], 小韻資料表[[#This Row],[上字表識別號]])</f>
        <v>送氣</v>
      </c>
      <c r="N1868" s="205" cm="1">
        <f t="array" ref="N1868" xml:space="preserve"> MATCH(TRUE, ISNUMBER( SEARCH( RIGHT(小韻資料表[[#This Row],[切語]],1), 切語下字資料表[切語下字]) ), 0)</f>
        <v>258</v>
      </c>
      <c r="O1868" s="207" t="str" cm="1">
        <f t="array" ref="O1868" xml:space="preserve"> INDEX(切語下字資料表[韻母], 小韻資料表[[#This Row],[下字表識別號]])</f>
        <v>梗開2</v>
      </c>
      <c r="P1868" s="207" t="str" cm="1">
        <f t="array" ref="P1868" xml:space="preserve"> INDEX(切語下字資料表[韻母拼音碼], 小韻資料表[[#This Row],[下字表識別號]])</f>
        <v>irng</v>
      </c>
      <c r="Q1868" s="210" t="str" cm="1">
        <f t="array" ref="Q1868" xml:space="preserve"> INDEX(設定表!$C$19:$C$23, INT( LEFT(小韻資料表[[#This Row],[目次編碼]],1) ))</f>
        <v>上</v>
      </c>
      <c r="R1868" s="210">
        <f xml:space="preserve">  INDEX(設定表!$C$8:$C$15, MATCH( (RIGHT(小韻資料表[[#This Row],[清濁]]) &amp; 小韻資料表[[#This Row],[調]]), 設定表!$B$8:$B$15, 0))</f>
        <v>2</v>
      </c>
      <c r="S1868" s="205" t="s">
        <v>309</v>
      </c>
      <c r="T1868" s="205" t="s">
        <v>309</v>
      </c>
      <c r="U1868" s="226" t="s">
        <v>309</v>
      </c>
      <c r="V1868" s="147" t="s">
        <v>309</v>
      </c>
      <c r="X1868" s="135"/>
      <c r="Y1868" s="135"/>
      <c r="AA1868" s="135"/>
      <c r="AB1868" s="134"/>
      <c r="AC1868" s="135"/>
      <c r="AD1868" s="135"/>
      <c r="AH1868" s="135"/>
      <c r="AI1868" s="135"/>
    </row>
    <row r="1869" spans="1:35" ht="31.5">
      <c r="A1869" s="205">
        <v>1865</v>
      </c>
      <c r="B1869" s="206" t="s">
        <v>7208</v>
      </c>
      <c r="C1869" s="207" t="str">
        <f xml:space="preserve"> _xlfn.CONCAT(小韻資料表[[#This Row],[聲母拼音碼]],小韻資料表[[#This Row],[韻母拼音碼]],小韻資料表[[#This Row],[調號]])</f>
        <v>mirng2</v>
      </c>
      <c r="D1869" s="206" t="s">
        <v>7209</v>
      </c>
      <c r="E1869" s="208" t="s">
        <v>7181</v>
      </c>
      <c r="F1869" s="205">
        <v>1</v>
      </c>
      <c r="G1869" s="209" t="s">
        <v>7210</v>
      </c>
      <c r="H1869" s="205">
        <f xml:space="preserve"> LEN(小韻資料表[[#This Row],[小韻字集]])</f>
        <v>7</v>
      </c>
      <c r="I1869" s="205" cm="1">
        <f t="array" ref="I1869" xml:space="preserve"> MATCH(TRUE, ISNUMBER( SEARCH( LEFT(小韻資料表[[#This Row],[切語]],1), 切語上字資料表[切語上字]) ), 0)</f>
        <v>16</v>
      </c>
      <c r="J1869" s="210" t="str" cm="1">
        <f t="array" ref="J1869" xml:space="preserve"> INDEX(切語上字資料表[聲母], 小韻資料表[[#This Row],[上字表識別號]])</f>
        <v>明</v>
      </c>
      <c r="K1869" s="210" t="str" cm="1">
        <f t="array" ref="K1869" xml:space="preserve"> INDEX(切語上字資料表[聲母拼音碼], 小韻資料表[[#This Row],[上字表識別號]])</f>
        <v>m</v>
      </c>
      <c r="L1869" s="210" t="str" cm="1">
        <f t="array" ref="L1869" xml:space="preserve"> INDEX(切語上字資料表[清濁], 小韻資料表[[#This Row],[上字表識別號]])</f>
        <v>次濁</v>
      </c>
      <c r="M1869" s="223" t="str" cm="1">
        <f t="array" ref="M1869" xml:space="preserve"> INDEX(切語上字資料表[發送收], 小韻資料表[[#This Row],[上字表識別號]])</f>
        <v>收聲</v>
      </c>
      <c r="N1869" s="205" cm="1">
        <f t="array" ref="N1869" xml:space="preserve"> MATCH(TRUE, ISNUMBER( SEARCH( RIGHT(小韻資料表[[#This Row],[切語]],1), 切語下字資料表[切語下字]) ), 0)</f>
        <v>274</v>
      </c>
      <c r="O1869" s="207" t="str" cm="1">
        <f t="array" ref="O1869" xml:space="preserve"> INDEX(切語下字資料表[韻母], 小韻資料表[[#This Row],[下字表識別號]])</f>
        <v>耿開2</v>
      </c>
      <c r="P1869" s="207" t="str" cm="1">
        <f t="array" ref="P1869" xml:space="preserve"> INDEX(切語下字資料表[韻母拼音碼], 小韻資料表[[#This Row],[下字表識別號]])</f>
        <v>irng</v>
      </c>
      <c r="Q1869" s="210" t="str" cm="1">
        <f t="array" ref="Q1869" xml:space="preserve"> INDEX(設定表!$C$19:$C$23, INT( LEFT(小韻資料表[[#This Row],[目次編碼]],1) ))</f>
        <v>上</v>
      </c>
      <c r="R1869" s="210">
        <f xml:space="preserve">  INDEX(設定表!$C$8:$C$15, MATCH( (RIGHT(小韻資料表[[#This Row],[清濁]]) &amp; 小韻資料表[[#This Row],[調]]), 設定表!$B$8:$B$15, 0))</f>
        <v>2</v>
      </c>
      <c r="S1869" s="205" t="s">
        <v>309</v>
      </c>
      <c r="T1869" s="205" t="s">
        <v>309</v>
      </c>
      <c r="U1869" s="226" t="s">
        <v>309</v>
      </c>
      <c r="V1869" s="146" t="s">
        <v>309</v>
      </c>
      <c r="X1869" s="135"/>
      <c r="Y1869" s="135"/>
      <c r="AA1869" s="135"/>
      <c r="AB1869" s="134"/>
      <c r="AC1869" s="135"/>
      <c r="AD1869" s="135"/>
      <c r="AH1869" s="135"/>
      <c r="AI1869" s="135"/>
    </row>
    <row r="1870" spans="1:35" ht="31.5">
      <c r="A1870" s="205">
        <v>1866</v>
      </c>
      <c r="B1870" s="206" t="s">
        <v>7211</v>
      </c>
      <c r="C1870" s="207" t="str">
        <f xml:space="preserve"> _xlfn.CONCAT(小韻資料表[[#This Row],[聲母拼音碼]],小韻資料表[[#This Row],[韻母拼音碼]],小韻資料表[[#This Row],[調號]])</f>
        <v>kirng2</v>
      </c>
      <c r="D1870" s="206" t="s">
        <v>7212</v>
      </c>
      <c r="E1870" s="208" t="s">
        <v>7181</v>
      </c>
      <c r="F1870" s="205">
        <v>1</v>
      </c>
      <c r="G1870" s="209" t="s">
        <v>7213</v>
      </c>
      <c r="H1870" s="205">
        <f xml:space="preserve"> LEN(小韻資料表[[#This Row],[小韻字集]])</f>
        <v>9</v>
      </c>
      <c r="I1870" s="205" cm="1">
        <f t="array" ref="I1870" xml:space="preserve"> MATCH(TRUE, ISNUMBER( SEARCH( LEFT(小韻資料表[[#This Row],[切語]],1), 切語上字資料表[切語上字]) ), 0)</f>
        <v>1</v>
      </c>
      <c r="J1870" s="210" t="str" cm="1">
        <f t="array" ref="J1870" xml:space="preserve"> INDEX(切語上字資料表[聲母], 小韻資料表[[#This Row],[上字表識別號]])</f>
        <v>見</v>
      </c>
      <c r="K1870" s="210" t="str" cm="1">
        <f t="array" ref="K1870" xml:space="preserve"> INDEX(切語上字資料表[聲母拼音碼], 小韻資料表[[#This Row],[上字表識別號]])</f>
        <v>k</v>
      </c>
      <c r="L1870" s="210" t="str" cm="1">
        <f t="array" ref="L1870" xml:space="preserve"> INDEX(切語上字資料表[清濁], 小韻資料表[[#This Row],[上字表識別號]])</f>
        <v>全清</v>
      </c>
      <c r="M1870" s="223" t="str" cm="1">
        <f t="array" ref="M1870" xml:space="preserve"> INDEX(切語上字資料表[發送收], 小韻資料表[[#This Row],[上字表識別號]])</f>
        <v>發聲</v>
      </c>
      <c r="N1870" s="205" cm="1">
        <f t="array" ref="N1870" xml:space="preserve"> MATCH(TRUE, ISNUMBER( SEARCH( RIGHT(小韻資料表[[#This Row],[切語]],1), 切語下字資料表[切語下字]) ), 0)</f>
        <v>258</v>
      </c>
      <c r="O1870" s="207" t="str" cm="1">
        <f t="array" ref="O1870" xml:space="preserve"> INDEX(切語下字資料表[韻母], 小韻資料表[[#This Row],[下字表識別號]])</f>
        <v>梗開2</v>
      </c>
      <c r="P1870" s="207" t="str" cm="1">
        <f t="array" ref="P1870" xml:space="preserve"> INDEX(切語下字資料表[韻母拼音碼], 小韻資料表[[#This Row],[下字表識別號]])</f>
        <v>irng</v>
      </c>
      <c r="Q1870" s="210" t="str" cm="1">
        <f t="array" ref="Q1870" xml:space="preserve"> INDEX(設定表!$C$19:$C$23, INT( LEFT(小韻資料表[[#This Row],[目次編碼]],1) ))</f>
        <v>上</v>
      </c>
      <c r="R1870" s="210">
        <f xml:space="preserve">  INDEX(設定表!$C$8:$C$15, MATCH( (RIGHT(小韻資料表[[#This Row],[清濁]]) &amp; 小韻資料表[[#This Row],[調]]), 設定表!$B$8:$B$15, 0))</f>
        <v>2</v>
      </c>
      <c r="S1870" s="205" t="s">
        <v>309</v>
      </c>
      <c r="T1870" s="205" t="s">
        <v>309</v>
      </c>
      <c r="U1870" s="226" t="s">
        <v>309</v>
      </c>
      <c r="V1870" s="147" t="s">
        <v>309</v>
      </c>
      <c r="X1870" s="135"/>
      <c r="Y1870" s="135"/>
      <c r="AA1870" s="135"/>
      <c r="AB1870" s="134"/>
      <c r="AC1870" s="135"/>
      <c r="AD1870" s="135"/>
      <c r="AH1870" s="135"/>
      <c r="AI1870" s="135"/>
    </row>
    <row r="1871" spans="1:35" ht="31.5">
      <c r="A1871" s="205">
        <v>1867</v>
      </c>
      <c r="B1871" s="206" t="s">
        <v>7214</v>
      </c>
      <c r="C1871" s="207" t="str">
        <f xml:space="preserve"> _xlfn.CONCAT(小韻資料表[[#This Row],[聲母拼音碼]],小韻資料表[[#This Row],[韻母拼音碼]],小韻資料表[[#This Row],[調號]])</f>
        <v>pirng2</v>
      </c>
      <c r="D1871" s="206" t="s">
        <v>4298</v>
      </c>
      <c r="E1871" s="208" t="s">
        <v>7181</v>
      </c>
      <c r="F1871" s="205">
        <v>1</v>
      </c>
      <c r="G1871" s="209" t="s">
        <v>7215</v>
      </c>
      <c r="H1871" s="205">
        <f xml:space="preserve"> LEN(小韻資料表[[#This Row],[小韻字集]])</f>
        <v>4</v>
      </c>
      <c r="I1871" s="205" cm="1">
        <f t="array" ref="I1871" xml:space="preserve"> MATCH(TRUE, ISNUMBER( SEARCH( LEFT(小韻資料表[[#This Row],[切語]],1), 切語上字資料表[切語上字]) ), 0)</f>
        <v>13</v>
      </c>
      <c r="J1871" s="210" t="str" cm="1">
        <f t="array" ref="J1871" xml:space="preserve"> INDEX(切語上字資料表[聲母], 小韻資料表[[#This Row],[上字表識別號]])</f>
        <v>幫</v>
      </c>
      <c r="K1871" s="210" t="str" cm="1">
        <f t="array" ref="K1871" xml:space="preserve"> INDEX(切語上字資料表[聲母拼音碼], 小韻資料表[[#This Row],[上字表識別號]])</f>
        <v>p</v>
      </c>
      <c r="L1871" s="210" t="str" cm="1">
        <f t="array" ref="L1871" xml:space="preserve"> INDEX(切語上字資料表[清濁], 小韻資料表[[#This Row],[上字表識別號]])</f>
        <v>全清</v>
      </c>
      <c r="M1871" s="223" t="str" cm="1">
        <f t="array" ref="M1871" xml:space="preserve"> INDEX(切語上字資料表[發送收], 小韻資料表[[#This Row],[上字表識別號]])</f>
        <v>發聲</v>
      </c>
      <c r="N1871" s="205" cm="1">
        <f t="array" ref="N1871" xml:space="preserve"> MATCH(TRUE, ISNUMBER( SEARCH( RIGHT(小韻資料表[[#This Row],[切語]],1), 切語下字資料表[切語下字]) ), 0)</f>
        <v>258</v>
      </c>
      <c r="O1871" s="207" t="str" cm="1">
        <f t="array" ref="O1871" xml:space="preserve"> INDEX(切語下字資料表[韻母], 小韻資料表[[#This Row],[下字表識別號]])</f>
        <v>梗開2</v>
      </c>
      <c r="P1871" s="207" t="str" cm="1">
        <f t="array" ref="P1871" xml:space="preserve"> INDEX(切語下字資料表[韻母拼音碼], 小韻資料表[[#This Row],[下字表識別號]])</f>
        <v>irng</v>
      </c>
      <c r="Q1871" s="210" t="str" cm="1">
        <f t="array" ref="Q1871" xml:space="preserve"> INDEX(設定表!$C$19:$C$23, INT( LEFT(小韻資料表[[#This Row],[目次編碼]],1) ))</f>
        <v>上</v>
      </c>
      <c r="R1871" s="210">
        <f xml:space="preserve">  INDEX(設定表!$C$8:$C$15, MATCH( (RIGHT(小韻資料表[[#This Row],[清濁]]) &amp; 小韻資料表[[#This Row],[調]]), 設定表!$B$8:$B$15, 0))</f>
        <v>2</v>
      </c>
      <c r="S1871" s="205" t="s">
        <v>309</v>
      </c>
      <c r="T1871" s="205" t="s">
        <v>309</v>
      </c>
      <c r="U1871" s="226" t="s">
        <v>309</v>
      </c>
      <c r="V1871" s="146" t="s">
        <v>309</v>
      </c>
      <c r="X1871" s="135"/>
      <c r="Y1871" s="135"/>
      <c r="AA1871" s="135"/>
      <c r="AB1871" s="134"/>
      <c r="AC1871" s="135"/>
      <c r="AD1871" s="135"/>
      <c r="AH1871" s="135"/>
      <c r="AI1871" s="135"/>
    </row>
    <row r="1872" spans="1:35" ht="31.5">
      <c r="A1872" s="205">
        <v>1868</v>
      </c>
      <c r="B1872" s="206" t="s">
        <v>7216</v>
      </c>
      <c r="C1872" s="207" t="str">
        <f xml:space="preserve"> _xlfn.CONCAT(小韻資料表[[#This Row],[聲母拼音碼]],小韻資料表[[#This Row],[韻母拼音碼]],小韻資料表[[#This Row],[調號]])</f>
        <v>tirng2</v>
      </c>
      <c r="D1872" s="206" t="s">
        <v>7217</v>
      </c>
      <c r="E1872" s="208" t="s">
        <v>7181</v>
      </c>
      <c r="F1872" s="205">
        <v>1</v>
      </c>
      <c r="G1872" s="209" t="s">
        <v>7217</v>
      </c>
      <c r="H1872" s="205">
        <f xml:space="preserve"> LEN(小韻資料表[[#This Row],[小韻字集]])</f>
        <v>1</v>
      </c>
      <c r="I1872" s="205" cm="1">
        <f t="array" ref="I1872" xml:space="preserve"> MATCH(TRUE, ISNUMBER( SEARCH( LEFT(小韻資料表[[#This Row],[切語]],1), 切語上字資料表[切語上字]) ), 0)</f>
        <v>9</v>
      </c>
      <c r="J1872" s="210" t="str" cm="1">
        <f t="array" ref="J1872" xml:space="preserve"> INDEX(切語上字資料表[聲母], 小韻資料表[[#This Row],[上字表識別號]])</f>
        <v>知</v>
      </c>
      <c r="K1872" s="210" t="str" cm="1">
        <f t="array" ref="K1872" xml:space="preserve"> INDEX(切語上字資料表[聲母拼音碼], 小韻資料表[[#This Row],[上字表識別號]])</f>
        <v>t</v>
      </c>
      <c r="L1872" s="210" t="str" cm="1">
        <f t="array" ref="L1872" xml:space="preserve"> INDEX(切語上字資料表[清濁], 小韻資料表[[#This Row],[上字表識別號]])</f>
        <v>全清</v>
      </c>
      <c r="M1872" s="223" t="str" cm="1">
        <f t="array" ref="M1872" xml:space="preserve"> INDEX(切語上字資料表[發送收], 小韻資料表[[#This Row],[上字表識別號]])</f>
        <v>發聲</v>
      </c>
      <c r="N1872" s="205" cm="1">
        <f t="array" ref="N1872" xml:space="preserve"> MATCH(TRUE, ISNUMBER( SEARCH( RIGHT(小韻資料表[[#This Row],[切語]],1), 切語下字資料表[切語下字]) ), 0)</f>
        <v>258</v>
      </c>
      <c r="O1872" s="207" t="str" cm="1">
        <f t="array" ref="O1872" xml:space="preserve"> INDEX(切語下字資料表[韻母], 小韻資料表[[#This Row],[下字表識別號]])</f>
        <v>梗開2</v>
      </c>
      <c r="P1872" s="207" t="str" cm="1">
        <f t="array" ref="P1872" xml:space="preserve"> INDEX(切語下字資料表[韻母拼音碼], 小韻資料表[[#This Row],[下字表識別號]])</f>
        <v>irng</v>
      </c>
      <c r="Q1872" s="210" t="str" cm="1">
        <f t="array" ref="Q1872" xml:space="preserve"> INDEX(設定表!$C$19:$C$23, INT( LEFT(小韻資料表[[#This Row],[目次編碼]],1) ))</f>
        <v>上</v>
      </c>
      <c r="R1872" s="210">
        <f xml:space="preserve">  INDEX(設定表!$C$8:$C$15, MATCH( (RIGHT(小韻資料表[[#This Row],[清濁]]) &amp; 小韻資料表[[#This Row],[調]]), 設定表!$B$8:$B$15, 0))</f>
        <v>2</v>
      </c>
      <c r="S1872" s="205" t="s">
        <v>309</v>
      </c>
      <c r="T1872" s="205" t="s">
        <v>309</v>
      </c>
      <c r="U1872" s="226" t="s">
        <v>309</v>
      </c>
      <c r="V1872" s="147" t="s">
        <v>309</v>
      </c>
      <c r="X1872" s="135"/>
      <c r="Y1872" s="135"/>
      <c r="AA1872" s="135"/>
      <c r="AB1872" s="134"/>
      <c r="AC1872" s="135"/>
      <c r="AD1872" s="135"/>
      <c r="AH1872" s="135"/>
      <c r="AI1872" s="135"/>
    </row>
    <row r="1873" spans="1:35" ht="31.5">
      <c r="A1873" s="205">
        <v>1869</v>
      </c>
      <c r="B1873" s="206" t="s">
        <v>7218</v>
      </c>
      <c r="C1873" s="207" t="str">
        <f xml:space="preserve"> _xlfn.CONCAT(小韻資料表[[#This Row],[聲母拼音碼]],小韻資料表[[#This Row],[韻母拼音碼]],小韻資料表[[#This Row],[調號]])</f>
        <v>tirng2</v>
      </c>
      <c r="D1873" s="206" t="s">
        <v>7219</v>
      </c>
      <c r="E1873" s="208" t="s">
        <v>7181</v>
      </c>
      <c r="F1873" s="205">
        <v>1</v>
      </c>
      <c r="G1873" s="209" t="s">
        <v>7219</v>
      </c>
      <c r="H1873" s="205">
        <f xml:space="preserve"> LEN(小韻資料表[[#This Row],[小韻字集]])</f>
        <v>1</v>
      </c>
      <c r="I1873" s="205" cm="1">
        <f t="array" ref="I1873" xml:space="preserve"> MATCH(TRUE, ISNUMBER( SEARCH( LEFT(小韻資料表[[#This Row],[切語]],1), 切語上字資料表[切語上字]) ), 0)</f>
        <v>7</v>
      </c>
      <c r="J1873" s="210" t="str" cm="1">
        <f t="array" ref="J1873" xml:space="preserve"> INDEX(切語上字資料表[聲母], 小韻資料表[[#This Row],[上字表識別號]])</f>
        <v>定</v>
      </c>
      <c r="K1873" s="210" t="str" cm="1">
        <f t="array" ref="K1873" xml:space="preserve"> INDEX(切語上字資料表[聲母拼音碼], 小韻資料表[[#This Row],[上字表識別號]])</f>
        <v>t</v>
      </c>
      <c r="L1873" s="210" t="str" cm="1">
        <f t="array" ref="L1873" xml:space="preserve"> INDEX(切語上字資料表[清濁], 小韻資料表[[#This Row],[上字表識別號]])</f>
        <v>全濁</v>
      </c>
      <c r="M1873" s="223" cm="1">
        <f t="array" ref="M1873" xml:space="preserve"> INDEX(切語上字資料表[發送收], 小韻資料表[[#This Row],[上字表識別號]])</f>
        <v>0</v>
      </c>
      <c r="N1873" s="205" cm="1">
        <f t="array" ref="N1873" xml:space="preserve"> MATCH(TRUE, ISNUMBER( SEARCH( RIGHT(小韻資料表[[#This Row],[切語]],1), 切語下字資料表[切語下字]) ), 0)</f>
        <v>258</v>
      </c>
      <c r="O1873" s="207" t="str" cm="1">
        <f t="array" ref="O1873" xml:space="preserve"> INDEX(切語下字資料表[韻母], 小韻資料表[[#This Row],[下字表識別號]])</f>
        <v>梗開2</v>
      </c>
      <c r="P1873" s="207" t="str" cm="1">
        <f t="array" ref="P1873" xml:space="preserve"> INDEX(切語下字資料表[韻母拼音碼], 小韻資料表[[#This Row],[下字表識別號]])</f>
        <v>irng</v>
      </c>
      <c r="Q1873" s="210" t="str" cm="1">
        <f t="array" ref="Q1873" xml:space="preserve"> INDEX(設定表!$C$19:$C$23, INT( LEFT(小韻資料表[[#This Row],[目次編碼]],1) ))</f>
        <v>上</v>
      </c>
      <c r="R1873" s="210">
        <f xml:space="preserve">  INDEX(設定表!$C$8:$C$15, MATCH( (RIGHT(小韻資料表[[#This Row],[清濁]]) &amp; 小韻資料表[[#This Row],[調]]), 設定表!$B$8:$B$15, 0))</f>
        <v>2</v>
      </c>
      <c r="S1873" s="205" t="s">
        <v>309</v>
      </c>
      <c r="T1873" s="205" t="s">
        <v>309</v>
      </c>
      <c r="U1873" s="226" t="s">
        <v>309</v>
      </c>
      <c r="V1873" s="146" t="s">
        <v>309</v>
      </c>
      <c r="X1873" s="135"/>
      <c r="Y1873" s="135"/>
      <c r="AA1873" s="135"/>
      <c r="AB1873" s="134"/>
      <c r="AC1873" s="135"/>
      <c r="AD1873" s="135"/>
      <c r="AH1873" s="135"/>
      <c r="AI1873" s="135"/>
    </row>
    <row r="1874" spans="1:35" ht="31.5">
      <c r="A1874" s="205">
        <v>1870</v>
      </c>
      <c r="B1874" s="206" t="s">
        <v>7220</v>
      </c>
      <c r="C1874" s="207" t="str">
        <f xml:space="preserve"> _xlfn.CONCAT(小韻資料表[[#This Row],[聲母拼音碼]],小韻資料表[[#This Row],[韻母拼音碼]],小韻資料表[[#This Row],[調號]])</f>
        <v>Øirng2</v>
      </c>
      <c r="D1874" s="206" t="s">
        <v>7221</v>
      </c>
      <c r="E1874" s="208" t="s">
        <v>7181</v>
      </c>
      <c r="F1874" s="205">
        <v>1</v>
      </c>
      <c r="G1874" s="209" t="s">
        <v>7222</v>
      </c>
      <c r="H1874" s="205">
        <f xml:space="preserve"> LEN(小韻資料表[[#This Row],[小韻字集]])</f>
        <v>3</v>
      </c>
      <c r="I1874" s="205" cm="1">
        <f t="array" ref="I1874" xml:space="preserve"> MATCH(TRUE, ISNUMBER( SEARCH( LEFT(小韻資料表[[#This Row],[切語]],1), 切語上字資料表[切語上字]) ), 0)</f>
        <v>35</v>
      </c>
      <c r="J1874" s="210" t="str" cm="1">
        <f t="array" ref="J1874" xml:space="preserve"> INDEX(切語上字資料表[聲母], 小韻資料表[[#This Row],[上字表識別號]])</f>
        <v>影</v>
      </c>
      <c r="K1874" s="210" t="str" cm="1">
        <f t="array" ref="K1874" xml:space="preserve"> INDEX(切語上字資料表[聲母拼音碼], 小韻資料表[[#This Row],[上字表識別號]])</f>
        <v>Ø</v>
      </c>
      <c r="L1874" s="210" t="str" cm="1">
        <f t="array" ref="L1874" xml:space="preserve"> INDEX(切語上字資料表[清濁], 小韻資料表[[#This Row],[上字表識別號]])</f>
        <v>全清</v>
      </c>
      <c r="M1874" s="223" t="str" cm="1">
        <f t="array" ref="M1874" xml:space="preserve"> INDEX(切語上字資料表[發送收], 小韻資料表[[#This Row],[上字表識別號]])</f>
        <v>發聲</v>
      </c>
      <c r="N1874" s="205" cm="1">
        <f t="array" ref="N1874" xml:space="preserve"> MATCH(TRUE, ISNUMBER( SEARCH( RIGHT(小韻資料表[[#This Row],[切語]],1), 切語下字資料表[切語下字]) ), 0)</f>
        <v>258</v>
      </c>
      <c r="O1874" s="207" t="str" cm="1">
        <f t="array" ref="O1874" xml:space="preserve"> INDEX(切語下字資料表[韻母], 小韻資料表[[#This Row],[下字表識別號]])</f>
        <v>梗開2</v>
      </c>
      <c r="P1874" s="207" t="str" cm="1">
        <f t="array" ref="P1874" xml:space="preserve"> INDEX(切語下字資料表[韻母拼音碼], 小韻資料表[[#This Row],[下字表識別號]])</f>
        <v>irng</v>
      </c>
      <c r="Q1874" s="210" t="str" cm="1">
        <f t="array" ref="Q1874" xml:space="preserve"> INDEX(設定表!$C$19:$C$23, INT( LEFT(小韻資料表[[#This Row],[目次編碼]],1) ))</f>
        <v>上</v>
      </c>
      <c r="R1874" s="210">
        <f xml:space="preserve">  INDEX(設定表!$C$8:$C$15, MATCH( (RIGHT(小韻資料表[[#This Row],[清濁]]) &amp; 小韻資料表[[#This Row],[調]]), 設定表!$B$8:$B$15, 0))</f>
        <v>2</v>
      </c>
      <c r="S1874" s="205" t="s">
        <v>309</v>
      </c>
      <c r="T1874" s="205" t="s">
        <v>309</v>
      </c>
      <c r="U1874" s="226" t="s">
        <v>309</v>
      </c>
      <c r="V1874" s="147" t="s">
        <v>309</v>
      </c>
      <c r="X1874" s="135"/>
      <c r="Y1874" s="135"/>
      <c r="AA1874" s="135"/>
      <c r="AB1874" s="134"/>
      <c r="AC1874" s="135"/>
      <c r="AD1874" s="135"/>
      <c r="AH1874" s="135"/>
      <c r="AI1874" s="135"/>
    </row>
    <row r="1875" spans="1:35" ht="31.5">
      <c r="A1875" s="205">
        <v>1871</v>
      </c>
      <c r="B1875" s="206" t="s">
        <v>7223</v>
      </c>
      <c r="C1875" s="207" t="str">
        <f xml:space="preserve"> _xlfn.CONCAT(小韻資料表[[#This Row],[聲母拼音碼]],小韻資料表[[#This Row],[韻母拼音碼]],小韻資料表[[#This Row],[調號]])</f>
        <v>tirng2</v>
      </c>
      <c r="D1875" s="206" t="s">
        <v>7224</v>
      </c>
      <c r="E1875" s="208" t="s">
        <v>7181</v>
      </c>
      <c r="F1875" s="205">
        <v>1</v>
      </c>
      <c r="G1875" s="209" t="s">
        <v>7224</v>
      </c>
      <c r="H1875" s="205">
        <f xml:space="preserve"> LEN(小韻資料表[[#This Row],[小韻字集]])</f>
        <v>1</v>
      </c>
      <c r="I1875" s="205" cm="1">
        <f t="array" ref="I1875" xml:space="preserve"> MATCH(TRUE, ISNUMBER( SEARCH( LEFT(小韻資料表[[#This Row],[切語]],1), 切語上字資料表[切語上字]) ), 0)</f>
        <v>5</v>
      </c>
      <c r="J1875" s="210" t="str" cm="1">
        <f t="array" ref="J1875" xml:space="preserve"> INDEX(切語上字資料表[聲母], 小韻資料表[[#This Row],[上字表識別號]])</f>
        <v>端</v>
      </c>
      <c r="K1875" s="210" t="str" cm="1">
        <f t="array" ref="K1875" xml:space="preserve"> INDEX(切語上字資料表[聲母拼音碼], 小韻資料表[[#This Row],[上字表識別號]])</f>
        <v>t</v>
      </c>
      <c r="L1875" s="210" t="str" cm="1">
        <f t="array" ref="L1875" xml:space="preserve"> INDEX(切語上字資料表[清濁], 小韻資料表[[#This Row],[上字表識別號]])</f>
        <v>全清</v>
      </c>
      <c r="M1875" s="223" t="str" cm="1">
        <f t="array" ref="M1875" xml:space="preserve"> INDEX(切語上字資料表[發送收], 小韻資料表[[#This Row],[上字表識別號]])</f>
        <v>發聲</v>
      </c>
      <c r="N1875" s="205" cm="1">
        <f t="array" ref="N1875" xml:space="preserve"> MATCH(TRUE, ISNUMBER( SEARCH( RIGHT(小韻資料表[[#This Row],[切語]],1), 切語下字資料表[切語下字]) ), 0)</f>
        <v>258</v>
      </c>
      <c r="O1875" s="207" t="str" cm="1">
        <f t="array" ref="O1875" xml:space="preserve"> INDEX(切語下字資料表[韻母], 小韻資料表[[#This Row],[下字表識別號]])</f>
        <v>梗開2</v>
      </c>
      <c r="P1875" s="207" t="str" cm="1">
        <f t="array" ref="P1875" xml:space="preserve"> INDEX(切語下字資料表[韻母拼音碼], 小韻資料表[[#This Row],[下字表識別號]])</f>
        <v>irng</v>
      </c>
      <c r="Q1875" s="210" t="str" cm="1">
        <f t="array" ref="Q1875" xml:space="preserve"> INDEX(設定表!$C$19:$C$23, INT( LEFT(小韻資料表[[#This Row],[目次編碼]],1) ))</f>
        <v>上</v>
      </c>
      <c r="R1875" s="210">
        <f xml:space="preserve">  INDEX(設定表!$C$8:$C$15, MATCH( (RIGHT(小韻資料表[[#This Row],[清濁]]) &amp; 小韻資料表[[#This Row],[調]]), 設定表!$B$8:$B$15, 0))</f>
        <v>2</v>
      </c>
      <c r="S1875" s="205" t="s">
        <v>309</v>
      </c>
      <c r="T1875" s="205" t="s">
        <v>309</v>
      </c>
      <c r="U1875" s="226" t="s">
        <v>309</v>
      </c>
      <c r="V1875" s="146" t="s">
        <v>309</v>
      </c>
      <c r="X1875" s="135"/>
      <c r="Y1875" s="135"/>
      <c r="AA1875" s="135"/>
      <c r="AB1875" s="134"/>
      <c r="AC1875" s="135"/>
      <c r="AD1875" s="135"/>
      <c r="AH1875" s="135"/>
      <c r="AI1875" s="135"/>
    </row>
    <row r="1876" spans="1:35" ht="31.5">
      <c r="A1876" s="205">
        <v>1872</v>
      </c>
      <c r="B1876" s="206" t="s">
        <v>7225</v>
      </c>
      <c r="C1876" s="207" t="str">
        <f xml:space="preserve"> _xlfn.CONCAT(小韻資料表[[#This Row],[聲母拼音碼]],小韻資料表[[#This Row],[韻母拼音碼]],小韻資料表[[#This Row],[調號]])</f>
        <v>lirng2</v>
      </c>
      <c r="D1876" s="206" t="s">
        <v>7226</v>
      </c>
      <c r="E1876" s="208" t="s">
        <v>7181</v>
      </c>
      <c r="F1876" s="205">
        <v>1</v>
      </c>
      <c r="G1876" s="209" t="s">
        <v>7226</v>
      </c>
      <c r="H1876" s="205">
        <f xml:space="preserve"> LEN(小韻資料表[[#This Row],[小韻字集]])</f>
        <v>1</v>
      </c>
      <c r="I1876" s="205" cm="1">
        <f t="array" ref="I1876" xml:space="preserve"> MATCH(TRUE, ISNUMBER( SEARCH( LEFT(小韻資料表[[#This Row],[切語]],1), 切語上字資料表[切語上字]) ), 0)</f>
        <v>40</v>
      </c>
      <c r="J1876" s="210" t="str" cm="1">
        <f t="array" ref="J1876" xml:space="preserve"> INDEX(切語上字資料表[聲母], 小韻資料表[[#This Row],[上字表識別號]])</f>
        <v>來</v>
      </c>
      <c r="K1876" s="210" t="str" cm="1">
        <f t="array" ref="K1876" xml:space="preserve"> INDEX(切語上字資料表[聲母拼音碼], 小韻資料表[[#This Row],[上字表識別號]])</f>
        <v>l</v>
      </c>
      <c r="L1876" s="210" t="str" cm="1">
        <f t="array" ref="L1876" xml:space="preserve"> INDEX(切語上字資料表[清濁], 小韻資料表[[#This Row],[上字表識別號]])</f>
        <v>次濁</v>
      </c>
      <c r="M1876" s="223" t="str" cm="1">
        <f t="array" ref="M1876" xml:space="preserve"> INDEX(切語上字資料表[發送收], 小韻資料表[[#This Row],[上字表識別號]])</f>
        <v>收聲</v>
      </c>
      <c r="N1876" s="205" cm="1">
        <f t="array" ref="N1876" xml:space="preserve"> MATCH(TRUE, ISNUMBER( SEARCH( RIGHT(小韻資料表[[#This Row],[切語]],1), 切語下字資料表[切語下字]) ), 0)</f>
        <v>258</v>
      </c>
      <c r="O1876" s="207" t="str" cm="1">
        <f t="array" ref="O1876" xml:space="preserve"> INDEX(切語下字資料表[韻母], 小韻資料表[[#This Row],[下字表識別號]])</f>
        <v>梗開2</v>
      </c>
      <c r="P1876" s="207" t="str" cm="1">
        <f t="array" ref="P1876" xml:space="preserve"> INDEX(切語下字資料表[韻母拼音碼], 小韻資料表[[#This Row],[下字表識別號]])</f>
        <v>irng</v>
      </c>
      <c r="Q1876" s="210" t="str" cm="1">
        <f t="array" ref="Q1876" xml:space="preserve"> INDEX(設定表!$C$19:$C$23, INT( LEFT(小韻資料表[[#This Row],[目次編碼]],1) ))</f>
        <v>上</v>
      </c>
      <c r="R1876" s="210">
        <f xml:space="preserve">  INDEX(設定表!$C$8:$C$15, MATCH( (RIGHT(小韻資料表[[#This Row],[清濁]]) &amp; 小韻資料表[[#This Row],[調]]), 設定表!$B$8:$B$15, 0))</f>
        <v>2</v>
      </c>
      <c r="S1876" s="205" t="s">
        <v>309</v>
      </c>
      <c r="T1876" s="205" t="s">
        <v>309</v>
      </c>
      <c r="U1876" s="226" t="s">
        <v>309</v>
      </c>
      <c r="V1876" s="147" t="s">
        <v>309</v>
      </c>
      <c r="X1876" s="135"/>
      <c r="Y1876" s="135"/>
      <c r="AA1876" s="135"/>
      <c r="AB1876" s="134"/>
      <c r="AC1876" s="135"/>
      <c r="AD1876" s="135"/>
      <c r="AH1876" s="135"/>
      <c r="AI1876" s="135"/>
    </row>
    <row r="1877" spans="1:35" ht="31.5">
      <c r="A1877" s="205">
        <v>1873</v>
      </c>
      <c r="B1877" s="206" t="s">
        <v>7227</v>
      </c>
      <c r="C1877" s="207" t="str">
        <f xml:space="preserve"> _xlfn.CONCAT(小韻資料表[[#This Row],[聲母拼音碼]],小韻資料表[[#This Row],[韻母拼音碼]],小韻資料表[[#This Row],[調號]])</f>
        <v>hieng2</v>
      </c>
      <c r="D1877" s="206" t="s">
        <v>7228</v>
      </c>
      <c r="E1877" s="208" t="s">
        <v>7181</v>
      </c>
      <c r="F1877" s="205">
        <v>1</v>
      </c>
      <c r="G1877" s="209" t="s">
        <v>13182</v>
      </c>
      <c r="H1877" s="205">
        <f xml:space="preserve"> LEN(小韻資料表[[#This Row],[小韻字集]])</f>
        <v>2</v>
      </c>
      <c r="I1877" s="205" cm="1">
        <f t="array" ref="I1877" xml:space="preserve"> MATCH(TRUE, ISNUMBER( SEARCH( LEFT(小韻資料表[[#This Row],[切語]],1), 切語上字資料表[切語上字]) ), 0)</f>
        <v>37</v>
      </c>
      <c r="J1877" s="210" t="str" cm="1">
        <f t="array" ref="J1877" xml:space="preserve"> INDEX(切語上字資料表[聲母], 小韻資料表[[#This Row],[上字表識別號]])</f>
        <v>匣</v>
      </c>
      <c r="K1877" s="210" t="str" cm="1">
        <f t="array" ref="K1877" xml:space="preserve"> INDEX(切語上字資料表[聲母拼音碼], 小韻資料表[[#This Row],[上字表識別號]])</f>
        <v>h</v>
      </c>
      <c r="L1877" s="210" t="str" cm="1">
        <f t="array" ref="L1877" xml:space="preserve"> INDEX(切語上字資料表[清濁], 小韻資料表[[#This Row],[上字表識別號]])</f>
        <v>全濁</v>
      </c>
      <c r="M1877" s="223" t="str" cm="1">
        <f t="array" ref="M1877" xml:space="preserve"> INDEX(切語上字資料表[發送收], 小韻資料表[[#This Row],[上字表識別號]])</f>
        <v>送氣</v>
      </c>
      <c r="N1877" s="205" cm="1">
        <f t="array" ref="N1877" xml:space="preserve"> MATCH(TRUE, ISNUMBER( SEARCH( RIGHT(小韻資料表[[#This Row],[切語]],1), 切語下字資料表[切語下字]) ), 0)</f>
        <v>270</v>
      </c>
      <c r="O1877" s="207" t="str" cm="1">
        <f t="array" ref="O1877" xml:space="preserve"> INDEX(切語下字資料表[韻母], 小韻資料表[[#This Row],[下字表識別號]])</f>
        <v>梗合3</v>
      </c>
      <c r="P1877" s="207" t="str" cm="1">
        <f t="array" ref="P1877" xml:space="preserve"> INDEX(切語下字資料表[韻母拼音碼], 小韻資料表[[#This Row],[下字表識別號]])</f>
        <v>ieng</v>
      </c>
      <c r="Q1877" s="210" t="str" cm="1">
        <f t="array" ref="Q1877" xml:space="preserve"> INDEX(設定表!$C$19:$C$23, INT( LEFT(小韻資料表[[#This Row],[目次編碼]],1) ))</f>
        <v>上</v>
      </c>
      <c r="R1877" s="210">
        <f xml:space="preserve">  INDEX(設定表!$C$8:$C$15, MATCH( (RIGHT(小韻資料表[[#This Row],[清濁]]) &amp; 小韻資料表[[#This Row],[調]]), 設定表!$B$8:$B$15, 0))</f>
        <v>2</v>
      </c>
      <c r="S1877" s="205" t="s">
        <v>309</v>
      </c>
      <c r="T1877" s="205" t="s">
        <v>309</v>
      </c>
      <c r="U1877" s="226" t="s">
        <v>309</v>
      </c>
      <c r="V1877" s="146" t="s">
        <v>309</v>
      </c>
      <c r="X1877" s="135"/>
      <c r="Y1877" s="135"/>
      <c r="AA1877" s="135"/>
      <c r="AB1877" s="134"/>
      <c r="AC1877" s="135"/>
      <c r="AD1877" s="135"/>
      <c r="AH1877" s="135"/>
      <c r="AI1877" s="135"/>
    </row>
    <row r="1878" spans="1:35" ht="31.5">
      <c r="A1878" s="205">
        <v>1874</v>
      </c>
      <c r="B1878" s="206" t="s">
        <v>7229</v>
      </c>
      <c r="C1878" s="207" t="str">
        <f xml:space="preserve"> _xlfn.CONCAT(小韻資料表[[#This Row],[聲母拼音碼]],小韻資料表[[#This Row],[韻母拼音碼]],小韻資料表[[#This Row],[調號]])</f>
        <v>pirng2</v>
      </c>
      <c r="D1878" s="206" t="s">
        <v>7230</v>
      </c>
      <c r="E1878" s="208" t="s">
        <v>7181</v>
      </c>
      <c r="F1878" s="205">
        <v>1</v>
      </c>
      <c r="G1878" s="209" t="s">
        <v>7230</v>
      </c>
      <c r="H1878" s="205">
        <f xml:space="preserve"> LEN(小韻資料表[[#This Row],[小韻字集]])</f>
        <v>1</v>
      </c>
      <c r="I1878" s="205" cm="1">
        <f t="array" ref="I1878" xml:space="preserve"> MATCH(TRUE, ISNUMBER( SEARCH( LEFT(小韻資料表[[#This Row],[切語]],1), 切語上字資料表[切語上字]) ), 0)</f>
        <v>15</v>
      </c>
      <c r="J1878" s="210" t="str" cm="1">
        <f t="array" ref="J1878" xml:space="preserve"> INDEX(切語上字資料表[聲母], 小韻資料表[[#This Row],[上字表識別號]])</f>
        <v>並</v>
      </c>
      <c r="K1878" s="210" t="str" cm="1">
        <f t="array" ref="K1878" xml:space="preserve"> INDEX(切語上字資料表[聲母拼音碼], 小韻資料表[[#This Row],[上字表識別號]])</f>
        <v>p</v>
      </c>
      <c r="L1878" s="210" t="str" cm="1">
        <f t="array" ref="L1878" xml:space="preserve"> INDEX(切語上字資料表[清濁], 小韻資料表[[#This Row],[上字表識別號]])</f>
        <v>全濁</v>
      </c>
      <c r="M1878" s="223" cm="1">
        <f t="array" ref="M1878" xml:space="preserve"> INDEX(切語上字資料表[發送收], 小韻資料表[[#This Row],[上字表識別號]])</f>
        <v>0</v>
      </c>
      <c r="N1878" s="205" cm="1">
        <f t="array" ref="N1878" xml:space="preserve"> MATCH(TRUE, ISNUMBER( SEARCH( RIGHT(小韻資料表[[#This Row],[切語]],1), 切語下字資料表[切語下字]) ), 0)</f>
        <v>258</v>
      </c>
      <c r="O1878" s="207" t="str" cm="1">
        <f t="array" ref="O1878" xml:space="preserve"> INDEX(切語下字資料表[韻母], 小韻資料表[[#This Row],[下字表識別號]])</f>
        <v>梗開2</v>
      </c>
      <c r="P1878" s="207" t="str" cm="1">
        <f t="array" ref="P1878" xml:space="preserve"> INDEX(切語下字資料表[韻母拼音碼], 小韻資料表[[#This Row],[下字表識別號]])</f>
        <v>irng</v>
      </c>
      <c r="Q1878" s="210" t="str" cm="1">
        <f t="array" ref="Q1878" xml:space="preserve"> INDEX(設定表!$C$19:$C$23, INT( LEFT(小韻資料表[[#This Row],[目次編碼]],1) ))</f>
        <v>上</v>
      </c>
      <c r="R1878" s="210">
        <f xml:space="preserve">  INDEX(設定表!$C$8:$C$15, MATCH( (RIGHT(小韻資料表[[#This Row],[清濁]]) &amp; 小韻資料表[[#This Row],[調]]), 設定表!$B$8:$B$15, 0))</f>
        <v>2</v>
      </c>
      <c r="S1878" s="205" t="s">
        <v>309</v>
      </c>
      <c r="T1878" s="205" t="s">
        <v>309</v>
      </c>
      <c r="U1878" s="226" t="s">
        <v>309</v>
      </c>
      <c r="V1878" s="147" t="s">
        <v>309</v>
      </c>
      <c r="X1878" s="135"/>
      <c r="Y1878" s="135"/>
      <c r="AA1878" s="135"/>
      <c r="AB1878" s="134"/>
      <c r="AC1878" s="135"/>
      <c r="AD1878" s="135"/>
      <c r="AH1878" s="135"/>
      <c r="AI1878" s="135"/>
    </row>
    <row r="1879" spans="1:35" ht="31.5">
      <c r="A1879" s="205">
        <v>1875</v>
      </c>
      <c r="B1879" s="206" t="s">
        <v>7231</v>
      </c>
      <c r="C1879" s="207" t="str">
        <f xml:space="preserve"> _xlfn.CONCAT(小韻資料表[[#This Row],[聲母拼音碼]],小韻資料表[[#This Row],[韻母拼音碼]],小韻資料表[[#This Row],[調號]])</f>
        <v>khong2</v>
      </c>
      <c r="D1879" s="206" t="s">
        <v>7232</v>
      </c>
      <c r="E1879" s="208" t="s">
        <v>7181</v>
      </c>
      <c r="F1879" s="205">
        <v>1</v>
      </c>
      <c r="G1879" s="209" t="s">
        <v>7232</v>
      </c>
      <c r="H1879" s="205">
        <f xml:space="preserve"> LEN(小韻資料表[[#This Row],[小韻字集]])</f>
        <v>2</v>
      </c>
      <c r="I1879" s="205" cm="1">
        <f t="array" ref="I1879" xml:space="preserve"> MATCH(TRUE, ISNUMBER( SEARCH( LEFT(小韻資料表[[#This Row],[切語]],1), 切語上字資料表[切語上字]) ), 0)</f>
        <v>2</v>
      </c>
      <c r="J1879" s="210" t="str" cm="1">
        <f t="array" ref="J1879" xml:space="preserve"> INDEX(切語上字資料表[聲母], 小韻資料表[[#This Row],[上字表識別號]])</f>
        <v>溪</v>
      </c>
      <c r="K1879" s="210" t="str" cm="1">
        <f t="array" ref="K1879" xml:space="preserve"> INDEX(切語上字資料表[聲母拼音碼], 小韻資料表[[#This Row],[上字表識別號]])</f>
        <v>kh</v>
      </c>
      <c r="L1879" s="210" t="str" cm="1">
        <f t="array" ref="L1879" xml:space="preserve"> INDEX(切語上字資料表[清濁], 小韻資料表[[#This Row],[上字表識別號]])</f>
        <v>次清</v>
      </c>
      <c r="M1879" s="223" t="str" cm="1">
        <f t="array" ref="M1879" xml:space="preserve"> INDEX(切語上字資料表[發送收], 小韻資料表[[#This Row],[上字表識別號]])</f>
        <v>送氣</v>
      </c>
      <c r="N1879" s="205" cm="1">
        <f t="array" ref="N1879" xml:space="preserve"> MATCH(TRUE, ISNUMBER( SEARCH( RIGHT(小韻資料表[[#This Row],[切語]],1), 切語下字資料表[切語下字]) ), 0)</f>
        <v>262</v>
      </c>
      <c r="O1879" s="207" t="str" cm="1">
        <f t="array" ref="O1879" xml:space="preserve"> INDEX(切語下字資料表[韻母], 小韻資料表[[#This Row],[下字表識別號]])</f>
        <v>梗合2</v>
      </c>
      <c r="P1879" s="207" t="str" cm="1">
        <f t="array" ref="P1879" xml:space="preserve"> INDEX(切語下字資料表[韻母拼音碼], 小韻資料表[[#This Row],[下字表識別號]])</f>
        <v>ong</v>
      </c>
      <c r="Q1879" s="210" t="str" cm="1">
        <f t="array" ref="Q1879" xml:space="preserve"> INDEX(設定表!$C$19:$C$23, INT( LEFT(小韻資料表[[#This Row],[目次編碼]],1) ))</f>
        <v>上</v>
      </c>
      <c r="R1879" s="210">
        <f xml:space="preserve">  INDEX(設定表!$C$8:$C$15, MATCH( (RIGHT(小韻資料表[[#This Row],[清濁]]) &amp; 小韻資料表[[#This Row],[調]]), 設定表!$B$8:$B$15, 0))</f>
        <v>2</v>
      </c>
      <c r="S1879" s="205" t="s">
        <v>309</v>
      </c>
      <c r="T1879" s="205" t="s">
        <v>309</v>
      </c>
      <c r="U1879" s="226" t="s">
        <v>309</v>
      </c>
      <c r="V1879" s="146" t="s">
        <v>309</v>
      </c>
      <c r="X1879" s="135"/>
      <c r="Y1879" s="135"/>
      <c r="AA1879" s="135"/>
      <c r="AB1879" s="134"/>
      <c r="AC1879" s="135"/>
      <c r="AD1879" s="135"/>
      <c r="AH1879" s="135"/>
      <c r="AI1879" s="135"/>
    </row>
    <row r="1880" spans="1:35" ht="31.5">
      <c r="A1880" s="205">
        <v>1876</v>
      </c>
      <c r="B1880" s="206" t="s">
        <v>7233</v>
      </c>
      <c r="C1880" s="207" t="str">
        <f xml:space="preserve"> _xlfn.CONCAT(小韻資料表[[#This Row],[聲母拼音碼]],小韻資料表[[#This Row],[韻母拼音碼]],小韻資料表[[#This Row],[調號]])</f>
        <v>nirng2</v>
      </c>
      <c r="D1880" s="206" t="s">
        <v>7234</v>
      </c>
      <c r="E1880" s="208" t="s">
        <v>7181</v>
      </c>
      <c r="F1880" s="205">
        <v>1</v>
      </c>
      <c r="G1880" s="209" t="s">
        <v>7234</v>
      </c>
      <c r="H1880" s="205">
        <f xml:space="preserve"> LEN(小韻資料表[[#This Row],[小韻字集]])</f>
        <v>1</v>
      </c>
      <c r="I1880" s="205" cm="1">
        <f t="array" ref="I1880" xml:space="preserve"> MATCH(TRUE, ISNUMBER( SEARCH( LEFT(小韻資料表[[#This Row],[切語]],1), 切語上字資料表[切語上字]) ), 0)</f>
        <v>12</v>
      </c>
      <c r="J1880" s="210" t="str" cm="1">
        <f t="array" ref="J1880" xml:space="preserve"> INDEX(切語上字資料表[聲母], 小韻資料表[[#This Row],[上字表識別號]])</f>
        <v>娘</v>
      </c>
      <c r="K1880" s="210" t="str" cm="1">
        <f t="array" ref="K1880" xml:space="preserve"> INDEX(切語上字資料表[聲母拼音碼], 小韻資料表[[#This Row],[上字表識別號]])</f>
        <v>n</v>
      </c>
      <c r="L1880" s="210" t="str" cm="1">
        <f t="array" ref="L1880" xml:space="preserve"> INDEX(切語上字資料表[清濁], 小韻資料表[[#This Row],[上字表識別號]])</f>
        <v>次濁</v>
      </c>
      <c r="M1880" s="223" t="str" cm="1">
        <f t="array" ref="M1880" xml:space="preserve"> INDEX(切語上字資料表[發送收], 小韻資料表[[#This Row],[上字表識別號]])</f>
        <v>收聲</v>
      </c>
      <c r="N1880" s="205" cm="1">
        <f t="array" ref="N1880" xml:space="preserve"> MATCH(TRUE, ISNUMBER( SEARCH( RIGHT(小韻資料表[[#This Row],[切語]],1), 切語下字資料表[切語下字]) ), 0)</f>
        <v>258</v>
      </c>
      <c r="O1880" s="207" t="str" cm="1">
        <f t="array" ref="O1880" xml:space="preserve"> INDEX(切語下字資料表[韻母], 小韻資料表[[#This Row],[下字表識別號]])</f>
        <v>梗開2</v>
      </c>
      <c r="P1880" s="207" t="str" cm="1">
        <f t="array" ref="P1880" xml:space="preserve"> INDEX(切語下字資料表[韻母拼音碼], 小韻資料表[[#This Row],[下字表識別號]])</f>
        <v>irng</v>
      </c>
      <c r="Q1880" s="210" t="str" cm="1">
        <f t="array" ref="Q1880" xml:space="preserve"> INDEX(設定表!$C$19:$C$23, INT( LEFT(小韻資料表[[#This Row],[目次編碼]],1) ))</f>
        <v>上</v>
      </c>
      <c r="R1880" s="210">
        <f xml:space="preserve">  INDEX(設定表!$C$8:$C$15, MATCH( (RIGHT(小韻資料表[[#This Row],[清濁]]) &amp; 小韻資料表[[#This Row],[調]]), 設定表!$B$8:$B$15, 0))</f>
        <v>2</v>
      </c>
      <c r="S1880" s="205" t="s">
        <v>309</v>
      </c>
      <c r="T1880" s="205" t="s">
        <v>309</v>
      </c>
      <c r="U1880" s="226" t="s">
        <v>309</v>
      </c>
      <c r="V1880" s="147" t="s">
        <v>309</v>
      </c>
      <c r="X1880" s="135"/>
      <c r="Y1880" s="135"/>
      <c r="AA1880" s="135"/>
      <c r="AB1880" s="134"/>
      <c r="AC1880" s="135"/>
      <c r="AD1880" s="135"/>
      <c r="AH1880" s="135"/>
      <c r="AI1880" s="135"/>
    </row>
    <row r="1881" spans="1:35" ht="31.5">
      <c r="A1881" s="205">
        <v>1877</v>
      </c>
      <c r="B1881" s="206" t="s">
        <v>7235</v>
      </c>
      <c r="C1881" s="207" t="str">
        <f xml:space="preserve"> _xlfn.CONCAT(小韻資料表[[#This Row],[聲母拼音碼]],小韻資料表[[#This Row],[韻母拼音碼]],小韻資料表[[#This Row],[調號]])</f>
        <v>kirng2</v>
      </c>
      <c r="D1881" s="206" t="s">
        <v>998</v>
      </c>
      <c r="E1881" s="208" t="s">
        <v>7236</v>
      </c>
      <c r="F1881" s="205">
        <v>1</v>
      </c>
      <c r="G1881" s="209" t="s">
        <v>7237</v>
      </c>
      <c r="H1881" s="205">
        <f xml:space="preserve"> LEN(小韻資料表[[#This Row],[小韻字集]])</f>
        <v>5</v>
      </c>
      <c r="I1881" s="205" cm="1">
        <f t="array" ref="I1881" xml:space="preserve"> MATCH(TRUE, ISNUMBER( SEARCH( LEFT(小韻資料表[[#This Row],[切語]],1), 切語上字資料表[切語上字]) ), 0)</f>
        <v>1</v>
      </c>
      <c r="J1881" s="210" t="str" cm="1">
        <f t="array" ref="J1881" xml:space="preserve"> INDEX(切語上字資料表[聲母], 小韻資料表[[#This Row],[上字表識別號]])</f>
        <v>見</v>
      </c>
      <c r="K1881" s="210" t="str" cm="1">
        <f t="array" ref="K1881" xml:space="preserve"> INDEX(切語上字資料表[聲母拼音碼], 小韻資料表[[#This Row],[上字表識別號]])</f>
        <v>k</v>
      </c>
      <c r="L1881" s="210" t="str" cm="1">
        <f t="array" ref="L1881" xml:space="preserve"> INDEX(切語上字資料表[清濁], 小韻資料表[[#This Row],[上字表識別號]])</f>
        <v>全清</v>
      </c>
      <c r="M1881" s="223" t="str" cm="1">
        <f t="array" ref="M1881" xml:space="preserve"> INDEX(切語上字資料表[發送收], 小韻資料表[[#This Row],[上字表識別號]])</f>
        <v>發聲</v>
      </c>
      <c r="N1881" s="205" cm="1">
        <f t="array" ref="N1881" xml:space="preserve"> MATCH(TRUE, ISNUMBER( SEARCH( RIGHT(小韻資料表[[#This Row],[切語]],1), 切語下字資料表[切語下字]) ), 0)</f>
        <v>274</v>
      </c>
      <c r="O1881" s="207" t="str" cm="1">
        <f t="array" ref="O1881" xml:space="preserve"> INDEX(切語下字資料表[韻母], 小韻資料表[[#This Row],[下字表識別號]])</f>
        <v>耿開2</v>
      </c>
      <c r="P1881" s="207" t="str" cm="1">
        <f t="array" ref="P1881" xml:space="preserve"> INDEX(切語下字資料表[韻母拼音碼], 小韻資料表[[#This Row],[下字表識別號]])</f>
        <v>irng</v>
      </c>
      <c r="Q1881" s="210" t="str" cm="1">
        <f t="array" ref="Q1881" xml:space="preserve"> INDEX(設定表!$C$19:$C$23, INT( LEFT(小韻資料表[[#This Row],[目次編碼]],1) ))</f>
        <v>上</v>
      </c>
      <c r="R1881" s="210">
        <f xml:space="preserve">  INDEX(設定表!$C$8:$C$15, MATCH( (RIGHT(小韻資料表[[#This Row],[清濁]]) &amp; 小韻資料表[[#This Row],[調]]), 設定表!$B$8:$B$15, 0))</f>
        <v>2</v>
      </c>
      <c r="S1881" s="205" t="s">
        <v>309</v>
      </c>
      <c r="T1881" s="205" t="s">
        <v>309</v>
      </c>
      <c r="U1881" s="226" t="s">
        <v>309</v>
      </c>
      <c r="V1881" s="146" t="s">
        <v>309</v>
      </c>
      <c r="X1881" s="135"/>
      <c r="Y1881" s="135"/>
      <c r="AA1881" s="135"/>
      <c r="AB1881" s="134"/>
      <c r="AC1881" s="135"/>
      <c r="AD1881" s="135"/>
      <c r="AH1881" s="135"/>
      <c r="AI1881" s="135"/>
    </row>
    <row r="1882" spans="1:35" ht="31.5">
      <c r="A1882" s="205">
        <v>1878</v>
      </c>
      <c r="B1882" s="206" t="s">
        <v>7238</v>
      </c>
      <c r="C1882" s="207" t="str">
        <f xml:space="preserve"> _xlfn.CONCAT(小韻資料表[[#This Row],[聲母拼音碼]],小韻資料表[[#This Row],[韻母拼音碼]],小韻資料表[[#This Row],[調號]])</f>
        <v>birng2</v>
      </c>
      <c r="D1882" s="206" t="s">
        <v>7239</v>
      </c>
      <c r="E1882" s="208" t="s">
        <v>7236</v>
      </c>
      <c r="F1882" s="205">
        <v>2</v>
      </c>
      <c r="G1882" s="209" t="s">
        <v>7240</v>
      </c>
      <c r="H1882" s="205">
        <f xml:space="preserve"> LEN(小韻資料表[[#This Row],[小韻字集]])</f>
        <v>3</v>
      </c>
      <c r="I1882" s="205" cm="1">
        <f t="array" ref="I1882" xml:space="preserve"> MATCH(TRUE, ISNUMBER( SEARCH( LEFT(小韻資料表[[#This Row],[切語]],1), 切語上字資料表[切語上字]) ), 0)</f>
        <v>20</v>
      </c>
      <c r="J1882" s="210" t="str" cm="1">
        <f t="array" ref="J1882" xml:space="preserve"> INDEX(切語上字資料表[聲母], 小韻資料表[[#This Row],[上字表識別號]])</f>
        <v>微</v>
      </c>
      <c r="K1882" s="210" t="str" cm="1">
        <f t="array" ref="K1882" xml:space="preserve"> INDEX(切語上字資料表[聲母拼音碼], 小韻資料表[[#This Row],[上字表識別號]])</f>
        <v>b</v>
      </c>
      <c r="L1882" s="210" t="str" cm="1">
        <f t="array" ref="L1882" xml:space="preserve"> INDEX(切語上字資料表[清濁], 小韻資料表[[#This Row],[上字表識別號]])</f>
        <v>次濁</v>
      </c>
      <c r="M1882" s="223" t="str" cm="1">
        <f t="array" ref="M1882" xml:space="preserve"> INDEX(切語上字資料表[發送收], 小韻資料表[[#This Row],[上字表識別號]])</f>
        <v>收聲</v>
      </c>
      <c r="N1882" s="205" cm="1">
        <f t="array" ref="N1882" xml:space="preserve"> MATCH(TRUE, ISNUMBER( SEARCH( RIGHT(小韻資料表[[#This Row],[切語]],1), 切語下字資料表[切語下字]) ), 0)</f>
        <v>274</v>
      </c>
      <c r="O1882" s="207" t="str" cm="1">
        <f t="array" ref="O1882" xml:space="preserve"> INDEX(切語下字資料表[韻母], 小韻資料表[[#This Row],[下字表識別號]])</f>
        <v>耿開2</v>
      </c>
      <c r="P1882" s="207" t="str" cm="1">
        <f t="array" ref="P1882" xml:space="preserve"> INDEX(切語下字資料表[韻母拼音碼], 小韻資料表[[#This Row],[下字表識別號]])</f>
        <v>irng</v>
      </c>
      <c r="Q1882" s="210" t="str" cm="1">
        <f t="array" ref="Q1882" xml:space="preserve"> INDEX(設定表!$C$19:$C$23, INT( LEFT(小韻資料表[[#This Row],[目次編碼]],1) ))</f>
        <v>上</v>
      </c>
      <c r="R1882" s="210">
        <f xml:space="preserve">  INDEX(設定表!$C$8:$C$15, MATCH( (RIGHT(小韻資料表[[#This Row],[清濁]]) &amp; 小韻資料表[[#This Row],[調]]), 設定表!$B$8:$B$15, 0))</f>
        <v>2</v>
      </c>
      <c r="S1882" s="205" t="s">
        <v>309</v>
      </c>
      <c r="T1882" s="205" t="s">
        <v>309</v>
      </c>
      <c r="U1882" s="226" t="s">
        <v>309</v>
      </c>
      <c r="V1882" s="147" t="s">
        <v>309</v>
      </c>
      <c r="X1882" s="135"/>
      <c r="Y1882" s="135"/>
      <c r="AA1882" s="135"/>
      <c r="AB1882" s="134"/>
      <c r="AC1882" s="135"/>
      <c r="AD1882" s="135"/>
      <c r="AH1882" s="135"/>
      <c r="AI1882" s="135"/>
    </row>
    <row r="1883" spans="1:35" ht="31.5">
      <c r="A1883" s="205">
        <v>1879</v>
      </c>
      <c r="B1883" s="206" t="s">
        <v>7241</v>
      </c>
      <c r="C1883" s="207" t="str">
        <f xml:space="preserve"> _xlfn.CONCAT(小韻資料表[[#This Row],[聲母拼音碼]],小韻資料表[[#This Row],[韻母拼音碼]],小韻資料表[[#This Row],[調號]])</f>
        <v>hirng2</v>
      </c>
      <c r="D1883" s="206" t="s">
        <v>7242</v>
      </c>
      <c r="E1883" s="208" t="s">
        <v>7236</v>
      </c>
      <c r="F1883" s="205">
        <v>3</v>
      </c>
      <c r="G1883" s="209" t="s">
        <v>7243</v>
      </c>
      <c r="H1883" s="205">
        <f xml:space="preserve"> LEN(小韻資料表[[#This Row],[小韻字集]])</f>
        <v>5</v>
      </c>
      <c r="I1883" s="205" cm="1">
        <f t="array" ref="I1883" xml:space="preserve"> MATCH(TRUE, ISNUMBER( SEARCH( LEFT(小韻資料表[[#This Row],[切語]],1), 切語上字資料表[切語上字]) ), 0)</f>
        <v>37</v>
      </c>
      <c r="J1883" s="210" t="str" cm="1">
        <f t="array" ref="J1883" xml:space="preserve"> INDEX(切語上字資料表[聲母], 小韻資料表[[#This Row],[上字表識別號]])</f>
        <v>匣</v>
      </c>
      <c r="K1883" s="210" t="str" cm="1">
        <f t="array" ref="K1883" xml:space="preserve"> INDEX(切語上字資料表[聲母拼音碼], 小韻資料表[[#This Row],[上字表識別號]])</f>
        <v>h</v>
      </c>
      <c r="L1883" s="210" t="str" cm="1">
        <f t="array" ref="L1883" xml:space="preserve"> INDEX(切語上字資料表[清濁], 小韻資料表[[#This Row],[上字表識別號]])</f>
        <v>全濁</v>
      </c>
      <c r="M1883" s="223" t="str" cm="1">
        <f t="array" ref="M1883" xml:space="preserve"> INDEX(切語上字資料表[發送收], 小韻資料表[[#This Row],[上字表識別號]])</f>
        <v>送氣</v>
      </c>
      <c r="N1883" s="205" cm="1">
        <f t="array" ref="N1883" xml:space="preserve"> MATCH(TRUE, ISNUMBER( SEARCH( RIGHT(小韻資料表[[#This Row],[切語]],1), 切語下字資料表[切語下字]) ), 0)</f>
        <v>274</v>
      </c>
      <c r="O1883" s="207" t="str" cm="1">
        <f t="array" ref="O1883" xml:space="preserve"> INDEX(切語下字資料表[韻母], 小韻資料表[[#This Row],[下字表識別號]])</f>
        <v>耿開2</v>
      </c>
      <c r="P1883" s="207" t="str" cm="1">
        <f t="array" ref="P1883" xml:space="preserve"> INDEX(切語下字資料表[韻母拼音碼], 小韻資料表[[#This Row],[下字表識別號]])</f>
        <v>irng</v>
      </c>
      <c r="Q1883" s="210" t="str" cm="1">
        <f t="array" ref="Q1883" xml:space="preserve"> INDEX(設定表!$C$19:$C$23, INT( LEFT(小韻資料表[[#This Row],[目次編碼]],1) ))</f>
        <v>上</v>
      </c>
      <c r="R1883" s="210">
        <f xml:space="preserve">  INDEX(設定表!$C$8:$C$15, MATCH( (RIGHT(小韻資料表[[#This Row],[清濁]]) &amp; 小韻資料表[[#This Row],[調]]), 設定表!$B$8:$B$15, 0))</f>
        <v>2</v>
      </c>
      <c r="S1883" s="205" t="s">
        <v>309</v>
      </c>
      <c r="T1883" s="205" t="s">
        <v>309</v>
      </c>
      <c r="U1883" s="226" t="s">
        <v>7244</v>
      </c>
      <c r="V1883" s="146" t="s">
        <v>309</v>
      </c>
      <c r="X1883" s="135"/>
      <c r="Y1883" s="135"/>
      <c r="AA1883" s="135"/>
      <c r="AB1883" s="134"/>
      <c r="AC1883" s="135"/>
      <c r="AD1883" s="135"/>
      <c r="AH1883" s="135"/>
      <c r="AI1883" s="135"/>
    </row>
    <row r="1884" spans="1:35" ht="31.5">
      <c r="A1884" s="205">
        <v>1880</v>
      </c>
      <c r="B1884" s="206" t="s">
        <v>7245</v>
      </c>
      <c r="C1884" s="207" t="str">
        <f xml:space="preserve"> _xlfn.CONCAT(小韻資料表[[#This Row],[聲母拼音碼]],小韻資料表[[#This Row],[韻母拼音碼]],小韻資料表[[#This Row],[調號]])</f>
        <v>pirng2</v>
      </c>
      <c r="D1884" s="206" t="s">
        <v>7246</v>
      </c>
      <c r="E1884" s="208" t="s">
        <v>7236</v>
      </c>
      <c r="F1884" s="205">
        <v>4</v>
      </c>
      <c r="G1884" s="209" t="s">
        <v>7247</v>
      </c>
      <c r="H1884" s="205">
        <f xml:space="preserve"> LEN(小韻資料表[[#This Row],[小韻字集]])</f>
        <v>6</v>
      </c>
      <c r="I1884" s="205" cm="1">
        <f t="array" ref="I1884" xml:space="preserve"> MATCH(TRUE, ISNUMBER( SEARCH( LEFT(小韻資料表[[#This Row],[切語]],1), 切語上字資料表[切語上字]) ), 0)</f>
        <v>15</v>
      </c>
      <c r="J1884" s="210" t="str" cm="1">
        <f t="array" ref="J1884" xml:space="preserve"> INDEX(切語上字資料表[聲母], 小韻資料表[[#This Row],[上字表識別號]])</f>
        <v>並</v>
      </c>
      <c r="K1884" s="210" t="str" cm="1">
        <f t="array" ref="K1884" xml:space="preserve"> INDEX(切語上字資料表[聲母拼音碼], 小韻資料表[[#This Row],[上字表識別號]])</f>
        <v>p</v>
      </c>
      <c r="L1884" s="210" t="str" cm="1">
        <f t="array" ref="L1884" xml:space="preserve"> INDEX(切語上字資料表[清濁], 小韻資料表[[#This Row],[上字表識別號]])</f>
        <v>全濁</v>
      </c>
      <c r="M1884" s="223" cm="1">
        <f t="array" ref="M1884" xml:space="preserve"> INDEX(切語上字資料表[發送收], 小韻資料表[[#This Row],[上字表識別號]])</f>
        <v>0</v>
      </c>
      <c r="N1884" s="205" cm="1">
        <f t="array" ref="N1884" xml:space="preserve"> MATCH(TRUE, ISNUMBER( SEARCH( RIGHT(小韻資料表[[#This Row],[切語]],1), 切語下字資料表[切語下字]) ), 0)</f>
        <v>274</v>
      </c>
      <c r="O1884" s="207" t="str" cm="1">
        <f t="array" ref="O1884" xml:space="preserve"> INDEX(切語下字資料表[韻母], 小韻資料表[[#This Row],[下字表識別號]])</f>
        <v>耿開2</v>
      </c>
      <c r="P1884" s="207" t="str" cm="1">
        <f t="array" ref="P1884" xml:space="preserve"> INDEX(切語下字資料表[韻母拼音碼], 小韻資料表[[#This Row],[下字表識別號]])</f>
        <v>irng</v>
      </c>
      <c r="Q1884" s="210" t="str" cm="1">
        <f t="array" ref="Q1884" xml:space="preserve"> INDEX(設定表!$C$19:$C$23, INT( LEFT(小韻資料表[[#This Row],[目次編碼]],1) ))</f>
        <v>上</v>
      </c>
      <c r="R1884" s="210">
        <f xml:space="preserve">  INDEX(設定表!$C$8:$C$15, MATCH( (RIGHT(小韻資料表[[#This Row],[清濁]]) &amp; 小韻資料表[[#This Row],[調]]), 設定表!$B$8:$B$15, 0))</f>
        <v>2</v>
      </c>
      <c r="S1884" s="205" t="s">
        <v>309</v>
      </c>
      <c r="T1884" s="205" t="s">
        <v>309</v>
      </c>
      <c r="U1884" s="226" t="s">
        <v>7248</v>
      </c>
      <c r="V1884" s="147" t="s">
        <v>309</v>
      </c>
      <c r="X1884" s="135"/>
      <c r="Y1884" s="135"/>
      <c r="AA1884" s="135"/>
      <c r="AB1884" s="134"/>
      <c r="AC1884" s="135"/>
      <c r="AD1884" s="135"/>
      <c r="AH1884" s="135"/>
      <c r="AI1884" s="135"/>
    </row>
    <row r="1885" spans="1:35" ht="31.5">
      <c r="A1885" s="205">
        <v>1881</v>
      </c>
      <c r="B1885" s="206" t="s">
        <v>7249</v>
      </c>
      <c r="C1885" s="207" t="str">
        <f xml:space="preserve"> _xlfn.CONCAT(小韻資料表[[#This Row],[聲母拼音碼]],小韻資料表[[#This Row],[韻母拼音碼]],小韻資料表[[#This Row],[調號]])</f>
        <v>phirng2</v>
      </c>
      <c r="D1885" s="206" t="s">
        <v>7250</v>
      </c>
      <c r="E1885" s="208" t="s">
        <v>7236</v>
      </c>
      <c r="F1885" s="205">
        <v>5</v>
      </c>
      <c r="G1885" s="209" t="s">
        <v>7250</v>
      </c>
      <c r="H1885" s="205">
        <f xml:space="preserve"> LEN(小韻資料表[[#This Row],[小韻字集]])</f>
        <v>1</v>
      </c>
      <c r="I1885" s="205" cm="1">
        <f t="array" ref="I1885" xml:space="preserve"> MATCH(TRUE, ISNUMBER( SEARCH( LEFT(小韻資料表[[#This Row],[切語]],1), 切語上字資料表[切語上字]) ), 0)</f>
        <v>14</v>
      </c>
      <c r="J1885" s="210" t="str" cm="1">
        <f t="array" ref="J1885" xml:space="preserve"> INDEX(切語上字資料表[聲母], 小韻資料表[[#This Row],[上字表識別號]])</f>
        <v>滂</v>
      </c>
      <c r="K1885" s="210" t="str" cm="1">
        <f t="array" ref="K1885" xml:space="preserve"> INDEX(切語上字資料表[聲母拼音碼], 小韻資料表[[#This Row],[上字表識別號]])</f>
        <v>ph</v>
      </c>
      <c r="L1885" s="210" t="str" cm="1">
        <f t="array" ref="L1885" xml:space="preserve"> INDEX(切語上字資料表[清濁], 小韻資料表[[#This Row],[上字表識別號]])</f>
        <v>次清</v>
      </c>
      <c r="M1885" s="223" t="str" cm="1">
        <f t="array" ref="M1885" xml:space="preserve"> INDEX(切語上字資料表[發送收], 小韻資料表[[#This Row],[上字表識別號]])</f>
        <v>送氣</v>
      </c>
      <c r="N1885" s="205" cm="1">
        <f t="array" ref="N1885" xml:space="preserve"> MATCH(TRUE, ISNUMBER( SEARCH( RIGHT(小韻資料表[[#This Row],[切語]],1), 切語下字資料表[切語下字]) ), 0)</f>
        <v>274</v>
      </c>
      <c r="O1885" s="207" t="str" cm="1">
        <f t="array" ref="O1885" xml:space="preserve"> INDEX(切語下字資料表[韻母], 小韻資料表[[#This Row],[下字表識別號]])</f>
        <v>耿開2</v>
      </c>
      <c r="P1885" s="207" t="str" cm="1">
        <f t="array" ref="P1885" xml:space="preserve"> INDEX(切語下字資料表[韻母拼音碼], 小韻資料表[[#This Row],[下字表識別號]])</f>
        <v>irng</v>
      </c>
      <c r="Q1885" s="210" t="str" cm="1">
        <f t="array" ref="Q1885" xml:space="preserve"> INDEX(設定表!$C$19:$C$23, INT( LEFT(小韻資料表[[#This Row],[目次編碼]],1) ))</f>
        <v>上</v>
      </c>
      <c r="R1885" s="210">
        <f xml:space="preserve">  INDEX(設定表!$C$8:$C$15, MATCH( (RIGHT(小韻資料表[[#This Row],[清濁]]) &amp; 小韻資料表[[#This Row],[調]]), 設定表!$B$8:$B$15, 0))</f>
        <v>2</v>
      </c>
      <c r="S1885" s="205" t="s">
        <v>309</v>
      </c>
      <c r="T1885" s="205" t="s">
        <v>309</v>
      </c>
      <c r="U1885" s="226" t="s">
        <v>309</v>
      </c>
      <c r="V1885" s="146" t="s">
        <v>309</v>
      </c>
      <c r="X1885" s="135"/>
      <c r="Y1885" s="135"/>
      <c r="AA1885" s="135"/>
      <c r="AB1885" s="134"/>
      <c r="AC1885" s="135"/>
      <c r="AD1885" s="135"/>
      <c r="AH1885" s="135"/>
      <c r="AI1885" s="135"/>
    </row>
    <row r="1886" spans="1:35" ht="31.5">
      <c r="A1886" s="205">
        <v>1882</v>
      </c>
      <c r="B1886" s="206" t="s">
        <v>7251</v>
      </c>
      <c r="C1886" s="207" t="str">
        <f xml:space="preserve"> _xlfn.CONCAT(小韻資料表[[#This Row],[聲母拼音碼]],小韻資料表[[#This Row],[韻母拼音碼]],小韻資料表[[#This Row],[調號]])</f>
        <v>cieng2</v>
      </c>
      <c r="D1886" s="206" t="s">
        <v>1018</v>
      </c>
      <c r="E1886" s="208" t="s">
        <v>7252</v>
      </c>
      <c r="F1886" s="205">
        <v>1</v>
      </c>
      <c r="G1886" s="209" t="s">
        <v>7253</v>
      </c>
      <c r="H1886" s="205">
        <f xml:space="preserve"> LEN(小韻資料表[[#This Row],[小韻字集]])</f>
        <v>11</v>
      </c>
      <c r="I1886" s="205" cm="1">
        <f t="array" ref="I1886" xml:space="preserve"> MATCH(TRUE, ISNUMBER( SEARCH( LEFT(小韻資料表[[#This Row],[切語]],1), 切語上字資料表[切語上字]) ), 0)</f>
        <v>23</v>
      </c>
      <c r="J1886" s="210" t="str" cm="1">
        <f t="array" ref="J1886" xml:space="preserve"> INDEX(切語上字資料表[聲母], 小韻資料表[[#This Row],[上字表識別號]])</f>
        <v>從</v>
      </c>
      <c r="K1886" s="210" t="str" cm="1">
        <f t="array" ref="K1886" xml:space="preserve"> INDEX(切語上字資料表[聲母拼音碼], 小韻資料表[[#This Row],[上字表識別號]])</f>
        <v>c</v>
      </c>
      <c r="L1886" s="210" t="str" cm="1">
        <f t="array" ref="L1886" xml:space="preserve"> INDEX(切語上字資料表[清濁], 小韻資料表[[#This Row],[上字表識別號]])</f>
        <v>全濁</v>
      </c>
      <c r="M1886" s="223" cm="1">
        <f t="array" ref="M1886" xml:space="preserve"> INDEX(切語上字資料表[發送收], 小韻資料表[[#This Row],[上字表識別號]])</f>
        <v>0</v>
      </c>
      <c r="N1886" s="205" cm="1">
        <f t="array" ref="N1886" xml:space="preserve"> MATCH(TRUE, ISNUMBER( SEARCH( RIGHT(小韻資料表[[#This Row],[切語]],1), 切語下字資料表[切語下字]) ), 0)</f>
        <v>282</v>
      </c>
      <c r="O1886" s="207" t="str" cm="1">
        <f t="array" ref="O1886" xml:space="preserve"> INDEX(切語下字資料表[韻母], 小韻資料表[[#This Row],[下字表識別號]])</f>
        <v>靜開3</v>
      </c>
      <c r="P1886" s="207" t="str" cm="1">
        <f t="array" ref="P1886" xml:space="preserve"> INDEX(切語下字資料表[韻母拼音碼], 小韻資料表[[#This Row],[下字表識別號]])</f>
        <v>ieng</v>
      </c>
      <c r="Q1886" s="210" t="str" cm="1">
        <f t="array" ref="Q1886" xml:space="preserve"> INDEX(設定表!$C$19:$C$23, INT( LEFT(小韻資料表[[#This Row],[目次編碼]],1) ))</f>
        <v>上</v>
      </c>
      <c r="R1886" s="210">
        <f xml:space="preserve">  INDEX(設定表!$C$8:$C$15, MATCH( (RIGHT(小韻資料表[[#This Row],[清濁]]) &amp; 小韻資料表[[#This Row],[調]]), 設定表!$B$8:$B$15, 0))</f>
        <v>2</v>
      </c>
      <c r="S1886" s="205" t="s">
        <v>309</v>
      </c>
      <c r="T1886" s="205" t="s">
        <v>309</v>
      </c>
      <c r="U1886" s="226" t="s">
        <v>309</v>
      </c>
      <c r="V1886" s="147" t="s">
        <v>309</v>
      </c>
      <c r="X1886" s="135"/>
      <c r="Y1886" s="135"/>
      <c r="AA1886" s="135"/>
      <c r="AB1886" s="134"/>
      <c r="AC1886" s="135"/>
      <c r="AD1886" s="135"/>
      <c r="AH1886" s="135"/>
      <c r="AI1886" s="135"/>
    </row>
    <row r="1887" spans="1:35" ht="31.5">
      <c r="A1887" s="205">
        <v>1883</v>
      </c>
      <c r="B1887" s="206" t="s">
        <v>7254</v>
      </c>
      <c r="C1887" s="207" t="str">
        <f xml:space="preserve"> _xlfn.CONCAT(小韻資料表[[#This Row],[聲母拼音碼]],小韻資料表[[#This Row],[韻母拼音碼]],小韻資料表[[#This Row],[調號]])</f>
        <v>cieng2</v>
      </c>
      <c r="D1887" s="206" t="s">
        <v>7255</v>
      </c>
      <c r="E1887" s="208" t="s">
        <v>7252</v>
      </c>
      <c r="F1887" s="205">
        <v>2</v>
      </c>
      <c r="G1887" s="209" t="s">
        <v>7256</v>
      </c>
      <c r="H1887" s="205">
        <f xml:space="preserve"> LEN(小韻資料表[[#This Row],[小韻字集]])</f>
        <v>2</v>
      </c>
      <c r="I1887" s="205" cm="1">
        <f t="array" ref="I1887" xml:space="preserve"> MATCH(TRUE, ISNUMBER( SEARCH( LEFT(小韻資料表[[#This Row],[切語]],1), 切語上字資料表[切語上字]) ), 0)</f>
        <v>30</v>
      </c>
      <c r="J1887" s="210" t="str" cm="1">
        <f t="array" ref="J1887" xml:space="preserve"> INDEX(切語上字資料表[聲母], 小韻資料表[[#This Row],[上字表識別號]])</f>
        <v>照</v>
      </c>
      <c r="K1887" s="210" t="str" cm="1">
        <f t="array" ref="K1887" xml:space="preserve"> INDEX(切語上字資料表[聲母拼音碼], 小韻資料表[[#This Row],[上字表識別號]])</f>
        <v>c</v>
      </c>
      <c r="L1887" s="210" t="str" cm="1">
        <f t="array" ref="L1887" xml:space="preserve"> INDEX(切語上字資料表[清濁], 小韻資料表[[#This Row],[上字表識別號]])</f>
        <v>全清</v>
      </c>
      <c r="M1887" s="223" t="str" cm="1">
        <f t="array" ref="M1887" xml:space="preserve"> INDEX(切語上字資料表[發送收], 小韻資料表[[#This Row],[上字表識別號]])</f>
        <v>發聲</v>
      </c>
      <c r="N1887" s="205" cm="1">
        <f t="array" ref="N1887" xml:space="preserve"> MATCH(TRUE, ISNUMBER( SEARCH( RIGHT(小韻資料表[[#This Row],[切語]],1), 切語下字資料表[切語下字]) ), 0)</f>
        <v>282</v>
      </c>
      <c r="O1887" s="207" t="str" cm="1">
        <f t="array" ref="O1887" xml:space="preserve"> INDEX(切語下字資料表[韻母], 小韻資料表[[#This Row],[下字表識別號]])</f>
        <v>靜開3</v>
      </c>
      <c r="P1887" s="207" t="str" cm="1">
        <f t="array" ref="P1887" xml:space="preserve"> INDEX(切語下字資料表[韻母拼音碼], 小韻資料表[[#This Row],[下字表識別號]])</f>
        <v>ieng</v>
      </c>
      <c r="Q1887" s="210" t="str" cm="1">
        <f t="array" ref="Q1887" xml:space="preserve"> INDEX(設定表!$C$19:$C$23, INT( LEFT(小韻資料表[[#This Row],[目次編碼]],1) ))</f>
        <v>上</v>
      </c>
      <c r="R1887" s="210">
        <f xml:space="preserve">  INDEX(設定表!$C$8:$C$15, MATCH( (RIGHT(小韻資料表[[#This Row],[清濁]]) &amp; 小韻資料表[[#This Row],[調]]), 設定表!$B$8:$B$15, 0))</f>
        <v>2</v>
      </c>
      <c r="S1887" s="205" t="s">
        <v>7257</v>
      </c>
      <c r="T1887" s="205" t="s">
        <v>309</v>
      </c>
      <c r="U1887" s="226" t="s">
        <v>309</v>
      </c>
      <c r="V1887" s="146" t="s">
        <v>7258</v>
      </c>
      <c r="X1887" s="135"/>
      <c r="Y1887" s="135"/>
      <c r="AA1887" s="135"/>
      <c r="AB1887" s="134"/>
      <c r="AC1887" s="135"/>
      <c r="AD1887" s="135"/>
      <c r="AH1887" s="135"/>
      <c r="AI1887" s="135"/>
    </row>
    <row r="1888" spans="1:35" ht="31.5">
      <c r="A1888" s="205">
        <v>1884</v>
      </c>
      <c r="B1888" s="206" t="s">
        <v>7259</v>
      </c>
      <c r="C1888" s="207" t="str">
        <f xml:space="preserve"> _xlfn.CONCAT(小韻資料表[[#This Row],[聲母拼音碼]],小韻資料表[[#This Row],[韻母拼音碼]],小韻資料表[[#This Row],[調號]])</f>
        <v>thieng2</v>
      </c>
      <c r="D1888" s="206" t="s">
        <v>7260</v>
      </c>
      <c r="E1888" s="208" t="s">
        <v>7252</v>
      </c>
      <c r="F1888" s="205">
        <v>3</v>
      </c>
      <c r="G1888" s="209" t="s">
        <v>7261</v>
      </c>
      <c r="H1888" s="205">
        <f xml:space="preserve"> LEN(小韻資料表[[#This Row],[小韻字集]])</f>
        <v>6</v>
      </c>
      <c r="I1888" s="205" cm="1">
        <f t="array" ref="I1888" xml:space="preserve"> MATCH(TRUE, ISNUMBER( SEARCH( LEFT(小韻資料表[[#This Row],[切語]],1), 切語上字資料表[切語上字]) ), 0)</f>
        <v>10</v>
      </c>
      <c r="J1888" s="210" t="str" cm="1">
        <f t="array" ref="J1888" xml:space="preserve"> INDEX(切語上字資料表[聲母], 小韻資料表[[#This Row],[上字表識別號]])</f>
        <v>徹</v>
      </c>
      <c r="K1888" s="210" t="str" cm="1">
        <f t="array" ref="K1888" xml:space="preserve"> INDEX(切語上字資料表[聲母拼音碼], 小韻資料表[[#This Row],[上字表識別號]])</f>
        <v>th</v>
      </c>
      <c r="L1888" s="210" t="str" cm="1">
        <f t="array" ref="L1888" xml:space="preserve"> INDEX(切語上字資料表[清濁], 小韻資料表[[#This Row],[上字表識別號]])</f>
        <v>次清</v>
      </c>
      <c r="M1888" s="223" t="str" cm="1">
        <f t="array" ref="M1888" xml:space="preserve"> INDEX(切語上字資料表[發送收], 小韻資料表[[#This Row],[上字表識別號]])</f>
        <v>送氣</v>
      </c>
      <c r="N1888" s="205" cm="1">
        <f t="array" ref="N1888" xml:space="preserve"> MATCH(TRUE, ISNUMBER( SEARCH( RIGHT(小韻資料表[[#This Row],[切語]],1), 切語下字資料表[切語下字]) ), 0)</f>
        <v>282</v>
      </c>
      <c r="O1888" s="207" t="str" cm="1">
        <f t="array" ref="O1888" xml:space="preserve"> INDEX(切語下字資料表[韻母], 小韻資料表[[#This Row],[下字表識別號]])</f>
        <v>靜開3</v>
      </c>
      <c r="P1888" s="207" t="str" cm="1">
        <f t="array" ref="P1888" xml:space="preserve"> INDEX(切語下字資料表[韻母拼音碼], 小韻資料表[[#This Row],[下字表識別號]])</f>
        <v>ieng</v>
      </c>
      <c r="Q1888" s="210" t="str" cm="1">
        <f t="array" ref="Q1888" xml:space="preserve"> INDEX(設定表!$C$19:$C$23, INT( LEFT(小韻資料表[[#This Row],[目次編碼]],1) ))</f>
        <v>上</v>
      </c>
      <c r="R1888" s="210">
        <f xml:space="preserve">  INDEX(設定表!$C$8:$C$15, MATCH( (RIGHT(小韻資料表[[#This Row],[清濁]]) &amp; 小韻資料表[[#This Row],[調]]), 設定表!$B$8:$B$15, 0))</f>
        <v>2</v>
      </c>
      <c r="S1888" s="205" t="s">
        <v>7262</v>
      </c>
      <c r="T1888" s="205" t="s">
        <v>309</v>
      </c>
      <c r="U1888" s="226" t="s">
        <v>309</v>
      </c>
      <c r="V1888" s="147" t="s">
        <v>309</v>
      </c>
      <c r="X1888" s="135"/>
      <c r="Y1888" s="135"/>
      <c r="AA1888" s="135"/>
      <c r="AB1888" s="134"/>
      <c r="AC1888" s="135"/>
      <c r="AD1888" s="135"/>
      <c r="AH1888" s="135"/>
      <c r="AI1888" s="135"/>
    </row>
    <row r="1889" spans="1:35" ht="31.5">
      <c r="A1889" s="205">
        <v>1885</v>
      </c>
      <c r="B1889" s="206" t="s">
        <v>7263</v>
      </c>
      <c r="C1889" s="207" t="str">
        <f xml:space="preserve"> _xlfn.CONCAT(小韻資料表[[#This Row],[聲母拼音碼]],小韻資料表[[#This Row],[韻母拼音碼]],小韻資料表[[#This Row],[調號]])</f>
        <v>Øieng2</v>
      </c>
      <c r="D1889" s="206" t="s">
        <v>7264</v>
      </c>
      <c r="E1889" s="208" t="s">
        <v>7252</v>
      </c>
      <c r="F1889" s="205">
        <v>4</v>
      </c>
      <c r="G1889" s="209" t="s">
        <v>7265</v>
      </c>
      <c r="H1889" s="205">
        <f xml:space="preserve"> LEN(小韻資料表[[#This Row],[小韻字集]])</f>
        <v>3</v>
      </c>
      <c r="I1889" s="205" cm="1">
        <f t="array" ref="I1889" xml:space="preserve"> MATCH(TRUE, ISNUMBER( SEARCH( LEFT(小韻資料表[[#This Row],[切語]],1), 切語上字資料表[切語上字]) ), 0)</f>
        <v>39</v>
      </c>
      <c r="J1889" s="210" t="str" cm="1">
        <f t="array" ref="J1889" xml:space="preserve"> INDEX(切語上字資料表[聲母], 小韻資料表[[#This Row],[上字表識別號]])</f>
        <v>喻</v>
      </c>
      <c r="K1889" s="210" t="str" cm="1">
        <f t="array" ref="K1889" xml:space="preserve"> INDEX(切語上字資料表[聲母拼音碼], 小韻資料表[[#This Row],[上字表識別號]])</f>
        <v>Ø</v>
      </c>
      <c r="L1889" s="210" t="str" cm="1">
        <f t="array" ref="L1889" xml:space="preserve"> INDEX(切語上字資料表[清濁], 小韻資料表[[#This Row],[上字表識別號]])</f>
        <v>次濁</v>
      </c>
      <c r="M1889" s="223" t="str" cm="1">
        <f t="array" ref="M1889" xml:space="preserve"> INDEX(切語上字資料表[發送收], 小韻資料表[[#This Row],[上字表識別號]])</f>
        <v>發聲</v>
      </c>
      <c r="N1889" s="205" cm="1">
        <f t="array" ref="N1889" xml:space="preserve"> MATCH(TRUE, ISNUMBER( SEARCH( RIGHT(小韻資料表[[#This Row],[切語]],1), 切語下字資料表[切語下字]) ), 0)</f>
        <v>282</v>
      </c>
      <c r="O1889" s="207" t="str" cm="1">
        <f t="array" ref="O1889" xml:space="preserve"> INDEX(切語下字資料表[韻母], 小韻資料表[[#This Row],[下字表識別號]])</f>
        <v>靜開3</v>
      </c>
      <c r="P1889" s="207" t="str" cm="1">
        <f t="array" ref="P1889" xml:space="preserve"> INDEX(切語下字資料表[韻母拼音碼], 小韻資料表[[#This Row],[下字表識別號]])</f>
        <v>ieng</v>
      </c>
      <c r="Q1889" s="210" t="str" cm="1">
        <f t="array" ref="Q1889" xml:space="preserve"> INDEX(設定表!$C$19:$C$23, INT( LEFT(小韻資料表[[#This Row],[目次編碼]],1) ))</f>
        <v>上</v>
      </c>
      <c r="R1889" s="210">
        <f xml:space="preserve">  INDEX(設定表!$C$8:$C$15, MATCH( (RIGHT(小韻資料表[[#This Row],[清濁]]) &amp; 小韻資料表[[#This Row],[調]]), 設定表!$B$8:$B$15, 0))</f>
        <v>2</v>
      </c>
      <c r="S1889" s="205" t="s">
        <v>309</v>
      </c>
      <c r="T1889" s="205" t="s">
        <v>309</v>
      </c>
      <c r="U1889" s="226" t="s">
        <v>309</v>
      </c>
      <c r="V1889" s="146" t="s">
        <v>309</v>
      </c>
      <c r="X1889" s="135"/>
      <c r="Y1889" s="135"/>
      <c r="AA1889" s="135"/>
      <c r="AB1889" s="134"/>
      <c r="AC1889" s="135"/>
      <c r="AD1889" s="135"/>
      <c r="AH1889" s="135"/>
      <c r="AI1889" s="135"/>
    </row>
    <row r="1890" spans="1:35" ht="31.5">
      <c r="A1890" s="205">
        <v>1886</v>
      </c>
      <c r="B1890" s="206" t="s">
        <v>7266</v>
      </c>
      <c r="C1890" s="207" t="str">
        <f xml:space="preserve"> _xlfn.CONCAT(小韻資料表[[#This Row],[聲母拼音碼]],小韻資料表[[#This Row],[韻母拼音碼]],小韻資料表[[#This Row],[調號]])</f>
        <v>khieng2</v>
      </c>
      <c r="D1890" s="206" t="s">
        <v>7267</v>
      </c>
      <c r="E1890" s="208" t="s">
        <v>7252</v>
      </c>
      <c r="F1890" s="205">
        <v>5</v>
      </c>
      <c r="G1890" s="209" t="s">
        <v>7268</v>
      </c>
      <c r="H1890" s="205">
        <f xml:space="preserve"> LEN(小韻資料表[[#This Row],[小韻字集]])</f>
        <v>2</v>
      </c>
      <c r="I1890" s="205" cm="1">
        <f t="array" ref="I1890" xml:space="preserve"> MATCH(TRUE, ISNUMBER( SEARCH( LEFT(小韻資料表[[#This Row],[切語]],1), 切語上字資料表[切語上字]) ), 0)</f>
        <v>3</v>
      </c>
      <c r="J1890" s="210" t="str" cm="1">
        <f t="array" ref="J1890" xml:space="preserve"> INDEX(切語上字資料表[聲母], 小韻資料表[[#This Row],[上字表識別號]])</f>
        <v>群</v>
      </c>
      <c r="K1890" s="210" t="str" cm="1">
        <f t="array" ref="K1890" xml:space="preserve"> INDEX(切語上字資料表[聲母拼音碼], 小韻資料表[[#This Row],[上字表識別號]])</f>
        <v>kh</v>
      </c>
      <c r="L1890" s="210" t="str" cm="1">
        <f t="array" ref="L1890" xml:space="preserve"> INDEX(切語上字資料表[清濁], 小韻資料表[[#This Row],[上字表識別號]])</f>
        <v>全濁</v>
      </c>
      <c r="M1890" s="223" cm="1">
        <f t="array" ref="M1890" xml:space="preserve"> INDEX(切語上字資料表[發送收], 小韻資料表[[#This Row],[上字表識別號]])</f>
        <v>0</v>
      </c>
      <c r="N1890" s="205" cm="1">
        <f t="array" ref="N1890" xml:space="preserve"> MATCH(TRUE, ISNUMBER( SEARCH( RIGHT(小韻資料表[[#This Row],[切語]],1), 切語下字資料表[切語下字]) ), 0)</f>
        <v>282</v>
      </c>
      <c r="O1890" s="207" t="str" cm="1">
        <f t="array" ref="O1890" xml:space="preserve"> INDEX(切語下字資料表[韻母], 小韻資料表[[#This Row],[下字表識別號]])</f>
        <v>靜開3</v>
      </c>
      <c r="P1890" s="207" t="str" cm="1">
        <f t="array" ref="P1890" xml:space="preserve"> INDEX(切語下字資料表[韻母拼音碼], 小韻資料表[[#This Row],[下字表識別號]])</f>
        <v>ieng</v>
      </c>
      <c r="Q1890" s="210" t="str" cm="1">
        <f t="array" ref="Q1890" xml:space="preserve"> INDEX(設定表!$C$19:$C$23, INT( LEFT(小韻資料表[[#This Row],[目次編碼]],1) ))</f>
        <v>上</v>
      </c>
      <c r="R1890" s="210">
        <f xml:space="preserve">  INDEX(設定表!$C$8:$C$15, MATCH( (RIGHT(小韻資料表[[#This Row],[清濁]]) &amp; 小韻資料表[[#This Row],[調]]), 設定表!$B$8:$B$15, 0))</f>
        <v>2</v>
      </c>
      <c r="S1890" s="205" t="s">
        <v>309</v>
      </c>
      <c r="T1890" s="205" t="s">
        <v>309</v>
      </c>
      <c r="U1890" s="226" t="s">
        <v>309</v>
      </c>
      <c r="V1890" s="147" t="s">
        <v>309</v>
      </c>
      <c r="X1890" s="135"/>
      <c r="Y1890" s="135"/>
      <c r="AA1890" s="135"/>
      <c r="AB1890" s="134"/>
      <c r="AC1890" s="135"/>
      <c r="AD1890" s="135"/>
      <c r="AH1890" s="135"/>
      <c r="AI1890" s="135"/>
    </row>
    <row r="1891" spans="1:35" ht="31.5">
      <c r="A1891" s="205">
        <v>1887</v>
      </c>
      <c r="B1891" s="206" t="s">
        <v>7269</v>
      </c>
      <c r="C1891" s="207" t="str">
        <f xml:space="preserve"> _xlfn.CONCAT(小韻資料表[[#This Row],[聲母拼音碼]],小韻資料表[[#This Row],[韻母拼音碼]],小韻資料表[[#This Row],[調號]])</f>
        <v>Øieng2</v>
      </c>
      <c r="D1891" s="206" t="s">
        <v>7270</v>
      </c>
      <c r="E1891" s="208" t="s">
        <v>7252</v>
      </c>
      <c r="F1891" s="205">
        <v>6</v>
      </c>
      <c r="G1891" s="209" t="s">
        <v>7271</v>
      </c>
      <c r="H1891" s="205">
        <f xml:space="preserve"> LEN(小韻資料表[[#This Row],[小韻字集]])</f>
        <v>2</v>
      </c>
      <c r="I1891" s="205" cm="1">
        <f t="array" ref="I1891" xml:space="preserve"> MATCH(TRUE, ISNUMBER( SEARCH( LEFT(小韻資料表[[#This Row],[切語]],1), 切語上字資料表[切語上字]) ), 0)</f>
        <v>39</v>
      </c>
      <c r="J1891" s="210" t="str" cm="1">
        <f t="array" ref="J1891" xml:space="preserve"> INDEX(切語上字資料表[聲母], 小韻資料表[[#This Row],[上字表識別號]])</f>
        <v>喻</v>
      </c>
      <c r="K1891" s="210" t="str" cm="1">
        <f t="array" ref="K1891" xml:space="preserve"> INDEX(切語上字資料表[聲母拼音碼], 小韻資料表[[#This Row],[上字表識別號]])</f>
        <v>Ø</v>
      </c>
      <c r="L1891" s="210" t="str" cm="1">
        <f t="array" ref="L1891" xml:space="preserve"> INDEX(切語上字資料表[清濁], 小韻資料表[[#This Row],[上字表識別號]])</f>
        <v>次濁</v>
      </c>
      <c r="M1891" s="223" t="str" cm="1">
        <f t="array" ref="M1891" xml:space="preserve"> INDEX(切語上字資料表[發送收], 小韻資料表[[#This Row],[上字表識別號]])</f>
        <v>發聲</v>
      </c>
      <c r="N1891" s="205" cm="1">
        <f t="array" ref="N1891" xml:space="preserve"> MATCH(TRUE, ISNUMBER( SEARCH( RIGHT(小韻資料表[[#This Row],[切語]],1), 切語下字資料表[切語下字]) ), 0)</f>
        <v>286</v>
      </c>
      <c r="O1891" s="207" t="str" cm="1">
        <f t="array" ref="O1891" xml:space="preserve"> INDEX(切語下字資料表[韻母], 小韻資料表[[#This Row],[下字表識別號]])</f>
        <v>靜合3</v>
      </c>
      <c r="P1891" s="207" t="str" cm="1">
        <f t="array" ref="P1891" xml:space="preserve"> INDEX(切語下字資料表[韻母拼音碼], 小韻資料表[[#This Row],[下字表識別號]])</f>
        <v>ieng</v>
      </c>
      <c r="Q1891" s="210" t="str" cm="1">
        <f t="array" ref="Q1891" xml:space="preserve"> INDEX(設定表!$C$19:$C$23, INT( LEFT(小韻資料表[[#This Row],[目次編碼]],1) ))</f>
        <v>上</v>
      </c>
      <c r="R1891" s="210">
        <f xml:space="preserve">  INDEX(設定表!$C$8:$C$15, MATCH( (RIGHT(小韻資料表[[#This Row],[清濁]]) &amp; 小韻資料表[[#This Row],[調]]), 設定表!$B$8:$B$15, 0))</f>
        <v>2</v>
      </c>
      <c r="S1891" s="205" t="s">
        <v>309</v>
      </c>
      <c r="T1891" s="205" t="s">
        <v>309</v>
      </c>
      <c r="U1891" s="226" t="s">
        <v>309</v>
      </c>
      <c r="V1891" s="146" t="s">
        <v>309</v>
      </c>
      <c r="X1891" s="135"/>
      <c r="Y1891" s="135"/>
      <c r="AA1891" s="135"/>
      <c r="AB1891" s="134"/>
      <c r="AC1891" s="135"/>
      <c r="AD1891" s="135"/>
      <c r="AH1891" s="135"/>
      <c r="AI1891" s="135"/>
    </row>
    <row r="1892" spans="1:35" ht="31.5">
      <c r="A1892" s="205">
        <v>1888</v>
      </c>
      <c r="B1892" s="206" t="s">
        <v>7272</v>
      </c>
      <c r="C1892" s="207" t="str">
        <f xml:space="preserve"> _xlfn.CONCAT(小韻資料表[[#This Row],[聲母拼音碼]],小韻資料表[[#This Row],[韻母拼音碼]],小韻資料表[[#This Row],[調號]])</f>
        <v>lieng2</v>
      </c>
      <c r="D1892" s="206" t="s">
        <v>7273</v>
      </c>
      <c r="E1892" s="208" t="s">
        <v>7252</v>
      </c>
      <c r="F1892" s="205">
        <v>7</v>
      </c>
      <c r="G1892" s="209" t="s">
        <v>7274</v>
      </c>
      <c r="H1892" s="205">
        <f xml:space="preserve"> LEN(小韻資料表[[#This Row],[小韻字集]])</f>
        <v>6</v>
      </c>
      <c r="I1892" s="205" cm="1">
        <f t="array" ref="I1892" xml:space="preserve"> MATCH(TRUE, ISNUMBER( SEARCH( LEFT(小韻資料表[[#This Row],[切語]],1), 切語上字資料表[切語上字]) ), 0)</f>
        <v>40</v>
      </c>
      <c r="J1892" s="210" t="str" cm="1">
        <f t="array" ref="J1892" xml:space="preserve"> INDEX(切語上字資料表[聲母], 小韻資料表[[#This Row],[上字表識別號]])</f>
        <v>來</v>
      </c>
      <c r="K1892" s="210" t="str" cm="1">
        <f t="array" ref="K1892" xml:space="preserve"> INDEX(切語上字資料表[聲母拼音碼], 小韻資料表[[#This Row],[上字表識別號]])</f>
        <v>l</v>
      </c>
      <c r="L1892" s="210" t="str" cm="1">
        <f t="array" ref="L1892" xml:space="preserve"> INDEX(切語上字資料表[清濁], 小韻資料表[[#This Row],[上字表識別號]])</f>
        <v>次濁</v>
      </c>
      <c r="M1892" s="223" t="str" cm="1">
        <f t="array" ref="M1892" xml:space="preserve"> INDEX(切語上字資料表[發送收], 小韻資料表[[#This Row],[上字表識別號]])</f>
        <v>收聲</v>
      </c>
      <c r="N1892" s="205" cm="1">
        <f t="array" ref="N1892" xml:space="preserve"> MATCH(TRUE, ISNUMBER( SEARCH( RIGHT(小韻資料表[[#This Row],[切語]],1), 切語下字資料表[切語下字]) ), 0)</f>
        <v>282</v>
      </c>
      <c r="O1892" s="207" t="str" cm="1">
        <f t="array" ref="O1892" xml:space="preserve"> INDEX(切語下字資料表[韻母], 小韻資料表[[#This Row],[下字表識別號]])</f>
        <v>靜開3</v>
      </c>
      <c r="P1892" s="207" t="str" cm="1">
        <f t="array" ref="P1892" xml:space="preserve"> INDEX(切語下字資料表[韻母拼音碼], 小韻資料表[[#This Row],[下字表識別號]])</f>
        <v>ieng</v>
      </c>
      <c r="Q1892" s="210" t="str" cm="1">
        <f t="array" ref="Q1892" xml:space="preserve"> INDEX(設定表!$C$19:$C$23, INT( LEFT(小韻資料表[[#This Row],[目次編碼]],1) ))</f>
        <v>上</v>
      </c>
      <c r="R1892" s="210">
        <f xml:space="preserve">  INDEX(設定表!$C$8:$C$15, MATCH( (RIGHT(小韻資料表[[#This Row],[清濁]]) &amp; 小韻資料表[[#This Row],[調]]), 設定表!$B$8:$B$15, 0))</f>
        <v>2</v>
      </c>
      <c r="S1892" s="205" t="s">
        <v>309</v>
      </c>
      <c r="T1892" s="205" t="s">
        <v>309</v>
      </c>
      <c r="U1892" s="226" t="s">
        <v>309</v>
      </c>
      <c r="V1892" s="147" t="s">
        <v>309</v>
      </c>
      <c r="X1892" s="135"/>
      <c r="Y1892" s="135"/>
      <c r="AA1892" s="135"/>
      <c r="AB1892" s="134"/>
      <c r="AC1892" s="135"/>
      <c r="AD1892" s="135"/>
      <c r="AH1892" s="135"/>
      <c r="AI1892" s="135"/>
    </row>
    <row r="1893" spans="1:35" ht="31.5">
      <c r="A1893" s="205">
        <v>1889</v>
      </c>
      <c r="B1893" s="206" t="s">
        <v>7275</v>
      </c>
      <c r="C1893" s="207" t="str">
        <f xml:space="preserve"> _xlfn.CONCAT(小韻資料表[[#This Row],[聲母拼音碼]],小韻資料表[[#This Row],[韻母拼音碼]],小韻資料表[[#This Row],[調號]])</f>
        <v>kieng2</v>
      </c>
      <c r="D1893" s="206" t="s">
        <v>4411</v>
      </c>
      <c r="E1893" s="208" t="s">
        <v>7252</v>
      </c>
      <c r="F1893" s="205">
        <v>8</v>
      </c>
      <c r="G1893" s="209" t="s">
        <v>4411</v>
      </c>
      <c r="H1893" s="205">
        <f xml:space="preserve"> LEN(小韻資料表[[#This Row],[小韻字集]])</f>
        <v>1</v>
      </c>
      <c r="I1893" s="205" cm="1">
        <f t="array" ref="I1893" xml:space="preserve"> MATCH(TRUE, ISNUMBER( SEARCH( LEFT(小韻資料表[[#This Row],[切語]],1), 切語上字資料表[切語上字]) ), 0)</f>
        <v>1</v>
      </c>
      <c r="J1893" s="210" t="str" cm="1">
        <f t="array" ref="J1893" xml:space="preserve"> INDEX(切語上字資料表[聲母], 小韻資料表[[#This Row],[上字表識別號]])</f>
        <v>見</v>
      </c>
      <c r="K1893" s="210" t="str" cm="1">
        <f t="array" ref="K1893" xml:space="preserve"> INDEX(切語上字資料表[聲母拼音碼], 小韻資料表[[#This Row],[上字表識別號]])</f>
        <v>k</v>
      </c>
      <c r="L1893" s="210" t="str" cm="1">
        <f t="array" ref="L1893" xml:space="preserve"> INDEX(切語上字資料表[清濁], 小韻資料表[[#This Row],[上字表識別號]])</f>
        <v>全清</v>
      </c>
      <c r="M1893" s="223" t="str" cm="1">
        <f t="array" ref="M1893" xml:space="preserve"> INDEX(切語上字資料表[發送收], 小韻資料表[[#This Row],[上字表識別號]])</f>
        <v>發聲</v>
      </c>
      <c r="N1893" s="205" cm="1">
        <f t="array" ref="N1893" xml:space="preserve"> MATCH(TRUE, ISNUMBER( SEARCH( RIGHT(小韻資料表[[#This Row],[切語]],1), 切語下字資料表[切語下字]) ), 0)</f>
        <v>282</v>
      </c>
      <c r="O1893" s="207" t="str" cm="1">
        <f t="array" ref="O1893" xml:space="preserve"> INDEX(切語下字資料表[韻母], 小韻資料表[[#This Row],[下字表識別號]])</f>
        <v>靜開3</v>
      </c>
      <c r="P1893" s="207" t="str" cm="1">
        <f t="array" ref="P1893" xml:space="preserve"> INDEX(切語下字資料表[韻母拼音碼], 小韻資料表[[#This Row],[下字表識別號]])</f>
        <v>ieng</v>
      </c>
      <c r="Q1893" s="210" t="str" cm="1">
        <f t="array" ref="Q1893" xml:space="preserve"> INDEX(設定表!$C$19:$C$23, INT( LEFT(小韻資料表[[#This Row],[目次編碼]],1) ))</f>
        <v>上</v>
      </c>
      <c r="R1893" s="210">
        <f xml:space="preserve">  INDEX(設定表!$C$8:$C$15, MATCH( (RIGHT(小韻資料表[[#This Row],[清濁]]) &amp; 小韻資料表[[#This Row],[調]]), 設定表!$B$8:$B$15, 0))</f>
        <v>2</v>
      </c>
      <c r="S1893" s="205" t="s">
        <v>309</v>
      </c>
      <c r="T1893" s="205" t="s">
        <v>309</v>
      </c>
      <c r="U1893" s="226" t="s">
        <v>309</v>
      </c>
      <c r="V1893" s="146" t="s">
        <v>309</v>
      </c>
      <c r="X1893" s="135"/>
      <c r="Y1893" s="135"/>
      <c r="AA1893" s="135"/>
      <c r="AB1893" s="134"/>
      <c r="AC1893" s="135"/>
      <c r="AD1893" s="135"/>
      <c r="AH1893" s="135"/>
      <c r="AI1893" s="135"/>
    </row>
    <row r="1894" spans="1:35" ht="31.5">
      <c r="A1894" s="205">
        <v>1890</v>
      </c>
      <c r="B1894" s="206" t="s">
        <v>7276</v>
      </c>
      <c r="C1894" s="207" t="str">
        <f xml:space="preserve"> _xlfn.CONCAT(小韻資料表[[#This Row],[聲母拼音碼]],小韻資料表[[#This Row],[韻母拼音碼]],小韻資料表[[#This Row],[調號]])</f>
        <v>pieng2</v>
      </c>
      <c r="D1894" s="206" t="s">
        <v>7277</v>
      </c>
      <c r="E1894" s="208" t="s">
        <v>7252</v>
      </c>
      <c r="F1894" s="205">
        <v>9</v>
      </c>
      <c r="G1894" s="209" t="s">
        <v>7278</v>
      </c>
      <c r="H1894" s="205">
        <f xml:space="preserve"> LEN(小韻資料表[[#This Row],[小韻字集]])</f>
        <v>5</v>
      </c>
      <c r="I1894" s="205" cm="1">
        <f t="array" ref="I1894" xml:space="preserve"> MATCH(TRUE, ISNUMBER( SEARCH( LEFT(小韻資料表[[#This Row],[切語]],1), 切語上字資料表[切語上字]) ), 0)</f>
        <v>13</v>
      </c>
      <c r="J1894" s="210" t="str" cm="1">
        <f t="array" ref="J1894" xml:space="preserve"> INDEX(切語上字資料表[聲母], 小韻資料表[[#This Row],[上字表識別號]])</f>
        <v>幫</v>
      </c>
      <c r="K1894" s="210" t="str" cm="1">
        <f t="array" ref="K1894" xml:space="preserve"> INDEX(切語上字資料表[聲母拼音碼], 小韻資料表[[#This Row],[上字表識別號]])</f>
        <v>p</v>
      </c>
      <c r="L1894" s="210" t="str" cm="1">
        <f t="array" ref="L1894" xml:space="preserve"> INDEX(切語上字資料表[清濁], 小韻資料表[[#This Row],[上字表識別號]])</f>
        <v>全清</v>
      </c>
      <c r="M1894" s="223" t="str" cm="1">
        <f t="array" ref="M1894" xml:space="preserve"> INDEX(切語上字資料表[發送收], 小韻資料表[[#This Row],[上字表識別號]])</f>
        <v>發聲</v>
      </c>
      <c r="N1894" s="205" cm="1">
        <f t="array" ref="N1894" xml:space="preserve"> MATCH(TRUE, ISNUMBER( SEARCH( RIGHT(小韻資料表[[#This Row],[切語]],1), 切語下字資料表[切語下字]) ), 0)</f>
        <v>282</v>
      </c>
      <c r="O1894" s="207" t="str" cm="1">
        <f t="array" ref="O1894" xml:space="preserve"> INDEX(切語下字資料表[韻母], 小韻資料表[[#This Row],[下字表識別號]])</f>
        <v>靜開3</v>
      </c>
      <c r="P1894" s="207" t="str" cm="1">
        <f t="array" ref="P1894" xml:space="preserve"> INDEX(切語下字資料表[韻母拼音碼], 小韻資料表[[#This Row],[下字表識別號]])</f>
        <v>ieng</v>
      </c>
      <c r="Q1894" s="210" t="str" cm="1">
        <f t="array" ref="Q1894" xml:space="preserve"> INDEX(設定表!$C$19:$C$23, INT( LEFT(小韻資料表[[#This Row],[目次編碼]],1) ))</f>
        <v>上</v>
      </c>
      <c r="R1894" s="210">
        <f xml:space="preserve">  INDEX(設定表!$C$8:$C$15, MATCH( (RIGHT(小韻資料表[[#This Row],[清濁]]) &amp; 小韻資料表[[#This Row],[調]]), 設定表!$B$8:$B$15, 0))</f>
        <v>2</v>
      </c>
      <c r="S1894" s="205" t="s">
        <v>309</v>
      </c>
      <c r="T1894" s="205" t="s">
        <v>309</v>
      </c>
      <c r="U1894" s="226" t="s">
        <v>309</v>
      </c>
      <c r="V1894" s="147" t="s">
        <v>309</v>
      </c>
      <c r="X1894" s="135"/>
      <c r="Y1894" s="135"/>
      <c r="AA1894" s="135"/>
      <c r="AB1894" s="134"/>
      <c r="AC1894" s="135"/>
      <c r="AD1894" s="135"/>
      <c r="AH1894" s="135"/>
      <c r="AI1894" s="135"/>
    </row>
    <row r="1895" spans="1:35" ht="31.5">
      <c r="A1895" s="205">
        <v>1891</v>
      </c>
      <c r="B1895" s="206" t="s">
        <v>7279</v>
      </c>
      <c r="C1895" s="207" t="str">
        <f xml:space="preserve"> _xlfn.CONCAT(小韻資料表[[#This Row],[聲母拼音碼]],小韻資料表[[#This Row],[韻母拼音碼]],小韻資料表[[#This Row],[調號]])</f>
        <v>khieng2</v>
      </c>
      <c r="D1895" s="206" t="s">
        <v>7280</v>
      </c>
      <c r="E1895" s="208" t="s">
        <v>7252</v>
      </c>
      <c r="F1895" s="205">
        <v>10</v>
      </c>
      <c r="G1895" s="209" t="s">
        <v>7281</v>
      </c>
      <c r="H1895" s="205">
        <f xml:space="preserve"> LEN(小韻資料表[[#This Row],[小韻字集]])</f>
        <v>6</v>
      </c>
      <c r="I1895" s="205" cm="1">
        <f t="array" ref="I1895" xml:space="preserve"> MATCH(TRUE, ISNUMBER( SEARCH( LEFT(小韻資料表[[#This Row],[切語]],1), 切語上字資料表[切語上字]) ), 0)</f>
        <v>2</v>
      </c>
      <c r="J1895" s="210" t="str" cm="1">
        <f t="array" ref="J1895" xml:space="preserve"> INDEX(切語上字資料表[聲母], 小韻資料表[[#This Row],[上字表識別號]])</f>
        <v>溪</v>
      </c>
      <c r="K1895" s="210" t="str" cm="1">
        <f t="array" ref="K1895" xml:space="preserve"> INDEX(切語上字資料表[聲母拼音碼], 小韻資料表[[#This Row],[上字表識別號]])</f>
        <v>kh</v>
      </c>
      <c r="L1895" s="210" t="str" cm="1">
        <f t="array" ref="L1895" xml:space="preserve"> INDEX(切語上字資料表[清濁], 小韻資料表[[#This Row],[上字表識別號]])</f>
        <v>次清</v>
      </c>
      <c r="M1895" s="223" t="str" cm="1">
        <f t="array" ref="M1895" xml:space="preserve"> INDEX(切語上字資料表[發送收], 小韻資料表[[#This Row],[上字表識別號]])</f>
        <v>送氣</v>
      </c>
      <c r="N1895" s="205" cm="1">
        <f t="array" ref="N1895" xml:space="preserve"> MATCH(TRUE, ISNUMBER( SEARCH( RIGHT(小韻資料表[[#This Row],[切語]],1), 切語下字資料表[切語下字]) ), 0)</f>
        <v>286</v>
      </c>
      <c r="O1895" s="207" t="str" cm="1">
        <f t="array" ref="O1895" xml:space="preserve"> INDEX(切語下字資料表[韻母], 小韻資料表[[#This Row],[下字表識別號]])</f>
        <v>靜合3</v>
      </c>
      <c r="P1895" s="207" t="str" cm="1">
        <f t="array" ref="P1895" xml:space="preserve"> INDEX(切語下字資料表[韻母拼音碼], 小韻資料表[[#This Row],[下字表識別號]])</f>
        <v>ieng</v>
      </c>
      <c r="Q1895" s="210" t="str" cm="1">
        <f t="array" ref="Q1895" xml:space="preserve"> INDEX(設定表!$C$19:$C$23, INT( LEFT(小韻資料表[[#This Row],[目次編碼]],1) ))</f>
        <v>上</v>
      </c>
      <c r="R1895" s="210">
        <f xml:space="preserve">  INDEX(設定表!$C$8:$C$15, MATCH( (RIGHT(小韻資料表[[#This Row],[清濁]]) &amp; 小韻資料表[[#This Row],[調]]), 設定表!$B$8:$B$15, 0))</f>
        <v>2</v>
      </c>
      <c r="S1895" s="205" t="s">
        <v>7282</v>
      </c>
      <c r="T1895" s="205" t="s">
        <v>7283</v>
      </c>
      <c r="U1895" s="226" t="s">
        <v>7284</v>
      </c>
      <c r="V1895" s="146" t="s">
        <v>309</v>
      </c>
      <c r="X1895" s="135"/>
      <c r="Y1895" s="135"/>
      <c r="AA1895" s="135"/>
      <c r="AB1895" s="134"/>
      <c r="AC1895" s="135"/>
      <c r="AD1895" s="135"/>
      <c r="AH1895" s="135"/>
      <c r="AI1895" s="135"/>
    </row>
    <row r="1896" spans="1:35" ht="31.5">
      <c r="A1896" s="205">
        <v>1892</v>
      </c>
      <c r="B1896" s="206" t="s">
        <v>7285</v>
      </c>
      <c r="C1896" s="207" t="str">
        <f xml:space="preserve"> _xlfn.CONCAT(小韻資料表[[#This Row],[聲母拼音碼]],小韻資料表[[#This Row],[韻母拼音碼]],小韻資料表[[#This Row],[調號]])</f>
        <v>cieng2</v>
      </c>
      <c r="D1896" s="206" t="s">
        <v>7286</v>
      </c>
      <c r="E1896" s="208" t="s">
        <v>7252</v>
      </c>
      <c r="F1896" s="205">
        <v>11</v>
      </c>
      <c r="G1896" s="209" t="s">
        <v>7287</v>
      </c>
      <c r="H1896" s="205">
        <f xml:space="preserve"> LEN(小韻資料表[[#This Row],[小韻字集]])</f>
        <v>3</v>
      </c>
      <c r="I1896" s="205" cm="1">
        <f t="array" ref="I1896" xml:space="preserve"> MATCH(TRUE, ISNUMBER( SEARCH( LEFT(小韻資料表[[#This Row],[切語]],1), 切語上字資料表[切語上字]) ), 0)</f>
        <v>21</v>
      </c>
      <c r="J1896" s="210" t="str" cm="1">
        <f t="array" ref="J1896" xml:space="preserve"> INDEX(切語上字資料表[聲母], 小韻資料表[[#This Row],[上字表識別號]])</f>
        <v>精</v>
      </c>
      <c r="K1896" s="210" t="str" cm="1">
        <f t="array" ref="K1896" xml:space="preserve"> INDEX(切語上字資料表[聲母拼音碼], 小韻資料表[[#This Row],[上字表識別號]])</f>
        <v>c</v>
      </c>
      <c r="L1896" s="210" t="str" cm="1">
        <f t="array" ref="L1896" xml:space="preserve"> INDEX(切語上字資料表[清濁], 小韻資料表[[#This Row],[上字表識別號]])</f>
        <v>全清</v>
      </c>
      <c r="M1896" s="223" t="str" cm="1">
        <f t="array" ref="M1896" xml:space="preserve"> INDEX(切語上字資料表[發送收], 小韻資料表[[#This Row],[上字表識別號]])</f>
        <v>發聲</v>
      </c>
      <c r="N1896" s="205" cm="1">
        <f t="array" ref="N1896" xml:space="preserve"> MATCH(TRUE, ISNUMBER( SEARCH( RIGHT(小韻資料表[[#This Row],[切語]],1), 切語下字資料表[切語下字]) ), 0)</f>
        <v>282</v>
      </c>
      <c r="O1896" s="207" t="str" cm="1">
        <f t="array" ref="O1896" xml:space="preserve"> INDEX(切語下字資料表[韻母], 小韻資料表[[#This Row],[下字表識別號]])</f>
        <v>靜開3</v>
      </c>
      <c r="P1896" s="207" t="str" cm="1">
        <f t="array" ref="P1896" xml:space="preserve"> INDEX(切語下字資料表[韻母拼音碼], 小韻資料表[[#This Row],[下字表識別號]])</f>
        <v>ieng</v>
      </c>
      <c r="Q1896" s="210" t="str" cm="1">
        <f t="array" ref="Q1896" xml:space="preserve"> INDEX(設定表!$C$19:$C$23, INT( LEFT(小韻資料表[[#This Row],[目次編碼]],1) ))</f>
        <v>上</v>
      </c>
      <c r="R1896" s="210">
        <f xml:space="preserve">  INDEX(設定表!$C$8:$C$15, MATCH( (RIGHT(小韻資料表[[#This Row],[清濁]]) &amp; 小韻資料表[[#This Row],[調]]), 設定表!$B$8:$B$15, 0))</f>
        <v>2</v>
      </c>
      <c r="S1896" s="205" t="s">
        <v>309</v>
      </c>
      <c r="T1896" s="205" t="s">
        <v>309</v>
      </c>
      <c r="U1896" s="226" t="s">
        <v>309</v>
      </c>
      <c r="V1896" s="147" t="s">
        <v>309</v>
      </c>
      <c r="X1896" s="135"/>
      <c r="Y1896" s="135"/>
      <c r="AA1896" s="135"/>
      <c r="AB1896" s="134"/>
      <c r="AC1896" s="135"/>
      <c r="AD1896" s="135"/>
      <c r="AH1896" s="135"/>
      <c r="AI1896" s="135"/>
    </row>
    <row r="1897" spans="1:35" ht="31.5">
      <c r="A1897" s="205">
        <v>1893</v>
      </c>
      <c r="B1897" s="206" t="s">
        <v>7288</v>
      </c>
      <c r="C1897" s="207" t="str">
        <f xml:space="preserve"> _xlfn.CONCAT(小韻資料表[[#This Row],[聲母拼音碼]],小韻資料表[[#This Row],[韻母拼音碼]],小韻資料表[[#This Row],[調號]])</f>
        <v>Øieng2</v>
      </c>
      <c r="D1897" s="206" t="s">
        <v>7289</v>
      </c>
      <c r="E1897" s="208" t="s">
        <v>7252</v>
      </c>
      <c r="F1897" s="205">
        <v>12</v>
      </c>
      <c r="G1897" s="209" t="s">
        <v>7290</v>
      </c>
      <c r="H1897" s="205">
        <f xml:space="preserve"> LEN(小韻資料表[[#This Row],[小韻字集]])</f>
        <v>8</v>
      </c>
      <c r="I1897" s="205" cm="1">
        <f t="array" ref="I1897" xml:space="preserve"> MATCH(TRUE, ISNUMBER( SEARCH( LEFT(小韻資料表[[#This Row],[切語]],1), 切語上字資料表[切語上字]) ), 0)</f>
        <v>35</v>
      </c>
      <c r="J1897" s="210" t="str" cm="1">
        <f t="array" ref="J1897" xml:space="preserve"> INDEX(切語上字資料表[聲母], 小韻資料表[[#This Row],[上字表識別號]])</f>
        <v>影</v>
      </c>
      <c r="K1897" s="210" t="str" cm="1">
        <f t="array" ref="K1897" xml:space="preserve"> INDEX(切語上字資料表[聲母拼音碼], 小韻資料表[[#This Row],[上字表識別號]])</f>
        <v>Ø</v>
      </c>
      <c r="L1897" s="210" t="str" cm="1">
        <f t="array" ref="L1897" xml:space="preserve"> INDEX(切語上字資料表[清濁], 小韻資料表[[#This Row],[上字表識別號]])</f>
        <v>全清</v>
      </c>
      <c r="M1897" s="223" t="str" cm="1">
        <f t="array" ref="M1897" xml:space="preserve"> INDEX(切語上字資料表[發送收], 小韻資料表[[#This Row],[上字表識別號]])</f>
        <v>發聲</v>
      </c>
      <c r="N1897" s="205" cm="1">
        <f t="array" ref="N1897" xml:space="preserve"> MATCH(TRUE, ISNUMBER( SEARCH( RIGHT(小韻資料表[[#This Row],[切語]],1), 切語下字資料表[切語下字]) ), 0)</f>
        <v>282</v>
      </c>
      <c r="O1897" s="207" t="str" cm="1">
        <f t="array" ref="O1897" xml:space="preserve"> INDEX(切語下字資料表[韻母], 小韻資料表[[#This Row],[下字表識別號]])</f>
        <v>靜開3</v>
      </c>
      <c r="P1897" s="207" t="str" cm="1">
        <f t="array" ref="P1897" xml:space="preserve"> INDEX(切語下字資料表[韻母拼音碼], 小韻資料表[[#This Row],[下字表識別號]])</f>
        <v>ieng</v>
      </c>
      <c r="Q1897" s="210" t="str" cm="1">
        <f t="array" ref="Q1897" xml:space="preserve"> INDEX(設定表!$C$19:$C$23, INT( LEFT(小韻資料表[[#This Row],[目次編碼]],1) ))</f>
        <v>上</v>
      </c>
      <c r="R1897" s="210">
        <f xml:space="preserve">  INDEX(設定表!$C$8:$C$15, MATCH( (RIGHT(小韻資料表[[#This Row],[清濁]]) &amp; 小韻資料表[[#This Row],[調]]), 設定表!$B$8:$B$15, 0))</f>
        <v>2</v>
      </c>
      <c r="S1897" s="205" t="s">
        <v>309</v>
      </c>
      <c r="T1897" s="205" t="s">
        <v>309</v>
      </c>
      <c r="U1897" s="226" t="s">
        <v>309</v>
      </c>
      <c r="V1897" s="146" t="s">
        <v>309</v>
      </c>
      <c r="X1897" s="135"/>
      <c r="Y1897" s="135"/>
      <c r="AA1897" s="135"/>
      <c r="AB1897" s="134"/>
      <c r="AC1897" s="135"/>
      <c r="AD1897" s="135"/>
      <c r="AH1897" s="135"/>
      <c r="AI1897" s="135"/>
    </row>
    <row r="1898" spans="1:35" ht="31.5">
      <c r="A1898" s="205">
        <v>1894</v>
      </c>
      <c r="B1898" s="206" t="s">
        <v>7291</v>
      </c>
      <c r="C1898" s="207" t="str">
        <f xml:space="preserve"> _xlfn.CONCAT(小韻資料表[[#This Row],[聲母拼音碼]],小韻資料表[[#This Row],[韻母拼音碼]],小韻資料表[[#This Row],[調號]])</f>
        <v>chieng2</v>
      </c>
      <c r="D1898" s="206" t="s">
        <v>7292</v>
      </c>
      <c r="E1898" s="208" t="s">
        <v>7252</v>
      </c>
      <c r="F1898" s="205">
        <v>13</v>
      </c>
      <c r="G1898" s="209" t="s">
        <v>7293</v>
      </c>
      <c r="H1898" s="205">
        <f xml:space="preserve"> LEN(小韻資料表[[#This Row],[小韻字集]])</f>
        <v>2</v>
      </c>
      <c r="I1898" s="205" cm="1">
        <f t="array" ref="I1898" xml:space="preserve"> MATCH(TRUE, ISNUMBER( SEARCH( LEFT(小韻資料表[[#This Row],[切語]],1), 切語上字資料表[切語上字]) ), 0)</f>
        <v>22</v>
      </c>
      <c r="J1898" s="210" t="str" cm="1">
        <f t="array" ref="J1898" xml:space="preserve"> INDEX(切語上字資料表[聲母], 小韻資料表[[#This Row],[上字表識別號]])</f>
        <v>清</v>
      </c>
      <c r="K1898" s="210" t="str" cm="1">
        <f t="array" ref="K1898" xml:space="preserve"> INDEX(切語上字資料表[聲母拼音碼], 小韻資料表[[#This Row],[上字表識別號]])</f>
        <v>ch</v>
      </c>
      <c r="L1898" s="210" t="str" cm="1">
        <f t="array" ref="L1898" xml:space="preserve"> INDEX(切語上字資料表[清濁], 小韻資料表[[#This Row],[上字表識別號]])</f>
        <v>次清</v>
      </c>
      <c r="M1898" s="223" t="str" cm="1">
        <f t="array" ref="M1898" xml:space="preserve"> INDEX(切語上字資料表[發送收], 小韻資料表[[#This Row],[上字表識別號]])</f>
        <v>送氣</v>
      </c>
      <c r="N1898" s="205" cm="1">
        <f t="array" ref="N1898" xml:space="preserve"> MATCH(TRUE, ISNUMBER( SEARCH( RIGHT(小韻資料表[[#This Row],[切語]],1), 切語下字資料表[切語下字]) ), 0)</f>
        <v>282</v>
      </c>
      <c r="O1898" s="207" t="str" cm="1">
        <f t="array" ref="O1898" xml:space="preserve"> INDEX(切語下字資料表[韻母], 小韻資料表[[#This Row],[下字表識別號]])</f>
        <v>靜開3</v>
      </c>
      <c r="P1898" s="207" t="str" cm="1">
        <f t="array" ref="P1898" xml:space="preserve"> INDEX(切語下字資料表[韻母拼音碼], 小韻資料表[[#This Row],[下字表識別號]])</f>
        <v>ieng</v>
      </c>
      <c r="Q1898" s="210" t="str" cm="1">
        <f t="array" ref="Q1898" xml:space="preserve"> INDEX(設定表!$C$19:$C$23, INT( LEFT(小韻資料表[[#This Row],[目次編碼]],1) ))</f>
        <v>上</v>
      </c>
      <c r="R1898" s="210">
        <f xml:space="preserve">  INDEX(設定表!$C$8:$C$15, MATCH( (RIGHT(小韻資料表[[#This Row],[清濁]]) &amp; 小韻資料表[[#This Row],[調]]), 設定表!$B$8:$B$15, 0))</f>
        <v>2</v>
      </c>
      <c r="S1898" s="205" t="s">
        <v>309</v>
      </c>
      <c r="T1898" s="205" t="s">
        <v>309</v>
      </c>
      <c r="U1898" s="226" t="s">
        <v>309</v>
      </c>
      <c r="V1898" s="147" t="s">
        <v>309</v>
      </c>
      <c r="X1898" s="135"/>
      <c r="Y1898" s="135"/>
      <c r="AA1898" s="135"/>
      <c r="AB1898" s="134"/>
      <c r="AC1898" s="135"/>
      <c r="AD1898" s="135"/>
      <c r="AH1898" s="135"/>
      <c r="AI1898" s="135"/>
    </row>
    <row r="1899" spans="1:35" ht="31.5">
      <c r="A1899" s="205">
        <v>1895</v>
      </c>
      <c r="B1899" s="206" t="s">
        <v>7294</v>
      </c>
      <c r="C1899" s="207" t="str">
        <f xml:space="preserve"> _xlfn.CONCAT(小韻資料表[[#This Row],[聲母拼音碼]],小韻資料表[[#This Row],[韻母拼音碼]],小韻資料表[[#This Row],[調號]])</f>
        <v>sieng2</v>
      </c>
      <c r="D1899" s="206" t="s">
        <v>7192</v>
      </c>
      <c r="E1899" s="208" t="s">
        <v>7252</v>
      </c>
      <c r="F1899" s="205">
        <v>14</v>
      </c>
      <c r="G1899" s="209" t="s">
        <v>7295</v>
      </c>
      <c r="H1899" s="205">
        <f xml:space="preserve"> LEN(小韻資料表[[#This Row],[小韻字集]])</f>
        <v>7</v>
      </c>
      <c r="I1899" s="205" cm="1">
        <f t="array" ref="I1899" xml:space="preserve"> MATCH(TRUE, ISNUMBER( SEARCH( LEFT(小韻資料表[[#This Row],[切語]],1), 切語上字資料表[切語上字]) ), 0)</f>
        <v>24</v>
      </c>
      <c r="J1899" s="210" t="str" cm="1">
        <f t="array" ref="J1899" xml:space="preserve"> INDEX(切語上字資料表[聲母], 小韻資料表[[#This Row],[上字表識別號]])</f>
        <v>心</v>
      </c>
      <c r="K1899" s="210" t="str" cm="1">
        <f t="array" ref="K1899" xml:space="preserve"> INDEX(切語上字資料表[聲母拼音碼], 小韻資料表[[#This Row],[上字表識別號]])</f>
        <v>s</v>
      </c>
      <c r="L1899" s="210" t="str" cm="1">
        <f t="array" ref="L1899" xml:space="preserve"> INDEX(切語上字資料表[清濁], 小韻資料表[[#This Row],[上字表識別號]])</f>
        <v>全清</v>
      </c>
      <c r="M1899" s="223" t="str" cm="1">
        <f t="array" ref="M1899" xml:space="preserve"> INDEX(切語上字資料表[發送收], 小韻資料表[[#This Row],[上字表識別號]])</f>
        <v>送氣</v>
      </c>
      <c r="N1899" s="205" cm="1">
        <f t="array" ref="N1899" xml:space="preserve"> MATCH(TRUE, ISNUMBER( SEARCH( RIGHT(小韻資料表[[#This Row],[切語]],1), 切語下字資料表[切語下字]) ), 0)</f>
        <v>281</v>
      </c>
      <c r="O1899" s="207" t="str" cm="1">
        <f t="array" ref="O1899" xml:space="preserve"> INDEX(切語下字資料表[韻母], 小韻資料表[[#This Row],[下字表識別號]])</f>
        <v>清開3</v>
      </c>
      <c r="P1899" s="207" t="str" cm="1">
        <f t="array" ref="P1899" xml:space="preserve"> INDEX(切語下字資料表[韻母拼音碼], 小韻資料表[[#This Row],[下字表識別號]])</f>
        <v>ieng</v>
      </c>
      <c r="Q1899" s="210" t="str" cm="1">
        <f t="array" ref="Q1899" xml:space="preserve"> INDEX(設定表!$C$19:$C$23, INT( LEFT(小韻資料表[[#This Row],[目次編碼]],1) ))</f>
        <v>上</v>
      </c>
      <c r="R1899" s="210">
        <f xml:space="preserve">  INDEX(設定表!$C$8:$C$15, MATCH( (RIGHT(小韻資料表[[#This Row],[清濁]]) &amp; 小韻資料表[[#This Row],[調]]), 設定表!$B$8:$B$15, 0))</f>
        <v>2</v>
      </c>
      <c r="S1899" s="205" t="s">
        <v>309</v>
      </c>
      <c r="T1899" s="205" t="s">
        <v>309</v>
      </c>
      <c r="U1899" s="226" t="s">
        <v>309</v>
      </c>
      <c r="V1899" s="146" t="s">
        <v>309</v>
      </c>
      <c r="X1899" s="135"/>
      <c r="Y1899" s="135"/>
      <c r="AA1899" s="135"/>
      <c r="AB1899" s="134"/>
      <c r="AC1899" s="135"/>
      <c r="AD1899" s="135"/>
      <c r="AH1899" s="135"/>
      <c r="AI1899" s="135"/>
    </row>
    <row r="1900" spans="1:35" ht="31.5">
      <c r="A1900" s="205">
        <v>1896</v>
      </c>
      <c r="B1900" s="206" t="s">
        <v>7296</v>
      </c>
      <c r="C1900" s="207" t="str">
        <f xml:space="preserve"> _xlfn.CONCAT(小韻資料表[[#This Row],[聲母拼音碼]],小韻資料表[[#This Row],[韻母拼音碼]],小韻資料表[[#This Row],[調號]])</f>
        <v>bieng2</v>
      </c>
      <c r="D1900" s="206" t="s">
        <v>7297</v>
      </c>
      <c r="E1900" s="208" t="s">
        <v>7252</v>
      </c>
      <c r="F1900" s="205">
        <v>15</v>
      </c>
      <c r="G1900" s="209" t="s">
        <v>7298</v>
      </c>
      <c r="H1900" s="205">
        <f xml:space="preserve"> LEN(小韻資料表[[#This Row],[小韻字集]])</f>
        <v>2</v>
      </c>
      <c r="I1900" s="205" cm="1">
        <f t="array" ref="I1900" xml:space="preserve"> MATCH(TRUE, ISNUMBER( SEARCH( LEFT(小韻資料表[[#This Row],[切語]],1), 切語上字資料表[切語上字]) ), 0)</f>
        <v>20</v>
      </c>
      <c r="J1900" s="210" t="str" cm="1">
        <f t="array" ref="J1900" xml:space="preserve"> INDEX(切語上字資料表[聲母], 小韻資料表[[#This Row],[上字表識別號]])</f>
        <v>微</v>
      </c>
      <c r="K1900" s="210" t="str" cm="1">
        <f t="array" ref="K1900" xml:space="preserve"> INDEX(切語上字資料表[聲母拼音碼], 小韻資料表[[#This Row],[上字表識別號]])</f>
        <v>b</v>
      </c>
      <c r="L1900" s="210" t="str" cm="1">
        <f t="array" ref="L1900" xml:space="preserve"> INDEX(切語上字資料表[清濁], 小韻資料表[[#This Row],[上字表識別號]])</f>
        <v>次濁</v>
      </c>
      <c r="M1900" s="223" t="str" cm="1">
        <f t="array" ref="M1900" xml:space="preserve"> INDEX(切語上字資料表[發送收], 小韻資料表[[#This Row],[上字表識別號]])</f>
        <v>收聲</v>
      </c>
      <c r="N1900" s="205" cm="1">
        <f t="array" ref="N1900" xml:space="preserve"> MATCH(TRUE, ISNUMBER( SEARCH( RIGHT(小韻資料表[[#This Row],[切語]],1), 切語下字資料表[切語下字]) ), 0)</f>
        <v>281</v>
      </c>
      <c r="O1900" s="207" t="str" cm="1">
        <f t="array" ref="O1900" xml:space="preserve"> INDEX(切語下字資料表[韻母], 小韻資料表[[#This Row],[下字表識別號]])</f>
        <v>清開3</v>
      </c>
      <c r="P1900" s="207" t="str" cm="1">
        <f t="array" ref="P1900" xml:space="preserve"> INDEX(切語下字資料表[韻母拼音碼], 小韻資料表[[#This Row],[下字表識別號]])</f>
        <v>ieng</v>
      </c>
      <c r="Q1900" s="210" t="str" cm="1">
        <f t="array" ref="Q1900" xml:space="preserve"> INDEX(設定表!$C$19:$C$23, INT( LEFT(小韻資料表[[#This Row],[目次編碼]],1) ))</f>
        <v>上</v>
      </c>
      <c r="R1900" s="210">
        <f xml:space="preserve">  INDEX(設定表!$C$8:$C$15, MATCH( (RIGHT(小韻資料表[[#This Row],[清濁]]) &amp; 小韻資料表[[#This Row],[調]]), 設定表!$B$8:$B$15, 0))</f>
        <v>2</v>
      </c>
      <c r="S1900" s="205" t="s">
        <v>309</v>
      </c>
      <c r="T1900" s="205" t="s">
        <v>309</v>
      </c>
      <c r="U1900" s="226" t="s">
        <v>309</v>
      </c>
      <c r="V1900" s="147" t="s">
        <v>309</v>
      </c>
      <c r="X1900" s="135"/>
      <c r="Y1900" s="135"/>
      <c r="AA1900" s="135"/>
      <c r="AB1900" s="134"/>
      <c r="AC1900" s="135"/>
      <c r="AD1900" s="135"/>
      <c r="AH1900" s="135"/>
      <c r="AI1900" s="135"/>
    </row>
    <row r="1901" spans="1:35" ht="31.5">
      <c r="A1901" s="205">
        <v>1897</v>
      </c>
      <c r="B1901" s="206" t="s">
        <v>7299</v>
      </c>
      <c r="C1901" s="207" t="str">
        <f xml:space="preserve"> _xlfn.CONCAT(小韻資料表[[#This Row],[聲母拼音碼]],小韻資料表[[#This Row],[韻母拼音碼]],小韻資料表[[#This Row],[調號]])</f>
        <v>tieng2</v>
      </c>
      <c r="D1901" s="206" t="s">
        <v>7300</v>
      </c>
      <c r="E1901" s="208" t="s">
        <v>7252</v>
      </c>
      <c r="F1901" s="205">
        <v>16</v>
      </c>
      <c r="G1901" s="209" t="s">
        <v>7301</v>
      </c>
      <c r="H1901" s="205">
        <f xml:space="preserve"> LEN(小韻資料表[[#This Row],[小韻字集]])</f>
        <v>3</v>
      </c>
      <c r="I1901" s="205" cm="1">
        <f t="array" ref="I1901" xml:space="preserve"> MATCH(TRUE, ISNUMBER( SEARCH( LEFT(小韻資料表[[#This Row],[切語]],1), 切語上字資料表[切語上字]) ), 0)</f>
        <v>11</v>
      </c>
      <c r="J1901" s="210" t="str" cm="1">
        <f t="array" ref="J1901" xml:space="preserve"> INDEX(切語上字資料表[聲母], 小韻資料表[[#This Row],[上字表識別號]])</f>
        <v>澄</v>
      </c>
      <c r="K1901" s="210" t="str" cm="1">
        <f t="array" ref="K1901" xml:space="preserve"> INDEX(切語上字資料表[聲母拼音碼], 小韻資料表[[#This Row],[上字表識別號]])</f>
        <v>t</v>
      </c>
      <c r="L1901" s="210" t="str" cm="1">
        <f t="array" ref="L1901" xml:space="preserve"> INDEX(切語上字資料表[清濁], 小韻資料表[[#This Row],[上字表識別號]])</f>
        <v>全濁</v>
      </c>
      <c r="M1901" s="223" cm="1">
        <f t="array" ref="M1901" xml:space="preserve"> INDEX(切語上字資料表[發送收], 小韻資料表[[#This Row],[上字表識別號]])</f>
        <v>0</v>
      </c>
      <c r="N1901" s="205" cm="1">
        <f t="array" ref="N1901" xml:space="preserve"> MATCH(TRUE, ISNUMBER( SEARCH( RIGHT(小韻資料表[[#This Row],[切語]],1), 切語下字資料表[切語下字]) ), 0)</f>
        <v>281</v>
      </c>
      <c r="O1901" s="207" t="str" cm="1">
        <f t="array" ref="O1901" xml:space="preserve"> INDEX(切語下字資料表[韻母], 小韻資料表[[#This Row],[下字表識別號]])</f>
        <v>清開3</v>
      </c>
      <c r="P1901" s="207" t="str" cm="1">
        <f t="array" ref="P1901" xml:space="preserve"> INDEX(切語下字資料表[韻母拼音碼], 小韻資料表[[#This Row],[下字表識別號]])</f>
        <v>ieng</v>
      </c>
      <c r="Q1901" s="210" t="str" cm="1">
        <f t="array" ref="Q1901" xml:space="preserve"> INDEX(設定表!$C$19:$C$23, INT( LEFT(小韻資料表[[#This Row],[目次編碼]],1) ))</f>
        <v>上</v>
      </c>
      <c r="R1901" s="210">
        <f xml:space="preserve">  INDEX(設定表!$C$8:$C$15, MATCH( (RIGHT(小韻資料表[[#This Row],[清濁]]) &amp; 小韻資料表[[#This Row],[調]]), 設定表!$B$8:$B$15, 0))</f>
        <v>2</v>
      </c>
      <c r="S1901" s="205" t="s">
        <v>309</v>
      </c>
      <c r="T1901" s="205" t="s">
        <v>309</v>
      </c>
      <c r="U1901" s="226" t="s">
        <v>309</v>
      </c>
      <c r="V1901" s="146" t="s">
        <v>309</v>
      </c>
      <c r="X1901" s="135"/>
      <c r="Y1901" s="135"/>
      <c r="AA1901" s="135"/>
      <c r="AB1901" s="134"/>
      <c r="AC1901" s="135"/>
      <c r="AD1901" s="135"/>
      <c r="AH1901" s="135"/>
      <c r="AI1901" s="135"/>
    </row>
    <row r="1902" spans="1:35" ht="31.5">
      <c r="A1902" s="205">
        <v>1898</v>
      </c>
      <c r="B1902" s="206" t="s">
        <v>7302</v>
      </c>
      <c r="C1902" s="207" t="str">
        <f xml:space="preserve"> _xlfn.CONCAT(小韻資料表[[#This Row],[聲母拼音碼]],小韻資料表[[#This Row],[韻母拼音碼]],小韻資料表[[#This Row],[調號]])</f>
        <v>hieng2</v>
      </c>
      <c r="D1902" s="206" t="s">
        <v>1038</v>
      </c>
      <c r="E1902" s="208" t="s">
        <v>7303</v>
      </c>
      <c r="F1902" s="205">
        <v>1</v>
      </c>
      <c r="G1902" s="209" t="s">
        <v>7304</v>
      </c>
      <c r="H1902" s="205">
        <f xml:space="preserve"> LEN(小韻資料表[[#This Row],[小韻字集]])</f>
        <v>6</v>
      </c>
      <c r="I1902" s="205" cm="1">
        <f t="array" ref="I1902" xml:space="preserve"> MATCH(TRUE, ISNUMBER( SEARCH( LEFT(小韻資料表[[#This Row],[切語]],1), 切語上字資料表[切語上字]) ), 0)</f>
        <v>37</v>
      </c>
      <c r="J1902" s="210" t="str" cm="1">
        <f t="array" ref="J1902" xml:space="preserve"> INDEX(切語上字資料表[聲母], 小韻資料表[[#This Row],[上字表識別號]])</f>
        <v>匣</v>
      </c>
      <c r="K1902" s="210" t="str" cm="1">
        <f t="array" ref="K1902" xml:space="preserve"> INDEX(切語上字資料表[聲母拼音碼], 小韻資料表[[#This Row],[上字表識別號]])</f>
        <v>h</v>
      </c>
      <c r="L1902" s="210" t="str" cm="1">
        <f t="array" ref="L1902" xml:space="preserve"> INDEX(切語上字資料表[清濁], 小韻資料表[[#This Row],[上字表識別號]])</f>
        <v>全濁</v>
      </c>
      <c r="M1902" s="223" t="str" cm="1">
        <f t="array" ref="M1902" xml:space="preserve"> INDEX(切語上字資料表[發送收], 小韻資料表[[#This Row],[上字表識別號]])</f>
        <v>送氣</v>
      </c>
      <c r="N1902" s="205" cm="1">
        <f t="array" ref="N1902" xml:space="preserve"> MATCH(TRUE, ISNUMBER( SEARCH( RIGHT(小韻資料表[[#This Row],[切語]],1), 切語下字資料表[切語下字]) ), 0)</f>
        <v>290</v>
      </c>
      <c r="O1902" s="207" t="str" cm="1">
        <f t="array" ref="O1902" xml:space="preserve"> INDEX(切語下字資料表[韻母], 小韻資料表[[#This Row],[下字表識別號]])</f>
        <v>迥開4</v>
      </c>
      <c r="P1902" s="207" t="str" cm="1">
        <f t="array" ref="P1902" xml:space="preserve"> INDEX(切語下字資料表[韻母拼音碼], 小韻資料表[[#This Row],[下字表識別號]])</f>
        <v>ieng</v>
      </c>
      <c r="Q1902" s="210" t="str" cm="1">
        <f t="array" ref="Q1902" xml:space="preserve"> INDEX(設定表!$C$19:$C$23, INT( LEFT(小韻資料表[[#This Row],[目次編碼]],1) ))</f>
        <v>上</v>
      </c>
      <c r="R1902" s="210">
        <f xml:space="preserve">  INDEX(設定表!$C$8:$C$15, MATCH( (RIGHT(小韻資料表[[#This Row],[清濁]]) &amp; 小韻資料表[[#This Row],[調]]), 設定表!$B$8:$B$15, 0))</f>
        <v>2</v>
      </c>
      <c r="S1902" s="205" t="s">
        <v>309</v>
      </c>
      <c r="T1902" s="205" t="s">
        <v>309</v>
      </c>
      <c r="U1902" s="226" t="s">
        <v>309</v>
      </c>
      <c r="V1902" s="147" t="s">
        <v>309</v>
      </c>
      <c r="X1902" s="135"/>
      <c r="Y1902" s="135"/>
      <c r="AA1902" s="135"/>
      <c r="AB1902" s="134"/>
      <c r="AC1902" s="135"/>
      <c r="AD1902" s="135"/>
      <c r="AH1902" s="135"/>
      <c r="AI1902" s="135"/>
    </row>
    <row r="1903" spans="1:35" ht="31.5">
      <c r="A1903" s="205">
        <v>1899</v>
      </c>
      <c r="B1903" s="206" t="s">
        <v>7305</v>
      </c>
      <c r="C1903" s="207" t="str">
        <f xml:space="preserve"> _xlfn.CONCAT(小韻資料表[[#This Row],[聲母拼音碼]],小韻資料表[[#This Row],[韻母拼音碼]],小韻資料表[[#This Row],[調號]])</f>
        <v>kieng2</v>
      </c>
      <c r="D1903" s="206" t="s">
        <v>7306</v>
      </c>
      <c r="E1903" s="208" t="s">
        <v>7303</v>
      </c>
      <c r="F1903" s="205">
        <v>2</v>
      </c>
      <c r="G1903" s="209" t="s">
        <v>7307</v>
      </c>
      <c r="H1903" s="205">
        <f xml:space="preserve"> LEN(小韻資料表[[#This Row],[小韻字集]])</f>
        <v>11</v>
      </c>
      <c r="I1903" s="205" cm="1">
        <f t="array" ref="I1903" xml:space="preserve"> MATCH(TRUE, ISNUMBER( SEARCH( LEFT(小韻資料表[[#This Row],[切語]],1), 切語上字資料表[切語上字]) ), 0)</f>
        <v>1</v>
      </c>
      <c r="J1903" s="210" t="str" cm="1">
        <f t="array" ref="J1903" xml:space="preserve"> INDEX(切語上字資料表[聲母], 小韻資料表[[#This Row],[上字表識別號]])</f>
        <v>見</v>
      </c>
      <c r="K1903" s="210" t="str" cm="1">
        <f t="array" ref="K1903" xml:space="preserve"> INDEX(切語上字資料表[聲母拼音碼], 小韻資料表[[#This Row],[上字表識別號]])</f>
        <v>k</v>
      </c>
      <c r="L1903" s="210" t="str" cm="1">
        <f t="array" ref="L1903" xml:space="preserve"> INDEX(切語上字資料表[清濁], 小韻資料表[[#This Row],[上字表識別號]])</f>
        <v>全清</v>
      </c>
      <c r="M1903" s="223" t="str" cm="1">
        <f t="array" ref="M1903" xml:space="preserve"> INDEX(切語上字資料表[發送收], 小韻資料表[[#This Row],[上字表識別號]])</f>
        <v>發聲</v>
      </c>
      <c r="N1903" s="205" cm="1">
        <f t="array" ref="N1903" xml:space="preserve"> MATCH(TRUE, ISNUMBER( SEARCH( RIGHT(小韻資料表[[#This Row],[切語]],1), 切語下字資料表[切語下字]) ), 0)</f>
        <v>294</v>
      </c>
      <c r="O1903" s="207" t="str" cm="1">
        <f t="array" ref="O1903" xml:space="preserve"> INDEX(切語下字資料表[韻母], 小韻資料表[[#This Row],[下字表識別號]])</f>
        <v>迥合3</v>
      </c>
      <c r="P1903" s="207" t="str" cm="1">
        <f t="array" ref="P1903" xml:space="preserve"> INDEX(切語下字資料表[韻母拼音碼], 小韻資料表[[#This Row],[下字表識別號]])</f>
        <v>ieng</v>
      </c>
      <c r="Q1903" s="210" t="str" cm="1">
        <f t="array" ref="Q1903" xml:space="preserve"> INDEX(設定表!$C$19:$C$23, INT( LEFT(小韻資料表[[#This Row],[目次編碼]],1) ))</f>
        <v>上</v>
      </c>
      <c r="R1903" s="210">
        <f xml:space="preserve">  INDEX(設定表!$C$8:$C$15, MATCH( (RIGHT(小韻資料表[[#This Row],[清濁]]) &amp; 小韻資料表[[#This Row],[調]]), 設定表!$B$8:$B$15, 0))</f>
        <v>2</v>
      </c>
      <c r="S1903" s="205" t="s">
        <v>309</v>
      </c>
      <c r="T1903" s="205" t="s">
        <v>309</v>
      </c>
      <c r="U1903" s="226" t="s">
        <v>309</v>
      </c>
      <c r="V1903" s="146" t="s">
        <v>309</v>
      </c>
      <c r="X1903" s="135"/>
      <c r="Y1903" s="135"/>
      <c r="AA1903" s="135"/>
      <c r="AB1903" s="134"/>
      <c r="AC1903" s="135"/>
      <c r="AD1903" s="135"/>
      <c r="AH1903" s="135"/>
      <c r="AI1903" s="135"/>
    </row>
    <row r="1904" spans="1:35" ht="31.5">
      <c r="A1904" s="205">
        <v>1900</v>
      </c>
      <c r="B1904" s="206" t="s">
        <v>7308</v>
      </c>
      <c r="C1904" s="207" t="str">
        <f xml:space="preserve"> _xlfn.CONCAT(小韻資料表[[#This Row],[聲母拼音碼]],小韻資料表[[#This Row],[韻母拼音碼]],小韻資料表[[#This Row],[調號]])</f>
        <v>mieng2</v>
      </c>
      <c r="D1904" s="206" t="s">
        <v>7309</v>
      </c>
      <c r="E1904" s="208" t="s">
        <v>7303</v>
      </c>
      <c r="F1904" s="205">
        <v>3</v>
      </c>
      <c r="G1904" s="209" t="s">
        <v>7310</v>
      </c>
      <c r="H1904" s="205">
        <f xml:space="preserve"> LEN(小韻資料表[[#This Row],[小韻字集]])</f>
        <v>7</v>
      </c>
      <c r="I1904" s="205" cm="1">
        <f t="array" ref="I1904" xml:space="preserve"> MATCH(TRUE, ISNUMBER( SEARCH( LEFT(小韻資料表[[#This Row],[切語]],1), 切語上字資料表[切語上字]) ), 0)</f>
        <v>16</v>
      </c>
      <c r="J1904" s="210" t="str" cm="1">
        <f t="array" ref="J1904" xml:space="preserve"> INDEX(切語上字資料表[聲母], 小韻資料表[[#This Row],[上字表識別號]])</f>
        <v>明</v>
      </c>
      <c r="K1904" s="210" t="str" cm="1">
        <f t="array" ref="K1904" xml:space="preserve"> INDEX(切語上字資料表[聲母拼音碼], 小韻資料表[[#This Row],[上字表識別號]])</f>
        <v>m</v>
      </c>
      <c r="L1904" s="210" t="str" cm="1">
        <f t="array" ref="L1904" xml:space="preserve"> INDEX(切語上字資料表[清濁], 小韻資料表[[#This Row],[上字表識別號]])</f>
        <v>次濁</v>
      </c>
      <c r="M1904" s="223" t="str" cm="1">
        <f t="array" ref="M1904" xml:space="preserve"> INDEX(切語上字資料表[發送收], 小韻資料表[[#This Row],[上字表識別號]])</f>
        <v>收聲</v>
      </c>
      <c r="N1904" s="205" cm="1">
        <f t="array" ref="N1904" xml:space="preserve"> MATCH(TRUE, ISNUMBER( SEARCH( RIGHT(小韻資料表[[#This Row],[切語]],1), 切語下字資料表[切語下字]) ), 0)</f>
        <v>294</v>
      </c>
      <c r="O1904" s="207" t="str" cm="1">
        <f t="array" ref="O1904" xml:space="preserve"> INDEX(切語下字資料表[韻母], 小韻資料表[[#This Row],[下字表識別號]])</f>
        <v>迥合3</v>
      </c>
      <c r="P1904" s="207" t="str" cm="1">
        <f t="array" ref="P1904" xml:space="preserve"> INDEX(切語下字資料表[韻母拼音碼], 小韻資料表[[#This Row],[下字表識別號]])</f>
        <v>ieng</v>
      </c>
      <c r="Q1904" s="210" t="str" cm="1">
        <f t="array" ref="Q1904" xml:space="preserve"> INDEX(設定表!$C$19:$C$23, INT( LEFT(小韻資料表[[#This Row],[目次編碼]],1) ))</f>
        <v>上</v>
      </c>
      <c r="R1904" s="210">
        <f xml:space="preserve">  INDEX(設定表!$C$8:$C$15, MATCH( (RIGHT(小韻資料表[[#This Row],[清濁]]) &amp; 小韻資料表[[#This Row],[調]]), 設定表!$B$8:$B$15, 0))</f>
        <v>2</v>
      </c>
      <c r="S1904" s="205" t="s">
        <v>309</v>
      </c>
      <c r="T1904" s="205" t="s">
        <v>309</v>
      </c>
      <c r="U1904" s="226" t="s">
        <v>309</v>
      </c>
      <c r="V1904" s="147" t="s">
        <v>309</v>
      </c>
      <c r="X1904" s="135"/>
      <c r="Y1904" s="135"/>
      <c r="AA1904" s="135"/>
      <c r="AB1904" s="134"/>
      <c r="AC1904" s="135"/>
      <c r="AD1904" s="135"/>
      <c r="AH1904" s="135"/>
      <c r="AI1904" s="135"/>
    </row>
    <row r="1905" spans="1:35" ht="31.5">
      <c r="A1905" s="205">
        <v>1901</v>
      </c>
      <c r="B1905" s="206" t="s">
        <v>7311</v>
      </c>
      <c r="C1905" s="207" t="str">
        <f xml:space="preserve"> _xlfn.CONCAT(小韻資料表[[#This Row],[聲母拼音碼]],小韻資料表[[#This Row],[韻母拼音碼]],小韻資料表[[#This Row],[調號]])</f>
        <v>tieng2</v>
      </c>
      <c r="D1905" s="206" t="s">
        <v>7312</v>
      </c>
      <c r="E1905" s="208" t="s">
        <v>7303</v>
      </c>
      <c r="F1905" s="205">
        <v>4</v>
      </c>
      <c r="G1905" s="209" t="s">
        <v>7313</v>
      </c>
      <c r="H1905" s="205">
        <f xml:space="preserve"> LEN(小韻資料表[[#This Row],[小韻字集]])</f>
        <v>15</v>
      </c>
      <c r="I1905" s="205" cm="1">
        <f t="array" ref="I1905" xml:space="preserve"> MATCH(TRUE, ISNUMBER( SEARCH( LEFT(小韻資料表[[#This Row],[切語]],1), 切語上字資料表[切語上字]) ), 0)</f>
        <v>5</v>
      </c>
      <c r="J1905" s="210" t="str" cm="1">
        <f t="array" ref="J1905" xml:space="preserve"> INDEX(切語上字資料表[聲母], 小韻資料表[[#This Row],[上字表識別號]])</f>
        <v>端</v>
      </c>
      <c r="K1905" s="210" t="str" cm="1">
        <f t="array" ref="K1905" xml:space="preserve"> INDEX(切語上字資料表[聲母拼音碼], 小韻資料表[[#This Row],[上字表識別號]])</f>
        <v>t</v>
      </c>
      <c r="L1905" s="210" t="str" cm="1">
        <f t="array" ref="L1905" xml:space="preserve"> INDEX(切語上字資料表[清濁], 小韻資料表[[#This Row],[上字表識別號]])</f>
        <v>全清</v>
      </c>
      <c r="M1905" s="223" t="str" cm="1">
        <f t="array" ref="M1905" xml:space="preserve"> INDEX(切語上字資料表[發送收], 小韻資料表[[#This Row],[上字表識別號]])</f>
        <v>發聲</v>
      </c>
      <c r="N1905" s="205" cm="1">
        <f t="array" ref="N1905" xml:space="preserve"> MATCH(TRUE, ISNUMBER( SEARCH( RIGHT(小韻資料表[[#This Row],[切語]],1), 切語下字資料表[切語下字]) ), 0)</f>
        <v>290</v>
      </c>
      <c r="O1905" s="207" t="str" cm="1">
        <f t="array" ref="O1905" xml:space="preserve"> INDEX(切語下字資料表[韻母], 小韻資料表[[#This Row],[下字表識別號]])</f>
        <v>迥開4</v>
      </c>
      <c r="P1905" s="207" t="str" cm="1">
        <f t="array" ref="P1905" xml:space="preserve"> INDEX(切語下字資料表[韻母拼音碼], 小韻資料表[[#This Row],[下字表識別號]])</f>
        <v>ieng</v>
      </c>
      <c r="Q1905" s="210" t="str" cm="1">
        <f t="array" ref="Q1905" xml:space="preserve"> INDEX(設定表!$C$19:$C$23, INT( LEFT(小韻資料表[[#This Row],[目次編碼]],1) ))</f>
        <v>上</v>
      </c>
      <c r="R1905" s="210">
        <f xml:space="preserve">  INDEX(設定表!$C$8:$C$15, MATCH( (RIGHT(小韻資料表[[#This Row],[清濁]]) &amp; 小韻資料表[[#This Row],[調]]), 設定表!$B$8:$B$15, 0))</f>
        <v>2</v>
      </c>
      <c r="S1905" s="205" t="s">
        <v>309</v>
      </c>
      <c r="T1905" s="205" t="s">
        <v>309</v>
      </c>
      <c r="U1905" s="226" t="s">
        <v>309</v>
      </c>
      <c r="V1905" s="146" t="s">
        <v>309</v>
      </c>
      <c r="X1905" s="135"/>
      <c r="Y1905" s="135"/>
      <c r="AA1905" s="135"/>
      <c r="AB1905" s="134"/>
      <c r="AC1905" s="135"/>
      <c r="AD1905" s="135"/>
      <c r="AH1905" s="135"/>
      <c r="AI1905" s="135"/>
    </row>
    <row r="1906" spans="1:35" ht="31.5">
      <c r="A1906" s="205">
        <v>1902</v>
      </c>
      <c r="B1906" s="206" t="s">
        <v>7314</v>
      </c>
      <c r="C1906" s="207" t="str">
        <f xml:space="preserve"> _xlfn.CONCAT(小韻資料表[[#This Row],[聲母拼音碼]],小韻資料表[[#This Row],[韻母拼音碼]],小韻資料表[[#This Row],[調號]])</f>
        <v>tieng2</v>
      </c>
      <c r="D1906" s="206" t="s">
        <v>7315</v>
      </c>
      <c r="E1906" s="208" t="s">
        <v>7303</v>
      </c>
      <c r="F1906" s="205">
        <v>5</v>
      </c>
      <c r="G1906" s="209" t="s">
        <v>7316</v>
      </c>
      <c r="H1906" s="205">
        <f xml:space="preserve"> LEN(小韻資料表[[#This Row],[小韻字集]])</f>
        <v>12</v>
      </c>
      <c r="I1906" s="205" cm="1">
        <f t="array" ref="I1906" xml:space="preserve"> MATCH(TRUE, ISNUMBER( SEARCH( LEFT(小韻資料表[[#This Row],[切語]],1), 切語上字資料表[切語上字]) ), 0)</f>
        <v>7</v>
      </c>
      <c r="J1906" s="210" t="str" cm="1">
        <f t="array" ref="J1906" xml:space="preserve"> INDEX(切語上字資料表[聲母], 小韻資料表[[#This Row],[上字表識別號]])</f>
        <v>定</v>
      </c>
      <c r="K1906" s="210" t="str" cm="1">
        <f t="array" ref="K1906" xml:space="preserve"> INDEX(切語上字資料表[聲母拼音碼], 小韻資料表[[#This Row],[上字表識別號]])</f>
        <v>t</v>
      </c>
      <c r="L1906" s="210" t="str" cm="1">
        <f t="array" ref="L1906" xml:space="preserve"> INDEX(切語上字資料表[清濁], 小韻資料表[[#This Row],[上字表識別號]])</f>
        <v>全濁</v>
      </c>
      <c r="M1906" s="223" cm="1">
        <f t="array" ref="M1906" xml:space="preserve"> INDEX(切語上字資料表[發送收], 小韻資料表[[#This Row],[上字表識別號]])</f>
        <v>0</v>
      </c>
      <c r="N1906" s="205" cm="1">
        <f t="array" ref="N1906" xml:space="preserve"> MATCH(TRUE, ISNUMBER( SEARCH( RIGHT(小韻資料表[[#This Row],[切語]],1), 切語下字資料表[切語下字]) ), 0)</f>
        <v>290</v>
      </c>
      <c r="O1906" s="207" t="str" cm="1">
        <f t="array" ref="O1906" xml:space="preserve"> INDEX(切語下字資料表[韻母], 小韻資料表[[#This Row],[下字表識別號]])</f>
        <v>迥開4</v>
      </c>
      <c r="P1906" s="207" t="str" cm="1">
        <f t="array" ref="P1906" xml:space="preserve"> INDEX(切語下字資料表[韻母拼音碼], 小韻資料表[[#This Row],[下字表識別號]])</f>
        <v>ieng</v>
      </c>
      <c r="Q1906" s="210" t="str" cm="1">
        <f t="array" ref="Q1906" xml:space="preserve"> INDEX(設定表!$C$19:$C$23, INT( LEFT(小韻資料表[[#This Row],[目次編碼]],1) ))</f>
        <v>上</v>
      </c>
      <c r="R1906" s="210">
        <f xml:space="preserve">  INDEX(設定表!$C$8:$C$15, MATCH( (RIGHT(小韻資料表[[#This Row],[清濁]]) &amp; 小韻資料表[[#This Row],[調]]), 設定表!$B$8:$B$15, 0))</f>
        <v>2</v>
      </c>
      <c r="S1906" s="205" t="s">
        <v>309</v>
      </c>
      <c r="T1906" s="205" t="s">
        <v>309</v>
      </c>
      <c r="U1906" s="226" t="s">
        <v>309</v>
      </c>
      <c r="V1906" s="147" t="s">
        <v>309</v>
      </c>
      <c r="X1906" s="135"/>
      <c r="Y1906" s="135"/>
      <c r="AA1906" s="135"/>
      <c r="AB1906" s="134"/>
      <c r="AC1906" s="135"/>
      <c r="AD1906" s="135"/>
      <c r="AH1906" s="135"/>
      <c r="AI1906" s="135"/>
    </row>
    <row r="1907" spans="1:35" ht="31.5">
      <c r="A1907" s="205">
        <v>1903</v>
      </c>
      <c r="B1907" s="206" t="s">
        <v>7317</v>
      </c>
      <c r="C1907" s="207" t="str">
        <f xml:space="preserve"> _xlfn.CONCAT(小韻資料表[[#This Row],[聲母拼音碼]],小韻資料表[[#This Row],[韻母拼音碼]],小韻資料表[[#This Row],[調號]])</f>
        <v>thieng2</v>
      </c>
      <c r="D1907" s="206" t="s">
        <v>7318</v>
      </c>
      <c r="E1907" s="208" t="s">
        <v>7303</v>
      </c>
      <c r="F1907" s="205">
        <v>6</v>
      </c>
      <c r="G1907" s="209" t="s">
        <v>7319</v>
      </c>
      <c r="H1907" s="205">
        <f xml:space="preserve"> LEN(小韻資料表[[#This Row],[小韻字集]])</f>
        <v>15</v>
      </c>
      <c r="I1907" s="205" cm="1">
        <f t="array" ref="I1907" xml:space="preserve"> MATCH(TRUE, ISNUMBER( SEARCH( LEFT(小韻資料表[[#This Row],[切語]],1), 切語上字資料表[切語上字]) ), 0)</f>
        <v>6</v>
      </c>
      <c r="J1907" s="210" t="str" cm="1">
        <f t="array" ref="J1907" xml:space="preserve"> INDEX(切語上字資料表[聲母], 小韻資料表[[#This Row],[上字表識別號]])</f>
        <v>透</v>
      </c>
      <c r="K1907" s="210" t="str" cm="1">
        <f t="array" ref="K1907" xml:space="preserve"> INDEX(切語上字資料表[聲母拼音碼], 小韻資料表[[#This Row],[上字表識別號]])</f>
        <v>th</v>
      </c>
      <c r="L1907" s="210" t="str" cm="1">
        <f t="array" ref="L1907" xml:space="preserve"> INDEX(切語上字資料表[清濁], 小韻資料表[[#This Row],[上字表識別號]])</f>
        <v>次清</v>
      </c>
      <c r="M1907" s="223" t="str" cm="1">
        <f t="array" ref="M1907" xml:space="preserve"> INDEX(切語上字資料表[發送收], 小韻資料表[[#This Row],[上字表識別號]])</f>
        <v>送氣</v>
      </c>
      <c r="N1907" s="205" cm="1">
        <f t="array" ref="N1907" xml:space="preserve"> MATCH(TRUE, ISNUMBER( SEARCH( RIGHT(小韻資料表[[#This Row],[切語]],1), 切語下字資料表[切語下字]) ), 0)</f>
        <v>290</v>
      </c>
      <c r="O1907" s="207" t="str" cm="1">
        <f t="array" ref="O1907" xml:space="preserve"> INDEX(切語下字資料表[韻母], 小韻資料表[[#This Row],[下字表識別號]])</f>
        <v>迥開4</v>
      </c>
      <c r="P1907" s="207" t="str" cm="1">
        <f t="array" ref="P1907" xml:space="preserve"> INDEX(切語下字資料表[韻母拼音碼], 小韻資料表[[#This Row],[下字表識別號]])</f>
        <v>ieng</v>
      </c>
      <c r="Q1907" s="210" t="str" cm="1">
        <f t="array" ref="Q1907" xml:space="preserve"> INDEX(設定表!$C$19:$C$23, INT( LEFT(小韻資料表[[#This Row],[目次編碼]],1) ))</f>
        <v>上</v>
      </c>
      <c r="R1907" s="210">
        <f xml:space="preserve">  INDEX(設定表!$C$8:$C$15, MATCH( (RIGHT(小韻資料表[[#This Row],[清濁]]) &amp; 小韻資料表[[#This Row],[調]]), 設定表!$B$8:$B$15, 0))</f>
        <v>2</v>
      </c>
      <c r="S1907" s="205" t="s">
        <v>309</v>
      </c>
      <c r="T1907" s="205" t="s">
        <v>309</v>
      </c>
      <c r="U1907" s="226" t="s">
        <v>309</v>
      </c>
      <c r="V1907" s="146" t="s">
        <v>309</v>
      </c>
      <c r="X1907" s="135"/>
      <c r="Y1907" s="135"/>
      <c r="AA1907" s="135"/>
      <c r="AB1907" s="134"/>
      <c r="AC1907" s="135"/>
      <c r="AD1907" s="135"/>
      <c r="AH1907" s="135"/>
      <c r="AI1907" s="135"/>
    </row>
    <row r="1908" spans="1:35" ht="31.5">
      <c r="A1908" s="205">
        <v>1904</v>
      </c>
      <c r="B1908" s="206" t="s">
        <v>7320</v>
      </c>
      <c r="C1908" s="207" t="str">
        <f xml:space="preserve"> _xlfn.CONCAT(小韻資料表[[#This Row],[聲母拼音碼]],小韻資料表[[#This Row],[韻母拼音碼]],小韻資料表[[#This Row],[調號]])</f>
        <v>cieng2</v>
      </c>
      <c r="D1908" s="206" t="s">
        <v>7321</v>
      </c>
      <c r="E1908" s="208" t="s">
        <v>7303</v>
      </c>
      <c r="F1908" s="205">
        <v>7</v>
      </c>
      <c r="G1908" s="209" t="s">
        <v>7321</v>
      </c>
      <c r="H1908" s="205">
        <f xml:space="preserve"> LEN(小韻資料表[[#This Row],[小韻字集]])</f>
        <v>1</v>
      </c>
      <c r="I1908" s="205" cm="1">
        <f t="array" ref="I1908" xml:space="preserve"> MATCH(TRUE, ISNUMBER( SEARCH( LEFT(小韻資料表[[#This Row],[切語]],1), 切語上字資料表[切語上字]) ), 0)</f>
        <v>23</v>
      </c>
      <c r="J1908" s="210" t="str" cm="1">
        <f t="array" ref="J1908" xml:space="preserve"> INDEX(切語上字資料表[聲母], 小韻資料表[[#This Row],[上字表識別號]])</f>
        <v>從</v>
      </c>
      <c r="K1908" s="210" t="str" cm="1">
        <f t="array" ref="K1908" xml:space="preserve"> INDEX(切語上字資料表[聲母拼音碼], 小韻資料表[[#This Row],[上字表識別號]])</f>
        <v>c</v>
      </c>
      <c r="L1908" s="210" t="str" cm="1">
        <f t="array" ref="L1908" xml:space="preserve"> INDEX(切語上字資料表[清濁], 小韻資料表[[#This Row],[上字表識別號]])</f>
        <v>全濁</v>
      </c>
      <c r="M1908" s="223" cm="1">
        <f t="array" ref="M1908" xml:space="preserve"> INDEX(切語上字資料表[發送收], 小韻資料表[[#This Row],[上字表識別號]])</f>
        <v>0</v>
      </c>
      <c r="N1908" s="205" cm="1">
        <f t="array" ref="N1908" xml:space="preserve"> MATCH(TRUE, ISNUMBER( SEARCH( RIGHT(小韻資料表[[#This Row],[切語]],1), 切語下字資料表[切語下字]) ), 0)</f>
        <v>290</v>
      </c>
      <c r="O1908" s="207" t="str" cm="1">
        <f t="array" ref="O1908" xml:space="preserve"> INDEX(切語下字資料表[韻母], 小韻資料表[[#This Row],[下字表識別號]])</f>
        <v>迥開4</v>
      </c>
      <c r="P1908" s="207" t="str" cm="1">
        <f t="array" ref="P1908" xml:space="preserve"> INDEX(切語下字資料表[韻母拼音碼], 小韻資料表[[#This Row],[下字表識別號]])</f>
        <v>ieng</v>
      </c>
      <c r="Q1908" s="210" t="str" cm="1">
        <f t="array" ref="Q1908" xml:space="preserve"> INDEX(設定表!$C$19:$C$23, INT( LEFT(小韻資料表[[#This Row],[目次編碼]],1) ))</f>
        <v>上</v>
      </c>
      <c r="R1908" s="210">
        <f xml:space="preserve">  INDEX(設定表!$C$8:$C$15, MATCH( (RIGHT(小韻資料表[[#This Row],[清濁]]) &amp; 小韻資料表[[#This Row],[調]]), 設定表!$B$8:$B$15, 0))</f>
        <v>2</v>
      </c>
      <c r="S1908" s="205" t="s">
        <v>309</v>
      </c>
      <c r="T1908" s="205" t="s">
        <v>309</v>
      </c>
      <c r="U1908" s="226" t="s">
        <v>309</v>
      </c>
      <c r="V1908" s="147" t="s">
        <v>309</v>
      </c>
      <c r="X1908" s="135"/>
      <c r="Y1908" s="135"/>
      <c r="AA1908" s="135"/>
      <c r="AB1908" s="134"/>
      <c r="AC1908" s="135"/>
      <c r="AD1908" s="135"/>
      <c r="AH1908" s="135"/>
      <c r="AI1908" s="135"/>
    </row>
    <row r="1909" spans="1:35" ht="31.5">
      <c r="A1909" s="205">
        <v>1905</v>
      </c>
      <c r="B1909" s="206" t="s">
        <v>7322</v>
      </c>
      <c r="C1909" s="207" t="str">
        <f xml:space="preserve"> _xlfn.CONCAT(小韻資料表[[#This Row],[聲母拼音碼]],小韻資料表[[#This Row],[韻母拼音碼]],小韻資料表[[#This Row],[調號]])</f>
        <v>Øieng2</v>
      </c>
      <c r="D1909" s="206" t="s">
        <v>7323</v>
      </c>
      <c r="E1909" s="208" t="s">
        <v>7303</v>
      </c>
      <c r="F1909" s="205">
        <v>8</v>
      </c>
      <c r="G1909" s="209" t="s">
        <v>7323</v>
      </c>
      <c r="H1909" s="205">
        <f xml:space="preserve"> LEN(小韻資料表[[#This Row],[小韻字集]])</f>
        <v>1</v>
      </c>
      <c r="I1909" s="205" cm="1">
        <f t="array" ref="I1909" xml:space="preserve"> MATCH(TRUE, ISNUMBER( SEARCH( LEFT(小韻資料表[[#This Row],[切語]],1), 切語上字資料表[切語上字]) ), 0)</f>
        <v>35</v>
      </c>
      <c r="J1909" s="210" t="str" cm="1">
        <f t="array" ref="J1909" xml:space="preserve"> INDEX(切語上字資料表[聲母], 小韻資料表[[#This Row],[上字表識別號]])</f>
        <v>影</v>
      </c>
      <c r="K1909" s="210" t="str" cm="1">
        <f t="array" ref="K1909" xml:space="preserve"> INDEX(切語上字資料表[聲母拼音碼], 小韻資料表[[#This Row],[上字表識別號]])</f>
        <v>Ø</v>
      </c>
      <c r="L1909" s="210" t="str" cm="1">
        <f t="array" ref="L1909" xml:space="preserve"> INDEX(切語上字資料表[清濁], 小韻資料表[[#This Row],[上字表識別號]])</f>
        <v>全清</v>
      </c>
      <c r="M1909" s="223" t="str" cm="1">
        <f t="array" ref="M1909" xml:space="preserve"> INDEX(切語上字資料表[發送收], 小韻資料表[[#This Row],[上字表識別號]])</f>
        <v>發聲</v>
      </c>
      <c r="N1909" s="205" cm="1">
        <f t="array" ref="N1909" xml:space="preserve"> MATCH(TRUE, ISNUMBER( SEARCH( RIGHT(小韻資料表[[#This Row],[切語]],1), 切語下字資料表[切語下字]) ), 0)</f>
        <v>294</v>
      </c>
      <c r="O1909" s="207" t="str" cm="1">
        <f t="array" ref="O1909" xml:space="preserve"> INDEX(切語下字資料表[韻母], 小韻資料表[[#This Row],[下字表識別號]])</f>
        <v>迥合3</v>
      </c>
      <c r="P1909" s="207" t="str" cm="1">
        <f t="array" ref="P1909" xml:space="preserve"> INDEX(切語下字資料表[韻母拼音碼], 小韻資料表[[#This Row],[下字表識別號]])</f>
        <v>ieng</v>
      </c>
      <c r="Q1909" s="210" t="str" cm="1">
        <f t="array" ref="Q1909" xml:space="preserve"> INDEX(設定表!$C$19:$C$23, INT( LEFT(小韻資料表[[#This Row],[目次編碼]],1) ))</f>
        <v>上</v>
      </c>
      <c r="R1909" s="210">
        <f xml:space="preserve">  INDEX(設定表!$C$8:$C$15, MATCH( (RIGHT(小韻資料表[[#This Row],[清濁]]) &amp; 小韻資料表[[#This Row],[調]]), 設定表!$B$8:$B$15, 0))</f>
        <v>2</v>
      </c>
      <c r="S1909" s="205" t="s">
        <v>309</v>
      </c>
      <c r="T1909" s="205" t="s">
        <v>309</v>
      </c>
      <c r="U1909" s="226" t="s">
        <v>309</v>
      </c>
      <c r="V1909" s="146" t="s">
        <v>309</v>
      </c>
      <c r="X1909" s="135"/>
      <c r="Y1909" s="135"/>
      <c r="AA1909" s="135"/>
      <c r="AB1909" s="134"/>
      <c r="AC1909" s="135"/>
      <c r="AD1909" s="135"/>
      <c r="AH1909" s="135"/>
      <c r="AI1909" s="135"/>
    </row>
    <row r="1910" spans="1:35" ht="31.5">
      <c r="A1910" s="205">
        <v>1906</v>
      </c>
      <c r="B1910" s="206" t="s">
        <v>7324</v>
      </c>
      <c r="C1910" s="207" t="str">
        <f xml:space="preserve"> _xlfn.CONCAT(小韻資料表[[#This Row],[聲母拼音碼]],小韻資料表[[#This Row],[韻母拼音碼]],小韻資料表[[#This Row],[調號]])</f>
        <v>khieng2</v>
      </c>
      <c r="D1910" s="206" t="s">
        <v>7325</v>
      </c>
      <c r="E1910" s="208" t="s">
        <v>7303</v>
      </c>
      <c r="F1910" s="205">
        <v>9</v>
      </c>
      <c r="G1910" s="209" t="s">
        <v>7325</v>
      </c>
      <c r="H1910" s="205">
        <f xml:space="preserve"> LEN(小韻資料表[[#This Row],[小韻字集]])</f>
        <v>1</v>
      </c>
      <c r="I1910" s="205" cm="1">
        <f t="array" ref="I1910" xml:space="preserve"> MATCH(TRUE, ISNUMBER( SEARCH( LEFT(小韻資料表[[#This Row],[切語]],1), 切語上字資料表[切語上字]) ), 0)</f>
        <v>2</v>
      </c>
      <c r="J1910" s="210" t="str" cm="1">
        <f t="array" ref="J1910" xml:space="preserve"> INDEX(切語上字資料表[聲母], 小韻資料表[[#This Row],[上字表識別號]])</f>
        <v>溪</v>
      </c>
      <c r="K1910" s="210" t="str" cm="1">
        <f t="array" ref="K1910" xml:space="preserve"> INDEX(切語上字資料表[聲母拼音碼], 小韻資料表[[#This Row],[上字表識別號]])</f>
        <v>kh</v>
      </c>
      <c r="L1910" s="210" t="str" cm="1">
        <f t="array" ref="L1910" xml:space="preserve"> INDEX(切語上字資料表[清濁], 小韻資料表[[#This Row],[上字表識別號]])</f>
        <v>次清</v>
      </c>
      <c r="M1910" s="223" t="str" cm="1">
        <f t="array" ref="M1910" xml:space="preserve"> INDEX(切語上字資料表[發送收], 小韻資料表[[#This Row],[上字表識別號]])</f>
        <v>送氣</v>
      </c>
      <c r="N1910" s="205" cm="1">
        <f t="array" ref="N1910" xml:space="preserve"> MATCH(TRUE, ISNUMBER( SEARCH( RIGHT(小韻資料表[[#This Row],[切語]],1), 切語下字資料表[切語下字]) ), 0)</f>
        <v>290</v>
      </c>
      <c r="O1910" s="207" t="str" cm="1">
        <f t="array" ref="O1910" xml:space="preserve"> INDEX(切語下字資料表[韻母], 小韻資料表[[#This Row],[下字表識別號]])</f>
        <v>迥開4</v>
      </c>
      <c r="P1910" s="207" t="str" cm="1">
        <f t="array" ref="P1910" xml:space="preserve"> INDEX(切語下字資料表[韻母拼音碼], 小韻資料表[[#This Row],[下字表識別號]])</f>
        <v>ieng</v>
      </c>
      <c r="Q1910" s="210" t="str" cm="1">
        <f t="array" ref="Q1910" xml:space="preserve"> INDEX(設定表!$C$19:$C$23, INT( LEFT(小韻資料表[[#This Row],[目次編碼]],1) ))</f>
        <v>上</v>
      </c>
      <c r="R1910" s="210">
        <f xml:space="preserve">  INDEX(設定表!$C$8:$C$15, MATCH( (RIGHT(小韻資料表[[#This Row],[清濁]]) &amp; 小韻資料表[[#This Row],[調]]), 設定表!$B$8:$B$15, 0))</f>
        <v>2</v>
      </c>
      <c r="S1910" s="205" t="s">
        <v>309</v>
      </c>
      <c r="T1910" s="205" t="s">
        <v>309</v>
      </c>
      <c r="U1910" s="226" t="s">
        <v>309</v>
      </c>
      <c r="V1910" s="147" t="s">
        <v>309</v>
      </c>
      <c r="X1910" s="135"/>
      <c r="Y1910" s="135"/>
      <c r="AA1910" s="135"/>
      <c r="AB1910" s="134"/>
      <c r="AC1910" s="135"/>
      <c r="AD1910" s="135"/>
      <c r="AH1910" s="135"/>
      <c r="AI1910" s="135"/>
    </row>
    <row r="1911" spans="1:35" ht="31.5">
      <c r="A1911" s="205">
        <v>1907</v>
      </c>
      <c r="B1911" s="206" t="s">
        <v>7326</v>
      </c>
      <c r="C1911" s="207" t="str">
        <f xml:space="preserve"> _xlfn.CONCAT(小韻資料表[[#This Row],[聲母拼音碼]],小韻資料表[[#This Row],[韻母拼音碼]],小韻資料表[[#This Row],[調號]])</f>
        <v>nieng2</v>
      </c>
      <c r="D1911" s="206" t="s">
        <v>7327</v>
      </c>
      <c r="E1911" s="208" t="s">
        <v>7303</v>
      </c>
      <c r="F1911" s="205">
        <v>10</v>
      </c>
      <c r="G1911" s="209" t="s">
        <v>7328</v>
      </c>
      <c r="H1911" s="205">
        <f xml:space="preserve"> LEN(小韻資料表[[#This Row],[小韻字集]])</f>
        <v>6</v>
      </c>
      <c r="I1911" s="205" cm="1">
        <f t="array" ref="I1911" xml:space="preserve"> MATCH(TRUE, ISNUMBER( SEARCH( LEFT(小韻資料表[[#This Row],[切語]],1), 切語上字資料表[切語上字]) ), 0)</f>
        <v>8</v>
      </c>
      <c r="J1911" s="210" t="str" cm="1">
        <f t="array" ref="J1911" xml:space="preserve"> INDEX(切語上字資料表[聲母], 小韻資料表[[#This Row],[上字表識別號]])</f>
        <v>泥</v>
      </c>
      <c r="K1911" s="210" t="str" cm="1">
        <f t="array" ref="K1911" xml:space="preserve"> INDEX(切語上字資料表[聲母拼音碼], 小韻資料表[[#This Row],[上字表識別號]])</f>
        <v>n</v>
      </c>
      <c r="L1911" s="210" t="str" cm="1">
        <f t="array" ref="L1911" xml:space="preserve"> INDEX(切語上字資料表[清濁], 小韻資料表[[#This Row],[上字表識別號]])</f>
        <v>次濁</v>
      </c>
      <c r="M1911" s="223" t="str" cm="1">
        <f t="array" ref="M1911" xml:space="preserve"> INDEX(切語上字資料表[發送收], 小韻資料表[[#This Row],[上字表識別號]])</f>
        <v>收聲</v>
      </c>
      <c r="N1911" s="205" cm="1">
        <f t="array" ref="N1911" xml:space="preserve"> MATCH(TRUE, ISNUMBER( SEARCH( RIGHT(小韻資料表[[#This Row],[切語]],1), 切語下字資料表[切語下字]) ), 0)</f>
        <v>290</v>
      </c>
      <c r="O1911" s="207" t="str" cm="1">
        <f t="array" ref="O1911" xml:space="preserve"> INDEX(切語下字資料表[韻母], 小韻資料表[[#This Row],[下字表識別號]])</f>
        <v>迥開4</v>
      </c>
      <c r="P1911" s="207" t="str" cm="1">
        <f t="array" ref="P1911" xml:space="preserve"> INDEX(切語下字資料表[韻母拼音碼], 小韻資料表[[#This Row],[下字表識別號]])</f>
        <v>ieng</v>
      </c>
      <c r="Q1911" s="210" t="str" cm="1">
        <f t="array" ref="Q1911" xml:space="preserve"> INDEX(設定表!$C$19:$C$23, INT( LEFT(小韻資料表[[#This Row],[目次編碼]],1) ))</f>
        <v>上</v>
      </c>
      <c r="R1911" s="210">
        <f xml:space="preserve">  INDEX(設定表!$C$8:$C$15, MATCH( (RIGHT(小韻資料表[[#This Row],[清濁]]) &amp; 小韻資料表[[#This Row],[調]]), 設定表!$B$8:$B$15, 0))</f>
        <v>2</v>
      </c>
      <c r="S1911" s="205" t="s">
        <v>309</v>
      </c>
      <c r="T1911" s="205" t="s">
        <v>309</v>
      </c>
      <c r="U1911" s="226" t="s">
        <v>309</v>
      </c>
      <c r="V1911" s="146" t="s">
        <v>309</v>
      </c>
      <c r="X1911" s="135"/>
      <c r="Y1911" s="135"/>
      <c r="AA1911" s="135"/>
      <c r="AB1911" s="134"/>
      <c r="AC1911" s="135"/>
      <c r="AD1911" s="135"/>
      <c r="AH1911" s="135"/>
      <c r="AI1911" s="135"/>
    </row>
    <row r="1912" spans="1:35" ht="31.5">
      <c r="A1912" s="205">
        <v>1908</v>
      </c>
      <c r="B1912" s="206" t="s">
        <v>7329</v>
      </c>
      <c r="C1912" s="207" t="str">
        <f xml:space="preserve"> _xlfn.CONCAT(小韻資料表[[#This Row],[聲母拼音碼]],小韻資料表[[#This Row],[韻母拼音碼]],小韻資料表[[#This Row],[調號]])</f>
        <v>hieng2</v>
      </c>
      <c r="D1912" s="206" t="s">
        <v>7330</v>
      </c>
      <c r="E1912" s="208" t="s">
        <v>7303</v>
      </c>
      <c r="F1912" s="205">
        <v>11</v>
      </c>
      <c r="G1912" s="209" t="s">
        <v>7331</v>
      </c>
      <c r="H1912" s="205">
        <f xml:space="preserve"> LEN(小韻資料表[[#This Row],[小韻字集]])</f>
        <v>9</v>
      </c>
      <c r="I1912" s="205" cm="1">
        <f t="array" ref="I1912" xml:space="preserve"> MATCH(TRUE, ISNUMBER( SEARCH( LEFT(小韻資料表[[#This Row],[切語]],1), 切語上字資料表[切語上字]) ), 0)</f>
        <v>37</v>
      </c>
      <c r="J1912" s="210" t="str" cm="1">
        <f t="array" ref="J1912" xml:space="preserve"> INDEX(切語上字資料表[聲母], 小韻資料表[[#This Row],[上字表識別號]])</f>
        <v>匣</v>
      </c>
      <c r="K1912" s="210" t="str" cm="1">
        <f t="array" ref="K1912" xml:space="preserve"> INDEX(切語上字資料表[聲母拼音碼], 小韻資料表[[#This Row],[上字表識別號]])</f>
        <v>h</v>
      </c>
      <c r="L1912" s="210" t="str" cm="1">
        <f t="array" ref="L1912" xml:space="preserve"> INDEX(切語上字資料表[清濁], 小韻資料表[[#This Row],[上字表識別號]])</f>
        <v>全濁</v>
      </c>
      <c r="M1912" s="223" t="str" cm="1">
        <f t="array" ref="M1912" xml:space="preserve"> INDEX(切語上字資料表[發送收], 小韻資料表[[#This Row],[上字表識別號]])</f>
        <v>送氣</v>
      </c>
      <c r="N1912" s="205" cm="1">
        <f t="array" ref="N1912" xml:space="preserve"> MATCH(TRUE, ISNUMBER( SEARCH( RIGHT(小韻資料表[[#This Row],[切語]],1), 切語下字資料表[切語下字]) ), 0)</f>
        <v>290</v>
      </c>
      <c r="O1912" s="207" t="str" cm="1">
        <f t="array" ref="O1912" xml:space="preserve"> INDEX(切語下字資料表[韻母], 小韻資料表[[#This Row],[下字表識別號]])</f>
        <v>迥開4</v>
      </c>
      <c r="P1912" s="207" t="str" cm="1">
        <f t="array" ref="P1912" xml:space="preserve"> INDEX(切語下字資料表[韻母拼音碼], 小韻資料表[[#This Row],[下字表識別號]])</f>
        <v>ieng</v>
      </c>
      <c r="Q1912" s="210" t="str" cm="1">
        <f t="array" ref="Q1912" xml:space="preserve"> INDEX(設定表!$C$19:$C$23, INT( LEFT(小韻資料表[[#This Row],[目次編碼]],1) ))</f>
        <v>上</v>
      </c>
      <c r="R1912" s="210">
        <f xml:space="preserve">  INDEX(設定表!$C$8:$C$15, MATCH( (RIGHT(小韻資料表[[#This Row],[清濁]]) &amp; 小韻資料表[[#This Row],[調]]), 設定表!$B$8:$B$15, 0))</f>
        <v>2</v>
      </c>
      <c r="S1912" s="205" t="s">
        <v>309</v>
      </c>
      <c r="T1912" s="205" t="s">
        <v>309</v>
      </c>
      <c r="U1912" s="226" t="s">
        <v>7332</v>
      </c>
      <c r="V1912" s="147" t="s">
        <v>309</v>
      </c>
      <c r="X1912" s="135"/>
      <c r="Y1912" s="135"/>
      <c r="AA1912" s="135"/>
      <c r="AB1912" s="134"/>
      <c r="AC1912" s="135"/>
      <c r="AD1912" s="135"/>
      <c r="AH1912" s="135"/>
      <c r="AI1912" s="135"/>
    </row>
    <row r="1913" spans="1:35" ht="31.5">
      <c r="A1913" s="205">
        <v>1909</v>
      </c>
      <c r="B1913" s="206" t="s">
        <v>7333</v>
      </c>
      <c r="C1913" s="207" t="str">
        <f xml:space="preserve"> _xlfn.CONCAT(小韻資料表[[#This Row],[聲母拼音碼]],小韻資料表[[#This Row],[韻母拼音碼]],小韻資料表[[#This Row],[調號]])</f>
        <v>sieng2</v>
      </c>
      <c r="D1913" s="206" t="s">
        <v>7334</v>
      </c>
      <c r="E1913" s="208" t="s">
        <v>7303</v>
      </c>
      <c r="F1913" s="205">
        <v>12</v>
      </c>
      <c r="G1913" s="209" t="s">
        <v>7335</v>
      </c>
      <c r="H1913" s="205">
        <f xml:space="preserve"> LEN(小韻資料表[[#This Row],[小韻字集]])</f>
        <v>2</v>
      </c>
      <c r="I1913" s="205" cm="1">
        <f t="array" ref="I1913" xml:space="preserve"> MATCH(TRUE, ISNUMBER( SEARCH( LEFT(小韻資料表[[#This Row],[切語]],1), 切語上字資料表[切語上字]) ), 0)</f>
        <v>24</v>
      </c>
      <c r="J1913" s="210" t="str" cm="1">
        <f t="array" ref="J1913" xml:space="preserve"> INDEX(切語上字資料表[聲母], 小韻資料表[[#This Row],[上字表識別號]])</f>
        <v>心</v>
      </c>
      <c r="K1913" s="210" t="str" cm="1">
        <f t="array" ref="K1913" xml:space="preserve"> INDEX(切語上字資料表[聲母拼音碼], 小韻資料表[[#This Row],[上字表識別號]])</f>
        <v>s</v>
      </c>
      <c r="L1913" s="210" t="str" cm="1">
        <f t="array" ref="L1913" xml:space="preserve"> INDEX(切語上字資料表[清濁], 小韻資料表[[#This Row],[上字表識別號]])</f>
        <v>全清</v>
      </c>
      <c r="M1913" s="223" t="str" cm="1">
        <f t="array" ref="M1913" xml:space="preserve"> INDEX(切語上字資料表[發送收], 小韻資料表[[#This Row],[上字表識別號]])</f>
        <v>送氣</v>
      </c>
      <c r="N1913" s="205" cm="1">
        <f t="array" ref="N1913" xml:space="preserve"> MATCH(TRUE, ISNUMBER( SEARCH( RIGHT(小韻資料表[[#This Row],[切語]],1), 切語下字資料表[切語下字]) ), 0)</f>
        <v>290</v>
      </c>
      <c r="O1913" s="207" t="str" cm="1">
        <f t="array" ref="O1913" xml:space="preserve"> INDEX(切語下字資料表[韻母], 小韻資料表[[#This Row],[下字表識別號]])</f>
        <v>迥開4</v>
      </c>
      <c r="P1913" s="207" t="str" cm="1">
        <f t="array" ref="P1913" xml:space="preserve"> INDEX(切語下字資料表[韻母拼音碼], 小韻資料表[[#This Row],[下字表識別號]])</f>
        <v>ieng</v>
      </c>
      <c r="Q1913" s="210" t="str" cm="1">
        <f t="array" ref="Q1913" xml:space="preserve"> INDEX(設定表!$C$19:$C$23, INT( LEFT(小韻資料表[[#This Row],[目次編碼]],1) ))</f>
        <v>上</v>
      </c>
      <c r="R1913" s="210">
        <f xml:space="preserve">  INDEX(設定表!$C$8:$C$15, MATCH( (RIGHT(小韻資料表[[#This Row],[清濁]]) &amp; 小韻資料表[[#This Row],[調]]), 設定表!$B$8:$B$15, 0))</f>
        <v>2</v>
      </c>
      <c r="S1913" s="205" t="s">
        <v>309</v>
      </c>
      <c r="T1913" s="205" t="s">
        <v>309</v>
      </c>
      <c r="U1913" s="226" t="s">
        <v>309</v>
      </c>
      <c r="V1913" s="146" t="s">
        <v>309</v>
      </c>
      <c r="X1913" s="135"/>
      <c r="Y1913" s="135"/>
      <c r="AA1913" s="135"/>
      <c r="AB1913" s="134"/>
      <c r="AC1913" s="135"/>
      <c r="AD1913" s="135"/>
      <c r="AH1913" s="135"/>
      <c r="AI1913" s="135"/>
    </row>
    <row r="1914" spans="1:35" ht="31.5">
      <c r="A1914" s="205">
        <v>1910</v>
      </c>
      <c r="B1914" s="206" t="s">
        <v>7336</v>
      </c>
      <c r="C1914" s="207" t="str">
        <f xml:space="preserve"> _xlfn.CONCAT(小韻資料表[[#This Row],[聲母拼音碼]],小韻資料表[[#This Row],[韻母拼音碼]],小韻資料表[[#This Row],[調號]])</f>
        <v>pieng2</v>
      </c>
      <c r="D1914" s="206" t="s">
        <v>7337</v>
      </c>
      <c r="E1914" s="208" t="s">
        <v>7303</v>
      </c>
      <c r="F1914" s="205">
        <v>13</v>
      </c>
      <c r="G1914" s="209" t="s">
        <v>7337</v>
      </c>
      <c r="H1914" s="205">
        <f xml:space="preserve"> LEN(小韻資料表[[#This Row],[小韻字集]])</f>
        <v>1</v>
      </c>
      <c r="I1914" s="205" cm="1">
        <f t="array" ref="I1914" xml:space="preserve"> MATCH(TRUE, ISNUMBER( SEARCH( LEFT(小韻資料表[[#This Row],[切語]],1), 切語上字資料表[切語上字]) ), 0)</f>
        <v>13</v>
      </c>
      <c r="J1914" s="210" t="str" cm="1">
        <f t="array" ref="J1914" xml:space="preserve"> INDEX(切語上字資料表[聲母], 小韻資料表[[#This Row],[上字表識別號]])</f>
        <v>幫</v>
      </c>
      <c r="K1914" s="210" t="str" cm="1">
        <f t="array" ref="K1914" xml:space="preserve"> INDEX(切語上字資料表[聲母拼音碼], 小韻資料表[[#This Row],[上字表識別號]])</f>
        <v>p</v>
      </c>
      <c r="L1914" s="210" t="str" cm="1">
        <f t="array" ref="L1914" xml:space="preserve"> INDEX(切語上字資料表[清濁], 小韻資料表[[#This Row],[上字表識別號]])</f>
        <v>全清</v>
      </c>
      <c r="M1914" s="223" t="str" cm="1">
        <f t="array" ref="M1914" xml:space="preserve"> INDEX(切語上字資料表[發送收], 小韻資料表[[#This Row],[上字表識別號]])</f>
        <v>發聲</v>
      </c>
      <c r="N1914" s="205" cm="1">
        <f t="array" ref="N1914" xml:space="preserve"> MATCH(TRUE, ISNUMBER( SEARCH( RIGHT(小韻資料表[[#This Row],[切語]],1), 切語下字資料表[切語下字]) ), 0)</f>
        <v>290</v>
      </c>
      <c r="O1914" s="207" t="str" cm="1">
        <f t="array" ref="O1914" xml:space="preserve"> INDEX(切語下字資料表[韻母], 小韻資料表[[#This Row],[下字表識別號]])</f>
        <v>迥開4</v>
      </c>
      <c r="P1914" s="207" t="str" cm="1">
        <f t="array" ref="P1914" xml:space="preserve"> INDEX(切語下字資料表[韻母拼音碼], 小韻資料表[[#This Row],[下字表識別號]])</f>
        <v>ieng</v>
      </c>
      <c r="Q1914" s="210" t="str" cm="1">
        <f t="array" ref="Q1914" xml:space="preserve"> INDEX(設定表!$C$19:$C$23, INT( LEFT(小韻資料表[[#This Row],[目次編碼]],1) ))</f>
        <v>上</v>
      </c>
      <c r="R1914" s="210">
        <f xml:space="preserve">  INDEX(設定表!$C$8:$C$15, MATCH( (RIGHT(小韻資料表[[#This Row],[清濁]]) &amp; 小韻資料表[[#This Row],[調]]), 設定表!$B$8:$B$15, 0))</f>
        <v>2</v>
      </c>
      <c r="S1914" s="205" t="s">
        <v>309</v>
      </c>
      <c r="T1914" s="205" t="s">
        <v>309</v>
      </c>
      <c r="U1914" s="226" t="s">
        <v>309</v>
      </c>
      <c r="V1914" s="147" t="s">
        <v>309</v>
      </c>
      <c r="X1914" s="135"/>
      <c r="Y1914" s="135"/>
      <c r="AA1914" s="135"/>
      <c r="AB1914" s="134"/>
      <c r="AC1914" s="135"/>
      <c r="AD1914" s="135"/>
      <c r="AH1914" s="135"/>
      <c r="AI1914" s="135"/>
    </row>
    <row r="1915" spans="1:35" ht="31.5">
      <c r="A1915" s="205">
        <v>1911</v>
      </c>
      <c r="B1915" s="206" t="s">
        <v>7338</v>
      </c>
      <c r="C1915" s="207" t="str">
        <f xml:space="preserve"> _xlfn.CONCAT(小韻資料表[[#This Row],[聲母拼音碼]],小韻資料表[[#This Row],[韻母拼音碼]],小韻資料表[[#This Row],[調號]])</f>
        <v>khieng2</v>
      </c>
      <c r="D1915" s="206" t="s">
        <v>7339</v>
      </c>
      <c r="E1915" s="208" t="s">
        <v>7303</v>
      </c>
      <c r="F1915" s="205">
        <v>14</v>
      </c>
      <c r="G1915" s="209" t="s">
        <v>7340</v>
      </c>
      <c r="H1915" s="205">
        <f xml:space="preserve"> LEN(小韻資料表[[#This Row],[小韻字集]])</f>
        <v>6</v>
      </c>
      <c r="I1915" s="205" cm="1">
        <f t="array" ref="I1915" xml:space="preserve"> MATCH(TRUE, ISNUMBER( SEARCH( LEFT(小韻資料表[[#This Row],[切語]],1), 切語上字資料表[切語上字]) ), 0)</f>
        <v>2</v>
      </c>
      <c r="J1915" s="210" t="str" cm="1">
        <f t="array" ref="J1915" xml:space="preserve"> INDEX(切語上字資料表[聲母], 小韻資料表[[#This Row],[上字表識別號]])</f>
        <v>溪</v>
      </c>
      <c r="K1915" s="210" t="str" cm="1">
        <f t="array" ref="K1915" xml:space="preserve"> INDEX(切語上字資料表[聲母拼音碼], 小韻資料表[[#This Row],[上字表識別號]])</f>
        <v>kh</v>
      </c>
      <c r="L1915" s="210" t="str" cm="1">
        <f t="array" ref="L1915" xml:space="preserve"> INDEX(切語上字資料表[清濁], 小韻資料表[[#This Row],[上字表識別號]])</f>
        <v>次清</v>
      </c>
      <c r="M1915" s="223" t="str" cm="1">
        <f t="array" ref="M1915" xml:space="preserve"> INDEX(切語上字資料表[發送收], 小韻資料表[[#This Row],[上字表識別號]])</f>
        <v>送氣</v>
      </c>
      <c r="N1915" s="205" cm="1">
        <f t="array" ref="N1915" xml:space="preserve"> MATCH(TRUE, ISNUMBER( SEARCH( RIGHT(小韻資料表[[#This Row],[切語]],1), 切語下字資料表[切語下字]) ), 0)</f>
        <v>294</v>
      </c>
      <c r="O1915" s="207" t="str" cm="1">
        <f t="array" ref="O1915" xml:space="preserve"> INDEX(切語下字資料表[韻母], 小韻資料表[[#This Row],[下字表識別號]])</f>
        <v>迥合3</v>
      </c>
      <c r="P1915" s="207" t="str" cm="1">
        <f t="array" ref="P1915" xml:space="preserve"> INDEX(切語下字資料表[韻母拼音碼], 小韻資料表[[#This Row],[下字表識別號]])</f>
        <v>ieng</v>
      </c>
      <c r="Q1915" s="210" t="str" cm="1">
        <f t="array" ref="Q1915" xml:space="preserve"> INDEX(設定表!$C$19:$C$23, INT( LEFT(小韻資料表[[#This Row],[目次編碼]],1) ))</f>
        <v>上</v>
      </c>
      <c r="R1915" s="210">
        <f xml:space="preserve">  INDEX(設定表!$C$8:$C$15, MATCH( (RIGHT(小韻資料表[[#This Row],[清濁]]) &amp; 小韻資料表[[#This Row],[調]]), 設定表!$B$8:$B$15, 0))</f>
        <v>2</v>
      </c>
      <c r="S1915" s="205" t="s">
        <v>309</v>
      </c>
      <c r="T1915" s="205" t="s">
        <v>309</v>
      </c>
      <c r="U1915" s="226" t="s">
        <v>309</v>
      </c>
      <c r="V1915" s="146" t="s">
        <v>309</v>
      </c>
      <c r="X1915" s="135"/>
      <c r="Y1915" s="135"/>
      <c r="AA1915" s="135"/>
      <c r="AB1915" s="134"/>
      <c r="AC1915" s="135"/>
      <c r="AD1915" s="135"/>
      <c r="AH1915" s="135"/>
      <c r="AI1915" s="135"/>
    </row>
    <row r="1916" spans="1:35" ht="31.5">
      <c r="A1916" s="205">
        <v>1912</v>
      </c>
      <c r="B1916" s="206" t="s">
        <v>7341</v>
      </c>
      <c r="C1916" s="207" t="str">
        <f xml:space="preserve"> _xlfn.CONCAT(小韻資料表[[#This Row],[聲母拼音碼]],小韻資料表[[#This Row],[韻母拼音碼]],小韻資料表[[#This Row],[調號]])</f>
        <v>kieng2</v>
      </c>
      <c r="D1916" s="206" t="s">
        <v>7342</v>
      </c>
      <c r="E1916" s="208" t="s">
        <v>7303</v>
      </c>
      <c r="F1916" s="205">
        <v>15</v>
      </c>
      <c r="G1916" s="209" t="s">
        <v>7343</v>
      </c>
      <c r="H1916" s="205">
        <f xml:space="preserve"> LEN(小韻資料表[[#This Row],[小韻字集]])</f>
        <v>2</v>
      </c>
      <c r="I1916" s="205" cm="1">
        <f t="array" ref="I1916" xml:space="preserve"> MATCH(TRUE, ISNUMBER( SEARCH( LEFT(小韻資料表[[#This Row],[切語]],1), 切語上字資料表[切語上字]) ), 0)</f>
        <v>1</v>
      </c>
      <c r="J1916" s="210" t="str" cm="1">
        <f t="array" ref="J1916" xml:space="preserve"> INDEX(切語上字資料表[聲母], 小韻資料表[[#This Row],[上字表識別號]])</f>
        <v>見</v>
      </c>
      <c r="K1916" s="210" t="str" cm="1">
        <f t="array" ref="K1916" xml:space="preserve"> INDEX(切語上字資料表[聲母拼音碼], 小韻資料表[[#This Row],[上字表識別號]])</f>
        <v>k</v>
      </c>
      <c r="L1916" s="210" t="str" cm="1">
        <f t="array" ref="L1916" xml:space="preserve"> INDEX(切語上字資料表[清濁], 小韻資料表[[#This Row],[上字表識別號]])</f>
        <v>全清</v>
      </c>
      <c r="M1916" s="223" t="str" cm="1">
        <f t="array" ref="M1916" xml:space="preserve"> INDEX(切語上字資料表[發送收], 小韻資料表[[#This Row],[上字表識別號]])</f>
        <v>發聲</v>
      </c>
      <c r="N1916" s="205" cm="1">
        <f t="array" ref="N1916" xml:space="preserve"> MATCH(TRUE, ISNUMBER( SEARCH( RIGHT(小韻資料表[[#This Row],[切語]],1), 切語下字資料表[切語下字]) ), 0)</f>
        <v>290</v>
      </c>
      <c r="O1916" s="207" t="str" cm="1">
        <f t="array" ref="O1916" xml:space="preserve"> INDEX(切語下字資料表[韻母], 小韻資料表[[#This Row],[下字表識別號]])</f>
        <v>迥開4</v>
      </c>
      <c r="P1916" s="207" t="str" cm="1">
        <f t="array" ref="P1916" xml:space="preserve"> INDEX(切語下字資料表[韻母拼音碼], 小韻資料表[[#This Row],[下字表識別號]])</f>
        <v>ieng</v>
      </c>
      <c r="Q1916" s="210" t="str" cm="1">
        <f t="array" ref="Q1916" xml:space="preserve"> INDEX(設定表!$C$19:$C$23, INT( LEFT(小韻資料表[[#This Row],[目次編碼]],1) ))</f>
        <v>上</v>
      </c>
      <c r="R1916" s="210">
        <f xml:space="preserve">  INDEX(設定表!$C$8:$C$15, MATCH( (RIGHT(小韻資料表[[#This Row],[清濁]]) &amp; 小韻資料表[[#This Row],[調]]), 設定表!$B$8:$B$15, 0))</f>
        <v>2</v>
      </c>
      <c r="S1916" s="205" t="s">
        <v>309</v>
      </c>
      <c r="T1916" s="205" t="s">
        <v>309</v>
      </c>
      <c r="U1916" s="226" t="s">
        <v>309</v>
      </c>
      <c r="V1916" s="147" t="s">
        <v>309</v>
      </c>
      <c r="X1916" s="135"/>
      <c r="Y1916" s="135"/>
      <c r="AA1916" s="135"/>
      <c r="AB1916" s="134"/>
      <c r="AC1916" s="135"/>
      <c r="AD1916" s="135"/>
      <c r="AH1916" s="135"/>
      <c r="AI1916" s="135"/>
    </row>
    <row r="1917" spans="1:35" ht="31.5">
      <c r="A1917" s="205">
        <v>1913</v>
      </c>
      <c r="B1917" s="206" t="s">
        <v>7344</v>
      </c>
      <c r="C1917" s="207" t="str">
        <f xml:space="preserve"> _xlfn.CONCAT(小韻資料表[[#This Row],[聲母拼音碼]],小韻資料表[[#This Row],[韻母拼音碼]],小韻資料表[[#This Row],[調號]])</f>
        <v>phieng2</v>
      </c>
      <c r="D1917" s="206" t="s">
        <v>7345</v>
      </c>
      <c r="E1917" s="208" t="s">
        <v>7303</v>
      </c>
      <c r="F1917" s="205">
        <v>16</v>
      </c>
      <c r="G1917" s="209" t="s">
        <v>7345</v>
      </c>
      <c r="H1917" s="205">
        <f xml:space="preserve"> LEN(小韻資料表[[#This Row],[小韻字集]])</f>
        <v>1</v>
      </c>
      <c r="I1917" s="205" cm="1">
        <f t="array" ref="I1917" xml:space="preserve"> MATCH(TRUE, ISNUMBER( SEARCH( LEFT(小韻資料表[[#This Row],[切語]],1), 切語上字資料表[切語上字]) ), 0)</f>
        <v>14</v>
      </c>
      <c r="J1917" s="210" t="str" cm="1">
        <f t="array" ref="J1917" xml:space="preserve"> INDEX(切語上字資料表[聲母], 小韻資料表[[#This Row],[上字表識別號]])</f>
        <v>滂</v>
      </c>
      <c r="K1917" s="210" t="str" cm="1">
        <f t="array" ref="K1917" xml:space="preserve"> INDEX(切語上字資料表[聲母拼音碼], 小韻資料表[[#This Row],[上字表識別號]])</f>
        <v>ph</v>
      </c>
      <c r="L1917" s="210" t="str" cm="1">
        <f t="array" ref="L1917" xml:space="preserve"> INDEX(切語上字資料表[清濁], 小韻資料表[[#This Row],[上字表識別號]])</f>
        <v>次清</v>
      </c>
      <c r="M1917" s="223" t="str" cm="1">
        <f t="array" ref="M1917" xml:space="preserve"> INDEX(切語上字資料表[發送收], 小韻資料表[[#This Row],[上字表識別號]])</f>
        <v>送氣</v>
      </c>
      <c r="N1917" s="205" cm="1">
        <f t="array" ref="N1917" xml:space="preserve"> MATCH(TRUE, ISNUMBER( SEARCH( RIGHT(小韻資料表[[#This Row],[切語]],1), 切語下字資料表[切語下字]) ), 0)</f>
        <v>294</v>
      </c>
      <c r="O1917" s="207" t="str" cm="1">
        <f t="array" ref="O1917" xml:space="preserve"> INDEX(切語下字資料表[韻母], 小韻資料表[[#This Row],[下字表識別號]])</f>
        <v>迥合3</v>
      </c>
      <c r="P1917" s="207" t="str" cm="1">
        <f t="array" ref="P1917" xml:space="preserve"> INDEX(切語下字資料表[韻母拼音碼], 小韻資料表[[#This Row],[下字表識別號]])</f>
        <v>ieng</v>
      </c>
      <c r="Q1917" s="210" t="str" cm="1">
        <f t="array" ref="Q1917" xml:space="preserve"> INDEX(設定表!$C$19:$C$23, INT( LEFT(小韻資料表[[#This Row],[目次編碼]],1) ))</f>
        <v>上</v>
      </c>
      <c r="R1917" s="210">
        <f xml:space="preserve">  INDEX(設定表!$C$8:$C$15, MATCH( (RIGHT(小韻資料表[[#This Row],[清濁]]) &amp; 小韻資料表[[#This Row],[調]]), 設定表!$B$8:$B$15, 0))</f>
        <v>2</v>
      </c>
      <c r="S1917" s="205" t="s">
        <v>309</v>
      </c>
      <c r="T1917" s="205" t="s">
        <v>309</v>
      </c>
      <c r="U1917" s="226" t="s">
        <v>309</v>
      </c>
      <c r="V1917" s="146" t="s">
        <v>309</v>
      </c>
      <c r="X1917" s="135"/>
      <c r="Y1917" s="135"/>
      <c r="AA1917" s="135"/>
      <c r="AB1917" s="134"/>
      <c r="AC1917" s="135"/>
      <c r="AD1917" s="135"/>
      <c r="AH1917" s="135"/>
      <c r="AI1917" s="135"/>
    </row>
    <row r="1918" spans="1:35" ht="31.5">
      <c r="A1918" s="205">
        <v>1914</v>
      </c>
      <c r="B1918" s="206" t="s">
        <v>7346</v>
      </c>
      <c r="C1918" s="207" t="str">
        <f xml:space="preserve"> _xlfn.CONCAT(小韻資料表[[#This Row],[聲母拼音碼]],小韻資料表[[#This Row],[韻母拼音碼]],小韻資料表[[#This Row],[調號]])</f>
        <v>Øieng2</v>
      </c>
      <c r="D1918" s="206" t="s">
        <v>7347</v>
      </c>
      <c r="E1918" s="208" t="s">
        <v>7303</v>
      </c>
      <c r="F1918" s="205">
        <v>17</v>
      </c>
      <c r="G1918" s="209" t="s">
        <v>7348</v>
      </c>
      <c r="H1918" s="205">
        <f xml:space="preserve"> LEN(小韻資料表[[#This Row],[小韻字集]])</f>
        <v>4</v>
      </c>
      <c r="I1918" s="205" cm="1">
        <f t="array" ref="I1918" xml:space="preserve"> MATCH(TRUE, ISNUMBER( SEARCH( LEFT(小韻資料表[[#This Row],[切語]],1), 切語上字資料表[切語上字]) ), 0)</f>
        <v>35</v>
      </c>
      <c r="J1918" s="210" t="str" cm="1">
        <f t="array" ref="J1918" xml:space="preserve"> INDEX(切語上字資料表[聲母], 小韻資料表[[#This Row],[上字表識別號]])</f>
        <v>影</v>
      </c>
      <c r="K1918" s="210" t="str" cm="1">
        <f t="array" ref="K1918" xml:space="preserve"> INDEX(切語上字資料表[聲母拼音碼], 小韻資料表[[#This Row],[上字表識別號]])</f>
        <v>Ø</v>
      </c>
      <c r="L1918" s="210" t="str" cm="1">
        <f t="array" ref="L1918" xml:space="preserve"> INDEX(切語上字資料表[清濁], 小韻資料表[[#This Row],[上字表識別號]])</f>
        <v>全清</v>
      </c>
      <c r="M1918" s="223" t="str" cm="1">
        <f t="array" ref="M1918" xml:space="preserve"> INDEX(切語上字資料表[發送收], 小韻資料表[[#This Row],[上字表識別號]])</f>
        <v>發聲</v>
      </c>
      <c r="N1918" s="205" cm="1">
        <f t="array" ref="N1918" xml:space="preserve"> MATCH(TRUE, ISNUMBER( SEARCH( RIGHT(小韻資料表[[#This Row],[切語]],1), 切語下字資料表[切語下字]) ), 0)</f>
        <v>290</v>
      </c>
      <c r="O1918" s="207" t="str" cm="1">
        <f t="array" ref="O1918" xml:space="preserve"> INDEX(切語下字資料表[韻母], 小韻資料表[[#This Row],[下字表識別號]])</f>
        <v>迥開4</v>
      </c>
      <c r="P1918" s="207" t="str" cm="1">
        <f t="array" ref="P1918" xml:space="preserve"> INDEX(切語下字資料表[韻母拼音碼], 小韻資料表[[#This Row],[下字表識別號]])</f>
        <v>ieng</v>
      </c>
      <c r="Q1918" s="210" t="str" cm="1">
        <f t="array" ref="Q1918" xml:space="preserve"> INDEX(設定表!$C$19:$C$23, INT( LEFT(小韻資料表[[#This Row],[目次編碼]],1) ))</f>
        <v>上</v>
      </c>
      <c r="R1918" s="210">
        <f xml:space="preserve">  INDEX(設定表!$C$8:$C$15, MATCH( (RIGHT(小韻資料表[[#This Row],[清濁]]) &amp; 小韻資料表[[#This Row],[調]]), 設定表!$B$8:$B$15, 0))</f>
        <v>2</v>
      </c>
      <c r="S1918" s="205" t="s">
        <v>309</v>
      </c>
      <c r="T1918" s="205" t="s">
        <v>309</v>
      </c>
      <c r="U1918" s="226" t="s">
        <v>309</v>
      </c>
      <c r="V1918" s="147" t="s">
        <v>309</v>
      </c>
      <c r="X1918" s="135"/>
      <c r="Y1918" s="135"/>
      <c r="AA1918" s="135"/>
      <c r="AB1918" s="134"/>
      <c r="AC1918" s="135"/>
      <c r="AD1918" s="135"/>
      <c r="AH1918" s="135"/>
      <c r="AI1918" s="135"/>
    </row>
    <row r="1919" spans="1:35" ht="31.5">
      <c r="A1919" s="205">
        <v>1915</v>
      </c>
      <c r="B1919" s="206" t="s">
        <v>7349</v>
      </c>
      <c r="C1919" s="207" t="str">
        <f xml:space="preserve"> _xlfn.CONCAT(小韻資料表[[#This Row],[聲母拼音碼]],小韻資料表[[#This Row],[韻母拼音碼]],小韻資料表[[#This Row],[調號]])</f>
        <v>lieng2</v>
      </c>
      <c r="D1919" s="206" t="s">
        <v>7350</v>
      </c>
      <c r="E1919" s="208" t="s">
        <v>7303</v>
      </c>
      <c r="F1919" s="205">
        <v>18</v>
      </c>
      <c r="G1919" s="209" t="s">
        <v>7351</v>
      </c>
      <c r="H1919" s="205">
        <f xml:space="preserve"> LEN(小韻資料表[[#This Row],[小韻字集]])</f>
        <v>4</v>
      </c>
      <c r="I1919" s="205" cm="1">
        <f t="array" ref="I1919" xml:space="preserve"> MATCH(TRUE, ISNUMBER( SEARCH( LEFT(小韻資料表[[#This Row],[切語]],1), 切語上字資料表[切語上字]) ), 0)</f>
        <v>40</v>
      </c>
      <c r="J1919" s="210" t="str" cm="1">
        <f t="array" ref="J1919" xml:space="preserve"> INDEX(切語上字資料表[聲母], 小韻資料表[[#This Row],[上字表識別號]])</f>
        <v>來</v>
      </c>
      <c r="K1919" s="210" t="str" cm="1">
        <f t="array" ref="K1919" xml:space="preserve"> INDEX(切語上字資料表[聲母拼音碼], 小韻資料表[[#This Row],[上字表識別號]])</f>
        <v>l</v>
      </c>
      <c r="L1919" s="210" t="str" cm="1">
        <f t="array" ref="L1919" xml:space="preserve"> INDEX(切語上字資料表[清濁], 小韻資料表[[#This Row],[上字表識別號]])</f>
        <v>次濁</v>
      </c>
      <c r="M1919" s="223" t="str" cm="1">
        <f t="array" ref="M1919" xml:space="preserve"> INDEX(切語上字資料表[發送收], 小韻資料表[[#This Row],[上字表識別號]])</f>
        <v>收聲</v>
      </c>
      <c r="N1919" s="205" cm="1">
        <f t="array" ref="N1919" xml:space="preserve"> MATCH(TRUE, ISNUMBER( SEARCH( RIGHT(小韻資料表[[#This Row],[切語]],1), 切語下字資料表[切語下字]) ), 0)</f>
        <v>290</v>
      </c>
      <c r="O1919" s="207" t="str" cm="1">
        <f t="array" ref="O1919" xml:space="preserve"> INDEX(切語下字資料表[韻母], 小韻資料表[[#This Row],[下字表識別號]])</f>
        <v>迥開4</v>
      </c>
      <c r="P1919" s="207" t="str" cm="1">
        <f t="array" ref="P1919" xml:space="preserve"> INDEX(切語下字資料表[韻母拼音碼], 小韻資料表[[#This Row],[下字表識別號]])</f>
        <v>ieng</v>
      </c>
      <c r="Q1919" s="210" t="str" cm="1">
        <f t="array" ref="Q1919" xml:space="preserve"> INDEX(設定表!$C$19:$C$23, INT( LEFT(小韻資料表[[#This Row],[目次編碼]],1) ))</f>
        <v>上</v>
      </c>
      <c r="R1919" s="210">
        <f xml:space="preserve">  INDEX(設定表!$C$8:$C$15, MATCH( (RIGHT(小韻資料表[[#This Row],[清濁]]) &amp; 小韻資料表[[#This Row],[調]]), 設定表!$B$8:$B$15, 0))</f>
        <v>2</v>
      </c>
      <c r="S1919" s="205" t="s">
        <v>309</v>
      </c>
      <c r="T1919" s="205" t="s">
        <v>309</v>
      </c>
      <c r="U1919" s="226" t="s">
        <v>309</v>
      </c>
      <c r="V1919" s="146" t="s">
        <v>309</v>
      </c>
      <c r="X1919" s="135"/>
      <c r="Y1919" s="135"/>
      <c r="AA1919" s="135"/>
      <c r="AB1919" s="134"/>
      <c r="AC1919" s="135"/>
      <c r="AD1919" s="135"/>
      <c r="AH1919" s="135"/>
      <c r="AI1919" s="135"/>
    </row>
    <row r="1920" spans="1:35" ht="31.5">
      <c r="A1920" s="205">
        <v>1916</v>
      </c>
      <c r="B1920" s="206" t="s">
        <v>7352</v>
      </c>
      <c r="C1920" s="207" t="str">
        <f xml:space="preserve"> _xlfn.CONCAT(小韻資料表[[#This Row],[聲母拼音碼]],小韻資料表[[#This Row],[韻母拼音碼]],小韻資料表[[#This Row],[調號]])</f>
        <v>pieng2</v>
      </c>
      <c r="D1920" s="206" t="s">
        <v>7353</v>
      </c>
      <c r="E1920" s="208" t="s">
        <v>7303</v>
      </c>
      <c r="F1920" s="205">
        <v>19</v>
      </c>
      <c r="G1920" s="209" t="s">
        <v>7354</v>
      </c>
      <c r="H1920" s="205">
        <f xml:space="preserve"> LEN(小韻資料表[[#This Row],[小韻字集]])</f>
        <v>4</v>
      </c>
      <c r="I1920" s="205" cm="1">
        <f t="array" ref="I1920" xml:space="preserve"> MATCH(TRUE, ISNUMBER( SEARCH( LEFT(小韻資料表[[#This Row],[切語]],1), 切語上字資料表[切語上字]) ), 0)</f>
        <v>15</v>
      </c>
      <c r="J1920" s="210" t="str" cm="1">
        <f t="array" ref="J1920" xml:space="preserve"> INDEX(切語上字資料表[聲母], 小韻資料表[[#This Row],[上字表識別號]])</f>
        <v>並</v>
      </c>
      <c r="K1920" s="210" t="str" cm="1">
        <f t="array" ref="K1920" xml:space="preserve"> INDEX(切語上字資料表[聲母拼音碼], 小韻資料表[[#This Row],[上字表識別號]])</f>
        <v>p</v>
      </c>
      <c r="L1920" s="210" t="str" cm="1">
        <f t="array" ref="L1920" xml:space="preserve"> INDEX(切語上字資料表[清濁], 小韻資料表[[#This Row],[上字表識別號]])</f>
        <v>全濁</v>
      </c>
      <c r="M1920" s="223" cm="1">
        <f t="array" ref="M1920" xml:space="preserve"> INDEX(切語上字資料表[發送收], 小韻資料表[[#This Row],[上字表識別號]])</f>
        <v>0</v>
      </c>
      <c r="N1920" s="205" cm="1">
        <f t="array" ref="N1920" xml:space="preserve"> MATCH(TRUE, ISNUMBER( SEARCH( RIGHT(小韻資料表[[#This Row],[切語]],1), 切語下字資料表[切語下字]) ), 0)</f>
        <v>294</v>
      </c>
      <c r="O1920" s="207" t="str" cm="1">
        <f t="array" ref="O1920" xml:space="preserve"> INDEX(切語下字資料表[韻母], 小韻資料表[[#This Row],[下字表識別號]])</f>
        <v>迥合3</v>
      </c>
      <c r="P1920" s="207" t="str" cm="1">
        <f t="array" ref="P1920" xml:space="preserve"> INDEX(切語下字資料表[韻母拼音碼], 小韻資料表[[#This Row],[下字表識別號]])</f>
        <v>ieng</v>
      </c>
      <c r="Q1920" s="210" t="str" cm="1">
        <f t="array" ref="Q1920" xml:space="preserve"> INDEX(設定表!$C$19:$C$23, INT( LEFT(小韻資料表[[#This Row],[目次編碼]],1) ))</f>
        <v>上</v>
      </c>
      <c r="R1920" s="210">
        <f xml:space="preserve">  INDEX(設定表!$C$8:$C$15, MATCH( (RIGHT(小韻資料表[[#This Row],[清濁]]) &amp; 小韻資料表[[#This Row],[調]]), 設定表!$B$8:$B$15, 0))</f>
        <v>2</v>
      </c>
      <c r="S1920" s="205" t="s">
        <v>309</v>
      </c>
      <c r="T1920" s="205" t="s">
        <v>309</v>
      </c>
      <c r="U1920" s="226" t="s">
        <v>309</v>
      </c>
      <c r="V1920" s="147" t="s">
        <v>309</v>
      </c>
      <c r="X1920" s="135"/>
      <c r="Y1920" s="135"/>
      <c r="AA1920" s="135"/>
      <c r="AB1920" s="134"/>
      <c r="AC1920" s="135"/>
      <c r="AD1920" s="135"/>
      <c r="AH1920" s="135"/>
      <c r="AI1920" s="135"/>
    </row>
    <row r="1921" spans="1:35" ht="31.5">
      <c r="A1921" s="205">
        <v>1917</v>
      </c>
      <c r="B1921" s="206" t="s">
        <v>7355</v>
      </c>
      <c r="C1921" s="207" t="str">
        <f xml:space="preserve"> _xlfn.CONCAT(小韻資料表[[#This Row],[聲母拼音碼]],小韻資料表[[#This Row],[韻母拼音碼]],小韻資料表[[#This Row],[調號]])</f>
        <v>hieng2</v>
      </c>
      <c r="D1921" s="206" t="s">
        <v>7356</v>
      </c>
      <c r="E1921" s="208" t="s">
        <v>7303</v>
      </c>
      <c r="F1921" s="205">
        <v>20</v>
      </c>
      <c r="G1921" s="209" t="s">
        <v>7356</v>
      </c>
      <c r="H1921" s="205">
        <f xml:space="preserve"> LEN(小韻資料表[[#This Row],[小韻字集]])</f>
        <v>1</v>
      </c>
      <c r="I1921" s="205" cm="1">
        <f t="array" ref="I1921" xml:space="preserve"> MATCH(TRUE, ISNUMBER( SEARCH( LEFT(小韻資料表[[#This Row],[切語]],1), 切語上字資料表[切語上字]) ), 0)</f>
        <v>36</v>
      </c>
      <c r="J1921" s="210" t="str" cm="1">
        <f t="array" ref="J1921" xml:space="preserve"> INDEX(切語上字資料表[聲母], 小韻資料表[[#This Row],[上字表識別號]])</f>
        <v>曉</v>
      </c>
      <c r="K1921" s="210" t="str" cm="1">
        <f t="array" ref="K1921" xml:space="preserve"> INDEX(切語上字資料表[聲母拼音碼], 小韻資料表[[#This Row],[上字表識別號]])</f>
        <v>h</v>
      </c>
      <c r="L1921" s="210" t="str" cm="1">
        <f t="array" ref="L1921" xml:space="preserve"> INDEX(切語上字資料表[清濁], 小韻資料表[[#This Row],[上字表識別號]])</f>
        <v>次清</v>
      </c>
      <c r="M1921" s="223" t="str" cm="1">
        <f t="array" ref="M1921" xml:space="preserve"> INDEX(切語上字資料表[發送收], 小韻資料表[[#This Row],[上字表識別號]])</f>
        <v>送氣</v>
      </c>
      <c r="N1921" s="205" cm="1">
        <f t="array" ref="N1921" xml:space="preserve"> MATCH(TRUE, ISNUMBER( SEARCH( RIGHT(小韻資料表[[#This Row],[切語]],1), 切語下字資料表[切語下字]) ), 0)</f>
        <v>294</v>
      </c>
      <c r="O1921" s="207" t="str" cm="1">
        <f t="array" ref="O1921" xml:space="preserve"> INDEX(切語下字資料表[韻母], 小韻資料表[[#This Row],[下字表識別號]])</f>
        <v>迥合3</v>
      </c>
      <c r="P1921" s="207" t="str" cm="1">
        <f t="array" ref="P1921" xml:space="preserve"> INDEX(切語下字資料表[韻母拼音碼], 小韻資料表[[#This Row],[下字表識別號]])</f>
        <v>ieng</v>
      </c>
      <c r="Q1921" s="210" t="str" cm="1">
        <f t="array" ref="Q1921" xml:space="preserve"> INDEX(設定表!$C$19:$C$23, INT( LEFT(小韻資料表[[#This Row],[目次編碼]],1) ))</f>
        <v>上</v>
      </c>
      <c r="R1921" s="210">
        <f xml:space="preserve">  INDEX(設定表!$C$8:$C$15, MATCH( (RIGHT(小韻資料表[[#This Row],[清濁]]) &amp; 小韻資料表[[#This Row],[調]]), 設定表!$B$8:$B$15, 0))</f>
        <v>2</v>
      </c>
      <c r="S1921" s="205" t="s">
        <v>309</v>
      </c>
      <c r="T1921" s="205" t="s">
        <v>309</v>
      </c>
      <c r="U1921" s="226" t="s">
        <v>309</v>
      </c>
      <c r="V1921" s="146" t="s">
        <v>309</v>
      </c>
      <c r="X1921" s="135"/>
      <c r="Y1921" s="135"/>
      <c r="AA1921" s="135"/>
      <c r="AB1921" s="134"/>
      <c r="AC1921" s="135"/>
      <c r="AD1921" s="135"/>
      <c r="AH1921" s="135"/>
      <c r="AI1921" s="135"/>
    </row>
    <row r="1922" spans="1:35" ht="31.5">
      <c r="A1922" s="205">
        <v>1918</v>
      </c>
      <c r="B1922" s="206" t="s">
        <v>7357</v>
      </c>
      <c r="C1922" s="207" t="str">
        <f xml:space="preserve"> _xlfn.CONCAT(小韻資料表[[#This Row],[聲母拼音碼]],小韻資料表[[#This Row],[韻母拼音碼]],小韻資料表[[#This Row],[調號]])</f>
        <v>gieng2</v>
      </c>
      <c r="D1922" s="206" t="s">
        <v>7358</v>
      </c>
      <c r="E1922" s="208" t="s">
        <v>7303</v>
      </c>
      <c r="F1922" s="205">
        <v>21</v>
      </c>
      <c r="G1922" s="209" t="s">
        <v>7359</v>
      </c>
      <c r="H1922" s="205">
        <f xml:space="preserve"> LEN(小韻資料表[[#This Row],[小韻字集]])</f>
        <v>2</v>
      </c>
      <c r="I1922" s="205" cm="1">
        <f t="array" ref="I1922" xml:space="preserve"> MATCH(TRUE, ISNUMBER( SEARCH( LEFT(小韻資料表[[#This Row],[切語]],1), 切語上字資料表[切語上字]) ), 0)</f>
        <v>4</v>
      </c>
      <c r="J1922" s="210" t="str" cm="1">
        <f t="array" ref="J1922" xml:space="preserve"> INDEX(切語上字資料表[聲母], 小韻資料表[[#This Row],[上字表識別號]])</f>
        <v>疑</v>
      </c>
      <c r="K1922" s="210" t="str" cm="1">
        <f t="array" ref="K1922" xml:space="preserve"> INDEX(切語上字資料表[聲母拼音碼], 小韻資料表[[#This Row],[上字表識別號]])</f>
        <v>g</v>
      </c>
      <c r="L1922" s="210" t="str" cm="1">
        <f t="array" ref="L1922" xml:space="preserve"> INDEX(切語上字資料表[清濁], 小韻資料表[[#This Row],[上字表識別號]])</f>
        <v>次濁</v>
      </c>
      <c r="M1922" s="223" t="str" cm="1">
        <f t="array" ref="M1922" xml:space="preserve"> INDEX(切語上字資料表[發送收], 小韻資料表[[#This Row],[上字表識別號]])</f>
        <v>收聲</v>
      </c>
      <c r="N1922" s="205" cm="1">
        <f t="array" ref="N1922" xml:space="preserve"> MATCH(TRUE, ISNUMBER( SEARCH( RIGHT(小韻資料表[[#This Row],[切語]],1), 切語下字資料表[切語下字]) ), 0)</f>
        <v>290</v>
      </c>
      <c r="O1922" s="207" t="str" cm="1">
        <f t="array" ref="O1922" xml:space="preserve"> INDEX(切語下字資料表[韻母], 小韻資料表[[#This Row],[下字表識別號]])</f>
        <v>迥開4</v>
      </c>
      <c r="P1922" s="207" t="str" cm="1">
        <f t="array" ref="P1922" xml:space="preserve"> INDEX(切語下字資料表[韻母拼音碼], 小韻資料表[[#This Row],[下字表識別號]])</f>
        <v>ieng</v>
      </c>
      <c r="Q1922" s="210" t="str" cm="1">
        <f t="array" ref="Q1922" xml:space="preserve"> INDEX(設定表!$C$19:$C$23, INT( LEFT(小韻資料表[[#This Row],[目次編碼]],1) ))</f>
        <v>上</v>
      </c>
      <c r="R1922" s="210">
        <f xml:space="preserve">  INDEX(設定表!$C$8:$C$15, MATCH( (RIGHT(小韻資料表[[#This Row],[清濁]]) &amp; 小韻資料表[[#This Row],[調]]), 設定表!$B$8:$B$15, 0))</f>
        <v>2</v>
      </c>
      <c r="S1922" s="205" t="s">
        <v>309</v>
      </c>
      <c r="T1922" s="205" t="s">
        <v>309</v>
      </c>
      <c r="U1922" s="226" t="s">
        <v>309</v>
      </c>
      <c r="V1922" s="147" t="s">
        <v>309</v>
      </c>
      <c r="X1922" s="135"/>
      <c r="Y1922" s="135"/>
      <c r="AA1922" s="135"/>
      <c r="AB1922" s="134"/>
      <c r="AC1922" s="135"/>
      <c r="AD1922" s="135"/>
      <c r="AH1922" s="135"/>
      <c r="AI1922" s="135"/>
    </row>
    <row r="1923" spans="1:35" ht="31.5">
      <c r="A1923" s="205">
        <v>1919</v>
      </c>
      <c r="B1923" s="213" t="s">
        <v>13186</v>
      </c>
      <c r="C1923" s="207" t="str">
        <f xml:space="preserve"> _xlfn.CONCAT(小韻資料表[[#This Row],[聲母拼音碼]],小韻資料表[[#This Row],[韻母拼音碼]],小韻資料表[[#This Row],[調號]])</f>
        <v>cieng2</v>
      </c>
      <c r="D1923" s="206" t="s">
        <v>1059</v>
      </c>
      <c r="E1923" s="208" t="s">
        <v>7360</v>
      </c>
      <c r="F1923" s="205">
        <v>1</v>
      </c>
      <c r="G1923" s="209" t="s">
        <v>13184</v>
      </c>
      <c r="H1923" s="205">
        <f xml:space="preserve"> LEN(小韻資料表[[#This Row],[小韻字集]])</f>
        <v>6</v>
      </c>
      <c r="I1923" s="205" cm="1">
        <f t="array" ref="I1923" xml:space="preserve"> MATCH(TRUE, ISNUMBER( SEARCH( LEFT(小韻資料表[[#This Row],[切語]],1), 切語上字資料表[切語上字]) ), 0)</f>
        <v>30</v>
      </c>
      <c r="J1923" s="210" t="str" cm="1">
        <f t="array" ref="J1923" xml:space="preserve"> INDEX(切語上字資料表[聲母], 小韻資料表[[#This Row],[上字表識別號]])</f>
        <v>照</v>
      </c>
      <c r="K1923" s="210" t="str" cm="1">
        <f t="array" ref="K1923" xml:space="preserve"> INDEX(切語上字資料表[聲母拼音碼], 小韻資料表[[#This Row],[上字表識別號]])</f>
        <v>c</v>
      </c>
      <c r="L1923" s="210" t="str" cm="1">
        <f t="array" ref="L1923" xml:space="preserve"> INDEX(切語上字資料表[清濁], 小韻資料表[[#This Row],[上字表識別號]])</f>
        <v>全清</v>
      </c>
      <c r="M1923" s="223" t="str" cm="1">
        <f t="array" ref="M1923" xml:space="preserve"> INDEX(切語上字資料表[發送收], 小韻資料表[[#This Row],[上字表識別號]])</f>
        <v>發聲</v>
      </c>
      <c r="N1923" s="205" cm="1">
        <f t="array" ref="N1923" xml:space="preserve"> MATCH(TRUE, ISNUMBER( SEARCH( RIGHT(小韻資料表[[#This Row],[切語]],1), 切語下字資料表[切語下字]) ), 0)</f>
        <v>282</v>
      </c>
      <c r="O1923" s="207" t="str" cm="1">
        <f t="array" ref="O1923" xml:space="preserve"> INDEX(切語下字資料表[韻母], 小韻資料表[[#This Row],[下字表識別號]])</f>
        <v>靜開3</v>
      </c>
      <c r="P1923" s="207" t="str" cm="1">
        <f t="array" ref="P1923" xml:space="preserve"> INDEX(切語下字資料表[韻母拼音碼], 小韻資料表[[#This Row],[下字表識別號]])</f>
        <v>ieng</v>
      </c>
      <c r="Q1923" s="210" t="str" cm="1">
        <f t="array" ref="Q1923" xml:space="preserve"> INDEX(設定表!$C$19:$C$23, INT( LEFT(小韻資料表[[#This Row],[目次編碼]],1) ))</f>
        <v>上</v>
      </c>
      <c r="R1923" s="210">
        <f xml:space="preserve">  INDEX(設定表!$C$8:$C$15, MATCH( (RIGHT(小韻資料表[[#This Row],[清濁]]) &amp; 小韻資料表[[#This Row],[調]]), 設定表!$B$8:$B$15, 0))</f>
        <v>2</v>
      </c>
      <c r="S1923" s="205" t="s">
        <v>309</v>
      </c>
      <c r="T1923" s="205" t="s">
        <v>309</v>
      </c>
      <c r="U1923" s="226" t="s">
        <v>13185</v>
      </c>
      <c r="V1923" s="146" t="s">
        <v>309</v>
      </c>
      <c r="X1923" s="135"/>
      <c r="Y1923" s="135"/>
      <c r="AA1923" s="135"/>
      <c r="AB1923" s="134"/>
      <c r="AC1923" s="135"/>
      <c r="AD1923" s="135"/>
      <c r="AH1923" s="135"/>
      <c r="AI1923" s="135"/>
    </row>
    <row r="1924" spans="1:35" ht="31.5">
      <c r="A1924" s="205">
        <v>1920</v>
      </c>
      <c r="B1924" s="206" t="s">
        <v>7361</v>
      </c>
      <c r="C1924" s="207" t="str">
        <f xml:space="preserve"> _xlfn.CONCAT(小韻資料表[[#This Row],[聲母拼音碼]],小韻資料表[[#This Row],[韻母拼音碼]],小韻資料表[[#This Row],[調號]])</f>
        <v>thieng2</v>
      </c>
      <c r="D1924" s="206" t="s">
        <v>7362</v>
      </c>
      <c r="E1924" s="208" t="s">
        <v>7360</v>
      </c>
      <c r="F1924" s="205">
        <v>2</v>
      </c>
      <c r="G1924" s="209" t="s">
        <v>7362</v>
      </c>
      <c r="H1924" s="205">
        <f xml:space="preserve"> LEN(小韻資料表[[#This Row],[小韻字集]])</f>
        <v>1</v>
      </c>
      <c r="I1924" s="205" cm="1">
        <f t="array" ref="I1924" xml:space="preserve"> MATCH(TRUE, ISNUMBER( SEARCH( LEFT(小韻資料表[[#This Row],[切語]],1), 切語上字資料表[切語上字]) ), 0)</f>
        <v>10</v>
      </c>
      <c r="J1924" s="210" t="str" cm="1">
        <f t="array" ref="J1924" xml:space="preserve"> INDEX(切語上字資料表[聲母], 小韻資料表[[#This Row],[上字表識別號]])</f>
        <v>徹</v>
      </c>
      <c r="K1924" s="210" t="str" cm="1">
        <f t="array" ref="K1924" xml:space="preserve"> INDEX(切語上字資料表[聲母拼音碼], 小韻資料表[[#This Row],[上字表識別號]])</f>
        <v>th</v>
      </c>
      <c r="L1924" s="210" t="str" cm="1">
        <f t="array" ref="L1924" xml:space="preserve"> INDEX(切語上字資料表[清濁], 小韻資料表[[#This Row],[上字表識別號]])</f>
        <v>次清</v>
      </c>
      <c r="M1924" s="223" t="str" cm="1">
        <f t="array" ref="M1924" xml:space="preserve"> INDEX(切語上字資料表[發送收], 小韻資料表[[#This Row],[上字表識別號]])</f>
        <v>送氣</v>
      </c>
      <c r="N1924" s="205" cm="1">
        <f t="array" ref="N1924" xml:space="preserve"> MATCH(TRUE, ISNUMBER( SEARCH( RIGHT(小韻資料表[[#This Row],[切語]],1), 切語下字資料表[切語下字]) ), 0)</f>
        <v>298</v>
      </c>
      <c r="O1924" s="207" t="str" cm="1">
        <f t="array" ref="O1924" xml:space="preserve"> INDEX(切語下字資料表[韻母], 小韻資料表[[#This Row],[下字表識別號]])</f>
        <v>拯開3</v>
      </c>
      <c r="P1924" s="207" t="str" cm="1">
        <f t="array" ref="P1924" xml:space="preserve"> INDEX(切語下字資料表[韻母拼音碼], 小韻資料表[[#This Row],[下字表識別號]])</f>
        <v>ieng</v>
      </c>
      <c r="Q1924" s="210" t="str" cm="1">
        <f t="array" ref="Q1924" xml:space="preserve"> INDEX(設定表!$C$19:$C$23, INT( LEFT(小韻資料表[[#This Row],[目次編碼]],1) ))</f>
        <v>上</v>
      </c>
      <c r="R1924" s="210">
        <f xml:space="preserve">  INDEX(設定表!$C$8:$C$15, MATCH( (RIGHT(小韻資料表[[#This Row],[清濁]]) &amp; 小韻資料表[[#This Row],[調]]), 設定表!$B$8:$B$15, 0))</f>
        <v>2</v>
      </c>
      <c r="S1924" s="205" t="s">
        <v>309</v>
      </c>
      <c r="T1924" s="205" t="s">
        <v>309</v>
      </c>
      <c r="U1924" s="226" t="s">
        <v>309</v>
      </c>
      <c r="V1924" s="147" t="s">
        <v>309</v>
      </c>
      <c r="X1924" s="135"/>
      <c r="Y1924" s="135"/>
      <c r="AA1924" s="135"/>
      <c r="AB1924" s="134"/>
      <c r="AC1924" s="135"/>
      <c r="AD1924" s="135"/>
      <c r="AH1924" s="135"/>
      <c r="AI1924" s="135"/>
    </row>
    <row r="1925" spans="1:35" ht="31.5">
      <c r="A1925" s="205">
        <v>1921</v>
      </c>
      <c r="B1925" s="206" t="s">
        <v>7363</v>
      </c>
      <c r="C1925" s="207" t="str">
        <f xml:space="preserve"> _xlfn.CONCAT(小韻資料表[[#This Row],[聲母拼音碼]],小韻資料表[[#This Row],[韻母拼音碼]],小韻資料表[[#This Row],[調號]])</f>
        <v>khieng2</v>
      </c>
      <c r="D1925" s="206" t="s">
        <v>4517</v>
      </c>
      <c r="E1925" s="208" t="s">
        <v>7360</v>
      </c>
      <c r="F1925" s="205">
        <v>3</v>
      </c>
      <c r="G1925" s="209" t="s">
        <v>4517</v>
      </c>
      <c r="H1925" s="205">
        <f xml:space="preserve"> LEN(小韻資料表[[#This Row],[小韻字集]])</f>
        <v>1</v>
      </c>
      <c r="I1925" s="205" cm="1">
        <f t="array" ref="I1925" xml:space="preserve"> MATCH(TRUE, ISNUMBER( SEARCH( LEFT(小韻資料表[[#This Row],[切語]],1), 切語上字資料表[切語上字]) ), 0)</f>
        <v>3</v>
      </c>
      <c r="J1925" s="210" t="str" cm="1">
        <f t="array" ref="J1925" xml:space="preserve"> INDEX(切語上字資料表[聲母], 小韻資料表[[#This Row],[上字表識別號]])</f>
        <v>群</v>
      </c>
      <c r="K1925" s="210" t="str" cm="1">
        <f t="array" ref="K1925" xml:space="preserve"> INDEX(切語上字資料表[聲母拼音碼], 小韻資料表[[#This Row],[上字表識別號]])</f>
        <v>kh</v>
      </c>
      <c r="L1925" s="210" t="str" cm="1">
        <f t="array" ref="L1925" xml:space="preserve"> INDEX(切語上字資料表[清濁], 小韻資料表[[#This Row],[上字表識別號]])</f>
        <v>全濁</v>
      </c>
      <c r="M1925" s="223" cm="1">
        <f t="array" ref="M1925" xml:space="preserve"> INDEX(切語上字資料表[發送收], 小韻資料表[[#This Row],[上字表識別號]])</f>
        <v>0</v>
      </c>
      <c r="N1925" s="205" cm="1">
        <f t="array" ref="N1925" xml:space="preserve"> MATCH(TRUE, ISNUMBER( SEARCH( RIGHT(小韻資料表[[#This Row],[切語]],1), 切語下字資料表[切語下字]) ), 0)</f>
        <v>298</v>
      </c>
      <c r="O1925" s="207" t="str" cm="1">
        <f t="array" ref="O1925" xml:space="preserve"> INDEX(切語下字資料表[韻母], 小韻資料表[[#This Row],[下字表識別號]])</f>
        <v>拯開3</v>
      </c>
      <c r="P1925" s="207" t="str" cm="1">
        <f t="array" ref="P1925" xml:space="preserve"> INDEX(切語下字資料表[韻母拼音碼], 小韻資料表[[#This Row],[下字表識別號]])</f>
        <v>ieng</v>
      </c>
      <c r="Q1925" s="210" t="str" cm="1">
        <f t="array" ref="Q1925" xml:space="preserve"> INDEX(設定表!$C$19:$C$23, INT( LEFT(小韻資料表[[#This Row],[目次編碼]],1) ))</f>
        <v>上</v>
      </c>
      <c r="R1925" s="210">
        <f xml:space="preserve">  INDEX(設定表!$C$8:$C$15, MATCH( (RIGHT(小韻資料表[[#This Row],[清濁]]) &amp; 小韻資料表[[#This Row],[調]]), 設定表!$B$8:$B$15, 0))</f>
        <v>2</v>
      </c>
      <c r="S1925" s="205" t="s">
        <v>309</v>
      </c>
      <c r="T1925" s="205" t="s">
        <v>309</v>
      </c>
      <c r="U1925" s="226" t="s">
        <v>309</v>
      </c>
      <c r="V1925" s="146" t="s">
        <v>309</v>
      </c>
      <c r="X1925" s="135"/>
      <c r="Y1925" s="135"/>
      <c r="AA1925" s="135"/>
      <c r="AB1925" s="134"/>
      <c r="AC1925" s="135"/>
      <c r="AD1925" s="135"/>
      <c r="AH1925" s="135"/>
      <c r="AI1925" s="135"/>
    </row>
    <row r="1926" spans="1:35" ht="31.5">
      <c r="A1926" s="205">
        <v>1922</v>
      </c>
      <c r="B1926" s="206" t="s">
        <v>7364</v>
      </c>
      <c r="C1926" s="207" t="str">
        <f xml:space="preserve"> _xlfn.CONCAT(小韻資料表[[#This Row],[聲母拼音碼]],小韻資料表[[#This Row],[韻母拼音碼]],小韻資料表[[#This Row],[調號]])</f>
        <v>sieng2</v>
      </c>
      <c r="D1926" s="206" t="s">
        <v>4520</v>
      </c>
      <c r="E1926" s="208" t="s">
        <v>7360</v>
      </c>
      <c r="F1926" s="205">
        <v>4</v>
      </c>
      <c r="G1926" s="209" t="s">
        <v>13187</v>
      </c>
      <c r="H1926" s="205">
        <f xml:space="preserve"> LEN(小韻資料表[[#This Row],[小韻字集]])</f>
        <v>1</v>
      </c>
      <c r="I1926" s="205" cm="1">
        <f t="array" ref="I1926" xml:space="preserve"> MATCH(TRUE, ISNUMBER( SEARCH( LEFT(小韻資料表[[#This Row],[切語]],1), 切語上字資料表[切語上字]) ), 0)</f>
        <v>29</v>
      </c>
      <c r="J1926" s="210" t="str" cm="1">
        <f t="array" ref="J1926" xml:space="preserve"> INDEX(切語上字資料表[聲母], 小韻資料表[[#This Row],[上字表識別號]])</f>
        <v>疏</v>
      </c>
      <c r="K1926" s="210" t="str" cm="1">
        <f t="array" ref="K1926" xml:space="preserve"> INDEX(切語上字資料表[聲母拼音碼], 小韻資料表[[#This Row],[上字表識別號]])</f>
        <v>s</v>
      </c>
      <c r="L1926" s="210" t="str" cm="1">
        <f t="array" ref="L1926" xml:space="preserve"> INDEX(切語上字資料表[清濁], 小韻資料表[[#This Row],[上字表識別號]])</f>
        <v>全清</v>
      </c>
      <c r="M1926" s="223" t="str" cm="1">
        <f t="array" ref="M1926" xml:space="preserve"> INDEX(切語上字資料表[發送收], 小韻資料表[[#This Row],[上字表識別號]])</f>
        <v>發聲</v>
      </c>
      <c r="N1926" s="205" cm="1">
        <f t="array" ref="N1926" xml:space="preserve"> MATCH(TRUE, ISNUMBER( SEARCH( RIGHT(小韻資料表[[#This Row],[切語]],1), 切語下字資料表[切語下字]) ), 0)</f>
        <v>298</v>
      </c>
      <c r="O1926" s="207" t="str" cm="1">
        <f t="array" ref="O1926" xml:space="preserve"> INDEX(切語下字資料表[韻母], 小韻資料表[[#This Row],[下字表識別號]])</f>
        <v>拯開3</v>
      </c>
      <c r="P1926" s="207" t="str" cm="1">
        <f t="array" ref="P1926" xml:space="preserve"> INDEX(切語下字資料表[韻母拼音碼], 小韻資料表[[#This Row],[下字表識別號]])</f>
        <v>ieng</v>
      </c>
      <c r="Q1926" s="210" t="str" cm="1">
        <f t="array" ref="Q1926" xml:space="preserve"> INDEX(設定表!$C$19:$C$23, INT( LEFT(小韻資料表[[#This Row],[目次編碼]],1) ))</f>
        <v>上</v>
      </c>
      <c r="R1926" s="210">
        <f xml:space="preserve">  INDEX(設定表!$C$8:$C$15, MATCH( (RIGHT(小韻資料表[[#This Row],[清濁]]) &amp; 小韻資料表[[#This Row],[調]]), 設定表!$B$8:$B$15, 0))</f>
        <v>2</v>
      </c>
      <c r="S1926" s="205" t="s">
        <v>309</v>
      </c>
      <c r="T1926" s="205" t="s">
        <v>309</v>
      </c>
      <c r="U1926" s="226" t="s">
        <v>309</v>
      </c>
      <c r="V1926" s="147" t="s">
        <v>309</v>
      </c>
      <c r="X1926" s="135"/>
      <c r="Y1926" s="135"/>
      <c r="AA1926" s="135"/>
      <c r="AB1926" s="134"/>
      <c r="AC1926" s="135"/>
      <c r="AD1926" s="135"/>
      <c r="AH1926" s="135"/>
      <c r="AI1926" s="135"/>
    </row>
    <row r="1927" spans="1:35" ht="31.5">
      <c r="A1927" s="205">
        <v>1923</v>
      </c>
      <c r="B1927" s="206" t="s">
        <v>7365</v>
      </c>
      <c r="C1927" s="207" t="str">
        <f xml:space="preserve"> _xlfn.CONCAT(小韻資料表[[#This Row],[聲母拼音碼]],小韻資料表[[#This Row],[韻母拼音碼]],小韻資料表[[#This Row],[調號]])</f>
        <v>tirng2</v>
      </c>
      <c r="D1927" s="206" t="s">
        <v>11</v>
      </c>
      <c r="E1927" s="208" t="s">
        <v>7366</v>
      </c>
      <c r="F1927" s="205">
        <v>1</v>
      </c>
      <c r="G1927" s="209" t="s">
        <v>11</v>
      </c>
      <c r="H1927" s="205">
        <f xml:space="preserve"> LEN(小韻資料表[[#This Row],[小韻字集]])</f>
        <v>1</v>
      </c>
      <c r="I1927" s="205" cm="1">
        <f t="array" ref="I1927" xml:space="preserve"> MATCH(TRUE, ISNUMBER( SEARCH( LEFT(小韻資料表[[#This Row],[切語]],1), 切語上字資料表[切語上字]) ), 0)</f>
        <v>5</v>
      </c>
      <c r="J1927" s="210" t="str" cm="1">
        <f t="array" ref="J1927" xml:space="preserve"> INDEX(切語上字資料表[聲母], 小韻資料表[[#This Row],[上字表識別號]])</f>
        <v>端</v>
      </c>
      <c r="K1927" s="210" t="str" cm="1">
        <f t="array" ref="K1927" xml:space="preserve"> INDEX(切語上字資料表[聲母拼音碼], 小韻資料表[[#This Row],[上字表識別號]])</f>
        <v>t</v>
      </c>
      <c r="L1927" s="210" t="str" cm="1">
        <f t="array" ref="L1927" xml:space="preserve"> INDEX(切語上字資料表[清濁], 小韻資料表[[#This Row],[上字表識別號]])</f>
        <v>全清</v>
      </c>
      <c r="M1927" s="223" t="str" cm="1">
        <f t="array" ref="M1927" xml:space="preserve"> INDEX(切語上字資料表[發送收], 小韻資料表[[#This Row],[上字表識別號]])</f>
        <v>發聲</v>
      </c>
      <c r="N1927" s="205" cm="1">
        <f t="array" ref="N1927" xml:space="preserve"> MATCH(TRUE, ISNUMBER( SEARCH( RIGHT(小韻資料表[[#This Row],[切語]],1), 切語下字資料表[切語下字]) ), 0)</f>
        <v>302</v>
      </c>
      <c r="O1927" s="207" t="str" cm="1">
        <f t="array" ref="O1927" xml:space="preserve"> INDEX(切語下字資料表[韻母], 小韻資料表[[#This Row],[下字表識別號]])</f>
        <v>等開1</v>
      </c>
      <c r="P1927" s="207" t="str" cm="1">
        <f t="array" ref="P1927" xml:space="preserve"> INDEX(切語下字資料表[韻母拼音碼], 小韻資料表[[#This Row],[下字表識別號]])</f>
        <v>irng</v>
      </c>
      <c r="Q1927" s="210" t="str" cm="1">
        <f t="array" ref="Q1927" xml:space="preserve"> INDEX(設定表!$C$19:$C$23, INT( LEFT(小韻資料表[[#This Row],[目次編碼]],1) ))</f>
        <v>上</v>
      </c>
      <c r="R1927" s="210">
        <f xml:space="preserve">  INDEX(設定表!$C$8:$C$15, MATCH( (RIGHT(小韻資料表[[#This Row],[清濁]]) &amp; 小韻資料表[[#This Row],[調]]), 設定表!$B$8:$B$15, 0))</f>
        <v>2</v>
      </c>
      <c r="S1927" s="205" t="s">
        <v>309</v>
      </c>
      <c r="T1927" s="205" t="s">
        <v>309</v>
      </c>
      <c r="U1927" s="226" t="s">
        <v>7367</v>
      </c>
      <c r="V1927" s="146" t="s">
        <v>309</v>
      </c>
      <c r="X1927" s="135"/>
      <c r="Y1927" s="135"/>
      <c r="AA1927" s="135"/>
      <c r="AB1927" s="134"/>
      <c r="AC1927" s="135"/>
      <c r="AD1927" s="135"/>
      <c r="AH1927" s="135"/>
      <c r="AI1927" s="135"/>
    </row>
    <row r="1928" spans="1:35" ht="31.5">
      <c r="A1928" s="205">
        <v>1924</v>
      </c>
      <c r="B1928" s="206" t="s">
        <v>7368</v>
      </c>
      <c r="C1928" s="207" t="str">
        <f xml:space="preserve"> _xlfn.CONCAT(小韻資料表[[#This Row],[聲母拼音碼]],小韻資料表[[#This Row],[韻母拼音碼]],小韻資料表[[#This Row],[調號]])</f>
        <v>phirng2</v>
      </c>
      <c r="D1928" s="206" t="s">
        <v>7369</v>
      </c>
      <c r="E1928" s="208" t="s">
        <v>7366</v>
      </c>
      <c r="F1928" s="205">
        <v>2</v>
      </c>
      <c r="G1928" s="209" t="s">
        <v>7370</v>
      </c>
      <c r="H1928" s="205">
        <f xml:space="preserve"> LEN(小韻資料表[[#This Row],[小韻字集]])</f>
        <v>2</v>
      </c>
      <c r="I1928" s="205" cm="1">
        <f t="array" ref="I1928" xml:space="preserve"> MATCH(TRUE, ISNUMBER( SEARCH( LEFT(小韻資料表[[#This Row],[切語]],1), 切語上字資料表[切語上字]) ), 0)</f>
        <v>14</v>
      </c>
      <c r="J1928" s="210" t="str" cm="1">
        <f t="array" ref="J1928" xml:space="preserve"> INDEX(切語上字資料表[聲母], 小韻資料表[[#This Row],[上字表識別號]])</f>
        <v>滂</v>
      </c>
      <c r="K1928" s="210" t="str" cm="1">
        <f t="array" ref="K1928" xml:space="preserve"> INDEX(切語上字資料表[聲母拼音碼], 小韻資料表[[#This Row],[上字表識別號]])</f>
        <v>ph</v>
      </c>
      <c r="L1928" s="210" t="str" cm="1">
        <f t="array" ref="L1928" xml:space="preserve"> INDEX(切語上字資料表[清濁], 小韻資料表[[#This Row],[上字表識別號]])</f>
        <v>次清</v>
      </c>
      <c r="M1928" s="223" t="str" cm="1">
        <f t="array" ref="M1928" xml:space="preserve"> INDEX(切語上字資料表[發送收], 小韻資料表[[#This Row],[上字表識別號]])</f>
        <v>送氣</v>
      </c>
      <c r="N1928" s="205" cm="1">
        <f t="array" ref="N1928" xml:space="preserve"> MATCH(TRUE, ISNUMBER( SEARCH( RIGHT(小韻資料表[[#This Row],[切語]],1), 切語下字資料表[切語下字]) ), 0)</f>
        <v>302</v>
      </c>
      <c r="O1928" s="207" t="str" cm="1">
        <f t="array" ref="O1928" xml:space="preserve"> INDEX(切語下字資料表[韻母], 小韻資料表[[#This Row],[下字表識別號]])</f>
        <v>等開1</v>
      </c>
      <c r="P1928" s="207" t="str" cm="1">
        <f t="array" ref="P1928" xml:space="preserve"> INDEX(切語下字資料表[韻母拼音碼], 小韻資料表[[#This Row],[下字表識別號]])</f>
        <v>irng</v>
      </c>
      <c r="Q1928" s="210" t="str" cm="1">
        <f t="array" ref="Q1928" xml:space="preserve"> INDEX(設定表!$C$19:$C$23, INT( LEFT(小韻資料表[[#This Row],[目次編碼]],1) ))</f>
        <v>上</v>
      </c>
      <c r="R1928" s="210">
        <f xml:space="preserve">  INDEX(設定表!$C$8:$C$15, MATCH( (RIGHT(小韻資料表[[#This Row],[清濁]]) &amp; 小韻資料表[[#This Row],[調]]), 設定表!$B$8:$B$15, 0))</f>
        <v>2</v>
      </c>
      <c r="S1928" s="205" t="s">
        <v>309</v>
      </c>
      <c r="T1928" s="205" t="s">
        <v>309</v>
      </c>
      <c r="U1928" s="226" t="s">
        <v>309</v>
      </c>
      <c r="V1928" s="147" t="s">
        <v>309</v>
      </c>
      <c r="X1928" s="135"/>
      <c r="Y1928" s="135"/>
      <c r="AA1928" s="135"/>
      <c r="AB1928" s="134"/>
      <c r="AC1928" s="135"/>
      <c r="AD1928" s="135"/>
      <c r="AH1928" s="135"/>
      <c r="AI1928" s="135"/>
    </row>
    <row r="1929" spans="1:35" ht="31.5">
      <c r="A1929" s="205">
        <v>1925</v>
      </c>
      <c r="B1929" s="206" t="s">
        <v>7371</v>
      </c>
      <c r="C1929" s="207" t="str">
        <f xml:space="preserve"> _xlfn.CONCAT(小韻資料表[[#This Row],[聲母拼音碼]],小韻資料表[[#This Row],[韻母拼音碼]],小韻資料表[[#This Row],[調號]])</f>
        <v>khirng2</v>
      </c>
      <c r="D1929" s="206" t="s">
        <v>7372</v>
      </c>
      <c r="E1929" s="208" t="s">
        <v>7366</v>
      </c>
      <c r="F1929" s="205">
        <v>3</v>
      </c>
      <c r="G1929" s="209" t="s">
        <v>7373</v>
      </c>
      <c r="H1929" s="205">
        <f xml:space="preserve"> LEN(小韻資料表[[#This Row],[小韻字集]])</f>
        <v>2</v>
      </c>
      <c r="I1929" s="205" cm="1">
        <f t="array" ref="I1929" xml:space="preserve"> MATCH(TRUE, ISNUMBER( SEARCH( LEFT(小韻資料表[[#This Row],[切語]],1), 切語上字資料表[切語上字]) ), 0)</f>
        <v>2</v>
      </c>
      <c r="J1929" s="210" t="str" cm="1">
        <f t="array" ref="J1929" xml:space="preserve"> INDEX(切語上字資料表[聲母], 小韻資料表[[#This Row],[上字表識別號]])</f>
        <v>溪</v>
      </c>
      <c r="K1929" s="210" t="str" cm="1">
        <f t="array" ref="K1929" xml:space="preserve"> INDEX(切語上字資料表[聲母拼音碼], 小韻資料表[[#This Row],[上字表識別號]])</f>
        <v>kh</v>
      </c>
      <c r="L1929" s="210" t="str" cm="1">
        <f t="array" ref="L1929" xml:space="preserve"> INDEX(切語上字資料表[清濁], 小韻資料表[[#This Row],[上字表識別號]])</f>
        <v>次清</v>
      </c>
      <c r="M1929" s="223" t="str" cm="1">
        <f t="array" ref="M1929" xml:space="preserve"> INDEX(切語上字資料表[發送收], 小韻資料表[[#This Row],[上字表識別號]])</f>
        <v>送氣</v>
      </c>
      <c r="N1929" s="205" cm="1">
        <f t="array" ref="N1929" xml:space="preserve"> MATCH(TRUE, ISNUMBER( SEARCH( RIGHT(小韻資料表[[#This Row],[切語]],1), 切語下字資料表[切語下字]) ), 0)</f>
        <v>302</v>
      </c>
      <c r="O1929" s="207" t="str" cm="1">
        <f t="array" ref="O1929" xml:space="preserve"> INDEX(切語下字資料表[韻母], 小韻資料表[[#This Row],[下字表識別號]])</f>
        <v>等開1</v>
      </c>
      <c r="P1929" s="207" t="str" cm="1">
        <f t="array" ref="P1929" xml:space="preserve"> INDEX(切語下字資料表[韻母拼音碼], 小韻資料表[[#This Row],[下字表識別號]])</f>
        <v>irng</v>
      </c>
      <c r="Q1929" s="210" t="str" cm="1">
        <f t="array" ref="Q1929" xml:space="preserve"> INDEX(設定表!$C$19:$C$23, INT( LEFT(小韻資料表[[#This Row],[目次編碼]],1) ))</f>
        <v>上</v>
      </c>
      <c r="R1929" s="210">
        <f xml:space="preserve">  INDEX(設定表!$C$8:$C$15, MATCH( (RIGHT(小韻資料表[[#This Row],[清濁]]) &amp; 小韻資料表[[#This Row],[調]]), 設定表!$B$8:$B$15, 0))</f>
        <v>2</v>
      </c>
      <c r="S1929" s="205" t="s">
        <v>309</v>
      </c>
      <c r="T1929" s="205" t="s">
        <v>309</v>
      </c>
      <c r="U1929" s="226" t="s">
        <v>309</v>
      </c>
      <c r="V1929" s="146" t="s">
        <v>309</v>
      </c>
      <c r="X1929" s="135"/>
      <c r="Y1929" s="135"/>
      <c r="AA1929" s="135"/>
      <c r="AB1929" s="134"/>
      <c r="AC1929" s="135"/>
      <c r="AD1929" s="135"/>
      <c r="AH1929" s="135"/>
      <c r="AI1929" s="135"/>
    </row>
    <row r="1930" spans="1:35" ht="31.5">
      <c r="A1930" s="205">
        <v>1926</v>
      </c>
      <c r="B1930" s="206" t="s">
        <v>7374</v>
      </c>
      <c r="C1930" s="207" t="str">
        <f xml:space="preserve"> _xlfn.CONCAT(小韻資料表[[#This Row],[聲母拼音碼]],小韻資料表[[#This Row],[韻母拼音碼]],小韻資料表[[#This Row],[調號]])</f>
        <v>nirng2</v>
      </c>
      <c r="D1930" s="206" t="s">
        <v>2750</v>
      </c>
      <c r="E1930" s="208" t="s">
        <v>7366</v>
      </c>
      <c r="F1930" s="205">
        <v>4</v>
      </c>
      <c r="G1930" s="209" t="s">
        <v>2750</v>
      </c>
      <c r="H1930" s="205">
        <f xml:space="preserve"> LEN(小韻資料表[[#This Row],[小韻字集]])</f>
        <v>1</v>
      </c>
      <c r="I1930" s="205" cm="1">
        <f t="array" ref="I1930" xml:space="preserve"> MATCH(TRUE, ISNUMBER( SEARCH( LEFT(小韻資料表[[#This Row],[切語]],1), 切語上字資料表[切語上字]) ), 0)</f>
        <v>8</v>
      </c>
      <c r="J1930" s="210" t="str" cm="1">
        <f t="array" ref="J1930" xml:space="preserve"> INDEX(切語上字資料表[聲母], 小韻資料表[[#This Row],[上字表識別號]])</f>
        <v>泥</v>
      </c>
      <c r="K1930" s="210" t="str" cm="1">
        <f t="array" ref="K1930" xml:space="preserve"> INDEX(切語上字資料表[聲母拼音碼], 小韻資料表[[#This Row],[上字表識別號]])</f>
        <v>n</v>
      </c>
      <c r="L1930" s="210" t="str" cm="1">
        <f t="array" ref="L1930" xml:space="preserve"> INDEX(切語上字資料表[清濁], 小韻資料表[[#This Row],[上字表識別號]])</f>
        <v>次濁</v>
      </c>
      <c r="M1930" s="223" t="str" cm="1">
        <f t="array" ref="M1930" xml:space="preserve"> INDEX(切語上字資料表[發送收], 小韻資料表[[#This Row],[上字表識別號]])</f>
        <v>收聲</v>
      </c>
      <c r="N1930" s="205" cm="1">
        <f t="array" ref="N1930" xml:space="preserve"> MATCH(TRUE, ISNUMBER( SEARCH( RIGHT(小韻資料表[[#This Row],[切語]],1), 切語下字資料表[切語下字]) ), 0)</f>
        <v>302</v>
      </c>
      <c r="O1930" s="207" t="str" cm="1">
        <f t="array" ref="O1930" xml:space="preserve"> INDEX(切語下字資料表[韻母], 小韻資料表[[#This Row],[下字表識別號]])</f>
        <v>等開1</v>
      </c>
      <c r="P1930" s="207" t="str" cm="1">
        <f t="array" ref="P1930" xml:space="preserve"> INDEX(切語下字資料表[韻母拼音碼], 小韻資料表[[#This Row],[下字表識別號]])</f>
        <v>irng</v>
      </c>
      <c r="Q1930" s="210" t="str" cm="1">
        <f t="array" ref="Q1930" xml:space="preserve"> INDEX(設定表!$C$19:$C$23, INT( LEFT(小韻資料表[[#This Row],[目次編碼]],1) ))</f>
        <v>上</v>
      </c>
      <c r="R1930" s="210">
        <f xml:space="preserve">  INDEX(設定表!$C$8:$C$15, MATCH( (RIGHT(小韻資料表[[#This Row],[清濁]]) &amp; 小韻資料表[[#This Row],[調]]), 設定表!$B$8:$B$15, 0))</f>
        <v>2</v>
      </c>
      <c r="S1930" s="205" t="s">
        <v>309</v>
      </c>
      <c r="T1930" s="205" t="s">
        <v>309</v>
      </c>
      <c r="U1930" s="226" t="s">
        <v>309</v>
      </c>
      <c r="V1930" s="147" t="s">
        <v>309</v>
      </c>
      <c r="X1930" s="135"/>
      <c r="Y1930" s="135"/>
      <c r="AA1930" s="135"/>
      <c r="AB1930" s="134"/>
      <c r="AC1930" s="135"/>
      <c r="AD1930" s="135"/>
      <c r="AH1930" s="135"/>
      <c r="AI1930" s="135"/>
    </row>
    <row r="1931" spans="1:35" ht="31.5">
      <c r="A1931" s="205">
        <v>1927</v>
      </c>
      <c r="B1931" s="206" t="s">
        <v>7375</v>
      </c>
      <c r="C1931" s="207" t="str">
        <f xml:space="preserve"> _xlfn.CONCAT(小韻資料表[[#This Row],[聲母拼音碼]],小韻資料表[[#This Row],[韻母拼音碼]],小韻資料表[[#This Row],[調號]])</f>
        <v>Øiu2</v>
      </c>
      <c r="D1931" s="206" t="s">
        <v>1095</v>
      </c>
      <c r="E1931" s="208" t="s">
        <v>7376</v>
      </c>
      <c r="F1931" s="205">
        <v>1</v>
      </c>
      <c r="G1931" s="209" t="s">
        <v>7377</v>
      </c>
      <c r="H1931" s="205">
        <f xml:space="preserve"> LEN(小韻資料表[[#This Row],[小韻字集]])</f>
        <v>10</v>
      </c>
      <c r="I1931" s="205" cm="1">
        <f t="array" ref="I1931" xml:space="preserve"> MATCH(TRUE, ISNUMBER( SEARCH( LEFT(小韻資料表[[#This Row],[切語]],1), 切語上字資料表[切語上字]) ), 0)</f>
        <v>38</v>
      </c>
      <c r="J1931" s="210" t="str" cm="1">
        <f t="array" ref="J1931" xml:space="preserve"> INDEX(切語上字資料表[聲母], 小韻資料表[[#This Row],[上字表識別號]])</f>
        <v>為</v>
      </c>
      <c r="K1931" s="210" t="str" cm="1">
        <f t="array" ref="K1931" xml:space="preserve"> INDEX(切語上字資料表[聲母拼音碼], 小韻資料表[[#This Row],[上字表識別號]])</f>
        <v>Ø</v>
      </c>
      <c r="L1931" s="210" t="str" cm="1">
        <f t="array" ref="L1931" xml:space="preserve"> INDEX(切語上字資料表[清濁], 小韻資料表[[#This Row],[上字表識別號]])</f>
        <v>次濁</v>
      </c>
      <c r="M1931" s="223" t="str" cm="1">
        <f t="array" ref="M1931" xml:space="preserve"> INDEX(切語上字資料表[發送收], 小韻資料表[[#This Row],[上字表識別號]])</f>
        <v>發聲</v>
      </c>
      <c r="N1931" s="205" cm="1">
        <f t="array" ref="N1931" xml:space="preserve"> MATCH(TRUE, ISNUMBER( SEARCH( RIGHT(小韻資料表[[#This Row],[切語]],1), 切語下字資料表[切語下字]) ), 0)</f>
        <v>310</v>
      </c>
      <c r="O1931" s="207" t="str" cm="1">
        <f t="array" ref="O1931" xml:space="preserve"> INDEX(切語下字資料表[韻母], 小韻資料表[[#This Row],[下字表識別號]])</f>
        <v>有開3</v>
      </c>
      <c r="P1931" s="207" t="str" cm="1">
        <f t="array" ref="P1931" xml:space="preserve"> INDEX(切語下字資料表[韻母拼音碼], 小韻資料表[[#This Row],[下字表識別號]])</f>
        <v>iu</v>
      </c>
      <c r="Q1931" s="210" t="str" cm="1">
        <f t="array" ref="Q1931" xml:space="preserve"> INDEX(設定表!$C$19:$C$23, INT( LEFT(小韻資料表[[#This Row],[目次編碼]],1) ))</f>
        <v>上</v>
      </c>
      <c r="R1931" s="210">
        <f xml:space="preserve">  INDEX(設定表!$C$8:$C$15, MATCH( (RIGHT(小韻資料表[[#This Row],[清濁]]) &amp; 小韻資料表[[#This Row],[調]]), 設定表!$B$8:$B$15, 0))</f>
        <v>2</v>
      </c>
      <c r="S1931" s="205" t="s">
        <v>309</v>
      </c>
      <c r="T1931" s="205" t="s">
        <v>309</v>
      </c>
      <c r="U1931" s="226" t="s">
        <v>309</v>
      </c>
      <c r="V1931" s="146" t="s">
        <v>309</v>
      </c>
      <c r="X1931" s="135"/>
      <c r="Y1931" s="135"/>
      <c r="AA1931" s="135"/>
      <c r="AB1931" s="134"/>
      <c r="AC1931" s="135"/>
      <c r="AD1931" s="135"/>
      <c r="AH1931" s="135"/>
      <c r="AI1931" s="135"/>
    </row>
    <row r="1932" spans="1:35" ht="31.5">
      <c r="A1932" s="205">
        <v>1928</v>
      </c>
      <c r="B1932" s="206" t="s">
        <v>7378</v>
      </c>
      <c r="C1932" s="207" t="str">
        <f xml:space="preserve"> _xlfn.CONCAT(小韻資料表[[#This Row],[聲母拼音碼]],小韻資料表[[#This Row],[韻母拼音碼]],小韻資料表[[#This Row],[調號]])</f>
        <v>liu2</v>
      </c>
      <c r="D1932" s="206" t="s">
        <v>7379</v>
      </c>
      <c r="E1932" s="208" t="s">
        <v>7376</v>
      </c>
      <c r="F1932" s="205">
        <v>2</v>
      </c>
      <c r="G1932" s="209" t="s">
        <v>7380</v>
      </c>
      <c r="H1932" s="205">
        <f xml:space="preserve"> LEN(小韻資料表[[#This Row],[小韻字集]])</f>
        <v>18</v>
      </c>
      <c r="I1932" s="205" cm="1">
        <f t="array" ref="I1932" xml:space="preserve"> MATCH(TRUE, ISNUMBER( SEARCH( LEFT(小韻資料表[[#This Row],[切語]],1), 切語上字資料表[切語上字]) ), 0)</f>
        <v>40</v>
      </c>
      <c r="J1932" s="210" t="str" cm="1">
        <f t="array" ref="J1932" xml:space="preserve"> INDEX(切語上字資料表[聲母], 小韻資料表[[#This Row],[上字表識別號]])</f>
        <v>來</v>
      </c>
      <c r="K1932" s="210" t="str" cm="1">
        <f t="array" ref="K1932" xml:space="preserve"> INDEX(切語上字資料表[聲母拼音碼], 小韻資料表[[#This Row],[上字表識別號]])</f>
        <v>l</v>
      </c>
      <c r="L1932" s="210" t="str" cm="1">
        <f t="array" ref="L1932" xml:space="preserve"> INDEX(切語上字資料表[清濁], 小韻資料表[[#This Row],[上字表識別號]])</f>
        <v>次濁</v>
      </c>
      <c r="M1932" s="223" t="str" cm="1">
        <f t="array" ref="M1932" xml:space="preserve"> INDEX(切語上字資料表[發送收], 小韻資料表[[#This Row],[上字表識別號]])</f>
        <v>收聲</v>
      </c>
      <c r="N1932" s="205" cm="1">
        <f t="array" ref="N1932" xml:space="preserve"> MATCH(TRUE, ISNUMBER( SEARCH( RIGHT(小韻資料表[[#This Row],[切語]],1), 切語下字資料表[切語下字]) ), 0)</f>
        <v>310</v>
      </c>
      <c r="O1932" s="207" t="str" cm="1">
        <f t="array" ref="O1932" xml:space="preserve"> INDEX(切語下字資料表[韻母], 小韻資料表[[#This Row],[下字表識別號]])</f>
        <v>有開3</v>
      </c>
      <c r="P1932" s="207" t="str" cm="1">
        <f t="array" ref="P1932" xml:space="preserve"> INDEX(切語下字資料表[韻母拼音碼], 小韻資料表[[#This Row],[下字表識別號]])</f>
        <v>iu</v>
      </c>
      <c r="Q1932" s="210" t="str" cm="1">
        <f t="array" ref="Q1932" xml:space="preserve"> INDEX(設定表!$C$19:$C$23, INT( LEFT(小韻資料表[[#This Row],[目次編碼]],1) ))</f>
        <v>上</v>
      </c>
      <c r="R1932" s="210">
        <f xml:space="preserve">  INDEX(設定表!$C$8:$C$15, MATCH( (RIGHT(小韻資料表[[#This Row],[清濁]]) &amp; 小韻資料表[[#This Row],[調]]), 設定表!$B$8:$B$15, 0))</f>
        <v>2</v>
      </c>
      <c r="S1932" s="205" t="s">
        <v>309</v>
      </c>
      <c r="T1932" s="205" t="s">
        <v>309</v>
      </c>
      <c r="U1932" s="226" t="s">
        <v>309</v>
      </c>
      <c r="V1932" s="147" t="s">
        <v>309</v>
      </c>
      <c r="X1932" s="135"/>
      <c r="Y1932" s="135"/>
      <c r="AA1932" s="135"/>
      <c r="AB1932" s="134"/>
      <c r="AC1932" s="135"/>
      <c r="AD1932" s="135"/>
      <c r="AH1932" s="135"/>
      <c r="AI1932" s="135"/>
    </row>
    <row r="1933" spans="1:35" ht="31.5">
      <c r="A1933" s="205">
        <v>1929</v>
      </c>
      <c r="B1933" s="206" t="s">
        <v>7381</v>
      </c>
      <c r="C1933" s="207" t="str">
        <f xml:space="preserve"> _xlfn.CONCAT(小韻資料表[[#This Row],[聲母拼音碼]],小韻資料表[[#This Row],[韻母拼音碼]],小韻資料表[[#This Row],[調號]])</f>
        <v>niu2</v>
      </c>
      <c r="D1933" s="206" t="s">
        <v>7382</v>
      </c>
      <c r="E1933" s="208" t="s">
        <v>7376</v>
      </c>
      <c r="F1933" s="205">
        <v>3</v>
      </c>
      <c r="G1933" s="209" t="s">
        <v>7383</v>
      </c>
      <c r="H1933" s="205">
        <f xml:space="preserve"> LEN(小韻資料表[[#This Row],[小韻字集]])</f>
        <v>14</v>
      </c>
      <c r="I1933" s="205" cm="1">
        <f t="array" ref="I1933" xml:space="preserve"> MATCH(TRUE, ISNUMBER( SEARCH( LEFT(小韻資料表[[#This Row],[切語]],1), 切語上字資料表[切語上字]) ), 0)</f>
        <v>12</v>
      </c>
      <c r="J1933" s="210" t="str" cm="1">
        <f t="array" ref="J1933" xml:space="preserve"> INDEX(切語上字資料表[聲母], 小韻資料表[[#This Row],[上字表識別號]])</f>
        <v>娘</v>
      </c>
      <c r="K1933" s="210" t="str" cm="1">
        <f t="array" ref="K1933" xml:space="preserve"> INDEX(切語上字資料表[聲母拼音碼], 小韻資料表[[#This Row],[上字表識別號]])</f>
        <v>n</v>
      </c>
      <c r="L1933" s="210" t="str" cm="1">
        <f t="array" ref="L1933" xml:space="preserve"> INDEX(切語上字資料表[清濁], 小韻資料表[[#This Row],[上字表識別號]])</f>
        <v>次濁</v>
      </c>
      <c r="M1933" s="223" t="str" cm="1">
        <f t="array" ref="M1933" xml:space="preserve"> INDEX(切語上字資料表[發送收], 小韻資料表[[#This Row],[上字表識別號]])</f>
        <v>收聲</v>
      </c>
      <c r="N1933" s="205" cm="1">
        <f t="array" ref="N1933" xml:space="preserve"> MATCH(TRUE, ISNUMBER( SEARCH( RIGHT(小韻資料表[[#This Row],[切語]],1), 切語下字資料表[切語下字]) ), 0)</f>
        <v>310</v>
      </c>
      <c r="O1933" s="207" t="str" cm="1">
        <f t="array" ref="O1933" xml:space="preserve"> INDEX(切語下字資料表[韻母], 小韻資料表[[#This Row],[下字表識別號]])</f>
        <v>有開3</v>
      </c>
      <c r="P1933" s="207" t="str" cm="1">
        <f t="array" ref="P1933" xml:space="preserve"> INDEX(切語下字資料表[韻母拼音碼], 小韻資料表[[#This Row],[下字表識別號]])</f>
        <v>iu</v>
      </c>
      <c r="Q1933" s="210" t="str" cm="1">
        <f t="array" ref="Q1933" xml:space="preserve"> INDEX(設定表!$C$19:$C$23, INT( LEFT(小韻資料表[[#This Row],[目次編碼]],1) ))</f>
        <v>上</v>
      </c>
      <c r="R1933" s="210">
        <f xml:space="preserve">  INDEX(設定表!$C$8:$C$15, MATCH( (RIGHT(小韻資料表[[#This Row],[清濁]]) &amp; 小韻資料表[[#This Row],[調]]), 設定表!$B$8:$B$15, 0))</f>
        <v>2</v>
      </c>
      <c r="S1933" s="205" t="s">
        <v>309</v>
      </c>
      <c r="T1933" s="205" t="s">
        <v>309</v>
      </c>
      <c r="U1933" s="226" t="s">
        <v>7384</v>
      </c>
      <c r="V1933" s="146" t="s">
        <v>309</v>
      </c>
      <c r="X1933" s="135"/>
      <c r="Y1933" s="135"/>
      <c r="AA1933" s="135"/>
      <c r="AB1933" s="134"/>
      <c r="AC1933" s="135"/>
      <c r="AD1933" s="135"/>
      <c r="AH1933" s="135"/>
      <c r="AI1933" s="135"/>
    </row>
    <row r="1934" spans="1:35" ht="31.5">
      <c r="A1934" s="205">
        <v>1930</v>
      </c>
      <c r="B1934" s="206" t="s">
        <v>7385</v>
      </c>
      <c r="C1934" s="207" t="str">
        <f xml:space="preserve"> _xlfn.CONCAT(小韻資料表[[#This Row],[聲母拼音碼]],小韻資料表[[#This Row],[韻母拼音碼]],小韻資料表[[#This Row],[調號]])</f>
        <v>thiu2</v>
      </c>
      <c r="D1934" s="206" t="s">
        <v>7386</v>
      </c>
      <c r="E1934" s="208" t="s">
        <v>7376</v>
      </c>
      <c r="F1934" s="205">
        <v>4</v>
      </c>
      <c r="G1934" s="209" t="s">
        <v>7387</v>
      </c>
      <c r="H1934" s="205">
        <f xml:space="preserve"> LEN(小韻資料表[[#This Row],[小韻字集]])</f>
        <v>3</v>
      </c>
      <c r="I1934" s="205" cm="1">
        <f t="array" ref="I1934" xml:space="preserve"> MATCH(TRUE, ISNUMBER( SEARCH( LEFT(小韻資料表[[#This Row],[切語]],1), 切語上字資料表[切語上字]) ), 0)</f>
        <v>10</v>
      </c>
      <c r="J1934" s="210" t="str" cm="1">
        <f t="array" ref="J1934" xml:space="preserve"> INDEX(切語上字資料表[聲母], 小韻資料表[[#This Row],[上字表識別號]])</f>
        <v>徹</v>
      </c>
      <c r="K1934" s="210" t="str" cm="1">
        <f t="array" ref="K1934" xml:space="preserve"> INDEX(切語上字資料表[聲母拼音碼], 小韻資料表[[#This Row],[上字表識別號]])</f>
        <v>th</v>
      </c>
      <c r="L1934" s="210" t="str" cm="1">
        <f t="array" ref="L1934" xml:space="preserve"> INDEX(切語上字資料表[清濁], 小韻資料表[[#This Row],[上字表識別號]])</f>
        <v>次清</v>
      </c>
      <c r="M1934" s="223" t="str" cm="1">
        <f t="array" ref="M1934" xml:space="preserve"> INDEX(切語上字資料表[發送收], 小韻資料表[[#This Row],[上字表識別號]])</f>
        <v>送氣</v>
      </c>
      <c r="N1934" s="205" cm="1">
        <f t="array" ref="N1934" xml:space="preserve"> MATCH(TRUE, ISNUMBER( SEARCH( RIGHT(小韻資料表[[#This Row],[切語]],1), 切語下字資料表[切語下字]) ), 0)</f>
        <v>310</v>
      </c>
      <c r="O1934" s="207" t="str" cm="1">
        <f t="array" ref="O1934" xml:space="preserve"> INDEX(切語下字資料表[韻母], 小韻資料表[[#This Row],[下字表識別號]])</f>
        <v>有開3</v>
      </c>
      <c r="P1934" s="207" t="str" cm="1">
        <f t="array" ref="P1934" xml:space="preserve"> INDEX(切語下字資料表[韻母拼音碼], 小韻資料表[[#This Row],[下字表識別號]])</f>
        <v>iu</v>
      </c>
      <c r="Q1934" s="210" t="str" cm="1">
        <f t="array" ref="Q1934" xml:space="preserve"> INDEX(設定表!$C$19:$C$23, INT( LEFT(小韻資料表[[#This Row],[目次編碼]],1) ))</f>
        <v>上</v>
      </c>
      <c r="R1934" s="210">
        <f xml:space="preserve">  INDEX(設定表!$C$8:$C$15, MATCH( (RIGHT(小韻資料表[[#This Row],[清濁]]) &amp; 小韻資料表[[#This Row],[調]]), 設定表!$B$8:$B$15, 0))</f>
        <v>2</v>
      </c>
      <c r="S1934" s="205" t="s">
        <v>309</v>
      </c>
      <c r="T1934" s="205" t="s">
        <v>309</v>
      </c>
      <c r="U1934" s="226" t="s">
        <v>309</v>
      </c>
      <c r="V1934" s="147" t="s">
        <v>309</v>
      </c>
      <c r="X1934" s="135"/>
      <c r="Y1934" s="135"/>
      <c r="AA1934" s="135"/>
      <c r="AB1934" s="134"/>
      <c r="AC1934" s="135"/>
      <c r="AD1934" s="135"/>
      <c r="AH1934" s="135"/>
      <c r="AI1934" s="135"/>
    </row>
    <row r="1935" spans="1:35" ht="31.5">
      <c r="A1935" s="205">
        <v>1931</v>
      </c>
      <c r="B1935" s="206" t="s">
        <v>7388</v>
      </c>
      <c r="C1935" s="207" t="str">
        <f xml:space="preserve"> _xlfn.CONCAT(小韻資料表[[#This Row],[聲母拼音碼]],小韻資料表[[#This Row],[韻母拼音碼]],小韻資料表[[#This Row],[調號]])</f>
        <v>tiu2</v>
      </c>
      <c r="D1935" s="206" t="s">
        <v>7389</v>
      </c>
      <c r="E1935" s="208" t="s">
        <v>7376</v>
      </c>
      <c r="F1935" s="205">
        <v>5</v>
      </c>
      <c r="G1935" s="209" t="s">
        <v>7390</v>
      </c>
      <c r="H1935" s="205">
        <f xml:space="preserve"> LEN(小韻資料表[[#This Row],[小韻字集]])</f>
        <v>5</v>
      </c>
      <c r="I1935" s="205" cm="1">
        <f t="array" ref="I1935" xml:space="preserve"> MATCH(TRUE, ISNUMBER( SEARCH( LEFT(小韻資料表[[#This Row],[切語]],1), 切語上字資料表[切語上字]) ), 0)</f>
        <v>9</v>
      </c>
      <c r="J1935" s="210" t="str" cm="1">
        <f t="array" ref="J1935" xml:space="preserve"> INDEX(切語上字資料表[聲母], 小韻資料表[[#This Row],[上字表識別號]])</f>
        <v>知</v>
      </c>
      <c r="K1935" s="210" t="str" cm="1">
        <f t="array" ref="K1935" xml:space="preserve"> INDEX(切語上字資料表[聲母拼音碼], 小韻資料表[[#This Row],[上字表識別號]])</f>
        <v>t</v>
      </c>
      <c r="L1935" s="210" t="str" cm="1">
        <f t="array" ref="L1935" xml:space="preserve"> INDEX(切語上字資料表[清濁], 小韻資料表[[#This Row],[上字表識別號]])</f>
        <v>全清</v>
      </c>
      <c r="M1935" s="223" t="str" cm="1">
        <f t="array" ref="M1935" xml:space="preserve"> INDEX(切語上字資料表[發送收], 小韻資料表[[#This Row],[上字表識別號]])</f>
        <v>發聲</v>
      </c>
      <c r="N1935" s="205" cm="1">
        <f t="array" ref="N1935" xml:space="preserve"> MATCH(TRUE, ISNUMBER( SEARCH( RIGHT(小韻資料表[[#This Row],[切語]],1), 切語下字資料表[切語下字]) ), 0)</f>
        <v>310</v>
      </c>
      <c r="O1935" s="207" t="str" cm="1">
        <f t="array" ref="O1935" xml:space="preserve"> INDEX(切語下字資料表[韻母], 小韻資料表[[#This Row],[下字表識別號]])</f>
        <v>有開3</v>
      </c>
      <c r="P1935" s="207" t="str" cm="1">
        <f t="array" ref="P1935" xml:space="preserve"> INDEX(切語下字資料表[韻母拼音碼], 小韻資料表[[#This Row],[下字表識別號]])</f>
        <v>iu</v>
      </c>
      <c r="Q1935" s="210" t="str" cm="1">
        <f t="array" ref="Q1935" xml:space="preserve"> INDEX(設定表!$C$19:$C$23, INT( LEFT(小韻資料表[[#This Row],[目次編碼]],1) ))</f>
        <v>上</v>
      </c>
      <c r="R1935" s="210">
        <f xml:space="preserve">  INDEX(設定表!$C$8:$C$15, MATCH( (RIGHT(小韻資料表[[#This Row],[清濁]]) &amp; 小韻資料表[[#This Row],[調]]), 設定表!$B$8:$B$15, 0))</f>
        <v>2</v>
      </c>
      <c r="S1935" s="205" t="s">
        <v>309</v>
      </c>
      <c r="T1935" s="205" t="s">
        <v>309</v>
      </c>
      <c r="U1935" s="226" t="s">
        <v>309</v>
      </c>
      <c r="V1935" s="146" t="s">
        <v>309</v>
      </c>
      <c r="X1935" s="135"/>
      <c r="Y1935" s="135"/>
      <c r="AA1935" s="135"/>
      <c r="AB1935" s="134"/>
      <c r="AC1935" s="135"/>
      <c r="AD1935" s="135"/>
      <c r="AH1935" s="135"/>
      <c r="AI1935" s="135"/>
    </row>
    <row r="1936" spans="1:35" ht="31.5">
      <c r="A1936" s="205">
        <v>1932</v>
      </c>
      <c r="B1936" s="206" t="s">
        <v>7391</v>
      </c>
      <c r="C1936" s="207" t="str">
        <f xml:space="preserve"> _xlfn.CONCAT(小韻資料表[[#This Row],[聲母拼音碼]],小韻資料表[[#This Row],[韻母拼音碼]],小韻資料表[[#This Row],[調號]])</f>
        <v>hiu2</v>
      </c>
      <c r="D1936" s="206" t="s">
        <v>7392</v>
      </c>
      <c r="E1936" s="208" t="s">
        <v>7376</v>
      </c>
      <c r="F1936" s="205">
        <v>6</v>
      </c>
      <c r="G1936" s="209" t="s">
        <v>7393</v>
      </c>
      <c r="H1936" s="205">
        <f xml:space="preserve"> LEN(小韻資料表[[#This Row],[小韻字集]])</f>
        <v>4</v>
      </c>
      <c r="I1936" s="205" cm="1">
        <f t="array" ref="I1936" xml:space="preserve"> MATCH(TRUE, ISNUMBER( SEARCH( LEFT(小韻資料表[[#This Row],[切語]],1), 切語上字資料表[切語上字]) ), 0)</f>
        <v>36</v>
      </c>
      <c r="J1936" s="210" t="str" cm="1">
        <f t="array" ref="J1936" xml:space="preserve"> INDEX(切語上字資料表[聲母], 小韻資料表[[#This Row],[上字表識別號]])</f>
        <v>曉</v>
      </c>
      <c r="K1936" s="210" t="str" cm="1">
        <f t="array" ref="K1936" xml:space="preserve"> INDEX(切語上字資料表[聲母拼音碼], 小韻資料表[[#This Row],[上字表識別號]])</f>
        <v>h</v>
      </c>
      <c r="L1936" s="210" t="str" cm="1">
        <f t="array" ref="L1936" xml:space="preserve"> INDEX(切語上字資料表[清濁], 小韻資料表[[#This Row],[上字表識別號]])</f>
        <v>次清</v>
      </c>
      <c r="M1936" s="223" t="str" cm="1">
        <f t="array" ref="M1936" xml:space="preserve"> INDEX(切語上字資料表[發送收], 小韻資料表[[#This Row],[上字表識別號]])</f>
        <v>送氣</v>
      </c>
      <c r="N1936" s="205" cm="1">
        <f t="array" ref="N1936" xml:space="preserve"> MATCH(TRUE, ISNUMBER( SEARCH( RIGHT(小韻資料表[[#This Row],[切語]],1), 切語下字資料表[切語下字]) ), 0)</f>
        <v>310</v>
      </c>
      <c r="O1936" s="207" t="str" cm="1">
        <f t="array" ref="O1936" xml:space="preserve"> INDEX(切語下字資料表[韻母], 小韻資料表[[#This Row],[下字表識別號]])</f>
        <v>有開3</v>
      </c>
      <c r="P1936" s="207" t="str" cm="1">
        <f t="array" ref="P1936" xml:space="preserve"> INDEX(切語下字資料表[韻母拼音碼], 小韻資料表[[#This Row],[下字表識別號]])</f>
        <v>iu</v>
      </c>
      <c r="Q1936" s="210" t="str" cm="1">
        <f t="array" ref="Q1936" xml:space="preserve"> INDEX(設定表!$C$19:$C$23, INT( LEFT(小韻資料表[[#This Row],[目次編碼]],1) ))</f>
        <v>上</v>
      </c>
      <c r="R1936" s="210">
        <f xml:space="preserve">  INDEX(設定表!$C$8:$C$15, MATCH( (RIGHT(小韻資料表[[#This Row],[清濁]]) &amp; 小韻資料表[[#This Row],[調]]), 設定表!$B$8:$B$15, 0))</f>
        <v>2</v>
      </c>
      <c r="S1936" s="205" t="s">
        <v>309</v>
      </c>
      <c r="T1936" s="205" t="s">
        <v>309</v>
      </c>
      <c r="U1936" s="226" t="s">
        <v>309</v>
      </c>
      <c r="V1936" s="147" t="s">
        <v>309</v>
      </c>
      <c r="X1936" s="135"/>
      <c r="Y1936" s="135"/>
      <c r="AA1936" s="135"/>
      <c r="AB1936" s="134"/>
      <c r="AC1936" s="135"/>
      <c r="AD1936" s="135"/>
      <c r="AH1936" s="135"/>
      <c r="AI1936" s="135"/>
    </row>
    <row r="1937" spans="1:35" ht="31.5">
      <c r="A1937" s="205">
        <v>1933</v>
      </c>
      <c r="B1937" s="206" t="s">
        <v>7394</v>
      </c>
      <c r="C1937" s="207" t="str">
        <f xml:space="preserve"> _xlfn.CONCAT(小韻資料表[[#This Row],[聲母拼音碼]],小韻資料表[[#This Row],[韻母拼音碼]],小韻資料表[[#This Row],[調號]])</f>
        <v>kiu2</v>
      </c>
      <c r="D1937" s="206" t="s">
        <v>7395</v>
      </c>
      <c r="E1937" s="208" t="s">
        <v>7376</v>
      </c>
      <c r="F1937" s="205">
        <v>7</v>
      </c>
      <c r="G1937" s="209" t="s">
        <v>7396</v>
      </c>
      <c r="H1937" s="205">
        <f xml:space="preserve"> LEN(小韻資料表[[#This Row],[小韻字集]])</f>
        <v>9</v>
      </c>
      <c r="I1937" s="205" cm="1">
        <f t="array" ref="I1937" xml:space="preserve"> MATCH(TRUE, ISNUMBER( SEARCH( LEFT(小韻資料表[[#This Row],[切語]],1), 切語上字資料表[切語上字]) ), 0)</f>
        <v>1</v>
      </c>
      <c r="J1937" s="210" t="str" cm="1">
        <f t="array" ref="J1937" xml:space="preserve"> INDEX(切語上字資料表[聲母], 小韻資料表[[#This Row],[上字表識別號]])</f>
        <v>見</v>
      </c>
      <c r="K1937" s="210" t="str" cm="1">
        <f t="array" ref="K1937" xml:space="preserve"> INDEX(切語上字資料表[聲母拼音碼], 小韻資料表[[#This Row],[上字表識別號]])</f>
        <v>k</v>
      </c>
      <c r="L1937" s="210" t="str" cm="1">
        <f t="array" ref="L1937" xml:space="preserve"> INDEX(切語上字資料表[清濁], 小韻資料表[[#This Row],[上字表識別號]])</f>
        <v>全清</v>
      </c>
      <c r="M1937" s="223" t="str" cm="1">
        <f t="array" ref="M1937" xml:space="preserve"> INDEX(切語上字資料表[發送收], 小韻資料表[[#This Row],[上字表識別號]])</f>
        <v>發聲</v>
      </c>
      <c r="N1937" s="205" cm="1">
        <f t="array" ref="N1937" xml:space="preserve"> MATCH(TRUE, ISNUMBER( SEARCH( RIGHT(小韻資料表[[#This Row],[切語]],1), 切語下字資料表[切語下字]) ), 0)</f>
        <v>310</v>
      </c>
      <c r="O1937" s="207" t="str" cm="1">
        <f t="array" ref="O1937" xml:space="preserve"> INDEX(切語下字資料表[韻母], 小韻資料表[[#This Row],[下字表識別號]])</f>
        <v>有開3</v>
      </c>
      <c r="P1937" s="207" t="str" cm="1">
        <f t="array" ref="P1937" xml:space="preserve"> INDEX(切語下字資料表[韻母拼音碼], 小韻資料表[[#This Row],[下字表識別號]])</f>
        <v>iu</v>
      </c>
      <c r="Q1937" s="210" t="str" cm="1">
        <f t="array" ref="Q1937" xml:space="preserve"> INDEX(設定表!$C$19:$C$23, INT( LEFT(小韻資料表[[#This Row],[目次編碼]],1) ))</f>
        <v>上</v>
      </c>
      <c r="R1937" s="210">
        <f xml:space="preserve">  INDEX(設定表!$C$8:$C$15, MATCH( (RIGHT(小韻資料表[[#This Row],[清濁]]) &amp; 小韻資料表[[#This Row],[調]]), 設定表!$B$8:$B$15, 0))</f>
        <v>2</v>
      </c>
      <c r="S1937" s="205" t="s">
        <v>309</v>
      </c>
      <c r="T1937" s="205" t="s">
        <v>309</v>
      </c>
      <c r="U1937" s="226" t="s">
        <v>309</v>
      </c>
      <c r="V1937" s="146" t="s">
        <v>309</v>
      </c>
      <c r="X1937" s="135"/>
      <c r="Y1937" s="135"/>
      <c r="AA1937" s="135"/>
      <c r="AB1937" s="134"/>
      <c r="AC1937" s="135"/>
      <c r="AD1937" s="135"/>
      <c r="AH1937" s="135"/>
      <c r="AI1937" s="135"/>
    </row>
    <row r="1938" spans="1:35" ht="31.5">
      <c r="A1938" s="205">
        <v>1934</v>
      </c>
      <c r="B1938" s="206" t="s">
        <v>7397</v>
      </c>
      <c r="C1938" s="207" t="str">
        <f xml:space="preserve"> _xlfn.CONCAT(小韻資料表[[#This Row],[聲母拼音碼]],小韻資料表[[#This Row],[韻母拼音碼]],小韻資料表[[#This Row],[調號]])</f>
        <v>siu2</v>
      </c>
      <c r="D1938" s="206" t="s">
        <v>7398</v>
      </c>
      <c r="E1938" s="208" t="s">
        <v>7376</v>
      </c>
      <c r="F1938" s="205">
        <v>8</v>
      </c>
      <c r="G1938" s="209" t="s">
        <v>7399</v>
      </c>
      <c r="H1938" s="205">
        <f xml:space="preserve"> LEN(小韻資料表[[#This Row],[小韻字集]])</f>
        <v>8</v>
      </c>
      <c r="I1938" s="205" cm="1">
        <f t="array" ref="I1938" xml:space="preserve"> MATCH(TRUE, ISNUMBER( SEARCH( LEFT(小韻資料表[[#This Row],[切語]],1), 切語上字資料表[切語上字]) ), 0)</f>
        <v>33</v>
      </c>
      <c r="J1938" s="210" t="str" cm="1">
        <f t="array" ref="J1938" xml:space="preserve"> INDEX(切語上字資料表[聲母], 小韻資料表[[#This Row],[上字表識別號]])</f>
        <v>審</v>
      </c>
      <c r="K1938" s="210" t="str" cm="1">
        <f t="array" ref="K1938" xml:space="preserve"> INDEX(切語上字資料表[聲母拼音碼], 小韻資料表[[#This Row],[上字表識別號]])</f>
        <v>s</v>
      </c>
      <c r="L1938" s="210" t="str" cm="1">
        <f t="array" ref="L1938" xml:space="preserve"> INDEX(切語上字資料表[清濁], 小韻資料表[[#This Row],[上字表識別號]])</f>
        <v>全清</v>
      </c>
      <c r="M1938" s="223" t="str" cm="1">
        <f t="array" ref="M1938" xml:space="preserve"> INDEX(切語上字資料表[發送收], 小韻資料表[[#This Row],[上字表識別號]])</f>
        <v>送氣</v>
      </c>
      <c r="N1938" s="205" cm="1">
        <f t="array" ref="N1938" xml:space="preserve"> MATCH(TRUE, ISNUMBER( SEARCH( RIGHT(小韻資料表[[#This Row],[切語]],1), 切語下字資料表[切語下字]) ), 0)</f>
        <v>310</v>
      </c>
      <c r="O1938" s="207" t="str" cm="1">
        <f t="array" ref="O1938" xml:space="preserve"> INDEX(切語下字資料表[韻母], 小韻資料表[[#This Row],[下字表識別號]])</f>
        <v>有開3</v>
      </c>
      <c r="P1938" s="207" t="str" cm="1">
        <f t="array" ref="P1938" xml:space="preserve"> INDEX(切語下字資料表[韻母拼音碼], 小韻資料表[[#This Row],[下字表識別號]])</f>
        <v>iu</v>
      </c>
      <c r="Q1938" s="210" t="str" cm="1">
        <f t="array" ref="Q1938" xml:space="preserve"> INDEX(設定表!$C$19:$C$23, INT( LEFT(小韻資料表[[#This Row],[目次編碼]],1) ))</f>
        <v>上</v>
      </c>
      <c r="R1938" s="210">
        <f xml:space="preserve">  INDEX(設定表!$C$8:$C$15, MATCH( (RIGHT(小韻資料表[[#This Row],[清濁]]) &amp; 小韻資料表[[#This Row],[調]]), 設定表!$B$8:$B$15, 0))</f>
        <v>2</v>
      </c>
      <c r="S1938" s="205" t="s">
        <v>309</v>
      </c>
      <c r="T1938" s="205" t="s">
        <v>309</v>
      </c>
      <c r="U1938" s="226" t="s">
        <v>309</v>
      </c>
      <c r="V1938" s="147" t="s">
        <v>309</v>
      </c>
      <c r="X1938" s="135"/>
      <c r="Y1938" s="135"/>
      <c r="AA1938" s="135"/>
      <c r="AB1938" s="134"/>
      <c r="AC1938" s="135"/>
      <c r="AD1938" s="135"/>
      <c r="AH1938" s="135"/>
      <c r="AI1938" s="135"/>
    </row>
    <row r="1939" spans="1:35" ht="31.5">
      <c r="A1939" s="205">
        <v>1935</v>
      </c>
      <c r="B1939" s="206" t="s">
        <v>7400</v>
      </c>
      <c r="C1939" s="207" t="str">
        <f xml:space="preserve"> _xlfn.CONCAT(小韻資料表[[#This Row],[聲母拼音碼]],小韻資料表[[#This Row],[韻母拼音碼]],小韻資料表[[#This Row],[調號]])</f>
        <v>chiu2</v>
      </c>
      <c r="D1939" s="206" t="s">
        <v>7401</v>
      </c>
      <c r="E1939" s="208" t="s">
        <v>7376</v>
      </c>
      <c r="F1939" s="205">
        <v>9</v>
      </c>
      <c r="G1939" s="209" t="s">
        <v>7402</v>
      </c>
      <c r="H1939" s="205">
        <f xml:space="preserve"> LEN(小韻資料表[[#This Row],[小韻字集]])</f>
        <v>4</v>
      </c>
      <c r="I1939" s="205" cm="1">
        <f t="array" ref="I1939" xml:space="preserve"> MATCH(TRUE, ISNUMBER( SEARCH( LEFT(小韻資料表[[#This Row],[切語]],1), 切語上字資料表[切語上字]) ), 0)</f>
        <v>31</v>
      </c>
      <c r="J1939" s="210" t="str" cm="1">
        <f t="array" ref="J1939" xml:space="preserve"> INDEX(切語上字資料表[聲母], 小韻資料表[[#This Row],[上字表識別號]])</f>
        <v>穿</v>
      </c>
      <c r="K1939" s="210" t="str" cm="1">
        <f t="array" ref="K1939" xml:space="preserve"> INDEX(切語上字資料表[聲母拼音碼], 小韻資料表[[#This Row],[上字表識別號]])</f>
        <v>ch</v>
      </c>
      <c r="L1939" s="210" t="str" cm="1">
        <f t="array" ref="L1939" xml:space="preserve"> INDEX(切語上字資料表[清濁], 小韻資料表[[#This Row],[上字表識別號]])</f>
        <v>次清</v>
      </c>
      <c r="M1939" s="223" t="str" cm="1">
        <f t="array" ref="M1939" xml:space="preserve"> INDEX(切語上字資料表[發送收], 小韻資料表[[#This Row],[上字表識別號]])</f>
        <v>送氣</v>
      </c>
      <c r="N1939" s="205" cm="1">
        <f t="array" ref="N1939" xml:space="preserve"> MATCH(TRUE, ISNUMBER( SEARCH( RIGHT(小韻資料表[[#This Row],[切語]],1), 切語下字資料表[切語下字]) ), 0)</f>
        <v>310</v>
      </c>
      <c r="O1939" s="207" t="str" cm="1">
        <f t="array" ref="O1939" xml:space="preserve"> INDEX(切語下字資料表[韻母], 小韻資料表[[#This Row],[下字表識別號]])</f>
        <v>有開3</v>
      </c>
      <c r="P1939" s="207" t="str" cm="1">
        <f t="array" ref="P1939" xml:space="preserve"> INDEX(切語下字資料表[韻母拼音碼], 小韻資料表[[#This Row],[下字表識別號]])</f>
        <v>iu</v>
      </c>
      <c r="Q1939" s="210" t="str" cm="1">
        <f t="array" ref="Q1939" xml:space="preserve"> INDEX(設定表!$C$19:$C$23, INT( LEFT(小韻資料表[[#This Row],[目次編碼]],1) ))</f>
        <v>上</v>
      </c>
      <c r="R1939" s="210">
        <f xml:space="preserve">  INDEX(設定表!$C$8:$C$15, MATCH( (RIGHT(小韻資料表[[#This Row],[清濁]]) &amp; 小韻資料表[[#This Row],[調]]), 設定表!$B$8:$B$15, 0))</f>
        <v>2</v>
      </c>
      <c r="S1939" s="205" t="s">
        <v>309</v>
      </c>
      <c r="T1939" s="205" t="s">
        <v>309</v>
      </c>
      <c r="U1939" s="226" t="s">
        <v>309</v>
      </c>
      <c r="V1939" s="146" t="s">
        <v>309</v>
      </c>
      <c r="X1939" s="135"/>
      <c r="Y1939" s="135"/>
      <c r="AA1939" s="135"/>
      <c r="AB1939" s="134"/>
      <c r="AC1939" s="135"/>
      <c r="AD1939" s="135"/>
      <c r="AH1939" s="135"/>
      <c r="AI1939" s="135"/>
    </row>
    <row r="1940" spans="1:35" ht="31.5">
      <c r="A1940" s="205">
        <v>1936</v>
      </c>
      <c r="B1940" s="206" t="s">
        <v>7403</v>
      </c>
      <c r="C1940" s="207" t="str">
        <f xml:space="preserve"> _xlfn.CONCAT(小韻資料表[[#This Row],[聲母拼音碼]],小韻資料表[[#This Row],[韻母拼音碼]],小韻資料表[[#This Row],[調號]])</f>
        <v>ciu2</v>
      </c>
      <c r="D1940" s="206" t="s">
        <v>6628</v>
      </c>
      <c r="E1940" s="208" t="s">
        <v>7376</v>
      </c>
      <c r="F1940" s="205">
        <v>10</v>
      </c>
      <c r="G1940" s="209" t="s">
        <v>7404</v>
      </c>
      <c r="H1940" s="205">
        <f xml:space="preserve"> LEN(小韻資料表[[#This Row],[小韻字集]])</f>
        <v>2</v>
      </c>
      <c r="I1940" s="205" cm="1">
        <f t="array" ref="I1940" xml:space="preserve"> MATCH(TRUE, ISNUMBER( SEARCH( LEFT(小韻資料表[[#This Row],[切語]],1), 切語上字資料表[切語上字]) ), 0)</f>
        <v>23</v>
      </c>
      <c r="J1940" s="210" t="str" cm="1">
        <f t="array" ref="J1940" xml:space="preserve"> INDEX(切語上字資料表[聲母], 小韻資料表[[#This Row],[上字表識別號]])</f>
        <v>從</v>
      </c>
      <c r="K1940" s="210" t="str" cm="1">
        <f t="array" ref="K1940" xml:space="preserve"> INDEX(切語上字資料表[聲母拼音碼], 小韻資料表[[#This Row],[上字表識別號]])</f>
        <v>c</v>
      </c>
      <c r="L1940" s="210" t="str" cm="1">
        <f t="array" ref="L1940" xml:space="preserve"> INDEX(切語上字資料表[清濁], 小韻資料表[[#This Row],[上字表識別號]])</f>
        <v>全濁</v>
      </c>
      <c r="M1940" s="223" cm="1">
        <f t="array" ref="M1940" xml:space="preserve"> INDEX(切語上字資料表[發送收], 小韻資料表[[#This Row],[上字表識別號]])</f>
        <v>0</v>
      </c>
      <c r="N1940" s="205" cm="1">
        <f t="array" ref="N1940" xml:space="preserve"> MATCH(TRUE, ISNUMBER( SEARCH( RIGHT(小韻資料表[[#This Row],[切語]],1), 切語下字資料表[切語下字]) ), 0)</f>
        <v>310</v>
      </c>
      <c r="O1940" s="207" t="str" cm="1">
        <f t="array" ref="O1940" xml:space="preserve"> INDEX(切語下字資料表[韻母], 小韻資料表[[#This Row],[下字表識別號]])</f>
        <v>有開3</v>
      </c>
      <c r="P1940" s="207" t="str" cm="1">
        <f t="array" ref="P1940" xml:space="preserve"> INDEX(切語下字資料表[韻母拼音碼], 小韻資料表[[#This Row],[下字表識別號]])</f>
        <v>iu</v>
      </c>
      <c r="Q1940" s="210" t="str" cm="1">
        <f t="array" ref="Q1940" xml:space="preserve"> INDEX(設定表!$C$19:$C$23, INT( LEFT(小韻資料表[[#This Row],[目次編碼]],1) ))</f>
        <v>上</v>
      </c>
      <c r="R1940" s="210">
        <f xml:space="preserve">  INDEX(設定表!$C$8:$C$15, MATCH( (RIGHT(小韻資料表[[#This Row],[清濁]]) &amp; 小韻資料表[[#This Row],[調]]), 設定表!$B$8:$B$15, 0))</f>
        <v>2</v>
      </c>
      <c r="S1940" s="205" t="s">
        <v>309</v>
      </c>
      <c r="T1940" s="205" t="s">
        <v>309</v>
      </c>
      <c r="U1940" s="226" t="s">
        <v>309</v>
      </c>
      <c r="V1940" s="147" t="s">
        <v>309</v>
      </c>
      <c r="X1940" s="135"/>
      <c r="Y1940" s="135"/>
      <c r="AA1940" s="135"/>
      <c r="AB1940" s="134"/>
      <c r="AC1940" s="135"/>
      <c r="AD1940" s="135"/>
      <c r="AH1940" s="135"/>
      <c r="AI1940" s="135"/>
    </row>
    <row r="1941" spans="1:35" ht="31.5">
      <c r="A1941" s="205">
        <v>1937</v>
      </c>
      <c r="B1941" s="206" t="s">
        <v>7405</v>
      </c>
      <c r="C1941" s="207" t="str">
        <f xml:space="preserve"> _xlfn.CONCAT(小韻資料表[[#This Row],[聲母拼音碼]],小韻資料表[[#This Row],[韻母拼音碼]],小韻資料表[[#This Row],[調號]])</f>
        <v>hiu2</v>
      </c>
      <c r="D1941" s="206" t="s">
        <v>7406</v>
      </c>
      <c r="E1941" s="208" t="s">
        <v>7376</v>
      </c>
      <c r="F1941" s="205">
        <v>11</v>
      </c>
      <c r="G1941" s="209" t="s">
        <v>7407</v>
      </c>
      <c r="H1941" s="205">
        <f xml:space="preserve"> LEN(小韻資料表[[#This Row],[小韻字集]])</f>
        <v>20</v>
      </c>
      <c r="I1941" s="205" cm="1">
        <f t="array" ref="I1941" xml:space="preserve"> MATCH(TRUE, ISNUMBER( SEARCH( LEFT(小韻資料表[[#This Row],[切語]],1), 切語上字資料表[切語上字]) ), 0)</f>
        <v>19</v>
      </c>
      <c r="J1941" s="210" t="str" cm="1">
        <f t="array" ref="J1941" xml:space="preserve"> INDEX(切語上字資料表[聲母], 小韻資料表[[#This Row],[上字表識別號]])</f>
        <v>奉</v>
      </c>
      <c r="K1941" s="210" t="str" cm="1">
        <f t="array" ref="K1941" xml:space="preserve"> INDEX(切語上字資料表[聲母拼音碼], 小韻資料表[[#This Row],[上字表識別號]])</f>
        <v>h</v>
      </c>
      <c r="L1941" s="210" t="str" cm="1">
        <f t="array" ref="L1941" xml:space="preserve"> INDEX(切語上字資料表[清濁], 小韻資料表[[#This Row],[上字表識別號]])</f>
        <v>全濁</v>
      </c>
      <c r="M1941" s="223" cm="1">
        <f t="array" ref="M1941" xml:space="preserve"> INDEX(切語上字資料表[發送收], 小韻資料表[[#This Row],[上字表識別號]])</f>
        <v>0</v>
      </c>
      <c r="N1941" s="205" cm="1">
        <f t="array" ref="N1941" xml:space="preserve"> MATCH(TRUE, ISNUMBER( SEARCH( RIGHT(小韻資料表[[#This Row],[切語]],1), 切語下字資料表[切語下字]) ), 0)</f>
        <v>310</v>
      </c>
      <c r="O1941" s="207" t="str" cm="1">
        <f t="array" ref="O1941" xml:space="preserve"> INDEX(切語下字資料表[韻母], 小韻資料表[[#This Row],[下字表識別號]])</f>
        <v>有開3</v>
      </c>
      <c r="P1941" s="207" t="str" cm="1">
        <f t="array" ref="P1941" xml:space="preserve"> INDEX(切語下字資料表[韻母拼音碼], 小韻資料表[[#This Row],[下字表識別號]])</f>
        <v>iu</v>
      </c>
      <c r="Q1941" s="210" t="str" cm="1">
        <f t="array" ref="Q1941" xml:space="preserve"> INDEX(設定表!$C$19:$C$23, INT( LEFT(小韻資料表[[#This Row],[目次編碼]],1) ))</f>
        <v>上</v>
      </c>
      <c r="R1941" s="210">
        <f xml:space="preserve">  INDEX(設定表!$C$8:$C$15, MATCH( (RIGHT(小韻資料表[[#This Row],[清濁]]) &amp; 小韻資料表[[#This Row],[調]]), 設定表!$B$8:$B$15, 0))</f>
        <v>2</v>
      </c>
      <c r="S1941" s="205" t="s">
        <v>309</v>
      </c>
      <c r="T1941" s="205" t="s">
        <v>309</v>
      </c>
      <c r="U1941" s="226" t="s">
        <v>309</v>
      </c>
      <c r="V1941" s="146" t="s">
        <v>309</v>
      </c>
      <c r="X1941" s="135"/>
      <c r="Y1941" s="135"/>
      <c r="AA1941" s="135"/>
      <c r="AB1941" s="134"/>
      <c r="AC1941" s="135"/>
      <c r="AD1941" s="135"/>
      <c r="AH1941" s="135"/>
      <c r="AI1941" s="135"/>
    </row>
    <row r="1942" spans="1:35" ht="31.5">
      <c r="A1942" s="205">
        <v>1938</v>
      </c>
      <c r="B1942" s="206" t="s">
        <v>7408</v>
      </c>
      <c r="C1942" s="207" t="str">
        <f xml:space="preserve"> _xlfn.CONCAT(小韻資料表[[#This Row],[聲母拼音碼]],小韻資料表[[#This Row],[韻母拼音碼]],小韻資料表[[#This Row],[調號]])</f>
        <v>hiu2</v>
      </c>
      <c r="D1942" s="206" t="s">
        <v>7409</v>
      </c>
      <c r="E1942" s="208" t="s">
        <v>7376</v>
      </c>
      <c r="F1942" s="205">
        <v>12</v>
      </c>
      <c r="G1942" s="209" t="s">
        <v>7410</v>
      </c>
      <c r="H1942" s="205">
        <f xml:space="preserve"> LEN(小韻資料表[[#This Row],[小韻字集]])</f>
        <v>9</v>
      </c>
      <c r="I1942" s="205" cm="1">
        <f t="array" ref="I1942" xml:space="preserve"> MATCH(TRUE, ISNUMBER( SEARCH( LEFT(小韻資料表[[#This Row],[切語]],1), 切語上字資料表[切語上字]) ), 0)</f>
        <v>17</v>
      </c>
      <c r="J1942" s="210" t="str" cm="1">
        <f t="array" ref="J1942" xml:space="preserve"> INDEX(切語上字資料表[聲母], 小韻資料表[[#This Row],[上字表識別號]])</f>
        <v>非</v>
      </c>
      <c r="K1942" s="210" t="str" cm="1">
        <f t="array" ref="K1942" xml:space="preserve"> INDEX(切語上字資料表[聲母拼音碼], 小韻資料表[[#This Row],[上字表識別號]])</f>
        <v>h</v>
      </c>
      <c r="L1942" s="210" t="str" cm="1">
        <f t="array" ref="L1942" xml:space="preserve"> INDEX(切語上字資料表[清濁], 小韻資料表[[#This Row],[上字表識別號]])</f>
        <v>全清</v>
      </c>
      <c r="M1942" s="223" t="str" cm="1">
        <f t="array" ref="M1942" xml:space="preserve"> INDEX(切語上字資料表[發送收], 小韻資料表[[#This Row],[上字表識別號]])</f>
        <v>發聲</v>
      </c>
      <c r="N1942" s="205" cm="1">
        <f t="array" ref="N1942" xml:space="preserve"> MATCH(TRUE, ISNUMBER( SEARCH( RIGHT(小韻資料表[[#This Row],[切語]],1), 切語下字資料表[切語下字]) ), 0)</f>
        <v>310</v>
      </c>
      <c r="O1942" s="207" t="str" cm="1">
        <f t="array" ref="O1942" xml:space="preserve"> INDEX(切語下字資料表[韻母], 小韻資料表[[#This Row],[下字表識別號]])</f>
        <v>有開3</v>
      </c>
      <c r="P1942" s="207" t="str" cm="1">
        <f t="array" ref="P1942" xml:space="preserve"> INDEX(切語下字資料表[韻母拼音碼], 小韻資料表[[#This Row],[下字表識別號]])</f>
        <v>iu</v>
      </c>
      <c r="Q1942" s="210" t="str" cm="1">
        <f t="array" ref="Q1942" xml:space="preserve"> INDEX(設定表!$C$19:$C$23, INT( LEFT(小韻資料表[[#This Row],[目次編碼]],1) ))</f>
        <v>上</v>
      </c>
      <c r="R1942" s="210">
        <f xml:space="preserve">  INDEX(設定表!$C$8:$C$15, MATCH( (RIGHT(小韻資料表[[#This Row],[清濁]]) &amp; 小韻資料表[[#This Row],[調]]), 設定表!$B$8:$B$15, 0))</f>
        <v>2</v>
      </c>
      <c r="S1942" s="205" t="s">
        <v>309</v>
      </c>
      <c r="T1942" s="205" t="s">
        <v>309</v>
      </c>
      <c r="U1942" s="226" t="s">
        <v>309</v>
      </c>
      <c r="V1942" s="147" t="s">
        <v>309</v>
      </c>
      <c r="X1942" s="135"/>
      <c r="Y1942" s="135"/>
      <c r="AA1942" s="135"/>
      <c r="AB1942" s="134"/>
      <c r="AC1942" s="135"/>
      <c r="AD1942" s="135"/>
      <c r="AH1942" s="135"/>
      <c r="AI1942" s="135"/>
    </row>
    <row r="1943" spans="1:35" ht="31.5">
      <c r="A1943" s="205">
        <v>1939</v>
      </c>
      <c r="B1943" s="206" t="s">
        <v>7411</v>
      </c>
      <c r="C1943" s="207" t="str">
        <f xml:space="preserve"> _xlfn.CONCAT(小韻資料表[[#This Row],[聲母拼音碼]],小韻資料表[[#This Row],[韻母拼音碼]],小韻資料表[[#This Row],[調號]])</f>
        <v>khiu2</v>
      </c>
      <c r="D1943" s="206" t="s">
        <v>7412</v>
      </c>
      <c r="E1943" s="208" t="s">
        <v>7376</v>
      </c>
      <c r="F1943" s="205">
        <v>13</v>
      </c>
      <c r="G1943" s="209" t="s">
        <v>7412</v>
      </c>
      <c r="H1943" s="205">
        <f xml:space="preserve"> LEN(小韻資料表[[#This Row],[小韻字集]])</f>
        <v>1</v>
      </c>
      <c r="I1943" s="205" cm="1">
        <f t="array" ref="I1943" xml:space="preserve"> MATCH(TRUE, ISNUMBER( SEARCH( LEFT(小韻資料表[[#This Row],[切語]],1), 切語上字資料表[切語上字]) ), 0)</f>
        <v>2</v>
      </c>
      <c r="J1943" s="210" t="str" cm="1">
        <f t="array" ref="J1943" xml:space="preserve"> INDEX(切語上字資料表[聲母], 小韻資料表[[#This Row],[上字表識別號]])</f>
        <v>溪</v>
      </c>
      <c r="K1943" s="210" t="str" cm="1">
        <f t="array" ref="K1943" xml:space="preserve"> INDEX(切語上字資料表[聲母拼音碼], 小韻資料表[[#This Row],[上字表識別號]])</f>
        <v>kh</v>
      </c>
      <c r="L1943" s="210" t="str" cm="1">
        <f t="array" ref="L1943" xml:space="preserve"> INDEX(切語上字資料表[清濁], 小韻資料表[[#This Row],[上字表識別號]])</f>
        <v>次清</v>
      </c>
      <c r="M1943" s="223" t="str" cm="1">
        <f t="array" ref="M1943" xml:space="preserve"> INDEX(切語上字資料表[發送收], 小韻資料表[[#This Row],[上字表識別號]])</f>
        <v>送氣</v>
      </c>
      <c r="N1943" s="205" cm="1">
        <f t="array" ref="N1943" xml:space="preserve"> MATCH(TRUE, ISNUMBER( SEARCH( RIGHT(小韻資料表[[#This Row],[切語]],1), 切語下字資料表[切語下字]) ), 0)</f>
        <v>310</v>
      </c>
      <c r="O1943" s="207" t="str" cm="1">
        <f t="array" ref="O1943" xml:space="preserve"> INDEX(切語下字資料表[韻母], 小韻資料表[[#This Row],[下字表識別號]])</f>
        <v>有開3</v>
      </c>
      <c r="P1943" s="207" t="str" cm="1">
        <f t="array" ref="P1943" xml:space="preserve"> INDEX(切語下字資料表[韻母拼音碼], 小韻資料表[[#This Row],[下字表識別號]])</f>
        <v>iu</v>
      </c>
      <c r="Q1943" s="210" t="str" cm="1">
        <f t="array" ref="Q1943" xml:space="preserve"> INDEX(設定表!$C$19:$C$23, INT( LEFT(小韻資料表[[#This Row],[目次編碼]],1) ))</f>
        <v>上</v>
      </c>
      <c r="R1943" s="210">
        <f xml:space="preserve">  INDEX(設定表!$C$8:$C$15, MATCH( (RIGHT(小韻資料表[[#This Row],[清濁]]) &amp; 小韻資料表[[#This Row],[調]]), 設定表!$B$8:$B$15, 0))</f>
        <v>2</v>
      </c>
      <c r="S1943" s="205" t="s">
        <v>309</v>
      </c>
      <c r="T1943" s="205" t="s">
        <v>309</v>
      </c>
      <c r="U1943" s="226" t="s">
        <v>309</v>
      </c>
      <c r="V1943" s="146" t="s">
        <v>309</v>
      </c>
      <c r="X1943" s="135"/>
      <c r="Y1943" s="135"/>
      <c r="AA1943" s="135"/>
      <c r="AB1943" s="134"/>
      <c r="AC1943" s="135"/>
      <c r="AD1943" s="135"/>
      <c r="AH1943" s="135"/>
      <c r="AI1943" s="135"/>
    </row>
    <row r="1944" spans="1:35" ht="31.5">
      <c r="A1944" s="205">
        <v>1940</v>
      </c>
      <c r="B1944" s="206" t="s">
        <v>7413</v>
      </c>
      <c r="C1944" s="207" t="str">
        <f xml:space="preserve"> _xlfn.CONCAT(小韻資料表[[#This Row],[聲母拼音碼]],小韻資料表[[#This Row],[韻母拼音碼]],小韻資料表[[#This Row],[調號]])</f>
        <v>jiu2</v>
      </c>
      <c r="D1944" s="206" t="s">
        <v>7414</v>
      </c>
      <c r="E1944" s="208" t="s">
        <v>7376</v>
      </c>
      <c r="F1944" s="205">
        <v>14</v>
      </c>
      <c r="G1944" s="209" t="s">
        <v>7415</v>
      </c>
      <c r="H1944" s="205">
        <f xml:space="preserve"> LEN(小韻資料表[[#This Row],[小韻字集]])</f>
        <v>12</v>
      </c>
      <c r="I1944" s="205" cm="1">
        <f t="array" ref="I1944" xml:space="preserve"> MATCH(TRUE, ISNUMBER( SEARCH( LEFT(小韻資料表[[#This Row],[切語]],1), 切語上字資料表[切語上字]) ), 0)</f>
        <v>41</v>
      </c>
      <c r="J1944" s="210" t="str" cm="1">
        <f t="array" ref="J1944" xml:space="preserve"> INDEX(切語上字資料表[聲母], 小韻資料表[[#This Row],[上字表識別號]])</f>
        <v>日</v>
      </c>
      <c r="K1944" s="210" t="str" cm="1">
        <f t="array" ref="K1944" xml:space="preserve"> INDEX(切語上字資料表[聲母拼音碼], 小韻資料表[[#This Row],[上字表識別號]])</f>
        <v>j</v>
      </c>
      <c r="L1944" s="210" t="str" cm="1">
        <f t="array" ref="L1944" xml:space="preserve"> INDEX(切語上字資料表[清濁], 小韻資料表[[#This Row],[上字表識別號]])</f>
        <v>次濁</v>
      </c>
      <c r="M1944" s="223" t="str" cm="1">
        <f t="array" ref="M1944" xml:space="preserve"> INDEX(切語上字資料表[發送收], 小韻資料表[[#This Row],[上字表識別號]])</f>
        <v>收聲</v>
      </c>
      <c r="N1944" s="205" cm="1">
        <f t="array" ref="N1944" xml:space="preserve"> MATCH(TRUE, ISNUMBER( SEARCH( RIGHT(小韻資料表[[#This Row],[切語]],1), 切語下字資料表[切語下字]) ), 0)</f>
        <v>310</v>
      </c>
      <c r="O1944" s="207" t="str" cm="1">
        <f t="array" ref="O1944" xml:space="preserve"> INDEX(切語下字資料表[韻母], 小韻資料表[[#This Row],[下字表識別號]])</f>
        <v>有開3</v>
      </c>
      <c r="P1944" s="207" t="str" cm="1">
        <f t="array" ref="P1944" xml:space="preserve"> INDEX(切語下字資料表[韻母拼音碼], 小韻資料表[[#This Row],[下字表識別號]])</f>
        <v>iu</v>
      </c>
      <c r="Q1944" s="210" t="str" cm="1">
        <f t="array" ref="Q1944" xml:space="preserve"> INDEX(設定表!$C$19:$C$23, INT( LEFT(小韻資料表[[#This Row],[目次編碼]],1) ))</f>
        <v>上</v>
      </c>
      <c r="R1944" s="210">
        <f xml:space="preserve">  INDEX(設定表!$C$8:$C$15, MATCH( (RIGHT(小韻資料表[[#This Row],[清濁]]) &amp; 小韻資料表[[#This Row],[調]]), 設定表!$B$8:$B$15, 0))</f>
        <v>2</v>
      </c>
      <c r="S1944" s="205" t="s">
        <v>309</v>
      </c>
      <c r="T1944" s="205" t="s">
        <v>309</v>
      </c>
      <c r="U1944" s="226" t="s">
        <v>7416</v>
      </c>
      <c r="V1944" s="147" t="s">
        <v>309</v>
      </c>
      <c r="X1944" s="135"/>
      <c r="Y1944" s="135"/>
      <c r="AA1944" s="135"/>
      <c r="AB1944" s="134"/>
      <c r="AC1944" s="135"/>
      <c r="AD1944" s="135"/>
      <c r="AH1944" s="135"/>
      <c r="AI1944" s="135"/>
    </row>
    <row r="1945" spans="1:35" ht="31.5">
      <c r="A1945" s="205">
        <v>1941</v>
      </c>
      <c r="B1945" s="206" t="s">
        <v>7417</v>
      </c>
      <c r="C1945" s="207" t="str">
        <f xml:space="preserve"> _xlfn.CONCAT(小韻資料表[[#This Row],[聲母拼音碼]],小韻資料表[[#This Row],[韻母拼音碼]],小韻資料表[[#This Row],[調號]])</f>
        <v>khiu2</v>
      </c>
      <c r="D1945" s="206" t="s">
        <v>7418</v>
      </c>
      <c r="E1945" s="208" t="s">
        <v>7376</v>
      </c>
      <c r="F1945" s="205">
        <v>15</v>
      </c>
      <c r="G1945" s="209" t="s">
        <v>7419</v>
      </c>
      <c r="H1945" s="205">
        <f xml:space="preserve"> LEN(小韻資料表[[#This Row],[小韻字集]])</f>
        <v>13</v>
      </c>
      <c r="I1945" s="205" cm="1">
        <f t="array" ref="I1945" xml:space="preserve"> MATCH(TRUE, ISNUMBER( SEARCH( LEFT(小韻資料表[[#This Row],[切語]],1), 切語上字資料表[切語上字]) ), 0)</f>
        <v>3</v>
      </c>
      <c r="J1945" s="210" t="str" cm="1">
        <f t="array" ref="J1945" xml:space="preserve"> INDEX(切語上字資料表[聲母], 小韻資料表[[#This Row],[上字表識別號]])</f>
        <v>群</v>
      </c>
      <c r="K1945" s="210" t="str" cm="1">
        <f t="array" ref="K1945" xml:space="preserve"> INDEX(切語上字資料表[聲母拼音碼], 小韻資料表[[#This Row],[上字表識別號]])</f>
        <v>kh</v>
      </c>
      <c r="L1945" s="210" t="str" cm="1">
        <f t="array" ref="L1945" xml:space="preserve"> INDEX(切語上字資料表[清濁], 小韻資料表[[#This Row],[上字表識別號]])</f>
        <v>全濁</v>
      </c>
      <c r="M1945" s="223" cm="1">
        <f t="array" ref="M1945" xml:space="preserve"> INDEX(切語上字資料表[發送收], 小韻資料表[[#This Row],[上字表識別號]])</f>
        <v>0</v>
      </c>
      <c r="N1945" s="205" cm="1">
        <f t="array" ref="N1945" xml:space="preserve"> MATCH(TRUE, ISNUMBER( SEARCH( RIGHT(小韻資料表[[#This Row],[切語]],1), 切語下字資料表[切語下字]) ), 0)</f>
        <v>310</v>
      </c>
      <c r="O1945" s="207" t="str" cm="1">
        <f t="array" ref="O1945" xml:space="preserve"> INDEX(切語下字資料表[韻母], 小韻資料表[[#This Row],[下字表識別號]])</f>
        <v>有開3</v>
      </c>
      <c r="P1945" s="207" t="str" cm="1">
        <f t="array" ref="P1945" xml:space="preserve"> INDEX(切語下字資料表[韻母拼音碼], 小韻資料表[[#This Row],[下字表識別號]])</f>
        <v>iu</v>
      </c>
      <c r="Q1945" s="210" t="str" cm="1">
        <f t="array" ref="Q1945" xml:space="preserve"> INDEX(設定表!$C$19:$C$23, INT( LEFT(小韻資料表[[#This Row],[目次編碼]],1) ))</f>
        <v>上</v>
      </c>
      <c r="R1945" s="210">
        <f xml:space="preserve">  INDEX(設定表!$C$8:$C$15, MATCH( (RIGHT(小韻資料表[[#This Row],[清濁]]) &amp; 小韻資料表[[#This Row],[調]]), 設定表!$B$8:$B$15, 0))</f>
        <v>2</v>
      </c>
      <c r="S1945" s="205" t="s">
        <v>309</v>
      </c>
      <c r="T1945" s="205" t="s">
        <v>309</v>
      </c>
      <c r="U1945" s="226" t="s">
        <v>7420</v>
      </c>
      <c r="V1945" s="146" t="s">
        <v>309</v>
      </c>
      <c r="X1945" s="135"/>
      <c r="Y1945" s="135"/>
      <c r="AA1945" s="135"/>
      <c r="AB1945" s="134"/>
      <c r="AC1945" s="135"/>
      <c r="AD1945" s="135"/>
      <c r="AH1945" s="135"/>
      <c r="AI1945" s="135"/>
    </row>
    <row r="1946" spans="1:35" ht="31.5">
      <c r="A1946" s="205">
        <v>1942</v>
      </c>
      <c r="B1946" s="206" t="s">
        <v>7421</v>
      </c>
      <c r="C1946" s="207" t="str">
        <f xml:space="preserve"> _xlfn.CONCAT(小韻資料表[[#This Row],[聲母拼音碼]],小韻資料表[[#This Row],[韻母拼音碼]],小韻資料表[[#This Row],[調號]])</f>
        <v>tiu2</v>
      </c>
      <c r="D1946" s="206" t="s">
        <v>7422</v>
      </c>
      <c r="E1946" s="208" t="s">
        <v>7376</v>
      </c>
      <c r="F1946" s="205">
        <v>16</v>
      </c>
      <c r="G1946" s="209" t="s">
        <v>7423</v>
      </c>
      <c r="H1946" s="205">
        <f xml:space="preserve"> LEN(小韻資料表[[#This Row],[小韻字集]])</f>
        <v>7</v>
      </c>
      <c r="I1946" s="205" cm="1">
        <f t="array" ref="I1946" xml:space="preserve"> MATCH(TRUE, ISNUMBER( SEARCH( LEFT(小韻資料表[[#This Row],[切語]],1), 切語上字資料表[切語上字]) ), 0)</f>
        <v>11</v>
      </c>
      <c r="J1946" s="210" t="str" cm="1">
        <f t="array" ref="J1946" xml:space="preserve"> INDEX(切語上字資料表[聲母], 小韻資料表[[#This Row],[上字表識別號]])</f>
        <v>澄</v>
      </c>
      <c r="K1946" s="210" t="str" cm="1">
        <f t="array" ref="K1946" xml:space="preserve"> INDEX(切語上字資料表[聲母拼音碼], 小韻資料表[[#This Row],[上字表識別號]])</f>
        <v>t</v>
      </c>
      <c r="L1946" s="210" t="str" cm="1">
        <f t="array" ref="L1946" xml:space="preserve"> INDEX(切語上字資料表[清濁], 小韻資料表[[#This Row],[上字表識別號]])</f>
        <v>全濁</v>
      </c>
      <c r="M1946" s="223" cm="1">
        <f t="array" ref="M1946" xml:space="preserve"> INDEX(切語上字資料表[發送收], 小韻資料表[[#This Row],[上字表識別號]])</f>
        <v>0</v>
      </c>
      <c r="N1946" s="205" cm="1">
        <f t="array" ref="N1946" xml:space="preserve"> MATCH(TRUE, ISNUMBER( SEARCH( RIGHT(小韻資料表[[#This Row],[切語]],1), 切語下字資料表[切語下字]) ), 0)</f>
        <v>310</v>
      </c>
      <c r="O1946" s="207" t="str" cm="1">
        <f t="array" ref="O1946" xml:space="preserve"> INDEX(切語下字資料表[韻母], 小韻資料表[[#This Row],[下字表識別號]])</f>
        <v>有開3</v>
      </c>
      <c r="P1946" s="207" t="str" cm="1">
        <f t="array" ref="P1946" xml:space="preserve"> INDEX(切語下字資料表[韻母拼音碼], 小韻資料表[[#This Row],[下字表識別號]])</f>
        <v>iu</v>
      </c>
      <c r="Q1946" s="210" t="str" cm="1">
        <f t="array" ref="Q1946" xml:space="preserve"> INDEX(設定表!$C$19:$C$23, INT( LEFT(小韻資料表[[#This Row],[目次編碼]],1) ))</f>
        <v>上</v>
      </c>
      <c r="R1946" s="210">
        <f xml:space="preserve">  INDEX(設定表!$C$8:$C$15, MATCH( (RIGHT(小韻資料表[[#This Row],[清濁]]) &amp; 小韻資料表[[#This Row],[調]]), 設定表!$B$8:$B$15, 0))</f>
        <v>2</v>
      </c>
      <c r="S1946" s="205" t="s">
        <v>309</v>
      </c>
      <c r="T1946" s="205" t="s">
        <v>309</v>
      </c>
      <c r="U1946" s="226" t="s">
        <v>309</v>
      </c>
      <c r="V1946" s="147" t="s">
        <v>309</v>
      </c>
      <c r="X1946" s="135"/>
      <c r="Y1946" s="135"/>
      <c r="AA1946" s="135"/>
      <c r="AB1946" s="134"/>
      <c r="AC1946" s="135"/>
      <c r="AD1946" s="135"/>
      <c r="AH1946" s="135"/>
      <c r="AI1946" s="135"/>
    </row>
    <row r="1947" spans="1:35" ht="63">
      <c r="A1947" s="205">
        <v>1943</v>
      </c>
      <c r="B1947" s="206" t="s">
        <v>7424</v>
      </c>
      <c r="C1947" s="207" t="str">
        <f xml:space="preserve"> _xlfn.CONCAT(小韻資料表[[#This Row],[聲母拼音碼]],小韻資料表[[#This Row],[韻母拼音碼]],小韻資料表[[#This Row],[調號]])</f>
        <v>Øiu2</v>
      </c>
      <c r="D1947" s="206" t="s">
        <v>7425</v>
      </c>
      <c r="E1947" s="208" t="s">
        <v>7376</v>
      </c>
      <c r="F1947" s="205">
        <v>17</v>
      </c>
      <c r="G1947" s="209" t="s">
        <v>7426</v>
      </c>
      <c r="H1947" s="205">
        <f xml:space="preserve"> LEN(小韻資料表[[#This Row],[小韻字集]])</f>
        <v>27</v>
      </c>
      <c r="I1947" s="205" cm="1">
        <f t="array" ref="I1947" xml:space="preserve"> MATCH(TRUE, ISNUMBER( SEARCH( LEFT(小韻資料表[[#This Row],[切語]],1), 切語上字資料表[切語上字]) ), 0)</f>
        <v>39</v>
      </c>
      <c r="J1947" s="210" t="str" cm="1">
        <f t="array" ref="J1947" xml:space="preserve"> INDEX(切語上字資料表[聲母], 小韻資料表[[#This Row],[上字表識別號]])</f>
        <v>喻</v>
      </c>
      <c r="K1947" s="210" t="str" cm="1">
        <f t="array" ref="K1947" xml:space="preserve"> INDEX(切語上字資料表[聲母拼音碼], 小韻資料表[[#This Row],[上字表識別號]])</f>
        <v>Ø</v>
      </c>
      <c r="L1947" s="210" t="str" cm="1">
        <f t="array" ref="L1947" xml:space="preserve"> INDEX(切語上字資料表[清濁], 小韻資料表[[#This Row],[上字表識別號]])</f>
        <v>次濁</v>
      </c>
      <c r="M1947" s="223" t="str" cm="1">
        <f t="array" ref="M1947" xml:space="preserve"> INDEX(切語上字資料表[發送收], 小韻資料表[[#This Row],[上字表識別號]])</f>
        <v>發聲</v>
      </c>
      <c r="N1947" s="205" cm="1">
        <f t="array" ref="N1947" xml:space="preserve"> MATCH(TRUE, ISNUMBER( SEARCH( RIGHT(小韻資料表[[#This Row],[切語]],1), 切語下字資料表[切語下字]) ), 0)</f>
        <v>310</v>
      </c>
      <c r="O1947" s="207" t="str" cm="1">
        <f t="array" ref="O1947" xml:space="preserve"> INDEX(切語下字資料表[韻母], 小韻資料表[[#This Row],[下字表識別號]])</f>
        <v>有開3</v>
      </c>
      <c r="P1947" s="207" t="str" cm="1">
        <f t="array" ref="P1947" xml:space="preserve"> INDEX(切語下字資料表[韻母拼音碼], 小韻資料表[[#This Row],[下字表識別號]])</f>
        <v>iu</v>
      </c>
      <c r="Q1947" s="210" t="str" cm="1">
        <f t="array" ref="Q1947" xml:space="preserve"> INDEX(設定表!$C$19:$C$23, INT( LEFT(小韻資料表[[#This Row],[目次編碼]],1) ))</f>
        <v>上</v>
      </c>
      <c r="R1947" s="210">
        <f xml:space="preserve">  INDEX(設定表!$C$8:$C$15, MATCH( (RIGHT(小韻資料表[[#This Row],[清濁]]) &amp; 小韻資料表[[#This Row],[調]]), 設定表!$B$8:$B$15, 0))</f>
        <v>2</v>
      </c>
      <c r="S1947" s="205" t="s">
        <v>7427</v>
      </c>
      <c r="T1947" s="205" t="s">
        <v>309</v>
      </c>
      <c r="U1947" s="226" t="s">
        <v>309</v>
      </c>
      <c r="V1947" s="146" t="s">
        <v>309</v>
      </c>
      <c r="X1947" s="135"/>
      <c r="Y1947" s="135"/>
      <c r="AA1947" s="135"/>
      <c r="AB1947" s="134"/>
      <c r="AC1947" s="135"/>
      <c r="AD1947" s="135"/>
      <c r="AH1947" s="135"/>
      <c r="AI1947" s="135"/>
    </row>
    <row r="1948" spans="1:35" ht="31.5">
      <c r="A1948" s="205">
        <v>1944</v>
      </c>
      <c r="B1948" s="206" t="s">
        <v>7428</v>
      </c>
      <c r="C1948" s="207" t="str">
        <f xml:space="preserve"> _xlfn.CONCAT(小韻資料表[[#This Row],[聲母拼音碼]],小韻資料表[[#This Row],[韻母拼音碼]],小韻資料表[[#This Row],[調號]])</f>
        <v>siu2</v>
      </c>
      <c r="D1948" s="206" t="s">
        <v>7429</v>
      </c>
      <c r="E1948" s="208" t="s">
        <v>7376</v>
      </c>
      <c r="F1948" s="205">
        <v>18</v>
      </c>
      <c r="G1948" s="209" t="s">
        <v>7430</v>
      </c>
      <c r="H1948" s="205">
        <f xml:space="preserve"> LEN(小韻資料表[[#This Row],[小韻字集]])</f>
        <v>6</v>
      </c>
      <c r="I1948" s="205" cm="1">
        <f t="array" ref="I1948" xml:space="preserve"> MATCH(TRUE, ISNUMBER( SEARCH( LEFT(小韻資料表[[#This Row],[切語]],1), 切語上字資料表[切語上字]) ), 0)</f>
        <v>34</v>
      </c>
      <c r="J1948" s="210" t="str" cm="1">
        <f t="array" ref="J1948" xml:space="preserve"> INDEX(切語上字資料表[聲母], 小韻資料表[[#This Row],[上字表識別號]])</f>
        <v>禪</v>
      </c>
      <c r="K1948" s="210" t="str" cm="1">
        <f t="array" ref="K1948" xml:space="preserve"> INDEX(切語上字資料表[聲母拼音碼], 小韻資料表[[#This Row],[上字表識別號]])</f>
        <v>s</v>
      </c>
      <c r="L1948" s="210" t="str" cm="1">
        <f t="array" ref="L1948" xml:space="preserve"> INDEX(切語上字資料表[清濁], 小韻資料表[[#This Row],[上字表識別號]])</f>
        <v>全濁</v>
      </c>
      <c r="M1948" s="223" cm="1">
        <f t="array" ref="M1948" xml:space="preserve"> INDEX(切語上字資料表[發送收], 小韻資料表[[#This Row],[上字表識別號]])</f>
        <v>0</v>
      </c>
      <c r="N1948" s="205" cm="1">
        <f t="array" ref="N1948" xml:space="preserve"> MATCH(TRUE, ISNUMBER( SEARCH( RIGHT(小韻資料表[[#This Row],[切語]],1), 切語下字資料表[切語下字]) ), 0)</f>
        <v>310</v>
      </c>
      <c r="O1948" s="207" t="str" cm="1">
        <f t="array" ref="O1948" xml:space="preserve"> INDEX(切語下字資料表[韻母], 小韻資料表[[#This Row],[下字表識別號]])</f>
        <v>有開3</v>
      </c>
      <c r="P1948" s="207" t="str" cm="1">
        <f t="array" ref="P1948" xml:space="preserve"> INDEX(切語下字資料表[韻母拼音碼], 小韻資料表[[#This Row],[下字表識別號]])</f>
        <v>iu</v>
      </c>
      <c r="Q1948" s="210" t="str" cm="1">
        <f t="array" ref="Q1948" xml:space="preserve"> INDEX(設定表!$C$19:$C$23, INT( LEFT(小韻資料表[[#This Row],[目次編碼]],1) ))</f>
        <v>上</v>
      </c>
      <c r="R1948" s="210">
        <f xml:space="preserve">  INDEX(設定表!$C$8:$C$15, MATCH( (RIGHT(小韻資料表[[#This Row],[清濁]]) &amp; 小韻資料表[[#This Row],[調]]), 設定表!$B$8:$B$15, 0))</f>
        <v>2</v>
      </c>
      <c r="S1948" s="205" t="s">
        <v>309</v>
      </c>
      <c r="T1948" s="205" t="s">
        <v>309</v>
      </c>
      <c r="U1948" s="226" t="s">
        <v>309</v>
      </c>
      <c r="V1948" s="147" t="s">
        <v>309</v>
      </c>
      <c r="X1948" s="135"/>
      <c r="Y1948" s="135"/>
      <c r="AA1948" s="135"/>
      <c r="AB1948" s="134"/>
      <c r="AC1948" s="135"/>
      <c r="AD1948" s="135"/>
      <c r="AH1948" s="135"/>
      <c r="AI1948" s="135"/>
    </row>
    <row r="1949" spans="1:35" ht="31.5">
      <c r="A1949" s="205">
        <v>1945</v>
      </c>
      <c r="B1949" s="206" t="s">
        <v>7431</v>
      </c>
      <c r="C1949" s="207" t="str">
        <f xml:space="preserve"> _xlfn.CONCAT(小韻資料表[[#This Row],[聲母拼音碼]],小韻資料表[[#This Row],[韻母拼音碼]],小韻資料表[[#This Row],[調號]])</f>
        <v>siu2</v>
      </c>
      <c r="D1949" s="206" t="s">
        <v>7432</v>
      </c>
      <c r="E1949" s="208" t="s">
        <v>7376</v>
      </c>
      <c r="F1949" s="205">
        <v>19</v>
      </c>
      <c r="G1949" s="209" t="s">
        <v>7433</v>
      </c>
      <c r="H1949" s="205">
        <f xml:space="preserve"> LEN(小韻資料表[[#This Row],[小韻字集]])</f>
        <v>5</v>
      </c>
      <c r="I1949" s="205" cm="1">
        <f t="array" ref="I1949" xml:space="preserve"> MATCH(TRUE, ISNUMBER( SEARCH( LEFT(小韻資料表[[#This Row],[切語]],1), 切語上字資料表[切語上字]) ), 0)</f>
        <v>24</v>
      </c>
      <c r="J1949" s="210" t="str" cm="1">
        <f t="array" ref="J1949" xml:space="preserve"> INDEX(切語上字資料表[聲母], 小韻資料表[[#This Row],[上字表識別號]])</f>
        <v>心</v>
      </c>
      <c r="K1949" s="210" t="str" cm="1">
        <f t="array" ref="K1949" xml:space="preserve"> INDEX(切語上字資料表[聲母拼音碼], 小韻資料表[[#This Row],[上字表識別號]])</f>
        <v>s</v>
      </c>
      <c r="L1949" s="210" t="str" cm="1">
        <f t="array" ref="L1949" xml:space="preserve"> INDEX(切語上字資料表[清濁], 小韻資料表[[#This Row],[上字表識別號]])</f>
        <v>全清</v>
      </c>
      <c r="M1949" s="223" t="str" cm="1">
        <f t="array" ref="M1949" xml:space="preserve"> INDEX(切語上字資料表[發送收], 小韻資料表[[#This Row],[上字表識別號]])</f>
        <v>送氣</v>
      </c>
      <c r="N1949" s="205" cm="1">
        <f t="array" ref="N1949" xml:space="preserve"> MATCH(TRUE, ISNUMBER( SEARCH( RIGHT(小韻資料表[[#This Row],[切語]],1), 切語下字資料表[切語下字]) ), 0)</f>
        <v>310</v>
      </c>
      <c r="O1949" s="207" t="str" cm="1">
        <f t="array" ref="O1949" xml:space="preserve"> INDEX(切語下字資料表[韻母], 小韻資料表[[#This Row],[下字表識別號]])</f>
        <v>有開3</v>
      </c>
      <c r="P1949" s="207" t="str" cm="1">
        <f t="array" ref="P1949" xml:space="preserve"> INDEX(切語下字資料表[韻母拼音碼], 小韻資料表[[#This Row],[下字表識別號]])</f>
        <v>iu</v>
      </c>
      <c r="Q1949" s="210" t="str" cm="1">
        <f t="array" ref="Q1949" xml:space="preserve"> INDEX(設定表!$C$19:$C$23, INT( LEFT(小韻資料表[[#This Row],[目次編碼]],1) ))</f>
        <v>上</v>
      </c>
      <c r="R1949" s="210">
        <f xml:space="preserve">  INDEX(設定表!$C$8:$C$15, MATCH( (RIGHT(小韻資料表[[#This Row],[清濁]]) &amp; 小韻資料表[[#This Row],[調]]), 設定表!$B$8:$B$15, 0))</f>
        <v>2</v>
      </c>
      <c r="S1949" s="205" t="s">
        <v>309</v>
      </c>
      <c r="T1949" s="205" t="s">
        <v>309</v>
      </c>
      <c r="U1949" s="226" t="s">
        <v>7434</v>
      </c>
      <c r="V1949" s="146" t="s">
        <v>309</v>
      </c>
      <c r="X1949" s="135"/>
      <c r="Y1949" s="135"/>
      <c r="AA1949" s="135"/>
      <c r="AB1949" s="134"/>
      <c r="AC1949" s="135"/>
      <c r="AD1949" s="135"/>
      <c r="AH1949" s="135"/>
      <c r="AI1949" s="135"/>
    </row>
    <row r="1950" spans="1:35" ht="31.5">
      <c r="A1950" s="205">
        <v>1946</v>
      </c>
      <c r="B1950" s="206" t="s">
        <v>7435</v>
      </c>
      <c r="C1950" s="207" t="str">
        <f xml:space="preserve"> _xlfn.CONCAT(小韻資料表[[#This Row],[聲母拼音碼]],小韻資料表[[#This Row],[韻母拼音碼]],小韻資料表[[#This Row],[調號]])</f>
        <v>Øiu2</v>
      </c>
      <c r="D1950" s="206" t="s">
        <v>7436</v>
      </c>
      <c r="E1950" s="208" t="s">
        <v>7376</v>
      </c>
      <c r="F1950" s="205">
        <v>20</v>
      </c>
      <c r="G1950" s="209" t="s">
        <v>7437</v>
      </c>
      <c r="H1950" s="205">
        <f xml:space="preserve"> LEN(小韻資料表[[#This Row],[小韻字集]])</f>
        <v>3</v>
      </c>
      <c r="I1950" s="205" cm="1">
        <f t="array" ref="I1950" xml:space="preserve"> MATCH(TRUE, ISNUMBER( SEARCH( LEFT(小韻資料表[[#This Row],[切語]],1), 切語上字資料表[切語上字]) ), 0)</f>
        <v>35</v>
      </c>
      <c r="J1950" s="210" t="str" cm="1">
        <f t="array" ref="J1950" xml:space="preserve"> INDEX(切語上字資料表[聲母], 小韻資料表[[#This Row],[上字表識別號]])</f>
        <v>影</v>
      </c>
      <c r="K1950" s="210" t="str" cm="1">
        <f t="array" ref="K1950" xml:space="preserve"> INDEX(切語上字資料表[聲母拼音碼], 小韻資料表[[#This Row],[上字表識別號]])</f>
        <v>Ø</v>
      </c>
      <c r="L1950" s="210" t="str" cm="1">
        <f t="array" ref="L1950" xml:space="preserve"> INDEX(切語上字資料表[清濁], 小韻資料表[[#This Row],[上字表識別號]])</f>
        <v>全清</v>
      </c>
      <c r="M1950" s="223" t="str" cm="1">
        <f t="array" ref="M1950" xml:space="preserve"> INDEX(切語上字資料表[發送收], 小韻資料表[[#This Row],[上字表識別號]])</f>
        <v>發聲</v>
      </c>
      <c r="N1950" s="205" cm="1">
        <f t="array" ref="N1950" xml:space="preserve"> MATCH(TRUE, ISNUMBER( SEARCH( RIGHT(小韻資料表[[#This Row],[切語]],1), 切語下字資料表[切語下字]) ), 0)</f>
        <v>310</v>
      </c>
      <c r="O1950" s="207" t="str" cm="1">
        <f t="array" ref="O1950" xml:space="preserve"> INDEX(切語下字資料表[韻母], 小韻資料表[[#This Row],[下字表識別號]])</f>
        <v>有開3</v>
      </c>
      <c r="P1950" s="207" t="str" cm="1">
        <f t="array" ref="P1950" xml:space="preserve"> INDEX(切語下字資料表[韻母拼音碼], 小韻資料表[[#This Row],[下字表識別號]])</f>
        <v>iu</v>
      </c>
      <c r="Q1950" s="210" t="str" cm="1">
        <f t="array" ref="Q1950" xml:space="preserve"> INDEX(設定表!$C$19:$C$23, INT( LEFT(小韻資料表[[#This Row],[目次編碼]],1) ))</f>
        <v>上</v>
      </c>
      <c r="R1950" s="210">
        <f xml:space="preserve">  INDEX(設定表!$C$8:$C$15, MATCH( (RIGHT(小韻資料表[[#This Row],[清濁]]) &amp; 小韻資料表[[#This Row],[調]]), 設定表!$B$8:$B$15, 0))</f>
        <v>2</v>
      </c>
      <c r="S1950" s="205" t="s">
        <v>309</v>
      </c>
      <c r="T1950" s="205" t="s">
        <v>309</v>
      </c>
      <c r="U1950" s="226" t="s">
        <v>309</v>
      </c>
      <c r="V1950" s="147" t="s">
        <v>309</v>
      </c>
      <c r="X1950" s="135"/>
      <c r="Y1950" s="135"/>
      <c r="AA1950" s="135"/>
      <c r="AB1950" s="134"/>
      <c r="AC1950" s="135"/>
      <c r="AD1950" s="135"/>
      <c r="AH1950" s="135"/>
      <c r="AI1950" s="135"/>
    </row>
    <row r="1951" spans="1:35" ht="31.5">
      <c r="A1951" s="205">
        <v>1947</v>
      </c>
      <c r="B1951" s="206" t="s">
        <v>7438</v>
      </c>
      <c r="C1951" s="207" t="str">
        <f xml:space="preserve"> _xlfn.CONCAT(小韻資料表[[#This Row],[聲母拼音碼]],小韻資料表[[#This Row],[韻母拼音碼]],小韻資料表[[#This Row],[調號]])</f>
        <v>ciu2</v>
      </c>
      <c r="D1951" s="206" t="s">
        <v>7439</v>
      </c>
      <c r="E1951" s="208" t="s">
        <v>7376</v>
      </c>
      <c r="F1951" s="205">
        <v>21</v>
      </c>
      <c r="G1951" s="209" t="s">
        <v>7439</v>
      </c>
      <c r="H1951" s="205">
        <f xml:space="preserve"> LEN(小韻資料表[[#This Row],[小韻字集]])</f>
        <v>1</v>
      </c>
      <c r="I1951" s="205" cm="1">
        <f t="array" ref="I1951" xml:space="preserve"> MATCH(TRUE, ISNUMBER( SEARCH( LEFT(小韻資料表[[#This Row],[切語]],1), 切語上字資料表[切語上字]) ), 0)</f>
        <v>21</v>
      </c>
      <c r="J1951" s="210" t="str" cm="1">
        <f t="array" ref="J1951" xml:space="preserve"> INDEX(切語上字資料表[聲母], 小韻資料表[[#This Row],[上字表識別號]])</f>
        <v>精</v>
      </c>
      <c r="K1951" s="210" t="str" cm="1">
        <f t="array" ref="K1951" xml:space="preserve"> INDEX(切語上字資料表[聲母拼音碼], 小韻資料表[[#This Row],[上字表識別號]])</f>
        <v>c</v>
      </c>
      <c r="L1951" s="210" t="str" cm="1">
        <f t="array" ref="L1951" xml:space="preserve"> INDEX(切語上字資料表[清濁], 小韻資料表[[#This Row],[上字表識別號]])</f>
        <v>全清</v>
      </c>
      <c r="M1951" s="223" t="str" cm="1">
        <f t="array" ref="M1951" xml:space="preserve"> INDEX(切語上字資料表[發送收], 小韻資料表[[#This Row],[上字表識別號]])</f>
        <v>發聲</v>
      </c>
      <c r="N1951" s="205" cm="1">
        <f t="array" ref="N1951" xml:space="preserve"> MATCH(TRUE, ISNUMBER( SEARCH( RIGHT(小韻資料表[[#This Row],[切語]],1), 切語下字資料表[切語下字]) ), 0)</f>
        <v>310</v>
      </c>
      <c r="O1951" s="207" t="str" cm="1">
        <f t="array" ref="O1951" xml:space="preserve"> INDEX(切語下字資料表[韻母], 小韻資料表[[#This Row],[下字表識別號]])</f>
        <v>有開3</v>
      </c>
      <c r="P1951" s="207" t="str" cm="1">
        <f t="array" ref="P1951" xml:space="preserve"> INDEX(切語下字資料表[韻母拼音碼], 小韻資料表[[#This Row],[下字表識別號]])</f>
        <v>iu</v>
      </c>
      <c r="Q1951" s="210" t="str" cm="1">
        <f t="array" ref="Q1951" xml:space="preserve"> INDEX(設定表!$C$19:$C$23, INT( LEFT(小韻資料表[[#This Row],[目次編碼]],1) ))</f>
        <v>上</v>
      </c>
      <c r="R1951" s="210">
        <f xml:space="preserve">  INDEX(設定表!$C$8:$C$15, MATCH( (RIGHT(小韻資料表[[#This Row],[清濁]]) &amp; 小韻資料表[[#This Row],[調]]), 設定表!$B$8:$B$15, 0))</f>
        <v>2</v>
      </c>
      <c r="S1951" s="205" t="s">
        <v>309</v>
      </c>
      <c r="T1951" s="205" t="s">
        <v>309</v>
      </c>
      <c r="U1951" s="226" t="s">
        <v>309</v>
      </c>
      <c r="V1951" s="146" t="s">
        <v>309</v>
      </c>
      <c r="X1951" s="135"/>
      <c r="Y1951" s="135"/>
      <c r="AA1951" s="135"/>
      <c r="AB1951" s="134"/>
      <c r="AC1951" s="135"/>
      <c r="AD1951" s="135"/>
      <c r="AH1951" s="135"/>
      <c r="AI1951" s="135"/>
    </row>
    <row r="1952" spans="1:35" ht="31.5">
      <c r="A1952" s="205">
        <v>1948</v>
      </c>
      <c r="B1952" s="206" t="s">
        <v>7440</v>
      </c>
      <c r="C1952" s="207" t="str">
        <f xml:space="preserve"> _xlfn.CONCAT(小韻資料表[[#This Row],[聲母拼音碼]],小韻資料表[[#This Row],[韻母拼音碼]],小韻資料表[[#This Row],[調號]])</f>
        <v>siu2</v>
      </c>
      <c r="D1952" s="206" t="s">
        <v>7441</v>
      </c>
      <c r="E1952" s="208" t="s">
        <v>7376</v>
      </c>
      <c r="F1952" s="205">
        <v>22</v>
      </c>
      <c r="G1952" s="209" t="s">
        <v>7441</v>
      </c>
      <c r="H1952" s="205">
        <f xml:space="preserve"> LEN(小韻資料表[[#This Row],[小韻字集]])</f>
        <v>2</v>
      </c>
      <c r="I1952" s="205" cm="1">
        <f t="array" ref="I1952" xml:space="preserve"> MATCH(TRUE, ISNUMBER( SEARCH( LEFT(小韻資料表[[#This Row],[切語]],1), 切語上字資料表[切語上字]) ), 0)</f>
        <v>29</v>
      </c>
      <c r="J1952" s="210" t="str" cm="1">
        <f t="array" ref="J1952" xml:space="preserve"> INDEX(切語上字資料表[聲母], 小韻資料表[[#This Row],[上字表識別號]])</f>
        <v>疏</v>
      </c>
      <c r="K1952" s="210" t="str" cm="1">
        <f t="array" ref="K1952" xml:space="preserve"> INDEX(切語上字資料表[聲母拼音碼], 小韻資料表[[#This Row],[上字表識別號]])</f>
        <v>s</v>
      </c>
      <c r="L1952" s="210" t="str" cm="1">
        <f t="array" ref="L1952" xml:space="preserve"> INDEX(切語上字資料表[清濁], 小韻資料表[[#This Row],[上字表識別號]])</f>
        <v>全清</v>
      </c>
      <c r="M1952" s="223" t="str" cm="1">
        <f t="array" ref="M1952" xml:space="preserve"> INDEX(切語上字資料表[發送收], 小韻資料表[[#This Row],[上字表識別號]])</f>
        <v>發聲</v>
      </c>
      <c r="N1952" s="205" cm="1">
        <f t="array" ref="N1952" xml:space="preserve"> MATCH(TRUE, ISNUMBER( SEARCH( RIGHT(小韻資料表[[#This Row],[切語]],1), 切語下字資料表[切語下字]) ), 0)</f>
        <v>310</v>
      </c>
      <c r="O1952" s="207" t="str" cm="1">
        <f t="array" ref="O1952" xml:space="preserve"> INDEX(切語下字資料表[韻母], 小韻資料表[[#This Row],[下字表識別號]])</f>
        <v>有開3</v>
      </c>
      <c r="P1952" s="207" t="str" cm="1">
        <f t="array" ref="P1952" xml:space="preserve"> INDEX(切語下字資料表[韻母拼音碼], 小韻資料表[[#This Row],[下字表識別號]])</f>
        <v>iu</v>
      </c>
      <c r="Q1952" s="210" t="str" cm="1">
        <f t="array" ref="Q1952" xml:space="preserve"> INDEX(設定表!$C$19:$C$23, INT( LEFT(小韻資料表[[#This Row],[目次編碼]],1) ))</f>
        <v>上</v>
      </c>
      <c r="R1952" s="210">
        <f xml:space="preserve">  INDEX(設定表!$C$8:$C$15, MATCH( (RIGHT(小韻資料表[[#This Row],[清濁]]) &amp; 小韻資料表[[#This Row],[調]]), 設定表!$B$8:$B$15, 0))</f>
        <v>2</v>
      </c>
      <c r="S1952" s="211" t="s">
        <v>309</v>
      </c>
      <c r="T1952" s="205" t="s">
        <v>309</v>
      </c>
      <c r="U1952" s="226" t="s">
        <v>7442</v>
      </c>
      <c r="V1952" s="147" t="s">
        <v>309</v>
      </c>
      <c r="X1952" s="135"/>
      <c r="Y1952" s="135"/>
      <c r="AA1952" s="135"/>
      <c r="AB1952" s="134"/>
      <c r="AC1952" s="135"/>
      <c r="AD1952" s="135"/>
      <c r="AH1952" s="135"/>
      <c r="AI1952" s="135"/>
    </row>
    <row r="1953" spans="1:35" ht="31.5">
      <c r="A1953" s="205">
        <v>1949</v>
      </c>
      <c r="B1953" s="206" t="s">
        <v>7443</v>
      </c>
      <c r="C1953" s="207" t="str">
        <f xml:space="preserve"> _xlfn.CONCAT(小韻資料表[[#This Row],[聲母拼音碼]],小韻資料表[[#This Row],[韻母拼音碼]],小韻資料表[[#This Row],[調號]])</f>
        <v>ciu2</v>
      </c>
      <c r="D1953" s="206" t="s">
        <v>7444</v>
      </c>
      <c r="E1953" s="208" t="s">
        <v>7376</v>
      </c>
      <c r="F1953" s="205">
        <v>23</v>
      </c>
      <c r="G1953" s="209" t="s">
        <v>7445</v>
      </c>
      <c r="H1953" s="205">
        <f xml:space="preserve"> LEN(小韻資料表[[#This Row],[小韻字集]])</f>
        <v>6</v>
      </c>
      <c r="I1953" s="205" cm="1">
        <f t="array" ref="I1953" xml:space="preserve"> MATCH(TRUE, ISNUMBER( SEARCH( LEFT(小韻資料表[[#This Row],[切語]],1), 切語上字資料表[切語上字]) ), 0)</f>
        <v>30</v>
      </c>
      <c r="J1953" s="210" t="str" cm="1">
        <f t="array" ref="J1953" xml:space="preserve"> INDEX(切語上字資料表[聲母], 小韻資料表[[#This Row],[上字表識別號]])</f>
        <v>照</v>
      </c>
      <c r="K1953" s="210" t="str" cm="1">
        <f t="array" ref="K1953" xml:space="preserve"> INDEX(切語上字資料表[聲母拼音碼], 小韻資料表[[#This Row],[上字表識別號]])</f>
        <v>c</v>
      </c>
      <c r="L1953" s="210" t="str" cm="1">
        <f t="array" ref="L1953" xml:space="preserve"> INDEX(切語上字資料表[清濁], 小韻資料表[[#This Row],[上字表識別號]])</f>
        <v>全清</v>
      </c>
      <c r="M1953" s="223" t="str" cm="1">
        <f t="array" ref="M1953" xml:space="preserve"> INDEX(切語上字資料表[發送收], 小韻資料表[[#This Row],[上字表識別號]])</f>
        <v>發聲</v>
      </c>
      <c r="N1953" s="205" cm="1">
        <f t="array" ref="N1953" xml:space="preserve"> MATCH(TRUE, ISNUMBER( SEARCH( RIGHT(小韻資料表[[#This Row],[切語]],1), 切語下字資料表[切語下字]) ), 0)</f>
        <v>310</v>
      </c>
      <c r="O1953" s="207" t="str" cm="1">
        <f t="array" ref="O1953" xml:space="preserve"> INDEX(切語下字資料表[韻母], 小韻資料表[[#This Row],[下字表識別號]])</f>
        <v>有開3</v>
      </c>
      <c r="P1953" s="207" t="str" cm="1">
        <f t="array" ref="P1953" xml:space="preserve"> INDEX(切語下字資料表[韻母拼音碼], 小韻資料表[[#This Row],[下字表識別號]])</f>
        <v>iu</v>
      </c>
      <c r="Q1953" s="210" t="str" cm="1">
        <f t="array" ref="Q1953" xml:space="preserve"> INDEX(設定表!$C$19:$C$23, INT( LEFT(小韻資料表[[#This Row],[目次編碼]],1) ))</f>
        <v>上</v>
      </c>
      <c r="R1953" s="210">
        <f xml:space="preserve">  INDEX(設定表!$C$8:$C$15, MATCH( (RIGHT(小韻資料表[[#This Row],[清濁]]) &amp; 小韻資料表[[#This Row],[調]]), 設定表!$B$8:$B$15, 0))</f>
        <v>2</v>
      </c>
      <c r="S1953" s="205" t="s">
        <v>309</v>
      </c>
      <c r="T1953" s="205" t="s">
        <v>309</v>
      </c>
      <c r="U1953" s="226" t="s">
        <v>309</v>
      </c>
      <c r="V1953" s="146" t="s">
        <v>309</v>
      </c>
      <c r="X1953" s="135"/>
      <c r="Y1953" s="135"/>
      <c r="AA1953" s="135"/>
      <c r="AB1953" s="134"/>
      <c r="AC1953" s="135"/>
      <c r="AD1953" s="135"/>
      <c r="AH1953" s="135"/>
      <c r="AI1953" s="135"/>
    </row>
    <row r="1954" spans="1:35" ht="31.5">
      <c r="A1954" s="205">
        <v>1950</v>
      </c>
      <c r="B1954" s="206" t="s">
        <v>7446</v>
      </c>
      <c r="C1954" s="207" t="str">
        <f xml:space="preserve"> _xlfn.CONCAT(小韻資料表[[#This Row],[聲母拼音碼]],小韻資料表[[#This Row],[韻母拼音碼]],小韻資料表[[#This Row],[調號]])</f>
        <v>hiu2</v>
      </c>
      <c r="D1954" s="206" t="s">
        <v>7447</v>
      </c>
      <c r="E1954" s="208" t="s">
        <v>7376</v>
      </c>
      <c r="F1954" s="205">
        <v>24</v>
      </c>
      <c r="G1954" s="209" t="s">
        <v>7448</v>
      </c>
      <c r="H1954" s="205">
        <f xml:space="preserve"> LEN(小韻資料表[[#This Row],[小韻字集]])</f>
        <v>4</v>
      </c>
      <c r="I1954" s="205" cm="1">
        <f t="array" ref="I1954" xml:space="preserve"> MATCH(TRUE, ISNUMBER( SEARCH( LEFT(小韻資料表[[#This Row],[切語]],1), 切語上字資料表[切語上字]) ), 0)</f>
        <v>18</v>
      </c>
      <c r="J1954" s="210" t="str" cm="1">
        <f t="array" ref="J1954" xml:space="preserve"> INDEX(切語上字資料表[聲母], 小韻資料表[[#This Row],[上字表識別號]])</f>
        <v>敷</v>
      </c>
      <c r="K1954" s="210" t="str" cm="1">
        <f t="array" ref="K1954" xml:space="preserve"> INDEX(切語上字資料表[聲母拼音碼], 小韻資料表[[#This Row],[上字表識別號]])</f>
        <v>h</v>
      </c>
      <c r="L1954" s="210" t="str" cm="1">
        <f t="array" ref="L1954" xml:space="preserve"> INDEX(切語上字資料表[清濁], 小韻資料表[[#This Row],[上字表識別號]])</f>
        <v>次清</v>
      </c>
      <c r="M1954" s="223" t="str" cm="1">
        <f t="array" ref="M1954" xml:space="preserve"> INDEX(切語上字資料表[發送收], 小韻資料表[[#This Row],[上字表識別號]])</f>
        <v>送氣</v>
      </c>
      <c r="N1954" s="205" cm="1">
        <f t="array" ref="N1954" xml:space="preserve"> MATCH(TRUE, ISNUMBER( SEARCH( RIGHT(小韻資料表[[#This Row],[切語]],1), 切語下字資料表[切語下字]) ), 0)</f>
        <v>310</v>
      </c>
      <c r="O1954" s="207" t="str" cm="1">
        <f t="array" ref="O1954" xml:space="preserve"> INDEX(切語下字資料表[韻母], 小韻資料表[[#This Row],[下字表識別號]])</f>
        <v>有開3</v>
      </c>
      <c r="P1954" s="207" t="str" cm="1">
        <f t="array" ref="P1954" xml:space="preserve"> INDEX(切語下字資料表[韻母拼音碼], 小韻資料表[[#This Row],[下字表識別號]])</f>
        <v>iu</v>
      </c>
      <c r="Q1954" s="210" t="str" cm="1">
        <f t="array" ref="Q1954" xml:space="preserve"> INDEX(設定表!$C$19:$C$23, INT( LEFT(小韻資料表[[#This Row],[目次編碼]],1) ))</f>
        <v>上</v>
      </c>
      <c r="R1954" s="210">
        <f xml:space="preserve">  INDEX(設定表!$C$8:$C$15, MATCH( (RIGHT(小韻資料表[[#This Row],[清濁]]) &amp; 小韻資料表[[#This Row],[調]]), 設定表!$B$8:$B$15, 0))</f>
        <v>2</v>
      </c>
      <c r="S1954" s="205" t="s">
        <v>309</v>
      </c>
      <c r="T1954" s="205" t="s">
        <v>309</v>
      </c>
      <c r="U1954" s="226" t="s">
        <v>309</v>
      </c>
      <c r="V1954" s="147" t="s">
        <v>309</v>
      </c>
      <c r="X1954" s="135"/>
      <c r="Y1954" s="135"/>
      <c r="AA1954" s="135"/>
      <c r="AB1954" s="134"/>
      <c r="AC1954" s="135"/>
      <c r="AD1954" s="135"/>
      <c r="AH1954" s="135"/>
      <c r="AI1954" s="135"/>
    </row>
    <row r="1955" spans="1:35" ht="31.5">
      <c r="A1955" s="205">
        <v>1951</v>
      </c>
      <c r="B1955" s="206" t="s">
        <v>7449</v>
      </c>
      <c r="C1955" s="207" t="str">
        <f xml:space="preserve"> _xlfn.CONCAT(小韻資料表[[#This Row],[聲母拼音碼]],小韻資料表[[#This Row],[韻母拼音碼]],小韻資料表[[#This Row],[調號]])</f>
        <v>ciu2</v>
      </c>
      <c r="D1955" s="206" t="s">
        <v>7450</v>
      </c>
      <c r="E1955" s="208" t="s">
        <v>7376</v>
      </c>
      <c r="F1955" s="205">
        <v>25</v>
      </c>
      <c r="G1955" s="209" t="s">
        <v>7451</v>
      </c>
      <c r="H1955" s="205">
        <f xml:space="preserve"> LEN(小韻資料表[[#This Row],[小韻字集]])</f>
        <v>4</v>
      </c>
      <c r="I1955" s="205" cm="1">
        <f t="array" ref="I1955" xml:space="preserve"> MATCH(TRUE, ISNUMBER( SEARCH( LEFT(小韻資料表[[#This Row],[切語]],1), 切語上字資料表[切語上字]) ), 0)</f>
        <v>26</v>
      </c>
      <c r="J1955" s="210" t="str" cm="1">
        <f t="array" ref="J1955" xml:space="preserve"> INDEX(切語上字資料表[聲母], 小韻資料表[[#This Row],[上字表識別號]])</f>
        <v>莊</v>
      </c>
      <c r="K1955" s="210" t="str" cm="1">
        <f t="array" ref="K1955" xml:space="preserve"> INDEX(切語上字資料表[聲母拼音碼], 小韻資料表[[#This Row],[上字表識別號]])</f>
        <v>c</v>
      </c>
      <c r="L1955" s="210" t="str" cm="1">
        <f t="array" ref="L1955" xml:space="preserve"> INDEX(切語上字資料表[清濁], 小韻資料表[[#This Row],[上字表識別號]])</f>
        <v>全清</v>
      </c>
      <c r="M1955" s="223" t="str" cm="1">
        <f t="array" ref="M1955" xml:space="preserve"> INDEX(切語上字資料表[發送收], 小韻資料表[[#This Row],[上字表識別號]])</f>
        <v>發聲</v>
      </c>
      <c r="N1955" s="205" cm="1">
        <f t="array" ref="N1955" xml:space="preserve"> MATCH(TRUE, ISNUMBER( SEARCH( RIGHT(小韻資料表[[#This Row],[切語]],1), 切語下字資料表[切語下字]) ), 0)</f>
        <v>310</v>
      </c>
      <c r="O1955" s="207" t="str" cm="1">
        <f t="array" ref="O1955" xml:space="preserve"> INDEX(切語下字資料表[韻母], 小韻資料表[[#This Row],[下字表識別號]])</f>
        <v>有開3</v>
      </c>
      <c r="P1955" s="207" t="str" cm="1">
        <f t="array" ref="P1955" xml:space="preserve"> INDEX(切語下字資料表[韻母拼音碼], 小韻資料表[[#This Row],[下字表識別號]])</f>
        <v>iu</v>
      </c>
      <c r="Q1955" s="210" t="str" cm="1">
        <f t="array" ref="Q1955" xml:space="preserve"> INDEX(設定表!$C$19:$C$23, INT( LEFT(小韻資料表[[#This Row],[目次編碼]],1) ))</f>
        <v>上</v>
      </c>
      <c r="R1955" s="210">
        <f xml:space="preserve">  INDEX(設定表!$C$8:$C$15, MATCH( (RIGHT(小韻資料表[[#This Row],[清濁]]) &amp; 小韻資料表[[#This Row],[調]]), 設定表!$B$8:$B$15, 0))</f>
        <v>2</v>
      </c>
      <c r="S1955" s="205" t="s">
        <v>309</v>
      </c>
      <c r="T1955" s="205" t="s">
        <v>309</v>
      </c>
      <c r="U1955" s="226" t="s">
        <v>309</v>
      </c>
      <c r="V1955" s="146" t="s">
        <v>309</v>
      </c>
      <c r="X1955" s="135"/>
      <c r="Y1955" s="135"/>
      <c r="AA1955" s="135"/>
      <c r="AB1955" s="134"/>
      <c r="AC1955" s="135"/>
      <c r="AD1955" s="135"/>
      <c r="AH1955" s="135"/>
      <c r="AI1955" s="135"/>
    </row>
    <row r="1956" spans="1:35" ht="31.5">
      <c r="A1956" s="205">
        <v>1952</v>
      </c>
      <c r="B1956" s="206" t="s">
        <v>7452</v>
      </c>
      <c r="C1956" s="207" t="str">
        <f xml:space="preserve"> _xlfn.CONCAT(小韻資料表[[#This Row],[聲母拼音碼]],小韻資料表[[#This Row],[韻母拼音碼]],小韻資料表[[#This Row],[調號]])</f>
        <v>ciu2</v>
      </c>
      <c r="D1956" s="206" t="s">
        <v>7453</v>
      </c>
      <c r="E1956" s="208" t="s">
        <v>7376</v>
      </c>
      <c r="F1956" s="205">
        <v>26</v>
      </c>
      <c r="G1956" s="209" t="s">
        <v>7453</v>
      </c>
      <c r="H1956" s="205">
        <f xml:space="preserve"> LEN(小韻資料表[[#This Row],[小韻字集]])</f>
        <v>2</v>
      </c>
      <c r="I1956" s="205" cm="1">
        <f t="array" ref="I1956" xml:space="preserve"> MATCH(TRUE, ISNUMBER( SEARCH( LEFT(小韻資料表[[#This Row],[切語]],1), 切語上字資料表[切語上字]) ), 0)</f>
        <v>28</v>
      </c>
      <c r="J1956" s="210" t="str" cm="1">
        <f t="array" ref="J1956" xml:space="preserve"> INDEX(切語上字資料表[聲母], 小韻資料表[[#This Row],[上字表識別號]])</f>
        <v>床</v>
      </c>
      <c r="K1956" s="210" t="str" cm="1">
        <f t="array" ref="K1956" xml:space="preserve"> INDEX(切語上字資料表[聲母拼音碼], 小韻資料表[[#This Row],[上字表識別號]])</f>
        <v>c</v>
      </c>
      <c r="L1956" s="210" t="str" cm="1">
        <f t="array" ref="L1956" xml:space="preserve"> INDEX(切語上字資料表[清濁], 小韻資料表[[#This Row],[上字表識別號]])</f>
        <v>全濁</v>
      </c>
      <c r="M1956" s="223" cm="1">
        <f t="array" ref="M1956" xml:space="preserve"> INDEX(切語上字資料表[發送收], 小韻資料表[[#This Row],[上字表識別號]])</f>
        <v>0</v>
      </c>
      <c r="N1956" s="205" cm="1">
        <f t="array" ref="N1956" xml:space="preserve"> MATCH(TRUE, ISNUMBER( SEARCH( RIGHT(小韻資料表[[#This Row],[切語]],1), 切語下字資料表[切語下字]) ), 0)</f>
        <v>310</v>
      </c>
      <c r="O1956" s="207" t="str" cm="1">
        <f t="array" ref="O1956" xml:space="preserve"> INDEX(切語下字資料表[韻母], 小韻資料表[[#This Row],[下字表識別號]])</f>
        <v>有開3</v>
      </c>
      <c r="P1956" s="207" t="str" cm="1">
        <f t="array" ref="P1956" xml:space="preserve"> INDEX(切語下字資料表[韻母拼音碼], 小韻資料表[[#This Row],[下字表識別號]])</f>
        <v>iu</v>
      </c>
      <c r="Q1956" s="210" t="str" cm="1">
        <f t="array" ref="Q1956" xml:space="preserve"> INDEX(設定表!$C$19:$C$23, INT( LEFT(小韻資料表[[#This Row],[目次編碼]],1) ))</f>
        <v>上</v>
      </c>
      <c r="R1956" s="210">
        <f xml:space="preserve">  INDEX(設定表!$C$8:$C$15, MATCH( (RIGHT(小韻資料表[[#This Row],[清濁]]) &amp; 小韻資料表[[#This Row],[調]]), 設定表!$B$8:$B$15, 0))</f>
        <v>2</v>
      </c>
      <c r="S1956" s="205" t="s">
        <v>309</v>
      </c>
      <c r="T1956" s="205" t="s">
        <v>309</v>
      </c>
      <c r="U1956" s="226" t="s">
        <v>309</v>
      </c>
      <c r="V1956" s="147" t="s">
        <v>309</v>
      </c>
      <c r="X1956" s="135"/>
      <c r="Y1956" s="135"/>
      <c r="AA1956" s="135"/>
      <c r="AB1956" s="134"/>
      <c r="AC1956" s="135"/>
      <c r="AD1956" s="135"/>
      <c r="AH1956" s="135"/>
      <c r="AI1956" s="135"/>
    </row>
    <row r="1957" spans="1:35" ht="31.5">
      <c r="A1957" s="205">
        <v>1953</v>
      </c>
      <c r="B1957" s="206" t="s">
        <v>7454</v>
      </c>
      <c r="C1957" s="207" t="str">
        <f xml:space="preserve"> _xlfn.CONCAT(小韻資料表[[#This Row],[聲母拼音碼]],小韻資料表[[#This Row],[韻母拼音碼]],小韻資料表[[#This Row],[調號]])</f>
        <v>chiu2</v>
      </c>
      <c r="D1957" s="206" t="s">
        <v>7455</v>
      </c>
      <c r="E1957" s="208" t="s">
        <v>7376</v>
      </c>
      <c r="F1957" s="205">
        <v>27</v>
      </c>
      <c r="G1957" s="209" t="s">
        <v>7456</v>
      </c>
      <c r="H1957" s="205">
        <f xml:space="preserve"> LEN(小韻資料表[[#This Row],[小韻字集]])</f>
        <v>4</v>
      </c>
      <c r="I1957" s="205" cm="1">
        <f t="array" ref="I1957" xml:space="preserve"> MATCH(TRUE, ISNUMBER( SEARCH( LEFT(小韻資料表[[#This Row],[切語]],1), 切語上字資料表[切語上字]) ), 0)</f>
        <v>27</v>
      </c>
      <c r="J1957" s="210" t="str" cm="1">
        <f t="array" ref="J1957" xml:space="preserve"> INDEX(切語上字資料表[聲母], 小韻資料表[[#This Row],[上字表識別號]])</f>
        <v>初</v>
      </c>
      <c r="K1957" s="210" t="str" cm="1">
        <f t="array" ref="K1957" xml:space="preserve"> INDEX(切語上字資料表[聲母拼音碼], 小韻資料表[[#This Row],[上字表識別號]])</f>
        <v>ch</v>
      </c>
      <c r="L1957" s="210" t="str" cm="1">
        <f t="array" ref="L1957" xml:space="preserve"> INDEX(切語上字資料表[清濁], 小韻資料表[[#This Row],[上字表識別號]])</f>
        <v>次清</v>
      </c>
      <c r="M1957" s="223" t="str" cm="1">
        <f t="array" ref="M1957" xml:space="preserve"> INDEX(切語上字資料表[發送收], 小韻資料表[[#This Row],[上字表識別號]])</f>
        <v>送氣</v>
      </c>
      <c r="N1957" s="205" cm="1">
        <f t="array" ref="N1957" xml:space="preserve"> MATCH(TRUE, ISNUMBER( SEARCH( RIGHT(小韻資料表[[#This Row],[切語]],1), 切語下字資料表[切語下字]) ), 0)</f>
        <v>310</v>
      </c>
      <c r="O1957" s="207" t="str" cm="1">
        <f t="array" ref="O1957" xml:space="preserve"> INDEX(切語下字資料表[韻母], 小韻資料表[[#This Row],[下字表識別號]])</f>
        <v>有開3</v>
      </c>
      <c r="P1957" s="207" t="str" cm="1">
        <f t="array" ref="P1957" xml:space="preserve"> INDEX(切語下字資料表[韻母拼音碼], 小韻資料表[[#This Row],[下字表識別號]])</f>
        <v>iu</v>
      </c>
      <c r="Q1957" s="210" t="str" cm="1">
        <f t="array" ref="Q1957" xml:space="preserve"> INDEX(設定表!$C$19:$C$23, INT( LEFT(小韻資料表[[#This Row],[目次編碼]],1) ))</f>
        <v>上</v>
      </c>
      <c r="R1957" s="210">
        <f xml:space="preserve">  INDEX(設定表!$C$8:$C$15, MATCH( (RIGHT(小韻資料表[[#This Row],[清濁]]) &amp; 小韻資料表[[#This Row],[調]]), 設定表!$B$8:$B$15, 0))</f>
        <v>2</v>
      </c>
      <c r="S1957" s="205" t="s">
        <v>309</v>
      </c>
      <c r="T1957" s="205" t="s">
        <v>309</v>
      </c>
      <c r="U1957" s="226" t="s">
        <v>309</v>
      </c>
      <c r="V1957" s="146" t="s">
        <v>309</v>
      </c>
      <c r="X1957" s="135"/>
      <c r="Y1957" s="135"/>
      <c r="AA1957" s="135"/>
      <c r="AB1957" s="134"/>
      <c r="AC1957" s="135"/>
      <c r="AD1957" s="135"/>
      <c r="AH1957" s="135"/>
      <c r="AI1957" s="135"/>
    </row>
    <row r="1958" spans="1:35" ht="31.5">
      <c r="A1958" s="205">
        <v>1954</v>
      </c>
      <c r="B1958" s="206" t="s">
        <v>7457</v>
      </c>
      <c r="C1958" s="207" t="str">
        <f xml:space="preserve"> _xlfn.CONCAT(小韻資料表[[#This Row],[聲母拼音碼]],小韻資料表[[#This Row],[韻母拼音碼]],小韻資料表[[#This Row],[調號]])</f>
        <v>hiu2</v>
      </c>
      <c r="D1958" s="206" t="s">
        <v>7458</v>
      </c>
      <c r="E1958" s="208" t="s">
        <v>7376</v>
      </c>
      <c r="F1958" s="205">
        <v>28</v>
      </c>
      <c r="G1958" s="209" t="s">
        <v>7458</v>
      </c>
      <c r="H1958" s="205">
        <f xml:space="preserve"> LEN(小韻資料表[[#This Row],[小韻字集]])</f>
        <v>1</v>
      </c>
      <c r="I1958" s="205" cm="1">
        <f t="array" ref="I1958" xml:space="preserve"> MATCH(TRUE, ISNUMBER( SEARCH( LEFT(小韻資料表[[#This Row],[切語]],1), 切語上字資料表[切語上字]) ), 0)</f>
        <v>18</v>
      </c>
      <c r="J1958" s="210" t="str" cm="1">
        <f t="array" ref="J1958" xml:space="preserve"> INDEX(切語上字資料表[聲母], 小韻資料表[[#This Row],[上字表識別號]])</f>
        <v>敷</v>
      </c>
      <c r="K1958" s="210" t="str" cm="1">
        <f t="array" ref="K1958" xml:space="preserve"> INDEX(切語上字資料表[聲母拼音碼], 小韻資料表[[#This Row],[上字表識別號]])</f>
        <v>h</v>
      </c>
      <c r="L1958" s="210" t="str" cm="1">
        <f t="array" ref="L1958" xml:space="preserve"> INDEX(切語上字資料表[清濁], 小韻資料表[[#This Row],[上字表識別號]])</f>
        <v>次清</v>
      </c>
      <c r="M1958" s="223" t="str" cm="1">
        <f t="array" ref="M1958" xml:space="preserve"> INDEX(切語上字資料表[發送收], 小韻資料表[[#This Row],[上字表識別號]])</f>
        <v>送氣</v>
      </c>
      <c r="N1958" s="205" cm="1">
        <f t="array" ref="N1958" xml:space="preserve"> MATCH(TRUE, ISNUMBER( SEARCH( RIGHT(小韻資料表[[#This Row],[切語]],1), 切語下字資料表[切語下字]) ), 0)</f>
        <v>310</v>
      </c>
      <c r="O1958" s="207" t="str" cm="1">
        <f t="array" ref="O1958" xml:space="preserve"> INDEX(切語下字資料表[韻母], 小韻資料表[[#This Row],[下字表識別號]])</f>
        <v>有開3</v>
      </c>
      <c r="P1958" s="207" t="str" cm="1">
        <f t="array" ref="P1958" xml:space="preserve"> INDEX(切語下字資料表[韻母拼音碼], 小韻資料表[[#This Row],[下字表識別號]])</f>
        <v>iu</v>
      </c>
      <c r="Q1958" s="210" t="str" cm="1">
        <f t="array" ref="Q1958" xml:space="preserve"> INDEX(設定表!$C$19:$C$23, INT( LEFT(小韻資料表[[#This Row],[目次編碼]],1) ))</f>
        <v>上</v>
      </c>
      <c r="R1958" s="210">
        <f xml:space="preserve">  INDEX(設定表!$C$8:$C$15, MATCH( (RIGHT(小韻資料表[[#This Row],[清濁]]) &amp; 小韻資料表[[#This Row],[調]]), 設定表!$B$8:$B$15, 0))</f>
        <v>2</v>
      </c>
      <c r="S1958" s="205" t="s">
        <v>309</v>
      </c>
      <c r="T1958" s="205" t="s">
        <v>309</v>
      </c>
      <c r="U1958" s="226" t="s">
        <v>309</v>
      </c>
      <c r="V1958" s="147" t="s">
        <v>309</v>
      </c>
      <c r="X1958" s="135"/>
      <c r="Y1958" s="135"/>
      <c r="AA1958" s="135"/>
      <c r="AB1958" s="134"/>
      <c r="AC1958" s="135"/>
      <c r="AD1958" s="135"/>
      <c r="AH1958" s="135"/>
      <c r="AI1958" s="135"/>
    </row>
    <row r="1959" spans="1:35" ht="31.5">
      <c r="A1959" s="205">
        <v>1955</v>
      </c>
      <c r="B1959" s="206" t="s">
        <v>7459</v>
      </c>
      <c r="C1959" s="207" t="str">
        <f xml:space="preserve"> _xlfn.CONCAT(小韻資料表[[#This Row],[聲母拼音碼]],小韻資料表[[#This Row],[韻母拼音碼]],小韻資料表[[#This Row],[調號]])</f>
        <v>hio2</v>
      </c>
      <c r="D1959" s="206" t="s">
        <v>1109</v>
      </c>
      <c r="E1959" s="208" t="s">
        <v>7460</v>
      </c>
      <c r="F1959" s="205">
        <v>1</v>
      </c>
      <c r="G1959" s="209" t="s">
        <v>7461</v>
      </c>
      <c r="H1959" s="205">
        <f xml:space="preserve"> LEN(小韻資料表[[#This Row],[小韻字集]])</f>
        <v>8</v>
      </c>
      <c r="I1959" s="205" cm="1">
        <f t="array" ref="I1959" xml:space="preserve"> MATCH(TRUE, ISNUMBER( SEARCH( LEFT(小韻資料表[[#This Row],[切語]],1), 切語上字資料表[切語上字]) ), 0)</f>
        <v>37</v>
      </c>
      <c r="J1959" s="210" t="str" cm="1">
        <f t="array" ref="J1959" xml:space="preserve"> INDEX(切語上字資料表[聲母], 小韻資料表[[#This Row],[上字表識別號]])</f>
        <v>匣</v>
      </c>
      <c r="K1959" s="210" t="str" cm="1">
        <f t="array" ref="K1959" xml:space="preserve"> INDEX(切語上字資料表[聲母拼音碼], 小韻資料表[[#This Row],[上字表識別號]])</f>
        <v>h</v>
      </c>
      <c r="L1959" s="210" t="str" cm="1">
        <f t="array" ref="L1959" xml:space="preserve"> INDEX(切語上字資料表[清濁], 小韻資料表[[#This Row],[上字表識別號]])</f>
        <v>全濁</v>
      </c>
      <c r="M1959" s="223" t="str" cm="1">
        <f t="array" ref="M1959" xml:space="preserve"> INDEX(切語上字資料表[發送收], 小韻資料表[[#This Row],[上字表識別號]])</f>
        <v>送氣</v>
      </c>
      <c r="N1959" s="205" cm="1">
        <f t="array" ref="N1959" xml:space="preserve"> MATCH(TRUE, ISNUMBER( SEARCH( RIGHT(小韻資料表[[#This Row],[切語]],1), 切語下字資料表[切語下字]) ), 0)</f>
        <v>314</v>
      </c>
      <c r="O1959" s="207" t="str" cm="1">
        <f t="array" ref="O1959" xml:space="preserve"> INDEX(切語下字資料表[韻母], 小韻資料表[[#This Row],[下字表識別號]])</f>
        <v>厚開3</v>
      </c>
      <c r="P1959" s="207" t="str" cm="1">
        <f t="array" ref="P1959" xml:space="preserve"> INDEX(切語下字資料表[韻母拼音碼], 小韻資料表[[#This Row],[下字表識別號]])</f>
        <v>io</v>
      </c>
      <c r="Q1959" s="210" t="str" cm="1">
        <f t="array" ref="Q1959" xml:space="preserve"> INDEX(設定表!$C$19:$C$23, INT( LEFT(小韻資料表[[#This Row],[目次編碼]],1) ))</f>
        <v>上</v>
      </c>
      <c r="R1959" s="210">
        <f xml:space="preserve">  INDEX(設定表!$C$8:$C$15, MATCH( (RIGHT(小韻資料表[[#This Row],[清濁]]) &amp; 小韻資料表[[#This Row],[調]]), 設定表!$B$8:$B$15, 0))</f>
        <v>2</v>
      </c>
      <c r="S1959" s="205" t="s">
        <v>309</v>
      </c>
      <c r="T1959" s="205" t="s">
        <v>309</v>
      </c>
      <c r="U1959" s="226" t="s">
        <v>309</v>
      </c>
      <c r="V1959" s="146" t="s">
        <v>309</v>
      </c>
      <c r="X1959" s="135"/>
      <c r="Y1959" s="135"/>
      <c r="AA1959" s="135"/>
      <c r="AB1959" s="134"/>
      <c r="AC1959" s="135"/>
      <c r="AD1959" s="135"/>
      <c r="AH1959" s="135"/>
      <c r="AI1959" s="135"/>
    </row>
    <row r="1960" spans="1:35" ht="31.5">
      <c r="A1960" s="205">
        <v>1956</v>
      </c>
      <c r="B1960" s="206" t="s">
        <v>7462</v>
      </c>
      <c r="C1960" s="207" t="str">
        <f xml:space="preserve"> _xlfn.CONCAT(小韻資料表[[#This Row],[聲母拼音碼]],小韻資料表[[#This Row],[韻母拼音碼]],小韻資料表[[#This Row],[調號]])</f>
        <v>mio2</v>
      </c>
      <c r="D1960" s="206" t="s">
        <v>7463</v>
      </c>
      <c r="E1960" s="208" t="s">
        <v>7460</v>
      </c>
      <c r="F1960" s="205">
        <v>2</v>
      </c>
      <c r="G1960" s="209" t="s">
        <v>7464</v>
      </c>
      <c r="H1960" s="205">
        <f xml:space="preserve"> LEN(小韻資料表[[#This Row],[小韻字集]])</f>
        <v>18</v>
      </c>
      <c r="I1960" s="205" cm="1">
        <f t="array" ref="I1960" xml:space="preserve"> MATCH(TRUE, ISNUMBER( SEARCH( LEFT(小韻資料表[[#This Row],[切語]],1), 切語上字資料表[切語上字]) ), 0)</f>
        <v>16</v>
      </c>
      <c r="J1960" s="210" t="str" cm="1">
        <f t="array" ref="J1960" xml:space="preserve"> INDEX(切語上字資料表[聲母], 小韻資料表[[#This Row],[上字表識別號]])</f>
        <v>明</v>
      </c>
      <c r="K1960" s="210" t="str" cm="1">
        <f t="array" ref="K1960" xml:space="preserve"> INDEX(切語上字資料表[聲母拼音碼], 小韻資料表[[#This Row],[上字表識別號]])</f>
        <v>m</v>
      </c>
      <c r="L1960" s="210" t="str" cm="1">
        <f t="array" ref="L1960" xml:space="preserve"> INDEX(切語上字資料表[清濁], 小韻資料表[[#This Row],[上字表識別號]])</f>
        <v>次濁</v>
      </c>
      <c r="M1960" s="223" t="str" cm="1">
        <f t="array" ref="M1960" xml:space="preserve"> INDEX(切語上字資料表[發送收], 小韻資料表[[#This Row],[上字表識別號]])</f>
        <v>收聲</v>
      </c>
      <c r="N1960" s="205" cm="1">
        <f t="array" ref="N1960" xml:space="preserve"> MATCH(TRUE, ISNUMBER( SEARCH( RIGHT(小韻資料表[[#This Row],[切語]],1), 切語下字資料表[切語下字]) ), 0)</f>
        <v>314</v>
      </c>
      <c r="O1960" s="207" t="str" cm="1">
        <f t="array" ref="O1960" xml:space="preserve"> INDEX(切語下字資料表[韻母], 小韻資料表[[#This Row],[下字表識別號]])</f>
        <v>厚開3</v>
      </c>
      <c r="P1960" s="207" t="str" cm="1">
        <f t="array" ref="P1960" xml:space="preserve"> INDEX(切語下字資料表[韻母拼音碼], 小韻資料表[[#This Row],[下字表識別號]])</f>
        <v>io</v>
      </c>
      <c r="Q1960" s="210" t="str" cm="1">
        <f t="array" ref="Q1960" xml:space="preserve"> INDEX(設定表!$C$19:$C$23, INT( LEFT(小韻資料表[[#This Row],[目次編碼]],1) ))</f>
        <v>上</v>
      </c>
      <c r="R1960" s="210">
        <f xml:space="preserve">  INDEX(設定表!$C$8:$C$15, MATCH( (RIGHT(小韻資料表[[#This Row],[清濁]]) &amp; 小韻資料表[[#This Row],[調]]), 設定表!$B$8:$B$15, 0))</f>
        <v>2</v>
      </c>
      <c r="S1960" s="205" t="s">
        <v>309</v>
      </c>
      <c r="T1960" s="205" t="s">
        <v>309</v>
      </c>
      <c r="U1960" s="226" t="s">
        <v>7465</v>
      </c>
      <c r="V1960" s="147" t="s">
        <v>309</v>
      </c>
      <c r="X1960" s="135"/>
      <c r="Y1960" s="135"/>
      <c r="AA1960" s="135"/>
      <c r="AB1960" s="134"/>
      <c r="AC1960" s="135"/>
      <c r="AD1960" s="135"/>
      <c r="AH1960" s="135"/>
      <c r="AI1960" s="135"/>
    </row>
    <row r="1961" spans="1:35" ht="31.5">
      <c r="A1961" s="205">
        <v>1957</v>
      </c>
      <c r="B1961" s="206" t="s">
        <v>7466</v>
      </c>
      <c r="C1961" s="207" t="str">
        <f xml:space="preserve"> _xlfn.CONCAT(小韻資料表[[#This Row],[聲母拼音碼]],小韻資料表[[#This Row],[韻母拼音碼]],小韻資料表[[#This Row],[調號]])</f>
        <v>pio2</v>
      </c>
      <c r="D1961" s="206" t="s">
        <v>7467</v>
      </c>
      <c r="E1961" s="208" t="s">
        <v>7460</v>
      </c>
      <c r="F1961" s="205">
        <v>3</v>
      </c>
      <c r="G1961" s="209" t="s">
        <v>7468</v>
      </c>
      <c r="H1961" s="205">
        <f xml:space="preserve"> LEN(小韻資料表[[#This Row],[小韻字集]])</f>
        <v>10</v>
      </c>
      <c r="I1961" s="205" cm="1">
        <f t="array" ref="I1961" xml:space="preserve"> MATCH(TRUE, ISNUMBER( SEARCH( LEFT(小韻資料表[[#This Row],[切語]],1), 切語上字資料表[切語上字]) ), 0)</f>
        <v>15</v>
      </c>
      <c r="J1961" s="210" t="str" cm="1">
        <f t="array" ref="J1961" xml:space="preserve"> INDEX(切語上字資料表[聲母], 小韻資料表[[#This Row],[上字表識別號]])</f>
        <v>並</v>
      </c>
      <c r="K1961" s="210" t="str" cm="1">
        <f t="array" ref="K1961" xml:space="preserve"> INDEX(切語上字資料表[聲母拼音碼], 小韻資料表[[#This Row],[上字表識別號]])</f>
        <v>p</v>
      </c>
      <c r="L1961" s="210" t="str" cm="1">
        <f t="array" ref="L1961" xml:space="preserve"> INDEX(切語上字資料表[清濁], 小韻資料表[[#This Row],[上字表識別號]])</f>
        <v>全濁</v>
      </c>
      <c r="M1961" s="223" cm="1">
        <f t="array" ref="M1961" xml:space="preserve"> INDEX(切語上字資料表[發送收], 小韻資料表[[#This Row],[上字表識別號]])</f>
        <v>0</v>
      </c>
      <c r="N1961" s="205" cm="1">
        <f t="array" ref="N1961" xml:space="preserve"> MATCH(TRUE, ISNUMBER( SEARCH( RIGHT(小韻資料表[[#This Row],[切語]],1), 切語下字資料表[切語下字]) ), 0)</f>
        <v>314</v>
      </c>
      <c r="O1961" s="207" t="str" cm="1">
        <f t="array" ref="O1961" xml:space="preserve"> INDEX(切語下字資料表[韻母], 小韻資料表[[#This Row],[下字表識別號]])</f>
        <v>厚開3</v>
      </c>
      <c r="P1961" s="207" t="str" cm="1">
        <f t="array" ref="P1961" xml:space="preserve"> INDEX(切語下字資料表[韻母拼音碼], 小韻資料表[[#This Row],[下字表識別號]])</f>
        <v>io</v>
      </c>
      <c r="Q1961" s="210" t="str" cm="1">
        <f t="array" ref="Q1961" xml:space="preserve"> INDEX(設定表!$C$19:$C$23, INT( LEFT(小韻資料表[[#This Row],[目次編碼]],1) ))</f>
        <v>上</v>
      </c>
      <c r="R1961" s="210">
        <f xml:space="preserve">  INDEX(設定表!$C$8:$C$15, MATCH( (RIGHT(小韻資料表[[#This Row],[清濁]]) &amp; 小韻資料表[[#This Row],[調]]), 設定表!$B$8:$B$15, 0))</f>
        <v>2</v>
      </c>
      <c r="S1961" s="205" t="s">
        <v>309</v>
      </c>
      <c r="T1961" s="205" t="s">
        <v>309</v>
      </c>
      <c r="U1961" s="226" t="s">
        <v>309</v>
      </c>
      <c r="V1961" s="146" t="s">
        <v>309</v>
      </c>
      <c r="X1961" s="135"/>
      <c r="Y1961" s="135"/>
      <c r="AA1961" s="135"/>
      <c r="AB1961" s="134"/>
      <c r="AC1961" s="135"/>
      <c r="AD1961" s="135"/>
      <c r="AH1961" s="135"/>
      <c r="AI1961" s="135"/>
    </row>
    <row r="1962" spans="1:35" ht="31.5">
      <c r="A1962" s="205">
        <v>1958</v>
      </c>
      <c r="B1962" s="206" t="s">
        <v>7469</v>
      </c>
      <c r="C1962" s="207" t="str">
        <f xml:space="preserve"> _xlfn.CONCAT(小韻資料表[[#This Row],[聲母拼音碼]],小韻資料表[[#This Row],[韻母拼音碼]],小韻資料表[[#This Row],[調號]])</f>
        <v>tio2</v>
      </c>
      <c r="D1962" s="206" t="s">
        <v>7470</v>
      </c>
      <c r="E1962" s="208" t="s">
        <v>7460</v>
      </c>
      <c r="F1962" s="205">
        <v>4</v>
      </c>
      <c r="G1962" s="209" t="s">
        <v>7471</v>
      </c>
      <c r="H1962" s="205">
        <f xml:space="preserve"> LEN(小韻資料表[[#This Row],[小韻字集]])</f>
        <v>8</v>
      </c>
      <c r="I1962" s="205" cm="1">
        <f t="array" ref="I1962" xml:space="preserve"> MATCH(TRUE, ISNUMBER( SEARCH( LEFT(小韻資料表[[#This Row],[切語]],1), 切語上字資料表[切語上字]) ), 0)</f>
        <v>5</v>
      </c>
      <c r="J1962" s="210" t="str" cm="1">
        <f t="array" ref="J1962" xml:space="preserve"> INDEX(切語上字資料表[聲母], 小韻資料表[[#This Row],[上字表識別號]])</f>
        <v>端</v>
      </c>
      <c r="K1962" s="210" t="str" cm="1">
        <f t="array" ref="K1962" xml:space="preserve"> INDEX(切語上字資料表[聲母拼音碼], 小韻資料表[[#This Row],[上字表識別號]])</f>
        <v>t</v>
      </c>
      <c r="L1962" s="210" t="str" cm="1">
        <f t="array" ref="L1962" xml:space="preserve"> INDEX(切語上字資料表[清濁], 小韻資料表[[#This Row],[上字表識別號]])</f>
        <v>全清</v>
      </c>
      <c r="M1962" s="223" t="str" cm="1">
        <f t="array" ref="M1962" xml:space="preserve"> INDEX(切語上字資料表[發送收], 小韻資料表[[#This Row],[上字表識別號]])</f>
        <v>發聲</v>
      </c>
      <c r="N1962" s="205" cm="1">
        <f t="array" ref="N1962" xml:space="preserve"> MATCH(TRUE, ISNUMBER( SEARCH( RIGHT(小韻資料表[[#This Row],[切語]],1), 切語下字資料表[切語下字]) ), 0)</f>
        <v>314</v>
      </c>
      <c r="O1962" s="207" t="str" cm="1">
        <f t="array" ref="O1962" xml:space="preserve"> INDEX(切語下字資料表[韻母], 小韻資料表[[#This Row],[下字表識別號]])</f>
        <v>厚開3</v>
      </c>
      <c r="P1962" s="207" t="str" cm="1">
        <f t="array" ref="P1962" xml:space="preserve"> INDEX(切語下字資料表[韻母拼音碼], 小韻資料表[[#This Row],[下字表識別號]])</f>
        <v>io</v>
      </c>
      <c r="Q1962" s="210" t="str" cm="1">
        <f t="array" ref="Q1962" xml:space="preserve"> INDEX(設定表!$C$19:$C$23, INT( LEFT(小韻資料表[[#This Row],[目次編碼]],1) ))</f>
        <v>上</v>
      </c>
      <c r="R1962" s="210">
        <f xml:space="preserve">  INDEX(設定表!$C$8:$C$15, MATCH( (RIGHT(小韻資料表[[#This Row],[清濁]]) &amp; 小韻資料表[[#This Row],[調]]), 設定表!$B$8:$B$15, 0))</f>
        <v>2</v>
      </c>
      <c r="S1962" s="205" t="s">
        <v>309</v>
      </c>
      <c r="T1962" s="205" t="s">
        <v>309</v>
      </c>
      <c r="U1962" s="226" t="s">
        <v>309</v>
      </c>
      <c r="V1962" s="147" t="s">
        <v>309</v>
      </c>
      <c r="X1962" s="135"/>
      <c r="Y1962" s="135"/>
      <c r="AA1962" s="135"/>
      <c r="AB1962" s="134"/>
      <c r="AC1962" s="135"/>
      <c r="AD1962" s="135"/>
      <c r="AH1962" s="135"/>
      <c r="AI1962" s="135"/>
    </row>
    <row r="1963" spans="1:35" ht="31.5">
      <c r="A1963" s="205">
        <v>1959</v>
      </c>
      <c r="B1963" s="206" t="s">
        <v>7472</v>
      </c>
      <c r="C1963" s="207" t="str">
        <f xml:space="preserve"> _xlfn.CONCAT(小韻資料表[[#This Row],[聲母拼音碼]],小韻資料表[[#This Row],[韻母拼音碼]],小韻資料表[[#This Row],[調號]])</f>
        <v>thio2</v>
      </c>
      <c r="D1963" s="206" t="s">
        <v>7473</v>
      </c>
      <c r="E1963" s="208" t="s">
        <v>7460</v>
      </c>
      <c r="F1963" s="205">
        <v>5</v>
      </c>
      <c r="G1963" s="209" t="s">
        <v>7474</v>
      </c>
      <c r="H1963" s="205">
        <f xml:space="preserve"> LEN(小韻資料表[[#This Row],[小韻字集]])</f>
        <v>11</v>
      </c>
      <c r="I1963" s="205" cm="1">
        <f t="array" ref="I1963" xml:space="preserve"> MATCH(TRUE, ISNUMBER( SEARCH( LEFT(小韻資料表[[#This Row],[切語]],1), 切語上字資料表[切語上字]) ), 0)</f>
        <v>6</v>
      </c>
      <c r="J1963" s="210" t="str" cm="1">
        <f t="array" ref="J1963" xml:space="preserve"> INDEX(切語上字資料表[聲母], 小韻資料表[[#This Row],[上字表識別號]])</f>
        <v>透</v>
      </c>
      <c r="K1963" s="210" t="str" cm="1">
        <f t="array" ref="K1963" xml:space="preserve"> INDEX(切語上字資料表[聲母拼音碼], 小韻資料表[[#This Row],[上字表識別號]])</f>
        <v>th</v>
      </c>
      <c r="L1963" s="210" t="str" cm="1">
        <f t="array" ref="L1963" xml:space="preserve"> INDEX(切語上字資料表[清濁], 小韻資料表[[#This Row],[上字表識別號]])</f>
        <v>次清</v>
      </c>
      <c r="M1963" s="223" t="str" cm="1">
        <f t="array" ref="M1963" xml:space="preserve"> INDEX(切語上字資料表[發送收], 小韻資料表[[#This Row],[上字表識別號]])</f>
        <v>送氣</v>
      </c>
      <c r="N1963" s="205" cm="1">
        <f t="array" ref="N1963" xml:space="preserve"> MATCH(TRUE, ISNUMBER( SEARCH( RIGHT(小韻資料表[[#This Row],[切語]],1), 切語下字資料表[切語下字]) ), 0)</f>
        <v>314</v>
      </c>
      <c r="O1963" s="207" t="str" cm="1">
        <f t="array" ref="O1963" xml:space="preserve"> INDEX(切語下字資料表[韻母], 小韻資料表[[#This Row],[下字表識別號]])</f>
        <v>厚開3</v>
      </c>
      <c r="P1963" s="207" t="str" cm="1">
        <f t="array" ref="P1963" xml:space="preserve"> INDEX(切語下字資料表[韻母拼音碼], 小韻資料表[[#This Row],[下字表識別號]])</f>
        <v>io</v>
      </c>
      <c r="Q1963" s="210" t="str" cm="1">
        <f t="array" ref="Q1963" xml:space="preserve"> INDEX(設定表!$C$19:$C$23, INT( LEFT(小韻資料表[[#This Row],[目次編碼]],1) ))</f>
        <v>上</v>
      </c>
      <c r="R1963" s="210">
        <f xml:space="preserve">  INDEX(設定表!$C$8:$C$15, MATCH( (RIGHT(小韻資料表[[#This Row],[清濁]]) &amp; 小韻資料表[[#This Row],[調]]), 設定表!$B$8:$B$15, 0))</f>
        <v>2</v>
      </c>
      <c r="S1963" s="205" t="s">
        <v>309</v>
      </c>
      <c r="T1963" s="205" t="s">
        <v>309</v>
      </c>
      <c r="U1963" s="226" t="s">
        <v>309</v>
      </c>
      <c r="V1963" s="146" t="s">
        <v>309</v>
      </c>
      <c r="X1963" s="135"/>
      <c r="Y1963" s="135"/>
      <c r="AA1963" s="135"/>
      <c r="AB1963" s="134"/>
      <c r="AC1963" s="135"/>
      <c r="AD1963" s="135"/>
      <c r="AH1963" s="135"/>
      <c r="AI1963" s="135"/>
    </row>
    <row r="1964" spans="1:35" ht="31.5">
      <c r="A1964" s="205">
        <v>1960</v>
      </c>
      <c r="B1964" s="206" t="s">
        <v>7475</v>
      </c>
      <c r="C1964" s="207" t="str">
        <f xml:space="preserve"> _xlfn.CONCAT(小韻資料表[[#This Row],[聲母拼音碼]],小韻資料表[[#This Row],[韻母拼音碼]],小韻資料表[[#This Row],[調號]])</f>
        <v>kio2</v>
      </c>
      <c r="D1964" s="206" t="s">
        <v>7476</v>
      </c>
      <c r="E1964" s="208" t="s">
        <v>7460</v>
      </c>
      <c r="F1964" s="205">
        <v>6</v>
      </c>
      <c r="G1964" s="209" t="s">
        <v>7477</v>
      </c>
      <c r="H1964" s="205">
        <f xml:space="preserve"> LEN(小韻資料表[[#This Row],[小韻字集]])</f>
        <v>14</v>
      </c>
      <c r="I1964" s="205" cm="1">
        <f t="array" ref="I1964" xml:space="preserve"> MATCH(TRUE, ISNUMBER( SEARCH( LEFT(小韻資料表[[#This Row],[切語]],1), 切語上字資料表[切語上字]) ), 0)</f>
        <v>1</v>
      </c>
      <c r="J1964" s="210" t="str" cm="1">
        <f t="array" ref="J1964" xml:space="preserve"> INDEX(切語上字資料表[聲母], 小韻資料表[[#This Row],[上字表識別號]])</f>
        <v>見</v>
      </c>
      <c r="K1964" s="210" t="str" cm="1">
        <f t="array" ref="K1964" xml:space="preserve"> INDEX(切語上字資料表[聲母拼音碼], 小韻資料表[[#This Row],[上字表識別號]])</f>
        <v>k</v>
      </c>
      <c r="L1964" s="210" t="str" cm="1">
        <f t="array" ref="L1964" xml:space="preserve"> INDEX(切語上字資料表[清濁], 小韻資料表[[#This Row],[上字表識別號]])</f>
        <v>全清</v>
      </c>
      <c r="M1964" s="223" t="str" cm="1">
        <f t="array" ref="M1964" xml:space="preserve"> INDEX(切語上字資料表[發送收], 小韻資料表[[#This Row],[上字表識別號]])</f>
        <v>發聲</v>
      </c>
      <c r="N1964" s="205" cm="1">
        <f t="array" ref="N1964" xml:space="preserve"> MATCH(TRUE, ISNUMBER( SEARCH( RIGHT(小韻資料表[[#This Row],[切語]],1), 切語下字資料表[切語下字]) ), 0)</f>
        <v>314</v>
      </c>
      <c r="O1964" s="207" t="str" cm="1">
        <f t="array" ref="O1964" xml:space="preserve"> INDEX(切語下字資料表[韻母], 小韻資料表[[#This Row],[下字表識別號]])</f>
        <v>厚開3</v>
      </c>
      <c r="P1964" s="207" t="str" cm="1">
        <f t="array" ref="P1964" xml:space="preserve"> INDEX(切語下字資料表[韻母拼音碼], 小韻資料表[[#This Row],[下字表識別號]])</f>
        <v>io</v>
      </c>
      <c r="Q1964" s="210" t="str" cm="1">
        <f t="array" ref="Q1964" xml:space="preserve"> INDEX(設定表!$C$19:$C$23, INT( LEFT(小韻資料表[[#This Row],[目次編碼]],1) ))</f>
        <v>上</v>
      </c>
      <c r="R1964" s="210">
        <f xml:space="preserve">  INDEX(設定表!$C$8:$C$15, MATCH( (RIGHT(小韻資料表[[#This Row],[清濁]]) &amp; 小韻資料表[[#This Row],[調]]), 設定表!$B$8:$B$15, 0))</f>
        <v>2</v>
      </c>
      <c r="S1964" s="205" t="s">
        <v>309</v>
      </c>
      <c r="T1964" s="205" t="s">
        <v>309</v>
      </c>
      <c r="U1964" s="226" t="s">
        <v>309</v>
      </c>
      <c r="V1964" s="147" t="s">
        <v>309</v>
      </c>
      <c r="X1964" s="135"/>
      <c r="Y1964" s="135"/>
      <c r="AA1964" s="135"/>
      <c r="AB1964" s="134"/>
      <c r="AC1964" s="135"/>
      <c r="AD1964" s="135"/>
      <c r="AH1964" s="135"/>
      <c r="AI1964" s="135"/>
    </row>
    <row r="1965" spans="1:35" ht="31.5">
      <c r="A1965" s="205">
        <v>1961</v>
      </c>
      <c r="B1965" s="206" t="s">
        <v>7478</v>
      </c>
      <c r="C1965" s="207" t="str">
        <f xml:space="preserve"> _xlfn.CONCAT(小韻資料表[[#This Row],[聲母拼音碼]],小韻資料表[[#This Row],[韻母拼音碼]],小韻資料表[[#This Row],[調號]])</f>
        <v>gio2</v>
      </c>
      <c r="D1965" s="206" t="s">
        <v>7479</v>
      </c>
      <c r="E1965" s="208" t="s">
        <v>7460</v>
      </c>
      <c r="F1965" s="205">
        <v>7</v>
      </c>
      <c r="G1965" s="209" t="s">
        <v>7480</v>
      </c>
      <c r="H1965" s="205">
        <f xml:space="preserve"> LEN(小韻資料表[[#This Row],[小韻字集]])</f>
        <v>6</v>
      </c>
      <c r="I1965" s="205" cm="1">
        <f t="array" ref="I1965" xml:space="preserve"> MATCH(TRUE, ISNUMBER( SEARCH( LEFT(小韻資料表[[#This Row],[切語]],1), 切語上字資料表[切語上字]) ), 0)</f>
        <v>4</v>
      </c>
      <c r="J1965" s="210" t="str" cm="1">
        <f t="array" ref="J1965" xml:space="preserve"> INDEX(切語上字資料表[聲母], 小韻資料表[[#This Row],[上字表識別號]])</f>
        <v>疑</v>
      </c>
      <c r="K1965" s="210" t="str" cm="1">
        <f t="array" ref="K1965" xml:space="preserve"> INDEX(切語上字資料表[聲母拼音碼], 小韻資料表[[#This Row],[上字表識別號]])</f>
        <v>g</v>
      </c>
      <c r="L1965" s="210" t="str" cm="1">
        <f t="array" ref="L1965" xml:space="preserve"> INDEX(切語上字資料表[清濁], 小韻資料表[[#This Row],[上字表識別號]])</f>
        <v>次濁</v>
      </c>
      <c r="M1965" s="223" t="str" cm="1">
        <f t="array" ref="M1965" xml:space="preserve"> INDEX(切語上字資料表[發送收], 小韻資料表[[#This Row],[上字表識別號]])</f>
        <v>收聲</v>
      </c>
      <c r="N1965" s="205" cm="1">
        <f t="array" ref="N1965" xml:space="preserve"> MATCH(TRUE, ISNUMBER( SEARCH( RIGHT(小韻資料表[[#This Row],[切語]],1), 切語下字資料表[切語下字]) ), 0)</f>
        <v>314</v>
      </c>
      <c r="O1965" s="207" t="str" cm="1">
        <f t="array" ref="O1965" xml:space="preserve"> INDEX(切語下字資料表[韻母], 小韻資料表[[#This Row],[下字表識別號]])</f>
        <v>厚開3</v>
      </c>
      <c r="P1965" s="207" t="str" cm="1">
        <f t="array" ref="P1965" xml:space="preserve"> INDEX(切語下字資料表[韻母拼音碼], 小韻資料表[[#This Row],[下字表識別號]])</f>
        <v>io</v>
      </c>
      <c r="Q1965" s="210" t="str" cm="1">
        <f t="array" ref="Q1965" xml:space="preserve"> INDEX(設定表!$C$19:$C$23, INT( LEFT(小韻資料表[[#This Row],[目次編碼]],1) ))</f>
        <v>上</v>
      </c>
      <c r="R1965" s="210">
        <f xml:space="preserve">  INDEX(設定表!$C$8:$C$15, MATCH( (RIGHT(小韻資料表[[#This Row],[清濁]]) &amp; 小韻資料表[[#This Row],[調]]), 設定表!$B$8:$B$15, 0))</f>
        <v>2</v>
      </c>
      <c r="S1965" s="205" t="s">
        <v>309</v>
      </c>
      <c r="T1965" s="205" t="s">
        <v>309</v>
      </c>
      <c r="U1965" s="226" t="s">
        <v>309</v>
      </c>
      <c r="V1965" s="146" t="s">
        <v>309</v>
      </c>
      <c r="X1965" s="135"/>
      <c r="Y1965" s="135"/>
      <c r="AA1965" s="135"/>
      <c r="AB1965" s="134"/>
      <c r="AC1965" s="135"/>
      <c r="AD1965" s="135"/>
      <c r="AH1965" s="135"/>
      <c r="AI1965" s="135"/>
    </row>
    <row r="1966" spans="1:35" ht="31.5">
      <c r="A1966" s="205">
        <v>1962</v>
      </c>
      <c r="B1966" s="206" t="s">
        <v>7481</v>
      </c>
      <c r="C1966" s="207" t="str">
        <f xml:space="preserve"> _xlfn.CONCAT(小韻資料表[[#This Row],[聲母拼音碼]],小韻資料表[[#This Row],[韻母拼音碼]],小韻資料表[[#This Row],[調號]])</f>
        <v>hio2</v>
      </c>
      <c r="D1966" s="206" t="s">
        <v>7482</v>
      </c>
      <c r="E1966" s="208" t="s">
        <v>7460</v>
      </c>
      <c r="F1966" s="205">
        <v>8</v>
      </c>
      <c r="G1966" s="209" t="s">
        <v>7483</v>
      </c>
      <c r="H1966" s="205">
        <f xml:space="preserve"> LEN(小韻資料表[[#This Row],[小韻字集]])</f>
        <v>2</v>
      </c>
      <c r="I1966" s="205" cm="1">
        <f t="array" ref="I1966" xml:space="preserve"> MATCH(TRUE, ISNUMBER( SEARCH( LEFT(小韻資料表[[#This Row],[切語]],1), 切語上字資料表[切語上字]) ), 0)</f>
        <v>17</v>
      </c>
      <c r="J1966" s="210" t="str" cm="1">
        <f t="array" ref="J1966" xml:space="preserve"> INDEX(切語上字資料表[聲母], 小韻資料表[[#This Row],[上字表識別號]])</f>
        <v>非</v>
      </c>
      <c r="K1966" s="210" t="str" cm="1">
        <f t="array" ref="K1966" xml:space="preserve"> INDEX(切語上字資料表[聲母拼音碼], 小韻資料表[[#This Row],[上字表識別號]])</f>
        <v>h</v>
      </c>
      <c r="L1966" s="210" t="str" cm="1">
        <f t="array" ref="L1966" xml:space="preserve"> INDEX(切語上字資料表[清濁], 小韻資料表[[#This Row],[上字表識別號]])</f>
        <v>全清</v>
      </c>
      <c r="M1966" s="223" t="str" cm="1">
        <f t="array" ref="M1966" xml:space="preserve"> INDEX(切語上字資料表[發送收], 小韻資料表[[#This Row],[上字表識別號]])</f>
        <v>發聲</v>
      </c>
      <c r="N1966" s="205" cm="1">
        <f t="array" ref="N1966" xml:space="preserve"> MATCH(TRUE, ISNUMBER( SEARCH( RIGHT(小韻資料表[[#This Row],[切語]],1), 切語下字資料表[切語下字]) ), 0)</f>
        <v>314</v>
      </c>
      <c r="O1966" s="207" t="str" cm="1">
        <f t="array" ref="O1966" xml:space="preserve"> INDEX(切語下字資料表[韻母], 小韻資料表[[#This Row],[下字表識別號]])</f>
        <v>厚開3</v>
      </c>
      <c r="P1966" s="207" t="str" cm="1">
        <f t="array" ref="P1966" xml:space="preserve"> INDEX(切語下字資料表[韻母拼音碼], 小韻資料表[[#This Row],[下字表識別號]])</f>
        <v>io</v>
      </c>
      <c r="Q1966" s="210" t="str" cm="1">
        <f t="array" ref="Q1966" xml:space="preserve"> INDEX(設定表!$C$19:$C$23, INT( LEFT(小韻資料表[[#This Row],[目次編碼]],1) ))</f>
        <v>上</v>
      </c>
      <c r="R1966" s="210">
        <f xml:space="preserve">  INDEX(設定表!$C$8:$C$15, MATCH( (RIGHT(小韻資料表[[#This Row],[清濁]]) &amp; 小韻資料表[[#This Row],[調]]), 設定表!$B$8:$B$15, 0))</f>
        <v>2</v>
      </c>
      <c r="S1966" s="205" t="s">
        <v>309</v>
      </c>
      <c r="T1966" s="205" t="s">
        <v>309</v>
      </c>
      <c r="U1966" s="226" t="s">
        <v>309</v>
      </c>
      <c r="V1966" s="147" t="s">
        <v>309</v>
      </c>
      <c r="X1966" s="135"/>
      <c r="Y1966" s="135"/>
      <c r="AA1966" s="135"/>
      <c r="AB1966" s="134"/>
      <c r="AC1966" s="135"/>
      <c r="AD1966" s="135"/>
      <c r="AH1966" s="135"/>
      <c r="AI1966" s="135"/>
    </row>
    <row r="1967" spans="1:35" ht="31.5">
      <c r="A1967" s="205">
        <v>1963</v>
      </c>
      <c r="B1967" s="206" t="s">
        <v>7484</v>
      </c>
      <c r="C1967" s="207" t="str">
        <f xml:space="preserve"> _xlfn.CONCAT(小韻資料表[[#This Row],[聲母拼音碼]],小韻資料表[[#This Row],[韻母拼音碼]],小韻資料表[[#This Row],[調號]])</f>
        <v>nio2</v>
      </c>
      <c r="D1967" s="206" t="s">
        <v>7485</v>
      </c>
      <c r="E1967" s="208" t="s">
        <v>7460</v>
      </c>
      <c r="F1967" s="205">
        <v>9</v>
      </c>
      <c r="G1967" s="209" t="s">
        <v>7486</v>
      </c>
      <c r="H1967" s="205">
        <f xml:space="preserve"> LEN(小韻資料表[[#This Row],[小韻字集]])</f>
        <v>8</v>
      </c>
      <c r="I1967" s="205" cm="1">
        <f t="array" ref="I1967" xml:space="preserve"> MATCH(TRUE, ISNUMBER( SEARCH( LEFT(小韻資料表[[#This Row],[切語]],1), 切語上字資料表[切語上字]) ), 0)</f>
        <v>8</v>
      </c>
      <c r="J1967" s="210" t="str" cm="1">
        <f t="array" ref="J1967" xml:space="preserve"> INDEX(切語上字資料表[聲母], 小韻資料表[[#This Row],[上字表識別號]])</f>
        <v>泥</v>
      </c>
      <c r="K1967" s="210" t="str" cm="1">
        <f t="array" ref="K1967" xml:space="preserve"> INDEX(切語上字資料表[聲母拼音碼], 小韻資料表[[#This Row],[上字表識別號]])</f>
        <v>n</v>
      </c>
      <c r="L1967" s="210" t="str" cm="1">
        <f t="array" ref="L1967" xml:space="preserve"> INDEX(切語上字資料表[清濁], 小韻資料表[[#This Row],[上字表識別號]])</f>
        <v>次濁</v>
      </c>
      <c r="M1967" s="223" t="str" cm="1">
        <f t="array" ref="M1967" xml:space="preserve"> INDEX(切語上字資料表[發送收], 小韻資料表[[#This Row],[上字表識別號]])</f>
        <v>收聲</v>
      </c>
      <c r="N1967" s="205" cm="1">
        <f t="array" ref="N1967" xml:space="preserve"> MATCH(TRUE, ISNUMBER( SEARCH( RIGHT(小韻資料表[[#This Row],[切語]],1), 切語下字資料表[切語下字]) ), 0)</f>
        <v>314</v>
      </c>
      <c r="O1967" s="207" t="str" cm="1">
        <f t="array" ref="O1967" xml:space="preserve"> INDEX(切語下字資料表[韻母], 小韻資料表[[#This Row],[下字表識別號]])</f>
        <v>厚開3</v>
      </c>
      <c r="P1967" s="207" t="str" cm="1">
        <f t="array" ref="P1967" xml:space="preserve"> INDEX(切語下字資料表[韻母拼音碼], 小韻資料表[[#This Row],[下字表識別號]])</f>
        <v>io</v>
      </c>
      <c r="Q1967" s="210" t="str" cm="1">
        <f t="array" ref="Q1967" xml:space="preserve"> INDEX(設定表!$C$19:$C$23, INT( LEFT(小韻資料表[[#This Row],[目次編碼]],1) ))</f>
        <v>上</v>
      </c>
      <c r="R1967" s="210">
        <f xml:space="preserve">  INDEX(設定表!$C$8:$C$15, MATCH( (RIGHT(小韻資料表[[#This Row],[清濁]]) &amp; 小韻資料表[[#This Row],[調]]), 設定表!$B$8:$B$15, 0))</f>
        <v>2</v>
      </c>
      <c r="S1967" s="205" t="s">
        <v>309</v>
      </c>
      <c r="T1967" s="205" t="s">
        <v>309</v>
      </c>
      <c r="U1967" s="226" t="s">
        <v>309</v>
      </c>
      <c r="V1967" s="146" t="s">
        <v>309</v>
      </c>
      <c r="X1967" s="135"/>
      <c r="Y1967" s="135"/>
      <c r="AA1967" s="135"/>
      <c r="AB1967" s="134"/>
      <c r="AC1967" s="135"/>
      <c r="AD1967" s="135"/>
      <c r="AH1967" s="135"/>
      <c r="AI1967" s="135"/>
    </row>
    <row r="1968" spans="1:35" ht="31.5">
      <c r="A1968" s="205">
        <v>1964</v>
      </c>
      <c r="B1968" s="206" t="s">
        <v>7487</v>
      </c>
      <c r="C1968" s="207" t="str">
        <f xml:space="preserve"> _xlfn.CONCAT(小韻資料表[[#This Row],[聲母拼音碼]],小韻資料表[[#This Row],[韻母拼音碼]],小韻資料表[[#This Row],[調號]])</f>
        <v>sio2</v>
      </c>
      <c r="D1968" s="206" t="s">
        <v>7488</v>
      </c>
      <c r="E1968" s="208" t="s">
        <v>7460</v>
      </c>
      <c r="F1968" s="205">
        <v>10</v>
      </c>
      <c r="G1968" s="209" t="s">
        <v>7489</v>
      </c>
      <c r="H1968" s="205">
        <f xml:space="preserve"> LEN(小韻資料表[[#This Row],[小韻字集]])</f>
        <v>20</v>
      </c>
      <c r="I1968" s="205" cm="1">
        <f t="array" ref="I1968" xml:space="preserve"> MATCH(TRUE, ISNUMBER( SEARCH( LEFT(小韻資料表[[#This Row],[切語]],1), 切語上字資料表[切語上字]) ), 0)</f>
        <v>24</v>
      </c>
      <c r="J1968" s="210" t="str" cm="1">
        <f t="array" ref="J1968" xml:space="preserve"> INDEX(切語上字資料表[聲母], 小韻資料表[[#This Row],[上字表識別號]])</f>
        <v>心</v>
      </c>
      <c r="K1968" s="210" t="str" cm="1">
        <f t="array" ref="K1968" xml:space="preserve"> INDEX(切語上字資料表[聲母拼音碼], 小韻資料表[[#This Row],[上字表識別號]])</f>
        <v>s</v>
      </c>
      <c r="L1968" s="210" t="str" cm="1">
        <f t="array" ref="L1968" xml:space="preserve"> INDEX(切語上字資料表[清濁], 小韻資料表[[#This Row],[上字表識別號]])</f>
        <v>全清</v>
      </c>
      <c r="M1968" s="223" t="str" cm="1">
        <f t="array" ref="M1968" xml:space="preserve"> INDEX(切語上字資料表[發送收], 小韻資料表[[#This Row],[上字表識別號]])</f>
        <v>送氣</v>
      </c>
      <c r="N1968" s="205" cm="1">
        <f t="array" ref="N1968" xml:space="preserve"> MATCH(TRUE, ISNUMBER( SEARCH( RIGHT(小韻資料表[[#This Row],[切語]],1), 切語下字資料表[切語下字]) ), 0)</f>
        <v>314</v>
      </c>
      <c r="O1968" s="207" t="str" cm="1">
        <f t="array" ref="O1968" xml:space="preserve"> INDEX(切語下字資料表[韻母], 小韻資料表[[#This Row],[下字表識別號]])</f>
        <v>厚開3</v>
      </c>
      <c r="P1968" s="207" t="str" cm="1">
        <f t="array" ref="P1968" xml:space="preserve"> INDEX(切語下字資料表[韻母拼音碼], 小韻資料表[[#This Row],[下字表識別號]])</f>
        <v>io</v>
      </c>
      <c r="Q1968" s="210" t="str" cm="1">
        <f t="array" ref="Q1968" xml:space="preserve"> INDEX(設定表!$C$19:$C$23, INT( LEFT(小韻資料表[[#This Row],[目次編碼]],1) ))</f>
        <v>上</v>
      </c>
      <c r="R1968" s="210">
        <f xml:space="preserve">  INDEX(設定表!$C$8:$C$15, MATCH( (RIGHT(小韻資料表[[#This Row],[清濁]]) &amp; 小韻資料表[[#This Row],[調]]), 設定表!$B$8:$B$15, 0))</f>
        <v>2</v>
      </c>
      <c r="S1968" s="205" t="s">
        <v>309</v>
      </c>
      <c r="T1968" s="205" t="s">
        <v>309</v>
      </c>
      <c r="U1968" s="226" t="s">
        <v>7490</v>
      </c>
      <c r="V1968" s="147" t="s">
        <v>309</v>
      </c>
      <c r="X1968" s="135"/>
      <c r="Y1968" s="135"/>
      <c r="AA1968" s="135"/>
      <c r="AB1968" s="134"/>
      <c r="AC1968" s="135"/>
      <c r="AD1968" s="135"/>
      <c r="AH1968" s="135"/>
      <c r="AI1968" s="135"/>
    </row>
    <row r="1969" spans="1:35" ht="31.5">
      <c r="A1969" s="205">
        <v>1965</v>
      </c>
      <c r="B1969" s="206" t="s">
        <v>7491</v>
      </c>
      <c r="C1969" s="207" t="str">
        <f xml:space="preserve"> _xlfn.CONCAT(小韻資料表[[#This Row],[聲母拼音碼]],小韻資料表[[#This Row],[韻母拼音碼]],小韻資料表[[#This Row],[調號]])</f>
        <v>hio2</v>
      </c>
      <c r="D1969" s="206" t="s">
        <v>7492</v>
      </c>
      <c r="E1969" s="208" t="s">
        <v>7460</v>
      </c>
      <c r="F1969" s="205">
        <v>11</v>
      </c>
      <c r="G1969" s="209" t="s">
        <v>7493</v>
      </c>
      <c r="H1969" s="205">
        <f xml:space="preserve"> LEN(小韻資料表[[#This Row],[小韻字集]])</f>
        <v>8</v>
      </c>
      <c r="I1969" s="205" cm="1">
        <f t="array" ref="I1969" xml:space="preserve"> MATCH(TRUE, ISNUMBER( SEARCH( LEFT(小韻資料表[[#This Row],[切語]],1), 切語上字資料表[切語上字]) ), 0)</f>
        <v>36</v>
      </c>
      <c r="J1969" s="210" t="str" cm="1">
        <f t="array" ref="J1969" xml:space="preserve"> INDEX(切語上字資料表[聲母], 小韻資料表[[#This Row],[上字表識別號]])</f>
        <v>曉</v>
      </c>
      <c r="K1969" s="210" t="str" cm="1">
        <f t="array" ref="K1969" xml:space="preserve"> INDEX(切語上字資料表[聲母拼音碼], 小韻資料表[[#This Row],[上字表識別號]])</f>
        <v>h</v>
      </c>
      <c r="L1969" s="210" t="str" cm="1">
        <f t="array" ref="L1969" xml:space="preserve"> INDEX(切語上字資料表[清濁], 小韻資料表[[#This Row],[上字表識別號]])</f>
        <v>次清</v>
      </c>
      <c r="M1969" s="223" t="str" cm="1">
        <f t="array" ref="M1969" xml:space="preserve"> INDEX(切語上字資料表[發送收], 小韻資料表[[#This Row],[上字表識別號]])</f>
        <v>送氣</v>
      </c>
      <c r="N1969" s="205" cm="1">
        <f t="array" ref="N1969" xml:space="preserve"> MATCH(TRUE, ISNUMBER( SEARCH( RIGHT(小韻資料表[[#This Row],[切語]],1), 切語下字資料表[切語下字]) ), 0)</f>
        <v>314</v>
      </c>
      <c r="O1969" s="207" t="str" cm="1">
        <f t="array" ref="O1969" xml:space="preserve"> INDEX(切語下字資料表[韻母], 小韻資料表[[#This Row],[下字表識別號]])</f>
        <v>厚開3</v>
      </c>
      <c r="P1969" s="207" t="str" cm="1">
        <f t="array" ref="P1969" xml:space="preserve"> INDEX(切語下字資料表[韻母拼音碼], 小韻資料表[[#This Row],[下字表識別號]])</f>
        <v>io</v>
      </c>
      <c r="Q1969" s="210" t="str" cm="1">
        <f t="array" ref="Q1969" xml:space="preserve"> INDEX(設定表!$C$19:$C$23, INT( LEFT(小韻資料表[[#This Row],[目次編碼]],1) ))</f>
        <v>上</v>
      </c>
      <c r="R1969" s="210">
        <f xml:space="preserve">  INDEX(設定表!$C$8:$C$15, MATCH( (RIGHT(小韻資料表[[#This Row],[清濁]]) &amp; 小韻資料表[[#This Row],[調]]), 設定表!$B$8:$B$15, 0))</f>
        <v>2</v>
      </c>
      <c r="S1969" s="205" t="s">
        <v>309</v>
      </c>
      <c r="T1969" s="205" t="s">
        <v>309</v>
      </c>
      <c r="U1969" s="226" t="s">
        <v>309</v>
      </c>
      <c r="V1969" s="146" t="s">
        <v>309</v>
      </c>
      <c r="X1969" s="135"/>
      <c r="Y1969" s="135"/>
      <c r="AA1969" s="135"/>
      <c r="AB1969" s="134"/>
      <c r="AC1969" s="135"/>
      <c r="AD1969" s="135"/>
      <c r="AH1969" s="135"/>
      <c r="AI1969" s="135"/>
    </row>
    <row r="1970" spans="1:35" ht="31.5">
      <c r="A1970" s="205">
        <v>1966</v>
      </c>
      <c r="B1970" s="206" t="s">
        <v>7494</v>
      </c>
      <c r="C1970" s="207" t="str">
        <f xml:space="preserve"> _xlfn.CONCAT(小韻資料表[[#This Row],[聲母拼音碼]],小韻資料表[[#This Row],[韻母拼音碼]],小韻資料表[[#This Row],[調號]])</f>
        <v>phio2</v>
      </c>
      <c r="D1970" s="206" t="s">
        <v>7495</v>
      </c>
      <c r="E1970" s="208" t="s">
        <v>7460</v>
      </c>
      <c r="F1970" s="205">
        <v>12</v>
      </c>
      <c r="G1970" s="209" t="s">
        <v>7496</v>
      </c>
      <c r="H1970" s="205">
        <f xml:space="preserve"> LEN(小韻資料表[[#This Row],[小韻字集]])</f>
        <v>5</v>
      </c>
      <c r="I1970" s="205" cm="1">
        <f t="array" ref="I1970" xml:space="preserve"> MATCH(TRUE, ISNUMBER( SEARCH( LEFT(小韻資料表[[#This Row],[切語]],1), 切語上字資料表[切語上字]) ), 0)</f>
        <v>14</v>
      </c>
      <c r="J1970" s="210" t="str" cm="1">
        <f t="array" ref="J1970" xml:space="preserve"> INDEX(切語上字資料表[聲母], 小韻資料表[[#This Row],[上字表識別號]])</f>
        <v>滂</v>
      </c>
      <c r="K1970" s="210" t="str" cm="1">
        <f t="array" ref="K1970" xml:space="preserve"> INDEX(切語上字資料表[聲母拼音碼], 小韻資料表[[#This Row],[上字表識別號]])</f>
        <v>ph</v>
      </c>
      <c r="L1970" s="210" t="str" cm="1">
        <f t="array" ref="L1970" xml:space="preserve"> INDEX(切語上字資料表[清濁], 小韻資料表[[#This Row],[上字表識別號]])</f>
        <v>次清</v>
      </c>
      <c r="M1970" s="223" t="str" cm="1">
        <f t="array" ref="M1970" xml:space="preserve"> INDEX(切語上字資料表[發送收], 小韻資料表[[#This Row],[上字表識別號]])</f>
        <v>送氣</v>
      </c>
      <c r="N1970" s="205" cm="1">
        <f t="array" ref="N1970" xml:space="preserve"> MATCH(TRUE, ISNUMBER( SEARCH( RIGHT(小韻資料表[[#This Row],[切語]],1), 切語下字資料表[切語下字]) ), 0)</f>
        <v>314</v>
      </c>
      <c r="O1970" s="207" t="str" cm="1">
        <f t="array" ref="O1970" xml:space="preserve"> INDEX(切語下字資料表[韻母], 小韻資料表[[#This Row],[下字表識別號]])</f>
        <v>厚開3</v>
      </c>
      <c r="P1970" s="207" t="str" cm="1">
        <f t="array" ref="P1970" xml:space="preserve"> INDEX(切語下字資料表[韻母拼音碼], 小韻資料表[[#This Row],[下字表識別號]])</f>
        <v>io</v>
      </c>
      <c r="Q1970" s="210" t="str" cm="1">
        <f t="array" ref="Q1970" xml:space="preserve"> INDEX(設定表!$C$19:$C$23, INT( LEFT(小韻資料表[[#This Row],[目次編碼]],1) ))</f>
        <v>上</v>
      </c>
      <c r="R1970" s="210">
        <f xml:space="preserve">  INDEX(設定表!$C$8:$C$15, MATCH( (RIGHT(小韻資料表[[#This Row],[清濁]]) &amp; 小韻資料表[[#This Row],[調]]), 設定表!$B$8:$B$15, 0))</f>
        <v>2</v>
      </c>
      <c r="S1970" s="205" t="s">
        <v>309</v>
      </c>
      <c r="T1970" s="205" t="s">
        <v>309</v>
      </c>
      <c r="U1970" s="226" t="s">
        <v>309</v>
      </c>
      <c r="V1970" s="147" t="s">
        <v>309</v>
      </c>
      <c r="X1970" s="135"/>
      <c r="Y1970" s="135"/>
      <c r="AA1970" s="135"/>
      <c r="AB1970" s="134"/>
      <c r="AC1970" s="135"/>
      <c r="AD1970" s="135"/>
      <c r="AH1970" s="135"/>
      <c r="AI1970" s="135"/>
    </row>
    <row r="1971" spans="1:35" ht="31.5">
      <c r="A1971" s="205">
        <v>1967</v>
      </c>
      <c r="B1971" s="206" t="s">
        <v>7497</v>
      </c>
      <c r="C1971" s="207" t="str">
        <f xml:space="preserve"> _xlfn.CONCAT(小韻資料表[[#This Row],[聲母拼音碼]],小韻資料表[[#This Row],[韻母拼音碼]],小韻資料表[[#This Row],[調號]])</f>
        <v>Øio2</v>
      </c>
      <c r="D1971" s="206" t="s">
        <v>7498</v>
      </c>
      <c r="E1971" s="208" t="s">
        <v>7460</v>
      </c>
      <c r="F1971" s="205">
        <v>13</v>
      </c>
      <c r="G1971" s="209" t="s">
        <v>7499</v>
      </c>
      <c r="H1971" s="205">
        <f xml:space="preserve"> LEN(小韻資料表[[#This Row],[小韻字集]])</f>
        <v>8</v>
      </c>
      <c r="I1971" s="205" cm="1">
        <f t="array" ref="I1971" xml:space="preserve"> MATCH(TRUE, ISNUMBER( SEARCH( LEFT(小韻資料表[[#This Row],[切語]],1), 切語上字資料表[切語上字]) ), 0)</f>
        <v>35</v>
      </c>
      <c r="J1971" s="210" t="str" cm="1">
        <f t="array" ref="J1971" xml:space="preserve"> INDEX(切語上字資料表[聲母], 小韻資料表[[#This Row],[上字表識別號]])</f>
        <v>影</v>
      </c>
      <c r="K1971" s="210" t="str" cm="1">
        <f t="array" ref="K1971" xml:space="preserve"> INDEX(切語上字資料表[聲母拼音碼], 小韻資料表[[#This Row],[上字表識別號]])</f>
        <v>Ø</v>
      </c>
      <c r="L1971" s="210" t="str" cm="1">
        <f t="array" ref="L1971" xml:space="preserve"> INDEX(切語上字資料表[清濁], 小韻資料表[[#This Row],[上字表識別號]])</f>
        <v>全清</v>
      </c>
      <c r="M1971" s="223" t="str" cm="1">
        <f t="array" ref="M1971" xml:space="preserve"> INDEX(切語上字資料表[發送收], 小韻資料表[[#This Row],[上字表識別號]])</f>
        <v>發聲</v>
      </c>
      <c r="N1971" s="205" cm="1">
        <f t="array" ref="N1971" xml:space="preserve"> MATCH(TRUE, ISNUMBER( SEARCH( RIGHT(小韻資料表[[#This Row],[切語]],1), 切語下字資料表[切語下字]) ), 0)</f>
        <v>314</v>
      </c>
      <c r="O1971" s="207" t="str" cm="1">
        <f t="array" ref="O1971" xml:space="preserve"> INDEX(切語下字資料表[韻母], 小韻資料表[[#This Row],[下字表識別號]])</f>
        <v>厚開3</v>
      </c>
      <c r="P1971" s="207" t="str" cm="1">
        <f t="array" ref="P1971" xml:space="preserve"> INDEX(切語下字資料表[韻母拼音碼], 小韻資料表[[#This Row],[下字表識別號]])</f>
        <v>io</v>
      </c>
      <c r="Q1971" s="210" t="str" cm="1">
        <f t="array" ref="Q1971" xml:space="preserve"> INDEX(設定表!$C$19:$C$23, INT( LEFT(小韻資料表[[#This Row],[目次編碼]],1) ))</f>
        <v>上</v>
      </c>
      <c r="R1971" s="210">
        <f xml:space="preserve">  INDEX(設定表!$C$8:$C$15, MATCH( (RIGHT(小韻資料表[[#This Row],[清濁]]) &amp; 小韻資料表[[#This Row],[調]]), 設定表!$B$8:$B$15, 0))</f>
        <v>2</v>
      </c>
      <c r="S1971" s="205" t="s">
        <v>309</v>
      </c>
      <c r="T1971" s="205" t="s">
        <v>309</v>
      </c>
      <c r="U1971" s="226" t="s">
        <v>7500</v>
      </c>
      <c r="V1971" s="146" t="s">
        <v>309</v>
      </c>
      <c r="X1971" s="135"/>
      <c r="Y1971" s="135"/>
      <c r="AA1971" s="135"/>
      <c r="AB1971" s="134"/>
      <c r="AC1971" s="135"/>
      <c r="AD1971" s="135"/>
      <c r="AH1971" s="135"/>
      <c r="AI1971" s="135"/>
    </row>
    <row r="1972" spans="1:35" ht="31.5">
      <c r="A1972" s="205">
        <v>1968</v>
      </c>
      <c r="B1972" s="206" t="s">
        <v>7501</v>
      </c>
      <c r="C1972" s="207" t="str">
        <f xml:space="preserve"> _xlfn.CONCAT(小韻資料表[[#This Row],[聲母拼音碼]],小韻資料表[[#This Row],[韻母拼音碼]],小韻資料表[[#This Row],[調號]])</f>
        <v>lio2</v>
      </c>
      <c r="D1972" s="206" t="s">
        <v>7502</v>
      </c>
      <c r="E1972" s="208" t="s">
        <v>7460</v>
      </c>
      <c r="F1972" s="205">
        <v>14</v>
      </c>
      <c r="G1972" s="209" t="s">
        <v>7503</v>
      </c>
      <c r="H1972" s="205">
        <f xml:space="preserve"> LEN(小韻資料表[[#This Row],[小韻字集]])</f>
        <v>11</v>
      </c>
      <c r="I1972" s="205" cm="1">
        <f t="array" ref="I1972" xml:space="preserve"> MATCH(TRUE, ISNUMBER( SEARCH( LEFT(小韻資料表[[#This Row],[切語]],1), 切語上字資料表[切語上字]) ), 0)</f>
        <v>40</v>
      </c>
      <c r="J1972" s="210" t="str" cm="1">
        <f t="array" ref="J1972" xml:space="preserve"> INDEX(切語上字資料表[聲母], 小韻資料表[[#This Row],[上字表識別號]])</f>
        <v>來</v>
      </c>
      <c r="K1972" s="210" t="str" cm="1">
        <f t="array" ref="K1972" xml:space="preserve"> INDEX(切語上字資料表[聲母拼音碼], 小韻資料表[[#This Row],[上字表識別號]])</f>
        <v>l</v>
      </c>
      <c r="L1972" s="210" t="str" cm="1">
        <f t="array" ref="L1972" xml:space="preserve"> INDEX(切語上字資料表[清濁], 小韻資料表[[#This Row],[上字表識別號]])</f>
        <v>次濁</v>
      </c>
      <c r="M1972" s="223" t="str" cm="1">
        <f t="array" ref="M1972" xml:space="preserve"> INDEX(切語上字資料表[發送收], 小韻資料表[[#This Row],[上字表識別號]])</f>
        <v>收聲</v>
      </c>
      <c r="N1972" s="205" cm="1">
        <f t="array" ref="N1972" xml:space="preserve"> MATCH(TRUE, ISNUMBER( SEARCH( RIGHT(小韻資料表[[#This Row],[切語]],1), 切語下字資料表[切語下字]) ), 0)</f>
        <v>314</v>
      </c>
      <c r="O1972" s="207" t="str" cm="1">
        <f t="array" ref="O1972" xml:space="preserve"> INDEX(切語下字資料表[韻母], 小韻資料表[[#This Row],[下字表識別號]])</f>
        <v>厚開3</v>
      </c>
      <c r="P1972" s="207" t="str" cm="1">
        <f t="array" ref="P1972" xml:space="preserve"> INDEX(切語下字資料表[韻母拼音碼], 小韻資料表[[#This Row],[下字表識別號]])</f>
        <v>io</v>
      </c>
      <c r="Q1972" s="210" t="str" cm="1">
        <f t="array" ref="Q1972" xml:space="preserve"> INDEX(設定表!$C$19:$C$23, INT( LEFT(小韻資料表[[#This Row],[目次編碼]],1) ))</f>
        <v>上</v>
      </c>
      <c r="R1972" s="210">
        <f xml:space="preserve">  INDEX(設定表!$C$8:$C$15, MATCH( (RIGHT(小韻資料表[[#This Row],[清濁]]) &amp; 小韻資料表[[#This Row],[調]]), 設定表!$B$8:$B$15, 0))</f>
        <v>2</v>
      </c>
      <c r="S1972" s="205" t="s">
        <v>309</v>
      </c>
      <c r="T1972" s="205" t="s">
        <v>309</v>
      </c>
      <c r="U1972" s="226" t="s">
        <v>309</v>
      </c>
      <c r="V1972" s="147" t="s">
        <v>309</v>
      </c>
      <c r="X1972" s="135"/>
      <c r="Y1972" s="135"/>
      <c r="AA1972" s="135"/>
      <c r="AB1972" s="134"/>
      <c r="AC1972" s="135"/>
      <c r="AD1972" s="135"/>
      <c r="AH1972" s="135"/>
      <c r="AI1972" s="135"/>
    </row>
    <row r="1973" spans="1:35" ht="31.5">
      <c r="A1973" s="205">
        <v>1969</v>
      </c>
      <c r="B1973" s="206" t="s">
        <v>7504</v>
      </c>
      <c r="C1973" s="207" t="str">
        <f xml:space="preserve"> _xlfn.CONCAT(小韻資料表[[#This Row],[聲母拼音碼]],小韻資料表[[#This Row],[韻母拼音碼]],小韻資料表[[#This Row],[調號]])</f>
        <v>cio2</v>
      </c>
      <c r="D1973" s="206" t="s">
        <v>7505</v>
      </c>
      <c r="E1973" s="208" t="s">
        <v>7460</v>
      </c>
      <c r="F1973" s="205">
        <v>15</v>
      </c>
      <c r="G1973" s="209" t="s">
        <v>7505</v>
      </c>
      <c r="H1973" s="205">
        <f xml:space="preserve"> LEN(小韻資料表[[#This Row],[小韻字集]])</f>
        <v>1</v>
      </c>
      <c r="I1973" s="205" cm="1">
        <f t="array" ref="I1973" xml:space="preserve"> MATCH(TRUE, ISNUMBER( SEARCH( LEFT(小韻資料表[[#This Row],[切語]],1), 切語上字資料表[切語上字]) ), 0)</f>
        <v>21</v>
      </c>
      <c r="J1973" s="210" t="str" cm="1">
        <f t="array" ref="J1973" xml:space="preserve"> INDEX(切語上字資料表[聲母], 小韻資料表[[#This Row],[上字表識別號]])</f>
        <v>精</v>
      </c>
      <c r="K1973" s="210" t="str" cm="1">
        <f t="array" ref="K1973" xml:space="preserve"> INDEX(切語上字資料表[聲母拼音碼], 小韻資料表[[#This Row],[上字表識別號]])</f>
        <v>c</v>
      </c>
      <c r="L1973" s="210" t="str" cm="1">
        <f t="array" ref="L1973" xml:space="preserve"> INDEX(切語上字資料表[清濁], 小韻資料表[[#This Row],[上字表識別號]])</f>
        <v>全清</v>
      </c>
      <c r="M1973" s="223" t="str" cm="1">
        <f t="array" ref="M1973" xml:space="preserve"> INDEX(切語上字資料表[發送收], 小韻資料表[[#This Row],[上字表識別號]])</f>
        <v>發聲</v>
      </c>
      <c r="N1973" s="205" cm="1">
        <f t="array" ref="N1973" xml:space="preserve"> MATCH(TRUE, ISNUMBER( SEARCH( RIGHT(小韻資料表[[#This Row],[切語]],1), 切語下字資料表[切語下字]) ), 0)</f>
        <v>314</v>
      </c>
      <c r="O1973" s="207" t="str" cm="1">
        <f t="array" ref="O1973" xml:space="preserve"> INDEX(切語下字資料表[韻母], 小韻資料表[[#This Row],[下字表識別號]])</f>
        <v>厚開3</v>
      </c>
      <c r="P1973" s="207" t="str" cm="1">
        <f t="array" ref="P1973" xml:space="preserve"> INDEX(切語下字資料表[韻母拼音碼], 小韻資料表[[#This Row],[下字表識別號]])</f>
        <v>io</v>
      </c>
      <c r="Q1973" s="210" t="str" cm="1">
        <f t="array" ref="Q1973" xml:space="preserve"> INDEX(設定表!$C$19:$C$23, INT( LEFT(小韻資料表[[#This Row],[目次編碼]],1) ))</f>
        <v>上</v>
      </c>
      <c r="R1973" s="210">
        <f xml:space="preserve">  INDEX(設定表!$C$8:$C$15, MATCH( (RIGHT(小韻資料表[[#This Row],[清濁]]) &amp; 小韻資料表[[#This Row],[調]]), 設定表!$B$8:$B$15, 0))</f>
        <v>2</v>
      </c>
      <c r="S1973" s="205" t="s">
        <v>309</v>
      </c>
      <c r="T1973" s="205" t="s">
        <v>309</v>
      </c>
      <c r="U1973" s="226" t="s">
        <v>309</v>
      </c>
      <c r="V1973" s="146" t="s">
        <v>309</v>
      </c>
      <c r="X1973" s="135"/>
      <c r="Y1973" s="135"/>
      <c r="AA1973" s="135"/>
      <c r="AB1973" s="134"/>
      <c r="AC1973" s="135"/>
      <c r="AD1973" s="135"/>
      <c r="AH1973" s="135"/>
      <c r="AI1973" s="135"/>
    </row>
    <row r="1974" spans="1:35" ht="31.5">
      <c r="A1974" s="205">
        <v>1970</v>
      </c>
      <c r="B1974" s="206" t="s">
        <v>7506</v>
      </c>
      <c r="C1974" s="207" t="str">
        <f xml:space="preserve"> _xlfn.CONCAT(小韻資料表[[#This Row],[聲母拼音碼]],小韻資料表[[#This Row],[韻母拼音碼]],小韻資料表[[#This Row],[調號]])</f>
        <v>khio2</v>
      </c>
      <c r="D1974" s="206" t="s">
        <v>7507</v>
      </c>
      <c r="E1974" s="208" t="s">
        <v>7460</v>
      </c>
      <c r="F1974" s="205">
        <v>16</v>
      </c>
      <c r="G1974" s="209" t="s">
        <v>7508</v>
      </c>
      <c r="H1974" s="205">
        <f xml:space="preserve"> LEN(小韻資料表[[#This Row],[小韻字集]])</f>
        <v>12</v>
      </c>
      <c r="I1974" s="205" cm="1">
        <f t="array" ref="I1974" xml:space="preserve"> MATCH(TRUE, ISNUMBER( SEARCH( LEFT(小韻資料表[[#This Row],[切語]],1), 切語上字資料表[切語上字]) ), 0)</f>
        <v>2</v>
      </c>
      <c r="J1974" s="210" t="str" cm="1">
        <f t="array" ref="J1974" xml:space="preserve"> INDEX(切語上字資料表[聲母], 小韻資料表[[#This Row],[上字表識別號]])</f>
        <v>溪</v>
      </c>
      <c r="K1974" s="210" t="str" cm="1">
        <f t="array" ref="K1974" xml:space="preserve"> INDEX(切語上字資料表[聲母拼音碼], 小韻資料表[[#This Row],[上字表識別號]])</f>
        <v>kh</v>
      </c>
      <c r="L1974" s="210" t="str" cm="1">
        <f t="array" ref="L1974" xml:space="preserve"> INDEX(切語上字資料表[清濁], 小韻資料表[[#This Row],[上字表識別號]])</f>
        <v>次清</v>
      </c>
      <c r="M1974" s="223" t="str" cm="1">
        <f t="array" ref="M1974" xml:space="preserve"> INDEX(切語上字資料表[發送收], 小韻資料表[[#This Row],[上字表識別號]])</f>
        <v>送氣</v>
      </c>
      <c r="N1974" s="205" cm="1">
        <f t="array" ref="N1974" xml:space="preserve"> MATCH(TRUE, ISNUMBER( SEARCH( RIGHT(小韻資料表[[#This Row],[切語]],1), 切語下字資料表[切語下字]) ), 0)</f>
        <v>314</v>
      </c>
      <c r="O1974" s="207" t="str" cm="1">
        <f t="array" ref="O1974" xml:space="preserve"> INDEX(切語下字資料表[韻母], 小韻資料表[[#This Row],[下字表識別號]])</f>
        <v>厚開3</v>
      </c>
      <c r="P1974" s="207" t="str" cm="1">
        <f t="array" ref="P1974" xml:space="preserve"> INDEX(切語下字資料表[韻母拼音碼], 小韻資料表[[#This Row],[下字表識別號]])</f>
        <v>io</v>
      </c>
      <c r="Q1974" s="210" t="str" cm="1">
        <f t="array" ref="Q1974" xml:space="preserve"> INDEX(設定表!$C$19:$C$23, INT( LEFT(小韻資料表[[#This Row],[目次編碼]],1) ))</f>
        <v>上</v>
      </c>
      <c r="R1974" s="210">
        <f xml:space="preserve">  INDEX(設定表!$C$8:$C$15, MATCH( (RIGHT(小韻資料表[[#This Row],[清濁]]) &amp; 小韻資料表[[#This Row],[調]]), 設定表!$B$8:$B$15, 0))</f>
        <v>2</v>
      </c>
      <c r="S1974" s="205" t="s">
        <v>309</v>
      </c>
      <c r="T1974" s="205" t="s">
        <v>309</v>
      </c>
      <c r="U1974" s="226" t="s">
        <v>309</v>
      </c>
      <c r="V1974" s="147" t="s">
        <v>309</v>
      </c>
      <c r="X1974" s="135"/>
      <c r="Y1974" s="135"/>
      <c r="AA1974" s="135"/>
      <c r="AB1974" s="134"/>
      <c r="AC1974" s="135"/>
      <c r="AD1974" s="135"/>
      <c r="AH1974" s="135"/>
      <c r="AI1974" s="135"/>
    </row>
    <row r="1975" spans="1:35" ht="31.5">
      <c r="A1975" s="205">
        <v>1971</v>
      </c>
      <c r="B1975" s="206" t="s">
        <v>7509</v>
      </c>
      <c r="C1975" s="207" t="str">
        <f xml:space="preserve"> _xlfn.CONCAT(小韻資料表[[#This Row],[聲母拼音碼]],小韻資料表[[#This Row],[韻母拼音碼]],小韻資料表[[#This Row],[調號]])</f>
        <v>tio2</v>
      </c>
      <c r="D1975" s="206" t="s">
        <v>7510</v>
      </c>
      <c r="E1975" s="208" t="s">
        <v>7460</v>
      </c>
      <c r="F1975" s="205">
        <v>17</v>
      </c>
      <c r="G1975" s="209" t="s">
        <v>7511</v>
      </c>
      <c r="H1975" s="205">
        <f xml:space="preserve"> LEN(小韻資料表[[#This Row],[小韻字集]])</f>
        <v>9</v>
      </c>
      <c r="I1975" s="205" cm="1">
        <f t="array" ref="I1975" xml:space="preserve"> MATCH(TRUE, ISNUMBER( SEARCH( LEFT(小韻資料表[[#This Row],[切語]],1), 切語上字資料表[切語上字]) ), 0)</f>
        <v>7</v>
      </c>
      <c r="J1975" s="210" t="str" cm="1">
        <f t="array" ref="J1975" xml:space="preserve"> INDEX(切語上字資料表[聲母], 小韻資料表[[#This Row],[上字表識別號]])</f>
        <v>定</v>
      </c>
      <c r="K1975" s="210" t="str" cm="1">
        <f t="array" ref="K1975" xml:space="preserve"> INDEX(切語上字資料表[聲母拼音碼], 小韻資料表[[#This Row],[上字表識別號]])</f>
        <v>t</v>
      </c>
      <c r="L1975" s="210" t="str" cm="1">
        <f t="array" ref="L1975" xml:space="preserve"> INDEX(切語上字資料表[清濁], 小韻資料表[[#This Row],[上字表識別號]])</f>
        <v>全濁</v>
      </c>
      <c r="M1975" s="223" cm="1">
        <f t="array" ref="M1975" xml:space="preserve"> INDEX(切語上字資料表[發送收], 小韻資料表[[#This Row],[上字表識別號]])</f>
        <v>0</v>
      </c>
      <c r="N1975" s="205" cm="1">
        <f t="array" ref="N1975" xml:space="preserve"> MATCH(TRUE, ISNUMBER( SEARCH( RIGHT(小韻資料表[[#This Row],[切語]],1), 切語下字資料表[切語下字]) ), 0)</f>
        <v>314</v>
      </c>
      <c r="O1975" s="207" t="str" cm="1">
        <f t="array" ref="O1975" xml:space="preserve"> INDEX(切語下字資料表[韻母], 小韻資料表[[#This Row],[下字表識別號]])</f>
        <v>厚開3</v>
      </c>
      <c r="P1975" s="207" t="str" cm="1">
        <f t="array" ref="P1975" xml:space="preserve"> INDEX(切語下字資料表[韻母拼音碼], 小韻資料表[[#This Row],[下字表識別號]])</f>
        <v>io</v>
      </c>
      <c r="Q1975" s="210" t="str" cm="1">
        <f t="array" ref="Q1975" xml:space="preserve"> INDEX(設定表!$C$19:$C$23, INT( LEFT(小韻資料表[[#This Row],[目次編碼]],1) ))</f>
        <v>上</v>
      </c>
      <c r="R1975" s="210">
        <f xml:space="preserve">  INDEX(設定表!$C$8:$C$15, MATCH( (RIGHT(小韻資料表[[#This Row],[清濁]]) &amp; 小韻資料表[[#This Row],[調]]), 設定表!$B$8:$B$15, 0))</f>
        <v>2</v>
      </c>
      <c r="S1975" s="205" t="s">
        <v>309</v>
      </c>
      <c r="T1975" s="205" t="s">
        <v>309</v>
      </c>
      <c r="U1975" s="226" t="s">
        <v>309</v>
      </c>
      <c r="V1975" s="146" t="s">
        <v>309</v>
      </c>
      <c r="X1975" s="135"/>
      <c r="Y1975" s="135"/>
      <c r="AA1975" s="135"/>
      <c r="AB1975" s="134"/>
      <c r="AC1975" s="135"/>
      <c r="AD1975" s="135"/>
      <c r="AH1975" s="135"/>
      <c r="AI1975" s="135"/>
    </row>
    <row r="1976" spans="1:35" ht="31.5">
      <c r="A1976" s="205">
        <v>1972</v>
      </c>
      <c r="B1976" s="206" t="s">
        <v>7512</v>
      </c>
      <c r="C1976" s="207" t="str">
        <f xml:space="preserve"> _xlfn.CONCAT(小韻資料表[[#This Row],[聲母拼音碼]],小韻資料表[[#This Row],[韻母拼音碼]],小韻資料表[[#This Row],[調號]])</f>
        <v>cio2</v>
      </c>
      <c r="D1976" s="206" t="s">
        <v>7513</v>
      </c>
      <c r="E1976" s="208" t="s">
        <v>7460</v>
      </c>
      <c r="F1976" s="205">
        <v>18</v>
      </c>
      <c r="G1976" s="209" t="s">
        <v>7513</v>
      </c>
      <c r="H1976" s="205">
        <f xml:space="preserve"> LEN(小韻資料表[[#This Row],[小韻字集]])</f>
        <v>1</v>
      </c>
      <c r="I1976" s="205" cm="1">
        <f t="array" ref="I1976" xml:space="preserve"> MATCH(TRUE, ISNUMBER( SEARCH( LEFT(小韻資料表[[#This Row],[切語]],1), 切語上字資料表[切語上字]) ), 0)</f>
        <v>28</v>
      </c>
      <c r="J1976" s="210" t="str" cm="1">
        <f t="array" ref="J1976" xml:space="preserve"> INDEX(切語上字資料表[聲母], 小韻資料表[[#This Row],[上字表識別號]])</f>
        <v>床</v>
      </c>
      <c r="K1976" s="210" t="str" cm="1">
        <f t="array" ref="K1976" xml:space="preserve"> INDEX(切語上字資料表[聲母拼音碼], 小韻資料表[[#This Row],[上字表識別號]])</f>
        <v>c</v>
      </c>
      <c r="L1976" s="210" t="str" cm="1">
        <f t="array" ref="L1976" xml:space="preserve"> INDEX(切語上字資料表[清濁], 小韻資料表[[#This Row],[上字表識別號]])</f>
        <v>全濁</v>
      </c>
      <c r="M1976" s="223" cm="1">
        <f t="array" ref="M1976" xml:space="preserve"> INDEX(切語上字資料表[發送收], 小韻資料表[[#This Row],[上字表識別號]])</f>
        <v>0</v>
      </c>
      <c r="N1976" s="205" cm="1">
        <f t="array" ref="N1976" xml:space="preserve"> MATCH(TRUE, ISNUMBER( SEARCH( RIGHT(小韻資料表[[#This Row],[切語]],1), 切語下字資料表[切語下字]) ), 0)</f>
        <v>314</v>
      </c>
      <c r="O1976" s="207" t="str" cm="1">
        <f t="array" ref="O1976" xml:space="preserve"> INDEX(切語下字資料表[韻母], 小韻資料表[[#This Row],[下字表識別號]])</f>
        <v>厚開3</v>
      </c>
      <c r="P1976" s="207" t="str" cm="1">
        <f t="array" ref="P1976" xml:space="preserve"> INDEX(切語下字資料表[韻母拼音碼], 小韻資料表[[#This Row],[下字表識別號]])</f>
        <v>io</v>
      </c>
      <c r="Q1976" s="210" t="str" cm="1">
        <f t="array" ref="Q1976" xml:space="preserve"> INDEX(設定表!$C$19:$C$23, INT( LEFT(小韻資料表[[#This Row],[目次編碼]],1) ))</f>
        <v>上</v>
      </c>
      <c r="R1976" s="210">
        <f xml:space="preserve">  INDEX(設定表!$C$8:$C$15, MATCH( (RIGHT(小韻資料表[[#This Row],[清濁]]) &amp; 小韻資料表[[#This Row],[調]]), 設定表!$B$8:$B$15, 0))</f>
        <v>2</v>
      </c>
      <c r="S1976" s="205" t="s">
        <v>309</v>
      </c>
      <c r="T1976" s="205" t="s">
        <v>309</v>
      </c>
      <c r="U1976" s="226" t="s">
        <v>309</v>
      </c>
      <c r="V1976" s="147" t="s">
        <v>309</v>
      </c>
      <c r="X1976" s="135"/>
      <c r="Y1976" s="135"/>
      <c r="AA1976" s="135"/>
      <c r="AB1976" s="134"/>
      <c r="AC1976" s="135"/>
      <c r="AD1976" s="135"/>
      <c r="AH1976" s="135"/>
      <c r="AI1976" s="135"/>
    </row>
    <row r="1977" spans="1:35" ht="31.5">
      <c r="A1977" s="205">
        <v>1973</v>
      </c>
      <c r="B1977" s="206" t="s">
        <v>7514</v>
      </c>
      <c r="C1977" s="207" t="str">
        <f xml:space="preserve"> _xlfn.CONCAT(小韻資料表[[#This Row],[聲母拼音碼]],小韻資料表[[#This Row],[韻母拼音碼]],小韻資料表[[#This Row],[調號]])</f>
        <v>chio2</v>
      </c>
      <c r="D1977" s="206" t="s">
        <v>7515</v>
      </c>
      <c r="E1977" s="208" t="s">
        <v>7460</v>
      </c>
      <c r="F1977" s="205">
        <v>19</v>
      </c>
      <c r="G1977" s="209" t="s">
        <v>7516</v>
      </c>
      <c r="H1977" s="205">
        <f xml:space="preserve"> LEN(小韻資料表[[#This Row],[小韻字集]])</f>
        <v>3</v>
      </c>
      <c r="I1977" s="205" cm="1">
        <f t="array" ref="I1977" xml:space="preserve"> MATCH(TRUE, ISNUMBER( SEARCH( LEFT(小韻資料表[[#This Row],[切語]],1), 切語上字資料表[切語上字]) ), 0)</f>
        <v>22</v>
      </c>
      <c r="J1977" s="210" t="str" cm="1">
        <f t="array" ref="J1977" xml:space="preserve"> INDEX(切語上字資料表[聲母], 小韻資料表[[#This Row],[上字表識別號]])</f>
        <v>清</v>
      </c>
      <c r="K1977" s="210" t="str" cm="1">
        <f t="array" ref="K1977" xml:space="preserve"> INDEX(切語上字資料表[聲母拼音碼], 小韻資料表[[#This Row],[上字表識別號]])</f>
        <v>ch</v>
      </c>
      <c r="L1977" s="210" t="str" cm="1">
        <f t="array" ref="L1977" xml:space="preserve"> INDEX(切語上字資料表[清濁], 小韻資料表[[#This Row],[上字表識別號]])</f>
        <v>次清</v>
      </c>
      <c r="M1977" s="223" t="str" cm="1">
        <f t="array" ref="M1977" xml:space="preserve"> INDEX(切語上字資料表[發送收], 小韻資料表[[#This Row],[上字表識別號]])</f>
        <v>送氣</v>
      </c>
      <c r="N1977" s="205" cm="1">
        <f t="array" ref="N1977" xml:space="preserve"> MATCH(TRUE, ISNUMBER( SEARCH( RIGHT(小韻資料表[[#This Row],[切語]],1), 切語下字資料表[切語下字]) ), 0)</f>
        <v>314</v>
      </c>
      <c r="O1977" s="207" t="str" cm="1">
        <f t="array" ref="O1977" xml:space="preserve"> INDEX(切語下字資料表[韻母], 小韻資料表[[#This Row],[下字表識別號]])</f>
        <v>厚開3</v>
      </c>
      <c r="P1977" s="207" t="str" cm="1">
        <f t="array" ref="P1977" xml:space="preserve"> INDEX(切語下字資料表[韻母拼音碼], 小韻資料表[[#This Row],[下字表識別號]])</f>
        <v>io</v>
      </c>
      <c r="Q1977" s="210" t="str" cm="1">
        <f t="array" ref="Q1977" xml:space="preserve"> INDEX(設定表!$C$19:$C$23, INT( LEFT(小韻資料表[[#This Row],[目次編碼]],1) ))</f>
        <v>上</v>
      </c>
      <c r="R1977" s="210">
        <f xml:space="preserve">  INDEX(設定表!$C$8:$C$15, MATCH( (RIGHT(小韻資料表[[#This Row],[清濁]]) &amp; 小韻資料表[[#This Row],[調]]), 設定表!$B$8:$B$15, 0))</f>
        <v>2</v>
      </c>
      <c r="S1977" s="205" t="s">
        <v>309</v>
      </c>
      <c r="T1977" s="205" t="s">
        <v>309</v>
      </c>
      <c r="U1977" s="226" t="s">
        <v>309</v>
      </c>
      <c r="V1977" s="146" t="s">
        <v>309</v>
      </c>
      <c r="X1977" s="135"/>
      <c r="Y1977" s="135"/>
      <c r="AA1977" s="135"/>
      <c r="AB1977" s="134"/>
      <c r="AC1977" s="135"/>
      <c r="AD1977" s="135"/>
      <c r="AH1977" s="135"/>
      <c r="AI1977" s="135"/>
    </row>
    <row r="1978" spans="1:35" ht="31.5">
      <c r="A1978" s="205">
        <v>1974</v>
      </c>
      <c r="B1978" s="206" t="s">
        <v>7517</v>
      </c>
      <c r="C1978" s="207" t="str">
        <f xml:space="preserve"> _xlfn.CONCAT(小韻資料表[[#This Row],[聲母拼音碼]],小韻資料表[[#This Row],[韻母拼音碼]],小韻資料表[[#This Row],[調號]])</f>
        <v>Øiu2</v>
      </c>
      <c r="D1978" s="206" t="s">
        <v>1123</v>
      </c>
      <c r="E1978" s="208" t="s">
        <v>7518</v>
      </c>
      <c r="F1978" s="205">
        <v>1</v>
      </c>
      <c r="G1978" s="209" t="s">
        <v>7519</v>
      </c>
      <c r="H1978" s="205">
        <f xml:space="preserve"> LEN(小韻資料表[[#This Row],[小韻字集]])</f>
        <v>8</v>
      </c>
      <c r="I1978" s="205" cm="1">
        <f t="array" ref="I1978" xml:space="preserve"> MATCH(TRUE, ISNUMBER( SEARCH( LEFT(小韻資料表[[#This Row],[切語]],1), 切語上字資料表[切語上字]) ), 0)</f>
        <v>35</v>
      </c>
      <c r="J1978" s="210" t="str" cm="1">
        <f t="array" ref="J1978" xml:space="preserve"> INDEX(切語上字資料表[聲母], 小韻資料表[[#This Row],[上字表識別號]])</f>
        <v>影</v>
      </c>
      <c r="K1978" s="210" t="str" cm="1">
        <f t="array" ref="K1978" xml:space="preserve"> INDEX(切語上字資料表[聲母拼音碼], 小韻資料表[[#This Row],[上字表識別號]])</f>
        <v>Ø</v>
      </c>
      <c r="L1978" s="210" t="str" cm="1">
        <f t="array" ref="L1978" xml:space="preserve"> INDEX(切語上字資料表[清濁], 小韻資料表[[#This Row],[上字表識別號]])</f>
        <v>全清</v>
      </c>
      <c r="M1978" s="223" t="str" cm="1">
        <f t="array" ref="M1978" xml:space="preserve"> INDEX(切語上字資料表[發送收], 小韻資料表[[#This Row],[上字表識別號]])</f>
        <v>發聲</v>
      </c>
      <c r="N1978" s="205" cm="1">
        <f t="array" ref="N1978" xml:space="preserve"> MATCH(TRUE, ISNUMBER( SEARCH( RIGHT(小韻資料表[[#This Row],[切語]],1), 切語下字資料表[切語下字]) ), 0)</f>
        <v>318</v>
      </c>
      <c r="O1978" s="207" t="str" cm="1">
        <f t="array" ref="O1978" xml:space="preserve"> INDEX(切語下字資料表[韻母], 小韻資料表[[#This Row],[下字表識別號]])</f>
        <v>黝開3</v>
      </c>
      <c r="P1978" s="207" t="str" cm="1">
        <f t="array" ref="P1978" xml:space="preserve"> INDEX(切語下字資料表[韻母拼音碼], 小韻資料表[[#This Row],[下字表識別號]])</f>
        <v>iu</v>
      </c>
      <c r="Q1978" s="210" t="str" cm="1">
        <f t="array" ref="Q1978" xml:space="preserve"> INDEX(設定表!$C$19:$C$23, INT( LEFT(小韻資料表[[#This Row],[目次編碼]],1) ))</f>
        <v>上</v>
      </c>
      <c r="R1978" s="210">
        <f xml:space="preserve">  INDEX(設定表!$C$8:$C$15, MATCH( (RIGHT(小韻資料表[[#This Row],[清濁]]) &amp; 小韻資料表[[#This Row],[調]]), 設定表!$B$8:$B$15, 0))</f>
        <v>2</v>
      </c>
      <c r="S1978" s="205" t="s">
        <v>309</v>
      </c>
      <c r="T1978" s="205" t="s">
        <v>309</v>
      </c>
      <c r="U1978" s="226" t="s">
        <v>309</v>
      </c>
      <c r="V1978" s="147" t="s">
        <v>309</v>
      </c>
      <c r="X1978" s="135"/>
      <c r="Y1978" s="135"/>
      <c r="AA1978" s="135"/>
      <c r="AB1978" s="134"/>
      <c r="AC1978" s="135"/>
      <c r="AD1978" s="135"/>
      <c r="AH1978" s="135"/>
      <c r="AI1978" s="135"/>
    </row>
    <row r="1979" spans="1:35" ht="31.5">
      <c r="A1979" s="205">
        <v>1975</v>
      </c>
      <c r="B1979" s="206" t="s">
        <v>7520</v>
      </c>
      <c r="C1979" s="207" t="str">
        <f xml:space="preserve"> _xlfn.CONCAT(小韻資料表[[#This Row],[聲母拼音碼]],小韻資料表[[#This Row],[韻母拼音碼]],小韻資料表[[#This Row],[調號]])</f>
        <v>kiu2</v>
      </c>
      <c r="D1979" s="206" t="s">
        <v>7521</v>
      </c>
      <c r="E1979" s="208" t="s">
        <v>7518</v>
      </c>
      <c r="F1979" s="205">
        <v>2</v>
      </c>
      <c r="G1979" s="209" t="s">
        <v>7522</v>
      </c>
      <c r="H1979" s="205">
        <f xml:space="preserve"> LEN(小韻資料表[[#This Row],[小韻字集]])</f>
        <v>5</v>
      </c>
      <c r="I1979" s="205" cm="1">
        <f t="array" ref="I1979" xml:space="preserve"> MATCH(TRUE, ISNUMBER( SEARCH( LEFT(小韻資料表[[#This Row],[切語]],1), 切語上字資料表[切語上字]) ), 0)</f>
        <v>1</v>
      </c>
      <c r="J1979" s="210" t="str" cm="1">
        <f t="array" ref="J1979" xml:space="preserve"> INDEX(切語上字資料表[聲母], 小韻資料表[[#This Row],[上字表識別號]])</f>
        <v>見</v>
      </c>
      <c r="K1979" s="210" t="str" cm="1">
        <f t="array" ref="K1979" xml:space="preserve"> INDEX(切語上字資料表[聲母拼音碼], 小韻資料表[[#This Row],[上字表識別號]])</f>
        <v>k</v>
      </c>
      <c r="L1979" s="210" t="str" cm="1">
        <f t="array" ref="L1979" xml:space="preserve"> INDEX(切語上字資料表[清濁], 小韻資料表[[#This Row],[上字表識別號]])</f>
        <v>全清</v>
      </c>
      <c r="M1979" s="223" t="str" cm="1">
        <f t="array" ref="M1979" xml:space="preserve"> INDEX(切語上字資料表[發送收], 小韻資料表[[#This Row],[上字表識別號]])</f>
        <v>發聲</v>
      </c>
      <c r="N1979" s="205" cm="1">
        <f t="array" ref="N1979" xml:space="preserve"> MATCH(TRUE, ISNUMBER( SEARCH( RIGHT(小韻資料表[[#This Row],[切語]],1), 切語下字資料表[切語下字]) ), 0)</f>
        <v>318</v>
      </c>
      <c r="O1979" s="207" t="str" cm="1">
        <f t="array" ref="O1979" xml:space="preserve"> INDEX(切語下字資料表[韻母], 小韻資料表[[#This Row],[下字表識別號]])</f>
        <v>黝開3</v>
      </c>
      <c r="P1979" s="207" t="str" cm="1">
        <f t="array" ref="P1979" xml:space="preserve"> INDEX(切語下字資料表[韻母拼音碼], 小韻資料表[[#This Row],[下字表識別號]])</f>
        <v>iu</v>
      </c>
      <c r="Q1979" s="210" t="str" cm="1">
        <f t="array" ref="Q1979" xml:space="preserve"> INDEX(設定表!$C$19:$C$23, INT( LEFT(小韻資料表[[#This Row],[目次編碼]],1) ))</f>
        <v>上</v>
      </c>
      <c r="R1979" s="210">
        <f xml:space="preserve">  INDEX(設定表!$C$8:$C$15, MATCH( (RIGHT(小韻資料表[[#This Row],[清濁]]) &amp; 小韻資料表[[#This Row],[調]]), 設定表!$B$8:$B$15, 0))</f>
        <v>2</v>
      </c>
      <c r="S1979" s="205" t="s">
        <v>309</v>
      </c>
      <c r="T1979" s="205" t="s">
        <v>309</v>
      </c>
      <c r="U1979" s="226" t="s">
        <v>4640</v>
      </c>
      <c r="V1979" s="146" t="s">
        <v>309</v>
      </c>
      <c r="X1979" s="135"/>
      <c r="Y1979" s="135"/>
      <c r="AA1979" s="135"/>
      <c r="AB1979" s="134"/>
      <c r="AC1979" s="135"/>
      <c r="AD1979" s="135"/>
      <c r="AH1979" s="135"/>
      <c r="AI1979" s="135"/>
    </row>
    <row r="1980" spans="1:35" ht="31.5">
      <c r="A1980" s="205">
        <v>1976</v>
      </c>
      <c r="B1980" s="206" t="s">
        <v>7523</v>
      </c>
      <c r="C1980" s="207" t="str">
        <f xml:space="preserve"> _xlfn.CONCAT(小韻資料表[[#This Row],[聲母拼音碼]],小韻資料表[[#This Row],[韻母拼音碼]],小韻資料表[[#This Row],[調號]])</f>
        <v>khiu2</v>
      </c>
      <c r="D1980" s="206" t="s">
        <v>7524</v>
      </c>
      <c r="E1980" s="208" t="s">
        <v>7518</v>
      </c>
      <c r="F1980" s="205">
        <v>3</v>
      </c>
      <c r="G1980" s="209" t="s">
        <v>7524</v>
      </c>
      <c r="H1980" s="205">
        <f xml:space="preserve"> LEN(小韻資料表[[#This Row],[小韻字集]])</f>
        <v>1</v>
      </c>
      <c r="I1980" s="205" cm="1">
        <f t="array" ref="I1980" xml:space="preserve"> MATCH(TRUE, ISNUMBER( SEARCH( LEFT(小韻資料表[[#This Row],[切語]],1), 切語上字資料表[切語上字]) ), 0)</f>
        <v>3</v>
      </c>
      <c r="J1980" s="210" t="str" cm="1">
        <f t="array" ref="J1980" xml:space="preserve"> INDEX(切語上字資料表[聲母], 小韻資料表[[#This Row],[上字表識別號]])</f>
        <v>群</v>
      </c>
      <c r="K1980" s="210" t="str" cm="1">
        <f t="array" ref="K1980" xml:space="preserve"> INDEX(切語上字資料表[聲母拼音碼], 小韻資料表[[#This Row],[上字表識別號]])</f>
        <v>kh</v>
      </c>
      <c r="L1980" s="210" t="str" cm="1">
        <f t="array" ref="L1980" xml:space="preserve"> INDEX(切語上字資料表[清濁], 小韻資料表[[#This Row],[上字表識別號]])</f>
        <v>全濁</v>
      </c>
      <c r="M1980" s="223" cm="1">
        <f t="array" ref="M1980" xml:space="preserve"> INDEX(切語上字資料表[發送收], 小韻資料表[[#This Row],[上字表識別號]])</f>
        <v>0</v>
      </c>
      <c r="N1980" s="205" cm="1">
        <f t="array" ref="N1980" xml:space="preserve"> MATCH(TRUE, ISNUMBER( SEARCH( RIGHT(小韻資料表[[#This Row],[切語]],1), 切語下字資料表[切語下字]) ), 0)</f>
        <v>318</v>
      </c>
      <c r="O1980" s="207" t="str" cm="1">
        <f t="array" ref="O1980" xml:space="preserve"> INDEX(切語下字資料表[韻母], 小韻資料表[[#This Row],[下字表識別號]])</f>
        <v>黝開3</v>
      </c>
      <c r="P1980" s="207" t="str" cm="1">
        <f t="array" ref="P1980" xml:space="preserve"> INDEX(切語下字資料表[韻母拼音碼], 小韻資料表[[#This Row],[下字表識別號]])</f>
        <v>iu</v>
      </c>
      <c r="Q1980" s="210" t="str" cm="1">
        <f t="array" ref="Q1980" xml:space="preserve"> INDEX(設定表!$C$19:$C$23, INT( LEFT(小韻資料表[[#This Row],[目次編碼]],1) ))</f>
        <v>上</v>
      </c>
      <c r="R1980" s="210">
        <f xml:space="preserve">  INDEX(設定表!$C$8:$C$15, MATCH( (RIGHT(小韻資料表[[#This Row],[清濁]]) &amp; 小韻資料表[[#This Row],[調]]), 設定表!$B$8:$B$15, 0))</f>
        <v>2</v>
      </c>
      <c r="S1980" s="205" t="s">
        <v>309</v>
      </c>
      <c r="T1980" s="205" t="s">
        <v>309</v>
      </c>
      <c r="U1980" s="226" t="s">
        <v>309</v>
      </c>
      <c r="V1980" s="147" t="s">
        <v>309</v>
      </c>
      <c r="X1980" s="135"/>
      <c r="Y1980" s="135"/>
      <c r="AA1980" s="135"/>
      <c r="AB1980" s="134"/>
      <c r="AC1980" s="135"/>
      <c r="AD1980" s="135"/>
      <c r="AH1980" s="135"/>
      <c r="AI1980" s="135"/>
    </row>
    <row r="1981" spans="1:35" ht="31.5">
      <c r="A1981" s="205">
        <v>1977</v>
      </c>
      <c r="B1981" s="206" t="s">
        <v>7525</v>
      </c>
      <c r="C1981" s="207" t="str">
        <f xml:space="preserve"> _xlfn.CONCAT(小韻資料表[[#This Row],[聲母拼音碼]],小韻資料表[[#This Row],[韻母拼音碼]],小韻資料表[[#This Row],[調號]])</f>
        <v>chim2</v>
      </c>
      <c r="D1981" s="206" t="s">
        <v>1137</v>
      </c>
      <c r="E1981" s="208" t="s">
        <v>7526</v>
      </c>
      <c r="F1981" s="205">
        <v>1</v>
      </c>
      <c r="G1981" s="209" t="s">
        <v>7527</v>
      </c>
      <c r="H1981" s="205">
        <f xml:space="preserve"> LEN(小韻資料表[[#This Row],[小韻字集]])</f>
        <v>12</v>
      </c>
      <c r="I1981" s="205" cm="1">
        <f t="array" ref="I1981" xml:space="preserve"> MATCH(TRUE, ISNUMBER( SEARCH( LEFT(小韻資料表[[#This Row],[切語]],1), 切語上字資料表[切語上字]) ), 0)</f>
        <v>22</v>
      </c>
      <c r="J1981" s="210" t="str" cm="1">
        <f t="array" ref="J1981" xml:space="preserve"> INDEX(切語上字資料表[聲母], 小韻資料表[[#This Row],[上字表識別號]])</f>
        <v>清</v>
      </c>
      <c r="K1981" s="210" t="str" cm="1">
        <f t="array" ref="K1981" xml:space="preserve"> INDEX(切語上字資料表[聲母拼音碼], 小韻資料表[[#This Row],[上字表識別號]])</f>
        <v>ch</v>
      </c>
      <c r="L1981" s="210" t="str" cm="1">
        <f t="array" ref="L1981" xml:space="preserve"> INDEX(切語上字資料表[清濁], 小韻資料表[[#This Row],[上字表識別號]])</f>
        <v>次清</v>
      </c>
      <c r="M1981" s="223" t="str" cm="1">
        <f t="array" ref="M1981" xml:space="preserve"> INDEX(切語上字資料表[發送收], 小韻資料表[[#This Row],[上字表識別號]])</f>
        <v>送氣</v>
      </c>
      <c r="N1981" s="205" cm="1">
        <f t="array" ref="N1981" xml:space="preserve"> MATCH(TRUE, ISNUMBER( SEARCH( RIGHT(小韻資料表[[#This Row],[切語]],1), 切語下字資料表[切語下字]) ), 0)</f>
        <v>322</v>
      </c>
      <c r="O1981" s="207" t="str" cm="1">
        <f t="array" ref="O1981" xml:space="preserve"> INDEX(切語下字資料表[韻母], 小韻資料表[[#This Row],[下字表識別號]])</f>
        <v>寑開3</v>
      </c>
      <c r="P1981" s="207" t="str" cm="1">
        <f t="array" ref="P1981" xml:space="preserve"> INDEX(切語下字資料表[韻母拼音碼], 小韻資料表[[#This Row],[下字表識別號]])</f>
        <v>im</v>
      </c>
      <c r="Q1981" s="210" t="str" cm="1">
        <f t="array" ref="Q1981" xml:space="preserve"> INDEX(設定表!$C$19:$C$23, INT( LEFT(小韻資料表[[#This Row],[目次編碼]],1) ))</f>
        <v>上</v>
      </c>
      <c r="R1981" s="210">
        <f xml:space="preserve">  INDEX(設定表!$C$8:$C$15, MATCH( (RIGHT(小韻資料表[[#This Row],[清濁]]) &amp; 小韻資料表[[#This Row],[調]]), 設定表!$B$8:$B$15, 0))</f>
        <v>2</v>
      </c>
      <c r="S1981" s="205" t="s">
        <v>309</v>
      </c>
      <c r="T1981" s="205" t="s">
        <v>309</v>
      </c>
      <c r="U1981" s="226" t="s">
        <v>309</v>
      </c>
      <c r="V1981" s="146" t="s">
        <v>309</v>
      </c>
      <c r="X1981" s="135"/>
      <c r="Y1981" s="135"/>
      <c r="AA1981" s="135"/>
      <c r="AB1981" s="134"/>
      <c r="AC1981" s="135"/>
      <c r="AD1981" s="135"/>
      <c r="AH1981" s="135"/>
      <c r="AI1981" s="135"/>
    </row>
    <row r="1982" spans="1:35" ht="31.5">
      <c r="A1982" s="205">
        <v>1978</v>
      </c>
      <c r="B1982" s="206" t="s">
        <v>7528</v>
      </c>
      <c r="C1982" s="207" t="str">
        <f xml:space="preserve"> _xlfn.CONCAT(小韻資料表[[#This Row],[聲母拼音碼]],小韻資料表[[#This Row],[韻母拼音碼]],小韻資料表[[#This Row],[調號]])</f>
        <v>tim2</v>
      </c>
      <c r="D1982" s="206" t="s">
        <v>7529</v>
      </c>
      <c r="E1982" s="208" t="s">
        <v>7526</v>
      </c>
      <c r="F1982" s="205">
        <v>2</v>
      </c>
      <c r="G1982" s="209" t="s">
        <v>7530</v>
      </c>
      <c r="H1982" s="205">
        <f xml:space="preserve"> LEN(小韻資料表[[#This Row],[小韻字集]])</f>
        <v>7</v>
      </c>
      <c r="I1982" s="205" cm="1">
        <f t="array" ref="I1982" xml:space="preserve"> MATCH(TRUE, ISNUMBER( SEARCH( LEFT(小韻資料表[[#This Row],[切語]],1), 切語上字資料表[切語上字]) ), 0)</f>
        <v>11</v>
      </c>
      <c r="J1982" s="210" t="str" cm="1">
        <f t="array" ref="J1982" xml:space="preserve"> INDEX(切語上字資料表[聲母], 小韻資料表[[#This Row],[上字表識別號]])</f>
        <v>澄</v>
      </c>
      <c r="K1982" s="210" t="str" cm="1">
        <f t="array" ref="K1982" xml:space="preserve"> INDEX(切語上字資料表[聲母拼音碼], 小韻資料表[[#This Row],[上字表識別號]])</f>
        <v>t</v>
      </c>
      <c r="L1982" s="210" t="str" cm="1">
        <f t="array" ref="L1982" xml:space="preserve"> INDEX(切語上字資料表[清濁], 小韻資料表[[#This Row],[上字表識別號]])</f>
        <v>全濁</v>
      </c>
      <c r="M1982" s="223" cm="1">
        <f t="array" ref="M1982" xml:space="preserve"> INDEX(切語上字資料表[發送收], 小韻資料表[[#This Row],[上字表識別號]])</f>
        <v>0</v>
      </c>
      <c r="N1982" s="205" cm="1">
        <f t="array" ref="N1982" xml:space="preserve"> MATCH(TRUE, ISNUMBER( SEARCH( RIGHT(小韻資料表[[#This Row],[切語]],1), 切語下字資料表[切語下字]) ), 0)</f>
        <v>322</v>
      </c>
      <c r="O1982" s="207" t="str" cm="1">
        <f t="array" ref="O1982" xml:space="preserve"> INDEX(切語下字資料表[韻母], 小韻資料表[[#This Row],[下字表識別號]])</f>
        <v>寑開3</v>
      </c>
      <c r="P1982" s="207" t="str" cm="1">
        <f t="array" ref="P1982" xml:space="preserve"> INDEX(切語下字資料表[韻母拼音碼], 小韻資料表[[#This Row],[下字表識別號]])</f>
        <v>im</v>
      </c>
      <c r="Q1982" s="210" t="str" cm="1">
        <f t="array" ref="Q1982" xml:space="preserve"> INDEX(設定表!$C$19:$C$23, INT( LEFT(小韻資料表[[#This Row],[目次編碼]],1) ))</f>
        <v>上</v>
      </c>
      <c r="R1982" s="210">
        <f xml:space="preserve">  INDEX(設定表!$C$8:$C$15, MATCH( (RIGHT(小韻資料表[[#This Row],[清濁]]) &amp; 小韻資料表[[#This Row],[調]]), 設定表!$B$8:$B$15, 0))</f>
        <v>2</v>
      </c>
      <c r="S1982" s="205" t="s">
        <v>309</v>
      </c>
      <c r="T1982" s="205" t="s">
        <v>309</v>
      </c>
      <c r="U1982" s="226" t="s">
        <v>7531</v>
      </c>
      <c r="V1982" s="147" t="s">
        <v>309</v>
      </c>
      <c r="X1982" s="135"/>
      <c r="Y1982" s="135"/>
      <c r="AA1982" s="135"/>
      <c r="AB1982" s="134"/>
      <c r="AC1982" s="135"/>
      <c r="AD1982" s="135"/>
      <c r="AH1982" s="135"/>
      <c r="AI1982" s="135"/>
    </row>
    <row r="1983" spans="1:35" ht="31.5">
      <c r="A1983" s="205">
        <v>1979</v>
      </c>
      <c r="B1983" s="206" t="s">
        <v>7532</v>
      </c>
      <c r="C1983" s="207" t="str">
        <f xml:space="preserve"> _xlfn.CONCAT(小韻資料表[[#This Row],[聲母拼音碼]],小韻資料表[[#This Row],[韻母拼音碼]],小韻資料表[[#This Row],[調號]])</f>
        <v>khi2</v>
      </c>
      <c r="D1983" s="206" t="s">
        <v>7533</v>
      </c>
      <c r="E1983" s="208" t="s">
        <v>7526</v>
      </c>
      <c r="F1983" s="205">
        <v>3</v>
      </c>
      <c r="G1983" s="209" t="s">
        <v>7533</v>
      </c>
      <c r="H1983" s="205">
        <f xml:space="preserve"> LEN(小韻資料表[[#This Row],[小韻字集]])</f>
        <v>1</v>
      </c>
      <c r="I1983" s="205" cm="1">
        <f t="array" ref="I1983" xml:space="preserve"> MATCH(TRUE, ISNUMBER( SEARCH( LEFT(小韻資料表[[#This Row],[切語]],1), 切語上字資料表[切語上字]) ), 0)</f>
        <v>2</v>
      </c>
      <c r="J1983" s="210" t="str" cm="1">
        <f t="array" ref="J1983" xml:space="preserve"> INDEX(切語上字資料表[聲母], 小韻資料表[[#This Row],[上字表識別號]])</f>
        <v>溪</v>
      </c>
      <c r="K1983" s="210" t="str" cm="1">
        <f t="array" ref="K1983" xml:space="preserve"> INDEX(切語上字資料表[聲母拼音碼], 小韻資料表[[#This Row],[上字表識別號]])</f>
        <v>kh</v>
      </c>
      <c r="L1983" s="210" t="str" cm="1">
        <f t="array" ref="L1983" xml:space="preserve"> INDEX(切語上字資料表[清濁], 小韻資料表[[#This Row],[上字表識別號]])</f>
        <v>次清</v>
      </c>
      <c r="M1983" s="223" t="str" cm="1">
        <f t="array" ref="M1983" xml:space="preserve"> INDEX(切語上字資料表[發送收], 小韻資料表[[#This Row],[上字表識別號]])</f>
        <v>送氣</v>
      </c>
      <c r="N1983" s="205" cm="1">
        <f t="array" ref="N1983" xml:space="preserve"> MATCH(TRUE, ISNUMBER( SEARCH( RIGHT(小韻資料表[[#This Row],[切語]],1), 切語下字資料表[切語下字]) ), 0)</f>
        <v>37</v>
      </c>
      <c r="O1983" s="207" t="str" cm="1">
        <f t="array" ref="O1983" xml:space="preserve"> INDEX(切語下字資料表[韻母], 小韻資料表[[#This Row],[下字表識別號]])</f>
        <v>之開3</v>
      </c>
      <c r="P1983" s="207" t="str" cm="1">
        <f t="array" ref="P1983" xml:space="preserve"> INDEX(切語下字資料表[韻母拼音碼], 小韻資料表[[#This Row],[下字表識別號]])</f>
        <v>i</v>
      </c>
      <c r="Q1983" s="210" t="str" cm="1">
        <f t="array" ref="Q1983" xml:space="preserve"> INDEX(設定表!$C$19:$C$23, INT( LEFT(小韻資料表[[#This Row],[目次編碼]],1) ))</f>
        <v>上</v>
      </c>
      <c r="R1983" s="210">
        <f xml:space="preserve">  INDEX(設定表!$C$8:$C$15, MATCH( (RIGHT(小韻資料表[[#This Row],[清濁]]) &amp; 小韻資料表[[#This Row],[調]]), 設定表!$B$8:$B$15, 0))</f>
        <v>2</v>
      </c>
      <c r="S1983" s="205" t="s">
        <v>309</v>
      </c>
      <c r="T1983" s="205" t="s">
        <v>309</v>
      </c>
      <c r="U1983" s="226" t="s">
        <v>309</v>
      </c>
      <c r="V1983" s="146" t="s">
        <v>309</v>
      </c>
      <c r="X1983" s="135"/>
      <c r="Y1983" s="135"/>
      <c r="AA1983" s="135"/>
      <c r="AB1983" s="134"/>
      <c r="AC1983" s="135"/>
      <c r="AD1983" s="135"/>
      <c r="AH1983" s="135"/>
      <c r="AI1983" s="135"/>
    </row>
    <row r="1984" spans="1:35" ht="31.5">
      <c r="A1984" s="205">
        <v>1980</v>
      </c>
      <c r="B1984" s="206" t="s">
        <v>7534</v>
      </c>
      <c r="C1984" s="207" t="str">
        <f xml:space="preserve"> _xlfn.CONCAT(小韻資料表[[#This Row],[聲母拼音碼]],小韻資料表[[#This Row],[韻母拼音碼]],小韻資料表[[#This Row],[調號]])</f>
        <v>lim2</v>
      </c>
      <c r="D1984" s="206" t="s">
        <v>7535</v>
      </c>
      <c r="E1984" s="208" t="s">
        <v>7526</v>
      </c>
      <c r="F1984" s="205">
        <v>4</v>
      </c>
      <c r="G1984" s="209" t="s">
        <v>7536</v>
      </c>
      <c r="H1984" s="205">
        <f xml:space="preserve"> LEN(小韻資料表[[#This Row],[小韻字集]])</f>
        <v>9</v>
      </c>
      <c r="I1984" s="205" cm="1">
        <f t="array" ref="I1984" xml:space="preserve"> MATCH(TRUE, ISNUMBER( SEARCH( LEFT(小韻資料表[[#This Row],[切語]],1), 切語上字資料表[切語上字]) ), 0)</f>
        <v>40</v>
      </c>
      <c r="J1984" s="210" t="str" cm="1">
        <f t="array" ref="J1984" xml:space="preserve"> INDEX(切語上字資料表[聲母], 小韻資料表[[#This Row],[上字表識別號]])</f>
        <v>來</v>
      </c>
      <c r="K1984" s="210" t="str" cm="1">
        <f t="array" ref="K1984" xml:space="preserve"> INDEX(切語上字資料表[聲母拼音碼], 小韻資料表[[#This Row],[上字表識別號]])</f>
        <v>l</v>
      </c>
      <c r="L1984" s="210" t="str" cm="1">
        <f t="array" ref="L1984" xml:space="preserve"> INDEX(切語上字資料表[清濁], 小韻資料表[[#This Row],[上字表識別號]])</f>
        <v>次濁</v>
      </c>
      <c r="M1984" s="223" t="str" cm="1">
        <f t="array" ref="M1984" xml:space="preserve"> INDEX(切語上字資料表[發送收], 小韻資料表[[#This Row],[上字表識別號]])</f>
        <v>收聲</v>
      </c>
      <c r="N1984" s="205" cm="1">
        <f t="array" ref="N1984" xml:space="preserve"> MATCH(TRUE, ISNUMBER( SEARCH( RIGHT(小韻資料表[[#This Row],[切語]],1), 切語下字資料表[切語下字]) ), 0)</f>
        <v>322</v>
      </c>
      <c r="O1984" s="207" t="str" cm="1">
        <f t="array" ref="O1984" xml:space="preserve"> INDEX(切語下字資料表[韻母], 小韻資料表[[#This Row],[下字表識別號]])</f>
        <v>寑開3</v>
      </c>
      <c r="P1984" s="207" t="str" cm="1">
        <f t="array" ref="P1984" xml:space="preserve"> INDEX(切語下字資料表[韻母拼音碼], 小韻資料表[[#This Row],[下字表識別號]])</f>
        <v>im</v>
      </c>
      <c r="Q1984" s="210" t="str" cm="1">
        <f t="array" ref="Q1984" xml:space="preserve"> INDEX(設定表!$C$19:$C$23, INT( LEFT(小韻資料表[[#This Row],[目次編碼]],1) ))</f>
        <v>上</v>
      </c>
      <c r="R1984" s="210">
        <f xml:space="preserve">  INDEX(設定表!$C$8:$C$15, MATCH( (RIGHT(小韻資料表[[#This Row],[清濁]]) &amp; 小韻資料表[[#This Row],[調]]), 設定表!$B$8:$B$15, 0))</f>
        <v>2</v>
      </c>
      <c r="S1984" s="205" t="s">
        <v>309</v>
      </c>
      <c r="T1984" s="205" t="s">
        <v>309</v>
      </c>
      <c r="U1984" s="226" t="s">
        <v>7537</v>
      </c>
      <c r="V1984" s="147" t="s">
        <v>309</v>
      </c>
      <c r="X1984" s="135"/>
      <c r="Y1984" s="135"/>
      <c r="AA1984" s="135"/>
      <c r="AB1984" s="134"/>
      <c r="AC1984" s="135"/>
      <c r="AD1984" s="135"/>
      <c r="AH1984" s="135"/>
      <c r="AI1984" s="135"/>
    </row>
    <row r="1985" spans="1:35" ht="31.5">
      <c r="A1985" s="205">
        <v>1981</v>
      </c>
      <c r="B1985" s="206" t="s">
        <v>7538</v>
      </c>
      <c r="C1985" s="207" t="str">
        <f xml:space="preserve"> _xlfn.CONCAT(小韻資料表[[#This Row],[聲母拼音碼]],小韻資料表[[#This Row],[韻母拼音碼]],小韻資料表[[#This Row],[調號]])</f>
        <v>si2</v>
      </c>
      <c r="D1985" s="206" t="s">
        <v>7539</v>
      </c>
      <c r="E1985" s="208" t="s">
        <v>7526</v>
      </c>
      <c r="F1985" s="205">
        <v>5</v>
      </c>
      <c r="G1985" s="209" t="s">
        <v>7540</v>
      </c>
      <c r="H1985" s="205">
        <f xml:space="preserve"> LEN(小韻資料表[[#This Row],[小韻字集]])</f>
        <v>2</v>
      </c>
      <c r="I1985" s="205" cm="1">
        <f t="array" ref="I1985" xml:space="preserve"> MATCH(TRUE, ISNUMBER( SEARCH( LEFT(小韻資料表[[#This Row],[切語]],1), 切語上字資料表[切語上字]) ), 0)</f>
        <v>24</v>
      </c>
      <c r="J1985" s="210" t="str" cm="1">
        <f t="array" ref="J1985" xml:space="preserve"> INDEX(切語上字資料表[聲母], 小韻資料表[[#This Row],[上字表識別號]])</f>
        <v>心</v>
      </c>
      <c r="K1985" s="210" t="str" cm="1">
        <f t="array" ref="K1985" xml:space="preserve"> INDEX(切語上字資料表[聲母拼音碼], 小韻資料表[[#This Row],[上字表識別號]])</f>
        <v>s</v>
      </c>
      <c r="L1985" s="210" t="str" cm="1">
        <f t="array" ref="L1985" xml:space="preserve"> INDEX(切語上字資料表[清濁], 小韻資料表[[#This Row],[上字表識別號]])</f>
        <v>全清</v>
      </c>
      <c r="M1985" s="223" t="str" cm="1">
        <f t="array" ref="M1985" xml:space="preserve"> INDEX(切語上字資料表[發送收], 小韻資料表[[#This Row],[上字表識別號]])</f>
        <v>送氣</v>
      </c>
      <c r="N1985" s="205" cm="1">
        <f t="array" ref="N1985" xml:space="preserve"> MATCH(TRUE, ISNUMBER( SEARCH( RIGHT(小韻資料表[[#This Row],[切語]],1), 切語下字資料表[切語下字]) ), 0)</f>
        <v>37</v>
      </c>
      <c r="O1985" s="207" t="str" cm="1">
        <f t="array" ref="O1985" xml:space="preserve"> INDEX(切語下字資料表[韻母], 小韻資料表[[#This Row],[下字表識別號]])</f>
        <v>之開3</v>
      </c>
      <c r="P1985" s="207" t="str" cm="1">
        <f t="array" ref="P1985" xml:space="preserve"> INDEX(切語下字資料表[韻母拼音碼], 小韻資料表[[#This Row],[下字表識別號]])</f>
        <v>i</v>
      </c>
      <c r="Q1985" s="210" t="str" cm="1">
        <f t="array" ref="Q1985" xml:space="preserve"> INDEX(設定表!$C$19:$C$23, INT( LEFT(小韻資料表[[#This Row],[目次編碼]],1) ))</f>
        <v>上</v>
      </c>
      <c r="R1985" s="210">
        <f xml:space="preserve">  INDEX(設定表!$C$8:$C$15, MATCH( (RIGHT(小韻資料表[[#This Row],[清濁]]) &amp; 小韻資料表[[#This Row],[調]]), 設定表!$B$8:$B$15, 0))</f>
        <v>2</v>
      </c>
      <c r="S1985" s="205" t="s">
        <v>309</v>
      </c>
      <c r="T1985" s="205" t="s">
        <v>309</v>
      </c>
      <c r="U1985" s="226" t="s">
        <v>309</v>
      </c>
      <c r="V1985" s="146" t="s">
        <v>309</v>
      </c>
      <c r="X1985" s="135"/>
      <c r="Y1985" s="135"/>
      <c r="AA1985" s="135"/>
      <c r="AB1985" s="134"/>
      <c r="AC1985" s="135"/>
      <c r="AD1985" s="135"/>
      <c r="AH1985" s="135"/>
      <c r="AI1985" s="135"/>
    </row>
    <row r="1986" spans="1:35" ht="31.5">
      <c r="A1986" s="205">
        <v>1982</v>
      </c>
      <c r="B1986" s="206" t="s">
        <v>7541</v>
      </c>
      <c r="C1986" s="207" t="str">
        <f xml:space="preserve"> _xlfn.CONCAT(小韻資料表[[#This Row],[聲母拼音碼]],小韻資料表[[#This Row],[韻母拼音碼]],小韻資料表[[#This Row],[調號]])</f>
        <v>thi2</v>
      </c>
      <c r="D1986" s="206" t="s">
        <v>7542</v>
      </c>
      <c r="E1986" s="208" t="s">
        <v>7526</v>
      </c>
      <c r="F1986" s="205">
        <v>6</v>
      </c>
      <c r="G1986" s="209" t="s">
        <v>7543</v>
      </c>
      <c r="H1986" s="205">
        <f xml:space="preserve"> LEN(小韻資料表[[#This Row],[小韻字集]])</f>
        <v>3</v>
      </c>
      <c r="I1986" s="205" cm="1">
        <f t="array" ref="I1986" xml:space="preserve"> MATCH(TRUE, ISNUMBER( SEARCH( LEFT(小韻資料表[[#This Row],[切語]],1), 切語上字資料表[切語上字]) ), 0)</f>
        <v>10</v>
      </c>
      <c r="J1986" s="210" t="str" cm="1">
        <f t="array" ref="J1986" xml:space="preserve"> INDEX(切語上字資料表[聲母], 小韻資料表[[#This Row],[上字表識別號]])</f>
        <v>徹</v>
      </c>
      <c r="K1986" s="210" t="str" cm="1">
        <f t="array" ref="K1986" xml:space="preserve"> INDEX(切語上字資料表[聲母拼音碼], 小韻資料表[[#This Row],[上字表識別號]])</f>
        <v>th</v>
      </c>
      <c r="L1986" s="210" t="str" cm="1">
        <f t="array" ref="L1986" xml:space="preserve"> INDEX(切語上字資料表[清濁], 小韻資料表[[#This Row],[上字表識別號]])</f>
        <v>次清</v>
      </c>
      <c r="M1986" s="223" t="str" cm="1">
        <f t="array" ref="M1986" xml:space="preserve"> INDEX(切語上字資料表[發送收], 小韻資料表[[#This Row],[上字表識別號]])</f>
        <v>送氣</v>
      </c>
      <c r="N1986" s="205" cm="1">
        <f t="array" ref="N1986" xml:space="preserve"> MATCH(TRUE, ISNUMBER( SEARCH( RIGHT(小韻資料表[[#This Row],[切語]],1), 切語下字資料表[切語下字]) ), 0)</f>
        <v>37</v>
      </c>
      <c r="O1986" s="207" t="str" cm="1">
        <f t="array" ref="O1986" xml:space="preserve"> INDEX(切語下字資料表[韻母], 小韻資料表[[#This Row],[下字表識別號]])</f>
        <v>之開3</v>
      </c>
      <c r="P1986" s="207" t="str" cm="1">
        <f t="array" ref="P1986" xml:space="preserve"> INDEX(切語下字資料表[韻母拼音碼], 小韻資料表[[#This Row],[下字表識別號]])</f>
        <v>i</v>
      </c>
      <c r="Q1986" s="210" t="str" cm="1">
        <f t="array" ref="Q1986" xml:space="preserve"> INDEX(設定表!$C$19:$C$23, INT( LEFT(小韻資料表[[#This Row],[目次編碼]],1) ))</f>
        <v>上</v>
      </c>
      <c r="R1986" s="210">
        <f xml:space="preserve">  INDEX(設定表!$C$8:$C$15, MATCH( (RIGHT(小韻資料表[[#This Row],[清濁]]) &amp; 小韻資料表[[#This Row],[調]]), 設定表!$B$8:$B$15, 0))</f>
        <v>2</v>
      </c>
      <c r="S1986" s="205" t="s">
        <v>309</v>
      </c>
      <c r="T1986" s="205" t="s">
        <v>309</v>
      </c>
      <c r="U1986" s="226" t="s">
        <v>309</v>
      </c>
      <c r="V1986" s="147" t="s">
        <v>309</v>
      </c>
      <c r="X1986" s="135"/>
      <c r="Y1986" s="135"/>
      <c r="AA1986" s="135"/>
      <c r="AB1986" s="134"/>
      <c r="AC1986" s="135"/>
      <c r="AD1986" s="135"/>
      <c r="AH1986" s="135"/>
      <c r="AI1986" s="135"/>
    </row>
    <row r="1987" spans="1:35" ht="31.5">
      <c r="A1987" s="205">
        <v>1983</v>
      </c>
      <c r="B1987" s="206" t="s">
        <v>7544</v>
      </c>
      <c r="C1987" s="207" t="str">
        <f xml:space="preserve"> _xlfn.CONCAT(小韻資料表[[#This Row],[聲母拼音碼]],小韻資料表[[#This Row],[韻母拼音碼]],小韻資料表[[#This Row],[調號]])</f>
        <v>cim2</v>
      </c>
      <c r="D1987" s="206" t="s">
        <v>7545</v>
      </c>
      <c r="E1987" s="208" t="s">
        <v>7526</v>
      </c>
      <c r="F1987" s="205">
        <v>7</v>
      </c>
      <c r="G1987" s="209" t="s">
        <v>7546</v>
      </c>
      <c r="H1987" s="205">
        <f xml:space="preserve"> LEN(小韻資料表[[#This Row],[小韻字集]])</f>
        <v>5</v>
      </c>
      <c r="I1987" s="205" cm="1">
        <f t="array" ref="I1987" xml:space="preserve"> MATCH(TRUE, ISNUMBER( SEARCH( LEFT(小韻資料表[[#This Row],[切語]],1), 切語上字資料表[切語上字]) ), 0)</f>
        <v>21</v>
      </c>
      <c r="J1987" s="210" t="str" cm="1">
        <f t="array" ref="J1987" xml:space="preserve"> INDEX(切語上字資料表[聲母], 小韻資料表[[#This Row],[上字表識別號]])</f>
        <v>精</v>
      </c>
      <c r="K1987" s="210" t="str" cm="1">
        <f t="array" ref="K1987" xml:space="preserve"> INDEX(切語上字資料表[聲母拼音碼], 小韻資料表[[#This Row],[上字表識別號]])</f>
        <v>c</v>
      </c>
      <c r="L1987" s="210" t="str" cm="1">
        <f t="array" ref="L1987" xml:space="preserve"> INDEX(切語上字資料表[清濁], 小韻資料表[[#This Row],[上字表識別號]])</f>
        <v>全清</v>
      </c>
      <c r="M1987" s="223" t="str" cm="1">
        <f t="array" ref="M1987" xml:space="preserve"> INDEX(切語上字資料表[發送收], 小韻資料表[[#This Row],[上字表識別號]])</f>
        <v>發聲</v>
      </c>
      <c r="N1987" s="205" cm="1">
        <f t="array" ref="N1987" xml:space="preserve"> MATCH(TRUE, ISNUMBER( SEARCH( RIGHT(小韻資料表[[#This Row],[切語]],1), 切語下字資料表[切語下字]) ), 0)</f>
        <v>322</v>
      </c>
      <c r="O1987" s="207" t="str" cm="1">
        <f t="array" ref="O1987" xml:space="preserve"> INDEX(切語下字資料表[韻母], 小韻資料表[[#This Row],[下字表識別號]])</f>
        <v>寑開3</v>
      </c>
      <c r="P1987" s="207" t="str" cm="1">
        <f t="array" ref="P1987" xml:space="preserve"> INDEX(切語下字資料表[韻母拼音碼], 小韻資料表[[#This Row],[下字表識別號]])</f>
        <v>im</v>
      </c>
      <c r="Q1987" s="210" t="str" cm="1">
        <f t="array" ref="Q1987" xml:space="preserve"> INDEX(設定表!$C$19:$C$23, INT( LEFT(小韻資料表[[#This Row],[目次編碼]],1) ))</f>
        <v>上</v>
      </c>
      <c r="R1987" s="210">
        <f xml:space="preserve">  INDEX(設定表!$C$8:$C$15, MATCH( (RIGHT(小韻資料表[[#This Row],[清濁]]) &amp; 小韻資料表[[#This Row],[調]]), 設定表!$B$8:$B$15, 0))</f>
        <v>2</v>
      </c>
      <c r="S1987" s="205" t="s">
        <v>309</v>
      </c>
      <c r="T1987" s="205" t="s">
        <v>309</v>
      </c>
      <c r="U1987" s="226" t="s">
        <v>309</v>
      </c>
      <c r="V1987" s="146" t="s">
        <v>309</v>
      </c>
      <c r="X1987" s="135"/>
      <c r="Y1987" s="135"/>
      <c r="AA1987" s="135"/>
      <c r="AB1987" s="134"/>
      <c r="AC1987" s="135"/>
      <c r="AD1987" s="135"/>
      <c r="AH1987" s="135"/>
      <c r="AI1987" s="135"/>
    </row>
    <row r="1988" spans="1:35" ht="31.5">
      <c r="A1988" s="205">
        <v>1984</v>
      </c>
      <c r="B1988" s="206" t="s">
        <v>7547</v>
      </c>
      <c r="C1988" s="207" t="str">
        <f xml:space="preserve"> _xlfn.CONCAT(小韻資料表[[#This Row],[聲母拼音碼]],小韻資料表[[#This Row],[韻母拼音碼]],小韻資料表[[#This Row],[調號]])</f>
        <v>ji2</v>
      </c>
      <c r="D1988" s="206" t="s">
        <v>7548</v>
      </c>
      <c r="E1988" s="208" t="s">
        <v>7526</v>
      </c>
      <c r="F1988" s="205">
        <v>8</v>
      </c>
      <c r="G1988" s="209" t="s">
        <v>7549</v>
      </c>
      <c r="H1988" s="205">
        <f xml:space="preserve"> LEN(小韻資料表[[#This Row],[小韻字集]])</f>
        <v>15</v>
      </c>
      <c r="I1988" s="205" cm="1">
        <f t="array" ref="I1988" xml:space="preserve"> MATCH(TRUE, ISNUMBER( SEARCH( LEFT(小韻資料表[[#This Row],[切語]],1), 切語上字資料表[切語上字]) ), 0)</f>
        <v>41</v>
      </c>
      <c r="J1988" s="210" t="str" cm="1">
        <f t="array" ref="J1988" xml:space="preserve"> INDEX(切語上字資料表[聲母], 小韻資料表[[#This Row],[上字表識別號]])</f>
        <v>日</v>
      </c>
      <c r="K1988" s="210" t="str" cm="1">
        <f t="array" ref="K1988" xml:space="preserve"> INDEX(切語上字資料表[聲母拼音碼], 小韻資料表[[#This Row],[上字表識別號]])</f>
        <v>j</v>
      </c>
      <c r="L1988" s="210" t="str" cm="1">
        <f t="array" ref="L1988" xml:space="preserve"> INDEX(切語上字資料表[清濁], 小韻資料表[[#This Row],[上字表識別號]])</f>
        <v>次濁</v>
      </c>
      <c r="M1988" s="223" t="str" cm="1">
        <f t="array" ref="M1988" xml:space="preserve"> INDEX(切語上字資料表[發送收], 小韻資料表[[#This Row],[上字表識別號]])</f>
        <v>收聲</v>
      </c>
      <c r="N1988" s="205" cm="1">
        <f t="array" ref="N1988" xml:space="preserve"> MATCH(TRUE, ISNUMBER( SEARCH( RIGHT(小韻資料表[[#This Row],[切語]],1), 切語下字資料表[切語下字]) ), 0)</f>
        <v>37</v>
      </c>
      <c r="O1988" s="207" t="str" cm="1">
        <f t="array" ref="O1988" xml:space="preserve"> INDEX(切語下字資料表[韻母], 小韻資料表[[#This Row],[下字表識別號]])</f>
        <v>之開3</v>
      </c>
      <c r="P1988" s="207" t="str" cm="1">
        <f t="array" ref="P1988" xml:space="preserve"> INDEX(切語下字資料表[韻母拼音碼], 小韻資料表[[#This Row],[下字表識別號]])</f>
        <v>i</v>
      </c>
      <c r="Q1988" s="210" t="str" cm="1">
        <f t="array" ref="Q1988" xml:space="preserve"> INDEX(設定表!$C$19:$C$23, INT( LEFT(小韻資料表[[#This Row],[目次編碼]],1) ))</f>
        <v>上</v>
      </c>
      <c r="R1988" s="210">
        <f xml:space="preserve">  INDEX(設定表!$C$8:$C$15, MATCH( (RIGHT(小韻資料表[[#This Row],[清濁]]) &amp; 小韻資料表[[#This Row],[調]]), 設定表!$B$8:$B$15, 0))</f>
        <v>2</v>
      </c>
      <c r="S1988" s="205" t="s">
        <v>309</v>
      </c>
      <c r="T1988" s="205" t="s">
        <v>309</v>
      </c>
      <c r="U1988" s="226" t="s">
        <v>309</v>
      </c>
      <c r="V1988" s="147" t="s">
        <v>309</v>
      </c>
      <c r="X1988" s="135"/>
      <c r="Y1988" s="135"/>
      <c r="AA1988" s="135"/>
      <c r="AB1988" s="134"/>
      <c r="AC1988" s="135"/>
      <c r="AD1988" s="135"/>
      <c r="AH1988" s="135"/>
      <c r="AI1988" s="135"/>
    </row>
    <row r="1989" spans="1:35" ht="31.5">
      <c r="A1989" s="205">
        <v>1985</v>
      </c>
      <c r="B1989" s="206" t="s">
        <v>7550</v>
      </c>
      <c r="C1989" s="207" t="str">
        <f xml:space="preserve"> _xlfn.CONCAT(小韻資料表[[#This Row],[聲母拼音碼]],小韻資料表[[#This Row],[韻母拼音碼]],小韻資料表[[#This Row],[調號]])</f>
        <v>cim2</v>
      </c>
      <c r="D1989" s="206" t="s">
        <v>7551</v>
      </c>
      <c r="E1989" s="208" t="s">
        <v>7526</v>
      </c>
      <c r="F1989" s="205">
        <v>9</v>
      </c>
      <c r="G1989" s="209" t="s">
        <v>7552</v>
      </c>
      <c r="H1989" s="205">
        <f xml:space="preserve"> LEN(小韻資料表[[#This Row],[小韻字集]])</f>
        <v>3</v>
      </c>
      <c r="I1989" s="205" cm="1">
        <f t="array" ref="I1989" xml:space="preserve"> MATCH(TRUE, ISNUMBER( SEARCH( LEFT(小韻資料表[[#This Row],[切語]],1), 切語上字資料表[切語上字]) ), 0)</f>
        <v>30</v>
      </c>
      <c r="J1989" s="210" t="str" cm="1">
        <f t="array" ref="J1989" xml:space="preserve"> INDEX(切語上字資料表[聲母], 小韻資料表[[#This Row],[上字表識別號]])</f>
        <v>照</v>
      </c>
      <c r="K1989" s="210" t="str" cm="1">
        <f t="array" ref="K1989" xml:space="preserve"> INDEX(切語上字資料表[聲母拼音碼], 小韻資料表[[#This Row],[上字表識別號]])</f>
        <v>c</v>
      </c>
      <c r="L1989" s="210" t="str" cm="1">
        <f t="array" ref="L1989" xml:space="preserve"> INDEX(切語上字資料表[清濁], 小韻資料表[[#This Row],[上字表識別號]])</f>
        <v>全清</v>
      </c>
      <c r="M1989" s="223" t="str" cm="1">
        <f t="array" ref="M1989" xml:space="preserve"> INDEX(切語上字資料表[發送收], 小韻資料表[[#This Row],[上字表識別號]])</f>
        <v>發聲</v>
      </c>
      <c r="N1989" s="205" cm="1">
        <f t="array" ref="N1989" xml:space="preserve"> MATCH(TRUE, ISNUMBER( SEARCH( RIGHT(小韻資料表[[#This Row],[切語]],1), 切語下字資料表[切語下字]) ), 0)</f>
        <v>322</v>
      </c>
      <c r="O1989" s="207" t="str" cm="1">
        <f t="array" ref="O1989" xml:space="preserve"> INDEX(切語下字資料表[韻母], 小韻資料表[[#This Row],[下字表識別號]])</f>
        <v>寑開3</v>
      </c>
      <c r="P1989" s="207" t="str" cm="1">
        <f t="array" ref="P1989" xml:space="preserve"> INDEX(切語下字資料表[韻母拼音碼], 小韻資料表[[#This Row],[下字表識別號]])</f>
        <v>im</v>
      </c>
      <c r="Q1989" s="210" t="str" cm="1">
        <f t="array" ref="Q1989" xml:space="preserve"> INDEX(設定表!$C$19:$C$23, INT( LEFT(小韻資料表[[#This Row],[目次編碼]],1) ))</f>
        <v>上</v>
      </c>
      <c r="R1989" s="210">
        <f xml:space="preserve">  INDEX(設定表!$C$8:$C$15, MATCH( (RIGHT(小韻資料表[[#This Row],[清濁]]) &amp; 小韻資料表[[#This Row],[調]]), 設定表!$B$8:$B$15, 0))</f>
        <v>2</v>
      </c>
      <c r="S1989" s="205" t="s">
        <v>309</v>
      </c>
      <c r="T1989" s="205" t="s">
        <v>309</v>
      </c>
      <c r="U1989" s="226" t="s">
        <v>309</v>
      </c>
      <c r="V1989" s="146" t="s">
        <v>309</v>
      </c>
      <c r="X1989" s="135"/>
      <c r="Y1989" s="135"/>
      <c r="AA1989" s="135"/>
      <c r="AB1989" s="134"/>
      <c r="AC1989" s="135"/>
      <c r="AD1989" s="135"/>
      <c r="AH1989" s="135"/>
      <c r="AI1989" s="135"/>
    </row>
    <row r="1990" spans="1:35" ht="31.5">
      <c r="A1990" s="205">
        <v>1986</v>
      </c>
      <c r="B1990" s="206" t="s">
        <v>7553</v>
      </c>
      <c r="C1990" s="207" t="str">
        <f xml:space="preserve"> _xlfn.CONCAT(小韻資料表[[#This Row],[聲母拼音碼]],小韻資料表[[#This Row],[韻母拼音碼]],小韻資料表[[#This Row],[調號]])</f>
        <v>sim2</v>
      </c>
      <c r="D1990" s="206" t="s">
        <v>4775</v>
      </c>
      <c r="E1990" s="208" t="s">
        <v>7526</v>
      </c>
      <c r="F1990" s="205">
        <v>10</v>
      </c>
      <c r="G1990" s="209" t="s">
        <v>7554</v>
      </c>
      <c r="H1990" s="205">
        <f xml:space="preserve"> LEN(小韻資料表[[#This Row],[小韻字集]])</f>
        <v>16</v>
      </c>
      <c r="I1990" s="205" cm="1">
        <f t="array" ref="I1990" xml:space="preserve"> MATCH(TRUE, ISNUMBER( SEARCH( LEFT(小韻資料表[[#This Row],[切語]],1), 切語上字資料表[切語上字]) ), 0)</f>
        <v>33</v>
      </c>
      <c r="J1990" s="210" t="str" cm="1">
        <f t="array" ref="J1990" xml:space="preserve"> INDEX(切語上字資料表[聲母], 小韻資料表[[#This Row],[上字表識別號]])</f>
        <v>審</v>
      </c>
      <c r="K1990" s="210" t="str" cm="1">
        <f t="array" ref="K1990" xml:space="preserve"> INDEX(切語上字資料表[聲母拼音碼], 小韻資料表[[#This Row],[上字表識別號]])</f>
        <v>s</v>
      </c>
      <c r="L1990" s="210" t="str" cm="1">
        <f t="array" ref="L1990" xml:space="preserve"> INDEX(切語上字資料表[清濁], 小韻資料表[[#This Row],[上字表識別號]])</f>
        <v>全清</v>
      </c>
      <c r="M1990" s="223" t="str" cm="1">
        <f t="array" ref="M1990" xml:space="preserve"> INDEX(切語上字資料表[發送收], 小韻資料表[[#This Row],[上字表識別號]])</f>
        <v>送氣</v>
      </c>
      <c r="N1990" s="205" cm="1">
        <f t="array" ref="N1990" xml:space="preserve"> MATCH(TRUE, ISNUMBER( SEARCH( RIGHT(小韻資料表[[#This Row],[切語]],1), 切語下字資料表[切語下字]) ), 0)</f>
        <v>323</v>
      </c>
      <c r="O1990" s="207" t="str" cm="1">
        <f t="array" ref="O1990" xml:space="preserve"> INDEX(切語下字資料表[韻母], 小韻資料表[[#This Row],[下字表識別號]])</f>
        <v>沁開3</v>
      </c>
      <c r="P1990" s="207" t="str" cm="1">
        <f t="array" ref="P1990" xml:space="preserve"> INDEX(切語下字資料表[韻母拼音碼], 小韻資料表[[#This Row],[下字表識別號]])</f>
        <v>im</v>
      </c>
      <c r="Q1990" s="210" t="str" cm="1">
        <f t="array" ref="Q1990" xml:space="preserve"> INDEX(設定表!$C$19:$C$23, INT( LEFT(小韻資料表[[#This Row],[目次編碼]],1) ))</f>
        <v>上</v>
      </c>
      <c r="R1990" s="210">
        <f xml:space="preserve">  INDEX(設定表!$C$8:$C$15, MATCH( (RIGHT(小韻資料表[[#This Row],[清濁]]) &amp; 小韻資料表[[#This Row],[調]]), 設定表!$B$8:$B$15, 0))</f>
        <v>2</v>
      </c>
      <c r="S1990" s="205" t="s">
        <v>309</v>
      </c>
      <c r="T1990" s="205" t="s">
        <v>309</v>
      </c>
      <c r="U1990" s="226" t="s">
        <v>7555</v>
      </c>
      <c r="V1990" s="147" t="s">
        <v>309</v>
      </c>
      <c r="X1990" s="135"/>
      <c r="Y1990" s="135"/>
      <c r="AA1990" s="135"/>
      <c r="AB1990" s="134"/>
      <c r="AC1990" s="135"/>
      <c r="AD1990" s="135"/>
      <c r="AH1990" s="135"/>
      <c r="AI1990" s="135"/>
    </row>
    <row r="1991" spans="1:35" ht="31.5">
      <c r="A1991" s="205">
        <v>1987</v>
      </c>
      <c r="B1991" s="206" t="s">
        <v>7556</v>
      </c>
      <c r="C1991" s="207" t="str">
        <f xml:space="preserve"> _xlfn.CONCAT(小韻資料表[[#This Row],[聲母拼音碼]],小韻資料表[[#This Row],[韻母拼音碼]],小韻資料表[[#This Row],[調號]])</f>
        <v>sim2</v>
      </c>
      <c r="D1991" s="206" t="s">
        <v>7557</v>
      </c>
      <c r="E1991" s="208" t="s">
        <v>7526</v>
      </c>
      <c r="F1991" s="205">
        <v>11</v>
      </c>
      <c r="G1991" s="209" t="s">
        <v>7558</v>
      </c>
      <c r="H1991" s="205">
        <f xml:space="preserve"> LEN(小韻資料表[[#This Row],[小韻字集]])</f>
        <v>3</v>
      </c>
      <c r="I1991" s="205" cm="1">
        <f t="array" ref="I1991" xml:space="preserve"> MATCH(TRUE, ISNUMBER( SEARCH( LEFT(小韻資料表[[#This Row],[切語]],1), 切語上字資料表[切語上字]) ), 0)</f>
        <v>32</v>
      </c>
      <c r="J1991" s="210" t="str" cm="1">
        <f t="array" ref="J1991" xml:space="preserve"> INDEX(切語上字資料表[聲母], 小韻資料表[[#This Row],[上字表識別號]])</f>
        <v>神</v>
      </c>
      <c r="K1991" s="210" t="str" cm="1">
        <f t="array" ref="K1991" xml:space="preserve"> INDEX(切語上字資料表[聲母拼音碼], 小韻資料表[[#This Row],[上字表識別號]])</f>
        <v>s</v>
      </c>
      <c r="L1991" s="210" t="str" cm="1">
        <f t="array" ref="L1991" xml:space="preserve"> INDEX(切語上字資料表[清濁], 小韻資料表[[#This Row],[上字表識別號]])</f>
        <v>全濁</v>
      </c>
      <c r="M1991" s="223" t="str" cm="1">
        <f t="array" ref="M1991" xml:space="preserve"> INDEX(切語上字資料表[發送收], 小韻資料表[[#This Row],[上字表識別號]])</f>
        <v>發聲</v>
      </c>
      <c r="N1991" s="205" cm="1">
        <f t="array" ref="N1991" xml:space="preserve"> MATCH(TRUE, ISNUMBER( SEARCH( RIGHT(小韻資料表[[#This Row],[切語]],1), 切語下字資料表[切語下字]) ), 0)</f>
        <v>322</v>
      </c>
      <c r="O1991" s="207" t="str" cm="1">
        <f t="array" ref="O1991" xml:space="preserve"> INDEX(切語下字資料表[韻母], 小韻資料表[[#This Row],[下字表識別號]])</f>
        <v>寑開3</v>
      </c>
      <c r="P1991" s="207" t="str" cm="1">
        <f t="array" ref="P1991" xml:space="preserve"> INDEX(切語下字資料表[韻母拼音碼], 小韻資料表[[#This Row],[下字表識別號]])</f>
        <v>im</v>
      </c>
      <c r="Q1991" s="210" t="str" cm="1">
        <f t="array" ref="Q1991" xml:space="preserve"> INDEX(設定表!$C$19:$C$23, INT( LEFT(小韻資料表[[#This Row],[目次編碼]],1) ))</f>
        <v>上</v>
      </c>
      <c r="R1991" s="210">
        <f xml:space="preserve">  INDEX(設定表!$C$8:$C$15, MATCH( (RIGHT(小韻資料表[[#This Row],[清濁]]) &amp; 小韻資料表[[#This Row],[調]]), 設定表!$B$8:$B$15, 0))</f>
        <v>2</v>
      </c>
      <c r="S1991" s="205" t="s">
        <v>309</v>
      </c>
      <c r="T1991" s="205" t="s">
        <v>309</v>
      </c>
      <c r="U1991" s="226" t="s">
        <v>309</v>
      </c>
      <c r="V1991" s="146" t="s">
        <v>309</v>
      </c>
      <c r="X1991" s="135"/>
      <c r="Y1991" s="135"/>
      <c r="AA1991" s="135"/>
      <c r="AB1991" s="134"/>
      <c r="AC1991" s="135"/>
      <c r="AD1991" s="135"/>
      <c r="AH1991" s="135"/>
      <c r="AI1991" s="135"/>
    </row>
    <row r="1992" spans="1:35" ht="31.5">
      <c r="A1992" s="205">
        <v>1988</v>
      </c>
      <c r="B1992" s="206" t="s">
        <v>7559</v>
      </c>
      <c r="C1992" s="207" t="str">
        <f xml:space="preserve"> _xlfn.CONCAT(小韻資料表[[#This Row],[聲母拼音碼]],小韻資料表[[#This Row],[韻母拼音碼]],小韻資料表[[#This Row],[調號]])</f>
        <v>sim2</v>
      </c>
      <c r="D1992" s="206" t="s">
        <v>7560</v>
      </c>
      <c r="E1992" s="208" t="s">
        <v>7526</v>
      </c>
      <c r="F1992" s="205">
        <v>12</v>
      </c>
      <c r="G1992" s="209" t="s">
        <v>7561</v>
      </c>
      <c r="H1992" s="205">
        <f xml:space="preserve"> LEN(小韻資料表[[#This Row],[小韻字集]])</f>
        <v>2</v>
      </c>
      <c r="I1992" s="205" cm="1">
        <f t="array" ref="I1992" xml:space="preserve"> MATCH(TRUE, ISNUMBER( SEARCH( LEFT(小韻資料表[[#This Row],[切語]],1), 切語上字資料表[切語上字]) ), 0)</f>
        <v>34</v>
      </c>
      <c r="J1992" s="210" t="str" cm="1">
        <f t="array" ref="J1992" xml:space="preserve"> INDEX(切語上字資料表[聲母], 小韻資料表[[#This Row],[上字表識別號]])</f>
        <v>禪</v>
      </c>
      <c r="K1992" s="210" t="str" cm="1">
        <f t="array" ref="K1992" xml:space="preserve"> INDEX(切語上字資料表[聲母拼音碼], 小韻資料表[[#This Row],[上字表識別號]])</f>
        <v>s</v>
      </c>
      <c r="L1992" s="210" t="str" cm="1">
        <f t="array" ref="L1992" xml:space="preserve"> INDEX(切語上字資料表[清濁], 小韻資料表[[#This Row],[上字表識別號]])</f>
        <v>全濁</v>
      </c>
      <c r="M1992" s="223" cm="1">
        <f t="array" ref="M1992" xml:space="preserve"> INDEX(切語上字資料表[發送收], 小韻資料表[[#This Row],[上字表識別號]])</f>
        <v>0</v>
      </c>
      <c r="N1992" s="205" cm="1">
        <f t="array" ref="N1992" xml:space="preserve"> MATCH(TRUE, ISNUMBER( SEARCH( RIGHT(小韻資料表[[#This Row],[切語]],1), 切語下字資料表[切語下字]) ), 0)</f>
        <v>322</v>
      </c>
      <c r="O1992" s="207" t="str" cm="1">
        <f t="array" ref="O1992" xml:space="preserve"> INDEX(切語下字資料表[韻母], 小韻資料表[[#This Row],[下字表識別號]])</f>
        <v>寑開3</v>
      </c>
      <c r="P1992" s="207" t="str" cm="1">
        <f t="array" ref="P1992" xml:space="preserve"> INDEX(切語下字資料表[韻母拼音碼], 小韻資料表[[#This Row],[下字表識別號]])</f>
        <v>im</v>
      </c>
      <c r="Q1992" s="210" t="str" cm="1">
        <f t="array" ref="Q1992" xml:space="preserve"> INDEX(設定表!$C$19:$C$23, INT( LEFT(小韻資料表[[#This Row],[目次編碼]],1) ))</f>
        <v>上</v>
      </c>
      <c r="R1992" s="210">
        <f xml:space="preserve">  INDEX(設定表!$C$8:$C$15, MATCH( (RIGHT(小韻資料表[[#This Row],[清濁]]) &amp; 小韻資料表[[#This Row],[調]]), 設定表!$B$8:$B$15, 0))</f>
        <v>2</v>
      </c>
      <c r="S1992" s="205" t="s">
        <v>309</v>
      </c>
      <c r="T1992" s="205" t="s">
        <v>309</v>
      </c>
      <c r="U1992" s="226" t="s">
        <v>309</v>
      </c>
      <c r="V1992" s="147" t="s">
        <v>309</v>
      </c>
      <c r="X1992" s="135"/>
      <c r="Y1992" s="135"/>
      <c r="AA1992" s="135"/>
      <c r="AB1992" s="134"/>
      <c r="AC1992" s="135"/>
      <c r="AD1992" s="135"/>
      <c r="AH1992" s="135"/>
      <c r="AI1992" s="135"/>
    </row>
    <row r="1993" spans="1:35" ht="31.5">
      <c r="A1993" s="205">
        <v>1989</v>
      </c>
      <c r="B1993" s="206" t="s">
        <v>7562</v>
      </c>
      <c r="C1993" s="207" t="str">
        <f xml:space="preserve"> _xlfn.CONCAT(小韻資料表[[#This Row],[聲母拼音碼]],小韻資料表[[#This Row],[韻母拼音碼]],小韻資料表[[#This Row],[調號]])</f>
        <v>chim2</v>
      </c>
      <c r="D1993" s="206" t="s">
        <v>7563</v>
      </c>
      <c r="E1993" s="208" t="s">
        <v>7526</v>
      </c>
      <c r="F1993" s="205">
        <v>13</v>
      </c>
      <c r="G1993" s="209" t="s">
        <v>7563</v>
      </c>
      <c r="H1993" s="205">
        <f xml:space="preserve"> LEN(小韻資料表[[#This Row],[小韻字集]])</f>
        <v>1</v>
      </c>
      <c r="I1993" s="205" cm="1">
        <f t="array" ref="I1993" xml:space="preserve"> MATCH(TRUE, ISNUMBER( SEARCH( LEFT(小韻資料表[[#This Row],[切語]],1), 切語上字資料表[切語上字]) ), 0)</f>
        <v>31</v>
      </c>
      <c r="J1993" s="210" t="str" cm="1">
        <f t="array" ref="J1993" xml:space="preserve"> INDEX(切語上字資料表[聲母], 小韻資料表[[#This Row],[上字表識別號]])</f>
        <v>穿</v>
      </c>
      <c r="K1993" s="210" t="str" cm="1">
        <f t="array" ref="K1993" xml:space="preserve"> INDEX(切語上字資料表[聲母拼音碼], 小韻資料表[[#This Row],[上字表識別號]])</f>
        <v>ch</v>
      </c>
      <c r="L1993" s="210" t="str" cm="1">
        <f t="array" ref="L1993" xml:space="preserve"> INDEX(切語上字資料表[清濁], 小韻資料表[[#This Row],[上字表識別號]])</f>
        <v>次清</v>
      </c>
      <c r="M1993" s="223" t="str" cm="1">
        <f t="array" ref="M1993" xml:space="preserve"> INDEX(切語上字資料表[發送收], 小韻資料表[[#This Row],[上字表識別號]])</f>
        <v>送氣</v>
      </c>
      <c r="N1993" s="205" cm="1">
        <f t="array" ref="N1993" xml:space="preserve"> MATCH(TRUE, ISNUMBER( SEARCH( RIGHT(小韻資料表[[#This Row],[切語]],1), 切語下字資料表[切語下字]) ), 0)</f>
        <v>322</v>
      </c>
      <c r="O1993" s="207" t="str" cm="1">
        <f t="array" ref="O1993" xml:space="preserve"> INDEX(切語下字資料表[韻母], 小韻資料表[[#This Row],[下字表識別號]])</f>
        <v>寑開3</v>
      </c>
      <c r="P1993" s="207" t="str" cm="1">
        <f t="array" ref="P1993" xml:space="preserve"> INDEX(切語下字資料表[韻母拼音碼], 小韻資料表[[#This Row],[下字表識別號]])</f>
        <v>im</v>
      </c>
      <c r="Q1993" s="210" t="str" cm="1">
        <f t="array" ref="Q1993" xml:space="preserve"> INDEX(設定表!$C$19:$C$23, INT( LEFT(小韻資料表[[#This Row],[目次編碼]],1) ))</f>
        <v>上</v>
      </c>
      <c r="R1993" s="210">
        <f xml:space="preserve">  INDEX(設定表!$C$8:$C$15, MATCH( (RIGHT(小韻資料表[[#This Row],[清濁]]) &amp; 小韻資料表[[#This Row],[調]]), 設定表!$B$8:$B$15, 0))</f>
        <v>2</v>
      </c>
      <c r="S1993" s="205" t="s">
        <v>309</v>
      </c>
      <c r="T1993" s="205" t="s">
        <v>309</v>
      </c>
      <c r="U1993" s="226" t="s">
        <v>309</v>
      </c>
      <c r="V1993" s="146" t="s">
        <v>309</v>
      </c>
      <c r="X1993" s="135"/>
      <c r="Y1993" s="135"/>
      <c r="AA1993" s="135"/>
      <c r="AB1993" s="134"/>
      <c r="AC1993" s="135"/>
      <c r="AD1993" s="135"/>
      <c r="AH1993" s="135"/>
      <c r="AI1993" s="135"/>
    </row>
    <row r="1994" spans="1:35" ht="31.5">
      <c r="A1994" s="205">
        <v>1990</v>
      </c>
      <c r="B1994" s="206" t="s">
        <v>7564</v>
      </c>
      <c r="C1994" s="207" t="str">
        <f xml:space="preserve"> _xlfn.CONCAT(小韻資料表[[#This Row],[聲母拼音碼]],小韻資料表[[#This Row],[韻母拼音碼]],小韻資料表[[#This Row],[調號]])</f>
        <v>chim2</v>
      </c>
      <c r="D1994" s="206" t="s">
        <v>7565</v>
      </c>
      <c r="E1994" s="208" t="s">
        <v>7526</v>
      </c>
      <c r="F1994" s="205">
        <v>14</v>
      </c>
      <c r="G1994" s="209" t="s">
        <v>7566</v>
      </c>
      <c r="H1994" s="205">
        <f xml:space="preserve"> LEN(小韻資料表[[#This Row],[小韻字集]])</f>
        <v>3</v>
      </c>
      <c r="I1994" s="205" cm="1">
        <f t="array" ref="I1994" xml:space="preserve"> MATCH(TRUE, ISNUMBER( SEARCH( LEFT(小韻資料表[[#This Row],[切語]],1), 切語上字資料表[切語上字]) ), 0)</f>
        <v>27</v>
      </c>
      <c r="J1994" s="210" t="str" cm="1">
        <f t="array" ref="J1994" xml:space="preserve"> INDEX(切語上字資料表[聲母], 小韻資料表[[#This Row],[上字表識別號]])</f>
        <v>初</v>
      </c>
      <c r="K1994" s="210" t="str" cm="1">
        <f t="array" ref="K1994" xml:space="preserve"> INDEX(切語上字資料表[聲母拼音碼], 小韻資料表[[#This Row],[上字表識別號]])</f>
        <v>ch</v>
      </c>
      <c r="L1994" s="210" t="str" cm="1">
        <f t="array" ref="L1994" xml:space="preserve"> INDEX(切語上字資料表[清濁], 小韻資料表[[#This Row],[上字表識別號]])</f>
        <v>次清</v>
      </c>
      <c r="M1994" s="223" t="str" cm="1">
        <f t="array" ref="M1994" xml:space="preserve"> INDEX(切語上字資料表[發送收], 小韻資料表[[#This Row],[上字表識別號]])</f>
        <v>送氣</v>
      </c>
      <c r="N1994" s="205" cm="1">
        <f t="array" ref="N1994" xml:space="preserve"> MATCH(TRUE, ISNUMBER( SEARCH( RIGHT(小韻資料表[[#This Row],[切語]],1), 切語下字資料表[切語下字]) ), 0)</f>
        <v>322</v>
      </c>
      <c r="O1994" s="207" t="str" cm="1">
        <f t="array" ref="O1994" xml:space="preserve"> INDEX(切語下字資料表[韻母], 小韻資料表[[#This Row],[下字表識別號]])</f>
        <v>寑開3</v>
      </c>
      <c r="P1994" s="207" t="str" cm="1">
        <f t="array" ref="P1994" xml:space="preserve"> INDEX(切語下字資料表[韻母拼音碼], 小韻資料表[[#This Row],[下字表識別號]])</f>
        <v>im</v>
      </c>
      <c r="Q1994" s="210" t="str" cm="1">
        <f t="array" ref="Q1994" xml:space="preserve"> INDEX(設定表!$C$19:$C$23, INT( LEFT(小韻資料表[[#This Row],[目次編碼]],1) ))</f>
        <v>上</v>
      </c>
      <c r="R1994" s="210">
        <f xml:space="preserve">  INDEX(設定表!$C$8:$C$15, MATCH( (RIGHT(小韻資料表[[#This Row],[清濁]]) &amp; 小韻資料表[[#This Row],[調]]), 設定表!$B$8:$B$15, 0))</f>
        <v>2</v>
      </c>
      <c r="S1994" s="205" t="s">
        <v>309</v>
      </c>
      <c r="T1994" s="205" t="s">
        <v>309</v>
      </c>
      <c r="U1994" s="226" t="s">
        <v>309</v>
      </c>
      <c r="V1994" s="147" t="s">
        <v>309</v>
      </c>
      <c r="X1994" s="135"/>
      <c r="Y1994" s="135"/>
      <c r="AA1994" s="135"/>
      <c r="AB1994" s="134"/>
      <c r="AC1994" s="135"/>
      <c r="AD1994" s="135"/>
      <c r="AH1994" s="135"/>
      <c r="AI1994" s="135"/>
    </row>
    <row r="1995" spans="1:35" ht="31.5">
      <c r="A1995" s="205">
        <v>1991</v>
      </c>
      <c r="B1995" s="206" t="s">
        <v>7567</v>
      </c>
      <c r="C1995" s="207" t="str">
        <f xml:space="preserve"> _xlfn.CONCAT(小韻資料表[[#This Row],[聲母拼音碼]],小韻資料表[[#This Row],[韻母拼音碼]],小韻資料表[[#This Row],[調號]])</f>
        <v>nim2</v>
      </c>
      <c r="D1995" s="206" t="s">
        <v>7568</v>
      </c>
      <c r="E1995" s="208" t="s">
        <v>7526</v>
      </c>
      <c r="F1995" s="205">
        <v>15</v>
      </c>
      <c r="G1995" s="209" t="s">
        <v>7568</v>
      </c>
      <c r="H1995" s="205">
        <f xml:space="preserve"> LEN(小韻資料表[[#This Row],[小韻字集]])</f>
        <v>1</v>
      </c>
      <c r="I1995" s="205" cm="1">
        <f t="array" ref="I1995" xml:space="preserve"> MATCH(TRUE, ISNUMBER( SEARCH( LEFT(小韻資料表[[#This Row],[切語]],1), 切語上字資料表[切語上字]) ), 0)</f>
        <v>12</v>
      </c>
      <c r="J1995" s="210" t="str" cm="1">
        <f t="array" ref="J1995" xml:space="preserve"> INDEX(切語上字資料表[聲母], 小韻資料表[[#This Row],[上字表識別號]])</f>
        <v>娘</v>
      </c>
      <c r="K1995" s="210" t="str" cm="1">
        <f t="array" ref="K1995" xml:space="preserve"> INDEX(切語上字資料表[聲母拼音碼], 小韻資料表[[#This Row],[上字表識別號]])</f>
        <v>n</v>
      </c>
      <c r="L1995" s="210" t="str" cm="1">
        <f t="array" ref="L1995" xml:space="preserve"> INDEX(切語上字資料表[清濁], 小韻資料表[[#This Row],[上字表識別號]])</f>
        <v>次濁</v>
      </c>
      <c r="M1995" s="223" t="str" cm="1">
        <f t="array" ref="M1995" xml:space="preserve"> INDEX(切語上字資料表[發送收], 小韻資料表[[#This Row],[上字表識別號]])</f>
        <v>收聲</v>
      </c>
      <c r="N1995" s="205" cm="1">
        <f t="array" ref="N1995" xml:space="preserve"> MATCH(TRUE, ISNUMBER( SEARCH( RIGHT(小韻資料表[[#This Row],[切語]],1), 切語下字資料表[切語下字]) ), 0)</f>
        <v>322</v>
      </c>
      <c r="O1995" s="207" t="str" cm="1">
        <f t="array" ref="O1995" xml:space="preserve"> INDEX(切語下字資料表[韻母], 小韻資料表[[#This Row],[下字表識別號]])</f>
        <v>寑開3</v>
      </c>
      <c r="P1995" s="207" t="str" cm="1">
        <f t="array" ref="P1995" xml:space="preserve"> INDEX(切語下字資料表[韻母拼音碼], 小韻資料表[[#This Row],[下字表識別號]])</f>
        <v>im</v>
      </c>
      <c r="Q1995" s="210" t="str" cm="1">
        <f t="array" ref="Q1995" xml:space="preserve"> INDEX(設定表!$C$19:$C$23, INT( LEFT(小韻資料表[[#This Row],[目次編碼]],1) ))</f>
        <v>上</v>
      </c>
      <c r="R1995" s="210">
        <f xml:space="preserve">  INDEX(設定表!$C$8:$C$15, MATCH( (RIGHT(小韻資料表[[#This Row],[清濁]]) &amp; 小韻資料表[[#This Row],[調]]), 設定表!$B$8:$B$15, 0))</f>
        <v>2</v>
      </c>
      <c r="S1995" s="205" t="s">
        <v>309</v>
      </c>
      <c r="T1995" s="205" t="s">
        <v>309</v>
      </c>
      <c r="U1995" s="226" t="s">
        <v>309</v>
      </c>
      <c r="V1995" s="146" t="s">
        <v>309</v>
      </c>
      <c r="X1995" s="135"/>
      <c r="Y1995" s="135"/>
      <c r="AA1995" s="135"/>
      <c r="AB1995" s="134"/>
      <c r="AC1995" s="135"/>
      <c r="AD1995" s="135"/>
      <c r="AH1995" s="135"/>
      <c r="AI1995" s="135"/>
    </row>
    <row r="1996" spans="1:35" ht="31.5">
      <c r="A1996" s="205">
        <v>1992</v>
      </c>
      <c r="B1996" s="206" t="s">
        <v>7569</v>
      </c>
      <c r="C1996" s="207" t="str">
        <f xml:space="preserve"> _xlfn.CONCAT(小韻資料表[[#This Row],[聲母拼音碼]],小韻資料表[[#This Row],[韻母拼音碼]],小韻資料表[[#This Row],[調號]])</f>
        <v>khim2</v>
      </c>
      <c r="D1996" s="206" t="s">
        <v>7570</v>
      </c>
      <c r="E1996" s="208" t="s">
        <v>7526</v>
      </c>
      <c r="F1996" s="205">
        <v>16</v>
      </c>
      <c r="G1996" s="209" t="s">
        <v>7571</v>
      </c>
      <c r="H1996" s="205">
        <f xml:space="preserve"> LEN(小韻資料表[[#This Row],[小韻字集]])</f>
        <v>4</v>
      </c>
      <c r="I1996" s="205" cm="1">
        <f t="array" ref="I1996" xml:space="preserve"> MATCH(TRUE, ISNUMBER( SEARCH( LEFT(小韻資料表[[#This Row],[切語]],1), 切語上字資料表[切語上字]) ), 0)</f>
        <v>3</v>
      </c>
      <c r="J1996" s="210" t="str" cm="1">
        <f t="array" ref="J1996" xml:space="preserve"> INDEX(切語上字資料表[聲母], 小韻資料表[[#This Row],[上字表識別號]])</f>
        <v>群</v>
      </c>
      <c r="K1996" s="210" t="str" cm="1">
        <f t="array" ref="K1996" xml:space="preserve"> INDEX(切語上字資料表[聲母拼音碼], 小韻資料表[[#This Row],[上字表識別號]])</f>
        <v>kh</v>
      </c>
      <c r="L1996" s="210" t="str" cm="1">
        <f t="array" ref="L1996" xml:space="preserve"> INDEX(切語上字資料表[清濁], 小韻資料表[[#This Row],[上字表識別號]])</f>
        <v>全濁</v>
      </c>
      <c r="M1996" s="223" cm="1">
        <f t="array" ref="M1996" xml:space="preserve"> INDEX(切語上字資料表[發送收], 小韻資料表[[#This Row],[上字表識別號]])</f>
        <v>0</v>
      </c>
      <c r="N1996" s="205" cm="1">
        <f t="array" ref="N1996" xml:space="preserve"> MATCH(TRUE, ISNUMBER( SEARCH( RIGHT(小韻資料表[[#This Row],[切語]],1), 切語下字資料表[切語下字]) ), 0)</f>
        <v>322</v>
      </c>
      <c r="O1996" s="207" t="str" cm="1">
        <f t="array" ref="O1996" xml:space="preserve"> INDEX(切語下字資料表[韻母], 小韻資料表[[#This Row],[下字表識別號]])</f>
        <v>寑開3</v>
      </c>
      <c r="P1996" s="207" t="str" cm="1">
        <f t="array" ref="P1996" xml:space="preserve"> INDEX(切語下字資料表[韻母拼音碼], 小韻資料表[[#This Row],[下字表識別號]])</f>
        <v>im</v>
      </c>
      <c r="Q1996" s="210" t="str" cm="1">
        <f t="array" ref="Q1996" xml:space="preserve"> INDEX(設定表!$C$19:$C$23, INT( LEFT(小韻資料表[[#This Row],[目次編碼]],1) ))</f>
        <v>上</v>
      </c>
      <c r="R1996" s="210">
        <f xml:space="preserve">  INDEX(設定表!$C$8:$C$15, MATCH( (RIGHT(小韻資料表[[#This Row],[清濁]]) &amp; 小韻資料表[[#This Row],[調]]), 設定表!$B$8:$B$15, 0))</f>
        <v>2</v>
      </c>
      <c r="S1996" s="205" t="s">
        <v>309</v>
      </c>
      <c r="T1996" s="205" t="s">
        <v>309</v>
      </c>
      <c r="U1996" s="226" t="s">
        <v>309</v>
      </c>
      <c r="V1996" s="147" t="s">
        <v>309</v>
      </c>
      <c r="X1996" s="135"/>
      <c r="Y1996" s="135"/>
      <c r="AA1996" s="135"/>
      <c r="AB1996" s="134"/>
      <c r="AC1996" s="135"/>
      <c r="AD1996" s="135"/>
      <c r="AH1996" s="135"/>
      <c r="AI1996" s="135"/>
    </row>
    <row r="1997" spans="1:35" ht="31.5">
      <c r="A1997" s="205">
        <v>1993</v>
      </c>
      <c r="B1997" s="206" t="s">
        <v>7572</v>
      </c>
      <c r="C1997" s="207" t="str">
        <f xml:space="preserve"> _xlfn.CONCAT(小韻資料表[[#This Row],[聲母拼音碼]],小韻資料表[[#This Row],[韻母拼音碼]],小韻資料表[[#This Row],[調號]])</f>
        <v>kim2</v>
      </c>
      <c r="D1997" s="206" t="s">
        <v>7573</v>
      </c>
      <c r="E1997" s="208" t="s">
        <v>7526</v>
      </c>
      <c r="F1997" s="205">
        <v>17</v>
      </c>
      <c r="G1997" s="209" t="s">
        <v>7573</v>
      </c>
      <c r="H1997" s="205">
        <f xml:space="preserve"> LEN(小韻資料表[[#This Row],[小韻字集]])</f>
        <v>1</v>
      </c>
      <c r="I1997" s="205" cm="1">
        <f t="array" ref="I1997" xml:space="preserve"> MATCH(TRUE, ISNUMBER( SEARCH( LEFT(小韻資料表[[#This Row],[切語]],1), 切語上字資料表[切語上字]) ), 0)</f>
        <v>1</v>
      </c>
      <c r="J1997" s="210" t="str" cm="1">
        <f t="array" ref="J1997" xml:space="preserve"> INDEX(切語上字資料表[聲母], 小韻資料表[[#This Row],[上字表識別號]])</f>
        <v>見</v>
      </c>
      <c r="K1997" s="210" t="str" cm="1">
        <f t="array" ref="K1997" xml:space="preserve"> INDEX(切語上字資料表[聲母拼音碼], 小韻資料表[[#This Row],[上字表識別號]])</f>
        <v>k</v>
      </c>
      <c r="L1997" s="210" t="str" cm="1">
        <f t="array" ref="L1997" xml:space="preserve"> INDEX(切語上字資料表[清濁], 小韻資料表[[#This Row],[上字表識別號]])</f>
        <v>全清</v>
      </c>
      <c r="M1997" s="223" t="str" cm="1">
        <f t="array" ref="M1997" xml:space="preserve"> INDEX(切語上字資料表[發送收], 小韻資料表[[#This Row],[上字表識別號]])</f>
        <v>發聲</v>
      </c>
      <c r="N1997" s="205" cm="1">
        <f t="array" ref="N1997" xml:space="preserve"> MATCH(TRUE, ISNUMBER( SEARCH( RIGHT(小韻資料表[[#This Row],[切語]],1), 切語下字資料表[切語下字]) ), 0)</f>
        <v>322</v>
      </c>
      <c r="O1997" s="207" t="str" cm="1">
        <f t="array" ref="O1997" xml:space="preserve"> INDEX(切語下字資料表[韻母], 小韻資料表[[#This Row],[下字表識別號]])</f>
        <v>寑開3</v>
      </c>
      <c r="P1997" s="207" t="str" cm="1">
        <f t="array" ref="P1997" xml:space="preserve"> INDEX(切語下字資料表[韻母拼音碼], 小韻資料表[[#This Row],[下字表識別號]])</f>
        <v>im</v>
      </c>
      <c r="Q1997" s="210" t="str" cm="1">
        <f t="array" ref="Q1997" xml:space="preserve"> INDEX(設定表!$C$19:$C$23, INT( LEFT(小韻資料表[[#This Row],[目次編碼]],1) ))</f>
        <v>上</v>
      </c>
      <c r="R1997" s="210">
        <f xml:space="preserve">  INDEX(設定表!$C$8:$C$15, MATCH( (RIGHT(小韻資料表[[#This Row],[清濁]]) &amp; 小韻資料表[[#This Row],[調]]), 設定表!$B$8:$B$15, 0))</f>
        <v>2</v>
      </c>
      <c r="S1997" s="205" t="s">
        <v>309</v>
      </c>
      <c r="T1997" s="205" t="s">
        <v>309</v>
      </c>
      <c r="U1997" s="226" t="s">
        <v>309</v>
      </c>
      <c r="V1997" s="146" t="s">
        <v>309</v>
      </c>
      <c r="X1997" s="135"/>
      <c r="Y1997" s="135"/>
      <c r="AA1997" s="135"/>
      <c r="AB1997" s="134"/>
      <c r="AC1997" s="135"/>
      <c r="AD1997" s="135"/>
      <c r="AH1997" s="135"/>
      <c r="AI1997" s="135"/>
    </row>
    <row r="1998" spans="1:35" ht="31.5">
      <c r="A1998" s="205">
        <v>1994</v>
      </c>
      <c r="B1998" s="206" t="s">
        <v>7574</v>
      </c>
      <c r="C1998" s="207" t="str">
        <f xml:space="preserve"> _xlfn.CONCAT(小韻資料表[[#This Row],[聲母拼音碼]],小韻資料表[[#This Row],[韻母拼音碼]],小韻資料表[[#This Row],[調號]])</f>
        <v>cim2</v>
      </c>
      <c r="D1998" s="206" t="s">
        <v>7575</v>
      </c>
      <c r="E1998" s="208" t="s">
        <v>7526</v>
      </c>
      <c r="F1998" s="205">
        <v>18</v>
      </c>
      <c r="G1998" s="209" t="s">
        <v>7575</v>
      </c>
      <c r="H1998" s="205">
        <f xml:space="preserve"> LEN(小韻資料表[[#This Row],[小韻字集]])</f>
        <v>1</v>
      </c>
      <c r="I1998" s="205" cm="1">
        <f t="array" ref="I1998" xml:space="preserve"> MATCH(TRUE, ISNUMBER( SEARCH( LEFT(小韻資料表[[#This Row],[切語]],1), 切語上字資料表[切語上字]) ), 0)</f>
        <v>23</v>
      </c>
      <c r="J1998" s="210" t="str" cm="1">
        <f t="array" ref="J1998" xml:space="preserve"> INDEX(切語上字資料表[聲母], 小韻資料表[[#This Row],[上字表識別號]])</f>
        <v>從</v>
      </c>
      <c r="K1998" s="210" t="str" cm="1">
        <f t="array" ref="K1998" xml:space="preserve"> INDEX(切語上字資料表[聲母拼音碼], 小韻資料表[[#This Row],[上字表識別號]])</f>
        <v>c</v>
      </c>
      <c r="L1998" s="210" t="str" cm="1">
        <f t="array" ref="L1998" xml:space="preserve"> INDEX(切語上字資料表[清濁], 小韻資料表[[#This Row],[上字表識別號]])</f>
        <v>全濁</v>
      </c>
      <c r="M1998" s="223" cm="1">
        <f t="array" ref="M1998" xml:space="preserve"> INDEX(切語上字資料表[發送收], 小韻資料表[[#This Row],[上字表識別號]])</f>
        <v>0</v>
      </c>
      <c r="N1998" s="205" cm="1">
        <f t="array" ref="N1998" xml:space="preserve"> MATCH(TRUE, ISNUMBER( SEARCH( RIGHT(小韻資料表[[#This Row],[切語]],1), 切語下字資料表[切語下字]) ), 0)</f>
        <v>322</v>
      </c>
      <c r="O1998" s="207" t="str" cm="1">
        <f t="array" ref="O1998" xml:space="preserve"> INDEX(切語下字資料表[韻母], 小韻資料表[[#This Row],[下字表識別號]])</f>
        <v>寑開3</v>
      </c>
      <c r="P1998" s="207" t="str" cm="1">
        <f t="array" ref="P1998" xml:space="preserve"> INDEX(切語下字資料表[韻母拼音碼], 小韻資料表[[#This Row],[下字表識別號]])</f>
        <v>im</v>
      </c>
      <c r="Q1998" s="210" t="str" cm="1">
        <f t="array" ref="Q1998" xml:space="preserve"> INDEX(設定表!$C$19:$C$23, INT( LEFT(小韻資料表[[#This Row],[目次編碼]],1) ))</f>
        <v>上</v>
      </c>
      <c r="R1998" s="210">
        <f xml:space="preserve">  INDEX(設定表!$C$8:$C$15, MATCH( (RIGHT(小韻資料表[[#This Row],[清濁]]) &amp; 小韻資料表[[#This Row],[調]]), 設定表!$B$8:$B$15, 0))</f>
        <v>2</v>
      </c>
      <c r="S1998" s="205" t="s">
        <v>309</v>
      </c>
      <c r="T1998" s="205" t="s">
        <v>309</v>
      </c>
      <c r="U1998" s="226" t="s">
        <v>309</v>
      </c>
      <c r="V1998" s="147" t="s">
        <v>309</v>
      </c>
      <c r="X1998" s="135"/>
      <c r="Y1998" s="135"/>
      <c r="AA1998" s="135"/>
      <c r="AB1998" s="134"/>
      <c r="AC1998" s="135"/>
      <c r="AD1998" s="135"/>
      <c r="AH1998" s="135"/>
      <c r="AI1998" s="135"/>
    </row>
    <row r="1999" spans="1:35" ht="31.5">
      <c r="A1999" s="205">
        <v>1995</v>
      </c>
      <c r="B1999" s="206" t="s">
        <v>7576</v>
      </c>
      <c r="C1999" s="207" t="str">
        <f xml:space="preserve"> _xlfn.CONCAT(小韻資料表[[#This Row],[聲母拼音碼]],小韻資料表[[#This Row],[韻母拼音碼]],小韻資料表[[#This Row],[調號]])</f>
        <v>gim2</v>
      </c>
      <c r="D1999" s="206" t="s">
        <v>7577</v>
      </c>
      <c r="E1999" s="208" t="s">
        <v>7526</v>
      </c>
      <c r="F1999" s="205">
        <v>19</v>
      </c>
      <c r="G1999" s="209" t="s">
        <v>7578</v>
      </c>
      <c r="H1999" s="205">
        <f xml:space="preserve"> LEN(小韻資料表[[#This Row],[小韻字集]])</f>
        <v>2</v>
      </c>
      <c r="I1999" s="205" cm="1">
        <f t="array" ref="I1999" xml:space="preserve"> MATCH(TRUE, ISNUMBER( SEARCH( LEFT(小韻資料表[[#This Row],[切語]],1), 切語上字資料表[切語上字]) ), 0)</f>
        <v>4</v>
      </c>
      <c r="J1999" s="210" t="str" cm="1">
        <f t="array" ref="J1999" xml:space="preserve"> INDEX(切語上字資料表[聲母], 小韻資料表[[#This Row],[上字表識別號]])</f>
        <v>疑</v>
      </c>
      <c r="K1999" s="210" t="str" cm="1">
        <f t="array" ref="K1999" xml:space="preserve"> INDEX(切語上字資料表[聲母拼音碼], 小韻資料表[[#This Row],[上字表識別號]])</f>
        <v>g</v>
      </c>
      <c r="L1999" s="210" t="str" cm="1">
        <f t="array" ref="L1999" xml:space="preserve"> INDEX(切語上字資料表[清濁], 小韻資料表[[#This Row],[上字表識別號]])</f>
        <v>次濁</v>
      </c>
      <c r="M1999" s="223" t="str" cm="1">
        <f t="array" ref="M1999" xml:space="preserve"> INDEX(切語上字資料表[發送收], 小韻資料表[[#This Row],[上字表識別號]])</f>
        <v>收聲</v>
      </c>
      <c r="N1999" s="205" cm="1">
        <f t="array" ref="N1999" xml:space="preserve"> MATCH(TRUE, ISNUMBER( SEARCH( RIGHT(小韻資料表[[#This Row],[切語]],1), 切語下字資料表[切語下字]) ), 0)</f>
        <v>322</v>
      </c>
      <c r="O1999" s="207" t="str" cm="1">
        <f t="array" ref="O1999" xml:space="preserve"> INDEX(切語下字資料表[韻母], 小韻資料表[[#This Row],[下字表識別號]])</f>
        <v>寑開3</v>
      </c>
      <c r="P1999" s="207" t="str" cm="1">
        <f t="array" ref="P1999" xml:space="preserve"> INDEX(切語下字資料表[韻母拼音碼], 小韻資料表[[#This Row],[下字表識別號]])</f>
        <v>im</v>
      </c>
      <c r="Q1999" s="210" t="str" cm="1">
        <f t="array" ref="Q1999" xml:space="preserve"> INDEX(設定表!$C$19:$C$23, INT( LEFT(小韻資料表[[#This Row],[目次編碼]],1) ))</f>
        <v>上</v>
      </c>
      <c r="R1999" s="210">
        <f xml:space="preserve">  INDEX(設定表!$C$8:$C$15, MATCH( (RIGHT(小韻資料表[[#This Row],[清濁]]) &amp; 小韻資料表[[#This Row],[調]]), 設定表!$B$8:$B$15, 0))</f>
        <v>2</v>
      </c>
      <c r="S1999" s="205" t="s">
        <v>309</v>
      </c>
      <c r="T1999" s="205" t="s">
        <v>309</v>
      </c>
      <c r="U1999" s="226" t="s">
        <v>309</v>
      </c>
      <c r="V1999" s="146" t="s">
        <v>309</v>
      </c>
      <c r="X1999" s="135"/>
      <c r="Y1999" s="135"/>
      <c r="AA1999" s="135"/>
      <c r="AB1999" s="134"/>
      <c r="AC1999" s="135"/>
      <c r="AD1999" s="135"/>
      <c r="AH1999" s="135"/>
      <c r="AI1999" s="135"/>
    </row>
    <row r="2000" spans="1:35" ht="31.5">
      <c r="A2000" s="205">
        <v>1996</v>
      </c>
      <c r="B2000" s="206" t="s">
        <v>7579</v>
      </c>
      <c r="C2000" s="207" t="str">
        <f xml:space="preserve"> _xlfn.CONCAT(小韻資料表[[#This Row],[聲母拼音碼]],小韻資料表[[#This Row],[韻母拼音碼]],小韻資料表[[#This Row],[調號]])</f>
        <v>sim2</v>
      </c>
      <c r="D2000" s="206" t="s">
        <v>7580</v>
      </c>
      <c r="E2000" s="208" t="s">
        <v>7526</v>
      </c>
      <c r="F2000" s="205">
        <v>20</v>
      </c>
      <c r="G2000" s="209" t="s">
        <v>7581</v>
      </c>
      <c r="H2000" s="205">
        <f xml:space="preserve"> LEN(小韻資料表[[#This Row],[小韻字集]])</f>
        <v>3</v>
      </c>
      <c r="I2000" s="205" cm="1">
        <f t="array" ref="I2000" xml:space="preserve"> MATCH(TRUE, ISNUMBER( SEARCH( LEFT(小韻資料表[[#This Row],[切語]],1), 切語上字資料表[切語上字]) ), 0)</f>
        <v>29</v>
      </c>
      <c r="J2000" s="210" t="str" cm="1">
        <f t="array" ref="J2000" xml:space="preserve"> INDEX(切語上字資料表[聲母], 小韻資料表[[#This Row],[上字表識別號]])</f>
        <v>疏</v>
      </c>
      <c r="K2000" s="210" t="str" cm="1">
        <f t="array" ref="K2000" xml:space="preserve"> INDEX(切語上字資料表[聲母拼音碼], 小韻資料表[[#This Row],[上字表識別號]])</f>
        <v>s</v>
      </c>
      <c r="L2000" s="210" t="str" cm="1">
        <f t="array" ref="L2000" xml:space="preserve"> INDEX(切語上字資料表[清濁], 小韻資料表[[#This Row],[上字表識別號]])</f>
        <v>全清</v>
      </c>
      <c r="M2000" s="223" t="str" cm="1">
        <f t="array" ref="M2000" xml:space="preserve"> INDEX(切語上字資料表[發送收], 小韻資料表[[#This Row],[上字表識別號]])</f>
        <v>發聲</v>
      </c>
      <c r="N2000" s="205" cm="1">
        <f t="array" ref="N2000" xml:space="preserve"> MATCH(TRUE, ISNUMBER( SEARCH( RIGHT(小韻資料表[[#This Row],[切語]],1), 切語下字資料表[切語下字]) ), 0)</f>
        <v>322</v>
      </c>
      <c r="O2000" s="207" t="str" cm="1">
        <f t="array" ref="O2000" xml:space="preserve"> INDEX(切語下字資料表[韻母], 小韻資料表[[#This Row],[下字表識別號]])</f>
        <v>寑開3</v>
      </c>
      <c r="P2000" s="207" t="str" cm="1">
        <f t="array" ref="P2000" xml:space="preserve"> INDEX(切語下字資料表[韻母拼音碼], 小韻資料表[[#This Row],[下字表識別號]])</f>
        <v>im</v>
      </c>
      <c r="Q2000" s="210" t="str" cm="1">
        <f t="array" ref="Q2000" xml:space="preserve"> INDEX(設定表!$C$19:$C$23, INT( LEFT(小韻資料表[[#This Row],[目次編碼]],1) ))</f>
        <v>上</v>
      </c>
      <c r="R2000" s="210">
        <f xml:space="preserve">  INDEX(設定表!$C$8:$C$15, MATCH( (RIGHT(小韻資料表[[#This Row],[清濁]]) &amp; 小韻資料表[[#This Row],[調]]), 設定表!$B$8:$B$15, 0))</f>
        <v>2</v>
      </c>
      <c r="S2000" s="211" t="s">
        <v>309</v>
      </c>
      <c r="T2000" s="205" t="s">
        <v>309</v>
      </c>
      <c r="U2000" s="226" t="s">
        <v>309</v>
      </c>
      <c r="V2000" s="147" t="s">
        <v>309</v>
      </c>
      <c r="X2000" s="135"/>
      <c r="Y2000" s="135"/>
      <c r="AA2000" s="135"/>
      <c r="AB2000" s="134"/>
      <c r="AC2000" s="135"/>
      <c r="AD2000" s="135"/>
      <c r="AH2000" s="135"/>
      <c r="AI2000" s="135"/>
    </row>
    <row r="2001" spans="1:35" ht="31.5">
      <c r="A2001" s="205">
        <v>1997</v>
      </c>
      <c r="B2001" s="206" t="s">
        <v>7582</v>
      </c>
      <c r="C2001" s="207" t="str">
        <f xml:space="preserve"> _xlfn.CONCAT(小韻資料表[[#This Row],[聲母拼音碼]],小韻資料表[[#This Row],[韻母拼音碼]],小韻資料表[[#This Row],[調號]])</f>
        <v>pim2</v>
      </c>
      <c r="D2001" s="206" t="s">
        <v>7583</v>
      </c>
      <c r="E2001" s="208" t="s">
        <v>7526</v>
      </c>
      <c r="F2001" s="205">
        <v>21</v>
      </c>
      <c r="G2001" s="209" t="s">
        <v>7583</v>
      </c>
      <c r="H2001" s="205">
        <f xml:space="preserve"> LEN(小韻資料表[[#This Row],[小韻字集]])</f>
        <v>1</v>
      </c>
      <c r="I2001" s="205" cm="1">
        <f t="array" ref="I2001" xml:space="preserve"> MATCH(TRUE, ISNUMBER( SEARCH( LEFT(小韻資料表[[#This Row],[切語]],1), 切語上字資料表[切語上字]) ), 0)</f>
        <v>13</v>
      </c>
      <c r="J2001" s="210" t="str" cm="1">
        <f t="array" ref="J2001" xml:space="preserve"> INDEX(切語上字資料表[聲母], 小韻資料表[[#This Row],[上字表識別號]])</f>
        <v>幫</v>
      </c>
      <c r="K2001" s="210" t="str" cm="1">
        <f t="array" ref="K2001" xml:space="preserve"> INDEX(切語上字資料表[聲母拼音碼], 小韻資料表[[#This Row],[上字表識別號]])</f>
        <v>p</v>
      </c>
      <c r="L2001" s="210" t="str" cm="1">
        <f t="array" ref="L2001" xml:space="preserve"> INDEX(切語上字資料表[清濁], 小韻資料表[[#This Row],[上字表識別號]])</f>
        <v>全清</v>
      </c>
      <c r="M2001" s="223" t="str" cm="1">
        <f t="array" ref="M2001" xml:space="preserve"> INDEX(切語上字資料表[發送收], 小韻資料表[[#This Row],[上字表識別號]])</f>
        <v>發聲</v>
      </c>
      <c r="N2001" s="205" cm="1">
        <f t="array" ref="N2001" xml:space="preserve"> MATCH(TRUE, ISNUMBER( SEARCH( RIGHT(小韻資料表[[#This Row],[切語]],1), 切語下字資料表[切語下字]) ), 0)</f>
        <v>322</v>
      </c>
      <c r="O2001" s="207" t="str" cm="1">
        <f t="array" ref="O2001" xml:space="preserve"> INDEX(切語下字資料表[韻母], 小韻資料表[[#This Row],[下字表識別號]])</f>
        <v>寑開3</v>
      </c>
      <c r="P2001" s="207" t="str" cm="1">
        <f t="array" ref="P2001" xml:space="preserve"> INDEX(切語下字資料表[韻母拼音碼], 小韻資料表[[#This Row],[下字表識別號]])</f>
        <v>im</v>
      </c>
      <c r="Q2001" s="210" t="str" cm="1">
        <f t="array" ref="Q2001" xml:space="preserve"> INDEX(設定表!$C$19:$C$23, INT( LEFT(小韻資料表[[#This Row],[目次編碼]],1) ))</f>
        <v>上</v>
      </c>
      <c r="R2001" s="210">
        <f xml:space="preserve">  INDEX(設定表!$C$8:$C$15, MATCH( (RIGHT(小韻資料表[[#This Row],[清濁]]) &amp; 小韻資料表[[#This Row],[調]]), 設定表!$B$8:$B$15, 0))</f>
        <v>2</v>
      </c>
      <c r="S2001" s="205" t="s">
        <v>309</v>
      </c>
      <c r="T2001" s="205" t="s">
        <v>309</v>
      </c>
      <c r="U2001" s="226" t="s">
        <v>309</v>
      </c>
      <c r="V2001" s="146" t="s">
        <v>309</v>
      </c>
      <c r="X2001" s="135"/>
      <c r="Y2001" s="135"/>
      <c r="AA2001" s="135"/>
      <c r="AB2001" s="134"/>
      <c r="AC2001" s="135"/>
      <c r="AD2001" s="135"/>
      <c r="AH2001" s="135"/>
      <c r="AI2001" s="135"/>
    </row>
    <row r="2002" spans="1:35" ht="31.5">
      <c r="A2002" s="205">
        <v>1998</v>
      </c>
      <c r="B2002" s="206" t="s">
        <v>7584</v>
      </c>
      <c r="C2002" s="207" t="str">
        <f xml:space="preserve"> _xlfn.CONCAT(小韻資料表[[#This Row],[聲母拼音碼]],小韻資料表[[#This Row],[韻母拼音碼]],小韻資料表[[#This Row],[調號]])</f>
        <v>Øim2</v>
      </c>
      <c r="D2002" s="206" t="s">
        <v>7585</v>
      </c>
      <c r="E2002" s="208" t="s">
        <v>7526</v>
      </c>
      <c r="F2002" s="205">
        <v>22</v>
      </c>
      <c r="G2002" s="209" t="s">
        <v>7586</v>
      </c>
      <c r="H2002" s="205">
        <f xml:space="preserve"> LEN(小韻資料表[[#This Row],[小韻字集]])</f>
        <v>4</v>
      </c>
      <c r="I2002" s="205" cm="1">
        <f t="array" ref="I2002" xml:space="preserve"> MATCH(TRUE, ISNUMBER( SEARCH( LEFT(小韻資料表[[#This Row],[切語]],1), 切語上字資料表[切語上字]) ), 0)</f>
        <v>35</v>
      </c>
      <c r="J2002" s="210" t="str" cm="1">
        <f t="array" ref="J2002" xml:space="preserve"> INDEX(切語上字資料表[聲母], 小韻資料表[[#This Row],[上字表識別號]])</f>
        <v>影</v>
      </c>
      <c r="K2002" s="210" t="str" cm="1">
        <f t="array" ref="K2002" xml:space="preserve"> INDEX(切語上字資料表[聲母拼音碼], 小韻資料表[[#This Row],[上字表識別號]])</f>
        <v>Ø</v>
      </c>
      <c r="L2002" s="210" t="str" cm="1">
        <f t="array" ref="L2002" xml:space="preserve"> INDEX(切語上字資料表[清濁], 小韻資料表[[#This Row],[上字表識別號]])</f>
        <v>全清</v>
      </c>
      <c r="M2002" s="223" t="str" cm="1">
        <f t="array" ref="M2002" xml:space="preserve"> INDEX(切語上字資料表[發送收], 小韻資料表[[#This Row],[上字表識別號]])</f>
        <v>發聲</v>
      </c>
      <c r="N2002" s="205" cm="1">
        <f t="array" ref="N2002" xml:space="preserve"> MATCH(TRUE, ISNUMBER( SEARCH( RIGHT(小韻資料表[[#This Row],[切語]],1), 切語下字資料表[切語下字]) ), 0)</f>
        <v>322</v>
      </c>
      <c r="O2002" s="207" t="str" cm="1">
        <f t="array" ref="O2002" xml:space="preserve"> INDEX(切語下字資料表[韻母], 小韻資料表[[#This Row],[下字表識別號]])</f>
        <v>寑開3</v>
      </c>
      <c r="P2002" s="207" t="str" cm="1">
        <f t="array" ref="P2002" xml:space="preserve"> INDEX(切語下字資料表[韻母拼音碼], 小韻資料表[[#This Row],[下字表識別號]])</f>
        <v>im</v>
      </c>
      <c r="Q2002" s="210" t="str" cm="1">
        <f t="array" ref="Q2002" xml:space="preserve"> INDEX(設定表!$C$19:$C$23, INT( LEFT(小韻資料表[[#This Row],[目次編碼]],1) ))</f>
        <v>上</v>
      </c>
      <c r="R2002" s="210">
        <f xml:space="preserve">  INDEX(設定表!$C$8:$C$15, MATCH( (RIGHT(小韻資料表[[#This Row],[清濁]]) &amp; 小韻資料表[[#This Row],[調]]), 設定表!$B$8:$B$15, 0))</f>
        <v>2</v>
      </c>
      <c r="S2002" s="205" t="s">
        <v>309</v>
      </c>
      <c r="T2002" s="205" t="s">
        <v>309</v>
      </c>
      <c r="U2002" s="226" t="s">
        <v>309</v>
      </c>
      <c r="V2002" s="147" t="s">
        <v>309</v>
      </c>
      <c r="X2002" s="135"/>
      <c r="Y2002" s="135"/>
      <c r="AA2002" s="135"/>
      <c r="AB2002" s="134"/>
      <c r="AC2002" s="135"/>
      <c r="AD2002" s="135"/>
      <c r="AH2002" s="135"/>
      <c r="AI2002" s="135"/>
    </row>
    <row r="2003" spans="1:35" ht="31.5">
      <c r="A2003" s="205">
        <v>1999</v>
      </c>
      <c r="B2003" s="206" t="s">
        <v>7587</v>
      </c>
      <c r="C2003" s="207" t="str">
        <f xml:space="preserve"> _xlfn.CONCAT(小韻資料表[[#This Row],[聲母拼音碼]],小韻資料表[[#This Row],[韻母拼音碼]],小韻資料表[[#This Row],[調號]])</f>
        <v>phim2</v>
      </c>
      <c r="D2003" s="206" t="s">
        <v>7588</v>
      </c>
      <c r="E2003" s="208" t="s">
        <v>7526</v>
      </c>
      <c r="F2003" s="205">
        <v>23</v>
      </c>
      <c r="G2003" s="209" t="s">
        <v>7588</v>
      </c>
      <c r="H2003" s="205">
        <f xml:space="preserve"> LEN(小韻資料表[[#This Row],[小韻字集]])</f>
        <v>1</v>
      </c>
      <c r="I2003" s="205" cm="1">
        <f t="array" ref="I2003" xml:space="preserve"> MATCH(TRUE, ISNUMBER( SEARCH( LEFT(小韻資料表[[#This Row],[切語]],1), 切語上字資料表[切語上字]) ), 0)</f>
        <v>14</v>
      </c>
      <c r="J2003" s="210" t="str" cm="1">
        <f t="array" ref="J2003" xml:space="preserve"> INDEX(切語上字資料表[聲母], 小韻資料表[[#This Row],[上字表識別號]])</f>
        <v>滂</v>
      </c>
      <c r="K2003" s="210" t="str" cm="1">
        <f t="array" ref="K2003" xml:space="preserve"> INDEX(切語上字資料表[聲母拼音碼], 小韻資料表[[#This Row],[上字表識別號]])</f>
        <v>ph</v>
      </c>
      <c r="L2003" s="210" t="str" cm="1">
        <f t="array" ref="L2003" xml:space="preserve"> INDEX(切語上字資料表[清濁], 小韻資料表[[#This Row],[上字表識別號]])</f>
        <v>次清</v>
      </c>
      <c r="M2003" s="223" t="str" cm="1">
        <f t="array" ref="M2003" xml:space="preserve"> INDEX(切語上字資料表[發送收], 小韻資料表[[#This Row],[上字表識別號]])</f>
        <v>送氣</v>
      </c>
      <c r="N2003" s="205" cm="1">
        <f t="array" ref="N2003" xml:space="preserve"> MATCH(TRUE, ISNUMBER( SEARCH( RIGHT(小韻資料表[[#This Row],[切語]],1), 切語下字資料表[切語下字]) ), 0)</f>
        <v>322</v>
      </c>
      <c r="O2003" s="207" t="str" cm="1">
        <f t="array" ref="O2003" xml:space="preserve"> INDEX(切語下字資料表[韻母], 小韻資料表[[#This Row],[下字表識別號]])</f>
        <v>寑開3</v>
      </c>
      <c r="P2003" s="207" t="str" cm="1">
        <f t="array" ref="P2003" xml:space="preserve"> INDEX(切語下字資料表[韻母拼音碼], 小韻資料表[[#This Row],[下字表識別號]])</f>
        <v>im</v>
      </c>
      <c r="Q2003" s="210" t="str" cm="1">
        <f t="array" ref="Q2003" xml:space="preserve"> INDEX(設定表!$C$19:$C$23, INT( LEFT(小韻資料表[[#This Row],[目次編碼]],1) ))</f>
        <v>上</v>
      </c>
      <c r="R2003" s="210">
        <f xml:space="preserve">  INDEX(設定表!$C$8:$C$15, MATCH( (RIGHT(小韻資料表[[#This Row],[清濁]]) &amp; 小韻資料表[[#This Row],[調]]), 設定表!$B$8:$B$15, 0))</f>
        <v>2</v>
      </c>
      <c r="S2003" s="205" t="s">
        <v>309</v>
      </c>
      <c r="T2003" s="205" t="s">
        <v>309</v>
      </c>
      <c r="U2003" s="226" t="s">
        <v>309</v>
      </c>
      <c r="V2003" s="146" t="s">
        <v>309</v>
      </c>
      <c r="X2003" s="135"/>
      <c r="Y2003" s="135"/>
      <c r="AA2003" s="135"/>
      <c r="AB2003" s="134"/>
      <c r="AC2003" s="135"/>
      <c r="AD2003" s="135"/>
      <c r="AH2003" s="135"/>
      <c r="AI2003" s="135"/>
    </row>
    <row r="2004" spans="1:35" ht="31.5">
      <c r="A2004" s="205">
        <v>2000</v>
      </c>
      <c r="B2004" s="206" t="s">
        <v>7589</v>
      </c>
      <c r="C2004" s="207" t="str">
        <f xml:space="preserve"> _xlfn.CONCAT(小韻資料表[[#This Row],[聲母拼音碼]],小韻資料表[[#This Row],[韻母拼音碼]],小韻資料表[[#This Row],[調號]])</f>
        <v>khim2</v>
      </c>
      <c r="D2004" s="206" t="s">
        <v>7590</v>
      </c>
      <c r="E2004" s="208" t="s">
        <v>7526</v>
      </c>
      <c r="F2004" s="205">
        <v>24</v>
      </c>
      <c r="G2004" s="209" t="s">
        <v>7591</v>
      </c>
      <c r="H2004" s="205">
        <f xml:space="preserve"> LEN(小韻資料表[[#This Row],[小韻字集]])</f>
        <v>3</v>
      </c>
      <c r="I2004" s="205" cm="1">
        <f t="array" ref="I2004" xml:space="preserve"> MATCH(TRUE, ISNUMBER( SEARCH( LEFT(小韻資料表[[#This Row],[切語]],1), 切語上字資料表[切語上字]) ), 0)</f>
        <v>2</v>
      </c>
      <c r="J2004" s="210" t="str" cm="1">
        <f t="array" ref="J2004" xml:space="preserve"> INDEX(切語上字資料表[聲母], 小韻資料表[[#This Row],[上字表識別號]])</f>
        <v>溪</v>
      </c>
      <c r="K2004" s="210" t="str" cm="1">
        <f t="array" ref="K2004" xml:space="preserve"> INDEX(切語上字資料表[聲母拼音碼], 小韻資料表[[#This Row],[上字表識別號]])</f>
        <v>kh</v>
      </c>
      <c r="L2004" s="210" t="str" cm="1">
        <f t="array" ref="L2004" xml:space="preserve"> INDEX(切語上字資料表[清濁], 小韻資料表[[#This Row],[上字表識別號]])</f>
        <v>次清</v>
      </c>
      <c r="M2004" s="223" t="str" cm="1">
        <f t="array" ref="M2004" xml:space="preserve"> INDEX(切語上字資料表[發送收], 小韻資料表[[#This Row],[上字表識別號]])</f>
        <v>送氣</v>
      </c>
      <c r="N2004" s="205" cm="1">
        <f t="array" ref="N2004" xml:space="preserve"> MATCH(TRUE, ISNUMBER( SEARCH( RIGHT(小韻資料表[[#This Row],[切語]],1), 切語下字資料表[切語下字]) ), 0)</f>
        <v>322</v>
      </c>
      <c r="O2004" s="207" t="str" cm="1">
        <f t="array" ref="O2004" xml:space="preserve"> INDEX(切語下字資料表[韻母], 小韻資料表[[#This Row],[下字表識別號]])</f>
        <v>寑開3</v>
      </c>
      <c r="P2004" s="207" t="str" cm="1">
        <f t="array" ref="P2004" xml:space="preserve"> INDEX(切語下字資料表[韻母拼音碼], 小韻資料表[[#This Row],[下字表識別號]])</f>
        <v>im</v>
      </c>
      <c r="Q2004" s="210" t="str" cm="1">
        <f t="array" ref="Q2004" xml:space="preserve"> INDEX(設定表!$C$19:$C$23, INT( LEFT(小韻資料表[[#This Row],[目次編碼]],1) ))</f>
        <v>上</v>
      </c>
      <c r="R2004" s="210">
        <f xml:space="preserve">  INDEX(設定表!$C$8:$C$15, MATCH( (RIGHT(小韻資料表[[#This Row],[清濁]]) &amp; 小韻資料表[[#This Row],[調]]), 設定表!$B$8:$B$15, 0))</f>
        <v>2</v>
      </c>
      <c r="S2004" s="205" t="s">
        <v>309</v>
      </c>
      <c r="T2004" s="205" t="s">
        <v>309</v>
      </c>
      <c r="U2004" s="226" t="s">
        <v>309</v>
      </c>
      <c r="V2004" s="147" t="s">
        <v>309</v>
      </c>
      <c r="X2004" s="135"/>
      <c r="Y2004" s="135"/>
      <c r="AA2004" s="135"/>
      <c r="AB2004" s="134"/>
      <c r="AC2004" s="135"/>
      <c r="AD2004" s="135"/>
      <c r="AH2004" s="135"/>
      <c r="AI2004" s="135"/>
    </row>
    <row r="2005" spans="1:35" ht="31.5">
      <c r="A2005" s="205">
        <v>2001</v>
      </c>
      <c r="B2005" s="206" t="s">
        <v>7592</v>
      </c>
      <c r="C2005" s="207" t="str">
        <f xml:space="preserve"> _xlfn.CONCAT(小韻資料表[[#This Row],[聲母拼音碼]],小韻資料表[[#This Row],[韻母拼音碼]],小韻資料表[[#This Row],[調號]])</f>
        <v>him2</v>
      </c>
      <c r="D2005" s="206" t="s">
        <v>7593</v>
      </c>
      <c r="E2005" s="208" t="s">
        <v>7526</v>
      </c>
      <c r="F2005" s="205">
        <v>25</v>
      </c>
      <c r="G2005" s="209" t="s">
        <v>7593</v>
      </c>
      <c r="H2005" s="205">
        <f xml:space="preserve"> LEN(小韻資料表[[#This Row],[小韻字集]])</f>
        <v>1</v>
      </c>
      <c r="I2005" s="205" cm="1">
        <f t="array" ref="I2005" xml:space="preserve"> MATCH(TRUE, ISNUMBER( SEARCH( LEFT(小韻資料表[[#This Row],[切語]],1), 切語上字資料表[切語上字]) ), 0)</f>
        <v>36</v>
      </c>
      <c r="J2005" s="210" t="str" cm="1">
        <f t="array" ref="J2005" xml:space="preserve"> INDEX(切語上字資料表[聲母], 小韻資料表[[#This Row],[上字表識別號]])</f>
        <v>曉</v>
      </c>
      <c r="K2005" s="210" t="str" cm="1">
        <f t="array" ref="K2005" xml:space="preserve"> INDEX(切語上字資料表[聲母拼音碼], 小韻資料表[[#This Row],[上字表識別號]])</f>
        <v>h</v>
      </c>
      <c r="L2005" s="210" t="str" cm="1">
        <f t="array" ref="L2005" xml:space="preserve"> INDEX(切語上字資料表[清濁], 小韻資料表[[#This Row],[上字表識別號]])</f>
        <v>次清</v>
      </c>
      <c r="M2005" s="223" t="str" cm="1">
        <f t="array" ref="M2005" xml:space="preserve"> INDEX(切語上字資料表[發送收], 小韻資料表[[#This Row],[上字表識別號]])</f>
        <v>送氣</v>
      </c>
      <c r="N2005" s="205" cm="1">
        <f t="array" ref="N2005" xml:space="preserve"> MATCH(TRUE, ISNUMBER( SEARCH( RIGHT(小韻資料表[[#This Row],[切語]],1), 切語下字資料表[切語下字]) ), 0)</f>
        <v>322</v>
      </c>
      <c r="O2005" s="207" t="str" cm="1">
        <f t="array" ref="O2005" xml:space="preserve"> INDEX(切語下字資料表[韻母], 小韻資料表[[#This Row],[下字表識別號]])</f>
        <v>寑開3</v>
      </c>
      <c r="P2005" s="207" t="str" cm="1">
        <f t="array" ref="P2005" xml:space="preserve"> INDEX(切語下字資料表[韻母拼音碼], 小韻資料表[[#This Row],[下字表識別號]])</f>
        <v>im</v>
      </c>
      <c r="Q2005" s="210" t="str" cm="1">
        <f t="array" ref="Q2005" xml:space="preserve"> INDEX(設定表!$C$19:$C$23, INT( LEFT(小韻資料表[[#This Row],[目次編碼]],1) ))</f>
        <v>上</v>
      </c>
      <c r="R2005" s="210">
        <f xml:space="preserve">  INDEX(設定表!$C$8:$C$15, MATCH( (RIGHT(小韻資料表[[#This Row],[清濁]]) &amp; 小韻資料表[[#This Row],[調]]), 設定表!$B$8:$B$15, 0))</f>
        <v>2</v>
      </c>
      <c r="S2005" s="205" t="s">
        <v>309</v>
      </c>
      <c r="T2005" s="205" t="s">
        <v>309</v>
      </c>
      <c r="U2005" s="226" t="s">
        <v>309</v>
      </c>
      <c r="V2005" s="146" t="s">
        <v>309</v>
      </c>
      <c r="X2005" s="135"/>
      <c r="Y2005" s="135"/>
      <c r="AA2005" s="135"/>
      <c r="AB2005" s="134"/>
      <c r="AC2005" s="135"/>
      <c r="AD2005" s="135"/>
      <c r="AH2005" s="135"/>
      <c r="AI2005" s="135"/>
    </row>
    <row r="2006" spans="1:35" ht="31.5">
      <c r="A2006" s="205">
        <v>2002</v>
      </c>
      <c r="B2006" s="206" t="s">
        <v>7594</v>
      </c>
      <c r="C2006" s="207" t="str">
        <f xml:space="preserve"> _xlfn.CONCAT(小韻資料表[[#This Row],[聲母拼音碼]],小韻資料表[[#This Row],[韻母拼音碼]],小韻資料表[[#This Row],[調號]])</f>
        <v>ti2</v>
      </c>
      <c r="D2006" s="206" t="s">
        <v>7595</v>
      </c>
      <c r="E2006" s="208" t="s">
        <v>7526</v>
      </c>
      <c r="F2006" s="205">
        <v>26</v>
      </c>
      <c r="G2006" s="209" t="s">
        <v>7596</v>
      </c>
      <c r="H2006" s="205">
        <f xml:space="preserve"> LEN(小韻資料表[[#This Row],[小韻字集]])</f>
        <v>2</v>
      </c>
      <c r="I2006" s="205" cm="1">
        <f t="array" ref="I2006" xml:space="preserve"> MATCH(TRUE, ISNUMBER( SEARCH( LEFT(小韻資料表[[#This Row],[切語]],1), 切語上字資料表[切語上字]) ), 0)</f>
        <v>9</v>
      </c>
      <c r="J2006" s="210" t="str" cm="1">
        <f t="array" ref="J2006" xml:space="preserve"> INDEX(切語上字資料表[聲母], 小韻資料表[[#This Row],[上字表識別號]])</f>
        <v>知</v>
      </c>
      <c r="K2006" s="210" t="str" cm="1">
        <f t="array" ref="K2006" xml:space="preserve"> INDEX(切語上字資料表[聲母拼音碼], 小韻資料表[[#This Row],[上字表識別號]])</f>
        <v>t</v>
      </c>
      <c r="L2006" s="210" t="str" cm="1">
        <f t="array" ref="L2006" xml:space="preserve"> INDEX(切語上字資料表[清濁], 小韻資料表[[#This Row],[上字表識別號]])</f>
        <v>全清</v>
      </c>
      <c r="M2006" s="223" t="str" cm="1">
        <f t="array" ref="M2006" xml:space="preserve"> INDEX(切語上字資料表[發送收], 小韻資料表[[#This Row],[上字表識別號]])</f>
        <v>發聲</v>
      </c>
      <c r="N2006" s="205" cm="1">
        <f t="array" ref="N2006" xml:space="preserve"> MATCH(TRUE, ISNUMBER( SEARCH( RIGHT(小韻資料表[[#This Row],[切語]],1), 切語下字資料表[切語下字]) ), 0)</f>
        <v>37</v>
      </c>
      <c r="O2006" s="207" t="str" cm="1">
        <f t="array" ref="O2006" xml:space="preserve"> INDEX(切語下字資料表[韻母], 小韻資料表[[#This Row],[下字表識別號]])</f>
        <v>之開3</v>
      </c>
      <c r="P2006" s="207" t="str" cm="1">
        <f t="array" ref="P2006" xml:space="preserve"> INDEX(切語下字資料表[韻母拼音碼], 小韻資料表[[#This Row],[下字表識別號]])</f>
        <v>i</v>
      </c>
      <c r="Q2006" s="210" t="str" cm="1">
        <f t="array" ref="Q2006" xml:space="preserve"> INDEX(設定表!$C$19:$C$23, INT( LEFT(小韻資料表[[#This Row],[目次編碼]],1) ))</f>
        <v>上</v>
      </c>
      <c r="R2006" s="210">
        <f xml:space="preserve">  INDEX(設定表!$C$8:$C$15, MATCH( (RIGHT(小韻資料表[[#This Row],[清濁]]) &amp; 小韻資料表[[#This Row],[調]]), 設定表!$B$8:$B$15, 0))</f>
        <v>2</v>
      </c>
      <c r="S2006" s="205" t="s">
        <v>309</v>
      </c>
      <c r="T2006" s="205" t="s">
        <v>309</v>
      </c>
      <c r="U2006" s="226" t="s">
        <v>309</v>
      </c>
      <c r="V2006" s="147" t="s">
        <v>309</v>
      </c>
      <c r="X2006" s="135"/>
      <c r="Y2006" s="135"/>
      <c r="AA2006" s="135"/>
      <c r="AB2006" s="134"/>
      <c r="AC2006" s="135"/>
      <c r="AD2006" s="135"/>
      <c r="AH2006" s="135"/>
      <c r="AI2006" s="135"/>
    </row>
    <row r="2007" spans="1:35" ht="31.5">
      <c r="A2007" s="205">
        <v>2003</v>
      </c>
      <c r="B2007" s="206" t="s">
        <v>7597</v>
      </c>
      <c r="C2007" s="207" t="str">
        <f xml:space="preserve"> _xlfn.CONCAT(小韻資料表[[#This Row],[聲母拼音碼]],小韻資料表[[#This Row],[韻母拼音碼]],小韻資料表[[#This Row],[調號]])</f>
        <v>Øim2</v>
      </c>
      <c r="D2007" s="206" t="s">
        <v>7598</v>
      </c>
      <c r="E2007" s="208" t="s">
        <v>7526</v>
      </c>
      <c r="F2007" s="205">
        <v>27</v>
      </c>
      <c r="G2007" s="209" t="s">
        <v>7598</v>
      </c>
      <c r="H2007" s="205">
        <f xml:space="preserve"> LEN(小韻資料表[[#This Row],[小韻字集]])</f>
        <v>1</v>
      </c>
      <c r="I2007" s="205" cm="1">
        <f t="array" ref="I2007" xml:space="preserve"> MATCH(TRUE, ISNUMBER( SEARCH( LEFT(小韻資料表[[#This Row],[切語]],1), 切語上字資料表[切語上字]) ), 0)</f>
        <v>39</v>
      </c>
      <c r="J2007" s="210" t="str" cm="1">
        <f t="array" ref="J2007" xml:space="preserve"> INDEX(切語上字資料表[聲母], 小韻資料表[[#This Row],[上字表識別號]])</f>
        <v>喻</v>
      </c>
      <c r="K2007" s="210" t="str" cm="1">
        <f t="array" ref="K2007" xml:space="preserve"> INDEX(切語上字資料表[聲母拼音碼], 小韻資料表[[#This Row],[上字表識別號]])</f>
        <v>Ø</v>
      </c>
      <c r="L2007" s="210" t="str" cm="1">
        <f t="array" ref="L2007" xml:space="preserve"> INDEX(切語上字資料表[清濁], 小韻資料表[[#This Row],[上字表識別號]])</f>
        <v>次濁</v>
      </c>
      <c r="M2007" s="223" t="str" cm="1">
        <f t="array" ref="M2007" xml:space="preserve"> INDEX(切語上字資料表[發送收], 小韻資料表[[#This Row],[上字表識別號]])</f>
        <v>發聲</v>
      </c>
      <c r="N2007" s="205" cm="1">
        <f t="array" ref="N2007" xml:space="preserve"> MATCH(TRUE, ISNUMBER( SEARCH( RIGHT(小韻資料表[[#This Row],[切語]],1), 切語下字資料表[切語下字]) ), 0)</f>
        <v>322</v>
      </c>
      <c r="O2007" s="207" t="str" cm="1">
        <f t="array" ref="O2007" xml:space="preserve"> INDEX(切語下字資料表[韻母], 小韻資料表[[#This Row],[下字表識別號]])</f>
        <v>寑開3</v>
      </c>
      <c r="P2007" s="207" t="str" cm="1">
        <f t="array" ref="P2007" xml:space="preserve"> INDEX(切語下字資料表[韻母拼音碼], 小韻資料表[[#This Row],[下字表識別號]])</f>
        <v>im</v>
      </c>
      <c r="Q2007" s="210" t="str" cm="1">
        <f t="array" ref="Q2007" xml:space="preserve"> INDEX(設定表!$C$19:$C$23, INT( LEFT(小韻資料表[[#This Row],[目次編碼]],1) ))</f>
        <v>上</v>
      </c>
      <c r="R2007" s="210">
        <f xml:space="preserve">  INDEX(設定表!$C$8:$C$15, MATCH( (RIGHT(小韻資料表[[#This Row],[清濁]]) &amp; 小韻資料表[[#This Row],[調]]), 設定表!$B$8:$B$15, 0))</f>
        <v>2</v>
      </c>
      <c r="S2007" s="205" t="s">
        <v>309</v>
      </c>
      <c r="T2007" s="205" t="s">
        <v>309</v>
      </c>
      <c r="U2007" s="226" t="s">
        <v>309</v>
      </c>
      <c r="V2007" s="146" t="s">
        <v>309</v>
      </c>
      <c r="X2007" s="135"/>
      <c r="Y2007" s="135"/>
      <c r="AA2007" s="135"/>
      <c r="AB2007" s="134"/>
      <c r="AC2007" s="135"/>
      <c r="AD2007" s="135"/>
      <c r="AH2007" s="135"/>
      <c r="AI2007" s="135"/>
    </row>
    <row r="2008" spans="1:35" ht="32.25">
      <c r="A2008" s="205">
        <v>2004</v>
      </c>
      <c r="B2008" s="206" t="s">
        <v>13189</v>
      </c>
      <c r="C2008" s="207" t="str">
        <f xml:space="preserve"> _xlfn.CONCAT(小韻資料表[[#This Row],[聲母拼音碼]],小韻資料表[[#This Row],[韻母拼音碼]],小韻資料表[[#This Row],[調號]])</f>
        <v>cim2</v>
      </c>
      <c r="D2008" s="206" t="s">
        <v>7599</v>
      </c>
      <c r="E2008" s="208" t="s">
        <v>7526</v>
      </c>
      <c r="F2008" s="205">
        <v>28</v>
      </c>
      <c r="G2008" s="214" t="s">
        <v>13190</v>
      </c>
      <c r="H2008" s="205">
        <f xml:space="preserve"> LEN(小韻資料表[[#This Row],[小韻字集]])</f>
        <v>2</v>
      </c>
      <c r="I2008" s="205" cm="1">
        <f t="array" ref="I2008" xml:space="preserve"> MATCH(TRUE, ISNUMBER( SEARCH( LEFT(小韻資料表[[#This Row],[切語]],1), 切語上字資料表[切語上字]) ), 0)</f>
        <v>28</v>
      </c>
      <c r="J2008" s="210" t="str" cm="1">
        <f t="array" ref="J2008" xml:space="preserve"> INDEX(切語上字資料表[聲母], 小韻資料表[[#This Row],[上字表識別號]])</f>
        <v>床</v>
      </c>
      <c r="K2008" s="210" t="str" cm="1">
        <f t="array" ref="K2008" xml:space="preserve"> INDEX(切語上字資料表[聲母拼音碼], 小韻資料表[[#This Row],[上字表識別號]])</f>
        <v>c</v>
      </c>
      <c r="L2008" s="210" t="str" cm="1">
        <f t="array" ref="L2008" xml:space="preserve"> INDEX(切語上字資料表[清濁], 小韻資料表[[#This Row],[上字表識別號]])</f>
        <v>全濁</v>
      </c>
      <c r="M2008" s="223" cm="1">
        <f t="array" ref="M2008" xml:space="preserve"> INDEX(切語上字資料表[發送收], 小韻資料表[[#This Row],[上字表識別號]])</f>
        <v>0</v>
      </c>
      <c r="N2008" s="205" cm="1">
        <f t="array" ref="N2008" xml:space="preserve"> MATCH(TRUE, ISNUMBER( SEARCH( RIGHT(小韻資料表[[#This Row],[切語]],1), 切語下字資料表[切語下字]) ), 0)</f>
        <v>322</v>
      </c>
      <c r="O2008" s="207" t="str" cm="1">
        <f t="array" ref="O2008" xml:space="preserve"> INDEX(切語下字資料表[韻母], 小韻資料表[[#This Row],[下字表識別號]])</f>
        <v>寑開3</v>
      </c>
      <c r="P2008" s="207" t="str" cm="1">
        <f t="array" ref="P2008" xml:space="preserve"> INDEX(切語下字資料表[韻母拼音碼], 小韻資料表[[#This Row],[下字表識別號]])</f>
        <v>im</v>
      </c>
      <c r="Q2008" s="210" t="str" cm="1">
        <f t="array" ref="Q2008" xml:space="preserve"> INDEX(設定表!$C$19:$C$23, INT( LEFT(小韻資料表[[#This Row],[目次編碼]],1) ))</f>
        <v>上</v>
      </c>
      <c r="R2008" s="210">
        <f xml:space="preserve">  INDEX(設定表!$C$8:$C$15, MATCH( (RIGHT(小韻資料表[[#This Row],[清濁]]) &amp; 小韻資料表[[#This Row],[調]]), 設定表!$B$8:$B$15, 0))</f>
        <v>2</v>
      </c>
      <c r="S2008" s="205" t="s">
        <v>309</v>
      </c>
      <c r="T2008" s="205" t="s">
        <v>309</v>
      </c>
      <c r="U2008" s="226" t="s">
        <v>309</v>
      </c>
      <c r="V2008" s="147" t="s">
        <v>309</v>
      </c>
      <c r="X2008" s="135"/>
      <c r="Y2008" s="135"/>
      <c r="AA2008" s="135"/>
      <c r="AB2008" s="134"/>
      <c r="AC2008" s="135"/>
      <c r="AD2008" s="135"/>
      <c r="AH2008" s="135"/>
      <c r="AI2008" s="135"/>
    </row>
    <row r="2009" spans="1:35" ht="31.5">
      <c r="A2009" s="205">
        <v>2005</v>
      </c>
      <c r="B2009" s="206" t="s">
        <v>7600</v>
      </c>
      <c r="C2009" s="207" t="str">
        <f xml:space="preserve"> _xlfn.CONCAT(小韻資料表[[#This Row],[聲母拼音碼]],小韻資料表[[#This Row],[韻母拼音碼]],小韻資料表[[#This Row],[調號]])</f>
        <v>kam2</v>
      </c>
      <c r="D2009" s="206" t="s">
        <v>1155</v>
      </c>
      <c r="E2009" s="208" t="s">
        <v>7601</v>
      </c>
      <c r="F2009" s="205">
        <v>1</v>
      </c>
      <c r="G2009" s="209" t="s">
        <v>7602</v>
      </c>
      <c r="H2009" s="205">
        <f xml:space="preserve"> LEN(小韻資料表[[#This Row],[小韻字集]])</f>
        <v>13</v>
      </c>
      <c r="I2009" s="205" cm="1">
        <f t="array" ref="I2009" xml:space="preserve"> MATCH(TRUE, ISNUMBER( SEARCH( LEFT(小韻資料表[[#This Row],[切語]],1), 切語上字資料表[切語上字]) ), 0)</f>
        <v>1</v>
      </c>
      <c r="J2009" s="210" t="str" cm="1">
        <f t="array" ref="J2009" xml:space="preserve"> INDEX(切語上字資料表[聲母], 小韻資料表[[#This Row],[上字表識別號]])</f>
        <v>見</v>
      </c>
      <c r="K2009" s="210" t="str" cm="1">
        <f t="array" ref="K2009" xml:space="preserve"> INDEX(切語上字資料表[聲母拼音碼], 小韻資料表[[#This Row],[上字表識別號]])</f>
        <v>k</v>
      </c>
      <c r="L2009" s="210" t="str" cm="1">
        <f t="array" ref="L2009" xml:space="preserve"> INDEX(切語上字資料表[清濁], 小韻資料表[[#This Row],[上字表識別號]])</f>
        <v>全清</v>
      </c>
      <c r="M2009" s="223" t="str" cm="1">
        <f t="array" ref="M2009" xml:space="preserve"> INDEX(切語上字資料表[發送收], 小韻資料表[[#This Row],[上字表識別號]])</f>
        <v>發聲</v>
      </c>
      <c r="N2009" s="205" cm="1">
        <f t="array" ref="N2009" xml:space="preserve"> MATCH(TRUE, ISNUMBER( SEARCH( RIGHT(小韻資料表[[#This Row],[切語]],1), 切語下字資料表[切語下字]) ), 0)</f>
        <v>326</v>
      </c>
      <c r="O2009" s="207" t="str" cm="1">
        <f t="array" ref="O2009" xml:space="preserve"> INDEX(切語下字資料表[韻母], 小韻資料表[[#This Row],[下字表識別號]])</f>
        <v>感開1</v>
      </c>
      <c r="P2009" s="207" t="str" cm="1">
        <f t="array" ref="P2009" xml:space="preserve"> INDEX(切語下字資料表[韻母拼音碼], 小韻資料表[[#This Row],[下字表識別號]])</f>
        <v>am</v>
      </c>
      <c r="Q2009" s="210" t="str" cm="1">
        <f t="array" ref="Q2009" xml:space="preserve"> INDEX(設定表!$C$19:$C$23, INT( LEFT(小韻資料表[[#This Row],[目次編碼]],1) ))</f>
        <v>上</v>
      </c>
      <c r="R2009" s="210">
        <f xml:space="preserve">  INDEX(設定表!$C$8:$C$15, MATCH( (RIGHT(小韻資料表[[#This Row],[清濁]]) &amp; 小韻資料表[[#This Row],[調]]), 設定表!$B$8:$B$15, 0))</f>
        <v>2</v>
      </c>
      <c r="S2009" s="205" t="s">
        <v>309</v>
      </c>
      <c r="T2009" s="205" t="s">
        <v>7603</v>
      </c>
      <c r="U2009" s="226" t="s">
        <v>309</v>
      </c>
      <c r="V2009" s="146" t="s">
        <v>309</v>
      </c>
      <c r="X2009" s="135"/>
      <c r="Y2009" s="135"/>
      <c r="AA2009" s="135"/>
      <c r="AB2009" s="134"/>
      <c r="AC2009" s="135"/>
      <c r="AD2009" s="135"/>
      <c r="AH2009" s="135"/>
      <c r="AI2009" s="135"/>
    </row>
    <row r="2010" spans="1:35" ht="31.5">
      <c r="A2010" s="205">
        <v>2006</v>
      </c>
      <c r="B2010" s="206" t="s">
        <v>7604</v>
      </c>
      <c r="C2010" s="207" t="str">
        <f xml:space="preserve"> _xlfn.CONCAT(小韻資料表[[#This Row],[聲母拼音碼]],小韻資料表[[#This Row],[韻母拼音碼]],小韻資料表[[#This Row],[調號]])</f>
        <v>tam2</v>
      </c>
      <c r="D2010" s="206" t="s">
        <v>7605</v>
      </c>
      <c r="E2010" s="208" t="s">
        <v>7601</v>
      </c>
      <c r="F2010" s="205">
        <v>2</v>
      </c>
      <c r="G2010" s="209" t="s">
        <v>7606</v>
      </c>
      <c r="H2010" s="205">
        <f xml:space="preserve"> LEN(小韻資料表[[#This Row],[小韻字集]])</f>
        <v>20</v>
      </c>
      <c r="I2010" s="205" cm="1">
        <f t="array" ref="I2010" xml:space="preserve"> MATCH(TRUE, ISNUMBER( SEARCH( LEFT(小韻資料表[[#This Row],[切語]],1), 切語上字資料表[切語上字]) ), 0)</f>
        <v>7</v>
      </c>
      <c r="J2010" s="210" t="str" cm="1">
        <f t="array" ref="J2010" xml:space="preserve"> INDEX(切語上字資料表[聲母], 小韻資料表[[#This Row],[上字表識別號]])</f>
        <v>定</v>
      </c>
      <c r="K2010" s="210" t="str" cm="1">
        <f t="array" ref="K2010" xml:space="preserve"> INDEX(切語上字資料表[聲母拼音碼], 小韻資料表[[#This Row],[上字表識別號]])</f>
        <v>t</v>
      </c>
      <c r="L2010" s="210" t="str" cm="1">
        <f t="array" ref="L2010" xml:space="preserve"> INDEX(切語上字資料表[清濁], 小韻資料表[[#This Row],[上字表識別號]])</f>
        <v>全濁</v>
      </c>
      <c r="M2010" s="223" cm="1">
        <f t="array" ref="M2010" xml:space="preserve"> INDEX(切語上字資料表[發送收], 小韻資料表[[#This Row],[上字表識別號]])</f>
        <v>0</v>
      </c>
      <c r="N2010" s="205" cm="1">
        <f t="array" ref="N2010" xml:space="preserve"> MATCH(TRUE, ISNUMBER( SEARCH( RIGHT(小韻資料表[[#This Row],[切語]],1), 切語下字資料表[切語下字]) ), 0)</f>
        <v>326</v>
      </c>
      <c r="O2010" s="207" t="str" cm="1">
        <f t="array" ref="O2010" xml:space="preserve"> INDEX(切語下字資料表[韻母], 小韻資料表[[#This Row],[下字表識別號]])</f>
        <v>感開1</v>
      </c>
      <c r="P2010" s="207" t="str" cm="1">
        <f t="array" ref="P2010" xml:space="preserve"> INDEX(切語下字資料表[韻母拼音碼], 小韻資料表[[#This Row],[下字表識別號]])</f>
        <v>am</v>
      </c>
      <c r="Q2010" s="210" t="str" cm="1">
        <f t="array" ref="Q2010" xml:space="preserve"> INDEX(設定表!$C$19:$C$23, INT( LEFT(小韻資料表[[#This Row],[目次編碼]],1) ))</f>
        <v>上</v>
      </c>
      <c r="R2010" s="210">
        <f xml:space="preserve">  INDEX(設定表!$C$8:$C$15, MATCH( (RIGHT(小韻資料表[[#This Row],[清濁]]) &amp; 小韻資料表[[#This Row],[調]]), 設定表!$B$8:$B$15, 0))</f>
        <v>2</v>
      </c>
      <c r="S2010" s="205" t="s">
        <v>309</v>
      </c>
      <c r="T2010" s="205" t="s">
        <v>309</v>
      </c>
      <c r="U2010" s="226" t="s">
        <v>309</v>
      </c>
      <c r="V2010" s="147" t="s">
        <v>309</v>
      </c>
      <c r="X2010" s="135"/>
      <c r="Y2010" s="135"/>
      <c r="AA2010" s="135"/>
      <c r="AB2010" s="134"/>
      <c r="AC2010" s="135"/>
      <c r="AD2010" s="135"/>
      <c r="AH2010" s="135"/>
      <c r="AI2010" s="135"/>
    </row>
    <row r="2011" spans="1:35" ht="31.5">
      <c r="A2011" s="205">
        <v>2007</v>
      </c>
      <c r="B2011" s="206" t="s">
        <v>7607</v>
      </c>
      <c r="C2011" s="207" t="str">
        <f xml:space="preserve"> _xlfn.CONCAT(小韻資料表[[#This Row],[聲母拼音碼]],小韻資料表[[#This Row],[韻母拼音碼]],小韻資料表[[#This Row],[調號]])</f>
        <v>Øam2</v>
      </c>
      <c r="D2011" s="206" t="s">
        <v>7608</v>
      </c>
      <c r="E2011" s="208" t="s">
        <v>7601</v>
      </c>
      <c r="F2011" s="205">
        <v>3</v>
      </c>
      <c r="G2011" s="209" t="s">
        <v>7609</v>
      </c>
      <c r="H2011" s="205">
        <f xml:space="preserve"> LEN(小韻資料表[[#This Row],[小韻字集]])</f>
        <v>10</v>
      </c>
      <c r="I2011" s="205" cm="1">
        <f t="array" ref="I2011" xml:space="preserve"> MATCH(TRUE, ISNUMBER( SEARCH( LEFT(小韻資料表[[#This Row],[切語]],1), 切語上字資料表[切語上字]) ), 0)</f>
        <v>35</v>
      </c>
      <c r="J2011" s="210" t="str" cm="1">
        <f t="array" ref="J2011" xml:space="preserve"> INDEX(切語上字資料表[聲母], 小韻資料表[[#This Row],[上字表識別號]])</f>
        <v>影</v>
      </c>
      <c r="K2011" s="210" t="str" cm="1">
        <f t="array" ref="K2011" xml:space="preserve"> INDEX(切語上字資料表[聲母拼音碼], 小韻資料表[[#This Row],[上字表識別號]])</f>
        <v>Ø</v>
      </c>
      <c r="L2011" s="210" t="str" cm="1">
        <f t="array" ref="L2011" xml:space="preserve"> INDEX(切語上字資料表[清濁], 小韻資料表[[#This Row],[上字表識別號]])</f>
        <v>全清</v>
      </c>
      <c r="M2011" s="223" t="str" cm="1">
        <f t="array" ref="M2011" xml:space="preserve"> INDEX(切語上字資料表[發送收], 小韻資料表[[#This Row],[上字表識別號]])</f>
        <v>發聲</v>
      </c>
      <c r="N2011" s="205" cm="1">
        <f t="array" ref="N2011" xml:space="preserve"> MATCH(TRUE, ISNUMBER( SEARCH( RIGHT(小韻資料表[[#This Row],[切語]],1), 切語下字資料表[切語下字]) ), 0)</f>
        <v>326</v>
      </c>
      <c r="O2011" s="207" t="str" cm="1">
        <f t="array" ref="O2011" xml:space="preserve"> INDEX(切語下字資料表[韻母], 小韻資料表[[#This Row],[下字表識別號]])</f>
        <v>感開1</v>
      </c>
      <c r="P2011" s="207" t="str" cm="1">
        <f t="array" ref="P2011" xml:space="preserve"> INDEX(切語下字資料表[韻母拼音碼], 小韻資料表[[#This Row],[下字表識別號]])</f>
        <v>am</v>
      </c>
      <c r="Q2011" s="210" t="str" cm="1">
        <f t="array" ref="Q2011" xml:space="preserve"> INDEX(設定表!$C$19:$C$23, INT( LEFT(小韻資料表[[#This Row],[目次編碼]],1) ))</f>
        <v>上</v>
      </c>
      <c r="R2011" s="210">
        <f xml:space="preserve">  INDEX(設定表!$C$8:$C$15, MATCH( (RIGHT(小韻資料表[[#This Row],[清濁]]) &amp; 小韻資料表[[#This Row],[調]]), 設定表!$B$8:$B$15, 0))</f>
        <v>2</v>
      </c>
      <c r="S2011" s="205" t="s">
        <v>7610</v>
      </c>
      <c r="T2011" s="205" t="s">
        <v>309</v>
      </c>
      <c r="U2011" s="226" t="s">
        <v>309</v>
      </c>
      <c r="V2011" s="146" t="s">
        <v>309</v>
      </c>
      <c r="X2011" s="135"/>
      <c r="Y2011" s="135"/>
      <c r="AA2011" s="135"/>
      <c r="AB2011" s="134"/>
      <c r="AC2011" s="135"/>
      <c r="AD2011" s="135"/>
      <c r="AH2011" s="135"/>
      <c r="AI2011" s="135"/>
    </row>
    <row r="2012" spans="1:35" ht="31.5">
      <c r="A2012" s="205">
        <v>2008</v>
      </c>
      <c r="B2012" s="206" t="s">
        <v>7611</v>
      </c>
      <c r="C2012" s="207" t="str">
        <f xml:space="preserve"> _xlfn.CONCAT(小韻資料表[[#This Row],[聲母拼音碼]],小韻資料表[[#This Row],[韻母拼音碼]],小韻資料表[[#This Row],[調號]])</f>
        <v>nam2</v>
      </c>
      <c r="D2012" s="206" t="s">
        <v>7612</v>
      </c>
      <c r="E2012" s="208" t="s">
        <v>7601</v>
      </c>
      <c r="F2012" s="205">
        <v>4</v>
      </c>
      <c r="G2012" s="209" t="s">
        <v>7613</v>
      </c>
      <c r="H2012" s="205">
        <f xml:space="preserve"> LEN(小韻資料表[[#This Row],[小韻字集]])</f>
        <v>7</v>
      </c>
      <c r="I2012" s="205" cm="1">
        <f t="array" ref="I2012" xml:space="preserve"> MATCH(TRUE, ISNUMBER( SEARCH( LEFT(小韻資料表[[#This Row],[切語]],1), 切語上字資料表[切語上字]) ), 0)</f>
        <v>8</v>
      </c>
      <c r="J2012" s="210" t="str" cm="1">
        <f t="array" ref="J2012" xml:space="preserve"> INDEX(切語上字資料表[聲母], 小韻資料表[[#This Row],[上字表識別號]])</f>
        <v>泥</v>
      </c>
      <c r="K2012" s="210" t="str" cm="1">
        <f t="array" ref="K2012" xml:space="preserve"> INDEX(切語上字資料表[聲母拼音碼], 小韻資料表[[#This Row],[上字表識別號]])</f>
        <v>n</v>
      </c>
      <c r="L2012" s="210" t="str" cm="1">
        <f t="array" ref="L2012" xml:space="preserve"> INDEX(切語上字資料表[清濁], 小韻資料表[[#This Row],[上字表識別號]])</f>
        <v>次濁</v>
      </c>
      <c r="M2012" s="223" t="str" cm="1">
        <f t="array" ref="M2012" xml:space="preserve"> INDEX(切語上字資料表[發送收], 小韻資料表[[#This Row],[上字表識別號]])</f>
        <v>收聲</v>
      </c>
      <c r="N2012" s="205" cm="1">
        <f t="array" ref="N2012" xml:space="preserve"> MATCH(TRUE, ISNUMBER( SEARCH( RIGHT(小韻資料表[[#This Row],[切語]],1), 切語下字資料表[切語下字]) ), 0)</f>
        <v>326</v>
      </c>
      <c r="O2012" s="207" t="str" cm="1">
        <f t="array" ref="O2012" xml:space="preserve"> INDEX(切語下字資料表[韻母], 小韻資料表[[#This Row],[下字表識別號]])</f>
        <v>感開1</v>
      </c>
      <c r="P2012" s="207" t="str" cm="1">
        <f t="array" ref="P2012" xml:space="preserve"> INDEX(切語下字資料表[韻母拼音碼], 小韻資料表[[#This Row],[下字表識別號]])</f>
        <v>am</v>
      </c>
      <c r="Q2012" s="210" t="str" cm="1">
        <f t="array" ref="Q2012" xml:space="preserve"> INDEX(設定表!$C$19:$C$23, INT( LEFT(小韻資料表[[#This Row],[目次編碼]],1) ))</f>
        <v>上</v>
      </c>
      <c r="R2012" s="210">
        <f xml:space="preserve">  INDEX(設定表!$C$8:$C$15, MATCH( (RIGHT(小韻資料表[[#This Row],[清濁]]) &amp; 小韻資料表[[#This Row],[調]]), 設定表!$B$8:$B$15, 0))</f>
        <v>2</v>
      </c>
      <c r="S2012" s="205" t="s">
        <v>309</v>
      </c>
      <c r="T2012" s="205" t="s">
        <v>309</v>
      </c>
      <c r="U2012" s="226" t="s">
        <v>309</v>
      </c>
      <c r="V2012" s="147" t="s">
        <v>309</v>
      </c>
      <c r="X2012" s="135"/>
      <c r="Y2012" s="135"/>
      <c r="AA2012" s="135"/>
      <c r="AB2012" s="134"/>
      <c r="AC2012" s="135"/>
      <c r="AD2012" s="135"/>
      <c r="AH2012" s="135"/>
      <c r="AI2012" s="135"/>
    </row>
    <row r="2013" spans="1:35" ht="31.5">
      <c r="A2013" s="205">
        <v>2009</v>
      </c>
      <c r="B2013" s="206" t="s">
        <v>7614</v>
      </c>
      <c r="C2013" s="207" t="str">
        <f xml:space="preserve"> _xlfn.CONCAT(小韻資料表[[#This Row],[聲母拼音碼]],小韻資料表[[#This Row],[韻母拼音碼]],小韻資料表[[#This Row],[調號]])</f>
        <v>tham2</v>
      </c>
      <c r="D2013" s="206" t="s">
        <v>7615</v>
      </c>
      <c r="E2013" s="208" t="s">
        <v>7601</v>
      </c>
      <c r="F2013" s="205">
        <v>5</v>
      </c>
      <c r="G2013" s="209" t="s">
        <v>7616</v>
      </c>
      <c r="H2013" s="205">
        <f xml:space="preserve"> LEN(小韻資料表[[#This Row],[小韻字集]])</f>
        <v>6</v>
      </c>
      <c r="I2013" s="205" cm="1">
        <f t="array" ref="I2013" xml:space="preserve"> MATCH(TRUE, ISNUMBER( SEARCH( LEFT(小韻資料表[[#This Row],[切語]],1), 切語上字資料表[切語上字]) ), 0)</f>
        <v>6</v>
      </c>
      <c r="J2013" s="210" t="str" cm="1">
        <f t="array" ref="J2013" xml:space="preserve"> INDEX(切語上字資料表[聲母], 小韻資料表[[#This Row],[上字表識別號]])</f>
        <v>透</v>
      </c>
      <c r="K2013" s="210" t="str" cm="1">
        <f t="array" ref="K2013" xml:space="preserve"> INDEX(切語上字資料表[聲母拼音碼], 小韻資料表[[#This Row],[上字表識別號]])</f>
        <v>th</v>
      </c>
      <c r="L2013" s="210" t="str" cm="1">
        <f t="array" ref="L2013" xml:space="preserve"> INDEX(切語上字資料表[清濁], 小韻資料表[[#This Row],[上字表識別號]])</f>
        <v>次清</v>
      </c>
      <c r="M2013" s="223" t="str" cm="1">
        <f t="array" ref="M2013" xml:space="preserve"> INDEX(切語上字資料表[發送收], 小韻資料表[[#This Row],[上字表識別號]])</f>
        <v>送氣</v>
      </c>
      <c r="N2013" s="205" cm="1">
        <f t="array" ref="N2013" xml:space="preserve"> MATCH(TRUE, ISNUMBER( SEARCH( RIGHT(小韻資料表[[#This Row],[切語]],1), 切語下字資料表[切語下字]) ), 0)</f>
        <v>326</v>
      </c>
      <c r="O2013" s="207" t="str" cm="1">
        <f t="array" ref="O2013" xml:space="preserve"> INDEX(切語下字資料表[韻母], 小韻資料表[[#This Row],[下字表識別號]])</f>
        <v>感開1</v>
      </c>
      <c r="P2013" s="207" t="str" cm="1">
        <f t="array" ref="P2013" xml:space="preserve"> INDEX(切語下字資料表[韻母拼音碼], 小韻資料表[[#This Row],[下字表識別號]])</f>
        <v>am</v>
      </c>
      <c r="Q2013" s="210" t="str" cm="1">
        <f t="array" ref="Q2013" xml:space="preserve"> INDEX(設定表!$C$19:$C$23, INT( LEFT(小韻資料表[[#This Row],[目次編碼]],1) ))</f>
        <v>上</v>
      </c>
      <c r="R2013" s="210">
        <f xml:space="preserve">  INDEX(設定表!$C$8:$C$15, MATCH( (RIGHT(小韻資料表[[#This Row],[清濁]]) &amp; 小韻資料表[[#This Row],[調]]), 設定表!$B$8:$B$15, 0))</f>
        <v>2</v>
      </c>
      <c r="S2013" s="205" t="s">
        <v>309</v>
      </c>
      <c r="T2013" s="205" t="s">
        <v>309</v>
      </c>
      <c r="U2013" s="226" t="s">
        <v>7617</v>
      </c>
      <c r="V2013" s="146" t="s">
        <v>309</v>
      </c>
      <c r="X2013" s="135"/>
      <c r="Y2013" s="135"/>
      <c r="AA2013" s="135"/>
      <c r="AB2013" s="134"/>
      <c r="AC2013" s="135"/>
      <c r="AD2013" s="135"/>
      <c r="AH2013" s="135"/>
      <c r="AI2013" s="135"/>
    </row>
    <row r="2014" spans="1:35" ht="31.5">
      <c r="A2014" s="205">
        <v>2010</v>
      </c>
      <c r="B2014" s="206" t="s">
        <v>7618</v>
      </c>
      <c r="C2014" s="207" t="str">
        <f xml:space="preserve"> _xlfn.CONCAT(小韻資料表[[#This Row],[聲母拼音碼]],小韻資料表[[#This Row],[韻母拼音碼]],小韻資料表[[#This Row],[調號]])</f>
        <v>cam2</v>
      </c>
      <c r="D2014" s="206" t="s">
        <v>7619</v>
      </c>
      <c r="E2014" s="208" t="s">
        <v>7601</v>
      </c>
      <c r="F2014" s="205">
        <v>6</v>
      </c>
      <c r="G2014" s="209" t="s">
        <v>7620</v>
      </c>
      <c r="H2014" s="205">
        <f xml:space="preserve"> LEN(小韻資料表[[#This Row],[小韻字集]])</f>
        <v>4</v>
      </c>
      <c r="I2014" s="205" cm="1">
        <f t="array" ref="I2014" xml:space="preserve"> MATCH(TRUE, ISNUMBER( SEARCH( LEFT(小韻資料表[[#This Row],[切語]],1), 切語上字資料表[切語上字]) ), 0)</f>
        <v>23</v>
      </c>
      <c r="J2014" s="210" t="str" cm="1">
        <f t="array" ref="J2014" xml:space="preserve"> INDEX(切語上字資料表[聲母], 小韻資料表[[#This Row],[上字表識別號]])</f>
        <v>從</v>
      </c>
      <c r="K2014" s="210" t="str" cm="1">
        <f t="array" ref="K2014" xml:space="preserve"> INDEX(切語上字資料表[聲母拼音碼], 小韻資料表[[#This Row],[上字表識別號]])</f>
        <v>c</v>
      </c>
      <c r="L2014" s="210" t="str" cm="1">
        <f t="array" ref="L2014" xml:space="preserve"> INDEX(切語上字資料表[清濁], 小韻資料表[[#This Row],[上字表識別號]])</f>
        <v>全濁</v>
      </c>
      <c r="M2014" s="223" cm="1">
        <f t="array" ref="M2014" xml:space="preserve"> INDEX(切語上字資料表[發送收], 小韻資料表[[#This Row],[上字表識別號]])</f>
        <v>0</v>
      </c>
      <c r="N2014" s="205" cm="1">
        <f t="array" ref="N2014" xml:space="preserve"> MATCH(TRUE, ISNUMBER( SEARCH( RIGHT(小韻資料表[[#This Row],[切語]],1), 切語下字資料表[切語下字]) ), 0)</f>
        <v>326</v>
      </c>
      <c r="O2014" s="207" t="str" cm="1">
        <f t="array" ref="O2014" xml:space="preserve"> INDEX(切語下字資料表[韻母], 小韻資料表[[#This Row],[下字表識別號]])</f>
        <v>感開1</v>
      </c>
      <c r="P2014" s="207" t="str" cm="1">
        <f t="array" ref="P2014" xml:space="preserve"> INDEX(切語下字資料表[韻母拼音碼], 小韻資料表[[#This Row],[下字表識別號]])</f>
        <v>am</v>
      </c>
      <c r="Q2014" s="210" t="str" cm="1">
        <f t="array" ref="Q2014" xml:space="preserve"> INDEX(設定表!$C$19:$C$23, INT( LEFT(小韻資料表[[#This Row],[目次編碼]],1) ))</f>
        <v>上</v>
      </c>
      <c r="R2014" s="210">
        <f xml:space="preserve">  INDEX(設定表!$C$8:$C$15, MATCH( (RIGHT(小韻資料表[[#This Row],[清濁]]) &amp; 小韻資料表[[#This Row],[調]]), 設定表!$B$8:$B$15, 0))</f>
        <v>2</v>
      </c>
      <c r="S2014" s="205" t="s">
        <v>309</v>
      </c>
      <c r="T2014" s="205" t="s">
        <v>309</v>
      </c>
      <c r="U2014" s="226" t="s">
        <v>309</v>
      </c>
      <c r="V2014" s="147" t="s">
        <v>309</v>
      </c>
      <c r="X2014" s="135"/>
      <c r="Y2014" s="135"/>
      <c r="AA2014" s="135"/>
      <c r="AB2014" s="134"/>
      <c r="AC2014" s="135"/>
      <c r="AD2014" s="135"/>
      <c r="AH2014" s="135"/>
      <c r="AI2014" s="135"/>
    </row>
    <row r="2015" spans="1:35" ht="31.5">
      <c r="A2015" s="205">
        <v>2011</v>
      </c>
      <c r="B2015" s="206" t="s">
        <v>7621</v>
      </c>
      <c r="C2015" s="207" t="str">
        <f xml:space="preserve"> _xlfn.CONCAT(小韻資料表[[#This Row],[聲母拼音碼]],小韻資料表[[#This Row],[韻母拼音碼]],小韻資料表[[#This Row],[調號]])</f>
        <v>cham2</v>
      </c>
      <c r="D2015" s="206" t="s">
        <v>7622</v>
      </c>
      <c r="E2015" s="208" t="s">
        <v>7601</v>
      </c>
      <c r="F2015" s="205">
        <v>7</v>
      </c>
      <c r="G2015" s="209" t="s">
        <v>7623</v>
      </c>
      <c r="H2015" s="205">
        <f xml:space="preserve"> LEN(小韻資料表[[#This Row],[小韻字集]])</f>
        <v>8</v>
      </c>
      <c r="I2015" s="205" cm="1">
        <f t="array" ref="I2015" xml:space="preserve"> MATCH(TRUE, ISNUMBER( SEARCH( LEFT(小韻資料表[[#This Row],[切語]],1), 切語上字資料表[切語上字]) ), 0)</f>
        <v>22</v>
      </c>
      <c r="J2015" s="210" t="str" cm="1">
        <f t="array" ref="J2015" xml:space="preserve"> INDEX(切語上字資料表[聲母], 小韻資料表[[#This Row],[上字表識別號]])</f>
        <v>清</v>
      </c>
      <c r="K2015" s="210" t="str" cm="1">
        <f t="array" ref="K2015" xml:space="preserve"> INDEX(切語上字資料表[聲母拼音碼], 小韻資料表[[#This Row],[上字表識別號]])</f>
        <v>ch</v>
      </c>
      <c r="L2015" s="210" t="str" cm="1">
        <f t="array" ref="L2015" xml:space="preserve"> INDEX(切語上字資料表[清濁], 小韻資料表[[#This Row],[上字表識別號]])</f>
        <v>次清</v>
      </c>
      <c r="M2015" s="223" t="str" cm="1">
        <f t="array" ref="M2015" xml:space="preserve"> INDEX(切語上字資料表[發送收], 小韻資料表[[#This Row],[上字表識別號]])</f>
        <v>送氣</v>
      </c>
      <c r="N2015" s="205" cm="1">
        <f t="array" ref="N2015" xml:space="preserve"> MATCH(TRUE, ISNUMBER( SEARCH( RIGHT(小韻資料表[[#This Row],[切語]],1), 切語下字資料表[切語下字]) ), 0)</f>
        <v>326</v>
      </c>
      <c r="O2015" s="207" t="str" cm="1">
        <f t="array" ref="O2015" xml:space="preserve"> INDEX(切語下字資料表[韻母], 小韻資料表[[#This Row],[下字表識別號]])</f>
        <v>感開1</v>
      </c>
      <c r="P2015" s="207" t="str" cm="1">
        <f t="array" ref="P2015" xml:space="preserve"> INDEX(切語下字資料表[韻母拼音碼], 小韻資料表[[#This Row],[下字表識別號]])</f>
        <v>am</v>
      </c>
      <c r="Q2015" s="210" t="str" cm="1">
        <f t="array" ref="Q2015" xml:space="preserve"> INDEX(設定表!$C$19:$C$23, INT( LEFT(小韻資料表[[#This Row],[目次編碼]],1) ))</f>
        <v>上</v>
      </c>
      <c r="R2015" s="210">
        <f xml:space="preserve">  INDEX(設定表!$C$8:$C$15, MATCH( (RIGHT(小韻資料表[[#This Row],[清濁]]) &amp; 小韻資料表[[#This Row],[調]]), 設定表!$B$8:$B$15, 0))</f>
        <v>2</v>
      </c>
      <c r="S2015" s="205" t="s">
        <v>309</v>
      </c>
      <c r="T2015" s="205" t="s">
        <v>309</v>
      </c>
      <c r="U2015" s="226" t="s">
        <v>309</v>
      </c>
      <c r="V2015" s="146" t="s">
        <v>309</v>
      </c>
      <c r="X2015" s="135"/>
      <c r="Y2015" s="135"/>
      <c r="AA2015" s="135"/>
      <c r="AB2015" s="134"/>
      <c r="AC2015" s="135"/>
      <c r="AD2015" s="135"/>
      <c r="AH2015" s="135"/>
      <c r="AI2015" s="135"/>
    </row>
    <row r="2016" spans="1:35" ht="31.5">
      <c r="A2016" s="205">
        <v>2012</v>
      </c>
      <c r="B2016" s="206" t="s">
        <v>7624</v>
      </c>
      <c r="C2016" s="207" t="str">
        <f xml:space="preserve"> _xlfn.CONCAT(小韻資料表[[#This Row],[聲母拼音碼]],小韻資料表[[#This Row],[韻母拼音碼]],小韻資料表[[#This Row],[調號]])</f>
        <v>gam2</v>
      </c>
      <c r="D2016" s="206" t="s">
        <v>7625</v>
      </c>
      <c r="E2016" s="208" t="s">
        <v>7601</v>
      </c>
      <c r="F2016" s="205">
        <v>8</v>
      </c>
      <c r="G2016" s="209" t="s">
        <v>7626</v>
      </c>
      <c r="H2016" s="205">
        <f xml:space="preserve"> LEN(小韻資料表[[#This Row],[小韻字集]])</f>
        <v>3</v>
      </c>
      <c r="I2016" s="205" cm="1">
        <f t="array" ref="I2016" xml:space="preserve"> MATCH(TRUE, ISNUMBER( SEARCH( LEFT(小韻資料表[[#This Row],[切語]],1), 切語上字資料表[切語上字]) ), 0)</f>
        <v>4</v>
      </c>
      <c r="J2016" s="210" t="str" cm="1">
        <f t="array" ref="J2016" xml:space="preserve"> INDEX(切語上字資料表[聲母], 小韻資料表[[#This Row],[上字表識別號]])</f>
        <v>疑</v>
      </c>
      <c r="K2016" s="210" t="str" cm="1">
        <f t="array" ref="K2016" xml:space="preserve"> INDEX(切語上字資料表[聲母拼音碼], 小韻資料表[[#This Row],[上字表識別號]])</f>
        <v>g</v>
      </c>
      <c r="L2016" s="210" t="str" cm="1">
        <f t="array" ref="L2016" xml:space="preserve"> INDEX(切語上字資料表[清濁], 小韻資料表[[#This Row],[上字表識別號]])</f>
        <v>次濁</v>
      </c>
      <c r="M2016" s="223" t="str" cm="1">
        <f t="array" ref="M2016" xml:space="preserve"> INDEX(切語上字資料表[發送收], 小韻資料表[[#This Row],[上字表識別號]])</f>
        <v>收聲</v>
      </c>
      <c r="N2016" s="205" cm="1">
        <f t="array" ref="N2016" xml:space="preserve"> MATCH(TRUE, ISNUMBER( SEARCH( RIGHT(小韻資料表[[#This Row],[切語]],1), 切語下字資料表[切語下字]) ), 0)</f>
        <v>326</v>
      </c>
      <c r="O2016" s="207" t="str" cm="1">
        <f t="array" ref="O2016" xml:space="preserve"> INDEX(切語下字資料表[韻母], 小韻資料表[[#This Row],[下字表識別號]])</f>
        <v>感開1</v>
      </c>
      <c r="P2016" s="207" t="str" cm="1">
        <f t="array" ref="P2016" xml:space="preserve"> INDEX(切語下字資料表[韻母拼音碼], 小韻資料表[[#This Row],[下字表識別號]])</f>
        <v>am</v>
      </c>
      <c r="Q2016" s="210" t="str" cm="1">
        <f t="array" ref="Q2016" xml:space="preserve"> INDEX(設定表!$C$19:$C$23, INT( LEFT(小韻資料表[[#This Row],[目次編碼]],1) ))</f>
        <v>上</v>
      </c>
      <c r="R2016" s="210">
        <f xml:space="preserve">  INDEX(設定表!$C$8:$C$15, MATCH( (RIGHT(小韻資料表[[#This Row],[清濁]]) &amp; 小韻資料表[[#This Row],[調]]), 設定表!$B$8:$B$15, 0))</f>
        <v>2</v>
      </c>
      <c r="S2016" s="205" t="s">
        <v>309</v>
      </c>
      <c r="T2016" s="205" t="s">
        <v>309</v>
      </c>
      <c r="U2016" s="226" t="s">
        <v>309</v>
      </c>
      <c r="V2016" s="147" t="s">
        <v>309</v>
      </c>
      <c r="X2016" s="135"/>
      <c r="Y2016" s="135"/>
      <c r="AA2016" s="135"/>
      <c r="AB2016" s="134"/>
      <c r="AC2016" s="135"/>
      <c r="AD2016" s="135"/>
      <c r="AH2016" s="135"/>
      <c r="AI2016" s="135"/>
    </row>
    <row r="2017" spans="1:35" ht="31.5">
      <c r="A2017" s="205">
        <v>2013</v>
      </c>
      <c r="B2017" s="206" t="s">
        <v>7627</v>
      </c>
      <c r="C2017" s="207" t="str">
        <f xml:space="preserve"> _xlfn.CONCAT(小韻資料表[[#This Row],[聲母拼音碼]],小韻資料表[[#This Row],[韻母拼音碼]],小韻資料表[[#This Row],[調號]])</f>
        <v>cam2</v>
      </c>
      <c r="D2017" s="206" t="s">
        <v>7628</v>
      </c>
      <c r="E2017" s="208" t="s">
        <v>7601</v>
      </c>
      <c r="F2017" s="205">
        <v>9</v>
      </c>
      <c r="G2017" s="209" t="s">
        <v>7629</v>
      </c>
      <c r="H2017" s="205">
        <f xml:space="preserve"> LEN(小韻資料表[[#This Row],[小韻字集]])</f>
        <v>3</v>
      </c>
      <c r="I2017" s="205" cm="1">
        <f t="array" ref="I2017" xml:space="preserve"> MATCH(TRUE, ISNUMBER( SEARCH( LEFT(小韻資料表[[#This Row],[切語]],1), 切語上字資料表[切語上字]) ), 0)</f>
        <v>21</v>
      </c>
      <c r="J2017" s="210" t="str" cm="1">
        <f t="array" ref="J2017" xml:space="preserve"> INDEX(切語上字資料表[聲母], 小韻資料表[[#This Row],[上字表識別號]])</f>
        <v>精</v>
      </c>
      <c r="K2017" s="210" t="str" cm="1">
        <f t="array" ref="K2017" xml:space="preserve"> INDEX(切語上字資料表[聲母拼音碼], 小韻資料表[[#This Row],[上字表識別號]])</f>
        <v>c</v>
      </c>
      <c r="L2017" s="210" t="str" cm="1">
        <f t="array" ref="L2017" xml:space="preserve"> INDEX(切語上字資料表[清濁], 小韻資料表[[#This Row],[上字表識別號]])</f>
        <v>全清</v>
      </c>
      <c r="M2017" s="223" t="str" cm="1">
        <f t="array" ref="M2017" xml:space="preserve"> INDEX(切語上字資料表[發送收], 小韻資料表[[#This Row],[上字表識別號]])</f>
        <v>發聲</v>
      </c>
      <c r="N2017" s="205" cm="1">
        <f t="array" ref="N2017" xml:space="preserve"> MATCH(TRUE, ISNUMBER( SEARCH( RIGHT(小韻資料表[[#This Row],[切語]],1), 切語下字資料表[切語下字]) ), 0)</f>
        <v>326</v>
      </c>
      <c r="O2017" s="207" t="str" cm="1">
        <f t="array" ref="O2017" xml:space="preserve"> INDEX(切語下字資料表[韻母], 小韻資料表[[#This Row],[下字表識別號]])</f>
        <v>感開1</v>
      </c>
      <c r="P2017" s="207" t="str" cm="1">
        <f t="array" ref="P2017" xml:space="preserve"> INDEX(切語下字資料表[韻母拼音碼], 小韻資料表[[#This Row],[下字表識別號]])</f>
        <v>am</v>
      </c>
      <c r="Q2017" s="210" t="str" cm="1">
        <f t="array" ref="Q2017" xml:space="preserve"> INDEX(設定表!$C$19:$C$23, INT( LEFT(小韻資料表[[#This Row],[目次編碼]],1) ))</f>
        <v>上</v>
      </c>
      <c r="R2017" s="210">
        <f xml:space="preserve">  INDEX(設定表!$C$8:$C$15, MATCH( (RIGHT(小韻資料表[[#This Row],[清濁]]) &amp; 小韻資料表[[#This Row],[調]]), 設定表!$B$8:$B$15, 0))</f>
        <v>2</v>
      </c>
      <c r="S2017" s="205" t="s">
        <v>309</v>
      </c>
      <c r="T2017" s="205" t="s">
        <v>309</v>
      </c>
      <c r="U2017" s="226" t="s">
        <v>309</v>
      </c>
      <c r="V2017" s="146" t="s">
        <v>309</v>
      </c>
      <c r="X2017" s="135"/>
      <c r="Y2017" s="135"/>
      <c r="AA2017" s="135"/>
      <c r="AB2017" s="134"/>
      <c r="AC2017" s="135"/>
      <c r="AD2017" s="135"/>
      <c r="AH2017" s="135"/>
      <c r="AI2017" s="135"/>
    </row>
    <row r="2018" spans="1:35" ht="31.5">
      <c r="A2018" s="205">
        <v>2014</v>
      </c>
      <c r="B2018" s="206" t="s">
        <v>7630</v>
      </c>
      <c r="C2018" s="207" t="str">
        <f xml:space="preserve"> _xlfn.CONCAT(小韻資料表[[#This Row],[聲母拼音碼]],小韻資料表[[#This Row],[韻母拼音碼]],小韻資料表[[#This Row],[調號]])</f>
        <v>sam2</v>
      </c>
      <c r="D2018" s="206" t="s">
        <v>7631</v>
      </c>
      <c r="E2018" s="208" t="s">
        <v>7601</v>
      </c>
      <c r="F2018" s="205">
        <v>10</v>
      </c>
      <c r="G2018" s="209" t="s">
        <v>7632</v>
      </c>
      <c r="H2018" s="205">
        <f xml:space="preserve"> LEN(小韻資料表[[#This Row],[小韻字集]])</f>
        <v>9</v>
      </c>
      <c r="I2018" s="205" cm="1">
        <f t="array" ref="I2018" xml:space="preserve"> MATCH(TRUE, ISNUMBER( SEARCH( LEFT(小韻資料表[[#This Row],[切語]],1), 切語上字資料表[切語上字]) ), 0)</f>
        <v>24</v>
      </c>
      <c r="J2018" s="210" t="str" cm="1">
        <f t="array" ref="J2018" xml:space="preserve"> INDEX(切語上字資料表[聲母], 小韻資料表[[#This Row],[上字表識別號]])</f>
        <v>心</v>
      </c>
      <c r="K2018" s="210" t="str" cm="1">
        <f t="array" ref="K2018" xml:space="preserve"> INDEX(切語上字資料表[聲母拼音碼], 小韻資料表[[#This Row],[上字表識別號]])</f>
        <v>s</v>
      </c>
      <c r="L2018" s="210" t="str" cm="1">
        <f t="array" ref="L2018" xml:space="preserve"> INDEX(切語上字資料表[清濁], 小韻資料表[[#This Row],[上字表識別號]])</f>
        <v>全清</v>
      </c>
      <c r="M2018" s="223" t="str" cm="1">
        <f t="array" ref="M2018" xml:space="preserve"> INDEX(切語上字資料表[發送收], 小韻資料表[[#This Row],[上字表識別號]])</f>
        <v>送氣</v>
      </c>
      <c r="N2018" s="205" cm="1">
        <f t="array" ref="N2018" xml:space="preserve"> MATCH(TRUE, ISNUMBER( SEARCH( RIGHT(小韻資料表[[#This Row],[切語]],1), 切語下字資料表[切語下字]) ), 0)</f>
        <v>326</v>
      </c>
      <c r="O2018" s="207" t="str" cm="1">
        <f t="array" ref="O2018" xml:space="preserve"> INDEX(切語下字資料表[韻母], 小韻資料表[[#This Row],[下字表識別號]])</f>
        <v>感開1</v>
      </c>
      <c r="P2018" s="207" t="str" cm="1">
        <f t="array" ref="P2018" xml:space="preserve"> INDEX(切語下字資料表[韻母拼音碼], 小韻資料表[[#This Row],[下字表識別號]])</f>
        <v>am</v>
      </c>
      <c r="Q2018" s="210" t="str" cm="1">
        <f t="array" ref="Q2018" xml:space="preserve"> INDEX(設定表!$C$19:$C$23, INT( LEFT(小韻資料表[[#This Row],[目次編碼]],1) ))</f>
        <v>上</v>
      </c>
      <c r="R2018" s="210">
        <f xml:space="preserve">  INDEX(設定表!$C$8:$C$15, MATCH( (RIGHT(小韻資料表[[#This Row],[清濁]]) &amp; 小韻資料表[[#This Row],[調]]), 設定表!$B$8:$B$15, 0))</f>
        <v>2</v>
      </c>
      <c r="S2018" s="205" t="s">
        <v>7633</v>
      </c>
      <c r="T2018" s="205" t="s">
        <v>309</v>
      </c>
      <c r="U2018" s="226" t="s">
        <v>309</v>
      </c>
      <c r="V2018" s="147" t="s">
        <v>309</v>
      </c>
      <c r="X2018" s="135"/>
      <c r="Y2018" s="135"/>
      <c r="AA2018" s="135"/>
      <c r="AB2018" s="134"/>
      <c r="AC2018" s="135"/>
      <c r="AD2018" s="135"/>
      <c r="AH2018" s="135"/>
      <c r="AI2018" s="135"/>
    </row>
    <row r="2019" spans="1:35" ht="31.5">
      <c r="A2019" s="205">
        <v>2015</v>
      </c>
      <c r="B2019" s="206" t="s">
        <v>7634</v>
      </c>
      <c r="C2019" s="207" t="str">
        <f xml:space="preserve"> _xlfn.CONCAT(小韻資料表[[#This Row],[聲母拼音碼]],小韻資料表[[#This Row],[韻母拼音碼]],小韻資料表[[#This Row],[調號]])</f>
        <v>kham2</v>
      </c>
      <c r="D2019" s="206" t="s">
        <v>7635</v>
      </c>
      <c r="E2019" s="208" t="s">
        <v>7601</v>
      </c>
      <c r="F2019" s="205">
        <v>11</v>
      </c>
      <c r="G2019" s="209" t="s">
        <v>7636</v>
      </c>
      <c r="H2019" s="205">
        <f xml:space="preserve"> LEN(小韻資料表[[#This Row],[小韻字集]])</f>
        <v>10</v>
      </c>
      <c r="I2019" s="205" cm="1">
        <f t="array" ref="I2019" xml:space="preserve"> MATCH(TRUE, ISNUMBER( SEARCH( LEFT(小韻資料表[[#This Row],[切語]],1), 切語上字資料表[切語上字]) ), 0)</f>
        <v>2</v>
      </c>
      <c r="J2019" s="210" t="str" cm="1">
        <f t="array" ref="J2019" xml:space="preserve"> INDEX(切語上字資料表[聲母], 小韻資料表[[#This Row],[上字表識別號]])</f>
        <v>溪</v>
      </c>
      <c r="K2019" s="210" t="str" cm="1">
        <f t="array" ref="K2019" xml:space="preserve"> INDEX(切語上字資料表[聲母拼音碼], 小韻資料表[[#This Row],[上字表識別號]])</f>
        <v>kh</v>
      </c>
      <c r="L2019" s="210" t="str" cm="1">
        <f t="array" ref="L2019" xml:space="preserve"> INDEX(切語上字資料表[清濁], 小韻資料表[[#This Row],[上字表識別號]])</f>
        <v>次清</v>
      </c>
      <c r="M2019" s="223" t="str" cm="1">
        <f t="array" ref="M2019" xml:space="preserve"> INDEX(切語上字資料表[發送收], 小韻資料表[[#This Row],[上字表識別號]])</f>
        <v>送氣</v>
      </c>
      <c r="N2019" s="205" cm="1">
        <f t="array" ref="N2019" xml:space="preserve"> MATCH(TRUE, ISNUMBER( SEARCH( RIGHT(小韻資料表[[#This Row],[切語]],1), 切語下字資料表[切語下字]) ), 0)</f>
        <v>326</v>
      </c>
      <c r="O2019" s="207" t="str" cm="1">
        <f t="array" ref="O2019" xml:space="preserve"> INDEX(切語下字資料表[韻母], 小韻資料表[[#This Row],[下字表識別號]])</f>
        <v>感開1</v>
      </c>
      <c r="P2019" s="207" t="str" cm="1">
        <f t="array" ref="P2019" xml:space="preserve"> INDEX(切語下字資料表[韻母拼音碼], 小韻資料表[[#This Row],[下字表識別號]])</f>
        <v>am</v>
      </c>
      <c r="Q2019" s="210" t="str" cm="1">
        <f t="array" ref="Q2019" xml:space="preserve"> INDEX(設定表!$C$19:$C$23, INT( LEFT(小韻資料表[[#This Row],[目次編碼]],1) ))</f>
        <v>上</v>
      </c>
      <c r="R2019" s="210">
        <f xml:space="preserve">  INDEX(設定表!$C$8:$C$15, MATCH( (RIGHT(小韻資料表[[#This Row],[清濁]]) &amp; 小韻資料表[[#This Row],[調]]), 設定表!$B$8:$B$15, 0))</f>
        <v>2</v>
      </c>
      <c r="S2019" s="205" t="s">
        <v>309</v>
      </c>
      <c r="T2019" s="205" t="s">
        <v>309</v>
      </c>
      <c r="U2019" s="226" t="s">
        <v>309</v>
      </c>
      <c r="V2019" s="146" t="s">
        <v>309</v>
      </c>
      <c r="X2019" s="135"/>
      <c r="Y2019" s="135"/>
      <c r="AA2019" s="135"/>
      <c r="AB2019" s="134"/>
      <c r="AC2019" s="135"/>
      <c r="AD2019" s="135"/>
      <c r="AH2019" s="135"/>
      <c r="AI2019" s="135"/>
    </row>
    <row r="2020" spans="1:35" ht="31.5">
      <c r="A2020" s="205">
        <v>2016</v>
      </c>
      <c r="B2020" s="206" t="s">
        <v>7637</v>
      </c>
      <c r="C2020" s="207" t="str">
        <f xml:space="preserve"> _xlfn.CONCAT(小韻資料表[[#This Row],[聲母拼音碼]],小韻資料表[[#This Row],[韻母拼音碼]],小韻資料表[[#This Row],[調號]])</f>
        <v>ham2</v>
      </c>
      <c r="D2020" s="206" t="s">
        <v>7638</v>
      </c>
      <c r="E2020" s="208" t="s">
        <v>7601</v>
      </c>
      <c r="F2020" s="205">
        <v>12</v>
      </c>
      <c r="G2020" s="209" t="s">
        <v>7639</v>
      </c>
      <c r="H2020" s="205">
        <f xml:space="preserve"> LEN(小韻資料表[[#This Row],[小韻字集]])</f>
        <v>21</v>
      </c>
      <c r="I2020" s="205" cm="1">
        <f t="array" ref="I2020" xml:space="preserve"> MATCH(TRUE, ISNUMBER( SEARCH( LEFT(小韻資料表[[#This Row],[切語]],1), 切語上字資料表[切語上字]) ), 0)</f>
        <v>37</v>
      </c>
      <c r="J2020" s="210" t="str" cm="1">
        <f t="array" ref="J2020" xml:space="preserve"> INDEX(切語上字資料表[聲母], 小韻資料表[[#This Row],[上字表識別號]])</f>
        <v>匣</v>
      </c>
      <c r="K2020" s="210" t="str" cm="1">
        <f t="array" ref="K2020" xml:space="preserve"> INDEX(切語上字資料表[聲母拼音碼], 小韻資料表[[#This Row],[上字表識別號]])</f>
        <v>h</v>
      </c>
      <c r="L2020" s="210" t="str" cm="1">
        <f t="array" ref="L2020" xml:space="preserve"> INDEX(切語上字資料表[清濁], 小韻資料表[[#This Row],[上字表識別號]])</f>
        <v>全濁</v>
      </c>
      <c r="M2020" s="223" t="str" cm="1">
        <f t="array" ref="M2020" xml:space="preserve"> INDEX(切語上字資料表[發送收], 小韻資料表[[#This Row],[上字表識別號]])</f>
        <v>送氣</v>
      </c>
      <c r="N2020" s="205" cm="1">
        <f t="array" ref="N2020" xml:space="preserve"> MATCH(TRUE, ISNUMBER( SEARCH( RIGHT(小韻資料表[[#This Row],[切語]],1), 切語下字資料表[切語下字]) ), 0)</f>
        <v>326</v>
      </c>
      <c r="O2020" s="207" t="str" cm="1">
        <f t="array" ref="O2020" xml:space="preserve"> INDEX(切語下字資料表[韻母], 小韻資料表[[#This Row],[下字表識別號]])</f>
        <v>感開1</v>
      </c>
      <c r="P2020" s="207" t="str" cm="1">
        <f t="array" ref="P2020" xml:space="preserve"> INDEX(切語下字資料表[韻母拼音碼], 小韻資料表[[#This Row],[下字表識別號]])</f>
        <v>am</v>
      </c>
      <c r="Q2020" s="210" t="str" cm="1">
        <f t="array" ref="Q2020" xml:space="preserve"> INDEX(設定表!$C$19:$C$23, INT( LEFT(小韻資料表[[#This Row],[目次編碼]],1) ))</f>
        <v>上</v>
      </c>
      <c r="R2020" s="210">
        <f xml:space="preserve">  INDEX(設定表!$C$8:$C$15, MATCH( (RIGHT(小韻資料表[[#This Row],[清濁]]) &amp; 小韻資料表[[#This Row],[調]]), 設定表!$B$8:$B$15, 0))</f>
        <v>2</v>
      </c>
      <c r="S2020" s="205" t="s">
        <v>309</v>
      </c>
      <c r="T2020" s="205" t="s">
        <v>309</v>
      </c>
      <c r="U2020" s="226" t="s">
        <v>309</v>
      </c>
      <c r="V2020" s="147" t="s">
        <v>309</v>
      </c>
      <c r="X2020" s="135"/>
      <c r="Y2020" s="135"/>
      <c r="AA2020" s="135"/>
      <c r="AB2020" s="134"/>
      <c r="AC2020" s="135"/>
      <c r="AD2020" s="135"/>
      <c r="AH2020" s="135"/>
      <c r="AI2020" s="135"/>
    </row>
    <row r="2021" spans="1:35" ht="31.5">
      <c r="A2021" s="205">
        <v>2017</v>
      </c>
      <c r="B2021" s="206" t="s">
        <v>7640</v>
      </c>
      <c r="C2021" s="207" t="str">
        <f xml:space="preserve"> _xlfn.CONCAT(小韻資料表[[#This Row],[聲母拼音碼]],小韻資料表[[#This Row],[韻母拼音碼]],小韻資料表[[#This Row],[調號]])</f>
        <v>lam2</v>
      </c>
      <c r="D2021" s="206" t="s">
        <v>7641</v>
      </c>
      <c r="E2021" s="208" t="s">
        <v>7601</v>
      </c>
      <c r="F2021" s="205">
        <v>13</v>
      </c>
      <c r="G2021" s="209" t="s">
        <v>7642</v>
      </c>
      <c r="H2021" s="205">
        <f xml:space="preserve"> LEN(小韻資料表[[#This Row],[小韻字集]])</f>
        <v>11</v>
      </c>
      <c r="I2021" s="205" cm="1">
        <f t="array" ref="I2021" xml:space="preserve"> MATCH(TRUE, ISNUMBER( SEARCH( LEFT(小韻資料表[[#This Row],[切語]],1), 切語上字資料表[切語上字]) ), 0)</f>
        <v>40</v>
      </c>
      <c r="J2021" s="210" t="str" cm="1">
        <f t="array" ref="J2021" xml:space="preserve"> INDEX(切語上字資料表[聲母], 小韻資料表[[#This Row],[上字表識別號]])</f>
        <v>來</v>
      </c>
      <c r="K2021" s="210" t="str" cm="1">
        <f t="array" ref="K2021" xml:space="preserve"> INDEX(切語上字資料表[聲母拼音碼], 小韻資料表[[#This Row],[上字表識別號]])</f>
        <v>l</v>
      </c>
      <c r="L2021" s="210" t="str" cm="1">
        <f t="array" ref="L2021" xml:space="preserve"> INDEX(切語上字資料表[清濁], 小韻資料表[[#This Row],[上字表識別號]])</f>
        <v>次濁</v>
      </c>
      <c r="M2021" s="223" t="str" cm="1">
        <f t="array" ref="M2021" xml:space="preserve"> INDEX(切語上字資料表[發送收], 小韻資料表[[#This Row],[上字表識別號]])</f>
        <v>收聲</v>
      </c>
      <c r="N2021" s="205" cm="1">
        <f t="array" ref="N2021" xml:space="preserve"> MATCH(TRUE, ISNUMBER( SEARCH( RIGHT(小韻資料表[[#This Row],[切語]],1), 切語下字資料表[切語下字]) ), 0)</f>
        <v>326</v>
      </c>
      <c r="O2021" s="207" t="str" cm="1">
        <f t="array" ref="O2021" xml:space="preserve"> INDEX(切語下字資料表[韻母], 小韻資料表[[#This Row],[下字表識別號]])</f>
        <v>感開1</v>
      </c>
      <c r="P2021" s="207" t="str" cm="1">
        <f t="array" ref="P2021" xml:space="preserve"> INDEX(切語下字資料表[韻母拼音碼], 小韻資料表[[#This Row],[下字表識別號]])</f>
        <v>am</v>
      </c>
      <c r="Q2021" s="210" t="str" cm="1">
        <f t="array" ref="Q2021" xml:space="preserve"> INDEX(設定表!$C$19:$C$23, INT( LEFT(小韻資料表[[#This Row],[目次編碼]],1) ))</f>
        <v>上</v>
      </c>
      <c r="R2021" s="210">
        <f xml:space="preserve">  INDEX(設定表!$C$8:$C$15, MATCH( (RIGHT(小韻資料表[[#This Row],[清濁]]) &amp; 小韻資料表[[#This Row],[調]]), 設定表!$B$8:$B$15, 0))</f>
        <v>2</v>
      </c>
      <c r="S2021" s="205" t="s">
        <v>7643</v>
      </c>
      <c r="T2021" s="205" t="s">
        <v>309</v>
      </c>
      <c r="U2021" s="226" t="s">
        <v>309</v>
      </c>
      <c r="V2021" s="146" t="s">
        <v>309</v>
      </c>
      <c r="X2021" s="135"/>
      <c r="Y2021" s="135"/>
      <c r="AA2021" s="135"/>
      <c r="AB2021" s="134"/>
      <c r="AC2021" s="135"/>
      <c r="AD2021" s="135"/>
      <c r="AH2021" s="135"/>
      <c r="AI2021" s="135"/>
    </row>
    <row r="2022" spans="1:35" ht="31.5">
      <c r="A2022" s="205">
        <v>2018</v>
      </c>
      <c r="B2022" s="206" t="s">
        <v>7644</v>
      </c>
      <c r="C2022" s="207" t="str">
        <f xml:space="preserve"> _xlfn.CONCAT(小韻資料表[[#This Row],[聲母拼音碼]],小韻資料表[[#This Row],[韻母拼音碼]],小韻資料表[[#This Row],[調號]])</f>
        <v>tam2</v>
      </c>
      <c r="D2022" s="206" t="s">
        <v>7645</v>
      </c>
      <c r="E2022" s="208" t="s">
        <v>7601</v>
      </c>
      <c r="F2022" s="205">
        <v>14</v>
      </c>
      <c r="G2022" s="209" t="s">
        <v>7646</v>
      </c>
      <c r="H2022" s="205">
        <f xml:space="preserve"> LEN(小韻資料表[[#This Row],[小韻字集]])</f>
        <v>12</v>
      </c>
      <c r="I2022" s="205" cm="1">
        <f t="array" ref="I2022" xml:space="preserve"> MATCH(TRUE, ISNUMBER( SEARCH( LEFT(小韻資料表[[#This Row],[切語]],1), 切語上字資料表[切語上字]) ), 0)</f>
        <v>5</v>
      </c>
      <c r="J2022" s="210" t="str" cm="1">
        <f t="array" ref="J2022" xml:space="preserve"> INDEX(切語上字資料表[聲母], 小韻資料表[[#This Row],[上字表識別號]])</f>
        <v>端</v>
      </c>
      <c r="K2022" s="210" t="str" cm="1">
        <f t="array" ref="K2022" xml:space="preserve"> INDEX(切語上字資料表[聲母拼音碼], 小韻資料表[[#This Row],[上字表識別號]])</f>
        <v>t</v>
      </c>
      <c r="L2022" s="210" t="str" cm="1">
        <f t="array" ref="L2022" xml:space="preserve"> INDEX(切語上字資料表[清濁], 小韻資料表[[#This Row],[上字表識別號]])</f>
        <v>全清</v>
      </c>
      <c r="M2022" s="223" t="str" cm="1">
        <f t="array" ref="M2022" xml:space="preserve"> INDEX(切語上字資料表[發送收], 小韻資料表[[#This Row],[上字表識別號]])</f>
        <v>發聲</v>
      </c>
      <c r="N2022" s="205" cm="1">
        <f t="array" ref="N2022" xml:space="preserve"> MATCH(TRUE, ISNUMBER( SEARCH( RIGHT(小韻資料表[[#This Row],[切語]],1), 切語下字資料表[切語下字]) ), 0)</f>
        <v>326</v>
      </c>
      <c r="O2022" s="207" t="str" cm="1">
        <f t="array" ref="O2022" xml:space="preserve"> INDEX(切語下字資料表[韻母], 小韻資料表[[#This Row],[下字表識別號]])</f>
        <v>感開1</v>
      </c>
      <c r="P2022" s="207" t="str" cm="1">
        <f t="array" ref="P2022" xml:space="preserve"> INDEX(切語下字資料表[韻母拼音碼], 小韻資料表[[#This Row],[下字表識別號]])</f>
        <v>am</v>
      </c>
      <c r="Q2022" s="210" t="str" cm="1">
        <f t="array" ref="Q2022" xml:space="preserve"> INDEX(設定表!$C$19:$C$23, INT( LEFT(小韻資料表[[#This Row],[目次編碼]],1) ))</f>
        <v>上</v>
      </c>
      <c r="R2022" s="210">
        <f xml:space="preserve">  INDEX(設定表!$C$8:$C$15, MATCH( (RIGHT(小韻資料表[[#This Row],[清濁]]) &amp; 小韻資料表[[#This Row],[調]]), 設定表!$B$8:$B$15, 0))</f>
        <v>2</v>
      </c>
      <c r="S2022" s="205" t="s">
        <v>7647</v>
      </c>
      <c r="T2022" s="205" t="s">
        <v>309</v>
      </c>
      <c r="U2022" s="226" t="s">
        <v>309</v>
      </c>
      <c r="V2022" s="147" t="s">
        <v>309</v>
      </c>
      <c r="X2022" s="135"/>
      <c r="Y2022" s="135"/>
      <c r="AA2022" s="135"/>
      <c r="AB2022" s="134"/>
      <c r="AC2022" s="135"/>
      <c r="AD2022" s="135"/>
      <c r="AH2022" s="135"/>
      <c r="AI2022" s="135"/>
    </row>
    <row r="2023" spans="1:35" ht="31.5">
      <c r="A2023" s="205">
        <v>2019</v>
      </c>
      <c r="B2023" s="206" t="s">
        <v>7648</v>
      </c>
      <c r="C2023" s="207" t="str">
        <f xml:space="preserve"> _xlfn.CONCAT(小韻資料表[[#This Row],[聲母拼音碼]],小韻資料表[[#This Row],[韻母拼音碼]],小韻資料表[[#This Row],[調號]])</f>
        <v>ham2</v>
      </c>
      <c r="D2023" s="206" t="s">
        <v>7649</v>
      </c>
      <c r="E2023" s="208" t="s">
        <v>7601</v>
      </c>
      <c r="F2023" s="205">
        <v>15</v>
      </c>
      <c r="G2023" s="209" t="s">
        <v>7649</v>
      </c>
      <c r="H2023" s="205">
        <f xml:space="preserve"> LEN(小韻資料表[[#This Row],[小韻字集]])</f>
        <v>1</v>
      </c>
      <c r="I2023" s="205" cm="1">
        <f t="array" ref="I2023" xml:space="preserve"> MATCH(TRUE, ISNUMBER( SEARCH( LEFT(小韻資料表[[#This Row],[切語]],1), 切語上字資料表[切語上字]) ), 0)</f>
        <v>36</v>
      </c>
      <c r="J2023" s="210" t="str" cm="1">
        <f t="array" ref="J2023" xml:space="preserve"> INDEX(切語上字資料表[聲母], 小韻資料表[[#This Row],[上字表識別號]])</f>
        <v>曉</v>
      </c>
      <c r="K2023" s="210" t="str" cm="1">
        <f t="array" ref="K2023" xml:space="preserve"> INDEX(切語上字資料表[聲母拼音碼], 小韻資料表[[#This Row],[上字表識別號]])</f>
        <v>h</v>
      </c>
      <c r="L2023" s="210" t="str" cm="1">
        <f t="array" ref="L2023" xml:space="preserve"> INDEX(切語上字資料表[清濁], 小韻資料表[[#This Row],[上字表識別號]])</f>
        <v>次清</v>
      </c>
      <c r="M2023" s="223" t="str" cm="1">
        <f t="array" ref="M2023" xml:space="preserve"> INDEX(切語上字資料表[發送收], 小韻資料表[[#This Row],[上字表識別號]])</f>
        <v>送氣</v>
      </c>
      <c r="N2023" s="205" cm="1">
        <f t="array" ref="N2023" xml:space="preserve"> MATCH(TRUE, ISNUMBER( SEARCH( RIGHT(小韻資料表[[#This Row],[切語]],1), 切語下字資料表[切語下字]) ), 0)</f>
        <v>326</v>
      </c>
      <c r="O2023" s="207" t="str" cm="1">
        <f t="array" ref="O2023" xml:space="preserve"> INDEX(切語下字資料表[韻母], 小韻資料表[[#This Row],[下字表識別號]])</f>
        <v>感開1</v>
      </c>
      <c r="P2023" s="207" t="str" cm="1">
        <f t="array" ref="P2023" xml:space="preserve"> INDEX(切語下字資料表[韻母拼音碼], 小韻資料表[[#This Row],[下字表識別號]])</f>
        <v>am</v>
      </c>
      <c r="Q2023" s="210" t="str" cm="1">
        <f t="array" ref="Q2023" xml:space="preserve"> INDEX(設定表!$C$19:$C$23, INT( LEFT(小韻資料表[[#This Row],[目次編碼]],1) ))</f>
        <v>上</v>
      </c>
      <c r="R2023" s="210">
        <f xml:space="preserve">  INDEX(設定表!$C$8:$C$15, MATCH( (RIGHT(小韻資料表[[#This Row],[清濁]]) &amp; 小韻資料表[[#This Row],[調]]), 設定表!$B$8:$B$15, 0))</f>
        <v>2</v>
      </c>
      <c r="S2023" s="205" t="s">
        <v>309</v>
      </c>
      <c r="T2023" s="205" t="s">
        <v>309</v>
      </c>
      <c r="U2023" s="226" t="s">
        <v>309</v>
      </c>
      <c r="V2023" s="146" t="s">
        <v>309</v>
      </c>
      <c r="X2023" s="135"/>
      <c r="Y2023" s="135"/>
      <c r="AA2023" s="135"/>
      <c r="AB2023" s="134"/>
      <c r="AC2023" s="135"/>
      <c r="AD2023" s="135"/>
      <c r="AH2023" s="135"/>
      <c r="AI2023" s="135"/>
    </row>
    <row r="2024" spans="1:35" ht="31.5">
      <c r="A2024" s="205">
        <v>2020</v>
      </c>
      <c r="B2024" s="206" t="s">
        <v>7650</v>
      </c>
      <c r="C2024" s="207" t="str">
        <f xml:space="preserve"> _xlfn.CONCAT(小韻資料表[[#This Row],[聲母拼音碼]],小韻資料表[[#This Row],[韻母拼音碼]],小韻資料表[[#This Row],[調號]])</f>
        <v>kam2</v>
      </c>
      <c r="D2024" s="206" t="s">
        <v>1172</v>
      </c>
      <c r="E2024" s="208" t="s">
        <v>7651</v>
      </c>
      <c r="F2024" s="205">
        <v>1</v>
      </c>
      <c r="G2024" s="209" t="s">
        <v>7652</v>
      </c>
      <c r="H2024" s="205">
        <f xml:space="preserve"> LEN(小韻資料表[[#This Row],[小韻字集]])</f>
        <v>10</v>
      </c>
      <c r="I2024" s="205" cm="1">
        <f t="array" ref="I2024" xml:space="preserve"> MATCH(TRUE, ISNUMBER( SEARCH( LEFT(小韻資料表[[#This Row],[切語]],1), 切語上字資料表[切語上字]) ), 0)</f>
        <v>1</v>
      </c>
      <c r="J2024" s="210" t="str" cm="1">
        <f t="array" ref="J2024" xml:space="preserve"> INDEX(切語上字資料表[聲母], 小韻資料表[[#This Row],[上字表識別號]])</f>
        <v>見</v>
      </c>
      <c r="K2024" s="210" t="str" cm="1">
        <f t="array" ref="K2024" xml:space="preserve"> INDEX(切語上字資料表[聲母拼音碼], 小韻資料表[[#This Row],[上字表識別號]])</f>
        <v>k</v>
      </c>
      <c r="L2024" s="210" t="str" cm="1">
        <f t="array" ref="L2024" xml:space="preserve"> INDEX(切語上字資料表[清濁], 小韻資料表[[#This Row],[上字表識別號]])</f>
        <v>全清</v>
      </c>
      <c r="M2024" s="223" t="str" cm="1">
        <f t="array" ref="M2024" xml:space="preserve"> INDEX(切語上字資料表[發送收], 小韻資料表[[#This Row],[上字表識別號]])</f>
        <v>發聲</v>
      </c>
      <c r="N2024" s="205" cm="1">
        <f t="array" ref="N2024" xml:space="preserve"> MATCH(TRUE, ISNUMBER( SEARCH( RIGHT(小韻資料表[[#This Row],[切語]],1), 切語下字資料表[切語下字]) ), 0)</f>
        <v>330</v>
      </c>
      <c r="O2024" s="207" t="str" cm="1">
        <f t="array" ref="O2024" xml:space="preserve"> INDEX(切語下字資料表[韻母], 小韻資料表[[#This Row],[下字表識別號]])</f>
        <v>敢開1</v>
      </c>
      <c r="P2024" s="207" t="str" cm="1">
        <f t="array" ref="P2024" xml:space="preserve"> INDEX(切語下字資料表[韻母拼音碼], 小韻資料表[[#This Row],[下字表識別號]])</f>
        <v>am</v>
      </c>
      <c r="Q2024" s="210" t="str" cm="1">
        <f t="array" ref="Q2024" xml:space="preserve"> INDEX(設定表!$C$19:$C$23, INT( LEFT(小韻資料表[[#This Row],[目次編碼]],1) ))</f>
        <v>上</v>
      </c>
      <c r="R2024" s="210">
        <f xml:space="preserve">  INDEX(設定表!$C$8:$C$15, MATCH( (RIGHT(小韻資料表[[#This Row],[清濁]]) &amp; 小韻資料表[[#This Row],[調]]), 設定表!$B$8:$B$15, 0))</f>
        <v>2</v>
      </c>
      <c r="S2024" s="205" t="s">
        <v>309</v>
      </c>
      <c r="T2024" s="205" t="s">
        <v>309</v>
      </c>
      <c r="U2024" s="226" t="s">
        <v>309</v>
      </c>
      <c r="V2024" s="147" t="s">
        <v>309</v>
      </c>
      <c r="X2024" s="135"/>
      <c r="Y2024" s="135"/>
      <c r="AA2024" s="135"/>
      <c r="AB2024" s="134"/>
      <c r="AC2024" s="135"/>
      <c r="AD2024" s="135"/>
      <c r="AH2024" s="135"/>
      <c r="AI2024" s="135"/>
    </row>
    <row r="2025" spans="1:35" ht="31.5">
      <c r="A2025" s="205">
        <v>2021</v>
      </c>
      <c r="B2025" s="206" t="s">
        <v>7653</v>
      </c>
      <c r="C2025" s="207" t="str">
        <f xml:space="preserve"> _xlfn.CONCAT(小韻資料表[[#This Row],[聲母拼音碼]],小韻資料表[[#This Row],[韻母拼音碼]],小韻資料表[[#This Row],[調號]])</f>
        <v>sam2</v>
      </c>
      <c r="D2025" s="206" t="s">
        <v>7654</v>
      </c>
      <c r="E2025" s="208" t="s">
        <v>7651</v>
      </c>
      <c r="F2025" s="205">
        <v>2</v>
      </c>
      <c r="G2025" s="209" t="s">
        <v>7654</v>
      </c>
      <c r="H2025" s="205">
        <f xml:space="preserve"> LEN(小韻資料表[[#This Row],[小韻字集]])</f>
        <v>1</v>
      </c>
      <c r="I2025" s="205" cm="1">
        <f t="array" ref="I2025" xml:space="preserve"> MATCH(TRUE, ISNUMBER( SEARCH( LEFT(小韻資料表[[#This Row],[切語]],1), 切語上字資料表[切語上字]) ), 0)</f>
        <v>33</v>
      </c>
      <c r="J2025" s="210" t="str" cm="1">
        <f t="array" ref="J2025" xml:space="preserve"> INDEX(切語上字資料表[聲母], 小韻資料表[[#This Row],[上字表識別號]])</f>
        <v>審</v>
      </c>
      <c r="K2025" s="210" t="str" cm="1">
        <f t="array" ref="K2025" xml:space="preserve"> INDEX(切語上字資料表[聲母拼音碼], 小韻資料表[[#This Row],[上字表識別號]])</f>
        <v>s</v>
      </c>
      <c r="L2025" s="210" t="str" cm="1">
        <f t="array" ref="L2025" xml:space="preserve"> INDEX(切語上字資料表[清濁], 小韻資料表[[#This Row],[上字表識別號]])</f>
        <v>全清</v>
      </c>
      <c r="M2025" s="223" t="str" cm="1">
        <f t="array" ref="M2025" xml:space="preserve"> INDEX(切語上字資料表[發送收], 小韻資料表[[#This Row],[上字表識別號]])</f>
        <v>送氣</v>
      </c>
      <c r="N2025" s="205" cm="1">
        <f t="array" ref="N2025" xml:space="preserve"> MATCH(TRUE, ISNUMBER( SEARCH( RIGHT(小韻資料表[[#This Row],[切語]],1), 切語下字資料表[切語下字]) ), 0)</f>
        <v>330</v>
      </c>
      <c r="O2025" s="207" t="str" cm="1">
        <f t="array" ref="O2025" xml:space="preserve"> INDEX(切語下字資料表[韻母], 小韻資料表[[#This Row],[下字表識別號]])</f>
        <v>敢開1</v>
      </c>
      <c r="P2025" s="207" t="str" cm="1">
        <f t="array" ref="P2025" xml:space="preserve"> INDEX(切語下字資料表[韻母拼音碼], 小韻資料表[[#This Row],[下字表識別號]])</f>
        <v>am</v>
      </c>
      <c r="Q2025" s="210" t="str" cm="1">
        <f t="array" ref="Q2025" xml:space="preserve"> INDEX(設定表!$C$19:$C$23, INT( LEFT(小韻資料表[[#This Row],[目次編碼]],1) ))</f>
        <v>上</v>
      </c>
      <c r="R2025" s="210">
        <f xml:space="preserve">  INDEX(設定表!$C$8:$C$15, MATCH( (RIGHT(小韻資料表[[#This Row],[清濁]]) &amp; 小韻資料表[[#This Row],[調]]), 設定表!$B$8:$B$15, 0))</f>
        <v>2</v>
      </c>
      <c r="S2025" s="205" t="s">
        <v>309</v>
      </c>
      <c r="T2025" s="205" t="s">
        <v>309</v>
      </c>
      <c r="U2025" s="226" t="s">
        <v>309</v>
      </c>
      <c r="V2025" s="146" t="s">
        <v>309</v>
      </c>
      <c r="X2025" s="135"/>
      <c r="Y2025" s="135"/>
      <c r="AA2025" s="135"/>
      <c r="AB2025" s="134"/>
      <c r="AC2025" s="135"/>
      <c r="AD2025" s="135"/>
      <c r="AH2025" s="135"/>
      <c r="AI2025" s="135"/>
    </row>
    <row r="2026" spans="1:35" ht="31.5">
      <c r="A2026" s="205">
        <v>2022</v>
      </c>
      <c r="B2026" s="206" t="s">
        <v>7655</v>
      </c>
      <c r="C2026" s="207" t="str">
        <f xml:space="preserve"> _xlfn.CONCAT(小韻資料表[[#This Row],[聲母拼音碼]],小韻資料表[[#This Row],[韻母拼音碼]],小韻資料表[[#This Row],[調號]])</f>
        <v>lam2</v>
      </c>
      <c r="D2026" s="206" t="s">
        <v>7656</v>
      </c>
      <c r="E2026" s="208" t="s">
        <v>7651</v>
      </c>
      <c r="F2026" s="205">
        <v>3</v>
      </c>
      <c r="G2026" s="209" t="s">
        <v>7657</v>
      </c>
      <c r="H2026" s="205">
        <f xml:space="preserve"> LEN(小韻資料表[[#This Row],[小韻字集]])</f>
        <v>6</v>
      </c>
      <c r="I2026" s="205" cm="1">
        <f t="array" ref="I2026" xml:space="preserve"> MATCH(TRUE, ISNUMBER( SEARCH( LEFT(小韻資料表[[#This Row],[切語]],1), 切語上字資料表[切語上字]) ), 0)</f>
        <v>40</v>
      </c>
      <c r="J2026" s="210" t="str" cm="1">
        <f t="array" ref="J2026" xml:space="preserve"> INDEX(切語上字資料表[聲母], 小韻資料表[[#This Row],[上字表識別號]])</f>
        <v>來</v>
      </c>
      <c r="K2026" s="210" t="str" cm="1">
        <f t="array" ref="K2026" xml:space="preserve"> INDEX(切語上字資料表[聲母拼音碼], 小韻資料表[[#This Row],[上字表識別號]])</f>
        <v>l</v>
      </c>
      <c r="L2026" s="210" t="str" cm="1">
        <f t="array" ref="L2026" xml:space="preserve"> INDEX(切語上字資料表[清濁], 小韻資料表[[#This Row],[上字表識別號]])</f>
        <v>次濁</v>
      </c>
      <c r="M2026" s="223" t="str" cm="1">
        <f t="array" ref="M2026" xml:space="preserve"> INDEX(切語上字資料表[發送收], 小韻資料表[[#This Row],[上字表識別號]])</f>
        <v>收聲</v>
      </c>
      <c r="N2026" s="205" cm="1">
        <f t="array" ref="N2026" xml:space="preserve"> MATCH(TRUE, ISNUMBER( SEARCH( RIGHT(小韻資料表[[#This Row],[切語]],1), 切語下字資料表[切語下字]) ), 0)</f>
        <v>330</v>
      </c>
      <c r="O2026" s="207" t="str" cm="1">
        <f t="array" ref="O2026" xml:space="preserve"> INDEX(切語下字資料表[韻母], 小韻資料表[[#This Row],[下字表識別號]])</f>
        <v>敢開1</v>
      </c>
      <c r="P2026" s="207" t="str" cm="1">
        <f t="array" ref="P2026" xml:space="preserve"> INDEX(切語下字資料表[韻母拼音碼], 小韻資料表[[#This Row],[下字表識別號]])</f>
        <v>am</v>
      </c>
      <c r="Q2026" s="210" t="str" cm="1">
        <f t="array" ref="Q2026" xml:space="preserve"> INDEX(設定表!$C$19:$C$23, INT( LEFT(小韻資料表[[#This Row],[目次編碼]],1) ))</f>
        <v>上</v>
      </c>
      <c r="R2026" s="210">
        <f xml:space="preserve">  INDEX(設定表!$C$8:$C$15, MATCH( (RIGHT(小韻資料表[[#This Row],[清濁]]) &amp; 小韻資料表[[#This Row],[調]]), 設定表!$B$8:$B$15, 0))</f>
        <v>2</v>
      </c>
      <c r="S2026" s="205" t="s">
        <v>309</v>
      </c>
      <c r="T2026" s="205" t="s">
        <v>309</v>
      </c>
      <c r="U2026" s="226" t="s">
        <v>309</v>
      </c>
      <c r="V2026" s="147" t="s">
        <v>309</v>
      </c>
      <c r="X2026" s="135"/>
      <c r="Y2026" s="135"/>
      <c r="AA2026" s="135"/>
      <c r="AB2026" s="134"/>
      <c r="AC2026" s="135"/>
      <c r="AD2026" s="135"/>
      <c r="AH2026" s="135"/>
      <c r="AI2026" s="135"/>
    </row>
    <row r="2027" spans="1:35" ht="31.5">
      <c r="A2027" s="205">
        <v>2023</v>
      </c>
      <c r="B2027" s="206" t="s">
        <v>7658</v>
      </c>
      <c r="C2027" s="207" t="str">
        <f xml:space="preserve"> _xlfn.CONCAT(小韻資料表[[#This Row],[聲母拼音碼]],小韻資料表[[#This Row],[韻母拼音碼]],小韻資料表[[#This Row],[調號]])</f>
        <v>tham2</v>
      </c>
      <c r="D2027" s="206" t="s">
        <v>7659</v>
      </c>
      <c r="E2027" s="208" t="s">
        <v>7651</v>
      </c>
      <c r="F2027" s="205">
        <v>4</v>
      </c>
      <c r="G2027" s="209" t="s">
        <v>7660</v>
      </c>
      <c r="H2027" s="205">
        <f xml:space="preserve"> LEN(小韻資料表[[#This Row],[小韻字集]])</f>
        <v>12</v>
      </c>
      <c r="I2027" s="205" cm="1">
        <f t="array" ref="I2027" xml:space="preserve"> MATCH(TRUE, ISNUMBER( SEARCH( LEFT(小韻資料表[[#This Row],[切語]],1), 切語上字資料表[切語上字]) ), 0)</f>
        <v>6</v>
      </c>
      <c r="J2027" s="210" t="str" cm="1">
        <f t="array" ref="J2027" xml:space="preserve"> INDEX(切語上字資料表[聲母], 小韻資料表[[#This Row],[上字表識別號]])</f>
        <v>透</v>
      </c>
      <c r="K2027" s="210" t="str" cm="1">
        <f t="array" ref="K2027" xml:space="preserve"> INDEX(切語上字資料表[聲母拼音碼], 小韻資料表[[#This Row],[上字表識別號]])</f>
        <v>th</v>
      </c>
      <c r="L2027" s="210" t="str" cm="1">
        <f t="array" ref="L2027" xml:space="preserve"> INDEX(切語上字資料表[清濁], 小韻資料表[[#This Row],[上字表識別號]])</f>
        <v>次清</v>
      </c>
      <c r="M2027" s="223" t="str" cm="1">
        <f t="array" ref="M2027" xml:space="preserve"> INDEX(切語上字資料表[發送收], 小韻資料表[[#This Row],[上字表識別號]])</f>
        <v>送氣</v>
      </c>
      <c r="N2027" s="205" cm="1">
        <f t="array" ref="N2027" xml:space="preserve"> MATCH(TRUE, ISNUMBER( SEARCH( RIGHT(小韻資料表[[#This Row],[切語]],1), 切語下字資料表[切語下字]) ), 0)</f>
        <v>330</v>
      </c>
      <c r="O2027" s="207" t="str" cm="1">
        <f t="array" ref="O2027" xml:space="preserve"> INDEX(切語下字資料表[韻母], 小韻資料表[[#This Row],[下字表識別號]])</f>
        <v>敢開1</v>
      </c>
      <c r="P2027" s="207" t="str" cm="1">
        <f t="array" ref="P2027" xml:space="preserve"> INDEX(切語下字資料表[韻母拼音碼], 小韻資料表[[#This Row],[下字表識別號]])</f>
        <v>am</v>
      </c>
      <c r="Q2027" s="210" t="str" cm="1">
        <f t="array" ref="Q2027" xml:space="preserve"> INDEX(設定表!$C$19:$C$23, INT( LEFT(小韻資料表[[#This Row],[目次編碼]],1) ))</f>
        <v>上</v>
      </c>
      <c r="R2027" s="210">
        <f xml:space="preserve">  INDEX(設定表!$C$8:$C$15, MATCH( (RIGHT(小韻資料表[[#This Row],[清濁]]) &amp; 小韻資料表[[#This Row],[調]]), 設定表!$B$8:$B$15, 0))</f>
        <v>2</v>
      </c>
      <c r="S2027" s="205" t="s">
        <v>309</v>
      </c>
      <c r="T2027" s="205" t="s">
        <v>309</v>
      </c>
      <c r="U2027" s="226" t="s">
        <v>309</v>
      </c>
      <c r="V2027" s="146" t="s">
        <v>309</v>
      </c>
      <c r="X2027" s="135"/>
      <c r="Y2027" s="135"/>
      <c r="AA2027" s="135"/>
      <c r="AB2027" s="134"/>
      <c r="AC2027" s="135"/>
      <c r="AD2027" s="135"/>
      <c r="AH2027" s="135"/>
      <c r="AI2027" s="135"/>
    </row>
    <row r="2028" spans="1:35" ht="31.5">
      <c r="A2028" s="205">
        <v>2024</v>
      </c>
      <c r="B2028" s="206" t="s">
        <v>7661</v>
      </c>
      <c r="C2028" s="207" t="str">
        <f xml:space="preserve"> _xlfn.CONCAT(小韻資料表[[#This Row],[聲母拼音碼]],小韻資料表[[#This Row],[韻母拼音碼]],小韻資料表[[#This Row],[調號]])</f>
        <v>tam2</v>
      </c>
      <c r="D2028" s="206" t="s">
        <v>7662</v>
      </c>
      <c r="E2028" s="208" t="s">
        <v>7651</v>
      </c>
      <c r="F2028" s="205">
        <v>5</v>
      </c>
      <c r="G2028" s="209" t="s">
        <v>7663</v>
      </c>
      <c r="H2028" s="205">
        <f xml:space="preserve"> LEN(小韻資料表[[#This Row],[小韻字集]])</f>
        <v>7</v>
      </c>
      <c r="I2028" s="205" cm="1">
        <f t="array" ref="I2028" xml:space="preserve"> MATCH(TRUE, ISNUMBER( SEARCH( LEFT(小韻資料表[[#This Row],[切語]],1), 切語上字資料表[切語上字]) ), 0)</f>
        <v>5</v>
      </c>
      <c r="J2028" s="210" t="str" cm="1">
        <f t="array" ref="J2028" xml:space="preserve"> INDEX(切語上字資料表[聲母], 小韻資料表[[#This Row],[上字表識別號]])</f>
        <v>端</v>
      </c>
      <c r="K2028" s="210" t="str" cm="1">
        <f t="array" ref="K2028" xml:space="preserve"> INDEX(切語上字資料表[聲母拼音碼], 小韻資料表[[#This Row],[上字表識別號]])</f>
        <v>t</v>
      </c>
      <c r="L2028" s="210" t="str" cm="1">
        <f t="array" ref="L2028" xml:space="preserve"> INDEX(切語上字資料表[清濁], 小韻資料表[[#This Row],[上字表識別號]])</f>
        <v>全清</v>
      </c>
      <c r="M2028" s="223" t="str" cm="1">
        <f t="array" ref="M2028" xml:space="preserve"> INDEX(切語上字資料表[發送收], 小韻資料表[[#This Row],[上字表識別號]])</f>
        <v>發聲</v>
      </c>
      <c r="N2028" s="205" cm="1">
        <f t="array" ref="N2028" xml:space="preserve"> MATCH(TRUE, ISNUMBER( SEARCH( RIGHT(小韻資料表[[#This Row],[切語]],1), 切語下字資料表[切語下字]) ), 0)</f>
        <v>330</v>
      </c>
      <c r="O2028" s="207" t="str" cm="1">
        <f t="array" ref="O2028" xml:space="preserve"> INDEX(切語下字資料表[韻母], 小韻資料表[[#This Row],[下字表識別號]])</f>
        <v>敢開1</v>
      </c>
      <c r="P2028" s="207" t="str" cm="1">
        <f t="array" ref="P2028" xml:space="preserve"> INDEX(切語下字資料表[韻母拼音碼], 小韻資料表[[#This Row],[下字表識別號]])</f>
        <v>am</v>
      </c>
      <c r="Q2028" s="210" t="str" cm="1">
        <f t="array" ref="Q2028" xml:space="preserve"> INDEX(設定表!$C$19:$C$23, INT( LEFT(小韻資料表[[#This Row],[目次編碼]],1) ))</f>
        <v>上</v>
      </c>
      <c r="R2028" s="210">
        <f xml:space="preserve">  INDEX(設定表!$C$8:$C$15, MATCH( (RIGHT(小韻資料表[[#This Row],[清濁]]) &amp; 小韻資料表[[#This Row],[調]]), 設定表!$B$8:$B$15, 0))</f>
        <v>2</v>
      </c>
      <c r="S2028" s="205" t="s">
        <v>309</v>
      </c>
      <c r="T2028" s="205" t="s">
        <v>309</v>
      </c>
      <c r="U2028" s="226" t="s">
        <v>309</v>
      </c>
      <c r="V2028" s="147" t="s">
        <v>309</v>
      </c>
      <c r="X2028" s="135"/>
      <c r="Y2028" s="135"/>
      <c r="AA2028" s="135"/>
      <c r="AB2028" s="134"/>
      <c r="AC2028" s="135"/>
      <c r="AD2028" s="135"/>
      <c r="AH2028" s="135"/>
      <c r="AI2028" s="135"/>
    </row>
    <row r="2029" spans="1:35" ht="31.5">
      <c r="A2029" s="205">
        <v>2025</v>
      </c>
      <c r="B2029" s="206" t="s">
        <v>7664</v>
      </c>
      <c r="C2029" s="207" t="str">
        <f xml:space="preserve"> _xlfn.CONCAT(小韻資料表[[#This Row],[聲母拼音碼]],小韻資料表[[#This Row],[韻母拼音碼]],小韻資料表[[#This Row],[調號]])</f>
        <v>tam2</v>
      </c>
      <c r="D2029" s="206" t="s">
        <v>7665</v>
      </c>
      <c r="E2029" s="208" t="s">
        <v>7651</v>
      </c>
      <c r="F2029" s="205">
        <v>6</v>
      </c>
      <c r="G2029" s="209" t="s">
        <v>7666</v>
      </c>
      <c r="H2029" s="205">
        <f xml:space="preserve"> LEN(小韻資料表[[#This Row],[小韻字集]])</f>
        <v>9</v>
      </c>
      <c r="I2029" s="205" cm="1">
        <f t="array" ref="I2029" xml:space="preserve"> MATCH(TRUE, ISNUMBER( SEARCH( LEFT(小韻資料表[[#This Row],[切語]],1), 切語上字資料表[切語上字]) ), 0)</f>
        <v>7</v>
      </c>
      <c r="J2029" s="210" t="str" cm="1">
        <f t="array" ref="J2029" xml:space="preserve"> INDEX(切語上字資料表[聲母], 小韻資料表[[#This Row],[上字表識別號]])</f>
        <v>定</v>
      </c>
      <c r="K2029" s="210" t="str" cm="1">
        <f t="array" ref="K2029" xml:space="preserve"> INDEX(切語上字資料表[聲母拼音碼], 小韻資料表[[#This Row],[上字表識別號]])</f>
        <v>t</v>
      </c>
      <c r="L2029" s="210" t="str" cm="1">
        <f t="array" ref="L2029" xml:space="preserve"> INDEX(切語上字資料表[清濁], 小韻資料表[[#This Row],[上字表識別號]])</f>
        <v>全濁</v>
      </c>
      <c r="M2029" s="223" cm="1">
        <f t="array" ref="M2029" xml:space="preserve"> INDEX(切語上字資料表[發送收], 小韻資料表[[#This Row],[上字表識別號]])</f>
        <v>0</v>
      </c>
      <c r="N2029" s="205" cm="1">
        <f t="array" ref="N2029" xml:space="preserve"> MATCH(TRUE, ISNUMBER( SEARCH( RIGHT(小韻資料表[[#This Row],[切語]],1), 切語下字資料表[切語下字]) ), 0)</f>
        <v>330</v>
      </c>
      <c r="O2029" s="207" t="str" cm="1">
        <f t="array" ref="O2029" xml:space="preserve"> INDEX(切語下字資料表[韻母], 小韻資料表[[#This Row],[下字表識別號]])</f>
        <v>敢開1</v>
      </c>
      <c r="P2029" s="207" t="str" cm="1">
        <f t="array" ref="P2029" xml:space="preserve"> INDEX(切語下字資料表[韻母拼音碼], 小韻資料表[[#This Row],[下字表識別號]])</f>
        <v>am</v>
      </c>
      <c r="Q2029" s="210" t="str" cm="1">
        <f t="array" ref="Q2029" xml:space="preserve"> INDEX(設定表!$C$19:$C$23, INT( LEFT(小韻資料表[[#This Row],[目次編碼]],1) ))</f>
        <v>上</v>
      </c>
      <c r="R2029" s="210">
        <f xml:space="preserve">  INDEX(設定表!$C$8:$C$15, MATCH( (RIGHT(小韻資料表[[#This Row],[清濁]]) &amp; 小韻資料表[[#This Row],[調]]), 設定表!$B$8:$B$15, 0))</f>
        <v>2</v>
      </c>
      <c r="S2029" s="205" t="s">
        <v>309</v>
      </c>
      <c r="T2029" s="205" t="s">
        <v>309</v>
      </c>
      <c r="U2029" s="226" t="s">
        <v>309</v>
      </c>
      <c r="V2029" s="146" t="s">
        <v>309</v>
      </c>
      <c r="X2029" s="135"/>
      <c r="Y2029" s="135"/>
      <c r="AA2029" s="135"/>
      <c r="AB2029" s="134"/>
      <c r="AC2029" s="135"/>
      <c r="AD2029" s="135"/>
      <c r="AH2029" s="135"/>
      <c r="AI2029" s="135"/>
    </row>
    <row r="2030" spans="1:35" ht="31.5">
      <c r="A2030" s="205">
        <v>2026</v>
      </c>
      <c r="B2030" s="206" t="s">
        <v>7667</v>
      </c>
      <c r="C2030" s="207" t="str">
        <f xml:space="preserve"> _xlfn.CONCAT(小韻資料表[[#This Row],[聲母拼音碼]],小韻資料表[[#This Row],[韻母拼音碼]],小韻資料表[[#This Row],[調號]])</f>
        <v>cham2</v>
      </c>
      <c r="D2030" s="206" t="s">
        <v>7668</v>
      </c>
      <c r="E2030" s="208" t="s">
        <v>7651</v>
      </c>
      <c r="F2030" s="205">
        <v>7</v>
      </c>
      <c r="G2030" s="209" t="s">
        <v>7668</v>
      </c>
      <c r="H2030" s="205">
        <f xml:space="preserve"> LEN(小韻資料表[[#This Row],[小韻字集]])</f>
        <v>1</v>
      </c>
      <c r="I2030" s="205" cm="1">
        <f t="array" ref="I2030" xml:space="preserve"> MATCH(TRUE, ISNUMBER( SEARCH( LEFT(小韻資料表[[#This Row],[切語]],1), 切語上字資料表[切語上字]) ), 0)</f>
        <v>22</v>
      </c>
      <c r="J2030" s="210" t="str" cm="1">
        <f t="array" ref="J2030" xml:space="preserve"> INDEX(切語上字資料表[聲母], 小韻資料表[[#This Row],[上字表識別號]])</f>
        <v>清</v>
      </c>
      <c r="K2030" s="210" t="str" cm="1">
        <f t="array" ref="K2030" xml:space="preserve"> INDEX(切語上字資料表[聲母拼音碼], 小韻資料表[[#This Row],[上字表識別號]])</f>
        <v>ch</v>
      </c>
      <c r="L2030" s="210" t="str" cm="1">
        <f t="array" ref="L2030" xml:space="preserve"> INDEX(切語上字資料表[清濁], 小韻資料表[[#This Row],[上字表識別號]])</f>
        <v>次清</v>
      </c>
      <c r="M2030" s="223" t="str" cm="1">
        <f t="array" ref="M2030" xml:space="preserve"> INDEX(切語上字資料表[發送收], 小韻資料表[[#This Row],[上字表識別號]])</f>
        <v>送氣</v>
      </c>
      <c r="N2030" s="205" cm="1">
        <f t="array" ref="N2030" xml:space="preserve"> MATCH(TRUE, ISNUMBER( SEARCH( RIGHT(小韻資料表[[#This Row],[切語]],1), 切語下字資料表[切語下字]) ), 0)</f>
        <v>330</v>
      </c>
      <c r="O2030" s="207" t="str" cm="1">
        <f t="array" ref="O2030" xml:space="preserve"> INDEX(切語下字資料表[韻母], 小韻資料表[[#This Row],[下字表識別號]])</f>
        <v>敢開1</v>
      </c>
      <c r="P2030" s="207" t="str" cm="1">
        <f t="array" ref="P2030" xml:space="preserve"> INDEX(切語下字資料表[韻母拼音碼], 小韻資料表[[#This Row],[下字表識別號]])</f>
        <v>am</v>
      </c>
      <c r="Q2030" s="210" t="str" cm="1">
        <f t="array" ref="Q2030" xml:space="preserve"> INDEX(設定表!$C$19:$C$23, INT( LEFT(小韻資料表[[#This Row],[目次編碼]],1) ))</f>
        <v>上</v>
      </c>
      <c r="R2030" s="210">
        <f xml:space="preserve">  INDEX(設定表!$C$8:$C$15, MATCH( (RIGHT(小韻資料表[[#This Row],[清濁]]) &amp; 小韻資料表[[#This Row],[調]]), 設定表!$B$8:$B$15, 0))</f>
        <v>2</v>
      </c>
      <c r="S2030" s="205" t="s">
        <v>309</v>
      </c>
      <c r="T2030" s="205" t="s">
        <v>309</v>
      </c>
      <c r="U2030" s="226" t="s">
        <v>309</v>
      </c>
      <c r="V2030" s="147" t="s">
        <v>309</v>
      </c>
      <c r="X2030" s="135"/>
      <c r="Y2030" s="135"/>
      <c r="AA2030" s="135"/>
      <c r="AB2030" s="134"/>
      <c r="AC2030" s="135"/>
      <c r="AD2030" s="135"/>
      <c r="AH2030" s="135"/>
      <c r="AI2030" s="135"/>
    </row>
    <row r="2031" spans="1:35" ht="31.5">
      <c r="A2031" s="205">
        <v>2027</v>
      </c>
      <c r="B2031" s="206" t="s">
        <v>7669</v>
      </c>
      <c r="C2031" s="207" t="str">
        <f xml:space="preserve"> _xlfn.CONCAT(小韻資料表[[#This Row],[聲母拼音碼]],小韻資料表[[#This Row],[韻母拼音碼]],小韻資料表[[#This Row],[調號]])</f>
        <v>mam2</v>
      </c>
      <c r="D2031" s="206" t="s">
        <v>7670</v>
      </c>
      <c r="E2031" s="208" t="s">
        <v>7651</v>
      </c>
      <c r="F2031" s="205">
        <v>8</v>
      </c>
      <c r="G2031" s="209" t="s">
        <v>7671</v>
      </c>
      <c r="H2031" s="205">
        <f xml:space="preserve"> LEN(小韻資料表[[#This Row],[小韻字集]])</f>
        <v>3</v>
      </c>
      <c r="I2031" s="205" cm="1">
        <f t="array" ref="I2031" xml:space="preserve"> MATCH(TRUE, ISNUMBER( SEARCH( LEFT(小韻資料表[[#This Row],[切語]],1), 切語上字資料表[切語上字]) ), 0)</f>
        <v>16</v>
      </c>
      <c r="J2031" s="210" t="str" cm="1">
        <f t="array" ref="J2031" xml:space="preserve"> INDEX(切語上字資料表[聲母], 小韻資料表[[#This Row],[上字表識別號]])</f>
        <v>明</v>
      </c>
      <c r="K2031" s="210" t="str" cm="1">
        <f t="array" ref="K2031" xml:space="preserve"> INDEX(切語上字資料表[聲母拼音碼], 小韻資料表[[#This Row],[上字表識別號]])</f>
        <v>m</v>
      </c>
      <c r="L2031" s="210" t="str" cm="1">
        <f t="array" ref="L2031" xml:space="preserve"> INDEX(切語上字資料表[清濁], 小韻資料表[[#This Row],[上字表識別號]])</f>
        <v>次濁</v>
      </c>
      <c r="M2031" s="223" t="str" cm="1">
        <f t="array" ref="M2031" xml:space="preserve"> INDEX(切語上字資料表[發送收], 小韻資料表[[#This Row],[上字表識別號]])</f>
        <v>收聲</v>
      </c>
      <c r="N2031" s="205" cm="1">
        <f t="array" ref="N2031" xml:space="preserve"> MATCH(TRUE, ISNUMBER( SEARCH( RIGHT(小韻資料表[[#This Row],[切語]],1), 切語下字資料表[切語下字]) ), 0)</f>
        <v>330</v>
      </c>
      <c r="O2031" s="207" t="str" cm="1">
        <f t="array" ref="O2031" xml:space="preserve"> INDEX(切語下字資料表[韻母], 小韻資料表[[#This Row],[下字表識別號]])</f>
        <v>敢開1</v>
      </c>
      <c r="P2031" s="207" t="str" cm="1">
        <f t="array" ref="P2031" xml:space="preserve"> INDEX(切語下字資料表[韻母拼音碼], 小韻資料表[[#This Row],[下字表識別號]])</f>
        <v>am</v>
      </c>
      <c r="Q2031" s="210" t="str" cm="1">
        <f t="array" ref="Q2031" xml:space="preserve"> INDEX(設定表!$C$19:$C$23, INT( LEFT(小韻資料表[[#This Row],[目次編碼]],1) ))</f>
        <v>上</v>
      </c>
      <c r="R2031" s="210">
        <f xml:space="preserve">  INDEX(設定表!$C$8:$C$15, MATCH( (RIGHT(小韻資料表[[#This Row],[清濁]]) &amp; 小韻資料表[[#This Row],[調]]), 設定表!$B$8:$B$15, 0))</f>
        <v>2</v>
      </c>
      <c r="S2031" s="205" t="s">
        <v>309</v>
      </c>
      <c r="T2031" s="205" t="s">
        <v>309</v>
      </c>
      <c r="U2031" s="226" t="s">
        <v>309</v>
      </c>
      <c r="V2031" s="146" t="s">
        <v>309</v>
      </c>
      <c r="X2031" s="135"/>
      <c r="Y2031" s="135"/>
      <c r="AA2031" s="135"/>
      <c r="AB2031" s="134"/>
      <c r="AC2031" s="135"/>
      <c r="AD2031" s="135"/>
      <c r="AH2031" s="135"/>
      <c r="AI2031" s="135"/>
    </row>
    <row r="2032" spans="1:35" ht="31.5">
      <c r="A2032" s="205">
        <v>2028</v>
      </c>
      <c r="B2032" s="206" t="s">
        <v>7672</v>
      </c>
      <c r="C2032" s="207" t="str">
        <f xml:space="preserve"> _xlfn.CONCAT(小韻資料表[[#This Row],[聲母拼音碼]],小韻資料表[[#This Row],[韻母拼音碼]],小韻資料表[[#This Row],[調號]])</f>
        <v>cam2</v>
      </c>
      <c r="D2032" s="206" t="s">
        <v>7673</v>
      </c>
      <c r="E2032" s="208" t="s">
        <v>7651</v>
      </c>
      <c r="F2032" s="205">
        <v>9</v>
      </c>
      <c r="G2032" s="209" t="s">
        <v>7673</v>
      </c>
      <c r="H2032" s="205">
        <f xml:space="preserve"> LEN(小韻資料表[[#This Row],[小韻字集]])</f>
        <v>1</v>
      </c>
      <c r="I2032" s="205" cm="1">
        <f t="array" ref="I2032" xml:space="preserve"> MATCH(TRUE, ISNUMBER( SEARCH( LEFT(小韻資料表[[#This Row],[切語]],1), 切語上字資料表[切語上字]) ), 0)</f>
        <v>21</v>
      </c>
      <c r="J2032" s="210" t="str" cm="1">
        <f t="array" ref="J2032" xml:space="preserve"> INDEX(切語上字資料表[聲母], 小韻資料表[[#This Row],[上字表識別號]])</f>
        <v>精</v>
      </c>
      <c r="K2032" s="210" t="str" cm="1">
        <f t="array" ref="K2032" xml:space="preserve"> INDEX(切語上字資料表[聲母拼音碼], 小韻資料表[[#This Row],[上字表識別號]])</f>
        <v>c</v>
      </c>
      <c r="L2032" s="210" t="str" cm="1">
        <f t="array" ref="L2032" xml:space="preserve"> INDEX(切語上字資料表[清濁], 小韻資料表[[#This Row],[上字表識別號]])</f>
        <v>全清</v>
      </c>
      <c r="M2032" s="223" t="str" cm="1">
        <f t="array" ref="M2032" xml:space="preserve"> INDEX(切語上字資料表[發送收], 小韻資料表[[#This Row],[上字表識別號]])</f>
        <v>發聲</v>
      </c>
      <c r="N2032" s="205" cm="1">
        <f t="array" ref="N2032" xml:space="preserve"> MATCH(TRUE, ISNUMBER( SEARCH( RIGHT(小韻資料表[[#This Row],[切語]],1), 切語下字資料表[切語下字]) ), 0)</f>
        <v>330</v>
      </c>
      <c r="O2032" s="207" t="str" cm="1">
        <f t="array" ref="O2032" xml:space="preserve"> INDEX(切語下字資料表[韻母], 小韻資料表[[#This Row],[下字表識別號]])</f>
        <v>敢開1</v>
      </c>
      <c r="P2032" s="207" t="str" cm="1">
        <f t="array" ref="P2032" xml:space="preserve"> INDEX(切語下字資料表[韻母拼音碼], 小韻資料表[[#This Row],[下字表識別號]])</f>
        <v>am</v>
      </c>
      <c r="Q2032" s="210" t="str" cm="1">
        <f t="array" ref="Q2032" xml:space="preserve"> INDEX(設定表!$C$19:$C$23, INT( LEFT(小韻資料表[[#This Row],[目次編碼]],1) ))</f>
        <v>上</v>
      </c>
      <c r="R2032" s="210">
        <f xml:space="preserve">  INDEX(設定表!$C$8:$C$15, MATCH( (RIGHT(小韻資料表[[#This Row],[清濁]]) &amp; 小韻資料表[[#This Row],[調]]), 設定表!$B$8:$B$15, 0))</f>
        <v>2</v>
      </c>
      <c r="S2032" s="205" t="s">
        <v>309</v>
      </c>
      <c r="T2032" s="205" t="s">
        <v>309</v>
      </c>
      <c r="U2032" s="226" t="s">
        <v>309</v>
      </c>
      <c r="V2032" s="147" t="s">
        <v>309</v>
      </c>
      <c r="X2032" s="135"/>
      <c r="Y2032" s="135"/>
      <c r="AA2032" s="135"/>
      <c r="AB2032" s="134"/>
      <c r="AC2032" s="135"/>
      <c r="AD2032" s="135"/>
      <c r="AH2032" s="135"/>
      <c r="AI2032" s="135"/>
    </row>
    <row r="2033" spans="1:35" ht="31.5">
      <c r="A2033" s="205">
        <v>2029</v>
      </c>
      <c r="B2033" s="206" t="s">
        <v>7674</v>
      </c>
      <c r="C2033" s="207" t="str">
        <f xml:space="preserve"> _xlfn.CONCAT(小韻資料表[[#This Row],[聲母拼音碼]],小韻資料表[[#This Row],[韻母拼音碼]],小韻資料表[[#This Row],[調號]])</f>
        <v>cam2</v>
      </c>
      <c r="D2033" s="206" t="s">
        <v>7675</v>
      </c>
      <c r="E2033" s="208" t="s">
        <v>7651</v>
      </c>
      <c r="F2033" s="205">
        <v>10</v>
      </c>
      <c r="G2033" s="209" t="s">
        <v>7676</v>
      </c>
      <c r="H2033" s="205">
        <f xml:space="preserve"> LEN(小韻資料表[[#This Row],[小韻字集]])</f>
        <v>4</v>
      </c>
      <c r="I2033" s="205" cm="1">
        <f t="array" ref="I2033" xml:space="preserve"> MATCH(TRUE, ISNUMBER( SEARCH( LEFT(小韻資料表[[#This Row],[切語]],1), 切語上字資料表[切語上字]) ), 0)</f>
        <v>23</v>
      </c>
      <c r="J2033" s="210" t="str" cm="1">
        <f t="array" ref="J2033" xml:space="preserve"> INDEX(切語上字資料表[聲母], 小韻資料表[[#This Row],[上字表識別號]])</f>
        <v>從</v>
      </c>
      <c r="K2033" s="210" t="str" cm="1">
        <f t="array" ref="K2033" xml:space="preserve"> INDEX(切語上字資料表[聲母拼音碼], 小韻資料表[[#This Row],[上字表識別號]])</f>
        <v>c</v>
      </c>
      <c r="L2033" s="210" t="str" cm="1">
        <f t="array" ref="L2033" xml:space="preserve"> INDEX(切語上字資料表[清濁], 小韻資料表[[#This Row],[上字表識別號]])</f>
        <v>全濁</v>
      </c>
      <c r="M2033" s="223" cm="1">
        <f t="array" ref="M2033" xml:space="preserve"> INDEX(切語上字資料表[發送收], 小韻資料表[[#This Row],[上字表識別號]])</f>
        <v>0</v>
      </c>
      <c r="N2033" s="205" cm="1">
        <f t="array" ref="N2033" xml:space="preserve"> MATCH(TRUE, ISNUMBER( SEARCH( RIGHT(小韻資料表[[#This Row],[切語]],1), 切語下字資料表[切語下字]) ), 0)</f>
        <v>330</v>
      </c>
      <c r="O2033" s="207" t="str" cm="1">
        <f t="array" ref="O2033" xml:space="preserve"> INDEX(切語下字資料表[韻母], 小韻資料表[[#This Row],[下字表識別號]])</f>
        <v>敢開1</v>
      </c>
      <c r="P2033" s="207" t="str" cm="1">
        <f t="array" ref="P2033" xml:space="preserve"> INDEX(切語下字資料表[韻母拼音碼], 小韻資料表[[#This Row],[下字表識別號]])</f>
        <v>am</v>
      </c>
      <c r="Q2033" s="210" t="str" cm="1">
        <f t="array" ref="Q2033" xml:space="preserve"> INDEX(設定表!$C$19:$C$23, INT( LEFT(小韻資料表[[#This Row],[目次編碼]],1) ))</f>
        <v>上</v>
      </c>
      <c r="R2033" s="210">
        <f xml:space="preserve">  INDEX(設定表!$C$8:$C$15, MATCH( (RIGHT(小韻資料表[[#This Row],[清濁]]) &amp; 小韻資料表[[#This Row],[調]]), 設定表!$B$8:$B$15, 0))</f>
        <v>2</v>
      </c>
      <c r="S2033" s="205" t="s">
        <v>309</v>
      </c>
      <c r="T2033" s="205" t="s">
        <v>309</v>
      </c>
      <c r="U2033" s="226" t="s">
        <v>309</v>
      </c>
      <c r="V2033" s="146" t="s">
        <v>309</v>
      </c>
      <c r="X2033" s="135"/>
      <c r="Y2033" s="135"/>
      <c r="AA2033" s="135"/>
      <c r="AB2033" s="134"/>
      <c r="AC2033" s="135"/>
      <c r="AD2033" s="135"/>
      <c r="AH2033" s="135"/>
      <c r="AI2033" s="135"/>
    </row>
    <row r="2034" spans="1:35" ht="31.5">
      <c r="A2034" s="205">
        <v>2030</v>
      </c>
      <c r="B2034" s="206" t="s">
        <v>7677</v>
      </c>
      <c r="C2034" s="207" t="str">
        <f xml:space="preserve"> _xlfn.CONCAT(小韻資料表[[#This Row],[聲母拼音碼]],小韻資料表[[#This Row],[韻母拼音碼]],小韻資料表[[#This Row],[調號]])</f>
        <v>ham2</v>
      </c>
      <c r="D2034" s="206" t="s">
        <v>7678</v>
      </c>
      <c r="E2034" s="208" t="s">
        <v>7651</v>
      </c>
      <c r="F2034" s="205">
        <v>11</v>
      </c>
      <c r="G2034" s="209" t="s">
        <v>7679</v>
      </c>
      <c r="H2034" s="205">
        <f xml:space="preserve"> LEN(小韻資料表[[#This Row],[小韻字集]])</f>
        <v>5</v>
      </c>
      <c r="I2034" s="205" cm="1">
        <f t="array" ref="I2034" xml:space="preserve"> MATCH(TRUE, ISNUMBER( SEARCH( LEFT(小韻資料表[[#This Row],[切語]],1), 切語上字資料表[切語上字]) ), 0)</f>
        <v>36</v>
      </c>
      <c r="J2034" s="210" t="str" cm="1">
        <f t="array" ref="J2034" xml:space="preserve"> INDEX(切語上字資料表[聲母], 小韻資料表[[#This Row],[上字表識別號]])</f>
        <v>曉</v>
      </c>
      <c r="K2034" s="210" t="str" cm="1">
        <f t="array" ref="K2034" xml:space="preserve"> INDEX(切語上字資料表[聲母拼音碼], 小韻資料表[[#This Row],[上字表識別號]])</f>
        <v>h</v>
      </c>
      <c r="L2034" s="210" t="str" cm="1">
        <f t="array" ref="L2034" xml:space="preserve"> INDEX(切語上字資料表[清濁], 小韻資料表[[#This Row],[上字表識別號]])</f>
        <v>次清</v>
      </c>
      <c r="M2034" s="223" t="str" cm="1">
        <f t="array" ref="M2034" xml:space="preserve"> INDEX(切語上字資料表[發送收], 小韻資料表[[#This Row],[上字表識別號]])</f>
        <v>送氣</v>
      </c>
      <c r="N2034" s="205" cm="1">
        <f t="array" ref="N2034" xml:space="preserve"> MATCH(TRUE, ISNUMBER( SEARCH( RIGHT(小韻資料表[[#This Row],[切語]],1), 切語下字資料表[切語下字]) ), 0)</f>
        <v>330</v>
      </c>
      <c r="O2034" s="207" t="str" cm="1">
        <f t="array" ref="O2034" xml:space="preserve"> INDEX(切語下字資料表[韻母], 小韻資料表[[#This Row],[下字表識別號]])</f>
        <v>敢開1</v>
      </c>
      <c r="P2034" s="207" t="str" cm="1">
        <f t="array" ref="P2034" xml:space="preserve"> INDEX(切語下字資料表[韻母拼音碼], 小韻資料表[[#This Row],[下字表識別號]])</f>
        <v>am</v>
      </c>
      <c r="Q2034" s="210" t="str" cm="1">
        <f t="array" ref="Q2034" xml:space="preserve"> INDEX(設定表!$C$19:$C$23, INT( LEFT(小韻資料表[[#This Row],[目次編碼]],1) ))</f>
        <v>上</v>
      </c>
      <c r="R2034" s="210">
        <f xml:space="preserve">  INDEX(設定表!$C$8:$C$15, MATCH( (RIGHT(小韻資料表[[#This Row],[清濁]]) &amp; 小韻資料表[[#This Row],[調]]), 設定表!$B$8:$B$15, 0))</f>
        <v>2</v>
      </c>
      <c r="S2034" s="205" t="s">
        <v>309</v>
      </c>
      <c r="T2034" s="205" t="s">
        <v>309</v>
      </c>
      <c r="U2034" s="226" t="s">
        <v>309</v>
      </c>
      <c r="V2034" s="147" t="s">
        <v>309</v>
      </c>
      <c r="X2034" s="135"/>
      <c r="Y2034" s="135"/>
      <c r="AA2034" s="135"/>
      <c r="AB2034" s="134"/>
      <c r="AC2034" s="135"/>
      <c r="AD2034" s="135"/>
      <c r="AH2034" s="135"/>
      <c r="AI2034" s="135"/>
    </row>
    <row r="2035" spans="1:35" ht="31.5">
      <c r="A2035" s="205">
        <v>2031</v>
      </c>
      <c r="B2035" s="206" t="s">
        <v>7680</v>
      </c>
      <c r="C2035" s="207" t="str">
        <f xml:space="preserve"> _xlfn.CONCAT(小韻資料表[[#This Row],[聲母拼音碼]],小韻資料表[[#This Row],[韻母拼音碼]],小韻資料表[[#This Row],[調號]])</f>
        <v>Øam2</v>
      </c>
      <c r="D2035" s="206" t="s">
        <v>7681</v>
      </c>
      <c r="E2035" s="208" t="s">
        <v>7651</v>
      </c>
      <c r="F2035" s="205">
        <v>12</v>
      </c>
      <c r="G2035" s="209" t="s">
        <v>7682</v>
      </c>
      <c r="H2035" s="205">
        <f xml:space="preserve"> LEN(小韻資料表[[#This Row],[小韻字集]])</f>
        <v>2</v>
      </c>
      <c r="I2035" s="205" cm="1">
        <f t="array" ref="I2035" xml:space="preserve"> MATCH(TRUE, ISNUMBER( SEARCH( LEFT(小韻資料表[[#This Row],[切語]],1), 切語上字資料表[切語上字]) ), 0)</f>
        <v>35</v>
      </c>
      <c r="J2035" s="210" t="str" cm="1">
        <f t="array" ref="J2035" xml:space="preserve"> INDEX(切語上字資料表[聲母], 小韻資料表[[#This Row],[上字表識別號]])</f>
        <v>影</v>
      </c>
      <c r="K2035" s="210" t="str" cm="1">
        <f t="array" ref="K2035" xml:space="preserve"> INDEX(切語上字資料表[聲母拼音碼], 小韻資料表[[#This Row],[上字表識別號]])</f>
        <v>Ø</v>
      </c>
      <c r="L2035" s="210" t="str" cm="1">
        <f t="array" ref="L2035" xml:space="preserve"> INDEX(切語上字資料表[清濁], 小韻資料表[[#This Row],[上字表識別號]])</f>
        <v>全清</v>
      </c>
      <c r="M2035" s="223" t="str" cm="1">
        <f t="array" ref="M2035" xml:space="preserve"> INDEX(切語上字資料表[發送收], 小韻資料表[[#This Row],[上字表識別號]])</f>
        <v>發聲</v>
      </c>
      <c r="N2035" s="205" cm="1">
        <f t="array" ref="N2035" xml:space="preserve"> MATCH(TRUE, ISNUMBER( SEARCH( RIGHT(小韻資料表[[#This Row],[切語]],1), 切語下字資料表[切語下字]) ), 0)</f>
        <v>330</v>
      </c>
      <c r="O2035" s="207" t="str" cm="1">
        <f t="array" ref="O2035" xml:space="preserve"> INDEX(切語下字資料表[韻母], 小韻資料表[[#This Row],[下字表識別號]])</f>
        <v>敢開1</v>
      </c>
      <c r="P2035" s="207" t="str" cm="1">
        <f t="array" ref="P2035" xml:space="preserve"> INDEX(切語下字資料表[韻母拼音碼], 小韻資料表[[#This Row],[下字表識別號]])</f>
        <v>am</v>
      </c>
      <c r="Q2035" s="210" t="str" cm="1">
        <f t="array" ref="Q2035" xml:space="preserve"> INDEX(設定表!$C$19:$C$23, INT( LEFT(小韻資料表[[#This Row],[目次編碼]],1) ))</f>
        <v>上</v>
      </c>
      <c r="R2035" s="210">
        <f xml:space="preserve">  INDEX(設定表!$C$8:$C$15, MATCH( (RIGHT(小韻資料表[[#This Row],[清濁]]) &amp; 小韻資料表[[#This Row],[調]]), 設定表!$B$8:$B$15, 0))</f>
        <v>2</v>
      </c>
      <c r="S2035" s="205" t="s">
        <v>309</v>
      </c>
      <c r="T2035" s="205" t="s">
        <v>309</v>
      </c>
      <c r="U2035" s="226" t="s">
        <v>309</v>
      </c>
      <c r="V2035" s="146" t="s">
        <v>309</v>
      </c>
      <c r="X2035" s="135"/>
      <c r="Y2035" s="135"/>
      <c r="AA2035" s="135"/>
      <c r="AB2035" s="134"/>
      <c r="AC2035" s="135"/>
      <c r="AD2035" s="135"/>
      <c r="AH2035" s="135"/>
      <c r="AI2035" s="135"/>
    </row>
    <row r="2036" spans="1:35" ht="31.5">
      <c r="A2036" s="205">
        <v>2032</v>
      </c>
      <c r="B2036" s="206" t="s">
        <v>7683</v>
      </c>
      <c r="C2036" s="207" t="str">
        <f xml:space="preserve"> _xlfn.CONCAT(小韻資料表[[#This Row],[聲母拼音碼]],小韻資料表[[#This Row],[韻母拼音碼]],小韻資料表[[#This Row],[調號]])</f>
        <v>kham2</v>
      </c>
      <c r="D2036" s="206" t="s">
        <v>7684</v>
      </c>
      <c r="E2036" s="208" t="s">
        <v>7651</v>
      </c>
      <c r="F2036" s="205">
        <v>13</v>
      </c>
      <c r="G2036" s="209" t="s">
        <v>7685</v>
      </c>
      <c r="H2036" s="205">
        <f xml:space="preserve"> LEN(小韻資料表[[#This Row],[小韻字集]])</f>
        <v>3</v>
      </c>
      <c r="I2036" s="205" cm="1">
        <f t="array" ref="I2036" xml:space="preserve"> MATCH(TRUE, ISNUMBER( SEARCH( LEFT(小韻資料表[[#This Row],[切語]],1), 切語上字資料表[切語上字]) ), 0)</f>
        <v>2</v>
      </c>
      <c r="J2036" s="210" t="str" cm="1">
        <f t="array" ref="J2036" xml:space="preserve"> INDEX(切語上字資料表[聲母], 小韻資料表[[#This Row],[上字表識別號]])</f>
        <v>溪</v>
      </c>
      <c r="K2036" s="210" t="str" cm="1">
        <f t="array" ref="K2036" xml:space="preserve"> INDEX(切語上字資料表[聲母拼音碼], 小韻資料表[[#This Row],[上字表識別號]])</f>
        <v>kh</v>
      </c>
      <c r="L2036" s="210" t="str" cm="1">
        <f t="array" ref="L2036" xml:space="preserve"> INDEX(切語上字資料表[清濁], 小韻資料表[[#This Row],[上字表識別號]])</f>
        <v>次清</v>
      </c>
      <c r="M2036" s="223" t="str" cm="1">
        <f t="array" ref="M2036" xml:space="preserve"> INDEX(切語上字資料表[發送收], 小韻資料表[[#This Row],[上字表識別號]])</f>
        <v>送氣</v>
      </c>
      <c r="N2036" s="205" cm="1">
        <f t="array" ref="N2036" xml:space="preserve"> MATCH(TRUE, ISNUMBER( SEARCH( RIGHT(小韻資料表[[#This Row],[切語]],1), 切語下字資料表[切語下字]) ), 0)</f>
        <v>330</v>
      </c>
      <c r="O2036" s="207" t="str" cm="1">
        <f t="array" ref="O2036" xml:space="preserve"> INDEX(切語下字資料表[韻母], 小韻資料表[[#This Row],[下字表識別號]])</f>
        <v>敢開1</v>
      </c>
      <c r="P2036" s="207" t="str" cm="1">
        <f t="array" ref="P2036" xml:space="preserve"> INDEX(切語下字資料表[韻母拼音碼], 小韻資料表[[#This Row],[下字表識別號]])</f>
        <v>am</v>
      </c>
      <c r="Q2036" s="210" t="str" cm="1">
        <f t="array" ref="Q2036" xml:space="preserve"> INDEX(設定表!$C$19:$C$23, INT( LEFT(小韻資料表[[#This Row],[目次編碼]],1) ))</f>
        <v>上</v>
      </c>
      <c r="R2036" s="210">
        <f xml:space="preserve">  INDEX(設定表!$C$8:$C$15, MATCH( (RIGHT(小韻資料表[[#This Row],[清濁]]) &amp; 小韻資料表[[#This Row],[調]]), 設定表!$B$8:$B$15, 0))</f>
        <v>2</v>
      </c>
      <c r="S2036" s="205" t="s">
        <v>309</v>
      </c>
      <c r="T2036" s="205" t="s">
        <v>309</v>
      </c>
      <c r="U2036" s="226" t="s">
        <v>309</v>
      </c>
      <c r="V2036" s="147" t="s">
        <v>309</v>
      </c>
      <c r="X2036" s="135"/>
      <c r="Y2036" s="135"/>
      <c r="AA2036" s="135"/>
      <c r="AB2036" s="134"/>
      <c r="AC2036" s="135"/>
      <c r="AD2036" s="135"/>
      <c r="AH2036" s="135"/>
      <c r="AI2036" s="135"/>
    </row>
    <row r="2037" spans="1:35" ht="31.5">
      <c r="A2037" s="205">
        <v>2033</v>
      </c>
      <c r="B2037" s="206" t="s">
        <v>7686</v>
      </c>
      <c r="C2037" s="207" t="str">
        <f xml:space="preserve"> _xlfn.CONCAT(小韻資料表[[#This Row],[聲母拼音碼]],小韻資料表[[#This Row],[韻母拼音碼]],小韻資料表[[#This Row],[調號]])</f>
        <v>Øiam2</v>
      </c>
      <c r="D2037" s="206" t="s">
        <v>1188</v>
      </c>
      <c r="E2037" s="208" t="s">
        <v>7687</v>
      </c>
      <c r="F2037" s="205">
        <v>1</v>
      </c>
      <c r="G2037" s="209" t="s">
        <v>7688</v>
      </c>
      <c r="H2037" s="205">
        <f xml:space="preserve"> LEN(小韻資料表[[#This Row],[小韻字集]])</f>
        <v>12</v>
      </c>
      <c r="I2037" s="205" cm="1">
        <f t="array" ref="I2037" xml:space="preserve"> MATCH(TRUE, ISNUMBER( SEARCH( LEFT(小韻資料表[[#This Row],[切語]],1), 切語上字資料表[切語上字]) ), 0)</f>
        <v>39</v>
      </c>
      <c r="J2037" s="210" t="str" cm="1">
        <f t="array" ref="J2037" xml:space="preserve"> INDEX(切語上字資料表[聲母], 小韻資料表[[#This Row],[上字表識別號]])</f>
        <v>喻</v>
      </c>
      <c r="K2037" s="210" t="str" cm="1">
        <f t="array" ref="K2037" xml:space="preserve"> INDEX(切語上字資料表[聲母拼音碼], 小韻資料表[[#This Row],[上字表識別號]])</f>
        <v>Ø</v>
      </c>
      <c r="L2037" s="210" t="str" cm="1">
        <f t="array" ref="L2037" xml:space="preserve"> INDEX(切語上字資料表[清濁], 小韻資料表[[#This Row],[上字表識別號]])</f>
        <v>次濁</v>
      </c>
      <c r="M2037" s="223" t="str" cm="1">
        <f t="array" ref="M2037" xml:space="preserve"> INDEX(切語上字資料表[發送收], 小韻資料表[[#This Row],[上字表識別號]])</f>
        <v>發聲</v>
      </c>
      <c r="N2037" s="205" cm="1">
        <f t="array" ref="N2037" xml:space="preserve"> MATCH(TRUE, ISNUMBER( SEARCH( RIGHT(小韻資料表[[#This Row],[切語]],1), 切語下字資料表[切語下字]) ), 0)</f>
        <v>334</v>
      </c>
      <c r="O2037" s="207" t="str" cm="1">
        <f t="array" ref="O2037" xml:space="preserve"> INDEX(切語下字資料表[韻母], 小韻資料表[[#This Row],[下字表識別號]])</f>
        <v>琰開4</v>
      </c>
      <c r="P2037" s="207" t="str" cm="1">
        <f t="array" ref="P2037" xml:space="preserve"> INDEX(切語下字資料表[韻母拼音碼], 小韻資料表[[#This Row],[下字表識別號]])</f>
        <v>iam</v>
      </c>
      <c r="Q2037" s="210" t="str" cm="1">
        <f t="array" ref="Q2037" xml:space="preserve"> INDEX(設定表!$C$19:$C$23, INT( LEFT(小韻資料表[[#This Row],[目次編碼]],1) ))</f>
        <v>上</v>
      </c>
      <c r="R2037" s="210">
        <f xml:space="preserve">  INDEX(設定表!$C$8:$C$15, MATCH( (RIGHT(小韻資料表[[#This Row],[清濁]]) &amp; 小韻資料表[[#This Row],[調]]), 設定表!$B$8:$B$15, 0))</f>
        <v>2</v>
      </c>
      <c r="S2037" s="205" t="s">
        <v>309</v>
      </c>
      <c r="T2037" s="205" t="s">
        <v>309</v>
      </c>
      <c r="U2037" s="226" t="s">
        <v>309</v>
      </c>
      <c r="V2037" s="146" t="s">
        <v>309</v>
      </c>
      <c r="X2037" s="135"/>
      <c r="Y2037" s="135"/>
      <c r="AA2037" s="135"/>
      <c r="AB2037" s="134"/>
      <c r="AC2037" s="135"/>
      <c r="AD2037" s="135"/>
      <c r="AH2037" s="135"/>
      <c r="AI2037" s="135"/>
    </row>
    <row r="2038" spans="1:35" ht="31.5">
      <c r="A2038" s="205">
        <v>2034</v>
      </c>
      <c r="B2038" s="206" t="s">
        <v>7689</v>
      </c>
      <c r="C2038" s="207" t="str">
        <f xml:space="preserve"> _xlfn.CONCAT(小韻資料表[[#This Row],[聲母拼音碼]],小韻資料表[[#This Row],[韻母拼音碼]],小韻資料表[[#This Row],[調號]])</f>
        <v>liam2</v>
      </c>
      <c r="D2038" s="206" t="s">
        <v>7690</v>
      </c>
      <c r="E2038" s="208" t="s">
        <v>7687</v>
      </c>
      <c r="F2038" s="205">
        <v>2</v>
      </c>
      <c r="G2038" s="209" t="s">
        <v>7691</v>
      </c>
      <c r="H2038" s="205">
        <f xml:space="preserve"> LEN(小韻資料表[[#This Row],[小韻字集]])</f>
        <v>13</v>
      </c>
      <c r="I2038" s="205" cm="1">
        <f t="array" ref="I2038" xml:space="preserve"> MATCH(TRUE, ISNUMBER( SEARCH( LEFT(小韻資料表[[#This Row],[切語]],1), 切語上字資料表[切語上字]) ), 0)</f>
        <v>40</v>
      </c>
      <c r="J2038" s="210" t="str" cm="1">
        <f t="array" ref="J2038" xml:space="preserve"> INDEX(切語上字資料表[聲母], 小韻資料表[[#This Row],[上字表識別號]])</f>
        <v>來</v>
      </c>
      <c r="K2038" s="210" t="str" cm="1">
        <f t="array" ref="K2038" xml:space="preserve"> INDEX(切語上字資料表[聲母拼音碼], 小韻資料表[[#This Row],[上字表識別號]])</f>
        <v>l</v>
      </c>
      <c r="L2038" s="210" t="str" cm="1">
        <f t="array" ref="L2038" xml:space="preserve"> INDEX(切語上字資料表[清濁], 小韻資料表[[#This Row],[上字表識別號]])</f>
        <v>次濁</v>
      </c>
      <c r="M2038" s="223" t="str" cm="1">
        <f t="array" ref="M2038" xml:space="preserve"> INDEX(切語上字資料表[發送收], 小韻資料表[[#This Row],[上字表識別號]])</f>
        <v>收聲</v>
      </c>
      <c r="N2038" s="205" cm="1">
        <f t="array" ref="N2038" xml:space="preserve"> MATCH(TRUE, ISNUMBER( SEARCH( RIGHT(小韻資料表[[#This Row],[切語]],1), 切語下字資料表[切語下字]) ), 0)</f>
        <v>334</v>
      </c>
      <c r="O2038" s="207" t="str" cm="1">
        <f t="array" ref="O2038" xml:space="preserve"> INDEX(切語下字資料表[韻母], 小韻資料表[[#This Row],[下字表識別號]])</f>
        <v>琰開4</v>
      </c>
      <c r="P2038" s="207" t="str" cm="1">
        <f t="array" ref="P2038" xml:space="preserve"> INDEX(切語下字資料表[韻母拼音碼], 小韻資料表[[#This Row],[下字表識別號]])</f>
        <v>iam</v>
      </c>
      <c r="Q2038" s="210" t="str" cm="1">
        <f t="array" ref="Q2038" xml:space="preserve"> INDEX(設定表!$C$19:$C$23, INT( LEFT(小韻資料表[[#This Row],[目次編碼]],1) ))</f>
        <v>上</v>
      </c>
      <c r="R2038" s="210">
        <f xml:space="preserve">  INDEX(設定表!$C$8:$C$15, MATCH( (RIGHT(小韻資料表[[#This Row],[清濁]]) &amp; 小韻資料表[[#This Row],[調]]), 設定表!$B$8:$B$15, 0))</f>
        <v>2</v>
      </c>
      <c r="S2038" s="205" t="s">
        <v>309</v>
      </c>
      <c r="T2038" s="205" t="s">
        <v>309</v>
      </c>
      <c r="U2038" s="226" t="s">
        <v>7692</v>
      </c>
      <c r="V2038" s="147" t="s">
        <v>309</v>
      </c>
      <c r="X2038" s="135"/>
      <c r="Y2038" s="135"/>
      <c r="AA2038" s="135"/>
      <c r="AB2038" s="134"/>
      <c r="AC2038" s="135"/>
      <c r="AD2038" s="135"/>
      <c r="AH2038" s="135"/>
      <c r="AI2038" s="135"/>
    </row>
    <row r="2039" spans="1:35" ht="31.5">
      <c r="A2039" s="205">
        <v>2035</v>
      </c>
      <c r="B2039" s="206" t="s">
        <v>7693</v>
      </c>
      <c r="C2039" s="207" t="str">
        <f xml:space="preserve"> _xlfn.CONCAT(小韻資料表[[#This Row],[聲母拼音碼]],小韻資料表[[#This Row],[韻母拼音碼]],小韻資料表[[#This Row],[調號]])</f>
        <v>hiam2</v>
      </c>
      <c r="D2039" s="206" t="s">
        <v>7694</v>
      </c>
      <c r="E2039" s="208" t="s">
        <v>7687</v>
      </c>
      <c r="F2039" s="205">
        <v>3</v>
      </c>
      <c r="G2039" s="209" t="s">
        <v>7695</v>
      </c>
      <c r="H2039" s="205">
        <f xml:space="preserve"> LEN(小韻資料表[[#This Row],[小韻字集]])</f>
        <v>9</v>
      </c>
      <c r="I2039" s="205" cm="1">
        <f t="array" ref="I2039" xml:space="preserve"> MATCH(TRUE, ISNUMBER( SEARCH( LEFT(小韻資料表[[#This Row],[切語]],1), 切語上字資料表[切語上字]) ), 0)</f>
        <v>36</v>
      </c>
      <c r="J2039" s="210" t="str" cm="1">
        <f t="array" ref="J2039" xml:space="preserve"> INDEX(切語上字資料表[聲母], 小韻資料表[[#This Row],[上字表識別號]])</f>
        <v>曉</v>
      </c>
      <c r="K2039" s="210" t="str" cm="1">
        <f t="array" ref="K2039" xml:space="preserve"> INDEX(切語上字資料表[聲母拼音碼], 小韻資料表[[#This Row],[上字表識別號]])</f>
        <v>h</v>
      </c>
      <c r="L2039" s="210" t="str" cm="1">
        <f t="array" ref="L2039" xml:space="preserve"> INDEX(切語上字資料表[清濁], 小韻資料表[[#This Row],[上字表識別號]])</f>
        <v>次清</v>
      </c>
      <c r="M2039" s="223" t="str" cm="1">
        <f t="array" ref="M2039" xml:space="preserve"> INDEX(切語上字資料表[發送收], 小韻資料表[[#This Row],[上字表識別號]])</f>
        <v>送氣</v>
      </c>
      <c r="N2039" s="205" cm="1">
        <f t="array" ref="N2039" xml:space="preserve"> MATCH(TRUE, ISNUMBER( SEARCH( RIGHT(小韻資料表[[#This Row],[切語]],1), 切語下字資料表[切語下字]) ), 0)</f>
        <v>334</v>
      </c>
      <c r="O2039" s="207" t="str" cm="1">
        <f t="array" ref="O2039" xml:space="preserve"> INDEX(切語下字資料表[韻母], 小韻資料表[[#This Row],[下字表識別號]])</f>
        <v>琰開4</v>
      </c>
      <c r="P2039" s="207" t="str" cm="1">
        <f t="array" ref="P2039" xml:space="preserve"> INDEX(切語下字資料表[韻母拼音碼], 小韻資料表[[#This Row],[下字表識別號]])</f>
        <v>iam</v>
      </c>
      <c r="Q2039" s="210" t="str" cm="1">
        <f t="array" ref="Q2039" xml:space="preserve"> INDEX(設定表!$C$19:$C$23, INT( LEFT(小韻資料表[[#This Row],[目次編碼]],1) ))</f>
        <v>上</v>
      </c>
      <c r="R2039" s="210">
        <f xml:space="preserve">  INDEX(設定表!$C$8:$C$15, MATCH( (RIGHT(小韻資料表[[#This Row],[清濁]]) &amp; 小韻資料表[[#This Row],[調]]), 設定表!$B$8:$B$15, 0))</f>
        <v>2</v>
      </c>
      <c r="S2039" s="205" t="s">
        <v>309</v>
      </c>
      <c r="T2039" s="205" t="s">
        <v>309</v>
      </c>
      <c r="U2039" s="226" t="s">
        <v>309</v>
      </c>
      <c r="V2039" s="146" t="s">
        <v>309</v>
      </c>
      <c r="X2039" s="135"/>
      <c r="Y2039" s="135"/>
      <c r="AA2039" s="135"/>
      <c r="AB2039" s="134"/>
      <c r="AC2039" s="135"/>
      <c r="AD2039" s="135"/>
      <c r="AH2039" s="135"/>
      <c r="AI2039" s="135"/>
    </row>
    <row r="2040" spans="1:35" ht="31.5">
      <c r="A2040" s="205">
        <v>2036</v>
      </c>
      <c r="B2040" s="206" t="s">
        <v>7696</v>
      </c>
      <c r="C2040" s="207" t="str">
        <f xml:space="preserve"> _xlfn.CONCAT(小韻資料表[[#This Row],[聲母拼音碼]],小韻資料表[[#This Row],[韻母拼音碼]],小韻資料表[[#This Row],[調號]])</f>
        <v>hiam2</v>
      </c>
      <c r="D2040" s="206" t="s">
        <v>7697</v>
      </c>
      <c r="E2040" s="208" t="s">
        <v>7687</v>
      </c>
      <c r="F2040" s="205">
        <v>4</v>
      </c>
      <c r="G2040" s="209" t="s">
        <v>7698</v>
      </c>
      <c r="H2040" s="205">
        <f xml:space="preserve"> LEN(小韻資料表[[#This Row],[小韻字集]])</f>
        <v>3</v>
      </c>
      <c r="I2040" s="205" cm="1">
        <f t="array" ref="I2040" xml:space="preserve"> MATCH(TRUE, ISNUMBER( SEARCH( LEFT(小韻資料表[[#This Row],[切語]],1), 切語上字資料表[切語上字]) ), 0)</f>
        <v>17</v>
      </c>
      <c r="J2040" s="210" t="str" cm="1">
        <f t="array" ref="J2040" xml:space="preserve"> INDEX(切語上字資料表[聲母], 小韻資料表[[#This Row],[上字表識別號]])</f>
        <v>非</v>
      </c>
      <c r="K2040" s="210" t="str" cm="1">
        <f t="array" ref="K2040" xml:space="preserve"> INDEX(切語上字資料表[聲母拼音碼], 小韻資料表[[#This Row],[上字表識別號]])</f>
        <v>h</v>
      </c>
      <c r="L2040" s="210" t="str" cm="1">
        <f t="array" ref="L2040" xml:space="preserve"> INDEX(切語上字資料表[清濁], 小韻資料表[[#This Row],[上字表識別號]])</f>
        <v>全清</v>
      </c>
      <c r="M2040" s="223" t="str" cm="1">
        <f t="array" ref="M2040" xml:space="preserve"> INDEX(切語上字資料表[發送收], 小韻資料表[[#This Row],[上字表識別號]])</f>
        <v>發聲</v>
      </c>
      <c r="N2040" s="205" cm="1">
        <f t="array" ref="N2040" xml:space="preserve"> MATCH(TRUE, ISNUMBER( SEARCH( RIGHT(小韻資料表[[#This Row],[切語]],1), 切語下字資料表[切語下字]) ), 0)</f>
        <v>334</v>
      </c>
      <c r="O2040" s="207" t="str" cm="1">
        <f t="array" ref="O2040" xml:space="preserve"> INDEX(切語下字資料表[韻母], 小韻資料表[[#This Row],[下字表識別號]])</f>
        <v>琰開4</v>
      </c>
      <c r="P2040" s="207" t="str" cm="1">
        <f t="array" ref="P2040" xml:space="preserve"> INDEX(切語下字資料表[韻母拼音碼], 小韻資料表[[#This Row],[下字表識別號]])</f>
        <v>iam</v>
      </c>
      <c r="Q2040" s="210" t="str" cm="1">
        <f t="array" ref="Q2040" xml:space="preserve"> INDEX(設定表!$C$19:$C$23, INT( LEFT(小韻資料表[[#This Row],[目次編碼]],1) ))</f>
        <v>上</v>
      </c>
      <c r="R2040" s="210">
        <f xml:space="preserve">  INDEX(設定表!$C$8:$C$15, MATCH( (RIGHT(小韻資料表[[#This Row],[清濁]]) &amp; 小韻資料表[[#This Row],[調]]), 設定表!$B$8:$B$15, 0))</f>
        <v>2</v>
      </c>
      <c r="S2040" s="205" t="s">
        <v>309</v>
      </c>
      <c r="T2040" s="205" t="s">
        <v>309</v>
      </c>
      <c r="U2040" s="226" t="s">
        <v>309</v>
      </c>
      <c r="V2040" s="147" t="s">
        <v>309</v>
      </c>
      <c r="X2040" s="135"/>
      <c r="Y2040" s="135"/>
      <c r="AA2040" s="135"/>
      <c r="AB2040" s="134"/>
      <c r="AC2040" s="135"/>
      <c r="AD2040" s="135"/>
      <c r="AH2040" s="135"/>
      <c r="AI2040" s="135"/>
    </row>
    <row r="2041" spans="1:35" ht="31.5">
      <c r="A2041" s="205">
        <v>2037</v>
      </c>
      <c r="B2041" s="206" t="s">
        <v>7699</v>
      </c>
      <c r="C2041" s="207" t="str">
        <f xml:space="preserve"> _xlfn.CONCAT(小韻資料表[[#This Row],[聲母拼音碼]],小韻資料表[[#This Row],[韻母拼音碼]],小韻資料表[[#This Row],[調號]])</f>
        <v>ciam2</v>
      </c>
      <c r="D2041" s="206" t="s">
        <v>7700</v>
      </c>
      <c r="E2041" s="208" t="s">
        <v>7687</v>
      </c>
      <c r="F2041" s="205">
        <v>5</v>
      </c>
      <c r="G2041" s="209" t="s">
        <v>7700</v>
      </c>
      <c r="H2041" s="205">
        <f xml:space="preserve"> LEN(小韻資料表[[#This Row],[小韻字集]])</f>
        <v>1</v>
      </c>
      <c r="I2041" s="205" cm="1">
        <f t="array" ref="I2041" xml:space="preserve"> MATCH(TRUE, ISNUMBER( SEARCH( LEFT(小韻資料表[[#This Row],[切語]],1), 切語上字資料表[切語上字]) ), 0)</f>
        <v>30</v>
      </c>
      <c r="J2041" s="210" t="str" cm="1">
        <f t="array" ref="J2041" xml:space="preserve"> INDEX(切語上字資料表[聲母], 小韻資料表[[#This Row],[上字表識別號]])</f>
        <v>照</v>
      </c>
      <c r="K2041" s="210" t="str" cm="1">
        <f t="array" ref="K2041" xml:space="preserve"> INDEX(切語上字資料表[聲母拼音碼], 小韻資料表[[#This Row],[上字表識別號]])</f>
        <v>c</v>
      </c>
      <c r="L2041" s="210" t="str" cm="1">
        <f t="array" ref="L2041" xml:space="preserve"> INDEX(切語上字資料表[清濁], 小韻資料表[[#This Row],[上字表識別號]])</f>
        <v>全清</v>
      </c>
      <c r="M2041" s="223" t="str" cm="1">
        <f t="array" ref="M2041" xml:space="preserve"> INDEX(切語上字資料表[發送收], 小韻資料表[[#This Row],[上字表識別號]])</f>
        <v>發聲</v>
      </c>
      <c r="N2041" s="205" cm="1">
        <f t="array" ref="N2041" xml:space="preserve"> MATCH(TRUE, ISNUMBER( SEARCH( RIGHT(小韻資料表[[#This Row],[切語]],1), 切語下字資料表[切語下字]) ), 0)</f>
        <v>334</v>
      </c>
      <c r="O2041" s="207" t="str" cm="1">
        <f t="array" ref="O2041" xml:space="preserve"> INDEX(切語下字資料表[韻母], 小韻資料表[[#This Row],[下字表識別號]])</f>
        <v>琰開4</v>
      </c>
      <c r="P2041" s="207" t="str" cm="1">
        <f t="array" ref="P2041" xml:space="preserve"> INDEX(切語下字資料表[韻母拼音碼], 小韻資料表[[#This Row],[下字表識別號]])</f>
        <v>iam</v>
      </c>
      <c r="Q2041" s="210" t="str" cm="1">
        <f t="array" ref="Q2041" xml:space="preserve"> INDEX(設定表!$C$19:$C$23, INT( LEFT(小韻資料表[[#This Row],[目次編碼]],1) ))</f>
        <v>上</v>
      </c>
      <c r="R2041" s="210">
        <f xml:space="preserve">  INDEX(設定表!$C$8:$C$15, MATCH( (RIGHT(小韻資料表[[#This Row],[清濁]]) &amp; 小韻資料表[[#This Row],[調]]), 設定表!$B$8:$B$15, 0))</f>
        <v>2</v>
      </c>
      <c r="S2041" s="205" t="s">
        <v>309</v>
      </c>
      <c r="T2041" s="205" t="s">
        <v>309</v>
      </c>
      <c r="U2041" s="226" t="s">
        <v>309</v>
      </c>
      <c r="V2041" s="146" t="s">
        <v>309</v>
      </c>
      <c r="X2041" s="135"/>
      <c r="Y2041" s="135"/>
      <c r="AA2041" s="135"/>
      <c r="AB2041" s="134"/>
      <c r="AC2041" s="135"/>
      <c r="AD2041" s="135"/>
      <c r="AH2041" s="135"/>
      <c r="AI2041" s="135"/>
    </row>
    <row r="2042" spans="1:35" ht="31.5">
      <c r="A2042" s="205">
        <v>2038</v>
      </c>
      <c r="B2042" s="206" t="s">
        <v>7701</v>
      </c>
      <c r="C2042" s="207" t="str">
        <f xml:space="preserve"> _xlfn.CONCAT(小韻資料表[[#This Row],[聲母拼音碼]],小韻資料表[[#This Row],[韻母拼音碼]],小韻資料表[[#This Row],[調號]])</f>
        <v>khiam2</v>
      </c>
      <c r="D2042" s="206" t="s">
        <v>7702</v>
      </c>
      <c r="E2042" s="208" t="s">
        <v>7687</v>
      </c>
      <c r="F2042" s="205">
        <v>6</v>
      </c>
      <c r="G2042" s="209" t="s">
        <v>7703</v>
      </c>
      <c r="H2042" s="205">
        <f xml:space="preserve"> LEN(小韻資料表[[#This Row],[小韻字集]])</f>
        <v>3</v>
      </c>
      <c r="I2042" s="205" cm="1">
        <f t="array" ref="I2042" xml:space="preserve"> MATCH(TRUE, ISNUMBER( SEARCH( LEFT(小韻資料表[[#This Row],[切語]],1), 切語上字資料表[切語上字]) ), 0)</f>
        <v>2</v>
      </c>
      <c r="J2042" s="210" t="str" cm="1">
        <f t="array" ref="J2042" xml:space="preserve"> INDEX(切語上字資料表[聲母], 小韻資料表[[#This Row],[上字表識別號]])</f>
        <v>溪</v>
      </c>
      <c r="K2042" s="210" t="str" cm="1">
        <f t="array" ref="K2042" xml:space="preserve"> INDEX(切語上字資料表[聲母拼音碼], 小韻資料表[[#This Row],[上字表識別號]])</f>
        <v>kh</v>
      </c>
      <c r="L2042" s="210" t="str" cm="1">
        <f t="array" ref="L2042" xml:space="preserve"> INDEX(切語上字資料表[清濁], 小韻資料表[[#This Row],[上字表識別號]])</f>
        <v>次清</v>
      </c>
      <c r="M2042" s="223" t="str" cm="1">
        <f t="array" ref="M2042" xml:space="preserve"> INDEX(切語上字資料表[發送收], 小韻資料表[[#This Row],[上字表識別號]])</f>
        <v>送氣</v>
      </c>
      <c r="N2042" s="205" cm="1">
        <f t="array" ref="N2042" xml:space="preserve"> MATCH(TRUE, ISNUMBER( SEARCH( RIGHT(小韻資料表[[#This Row],[切語]],1), 切語下字資料表[切語下字]) ), 0)</f>
        <v>334</v>
      </c>
      <c r="O2042" s="207" t="str" cm="1">
        <f t="array" ref="O2042" xml:space="preserve"> INDEX(切語下字資料表[韻母], 小韻資料表[[#This Row],[下字表識別號]])</f>
        <v>琰開4</v>
      </c>
      <c r="P2042" s="207" t="str" cm="1">
        <f t="array" ref="P2042" xml:space="preserve"> INDEX(切語下字資料表[韻母拼音碼], 小韻資料表[[#This Row],[下字表識別號]])</f>
        <v>iam</v>
      </c>
      <c r="Q2042" s="210" t="str" cm="1">
        <f t="array" ref="Q2042" xml:space="preserve"> INDEX(設定表!$C$19:$C$23, INT( LEFT(小韻資料表[[#This Row],[目次編碼]],1) ))</f>
        <v>上</v>
      </c>
      <c r="R2042" s="210">
        <f xml:space="preserve">  INDEX(設定表!$C$8:$C$15, MATCH( (RIGHT(小韻資料表[[#This Row],[清濁]]) &amp; 小韻資料表[[#This Row],[調]]), 設定表!$B$8:$B$15, 0))</f>
        <v>2</v>
      </c>
      <c r="S2042" s="205" t="s">
        <v>309</v>
      </c>
      <c r="T2042" s="205" t="s">
        <v>309</v>
      </c>
      <c r="U2042" s="226" t="s">
        <v>309</v>
      </c>
      <c r="V2042" s="147" t="s">
        <v>309</v>
      </c>
      <c r="X2042" s="135"/>
      <c r="Y2042" s="135"/>
      <c r="AA2042" s="135"/>
      <c r="AB2042" s="134"/>
      <c r="AC2042" s="135"/>
      <c r="AD2042" s="135"/>
      <c r="AH2042" s="135"/>
      <c r="AI2042" s="135"/>
    </row>
    <row r="2043" spans="1:35" ht="31.5">
      <c r="A2043" s="205">
        <v>2039</v>
      </c>
      <c r="B2043" s="206" t="s">
        <v>7704</v>
      </c>
      <c r="C2043" s="207" t="str">
        <f xml:space="preserve"> _xlfn.CONCAT(小韻資料表[[#This Row],[聲母拼音碼]],小韻資料表[[#This Row],[韻母拼音碼]],小韻資料表[[#This Row],[調號]])</f>
        <v>giam2</v>
      </c>
      <c r="D2043" s="206" t="s">
        <v>7705</v>
      </c>
      <c r="E2043" s="208" t="s">
        <v>7687</v>
      </c>
      <c r="F2043" s="205">
        <v>7</v>
      </c>
      <c r="G2043" s="209" t="s">
        <v>7706</v>
      </c>
      <c r="H2043" s="205">
        <f xml:space="preserve"> LEN(小韻資料表[[#This Row],[小韻字集]])</f>
        <v>7</v>
      </c>
      <c r="I2043" s="205" cm="1">
        <f t="array" ref="I2043" xml:space="preserve"> MATCH(TRUE, ISNUMBER( SEARCH( LEFT(小韻資料表[[#This Row],[切語]],1), 切語上字資料表[切語上字]) ), 0)</f>
        <v>4</v>
      </c>
      <c r="J2043" s="210" t="str" cm="1">
        <f t="array" ref="J2043" xml:space="preserve"> INDEX(切語上字資料表[聲母], 小韻資料表[[#This Row],[上字表識別號]])</f>
        <v>疑</v>
      </c>
      <c r="K2043" s="210" t="str" cm="1">
        <f t="array" ref="K2043" xml:space="preserve"> INDEX(切語上字資料表[聲母拼音碼], 小韻資料表[[#This Row],[上字表識別號]])</f>
        <v>g</v>
      </c>
      <c r="L2043" s="210" t="str" cm="1">
        <f t="array" ref="L2043" xml:space="preserve"> INDEX(切語上字資料表[清濁], 小韻資料表[[#This Row],[上字表識別號]])</f>
        <v>次濁</v>
      </c>
      <c r="M2043" s="223" t="str" cm="1">
        <f t="array" ref="M2043" xml:space="preserve"> INDEX(切語上字資料表[發送收], 小韻資料表[[#This Row],[上字表識別號]])</f>
        <v>收聲</v>
      </c>
      <c r="N2043" s="205" cm="1">
        <f t="array" ref="N2043" xml:space="preserve"> MATCH(TRUE, ISNUMBER( SEARCH( RIGHT(小韻資料表[[#This Row],[切語]],1), 切語下字資料表[切語下字]) ), 0)</f>
        <v>334</v>
      </c>
      <c r="O2043" s="207" t="str" cm="1">
        <f t="array" ref="O2043" xml:space="preserve"> INDEX(切語下字資料表[韻母], 小韻資料表[[#This Row],[下字表識別號]])</f>
        <v>琰開4</v>
      </c>
      <c r="P2043" s="207" t="str" cm="1">
        <f t="array" ref="P2043" xml:space="preserve"> INDEX(切語下字資料表[韻母拼音碼], 小韻資料表[[#This Row],[下字表識別號]])</f>
        <v>iam</v>
      </c>
      <c r="Q2043" s="210" t="str" cm="1">
        <f t="array" ref="Q2043" xml:space="preserve"> INDEX(設定表!$C$19:$C$23, INT( LEFT(小韻資料表[[#This Row],[目次編碼]],1) ))</f>
        <v>上</v>
      </c>
      <c r="R2043" s="210">
        <f xml:space="preserve">  INDEX(設定表!$C$8:$C$15, MATCH( (RIGHT(小韻資料表[[#This Row],[清濁]]) &amp; 小韻資料表[[#This Row],[調]]), 設定表!$B$8:$B$15, 0))</f>
        <v>2</v>
      </c>
      <c r="S2043" s="205" t="s">
        <v>309</v>
      </c>
      <c r="T2043" s="205" t="s">
        <v>309</v>
      </c>
      <c r="U2043" s="226" t="s">
        <v>309</v>
      </c>
      <c r="V2043" s="146" t="s">
        <v>309</v>
      </c>
      <c r="X2043" s="135"/>
      <c r="Y2043" s="135"/>
      <c r="AA2043" s="135"/>
      <c r="AB2043" s="134"/>
      <c r="AC2043" s="135"/>
      <c r="AD2043" s="135"/>
      <c r="AH2043" s="135"/>
      <c r="AI2043" s="135"/>
    </row>
    <row r="2044" spans="1:35" ht="31.5">
      <c r="A2044" s="205">
        <v>2040</v>
      </c>
      <c r="B2044" s="206" t="s">
        <v>7707</v>
      </c>
      <c r="C2044" s="207" t="str">
        <f xml:space="preserve"> _xlfn.CONCAT(小韻資料表[[#This Row],[聲母拼音碼]],小韻資料表[[#This Row],[韻母拼音碼]],小韻資料表[[#This Row],[調號]])</f>
        <v>khiam2</v>
      </c>
      <c r="D2044" s="206" t="s">
        <v>7708</v>
      </c>
      <c r="E2044" s="208" t="s">
        <v>7687</v>
      </c>
      <c r="F2044" s="205">
        <v>8</v>
      </c>
      <c r="G2044" s="209" t="s">
        <v>7709</v>
      </c>
      <c r="H2044" s="205">
        <f xml:space="preserve"> LEN(小韻資料表[[#This Row],[小韻字集]])</f>
        <v>2</v>
      </c>
      <c r="I2044" s="205" cm="1">
        <f t="array" ref="I2044" xml:space="preserve"> MATCH(TRUE, ISNUMBER( SEARCH( LEFT(小韻資料表[[#This Row],[切語]],1), 切語上字資料表[切語上字]) ), 0)</f>
        <v>3</v>
      </c>
      <c r="J2044" s="210" t="str" cm="1">
        <f t="array" ref="J2044" xml:space="preserve"> INDEX(切語上字資料表[聲母], 小韻資料表[[#This Row],[上字表識別號]])</f>
        <v>群</v>
      </c>
      <c r="K2044" s="210" t="str" cm="1">
        <f t="array" ref="K2044" xml:space="preserve"> INDEX(切語上字資料表[聲母拼音碼], 小韻資料表[[#This Row],[上字表識別號]])</f>
        <v>kh</v>
      </c>
      <c r="L2044" s="210" t="str" cm="1">
        <f t="array" ref="L2044" xml:space="preserve"> INDEX(切語上字資料表[清濁], 小韻資料表[[#This Row],[上字表識別號]])</f>
        <v>全濁</v>
      </c>
      <c r="M2044" s="223" cm="1">
        <f t="array" ref="M2044" xml:space="preserve"> INDEX(切語上字資料表[發送收], 小韻資料表[[#This Row],[上字表識別號]])</f>
        <v>0</v>
      </c>
      <c r="N2044" s="205" cm="1">
        <f t="array" ref="N2044" xml:space="preserve"> MATCH(TRUE, ISNUMBER( SEARCH( RIGHT(小韻資料表[[#This Row],[切語]],1), 切語下字資料表[切語下字]) ), 0)</f>
        <v>334</v>
      </c>
      <c r="O2044" s="207" t="str" cm="1">
        <f t="array" ref="O2044" xml:space="preserve"> INDEX(切語下字資料表[韻母], 小韻資料表[[#This Row],[下字表識別號]])</f>
        <v>琰開4</v>
      </c>
      <c r="P2044" s="207" t="str" cm="1">
        <f t="array" ref="P2044" xml:space="preserve"> INDEX(切語下字資料表[韻母拼音碼], 小韻資料表[[#This Row],[下字表識別號]])</f>
        <v>iam</v>
      </c>
      <c r="Q2044" s="210" t="str" cm="1">
        <f t="array" ref="Q2044" xml:space="preserve"> INDEX(設定表!$C$19:$C$23, INT( LEFT(小韻資料表[[#This Row],[目次編碼]],1) ))</f>
        <v>上</v>
      </c>
      <c r="R2044" s="210">
        <f xml:space="preserve">  INDEX(設定表!$C$8:$C$15, MATCH( (RIGHT(小韻資料表[[#This Row],[清濁]]) &amp; 小韻資料表[[#This Row],[調]]), 設定表!$B$8:$B$15, 0))</f>
        <v>2</v>
      </c>
      <c r="S2044" s="205" t="s">
        <v>309</v>
      </c>
      <c r="T2044" s="205" t="s">
        <v>309</v>
      </c>
      <c r="U2044" s="226" t="s">
        <v>309</v>
      </c>
      <c r="V2044" s="147" t="s">
        <v>309</v>
      </c>
      <c r="X2044" s="135"/>
      <c r="Y2044" s="135"/>
      <c r="AA2044" s="135"/>
      <c r="AB2044" s="134"/>
      <c r="AC2044" s="135"/>
      <c r="AD2044" s="135"/>
      <c r="AH2044" s="135"/>
      <c r="AI2044" s="135"/>
    </row>
    <row r="2045" spans="1:35" ht="31.5">
      <c r="A2045" s="205">
        <v>2041</v>
      </c>
      <c r="B2045" s="206" t="s">
        <v>7710</v>
      </c>
      <c r="C2045" s="207" t="str">
        <f xml:space="preserve"> _xlfn.CONCAT(小韻資料表[[#This Row],[聲母拼音碼]],小韻資料表[[#This Row],[韻母拼音碼]],小韻資料表[[#This Row],[調號]])</f>
        <v>kiam2</v>
      </c>
      <c r="D2045" s="206" t="s">
        <v>7711</v>
      </c>
      <c r="E2045" s="208" t="s">
        <v>7687</v>
      </c>
      <c r="F2045" s="205">
        <v>9</v>
      </c>
      <c r="G2045" s="209" t="s">
        <v>7712</v>
      </c>
      <c r="H2045" s="205">
        <f xml:space="preserve"> LEN(小韻資料表[[#This Row],[小韻字集]])</f>
        <v>2</v>
      </c>
      <c r="I2045" s="205" cm="1">
        <f t="array" ref="I2045" xml:space="preserve"> MATCH(TRUE, ISNUMBER( SEARCH( LEFT(小韻資料表[[#This Row],[切語]],1), 切語上字資料表[切語上字]) ), 0)</f>
        <v>1</v>
      </c>
      <c r="J2045" s="210" t="str" cm="1">
        <f t="array" ref="J2045" xml:space="preserve"> INDEX(切語上字資料表[聲母], 小韻資料表[[#This Row],[上字表識別號]])</f>
        <v>見</v>
      </c>
      <c r="K2045" s="210" t="str" cm="1">
        <f t="array" ref="K2045" xml:space="preserve"> INDEX(切語上字資料表[聲母拼音碼], 小韻資料表[[#This Row],[上字表識別號]])</f>
        <v>k</v>
      </c>
      <c r="L2045" s="210" t="str" cm="1">
        <f t="array" ref="L2045" xml:space="preserve"> INDEX(切語上字資料表[清濁], 小韻資料表[[#This Row],[上字表識別號]])</f>
        <v>全清</v>
      </c>
      <c r="M2045" s="223" t="str" cm="1">
        <f t="array" ref="M2045" xml:space="preserve"> INDEX(切語上字資料表[發送收], 小韻資料表[[#This Row],[上字表識別號]])</f>
        <v>發聲</v>
      </c>
      <c r="N2045" s="205" cm="1">
        <f t="array" ref="N2045" xml:space="preserve"> MATCH(TRUE, ISNUMBER( SEARCH( RIGHT(小韻資料表[[#This Row],[切語]],1), 切語下字資料表[切語下字]) ), 0)</f>
        <v>334</v>
      </c>
      <c r="O2045" s="207" t="str" cm="1">
        <f t="array" ref="O2045" xml:space="preserve"> INDEX(切語下字資料表[韻母], 小韻資料表[[#This Row],[下字表識別號]])</f>
        <v>琰開4</v>
      </c>
      <c r="P2045" s="207" t="str" cm="1">
        <f t="array" ref="P2045" xml:space="preserve"> INDEX(切語下字資料表[韻母拼音碼], 小韻資料表[[#This Row],[下字表識別號]])</f>
        <v>iam</v>
      </c>
      <c r="Q2045" s="210" t="str" cm="1">
        <f t="array" ref="Q2045" xml:space="preserve"> INDEX(設定表!$C$19:$C$23, INT( LEFT(小韻資料表[[#This Row],[目次編碼]],1) ))</f>
        <v>上</v>
      </c>
      <c r="R2045" s="210">
        <f xml:space="preserve">  INDEX(設定表!$C$8:$C$15, MATCH( (RIGHT(小韻資料表[[#This Row],[清濁]]) &amp; 小韻資料表[[#This Row],[調]]), 設定表!$B$8:$B$15, 0))</f>
        <v>2</v>
      </c>
      <c r="S2045" s="205" t="s">
        <v>309</v>
      </c>
      <c r="T2045" s="205" t="s">
        <v>309</v>
      </c>
      <c r="U2045" s="226" t="s">
        <v>309</v>
      </c>
      <c r="V2045" s="146" t="s">
        <v>309</v>
      </c>
      <c r="X2045" s="135"/>
      <c r="Y2045" s="135"/>
      <c r="AA2045" s="135"/>
      <c r="AB2045" s="134"/>
      <c r="AC2045" s="135"/>
      <c r="AD2045" s="135"/>
      <c r="AH2045" s="135"/>
      <c r="AI2045" s="135"/>
    </row>
    <row r="2046" spans="1:35" ht="31.5">
      <c r="A2046" s="205">
        <v>2042</v>
      </c>
      <c r="B2046" s="206" t="s">
        <v>7713</v>
      </c>
      <c r="C2046" s="207" t="str">
        <f xml:space="preserve"> _xlfn.CONCAT(小韻資料表[[#This Row],[聲母拼音碼]],小韻資料表[[#This Row],[韻母拼音碼]],小韻資料表[[#This Row],[調號]])</f>
        <v>Øiam2</v>
      </c>
      <c r="D2046" s="206" t="s">
        <v>7714</v>
      </c>
      <c r="E2046" s="208" t="s">
        <v>7687</v>
      </c>
      <c r="F2046" s="205">
        <v>10</v>
      </c>
      <c r="G2046" s="209" t="s">
        <v>7715</v>
      </c>
      <c r="H2046" s="205">
        <f xml:space="preserve"> LEN(小韻資料表[[#This Row],[小韻字集]])</f>
        <v>9</v>
      </c>
      <c r="I2046" s="205" cm="1">
        <f t="array" ref="I2046" xml:space="preserve"> MATCH(TRUE, ISNUMBER( SEARCH( LEFT(小韻資料表[[#This Row],[切語]],1), 切語上字資料表[切語上字]) ), 0)</f>
        <v>35</v>
      </c>
      <c r="J2046" s="210" t="str" cm="1">
        <f t="array" ref="J2046" xml:space="preserve"> INDEX(切語上字資料表[聲母], 小韻資料表[[#This Row],[上字表識別號]])</f>
        <v>影</v>
      </c>
      <c r="K2046" s="210" t="str" cm="1">
        <f t="array" ref="K2046" xml:space="preserve"> INDEX(切語上字資料表[聲母拼音碼], 小韻資料表[[#This Row],[上字表識別號]])</f>
        <v>Ø</v>
      </c>
      <c r="L2046" s="210" t="str" cm="1">
        <f t="array" ref="L2046" xml:space="preserve"> INDEX(切語上字資料表[清濁], 小韻資料表[[#This Row],[上字表識別號]])</f>
        <v>全清</v>
      </c>
      <c r="M2046" s="223" t="str" cm="1">
        <f t="array" ref="M2046" xml:space="preserve"> INDEX(切語上字資料表[發送收], 小韻資料表[[#This Row],[上字表識別號]])</f>
        <v>發聲</v>
      </c>
      <c r="N2046" s="205" cm="1">
        <f t="array" ref="N2046" xml:space="preserve"> MATCH(TRUE, ISNUMBER( SEARCH( RIGHT(小韻資料表[[#This Row],[切語]],1), 切語下字資料表[切語下字]) ), 0)</f>
        <v>334</v>
      </c>
      <c r="O2046" s="207" t="str" cm="1">
        <f t="array" ref="O2046" xml:space="preserve"> INDEX(切語下字資料表[韻母], 小韻資料表[[#This Row],[下字表識別號]])</f>
        <v>琰開4</v>
      </c>
      <c r="P2046" s="207" t="str" cm="1">
        <f t="array" ref="P2046" xml:space="preserve"> INDEX(切語下字資料表[韻母拼音碼], 小韻資料表[[#This Row],[下字表識別號]])</f>
        <v>iam</v>
      </c>
      <c r="Q2046" s="210" t="str" cm="1">
        <f t="array" ref="Q2046" xml:space="preserve"> INDEX(設定表!$C$19:$C$23, INT( LEFT(小韻資料表[[#This Row],[目次編碼]],1) ))</f>
        <v>上</v>
      </c>
      <c r="R2046" s="210">
        <f xml:space="preserve">  INDEX(設定表!$C$8:$C$15, MATCH( (RIGHT(小韻資料表[[#This Row],[清濁]]) &amp; 小韻資料表[[#This Row],[調]]), 設定表!$B$8:$B$15, 0))</f>
        <v>2</v>
      </c>
      <c r="S2046" s="205" t="s">
        <v>309</v>
      </c>
      <c r="T2046" s="205" t="s">
        <v>309</v>
      </c>
      <c r="U2046" s="226" t="s">
        <v>309</v>
      </c>
      <c r="V2046" s="147" t="s">
        <v>309</v>
      </c>
      <c r="X2046" s="135"/>
      <c r="Y2046" s="135"/>
      <c r="AA2046" s="135"/>
      <c r="AB2046" s="134"/>
      <c r="AC2046" s="135"/>
      <c r="AD2046" s="135"/>
      <c r="AH2046" s="135"/>
      <c r="AI2046" s="135"/>
    </row>
    <row r="2047" spans="1:35" ht="31.5">
      <c r="A2047" s="205">
        <v>2043</v>
      </c>
      <c r="B2047" s="206" t="s">
        <v>7716</v>
      </c>
      <c r="C2047" s="207" t="str">
        <f xml:space="preserve"> _xlfn.CONCAT(小韻資料表[[#This Row],[聲母拼音碼]],小韻資料表[[#This Row],[韻母拼音碼]],小韻資料表[[#This Row],[調號]])</f>
        <v>jiam2</v>
      </c>
      <c r="D2047" s="206" t="s">
        <v>7717</v>
      </c>
      <c r="E2047" s="208" t="s">
        <v>7687</v>
      </c>
      <c r="F2047" s="205">
        <v>11</v>
      </c>
      <c r="G2047" s="209" t="s">
        <v>7718</v>
      </c>
      <c r="H2047" s="205">
        <f xml:space="preserve"> LEN(小韻資料表[[#This Row],[小韻字集]])</f>
        <v>13</v>
      </c>
      <c r="I2047" s="205" cm="1">
        <f t="array" ref="I2047" xml:space="preserve"> MATCH(TRUE, ISNUMBER( SEARCH( LEFT(小韻資料表[[#This Row],[切語]],1), 切語上字資料表[切語上字]) ), 0)</f>
        <v>41</v>
      </c>
      <c r="J2047" s="210" t="str" cm="1">
        <f t="array" ref="J2047" xml:space="preserve"> INDEX(切語上字資料表[聲母], 小韻資料表[[#This Row],[上字表識別號]])</f>
        <v>日</v>
      </c>
      <c r="K2047" s="210" t="str" cm="1">
        <f t="array" ref="K2047" xml:space="preserve"> INDEX(切語上字資料表[聲母拼音碼], 小韻資料表[[#This Row],[上字表識別號]])</f>
        <v>j</v>
      </c>
      <c r="L2047" s="210" t="str" cm="1">
        <f t="array" ref="L2047" xml:space="preserve"> INDEX(切語上字資料表[清濁], 小韻資料表[[#This Row],[上字表識別號]])</f>
        <v>次濁</v>
      </c>
      <c r="M2047" s="223" t="str" cm="1">
        <f t="array" ref="M2047" xml:space="preserve"> INDEX(切語上字資料表[發送收], 小韻資料表[[#This Row],[上字表識別號]])</f>
        <v>收聲</v>
      </c>
      <c r="N2047" s="205" cm="1">
        <f t="array" ref="N2047" xml:space="preserve"> MATCH(TRUE, ISNUMBER( SEARCH( RIGHT(小韻資料表[[#This Row],[切語]],1), 切語下字資料表[切語下字]) ), 0)</f>
        <v>334</v>
      </c>
      <c r="O2047" s="207" t="str" cm="1">
        <f t="array" ref="O2047" xml:space="preserve"> INDEX(切語下字資料表[韻母], 小韻資料表[[#This Row],[下字表識別號]])</f>
        <v>琰開4</v>
      </c>
      <c r="P2047" s="207" t="str" cm="1">
        <f t="array" ref="P2047" xml:space="preserve"> INDEX(切語下字資料表[韻母拼音碼], 小韻資料表[[#This Row],[下字表識別號]])</f>
        <v>iam</v>
      </c>
      <c r="Q2047" s="210" t="str" cm="1">
        <f t="array" ref="Q2047" xml:space="preserve"> INDEX(設定表!$C$19:$C$23, INT( LEFT(小韻資料表[[#This Row],[目次編碼]],1) ))</f>
        <v>上</v>
      </c>
      <c r="R2047" s="210">
        <f xml:space="preserve">  INDEX(設定表!$C$8:$C$15, MATCH( (RIGHT(小韻資料表[[#This Row],[清濁]]) &amp; 小韻資料表[[#This Row],[調]]), 設定表!$B$8:$B$15, 0))</f>
        <v>2</v>
      </c>
      <c r="S2047" s="205" t="s">
        <v>309</v>
      </c>
      <c r="T2047" s="205" t="s">
        <v>309</v>
      </c>
      <c r="U2047" s="226" t="s">
        <v>309</v>
      </c>
      <c r="V2047" s="146" t="s">
        <v>309</v>
      </c>
      <c r="X2047" s="135"/>
      <c r="Y2047" s="135"/>
      <c r="AA2047" s="135"/>
      <c r="AB2047" s="134"/>
      <c r="AC2047" s="135"/>
      <c r="AD2047" s="135"/>
      <c r="AH2047" s="135"/>
      <c r="AI2047" s="135"/>
    </row>
    <row r="2048" spans="1:35" ht="31.5">
      <c r="A2048" s="205">
        <v>2044</v>
      </c>
      <c r="B2048" s="206" t="s">
        <v>7719</v>
      </c>
      <c r="C2048" s="207" t="str">
        <f xml:space="preserve"> _xlfn.CONCAT(小韻資料表[[#This Row],[聲母拼音碼]],小韻資料表[[#This Row],[韻母拼音碼]],小韻資料表[[#This Row],[調號]])</f>
        <v>siam2</v>
      </c>
      <c r="D2048" s="206" t="s">
        <v>7720</v>
      </c>
      <c r="E2048" s="208" t="s">
        <v>7687</v>
      </c>
      <c r="F2048" s="205">
        <v>12</v>
      </c>
      <c r="G2048" s="209" t="s">
        <v>7721</v>
      </c>
      <c r="H2048" s="205">
        <f xml:space="preserve"> LEN(小韻資料表[[#This Row],[小韻字集]])</f>
        <v>10</v>
      </c>
      <c r="I2048" s="205" cm="1">
        <f t="array" ref="I2048" xml:space="preserve"> MATCH(TRUE, ISNUMBER( SEARCH( LEFT(小韻資料表[[#This Row],[切語]],1), 切語上字資料表[切語上字]) ), 0)</f>
        <v>33</v>
      </c>
      <c r="J2048" s="210" t="str" cm="1">
        <f t="array" ref="J2048" xml:space="preserve"> INDEX(切語上字資料表[聲母], 小韻資料表[[#This Row],[上字表識別號]])</f>
        <v>審</v>
      </c>
      <c r="K2048" s="210" t="str" cm="1">
        <f t="array" ref="K2048" xml:space="preserve"> INDEX(切語上字資料表[聲母拼音碼], 小韻資料表[[#This Row],[上字表識別號]])</f>
        <v>s</v>
      </c>
      <c r="L2048" s="210" t="str" cm="1">
        <f t="array" ref="L2048" xml:space="preserve"> INDEX(切語上字資料表[清濁], 小韻資料表[[#This Row],[上字表識別號]])</f>
        <v>全清</v>
      </c>
      <c r="M2048" s="223" t="str" cm="1">
        <f t="array" ref="M2048" xml:space="preserve"> INDEX(切語上字資料表[發送收], 小韻資料表[[#This Row],[上字表識別號]])</f>
        <v>送氣</v>
      </c>
      <c r="N2048" s="205" cm="1">
        <f t="array" ref="N2048" xml:space="preserve"> MATCH(TRUE, ISNUMBER( SEARCH( RIGHT(小韻資料表[[#This Row],[切語]],1), 切語下字資料表[切語下字]) ), 0)</f>
        <v>334</v>
      </c>
      <c r="O2048" s="207" t="str" cm="1">
        <f t="array" ref="O2048" xml:space="preserve"> INDEX(切語下字資料表[韻母], 小韻資料表[[#This Row],[下字表識別號]])</f>
        <v>琰開4</v>
      </c>
      <c r="P2048" s="207" t="str" cm="1">
        <f t="array" ref="P2048" xml:space="preserve"> INDEX(切語下字資料表[韻母拼音碼], 小韻資料表[[#This Row],[下字表識別號]])</f>
        <v>iam</v>
      </c>
      <c r="Q2048" s="210" t="str" cm="1">
        <f t="array" ref="Q2048" xml:space="preserve"> INDEX(設定表!$C$19:$C$23, INT( LEFT(小韻資料表[[#This Row],[目次編碼]],1) ))</f>
        <v>上</v>
      </c>
      <c r="R2048" s="210">
        <f xml:space="preserve">  INDEX(設定表!$C$8:$C$15, MATCH( (RIGHT(小韻資料表[[#This Row],[清濁]]) &amp; 小韻資料表[[#This Row],[調]]), 設定表!$B$8:$B$15, 0))</f>
        <v>2</v>
      </c>
      <c r="S2048" s="205" t="s">
        <v>309</v>
      </c>
      <c r="T2048" s="205" t="s">
        <v>309</v>
      </c>
      <c r="U2048" s="226" t="s">
        <v>7722</v>
      </c>
      <c r="V2048" s="147" t="s">
        <v>309</v>
      </c>
      <c r="X2048" s="135"/>
      <c r="Y2048" s="135"/>
      <c r="AA2048" s="135"/>
      <c r="AB2048" s="134"/>
      <c r="AC2048" s="135"/>
      <c r="AD2048" s="135"/>
      <c r="AH2048" s="135"/>
      <c r="AI2048" s="135"/>
    </row>
    <row r="2049" spans="1:35" ht="31.5">
      <c r="A2049" s="205">
        <v>2045</v>
      </c>
      <c r="B2049" s="206" t="s">
        <v>7723</v>
      </c>
      <c r="C2049" s="207" t="str">
        <f xml:space="preserve"> _xlfn.CONCAT(小韻資料表[[#This Row],[聲母拼音碼]],小韻資料表[[#This Row],[韻母拼音碼]],小韻資料表[[#This Row],[調號]])</f>
        <v>thiam2</v>
      </c>
      <c r="D2049" s="206" t="s">
        <v>7724</v>
      </c>
      <c r="E2049" s="208" t="s">
        <v>7687</v>
      </c>
      <c r="F2049" s="205">
        <v>13</v>
      </c>
      <c r="G2049" s="209" t="s">
        <v>7725</v>
      </c>
      <c r="H2049" s="205">
        <f xml:space="preserve"> LEN(小韻資料表[[#This Row],[小韻字集]])</f>
        <v>2</v>
      </c>
      <c r="I2049" s="205" cm="1">
        <f t="array" ref="I2049" xml:space="preserve"> MATCH(TRUE, ISNUMBER( SEARCH( LEFT(小韻資料表[[#This Row],[切語]],1), 切語上字資料表[切語上字]) ), 0)</f>
        <v>10</v>
      </c>
      <c r="J2049" s="210" t="str" cm="1">
        <f t="array" ref="J2049" xml:space="preserve"> INDEX(切語上字資料表[聲母], 小韻資料表[[#This Row],[上字表識別號]])</f>
        <v>徹</v>
      </c>
      <c r="K2049" s="210" t="str" cm="1">
        <f t="array" ref="K2049" xml:space="preserve"> INDEX(切語上字資料表[聲母拼音碼], 小韻資料表[[#This Row],[上字表識別號]])</f>
        <v>th</v>
      </c>
      <c r="L2049" s="210" t="str" cm="1">
        <f t="array" ref="L2049" xml:space="preserve"> INDEX(切語上字資料表[清濁], 小韻資料表[[#This Row],[上字表識別號]])</f>
        <v>次清</v>
      </c>
      <c r="M2049" s="223" t="str" cm="1">
        <f t="array" ref="M2049" xml:space="preserve"> INDEX(切語上字資料表[發送收], 小韻資料表[[#This Row],[上字表識別號]])</f>
        <v>送氣</v>
      </c>
      <c r="N2049" s="205" cm="1">
        <f t="array" ref="N2049" xml:space="preserve"> MATCH(TRUE, ISNUMBER( SEARCH( RIGHT(小韻資料表[[#This Row],[切語]],1), 切語下字資料表[切語下字]) ), 0)</f>
        <v>334</v>
      </c>
      <c r="O2049" s="207" t="str" cm="1">
        <f t="array" ref="O2049" xml:space="preserve"> INDEX(切語下字資料表[韻母], 小韻資料表[[#This Row],[下字表識別號]])</f>
        <v>琰開4</v>
      </c>
      <c r="P2049" s="207" t="str" cm="1">
        <f t="array" ref="P2049" xml:space="preserve"> INDEX(切語下字資料表[韻母拼音碼], 小韻資料表[[#This Row],[下字表識別號]])</f>
        <v>iam</v>
      </c>
      <c r="Q2049" s="210" t="str" cm="1">
        <f t="array" ref="Q2049" xml:space="preserve"> INDEX(設定表!$C$19:$C$23, INT( LEFT(小韻資料表[[#This Row],[目次編碼]],1) ))</f>
        <v>上</v>
      </c>
      <c r="R2049" s="210">
        <f xml:space="preserve">  INDEX(設定表!$C$8:$C$15, MATCH( (RIGHT(小韻資料表[[#This Row],[清濁]]) &amp; 小韻資料表[[#This Row],[調]]), 設定表!$B$8:$B$15, 0))</f>
        <v>2</v>
      </c>
      <c r="S2049" s="205" t="s">
        <v>309</v>
      </c>
      <c r="T2049" s="205" t="s">
        <v>309</v>
      </c>
      <c r="U2049" s="226" t="s">
        <v>309</v>
      </c>
      <c r="V2049" s="146" t="s">
        <v>309</v>
      </c>
      <c r="X2049" s="135"/>
      <c r="Y2049" s="135"/>
      <c r="AA2049" s="135"/>
      <c r="AB2049" s="134"/>
      <c r="AC2049" s="135"/>
      <c r="AD2049" s="135"/>
      <c r="AH2049" s="135"/>
      <c r="AI2049" s="135"/>
    </row>
    <row r="2050" spans="1:35" ht="31.5">
      <c r="A2050" s="205">
        <v>2046</v>
      </c>
      <c r="B2050" s="206" t="s">
        <v>7726</v>
      </c>
      <c r="C2050" s="207" t="str">
        <f xml:space="preserve"> _xlfn.CONCAT(小韻資料表[[#This Row],[聲母拼音碼]],小韻資料表[[#This Row],[韻母拼音碼]],小韻資料表[[#This Row],[調號]])</f>
        <v>Øiam2</v>
      </c>
      <c r="D2050" s="206" t="s">
        <v>7727</v>
      </c>
      <c r="E2050" s="208" t="s">
        <v>7687</v>
      </c>
      <c r="F2050" s="205">
        <v>14</v>
      </c>
      <c r="G2050" s="209" t="s">
        <v>7728</v>
      </c>
      <c r="H2050" s="205">
        <f xml:space="preserve"> LEN(小韻資料表[[#This Row],[小韻字集]])</f>
        <v>22</v>
      </c>
      <c r="I2050" s="205" cm="1">
        <f t="array" ref="I2050" xml:space="preserve"> MATCH(TRUE, ISNUMBER( SEARCH( LEFT(小韻資料表[[#This Row],[切語]],1), 切語上字資料表[切語上字]) ), 0)</f>
        <v>35</v>
      </c>
      <c r="J2050" s="210" t="str" cm="1">
        <f t="array" ref="J2050" xml:space="preserve"> INDEX(切語上字資料表[聲母], 小韻資料表[[#This Row],[上字表識別號]])</f>
        <v>影</v>
      </c>
      <c r="K2050" s="210" t="str" cm="1">
        <f t="array" ref="K2050" xml:space="preserve"> INDEX(切語上字資料表[聲母拼音碼], 小韻資料表[[#This Row],[上字表識別號]])</f>
        <v>Ø</v>
      </c>
      <c r="L2050" s="210" t="str" cm="1">
        <f t="array" ref="L2050" xml:space="preserve"> INDEX(切語上字資料表[清濁], 小韻資料表[[#This Row],[上字表識別號]])</f>
        <v>全清</v>
      </c>
      <c r="M2050" s="223" t="str" cm="1">
        <f t="array" ref="M2050" xml:space="preserve"> INDEX(切語上字資料表[發送收], 小韻資料表[[#This Row],[上字表識別號]])</f>
        <v>發聲</v>
      </c>
      <c r="N2050" s="205" cm="1">
        <f t="array" ref="N2050" xml:space="preserve"> MATCH(TRUE, ISNUMBER( SEARCH( RIGHT(小韻資料表[[#This Row],[切語]],1), 切語下字資料表[切語下字]) ), 0)</f>
        <v>334</v>
      </c>
      <c r="O2050" s="207" t="str" cm="1">
        <f t="array" ref="O2050" xml:space="preserve"> INDEX(切語下字資料表[韻母], 小韻資料表[[#This Row],[下字表識別號]])</f>
        <v>琰開4</v>
      </c>
      <c r="P2050" s="207" t="str" cm="1">
        <f t="array" ref="P2050" xml:space="preserve"> INDEX(切語下字資料表[韻母拼音碼], 小韻資料表[[#This Row],[下字表識別號]])</f>
        <v>iam</v>
      </c>
      <c r="Q2050" s="210" t="str" cm="1">
        <f t="array" ref="Q2050" xml:space="preserve"> INDEX(設定表!$C$19:$C$23, INT( LEFT(小韻資料表[[#This Row],[目次編碼]],1) ))</f>
        <v>上</v>
      </c>
      <c r="R2050" s="210">
        <f xml:space="preserve">  INDEX(設定表!$C$8:$C$15, MATCH( (RIGHT(小韻資料表[[#This Row],[清濁]]) &amp; 小韻資料表[[#This Row],[調]]), 設定表!$B$8:$B$15, 0))</f>
        <v>2</v>
      </c>
      <c r="S2050" s="205" t="s">
        <v>309</v>
      </c>
      <c r="T2050" s="205" t="s">
        <v>309</v>
      </c>
      <c r="U2050" s="226" t="s">
        <v>309</v>
      </c>
      <c r="V2050" s="147" t="s">
        <v>309</v>
      </c>
      <c r="X2050" s="135"/>
      <c r="Y2050" s="135"/>
      <c r="AA2050" s="135"/>
      <c r="AB2050" s="134"/>
      <c r="AC2050" s="135"/>
      <c r="AD2050" s="135"/>
      <c r="AH2050" s="135"/>
      <c r="AI2050" s="135"/>
    </row>
    <row r="2051" spans="1:35" ht="31.5">
      <c r="A2051" s="205">
        <v>2047</v>
      </c>
      <c r="B2051" s="206" t="s">
        <v>7729</v>
      </c>
      <c r="C2051" s="207" t="str">
        <f xml:space="preserve"> _xlfn.CONCAT(小韻資料表[[#This Row],[聲母拼音碼]],小韻資料表[[#This Row],[韻母拼音碼]],小韻資料表[[#This Row],[調號]])</f>
        <v>ciam2</v>
      </c>
      <c r="D2051" s="206" t="s">
        <v>7730</v>
      </c>
      <c r="E2051" s="208" t="s">
        <v>7687</v>
      </c>
      <c r="F2051" s="205">
        <v>15</v>
      </c>
      <c r="G2051" s="209" t="s">
        <v>7731</v>
      </c>
      <c r="H2051" s="205">
        <f xml:space="preserve"> LEN(小韻資料表[[#This Row],[小韻字集]])</f>
        <v>12</v>
      </c>
      <c r="I2051" s="205" cm="1">
        <f t="array" ref="I2051" xml:space="preserve"> MATCH(TRUE, ISNUMBER( SEARCH( LEFT(小韻資料表[[#This Row],[切語]],1), 切語上字資料表[切語上字]) ), 0)</f>
        <v>23</v>
      </c>
      <c r="J2051" s="210" t="str" cm="1">
        <f t="array" ref="J2051" xml:space="preserve"> INDEX(切語上字資料表[聲母], 小韻資料表[[#This Row],[上字表識別號]])</f>
        <v>從</v>
      </c>
      <c r="K2051" s="210" t="str" cm="1">
        <f t="array" ref="K2051" xml:space="preserve"> INDEX(切語上字資料表[聲母拼音碼], 小韻資料表[[#This Row],[上字表識別號]])</f>
        <v>c</v>
      </c>
      <c r="L2051" s="210" t="str" cm="1">
        <f t="array" ref="L2051" xml:space="preserve"> INDEX(切語上字資料表[清濁], 小韻資料表[[#This Row],[上字表識別號]])</f>
        <v>全濁</v>
      </c>
      <c r="M2051" s="223" cm="1">
        <f t="array" ref="M2051" xml:space="preserve"> INDEX(切語上字資料表[發送收], 小韻資料表[[#This Row],[上字表識別號]])</f>
        <v>0</v>
      </c>
      <c r="N2051" s="205" cm="1">
        <f t="array" ref="N2051" xml:space="preserve"> MATCH(TRUE, ISNUMBER( SEARCH( RIGHT(小韻資料表[[#This Row],[切語]],1), 切語下字資料表[切語下字]) ), 0)</f>
        <v>334</v>
      </c>
      <c r="O2051" s="207" t="str" cm="1">
        <f t="array" ref="O2051" xml:space="preserve"> INDEX(切語下字資料表[韻母], 小韻資料表[[#This Row],[下字表識別號]])</f>
        <v>琰開4</v>
      </c>
      <c r="P2051" s="207" t="str" cm="1">
        <f t="array" ref="P2051" xml:space="preserve"> INDEX(切語下字資料表[韻母拼音碼], 小韻資料表[[#This Row],[下字表識別號]])</f>
        <v>iam</v>
      </c>
      <c r="Q2051" s="210" t="str" cm="1">
        <f t="array" ref="Q2051" xml:space="preserve"> INDEX(設定表!$C$19:$C$23, INT( LEFT(小韻資料表[[#This Row],[目次編碼]],1) ))</f>
        <v>上</v>
      </c>
      <c r="R2051" s="210">
        <f xml:space="preserve">  INDEX(設定表!$C$8:$C$15, MATCH( (RIGHT(小韻資料表[[#This Row],[清濁]]) &amp; 小韻資料表[[#This Row],[調]]), 設定表!$B$8:$B$15, 0))</f>
        <v>2</v>
      </c>
      <c r="S2051" s="205" t="s">
        <v>309</v>
      </c>
      <c r="T2051" s="205" t="s">
        <v>309</v>
      </c>
      <c r="U2051" s="226" t="s">
        <v>309</v>
      </c>
      <c r="V2051" s="146" t="s">
        <v>309</v>
      </c>
      <c r="X2051" s="135"/>
      <c r="Y2051" s="135"/>
      <c r="AA2051" s="135"/>
      <c r="AB2051" s="134"/>
      <c r="AC2051" s="135"/>
      <c r="AD2051" s="135"/>
      <c r="AH2051" s="135"/>
      <c r="AI2051" s="135"/>
    </row>
    <row r="2052" spans="1:35" ht="31.5">
      <c r="A2052" s="205">
        <v>2048</v>
      </c>
      <c r="B2052" s="206" t="s">
        <v>7732</v>
      </c>
      <c r="C2052" s="207" t="str">
        <f xml:space="preserve"> _xlfn.CONCAT(小韻資料表[[#This Row],[聲母拼音碼]],小韻資料表[[#This Row],[韻母拼音碼]],小韻資料表[[#This Row],[調號]])</f>
        <v>chiam2</v>
      </c>
      <c r="D2052" s="206" t="s">
        <v>7733</v>
      </c>
      <c r="E2052" s="208" t="s">
        <v>7687</v>
      </c>
      <c r="F2052" s="205">
        <v>16</v>
      </c>
      <c r="G2052" s="209" t="s">
        <v>7734</v>
      </c>
      <c r="H2052" s="205">
        <f xml:space="preserve"> LEN(小韻資料表[[#This Row],[小韻字集]])</f>
        <v>2</v>
      </c>
      <c r="I2052" s="205" cm="1">
        <f t="array" ref="I2052" xml:space="preserve"> MATCH(TRUE, ISNUMBER( SEARCH( LEFT(小韻資料表[[#This Row],[切語]],1), 切語上字資料表[切語上字]) ), 0)</f>
        <v>22</v>
      </c>
      <c r="J2052" s="210" t="str" cm="1">
        <f t="array" ref="J2052" xml:space="preserve"> INDEX(切語上字資料表[聲母], 小韻資料表[[#This Row],[上字表識別號]])</f>
        <v>清</v>
      </c>
      <c r="K2052" s="210" t="str" cm="1">
        <f t="array" ref="K2052" xml:space="preserve"> INDEX(切語上字資料表[聲母拼音碼], 小韻資料表[[#This Row],[上字表識別號]])</f>
        <v>ch</v>
      </c>
      <c r="L2052" s="210" t="str" cm="1">
        <f t="array" ref="L2052" xml:space="preserve"> INDEX(切語上字資料表[清濁], 小韻資料表[[#This Row],[上字表識別號]])</f>
        <v>次清</v>
      </c>
      <c r="M2052" s="223" t="str" cm="1">
        <f t="array" ref="M2052" xml:space="preserve"> INDEX(切語上字資料表[發送收], 小韻資料表[[#This Row],[上字表識別號]])</f>
        <v>送氣</v>
      </c>
      <c r="N2052" s="205" cm="1">
        <f t="array" ref="N2052" xml:space="preserve"> MATCH(TRUE, ISNUMBER( SEARCH( RIGHT(小韻資料表[[#This Row],[切語]],1), 切語下字資料表[切語下字]) ), 0)</f>
        <v>334</v>
      </c>
      <c r="O2052" s="207" t="str" cm="1">
        <f t="array" ref="O2052" xml:space="preserve"> INDEX(切語下字資料表[韻母], 小韻資料表[[#This Row],[下字表識別號]])</f>
        <v>琰開4</v>
      </c>
      <c r="P2052" s="207" t="str" cm="1">
        <f t="array" ref="P2052" xml:space="preserve"> INDEX(切語下字資料表[韻母拼音碼], 小韻資料表[[#This Row],[下字表識別號]])</f>
        <v>iam</v>
      </c>
      <c r="Q2052" s="210" t="str" cm="1">
        <f t="array" ref="Q2052" xml:space="preserve"> INDEX(設定表!$C$19:$C$23, INT( LEFT(小韻資料表[[#This Row],[目次編碼]],1) ))</f>
        <v>上</v>
      </c>
      <c r="R2052" s="210">
        <f xml:space="preserve">  INDEX(設定表!$C$8:$C$15, MATCH( (RIGHT(小韻資料表[[#This Row],[清濁]]) &amp; 小韻資料表[[#This Row],[調]]), 設定表!$B$8:$B$15, 0))</f>
        <v>2</v>
      </c>
      <c r="S2052" s="205" t="s">
        <v>309</v>
      </c>
      <c r="T2052" s="205" t="s">
        <v>309</v>
      </c>
      <c r="U2052" s="226" t="s">
        <v>309</v>
      </c>
      <c r="V2052" s="147" t="s">
        <v>309</v>
      </c>
      <c r="X2052" s="135"/>
      <c r="Y2052" s="135"/>
      <c r="AA2052" s="135"/>
      <c r="AB2052" s="134"/>
      <c r="AC2052" s="135"/>
      <c r="AD2052" s="135"/>
      <c r="AH2052" s="135"/>
      <c r="AI2052" s="135"/>
    </row>
    <row r="2053" spans="1:35" ht="31.5">
      <c r="A2053" s="205">
        <v>2049</v>
      </c>
      <c r="B2053" s="206" t="s">
        <v>7735</v>
      </c>
      <c r="C2053" s="207" t="str">
        <f xml:space="preserve"> _xlfn.CONCAT(小韻資料表[[#This Row],[聲母拼音碼]],小韻資料表[[#This Row],[韻母拼音碼]],小韻資料表[[#This Row],[調號]])</f>
        <v>ciam2</v>
      </c>
      <c r="D2053" s="206" t="s">
        <v>7736</v>
      </c>
      <c r="E2053" s="208" t="s">
        <v>7687</v>
      </c>
      <c r="F2053" s="205">
        <v>17</v>
      </c>
      <c r="G2053" s="209" t="s">
        <v>7736</v>
      </c>
      <c r="H2053" s="205">
        <f xml:space="preserve"> LEN(小韻資料表[[#This Row],[小韻字集]])</f>
        <v>2</v>
      </c>
      <c r="I2053" s="205" cm="1">
        <f t="array" ref="I2053" xml:space="preserve"> MATCH(TRUE, ISNUMBER( SEARCH( LEFT(小韻資料表[[#This Row],[切語]],1), 切語上字資料表[切語上字]) ), 0)</f>
        <v>21</v>
      </c>
      <c r="J2053" s="210" t="str" cm="1">
        <f t="array" ref="J2053" xml:space="preserve"> INDEX(切語上字資料表[聲母], 小韻資料表[[#This Row],[上字表識別號]])</f>
        <v>精</v>
      </c>
      <c r="K2053" s="210" t="str" cm="1">
        <f t="array" ref="K2053" xml:space="preserve"> INDEX(切語上字資料表[聲母拼音碼], 小韻資料表[[#This Row],[上字表識別號]])</f>
        <v>c</v>
      </c>
      <c r="L2053" s="210" t="str" cm="1">
        <f t="array" ref="L2053" xml:space="preserve"> INDEX(切語上字資料表[清濁], 小韻資料表[[#This Row],[上字表識別號]])</f>
        <v>全清</v>
      </c>
      <c r="M2053" s="223" t="str" cm="1">
        <f t="array" ref="M2053" xml:space="preserve"> INDEX(切語上字資料表[發送收], 小韻資料表[[#This Row],[上字表識別號]])</f>
        <v>發聲</v>
      </c>
      <c r="N2053" s="205" cm="1">
        <f t="array" ref="N2053" xml:space="preserve"> MATCH(TRUE, ISNUMBER( SEARCH( RIGHT(小韻資料表[[#This Row],[切語]],1), 切語下字資料表[切語下字]) ), 0)</f>
        <v>334</v>
      </c>
      <c r="O2053" s="207" t="str" cm="1">
        <f t="array" ref="O2053" xml:space="preserve"> INDEX(切語下字資料表[韻母], 小韻資料表[[#This Row],[下字表識別號]])</f>
        <v>琰開4</v>
      </c>
      <c r="P2053" s="207" t="str" cm="1">
        <f t="array" ref="P2053" xml:space="preserve"> INDEX(切語下字資料表[韻母拼音碼], 小韻資料表[[#This Row],[下字表識別號]])</f>
        <v>iam</v>
      </c>
      <c r="Q2053" s="210" t="str" cm="1">
        <f t="array" ref="Q2053" xml:space="preserve"> INDEX(設定表!$C$19:$C$23, INT( LEFT(小韻資料表[[#This Row],[目次編碼]],1) ))</f>
        <v>上</v>
      </c>
      <c r="R2053" s="210">
        <f xml:space="preserve">  INDEX(設定表!$C$8:$C$15, MATCH( (RIGHT(小韻資料表[[#This Row],[清濁]]) &amp; 小韻資料表[[#This Row],[調]]), 設定表!$B$8:$B$15, 0))</f>
        <v>2</v>
      </c>
      <c r="S2053" s="205" t="s">
        <v>309</v>
      </c>
      <c r="T2053" s="205" t="s">
        <v>309</v>
      </c>
      <c r="U2053" s="226" t="s">
        <v>309</v>
      </c>
      <c r="V2053" s="146" t="s">
        <v>309</v>
      </c>
      <c r="X2053" s="135"/>
      <c r="Y2053" s="135"/>
      <c r="AA2053" s="135"/>
      <c r="AB2053" s="134"/>
      <c r="AC2053" s="135"/>
      <c r="AD2053" s="135"/>
      <c r="AH2053" s="135"/>
      <c r="AI2053" s="135"/>
    </row>
    <row r="2054" spans="1:35" ht="31.5">
      <c r="A2054" s="205">
        <v>2050</v>
      </c>
      <c r="B2054" s="206" t="s">
        <v>7737</v>
      </c>
      <c r="C2054" s="207" t="str">
        <f xml:space="preserve"> _xlfn.CONCAT(小韻資料表[[#This Row],[聲母拼音碼]],小韻資料表[[#This Row],[韻母拼音碼]],小韻資料表[[#This Row],[調號]])</f>
        <v>khiam2</v>
      </c>
      <c r="D2054" s="206" t="s">
        <v>7738</v>
      </c>
      <c r="E2054" s="208" t="s">
        <v>7687</v>
      </c>
      <c r="F2054" s="205">
        <v>18</v>
      </c>
      <c r="G2054" s="209" t="s">
        <v>7738</v>
      </c>
      <c r="H2054" s="205">
        <f xml:space="preserve"> LEN(小韻資料表[[#This Row],[小韻字集]])</f>
        <v>1</v>
      </c>
      <c r="I2054" s="205" cm="1">
        <f t="array" ref="I2054" xml:space="preserve"> MATCH(TRUE, ISNUMBER( SEARCH( LEFT(小韻資料表[[#This Row],[切語]],1), 切語上字資料表[切語上字]) ), 0)</f>
        <v>2</v>
      </c>
      <c r="J2054" s="210" t="str" cm="1">
        <f t="array" ref="J2054" xml:space="preserve"> INDEX(切語上字資料表[聲母], 小韻資料表[[#This Row],[上字表識別號]])</f>
        <v>溪</v>
      </c>
      <c r="K2054" s="210" t="str" cm="1">
        <f t="array" ref="K2054" xml:space="preserve"> INDEX(切語上字資料表[聲母拼音碼], 小韻資料表[[#This Row],[上字表識別號]])</f>
        <v>kh</v>
      </c>
      <c r="L2054" s="210" t="str" cm="1">
        <f t="array" ref="L2054" xml:space="preserve"> INDEX(切語上字資料表[清濁], 小韻資料表[[#This Row],[上字表識別號]])</f>
        <v>次清</v>
      </c>
      <c r="M2054" s="223" t="str" cm="1">
        <f t="array" ref="M2054" xml:space="preserve"> INDEX(切語上字資料表[發送收], 小韻資料表[[#This Row],[上字表識別號]])</f>
        <v>送氣</v>
      </c>
      <c r="N2054" s="205" cm="1">
        <f t="array" ref="N2054" xml:space="preserve"> MATCH(TRUE, ISNUMBER( SEARCH( RIGHT(小韻資料表[[#This Row],[切語]],1), 切語下字資料表[切語下字]) ), 0)</f>
        <v>334</v>
      </c>
      <c r="O2054" s="207" t="str" cm="1">
        <f t="array" ref="O2054" xml:space="preserve"> INDEX(切語下字資料表[韻母], 小韻資料表[[#This Row],[下字表識別號]])</f>
        <v>琰開4</v>
      </c>
      <c r="P2054" s="207" t="str" cm="1">
        <f t="array" ref="P2054" xml:space="preserve"> INDEX(切語下字資料表[韻母拼音碼], 小韻資料表[[#This Row],[下字表識別號]])</f>
        <v>iam</v>
      </c>
      <c r="Q2054" s="210" t="str" cm="1">
        <f t="array" ref="Q2054" xml:space="preserve"> INDEX(設定表!$C$19:$C$23, INT( LEFT(小韻資料表[[#This Row],[目次編碼]],1) ))</f>
        <v>上</v>
      </c>
      <c r="R2054" s="210">
        <f xml:space="preserve">  INDEX(設定表!$C$8:$C$15, MATCH( (RIGHT(小韻資料表[[#This Row],[清濁]]) &amp; 小韻資料表[[#This Row],[調]]), 設定表!$B$8:$B$15, 0))</f>
        <v>2</v>
      </c>
      <c r="S2054" s="205" t="s">
        <v>309</v>
      </c>
      <c r="T2054" s="205" t="s">
        <v>309</v>
      </c>
      <c r="U2054" s="226" t="s">
        <v>309</v>
      </c>
      <c r="V2054" s="147" t="s">
        <v>309</v>
      </c>
      <c r="X2054" s="135"/>
      <c r="Y2054" s="135"/>
      <c r="AA2054" s="135"/>
      <c r="AB2054" s="134"/>
      <c r="AC2054" s="135"/>
      <c r="AD2054" s="135"/>
      <c r="AH2054" s="135"/>
      <c r="AI2054" s="135"/>
    </row>
    <row r="2055" spans="1:35" ht="31.5">
      <c r="A2055" s="205">
        <v>2051</v>
      </c>
      <c r="B2055" s="206" t="s">
        <v>7739</v>
      </c>
      <c r="C2055" s="207" t="str">
        <f xml:space="preserve"> _xlfn.CONCAT(小韻資料表[[#This Row],[聲母拼音碼]],小韻資料表[[#This Row],[韻母拼音碼]],小韻資料表[[#This Row],[調號]])</f>
        <v>siam2</v>
      </c>
      <c r="D2055" s="206" t="s">
        <v>7740</v>
      </c>
      <c r="E2055" s="208" t="s">
        <v>7687</v>
      </c>
      <c r="F2055" s="205">
        <v>19</v>
      </c>
      <c r="G2055" s="209" t="s">
        <v>7740</v>
      </c>
      <c r="H2055" s="205">
        <f xml:space="preserve"> LEN(小韻資料表[[#This Row],[小韻字集]])</f>
        <v>1</v>
      </c>
      <c r="I2055" s="205" cm="1">
        <f t="array" ref="I2055" xml:space="preserve"> MATCH(TRUE, ISNUMBER( SEARCH( LEFT(小韻資料表[[#This Row],[切語]],1), 切語上字資料表[切語上字]) ), 0)</f>
        <v>34</v>
      </c>
      <c r="J2055" s="210" t="str" cm="1">
        <f t="array" ref="J2055" xml:space="preserve"> INDEX(切語上字資料表[聲母], 小韻資料表[[#This Row],[上字表識別號]])</f>
        <v>禪</v>
      </c>
      <c r="K2055" s="210" t="str" cm="1">
        <f t="array" ref="K2055" xml:space="preserve"> INDEX(切語上字資料表[聲母拼音碼], 小韻資料表[[#This Row],[上字表識別號]])</f>
        <v>s</v>
      </c>
      <c r="L2055" s="210" t="str" cm="1">
        <f t="array" ref="L2055" xml:space="preserve"> INDEX(切語上字資料表[清濁], 小韻資料表[[#This Row],[上字表識別號]])</f>
        <v>全濁</v>
      </c>
      <c r="M2055" s="223" cm="1">
        <f t="array" ref="M2055" xml:space="preserve"> INDEX(切語上字資料表[發送收], 小韻資料表[[#This Row],[上字表識別號]])</f>
        <v>0</v>
      </c>
      <c r="N2055" s="205" cm="1">
        <f t="array" ref="N2055" xml:space="preserve"> MATCH(TRUE, ISNUMBER( SEARCH( RIGHT(小韻資料表[[#This Row],[切語]],1), 切語下字資料表[切語下字]) ), 0)</f>
        <v>334</v>
      </c>
      <c r="O2055" s="207" t="str" cm="1">
        <f t="array" ref="O2055" xml:space="preserve"> INDEX(切語下字資料表[韻母], 小韻資料表[[#This Row],[下字表識別號]])</f>
        <v>琰開4</v>
      </c>
      <c r="P2055" s="207" t="str" cm="1">
        <f t="array" ref="P2055" xml:space="preserve"> INDEX(切語下字資料表[韻母拼音碼], 小韻資料表[[#This Row],[下字表識別號]])</f>
        <v>iam</v>
      </c>
      <c r="Q2055" s="210" t="str" cm="1">
        <f t="array" ref="Q2055" xml:space="preserve"> INDEX(設定表!$C$19:$C$23, INT( LEFT(小韻資料表[[#This Row],[目次編碼]],1) ))</f>
        <v>上</v>
      </c>
      <c r="R2055" s="210">
        <f xml:space="preserve">  INDEX(設定表!$C$8:$C$15, MATCH( (RIGHT(小韻資料表[[#This Row],[清濁]]) &amp; 小韻資料表[[#This Row],[調]]), 設定表!$B$8:$B$15, 0))</f>
        <v>2</v>
      </c>
      <c r="S2055" s="205" t="s">
        <v>309</v>
      </c>
      <c r="T2055" s="205" t="s">
        <v>309</v>
      </c>
      <c r="U2055" s="226" t="s">
        <v>309</v>
      </c>
      <c r="V2055" s="146" t="s">
        <v>309</v>
      </c>
      <c r="X2055" s="135"/>
      <c r="Y2055" s="135"/>
      <c r="AA2055" s="135"/>
      <c r="AB2055" s="134"/>
      <c r="AC2055" s="135"/>
      <c r="AD2055" s="135"/>
      <c r="AH2055" s="135"/>
      <c r="AI2055" s="135"/>
    </row>
    <row r="2056" spans="1:35" ht="31.5">
      <c r="A2056" s="205">
        <v>2052</v>
      </c>
      <c r="B2056" s="206" t="s">
        <v>7741</v>
      </c>
      <c r="C2056" s="207" t="str">
        <f xml:space="preserve"> _xlfn.CONCAT(小韻資料表[[#This Row],[聲母拼音碼]],小韻資料表[[#This Row],[韻母拼音碼]],小韻資料表[[#This Row],[調號]])</f>
        <v>thiam2</v>
      </c>
      <c r="D2056" s="206" t="s">
        <v>1205</v>
      </c>
      <c r="E2056" s="208" t="s">
        <v>7742</v>
      </c>
      <c r="F2056" s="205">
        <v>1</v>
      </c>
      <c r="G2056" s="209" t="s">
        <v>7743</v>
      </c>
      <c r="H2056" s="205">
        <f xml:space="preserve"> LEN(小韻資料表[[#This Row],[小韻字集]])</f>
        <v>5</v>
      </c>
      <c r="I2056" s="205" cm="1">
        <f t="array" ref="I2056" xml:space="preserve"> MATCH(TRUE, ISNUMBER( SEARCH( LEFT(小韻資料表[[#This Row],[切語]],1), 切語上字資料表[切語上字]) ), 0)</f>
        <v>6</v>
      </c>
      <c r="J2056" s="210" t="str" cm="1">
        <f t="array" ref="J2056" xml:space="preserve"> INDEX(切語上字資料表[聲母], 小韻資料表[[#This Row],[上字表識別號]])</f>
        <v>透</v>
      </c>
      <c r="K2056" s="210" t="str" cm="1">
        <f t="array" ref="K2056" xml:space="preserve"> INDEX(切語上字資料表[聲母拼音碼], 小韻資料表[[#This Row],[上字表識別號]])</f>
        <v>th</v>
      </c>
      <c r="L2056" s="210" t="str" cm="1">
        <f t="array" ref="L2056" xml:space="preserve"> INDEX(切語上字資料表[清濁], 小韻資料表[[#This Row],[上字表識別號]])</f>
        <v>次清</v>
      </c>
      <c r="M2056" s="223" t="str" cm="1">
        <f t="array" ref="M2056" xml:space="preserve"> INDEX(切語上字資料表[發送收], 小韻資料表[[#This Row],[上字表識別號]])</f>
        <v>送氣</v>
      </c>
      <c r="N2056" s="205" cm="1">
        <f t="array" ref="N2056" xml:space="preserve"> MATCH(TRUE, ISNUMBER( SEARCH( RIGHT(小韻資料表[[#This Row],[切語]],1), 切語下字資料表[切語下字]) ), 0)</f>
        <v>338</v>
      </c>
      <c r="O2056" s="207" t="str" cm="1">
        <f t="array" ref="O2056" xml:space="preserve"> INDEX(切語下字資料表[韻母], 小韻資料表[[#This Row],[下字表識別號]])</f>
        <v>忝開3</v>
      </c>
      <c r="P2056" s="207" t="str" cm="1">
        <f t="array" ref="P2056" xml:space="preserve"> INDEX(切語下字資料表[韻母拼音碼], 小韻資料表[[#This Row],[下字表識別號]])</f>
        <v>iam</v>
      </c>
      <c r="Q2056" s="210" t="str" cm="1">
        <f t="array" ref="Q2056" xml:space="preserve"> INDEX(設定表!$C$19:$C$23, INT( LEFT(小韻資料表[[#This Row],[目次編碼]],1) ))</f>
        <v>上</v>
      </c>
      <c r="R2056" s="210">
        <f xml:space="preserve">  INDEX(設定表!$C$8:$C$15, MATCH( (RIGHT(小韻資料表[[#This Row],[清濁]]) &amp; 小韻資料表[[#This Row],[調]]), 設定表!$B$8:$B$15, 0))</f>
        <v>2</v>
      </c>
      <c r="S2056" s="205" t="s">
        <v>309</v>
      </c>
      <c r="T2056" s="205" t="s">
        <v>309</v>
      </c>
      <c r="U2056" s="226" t="s">
        <v>7744</v>
      </c>
      <c r="V2056" s="147" t="s">
        <v>309</v>
      </c>
      <c r="X2056" s="135"/>
      <c r="Y2056" s="135"/>
      <c r="AA2056" s="135"/>
      <c r="AB2056" s="134"/>
      <c r="AC2056" s="135"/>
      <c r="AD2056" s="135"/>
      <c r="AH2056" s="135"/>
      <c r="AI2056" s="135"/>
    </row>
    <row r="2057" spans="1:35" ht="31.5">
      <c r="A2057" s="205">
        <v>2053</v>
      </c>
      <c r="B2057" s="206" t="s">
        <v>7745</v>
      </c>
      <c r="C2057" s="207" t="str">
        <f xml:space="preserve"> _xlfn.CONCAT(小韻資料表[[#This Row],[聲母拼音碼]],小韻資料表[[#This Row],[韻母拼音碼]],小韻資料表[[#This Row],[調號]])</f>
        <v>niam2</v>
      </c>
      <c r="D2057" s="206" t="s">
        <v>7746</v>
      </c>
      <c r="E2057" s="208" t="s">
        <v>7742</v>
      </c>
      <c r="F2057" s="205">
        <v>2</v>
      </c>
      <c r="G2057" s="209" t="s">
        <v>7747</v>
      </c>
      <c r="H2057" s="205">
        <f xml:space="preserve"> LEN(小韻資料表[[#This Row],[小韻字集]])</f>
        <v>5</v>
      </c>
      <c r="I2057" s="205" cm="1">
        <f t="array" ref="I2057" xml:space="preserve"> MATCH(TRUE, ISNUMBER( SEARCH( LEFT(小韻資料表[[#This Row],[切語]],1), 切語上字資料表[切語上字]) ), 0)</f>
        <v>8</v>
      </c>
      <c r="J2057" s="210" t="str" cm="1">
        <f t="array" ref="J2057" xml:space="preserve"> INDEX(切語上字資料表[聲母], 小韻資料表[[#This Row],[上字表識別號]])</f>
        <v>泥</v>
      </c>
      <c r="K2057" s="210" t="str" cm="1">
        <f t="array" ref="K2057" xml:space="preserve"> INDEX(切語上字資料表[聲母拼音碼], 小韻資料表[[#This Row],[上字表識別號]])</f>
        <v>n</v>
      </c>
      <c r="L2057" s="210" t="str" cm="1">
        <f t="array" ref="L2057" xml:space="preserve"> INDEX(切語上字資料表[清濁], 小韻資料表[[#This Row],[上字表識別號]])</f>
        <v>次濁</v>
      </c>
      <c r="M2057" s="223" t="str" cm="1">
        <f t="array" ref="M2057" xml:space="preserve"> INDEX(切語上字資料表[發送收], 小韻資料表[[#This Row],[上字表識別號]])</f>
        <v>收聲</v>
      </c>
      <c r="N2057" s="205" cm="1">
        <f t="array" ref="N2057" xml:space="preserve"> MATCH(TRUE, ISNUMBER( SEARCH( RIGHT(小韻資料表[[#This Row],[切語]],1), 切語下字資料表[切語下字]) ), 0)</f>
        <v>338</v>
      </c>
      <c r="O2057" s="207" t="str" cm="1">
        <f t="array" ref="O2057" xml:space="preserve"> INDEX(切語下字資料表[韻母], 小韻資料表[[#This Row],[下字表識別號]])</f>
        <v>忝開3</v>
      </c>
      <c r="P2057" s="207" t="str" cm="1">
        <f t="array" ref="P2057" xml:space="preserve"> INDEX(切語下字資料表[韻母拼音碼], 小韻資料表[[#This Row],[下字表識別號]])</f>
        <v>iam</v>
      </c>
      <c r="Q2057" s="210" t="str" cm="1">
        <f t="array" ref="Q2057" xml:space="preserve"> INDEX(設定表!$C$19:$C$23, INT( LEFT(小韻資料表[[#This Row],[目次編碼]],1) ))</f>
        <v>上</v>
      </c>
      <c r="R2057" s="210">
        <f xml:space="preserve">  INDEX(設定表!$C$8:$C$15, MATCH( (RIGHT(小韻資料表[[#This Row],[清濁]]) &amp; 小韻資料表[[#This Row],[調]]), 設定表!$B$8:$B$15, 0))</f>
        <v>2</v>
      </c>
      <c r="S2057" s="205" t="s">
        <v>309</v>
      </c>
      <c r="T2057" s="205" t="s">
        <v>309</v>
      </c>
      <c r="U2057" s="226" t="s">
        <v>309</v>
      </c>
      <c r="V2057" s="146" t="s">
        <v>309</v>
      </c>
      <c r="X2057" s="135"/>
      <c r="Y2057" s="135"/>
      <c r="AA2057" s="135"/>
      <c r="AB2057" s="134"/>
      <c r="AC2057" s="135"/>
      <c r="AD2057" s="135"/>
      <c r="AH2057" s="135"/>
      <c r="AI2057" s="135"/>
    </row>
    <row r="2058" spans="1:35" ht="31.5">
      <c r="A2058" s="205">
        <v>2054</v>
      </c>
      <c r="B2058" s="206" t="s">
        <v>7748</v>
      </c>
      <c r="C2058" s="207" t="str">
        <f xml:space="preserve"> _xlfn.CONCAT(小韻資料表[[#This Row],[聲母拼音碼]],小韻資料表[[#This Row],[韻母拼音碼]],小韻資料表[[#This Row],[調號]])</f>
        <v>tiam2</v>
      </c>
      <c r="D2058" s="206" t="s">
        <v>7749</v>
      </c>
      <c r="E2058" s="208" t="s">
        <v>7742</v>
      </c>
      <c r="F2058" s="205">
        <v>3</v>
      </c>
      <c r="G2058" s="209" t="s">
        <v>7750</v>
      </c>
      <c r="H2058" s="205">
        <f xml:space="preserve"> LEN(小韻資料表[[#This Row],[小韻字集]])</f>
        <v>6</v>
      </c>
      <c r="I2058" s="205" cm="1">
        <f t="array" ref="I2058" xml:space="preserve"> MATCH(TRUE, ISNUMBER( SEARCH( LEFT(小韻資料表[[#This Row],[切語]],1), 切語上字資料表[切語上字]) ), 0)</f>
        <v>5</v>
      </c>
      <c r="J2058" s="210" t="str" cm="1">
        <f t="array" ref="J2058" xml:space="preserve"> INDEX(切語上字資料表[聲母], 小韻資料表[[#This Row],[上字表識別號]])</f>
        <v>端</v>
      </c>
      <c r="K2058" s="210" t="str" cm="1">
        <f t="array" ref="K2058" xml:space="preserve"> INDEX(切語上字資料表[聲母拼音碼], 小韻資料表[[#This Row],[上字表識別號]])</f>
        <v>t</v>
      </c>
      <c r="L2058" s="210" t="str" cm="1">
        <f t="array" ref="L2058" xml:space="preserve"> INDEX(切語上字資料表[清濁], 小韻資料表[[#This Row],[上字表識別號]])</f>
        <v>全清</v>
      </c>
      <c r="M2058" s="223" t="str" cm="1">
        <f t="array" ref="M2058" xml:space="preserve"> INDEX(切語上字資料表[發送收], 小韻資料表[[#This Row],[上字表識別號]])</f>
        <v>發聲</v>
      </c>
      <c r="N2058" s="205" cm="1">
        <f t="array" ref="N2058" xml:space="preserve"> MATCH(TRUE, ISNUMBER( SEARCH( RIGHT(小韻資料表[[#This Row],[切語]],1), 切語下字資料表[切語下字]) ), 0)</f>
        <v>338</v>
      </c>
      <c r="O2058" s="207" t="str" cm="1">
        <f t="array" ref="O2058" xml:space="preserve"> INDEX(切語下字資料表[韻母], 小韻資料表[[#This Row],[下字表識別號]])</f>
        <v>忝開3</v>
      </c>
      <c r="P2058" s="207" t="str" cm="1">
        <f t="array" ref="P2058" xml:space="preserve"> INDEX(切語下字資料表[韻母拼音碼], 小韻資料表[[#This Row],[下字表識別號]])</f>
        <v>iam</v>
      </c>
      <c r="Q2058" s="210" t="str" cm="1">
        <f t="array" ref="Q2058" xml:space="preserve"> INDEX(設定表!$C$19:$C$23, INT( LEFT(小韻資料表[[#This Row],[目次編碼]],1) ))</f>
        <v>上</v>
      </c>
      <c r="R2058" s="210">
        <f xml:space="preserve">  INDEX(設定表!$C$8:$C$15, MATCH( (RIGHT(小韻資料表[[#This Row],[清濁]]) &amp; 小韻資料表[[#This Row],[調]]), 設定表!$B$8:$B$15, 0))</f>
        <v>2</v>
      </c>
      <c r="S2058" s="205" t="s">
        <v>309</v>
      </c>
      <c r="T2058" s="205" t="s">
        <v>309</v>
      </c>
      <c r="U2058" s="226" t="s">
        <v>309</v>
      </c>
      <c r="V2058" s="147" t="s">
        <v>309</v>
      </c>
      <c r="X2058" s="135"/>
      <c r="Y2058" s="135"/>
      <c r="AA2058" s="135"/>
      <c r="AB2058" s="134"/>
      <c r="AC2058" s="135"/>
      <c r="AD2058" s="135"/>
      <c r="AH2058" s="135"/>
      <c r="AI2058" s="135"/>
    </row>
    <row r="2059" spans="1:35" ht="31.5">
      <c r="A2059" s="205">
        <v>2055</v>
      </c>
      <c r="B2059" s="206" t="s">
        <v>7751</v>
      </c>
      <c r="C2059" s="207" t="str">
        <f xml:space="preserve"> _xlfn.CONCAT(小韻資料表[[#This Row],[聲母拼音碼]],小韻資料表[[#This Row],[韻母拼音碼]],小韻資料表[[#This Row],[調號]])</f>
        <v>tiam2</v>
      </c>
      <c r="D2059" s="206" t="s">
        <v>7752</v>
      </c>
      <c r="E2059" s="208" t="s">
        <v>7742</v>
      </c>
      <c r="F2059" s="205">
        <v>4</v>
      </c>
      <c r="G2059" s="209" t="s">
        <v>7753</v>
      </c>
      <c r="H2059" s="205">
        <f xml:space="preserve"> LEN(小韻資料表[[#This Row],[小韻字集]])</f>
        <v>7</v>
      </c>
      <c r="I2059" s="205" cm="1">
        <f t="array" ref="I2059" xml:space="preserve"> MATCH(TRUE, ISNUMBER( SEARCH( LEFT(小韻資料表[[#This Row],[切語]],1), 切語上字資料表[切語上字]) ), 0)</f>
        <v>7</v>
      </c>
      <c r="J2059" s="210" t="str" cm="1">
        <f t="array" ref="J2059" xml:space="preserve"> INDEX(切語上字資料表[聲母], 小韻資料表[[#This Row],[上字表識別號]])</f>
        <v>定</v>
      </c>
      <c r="K2059" s="210" t="str" cm="1">
        <f t="array" ref="K2059" xml:space="preserve"> INDEX(切語上字資料表[聲母拼音碼], 小韻資料表[[#This Row],[上字表識別號]])</f>
        <v>t</v>
      </c>
      <c r="L2059" s="210" t="str" cm="1">
        <f t="array" ref="L2059" xml:space="preserve"> INDEX(切語上字資料表[清濁], 小韻資料表[[#This Row],[上字表識別號]])</f>
        <v>全濁</v>
      </c>
      <c r="M2059" s="223" cm="1">
        <f t="array" ref="M2059" xml:space="preserve"> INDEX(切語上字資料表[發送收], 小韻資料表[[#This Row],[上字表識別號]])</f>
        <v>0</v>
      </c>
      <c r="N2059" s="205" cm="1">
        <f t="array" ref="N2059" xml:space="preserve"> MATCH(TRUE, ISNUMBER( SEARCH( RIGHT(小韻資料表[[#This Row],[切語]],1), 切語下字資料表[切語下字]) ), 0)</f>
        <v>338</v>
      </c>
      <c r="O2059" s="207" t="str" cm="1">
        <f t="array" ref="O2059" xml:space="preserve"> INDEX(切語下字資料表[韻母], 小韻資料表[[#This Row],[下字表識別號]])</f>
        <v>忝開3</v>
      </c>
      <c r="P2059" s="207" t="str" cm="1">
        <f t="array" ref="P2059" xml:space="preserve"> INDEX(切語下字資料表[韻母拼音碼], 小韻資料表[[#This Row],[下字表識別號]])</f>
        <v>iam</v>
      </c>
      <c r="Q2059" s="210" t="str" cm="1">
        <f t="array" ref="Q2059" xml:space="preserve"> INDEX(設定表!$C$19:$C$23, INT( LEFT(小韻資料表[[#This Row],[目次編碼]],1) ))</f>
        <v>上</v>
      </c>
      <c r="R2059" s="210">
        <f xml:space="preserve">  INDEX(設定表!$C$8:$C$15, MATCH( (RIGHT(小韻資料表[[#This Row],[清濁]]) &amp; 小韻資料表[[#This Row],[調]]), 設定表!$B$8:$B$15, 0))</f>
        <v>2</v>
      </c>
      <c r="S2059" s="205" t="s">
        <v>7754</v>
      </c>
      <c r="T2059" s="205" t="s">
        <v>309</v>
      </c>
      <c r="U2059" s="226" t="s">
        <v>309</v>
      </c>
      <c r="V2059" s="146" t="s">
        <v>309</v>
      </c>
      <c r="X2059" s="135"/>
      <c r="Y2059" s="135"/>
      <c r="AA2059" s="135"/>
      <c r="AB2059" s="134"/>
      <c r="AC2059" s="135"/>
      <c r="AD2059" s="135"/>
      <c r="AH2059" s="135"/>
      <c r="AI2059" s="135"/>
    </row>
    <row r="2060" spans="1:35" ht="31.5">
      <c r="A2060" s="205">
        <v>2056</v>
      </c>
      <c r="B2060" s="206" t="s">
        <v>7755</v>
      </c>
      <c r="C2060" s="207" t="str">
        <f xml:space="preserve"> _xlfn.CONCAT(小韻資料表[[#This Row],[聲母拼音碼]],小韻資料表[[#This Row],[韻母拼音碼]],小韻資料表[[#This Row],[調號]])</f>
        <v>khiam2</v>
      </c>
      <c r="D2060" s="206" t="s">
        <v>7756</v>
      </c>
      <c r="E2060" s="208" t="s">
        <v>7742</v>
      </c>
      <c r="F2060" s="205">
        <v>5</v>
      </c>
      <c r="G2060" s="209" t="s">
        <v>7757</v>
      </c>
      <c r="H2060" s="205">
        <f xml:space="preserve"> LEN(小韻資料表[[#This Row],[小韻字集]])</f>
        <v>4</v>
      </c>
      <c r="I2060" s="205" cm="1">
        <f t="array" ref="I2060" xml:space="preserve"> MATCH(TRUE, ISNUMBER( SEARCH( LEFT(小韻資料表[[#This Row],[切語]],1), 切語上字資料表[切語上字]) ), 0)</f>
        <v>2</v>
      </c>
      <c r="J2060" s="210" t="str" cm="1">
        <f t="array" ref="J2060" xml:space="preserve"> INDEX(切語上字資料表[聲母], 小韻資料表[[#This Row],[上字表識別號]])</f>
        <v>溪</v>
      </c>
      <c r="K2060" s="210" t="str" cm="1">
        <f t="array" ref="K2060" xml:space="preserve"> INDEX(切語上字資料表[聲母拼音碼], 小韻資料表[[#This Row],[上字表識別號]])</f>
        <v>kh</v>
      </c>
      <c r="L2060" s="210" t="str" cm="1">
        <f t="array" ref="L2060" xml:space="preserve"> INDEX(切語上字資料表[清濁], 小韻資料表[[#This Row],[上字表識別號]])</f>
        <v>次清</v>
      </c>
      <c r="M2060" s="223" t="str" cm="1">
        <f t="array" ref="M2060" xml:space="preserve"> INDEX(切語上字資料表[發送收], 小韻資料表[[#This Row],[上字表識別號]])</f>
        <v>送氣</v>
      </c>
      <c r="N2060" s="205" cm="1">
        <f t="array" ref="N2060" xml:space="preserve"> MATCH(TRUE, ISNUMBER( SEARCH( RIGHT(小韻資料表[[#This Row],[切語]],1), 切語下字資料表[切語下字]) ), 0)</f>
        <v>338</v>
      </c>
      <c r="O2060" s="207" t="str" cm="1">
        <f t="array" ref="O2060" xml:space="preserve"> INDEX(切語下字資料表[韻母], 小韻資料表[[#This Row],[下字表識別號]])</f>
        <v>忝開3</v>
      </c>
      <c r="P2060" s="207" t="str" cm="1">
        <f t="array" ref="P2060" xml:space="preserve"> INDEX(切語下字資料表[韻母拼音碼], 小韻資料表[[#This Row],[下字表識別號]])</f>
        <v>iam</v>
      </c>
      <c r="Q2060" s="210" t="str" cm="1">
        <f t="array" ref="Q2060" xml:space="preserve"> INDEX(設定表!$C$19:$C$23, INT( LEFT(小韻資料表[[#This Row],[目次編碼]],1) ))</f>
        <v>上</v>
      </c>
      <c r="R2060" s="210">
        <f xml:space="preserve">  INDEX(設定表!$C$8:$C$15, MATCH( (RIGHT(小韻資料表[[#This Row],[清濁]]) &amp; 小韻資料表[[#This Row],[調]]), 設定表!$B$8:$B$15, 0))</f>
        <v>2</v>
      </c>
      <c r="S2060" s="205" t="s">
        <v>309</v>
      </c>
      <c r="T2060" s="205" t="s">
        <v>309</v>
      </c>
      <c r="U2060" s="226" t="s">
        <v>309</v>
      </c>
      <c r="V2060" s="147" t="s">
        <v>309</v>
      </c>
      <c r="X2060" s="135"/>
      <c r="Y2060" s="135"/>
      <c r="AA2060" s="135"/>
      <c r="AB2060" s="134"/>
      <c r="AC2060" s="135"/>
      <c r="AD2060" s="135"/>
      <c r="AH2060" s="135"/>
      <c r="AI2060" s="135"/>
    </row>
    <row r="2061" spans="1:35" ht="31.5">
      <c r="A2061" s="205">
        <v>2057</v>
      </c>
      <c r="B2061" s="206" t="s">
        <v>7758</v>
      </c>
      <c r="C2061" s="207" t="str">
        <f xml:space="preserve"> _xlfn.CONCAT(小韻資料表[[#This Row],[聲母拼音碼]],小韻資料表[[#This Row],[韻母拼音碼]],小韻資料表[[#This Row],[調號]])</f>
        <v>liam2</v>
      </c>
      <c r="D2061" s="206" t="s">
        <v>7759</v>
      </c>
      <c r="E2061" s="208" t="s">
        <v>7742</v>
      </c>
      <c r="F2061" s="205">
        <v>6</v>
      </c>
      <c r="G2061" s="209" t="s">
        <v>7760</v>
      </c>
      <c r="H2061" s="205">
        <f xml:space="preserve"> LEN(小韻資料表[[#This Row],[小韻字集]])</f>
        <v>4</v>
      </c>
      <c r="I2061" s="205" cm="1">
        <f t="array" ref="I2061" xml:space="preserve"> MATCH(TRUE, ISNUMBER( SEARCH( LEFT(小韻資料表[[#This Row],[切語]],1), 切語上字資料表[切語上字]) ), 0)</f>
        <v>40</v>
      </c>
      <c r="J2061" s="210" t="str" cm="1">
        <f t="array" ref="J2061" xml:space="preserve"> INDEX(切語上字資料表[聲母], 小韻資料表[[#This Row],[上字表識別號]])</f>
        <v>來</v>
      </c>
      <c r="K2061" s="210" t="str" cm="1">
        <f t="array" ref="K2061" xml:space="preserve"> INDEX(切語上字資料表[聲母拼音碼], 小韻資料表[[#This Row],[上字表識別號]])</f>
        <v>l</v>
      </c>
      <c r="L2061" s="210" t="str" cm="1">
        <f t="array" ref="L2061" xml:space="preserve"> INDEX(切語上字資料表[清濁], 小韻資料表[[#This Row],[上字表識別號]])</f>
        <v>次濁</v>
      </c>
      <c r="M2061" s="223" t="str" cm="1">
        <f t="array" ref="M2061" xml:space="preserve"> INDEX(切語上字資料表[發送收], 小韻資料表[[#This Row],[上字表識別號]])</f>
        <v>收聲</v>
      </c>
      <c r="N2061" s="205" cm="1">
        <f t="array" ref="N2061" xml:space="preserve"> MATCH(TRUE, ISNUMBER( SEARCH( RIGHT(小韻資料表[[#This Row],[切語]],1), 切語下字資料表[切語下字]) ), 0)</f>
        <v>338</v>
      </c>
      <c r="O2061" s="207" t="str" cm="1">
        <f t="array" ref="O2061" xml:space="preserve"> INDEX(切語下字資料表[韻母], 小韻資料表[[#This Row],[下字表識別號]])</f>
        <v>忝開3</v>
      </c>
      <c r="P2061" s="207" t="str" cm="1">
        <f t="array" ref="P2061" xml:space="preserve"> INDEX(切語下字資料表[韻母拼音碼], 小韻資料表[[#This Row],[下字表識別號]])</f>
        <v>iam</v>
      </c>
      <c r="Q2061" s="210" t="str" cm="1">
        <f t="array" ref="Q2061" xml:space="preserve"> INDEX(設定表!$C$19:$C$23, INT( LEFT(小韻資料表[[#This Row],[目次編碼]],1) ))</f>
        <v>上</v>
      </c>
      <c r="R2061" s="210">
        <f xml:space="preserve">  INDEX(設定表!$C$8:$C$15, MATCH( (RIGHT(小韻資料表[[#This Row],[清濁]]) &amp; 小韻資料表[[#This Row],[調]]), 設定表!$B$8:$B$15, 0))</f>
        <v>2</v>
      </c>
      <c r="S2061" s="205" t="s">
        <v>309</v>
      </c>
      <c r="T2061" s="205" t="s">
        <v>309</v>
      </c>
      <c r="U2061" s="226" t="s">
        <v>309</v>
      </c>
      <c r="V2061" s="146" t="s">
        <v>309</v>
      </c>
      <c r="X2061" s="135"/>
      <c r="Y2061" s="135"/>
      <c r="AA2061" s="135"/>
      <c r="AB2061" s="134"/>
      <c r="AC2061" s="135"/>
      <c r="AD2061" s="135"/>
      <c r="AH2061" s="135"/>
      <c r="AI2061" s="135"/>
    </row>
    <row r="2062" spans="1:35" ht="31.5">
      <c r="A2062" s="205">
        <v>2058</v>
      </c>
      <c r="B2062" s="206" t="s">
        <v>7761</v>
      </c>
      <c r="C2062" s="207" t="str">
        <f xml:space="preserve"> _xlfn.CONCAT(小韻資料表[[#This Row],[聲母拼音碼]],小韻資料表[[#This Row],[韻母拼音碼]],小韻資料表[[#This Row],[調號]])</f>
        <v>hiam2</v>
      </c>
      <c r="D2062" s="206" t="s">
        <v>7762</v>
      </c>
      <c r="E2062" s="208" t="s">
        <v>7742</v>
      </c>
      <c r="F2062" s="205">
        <v>7</v>
      </c>
      <c r="G2062" s="209" t="s">
        <v>7763</v>
      </c>
      <c r="H2062" s="205">
        <f xml:space="preserve"> LEN(小韻資料表[[#This Row],[小韻字集]])</f>
        <v>2</v>
      </c>
      <c r="I2062" s="205" cm="1">
        <f t="array" ref="I2062" xml:space="preserve"> MATCH(TRUE, ISNUMBER( SEARCH( LEFT(小韻資料表[[#This Row],[切語]],1), 切語上字資料表[切語上字]) ), 0)</f>
        <v>37</v>
      </c>
      <c r="J2062" s="210" t="str" cm="1">
        <f t="array" ref="J2062" xml:space="preserve"> INDEX(切語上字資料表[聲母], 小韻資料表[[#This Row],[上字表識別號]])</f>
        <v>匣</v>
      </c>
      <c r="K2062" s="210" t="str" cm="1">
        <f t="array" ref="K2062" xml:space="preserve"> INDEX(切語上字資料表[聲母拼音碼], 小韻資料表[[#This Row],[上字表識別號]])</f>
        <v>h</v>
      </c>
      <c r="L2062" s="210" t="str" cm="1">
        <f t="array" ref="L2062" xml:space="preserve"> INDEX(切語上字資料表[清濁], 小韻資料表[[#This Row],[上字表識別號]])</f>
        <v>全濁</v>
      </c>
      <c r="M2062" s="223" t="str" cm="1">
        <f t="array" ref="M2062" xml:space="preserve"> INDEX(切語上字資料表[發送收], 小韻資料表[[#This Row],[上字表識別號]])</f>
        <v>送氣</v>
      </c>
      <c r="N2062" s="205" cm="1">
        <f t="array" ref="N2062" xml:space="preserve"> MATCH(TRUE, ISNUMBER( SEARCH( RIGHT(小韻資料表[[#This Row],[切語]],1), 切語下字資料表[切語下字]) ), 0)</f>
        <v>338</v>
      </c>
      <c r="O2062" s="207" t="str" cm="1">
        <f t="array" ref="O2062" xml:space="preserve"> INDEX(切語下字資料表[韻母], 小韻資料表[[#This Row],[下字表識別號]])</f>
        <v>忝開3</v>
      </c>
      <c r="P2062" s="207" t="str" cm="1">
        <f t="array" ref="P2062" xml:space="preserve"> INDEX(切語下字資料表[韻母拼音碼], 小韻資料表[[#This Row],[下字表識別號]])</f>
        <v>iam</v>
      </c>
      <c r="Q2062" s="210" t="str" cm="1">
        <f t="array" ref="Q2062" xml:space="preserve"> INDEX(設定表!$C$19:$C$23, INT( LEFT(小韻資料表[[#This Row],[目次編碼]],1) ))</f>
        <v>上</v>
      </c>
      <c r="R2062" s="210">
        <f xml:space="preserve">  INDEX(設定表!$C$8:$C$15, MATCH( (RIGHT(小韻資料表[[#This Row],[清濁]]) &amp; 小韻資料表[[#This Row],[調]]), 設定表!$B$8:$B$15, 0))</f>
        <v>2</v>
      </c>
      <c r="S2062" s="205" t="s">
        <v>309</v>
      </c>
      <c r="T2062" s="205" t="s">
        <v>309</v>
      </c>
      <c r="U2062" s="226" t="s">
        <v>309</v>
      </c>
      <c r="V2062" s="147" t="s">
        <v>309</v>
      </c>
      <c r="X2062" s="135"/>
      <c r="Y2062" s="135"/>
      <c r="AA2062" s="135"/>
      <c r="AB2062" s="134"/>
      <c r="AC2062" s="135"/>
      <c r="AD2062" s="135"/>
      <c r="AH2062" s="135"/>
      <c r="AI2062" s="135"/>
    </row>
    <row r="2063" spans="1:35" ht="31.5">
      <c r="A2063" s="205">
        <v>2059</v>
      </c>
      <c r="B2063" s="206" t="s">
        <v>7764</v>
      </c>
      <c r="C2063" s="207" t="str">
        <f xml:space="preserve"> _xlfn.CONCAT(小韻資料表[[#This Row],[聲母拼音碼]],小韻資料表[[#This Row],[韻母拼音碼]],小韻資料表[[#This Row],[調號]])</f>
        <v>chiam2</v>
      </c>
      <c r="D2063" s="206" t="s">
        <v>7765</v>
      </c>
      <c r="E2063" s="208" t="s">
        <v>7742</v>
      </c>
      <c r="F2063" s="205">
        <v>8</v>
      </c>
      <c r="G2063" s="209" t="s">
        <v>7765</v>
      </c>
      <c r="H2063" s="205">
        <f xml:space="preserve"> LEN(小韻資料表[[#This Row],[小韻字集]])</f>
        <v>1</v>
      </c>
      <c r="I2063" s="205" cm="1">
        <f t="array" ref="I2063" xml:space="preserve"> MATCH(TRUE, ISNUMBER( SEARCH( LEFT(小韻資料表[[#This Row],[切語]],1), 切語上字資料表[切語上字]) ), 0)</f>
        <v>22</v>
      </c>
      <c r="J2063" s="210" t="str" cm="1">
        <f t="array" ref="J2063" xml:space="preserve"> INDEX(切語上字資料表[聲母], 小韻資料表[[#This Row],[上字表識別號]])</f>
        <v>清</v>
      </c>
      <c r="K2063" s="210" t="str" cm="1">
        <f t="array" ref="K2063" xml:space="preserve"> INDEX(切語上字資料表[聲母拼音碼], 小韻資料表[[#This Row],[上字表識別號]])</f>
        <v>ch</v>
      </c>
      <c r="L2063" s="210" t="str" cm="1">
        <f t="array" ref="L2063" xml:space="preserve"> INDEX(切語上字資料表[清濁], 小韻資料表[[#This Row],[上字表識別號]])</f>
        <v>次清</v>
      </c>
      <c r="M2063" s="223" t="str" cm="1">
        <f t="array" ref="M2063" xml:space="preserve"> INDEX(切語上字資料表[發送收], 小韻資料表[[#This Row],[上字表識別號]])</f>
        <v>送氣</v>
      </c>
      <c r="N2063" s="205" cm="1">
        <f t="array" ref="N2063" xml:space="preserve"> MATCH(TRUE, ISNUMBER( SEARCH( RIGHT(小韻資料表[[#This Row],[切語]],1), 切語下字資料表[切語下字]) ), 0)</f>
        <v>338</v>
      </c>
      <c r="O2063" s="207" t="str" cm="1">
        <f t="array" ref="O2063" xml:space="preserve"> INDEX(切語下字資料表[韻母], 小韻資料表[[#This Row],[下字表識別號]])</f>
        <v>忝開3</v>
      </c>
      <c r="P2063" s="207" t="str" cm="1">
        <f t="array" ref="P2063" xml:space="preserve"> INDEX(切語下字資料表[韻母拼音碼], 小韻資料表[[#This Row],[下字表識別號]])</f>
        <v>iam</v>
      </c>
      <c r="Q2063" s="210" t="str" cm="1">
        <f t="array" ref="Q2063" xml:space="preserve"> INDEX(設定表!$C$19:$C$23, INT( LEFT(小韻資料表[[#This Row],[目次編碼]],1) ))</f>
        <v>上</v>
      </c>
      <c r="R2063" s="210">
        <f xml:space="preserve">  INDEX(設定表!$C$8:$C$15, MATCH( (RIGHT(小韻資料表[[#This Row],[清濁]]) &amp; 小韻資料表[[#This Row],[調]]), 設定表!$B$8:$B$15, 0))</f>
        <v>2</v>
      </c>
      <c r="S2063" s="205" t="s">
        <v>309</v>
      </c>
      <c r="T2063" s="205" t="s">
        <v>309</v>
      </c>
      <c r="U2063" s="226" t="s">
        <v>309</v>
      </c>
      <c r="V2063" s="146" t="s">
        <v>309</v>
      </c>
      <c r="X2063" s="135"/>
      <c r="Y2063" s="135"/>
      <c r="AA2063" s="135"/>
      <c r="AB2063" s="134"/>
      <c r="AC2063" s="135"/>
      <c r="AD2063" s="135"/>
      <c r="AH2063" s="135"/>
      <c r="AI2063" s="135"/>
    </row>
    <row r="2064" spans="1:35" ht="31.5">
      <c r="A2064" s="205">
        <v>2060</v>
      </c>
      <c r="B2064" s="206" t="s">
        <v>7766</v>
      </c>
      <c r="C2064" s="207" t="str">
        <f xml:space="preserve"> _xlfn.CONCAT(小韻資料表[[#This Row],[聲母拼音碼]],小韻資料表[[#This Row],[韻母拼音碼]],小韻資料表[[#This Row],[調號]])</f>
        <v>kiam2</v>
      </c>
      <c r="D2064" s="206" t="s">
        <v>7767</v>
      </c>
      <c r="E2064" s="208" t="s">
        <v>7742</v>
      </c>
      <c r="F2064" s="205">
        <v>9</v>
      </c>
      <c r="G2064" s="209" t="s">
        <v>7767</v>
      </c>
      <c r="H2064" s="205">
        <f xml:space="preserve"> LEN(小韻資料表[[#This Row],[小韻字集]])</f>
        <v>1</v>
      </c>
      <c r="I2064" s="205" cm="1">
        <f t="array" ref="I2064" xml:space="preserve"> MATCH(TRUE, ISNUMBER( SEARCH( LEFT(小韻資料表[[#This Row],[切語]],1), 切語上字資料表[切語上字]) ), 0)</f>
        <v>1</v>
      </c>
      <c r="J2064" s="210" t="str" cm="1">
        <f t="array" ref="J2064" xml:space="preserve"> INDEX(切語上字資料表[聲母], 小韻資料表[[#This Row],[上字表識別號]])</f>
        <v>見</v>
      </c>
      <c r="K2064" s="210" t="str" cm="1">
        <f t="array" ref="K2064" xml:space="preserve"> INDEX(切語上字資料表[聲母拼音碼], 小韻資料表[[#This Row],[上字表識別號]])</f>
        <v>k</v>
      </c>
      <c r="L2064" s="210" t="str" cm="1">
        <f t="array" ref="L2064" xml:space="preserve"> INDEX(切語上字資料表[清濁], 小韻資料表[[#This Row],[上字表識別號]])</f>
        <v>全清</v>
      </c>
      <c r="M2064" s="223" t="str" cm="1">
        <f t="array" ref="M2064" xml:space="preserve"> INDEX(切語上字資料表[發送收], 小韻資料表[[#This Row],[上字表識別號]])</f>
        <v>發聲</v>
      </c>
      <c r="N2064" s="205" cm="1">
        <f t="array" ref="N2064" xml:space="preserve"> MATCH(TRUE, ISNUMBER( SEARCH( RIGHT(小韻資料表[[#This Row],[切語]],1), 切語下字資料表[切語下字]) ), 0)</f>
        <v>338</v>
      </c>
      <c r="O2064" s="207" t="str" cm="1">
        <f t="array" ref="O2064" xml:space="preserve"> INDEX(切語下字資料表[韻母], 小韻資料表[[#This Row],[下字表識別號]])</f>
        <v>忝開3</v>
      </c>
      <c r="P2064" s="207" t="str" cm="1">
        <f t="array" ref="P2064" xml:space="preserve"> INDEX(切語下字資料表[韻母拼音碼], 小韻資料表[[#This Row],[下字表識別號]])</f>
        <v>iam</v>
      </c>
      <c r="Q2064" s="210" t="str" cm="1">
        <f t="array" ref="Q2064" xml:space="preserve"> INDEX(設定表!$C$19:$C$23, INT( LEFT(小韻資料表[[#This Row],[目次編碼]],1) ))</f>
        <v>上</v>
      </c>
      <c r="R2064" s="210">
        <f xml:space="preserve">  INDEX(設定表!$C$8:$C$15, MATCH( (RIGHT(小韻資料表[[#This Row],[清濁]]) &amp; 小韻資料表[[#This Row],[調]]), 設定表!$B$8:$B$15, 0))</f>
        <v>2</v>
      </c>
      <c r="S2064" s="205" t="s">
        <v>309</v>
      </c>
      <c r="T2064" s="205" t="s">
        <v>309</v>
      </c>
      <c r="U2064" s="226" t="s">
        <v>309</v>
      </c>
      <c r="V2064" s="147" t="s">
        <v>309</v>
      </c>
      <c r="X2064" s="135"/>
      <c r="Y2064" s="135"/>
      <c r="AA2064" s="135"/>
      <c r="AB2064" s="134"/>
      <c r="AC2064" s="135"/>
      <c r="AD2064" s="135"/>
      <c r="AH2064" s="135"/>
      <c r="AI2064" s="135"/>
    </row>
    <row r="2065" spans="1:35" ht="31.5">
      <c r="A2065" s="205">
        <v>2061</v>
      </c>
      <c r="B2065" s="206" t="s">
        <v>7768</v>
      </c>
      <c r="C2065" s="207" t="str">
        <f xml:space="preserve"> _xlfn.CONCAT(小韻資料表[[#This Row],[聲母拼音碼]],小韻資料表[[#This Row],[韻母拼音碼]],小韻資料表[[#This Row],[調號]])</f>
        <v>miam2</v>
      </c>
      <c r="D2065" s="206" t="s">
        <v>7769</v>
      </c>
      <c r="E2065" s="208" t="s">
        <v>7742</v>
      </c>
      <c r="F2065" s="205">
        <v>10</v>
      </c>
      <c r="G2065" s="209" t="s">
        <v>7770</v>
      </c>
      <c r="H2065" s="205">
        <f xml:space="preserve"> LEN(小韻資料表[[#This Row],[小韻字集]])</f>
        <v>3</v>
      </c>
      <c r="I2065" s="205" cm="1">
        <f t="array" ref="I2065" xml:space="preserve"> MATCH(TRUE, ISNUMBER( SEARCH( LEFT(小韻資料表[[#This Row],[切語]],1), 切語上字資料表[切語上字]) ), 0)</f>
        <v>16</v>
      </c>
      <c r="J2065" s="210" t="str" cm="1">
        <f t="array" ref="J2065" xml:space="preserve"> INDEX(切語上字資料表[聲母], 小韻資料表[[#This Row],[上字表識別號]])</f>
        <v>明</v>
      </c>
      <c r="K2065" s="210" t="str" cm="1">
        <f t="array" ref="K2065" xml:space="preserve"> INDEX(切語上字資料表[聲母拼音碼], 小韻資料表[[#This Row],[上字表識別號]])</f>
        <v>m</v>
      </c>
      <c r="L2065" s="210" t="str" cm="1">
        <f t="array" ref="L2065" xml:space="preserve"> INDEX(切語上字資料表[清濁], 小韻資料表[[#This Row],[上字表識別號]])</f>
        <v>次濁</v>
      </c>
      <c r="M2065" s="223" t="str" cm="1">
        <f t="array" ref="M2065" xml:space="preserve"> INDEX(切語上字資料表[發送收], 小韻資料表[[#This Row],[上字表識別號]])</f>
        <v>收聲</v>
      </c>
      <c r="N2065" s="205" cm="1">
        <f t="array" ref="N2065" xml:space="preserve"> MATCH(TRUE, ISNUMBER( SEARCH( RIGHT(小韻資料表[[#This Row],[切語]],1), 切語下字資料表[切語下字]) ), 0)</f>
        <v>338</v>
      </c>
      <c r="O2065" s="207" t="str" cm="1">
        <f t="array" ref="O2065" xml:space="preserve"> INDEX(切語下字資料表[韻母], 小韻資料表[[#This Row],[下字表識別號]])</f>
        <v>忝開3</v>
      </c>
      <c r="P2065" s="207" t="str" cm="1">
        <f t="array" ref="P2065" xml:space="preserve"> INDEX(切語下字資料表[韻母拼音碼], 小韻資料表[[#This Row],[下字表識別號]])</f>
        <v>iam</v>
      </c>
      <c r="Q2065" s="210" t="str" cm="1">
        <f t="array" ref="Q2065" xml:space="preserve"> INDEX(設定表!$C$19:$C$23, INT( LEFT(小韻資料表[[#This Row],[目次編碼]],1) ))</f>
        <v>上</v>
      </c>
      <c r="R2065" s="210">
        <f xml:space="preserve">  INDEX(設定表!$C$8:$C$15, MATCH( (RIGHT(小韻資料表[[#This Row],[清濁]]) &amp; 小韻資料表[[#This Row],[調]]), 設定表!$B$8:$B$15, 0))</f>
        <v>2</v>
      </c>
      <c r="S2065" s="205" t="s">
        <v>309</v>
      </c>
      <c r="T2065" s="205" t="s">
        <v>309</v>
      </c>
      <c r="U2065" s="226" t="s">
        <v>309</v>
      </c>
      <c r="V2065" s="146" t="s">
        <v>309</v>
      </c>
      <c r="X2065" s="135"/>
      <c r="Y2065" s="135"/>
      <c r="AA2065" s="135"/>
      <c r="AB2065" s="134"/>
      <c r="AC2065" s="135"/>
      <c r="AD2065" s="135"/>
      <c r="AH2065" s="135"/>
      <c r="AI2065" s="135"/>
    </row>
    <row r="2066" spans="1:35" ht="31.5">
      <c r="A2066" s="205">
        <v>2062</v>
      </c>
      <c r="B2066" s="206" t="s">
        <v>7771</v>
      </c>
      <c r="C2066" s="207" t="str">
        <f xml:space="preserve"> _xlfn.CONCAT(小韻資料表[[#This Row],[聲母拼音碼]],小韻資料表[[#This Row],[韻母拼音碼]],小韻資料表[[#This Row],[調號]])</f>
        <v>giam2</v>
      </c>
      <c r="D2066" s="206" t="s">
        <v>1252</v>
      </c>
      <c r="E2066" s="208" t="s">
        <v>7772</v>
      </c>
      <c r="F2066" s="205">
        <v>1</v>
      </c>
      <c r="G2066" s="209" t="s">
        <v>7773</v>
      </c>
      <c r="H2066" s="205">
        <f xml:space="preserve"> LEN(小韻資料表[[#This Row],[小韻字集]])</f>
        <v>9</v>
      </c>
      <c r="I2066" s="205" cm="1">
        <f t="array" ref="I2066" xml:space="preserve"> MATCH(TRUE, ISNUMBER( SEARCH( LEFT(小韻資料表[[#This Row],[切語]],1), 切語上字資料表[切語上字]) ), 0)</f>
        <v>4</v>
      </c>
      <c r="J2066" s="210" t="str" cm="1">
        <f t="array" ref="J2066" xml:space="preserve"> INDEX(切語上字資料表[聲母], 小韻資料表[[#This Row],[上字表識別號]])</f>
        <v>疑</v>
      </c>
      <c r="K2066" s="210" t="str" cm="1">
        <f t="array" ref="K2066" xml:space="preserve"> INDEX(切語上字資料表[聲母拼音碼], 小韻資料表[[#This Row],[上字表識別號]])</f>
        <v>g</v>
      </c>
      <c r="L2066" s="210" t="str" cm="1">
        <f t="array" ref="L2066" xml:space="preserve"> INDEX(切語上字資料表[清濁], 小韻資料表[[#This Row],[上字表識別號]])</f>
        <v>次濁</v>
      </c>
      <c r="M2066" s="223" t="str" cm="1">
        <f t="array" ref="M2066" xml:space="preserve"> INDEX(切語上字資料表[發送收], 小韻資料表[[#This Row],[上字表識別號]])</f>
        <v>收聲</v>
      </c>
      <c r="N2066" s="205" cm="1">
        <f t="array" ref="N2066" xml:space="preserve"> MATCH(TRUE, ISNUMBER( SEARCH( RIGHT(小韻資料表[[#This Row],[切語]],1), 切語下字資料表[切語下字]) ), 0)</f>
        <v>350</v>
      </c>
      <c r="O2066" s="207" t="str" cm="1">
        <f t="array" ref="O2066" xml:space="preserve"> INDEX(切語下字資料表[韻母], 小韻資料表[[#This Row],[下字表識別號]])</f>
        <v>儼開3</v>
      </c>
      <c r="P2066" s="207" t="str" cm="1">
        <f t="array" ref="P2066" xml:space="preserve"> INDEX(切語下字資料表[韻母拼音碼], 小韻資料表[[#This Row],[下字表識別號]])</f>
        <v>iam</v>
      </c>
      <c r="Q2066" s="210" t="str" cm="1">
        <f t="array" ref="Q2066" xml:space="preserve"> INDEX(設定表!$C$19:$C$23, INT( LEFT(小韻資料表[[#This Row],[目次編碼]],1) ))</f>
        <v>上</v>
      </c>
      <c r="R2066" s="210">
        <f xml:space="preserve">  INDEX(設定表!$C$8:$C$15, MATCH( (RIGHT(小韻資料表[[#This Row],[清濁]]) &amp; 小韻資料表[[#This Row],[調]]), 設定表!$B$8:$B$15, 0))</f>
        <v>2</v>
      </c>
      <c r="S2066" s="205" t="s">
        <v>309</v>
      </c>
      <c r="T2066" s="205" t="s">
        <v>309</v>
      </c>
      <c r="U2066" s="226" t="s">
        <v>309</v>
      </c>
      <c r="V2066" s="147" t="s">
        <v>309</v>
      </c>
      <c r="X2066" s="135"/>
      <c r="Y2066" s="135"/>
      <c r="AA2066" s="135"/>
      <c r="AB2066" s="134"/>
      <c r="AC2066" s="135"/>
      <c r="AD2066" s="135"/>
      <c r="AH2066" s="135"/>
      <c r="AI2066" s="135"/>
    </row>
    <row r="2067" spans="1:35" ht="31.5">
      <c r="A2067" s="205">
        <v>2063</v>
      </c>
      <c r="B2067" s="206" t="s">
        <v>13193</v>
      </c>
      <c r="C2067" s="207" t="str">
        <f xml:space="preserve"> _xlfn.CONCAT(小韻資料表[[#This Row],[聲母拼音碼]],小韻資料表[[#This Row],[韻母拼音碼]],小韻資料表[[#This Row],[調號]])</f>
        <v>khiam2</v>
      </c>
      <c r="D2067" s="206" t="s">
        <v>7774</v>
      </c>
      <c r="E2067" s="208" t="s">
        <v>7772</v>
      </c>
      <c r="F2067" s="205">
        <v>2</v>
      </c>
      <c r="G2067" s="209" t="s">
        <v>7775</v>
      </c>
      <c r="H2067" s="205">
        <f xml:space="preserve"> LEN(小韻資料表[[#This Row],[小韻字集]])</f>
        <v>4</v>
      </c>
      <c r="I2067" s="205" cm="1">
        <f t="array" ref="I2067" xml:space="preserve"> MATCH(TRUE, ISNUMBER( SEARCH( LEFT(小韻資料表[[#This Row],[切語]],1), 切語上字資料表[切語上字]) ), 0)</f>
        <v>2</v>
      </c>
      <c r="J2067" s="210" t="str" cm="1">
        <f t="array" ref="J2067" xml:space="preserve"> INDEX(切語上字資料表[聲母], 小韻資料表[[#This Row],[上字表識別號]])</f>
        <v>溪</v>
      </c>
      <c r="K2067" s="210" t="str" cm="1">
        <f t="array" ref="K2067" xml:space="preserve"> INDEX(切語上字資料表[聲母拼音碼], 小韻資料表[[#This Row],[上字表識別號]])</f>
        <v>kh</v>
      </c>
      <c r="L2067" s="210" t="str" cm="1">
        <f t="array" ref="L2067" xml:space="preserve"> INDEX(切語上字資料表[清濁], 小韻資料表[[#This Row],[上字表識別號]])</f>
        <v>次清</v>
      </c>
      <c r="M2067" s="223" t="str" cm="1">
        <f t="array" ref="M2067" xml:space="preserve"> INDEX(切語上字資料表[發送收], 小韻資料表[[#This Row],[上字表識別號]])</f>
        <v>送氣</v>
      </c>
      <c r="N2067" s="205" cm="1">
        <f t="array" ref="N2067" xml:space="preserve"> MATCH(TRUE, ISNUMBER( SEARCH( RIGHT(小韻資料表[[#This Row],[切語]],1), 切語下字資料表[切語下字]) ), 0)</f>
        <v>350</v>
      </c>
      <c r="O2067" s="207" t="str" cm="1">
        <f t="array" ref="O2067" xml:space="preserve"> INDEX(切語下字資料表[韻母], 小韻資料表[[#This Row],[下字表識別號]])</f>
        <v>儼開3</v>
      </c>
      <c r="P2067" s="207" t="str" cm="1">
        <f t="array" ref="P2067" xml:space="preserve"> INDEX(切語下字資料表[韻母拼音碼], 小韻資料表[[#This Row],[下字表識別號]])</f>
        <v>iam</v>
      </c>
      <c r="Q2067" s="210" t="str" cm="1">
        <f t="array" ref="Q2067" xml:space="preserve"> INDEX(設定表!$C$19:$C$23, INT( LEFT(小韻資料表[[#This Row],[目次編碼]],1) ))</f>
        <v>上</v>
      </c>
      <c r="R2067" s="210">
        <f xml:space="preserve">  INDEX(設定表!$C$8:$C$15, MATCH( (RIGHT(小韻資料表[[#This Row],[清濁]]) &amp; 小韻資料表[[#This Row],[調]]), 設定表!$B$8:$B$15, 0))</f>
        <v>2</v>
      </c>
      <c r="S2067" s="205" t="s">
        <v>309</v>
      </c>
      <c r="T2067" s="205" t="s">
        <v>309</v>
      </c>
      <c r="U2067" s="226" t="s">
        <v>309</v>
      </c>
      <c r="V2067" s="146" t="s">
        <v>309</v>
      </c>
      <c r="X2067" s="135"/>
      <c r="Y2067" s="135"/>
      <c r="AA2067" s="135"/>
      <c r="AB2067" s="134"/>
      <c r="AC2067" s="135"/>
      <c r="AD2067" s="135"/>
      <c r="AH2067" s="135"/>
      <c r="AI2067" s="135"/>
    </row>
    <row r="2068" spans="1:35" ht="31.5">
      <c r="A2068" s="205">
        <v>2064</v>
      </c>
      <c r="B2068" s="206" t="s">
        <v>7776</v>
      </c>
      <c r="C2068" s="207" t="str">
        <f xml:space="preserve"> _xlfn.CONCAT(小韻資料表[[#This Row],[聲母拼音碼]],小韻資料表[[#This Row],[韻母拼音碼]],小韻資料表[[#This Row],[調號]])</f>
        <v>Øiam2</v>
      </c>
      <c r="D2068" s="206" t="s">
        <v>7681</v>
      </c>
      <c r="E2068" s="208" t="s">
        <v>7772</v>
      </c>
      <c r="F2068" s="205">
        <v>3</v>
      </c>
      <c r="G2068" s="209" t="s">
        <v>7777</v>
      </c>
      <c r="H2068" s="205">
        <f xml:space="preserve"> LEN(小韻資料表[[#This Row],[小韻字集]])</f>
        <v>3</v>
      </c>
      <c r="I2068" s="205" cm="1">
        <f t="array" ref="I2068" xml:space="preserve"> MATCH(TRUE, ISNUMBER( SEARCH( LEFT(小韻資料表[[#This Row],[切語]],1), 切語上字資料表[切語上字]) ), 0)</f>
        <v>35</v>
      </c>
      <c r="J2068" s="210" t="str" cm="1">
        <f t="array" ref="J2068" xml:space="preserve"> INDEX(切語上字資料表[聲母], 小韻資料表[[#This Row],[上字表識別號]])</f>
        <v>影</v>
      </c>
      <c r="K2068" s="210" t="str" cm="1">
        <f t="array" ref="K2068" xml:space="preserve"> INDEX(切語上字資料表[聲母拼音碼], 小韻資料表[[#This Row],[上字表識別號]])</f>
        <v>Ø</v>
      </c>
      <c r="L2068" s="210" t="str" cm="1">
        <f t="array" ref="L2068" xml:space="preserve"> INDEX(切語上字資料表[清濁], 小韻資料表[[#This Row],[上字表識別號]])</f>
        <v>全清</v>
      </c>
      <c r="M2068" s="223" t="str" cm="1">
        <f t="array" ref="M2068" xml:space="preserve"> INDEX(切語上字資料表[發送收], 小韻資料表[[#This Row],[上字表識別號]])</f>
        <v>發聲</v>
      </c>
      <c r="N2068" s="205" cm="1">
        <f t="array" ref="N2068" xml:space="preserve"> MATCH(TRUE, ISNUMBER( SEARCH( RIGHT(小韻資料表[[#This Row],[切語]],1), 切語下字資料表[切語下字]) ), 0)</f>
        <v>350</v>
      </c>
      <c r="O2068" s="207" t="str" cm="1">
        <f t="array" ref="O2068" xml:space="preserve"> INDEX(切語下字資料表[韻母], 小韻資料表[[#This Row],[下字表識別號]])</f>
        <v>儼開3</v>
      </c>
      <c r="P2068" s="207" t="str" cm="1">
        <f t="array" ref="P2068" xml:space="preserve"> INDEX(切語下字資料表[韻母拼音碼], 小韻資料表[[#This Row],[下字表識別號]])</f>
        <v>iam</v>
      </c>
      <c r="Q2068" s="210" t="str" cm="1">
        <f t="array" ref="Q2068" xml:space="preserve"> INDEX(設定表!$C$19:$C$23, INT( LEFT(小韻資料表[[#This Row],[目次編碼]],1) ))</f>
        <v>上</v>
      </c>
      <c r="R2068" s="210">
        <f xml:space="preserve">  INDEX(設定表!$C$8:$C$15, MATCH( (RIGHT(小韻資料表[[#This Row],[清濁]]) &amp; 小韻資料表[[#This Row],[調]]), 設定表!$B$8:$B$15, 0))</f>
        <v>2</v>
      </c>
      <c r="S2068" s="205" t="s">
        <v>309</v>
      </c>
      <c r="T2068" s="205" t="s">
        <v>309</v>
      </c>
      <c r="U2068" s="226" t="s">
        <v>309</v>
      </c>
      <c r="V2068" s="147" t="s">
        <v>309</v>
      </c>
      <c r="X2068" s="135"/>
      <c r="Y2068" s="135"/>
      <c r="AA2068" s="135"/>
      <c r="AB2068" s="134"/>
      <c r="AC2068" s="135"/>
      <c r="AD2068" s="135"/>
      <c r="AH2068" s="135"/>
      <c r="AI2068" s="135"/>
    </row>
    <row r="2069" spans="1:35" ht="31.5">
      <c r="A2069" s="205">
        <v>2065</v>
      </c>
      <c r="B2069" s="206" t="s">
        <v>7778</v>
      </c>
      <c r="C2069" s="207" t="str">
        <f xml:space="preserve"> _xlfn.CONCAT(小韻資料表[[#This Row],[聲母拼音碼]],小韻資料表[[#This Row],[韻母拼音碼]],小韻資料表[[#This Row],[調號]])</f>
        <v>ham2</v>
      </c>
      <c r="D2069" s="206" t="s">
        <v>1220</v>
      </c>
      <c r="E2069" s="208" t="s">
        <v>1219</v>
      </c>
      <c r="F2069" s="205">
        <v>1</v>
      </c>
      <c r="G2069" s="209" t="s">
        <v>7779</v>
      </c>
      <c r="H2069" s="205">
        <f xml:space="preserve"> LEN(小韻資料表[[#This Row],[小韻字集]])</f>
        <v>10</v>
      </c>
      <c r="I2069" s="205" cm="1">
        <f t="array" ref="I2069" xml:space="preserve"> MATCH(TRUE, ISNUMBER( SEARCH( LEFT(小韻資料表[[#This Row],[切語]],1), 切語上字資料表[切語上字]) ), 0)</f>
        <v>37</v>
      </c>
      <c r="J2069" s="210" t="str" cm="1">
        <f t="array" ref="J2069" xml:space="preserve"> INDEX(切語上字資料表[聲母], 小韻資料表[[#This Row],[上字表識別號]])</f>
        <v>匣</v>
      </c>
      <c r="K2069" s="210" t="str" cm="1">
        <f t="array" ref="K2069" xml:space="preserve"> INDEX(切語上字資料表[聲母拼音碼], 小韻資料表[[#This Row],[上字表識別號]])</f>
        <v>h</v>
      </c>
      <c r="L2069" s="210" t="str" cm="1">
        <f t="array" ref="L2069" xml:space="preserve"> INDEX(切語上字資料表[清濁], 小韻資料表[[#This Row],[上字表識別號]])</f>
        <v>全濁</v>
      </c>
      <c r="M2069" s="223" t="str" cm="1">
        <f t="array" ref="M2069" xml:space="preserve"> INDEX(切語上字資料表[發送收], 小韻資料表[[#This Row],[上字表識別號]])</f>
        <v>送氣</v>
      </c>
      <c r="N2069" s="205" cm="1">
        <f t="array" ref="N2069" xml:space="preserve"> MATCH(TRUE, ISNUMBER( SEARCH( RIGHT(小韻資料表[[#This Row],[切語]],1), 切語下字資料表[切語下字]) ), 0)</f>
        <v>342</v>
      </c>
      <c r="O2069" s="207" t="str" cm="1">
        <f t="array" ref="O2069" xml:space="preserve"> INDEX(切語下字資料表[韻母], 小韻資料表[[#This Row],[下字表識別號]])</f>
        <v>豏開2</v>
      </c>
      <c r="P2069" s="207" t="str" cm="1">
        <f t="array" ref="P2069" xml:space="preserve"> INDEX(切語下字資料表[韻母拼音碼], 小韻資料表[[#This Row],[下字表識別號]])</f>
        <v>am</v>
      </c>
      <c r="Q2069" s="210" t="str" cm="1">
        <f t="array" ref="Q2069" xml:space="preserve"> INDEX(設定表!$C$19:$C$23, INT( LEFT(小韻資料表[[#This Row],[目次編碼]],1) ))</f>
        <v>上</v>
      </c>
      <c r="R2069" s="210">
        <f xml:space="preserve">  INDEX(設定表!$C$8:$C$15, MATCH( (RIGHT(小韻資料表[[#This Row],[清濁]]) &amp; 小韻資料表[[#This Row],[調]]), 設定表!$B$8:$B$15, 0))</f>
        <v>2</v>
      </c>
      <c r="S2069" s="205" t="s">
        <v>309</v>
      </c>
      <c r="T2069" s="205" t="s">
        <v>309</v>
      </c>
      <c r="U2069" s="226" t="s">
        <v>7780</v>
      </c>
      <c r="V2069" s="146" t="s">
        <v>309</v>
      </c>
      <c r="X2069" s="135"/>
      <c r="Y2069" s="135"/>
      <c r="AA2069" s="135"/>
      <c r="AB2069" s="134"/>
      <c r="AC2069" s="135"/>
      <c r="AD2069" s="135"/>
      <c r="AH2069" s="135"/>
      <c r="AI2069" s="135"/>
    </row>
    <row r="2070" spans="1:35" ht="31.5">
      <c r="A2070" s="205">
        <v>2066</v>
      </c>
      <c r="B2070" s="206" t="s">
        <v>7781</v>
      </c>
      <c r="C2070" s="207" t="str">
        <f xml:space="preserve"> _xlfn.CONCAT(小韻資料表[[#This Row],[聲母拼音碼]],小韻資料表[[#This Row],[韻母拼音碼]],小韻資料表[[#This Row],[調號]])</f>
        <v>tam2</v>
      </c>
      <c r="D2070" s="206" t="s">
        <v>7782</v>
      </c>
      <c r="E2070" s="208" t="s">
        <v>1219</v>
      </c>
      <c r="F2070" s="205">
        <v>2</v>
      </c>
      <c r="G2070" s="209" t="s">
        <v>7783</v>
      </c>
      <c r="H2070" s="205">
        <f xml:space="preserve"> LEN(小韻資料表[[#This Row],[小韻字集]])</f>
        <v>3</v>
      </c>
      <c r="I2070" s="205" cm="1">
        <f t="array" ref="I2070" xml:space="preserve"> MATCH(TRUE, ISNUMBER( SEARCH( LEFT(小韻資料表[[#This Row],[切語]],1), 切語上字資料表[切語上字]) ), 0)</f>
        <v>7</v>
      </c>
      <c r="J2070" s="210" t="str" cm="1">
        <f t="array" ref="J2070" xml:space="preserve"> INDEX(切語上字資料表[聲母], 小韻資料表[[#This Row],[上字表識別號]])</f>
        <v>定</v>
      </c>
      <c r="K2070" s="210" t="str" cm="1">
        <f t="array" ref="K2070" xml:space="preserve"> INDEX(切語上字資料表[聲母拼音碼], 小韻資料表[[#This Row],[上字表識別號]])</f>
        <v>t</v>
      </c>
      <c r="L2070" s="210" t="str" cm="1">
        <f t="array" ref="L2070" xml:space="preserve"> INDEX(切語上字資料表[清濁], 小韻資料表[[#This Row],[上字表識別號]])</f>
        <v>全濁</v>
      </c>
      <c r="M2070" s="223" cm="1">
        <f t="array" ref="M2070" xml:space="preserve"> INDEX(切語上字資料表[發送收], 小韻資料表[[#This Row],[上字表識別號]])</f>
        <v>0</v>
      </c>
      <c r="N2070" s="205" cm="1">
        <f t="array" ref="N2070" xml:space="preserve"> MATCH(TRUE, ISNUMBER( SEARCH( RIGHT(小韻資料表[[#This Row],[切語]],1), 切語下字資料表[切語下字]) ), 0)</f>
        <v>342</v>
      </c>
      <c r="O2070" s="207" t="str" cm="1">
        <f t="array" ref="O2070" xml:space="preserve"> INDEX(切語下字資料表[韻母], 小韻資料表[[#This Row],[下字表識別號]])</f>
        <v>豏開2</v>
      </c>
      <c r="P2070" s="207" t="str" cm="1">
        <f t="array" ref="P2070" xml:space="preserve"> INDEX(切語下字資料表[韻母拼音碼], 小韻資料表[[#This Row],[下字表識別號]])</f>
        <v>am</v>
      </c>
      <c r="Q2070" s="210" t="str" cm="1">
        <f t="array" ref="Q2070" xml:space="preserve"> INDEX(設定表!$C$19:$C$23, INT( LEFT(小韻資料表[[#This Row],[目次編碼]],1) ))</f>
        <v>上</v>
      </c>
      <c r="R2070" s="210">
        <f xml:space="preserve">  INDEX(設定表!$C$8:$C$15, MATCH( (RIGHT(小韻資料表[[#This Row],[清濁]]) &amp; 小韻資料表[[#This Row],[調]]), 設定表!$B$8:$B$15, 0))</f>
        <v>2</v>
      </c>
      <c r="S2070" s="205" t="s">
        <v>309</v>
      </c>
      <c r="T2070" s="205" t="s">
        <v>309</v>
      </c>
      <c r="U2070" s="226" t="s">
        <v>309</v>
      </c>
      <c r="V2070" s="147" t="s">
        <v>309</v>
      </c>
      <c r="X2070" s="135"/>
      <c r="Y2070" s="135"/>
      <c r="AA2070" s="135"/>
      <c r="AB2070" s="134"/>
      <c r="AC2070" s="135"/>
      <c r="AD2070" s="135"/>
      <c r="AH2070" s="135"/>
      <c r="AI2070" s="135"/>
    </row>
    <row r="2071" spans="1:35" ht="31.5">
      <c r="A2071" s="205">
        <v>2067</v>
      </c>
      <c r="B2071" s="206" t="s">
        <v>7784</v>
      </c>
      <c r="C2071" s="207" t="str">
        <f xml:space="preserve"> _xlfn.CONCAT(小韻資料表[[#This Row],[聲母拼音碼]],小韻資料表[[#This Row],[韻母拼音碼]],小韻資料表[[#This Row],[調號]])</f>
        <v>kham2</v>
      </c>
      <c r="D2071" s="206" t="s">
        <v>7785</v>
      </c>
      <c r="E2071" s="208" t="s">
        <v>1219</v>
      </c>
      <c r="F2071" s="205">
        <v>3</v>
      </c>
      <c r="G2071" s="209" t="s">
        <v>7786</v>
      </c>
      <c r="H2071" s="205">
        <f xml:space="preserve"> LEN(小韻資料表[[#This Row],[小韻字集]])</f>
        <v>9</v>
      </c>
      <c r="I2071" s="205" cm="1">
        <f t="array" ref="I2071" xml:space="preserve"> MATCH(TRUE, ISNUMBER( SEARCH( LEFT(小韻資料表[[#This Row],[切語]],1), 切語上字資料表[切語上字]) ), 0)</f>
        <v>2</v>
      </c>
      <c r="J2071" s="210" t="str" cm="1">
        <f t="array" ref="J2071" xml:space="preserve"> INDEX(切語上字資料表[聲母], 小韻資料表[[#This Row],[上字表識別號]])</f>
        <v>溪</v>
      </c>
      <c r="K2071" s="210" t="str" cm="1">
        <f t="array" ref="K2071" xml:space="preserve"> INDEX(切語上字資料表[聲母拼音碼], 小韻資料表[[#This Row],[上字表識別號]])</f>
        <v>kh</v>
      </c>
      <c r="L2071" s="210" t="str" cm="1">
        <f t="array" ref="L2071" xml:space="preserve"> INDEX(切語上字資料表[清濁], 小韻資料表[[#This Row],[上字表識別號]])</f>
        <v>次清</v>
      </c>
      <c r="M2071" s="223" t="str" cm="1">
        <f t="array" ref="M2071" xml:space="preserve"> INDEX(切語上字資料表[發送收], 小韻資料表[[#This Row],[上字表識別號]])</f>
        <v>送氣</v>
      </c>
      <c r="N2071" s="205" cm="1">
        <f t="array" ref="N2071" xml:space="preserve"> MATCH(TRUE, ISNUMBER( SEARCH( RIGHT(小韻資料表[[#This Row],[切語]],1), 切語下字資料表[切語下字]) ), 0)</f>
        <v>342</v>
      </c>
      <c r="O2071" s="207" t="str" cm="1">
        <f t="array" ref="O2071" xml:space="preserve"> INDEX(切語下字資料表[韻母], 小韻資料表[[#This Row],[下字表識別號]])</f>
        <v>豏開2</v>
      </c>
      <c r="P2071" s="207" t="str" cm="1">
        <f t="array" ref="P2071" xml:space="preserve"> INDEX(切語下字資料表[韻母拼音碼], 小韻資料表[[#This Row],[下字表識別號]])</f>
        <v>am</v>
      </c>
      <c r="Q2071" s="210" t="str" cm="1">
        <f t="array" ref="Q2071" xml:space="preserve"> INDEX(設定表!$C$19:$C$23, INT( LEFT(小韻資料表[[#This Row],[目次編碼]],1) ))</f>
        <v>上</v>
      </c>
      <c r="R2071" s="210">
        <f xml:space="preserve">  INDEX(設定表!$C$8:$C$15, MATCH( (RIGHT(小韻資料表[[#This Row],[清濁]]) &amp; 小韻資料表[[#This Row],[調]]), 設定表!$B$8:$B$15, 0))</f>
        <v>2</v>
      </c>
      <c r="S2071" s="205" t="s">
        <v>309</v>
      </c>
      <c r="T2071" s="205" t="s">
        <v>309</v>
      </c>
      <c r="U2071" s="226" t="s">
        <v>309</v>
      </c>
      <c r="V2071" s="146" t="s">
        <v>309</v>
      </c>
      <c r="X2071" s="135"/>
      <c r="Y2071" s="135"/>
      <c r="AA2071" s="135"/>
      <c r="AB2071" s="134"/>
      <c r="AC2071" s="135"/>
      <c r="AD2071" s="135"/>
      <c r="AH2071" s="135"/>
      <c r="AI2071" s="135"/>
    </row>
    <row r="2072" spans="1:35" ht="31.5">
      <c r="A2072" s="205">
        <v>2068</v>
      </c>
      <c r="B2072" s="206" t="s">
        <v>7787</v>
      </c>
      <c r="C2072" s="207" t="str">
        <f xml:space="preserve"> _xlfn.CONCAT(小韻資料表[[#This Row],[聲母拼音碼]],小韻資料表[[#This Row],[韻母拼音碼]],小韻資料表[[#This Row],[調號]])</f>
        <v>kam2</v>
      </c>
      <c r="D2072" s="206" t="s">
        <v>7788</v>
      </c>
      <c r="E2072" s="208" t="s">
        <v>1219</v>
      </c>
      <c r="F2072" s="205">
        <v>4</v>
      </c>
      <c r="G2072" s="209" t="s">
        <v>7789</v>
      </c>
      <c r="H2072" s="205">
        <f xml:space="preserve"> LEN(小韻資料表[[#This Row],[小韻字集]])</f>
        <v>5</v>
      </c>
      <c r="I2072" s="205" cm="1">
        <f t="array" ref="I2072" xml:space="preserve"> MATCH(TRUE, ISNUMBER( SEARCH( LEFT(小韻資料表[[#This Row],[切語]],1), 切語上字資料表[切語上字]) ), 0)</f>
        <v>1</v>
      </c>
      <c r="J2072" s="210" t="str" cm="1">
        <f t="array" ref="J2072" xml:space="preserve"> INDEX(切語上字資料表[聲母], 小韻資料表[[#This Row],[上字表識別號]])</f>
        <v>見</v>
      </c>
      <c r="K2072" s="210" t="str" cm="1">
        <f t="array" ref="K2072" xml:space="preserve"> INDEX(切語上字資料表[聲母拼音碼], 小韻資料表[[#This Row],[上字表識別號]])</f>
        <v>k</v>
      </c>
      <c r="L2072" s="210" t="str" cm="1">
        <f t="array" ref="L2072" xml:space="preserve"> INDEX(切語上字資料表[清濁], 小韻資料表[[#This Row],[上字表識別號]])</f>
        <v>全清</v>
      </c>
      <c r="M2072" s="223" t="str" cm="1">
        <f t="array" ref="M2072" xml:space="preserve"> INDEX(切語上字資料表[發送收], 小韻資料表[[#This Row],[上字表識別號]])</f>
        <v>發聲</v>
      </c>
      <c r="N2072" s="205" cm="1">
        <f t="array" ref="N2072" xml:space="preserve"> MATCH(TRUE, ISNUMBER( SEARCH( RIGHT(小韻資料表[[#This Row],[切語]],1), 切語下字資料表[切語下字]) ), 0)</f>
        <v>342</v>
      </c>
      <c r="O2072" s="207" t="str" cm="1">
        <f t="array" ref="O2072" xml:space="preserve"> INDEX(切語下字資料表[韻母], 小韻資料表[[#This Row],[下字表識別號]])</f>
        <v>豏開2</v>
      </c>
      <c r="P2072" s="207" t="str" cm="1">
        <f t="array" ref="P2072" xml:space="preserve"> INDEX(切語下字資料表[韻母拼音碼], 小韻資料表[[#This Row],[下字表識別號]])</f>
        <v>am</v>
      </c>
      <c r="Q2072" s="210" t="str" cm="1">
        <f t="array" ref="Q2072" xml:space="preserve"> INDEX(設定表!$C$19:$C$23, INT( LEFT(小韻資料表[[#This Row],[目次編碼]],1) ))</f>
        <v>上</v>
      </c>
      <c r="R2072" s="210">
        <f xml:space="preserve">  INDEX(設定表!$C$8:$C$15, MATCH( (RIGHT(小韻資料表[[#This Row],[清濁]]) &amp; 小韻資料表[[#This Row],[調]]), 設定表!$B$8:$B$15, 0))</f>
        <v>2</v>
      </c>
      <c r="S2072" s="205" t="s">
        <v>309</v>
      </c>
      <c r="T2072" s="205" t="s">
        <v>309</v>
      </c>
      <c r="U2072" s="226" t="s">
        <v>7790</v>
      </c>
      <c r="V2072" s="147" t="s">
        <v>309</v>
      </c>
      <c r="X2072" s="135"/>
      <c r="Y2072" s="135"/>
      <c r="AA2072" s="135"/>
      <c r="AB2072" s="134"/>
      <c r="AC2072" s="135"/>
      <c r="AD2072" s="135"/>
      <c r="AH2072" s="135"/>
      <c r="AI2072" s="135"/>
    </row>
    <row r="2073" spans="1:35" ht="31.5">
      <c r="A2073" s="205">
        <v>2069</v>
      </c>
      <c r="B2073" s="206" t="s">
        <v>7791</v>
      </c>
      <c r="C2073" s="207" t="str">
        <f xml:space="preserve"> _xlfn.CONCAT(小韻資料表[[#This Row],[聲母拼音碼]],小韻資料表[[#This Row],[韻母拼音碼]],小韻資料表[[#This Row],[調號]])</f>
        <v>cam2</v>
      </c>
      <c r="D2073" s="206" t="s">
        <v>7792</v>
      </c>
      <c r="E2073" s="208" t="s">
        <v>1219</v>
      </c>
      <c r="F2073" s="205">
        <v>5</v>
      </c>
      <c r="G2073" s="209" t="s">
        <v>7793</v>
      </c>
      <c r="H2073" s="205">
        <f xml:space="preserve"> LEN(小韻資料表[[#This Row],[小韻字集]])</f>
        <v>3</v>
      </c>
      <c r="I2073" s="205" cm="1">
        <f t="array" ref="I2073" xml:space="preserve"> MATCH(TRUE, ISNUMBER( SEARCH( LEFT(小韻資料表[[#This Row],[切語]],1), 切語上字資料表[切語上字]) ), 0)</f>
        <v>28</v>
      </c>
      <c r="J2073" s="210" t="str" cm="1">
        <f t="array" ref="J2073" xml:space="preserve"> INDEX(切語上字資料表[聲母], 小韻資料表[[#This Row],[上字表識別號]])</f>
        <v>床</v>
      </c>
      <c r="K2073" s="210" t="str" cm="1">
        <f t="array" ref="K2073" xml:space="preserve"> INDEX(切語上字資料表[聲母拼音碼], 小韻資料表[[#This Row],[上字表識別號]])</f>
        <v>c</v>
      </c>
      <c r="L2073" s="210" t="str" cm="1">
        <f t="array" ref="L2073" xml:space="preserve"> INDEX(切語上字資料表[清濁], 小韻資料表[[#This Row],[上字表識別號]])</f>
        <v>全濁</v>
      </c>
      <c r="M2073" s="223" cm="1">
        <f t="array" ref="M2073" xml:space="preserve"> INDEX(切語上字資料表[發送收], 小韻資料表[[#This Row],[上字表識別號]])</f>
        <v>0</v>
      </c>
      <c r="N2073" s="205" cm="1">
        <f t="array" ref="N2073" xml:space="preserve"> MATCH(TRUE, ISNUMBER( SEARCH( RIGHT(小韻資料表[[#This Row],[切語]],1), 切語下字資料表[切語下字]) ), 0)</f>
        <v>342</v>
      </c>
      <c r="O2073" s="207" t="str" cm="1">
        <f t="array" ref="O2073" xml:space="preserve"> INDEX(切語下字資料表[韻母], 小韻資料表[[#This Row],[下字表識別號]])</f>
        <v>豏開2</v>
      </c>
      <c r="P2073" s="207" t="str" cm="1">
        <f t="array" ref="P2073" xml:space="preserve"> INDEX(切語下字資料表[韻母拼音碼], 小韻資料表[[#This Row],[下字表識別號]])</f>
        <v>am</v>
      </c>
      <c r="Q2073" s="210" t="str" cm="1">
        <f t="array" ref="Q2073" xml:space="preserve"> INDEX(設定表!$C$19:$C$23, INT( LEFT(小韻資料表[[#This Row],[目次編碼]],1) ))</f>
        <v>上</v>
      </c>
      <c r="R2073" s="210">
        <f xml:space="preserve">  INDEX(設定表!$C$8:$C$15, MATCH( (RIGHT(小韻資料表[[#This Row],[清濁]]) &amp; 小韻資料表[[#This Row],[調]]), 設定表!$B$8:$B$15, 0))</f>
        <v>2</v>
      </c>
      <c r="S2073" s="205" t="s">
        <v>309</v>
      </c>
      <c r="T2073" s="205" t="s">
        <v>309</v>
      </c>
      <c r="U2073" s="226" t="s">
        <v>7794</v>
      </c>
      <c r="V2073" s="146" t="s">
        <v>309</v>
      </c>
      <c r="X2073" s="135"/>
      <c r="Y2073" s="135"/>
      <c r="AA2073" s="135"/>
      <c r="AB2073" s="134"/>
      <c r="AC2073" s="135"/>
      <c r="AD2073" s="135"/>
      <c r="AH2073" s="135"/>
      <c r="AI2073" s="135"/>
    </row>
    <row r="2074" spans="1:35" ht="31.5">
      <c r="A2074" s="205">
        <v>2070</v>
      </c>
      <c r="B2074" s="206" t="s">
        <v>7795</v>
      </c>
      <c r="C2074" s="207" t="str">
        <f xml:space="preserve"> _xlfn.CONCAT(小韻資料表[[#This Row],[聲母拼音碼]],小韻資料表[[#This Row],[韻母拼音碼]],小韻資料表[[#This Row],[調號]])</f>
        <v>lam2</v>
      </c>
      <c r="D2074" s="206" t="s">
        <v>7796</v>
      </c>
      <c r="E2074" s="208" t="s">
        <v>1219</v>
      </c>
      <c r="F2074" s="205">
        <v>6</v>
      </c>
      <c r="G2074" s="209" t="s">
        <v>7797</v>
      </c>
      <c r="H2074" s="205">
        <f xml:space="preserve"> LEN(小韻資料表[[#This Row],[小韻字集]])</f>
        <v>2</v>
      </c>
      <c r="I2074" s="205" cm="1">
        <f t="array" ref="I2074" xml:space="preserve"> MATCH(TRUE, ISNUMBER( SEARCH( LEFT(小韻資料表[[#This Row],[切語]],1), 切語上字資料表[切語上字]) ), 0)</f>
        <v>40</v>
      </c>
      <c r="J2074" s="210" t="str" cm="1">
        <f t="array" ref="J2074" xml:space="preserve"> INDEX(切語上字資料表[聲母], 小韻資料表[[#This Row],[上字表識別號]])</f>
        <v>來</v>
      </c>
      <c r="K2074" s="210" t="str" cm="1">
        <f t="array" ref="K2074" xml:space="preserve"> INDEX(切語上字資料表[聲母拼音碼], 小韻資料表[[#This Row],[上字表識別號]])</f>
        <v>l</v>
      </c>
      <c r="L2074" s="210" t="str" cm="1">
        <f t="array" ref="L2074" xml:space="preserve"> INDEX(切語上字資料表[清濁], 小韻資料表[[#This Row],[上字表識別號]])</f>
        <v>次濁</v>
      </c>
      <c r="M2074" s="223" t="str" cm="1">
        <f t="array" ref="M2074" xml:space="preserve"> INDEX(切語上字資料表[發送收], 小韻資料表[[#This Row],[上字表識別號]])</f>
        <v>收聲</v>
      </c>
      <c r="N2074" s="205" cm="1">
        <f t="array" ref="N2074" xml:space="preserve"> MATCH(TRUE, ISNUMBER( SEARCH( RIGHT(小韻資料表[[#This Row],[切語]],1), 切語下字資料表[切語下字]) ), 0)</f>
        <v>342</v>
      </c>
      <c r="O2074" s="207" t="str" cm="1">
        <f t="array" ref="O2074" xml:space="preserve"> INDEX(切語下字資料表[韻母], 小韻資料表[[#This Row],[下字表識別號]])</f>
        <v>豏開2</v>
      </c>
      <c r="P2074" s="207" t="str" cm="1">
        <f t="array" ref="P2074" xml:space="preserve"> INDEX(切語下字資料表[韻母拼音碼], 小韻資料表[[#This Row],[下字表識別號]])</f>
        <v>am</v>
      </c>
      <c r="Q2074" s="210" t="str" cm="1">
        <f t="array" ref="Q2074" xml:space="preserve"> INDEX(設定表!$C$19:$C$23, INT( LEFT(小韻資料表[[#This Row],[目次編碼]],1) ))</f>
        <v>上</v>
      </c>
      <c r="R2074" s="210">
        <f xml:space="preserve">  INDEX(設定表!$C$8:$C$15, MATCH( (RIGHT(小韻資料表[[#This Row],[清濁]]) &amp; 小韻資料表[[#This Row],[調]]), 設定表!$B$8:$B$15, 0))</f>
        <v>2</v>
      </c>
      <c r="S2074" s="205" t="s">
        <v>309</v>
      </c>
      <c r="T2074" s="205" t="s">
        <v>309</v>
      </c>
      <c r="U2074" s="226" t="s">
        <v>309</v>
      </c>
      <c r="V2074" s="147" t="s">
        <v>309</v>
      </c>
      <c r="X2074" s="135"/>
      <c r="Y2074" s="135"/>
      <c r="AA2074" s="135"/>
      <c r="AB2074" s="134"/>
      <c r="AC2074" s="135"/>
      <c r="AD2074" s="135"/>
      <c r="AH2074" s="135"/>
      <c r="AI2074" s="135"/>
    </row>
    <row r="2075" spans="1:35" ht="31.5">
      <c r="A2075" s="205">
        <v>2071</v>
      </c>
      <c r="B2075" s="206" t="s">
        <v>7798</v>
      </c>
      <c r="C2075" s="207" t="str">
        <f xml:space="preserve"> _xlfn.CONCAT(小韻資料表[[#This Row],[聲母拼音碼]],小韻資料表[[#This Row],[韻母拼音碼]],小韻資料表[[#This Row],[調號]])</f>
        <v>cam2</v>
      </c>
      <c r="D2075" s="206" t="s">
        <v>7799</v>
      </c>
      <c r="E2075" s="208" t="s">
        <v>1219</v>
      </c>
      <c r="F2075" s="205">
        <v>7</v>
      </c>
      <c r="G2075" s="209" t="s">
        <v>7799</v>
      </c>
      <c r="H2075" s="205">
        <f xml:space="preserve"> LEN(小韻資料表[[#This Row],[小韻字集]])</f>
        <v>1</v>
      </c>
      <c r="I2075" s="205" cm="1">
        <f t="array" ref="I2075" xml:space="preserve"> MATCH(TRUE, ISNUMBER( SEARCH( LEFT(小韻資料表[[#This Row],[切語]],1), 切語上字資料表[切語上字]) ), 0)</f>
        <v>26</v>
      </c>
      <c r="J2075" s="210" t="str" cm="1">
        <f t="array" ref="J2075" xml:space="preserve"> INDEX(切語上字資料表[聲母], 小韻資料表[[#This Row],[上字表識別號]])</f>
        <v>莊</v>
      </c>
      <c r="K2075" s="210" t="str" cm="1">
        <f t="array" ref="K2075" xml:space="preserve"> INDEX(切語上字資料表[聲母拼音碼], 小韻資料表[[#This Row],[上字表識別號]])</f>
        <v>c</v>
      </c>
      <c r="L2075" s="210" t="str" cm="1">
        <f t="array" ref="L2075" xml:space="preserve"> INDEX(切語上字資料表[清濁], 小韻資料表[[#This Row],[上字表識別號]])</f>
        <v>全清</v>
      </c>
      <c r="M2075" s="223" t="str" cm="1">
        <f t="array" ref="M2075" xml:space="preserve"> INDEX(切語上字資料表[發送收], 小韻資料表[[#This Row],[上字表識別號]])</f>
        <v>發聲</v>
      </c>
      <c r="N2075" s="205" cm="1">
        <f t="array" ref="N2075" xml:space="preserve"> MATCH(TRUE, ISNUMBER( SEARCH( RIGHT(小韻資料表[[#This Row],[切語]],1), 切語下字資料表[切語下字]) ), 0)</f>
        <v>342</v>
      </c>
      <c r="O2075" s="207" t="str" cm="1">
        <f t="array" ref="O2075" xml:space="preserve"> INDEX(切語下字資料表[韻母], 小韻資料表[[#This Row],[下字表識別號]])</f>
        <v>豏開2</v>
      </c>
      <c r="P2075" s="207" t="str" cm="1">
        <f t="array" ref="P2075" xml:space="preserve"> INDEX(切語下字資料表[韻母拼音碼], 小韻資料表[[#This Row],[下字表識別號]])</f>
        <v>am</v>
      </c>
      <c r="Q2075" s="210" t="str" cm="1">
        <f t="array" ref="Q2075" xml:space="preserve"> INDEX(設定表!$C$19:$C$23, INT( LEFT(小韻資料表[[#This Row],[目次編碼]],1) ))</f>
        <v>上</v>
      </c>
      <c r="R2075" s="210">
        <f xml:space="preserve">  INDEX(設定表!$C$8:$C$15, MATCH( (RIGHT(小韻資料表[[#This Row],[清濁]]) &amp; 小韻資料表[[#This Row],[調]]), 設定表!$B$8:$B$15, 0))</f>
        <v>2</v>
      </c>
      <c r="S2075" s="205" t="s">
        <v>309</v>
      </c>
      <c r="T2075" s="205" t="s">
        <v>309</v>
      </c>
      <c r="U2075" s="226" t="s">
        <v>309</v>
      </c>
      <c r="V2075" s="146" t="s">
        <v>309</v>
      </c>
      <c r="X2075" s="135"/>
      <c r="Y2075" s="135"/>
      <c r="AA2075" s="135"/>
      <c r="AB2075" s="134"/>
      <c r="AC2075" s="135"/>
      <c r="AD2075" s="135"/>
      <c r="AH2075" s="135"/>
      <c r="AI2075" s="135"/>
    </row>
    <row r="2076" spans="1:35" ht="31.5">
      <c r="A2076" s="205">
        <v>2072</v>
      </c>
      <c r="B2076" s="206" t="s">
        <v>7800</v>
      </c>
      <c r="C2076" s="207" t="str">
        <f xml:space="preserve"> _xlfn.CONCAT(小韻資料表[[#This Row],[聲母拼音碼]],小韻資料表[[#This Row],[韻母拼音碼]],小韻資料表[[#This Row],[調號]])</f>
        <v>cham2</v>
      </c>
      <c r="D2076" s="206" t="s">
        <v>7801</v>
      </c>
      <c r="E2076" s="208" t="s">
        <v>1219</v>
      </c>
      <c r="F2076" s="205">
        <v>8</v>
      </c>
      <c r="G2076" s="209" t="s">
        <v>7802</v>
      </c>
      <c r="H2076" s="205">
        <f xml:space="preserve"> LEN(小韻資料表[[#This Row],[小韻字集]])</f>
        <v>2</v>
      </c>
      <c r="I2076" s="205" cm="1">
        <f t="array" ref="I2076" xml:space="preserve"> MATCH(TRUE, ISNUMBER( SEARCH( LEFT(小韻資料表[[#This Row],[切語]],1), 切語上字資料表[切語上字]) ), 0)</f>
        <v>27</v>
      </c>
      <c r="J2076" s="210" t="str" cm="1">
        <f t="array" ref="J2076" xml:space="preserve"> INDEX(切語上字資料表[聲母], 小韻資料表[[#This Row],[上字表識別號]])</f>
        <v>初</v>
      </c>
      <c r="K2076" s="210" t="str" cm="1">
        <f t="array" ref="K2076" xml:space="preserve"> INDEX(切語上字資料表[聲母拼音碼], 小韻資料表[[#This Row],[上字表識別號]])</f>
        <v>ch</v>
      </c>
      <c r="L2076" s="210" t="str" cm="1">
        <f t="array" ref="L2076" xml:space="preserve"> INDEX(切語上字資料表[清濁], 小韻資料表[[#This Row],[上字表識別號]])</f>
        <v>次清</v>
      </c>
      <c r="M2076" s="223" t="str" cm="1">
        <f t="array" ref="M2076" xml:space="preserve"> INDEX(切語上字資料表[發送收], 小韻資料表[[#This Row],[上字表識別號]])</f>
        <v>送氣</v>
      </c>
      <c r="N2076" s="205" cm="1">
        <f t="array" ref="N2076" xml:space="preserve"> MATCH(TRUE, ISNUMBER( SEARCH( RIGHT(小韻資料表[[#This Row],[切語]],1), 切語下字資料表[切語下字]) ), 0)</f>
        <v>342</v>
      </c>
      <c r="O2076" s="207" t="str" cm="1">
        <f t="array" ref="O2076" xml:space="preserve"> INDEX(切語下字資料表[韻母], 小韻資料表[[#This Row],[下字表識別號]])</f>
        <v>豏開2</v>
      </c>
      <c r="P2076" s="207" t="str" cm="1">
        <f t="array" ref="P2076" xml:space="preserve"> INDEX(切語下字資料表[韻母拼音碼], 小韻資料表[[#This Row],[下字表識別號]])</f>
        <v>am</v>
      </c>
      <c r="Q2076" s="210" t="str" cm="1">
        <f t="array" ref="Q2076" xml:space="preserve"> INDEX(設定表!$C$19:$C$23, INT( LEFT(小韻資料表[[#This Row],[目次編碼]],1) ))</f>
        <v>上</v>
      </c>
      <c r="R2076" s="210">
        <f xml:space="preserve">  INDEX(設定表!$C$8:$C$15, MATCH( (RIGHT(小韻資料表[[#This Row],[清濁]]) &amp; 小韻資料表[[#This Row],[調]]), 設定表!$B$8:$B$15, 0))</f>
        <v>2</v>
      </c>
      <c r="S2076" s="205" t="s">
        <v>309</v>
      </c>
      <c r="T2076" s="205" t="s">
        <v>309</v>
      </c>
      <c r="U2076" s="226" t="s">
        <v>309</v>
      </c>
      <c r="V2076" s="147" t="s">
        <v>309</v>
      </c>
      <c r="X2076" s="135"/>
      <c r="Y2076" s="135"/>
      <c r="AA2076" s="135"/>
      <c r="AB2076" s="134"/>
      <c r="AC2076" s="135"/>
      <c r="AD2076" s="135"/>
      <c r="AH2076" s="135"/>
      <c r="AI2076" s="135"/>
    </row>
    <row r="2077" spans="1:35" ht="31.5">
      <c r="A2077" s="205">
        <v>2073</v>
      </c>
      <c r="B2077" s="206" t="s">
        <v>7803</v>
      </c>
      <c r="C2077" s="207" t="str">
        <f xml:space="preserve"> _xlfn.CONCAT(小韻資料表[[#This Row],[聲母拼音碼]],小韻資料表[[#This Row],[韻母拼音碼]],小韻資料表[[#This Row],[調號]])</f>
        <v>ham2</v>
      </c>
      <c r="D2077" s="206" t="s">
        <v>1176</v>
      </c>
      <c r="E2077" s="208" t="s">
        <v>1219</v>
      </c>
      <c r="F2077" s="205">
        <v>9</v>
      </c>
      <c r="G2077" s="209" t="s">
        <v>7804</v>
      </c>
      <c r="H2077" s="205">
        <f xml:space="preserve"> LEN(小韻資料表[[#This Row],[小韻字集]])</f>
        <v>2</v>
      </c>
      <c r="I2077" s="205" cm="1">
        <f t="array" ref="I2077" xml:space="preserve"> MATCH(TRUE, ISNUMBER( SEARCH( LEFT(小韻資料表[[#This Row],[切語]],1), 切語上字資料表[切語上字]) ), 0)</f>
        <v>36</v>
      </c>
      <c r="J2077" s="210" t="str" cm="1">
        <f t="array" ref="J2077" xml:space="preserve"> INDEX(切語上字資料表[聲母], 小韻資料表[[#This Row],[上字表識別號]])</f>
        <v>曉</v>
      </c>
      <c r="K2077" s="210" t="str" cm="1">
        <f t="array" ref="K2077" xml:space="preserve"> INDEX(切語上字資料表[聲母拼音碼], 小韻資料表[[#This Row],[上字表識別號]])</f>
        <v>h</v>
      </c>
      <c r="L2077" s="210" t="str" cm="1">
        <f t="array" ref="L2077" xml:space="preserve"> INDEX(切語上字資料表[清濁], 小韻資料表[[#This Row],[上字表識別號]])</f>
        <v>次清</v>
      </c>
      <c r="M2077" s="223" t="str" cm="1">
        <f t="array" ref="M2077" xml:space="preserve"> INDEX(切語上字資料表[發送收], 小韻資料表[[#This Row],[上字表識別號]])</f>
        <v>送氣</v>
      </c>
      <c r="N2077" s="205" cm="1">
        <f t="array" ref="N2077" xml:space="preserve"> MATCH(TRUE, ISNUMBER( SEARCH( RIGHT(小韻資料表[[#This Row],[切語]],1), 切語下字資料表[切語下字]) ), 0)</f>
        <v>342</v>
      </c>
      <c r="O2077" s="207" t="str" cm="1">
        <f t="array" ref="O2077" xml:space="preserve"> INDEX(切語下字資料表[韻母], 小韻資料表[[#This Row],[下字表識別號]])</f>
        <v>豏開2</v>
      </c>
      <c r="P2077" s="207" t="str" cm="1">
        <f t="array" ref="P2077" xml:space="preserve"> INDEX(切語下字資料表[韻母拼音碼], 小韻資料表[[#This Row],[下字表識別號]])</f>
        <v>am</v>
      </c>
      <c r="Q2077" s="210" t="str" cm="1">
        <f t="array" ref="Q2077" xml:space="preserve"> INDEX(設定表!$C$19:$C$23, INT( LEFT(小韻資料表[[#This Row],[目次編碼]],1) ))</f>
        <v>上</v>
      </c>
      <c r="R2077" s="210">
        <f xml:space="preserve">  INDEX(設定表!$C$8:$C$15, MATCH( (RIGHT(小韻資料表[[#This Row],[清濁]]) &amp; 小韻資料表[[#This Row],[調]]), 設定表!$B$8:$B$15, 0))</f>
        <v>2</v>
      </c>
      <c r="S2077" s="205" t="s">
        <v>309</v>
      </c>
      <c r="T2077" s="205" t="s">
        <v>309</v>
      </c>
      <c r="U2077" s="226" t="s">
        <v>309</v>
      </c>
      <c r="V2077" s="146" t="s">
        <v>309</v>
      </c>
      <c r="X2077" s="135"/>
      <c r="Y2077" s="135"/>
      <c r="AA2077" s="135"/>
      <c r="AB2077" s="134"/>
      <c r="AC2077" s="135"/>
      <c r="AD2077" s="135"/>
      <c r="AH2077" s="135"/>
      <c r="AI2077" s="135"/>
    </row>
    <row r="2078" spans="1:35" ht="31.5">
      <c r="A2078" s="205">
        <v>2074</v>
      </c>
      <c r="B2078" s="206" t="s">
        <v>7805</v>
      </c>
      <c r="C2078" s="207" t="str">
        <f xml:space="preserve"> _xlfn.CONCAT(小韻資料表[[#This Row],[聲母拼音碼]],小韻資料表[[#This Row],[韻母拼音碼]],小韻資料表[[#This Row],[調號]])</f>
        <v>sam2</v>
      </c>
      <c r="D2078" s="206" t="s">
        <v>7806</v>
      </c>
      <c r="E2078" s="208" t="s">
        <v>1219</v>
      </c>
      <c r="F2078" s="205">
        <v>10</v>
      </c>
      <c r="G2078" s="209" t="s">
        <v>7807</v>
      </c>
      <c r="H2078" s="205">
        <f xml:space="preserve"> LEN(小韻資料表[[#This Row],[小韻字集]])</f>
        <v>5</v>
      </c>
      <c r="I2078" s="205" cm="1">
        <f t="array" ref="I2078" xml:space="preserve"> MATCH(TRUE, ISNUMBER( SEARCH( LEFT(小韻資料表[[#This Row],[切語]],1), 切語上字資料表[切語上字]) ), 0)</f>
        <v>29</v>
      </c>
      <c r="J2078" s="210" t="str" cm="1">
        <f t="array" ref="J2078" xml:space="preserve"> INDEX(切語上字資料表[聲母], 小韻資料表[[#This Row],[上字表識別號]])</f>
        <v>疏</v>
      </c>
      <c r="K2078" s="210" t="str" cm="1">
        <f t="array" ref="K2078" xml:space="preserve"> INDEX(切語上字資料表[聲母拼音碼], 小韻資料表[[#This Row],[上字表識別號]])</f>
        <v>s</v>
      </c>
      <c r="L2078" s="210" t="str" cm="1">
        <f t="array" ref="L2078" xml:space="preserve"> INDEX(切語上字資料表[清濁], 小韻資料表[[#This Row],[上字表識別號]])</f>
        <v>全清</v>
      </c>
      <c r="M2078" s="223" t="str" cm="1">
        <f t="array" ref="M2078" xml:space="preserve"> INDEX(切語上字資料表[發送收], 小韻資料表[[#This Row],[上字表識別號]])</f>
        <v>發聲</v>
      </c>
      <c r="N2078" s="205" cm="1">
        <f t="array" ref="N2078" xml:space="preserve"> MATCH(TRUE, ISNUMBER( SEARCH( RIGHT(小韻資料表[[#This Row],[切語]],1), 切語下字資料表[切語下字]) ), 0)</f>
        <v>342</v>
      </c>
      <c r="O2078" s="207" t="str" cm="1">
        <f t="array" ref="O2078" xml:space="preserve"> INDEX(切語下字資料表[韻母], 小韻資料表[[#This Row],[下字表識別號]])</f>
        <v>豏開2</v>
      </c>
      <c r="P2078" s="207" t="str" cm="1">
        <f t="array" ref="P2078" xml:space="preserve"> INDEX(切語下字資料表[韻母拼音碼], 小韻資料表[[#This Row],[下字表識別號]])</f>
        <v>am</v>
      </c>
      <c r="Q2078" s="210" t="str" cm="1">
        <f t="array" ref="Q2078" xml:space="preserve"> INDEX(設定表!$C$19:$C$23, INT( LEFT(小韻資料表[[#This Row],[目次編碼]],1) ))</f>
        <v>上</v>
      </c>
      <c r="R2078" s="210">
        <f xml:space="preserve">  INDEX(設定表!$C$8:$C$15, MATCH( (RIGHT(小韻資料表[[#This Row],[清濁]]) &amp; 小韻資料表[[#This Row],[調]]), 設定表!$B$8:$B$15, 0))</f>
        <v>2</v>
      </c>
      <c r="S2078" s="205" t="s">
        <v>309</v>
      </c>
      <c r="T2078" s="205" t="s">
        <v>309</v>
      </c>
      <c r="U2078" s="226" t="s">
        <v>309</v>
      </c>
      <c r="V2078" s="147" t="s">
        <v>309</v>
      </c>
      <c r="X2078" s="135"/>
      <c r="Y2078" s="135"/>
      <c r="AA2078" s="135"/>
      <c r="AB2078" s="134"/>
      <c r="AC2078" s="135"/>
      <c r="AD2078" s="135"/>
      <c r="AH2078" s="135"/>
      <c r="AI2078" s="135"/>
    </row>
    <row r="2079" spans="1:35" ht="31.5">
      <c r="A2079" s="205">
        <v>2075</v>
      </c>
      <c r="B2079" s="206" t="s">
        <v>7808</v>
      </c>
      <c r="C2079" s="207" t="str">
        <f xml:space="preserve"> _xlfn.CONCAT(小韻資料表[[#This Row],[聲母拼音碼]],小韻資料表[[#This Row],[韻母拼音碼]],小韻資料表[[#This Row],[調號]])</f>
        <v>Øam2</v>
      </c>
      <c r="D2079" s="206" t="s">
        <v>7809</v>
      </c>
      <c r="E2079" s="208" t="s">
        <v>1219</v>
      </c>
      <c r="F2079" s="205">
        <v>11</v>
      </c>
      <c r="G2079" s="209" t="s">
        <v>7809</v>
      </c>
      <c r="H2079" s="205">
        <f xml:space="preserve"> LEN(小韻資料表[[#This Row],[小韻字集]])</f>
        <v>1</v>
      </c>
      <c r="I2079" s="205" cm="1">
        <f t="array" ref="I2079" xml:space="preserve"> MATCH(TRUE, ISNUMBER( SEARCH( LEFT(小韻資料表[[#This Row],[切語]],1), 切語上字資料表[切語上字]) ), 0)</f>
        <v>35</v>
      </c>
      <c r="J2079" s="210" t="str" cm="1">
        <f t="array" ref="J2079" xml:space="preserve"> INDEX(切語上字資料表[聲母], 小韻資料表[[#This Row],[上字表識別號]])</f>
        <v>影</v>
      </c>
      <c r="K2079" s="210" t="str" cm="1">
        <f t="array" ref="K2079" xml:space="preserve"> INDEX(切語上字資料表[聲母拼音碼], 小韻資料表[[#This Row],[上字表識別號]])</f>
        <v>Ø</v>
      </c>
      <c r="L2079" s="210" t="str" cm="1">
        <f t="array" ref="L2079" xml:space="preserve"> INDEX(切語上字資料表[清濁], 小韻資料表[[#This Row],[上字表識別號]])</f>
        <v>全清</v>
      </c>
      <c r="M2079" s="223" t="str" cm="1">
        <f t="array" ref="M2079" xml:space="preserve"> INDEX(切語上字資料表[發送收], 小韻資料表[[#This Row],[上字表識別號]])</f>
        <v>發聲</v>
      </c>
      <c r="N2079" s="205" cm="1">
        <f t="array" ref="N2079" xml:space="preserve"> MATCH(TRUE, ISNUMBER( SEARCH( RIGHT(小韻資料表[[#This Row],[切語]],1), 切語下字資料表[切語下字]) ), 0)</f>
        <v>342</v>
      </c>
      <c r="O2079" s="207" t="str" cm="1">
        <f t="array" ref="O2079" xml:space="preserve"> INDEX(切語下字資料表[韻母], 小韻資料表[[#This Row],[下字表識別號]])</f>
        <v>豏開2</v>
      </c>
      <c r="P2079" s="207" t="str" cm="1">
        <f t="array" ref="P2079" xml:space="preserve"> INDEX(切語下字資料表[韻母拼音碼], 小韻資料表[[#This Row],[下字表識別號]])</f>
        <v>am</v>
      </c>
      <c r="Q2079" s="210" t="str" cm="1">
        <f t="array" ref="Q2079" xml:space="preserve"> INDEX(設定表!$C$19:$C$23, INT( LEFT(小韻資料表[[#This Row],[目次編碼]],1) ))</f>
        <v>上</v>
      </c>
      <c r="R2079" s="210">
        <f xml:space="preserve">  INDEX(設定表!$C$8:$C$15, MATCH( (RIGHT(小韻資料表[[#This Row],[清濁]]) &amp; 小韻資料表[[#This Row],[調]]), 設定表!$B$8:$B$15, 0))</f>
        <v>2</v>
      </c>
      <c r="S2079" s="205" t="s">
        <v>309</v>
      </c>
      <c r="T2079" s="205" t="s">
        <v>309</v>
      </c>
      <c r="U2079" s="226" t="s">
        <v>309</v>
      </c>
      <c r="V2079" s="146" t="s">
        <v>309</v>
      </c>
      <c r="X2079" s="135"/>
      <c r="Y2079" s="135"/>
      <c r="AA2079" s="135"/>
      <c r="AB2079" s="134"/>
      <c r="AC2079" s="135"/>
      <c r="AD2079" s="135"/>
      <c r="AH2079" s="135"/>
      <c r="AI2079" s="135"/>
    </row>
    <row r="2080" spans="1:35" ht="31.5">
      <c r="A2080" s="205">
        <v>2076</v>
      </c>
      <c r="B2080" s="206" t="s">
        <v>7810</v>
      </c>
      <c r="C2080" s="207" t="str">
        <f xml:space="preserve"> _xlfn.CONCAT(小韻資料表[[#This Row],[聲母拼音碼]],小韻資料表[[#This Row],[韻母拼音碼]],小韻資料表[[#This Row],[調號]])</f>
        <v>ham2</v>
      </c>
      <c r="D2080" s="206" t="s">
        <v>7678</v>
      </c>
      <c r="E2080" s="208" t="s">
        <v>1219</v>
      </c>
      <c r="F2080" s="205">
        <v>12</v>
      </c>
      <c r="G2080" s="209" t="s">
        <v>7678</v>
      </c>
      <c r="H2080" s="205">
        <f xml:space="preserve"> LEN(小韻資料表[[#This Row],[小韻字集]])</f>
        <v>1</v>
      </c>
      <c r="I2080" s="205" cm="1">
        <f t="array" ref="I2080" xml:space="preserve"> MATCH(TRUE, ISNUMBER( SEARCH( LEFT(小韻資料表[[#This Row],[切語]],1), 切語上字資料表[切語上字]) ), 0)</f>
        <v>36</v>
      </c>
      <c r="J2080" s="210" t="str" cm="1">
        <f t="array" ref="J2080" xml:space="preserve"> INDEX(切語上字資料表[聲母], 小韻資料表[[#This Row],[上字表識別號]])</f>
        <v>曉</v>
      </c>
      <c r="K2080" s="210" t="str" cm="1">
        <f t="array" ref="K2080" xml:space="preserve"> INDEX(切語上字資料表[聲母拼音碼], 小韻資料表[[#This Row],[上字表識別號]])</f>
        <v>h</v>
      </c>
      <c r="L2080" s="210" t="str" cm="1">
        <f t="array" ref="L2080" xml:space="preserve"> INDEX(切語上字資料表[清濁], 小韻資料表[[#This Row],[上字表識別號]])</f>
        <v>次清</v>
      </c>
      <c r="M2080" s="223" t="str" cm="1">
        <f t="array" ref="M2080" xml:space="preserve"> INDEX(切語上字資料表[發送收], 小韻資料表[[#This Row],[上字表識別號]])</f>
        <v>送氣</v>
      </c>
      <c r="N2080" s="205" cm="1">
        <f t="array" ref="N2080" xml:space="preserve"> MATCH(TRUE, ISNUMBER( SEARCH( RIGHT(小韻資料表[[#This Row],[切語]],1), 切語下字資料表[切語下字]) ), 0)</f>
        <v>342</v>
      </c>
      <c r="O2080" s="207" t="str" cm="1">
        <f t="array" ref="O2080" xml:space="preserve"> INDEX(切語下字資料表[韻母], 小韻資料表[[#This Row],[下字表識別號]])</f>
        <v>豏開2</v>
      </c>
      <c r="P2080" s="207" t="str" cm="1">
        <f t="array" ref="P2080" xml:space="preserve"> INDEX(切語下字資料表[韻母拼音碼], 小韻資料表[[#This Row],[下字表識別號]])</f>
        <v>am</v>
      </c>
      <c r="Q2080" s="210" t="str" cm="1">
        <f t="array" ref="Q2080" xml:space="preserve"> INDEX(設定表!$C$19:$C$23, INT( LEFT(小韻資料表[[#This Row],[目次編碼]],1) ))</f>
        <v>上</v>
      </c>
      <c r="R2080" s="210">
        <f xml:space="preserve">  INDEX(設定表!$C$8:$C$15, MATCH( (RIGHT(小韻資料表[[#This Row],[清濁]]) &amp; 小韻資料表[[#This Row],[調]]), 設定表!$B$8:$B$15, 0))</f>
        <v>2</v>
      </c>
      <c r="S2080" s="205" t="s">
        <v>309</v>
      </c>
      <c r="T2080" s="205" t="s">
        <v>309</v>
      </c>
      <c r="U2080" s="226" t="s">
        <v>309</v>
      </c>
      <c r="V2080" s="147" t="s">
        <v>309</v>
      </c>
      <c r="X2080" s="135"/>
      <c r="Y2080" s="135"/>
      <c r="AA2080" s="135"/>
      <c r="AB2080" s="134"/>
      <c r="AC2080" s="135"/>
      <c r="AD2080" s="135"/>
      <c r="AH2080" s="135"/>
      <c r="AI2080" s="135"/>
    </row>
    <row r="2081" spans="1:35" ht="31.5">
      <c r="A2081" s="205">
        <v>2077</v>
      </c>
      <c r="B2081" s="206" t="s">
        <v>7811</v>
      </c>
      <c r="C2081" s="207" t="str">
        <f xml:space="preserve"> _xlfn.CONCAT(小韻資料表[[#This Row],[聲母拼音碼]],小韻資料表[[#This Row],[韻母拼音碼]],小韻資料表[[#This Row],[調號]])</f>
        <v>nam2</v>
      </c>
      <c r="D2081" s="206" t="s">
        <v>7812</v>
      </c>
      <c r="E2081" s="208" t="s">
        <v>1219</v>
      </c>
      <c r="F2081" s="205">
        <v>13</v>
      </c>
      <c r="G2081" s="209" t="s">
        <v>7813</v>
      </c>
      <c r="H2081" s="205">
        <f xml:space="preserve"> LEN(小韻資料表[[#This Row],[小韻字集]])</f>
        <v>5</v>
      </c>
      <c r="I2081" s="205" cm="1">
        <f t="array" ref="I2081" xml:space="preserve"> MATCH(TRUE, ISNUMBER( SEARCH( LEFT(小韻資料表[[#This Row],[切語]],1), 切語上字資料表[切語上字]) ), 0)</f>
        <v>12</v>
      </c>
      <c r="J2081" s="210" t="str" cm="1">
        <f t="array" ref="J2081" xml:space="preserve"> INDEX(切語上字資料表[聲母], 小韻資料表[[#This Row],[上字表識別號]])</f>
        <v>娘</v>
      </c>
      <c r="K2081" s="210" t="str" cm="1">
        <f t="array" ref="K2081" xml:space="preserve"> INDEX(切語上字資料表[聲母拼音碼], 小韻資料表[[#This Row],[上字表識別號]])</f>
        <v>n</v>
      </c>
      <c r="L2081" s="210" t="str" cm="1">
        <f t="array" ref="L2081" xml:space="preserve"> INDEX(切語上字資料表[清濁], 小韻資料表[[#This Row],[上字表識別號]])</f>
        <v>次濁</v>
      </c>
      <c r="M2081" s="223" t="str" cm="1">
        <f t="array" ref="M2081" xml:space="preserve"> INDEX(切語上字資料表[發送收], 小韻資料表[[#This Row],[上字表識別號]])</f>
        <v>收聲</v>
      </c>
      <c r="N2081" s="205" cm="1">
        <f t="array" ref="N2081" xml:space="preserve"> MATCH(TRUE, ISNUMBER( SEARCH( RIGHT(小韻資料表[[#This Row],[切語]],1), 切語下字資料表[切語下字]) ), 0)</f>
        <v>342</v>
      </c>
      <c r="O2081" s="207" t="str" cm="1">
        <f t="array" ref="O2081" xml:space="preserve"> INDEX(切語下字資料表[韻母], 小韻資料表[[#This Row],[下字表識別號]])</f>
        <v>豏開2</v>
      </c>
      <c r="P2081" s="207" t="str" cm="1">
        <f t="array" ref="P2081" xml:space="preserve"> INDEX(切語下字資料表[韻母拼音碼], 小韻資料表[[#This Row],[下字表識別號]])</f>
        <v>am</v>
      </c>
      <c r="Q2081" s="210" t="str" cm="1">
        <f t="array" ref="Q2081" xml:space="preserve"> INDEX(設定表!$C$19:$C$23, INT( LEFT(小韻資料表[[#This Row],[目次編碼]],1) ))</f>
        <v>上</v>
      </c>
      <c r="R2081" s="210">
        <f xml:space="preserve">  INDEX(設定表!$C$8:$C$15, MATCH( (RIGHT(小韻資料表[[#This Row],[清濁]]) &amp; 小韻資料表[[#This Row],[調]]), 設定表!$B$8:$B$15, 0))</f>
        <v>2</v>
      </c>
      <c r="S2081" s="205" t="s">
        <v>309</v>
      </c>
      <c r="T2081" s="205" t="s">
        <v>309</v>
      </c>
      <c r="U2081" s="226" t="s">
        <v>309</v>
      </c>
      <c r="V2081" s="146" t="s">
        <v>309</v>
      </c>
      <c r="X2081" s="135"/>
      <c r="Y2081" s="135"/>
      <c r="AA2081" s="135"/>
      <c r="AB2081" s="134"/>
      <c r="AC2081" s="135"/>
      <c r="AD2081" s="135"/>
      <c r="AH2081" s="135"/>
      <c r="AI2081" s="135"/>
    </row>
    <row r="2082" spans="1:35" ht="31.5">
      <c r="A2082" s="205">
        <v>2078</v>
      </c>
      <c r="B2082" s="206" t="s">
        <v>7814</v>
      </c>
      <c r="C2082" s="207" t="str">
        <f xml:space="preserve"> _xlfn.CONCAT(小韻資料表[[#This Row],[聲母拼音碼]],小韻資料表[[#This Row],[韻母拼音碼]],小韻資料表[[#This Row],[調號]])</f>
        <v>tham2</v>
      </c>
      <c r="D2082" s="206" t="s">
        <v>7815</v>
      </c>
      <c r="E2082" s="208" t="s">
        <v>1219</v>
      </c>
      <c r="F2082" s="205">
        <v>14</v>
      </c>
      <c r="G2082" s="209" t="s">
        <v>7816</v>
      </c>
      <c r="H2082" s="205">
        <f xml:space="preserve"> LEN(小韻資料表[[#This Row],[小韻字集]])</f>
        <v>3</v>
      </c>
      <c r="I2082" s="205" cm="1">
        <f t="array" ref="I2082" xml:space="preserve"> MATCH(TRUE, ISNUMBER( SEARCH( LEFT(小韻資料表[[#This Row],[切語]],1), 切語上字資料表[切語上字]) ), 0)</f>
        <v>10</v>
      </c>
      <c r="J2082" s="210" t="str" cm="1">
        <f t="array" ref="J2082" xml:space="preserve"> INDEX(切語上字資料表[聲母], 小韻資料表[[#This Row],[上字表識別號]])</f>
        <v>徹</v>
      </c>
      <c r="K2082" s="210" t="str" cm="1">
        <f t="array" ref="K2082" xml:space="preserve"> INDEX(切語上字資料表[聲母拼音碼], 小韻資料表[[#This Row],[上字表識別號]])</f>
        <v>th</v>
      </c>
      <c r="L2082" s="210" t="str" cm="1">
        <f t="array" ref="L2082" xml:space="preserve"> INDEX(切語上字資料表[清濁], 小韻資料表[[#This Row],[上字表識別號]])</f>
        <v>次清</v>
      </c>
      <c r="M2082" s="223" t="str" cm="1">
        <f t="array" ref="M2082" xml:space="preserve"> INDEX(切語上字資料表[發送收], 小韻資料表[[#This Row],[上字表識別號]])</f>
        <v>送氣</v>
      </c>
      <c r="N2082" s="205" cm="1">
        <f t="array" ref="N2082" xml:space="preserve"> MATCH(TRUE, ISNUMBER( SEARCH( RIGHT(小韻資料表[[#This Row],[切語]],1), 切語下字資料表[切語下字]) ), 0)</f>
        <v>342</v>
      </c>
      <c r="O2082" s="207" t="str" cm="1">
        <f t="array" ref="O2082" xml:space="preserve"> INDEX(切語下字資料表[韻母], 小韻資料表[[#This Row],[下字表識別號]])</f>
        <v>豏開2</v>
      </c>
      <c r="P2082" s="207" t="str" cm="1">
        <f t="array" ref="P2082" xml:space="preserve"> INDEX(切語下字資料表[韻母拼音碼], 小韻資料表[[#This Row],[下字表識別號]])</f>
        <v>am</v>
      </c>
      <c r="Q2082" s="210" t="str" cm="1">
        <f t="array" ref="Q2082" xml:space="preserve"> INDEX(設定表!$C$19:$C$23, INT( LEFT(小韻資料表[[#This Row],[目次編碼]],1) ))</f>
        <v>上</v>
      </c>
      <c r="R2082" s="210">
        <f xml:space="preserve">  INDEX(設定表!$C$8:$C$15, MATCH( (RIGHT(小韻資料表[[#This Row],[清濁]]) &amp; 小韻資料表[[#This Row],[調]]), 設定表!$B$8:$B$15, 0))</f>
        <v>2</v>
      </c>
      <c r="S2082" s="205" t="s">
        <v>309</v>
      </c>
      <c r="T2082" s="205" t="s">
        <v>309</v>
      </c>
      <c r="U2082" s="226" t="s">
        <v>309</v>
      </c>
      <c r="V2082" s="147" t="s">
        <v>309</v>
      </c>
      <c r="X2082" s="135"/>
      <c r="Y2082" s="135"/>
      <c r="AA2082" s="135"/>
      <c r="AB2082" s="134"/>
      <c r="AC2082" s="135"/>
      <c r="AD2082" s="135"/>
      <c r="AH2082" s="135"/>
      <c r="AI2082" s="135"/>
    </row>
    <row r="2083" spans="1:35" ht="31.5">
      <c r="A2083" s="205">
        <v>2079</v>
      </c>
      <c r="B2083" s="206" t="s">
        <v>7817</v>
      </c>
      <c r="C2083" s="207" t="str">
        <f xml:space="preserve"> _xlfn.CONCAT(小韻資料表[[#This Row],[聲母拼音碼]],小韻資料表[[#This Row],[韻母拼音碼]],小韻資料表[[#This Row],[調號]])</f>
        <v>ham2</v>
      </c>
      <c r="D2083" s="206" t="s">
        <v>1236</v>
      </c>
      <c r="E2083" s="208" t="s">
        <v>1235</v>
      </c>
      <c r="F2083" s="205">
        <v>1</v>
      </c>
      <c r="G2083" s="209" t="s">
        <v>7818</v>
      </c>
      <c r="H2083" s="205">
        <f xml:space="preserve"> LEN(小韻資料表[[#This Row],[小韻字集]])</f>
        <v>12</v>
      </c>
      <c r="I2083" s="205" cm="1">
        <f t="array" ref="I2083" xml:space="preserve"> MATCH(TRUE, ISNUMBER( SEARCH( LEFT(小韻資料表[[#This Row],[切語]],1), 切語上字資料表[切語上字]) ), 0)</f>
        <v>37</v>
      </c>
      <c r="J2083" s="210" t="str" cm="1">
        <f t="array" ref="J2083" xml:space="preserve"> INDEX(切語上字資料表[聲母], 小韻資料表[[#This Row],[上字表識別號]])</f>
        <v>匣</v>
      </c>
      <c r="K2083" s="210" t="str" cm="1">
        <f t="array" ref="K2083" xml:space="preserve"> INDEX(切語上字資料表[聲母拼音碼], 小韻資料表[[#This Row],[上字表識別號]])</f>
        <v>h</v>
      </c>
      <c r="L2083" s="210" t="str" cm="1">
        <f t="array" ref="L2083" xml:space="preserve"> INDEX(切語上字資料表[清濁], 小韻資料表[[#This Row],[上字表識別號]])</f>
        <v>全濁</v>
      </c>
      <c r="M2083" s="223" t="str" cm="1">
        <f t="array" ref="M2083" xml:space="preserve"> INDEX(切語上字資料表[發送收], 小韻資料表[[#This Row],[上字表識別號]])</f>
        <v>送氣</v>
      </c>
      <c r="N2083" s="205" cm="1">
        <f t="array" ref="N2083" xml:space="preserve"> MATCH(TRUE, ISNUMBER( SEARCH( RIGHT(小韻資料表[[#This Row],[切語]],1), 切語下字資料表[切語下字]) ), 0)</f>
        <v>346</v>
      </c>
      <c r="O2083" s="207" t="str" cm="1">
        <f t="array" ref="O2083" xml:space="preserve"> INDEX(切語下字資料表[韻母], 小韻資料表[[#This Row],[下字表識別號]])</f>
        <v>檻開2</v>
      </c>
      <c r="P2083" s="207" t="str" cm="1">
        <f t="array" ref="P2083" xml:space="preserve"> INDEX(切語下字資料表[韻母拼音碼], 小韻資料表[[#This Row],[下字表識別號]])</f>
        <v>am</v>
      </c>
      <c r="Q2083" s="210" t="str" cm="1">
        <f t="array" ref="Q2083" xml:space="preserve"> INDEX(設定表!$C$19:$C$23, INT( LEFT(小韻資料表[[#This Row],[目次編碼]],1) ))</f>
        <v>上</v>
      </c>
      <c r="R2083" s="210">
        <f xml:space="preserve">  INDEX(設定表!$C$8:$C$15, MATCH( (RIGHT(小韻資料表[[#This Row],[清濁]]) &amp; 小韻資料表[[#This Row],[調]]), 設定表!$B$8:$B$15, 0))</f>
        <v>2</v>
      </c>
      <c r="S2083" s="205" t="s">
        <v>309</v>
      </c>
      <c r="T2083" s="205" t="s">
        <v>309</v>
      </c>
      <c r="U2083" s="226" t="s">
        <v>309</v>
      </c>
      <c r="V2083" s="146" t="s">
        <v>309</v>
      </c>
      <c r="X2083" s="135"/>
      <c r="Y2083" s="135"/>
      <c r="AA2083" s="135"/>
      <c r="AB2083" s="134"/>
      <c r="AC2083" s="135"/>
      <c r="AD2083" s="135"/>
      <c r="AH2083" s="135"/>
      <c r="AI2083" s="135"/>
    </row>
    <row r="2084" spans="1:35" ht="31.5">
      <c r="A2084" s="205">
        <v>2080</v>
      </c>
      <c r="B2084" s="206" t="s">
        <v>7819</v>
      </c>
      <c r="C2084" s="207" t="str">
        <f xml:space="preserve"> _xlfn.CONCAT(小韻資料表[[#This Row],[聲母拼音碼]],小韻資料表[[#This Row],[韻母拼音碼]],小韻資料表[[#This Row],[調號]])</f>
        <v>kham2</v>
      </c>
      <c r="D2084" s="206" t="s">
        <v>7820</v>
      </c>
      <c r="E2084" s="208" t="s">
        <v>1235</v>
      </c>
      <c r="F2084" s="205">
        <v>2</v>
      </c>
      <c r="G2084" s="209" t="s">
        <v>7820</v>
      </c>
      <c r="H2084" s="205">
        <f xml:space="preserve"> LEN(小韻資料表[[#This Row],[小韻字集]])</f>
        <v>1</v>
      </c>
      <c r="I2084" s="205" cm="1">
        <f t="array" ref="I2084" xml:space="preserve"> MATCH(TRUE, ISNUMBER( SEARCH( LEFT(小韻資料表[[#This Row],[切語]],1), 切語上字資料表[切語上字]) ), 0)</f>
        <v>2</v>
      </c>
      <c r="J2084" s="210" t="str" cm="1">
        <f t="array" ref="J2084" xml:space="preserve"> INDEX(切語上字資料表[聲母], 小韻資料表[[#This Row],[上字表識別號]])</f>
        <v>溪</v>
      </c>
      <c r="K2084" s="210" t="str" cm="1">
        <f t="array" ref="K2084" xml:space="preserve"> INDEX(切語上字資料表[聲母拼音碼], 小韻資料表[[#This Row],[上字表識別號]])</f>
        <v>kh</v>
      </c>
      <c r="L2084" s="210" t="str" cm="1">
        <f t="array" ref="L2084" xml:space="preserve"> INDEX(切語上字資料表[清濁], 小韻資料表[[#This Row],[上字表識別號]])</f>
        <v>次清</v>
      </c>
      <c r="M2084" s="223" t="str" cm="1">
        <f t="array" ref="M2084" xml:space="preserve"> INDEX(切語上字資料表[發送收], 小韻資料表[[#This Row],[上字表識別號]])</f>
        <v>送氣</v>
      </c>
      <c r="N2084" s="205" cm="1">
        <f t="array" ref="N2084" xml:space="preserve"> MATCH(TRUE, ISNUMBER( SEARCH( RIGHT(小韻資料表[[#This Row],[切語]],1), 切語下字資料表[切語下字]) ), 0)</f>
        <v>346</v>
      </c>
      <c r="O2084" s="207" t="str" cm="1">
        <f t="array" ref="O2084" xml:space="preserve"> INDEX(切語下字資料表[韻母], 小韻資料表[[#This Row],[下字表識別號]])</f>
        <v>檻開2</v>
      </c>
      <c r="P2084" s="207" t="str" cm="1">
        <f t="array" ref="P2084" xml:space="preserve"> INDEX(切語下字資料表[韻母拼音碼], 小韻資料表[[#This Row],[下字表識別號]])</f>
        <v>am</v>
      </c>
      <c r="Q2084" s="210" t="str" cm="1">
        <f t="array" ref="Q2084" xml:space="preserve"> INDEX(設定表!$C$19:$C$23, INT( LEFT(小韻資料表[[#This Row],[目次編碼]],1) ))</f>
        <v>上</v>
      </c>
      <c r="R2084" s="210">
        <f xml:space="preserve">  INDEX(設定表!$C$8:$C$15, MATCH( (RIGHT(小韻資料表[[#This Row],[清濁]]) &amp; 小韻資料表[[#This Row],[調]]), 設定表!$B$8:$B$15, 0))</f>
        <v>2</v>
      </c>
      <c r="S2084" s="205" t="s">
        <v>309</v>
      </c>
      <c r="T2084" s="205" t="s">
        <v>309</v>
      </c>
      <c r="U2084" s="226" t="s">
        <v>309</v>
      </c>
      <c r="V2084" s="147" t="s">
        <v>309</v>
      </c>
      <c r="X2084" s="135"/>
      <c r="Y2084" s="135"/>
      <c r="AA2084" s="135"/>
      <c r="AB2084" s="134"/>
      <c r="AC2084" s="135"/>
      <c r="AD2084" s="135"/>
      <c r="AH2084" s="135"/>
      <c r="AI2084" s="135"/>
    </row>
    <row r="2085" spans="1:35" ht="31.5">
      <c r="A2085" s="205">
        <v>2081</v>
      </c>
      <c r="B2085" s="206" t="s">
        <v>7821</v>
      </c>
      <c r="C2085" s="207" t="str">
        <f xml:space="preserve"> _xlfn.CONCAT(小韻資料表[[#This Row],[聲母拼音碼]],小韻資料表[[#This Row],[韻母拼音碼]],小韻資料表[[#This Row],[調號]])</f>
        <v>sam2</v>
      </c>
      <c r="D2085" s="206" t="s">
        <v>7822</v>
      </c>
      <c r="E2085" s="208" t="s">
        <v>1235</v>
      </c>
      <c r="F2085" s="205">
        <v>3</v>
      </c>
      <c r="G2085" s="209" t="s">
        <v>7823</v>
      </c>
      <c r="H2085" s="205">
        <f xml:space="preserve"> LEN(小韻資料表[[#This Row],[小韻字集]])</f>
        <v>2</v>
      </c>
      <c r="I2085" s="205" cm="1">
        <f t="array" ref="I2085" xml:space="preserve"> MATCH(TRUE, ISNUMBER( SEARCH( LEFT(小韻資料表[[#This Row],[切語]],1), 切語上字資料表[切語上字]) ), 0)</f>
        <v>29</v>
      </c>
      <c r="J2085" s="210" t="str" cm="1">
        <f t="array" ref="J2085" xml:space="preserve"> INDEX(切語上字資料表[聲母], 小韻資料表[[#This Row],[上字表識別號]])</f>
        <v>疏</v>
      </c>
      <c r="K2085" s="210" t="str" cm="1">
        <f t="array" ref="K2085" xml:space="preserve"> INDEX(切語上字資料表[聲母拼音碼], 小韻資料表[[#This Row],[上字表識別號]])</f>
        <v>s</v>
      </c>
      <c r="L2085" s="210" t="str" cm="1">
        <f t="array" ref="L2085" xml:space="preserve"> INDEX(切語上字資料表[清濁], 小韻資料表[[#This Row],[上字表識別號]])</f>
        <v>全清</v>
      </c>
      <c r="M2085" s="223" t="str" cm="1">
        <f t="array" ref="M2085" xml:space="preserve"> INDEX(切語上字資料表[發送收], 小韻資料表[[#This Row],[上字表識別號]])</f>
        <v>發聲</v>
      </c>
      <c r="N2085" s="205" cm="1">
        <f t="array" ref="N2085" xml:space="preserve"> MATCH(TRUE, ISNUMBER( SEARCH( RIGHT(小韻資料表[[#This Row],[切語]],1), 切語下字資料表[切語下字]) ), 0)</f>
        <v>346</v>
      </c>
      <c r="O2085" s="207" t="str" cm="1">
        <f t="array" ref="O2085" xml:space="preserve"> INDEX(切語下字資料表[韻母], 小韻資料表[[#This Row],[下字表識別號]])</f>
        <v>檻開2</v>
      </c>
      <c r="P2085" s="207" t="str" cm="1">
        <f t="array" ref="P2085" xml:space="preserve"> INDEX(切語下字資料表[韻母拼音碼], 小韻資料表[[#This Row],[下字表識別號]])</f>
        <v>am</v>
      </c>
      <c r="Q2085" s="210" t="str" cm="1">
        <f t="array" ref="Q2085" xml:space="preserve"> INDEX(設定表!$C$19:$C$23, INT( LEFT(小韻資料表[[#This Row],[目次編碼]],1) ))</f>
        <v>上</v>
      </c>
      <c r="R2085" s="210">
        <f xml:space="preserve">  INDEX(設定表!$C$8:$C$15, MATCH( (RIGHT(小韻資料表[[#This Row],[清濁]]) &amp; 小韻資料表[[#This Row],[調]]), 設定表!$B$8:$B$15, 0))</f>
        <v>2</v>
      </c>
      <c r="S2085" s="205" t="s">
        <v>309</v>
      </c>
      <c r="T2085" s="205" t="s">
        <v>309</v>
      </c>
      <c r="U2085" s="226" t="s">
        <v>309</v>
      </c>
      <c r="V2085" s="146" t="s">
        <v>309</v>
      </c>
      <c r="X2085" s="135"/>
      <c r="Y2085" s="135"/>
      <c r="AA2085" s="135"/>
      <c r="AB2085" s="134"/>
      <c r="AC2085" s="135"/>
      <c r="AD2085" s="135"/>
      <c r="AH2085" s="135"/>
      <c r="AI2085" s="135"/>
    </row>
    <row r="2086" spans="1:35" ht="31.5">
      <c r="A2086" s="205">
        <v>2082</v>
      </c>
      <c r="B2086" s="206" t="s">
        <v>7824</v>
      </c>
      <c r="C2086" s="207" t="str">
        <f xml:space="preserve"> _xlfn.CONCAT(小韻資料表[[#This Row],[聲母拼音碼]],小韻資料表[[#This Row],[韻母拼音碼]],小韻資料表[[#This Row],[調號]])</f>
        <v>Øam2</v>
      </c>
      <c r="D2086" s="206" t="s">
        <v>7825</v>
      </c>
      <c r="E2086" s="208" t="s">
        <v>1235</v>
      </c>
      <c r="F2086" s="205">
        <v>4</v>
      </c>
      <c r="G2086" s="209" t="s">
        <v>7826</v>
      </c>
      <c r="H2086" s="205">
        <f xml:space="preserve"> LEN(小韻資料表[[#This Row],[小韻字集]])</f>
        <v>3</v>
      </c>
      <c r="I2086" s="205" cm="1">
        <f t="array" ref="I2086" xml:space="preserve"> MATCH(TRUE, ISNUMBER( SEARCH( LEFT(小韻資料表[[#This Row],[切語]],1), 切語上字資料表[切語上字]) ), 0)</f>
        <v>35</v>
      </c>
      <c r="J2086" s="210" t="str" cm="1">
        <f t="array" ref="J2086" xml:space="preserve"> INDEX(切語上字資料表[聲母], 小韻資料表[[#This Row],[上字表識別號]])</f>
        <v>影</v>
      </c>
      <c r="K2086" s="210" t="str" cm="1">
        <f t="array" ref="K2086" xml:space="preserve"> INDEX(切語上字資料表[聲母拼音碼], 小韻資料表[[#This Row],[上字表識別號]])</f>
        <v>Ø</v>
      </c>
      <c r="L2086" s="210" t="str" cm="1">
        <f t="array" ref="L2086" xml:space="preserve"> INDEX(切語上字資料表[清濁], 小韻資料表[[#This Row],[上字表識別號]])</f>
        <v>全清</v>
      </c>
      <c r="M2086" s="223" t="str" cm="1">
        <f t="array" ref="M2086" xml:space="preserve"> INDEX(切語上字資料表[發送收], 小韻資料表[[#This Row],[上字表識別號]])</f>
        <v>發聲</v>
      </c>
      <c r="N2086" s="205" cm="1">
        <f t="array" ref="N2086" xml:space="preserve"> MATCH(TRUE, ISNUMBER( SEARCH( RIGHT(小韻資料表[[#This Row],[切語]],1), 切語下字資料表[切語下字]) ), 0)</f>
        <v>346</v>
      </c>
      <c r="O2086" s="207" t="str" cm="1">
        <f t="array" ref="O2086" xml:space="preserve"> INDEX(切語下字資料表[韻母], 小韻資料表[[#This Row],[下字表識別號]])</f>
        <v>檻開2</v>
      </c>
      <c r="P2086" s="207" t="str" cm="1">
        <f t="array" ref="P2086" xml:space="preserve"> INDEX(切語下字資料表[韻母拼音碼], 小韻資料表[[#This Row],[下字表識別號]])</f>
        <v>am</v>
      </c>
      <c r="Q2086" s="210" t="str" cm="1">
        <f t="array" ref="Q2086" xml:space="preserve"> INDEX(設定表!$C$19:$C$23, INT( LEFT(小韻資料表[[#This Row],[目次編碼]],1) ))</f>
        <v>上</v>
      </c>
      <c r="R2086" s="210">
        <f xml:space="preserve">  INDEX(設定表!$C$8:$C$15, MATCH( (RIGHT(小韻資料表[[#This Row],[清濁]]) &amp; 小韻資料表[[#This Row],[調]]), 設定表!$B$8:$B$15, 0))</f>
        <v>2</v>
      </c>
      <c r="S2086" s="205" t="s">
        <v>309</v>
      </c>
      <c r="T2086" s="205" t="s">
        <v>309</v>
      </c>
      <c r="U2086" s="226" t="s">
        <v>309</v>
      </c>
      <c r="V2086" s="147" t="s">
        <v>309</v>
      </c>
      <c r="X2086" s="135"/>
      <c r="Y2086" s="135"/>
      <c r="AA2086" s="135"/>
      <c r="AB2086" s="134"/>
      <c r="AC2086" s="135"/>
      <c r="AD2086" s="135"/>
      <c r="AH2086" s="135"/>
      <c r="AI2086" s="135"/>
    </row>
    <row r="2087" spans="1:35" ht="31.5">
      <c r="A2087" s="205">
        <v>2083</v>
      </c>
      <c r="B2087" s="206" t="s">
        <v>7827</v>
      </c>
      <c r="C2087" s="207" t="str">
        <f xml:space="preserve"> _xlfn.CONCAT(小韻資料表[[#This Row],[聲母拼音碼]],小韻資料表[[#This Row],[韻母拼音碼]],小韻資料表[[#This Row],[調號]])</f>
        <v>cham2</v>
      </c>
      <c r="D2087" s="206" t="s">
        <v>7828</v>
      </c>
      <c r="E2087" s="208" t="s">
        <v>1235</v>
      </c>
      <c r="F2087" s="205">
        <v>5</v>
      </c>
      <c r="G2087" s="209" t="s">
        <v>7828</v>
      </c>
      <c r="H2087" s="205">
        <f xml:space="preserve"> LEN(小韻資料表[[#This Row],[小韻字集]])</f>
        <v>1</v>
      </c>
      <c r="I2087" s="205" cm="1">
        <f t="array" ref="I2087" xml:space="preserve"> MATCH(TRUE, ISNUMBER( SEARCH( LEFT(小韻資料表[[#This Row],[切語]],1), 切語上字資料表[切語上字]) ), 0)</f>
        <v>27</v>
      </c>
      <c r="J2087" s="210" t="str" cm="1">
        <f t="array" ref="J2087" xml:space="preserve"> INDEX(切語上字資料表[聲母], 小韻資料表[[#This Row],[上字表識別號]])</f>
        <v>初</v>
      </c>
      <c r="K2087" s="210" t="str" cm="1">
        <f t="array" ref="K2087" xml:space="preserve"> INDEX(切語上字資料表[聲母拼音碼], 小韻資料表[[#This Row],[上字表識別號]])</f>
        <v>ch</v>
      </c>
      <c r="L2087" s="210" t="str" cm="1">
        <f t="array" ref="L2087" xml:space="preserve"> INDEX(切語上字資料表[清濁], 小韻資料表[[#This Row],[上字表識別號]])</f>
        <v>次清</v>
      </c>
      <c r="M2087" s="223" t="str" cm="1">
        <f t="array" ref="M2087" xml:space="preserve"> INDEX(切語上字資料表[發送收], 小韻資料表[[#This Row],[上字表識別號]])</f>
        <v>送氣</v>
      </c>
      <c r="N2087" s="205" cm="1">
        <f t="array" ref="N2087" xml:space="preserve"> MATCH(TRUE, ISNUMBER( SEARCH( RIGHT(小韻資料表[[#This Row],[切語]],1), 切語下字資料表[切語下字]) ), 0)</f>
        <v>346</v>
      </c>
      <c r="O2087" s="207" t="str" cm="1">
        <f t="array" ref="O2087" xml:space="preserve"> INDEX(切語下字資料表[韻母], 小韻資料表[[#This Row],[下字表識別號]])</f>
        <v>檻開2</v>
      </c>
      <c r="P2087" s="207" t="str" cm="1">
        <f t="array" ref="P2087" xml:space="preserve"> INDEX(切語下字資料表[韻母拼音碼], 小韻資料表[[#This Row],[下字表識別號]])</f>
        <v>am</v>
      </c>
      <c r="Q2087" s="210" t="str" cm="1">
        <f t="array" ref="Q2087" xml:space="preserve"> INDEX(設定表!$C$19:$C$23, INT( LEFT(小韻資料表[[#This Row],[目次編碼]],1) ))</f>
        <v>上</v>
      </c>
      <c r="R2087" s="210">
        <f xml:space="preserve">  INDEX(設定表!$C$8:$C$15, MATCH( (RIGHT(小韻資料表[[#This Row],[清濁]]) &amp; 小韻資料表[[#This Row],[調]]), 設定表!$B$8:$B$15, 0))</f>
        <v>2</v>
      </c>
      <c r="S2087" s="205" t="s">
        <v>309</v>
      </c>
      <c r="T2087" s="205" t="s">
        <v>309</v>
      </c>
      <c r="U2087" s="226" t="s">
        <v>309</v>
      </c>
      <c r="V2087" s="146" t="s">
        <v>309</v>
      </c>
      <c r="X2087" s="135"/>
      <c r="Y2087" s="135"/>
      <c r="AA2087" s="135"/>
      <c r="AB2087" s="134"/>
      <c r="AC2087" s="135"/>
      <c r="AD2087" s="135"/>
      <c r="AH2087" s="135"/>
      <c r="AI2087" s="135"/>
    </row>
    <row r="2088" spans="1:35" ht="31.5">
      <c r="A2088" s="205">
        <v>2084</v>
      </c>
      <c r="B2088" s="206" t="s">
        <v>7829</v>
      </c>
      <c r="C2088" s="207" t="str">
        <f xml:space="preserve"> _xlfn.CONCAT(小韻資料表[[#This Row],[聲母拼音碼]],小韻資料表[[#This Row],[韻母拼音碼]],小韻資料表[[#This Row],[調號]])</f>
        <v>ham2</v>
      </c>
      <c r="D2088" s="206" t="s">
        <v>7830</v>
      </c>
      <c r="E2088" s="208" t="s">
        <v>1235</v>
      </c>
      <c r="F2088" s="205">
        <v>6</v>
      </c>
      <c r="G2088" s="209" t="s">
        <v>7831</v>
      </c>
      <c r="H2088" s="205">
        <f xml:space="preserve"> LEN(小韻資料表[[#This Row],[小韻字集]])</f>
        <v>2</v>
      </c>
      <c r="I2088" s="205" cm="1">
        <f t="array" ref="I2088" xml:space="preserve"> MATCH(TRUE, ISNUMBER( SEARCH( LEFT(小韻資料表[[#This Row],[切語]],1), 切語上字資料表[切語上字]) ), 0)</f>
        <v>36</v>
      </c>
      <c r="J2088" s="210" t="str" cm="1">
        <f t="array" ref="J2088" xml:space="preserve"> INDEX(切語上字資料表[聲母], 小韻資料表[[#This Row],[上字表識別號]])</f>
        <v>曉</v>
      </c>
      <c r="K2088" s="210" t="str" cm="1">
        <f t="array" ref="K2088" xml:space="preserve"> INDEX(切語上字資料表[聲母拼音碼], 小韻資料表[[#This Row],[上字表識別號]])</f>
        <v>h</v>
      </c>
      <c r="L2088" s="210" t="str" cm="1">
        <f t="array" ref="L2088" xml:space="preserve"> INDEX(切語上字資料表[清濁], 小韻資料表[[#This Row],[上字表識別號]])</f>
        <v>次清</v>
      </c>
      <c r="M2088" s="223" t="str" cm="1">
        <f t="array" ref="M2088" xml:space="preserve"> INDEX(切語上字資料表[發送收], 小韻資料表[[#This Row],[上字表識別號]])</f>
        <v>送氣</v>
      </c>
      <c r="N2088" s="205" cm="1">
        <f t="array" ref="N2088" xml:space="preserve"> MATCH(TRUE, ISNUMBER( SEARCH( RIGHT(小韻資料表[[#This Row],[切語]],1), 切語下字資料表[切語下字]) ), 0)</f>
        <v>346</v>
      </c>
      <c r="O2088" s="207" t="str" cm="1">
        <f t="array" ref="O2088" xml:space="preserve"> INDEX(切語下字資料表[韻母], 小韻資料表[[#This Row],[下字表識別號]])</f>
        <v>檻開2</v>
      </c>
      <c r="P2088" s="207" t="str" cm="1">
        <f t="array" ref="P2088" xml:space="preserve"> INDEX(切語下字資料表[韻母拼音碼], 小韻資料表[[#This Row],[下字表識別號]])</f>
        <v>am</v>
      </c>
      <c r="Q2088" s="210" t="str" cm="1">
        <f t="array" ref="Q2088" xml:space="preserve"> INDEX(設定表!$C$19:$C$23, INT( LEFT(小韻資料表[[#This Row],[目次編碼]],1) ))</f>
        <v>上</v>
      </c>
      <c r="R2088" s="210">
        <f xml:space="preserve">  INDEX(設定表!$C$8:$C$15, MATCH( (RIGHT(小韻資料表[[#This Row],[清濁]]) &amp; 小韻資料表[[#This Row],[調]]), 設定表!$B$8:$B$15, 0))</f>
        <v>2</v>
      </c>
      <c r="S2088" s="205" t="s">
        <v>309</v>
      </c>
      <c r="T2088" s="205" t="s">
        <v>309</v>
      </c>
      <c r="U2088" s="226" t="s">
        <v>309</v>
      </c>
      <c r="V2088" s="147" t="s">
        <v>309</v>
      </c>
      <c r="X2088" s="135"/>
      <c r="Y2088" s="135"/>
      <c r="AA2088" s="135"/>
      <c r="AB2088" s="134"/>
      <c r="AC2088" s="135"/>
      <c r="AD2088" s="135"/>
      <c r="AH2088" s="135"/>
      <c r="AI2088" s="135"/>
    </row>
    <row r="2089" spans="1:35" ht="31.5">
      <c r="A2089" s="205">
        <v>2085</v>
      </c>
      <c r="B2089" s="206" t="s">
        <v>7832</v>
      </c>
      <c r="C2089" s="207" t="str">
        <f xml:space="preserve"> _xlfn.CONCAT(小韻資料表[[#This Row],[聲母拼音碼]],小韻資料表[[#This Row],[韻母拼音碼]],小韻資料表[[#This Row],[調號]])</f>
        <v>cam2</v>
      </c>
      <c r="D2089" s="206" t="s">
        <v>5060</v>
      </c>
      <c r="E2089" s="208" t="s">
        <v>1235</v>
      </c>
      <c r="F2089" s="205">
        <v>7</v>
      </c>
      <c r="G2089" s="209" t="s">
        <v>5060</v>
      </c>
      <c r="H2089" s="205">
        <f xml:space="preserve"> LEN(小韻資料表[[#This Row],[小韻字集]])</f>
        <v>1</v>
      </c>
      <c r="I2089" s="205" cm="1">
        <f t="array" ref="I2089" xml:space="preserve"> MATCH(TRUE, ISNUMBER( SEARCH( LEFT(小韻資料表[[#This Row],[切語]],1), 切語上字資料表[切語上字]) ), 0)</f>
        <v>28</v>
      </c>
      <c r="J2089" s="210" t="str" cm="1">
        <f t="array" ref="J2089" xml:space="preserve"> INDEX(切語上字資料表[聲母], 小韻資料表[[#This Row],[上字表識別號]])</f>
        <v>床</v>
      </c>
      <c r="K2089" s="210" t="str" cm="1">
        <f t="array" ref="K2089" xml:space="preserve"> INDEX(切語上字資料表[聲母拼音碼], 小韻資料表[[#This Row],[上字表識別號]])</f>
        <v>c</v>
      </c>
      <c r="L2089" s="210" t="str" cm="1">
        <f t="array" ref="L2089" xml:space="preserve"> INDEX(切語上字資料表[清濁], 小韻資料表[[#This Row],[上字表識別號]])</f>
        <v>全濁</v>
      </c>
      <c r="M2089" s="223" cm="1">
        <f t="array" ref="M2089" xml:space="preserve"> INDEX(切語上字資料表[發送收], 小韻資料表[[#This Row],[上字表識別號]])</f>
        <v>0</v>
      </c>
      <c r="N2089" s="205" cm="1">
        <f t="array" ref="N2089" xml:space="preserve"> MATCH(TRUE, ISNUMBER( SEARCH( RIGHT(小韻資料表[[#This Row],[切語]],1), 切語下字資料表[切語下字]) ), 0)</f>
        <v>346</v>
      </c>
      <c r="O2089" s="207" t="str" cm="1">
        <f t="array" ref="O2089" xml:space="preserve"> INDEX(切語下字資料表[韻母], 小韻資料表[[#This Row],[下字表識別號]])</f>
        <v>檻開2</v>
      </c>
      <c r="P2089" s="207" t="str" cm="1">
        <f t="array" ref="P2089" xml:space="preserve"> INDEX(切語下字資料表[韻母拼音碼], 小韻資料表[[#This Row],[下字表識別號]])</f>
        <v>am</v>
      </c>
      <c r="Q2089" s="210" t="str" cm="1">
        <f t="array" ref="Q2089" xml:space="preserve"> INDEX(設定表!$C$19:$C$23, INT( LEFT(小韻資料表[[#This Row],[目次編碼]],1) ))</f>
        <v>上</v>
      </c>
      <c r="R2089" s="210">
        <f xml:space="preserve">  INDEX(設定表!$C$8:$C$15, MATCH( (RIGHT(小韻資料表[[#This Row],[清濁]]) &amp; 小韻資料表[[#This Row],[調]]), 設定表!$B$8:$B$15, 0))</f>
        <v>2</v>
      </c>
      <c r="S2089" s="205" t="s">
        <v>309</v>
      </c>
      <c r="T2089" s="205" t="s">
        <v>309</v>
      </c>
      <c r="U2089" s="226" t="s">
        <v>309</v>
      </c>
      <c r="V2089" s="146" t="s">
        <v>309</v>
      </c>
      <c r="X2089" s="135"/>
      <c r="Y2089" s="135"/>
      <c r="AA2089" s="135"/>
      <c r="AB2089" s="134"/>
      <c r="AC2089" s="135"/>
      <c r="AD2089" s="135"/>
      <c r="AH2089" s="135"/>
      <c r="AI2089" s="135"/>
    </row>
    <row r="2090" spans="1:35" ht="31.5">
      <c r="A2090" s="205">
        <v>2086</v>
      </c>
      <c r="B2090" s="206" t="s">
        <v>7833</v>
      </c>
      <c r="C2090" s="207" t="str">
        <f xml:space="preserve"> _xlfn.CONCAT(小韻資料表[[#This Row],[聲母拼音碼]],小韻資料表[[#This Row],[韻母拼音碼]],小韻資料表[[#This Row],[調號]])</f>
        <v>huan2</v>
      </c>
      <c r="D2090" s="206" t="s">
        <v>1272</v>
      </c>
      <c r="E2090" s="208" t="s">
        <v>7834</v>
      </c>
      <c r="F2090" s="205">
        <v>1</v>
      </c>
      <c r="G2090" s="209" t="s">
        <v>7835</v>
      </c>
      <c r="H2090" s="205">
        <f xml:space="preserve"> LEN(小韻資料表[[#This Row],[小韻字集]])</f>
        <v>7</v>
      </c>
      <c r="I2090" s="205" cm="1">
        <f t="array" ref="I2090" xml:space="preserve"> MATCH(TRUE, ISNUMBER( SEARCH( LEFT(小韻資料表[[#This Row],[切語]],1), 切語上字資料表[切語上字]) ), 0)</f>
        <v>19</v>
      </c>
      <c r="J2090" s="210" t="str" cm="1">
        <f t="array" ref="J2090" xml:space="preserve"> INDEX(切語上字資料表[聲母], 小韻資料表[[#This Row],[上字表識別號]])</f>
        <v>奉</v>
      </c>
      <c r="K2090" s="210" t="str" cm="1">
        <f t="array" ref="K2090" xml:space="preserve"> INDEX(切語上字資料表[聲母拼音碼], 小韻資料表[[#This Row],[上字表識別號]])</f>
        <v>h</v>
      </c>
      <c r="L2090" s="210" t="str" cm="1">
        <f t="array" ref="L2090" xml:space="preserve"> INDEX(切語上字資料表[清濁], 小韻資料表[[#This Row],[上字表識別號]])</f>
        <v>全濁</v>
      </c>
      <c r="M2090" s="223" cm="1">
        <f t="array" ref="M2090" xml:space="preserve"> INDEX(切語上字資料表[發送收], 小韻資料表[[#This Row],[上字表識別號]])</f>
        <v>0</v>
      </c>
      <c r="N2090" s="205" cm="1">
        <f t="array" ref="N2090" xml:space="preserve"> MATCH(TRUE, ISNUMBER( SEARCH( RIGHT(小韻資料表[[#This Row],[切語]],1), 切語下字資料表[切語下字]) ), 0)</f>
        <v>354</v>
      </c>
      <c r="O2090" s="207" t="str" cm="1">
        <f t="array" ref="O2090" xml:space="preserve"> INDEX(切語下字資料表[韻母], 小韻資料表[[#This Row],[下字表識別號]])</f>
        <v>梵合3</v>
      </c>
      <c r="P2090" s="207" t="str" cm="1">
        <f t="array" ref="P2090" xml:space="preserve"> INDEX(切語下字資料表[韻母拼音碼], 小韻資料表[[#This Row],[下字表識別號]])</f>
        <v>uan</v>
      </c>
      <c r="Q2090" s="210" t="str" cm="1">
        <f t="array" ref="Q2090" xml:space="preserve"> INDEX(設定表!$C$19:$C$23, INT( LEFT(小韻資料表[[#This Row],[目次編碼]],1) ))</f>
        <v>上</v>
      </c>
      <c r="R2090" s="210">
        <f xml:space="preserve">  INDEX(設定表!$C$8:$C$15, MATCH( (RIGHT(小韻資料表[[#This Row],[清濁]]) &amp; 小韻資料表[[#This Row],[調]]), 設定表!$B$8:$B$15, 0))</f>
        <v>2</v>
      </c>
      <c r="S2090" s="205" t="s">
        <v>309</v>
      </c>
      <c r="T2090" s="205" t="s">
        <v>309</v>
      </c>
      <c r="U2090" s="226" t="s">
        <v>309</v>
      </c>
      <c r="V2090" s="147" t="s">
        <v>309</v>
      </c>
      <c r="X2090" s="135"/>
      <c r="Y2090" s="135"/>
      <c r="AA2090" s="135"/>
      <c r="AB2090" s="134"/>
      <c r="AC2090" s="135"/>
      <c r="AD2090" s="135"/>
      <c r="AH2090" s="135"/>
      <c r="AI2090" s="135"/>
    </row>
    <row r="2091" spans="1:35" ht="31.5">
      <c r="A2091" s="205">
        <v>2087</v>
      </c>
      <c r="B2091" s="206" t="s">
        <v>7836</v>
      </c>
      <c r="C2091" s="207" t="str">
        <f xml:space="preserve"> _xlfn.CONCAT(小韻資料表[[#This Row],[聲母拼音碼]],小韻資料表[[#This Row],[韻母拼音碼]],小韻資料表[[#This Row],[調號]])</f>
        <v>buan2</v>
      </c>
      <c r="D2091" s="206" t="s">
        <v>7837</v>
      </c>
      <c r="E2091" s="208" t="s">
        <v>7834</v>
      </c>
      <c r="F2091" s="205">
        <v>2</v>
      </c>
      <c r="G2091" s="209" t="s">
        <v>7838</v>
      </c>
      <c r="H2091" s="205">
        <f xml:space="preserve"> LEN(小韻資料表[[#This Row],[小韻字集]])</f>
        <v>5</v>
      </c>
      <c r="I2091" s="205" cm="1">
        <f t="array" ref="I2091" xml:space="preserve"> MATCH(TRUE, ISNUMBER( SEARCH( LEFT(小韻資料表[[#This Row],[切語]],1), 切語上字資料表[切語上字]) ), 0)</f>
        <v>20</v>
      </c>
      <c r="J2091" s="210" t="str" cm="1">
        <f t="array" ref="J2091" xml:space="preserve"> INDEX(切語上字資料表[聲母], 小韻資料表[[#This Row],[上字表識別號]])</f>
        <v>微</v>
      </c>
      <c r="K2091" s="210" t="str" cm="1">
        <f t="array" ref="K2091" xml:space="preserve"> INDEX(切語上字資料表[聲母拼音碼], 小韻資料表[[#This Row],[上字表識別號]])</f>
        <v>b</v>
      </c>
      <c r="L2091" s="210" t="str" cm="1">
        <f t="array" ref="L2091" xml:space="preserve"> INDEX(切語上字資料表[清濁], 小韻資料表[[#This Row],[上字表識別號]])</f>
        <v>次濁</v>
      </c>
      <c r="M2091" s="223" t="str" cm="1">
        <f t="array" ref="M2091" xml:space="preserve"> INDEX(切語上字資料表[發送收], 小韻資料表[[#This Row],[上字表識別號]])</f>
        <v>收聲</v>
      </c>
      <c r="N2091" s="205" cm="1">
        <f t="array" ref="N2091" xml:space="preserve"> MATCH(TRUE, ISNUMBER( SEARCH( RIGHT(小韻資料表[[#This Row],[切語]],1), 切語下字資料表[切語下字]) ), 0)</f>
        <v>354</v>
      </c>
      <c r="O2091" s="207" t="str" cm="1">
        <f t="array" ref="O2091" xml:space="preserve"> INDEX(切語下字資料表[韻母], 小韻資料表[[#This Row],[下字表識別號]])</f>
        <v>梵合3</v>
      </c>
      <c r="P2091" s="207" t="str" cm="1">
        <f t="array" ref="P2091" xml:space="preserve"> INDEX(切語下字資料表[韻母拼音碼], 小韻資料表[[#This Row],[下字表識別號]])</f>
        <v>uan</v>
      </c>
      <c r="Q2091" s="210" t="str" cm="1">
        <f t="array" ref="Q2091" xml:space="preserve"> INDEX(設定表!$C$19:$C$23, INT( LEFT(小韻資料表[[#This Row],[目次編碼]],1) ))</f>
        <v>上</v>
      </c>
      <c r="R2091" s="210">
        <f xml:space="preserve">  INDEX(設定表!$C$8:$C$15, MATCH( (RIGHT(小韻資料表[[#This Row],[清濁]]) &amp; 小韻資料表[[#This Row],[調]]), 設定表!$B$8:$B$15, 0))</f>
        <v>2</v>
      </c>
      <c r="S2091" s="205" t="s">
        <v>309</v>
      </c>
      <c r="T2091" s="205" t="s">
        <v>309</v>
      </c>
      <c r="U2091" s="226" t="s">
        <v>309</v>
      </c>
      <c r="V2091" s="146" t="s">
        <v>309</v>
      </c>
      <c r="X2091" s="135"/>
      <c r="Y2091" s="135"/>
      <c r="AA2091" s="135"/>
      <c r="AB2091" s="134"/>
      <c r="AC2091" s="135"/>
      <c r="AD2091" s="135"/>
      <c r="AH2091" s="135"/>
      <c r="AI2091" s="135"/>
    </row>
    <row r="2092" spans="1:35" ht="31.5">
      <c r="A2092" s="205">
        <v>2088</v>
      </c>
      <c r="B2092" s="206" t="s">
        <v>7839</v>
      </c>
      <c r="C2092" s="207" t="str">
        <f xml:space="preserve"> _xlfn.CONCAT(小韻資料表[[#This Row],[聲母拼音碼]],小韻資料表[[#This Row],[韻母拼音碼]],小韻資料表[[#This Row],[調號]])</f>
        <v>huan2</v>
      </c>
      <c r="D2092" s="206" t="s">
        <v>7840</v>
      </c>
      <c r="E2092" s="208" t="s">
        <v>7834</v>
      </c>
      <c r="F2092" s="205">
        <v>3</v>
      </c>
      <c r="G2092" s="209" t="s">
        <v>7840</v>
      </c>
      <c r="H2092" s="205">
        <f xml:space="preserve"> LEN(小韻資料表[[#This Row],[小韻字集]])</f>
        <v>2</v>
      </c>
      <c r="I2092" s="205" cm="1">
        <f t="array" ref="I2092" xml:space="preserve"> MATCH(TRUE, ISNUMBER( SEARCH( LEFT(小韻資料表[[#This Row],[切語]],1), 切語上字資料表[切語上字]) ), 0)</f>
        <v>17</v>
      </c>
      <c r="J2092" s="210" t="str" cm="1">
        <f t="array" ref="J2092" xml:space="preserve"> INDEX(切語上字資料表[聲母], 小韻資料表[[#This Row],[上字表識別號]])</f>
        <v>非</v>
      </c>
      <c r="K2092" s="210" t="str" cm="1">
        <f t="array" ref="K2092" xml:space="preserve"> INDEX(切語上字資料表[聲母拼音碼], 小韻資料表[[#This Row],[上字表識別號]])</f>
        <v>h</v>
      </c>
      <c r="L2092" s="210" t="str" cm="1">
        <f t="array" ref="L2092" xml:space="preserve"> INDEX(切語上字資料表[清濁], 小韻資料表[[#This Row],[上字表識別號]])</f>
        <v>全清</v>
      </c>
      <c r="M2092" s="223" t="str" cm="1">
        <f t="array" ref="M2092" xml:space="preserve"> INDEX(切語上字資料表[發送收], 小韻資料表[[#This Row],[上字表識別號]])</f>
        <v>發聲</v>
      </c>
      <c r="N2092" s="205" cm="1">
        <f t="array" ref="N2092" xml:space="preserve"> MATCH(TRUE, ISNUMBER( SEARCH( RIGHT(小韻資料表[[#This Row],[切語]],1), 切語下字資料表[切語下字]) ), 0)</f>
        <v>354</v>
      </c>
      <c r="O2092" s="207" t="str" cm="1">
        <f t="array" ref="O2092" xml:space="preserve"> INDEX(切語下字資料表[韻母], 小韻資料表[[#This Row],[下字表識別號]])</f>
        <v>梵合3</v>
      </c>
      <c r="P2092" s="207" t="str" cm="1">
        <f t="array" ref="P2092" xml:space="preserve"> INDEX(切語下字資料表[韻母拼音碼], 小韻資料表[[#This Row],[下字表識別號]])</f>
        <v>uan</v>
      </c>
      <c r="Q2092" s="210" t="str" cm="1">
        <f t="array" ref="Q2092" xml:space="preserve"> INDEX(設定表!$C$19:$C$23, INT( LEFT(小韻資料表[[#This Row],[目次編碼]],1) ))</f>
        <v>上</v>
      </c>
      <c r="R2092" s="210">
        <f xml:space="preserve">  INDEX(設定表!$C$8:$C$15, MATCH( (RIGHT(小韻資料表[[#This Row],[清濁]]) &amp; 小韻資料表[[#This Row],[調]]), 設定表!$B$8:$B$15, 0))</f>
        <v>2</v>
      </c>
      <c r="S2092" s="205" t="s">
        <v>309</v>
      </c>
      <c r="T2092" s="205" t="s">
        <v>309</v>
      </c>
      <c r="U2092" s="226" t="s">
        <v>309</v>
      </c>
      <c r="V2092" s="147" t="s">
        <v>309</v>
      </c>
      <c r="X2092" s="135"/>
      <c r="Y2092" s="135"/>
      <c r="AA2092" s="135"/>
      <c r="AB2092" s="134"/>
      <c r="AC2092" s="135"/>
      <c r="AD2092" s="135"/>
      <c r="AH2092" s="135"/>
      <c r="AI2092" s="135"/>
    </row>
    <row r="2093" spans="1:35" ht="31.5">
      <c r="A2093" s="205">
        <v>2089</v>
      </c>
      <c r="B2093" s="206" t="s">
        <v>7841</v>
      </c>
      <c r="C2093" s="207" t="str">
        <f xml:space="preserve"> _xlfn.CONCAT(小韻資料表[[#This Row],[聲母拼音碼]],小韻資料表[[#This Row],[韻母拼音碼]],小韻資料表[[#This Row],[調號]])</f>
        <v>khuan2</v>
      </c>
      <c r="D2093" s="206" t="s">
        <v>7842</v>
      </c>
      <c r="E2093" s="208" t="s">
        <v>7834</v>
      </c>
      <c r="F2093" s="205">
        <v>4</v>
      </c>
      <c r="G2093" s="209" t="s">
        <v>7843</v>
      </c>
      <c r="H2093" s="205">
        <f xml:space="preserve"> LEN(小韻資料表[[#This Row],[小韻字集]])</f>
        <v>2</v>
      </c>
      <c r="I2093" s="205" cm="1">
        <f t="array" ref="I2093" xml:space="preserve"> MATCH(TRUE, ISNUMBER( SEARCH( LEFT(小韻資料表[[#This Row],[切語]],1), 切語上字資料表[切語上字]) ), 0)</f>
        <v>2</v>
      </c>
      <c r="J2093" s="210" t="str" cm="1">
        <f t="array" ref="J2093" xml:space="preserve"> INDEX(切語上字資料表[聲母], 小韻資料表[[#This Row],[上字表識別號]])</f>
        <v>溪</v>
      </c>
      <c r="K2093" s="210" t="str" cm="1">
        <f t="array" ref="K2093" xml:space="preserve"> INDEX(切語上字資料表[聲母拼音碼], 小韻資料表[[#This Row],[上字表識別號]])</f>
        <v>kh</v>
      </c>
      <c r="L2093" s="210" t="str" cm="1">
        <f t="array" ref="L2093" xml:space="preserve"> INDEX(切語上字資料表[清濁], 小韻資料表[[#This Row],[上字表識別號]])</f>
        <v>次清</v>
      </c>
      <c r="M2093" s="223" t="str" cm="1">
        <f t="array" ref="M2093" xml:space="preserve"> INDEX(切語上字資料表[發送收], 小韻資料表[[#This Row],[上字表識別號]])</f>
        <v>送氣</v>
      </c>
      <c r="N2093" s="205" cm="1">
        <f t="array" ref="N2093" xml:space="preserve"> MATCH(TRUE, ISNUMBER( SEARCH( RIGHT(小韻資料表[[#This Row],[切語]],1), 切語下字資料表[切語下字]) ), 0)</f>
        <v>354</v>
      </c>
      <c r="O2093" s="207" t="str" cm="1">
        <f t="array" ref="O2093" xml:space="preserve"> INDEX(切語下字資料表[韻母], 小韻資料表[[#This Row],[下字表識別號]])</f>
        <v>梵合3</v>
      </c>
      <c r="P2093" s="207" t="str" cm="1">
        <f t="array" ref="P2093" xml:space="preserve"> INDEX(切語下字資料表[韻母拼音碼], 小韻資料表[[#This Row],[下字表識別號]])</f>
        <v>uan</v>
      </c>
      <c r="Q2093" s="210" t="str" cm="1">
        <f t="array" ref="Q2093" xml:space="preserve"> INDEX(設定表!$C$19:$C$23, INT( LEFT(小韻資料表[[#This Row],[目次編碼]],1) ))</f>
        <v>上</v>
      </c>
      <c r="R2093" s="210">
        <f xml:space="preserve">  INDEX(設定表!$C$8:$C$15, MATCH( (RIGHT(小韻資料表[[#This Row],[清濁]]) &amp; 小韻資料表[[#This Row],[調]]), 設定表!$B$8:$B$15, 0))</f>
        <v>2</v>
      </c>
      <c r="S2093" s="205" t="s">
        <v>309</v>
      </c>
      <c r="T2093" s="205" t="s">
        <v>309</v>
      </c>
      <c r="U2093" s="226" t="s">
        <v>309</v>
      </c>
      <c r="V2093" s="146" t="s">
        <v>309</v>
      </c>
      <c r="X2093" s="135"/>
      <c r="Y2093" s="135"/>
      <c r="AA2093" s="135"/>
      <c r="AB2093" s="134"/>
      <c r="AC2093" s="135"/>
      <c r="AD2093" s="135"/>
      <c r="AH2093" s="135"/>
      <c r="AI2093" s="135"/>
    </row>
    <row r="2094" spans="1:35" ht="31.5">
      <c r="A2094" s="205">
        <v>2090</v>
      </c>
      <c r="B2094" s="206" t="s">
        <v>7844</v>
      </c>
      <c r="C2094" s="207" t="str">
        <f xml:space="preserve"> _xlfn.CONCAT(小韻資料表[[#This Row],[聲母拼音碼]],小韻資料表[[#This Row],[韻母拼音碼]],小韻資料表[[#This Row],[調號]])</f>
        <v>huan2</v>
      </c>
      <c r="D2094" s="206" t="s">
        <v>7845</v>
      </c>
      <c r="E2094" s="208" t="s">
        <v>7834</v>
      </c>
      <c r="F2094" s="205">
        <v>5</v>
      </c>
      <c r="G2094" s="209" t="s">
        <v>7845</v>
      </c>
      <c r="H2094" s="205">
        <f xml:space="preserve"> LEN(小韻資料表[[#This Row],[小韻字集]])</f>
        <v>1</v>
      </c>
      <c r="I2094" s="205" cm="1">
        <f t="array" ref="I2094" xml:space="preserve"> MATCH(TRUE, ISNUMBER( SEARCH( LEFT(小韻資料表[[#This Row],[切語]],1), 切語上字資料表[切語上字]) ), 0)</f>
        <v>18</v>
      </c>
      <c r="J2094" s="210" t="str" cm="1">
        <f t="array" ref="J2094" xml:space="preserve"> INDEX(切語上字資料表[聲母], 小韻資料表[[#This Row],[上字表識別號]])</f>
        <v>敷</v>
      </c>
      <c r="K2094" s="210" t="str" cm="1">
        <f t="array" ref="K2094" xml:space="preserve"> INDEX(切語上字資料表[聲母拼音碼], 小韻資料表[[#This Row],[上字表識別號]])</f>
        <v>h</v>
      </c>
      <c r="L2094" s="210" t="str" cm="1">
        <f t="array" ref="L2094" xml:space="preserve"> INDEX(切語上字資料表[清濁], 小韻資料表[[#This Row],[上字表識別號]])</f>
        <v>次清</v>
      </c>
      <c r="M2094" s="223" t="str" cm="1">
        <f t="array" ref="M2094" xml:space="preserve"> INDEX(切語上字資料表[發送收], 小韻資料表[[#This Row],[上字表識別號]])</f>
        <v>送氣</v>
      </c>
      <c r="N2094" s="205" cm="1">
        <f t="array" ref="N2094" xml:space="preserve"> MATCH(TRUE, ISNUMBER( SEARCH( RIGHT(小韻資料表[[#This Row],[切語]],1), 切語下字資料表[切語下字]) ), 0)</f>
        <v>354</v>
      </c>
      <c r="O2094" s="207" t="str" cm="1">
        <f t="array" ref="O2094" xml:space="preserve"> INDEX(切語下字資料表[韻母], 小韻資料表[[#This Row],[下字表識別號]])</f>
        <v>梵合3</v>
      </c>
      <c r="P2094" s="207" t="str" cm="1">
        <f t="array" ref="P2094" xml:space="preserve"> INDEX(切語下字資料表[韻母拼音碼], 小韻資料表[[#This Row],[下字表識別號]])</f>
        <v>uan</v>
      </c>
      <c r="Q2094" s="210" t="str" cm="1">
        <f t="array" ref="Q2094" xml:space="preserve"> INDEX(設定表!$C$19:$C$23, INT( LEFT(小韻資料表[[#This Row],[目次編碼]],1) ))</f>
        <v>上</v>
      </c>
      <c r="R2094" s="210">
        <f xml:space="preserve">  INDEX(設定表!$C$8:$C$15, MATCH( (RIGHT(小韻資料表[[#This Row],[清濁]]) &amp; 小韻資料表[[#This Row],[調]]), 設定表!$B$8:$B$15, 0))</f>
        <v>2</v>
      </c>
      <c r="S2094" s="211" t="s">
        <v>309</v>
      </c>
      <c r="T2094" s="205" t="s">
        <v>309</v>
      </c>
      <c r="U2094" s="226" t="s">
        <v>309</v>
      </c>
      <c r="V2094" s="147" t="s">
        <v>309</v>
      </c>
      <c r="X2094" s="135"/>
      <c r="Y2094" s="135"/>
      <c r="AA2094" s="135"/>
      <c r="AB2094" s="134"/>
      <c r="AC2094" s="135"/>
      <c r="AD2094" s="135"/>
      <c r="AH2094" s="135"/>
      <c r="AI2094" s="135"/>
    </row>
    <row r="2095" spans="1:35" ht="31.5">
      <c r="A2095" s="205">
        <v>2091</v>
      </c>
      <c r="B2095" s="206" t="s">
        <v>7846</v>
      </c>
      <c r="C2095" s="207" t="str">
        <f xml:space="preserve"> _xlfn.CONCAT(小韻資料表[[#This Row],[聲母拼音碼]],小韻資料表[[#This Row],[韻母拼音碼]],小韻資料表[[#This Row],[調號]])</f>
        <v>thuan2</v>
      </c>
      <c r="D2095" s="206" t="s">
        <v>7847</v>
      </c>
      <c r="E2095" s="208" t="s">
        <v>7834</v>
      </c>
      <c r="F2095" s="205">
        <v>6</v>
      </c>
      <c r="G2095" s="209" t="s">
        <v>7848</v>
      </c>
      <c r="H2095" s="205">
        <f xml:space="preserve"> LEN(小韻資料表[[#This Row],[小韻字集]])</f>
        <v>4</v>
      </c>
      <c r="I2095" s="205" cm="1">
        <f t="array" ref="I2095" xml:space="preserve"> MATCH(TRUE, ISNUMBER( SEARCH( LEFT(小韻資料表[[#This Row],[切語]],1), 切語上字資料表[切語上字]) ), 0)</f>
        <v>10</v>
      </c>
      <c r="J2095" s="210" t="str" cm="1">
        <f t="array" ref="J2095" xml:space="preserve"> INDEX(切語上字資料表[聲母], 小韻資料表[[#This Row],[上字表識別號]])</f>
        <v>徹</v>
      </c>
      <c r="K2095" s="210" t="str" cm="1">
        <f t="array" ref="K2095" xml:space="preserve"> INDEX(切語上字資料表[聲母拼音碼], 小韻資料表[[#This Row],[上字表識別號]])</f>
        <v>th</v>
      </c>
      <c r="L2095" s="210" t="str" cm="1">
        <f t="array" ref="L2095" xml:space="preserve"> INDEX(切語上字資料表[清濁], 小韻資料表[[#This Row],[上字表識別號]])</f>
        <v>次清</v>
      </c>
      <c r="M2095" s="223" t="str" cm="1">
        <f t="array" ref="M2095" xml:space="preserve"> INDEX(切語上字資料表[發送收], 小韻資料表[[#This Row],[上字表識別號]])</f>
        <v>送氣</v>
      </c>
      <c r="N2095" s="205" cm="1">
        <f t="array" ref="N2095" xml:space="preserve"> MATCH(TRUE, ISNUMBER( SEARCH( RIGHT(小韻資料表[[#This Row],[切語]],1), 切語下字資料表[切語下字]) ), 0)</f>
        <v>354</v>
      </c>
      <c r="O2095" s="207" t="str" cm="1">
        <f t="array" ref="O2095" xml:space="preserve"> INDEX(切語下字資料表[韻母], 小韻資料表[[#This Row],[下字表識別號]])</f>
        <v>梵合3</v>
      </c>
      <c r="P2095" s="207" t="str" cm="1">
        <f t="array" ref="P2095" xml:space="preserve"> INDEX(切語下字資料表[韻母拼音碼], 小韻資料表[[#This Row],[下字表識別號]])</f>
        <v>uan</v>
      </c>
      <c r="Q2095" s="210" t="str" cm="1">
        <f t="array" ref="Q2095" xml:space="preserve"> INDEX(設定表!$C$19:$C$23, INT( LEFT(小韻資料表[[#This Row],[目次編碼]],1) ))</f>
        <v>上</v>
      </c>
      <c r="R2095" s="210">
        <f xml:space="preserve">  INDEX(設定表!$C$8:$C$15, MATCH( (RIGHT(小韻資料表[[#This Row],[清濁]]) &amp; 小韻資料表[[#This Row],[調]]), 設定表!$B$8:$B$15, 0))</f>
        <v>2</v>
      </c>
      <c r="S2095" s="205" t="s">
        <v>309</v>
      </c>
      <c r="T2095" s="205" t="s">
        <v>309</v>
      </c>
      <c r="U2095" s="226" t="s">
        <v>309</v>
      </c>
      <c r="V2095" s="146" t="s">
        <v>309</v>
      </c>
      <c r="X2095" s="135"/>
      <c r="Y2095" s="135"/>
      <c r="AA2095" s="135"/>
      <c r="AB2095" s="134"/>
      <c r="AC2095" s="135"/>
      <c r="AD2095" s="135"/>
      <c r="AH2095" s="135"/>
      <c r="AI2095" s="135"/>
    </row>
    <row r="2096" spans="1:35" ht="31.5">
      <c r="A2096" s="205">
        <v>2092</v>
      </c>
      <c r="B2096" s="206" t="s">
        <v>7849</v>
      </c>
      <c r="C2096" s="207" t="str">
        <f xml:space="preserve"> _xlfn.CONCAT(小韻資料表[[#This Row],[聲母拼音碼]],小韻資料表[[#This Row],[韻母拼音碼]],小韻資料表[[#This Row],[調號]])</f>
        <v>song3</v>
      </c>
      <c r="D2096" s="206" t="s">
        <v>290</v>
      </c>
      <c r="E2096" s="208" t="s">
        <v>289</v>
      </c>
      <c r="F2096" s="205">
        <v>1</v>
      </c>
      <c r="G2096" s="209" t="s">
        <v>7850</v>
      </c>
      <c r="H2096" s="205">
        <f xml:space="preserve"> LEN(小韻資料表[[#This Row],[小韻字集]])</f>
        <v>3</v>
      </c>
      <c r="I2096" s="205" cm="1">
        <f t="array" ref="I2096" xml:space="preserve"> MATCH(TRUE, ISNUMBER( SEARCH( LEFT(小韻資料表[[#This Row],[切語]],1), 切語上字資料表[切語上字]) ), 0)</f>
        <v>24</v>
      </c>
      <c r="J2096" s="210" t="str" cm="1">
        <f t="array" ref="J2096" xml:space="preserve"> INDEX(切語上字資料表[聲母], 小韻資料表[[#This Row],[上字表識別號]])</f>
        <v>心</v>
      </c>
      <c r="K2096" s="210" t="str" cm="1">
        <f t="array" ref="K2096" xml:space="preserve"> INDEX(切語上字資料表[聲母拼音碼], 小韻資料表[[#This Row],[上字表識別號]])</f>
        <v>s</v>
      </c>
      <c r="L2096" s="210" t="str" cm="1">
        <f t="array" ref="L2096" xml:space="preserve"> INDEX(切語上字資料表[清濁], 小韻資料表[[#This Row],[上字表識別號]])</f>
        <v>全清</v>
      </c>
      <c r="M2096" s="223" t="str" cm="1">
        <f t="array" ref="M2096" xml:space="preserve"> INDEX(切語上字資料表[發送收], 小韻資料表[[#This Row],[上字表識別號]])</f>
        <v>送氣</v>
      </c>
      <c r="N2096" s="205" cm="1">
        <f t="array" ref="N2096" xml:space="preserve"> MATCH(TRUE, ISNUMBER( SEARCH( RIGHT(小韻資料表[[#This Row],[切語]],1), 切語下字資料表[切語下字]) ), 0)</f>
        <v>3</v>
      </c>
      <c r="O2096" s="207" t="str" cm="1">
        <f t="array" ref="O2096" xml:space="preserve"> INDEX(切語下字資料表[韻母], 小韻資料表[[#This Row],[下字表識別號]])</f>
        <v>送開1</v>
      </c>
      <c r="P2096" s="207" t="str" cm="1">
        <f t="array" ref="P2096" xml:space="preserve"> INDEX(切語下字資料表[韻母拼音碼], 小韻資料表[[#This Row],[下字表識別號]])</f>
        <v>ong</v>
      </c>
      <c r="Q2096" s="210" t="str" cm="1">
        <f t="array" ref="Q2096" xml:space="preserve"> INDEX(設定表!$C$19:$C$23, INT( LEFT(小韻資料表[[#This Row],[目次編碼]],1) ))</f>
        <v>去</v>
      </c>
      <c r="R2096" s="210">
        <f xml:space="preserve">  INDEX(設定表!$C$8:$C$15, MATCH( (RIGHT(小韻資料表[[#This Row],[清濁]]) &amp; 小韻資料表[[#This Row],[調]]), 設定表!$B$8:$B$15, 0))</f>
        <v>3</v>
      </c>
      <c r="S2096" s="205" t="s">
        <v>309</v>
      </c>
      <c r="T2096" s="205" t="s">
        <v>309</v>
      </c>
      <c r="U2096" s="226" t="s">
        <v>309</v>
      </c>
      <c r="V2096" s="147" t="s">
        <v>309</v>
      </c>
      <c r="X2096" s="135"/>
      <c r="Y2096" s="135"/>
      <c r="AA2096" s="135"/>
      <c r="AB2096" s="134"/>
      <c r="AC2096" s="135"/>
      <c r="AD2096" s="135"/>
      <c r="AH2096" s="135"/>
      <c r="AI2096" s="135"/>
    </row>
    <row r="2097" spans="1:35" ht="31.5">
      <c r="A2097" s="205">
        <v>2093</v>
      </c>
      <c r="B2097" s="206" t="s">
        <v>7851</v>
      </c>
      <c r="C2097" s="207" t="str">
        <f xml:space="preserve"> _xlfn.CONCAT(小韻資料表[[#This Row],[聲母拼音碼]],小韻資料表[[#This Row],[韻母拼音碼]],小韻資料表[[#This Row],[調號]])</f>
        <v>hong7</v>
      </c>
      <c r="D2097" s="206" t="s">
        <v>7852</v>
      </c>
      <c r="E2097" s="208" t="s">
        <v>289</v>
      </c>
      <c r="F2097" s="205">
        <v>2</v>
      </c>
      <c r="G2097" s="209" t="s">
        <v>7853</v>
      </c>
      <c r="H2097" s="205">
        <f xml:space="preserve"> LEN(小韻資料表[[#This Row],[小韻字集]])</f>
        <v>3</v>
      </c>
      <c r="I2097" s="205" cm="1">
        <f t="array" ref="I2097" xml:space="preserve"> MATCH(TRUE, ISNUMBER( SEARCH( LEFT(小韻資料表[[#This Row],[切語]],1), 切語上字資料表[切語上字]) ), 0)</f>
        <v>19</v>
      </c>
      <c r="J2097" s="210" t="str" cm="1">
        <f t="array" ref="J2097" xml:space="preserve"> INDEX(切語上字資料表[聲母], 小韻資料表[[#This Row],[上字表識別號]])</f>
        <v>奉</v>
      </c>
      <c r="K2097" s="210" t="str" cm="1">
        <f t="array" ref="K2097" xml:space="preserve"> INDEX(切語上字資料表[聲母拼音碼], 小韻資料表[[#This Row],[上字表識別號]])</f>
        <v>h</v>
      </c>
      <c r="L2097" s="210" t="str" cm="1">
        <f t="array" ref="L2097" xml:space="preserve"> INDEX(切語上字資料表[清濁], 小韻資料表[[#This Row],[上字表識別號]])</f>
        <v>全濁</v>
      </c>
      <c r="M2097" s="223" cm="1">
        <f t="array" ref="M2097" xml:space="preserve"> INDEX(切語上字資料表[發送收], 小韻資料表[[#This Row],[上字表識別號]])</f>
        <v>0</v>
      </c>
      <c r="N2097" s="205" cm="1">
        <f t="array" ref="N2097" xml:space="preserve"> MATCH(TRUE, ISNUMBER( SEARCH( RIGHT(小韻資料表[[#This Row],[切語]],1), 切語下字資料表[切語下字]) ), 0)</f>
        <v>3</v>
      </c>
      <c r="O2097" s="207" t="str" cm="1">
        <f t="array" ref="O2097" xml:space="preserve"> INDEX(切語下字資料表[韻母], 小韻資料表[[#This Row],[下字表識別號]])</f>
        <v>送開1</v>
      </c>
      <c r="P2097" s="207" t="str" cm="1">
        <f t="array" ref="P2097" xml:space="preserve"> INDEX(切語下字資料表[韻母拼音碼], 小韻資料表[[#This Row],[下字表識別號]])</f>
        <v>ong</v>
      </c>
      <c r="Q2097" s="210" t="str" cm="1">
        <f t="array" ref="Q2097" xml:space="preserve"> INDEX(設定表!$C$19:$C$23, INT( LEFT(小韻資料表[[#This Row],[目次編碼]],1) ))</f>
        <v>去</v>
      </c>
      <c r="R2097" s="210">
        <f xml:space="preserve">  INDEX(設定表!$C$8:$C$15, MATCH( (RIGHT(小韻資料表[[#This Row],[清濁]]) &amp; 小韻資料表[[#This Row],[調]]), 設定表!$B$8:$B$15, 0))</f>
        <v>7</v>
      </c>
      <c r="S2097" s="205" t="s">
        <v>309</v>
      </c>
      <c r="T2097" s="205" t="s">
        <v>309</v>
      </c>
      <c r="U2097" s="226" t="s">
        <v>309</v>
      </c>
      <c r="V2097" s="146" t="s">
        <v>309</v>
      </c>
      <c r="X2097" s="135"/>
      <c r="Y2097" s="135"/>
      <c r="AA2097" s="135"/>
      <c r="AB2097" s="134"/>
      <c r="AC2097" s="135"/>
      <c r="AD2097" s="135"/>
      <c r="AH2097" s="135"/>
      <c r="AI2097" s="135"/>
    </row>
    <row r="2098" spans="1:35" ht="31.5">
      <c r="A2098" s="205">
        <v>2094</v>
      </c>
      <c r="B2098" s="206" t="s">
        <v>7854</v>
      </c>
      <c r="C2098" s="207" t="str">
        <f xml:space="preserve"> _xlfn.CONCAT(小韻資料表[[#This Row],[聲母拼音碼]],小韻資料表[[#This Row],[韻母拼音碼]],小韻資料表[[#This Row],[調號]])</f>
        <v>kong3</v>
      </c>
      <c r="D2098" s="206" t="s">
        <v>7855</v>
      </c>
      <c r="E2098" s="208" t="s">
        <v>289</v>
      </c>
      <c r="F2098" s="205">
        <v>3</v>
      </c>
      <c r="G2098" s="209" t="s">
        <v>7856</v>
      </c>
      <c r="H2098" s="205">
        <f xml:space="preserve"> LEN(小韻資料表[[#This Row],[小韻字集]])</f>
        <v>13</v>
      </c>
      <c r="I2098" s="205" cm="1">
        <f t="array" ref="I2098" xml:space="preserve"> MATCH(TRUE, ISNUMBER( SEARCH( LEFT(小韻資料表[[#This Row],[切語]],1), 切語上字資料表[切語上字]) ), 0)</f>
        <v>1</v>
      </c>
      <c r="J2098" s="210" t="str" cm="1">
        <f t="array" ref="J2098" xml:space="preserve"> INDEX(切語上字資料表[聲母], 小韻資料表[[#This Row],[上字表識別號]])</f>
        <v>見</v>
      </c>
      <c r="K2098" s="210" t="str" cm="1">
        <f t="array" ref="K2098" xml:space="preserve"> INDEX(切語上字資料表[聲母拼音碼], 小韻資料表[[#This Row],[上字表識別號]])</f>
        <v>k</v>
      </c>
      <c r="L2098" s="210" t="str" cm="1">
        <f t="array" ref="L2098" xml:space="preserve"> INDEX(切語上字資料表[清濁], 小韻資料表[[#This Row],[上字表識別號]])</f>
        <v>全清</v>
      </c>
      <c r="M2098" s="223" t="str" cm="1">
        <f t="array" ref="M2098" xml:space="preserve"> INDEX(切語上字資料表[發送收], 小韻資料表[[#This Row],[上字表識別號]])</f>
        <v>發聲</v>
      </c>
      <c r="N2098" s="205" cm="1">
        <f t="array" ref="N2098" xml:space="preserve"> MATCH(TRUE, ISNUMBER( SEARCH( RIGHT(小韻資料表[[#This Row],[切語]],1), 切語下字資料表[切語下字]) ), 0)</f>
        <v>3</v>
      </c>
      <c r="O2098" s="207" t="str" cm="1">
        <f t="array" ref="O2098" xml:space="preserve"> INDEX(切語下字資料表[韻母], 小韻資料表[[#This Row],[下字表識別號]])</f>
        <v>送開1</v>
      </c>
      <c r="P2098" s="207" t="str" cm="1">
        <f t="array" ref="P2098" xml:space="preserve"> INDEX(切語下字資料表[韻母拼音碼], 小韻資料表[[#This Row],[下字表識別號]])</f>
        <v>ong</v>
      </c>
      <c r="Q2098" s="210" t="str" cm="1">
        <f t="array" ref="Q2098" xml:space="preserve"> INDEX(設定表!$C$19:$C$23, INT( LEFT(小韻資料表[[#This Row],[目次編碼]],1) ))</f>
        <v>去</v>
      </c>
      <c r="R2098" s="210">
        <f xml:space="preserve">  INDEX(設定表!$C$8:$C$15, MATCH( (RIGHT(小韻資料表[[#This Row],[清濁]]) &amp; 小韻資料表[[#This Row],[調]]), 設定表!$B$8:$B$15, 0))</f>
        <v>3</v>
      </c>
      <c r="S2098" s="205" t="s">
        <v>309</v>
      </c>
      <c r="T2098" s="205" t="s">
        <v>309</v>
      </c>
      <c r="U2098" s="226" t="s">
        <v>309</v>
      </c>
      <c r="V2098" s="147" t="s">
        <v>309</v>
      </c>
      <c r="X2098" s="135"/>
      <c r="Y2098" s="135"/>
      <c r="AA2098" s="135"/>
      <c r="AB2098" s="134"/>
      <c r="AC2098" s="135"/>
      <c r="AD2098" s="135"/>
      <c r="AH2098" s="135"/>
      <c r="AI2098" s="135"/>
    </row>
    <row r="2099" spans="1:35" ht="31.5">
      <c r="A2099" s="205">
        <v>2095</v>
      </c>
      <c r="B2099" s="206" t="s">
        <v>7857</v>
      </c>
      <c r="C2099" s="207" t="str">
        <f xml:space="preserve"> _xlfn.CONCAT(小韻資料表[[#This Row],[聲母拼音碼]],小韻資料表[[#This Row],[韻母拼音碼]],小韻資料表[[#This Row],[調號]])</f>
        <v>long7</v>
      </c>
      <c r="D2099" s="206" t="s">
        <v>7858</v>
      </c>
      <c r="E2099" s="208" t="s">
        <v>289</v>
      </c>
      <c r="F2099" s="205">
        <v>4</v>
      </c>
      <c r="G2099" s="209" t="s">
        <v>7859</v>
      </c>
      <c r="H2099" s="205">
        <f xml:space="preserve"> LEN(小韻資料表[[#This Row],[小韻字集]])</f>
        <v>8</v>
      </c>
      <c r="I2099" s="205" cm="1">
        <f t="array" ref="I2099" xml:space="preserve"> MATCH(TRUE, ISNUMBER( SEARCH( LEFT(小韻資料表[[#This Row],[切語]],1), 切語上字資料表[切語上字]) ), 0)</f>
        <v>40</v>
      </c>
      <c r="J2099" s="210" t="str" cm="1">
        <f t="array" ref="J2099" xml:space="preserve"> INDEX(切語上字資料表[聲母], 小韻資料表[[#This Row],[上字表識別號]])</f>
        <v>來</v>
      </c>
      <c r="K2099" s="210" t="str" cm="1">
        <f t="array" ref="K2099" xml:space="preserve"> INDEX(切語上字資料表[聲母拼音碼], 小韻資料表[[#This Row],[上字表識別號]])</f>
        <v>l</v>
      </c>
      <c r="L2099" s="210" t="str" cm="1">
        <f t="array" ref="L2099" xml:space="preserve"> INDEX(切語上字資料表[清濁], 小韻資料表[[#This Row],[上字表識別號]])</f>
        <v>次濁</v>
      </c>
      <c r="M2099" s="223" t="str" cm="1">
        <f t="array" ref="M2099" xml:space="preserve"> INDEX(切語上字資料表[發送收], 小韻資料表[[#This Row],[上字表識別號]])</f>
        <v>收聲</v>
      </c>
      <c r="N2099" s="205" cm="1">
        <f t="array" ref="N2099" xml:space="preserve"> MATCH(TRUE, ISNUMBER( SEARCH( RIGHT(小韻資料表[[#This Row],[切語]],1), 切語下字資料表[切語下字]) ), 0)</f>
        <v>3</v>
      </c>
      <c r="O2099" s="207" t="str" cm="1">
        <f t="array" ref="O2099" xml:space="preserve"> INDEX(切語下字資料表[韻母], 小韻資料表[[#This Row],[下字表識別號]])</f>
        <v>送開1</v>
      </c>
      <c r="P2099" s="207" t="str" cm="1">
        <f t="array" ref="P2099" xml:space="preserve"> INDEX(切語下字資料表[韻母拼音碼], 小韻資料表[[#This Row],[下字表識別號]])</f>
        <v>ong</v>
      </c>
      <c r="Q2099" s="210" t="str" cm="1">
        <f t="array" ref="Q2099" xml:space="preserve"> INDEX(設定表!$C$19:$C$23, INT( LEFT(小韻資料表[[#This Row],[目次編碼]],1) ))</f>
        <v>去</v>
      </c>
      <c r="R2099" s="210">
        <f xml:space="preserve">  INDEX(設定表!$C$8:$C$15, MATCH( (RIGHT(小韻資料表[[#This Row],[清濁]]) &amp; 小韻資料表[[#This Row],[調]]), 設定表!$B$8:$B$15, 0))</f>
        <v>7</v>
      </c>
      <c r="S2099" s="205" t="s">
        <v>309</v>
      </c>
      <c r="T2099" s="205" t="s">
        <v>309</v>
      </c>
      <c r="U2099" s="226" t="s">
        <v>309</v>
      </c>
      <c r="V2099" s="146" t="s">
        <v>309</v>
      </c>
      <c r="X2099" s="135"/>
      <c r="Y2099" s="135"/>
      <c r="AA2099" s="135"/>
      <c r="AB2099" s="134"/>
      <c r="AC2099" s="135"/>
      <c r="AD2099" s="135"/>
      <c r="AH2099" s="135"/>
      <c r="AI2099" s="135"/>
    </row>
    <row r="2100" spans="1:35" ht="31.5">
      <c r="A2100" s="205">
        <v>2096</v>
      </c>
      <c r="B2100" s="206" t="s">
        <v>7860</v>
      </c>
      <c r="C2100" s="207" t="str">
        <f xml:space="preserve"> _xlfn.CONCAT(小韻資料表[[#This Row],[聲母拼音碼]],小韻資料表[[#This Row],[韻母拼音碼]],小韻資料表[[#This Row],[調號]])</f>
        <v>tong3</v>
      </c>
      <c r="D2100" s="206" t="s">
        <v>7861</v>
      </c>
      <c r="E2100" s="208" t="s">
        <v>289</v>
      </c>
      <c r="F2100" s="205">
        <v>5</v>
      </c>
      <c r="G2100" s="209" t="s">
        <v>7862</v>
      </c>
      <c r="H2100" s="205">
        <f xml:space="preserve"> LEN(小韻資料表[[#This Row],[小韻字集]])</f>
        <v>8</v>
      </c>
      <c r="I2100" s="205" cm="1">
        <f t="array" ref="I2100" xml:space="preserve"> MATCH(TRUE, ISNUMBER( SEARCH( LEFT(小韻資料表[[#This Row],[切語]],1), 切語上字資料表[切語上字]) ), 0)</f>
        <v>5</v>
      </c>
      <c r="J2100" s="210" t="str" cm="1">
        <f t="array" ref="J2100" xml:space="preserve"> INDEX(切語上字資料表[聲母], 小韻資料表[[#This Row],[上字表識別號]])</f>
        <v>端</v>
      </c>
      <c r="K2100" s="210" t="str" cm="1">
        <f t="array" ref="K2100" xml:space="preserve"> INDEX(切語上字資料表[聲母拼音碼], 小韻資料表[[#This Row],[上字表識別號]])</f>
        <v>t</v>
      </c>
      <c r="L2100" s="210" t="str" cm="1">
        <f t="array" ref="L2100" xml:space="preserve"> INDEX(切語上字資料表[清濁], 小韻資料表[[#This Row],[上字表識別號]])</f>
        <v>全清</v>
      </c>
      <c r="M2100" s="223" t="str" cm="1">
        <f t="array" ref="M2100" xml:space="preserve"> INDEX(切語上字資料表[發送收], 小韻資料表[[#This Row],[上字表識別號]])</f>
        <v>發聲</v>
      </c>
      <c r="N2100" s="205" cm="1">
        <f t="array" ref="N2100" xml:space="preserve"> MATCH(TRUE, ISNUMBER( SEARCH( RIGHT(小韻資料表[[#This Row],[切語]],1), 切語下字資料表[切語下字]) ), 0)</f>
        <v>3</v>
      </c>
      <c r="O2100" s="207" t="str" cm="1">
        <f t="array" ref="O2100" xml:space="preserve"> INDEX(切語下字資料表[韻母], 小韻資料表[[#This Row],[下字表識別號]])</f>
        <v>送開1</v>
      </c>
      <c r="P2100" s="207" t="str" cm="1">
        <f t="array" ref="P2100" xml:space="preserve"> INDEX(切語下字資料表[韻母拼音碼], 小韻資料表[[#This Row],[下字表識別號]])</f>
        <v>ong</v>
      </c>
      <c r="Q2100" s="210" t="str" cm="1">
        <f t="array" ref="Q2100" xml:space="preserve"> INDEX(設定表!$C$19:$C$23, INT( LEFT(小韻資料表[[#This Row],[目次編碼]],1) ))</f>
        <v>去</v>
      </c>
      <c r="R2100" s="210">
        <f xml:space="preserve">  INDEX(設定表!$C$8:$C$15, MATCH( (RIGHT(小韻資料表[[#This Row],[清濁]]) &amp; 小韻資料表[[#This Row],[調]]), 設定表!$B$8:$B$15, 0))</f>
        <v>3</v>
      </c>
      <c r="S2100" s="205" t="s">
        <v>309</v>
      </c>
      <c r="T2100" s="205" t="s">
        <v>309</v>
      </c>
      <c r="U2100" s="226" t="s">
        <v>7863</v>
      </c>
      <c r="V2100" s="147" t="s">
        <v>309</v>
      </c>
      <c r="X2100" s="135"/>
      <c r="Y2100" s="135"/>
      <c r="AA2100" s="135"/>
      <c r="AB2100" s="134"/>
      <c r="AC2100" s="135"/>
      <c r="AD2100" s="135"/>
      <c r="AH2100" s="135"/>
      <c r="AI2100" s="135"/>
    </row>
    <row r="2101" spans="1:35" ht="31.5">
      <c r="A2101" s="205">
        <v>2097</v>
      </c>
      <c r="B2101" s="206" t="s">
        <v>7864</v>
      </c>
      <c r="C2101" s="207" t="str">
        <f xml:space="preserve"> _xlfn.CONCAT(小韻資料表[[#This Row],[聲母拼音碼]],小韻資料表[[#This Row],[韻母拼音碼]],小韻資料表[[#This Row],[調號]])</f>
        <v>khong3</v>
      </c>
      <c r="D2101" s="206" t="s">
        <v>7865</v>
      </c>
      <c r="E2101" s="208" t="s">
        <v>289</v>
      </c>
      <c r="F2101" s="205">
        <v>6</v>
      </c>
      <c r="G2101" s="209" t="s">
        <v>7866</v>
      </c>
      <c r="H2101" s="205">
        <f xml:space="preserve"> LEN(小韻資料表[[#This Row],[小韻字集]])</f>
        <v>7</v>
      </c>
      <c r="I2101" s="205" cm="1">
        <f t="array" ref="I2101" xml:space="preserve"> MATCH(TRUE, ISNUMBER( SEARCH( LEFT(小韻資料表[[#This Row],[切語]],1), 切語上字資料表[切語上字]) ), 0)</f>
        <v>2</v>
      </c>
      <c r="J2101" s="210" t="str" cm="1">
        <f t="array" ref="J2101" xml:space="preserve"> INDEX(切語上字資料表[聲母], 小韻資料表[[#This Row],[上字表識別號]])</f>
        <v>溪</v>
      </c>
      <c r="K2101" s="210" t="str" cm="1">
        <f t="array" ref="K2101" xml:space="preserve"> INDEX(切語上字資料表[聲母拼音碼], 小韻資料表[[#This Row],[上字表識別號]])</f>
        <v>kh</v>
      </c>
      <c r="L2101" s="210" t="str" cm="1">
        <f t="array" ref="L2101" xml:space="preserve"> INDEX(切語上字資料表[清濁], 小韻資料表[[#This Row],[上字表識別號]])</f>
        <v>次清</v>
      </c>
      <c r="M2101" s="223" t="str" cm="1">
        <f t="array" ref="M2101" xml:space="preserve"> INDEX(切語上字資料表[發送收], 小韻資料表[[#This Row],[上字表識別號]])</f>
        <v>送氣</v>
      </c>
      <c r="N2101" s="205" cm="1">
        <f t="array" ref="N2101" xml:space="preserve"> MATCH(TRUE, ISNUMBER( SEARCH( RIGHT(小韻資料表[[#This Row],[切語]],1), 切語下字資料表[切語下字]) ), 0)</f>
        <v>3</v>
      </c>
      <c r="O2101" s="207" t="str" cm="1">
        <f t="array" ref="O2101" xml:space="preserve"> INDEX(切語下字資料表[韻母], 小韻資料表[[#This Row],[下字表識別號]])</f>
        <v>送開1</v>
      </c>
      <c r="P2101" s="207" t="str" cm="1">
        <f t="array" ref="P2101" xml:space="preserve"> INDEX(切語下字資料表[韻母拼音碼], 小韻資料表[[#This Row],[下字表識別號]])</f>
        <v>ong</v>
      </c>
      <c r="Q2101" s="210" t="str" cm="1">
        <f t="array" ref="Q2101" xml:space="preserve"> INDEX(設定表!$C$19:$C$23, INT( LEFT(小韻資料表[[#This Row],[目次編碼]],1) ))</f>
        <v>去</v>
      </c>
      <c r="R2101" s="210">
        <f xml:space="preserve">  INDEX(設定表!$C$8:$C$15, MATCH( (RIGHT(小韻資料表[[#This Row],[清濁]]) &amp; 小韻資料表[[#This Row],[調]]), 設定表!$B$8:$B$15, 0))</f>
        <v>3</v>
      </c>
      <c r="S2101" s="205" t="s">
        <v>309</v>
      </c>
      <c r="T2101" s="205" t="s">
        <v>309</v>
      </c>
      <c r="U2101" s="226" t="s">
        <v>309</v>
      </c>
      <c r="V2101" s="146" t="s">
        <v>309</v>
      </c>
      <c r="X2101" s="135"/>
      <c r="Y2101" s="135"/>
      <c r="AA2101" s="135"/>
      <c r="AB2101" s="134"/>
      <c r="AC2101" s="135"/>
      <c r="AD2101" s="135"/>
      <c r="AH2101" s="135"/>
      <c r="AI2101" s="135"/>
    </row>
    <row r="2102" spans="1:35" ht="31.5">
      <c r="A2102" s="205">
        <v>2098</v>
      </c>
      <c r="B2102" s="206" t="s">
        <v>7867</v>
      </c>
      <c r="C2102" s="207" t="str">
        <f xml:space="preserve"> _xlfn.CONCAT(小韻資料表[[#This Row],[聲母拼音碼]],小韻資料表[[#This Row],[韻母拼音碼]],小韻資料表[[#This Row],[調號]])</f>
        <v>cong3</v>
      </c>
      <c r="D2102" s="206" t="s">
        <v>7868</v>
      </c>
      <c r="E2102" s="208" t="s">
        <v>289</v>
      </c>
      <c r="F2102" s="205">
        <v>7</v>
      </c>
      <c r="G2102" s="209" t="s">
        <v>7869</v>
      </c>
      <c r="H2102" s="205">
        <f xml:space="preserve"> LEN(小韻資料表[[#This Row],[小韻字集]])</f>
        <v>7</v>
      </c>
      <c r="I2102" s="205" cm="1">
        <f t="array" ref="I2102" xml:space="preserve"> MATCH(TRUE, ISNUMBER( SEARCH( LEFT(小韻資料表[[#This Row],[切語]],1), 切語上字資料表[切語上字]) ), 0)</f>
        <v>21</v>
      </c>
      <c r="J2102" s="210" t="str" cm="1">
        <f t="array" ref="J2102" xml:space="preserve"> INDEX(切語上字資料表[聲母], 小韻資料表[[#This Row],[上字表識別號]])</f>
        <v>精</v>
      </c>
      <c r="K2102" s="210" t="str" cm="1">
        <f t="array" ref="K2102" xml:space="preserve"> INDEX(切語上字資料表[聲母拼音碼], 小韻資料表[[#This Row],[上字表識別號]])</f>
        <v>c</v>
      </c>
      <c r="L2102" s="210" t="str" cm="1">
        <f t="array" ref="L2102" xml:space="preserve"> INDEX(切語上字資料表[清濁], 小韻資料表[[#This Row],[上字表識別號]])</f>
        <v>全清</v>
      </c>
      <c r="M2102" s="223" t="str" cm="1">
        <f t="array" ref="M2102" xml:space="preserve"> INDEX(切語上字資料表[發送收], 小韻資料表[[#This Row],[上字表識別號]])</f>
        <v>發聲</v>
      </c>
      <c r="N2102" s="205" cm="1">
        <f t="array" ref="N2102" xml:space="preserve"> MATCH(TRUE, ISNUMBER( SEARCH( RIGHT(小韻資料表[[#This Row],[切語]],1), 切語下字資料表[切語下字]) ), 0)</f>
        <v>3</v>
      </c>
      <c r="O2102" s="207" t="str" cm="1">
        <f t="array" ref="O2102" xml:space="preserve"> INDEX(切語下字資料表[韻母], 小韻資料表[[#This Row],[下字表識別號]])</f>
        <v>送開1</v>
      </c>
      <c r="P2102" s="207" t="str" cm="1">
        <f t="array" ref="P2102" xml:space="preserve"> INDEX(切語下字資料表[韻母拼音碼], 小韻資料表[[#This Row],[下字表識別號]])</f>
        <v>ong</v>
      </c>
      <c r="Q2102" s="210" t="str" cm="1">
        <f t="array" ref="Q2102" xml:space="preserve"> INDEX(設定表!$C$19:$C$23, INT( LEFT(小韻資料表[[#This Row],[目次編碼]],1) ))</f>
        <v>去</v>
      </c>
      <c r="R2102" s="210">
        <f xml:space="preserve">  INDEX(設定表!$C$8:$C$15, MATCH( (RIGHT(小韻資料表[[#This Row],[清濁]]) &amp; 小韻資料表[[#This Row],[調]]), 設定表!$B$8:$B$15, 0))</f>
        <v>3</v>
      </c>
      <c r="S2102" s="205" t="s">
        <v>7870</v>
      </c>
      <c r="T2102" s="205" t="s">
        <v>309</v>
      </c>
      <c r="U2102" s="226" t="s">
        <v>7871</v>
      </c>
      <c r="V2102" s="147" t="s">
        <v>309</v>
      </c>
      <c r="X2102" s="135"/>
      <c r="Y2102" s="135"/>
      <c r="AA2102" s="135"/>
      <c r="AB2102" s="134"/>
      <c r="AC2102" s="135"/>
      <c r="AD2102" s="135"/>
      <c r="AH2102" s="135"/>
      <c r="AI2102" s="135"/>
    </row>
    <row r="2103" spans="1:35" ht="31.5">
      <c r="A2103" s="205">
        <v>2099</v>
      </c>
      <c r="B2103" s="206" t="s">
        <v>7872</v>
      </c>
      <c r="C2103" s="207" t="str">
        <f xml:space="preserve"> _xlfn.CONCAT(小韻資料表[[#This Row],[聲母拼音碼]],小韻資料表[[#This Row],[韻母拼音碼]],小韻資料表[[#This Row],[調號]])</f>
        <v>Øong3</v>
      </c>
      <c r="D2103" s="206" t="s">
        <v>7873</v>
      </c>
      <c r="E2103" s="208" t="s">
        <v>289</v>
      </c>
      <c r="F2103" s="205">
        <v>8</v>
      </c>
      <c r="G2103" s="209" t="s">
        <v>7874</v>
      </c>
      <c r="H2103" s="205">
        <f xml:space="preserve"> LEN(小韻資料表[[#This Row],[小韻字集]])</f>
        <v>7</v>
      </c>
      <c r="I2103" s="205" cm="1">
        <f t="array" ref="I2103" xml:space="preserve"> MATCH(TRUE, ISNUMBER( SEARCH( LEFT(小韻資料表[[#This Row],[切語]],1), 切語上字資料表[切語上字]) ), 0)</f>
        <v>35</v>
      </c>
      <c r="J2103" s="210" t="str" cm="1">
        <f t="array" ref="J2103" xml:space="preserve"> INDEX(切語上字資料表[聲母], 小韻資料表[[#This Row],[上字表識別號]])</f>
        <v>影</v>
      </c>
      <c r="K2103" s="210" t="str" cm="1">
        <f t="array" ref="K2103" xml:space="preserve"> INDEX(切語上字資料表[聲母拼音碼], 小韻資料表[[#This Row],[上字表識別號]])</f>
        <v>Ø</v>
      </c>
      <c r="L2103" s="210" t="str" cm="1">
        <f t="array" ref="L2103" xml:space="preserve"> INDEX(切語上字資料表[清濁], 小韻資料表[[#This Row],[上字表識別號]])</f>
        <v>全清</v>
      </c>
      <c r="M2103" s="223" t="str" cm="1">
        <f t="array" ref="M2103" xml:space="preserve"> INDEX(切語上字資料表[發送收], 小韻資料表[[#This Row],[上字表識別號]])</f>
        <v>發聲</v>
      </c>
      <c r="N2103" s="205" cm="1">
        <f t="array" ref="N2103" xml:space="preserve"> MATCH(TRUE, ISNUMBER( SEARCH( RIGHT(小韻資料表[[#This Row],[切語]],1), 切語下字資料表[切語下字]) ), 0)</f>
        <v>3</v>
      </c>
      <c r="O2103" s="207" t="str" cm="1">
        <f t="array" ref="O2103" xml:space="preserve"> INDEX(切語下字資料表[韻母], 小韻資料表[[#This Row],[下字表識別號]])</f>
        <v>送開1</v>
      </c>
      <c r="P2103" s="207" t="str" cm="1">
        <f t="array" ref="P2103" xml:space="preserve"> INDEX(切語下字資料表[韻母拼音碼], 小韻資料表[[#This Row],[下字表識別號]])</f>
        <v>ong</v>
      </c>
      <c r="Q2103" s="210" t="str" cm="1">
        <f t="array" ref="Q2103" xml:space="preserve"> INDEX(設定表!$C$19:$C$23, INT( LEFT(小韻資料表[[#This Row],[目次編碼]],1) ))</f>
        <v>去</v>
      </c>
      <c r="R2103" s="210">
        <f xml:space="preserve">  INDEX(設定表!$C$8:$C$15, MATCH( (RIGHT(小韻資料表[[#This Row],[清濁]]) &amp; 小韻資料表[[#This Row],[調]]), 設定表!$B$8:$B$15, 0))</f>
        <v>3</v>
      </c>
      <c r="S2103" s="205" t="s">
        <v>309</v>
      </c>
      <c r="T2103" s="205" t="s">
        <v>309</v>
      </c>
      <c r="U2103" s="226" t="s">
        <v>309</v>
      </c>
      <c r="V2103" s="146" t="s">
        <v>309</v>
      </c>
      <c r="X2103" s="135"/>
      <c r="Y2103" s="135"/>
      <c r="AA2103" s="135"/>
      <c r="AB2103" s="134"/>
      <c r="AC2103" s="135"/>
      <c r="AD2103" s="135"/>
      <c r="AH2103" s="135"/>
      <c r="AI2103" s="135"/>
    </row>
    <row r="2104" spans="1:35" ht="31.5">
      <c r="A2104" s="205">
        <v>2100</v>
      </c>
      <c r="B2104" s="206" t="s">
        <v>7875</v>
      </c>
      <c r="C2104" s="207" t="str">
        <f xml:space="preserve"> _xlfn.CONCAT(小韻資料表[[#This Row],[聲母拼音碼]],小韻資料表[[#This Row],[韻母拼音碼]],小韻資料表[[#This Row],[調號]])</f>
        <v>chong3</v>
      </c>
      <c r="D2104" s="206" t="s">
        <v>7876</v>
      </c>
      <c r="E2104" s="208" t="s">
        <v>289</v>
      </c>
      <c r="F2104" s="205">
        <v>9</v>
      </c>
      <c r="G2104" s="209" t="s">
        <v>7877</v>
      </c>
      <c r="H2104" s="205">
        <f xml:space="preserve"> LEN(小韻資料表[[#This Row],[小韻字集]])</f>
        <v>3</v>
      </c>
      <c r="I2104" s="205" cm="1">
        <f t="array" ref="I2104" xml:space="preserve"> MATCH(TRUE, ISNUMBER( SEARCH( LEFT(小韻資料表[[#This Row],[切語]],1), 切語上字資料表[切語上字]) ), 0)</f>
        <v>22</v>
      </c>
      <c r="J2104" s="210" t="str" cm="1">
        <f t="array" ref="J2104" xml:space="preserve"> INDEX(切語上字資料表[聲母], 小韻資料表[[#This Row],[上字表識別號]])</f>
        <v>清</v>
      </c>
      <c r="K2104" s="210" t="str" cm="1">
        <f t="array" ref="K2104" xml:space="preserve"> INDEX(切語上字資料表[聲母拼音碼], 小韻資料表[[#This Row],[上字表識別號]])</f>
        <v>ch</v>
      </c>
      <c r="L2104" s="210" t="str" cm="1">
        <f t="array" ref="L2104" xml:space="preserve"> INDEX(切語上字資料表[清濁], 小韻資料表[[#This Row],[上字表識別號]])</f>
        <v>次清</v>
      </c>
      <c r="M2104" s="223" t="str" cm="1">
        <f t="array" ref="M2104" xml:space="preserve"> INDEX(切語上字資料表[發送收], 小韻資料表[[#This Row],[上字表識別號]])</f>
        <v>送氣</v>
      </c>
      <c r="N2104" s="205" cm="1">
        <f t="array" ref="N2104" xml:space="preserve"> MATCH(TRUE, ISNUMBER( SEARCH( RIGHT(小韻資料表[[#This Row],[切語]],1), 切語下字資料表[切語下字]) ), 0)</f>
        <v>3</v>
      </c>
      <c r="O2104" s="207" t="str" cm="1">
        <f t="array" ref="O2104" xml:space="preserve"> INDEX(切語下字資料表[韻母], 小韻資料表[[#This Row],[下字表識別號]])</f>
        <v>送開1</v>
      </c>
      <c r="P2104" s="207" t="str" cm="1">
        <f t="array" ref="P2104" xml:space="preserve"> INDEX(切語下字資料表[韻母拼音碼], 小韻資料表[[#This Row],[下字表識別號]])</f>
        <v>ong</v>
      </c>
      <c r="Q2104" s="210" t="str" cm="1">
        <f t="array" ref="Q2104" xml:space="preserve"> INDEX(設定表!$C$19:$C$23, INT( LEFT(小韻資料表[[#This Row],[目次編碼]],1) ))</f>
        <v>去</v>
      </c>
      <c r="R2104" s="210">
        <f xml:space="preserve">  INDEX(設定表!$C$8:$C$15, MATCH( (RIGHT(小韻資料表[[#This Row],[清濁]]) &amp; 小韻資料表[[#This Row],[調]]), 設定表!$B$8:$B$15, 0))</f>
        <v>3</v>
      </c>
      <c r="S2104" s="205" t="s">
        <v>309</v>
      </c>
      <c r="T2104" s="205" t="s">
        <v>309</v>
      </c>
      <c r="U2104" s="226" t="s">
        <v>7878</v>
      </c>
      <c r="V2104" s="147" t="s">
        <v>309</v>
      </c>
      <c r="X2104" s="135"/>
      <c r="Y2104" s="135"/>
      <c r="AA2104" s="135"/>
      <c r="AB2104" s="134"/>
      <c r="AC2104" s="135"/>
      <c r="AD2104" s="135"/>
      <c r="AH2104" s="135"/>
      <c r="AI2104" s="135"/>
    </row>
    <row r="2105" spans="1:35" ht="31.5">
      <c r="A2105" s="205">
        <v>2101</v>
      </c>
      <c r="B2105" s="206" t="s">
        <v>7879</v>
      </c>
      <c r="C2105" s="207" t="str">
        <f xml:space="preserve"> _xlfn.CONCAT(小韻資料表[[#This Row],[聲母拼音碼]],小韻資料表[[#This Row],[韻母拼音碼]],小韻資料表[[#This Row],[調號]])</f>
        <v>tong7</v>
      </c>
      <c r="D2105" s="206" t="s">
        <v>7880</v>
      </c>
      <c r="E2105" s="208" t="s">
        <v>289</v>
      </c>
      <c r="F2105" s="205">
        <v>10</v>
      </c>
      <c r="G2105" s="209" t="s">
        <v>7881</v>
      </c>
      <c r="H2105" s="205">
        <f xml:space="preserve"> LEN(小韻資料表[[#This Row],[小韻字集]])</f>
        <v>17</v>
      </c>
      <c r="I2105" s="205" cm="1">
        <f t="array" ref="I2105" xml:space="preserve"> MATCH(TRUE, ISNUMBER( SEARCH( LEFT(小韻資料表[[#This Row],[切語]],1), 切語上字資料表[切語上字]) ), 0)</f>
        <v>7</v>
      </c>
      <c r="J2105" s="210" t="str" cm="1">
        <f t="array" ref="J2105" xml:space="preserve"> INDEX(切語上字資料表[聲母], 小韻資料表[[#This Row],[上字表識別號]])</f>
        <v>定</v>
      </c>
      <c r="K2105" s="210" t="str" cm="1">
        <f t="array" ref="K2105" xml:space="preserve"> INDEX(切語上字資料表[聲母拼音碼], 小韻資料表[[#This Row],[上字表識別號]])</f>
        <v>t</v>
      </c>
      <c r="L2105" s="210" t="str" cm="1">
        <f t="array" ref="L2105" xml:space="preserve"> INDEX(切語上字資料表[清濁], 小韻資料表[[#This Row],[上字表識別號]])</f>
        <v>全濁</v>
      </c>
      <c r="M2105" s="223" cm="1">
        <f t="array" ref="M2105" xml:space="preserve"> INDEX(切語上字資料表[發送收], 小韻資料表[[#This Row],[上字表識別號]])</f>
        <v>0</v>
      </c>
      <c r="N2105" s="205" cm="1">
        <f t="array" ref="N2105" xml:space="preserve"> MATCH(TRUE, ISNUMBER( SEARCH( RIGHT(小韻資料表[[#This Row],[切語]],1), 切語下字資料表[切語下字]) ), 0)</f>
        <v>3</v>
      </c>
      <c r="O2105" s="207" t="str" cm="1">
        <f t="array" ref="O2105" xml:space="preserve"> INDEX(切語下字資料表[韻母], 小韻資料表[[#This Row],[下字表識別號]])</f>
        <v>送開1</v>
      </c>
      <c r="P2105" s="207" t="str" cm="1">
        <f t="array" ref="P2105" xml:space="preserve"> INDEX(切語下字資料表[韻母拼音碼], 小韻資料表[[#This Row],[下字表識別號]])</f>
        <v>ong</v>
      </c>
      <c r="Q2105" s="210" t="str" cm="1">
        <f t="array" ref="Q2105" xml:space="preserve"> INDEX(設定表!$C$19:$C$23, INT( LEFT(小韻資料表[[#This Row],[目次編碼]],1) ))</f>
        <v>去</v>
      </c>
      <c r="R2105" s="210">
        <f xml:space="preserve">  INDEX(設定表!$C$8:$C$15, MATCH( (RIGHT(小韻資料表[[#This Row],[清濁]]) &amp; 小韻資料表[[#This Row],[調]]), 設定表!$B$8:$B$15, 0))</f>
        <v>7</v>
      </c>
      <c r="S2105" s="205" t="s">
        <v>309</v>
      </c>
      <c r="T2105" s="205" t="s">
        <v>309</v>
      </c>
      <c r="U2105" s="226" t="s">
        <v>309</v>
      </c>
      <c r="V2105" s="146" t="s">
        <v>309</v>
      </c>
      <c r="X2105" s="135"/>
      <c r="Y2105" s="135"/>
      <c r="AA2105" s="135"/>
      <c r="AB2105" s="134"/>
      <c r="AC2105" s="135"/>
      <c r="AD2105" s="135"/>
      <c r="AH2105" s="135"/>
      <c r="AI2105" s="135"/>
    </row>
    <row r="2106" spans="1:35" ht="31.5">
      <c r="A2106" s="205">
        <v>2102</v>
      </c>
      <c r="B2106" s="206" t="s">
        <v>7882</v>
      </c>
      <c r="C2106" s="207" t="str">
        <f xml:space="preserve"> _xlfn.CONCAT(小韻資料表[[#This Row],[聲母拼音碼]],小韻資料表[[#This Row],[韻母拼音碼]],小韻資料表[[#This Row],[調號]])</f>
        <v>thong3</v>
      </c>
      <c r="D2106" s="206" t="s">
        <v>7883</v>
      </c>
      <c r="E2106" s="208" t="s">
        <v>289</v>
      </c>
      <c r="F2106" s="205">
        <v>11</v>
      </c>
      <c r="G2106" s="209" t="s">
        <v>7883</v>
      </c>
      <c r="H2106" s="205">
        <f xml:space="preserve"> LEN(小韻資料表[[#This Row],[小韻字集]])</f>
        <v>1</v>
      </c>
      <c r="I2106" s="205" cm="1">
        <f t="array" ref="I2106" xml:space="preserve"> MATCH(TRUE, ISNUMBER( SEARCH( LEFT(小韻資料表[[#This Row],[切語]],1), 切語上字資料表[切語上字]) ), 0)</f>
        <v>6</v>
      </c>
      <c r="J2106" s="210" t="str" cm="1">
        <f t="array" ref="J2106" xml:space="preserve"> INDEX(切語上字資料表[聲母], 小韻資料表[[#This Row],[上字表識別號]])</f>
        <v>透</v>
      </c>
      <c r="K2106" s="210" t="str" cm="1">
        <f t="array" ref="K2106" xml:space="preserve"> INDEX(切語上字資料表[聲母拼音碼], 小韻資料表[[#This Row],[上字表識別號]])</f>
        <v>th</v>
      </c>
      <c r="L2106" s="210" t="str" cm="1">
        <f t="array" ref="L2106" xml:space="preserve"> INDEX(切語上字資料表[清濁], 小韻資料表[[#This Row],[上字表識別號]])</f>
        <v>次清</v>
      </c>
      <c r="M2106" s="223" t="str" cm="1">
        <f t="array" ref="M2106" xml:space="preserve"> INDEX(切語上字資料表[發送收], 小韻資料表[[#This Row],[上字表識別號]])</f>
        <v>送氣</v>
      </c>
      <c r="N2106" s="205" cm="1">
        <f t="array" ref="N2106" xml:space="preserve"> MATCH(TRUE, ISNUMBER( SEARCH( RIGHT(小韻資料表[[#This Row],[切語]],1), 切語下字資料表[切語下字]) ), 0)</f>
        <v>3</v>
      </c>
      <c r="O2106" s="207" t="str" cm="1">
        <f t="array" ref="O2106" xml:space="preserve"> INDEX(切語下字資料表[韻母], 小韻資料表[[#This Row],[下字表識別號]])</f>
        <v>送開1</v>
      </c>
      <c r="P2106" s="207" t="str" cm="1">
        <f t="array" ref="P2106" xml:space="preserve"> INDEX(切語下字資料表[韻母拼音碼], 小韻資料表[[#This Row],[下字表識別號]])</f>
        <v>ong</v>
      </c>
      <c r="Q2106" s="210" t="str" cm="1">
        <f t="array" ref="Q2106" xml:space="preserve"> INDEX(設定表!$C$19:$C$23, INT( LEFT(小韻資料表[[#This Row],[目次編碼]],1) ))</f>
        <v>去</v>
      </c>
      <c r="R2106" s="210">
        <f xml:space="preserve">  INDEX(設定表!$C$8:$C$15, MATCH( (RIGHT(小韻資料表[[#This Row],[清濁]]) &amp; 小韻資料表[[#This Row],[調]]), 設定表!$B$8:$B$15, 0))</f>
        <v>3</v>
      </c>
      <c r="S2106" s="205" t="s">
        <v>309</v>
      </c>
      <c r="T2106" s="205" t="s">
        <v>309</v>
      </c>
      <c r="U2106" s="226" t="s">
        <v>309</v>
      </c>
      <c r="V2106" s="147" t="s">
        <v>309</v>
      </c>
      <c r="X2106" s="135"/>
      <c r="Y2106" s="135"/>
      <c r="AA2106" s="135"/>
      <c r="AB2106" s="134"/>
      <c r="AC2106" s="135"/>
      <c r="AD2106" s="135"/>
      <c r="AH2106" s="135"/>
      <c r="AI2106" s="135"/>
    </row>
    <row r="2107" spans="1:35" ht="31.5">
      <c r="A2107" s="205">
        <v>2103</v>
      </c>
      <c r="B2107" s="206" t="s">
        <v>13196</v>
      </c>
      <c r="C2107" s="207" t="str">
        <f xml:space="preserve"> _xlfn.CONCAT(小韻資料表[[#This Row],[聲母拼音碼]],小韻資料表[[#This Row],[韻母拼音碼]],小韻資料表[[#This Row],[調號]])</f>
        <v>tiong7</v>
      </c>
      <c r="D2107" s="206" t="s">
        <v>7884</v>
      </c>
      <c r="E2107" s="208" t="s">
        <v>289</v>
      </c>
      <c r="F2107" s="205">
        <v>12</v>
      </c>
      <c r="G2107" s="209" t="s">
        <v>7885</v>
      </c>
      <c r="H2107" s="205">
        <f xml:space="preserve"> LEN(小韻資料表[[#This Row],[小韻字集]])</f>
        <v>4</v>
      </c>
      <c r="I2107" s="205" cm="1">
        <f t="array" ref="I2107" xml:space="preserve"> MATCH(TRUE, ISNUMBER( SEARCH( LEFT(小韻資料表[[#This Row],[切語]],1), 切語上字資料表[切語上字]) ), 0)</f>
        <v>11</v>
      </c>
      <c r="J2107" s="210" t="str" cm="1">
        <f t="array" ref="J2107" xml:space="preserve"> INDEX(切語上字資料表[聲母], 小韻資料表[[#This Row],[上字表識別號]])</f>
        <v>澄</v>
      </c>
      <c r="K2107" s="210" t="str" cm="1">
        <f t="array" ref="K2107" xml:space="preserve"> INDEX(切語上字資料表[聲母拼音碼], 小韻資料表[[#This Row],[上字表識別號]])</f>
        <v>t</v>
      </c>
      <c r="L2107" s="210" t="str" cm="1">
        <f t="array" ref="L2107" xml:space="preserve"> INDEX(切語上字資料表[清濁], 小韻資料表[[#This Row],[上字表識別號]])</f>
        <v>全濁</v>
      </c>
      <c r="M2107" s="223" cm="1">
        <f t="array" ref="M2107" xml:space="preserve"> INDEX(切語上字資料表[發送收], 小韻資料表[[#This Row],[上字表識別號]])</f>
        <v>0</v>
      </c>
      <c r="N2107" s="205" cm="1">
        <f t="array" ref="N2107" xml:space="preserve"> MATCH(TRUE, ISNUMBER( SEARCH( RIGHT(小韻資料表[[#This Row],[切語]],1), 切語下字資料表[切語下字]) ), 0)</f>
        <v>7</v>
      </c>
      <c r="O2107" s="207" t="str" cm="1">
        <f t="array" ref="O2107" xml:space="preserve"> INDEX(切語下字資料表[韻母], 小韻資料表[[#This Row],[下字表識別號]])</f>
        <v>送開3</v>
      </c>
      <c r="P2107" s="207" t="str" cm="1">
        <f t="array" ref="P2107" xml:space="preserve"> INDEX(切語下字資料表[韻母拼音碼], 小韻資料表[[#This Row],[下字表識別號]])</f>
        <v>iong</v>
      </c>
      <c r="Q2107" s="210" t="str" cm="1">
        <f t="array" ref="Q2107" xml:space="preserve"> INDEX(設定表!$C$19:$C$23, INT( LEFT(小韻資料表[[#This Row],[目次編碼]],1) ))</f>
        <v>去</v>
      </c>
      <c r="R2107" s="210">
        <f xml:space="preserve">  INDEX(設定表!$C$8:$C$15, MATCH( (RIGHT(小韻資料表[[#This Row],[清濁]]) &amp; 小韻資料表[[#This Row],[調]]), 設定表!$B$8:$B$15, 0))</f>
        <v>7</v>
      </c>
      <c r="S2107" s="205" t="s">
        <v>309</v>
      </c>
      <c r="T2107" s="205" t="s">
        <v>309</v>
      </c>
      <c r="U2107" s="226" t="s">
        <v>309</v>
      </c>
      <c r="V2107" s="146" t="s">
        <v>309</v>
      </c>
      <c r="X2107" s="135"/>
      <c r="Y2107" s="135"/>
      <c r="AA2107" s="135"/>
      <c r="AB2107" s="134"/>
      <c r="AC2107" s="135"/>
      <c r="AD2107" s="135"/>
      <c r="AH2107" s="135"/>
      <c r="AI2107" s="135"/>
    </row>
    <row r="2108" spans="1:35" ht="31.5">
      <c r="A2108" s="205">
        <v>2104</v>
      </c>
      <c r="B2108" s="206" t="s">
        <v>7886</v>
      </c>
      <c r="C2108" s="207" t="str">
        <f xml:space="preserve"> _xlfn.CONCAT(小韻資料表[[#This Row],[聲母拼音碼]],小韻資料表[[#This Row],[韻母拼音碼]],小韻資料表[[#This Row],[調號]])</f>
        <v>hong3</v>
      </c>
      <c r="D2108" s="206" t="s">
        <v>7887</v>
      </c>
      <c r="E2108" s="208" t="s">
        <v>289</v>
      </c>
      <c r="F2108" s="205">
        <v>13</v>
      </c>
      <c r="G2108" s="209" t="s">
        <v>7888</v>
      </c>
      <c r="H2108" s="205">
        <f xml:space="preserve"> LEN(小韻資料表[[#This Row],[小韻字集]])</f>
        <v>2</v>
      </c>
      <c r="I2108" s="205" cm="1">
        <f t="array" ref="I2108" xml:space="preserve"> MATCH(TRUE, ISNUMBER( SEARCH( LEFT(小韻資料表[[#This Row],[切語]],1), 切語上字資料表[切語上字]) ), 0)</f>
        <v>17</v>
      </c>
      <c r="J2108" s="210" t="str" cm="1">
        <f t="array" ref="J2108" xml:space="preserve"> INDEX(切語上字資料表[聲母], 小韻資料表[[#This Row],[上字表識別號]])</f>
        <v>非</v>
      </c>
      <c r="K2108" s="210" t="str" cm="1">
        <f t="array" ref="K2108" xml:space="preserve"> INDEX(切語上字資料表[聲母拼音碼], 小韻資料表[[#This Row],[上字表識別號]])</f>
        <v>h</v>
      </c>
      <c r="L2108" s="210" t="str" cm="1">
        <f t="array" ref="L2108" xml:space="preserve"> INDEX(切語上字資料表[清濁], 小韻資料表[[#This Row],[上字表識別號]])</f>
        <v>全清</v>
      </c>
      <c r="M2108" s="223" t="str" cm="1">
        <f t="array" ref="M2108" xml:space="preserve"> INDEX(切語上字資料表[發送收], 小韻資料表[[#This Row],[上字表識別號]])</f>
        <v>發聲</v>
      </c>
      <c r="N2108" s="205" cm="1">
        <f t="array" ref="N2108" xml:space="preserve"> MATCH(TRUE, ISNUMBER( SEARCH( RIGHT(小韻資料表[[#This Row],[切語]],1), 切語下字資料表[切語下字]) ), 0)</f>
        <v>3</v>
      </c>
      <c r="O2108" s="207" t="str" cm="1">
        <f t="array" ref="O2108" xml:space="preserve"> INDEX(切語下字資料表[韻母], 小韻資料表[[#This Row],[下字表識別號]])</f>
        <v>送開1</v>
      </c>
      <c r="P2108" s="207" t="str" cm="1">
        <f t="array" ref="P2108" xml:space="preserve"> INDEX(切語下字資料表[韻母拼音碼], 小韻資料表[[#This Row],[下字表識別號]])</f>
        <v>ong</v>
      </c>
      <c r="Q2108" s="210" t="str" cm="1">
        <f t="array" ref="Q2108" xml:space="preserve"> INDEX(設定表!$C$19:$C$23, INT( LEFT(小韻資料表[[#This Row],[目次編碼]],1) ))</f>
        <v>去</v>
      </c>
      <c r="R2108" s="210">
        <f xml:space="preserve">  INDEX(設定表!$C$8:$C$15, MATCH( (RIGHT(小韻資料表[[#This Row],[清濁]]) &amp; 小韻資料表[[#This Row],[調]]), 設定表!$B$8:$B$15, 0))</f>
        <v>3</v>
      </c>
      <c r="S2108" s="205" t="s">
        <v>309</v>
      </c>
      <c r="T2108" s="205" t="s">
        <v>309</v>
      </c>
      <c r="U2108" s="226" t="s">
        <v>309</v>
      </c>
      <c r="V2108" s="147" t="s">
        <v>309</v>
      </c>
      <c r="X2108" s="135"/>
      <c r="Y2108" s="135"/>
      <c r="AA2108" s="135"/>
      <c r="AB2108" s="134"/>
      <c r="AC2108" s="135"/>
      <c r="AD2108" s="135"/>
      <c r="AH2108" s="135"/>
      <c r="AI2108" s="135"/>
    </row>
    <row r="2109" spans="1:35" ht="31.5">
      <c r="A2109" s="205">
        <v>2105</v>
      </c>
      <c r="B2109" s="206" t="s">
        <v>7889</v>
      </c>
      <c r="C2109" s="207" t="str">
        <f xml:space="preserve"> _xlfn.CONCAT(小韻資料表[[#This Row],[聲母拼音碼]],小韻資料表[[#This Row],[韻母拼音碼]],小韻資料表[[#This Row],[調號]])</f>
        <v>khiong3</v>
      </c>
      <c r="D2109" s="206" t="s">
        <v>7890</v>
      </c>
      <c r="E2109" s="208" t="s">
        <v>289</v>
      </c>
      <c r="F2109" s="205">
        <v>14</v>
      </c>
      <c r="G2109" s="209" t="s">
        <v>7891</v>
      </c>
      <c r="H2109" s="205">
        <f xml:space="preserve"> LEN(小韻資料表[[#This Row],[小韻字集]])</f>
        <v>3</v>
      </c>
      <c r="I2109" s="205" cm="1">
        <f t="array" ref="I2109" xml:space="preserve"> MATCH(TRUE, ISNUMBER( SEARCH( LEFT(小韻資料表[[#This Row],[切語]],1), 切語上字資料表[切語上字]) ), 0)</f>
        <v>2</v>
      </c>
      <c r="J2109" s="210" t="str" cm="1">
        <f t="array" ref="J2109" xml:space="preserve"> INDEX(切語上字資料表[聲母], 小韻資料表[[#This Row],[上字表識別號]])</f>
        <v>溪</v>
      </c>
      <c r="K2109" s="210" t="str" cm="1">
        <f t="array" ref="K2109" xml:space="preserve"> INDEX(切語上字資料表[聲母拼音碼], 小韻資料表[[#This Row],[上字表識別號]])</f>
        <v>kh</v>
      </c>
      <c r="L2109" s="210" t="str" cm="1">
        <f t="array" ref="L2109" xml:space="preserve"> INDEX(切語上字資料表[清濁], 小韻資料表[[#This Row],[上字表識別號]])</f>
        <v>次清</v>
      </c>
      <c r="M2109" s="223" t="str" cm="1">
        <f t="array" ref="M2109" xml:space="preserve"> INDEX(切語上字資料表[發送收], 小韻資料表[[#This Row],[上字表識別號]])</f>
        <v>送氣</v>
      </c>
      <c r="N2109" s="205" cm="1">
        <f t="array" ref="N2109" xml:space="preserve"> MATCH(TRUE, ISNUMBER( SEARCH( RIGHT(小韻資料表[[#This Row],[切語]],1), 切語下字資料表[切語下字]) ), 0)</f>
        <v>7</v>
      </c>
      <c r="O2109" s="207" t="str" cm="1">
        <f t="array" ref="O2109" xml:space="preserve"> INDEX(切語下字資料表[韻母], 小韻資料表[[#This Row],[下字表識別號]])</f>
        <v>送開3</v>
      </c>
      <c r="P2109" s="207" t="str" cm="1">
        <f t="array" ref="P2109" xml:space="preserve"> INDEX(切語下字資料表[韻母拼音碼], 小韻資料表[[#This Row],[下字表識別號]])</f>
        <v>iong</v>
      </c>
      <c r="Q2109" s="210" t="str" cm="1">
        <f t="array" ref="Q2109" xml:space="preserve"> INDEX(設定表!$C$19:$C$23, INT( LEFT(小韻資料表[[#This Row],[目次編碼]],1) ))</f>
        <v>去</v>
      </c>
      <c r="R2109" s="210">
        <f xml:space="preserve">  INDEX(設定表!$C$8:$C$15, MATCH( (RIGHT(小韻資料表[[#This Row],[清濁]]) &amp; 小韻資料表[[#This Row],[調]]), 設定表!$B$8:$B$15, 0))</f>
        <v>3</v>
      </c>
      <c r="S2109" s="205" t="s">
        <v>309</v>
      </c>
      <c r="T2109" s="205" t="s">
        <v>309</v>
      </c>
      <c r="U2109" s="226" t="s">
        <v>309</v>
      </c>
      <c r="V2109" s="146" t="s">
        <v>309</v>
      </c>
      <c r="X2109" s="135"/>
      <c r="Y2109" s="135"/>
      <c r="AA2109" s="135"/>
      <c r="AB2109" s="134"/>
      <c r="AC2109" s="135"/>
      <c r="AD2109" s="135"/>
      <c r="AH2109" s="135"/>
      <c r="AI2109" s="135"/>
    </row>
    <row r="2110" spans="1:35" ht="31.5">
      <c r="A2110" s="205">
        <v>2106</v>
      </c>
      <c r="B2110" s="206" t="s">
        <v>7892</v>
      </c>
      <c r="C2110" s="207" t="str">
        <f xml:space="preserve"> _xlfn.CONCAT(小韻資料表[[#This Row],[聲母拼音碼]],小韻資料表[[#This Row],[韻母拼音碼]],小韻資料表[[#This Row],[調號]])</f>
        <v>mong7</v>
      </c>
      <c r="D2110" s="206" t="s">
        <v>7893</v>
      </c>
      <c r="E2110" s="208" t="s">
        <v>289</v>
      </c>
      <c r="F2110" s="205">
        <v>15</v>
      </c>
      <c r="G2110" s="209" t="s">
        <v>7894</v>
      </c>
      <c r="H2110" s="205">
        <f xml:space="preserve"> LEN(小韻資料表[[#This Row],[小韻字集]])</f>
        <v>5</v>
      </c>
      <c r="I2110" s="205" cm="1">
        <f t="array" ref="I2110" xml:space="preserve"> MATCH(TRUE, ISNUMBER( SEARCH( LEFT(小韻資料表[[#This Row],[切語]],1), 切語上字資料表[切語上字]) ), 0)</f>
        <v>16</v>
      </c>
      <c r="J2110" s="210" t="str" cm="1">
        <f t="array" ref="J2110" xml:space="preserve"> INDEX(切語上字資料表[聲母], 小韻資料表[[#This Row],[上字表識別號]])</f>
        <v>明</v>
      </c>
      <c r="K2110" s="210" t="str" cm="1">
        <f t="array" ref="K2110" xml:space="preserve"> INDEX(切語上字資料表[聲母拼音碼], 小韻資料表[[#This Row],[上字表識別號]])</f>
        <v>m</v>
      </c>
      <c r="L2110" s="210" t="str" cm="1">
        <f t="array" ref="L2110" xml:space="preserve"> INDEX(切語上字資料表[清濁], 小韻資料表[[#This Row],[上字表識別號]])</f>
        <v>次濁</v>
      </c>
      <c r="M2110" s="223" t="str" cm="1">
        <f t="array" ref="M2110" xml:space="preserve"> INDEX(切語上字資料表[發送收], 小韻資料表[[#This Row],[上字表識別號]])</f>
        <v>收聲</v>
      </c>
      <c r="N2110" s="205" cm="1">
        <f t="array" ref="N2110" xml:space="preserve"> MATCH(TRUE, ISNUMBER( SEARCH( RIGHT(小韻資料表[[#This Row],[切語]],1), 切語下字資料表[切語下字]) ), 0)</f>
        <v>3</v>
      </c>
      <c r="O2110" s="207" t="str" cm="1">
        <f t="array" ref="O2110" xml:space="preserve"> INDEX(切語下字資料表[韻母], 小韻資料表[[#This Row],[下字表識別號]])</f>
        <v>送開1</v>
      </c>
      <c r="P2110" s="207" t="str" cm="1">
        <f t="array" ref="P2110" xml:space="preserve"> INDEX(切語下字資料表[韻母拼音碼], 小韻資料表[[#This Row],[下字表識別號]])</f>
        <v>ong</v>
      </c>
      <c r="Q2110" s="210" t="str" cm="1">
        <f t="array" ref="Q2110" xml:space="preserve"> INDEX(設定表!$C$19:$C$23, INT( LEFT(小韻資料表[[#This Row],[目次編碼]],1) ))</f>
        <v>去</v>
      </c>
      <c r="R2110" s="210">
        <f xml:space="preserve">  INDEX(設定表!$C$8:$C$15, MATCH( (RIGHT(小韻資料表[[#This Row],[清濁]]) &amp; 小韻資料表[[#This Row],[調]]), 設定表!$B$8:$B$15, 0))</f>
        <v>7</v>
      </c>
      <c r="S2110" s="205" t="s">
        <v>309</v>
      </c>
      <c r="T2110" s="205" t="s">
        <v>309</v>
      </c>
      <c r="U2110" s="226" t="s">
        <v>309</v>
      </c>
      <c r="V2110" s="147" t="s">
        <v>309</v>
      </c>
      <c r="X2110" s="135"/>
      <c r="Y2110" s="135"/>
      <c r="AA2110" s="135"/>
      <c r="AB2110" s="134"/>
      <c r="AC2110" s="135"/>
      <c r="AD2110" s="135"/>
      <c r="AH2110" s="135"/>
      <c r="AI2110" s="135"/>
    </row>
    <row r="2111" spans="1:35" ht="31.5">
      <c r="A2111" s="205">
        <v>2107</v>
      </c>
      <c r="B2111" s="206" t="s">
        <v>7895</v>
      </c>
      <c r="C2111" s="207" t="str">
        <f xml:space="preserve"> _xlfn.CONCAT(小韻資料表[[#This Row],[聲母拼音碼]],小韻資料表[[#This Row],[韻母拼音碼]],小韻資料表[[#This Row],[調號]])</f>
        <v>hiong3</v>
      </c>
      <c r="D2111" s="206" t="s">
        <v>7896</v>
      </c>
      <c r="E2111" s="208" t="s">
        <v>289</v>
      </c>
      <c r="F2111" s="205">
        <v>16</v>
      </c>
      <c r="G2111" s="209" t="s">
        <v>7897</v>
      </c>
      <c r="H2111" s="205">
        <f xml:space="preserve"> LEN(小韻資料表[[#This Row],[小韻字集]])</f>
        <v>3</v>
      </c>
      <c r="I2111" s="205" cm="1">
        <f t="array" ref="I2111" xml:space="preserve"> MATCH(TRUE, ISNUMBER( SEARCH( LEFT(小韻資料表[[#This Row],[切語]],1), 切語上字資料表[切語上字]) ), 0)</f>
        <v>36</v>
      </c>
      <c r="J2111" s="210" t="str" cm="1">
        <f t="array" ref="J2111" xml:space="preserve"> INDEX(切語上字資料表[聲母], 小韻資料表[[#This Row],[上字表識別號]])</f>
        <v>曉</v>
      </c>
      <c r="K2111" s="210" t="str" cm="1">
        <f t="array" ref="K2111" xml:space="preserve"> INDEX(切語上字資料表[聲母拼音碼], 小韻資料表[[#This Row],[上字表識別號]])</f>
        <v>h</v>
      </c>
      <c r="L2111" s="210" t="str" cm="1">
        <f t="array" ref="L2111" xml:space="preserve"> INDEX(切語上字資料表[清濁], 小韻資料表[[#This Row],[上字表識別號]])</f>
        <v>次清</v>
      </c>
      <c r="M2111" s="223" t="str" cm="1">
        <f t="array" ref="M2111" xml:space="preserve"> INDEX(切語上字資料表[發送收], 小韻資料表[[#This Row],[上字表識別號]])</f>
        <v>送氣</v>
      </c>
      <c r="N2111" s="205" cm="1">
        <f t="array" ref="N2111" xml:space="preserve"> MATCH(TRUE, ISNUMBER( SEARCH( RIGHT(小韻資料表[[#This Row],[切語]],1), 切語下字資料表[切語下字]) ), 0)</f>
        <v>7</v>
      </c>
      <c r="O2111" s="207" t="str" cm="1">
        <f t="array" ref="O2111" xml:space="preserve"> INDEX(切語下字資料表[韻母], 小韻資料表[[#This Row],[下字表識別號]])</f>
        <v>送開3</v>
      </c>
      <c r="P2111" s="207" t="str" cm="1">
        <f t="array" ref="P2111" xml:space="preserve"> INDEX(切語下字資料表[韻母拼音碼], 小韻資料表[[#This Row],[下字表識別號]])</f>
        <v>iong</v>
      </c>
      <c r="Q2111" s="210" t="str" cm="1">
        <f t="array" ref="Q2111" xml:space="preserve"> INDEX(設定表!$C$19:$C$23, INT( LEFT(小韻資料表[[#This Row],[目次編碼]],1) ))</f>
        <v>去</v>
      </c>
      <c r="R2111" s="210">
        <f xml:space="preserve">  INDEX(設定表!$C$8:$C$15, MATCH( (RIGHT(小韻資料表[[#This Row],[清濁]]) &amp; 小韻資料表[[#This Row],[調]]), 設定表!$B$8:$B$15, 0))</f>
        <v>3</v>
      </c>
      <c r="S2111" s="205" t="s">
        <v>309</v>
      </c>
      <c r="T2111" s="205" t="s">
        <v>309</v>
      </c>
      <c r="U2111" s="226" t="s">
        <v>309</v>
      </c>
      <c r="V2111" s="146" t="s">
        <v>309</v>
      </c>
      <c r="X2111" s="135"/>
      <c r="Y2111" s="135"/>
      <c r="AA2111" s="135"/>
      <c r="AB2111" s="134"/>
      <c r="AC2111" s="135"/>
      <c r="AD2111" s="135"/>
      <c r="AH2111" s="135"/>
      <c r="AI2111" s="135"/>
    </row>
    <row r="2112" spans="1:35" ht="31.5">
      <c r="A2112" s="205">
        <v>2108</v>
      </c>
      <c r="B2112" s="206" t="s">
        <v>7898</v>
      </c>
      <c r="C2112" s="207" t="str">
        <f xml:space="preserve"> _xlfn.CONCAT(小韻資料表[[#This Row],[聲母拼音碼]],小韻資料表[[#This Row],[韻母拼音碼]],小韻資料表[[#This Row],[調號]])</f>
        <v>mong7</v>
      </c>
      <c r="D2112" s="206" t="s">
        <v>7899</v>
      </c>
      <c r="E2112" s="208" t="s">
        <v>289</v>
      </c>
      <c r="F2112" s="205">
        <v>17</v>
      </c>
      <c r="G2112" s="209" t="s">
        <v>7900</v>
      </c>
      <c r="H2112" s="205">
        <f xml:space="preserve"> LEN(小韻資料表[[#This Row],[小韻字集]])</f>
        <v>4</v>
      </c>
      <c r="I2112" s="205" cm="1">
        <f t="array" ref="I2112" xml:space="preserve"> MATCH(TRUE, ISNUMBER( SEARCH( LEFT(小韻資料表[[#This Row],[切語]],1), 切語上字資料表[切語上字]) ), 0)</f>
        <v>16</v>
      </c>
      <c r="J2112" s="210" t="str" cm="1">
        <f t="array" ref="J2112" xml:space="preserve"> INDEX(切語上字資料表[聲母], 小韻資料表[[#This Row],[上字表識別號]])</f>
        <v>明</v>
      </c>
      <c r="K2112" s="210" t="str" cm="1">
        <f t="array" ref="K2112" xml:space="preserve"> INDEX(切語上字資料表[聲母拼音碼], 小韻資料表[[#This Row],[上字表識別號]])</f>
        <v>m</v>
      </c>
      <c r="L2112" s="210" t="str" cm="1">
        <f t="array" ref="L2112" xml:space="preserve"> INDEX(切語上字資料表[清濁], 小韻資料表[[#This Row],[上字表識別號]])</f>
        <v>次濁</v>
      </c>
      <c r="M2112" s="223" t="str" cm="1">
        <f t="array" ref="M2112" xml:space="preserve"> INDEX(切語上字資料表[發送收], 小韻資料表[[#This Row],[上字表識別號]])</f>
        <v>收聲</v>
      </c>
      <c r="N2112" s="205" cm="1">
        <f t="array" ref="N2112" xml:space="preserve"> MATCH(TRUE, ISNUMBER( SEARCH( RIGHT(小韻資料表[[#This Row],[切語]],1), 切語下字資料表[切語下字]) ), 0)</f>
        <v>3</v>
      </c>
      <c r="O2112" s="207" t="str" cm="1">
        <f t="array" ref="O2112" xml:space="preserve"> INDEX(切語下字資料表[韻母], 小韻資料表[[#This Row],[下字表識別號]])</f>
        <v>送開1</v>
      </c>
      <c r="P2112" s="207" t="str" cm="1">
        <f t="array" ref="P2112" xml:space="preserve"> INDEX(切語下字資料表[韻母拼音碼], 小韻資料表[[#This Row],[下字表識別號]])</f>
        <v>ong</v>
      </c>
      <c r="Q2112" s="210" t="str" cm="1">
        <f t="array" ref="Q2112" xml:space="preserve"> INDEX(設定表!$C$19:$C$23, INT( LEFT(小韻資料表[[#This Row],[目次編碼]],1) ))</f>
        <v>去</v>
      </c>
      <c r="R2112" s="210">
        <f xml:space="preserve">  INDEX(設定表!$C$8:$C$15, MATCH( (RIGHT(小韻資料表[[#This Row],[清濁]]) &amp; 小韻資料表[[#This Row],[調]]), 設定表!$B$8:$B$15, 0))</f>
        <v>7</v>
      </c>
      <c r="S2112" s="205" t="s">
        <v>309</v>
      </c>
      <c r="T2112" s="205" t="s">
        <v>309</v>
      </c>
      <c r="U2112" s="226" t="s">
        <v>309</v>
      </c>
      <c r="V2112" s="147" t="s">
        <v>309</v>
      </c>
      <c r="X2112" s="135"/>
      <c r="Y2112" s="135"/>
      <c r="AA2112" s="135"/>
      <c r="AB2112" s="134"/>
      <c r="AC2112" s="135"/>
      <c r="AD2112" s="135"/>
      <c r="AH2112" s="135"/>
      <c r="AI2112" s="135"/>
    </row>
    <row r="2113" spans="1:35" ht="31.5">
      <c r="A2113" s="205">
        <v>2109</v>
      </c>
      <c r="B2113" s="206" t="s">
        <v>7901</v>
      </c>
      <c r="C2113" s="207" t="str">
        <f xml:space="preserve"> _xlfn.CONCAT(小韻資料表[[#This Row],[聲母拼音碼]],小韻資料表[[#This Row],[韻母拼音碼]],小韻資料表[[#This Row],[調號]])</f>
        <v>chiong3</v>
      </c>
      <c r="D2113" s="206" t="s">
        <v>7902</v>
      </c>
      <c r="E2113" s="208" t="s">
        <v>289</v>
      </c>
      <c r="F2113" s="205">
        <v>18</v>
      </c>
      <c r="G2113" s="209" t="s">
        <v>7902</v>
      </c>
      <c r="H2113" s="205">
        <f xml:space="preserve"> LEN(小韻資料表[[#This Row],[小韻字集]])</f>
        <v>1</v>
      </c>
      <c r="I2113" s="205" cm="1">
        <f t="array" ref="I2113" xml:space="preserve"> MATCH(TRUE, ISNUMBER( SEARCH( LEFT(小韻資料表[[#This Row],[切語]],1), 切語上字資料表[切語上字]) ), 0)</f>
        <v>22</v>
      </c>
      <c r="J2113" s="210" t="str" cm="1">
        <f t="array" ref="J2113" xml:space="preserve"> INDEX(切語上字資料表[聲母], 小韻資料表[[#This Row],[上字表識別號]])</f>
        <v>清</v>
      </c>
      <c r="K2113" s="210" t="str" cm="1">
        <f t="array" ref="K2113" xml:space="preserve"> INDEX(切語上字資料表[聲母拼音碼], 小韻資料表[[#This Row],[上字表識別號]])</f>
        <v>ch</v>
      </c>
      <c r="L2113" s="210" t="str" cm="1">
        <f t="array" ref="L2113" xml:space="preserve"> INDEX(切語上字資料表[清濁], 小韻資料表[[#This Row],[上字表識別號]])</f>
        <v>次清</v>
      </c>
      <c r="M2113" s="223" t="str" cm="1">
        <f t="array" ref="M2113" xml:space="preserve"> INDEX(切語上字資料表[發送收], 小韻資料表[[#This Row],[上字表識別號]])</f>
        <v>送氣</v>
      </c>
      <c r="N2113" s="205" cm="1">
        <f t="array" ref="N2113" xml:space="preserve"> MATCH(TRUE, ISNUMBER( SEARCH( RIGHT(小韻資料表[[#This Row],[切語]],1), 切語下字資料表[切語下字]) ), 0)</f>
        <v>7</v>
      </c>
      <c r="O2113" s="207" t="str" cm="1">
        <f t="array" ref="O2113" xml:space="preserve"> INDEX(切語下字資料表[韻母], 小韻資料表[[#This Row],[下字表識別號]])</f>
        <v>送開3</v>
      </c>
      <c r="P2113" s="207" t="str" cm="1">
        <f t="array" ref="P2113" xml:space="preserve"> INDEX(切語下字資料表[韻母拼音碼], 小韻資料表[[#This Row],[下字表識別號]])</f>
        <v>iong</v>
      </c>
      <c r="Q2113" s="210" t="str" cm="1">
        <f t="array" ref="Q2113" xml:space="preserve"> INDEX(設定表!$C$19:$C$23, INT( LEFT(小韻資料表[[#This Row],[目次編碼]],1) ))</f>
        <v>去</v>
      </c>
      <c r="R2113" s="210">
        <f xml:space="preserve">  INDEX(設定表!$C$8:$C$15, MATCH( (RIGHT(小韻資料表[[#This Row],[清濁]]) &amp; 小韻資料表[[#This Row],[調]]), 設定表!$B$8:$B$15, 0))</f>
        <v>3</v>
      </c>
      <c r="S2113" s="205" t="s">
        <v>309</v>
      </c>
      <c r="T2113" s="205" t="s">
        <v>309</v>
      </c>
      <c r="U2113" s="226" t="s">
        <v>309</v>
      </c>
      <c r="V2113" s="146" t="s">
        <v>309</v>
      </c>
      <c r="X2113" s="135"/>
      <c r="Y2113" s="135"/>
      <c r="AA2113" s="135"/>
      <c r="AB2113" s="134"/>
      <c r="AC2113" s="135"/>
      <c r="AD2113" s="135"/>
      <c r="AH2113" s="135"/>
      <c r="AI2113" s="135"/>
    </row>
    <row r="2114" spans="1:35" ht="31.5">
      <c r="A2114" s="205">
        <v>2110</v>
      </c>
      <c r="B2114" s="206" t="s">
        <v>7903</v>
      </c>
      <c r="C2114" s="207" t="str">
        <f xml:space="preserve"> _xlfn.CONCAT(小韻資料表[[#This Row],[聲母拼音碼]],小韻資料表[[#This Row],[韻母拼音碼]],小韻資料表[[#This Row],[調號]])</f>
        <v>hong3</v>
      </c>
      <c r="D2114" s="206" t="s">
        <v>7904</v>
      </c>
      <c r="E2114" s="208" t="s">
        <v>289</v>
      </c>
      <c r="F2114" s="205">
        <v>19</v>
      </c>
      <c r="G2114" s="209" t="s">
        <v>7905</v>
      </c>
      <c r="H2114" s="205">
        <f xml:space="preserve"> LEN(小韻資料表[[#This Row],[小韻字集]])</f>
        <v>2</v>
      </c>
      <c r="I2114" s="205" cm="1">
        <f t="array" ref="I2114" xml:space="preserve"> MATCH(TRUE, ISNUMBER( SEARCH( LEFT(小韻資料表[[#This Row],[切語]],1), 切語上字資料表[切語上字]) ), 0)</f>
        <v>18</v>
      </c>
      <c r="J2114" s="210" t="str" cm="1">
        <f t="array" ref="J2114" xml:space="preserve"> INDEX(切語上字資料表[聲母], 小韻資料表[[#This Row],[上字表識別號]])</f>
        <v>敷</v>
      </c>
      <c r="K2114" s="210" t="str" cm="1">
        <f t="array" ref="K2114" xml:space="preserve"> INDEX(切語上字資料表[聲母拼音碼], 小韻資料表[[#This Row],[上字表識別號]])</f>
        <v>h</v>
      </c>
      <c r="L2114" s="210" t="str" cm="1">
        <f t="array" ref="L2114" xml:space="preserve"> INDEX(切語上字資料表[清濁], 小韻資料表[[#This Row],[上字表識別號]])</f>
        <v>次清</v>
      </c>
      <c r="M2114" s="223" t="str" cm="1">
        <f t="array" ref="M2114" xml:space="preserve"> INDEX(切語上字資料表[發送收], 小韻資料表[[#This Row],[上字表識別號]])</f>
        <v>送氣</v>
      </c>
      <c r="N2114" s="205" cm="1">
        <f t="array" ref="N2114" xml:space="preserve"> MATCH(TRUE, ISNUMBER( SEARCH( RIGHT(小韻資料表[[#This Row],[切語]],1), 切語下字資料表[切語下字]) ), 0)</f>
        <v>3</v>
      </c>
      <c r="O2114" s="207" t="str" cm="1">
        <f t="array" ref="O2114" xml:space="preserve"> INDEX(切語下字資料表[韻母], 小韻資料表[[#This Row],[下字表識別號]])</f>
        <v>送開1</v>
      </c>
      <c r="P2114" s="207" t="str" cm="1">
        <f t="array" ref="P2114" xml:space="preserve"> INDEX(切語下字資料表[韻母拼音碼], 小韻資料表[[#This Row],[下字表識別號]])</f>
        <v>ong</v>
      </c>
      <c r="Q2114" s="210" t="str" cm="1">
        <f t="array" ref="Q2114" xml:space="preserve"> INDEX(設定表!$C$19:$C$23, INT( LEFT(小韻資料表[[#This Row],[目次編碼]],1) ))</f>
        <v>去</v>
      </c>
      <c r="R2114" s="210">
        <f xml:space="preserve">  INDEX(設定表!$C$8:$C$15, MATCH( (RIGHT(小韻資料表[[#This Row],[清濁]]) &amp; 小韻資料表[[#This Row],[調]]), 設定表!$B$8:$B$15, 0))</f>
        <v>3</v>
      </c>
      <c r="S2114" s="205" t="s">
        <v>309</v>
      </c>
      <c r="T2114" s="205" t="s">
        <v>309</v>
      </c>
      <c r="U2114" s="226" t="s">
        <v>309</v>
      </c>
      <c r="V2114" s="147" t="s">
        <v>309</v>
      </c>
      <c r="X2114" s="135"/>
      <c r="Y2114" s="135"/>
      <c r="AA2114" s="135"/>
      <c r="AB2114" s="134"/>
      <c r="AC2114" s="135"/>
      <c r="AD2114" s="135"/>
      <c r="AH2114" s="135"/>
      <c r="AI2114" s="135"/>
    </row>
    <row r="2115" spans="1:35" ht="31.5">
      <c r="A2115" s="205">
        <v>2111</v>
      </c>
      <c r="B2115" s="206" t="s">
        <v>7906</v>
      </c>
      <c r="C2115" s="207" t="str">
        <f xml:space="preserve"> _xlfn.CONCAT(小韻資料表[[#This Row],[聲母拼音碼]],小韻資料表[[#This Row],[韻母拼音碼]],小韻資料表[[#This Row],[調號]])</f>
        <v>cong7</v>
      </c>
      <c r="D2115" s="206" t="s">
        <v>7907</v>
      </c>
      <c r="E2115" s="208" t="s">
        <v>289</v>
      </c>
      <c r="F2115" s="205">
        <v>20</v>
      </c>
      <c r="G2115" s="209" t="s">
        <v>7908</v>
      </c>
      <c r="H2115" s="205">
        <f xml:space="preserve"> LEN(小韻資料表[[#This Row],[小韻字集]])</f>
        <v>4</v>
      </c>
      <c r="I2115" s="205" cm="1">
        <f t="array" ref="I2115" xml:space="preserve"> MATCH(TRUE, ISNUMBER( SEARCH( LEFT(小韻資料表[[#This Row],[切語]],1), 切語上字資料表[切語上字]) ), 0)</f>
        <v>23</v>
      </c>
      <c r="J2115" s="210" t="str" cm="1">
        <f t="array" ref="J2115" xml:space="preserve"> INDEX(切語上字資料表[聲母], 小韻資料表[[#This Row],[上字表識別號]])</f>
        <v>從</v>
      </c>
      <c r="K2115" s="210" t="str" cm="1">
        <f t="array" ref="K2115" xml:space="preserve"> INDEX(切語上字資料表[聲母拼音碼], 小韻資料表[[#This Row],[上字表識別號]])</f>
        <v>c</v>
      </c>
      <c r="L2115" s="210" t="str" cm="1">
        <f t="array" ref="L2115" xml:space="preserve"> INDEX(切語上字資料表[清濁], 小韻資料表[[#This Row],[上字表識別號]])</f>
        <v>全濁</v>
      </c>
      <c r="M2115" s="223" cm="1">
        <f t="array" ref="M2115" xml:space="preserve"> INDEX(切語上字資料表[發送收], 小韻資料表[[#This Row],[上字表識別號]])</f>
        <v>0</v>
      </c>
      <c r="N2115" s="205" cm="1">
        <f t="array" ref="N2115" xml:space="preserve"> MATCH(TRUE, ISNUMBER( SEARCH( RIGHT(小韻資料表[[#This Row],[切語]],1), 切語下字資料表[切語下字]) ), 0)</f>
        <v>3</v>
      </c>
      <c r="O2115" s="207" t="str" cm="1">
        <f t="array" ref="O2115" xml:space="preserve"> INDEX(切語下字資料表[韻母], 小韻資料表[[#This Row],[下字表識別號]])</f>
        <v>送開1</v>
      </c>
      <c r="P2115" s="207" t="str" cm="1">
        <f t="array" ref="P2115" xml:space="preserve"> INDEX(切語下字資料表[韻母拼音碼], 小韻資料表[[#This Row],[下字表識別號]])</f>
        <v>ong</v>
      </c>
      <c r="Q2115" s="210" t="str" cm="1">
        <f t="array" ref="Q2115" xml:space="preserve"> INDEX(設定表!$C$19:$C$23, INT( LEFT(小韻資料表[[#This Row],[目次編碼]],1) ))</f>
        <v>去</v>
      </c>
      <c r="R2115" s="210">
        <f xml:space="preserve">  INDEX(設定表!$C$8:$C$15, MATCH( (RIGHT(小韻資料表[[#This Row],[清濁]]) &amp; 小韻資料表[[#This Row],[調]]), 設定表!$B$8:$B$15, 0))</f>
        <v>7</v>
      </c>
      <c r="S2115" s="205" t="s">
        <v>309</v>
      </c>
      <c r="T2115" s="205" t="s">
        <v>309</v>
      </c>
      <c r="U2115" s="226" t="s">
        <v>309</v>
      </c>
      <c r="V2115" s="146" t="s">
        <v>309</v>
      </c>
      <c r="X2115" s="135"/>
      <c r="Y2115" s="135"/>
      <c r="AA2115" s="135"/>
      <c r="AB2115" s="134"/>
      <c r="AC2115" s="135"/>
      <c r="AD2115" s="135"/>
      <c r="AH2115" s="135"/>
      <c r="AI2115" s="135"/>
    </row>
    <row r="2116" spans="1:35" ht="31.5">
      <c r="A2116" s="205">
        <v>2112</v>
      </c>
      <c r="B2116" s="206" t="s">
        <v>7909</v>
      </c>
      <c r="C2116" s="207" t="str">
        <f xml:space="preserve"> _xlfn.CONCAT(小韻資料表[[#This Row],[聲母拼音碼]],小韻資料表[[#This Row],[韻母拼音碼]],小韻資料表[[#This Row],[調號]])</f>
        <v>tiong3</v>
      </c>
      <c r="D2116" s="206" t="s">
        <v>1504</v>
      </c>
      <c r="E2116" s="208" t="s">
        <v>289</v>
      </c>
      <c r="F2116" s="205">
        <v>21</v>
      </c>
      <c r="G2116" s="209" t="s">
        <v>7910</v>
      </c>
      <c r="H2116" s="205">
        <f xml:space="preserve"> LEN(小韻資料表[[#This Row],[小韻字集]])</f>
        <v>2</v>
      </c>
      <c r="I2116" s="205" cm="1">
        <f t="array" ref="I2116" xml:space="preserve"> MATCH(TRUE, ISNUMBER( SEARCH( LEFT(小韻資料表[[#This Row],[切語]],1), 切語上字資料表[切語上字]) ), 0)</f>
        <v>9</v>
      </c>
      <c r="J2116" s="210" t="str" cm="1">
        <f t="array" ref="J2116" xml:space="preserve"> INDEX(切語上字資料表[聲母], 小韻資料表[[#This Row],[上字表識別號]])</f>
        <v>知</v>
      </c>
      <c r="K2116" s="210" t="str" cm="1">
        <f t="array" ref="K2116" xml:space="preserve"> INDEX(切語上字資料表[聲母拼音碼], 小韻資料表[[#This Row],[上字表識別號]])</f>
        <v>t</v>
      </c>
      <c r="L2116" s="210" t="str" cm="1">
        <f t="array" ref="L2116" xml:space="preserve"> INDEX(切語上字資料表[清濁], 小韻資料表[[#This Row],[上字表識別號]])</f>
        <v>全清</v>
      </c>
      <c r="M2116" s="223" t="str" cm="1">
        <f t="array" ref="M2116" xml:space="preserve"> INDEX(切語上字資料表[發送收], 小韻資料表[[#This Row],[上字表識別號]])</f>
        <v>發聲</v>
      </c>
      <c r="N2116" s="205" cm="1">
        <f t="array" ref="N2116" xml:space="preserve"> MATCH(TRUE, ISNUMBER( SEARCH( RIGHT(小韻資料表[[#This Row],[切語]],1), 切語下字資料表[切語下字]) ), 0)</f>
        <v>7</v>
      </c>
      <c r="O2116" s="207" t="str" cm="1">
        <f t="array" ref="O2116" xml:space="preserve"> INDEX(切語下字資料表[韻母], 小韻資料表[[#This Row],[下字表識別號]])</f>
        <v>送開3</v>
      </c>
      <c r="P2116" s="207" t="str" cm="1">
        <f t="array" ref="P2116" xml:space="preserve"> INDEX(切語下字資料表[韻母拼音碼], 小韻資料表[[#This Row],[下字表識別號]])</f>
        <v>iong</v>
      </c>
      <c r="Q2116" s="210" t="str" cm="1">
        <f t="array" ref="Q2116" xml:space="preserve"> INDEX(設定表!$C$19:$C$23, INT( LEFT(小韻資料表[[#This Row],[目次編碼]],1) ))</f>
        <v>去</v>
      </c>
      <c r="R2116" s="210">
        <f xml:space="preserve">  INDEX(設定表!$C$8:$C$15, MATCH( (RIGHT(小韻資料表[[#This Row],[清濁]]) &amp; 小韻資料表[[#This Row],[調]]), 設定表!$B$8:$B$15, 0))</f>
        <v>3</v>
      </c>
      <c r="S2116" s="205" t="s">
        <v>309</v>
      </c>
      <c r="T2116" s="205" t="s">
        <v>309</v>
      </c>
      <c r="U2116" s="226" t="s">
        <v>309</v>
      </c>
      <c r="V2116" s="147" t="s">
        <v>309</v>
      </c>
      <c r="X2116" s="135"/>
      <c r="Y2116" s="135"/>
      <c r="AA2116" s="135"/>
      <c r="AB2116" s="134"/>
      <c r="AC2116" s="135"/>
      <c r="AD2116" s="135"/>
      <c r="AH2116" s="135"/>
      <c r="AI2116" s="135"/>
    </row>
    <row r="2117" spans="1:35" ht="31.5">
      <c r="A2117" s="205">
        <v>2113</v>
      </c>
      <c r="B2117" s="206" t="s">
        <v>7911</v>
      </c>
      <c r="C2117" s="207" t="str">
        <f xml:space="preserve"> _xlfn.CONCAT(小韻資料表[[#This Row],[聲母拼音碼]],小韻資料表[[#This Row],[韻母拼音碼]],小韻資料表[[#This Row],[調號]])</f>
        <v>hong7</v>
      </c>
      <c r="D2117" s="206" t="s">
        <v>7912</v>
      </c>
      <c r="E2117" s="208" t="s">
        <v>289</v>
      </c>
      <c r="F2117" s="205">
        <v>22</v>
      </c>
      <c r="G2117" s="209" t="s">
        <v>7913</v>
      </c>
      <c r="H2117" s="205">
        <f xml:space="preserve"> LEN(小韻資料表[[#This Row],[小韻字集]])</f>
        <v>5</v>
      </c>
      <c r="I2117" s="205" cm="1">
        <f t="array" ref="I2117" xml:space="preserve"> MATCH(TRUE, ISNUMBER( SEARCH( LEFT(小韻資料表[[#This Row],[切語]],1), 切語上字資料表[切語上字]) ), 0)</f>
        <v>37</v>
      </c>
      <c r="J2117" s="210" t="str" cm="1">
        <f t="array" ref="J2117" xml:space="preserve"> INDEX(切語上字資料表[聲母], 小韻資料表[[#This Row],[上字表識別號]])</f>
        <v>匣</v>
      </c>
      <c r="K2117" s="210" t="str" cm="1">
        <f t="array" ref="K2117" xml:space="preserve"> INDEX(切語上字資料表[聲母拼音碼], 小韻資料表[[#This Row],[上字表識別號]])</f>
        <v>h</v>
      </c>
      <c r="L2117" s="210" t="str" cm="1">
        <f t="array" ref="L2117" xml:space="preserve"> INDEX(切語上字資料表[清濁], 小韻資料表[[#This Row],[上字表識別號]])</f>
        <v>全濁</v>
      </c>
      <c r="M2117" s="223" t="str" cm="1">
        <f t="array" ref="M2117" xml:space="preserve"> INDEX(切語上字資料表[發送收], 小韻資料表[[#This Row],[上字表識別號]])</f>
        <v>送氣</v>
      </c>
      <c r="N2117" s="205" cm="1">
        <f t="array" ref="N2117" xml:space="preserve"> MATCH(TRUE, ISNUMBER( SEARCH( RIGHT(小韻資料表[[#This Row],[切語]],1), 切語下字資料表[切語下字]) ), 0)</f>
        <v>3</v>
      </c>
      <c r="O2117" s="207" t="str" cm="1">
        <f t="array" ref="O2117" xml:space="preserve"> INDEX(切語下字資料表[韻母], 小韻資料表[[#This Row],[下字表識別號]])</f>
        <v>送開1</v>
      </c>
      <c r="P2117" s="207" t="str" cm="1">
        <f t="array" ref="P2117" xml:space="preserve"> INDEX(切語下字資料表[韻母拼音碼], 小韻資料表[[#This Row],[下字表識別號]])</f>
        <v>ong</v>
      </c>
      <c r="Q2117" s="210" t="str" cm="1">
        <f t="array" ref="Q2117" xml:space="preserve"> INDEX(設定表!$C$19:$C$23, INT( LEFT(小韻資料表[[#This Row],[目次編碼]],1) ))</f>
        <v>去</v>
      </c>
      <c r="R2117" s="210">
        <f xml:space="preserve">  INDEX(設定表!$C$8:$C$15, MATCH( (RIGHT(小韻資料表[[#This Row],[清濁]]) &amp; 小韻資料表[[#This Row],[調]]), 設定表!$B$8:$B$15, 0))</f>
        <v>7</v>
      </c>
      <c r="S2117" s="205" t="s">
        <v>309</v>
      </c>
      <c r="T2117" s="205" t="s">
        <v>309</v>
      </c>
      <c r="U2117" s="226" t="s">
        <v>309</v>
      </c>
      <c r="V2117" s="146" t="s">
        <v>309</v>
      </c>
      <c r="X2117" s="135"/>
      <c r="Y2117" s="135"/>
      <c r="AA2117" s="135"/>
      <c r="AB2117" s="134"/>
      <c r="AC2117" s="135"/>
      <c r="AD2117" s="135"/>
      <c r="AH2117" s="135"/>
      <c r="AI2117" s="135"/>
    </row>
    <row r="2118" spans="1:35" ht="31.5">
      <c r="A2118" s="205">
        <v>2114</v>
      </c>
      <c r="B2118" s="206" t="s">
        <v>7914</v>
      </c>
      <c r="C2118" s="207" t="str">
        <f xml:space="preserve"> _xlfn.CONCAT(小韻資料表[[#This Row],[聲母拼音碼]],小韻資料表[[#This Row],[韻母拼音碼]],小韻資料表[[#This Row],[調號]])</f>
        <v>nong7</v>
      </c>
      <c r="D2118" s="206" t="s">
        <v>7915</v>
      </c>
      <c r="E2118" s="208" t="s">
        <v>289</v>
      </c>
      <c r="F2118" s="205">
        <v>23</v>
      </c>
      <c r="G2118" s="209" t="s">
        <v>7916</v>
      </c>
      <c r="H2118" s="205">
        <f xml:space="preserve"> LEN(小韻資料表[[#This Row],[小韻字集]])</f>
        <v>2</v>
      </c>
      <c r="I2118" s="205" cm="1">
        <f t="array" ref="I2118" xml:space="preserve"> MATCH(TRUE, ISNUMBER( SEARCH( LEFT(小韻資料表[[#This Row],[切語]],1), 切語上字資料表[切語上字]) ), 0)</f>
        <v>8</v>
      </c>
      <c r="J2118" s="210" t="str" cm="1">
        <f t="array" ref="J2118" xml:space="preserve"> INDEX(切語上字資料表[聲母], 小韻資料表[[#This Row],[上字表識別號]])</f>
        <v>泥</v>
      </c>
      <c r="K2118" s="210" t="str" cm="1">
        <f t="array" ref="K2118" xml:space="preserve"> INDEX(切語上字資料表[聲母拼音碼], 小韻資料表[[#This Row],[上字表識別號]])</f>
        <v>n</v>
      </c>
      <c r="L2118" s="210" t="str" cm="1">
        <f t="array" ref="L2118" xml:space="preserve"> INDEX(切語上字資料表[清濁], 小韻資料表[[#This Row],[上字表識別號]])</f>
        <v>次濁</v>
      </c>
      <c r="M2118" s="223" t="str" cm="1">
        <f t="array" ref="M2118" xml:space="preserve"> INDEX(切語上字資料表[發送收], 小韻資料表[[#This Row],[上字表識別號]])</f>
        <v>收聲</v>
      </c>
      <c r="N2118" s="205" cm="1">
        <f t="array" ref="N2118" xml:space="preserve"> MATCH(TRUE, ISNUMBER( SEARCH( RIGHT(小韻資料表[[#This Row],[切語]],1), 切語下字資料表[切語下字]) ), 0)</f>
        <v>3</v>
      </c>
      <c r="O2118" s="207" t="str" cm="1">
        <f t="array" ref="O2118" xml:space="preserve"> INDEX(切語下字資料表[韻母], 小韻資料表[[#This Row],[下字表識別號]])</f>
        <v>送開1</v>
      </c>
      <c r="P2118" s="207" t="str" cm="1">
        <f t="array" ref="P2118" xml:space="preserve"> INDEX(切語下字資料表[韻母拼音碼], 小韻資料表[[#This Row],[下字表識別號]])</f>
        <v>ong</v>
      </c>
      <c r="Q2118" s="210" t="str" cm="1">
        <f t="array" ref="Q2118" xml:space="preserve"> INDEX(設定表!$C$19:$C$23, INT( LEFT(小韻資料表[[#This Row],[目次編碼]],1) ))</f>
        <v>去</v>
      </c>
      <c r="R2118" s="210">
        <f xml:space="preserve">  INDEX(設定表!$C$8:$C$15, MATCH( (RIGHT(小韻資料表[[#This Row],[清濁]]) &amp; 小韻資料表[[#This Row],[調]]), 設定表!$B$8:$B$15, 0))</f>
        <v>7</v>
      </c>
      <c r="S2118" s="205" t="s">
        <v>309</v>
      </c>
      <c r="T2118" s="205" t="s">
        <v>309</v>
      </c>
      <c r="U2118" s="226" t="s">
        <v>309</v>
      </c>
      <c r="V2118" s="147" t="s">
        <v>309</v>
      </c>
      <c r="X2118" s="135"/>
      <c r="Y2118" s="135"/>
      <c r="AA2118" s="135"/>
      <c r="AB2118" s="134"/>
      <c r="AC2118" s="135"/>
      <c r="AD2118" s="135"/>
      <c r="AH2118" s="135"/>
      <c r="AI2118" s="135"/>
    </row>
    <row r="2119" spans="1:35" ht="31.5">
      <c r="A2119" s="205">
        <v>2115</v>
      </c>
      <c r="B2119" s="206" t="s">
        <v>7917</v>
      </c>
      <c r="C2119" s="207" t="str">
        <f xml:space="preserve"> _xlfn.CONCAT(小韻資料表[[#This Row],[聲母拼音碼]],小韻資料表[[#This Row],[韻母拼音碼]],小韻資料表[[#This Row],[調號]])</f>
        <v>ciong3</v>
      </c>
      <c r="D2119" s="206" t="s">
        <v>7918</v>
      </c>
      <c r="E2119" s="208" t="s">
        <v>289</v>
      </c>
      <c r="F2119" s="205">
        <v>24</v>
      </c>
      <c r="G2119" s="209" t="s">
        <v>7918</v>
      </c>
      <c r="H2119" s="205">
        <f xml:space="preserve"> LEN(小韻資料表[[#This Row],[小韻字集]])</f>
        <v>1</v>
      </c>
      <c r="I2119" s="205" cm="1">
        <f t="array" ref="I2119" xml:space="preserve"> MATCH(TRUE, ISNUMBER( SEARCH( LEFT(小韻資料表[[#This Row],[切語]],1), 切語上字資料表[切語上字]) ), 0)</f>
        <v>30</v>
      </c>
      <c r="J2119" s="210" t="str" cm="1">
        <f t="array" ref="J2119" xml:space="preserve"> INDEX(切語上字資料表[聲母], 小韻資料表[[#This Row],[上字表識別號]])</f>
        <v>照</v>
      </c>
      <c r="K2119" s="210" t="str" cm="1">
        <f t="array" ref="K2119" xml:space="preserve"> INDEX(切語上字資料表[聲母拼音碼], 小韻資料表[[#This Row],[上字表識別號]])</f>
        <v>c</v>
      </c>
      <c r="L2119" s="210" t="str" cm="1">
        <f t="array" ref="L2119" xml:space="preserve"> INDEX(切語上字資料表[清濁], 小韻資料表[[#This Row],[上字表識別號]])</f>
        <v>全清</v>
      </c>
      <c r="M2119" s="223" t="str" cm="1">
        <f t="array" ref="M2119" xml:space="preserve"> INDEX(切語上字資料表[發送收], 小韻資料表[[#This Row],[上字表識別號]])</f>
        <v>發聲</v>
      </c>
      <c r="N2119" s="205" cm="1">
        <f t="array" ref="N2119" xml:space="preserve"> MATCH(TRUE, ISNUMBER( SEARCH( RIGHT(小韻資料表[[#This Row],[切語]],1), 切語下字資料表[切語下字]) ), 0)</f>
        <v>7</v>
      </c>
      <c r="O2119" s="207" t="str" cm="1">
        <f t="array" ref="O2119" xml:space="preserve"> INDEX(切語下字資料表[韻母], 小韻資料表[[#This Row],[下字表識別號]])</f>
        <v>送開3</v>
      </c>
      <c r="P2119" s="207" t="str" cm="1">
        <f t="array" ref="P2119" xml:space="preserve"> INDEX(切語下字資料表[韻母拼音碼], 小韻資料表[[#This Row],[下字表識別號]])</f>
        <v>iong</v>
      </c>
      <c r="Q2119" s="210" t="str" cm="1">
        <f t="array" ref="Q2119" xml:space="preserve"> INDEX(設定表!$C$19:$C$23, INT( LEFT(小韻資料表[[#This Row],[目次編碼]],1) ))</f>
        <v>去</v>
      </c>
      <c r="R2119" s="210">
        <f xml:space="preserve">  INDEX(設定表!$C$8:$C$15, MATCH( (RIGHT(小韻資料表[[#This Row],[清濁]]) &amp; 小韻資料表[[#This Row],[調]]), 設定表!$B$8:$B$15, 0))</f>
        <v>3</v>
      </c>
      <c r="S2119" s="205" t="s">
        <v>309</v>
      </c>
      <c r="T2119" s="205" t="s">
        <v>309</v>
      </c>
      <c r="U2119" s="226" t="s">
        <v>309</v>
      </c>
      <c r="V2119" s="146" t="s">
        <v>309</v>
      </c>
      <c r="X2119" s="135"/>
      <c r="Y2119" s="135"/>
      <c r="AA2119" s="135"/>
      <c r="AB2119" s="134"/>
      <c r="AC2119" s="135"/>
      <c r="AD2119" s="135"/>
      <c r="AH2119" s="135"/>
      <c r="AI2119" s="135"/>
    </row>
    <row r="2120" spans="1:35" ht="31.5">
      <c r="A2120" s="205">
        <v>2116</v>
      </c>
      <c r="B2120" s="206" t="s">
        <v>7919</v>
      </c>
      <c r="C2120" s="207" t="str">
        <f xml:space="preserve"> _xlfn.CONCAT(小韻資料表[[#This Row],[聲母拼音碼]],小韻資料表[[#This Row],[韻母拼音碼]],小韻資料表[[#This Row],[調號]])</f>
        <v>chiong3</v>
      </c>
      <c r="D2120" s="206" t="s">
        <v>7920</v>
      </c>
      <c r="E2120" s="208" t="s">
        <v>289</v>
      </c>
      <c r="F2120" s="205">
        <v>25</v>
      </c>
      <c r="G2120" s="209" t="s">
        <v>7920</v>
      </c>
      <c r="H2120" s="205">
        <f xml:space="preserve"> LEN(小韻資料表[[#This Row],[小韻字集]])</f>
        <v>1</v>
      </c>
      <c r="I2120" s="205" cm="1">
        <f t="array" ref="I2120" xml:space="preserve"> MATCH(TRUE, ISNUMBER( SEARCH( LEFT(小韻資料表[[#This Row],[切語]],1), 切語上字資料表[切語上字]) ), 0)</f>
        <v>31</v>
      </c>
      <c r="J2120" s="210" t="str" cm="1">
        <f t="array" ref="J2120" xml:space="preserve"> INDEX(切語上字資料表[聲母], 小韻資料表[[#This Row],[上字表識別號]])</f>
        <v>穿</v>
      </c>
      <c r="K2120" s="210" t="str" cm="1">
        <f t="array" ref="K2120" xml:space="preserve"> INDEX(切語上字資料表[聲母拼音碼], 小韻資料表[[#This Row],[上字表識別號]])</f>
        <v>ch</v>
      </c>
      <c r="L2120" s="210" t="str" cm="1">
        <f t="array" ref="L2120" xml:space="preserve"> INDEX(切語上字資料表[清濁], 小韻資料表[[#This Row],[上字表識別號]])</f>
        <v>次清</v>
      </c>
      <c r="M2120" s="223" t="str" cm="1">
        <f t="array" ref="M2120" xml:space="preserve"> INDEX(切語上字資料表[發送收], 小韻資料表[[#This Row],[上字表識別號]])</f>
        <v>送氣</v>
      </c>
      <c r="N2120" s="205" cm="1">
        <f t="array" ref="N2120" xml:space="preserve"> MATCH(TRUE, ISNUMBER( SEARCH( RIGHT(小韻資料表[[#This Row],[切語]],1), 切語下字資料表[切語下字]) ), 0)</f>
        <v>7</v>
      </c>
      <c r="O2120" s="207" t="str" cm="1">
        <f t="array" ref="O2120" xml:space="preserve"> INDEX(切語下字資料表[韻母], 小韻資料表[[#This Row],[下字表識別號]])</f>
        <v>送開3</v>
      </c>
      <c r="P2120" s="207" t="str" cm="1">
        <f t="array" ref="P2120" xml:space="preserve"> INDEX(切語下字資料表[韻母拼音碼], 小韻資料表[[#This Row],[下字表識別號]])</f>
        <v>iong</v>
      </c>
      <c r="Q2120" s="210" t="str" cm="1">
        <f t="array" ref="Q2120" xml:space="preserve"> INDEX(設定表!$C$19:$C$23, INT( LEFT(小韻資料表[[#This Row],[目次編碼]],1) ))</f>
        <v>去</v>
      </c>
      <c r="R2120" s="210">
        <f xml:space="preserve">  INDEX(設定表!$C$8:$C$15, MATCH( (RIGHT(小韻資料表[[#This Row],[清濁]]) &amp; 小韻資料表[[#This Row],[調]]), 設定表!$B$8:$B$15, 0))</f>
        <v>3</v>
      </c>
      <c r="S2120" s="205" t="s">
        <v>309</v>
      </c>
      <c r="T2120" s="205" t="s">
        <v>309</v>
      </c>
      <c r="U2120" s="226" t="s">
        <v>309</v>
      </c>
      <c r="V2120" s="147" t="s">
        <v>309</v>
      </c>
      <c r="X2120" s="135"/>
      <c r="Y2120" s="135"/>
      <c r="AA2120" s="135"/>
      <c r="AB2120" s="134"/>
      <c r="AC2120" s="135"/>
      <c r="AD2120" s="135"/>
      <c r="AH2120" s="135"/>
      <c r="AI2120" s="135"/>
    </row>
    <row r="2121" spans="1:35" ht="31.5">
      <c r="A2121" s="205">
        <v>2117</v>
      </c>
      <c r="B2121" s="206" t="s">
        <v>7921</v>
      </c>
      <c r="C2121" s="207" t="str">
        <f xml:space="preserve"> _xlfn.CONCAT(小韻資料表[[#This Row],[聲母拼音碼]],小韻資料表[[#This Row],[韻母拼音碼]],小韻資料表[[#This Row],[調號]])</f>
        <v>ciong7</v>
      </c>
      <c r="D2121" s="206" t="s">
        <v>7922</v>
      </c>
      <c r="E2121" s="208" t="s">
        <v>289</v>
      </c>
      <c r="F2121" s="205">
        <v>26</v>
      </c>
      <c r="G2121" s="209" t="s">
        <v>7922</v>
      </c>
      <c r="H2121" s="205">
        <f xml:space="preserve"> LEN(小韻資料表[[#This Row],[小韻字集]])</f>
        <v>1</v>
      </c>
      <c r="I2121" s="205" cm="1">
        <f t="array" ref="I2121" xml:space="preserve"> MATCH(TRUE, ISNUMBER( SEARCH( LEFT(小韻資料表[[#This Row],[切語]],1), 切語上字資料表[切語上字]) ), 0)</f>
        <v>28</v>
      </c>
      <c r="J2121" s="210" t="str" cm="1">
        <f t="array" ref="J2121" xml:space="preserve"> INDEX(切語上字資料表[聲母], 小韻資料表[[#This Row],[上字表識別號]])</f>
        <v>床</v>
      </c>
      <c r="K2121" s="210" t="str" cm="1">
        <f t="array" ref="K2121" xml:space="preserve"> INDEX(切語上字資料表[聲母拼音碼], 小韻資料表[[#This Row],[上字表識別號]])</f>
        <v>c</v>
      </c>
      <c r="L2121" s="210" t="str" cm="1">
        <f t="array" ref="L2121" xml:space="preserve"> INDEX(切語上字資料表[清濁], 小韻資料表[[#This Row],[上字表識別號]])</f>
        <v>全濁</v>
      </c>
      <c r="M2121" s="223" cm="1">
        <f t="array" ref="M2121" xml:space="preserve"> INDEX(切語上字資料表[發送收], 小韻資料表[[#This Row],[上字表識別號]])</f>
        <v>0</v>
      </c>
      <c r="N2121" s="205" cm="1">
        <f t="array" ref="N2121" xml:space="preserve"> MATCH(TRUE, ISNUMBER( SEARCH( RIGHT(小韻資料表[[#This Row],[切語]],1), 切語下字資料表[切語下字]) ), 0)</f>
        <v>7</v>
      </c>
      <c r="O2121" s="207" t="str" cm="1">
        <f t="array" ref="O2121" xml:space="preserve"> INDEX(切語下字資料表[韻母], 小韻資料表[[#This Row],[下字表識別號]])</f>
        <v>送開3</v>
      </c>
      <c r="P2121" s="207" t="str" cm="1">
        <f t="array" ref="P2121" xml:space="preserve"> INDEX(切語下字資料表[韻母拼音碼], 小韻資料表[[#This Row],[下字表識別號]])</f>
        <v>iong</v>
      </c>
      <c r="Q2121" s="210" t="str" cm="1">
        <f t="array" ref="Q2121" xml:space="preserve"> INDEX(設定表!$C$19:$C$23, INT( LEFT(小韻資料表[[#This Row],[目次編碼]],1) ))</f>
        <v>去</v>
      </c>
      <c r="R2121" s="210">
        <f xml:space="preserve">  INDEX(設定表!$C$8:$C$15, MATCH( (RIGHT(小韻資料表[[#This Row],[清濁]]) &amp; 小韻資料表[[#This Row],[調]]), 設定表!$B$8:$B$15, 0))</f>
        <v>7</v>
      </c>
      <c r="S2121" s="205" t="s">
        <v>309</v>
      </c>
      <c r="T2121" s="205" t="s">
        <v>309</v>
      </c>
      <c r="U2121" s="226" t="s">
        <v>309</v>
      </c>
      <c r="V2121" s="146" t="s">
        <v>309</v>
      </c>
      <c r="X2121" s="135"/>
      <c r="Y2121" s="135"/>
      <c r="AA2121" s="135"/>
      <c r="AB2121" s="134"/>
      <c r="AC2121" s="135"/>
      <c r="AD2121" s="135"/>
      <c r="AH2121" s="135"/>
      <c r="AI2121" s="135"/>
    </row>
    <row r="2122" spans="1:35" ht="31.5">
      <c r="A2122" s="205">
        <v>2118</v>
      </c>
      <c r="B2122" s="206" t="s">
        <v>7923</v>
      </c>
      <c r="C2122" s="207" t="str">
        <f xml:space="preserve"> _xlfn.CONCAT(小韻資料表[[#This Row],[聲母拼音碼]],小韻資料表[[#This Row],[韻母拼音碼]],小韻資料表[[#This Row],[調號]])</f>
        <v>hong3</v>
      </c>
      <c r="D2122" s="206" t="s">
        <v>1597</v>
      </c>
      <c r="E2122" s="208" t="s">
        <v>289</v>
      </c>
      <c r="F2122" s="205">
        <v>27</v>
      </c>
      <c r="G2122" s="209" t="s">
        <v>7924</v>
      </c>
      <c r="H2122" s="205">
        <f xml:space="preserve"> LEN(小韻資料表[[#This Row],[小韻字集]])</f>
        <v>2</v>
      </c>
      <c r="I2122" s="205" cm="1">
        <f t="array" ref="I2122" xml:space="preserve"> MATCH(TRUE, ISNUMBER( SEARCH( LEFT(小韻資料表[[#This Row],[切語]],1), 切語上字資料表[切語上字]) ), 0)</f>
        <v>36</v>
      </c>
      <c r="J2122" s="210" t="str" cm="1">
        <f t="array" ref="J2122" xml:space="preserve"> INDEX(切語上字資料表[聲母], 小韻資料表[[#This Row],[上字表識別號]])</f>
        <v>曉</v>
      </c>
      <c r="K2122" s="210" t="str" cm="1">
        <f t="array" ref="K2122" xml:space="preserve"> INDEX(切語上字資料表[聲母拼音碼], 小韻資料表[[#This Row],[上字表識別號]])</f>
        <v>h</v>
      </c>
      <c r="L2122" s="210" t="str" cm="1">
        <f t="array" ref="L2122" xml:space="preserve"> INDEX(切語上字資料表[清濁], 小韻資料表[[#This Row],[上字表識別號]])</f>
        <v>次清</v>
      </c>
      <c r="M2122" s="223" t="str" cm="1">
        <f t="array" ref="M2122" xml:space="preserve"> INDEX(切語上字資料表[發送收], 小韻資料表[[#This Row],[上字表識別號]])</f>
        <v>送氣</v>
      </c>
      <c r="N2122" s="205" cm="1">
        <f t="array" ref="N2122" xml:space="preserve"> MATCH(TRUE, ISNUMBER( SEARCH( RIGHT(小韻資料表[[#This Row],[切語]],1), 切語下字資料表[切語下字]) ), 0)</f>
        <v>3</v>
      </c>
      <c r="O2122" s="207" t="str" cm="1">
        <f t="array" ref="O2122" xml:space="preserve"> INDEX(切語下字資料表[韻母], 小韻資料表[[#This Row],[下字表識別號]])</f>
        <v>送開1</v>
      </c>
      <c r="P2122" s="207" t="str" cm="1">
        <f t="array" ref="P2122" xml:space="preserve"> INDEX(切語下字資料表[韻母拼音碼], 小韻資料表[[#This Row],[下字表識別號]])</f>
        <v>ong</v>
      </c>
      <c r="Q2122" s="210" t="str" cm="1">
        <f t="array" ref="Q2122" xml:space="preserve"> INDEX(設定表!$C$19:$C$23, INT( LEFT(小韻資料表[[#This Row],[目次編碼]],1) ))</f>
        <v>去</v>
      </c>
      <c r="R2122" s="210">
        <f xml:space="preserve">  INDEX(設定表!$C$8:$C$15, MATCH( (RIGHT(小韻資料表[[#This Row],[清濁]]) &amp; 小韻資料表[[#This Row],[調]]), 設定表!$B$8:$B$15, 0))</f>
        <v>3</v>
      </c>
      <c r="S2122" s="205" t="s">
        <v>309</v>
      </c>
      <c r="T2122" s="205" t="s">
        <v>309</v>
      </c>
      <c r="U2122" s="226" t="s">
        <v>309</v>
      </c>
      <c r="V2122" s="147" t="s">
        <v>309</v>
      </c>
      <c r="X2122" s="135"/>
      <c r="Y2122" s="135"/>
      <c r="AA2122" s="135"/>
      <c r="AB2122" s="134"/>
      <c r="AC2122" s="135"/>
      <c r="AD2122" s="135"/>
      <c r="AH2122" s="135"/>
      <c r="AI2122" s="135"/>
    </row>
    <row r="2123" spans="1:35" ht="31.5">
      <c r="A2123" s="205">
        <v>2119</v>
      </c>
      <c r="B2123" s="206" t="s">
        <v>7925</v>
      </c>
      <c r="C2123" s="207" t="str">
        <f xml:space="preserve"> _xlfn.CONCAT(小韻資料表[[#This Row],[聲母拼音碼]],小韻資料表[[#This Row],[韻母拼音碼]],小韻資料表[[#This Row],[調號]])</f>
        <v>song3</v>
      </c>
      <c r="D2123" s="206" t="s">
        <v>312</v>
      </c>
      <c r="E2123" s="208" t="s">
        <v>311</v>
      </c>
      <c r="F2123" s="205">
        <v>1</v>
      </c>
      <c r="G2123" s="209" t="s">
        <v>312</v>
      </c>
      <c r="H2123" s="205">
        <f xml:space="preserve"> LEN(小韻資料表[[#This Row],[小韻字集]])</f>
        <v>1</v>
      </c>
      <c r="I2123" s="205" cm="1">
        <f t="array" ref="I2123" xml:space="preserve"> MATCH(TRUE, ISNUMBER( SEARCH( LEFT(小韻資料表[[#This Row],[切語]],1), 切語上字資料表[切語上字]) ), 0)</f>
        <v>24</v>
      </c>
      <c r="J2123" s="210" t="str" cm="1">
        <f t="array" ref="J2123" xml:space="preserve"> INDEX(切語上字資料表[聲母], 小韻資料表[[#This Row],[上字表識別號]])</f>
        <v>心</v>
      </c>
      <c r="K2123" s="210" t="str" cm="1">
        <f t="array" ref="K2123" xml:space="preserve"> INDEX(切語上字資料表[聲母拼音碼], 小韻資料表[[#This Row],[上字表識別號]])</f>
        <v>s</v>
      </c>
      <c r="L2123" s="210" t="str" cm="1">
        <f t="array" ref="L2123" xml:space="preserve"> INDEX(切語上字資料表[清濁], 小韻資料表[[#This Row],[上字表識別號]])</f>
        <v>全清</v>
      </c>
      <c r="M2123" s="223" t="str" cm="1">
        <f t="array" ref="M2123" xml:space="preserve"> INDEX(切語上字資料表[發送收], 小韻資料表[[#This Row],[上字表識別號]])</f>
        <v>送氣</v>
      </c>
      <c r="N2123" s="205" cm="1">
        <f t="array" ref="N2123" xml:space="preserve"> MATCH(TRUE, ISNUMBER( SEARCH( RIGHT(小韻資料表[[#This Row],[切語]],1), 切語下字資料表[切語下字]) ), 0)</f>
        <v>11</v>
      </c>
      <c r="O2123" s="207" t="str" cm="1">
        <f t="array" ref="O2123" xml:space="preserve"> INDEX(切語下字資料表[韻母], 小韻資料表[[#This Row],[下字表識別號]])</f>
        <v>宋開1</v>
      </c>
      <c r="P2123" s="207" t="str" cm="1">
        <f t="array" ref="P2123" xml:space="preserve"> INDEX(切語下字資料表[韻母拼音碼], 小韻資料表[[#This Row],[下字表識別號]])</f>
        <v>ong</v>
      </c>
      <c r="Q2123" s="210" t="str" cm="1">
        <f t="array" ref="Q2123" xml:space="preserve"> INDEX(設定表!$C$19:$C$23, INT( LEFT(小韻資料表[[#This Row],[目次編碼]],1) ))</f>
        <v>去</v>
      </c>
      <c r="R2123" s="210">
        <f xml:space="preserve">  INDEX(設定表!$C$8:$C$15, MATCH( (RIGHT(小韻資料表[[#This Row],[清濁]]) &amp; 小韻資料表[[#This Row],[調]]), 設定表!$B$8:$B$15, 0))</f>
        <v>3</v>
      </c>
      <c r="S2123" s="205" t="s">
        <v>309</v>
      </c>
      <c r="T2123" s="205" t="s">
        <v>309</v>
      </c>
      <c r="U2123" s="226" t="s">
        <v>309</v>
      </c>
      <c r="V2123" s="146" t="s">
        <v>309</v>
      </c>
      <c r="X2123" s="135"/>
      <c r="Y2123" s="135"/>
      <c r="AA2123" s="135"/>
      <c r="AB2123" s="134"/>
      <c r="AC2123" s="135"/>
      <c r="AD2123" s="135"/>
      <c r="AH2123" s="135"/>
      <c r="AI2123" s="135"/>
    </row>
    <row r="2124" spans="1:35" ht="31.5">
      <c r="A2124" s="205">
        <v>2120</v>
      </c>
      <c r="B2124" s="206" t="s">
        <v>7926</v>
      </c>
      <c r="C2124" s="207" t="str">
        <f xml:space="preserve"> _xlfn.CONCAT(小韻資料表[[#This Row],[聲母拼音碼]],小韻資料表[[#This Row],[韻母拼音碼]],小韻資料表[[#This Row],[調號]])</f>
        <v>cong3</v>
      </c>
      <c r="D2124" s="206" t="s">
        <v>7927</v>
      </c>
      <c r="E2124" s="208" t="s">
        <v>311</v>
      </c>
      <c r="F2124" s="205">
        <v>2</v>
      </c>
      <c r="G2124" s="209" t="s">
        <v>7928</v>
      </c>
      <c r="H2124" s="205">
        <f xml:space="preserve"> LEN(小韻資料表[[#This Row],[小韻字集]])</f>
        <v>3</v>
      </c>
      <c r="I2124" s="205" cm="1">
        <f t="array" ref="I2124" xml:space="preserve"> MATCH(TRUE, ISNUMBER( SEARCH( LEFT(小韻資料表[[#This Row],[切語]],1), 切語上字資料表[切語上字]) ), 0)</f>
        <v>21</v>
      </c>
      <c r="J2124" s="210" t="str" cm="1">
        <f t="array" ref="J2124" xml:space="preserve"> INDEX(切語上字資料表[聲母], 小韻資料表[[#This Row],[上字表識別號]])</f>
        <v>精</v>
      </c>
      <c r="K2124" s="210" t="str" cm="1">
        <f t="array" ref="K2124" xml:space="preserve"> INDEX(切語上字資料表[聲母拼音碼], 小韻資料表[[#This Row],[上字表識別號]])</f>
        <v>c</v>
      </c>
      <c r="L2124" s="210" t="str" cm="1">
        <f t="array" ref="L2124" xml:space="preserve"> INDEX(切語上字資料表[清濁], 小韻資料表[[#This Row],[上字表識別號]])</f>
        <v>全清</v>
      </c>
      <c r="M2124" s="223" t="str" cm="1">
        <f t="array" ref="M2124" xml:space="preserve"> INDEX(切語上字資料表[發送收], 小韻資料表[[#This Row],[上字表識別號]])</f>
        <v>發聲</v>
      </c>
      <c r="N2124" s="205" cm="1">
        <f t="array" ref="N2124" xml:space="preserve"> MATCH(TRUE, ISNUMBER( SEARCH( RIGHT(小韻資料表[[#This Row],[切語]],1), 切語下字資料表[切語下字]) ), 0)</f>
        <v>11</v>
      </c>
      <c r="O2124" s="207" t="str" cm="1">
        <f t="array" ref="O2124" xml:space="preserve"> INDEX(切語下字資料表[韻母], 小韻資料表[[#This Row],[下字表識別號]])</f>
        <v>宋開1</v>
      </c>
      <c r="P2124" s="207" t="str" cm="1">
        <f t="array" ref="P2124" xml:space="preserve"> INDEX(切語下字資料表[韻母拼音碼], 小韻資料表[[#This Row],[下字表識別號]])</f>
        <v>ong</v>
      </c>
      <c r="Q2124" s="210" t="str" cm="1">
        <f t="array" ref="Q2124" xml:space="preserve"> INDEX(設定表!$C$19:$C$23, INT( LEFT(小韻資料表[[#This Row],[目次編碼]],1) ))</f>
        <v>去</v>
      </c>
      <c r="R2124" s="210">
        <f xml:space="preserve">  INDEX(設定表!$C$8:$C$15, MATCH( (RIGHT(小韻資料表[[#This Row],[清濁]]) &amp; 小韻資料表[[#This Row],[調]]), 設定表!$B$8:$B$15, 0))</f>
        <v>3</v>
      </c>
      <c r="S2124" s="205" t="s">
        <v>309</v>
      </c>
      <c r="T2124" s="205" t="s">
        <v>309</v>
      </c>
      <c r="U2124" s="226" t="s">
        <v>309</v>
      </c>
      <c r="V2124" s="147" t="s">
        <v>309</v>
      </c>
      <c r="X2124" s="135"/>
      <c r="Y2124" s="135"/>
      <c r="AA2124" s="135"/>
      <c r="AB2124" s="134"/>
      <c r="AC2124" s="135"/>
      <c r="AD2124" s="135"/>
      <c r="AH2124" s="135"/>
      <c r="AI2124" s="135"/>
    </row>
    <row r="2125" spans="1:35" ht="31.5">
      <c r="A2125" s="205">
        <v>2121</v>
      </c>
      <c r="B2125" s="206" t="s">
        <v>7929</v>
      </c>
      <c r="C2125" s="207" t="str">
        <f xml:space="preserve"> _xlfn.CONCAT(小韻資料表[[#This Row],[聲母拼音碼]],小韻資料表[[#This Row],[韻母拼音碼]],小韻資料表[[#This Row],[調號]])</f>
        <v>thong3</v>
      </c>
      <c r="D2125" s="206" t="s">
        <v>7930</v>
      </c>
      <c r="E2125" s="208" t="s">
        <v>311</v>
      </c>
      <c r="F2125" s="205">
        <v>3</v>
      </c>
      <c r="G2125" s="209" t="s">
        <v>7931</v>
      </c>
      <c r="H2125" s="205">
        <f xml:space="preserve"> LEN(小韻資料表[[#This Row],[小韻字集]])</f>
        <v>3</v>
      </c>
      <c r="I2125" s="205" cm="1">
        <f t="array" ref="I2125" xml:space="preserve"> MATCH(TRUE, ISNUMBER( SEARCH( LEFT(小韻資料表[[#This Row],[切語]],1), 切語上字資料表[切語上字]) ), 0)</f>
        <v>6</v>
      </c>
      <c r="J2125" s="210" t="str" cm="1">
        <f t="array" ref="J2125" xml:space="preserve"> INDEX(切語上字資料表[聲母], 小韻資料表[[#This Row],[上字表識別號]])</f>
        <v>透</v>
      </c>
      <c r="K2125" s="210" t="str" cm="1">
        <f t="array" ref="K2125" xml:space="preserve"> INDEX(切語上字資料表[聲母拼音碼], 小韻資料表[[#This Row],[上字表識別號]])</f>
        <v>th</v>
      </c>
      <c r="L2125" s="210" t="str" cm="1">
        <f t="array" ref="L2125" xml:space="preserve"> INDEX(切語上字資料表[清濁], 小韻資料表[[#This Row],[上字表識別號]])</f>
        <v>次清</v>
      </c>
      <c r="M2125" s="223" t="str" cm="1">
        <f t="array" ref="M2125" xml:space="preserve"> INDEX(切語上字資料表[發送收], 小韻資料表[[#This Row],[上字表識別號]])</f>
        <v>送氣</v>
      </c>
      <c r="N2125" s="205" cm="1">
        <f t="array" ref="N2125" xml:space="preserve"> MATCH(TRUE, ISNUMBER( SEARCH( RIGHT(小韻資料表[[#This Row],[切語]],1), 切語下字資料表[切語下字]) ), 0)</f>
        <v>11</v>
      </c>
      <c r="O2125" s="207" t="str" cm="1">
        <f t="array" ref="O2125" xml:space="preserve"> INDEX(切語下字資料表[韻母], 小韻資料表[[#This Row],[下字表識別號]])</f>
        <v>宋開1</v>
      </c>
      <c r="P2125" s="207" t="str" cm="1">
        <f t="array" ref="P2125" xml:space="preserve"> INDEX(切語下字資料表[韻母拼音碼], 小韻資料表[[#This Row],[下字表識別號]])</f>
        <v>ong</v>
      </c>
      <c r="Q2125" s="210" t="str" cm="1">
        <f t="array" ref="Q2125" xml:space="preserve"> INDEX(設定表!$C$19:$C$23, INT( LEFT(小韻資料表[[#This Row],[目次編碼]],1) ))</f>
        <v>去</v>
      </c>
      <c r="R2125" s="210">
        <f xml:space="preserve">  INDEX(設定表!$C$8:$C$15, MATCH( (RIGHT(小韻資料表[[#This Row],[清濁]]) &amp; 小韻資料表[[#This Row],[調]]), 設定表!$B$8:$B$15, 0))</f>
        <v>3</v>
      </c>
      <c r="S2125" s="205" t="s">
        <v>309</v>
      </c>
      <c r="T2125" s="205" t="s">
        <v>309</v>
      </c>
      <c r="U2125" s="226" t="s">
        <v>309</v>
      </c>
      <c r="V2125" s="146" t="s">
        <v>309</v>
      </c>
      <c r="X2125" s="135"/>
      <c r="Y2125" s="135"/>
      <c r="AA2125" s="135"/>
      <c r="AB2125" s="134"/>
      <c r="AC2125" s="135"/>
      <c r="AD2125" s="135"/>
      <c r="AH2125" s="135"/>
      <c r="AI2125" s="135"/>
    </row>
    <row r="2126" spans="1:35" ht="31.5">
      <c r="A2126" s="205">
        <v>2122</v>
      </c>
      <c r="B2126" s="206" t="s">
        <v>7932</v>
      </c>
      <c r="C2126" s="207" t="str">
        <f xml:space="preserve"> _xlfn.CONCAT(小韻資料表[[#This Row],[聲母拼音碼]],小韻資料表[[#This Row],[韻母拼音碼]],小韻資料表[[#This Row],[調號]])</f>
        <v>mong7</v>
      </c>
      <c r="D2126" s="206" t="s">
        <v>7933</v>
      </c>
      <c r="E2126" s="208" t="s">
        <v>311</v>
      </c>
      <c r="F2126" s="205">
        <v>4</v>
      </c>
      <c r="G2126" s="209" t="s">
        <v>7933</v>
      </c>
      <c r="H2126" s="205">
        <f xml:space="preserve"> LEN(小韻資料表[[#This Row],[小韻字集]])</f>
        <v>1</v>
      </c>
      <c r="I2126" s="205" cm="1">
        <f t="array" ref="I2126" xml:space="preserve"> MATCH(TRUE, ISNUMBER( SEARCH( LEFT(小韻資料表[[#This Row],[切語]],1), 切語上字資料表[切語上字]) ), 0)</f>
        <v>16</v>
      </c>
      <c r="J2126" s="210" t="str" cm="1">
        <f t="array" ref="J2126" xml:space="preserve"> INDEX(切語上字資料表[聲母], 小韻資料表[[#This Row],[上字表識別號]])</f>
        <v>明</v>
      </c>
      <c r="K2126" s="210" t="str" cm="1">
        <f t="array" ref="K2126" xml:space="preserve"> INDEX(切語上字資料表[聲母拼音碼], 小韻資料表[[#This Row],[上字表識別號]])</f>
        <v>m</v>
      </c>
      <c r="L2126" s="210" t="str" cm="1">
        <f t="array" ref="L2126" xml:space="preserve"> INDEX(切語上字資料表[清濁], 小韻資料表[[#This Row],[上字表識別號]])</f>
        <v>次濁</v>
      </c>
      <c r="M2126" s="223" t="str" cm="1">
        <f t="array" ref="M2126" xml:space="preserve"> INDEX(切語上字資料表[發送收], 小韻資料表[[#This Row],[上字表識別號]])</f>
        <v>收聲</v>
      </c>
      <c r="N2126" s="205" cm="1">
        <f t="array" ref="N2126" xml:space="preserve"> MATCH(TRUE, ISNUMBER( SEARCH( RIGHT(小韻資料表[[#This Row],[切語]],1), 切語下字資料表[切語下字]) ), 0)</f>
        <v>11</v>
      </c>
      <c r="O2126" s="207" t="str" cm="1">
        <f t="array" ref="O2126" xml:space="preserve"> INDEX(切語下字資料表[韻母], 小韻資料表[[#This Row],[下字表識別號]])</f>
        <v>宋開1</v>
      </c>
      <c r="P2126" s="207" t="str" cm="1">
        <f t="array" ref="P2126" xml:space="preserve"> INDEX(切語下字資料表[韻母拼音碼], 小韻資料表[[#This Row],[下字表識別號]])</f>
        <v>ong</v>
      </c>
      <c r="Q2126" s="210" t="str" cm="1">
        <f t="array" ref="Q2126" xml:space="preserve"> INDEX(設定表!$C$19:$C$23, INT( LEFT(小韻資料表[[#This Row],[目次編碼]],1) ))</f>
        <v>去</v>
      </c>
      <c r="R2126" s="210">
        <f xml:space="preserve">  INDEX(設定表!$C$8:$C$15, MATCH( (RIGHT(小韻資料表[[#This Row],[清濁]]) &amp; 小韻資料表[[#This Row],[調]]), 設定表!$B$8:$B$15, 0))</f>
        <v>7</v>
      </c>
      <c r="S2126" s="205" t="s">
        <v>309</v>
      </c>
      <c r="T2126" s="205" t="s">
        <v>309</v>
      </c>
      <c r="U2126" s="226" t="s">
        <v>309</v>
      </c>
      <c r="V2126" s="147" t="s">
        <v>309</v>
      </c>
      <c r="X2126" s="135"/>
      <c r="Y2126" s="135"/>
      <c r="AA2126" s="135"/>
      <c r="AB2126" s="134"/>
      <c r="AC2126" s="135"/>
      <c r="AD2126" s="135"/>
      <c r="AH2126" s="135"/>
      <c r="AI2126" s="135"/>
    </row>
    <row r="2127" spans="1:35" ht="31.5">
      <c r="A2127" s="205">
        <v>2123</v>
      </c>
      <c r="B2127" s="206" t="s">
        <v>7934</v>
      </c>
      <c r="C2127" s="207" t="str">
        <f xml:space="preserve"> _xlfn.CONCAT(小韻資料表[[#This Row],[聲母拼音碼]],小韻資料表[[#This Row],[韻母拼音碼]],小韻資料表[[#This Row],[調號]])</f>
        <v>hong7</v>
      </c>
      <c r="D2127" s="206" t="s">
        <v>1620</v>
      </c>
      <c r="E2127" s="208" t="s">
        <v>311</v>
      </c>
      <c r="F2127" s="205">
        <v>5</v>
      </c>
      <c r="G2127" s="209" t="s">
        <v>7935</v>
      </c>
      <c r="H2127" s="205">
        <f xml:space="preserve"> LEN(小韻資料表[[#This Row],[小韻字集]])</f>
        <v>2</v>
      </c>
      <c r="I2127" s="205" cm="1">
        <f t="array" ref="I2127" xml:space="preserve"> MATCH(TRUE, ISNUMBER( SEARCH( LEFT(小韻資料表[[#This Row],[切語]],1), 切語上字資料表[切語上字]) ), 0)</f>
        <v>37</v>
      </c>
      <c r="J2127" s="210" t="str" cm="1">
        <f t="array" ref="J2127" xml:space="preserve"> INDEX(切語上字資料表[聲母], 小韻資料表[[#This Row],[上字表識別號]])</f>
        <v>匣</v>
      </c>
      <c r="K2127" s="210" t="str" cm="1">
        <f t="array" ref="K2127" xml:space="preserve"> INDEX(切語上字資料表[聲母拼音碼], 小韻資料表[[#This Row],[上字表識別號]])</f>
        <v>h</v>
      </c>
      <c r="L2127" s="210" t="str" cm="1">
        <f t="array" ref="L2127" xml:space="preserve"> INDEX(切語上字資料表[清濁], 小韻資料表[[#This Row],[上字表識別號]])</f>
        <v>全濁</v>
      </c>
      <c r="M2127" s="223" t="str" cm="1">
        <f t="array" ref="M2127" xml:space="preserve"> INDEX(切語上字資料表[發送收], 小韻資料表[[#This Row],[上字表識別號]])</f>
        <v>送氣</v>
      </c>
      <c r="N2127" s="205" cm="1">
        <f t="array" ref="N2127" xml:space="preserve"> MATCH(TRUE, ISNUMBER( SEARCH( RIGHT(小韻資料表[[#This Row],[切語]],1), 切語下字資料表[切語下字]) ), 0)</f>
        <v>11</v>
      </c>
      <c r="O2127" s="207" t="str" cm="1">
        <f t="array" ref="O2127" xml:space="preserve"> INDEX(切語下字資料表[韻母], 小韻資料表[[#This Row],[下字表識別號]])</f>
        <v>宋開1</v>
      </c>
      <c r="P2127" s="207" t="str" cm="1">
        <f t="array" ref="P2127" xml:space="preserve"> INDEX(切語下字資料表[韻母拼音碼], 小韻資料表[[#This Row],[下字表識別號]])</f>
        <v>ong</v>
      </c>
      <c r="Q2127" s="210" t="str" cm="1">
        <f t="array" ref="Q2127" xml:space="preserve"> INDEX(設定表!$C$19:$C$23, INT( LEFT(小韻資料表[[#This Row],[目次編碼]],1) ))</f>
        <v>去</v>
      </c>
      <c r="R2127" s="210">
        <f xml:space="preserve">  INDEX(設定表!$C$8:$C$15, MATCH( (RIGHT(小韻資料表[[#This Row],[清濁]]) &amp; 小韻資料表[[#This Row],[調]]), 設定表!$B$8:$B$15, 0))</f>
        <v>7</v>
      </c>
      <c r="S2127" s="205" t="s">
        <v>309</v>
      </c>
      <c r="T2127" s="205" t="s">
        <v>309</v>
      </c>
      <c r="U2127" s="226" t="s">
        <v>309</v>
      </c>
      <c r="V2127" s="146" t="s">
        <v>309</v>
      </c>
      <c r="X2127" s="135"/>
      <c r="Y2127" s="135"/>
      <c r="AA2127" s="135"/>
      <c r="AB2127" s="134"/>
      <c r="AC2127" s="135"/>
      <c r="AD2127" s="135"/>
      <c r="AH2127" s="135"/>
      <c r="AI2127" s="135"/>
    </row>
    <row r="2128" spans="1:35" ht="31.5">
      <c r="A2128" s="205">
        <v>2124</v>
      </c>
      <c r="B2128" s="206" t="s">
        <v>7936</v>
      </c>
      <c r="C2128" s="207" t="str">
        <f xml:space="preserve"> _xlfn.CONCAT(小韻資料表[[#This Row],[聲母拼音碼]],小韻資料表[[#This Row],[韻母拼音碼]],小韻資料表[[#This Row],[調號]])</f>
        <v>Øiong7</v>
      </c>
      <c r="D2128" s="206" t="s">
        <v>328</v>
      </c>
      <c r="E2128" s="208" t="s">
        <v>327</v>
      </c>
      <c r="F2128" s="205">
        <v>1</v>
      </c>
      <c r="G2128" s="209" t="s">
        <v>328</v>
      </c>
      <c r="H2128" s="205">
        <f xml:space="preserve"> LEN(小韻資料表[[#This Row],[小韻字集]])</f>
        <v>1</v>
      </c>
      <c r="I2128" s="205" cm="1">
        <f t="array" ref="I2128" xml:space="preserve"> MATCH(TRUE, ISNUMBER( SEARCH( LEFT(小韻資料表[[#This Row],[切語]],1), 切語上字資料表[切語上字]) ), 0)</f>
        <v>39</v>
      </c>
      <c r="J2128" s="210" t="str" cm="1">
        <f t="array" ref="J2128" xml:space="preserve"> INDEX(切語上字資料表[聲母], 小韻資料表[[#This Row],[上字表識別號]])</f>
        <v>喻</v>
      </c>
      <c r="K2128" s="210" t="str" cm="1">
        <f t="array" ref="K2128" xml:space="preserve"> INDEX(切語上字資料表[聲母拼音碼], 小韻資料表[[#This Row],[上字表識別號]])</f>
        <v>Ø</v>
      </c>
      <c r="L2128" s="210" t="str" cm="1">
        <f t="array" ref="L2128" xml:space="preserve"> INDEX(切語上字資料表[清濁], 小韻資料表[[#This Row],[上字表識別號]])</f>
        <v>次濁</v>
      </c>
      <c r="M2128" s="223" t="str" cm="1">
        <f t="array" ref="M2128" xml:space="preserve"> INDEX(切語上字資料表[發送收], 小韻資料表[[#This Row],[上字表識別號]])</f>
        <v>發聲</v>
      </c>
      <c r="N2128" s="205" cm="1">
        <f t="array" ref="N2128" xml:space="preserve"> MATCH(TRUE, ISNUMBER( SEARCH( RIGHT(小韻資料表[[#This Row],[切語]],1), 切語下字資料表[切語下字]) ), 0)</f>
        <v>15</v>
      </c>
      <c r="O2128" s="207" t="str" cm="1">
        <f t="array" ref="O2128" xml:space="preserve"> INDEX(切語下字資料表[韻母], 小韻資料表[[#This Row],[下字表識別號]])</f>
        <v>用開3</v>
      </c>
      <c r="P2128" s="207" t="str" cm="1">
        <f t="array" ref="P2128" xml:space="preserve"> INDEX(切語下字資料表[韻母拼音碼], 小韻資料表[[#This Row],[下字表識別號]])</f>
        <v>iong</v>
      </c>
      <c r="Q2128" s="210" t="str" cm="1">
        <f t="array" ref="Q2128" xml:space="preserve"> INDEX(設定表!$C$19:$C$23, INT( LEFT(小韻資料表[[#This Row],[目次編碼]],1) ))</f>
        <v>去</v>
      </c>
      <c r="R2128" s="210">
        <f xml:space="preserve">  INDEX(設定表!$C$8:$C$15, MATCH( (RIGHT(小韻資料表[[#This Row],[清濁]]) &amp; 小韻資料表[[#This Row],[調]]), 設定表!$B$8:$B$15, 0))</f>
        <v>7</v>
      </c>
      <c r="S2128" s="205" t="s">
        <v>309</v>
      </c>
      <c r="T2128" s="205" t="s">
        <v>309</v>
      </c>
      <c r="U2128" s="226" t="s">
        <v>309</v>
      </c>
      <c r="V2128" s="147" t="s">
        <v>309</v>
      </c>
      <c r="X2128" s="135"/>
      <c r="Y2128" s="135"/>
      <c r="AA2128" s="135"/>
      <c r="AB2128" s="134"/>
      <c r="AC2128" s="135"/>
      <c r="AD2128" s="135"/>
      <c r="AH2128" s="135"/>
      <c r="AI2128" s="135"/>
    </row>
    <row r="2129" spans="1:35" ht="31.5">
      <c r="A2129" s="205">
        <v>2125</v>
      </c>
      <c r="B2129" s="206" t="s">
        <v>7937</v>
      </c>
      <c r="C2129" s="207" t="str">
        <f xml:space="preserve"> _xlfn.CONCAT(小韻資料表[[#This Row],[聲母拼音碼]],小韻資料表[[#This Row],[韻母拼音碼]],小韻資料表[[#This Row],[調號]])</f>
        <v>siong7</v>
      </c>
      <c r="D2129" s="206" t="s">
        <v>7938</v>
      </c>
      <c r="E2129" s="208" t="s">
        <v>327</v>
      </c>
      <c r="F2129" s="205">
        <v>2</v>
      </c>
      <c r="G2129" s="209" t="s">
        <v>7939</v>
      </c>
      <c r="H2129" s="205">
        <f xml:space="preserve"> LEN(小韻資料表[[#This Row],[小韻字集]])</f>
        <v>4</v>
      </c>
      <c r="I2129" s="205" cm="1">
        <f t="array" ref="I2129" xml:space="preserve"> MATCH(TRUE, ISNUMBER( SEARCH( LEFT(小韻資料表[[#This Row],[切語]],1), 切語上字資料表[切語上字]) ), 0)</f>
        <v>25</v>
      </c>
      <c r="J2129" s="210" t="str" cm="1">
        <f t="array" ref="J2129" xml:space="preserve"> INDEX(切語上字資料表[聲母], 小韻資料表[[#This Row],[上字表識別號]])</f>
        <v>邪</v>
      </c>
      <c r="K2129" s="210" t="str" cm="1">
        <f t="array" ref="K2129" xml:space="preserve"> INDEX(切語上字資料表[聲母拼音碼], 小韻資料表[[#This Row],[上字表識別號]])</f>
        <v>s</v>
      </c>
      <c r="L2129" s="210" t="str" cm="1">
        <f t="array" ref="L2129" xml:space="preserve"> INDEX(切語上字資料表[清濁], 小韻資料表[[#This Row],[上字表識別號]])</f>
        <v>全濁</v>
      </c>
      <c r="M2129" s="223" t="str" cm="1">
        <f t="array" ref="M2129" xml:space="preserve"> INDEX(切語上字資料表[發送收], 小韻資料表[[#This Row],[上字表識別號]])</f>
        <v>送氣</v>
      </c>
      <c r="N2129" s="205" cm="1">
        <f t="array" ref="N2129" xml:space="preserve"> MATCH(TRUE, ISNUMBER( SEARCH( RIGHT(小韻資料表[[#This Row],[切語]],1), 切語下字資料表[切語下字]) ), 0)</f>
        <v>15</v>
      </c>
      <c r="O2129" s="207" t="str" cm="1">
        <f t="array" ref="O2129" xml:space="preserve"> INDEX(切語下字資料表[韻母], 小韻資料表[[#This Row],[下字表識別號]])</f>
        <v>用開3</v>
      </c>
      <c r="P2129" s="207" t="str" cm="1">
        <f t="array" ref="P2129" xml:space="preserve"> INDEX(切語下字資料表[韻母拼音碼], 小韻資料表[[#This Row],[下字表識別號]])</f>
        <v>iong</v>
      </c>
      <c r="Q2129" s="210" t="str" cm="1">
        <f t="array" ref="Q2129" xml:space="preserve"> INDEX(設定表!$C$19:$C$23, INT( LEFT(小韻資料表[[#This Row],[目次編碼]],1) ))</f>
        <v>去</v>
      </c>
      <c r="R2129" s="210">
        <f xml:space="preserve">  INDEX(設定表!$C$8:$C$15, MATCH( (RIGHT(小韻資料表[[#This Row],[清濁]]) &amp; 小韻資料表[[#This Row],[調]]), 設定表!$B$8:$B$15, 0))</f>
        <v>7</v>
      </c>
      <c r="S2129" s="205" t="s">
        <v>309</v>
      </c>
      <c r="T2129" s="205" t="s">
        <v>309</v>
      </c>
      <c r="U2129" s="226" t="s">
        <v>309</v>
      </c>
      <c r="V2129" s="146" t="s">
        <v>309</v>
      </c>
      <c r="X2129" s="135"/>
      <c r="Y2129" s="135"/>
      <c r="AA2129" s="135"/>
      <c r="AB2129" s="134"/>
      <c r="AC2129" s="135"/>
      <c r="AD2129" s="135"/>
      <c r="AH2129" s="135"/>
      <c r="AI2129" s="135"/>
    </row>
    <row r="2130" spans="1:35" ht="31.5">
      <c r="A2130" s="205">
        <v>2126</v>
      </c>
      <c r="B2130" s="206" t="s">
        <v>7940</v>
      </c>
      <c r="C2130" s="207" t="str">
        <f xml:space="preserve"> _xlfn.CONCAT(小韻資料表[[#This Row],[聲母拼音碼]],小韻資料表[[#This Row],[韻母拼音碼]],小韻資料表[[#This Row],[調號]])</f>
        <v>hiong7</v>
      </c>
      <c r="D2130" s="206" t="s">
        <v>7941</v>
      </c>
      <c r="E2130" s="208" t="s">
        <v>327</v>
      </c>
      <c r="F2130" s="205">
        <v>3</v>
      </c>
      <c r="G2130" s="209" t="s">
        <v>7942</v>
      </c>
      <c r="H2130" s="205">
        <f xml:space="preserve"> LEN(小韻資料表[[#This Row],[小韻字集]])</f>
        <v>4</v>
      </c>
      <c r="I2130" s="205" cm="1">
        <f t="array" ref="I2130" xml:space="preserve"> MATCH(TRUE, ISNUMBER( SEARCH( LEFT(小韻資料表[[#This Row],[切語]],1), 切語上字資料表[切語上字]) ), 0)</f>
        <v>19</v>
      </c>
      <c r="J2130" s="210" t="str" cm="1">
        <f t="array" ref="J2130" xml:space="preserve"> INDEX(切語上字資料表[聲母], 小韻資料表[[#This Row],[上字表識別號]])</f>
        <v>奉</v>
      </c>
      <c r="K2130" s="210" t="str" cm="1">
        <f t="array" ref="K2130" xml:space="preserve"> INDEX(切語上字資料表[聲母拼音碼], 小韻資料表[[#This Row],[上字表識別號]])</f>
        <v>h</v>
      </c>
      <c r="L2130" s="210" t="str" cm="1">
        <f t="array" ref="L2130" xml:space="preserve"> INDEX(切語上字資料表[清濁], 小韻資料表[[#This Row],[上字表識別號]])</f>
        <v>全濁</v>
      </c>
      <c r="M2130" s="223" cm="1">
        <f t="array" ref="M2130" xml:space="preserve"> INDEX(切語上字資料表[發送收], 小韻資料表[[#This Row],[上字表識別號]])</f>
        <v>0</v>
      </c>
      <c r="N2130" s="205" cm="1">
        <f t="array" ref="N2130" xml:space="preserve"> MATCH(TRUE, ISNUMBER( SEARCH( RIGHT(小韻資料表[[#This Row],[切語]],1), 切語下字資料表[切語下字]) ), 0)</f>
        <v>15</v>
      </c>
      <c r="O2130" s="207" t="str" cm="1">
        <f t="array" ref="O2130" xml:space="preserve"> INDEX(切語下字資料表[韻母], 小韻資料表[[#This Row],[下字表識別號]])</f>
        <v>用開3</v>
      </c>
      <c r="P2130" s="207" t="str" cm="1">
        <f t="array" ref="P2130" xml:space="preserve"> INDEX(切語下字資料表[韻母拼音碼], 小韻資料表[[#This Row],[下字表識別號]])</f>
        <v>iong</v>
      </c>
      <c r="Q2130" s="210" t="str" cm="1">
        <f t="array" ref="Q2130" xml:space="preserve"> INDEX(設定表!$C$19:$C$23, INT( LEFT(小韻資料表[[#This Row],[目次編碼]],1) ))</f>
        <v>去</v>
      </c>
      <c r="R2130" s="210">
        <f xml:space="preserve">  INDEX(設定表!$C$8:$C$15, MATCH( (RIGHT(小韻資料表[[#This Row],[清濁]]) &amp; 小韻資料表[[#This Row],[調]]), 設定表!$B$8:$B$15, 0))</f>
        <v>7</v>
      </c>
      <c r="S2130" s="205" t="s">
        <v>309</v>
      </c>
      <c r="T2130" s="205" t="s">
        <v>309</v>
      </c>
      <c r="U2130" s="226" t="s">
        <v>309</v>
      </c>
      <c r="V2130" s="147" t="s">
        <v>309</v>
      </c>
      <c r="X2130" s="135"/>
      <c r="Y2130" s="135"/>
      <c r="AA2130" s="135"/>
      <c r="AB2130" s="134"/>
      <c r="AC2130" s="135"/>
      <c r="AD2130" s="135"/>
      <c r="AH2130" s="135"/>
      <c r="AI2130" s="135"/>
    </row>
    <row r="2131" spans="1:35" ht="31.5">
      <c r="A2131" s="205">
        <v>2127</v>
      </c>
      <c r="B2131" s="206" t="s">
        <v>7943</v>
      </c>
      <c r="C2131" s="207" t="str">
        <f xml:space="preserve"> _xlfn.CONCAT(小韻資料表[[#This Row],[聲母拼音碼]],小韻資料表[[#This Row],[韻母拼音碼]],小韻資料表[[#This Row],[調號]])</f>
        <v>khiong7</v>
      </c>
      <c r="D2131" s="206" t="s">
        <v>7944</v>
      </c>
      <c r="E2131" s="208" t="s">
        <v>327</v>
      </c>
      <c r="F2131" s="205">
        <v>4</v>
      </c>
      <c r="G2131" s="209" t="s">
        <v>7944</v>
      </c>
      <c r="H2131" s="205">
        <f xml:space="preserve"> LEN(小韻資料表[[#This Row],[小韻字集]])</f>
        <v>1</v>
      </c>
      <c r="I2131" s="205" cm="1">
        <f t="array" ref="I2131" xml:space="preserve"> MATCH(TRUE, ISNUMBER( SEARCH( LEFT(小韻資料表[[#This Row],[切語]],1), 切語上字資料表[切語上字]) ), 0)</f>
        <v>3</v>
      </c>
      <c r="J2131" s="210" t="str" cm="1">
        <f t="array" ref="J2131" xml:space="preserve"> INDEX(切語上字資料表[聲母], 小韻資料表[[#This Row],[上字表識別號]])</f>
        <v>群</v>
      </c>
      <c r="K2131" s="210" t="str" cm="1">
        <f t="array" ref="K2131" xml:space="preserve"> INDEX(切語上字資料表[聲母拼音碼], 小韻資料表[[#This Row],[上字表識別號]])</f>
        <v>kh</v>
      </c>
      <c r="L2131" s="210" t="str" cm="1">
        <f t="array" ref="L2131" xml:space="preserve"> INDEX(切語上字資料表[清濁], 小韻資料表[[#This Row],[上字表識別號]])</f>
        <v>全濁</v>
      </c>
      <c r="M2131" s="223" cm="1">
        <f t="array" ref="M2131" xml:space="preserve"> INDEX(切語上字資料表[發送收], 小韻資料表[[#This Row],[上字表識別號]])</f>
        <v>0</v>
      </c>
      <c r="N2131" s="205" cm="1">
        <f t="array" ref="N2131" xml:space="preserve"> MATCH(TRUE, ISNUMBER( SEARCH( RIGHT(小韻資料表[[#This Row],[切語]],1), 切語下字資料表[切語下字]) ), 0)</f>
        <v>15</v>
      </c>
      <c r="O2131" s="207" t="str" cm="1">
        <f t="array" ref="O2131" xml:space="preserve"> INDEX(切語下字資料表[韻母], 小韻資料表[[#This Row],[下字表識別號]])</f>
        <v>用開3</v>
      </c>
      <c r="P2131" s="207" t="str" cm="1">
        <f t="array" ref="P2131" xml:space="preserve"> INDEX(切語下字資料表[韻母拼音碼], 小韻資料表[[#This Row],[下字表識別號]])</f>
        <v>iong</v>
      </c>
      <c r="Q2131" s="210" t="str" cm="1">
        <f t="array" ref="Q2131" xml:space="preserve"> INDEX(設定表!$C$19:$C$23, INT( LEFT(小韻資料表[[#This Row],[目次編碼]],1) ))</f>
        <v>去</v>
      </c>
      <c r="R2131" s="210">
        <f xml:space="preserve">  INDEX(設定表!$C$8:$C$15, MATCH( (RIGHT(小韻資料表[[#This Row],[清濁]]) &amp; 小韻資料表[[#This Row],[調]]), 設定表!$B$8:$B$15, 0))</f>
        <v>7</v>
      </c>
      <c r="S2131" s="205" t="s">
        <v>309</v>
      </c>
      <c r="T2131" s="205" t="s">
        <v>309</v>
      </c>
      <c r="U2131" s="226" t="s">
        <v>309</v>
      </c>
      <c r="V2131" s="146" t="s">
        <v>309</v>
      </c>
      <c r="X2131" s="135"/>
      <c r="Y2131" s="135"/>
      <c r="AA2131" s="135"/>
      <c r="AB2131" s="134"/>
      <c r="AC2131" s="135"/>
      <c r="AD2131" s="135"/>
      <c r="AH2131" s="135"/>
      <c r="AI2131" s="135"/>
    </row>
    <row r="2132" spans="1:35" ht="31.5">
      <c r="A2132" s="205">
        <v>2128</v>
      </c>
      <c r="B2132" s="206" t="s">
        <v>7945</v>
      </c>
      <c r="C2132" s="207" t="str">
        <f xml:space="preserve"> _xlfn.CONCAT(小韻資料表[[#This Row],[聲母拼音碼]],小韻資料表[[#This Row],[韻母拼音碼]],小韻資料表[[#This Row],[調號]])</f>
        <v>hiong3</v>
      </c>
      <c r="D2132" s="206" t="s">
        <v>7946</v>
      </c>
      <c r="E2132" s="208" t="s">
        <v>327</v>
      </c>
      <c r="F2132" s="205">
        <v>5</v>
      </c>
      <c r="G2132" s="209" t="s">
        <v>7947</v>
      </c>
      <c r="H2132" s="205">
        <f xml:space="preserve"> LEN(小韻資料表[[#This Row],[小韻字集]])</f>
        <v>2</v>
      </c>
      <c r="I2132" s="205" cm="1">
        <f t="array" ref="I2132" xml:space="preserve"> MATCH(TRUE, ISNUMBER( SEARCH( LEFT(小韻資料表[[#This Row],[切語]],1), 切語上字資料表[切語上字]) ), 0)</f>
        <v>17</v>
      </c>
      <c r="J2132" s="210" t="str" cm="1">
        <f t="array" ref="J2132" xml:space="preserve"> INDEX(切語上字資料表[聲母], 小韻資料表[[#This Row],[上字表識別號]])</f>
        <v>非</v>
      </c>
      <c r="K2132" s="210" t="str" cm="1">
        <f t="array" ref="K2132" xml:space="preserve"> INDEX(切語上字資料表[聲母拼音碼], 小韻資料表[[#This Row],[上字表識別號]])</f>
        <v>h</v>
      </c>
      <c r="L2132" s="210" t="str" cm="1">
        <f t="array" ref="L2132" xml:space="preserve"> INDEX(切語上字資料表[清濁], 小韻資料表[[#This Row],[上字表識別號]])</f>
        <v>全清</v>
      </c>
      <c r="M2132" s="223" t="str" cm="1">
        <f t="array" ref="M2132" xml:space="preserve"> INDEX(切語上字資料表[發送收], 小韻資料表[[#This Row],[上字表識別號]])</f>
        <v>發聲</v>
      </c>
      <c r="N2132" s="205" cm="1">
        <f t="array" ref="N2132" xml:space="preserve"> MATCH(TRUE, ISNUMBER( SEARCH( RIGHT(小韻資料表[[#This Row],[切語]],1), 切語下字資料表[切語下字]) ), 0)</f>
        <v>15</v>
      </c>
      <c r="O2132" s="207" t="str" cm="1">
        <f t="array" ref="O2132" xml:space="preserve"> INDEX(切語下字資料表[韻母], 小韻資料表[[#This Row],[下字表識別號]])</f>
        <v>用開3</v>
      </c>
      <c r="P2132" s="207" t="str" cm="1">
        <f t="array" ref="P2132" xml:space="preserve"> INDEX(切語下字資料表[韻母拼音碼], 小韻資料表[[#This Row],[下字表識別號]])</f>
        <v>iong</v>
      </c>
      <c r="Q2132" s="210" t="str" cm="1">
        <f t="array" ref="Q2132" xml:space="preserve"> INDEX(設定表!$C$19:$C$23, INT( LEFT(小韻資料表[[#This Row],[目次編碼]],1) ))</f>
        <v>去</v>
      </c>
      <c r="R2132" s="210">
        <f xml:space="preserve">  INDEX(設定表!$C$8:$C$15, MATCH( (RIGHT(小韻資料表[[#This Row],[清濁]]) &amp; 小韻資料表[[#This Row],[調]]), 設定表!$B$8:$B$15, 0))</f>
        <v>3</v>
      </c>
      <c r="S2132" s="205" t="s">
        <v>309</v>
      </c>
      <c r="T2132" s="205" t="s">
        <v>309</v>
      </c>
      <c r="U2132" s="226" t="s">
        <v>309</v>
      </c>
      <c r="V2132" s="147" t="s">
        <v>309</v>
      </c>
      <c r="X2132" s="135"/>
      <c r="Y2132" s="135"/>
      <c r="AA2132" s="135"/>
      <c r="AB2132" s="134"/>
      <c r="AC2132" s="135"/>
      <c r="AD2132" s="135"/>
      <c r="AH2132" s="135"/>
      <c r="AI2132" s="135"/>
    </row>
    <row r="2133" spans="1:35" ht="31.5">
      <c r="A2133" s="205">
        <v>2129</v>
      </c>
      <c r="B2133" s="206" t="s">
        <v>7948</v>
      </c>
      <c r="C2133" s="207" t="str">
        <f xml:space="preserve"> _xlfn.CONCAT(小韻資料表[[#This Row],[聲母拼音碼]],小韻資料表[[#This Row],[韻母拼音碼]],小韻資料表[[#This Row],[調號]])</f>
        <v>kiong3</v>
      </c>
      <c r="D2133" s="206" t="s">
        <v>7949</v>
      </c>
      <c r="E2133" s="208" t="s">
        <v>327</v>
      </c>
      <c r="F2133" s="205">
        <v>6</v>
      </c>
      <c r="G2133" s="209" t="s">
        <v>7950</v>
      </c>
      <c r="H2133" s="205">
        <f xml:space="preserve"> LEN(小韻資料表[[#This Row],[小韻字集]])</f>
        <v>2</v>
      </c>
      <c r="I2133" s="205" cm="1">
        <f t="array" ref="I2133" xml:space="preserve"> MATCH(TRUE, ISNUMBER( SEARCH( LEFT(小韻資料表[[#This Row],[切語]],1), 切語上字資料表[切語上字]) ), 0)</f>
        <v>1</v>
      </c>
      <c r="J2133" s="210" t="str" cm="1">
        <f t="array" ref="J2133" xml:space="preserve"> INDEX(切語上字資料表[聲母], 小韻資料表[[#This Row],[上字表識別號]])</f>
        <v>見</v>
      </c>
      <c r="K2133" s="210" t="str" cm="1">
        <f t="array" ref="K2133" xml:space="preserve"> INDEX(切語上字資料表[聲母拼音碼], 小韻資料表[[#This Row],[上字表識別號]])</f>
        <v>k</v>
      </c>
      <c r="L2133" s="210" t="str" cm="1">
        <f t="array" ref="L2133" xml:space="preserve"> INDEX(切語上字資料表[清濁], 小韻資料表[[#This Row],[上字表識別號]])</f>
        <v>全清</v>
      </c>
      <c r="M2133" s="223" t="str" cm="1">
        <f t="array" ref="M2133" xml:space="preserve"> INDEX(切語上字資料表[發送收], 小韻資料表[[#This Row],[上字表識別號]])</f>
        <v>發聲</v>
      </c>
      <c r="N2133" s="205" cm="1">
        <f t="array" ref="N2133" xml:space="preserve"> MATCH(TRUE, ISNUMBER( SEARCH( RIGHT(小韻資料表[[#This Row],[切語]],1), 切語下字資料表[切語下字]) ), 0)</f>
        <v>15</v>
      </c>
      <c r="O2133" s="207" t="str" cm="1">
        <f t="array" ref="O2133" xml:space="preserve"> INDEX(切語下字資料表[韻母], 小韻資料表[[#This Row],[下字表識別號]])</f>
        <v>用開3</v>
      </c>
      <c r="P2133" s="207" t="str" cm="1">
        <f t="array" ref="P2133" xml:space="preserve"> INDEX(切語下字資料表[韻母拼音碼], 小韻資料表[[#This Row],[下字表識別號]])</f>
        <v>iong</v>
      </c>
      <c r="Q2133" s="210" t="str" cm="1">
        <f t="array" ref="Q2133" xml:space="preserve"> INDEX(設定表!$C$19:$C$23, INT( LEFT(小韻資料表[[#This Row],[目次編碼]],1) ))</f>
        <v>去</v>
      </c>
      <c r="R2133" s="210">
        <f xml:space="preserve">  INDEX(設定表!$C$8:$C$15, MATCH( (RIGHT(小韻資料表[[#This Row],[清濁]]) &amp; 小韻資料表[[#This Row],[調]]), 設定表!$B$8:$B$15, 0))</f>
        <v>3</v>
      </c>
      <c r="S2133" s="205" t="s">
        <v>309</v>
      </c>
      <c r="T2133" s="205" t="s">
        <v>309</v>
      </c>
      <c r="U2133" s="226" t="s">
        <v>309</v>
      </c>
      <c r="V2133" s="146" t="s">
        <v>309</v>
      </c>
      <c r="X2133" s="135"/>
      <c r="Y2133" s="135"/>
      <c r="AA2133" s="135"/>
      <c r="AB2133" s="134"/>
      <c r="AC2133" s="135"/>
      <c r="AD2133" s="135"/>
      <c r="AH2133" s="135"/>
      <c r="AI2133" s="135"/>
    </row>
    <row r="2134" spans="1:35" ht="31.5">
      <c r="A2134" s="205">
        <v>2130</v>
      </c>
      <c r="B2134" s="206" t="s">
        <v>7951</v>
      </c>
      <c r="C2134" s="207" t="str">
        <f xml:space="preserve"> _xlfn.CONCAT(小韻資料表[[#This Row],[聲母拼音碼]],小韻資料表[[#This Row],[韻母拼音碼]],小韻資料表[[#This Row],[調號]])</f>
        <v>Øiong3</v>
      </c>
      <c r="D2134" s="206" t="s">
        <v>7952</v>
      </c>
      <c r="E2134" s="208" t="s">
        <v>327</v>
      </c>
      <c r="F2134" s="205">
        <v>7</v>
      </c>
      <c r="G2134" s="209" t="s">
        <v>7953</v>
      </c>
      <c r="H2134" s="205">
        <f xml:space="preserve"> LEN(小韻資料表[[#This Row],[小韻字集]])</f>
        <v>3</v>
      </c>
      <c r="I2134" s="205" cm="1">
        <f t="array" ref="I2134" xml:space="preserve"> MATCH(TRUE, ISNUMBER( SEARCH( LEFT(小韻資料表[[#This Row],[切語]],1), 切語上字資料表[切語上字]) ), 0)</f>
        <v>35</v>
      </c>
      <c r="J2134" s="210" t="str" cm="1">
        <f t="array" ref="J2134" xml:space="preserve"> INDEX(切語上字資料表[聲母], 小韻資料表[[#This Row],[上字表識別號]])</f>
        <v>影</v>
      </c>
      <c r="K2134" s="210" t="str" cm="1">
        <f t="array" ref="K2134" xml:space="preserve"> INDEX(切語上字資料表[聲母拼音碼], 小韻資料表[[#This Row],[上字表識別號]])</f>
        <v>Ø</v>
      </c>
      <c r="L2134" s="210" t="str" cm="1">
        <f t="array" ref="L2134" xml:space="preserve"> INDEX(切語上字資料表[清濁], 小韻資料表[[#This Row],[上字表識別號]])</f>
        <v>全清</v>
      </c>
      <c r="M2134" s="223" t="str" cm="1">
        <f t="array" ref="M2134" xml:space="preserve"> INDEX(切語上字資料表[發送收], 小韻資料表[[#This Row],[上字表識別號]])</f>
        <v>發聲</v>
      </c>
      <c r="N2134" s="205" cm="1">
        <f t="array" ref="N2134" xml:space="preserve"> MATCH(TRUE, ISNUMBER( SEARCH( RIGHT(小韻資料表[[#This Row],[切語]],1), 切語下字資料表[切語下字]) ), 0)</f>
        <v>15</v>
      </c>
      <c r="O2134" s="207" t="str" cm="1">
        <f t="array" ref="O2134" xml:space="preserve"> INDEX(切語下字資料表[韻母], 小韻資料表[[#This Row],[下字表識別號]])</f>
        <v>用開3</v>
      </c>
      <c r="P2134" s="207" t="str" cm="1">
        <f t="array" ref="P2134" xml:space="preserve"> INDEX(切語下字資料表[韻母拼音碼], 小韻資料表[[#This Row],[下字表識別號]])</f>
        <v>iong</v>
      </c>
      <c r="Q2134" s="210" t="str" cm="1">
        <f t="array" ref="Q2134" xml:space="preserve"> INDEX(設定表!$C$19:$C$23, INT( LEFT(小韻資料表[[#This Row],[目次編碼]],1) ))</f>
        <v>去</v>
      </c>
      <c r="R2134" s="210">
        <f xml:space="preserve">  INDEX(設定表!$C$8:$C$15, MATCH( (RIGHT(小韻資料表[[#This Row],[清濁]]) &amp; 小韻資料表[[#This Row],[調]]), 設定表!$B$8:$B$15, 0))</f>
        <v>3</v>
      </c>
      <c r="S2134" s="205" t="s">
        <v>309</v>
      </c>
      <c r="T2134" s="205" t="s">
        <v>309</v>
      </c>
      <c r="U2134" s="226" t="s">
        <v>309</v>
      </c>
      <c r="V2134" s="147" t="s">
        <v>309</v>
      </c>
      <c r="X2134" s="135"/>
      <c r="Y2134" s="135"/>
      <c r="AA2134" s="135"/>
      <c r="AB2134" s="134"/>
      <c r="AC2134" s="135"/>
      <c r="AD2134" s="135"/>
      <c r="AH2134" s="135"/>
      <c r="AI2134" s="135"/>
    </row>
    <row r="2135" spans="1:35" ht="31.5">
      <c r="A2135" s="205">
        <v>2131</v>
      </c>
      <c r="B2135" s="206" t="s">
        <v>7954</v>
      </c>
      <c r="C2135" s="207" t="str">
        <f xml:space="preserve"> _xlfn.CONCAT(小韻資料表[[#This Row],[聲母拼音碼]],小韻資料表[[#This Row],[韻母拼音碼]],小韻資料表[[#This Row],[調號]])</f>
        <v>tiong3</v>
      </c>
      <c r="D2135" s="206" t="s">
        <v>5185</v>
      </c>
      <c r="E2135" s="208" t="s">
        <v>327</v>
      </c>
      <c r="F2135" s="205">
        <v>8</v>
      </c>
      <c r="G2135" s="209" t="s">
        <v>7955</v>
      </c>
      <c r="H2135" s="205">
        <f xml:space="preserve"> LEN(小韻資料表[[#This Row],[小韻字集]])</f>
        <v>3</v>
      </c>
      <c r="I2135" s="205" cm="1">
        <f t="array" ref="I2135" xml:space="preserve"> MATCH(TRUE, ISNUMBER( SEARCH( LEFT(小韻資料表[[#This Row],[切語]],1), 切語上字資料表[切語上字]) ), 0)</f>
        <v>9</v>
      </c>
      <c r="J2135" s="210" t="str" cm="1">
        <f t="array" ref="J2135" xml:space="preserve"> INDEX(切語上字資料表[聲母], 小韻資料表[[#This Row],[上字表識別號]])</f>
        <v>知</v>
      </c>
      <c r="K2135" s="210" t="str" cm="1">
        <f t="array" ref="K2135" xml:space="preserve"> INDEX(切語上字資料表[聲母拼音碼], 小韻資料表[[#This Row],[上字表識別號]])</f>
        <v>t</v>
      </c>
      <c r="L2135" s="210" t="str" cm="1">
        <f t="array" ref="L2135" xml:space="preserve"> INDEX(切語上字資料表[清濁], 小韻資料表[[#This Row],[上字表識別號]])</f>
        <v>全清</v>
      </c>
      <c r="M2135" s="223" t="str" cm="1">
        <f t="array" ref="M2135" xml:space="preserve"> INDEX(切語上字資料表[發送收], 小韻資料表[[#This Row],[上字表識別號]])</f>
        <v>發聲</v>
      </c>
      <c r="N2135" s="205" cm="1">
        <f t="array" ref="N2135" xml:space="preserve"> MATCH(TRUE, ISNUMBER( SEARCH( RIGHT(小韻資料表[[#This Row],[切語]],1), 切語下字資料表[切語下字]) ), 0)</f>
        <v>15</v>
      </c>
      <c r="O2135" s="207" t="str" cm="1">
        <f t="array" ref="O2135" xml:space="preserve"> INDEX(切語下字資料表[韻母], 小韻資料表[[#This Row],[下字表識別號]])</f>
        <v>用開3</v>
      </c>
      <c r="P2135" s="207" t="str" cm="1">
        <f t="array" ref="P2135" xml:space="preserve"> INDEX(切語下字資料表[韻母拼音碼], 小韻資料表[[#This Row],[下字表識別號]])</f>
        <v>iong</v>
      </c>
      <c r="Q2135" s="210" t="str" cm="1">
        <f t="array" ref="Q2135" xml:space="preserve"> INDEX(設定表!$C$19:$C$23, INT( LEFT(小韻資料表[[#This Row],[目次編碼]],1) ))</f>
        <v>去</v>
      </c>
      <c r="R2135" s="210">
        <f xml:space="preserve">  INDEX(設定表!$C$8:$C$15, MATCH( (RIGHT(小韻資料表[[#This Row],[清濁]]) &amp; 小韻資料表[[#This Row],[調]]), 設定表!$B$8:$B$15, 0))</f>
        <v>3</v>
      </c>
      <c r="S2135" s="205" t="s">
        <v>309</v>
      </c>
      <c r="T2135" s="205" t="s">
        <v>309</v>
      </c>
      <c r="U2135" s="226" t="s">
        <v>309</v>
      </c>
      <c r="V2135" s="146" t="s">
        <v>309</v>
      </c>
      <c r="X2135" s="135"/>
      <c r="Y2135" s="135"/>
      <c r="AA2135" s="135"/>
      <c r="AB2135" s="134"/>
      <c r="AC2135" s="135"/>
      <c r="AD2135" s="135"/>
      <c r="AH2135" s="135"/>
      <c r="AI2135" s="135"/>
    </row>
    <row r="2136" spans="1:35" ht="31.5">
      <c r="A2136" s="205">
        <v>2132</v>
      </c>
      <c r="B2136" s="206" t="s">
        <v>7956</v>
      </c>
      <c r="C2136" s="207" t="str">
        <f xml:space="preserve"> _xlfn.CONCAT(小韻資料表[[#This Row],[聲母拼音碼]],小韻資料表[[#This Row],[韻母拼音碼]],小韻資料表[[#This Row],[調號]])</f>
        <v>ciong3</v>
      </c>
      <c r="D2136" s="206" t="s">
        <v>1685</v>
      </c>
      <c r="E2136" s="208" t="s">
        <v>327</v>
      </c>
      <c r="F2136" s="205">
        <v>9</v>
      </c>
      <c r="G2136" s="209" t="s">
        <v>7957</v>
      </c>
      <c r="H2136" s="205">
        <f xml:space="preserve"> LEN(小韻資料表[[#This Row],[小韻字集]])</f>
        <v>2</v>
      </c>
      <c r="I2136" s="205" cm="1">
        <f t="array" ref="I2136" xml:space="preserve"> MATCH(TRUE, ISNUMBER( SEARCH( LEFT(小韻資料表[[#This Row],[切語]],1), 切語上字資料表[切語上字]) ), 0)</f>
        <v>21</v>
      </c>
      <c r="J2136" s="210" t="str" cm="1">
        <f t="array" ref="J2136" xml:space="preserve"> INDEX(切語上字資料表[聲母], 小韻資料表[[#This Row],[上字表識別號]])</f>
        <v>精</v>
      </c>
      <c r="K2136" s="210" t="str" cm="1">
        <f t="array" ref="K2136" xml:space="preserve"> INDEX(切語上字資料表[聲母拼音碼], 小韻資料表[[#This Row],[上字表識別號]])</f>
        <v>c</v>
      </c>
      <c r="L2136" s="210" t="str" cm="1">
        <f t="array" ref="L2136" xml:space="preserve"> INDEX(切語上字資料表[清濁], 小韻資料表[[#This Row],[上字表識別號]])</f>
        <v>全清</v>
      </c>
      <c r="M2136" s="223" t="str" cm="1">
        <f t="array" ref="M2136" xml:space="preserve"> INDEX(切語上字資料表[發送收], 小韻資料表[[#This Row],[上字表識別號]])</f>
        <v>發聲</v>
      </c>
      <c r="N2136" s="205" cm="1">
        <f t="array" ref="N2136" xml:space="preserve"> MATCH(TRUE, ISNUMBER( SEARCH( RIGHT(小韻資料表[[#This Row],[切語]],1), 切語下字資料表[切語下字]) ), 0)</f>
        <v>15</v>
      </c>
      <c r="O2136" s="207" t="str" cm="1">
        <f t="array" ref="O2136" xml:space="preserve"> INDEX(切語下字資料表[韻母], 小韻資料表[[#This Row],[下字表識別號]])</f>
        <v>用開3</v>
      </c>
      <c r="P2136" s="207" t="str" cm="1">
        <f t="array" ref="P2136" xml:space="preserve"> INDEX(切語下字資料表[韻母拼音碼], 小韻資料表[[#This Row],[下字表識別號]])</f>
        <v>iong</v>
      </c>
      <c r="Q2136" s="210" t="str" cm="1">
        <f t="array" ref="Q2136" xml:space="preserve"> INDEX(設定表!$C$19:$C$23, INT( LEFT(小韻資料表[[#This Row],[目次編碼]],1) ))</f>
        <v>去</v>
      </c>
      <c r="R2136" s="210">
        <f xml:space="preserve">  INDEX(設定表!$C$8:$C$15, MATCH( (RIGHT(小韻資料表[[#This Row],[清濁]]) &amp; 小韻資料表[[#This Row],[調]]), 設定表!$B$8:$B$15, 0))</f>
        <v>3</v>
      </c>
      <c r="S2136" s="205" t="s">
        <v>309</v>
      </c>
      <c r="T2136" s="205" t="s">
        <v>309</v>
      </c>
      <c r="U2136" s="226" t="s">
        <v>309</v>
      </c>
      <c r="V2136" s="147" t="s">
        <v>309</v>
      </c>
      <c r="X2136" s="135"/>
      <c r="Y2136" s="135"/>
      <c r="AA2136" s="135"/>
      <c r="AB2136" s="134"/>
      <c r="AC2136" s="135"/>
      <c r="AD2136" s="135"/>
      <c r="AH2136" s="135"/>
      <c r="AI2136" s="135"/>
    </row>
    <row r="2137" spans="1:35" ht="31.5">
      <c r="A2137" s="205">
        <v>2133</v>
      </c>
      <c r="B2137" s="206" t="s">
        <v>7958</v>
      </c>
      <c r="C2137" s="207" t="str">
        <f xml:space="preserve"> _xlfn.CONCAT(小韻資料表[[#This Row],[聲母拼音碼]],小韻資料表[[#This Row],[韻母拼音碼]],小韻資料表[[#This Row],[調號]])</f>
        <v>thiong3</v>
      </c>
      <c r="D2137" s="206" t="s">
        <v>1675</v>
      </c>
      <c r="E2137" s="208" t="s">
        <v>327</v>
      </c>
      <c r="F2137" s="205">
        <v>10</v>
      </c>
      <c r="G2137" s="209" t="s">
        <v>7959</v>
      </c>
      <c r="H2137" s="205">
        <f xml:space="preserve"> LEN(小韻資料表[[#This Row],[小韻字集]])</f>
        <v>2</v>
      </c>
      <c r="I2137" s="205" cm="1">
        <f t="array" ref="I2137" xml:space="preserve"> MATCH(TRUE, ISNUMBER( SEARCH( LEFT(小韻資料表[[#This Row],[切語]],1), 切語上字資料表[切語上字]) ), 0)</f>
        <v>10</v>
      </c>
      <c r="J2137" s="210" t="str" cm="1">
        <f t="array" ref="J2137" xml:space="preserve"> INDEX(切語上字資料表[聲母], 小韻資料表[[#This Row],[上字表識別號]])</f>
        <v>徹</v>
      </c>
      <c r="K2137" s="210" t="str" cm="1">
        <f t="array" ref="K2137" xml:space="preserve"> INDEX(切語上字資料表[聲母拼音碼], 小韻資料表[[#This Row],[上字表識別號]])</f>
        <v>th</v>
      </c>
      <c r="L2137" s="210" t="str" cm="1">
        <f t="array" ref="L2137" xml:space="preserve"> INDEX(切語上字資料表[清濁], 小韻資料表[[#This Row],[上字表識別號]])</f>
        <v>次清</v>
      </c>
      <c r="M2137" s="223" t="str" cm="1">
        <f t="array" ref="M2137" xml:space="preserve"> INDEX(切語上字資料表[發送收], 小韻資料表[[#This Row],[上字表識別號]])</f>
        <v>送氣</v>
      </c>
      <c r="N2137" s="205" cm="1">
        <f t="array" ref="N2137" xml:space="preserve"> MATCH(TRUE, ISNUMBER( SEARCH( RIGHT(小韻資料表[[#This Row],[切語]],1), 切語下字資料表[切語下字]) ), 0)</f>
        <v>15</v>
      </c>
      <c r="O2137" s="207" t="str" cm="1">
        <f t="array" ref="O2137" xml:space="preserve"> INDEX(切語下字資料表[韻母], 小韻資料表[[#This Row],[下字表識別號]])</f>
        <v>用開3</v>
      </c>
      <c r="P2137" s="207" t="str" cm="1">
        <f t="array" ref="P2137" xml:space="preserve"> INDEX(切語下字資料表[韻母拼音碼], 小韻資料表[[#This Row],[下字表識別號]])</f>
        <v>iong</v>
      </c>
      <c r="Q2137" s="210" t="str" cm="1">
        <f t="array" ref="Q2137" xml:space="preserve"> INDEX(設定表!$C$19:$C$23, INT( LEFT(小韻資料表[[#This Row],[目次編碼]],1) ))</f>
        <v>去</v>
      </c>
      <c r="R2137" s="210">
        <f xml:space="preserve">  INDEX(設定表!$C$8:$C$15, MATCH( (RIGHT(小韻資料表[[#This Row],[清濁]]) &amp; 小韻資料表[[#This Row],[調]]), 設定表!$B$8:$B$15, 0))</f>
        <v>3</v>
      </c>
      <c r="S2137" s="205" t="s">
        <v>309</v>
      </c>
      <c r="T2137" s="205" t="s">
        <v>309</v>
      </c>
      <c r="U2137" s="226" t="s">
        <v>309</v>
      </c>
      <c r="V2137" s="146" t="s">
        <v>309</v>
      </c>
      <c r="X2137" s="135"/>
      <c r="Y2137" s="135"/>
      <c r="AA2137" s="135"/>
      <c r="AB2137" s="134"/>
      <c r="AC2137" s="135"/>
      <c r="AD2137" s="135"/>
      <c r="AH2137" s="135"/>
      <c r="AI2137" s="135"/>
    </row>
    <row r="2138" spans="1:35" ht="31.5">
      <c r="A2138" s="205">
        <v>2134</v>
      </c>
      <c r="B2138" s="206" t="s">
        <v>7960</v>
      </c>
      <c r="C2138" s="207" t="str">
        <f xml:space="preserve"> _xlfn.CONCAT(小韻資料表[[#This Row],[聲母拼音碼]],小韻資料表[[#This Row],[韻母拼音碼]],小韻資料表[[#This Row],[調號]])</f>
        <v>jiong7</v>
      </c>
      <c r="D2138" s="206" t="s">
        <v>7961</v>
      </c>
      <c r="E2138" s="208" t="s">
        <v>327</v>
      </c>
      <c r="F2138" s="205">
        <v>11</v>
      </c>
      <c r="G2138" s="209" t="s">
        <v>7962</v>
      </c>
      <c r="H2138" s="205">
        <f xml:space="preserve"> LEN(小韻資料表[[#This Row],[小韻字集]])</f>
        <v>5</v>
      </c>
      <c r="I2138" s="205" cm="1">
        <f t="array" ref="I2138" xml:space="preserve"> MATCH(TRUE, ISNUMBER( SEARCH( LEFT(小韻資料表[[#This Row],[切語]],1), 切語上字資料表[切語上字]) ), 0)</f>
        <v>41</v>
      </c>
      <c r="J2138" s="210" t="str" cm="1">
        <f t="array" ref="J2138" xml:space="preserve"> INDEX(切語上字資料表[聲母], 小韻資料表[[#This Row],[上字表識別號]])</f>
        <v>日</v>
      </c>
      <c r="K2138" s="210" t="str" cm="1">
        <f t="array" ref="K2138" xml:space="preserve"> INDEX(切語上字資料表[聲母拼音碼], 小韻資料表[[#This Row],[上字表識別號]])</f>
        <v>j</v>
      </c>
      <c r="L2138" s="210" t="str" cm="1">
        <f t="array" ref="L2138" xml:space="preserve"> INDEX(切語上字資料表[清濁], 小韻資料表[[#This Row],[上字表識別號]])</f>
        <v>次濁</v>
      </c>
      <c r="M2138" s="223" t="str" cm="1">
        <f t="array" ref="M2138" xml:space="preserve"> INDEX(切語上字資料表[發送收], 小韻資料表[[#This Row],[上字表識別號]])</f>
        <v>收聲</v>
      </c>
      <c r="N2138" s="205" cm="1">
        <f t="array" ref="N2138" xml:space="preserve"> MATCH(TRUE, ISNUMBER( SEARCH( RIGHT(小韻資料表[[#This Row],[切語]],1), 切語下字資料表[切語下字]) ), 0)</f>
        <v>15</v>
      </c>
      <c r="O2138" s="207" t="str" cm="1">
        <f t="array" ref="O2138" xml:space="preserve"> INDEX(切語下字資料表[韻母], 小韻資料表[[#This Row],[下字表識別號]])</f>
        <v>用開3</v>
      </c>
      <c r="P2138" s="207" t="str" cm="1">
        <f t="array" ref="P2138" xml:space="preserve"> INDEX(切語下字資料表[韻母拼音碼], 小韻資料表[[#This Row],[下字表識別號]])</f>
        <v>iong</v>
      </c>
      <c r="Q2138" s="210" t="str" cm="1">
        <f t="array" ref="Q2138" xml:space="preserve"> INDEX(設定表!$C$19:$C$23, INT( LEFT(小韻資料表[[#This Row],[目次編碼]],1) ))</f>
        <v>去</v>
      </c>
      <c r="R2138" s="210">
        <f xml:space="preserve">  INDEX(設定表!$C$8:$C$15, MATCH( (RIGHT(小韻資料表[[#This Row],[清濁]]) &amp; 小韻資料表[[#This Row],[調]]), 設定表!$B$8:$B$15, 0))</f>
        <v>7</v>
      </c>
      <c r="S2138" s="205" t="s">
        <v>309</v>
      </c>
      <c r="T2138" s="205" t="s">
        <v>309</v>
      </c>
      <c r="U2138" s="226" t="s">
        <v>309</v>
      </c>
      <c r="V2138" s="147" t="s">
        <v>309</v>
      </c>
      <c r="X2138" s="135"/>
      <c r="Y2138" s="135"/>
      <c r="AA2138" s="135"/>
      <c r="AB2138" s="134"/>
      <c r="AC2138" s="135"/>
      <c r="AD2138" s="135"/>
      <c r="AH2138" s="135"/>
      <c r="AI2138" s="135"/>
    </row>
    <row r="2139" spans="1:35" ht="31.5">
      <c r="A2139" s="205">
        <v>2135</v>
      </c>
      <c r="B2139" s="206" t="s">
        <v>7963</v>
      </c>
      <c r="C2139" s="207" t="str">
        <f xml:space="preserve"> _xlfn.CONCAT(小韻資料表[[#This Row],[聲母拼音碼]],小韻資料表[[#This Row],[韻母拼音碼]],小韻資料表[[#This Row],[調號]])</f>
        <v>ciong3</v>
      </c>
      <c r="D2139" s="206" t="s">
        <v>7964</v>
      </c>
      <c r="E2139" s="208" t="s">
        <v>327</v>
      </c>
      <c r="F2139" s="205">
        <v>12</v>
      </c>
      <c r="G2139" s="209" t="s">
        <v>7965</v>
      </c>
      <c r="H2139" s="205">
        <f xml:space="preserve"> LEN(小韻資料表[[#This Row],[小韻字集]])</f>
        <v>3</v>
      </c>
      <c r="I2139" s="205" cm="1">
        <f t="array" ref="I2139" xml:space="preserve"> MATCH(TRUE, ISNUMBER( SEARCH( LEFT(小韻資料表[[#This Row],[切語]],1), 切語上字資料表[切語上字]) ), 0)</f>
        <v>30</v>
      </c>
      <c r="J2139" s="210" t="str" cm="1">
        <f t="array" ref="J2139" xml:space="preserve"> INDEX(切語上字資料表[聲母], 小韻資料表[[#This Row],[上字表識別號]])</f>
        <v>照</v>
      </c>
      <c r="K2139" s="210" t="str" cm="1">
        <f t="array" ref="K2139" xml:space="preserve"> INDEX(切語上字資料表[聲母拼音碼], 小韻資料表[[#This Row],[上字表識別號]])</f>
        <v>c</v>
      </c>
      <c r="L2139" s="210" t="str" cm="1">
        <f t="array" ref="L2139" xml:space="preserve"> INDEX(切語上字資料表[清濁], 小韻資料表[[#This Row],[上字表識別號]])</f>
        <v>全清</v>
      </c>
      <c r="M2139" s="223" t="str" cm="1">
        <f t="array" ref="M2139" xml:space="preserve"> INDEX(切語上字資料表[發送收], 小韻資料表[[#This Row],[上字表識別號]])</f>
        <v>發聲</v>
      </c>
      <c r="N2139" s="205" cm="1">
        <f t="array" ref="N2139" xml:space="preserve"> MATCH(TRUE, ISNUMBER( SEARCH( RIGHT(小韻資料表[[#This Row],[切語]],1), 切語下字資料表[切語下字]) ), 0)</f>
        <v>15</v>
      </c>
      <c r="O2139" s="207" t="str" cm="1">
        <f t="array" ref="O2139" xml:space="preserve"> INDEX(切語下字資料表[韻母], 小韻資料表[[#This Row],[下字表識別號]])</f>
        <v>用開3</v>
      </c>
      <c r="P2139" s="207" t="str" cm="1">
        <f t="array" ref="P2139" xml:space="preserve"> INDEX(切語下字資料表[韻母拼音碼], 小韻資料表[[#This Row],[下字表識別號]])</f>
        <v>iong</v>
      </c>
      <c r="Q2139" s="210" t="str" cm="1">
        <f t="array" ref="Q2139" xml:space="preserve"> INDEX(設定表!$C$19:$C$23, INT( LEFT(小韻資料表[[#This Row],[目次編碼]],1) ))</f>
        <v>去</v>
      </c>
      <c r="R2139" s="210">
        <f xml:space="preserve">  INDEX(設定表!$C$8:$C$15, MATCH( (RIGHT(小韻資料表[[#This Row],[清濁]]) &amp; 小韻資料表[[#This Row],[調]]), 設定表!$B$8:$B$15, 0))</f>
        <v>3</v>
      </c>
      <c r="S2139" s="205" t="s">
        <v>309</v>
      </c>
      <c r="T2139" s="205" t="s">
        <v>309</v>
      </c>
      <c r="U2139" s="226" t="s">
        <v>309</v>
      </c>
      <c r="V2139" s="146" t="s">
        <v>309</v>
      </c>
      <c r="X2139" s="135"/>
      <c r="Y2139" s="135"/>
      <c r="AA2139" s="135"/>
      <c r="AB2139" s="134"/>
      <c r="AC2139" s="135"/>
      <c r="AD2139" s="135"/>
      <c r="AH2139" s="135"/>
      <c r="AI2139" s="135"/>
    </row>
    <row r="2140" spans="1:35" ht="31.5">
      <c r="A2140" s="205">
        <v>2136</v>
      </c>
      <c r="B2140" s="206" t="s">
        <v>7966</v>
      </c>
      <c r="C2140" s="207" t="str">
        <f xml:space="preserve"> _xlfn.CONCAT(小韻資料表[[#This Row],[聲母拼音碼]],小韻資料表[[#This Row],[韻母拼音碼]],小韻資料表[[#This Row],[調號]])</f>
        <v>tiong7</v>
      </c>
      <c r="D2140" s="206" t="s">
        <v>1670</v>
      </c>
      <c r="E2140" s="208" t="s">
        <v>327</v>
      </c>
      <c r="F2140" s="205">
        <v>13</v>
      </c>
      <c r="G2140" s="209" t="s">
        <v>7967</v>
      </c>
      <c r="H2140" s="205">
        <f xml:space="preserve"> LEN(小韻資料表[[#This Row],[小韻字集]])</f>
        <v>4</v>
      </c>
      <c r="I2140" s="205" cm="1">
        <f t="array" ref="I2140" xml:space="preserve"> MATCH(TRUE, ISNUMBER( SEARCH( LEFT(小韻資料表[[#This Row],[切語]],1), 切語上字資料表[切語上字]) ), 0)</f>
        <v>11</v>
      </c>
      <c r="J2140" s="210" t="str" cm="1">
        <f t="array" ref="J2140" xml:space="preserve"> INDEX(切語上字資料表[聲母], 小韻資料表[[#This Row],[上字表識別號]])</f>
        <v>澄</v>
      </c>
      <c r="K2140" s="210" t="str" cm="1">
        <f t="array" ref="K2140" xml:space="preserve"> INDEX(切語上字資料表[聲母拼音碼], 小韻資料表[[#This Row],[上字表識別號]])</f>
        <v>t</v>
      </c>
      <c r="L2140" s="210" t="str" cm="1">
        <f t="array" ref="L2140" xml:space="preserve"> INDEX(切語上字資料表[清濁], 小韻資料表[[#This Row],[上字表識別號]])</f>
        <v>全濁</v>
      </c>
      <c r="M2140" s="223" cm="1">
        <f t="array" ref="M2140" xml:space="preserve"> INDEX(切語上字資料表[發送收], 小韻資料表[[#This Row],[上字表識別號]])</f>
        <v>0</v>
      </c>
      <c r="N2140" s="205" cm="1">
        <f t="array" ref="N2140" xml:space="preserve"> MATCH(TRUE, ISNUMBER( SEARCH( RIGHT(小韻資料表[[#This Row],[切語]],1), 切語下字資料表[切語下字]) ), 0)</f>
        <v>15</v>
      </c>
      <c r="O2140" s="207" t="str" cm="1">
        <f t="array" ref="O2140" xml:space="preserve"> INDEX(切語下字資料表[韻母], 小韻資料表[[#This Row],[下字表識別號]])</f>
        <v>用開3</v>
      </c>
      <c r="P2140" s="207" t="str" cm="1">
        <f t="array" ref="P2140" xml:space="preserve"> INDEX(切語下字資料表[韻母拼音碼], 小韻資料表[[#This Row],[下字表識別號]])</f>
        <v>iong</v>
      </c>
      <c r="Q2140" s="210" t="str" cm="1">
        <f t="array" ref="Q2140" xml:space="preserve"> INDEX(設定表!$C$19:$C$23, INT( LEFT(小韻資料表[[#This Row],[目次編碼]],1) ))</f>
        <v>去</v>
      </c>
      <c r="R2140" s="210">
        <f xml:space="preserve">  INDEX(設定表!$C$8:$C$15, MATCH( (RIGHT(小韻資料表[[#This Row],[清濁]]) &amp; 小韻資料表[[#This Row],[調]]), 設定表!$B$8:$B$15, 0))</f>
        <v>7</v>
      </c>
      <c r="S2140" s="205" t="s">
        <v>309</v>
      </c>
      <c r="T2140" s="205" t="s">
        <v>309</v>
      </c>
      <c r="U2140" s="226" t="s">
        <v>309</v>
      </c>
      <c r="V2140" s="147" t="s">
        <v>309</v>
      </c>
      <c r="X2140" s="135"/>
      <c r="Y2140" s="135"/>
      <c r="AA2140" s="135"/>
      <c r="AB2140" s="134"/>
      <c r="AC2140" s="135"/>
      <c r="AD2140" s="135"/>
      <c r="AH2140" s="135"/>
      <c r="AI2140" s="135"/>
    </row>
    <row r="2141" spans="1:35" ht="31.5">
      <c r="A2141" s="205">
        <v>2137</v>
      </c>
      <c r="B2141" s="206" t="s">
        <v>7968</v>
      </c>
      <c r="C2141" s="207" t="str">
        <f xml:space="preserve"> _xlfn.CONCAT(小韻資料表[[#This Row],[聲母拼音碼]],小韻資料表[[#This Row],[韻母拼音碼]],小韻資料表[[#This Row],[調號]])</f>
        <v>liong7</v>
      </c>
      <c r="D2141" s="206" t="s">
        <v>7969</v>
      </c>
      <c r="E2141" s="208" t="s">
        <v>327</v>
      </c>
      <c r="F2141" s="205">
        <v>14</v>
      </c>
      <c r="G2141" s="209" t="s">
        <v>7970</v>
      </c>
      <c r="H2141" s="205">
        <f xml:space="preserve"> LEN(小韻資料表[[#This Row],[小韻字集]])</f>
        <v>3</v>
      </c>
      <c r="I2141" s="205" cm="1">
        <f t="array" ref="I2141" xml:space="preserve"> MATCH(TRUE, ISNUMBER( SEARCH( LEFT(小韻資料表[[#This Row],[切語]],1), 切語上字資料表[切語上字]) ), 0)</f>
        <v>40</v>
      </c>
      <c r="J2141" s="210" t="str" cm="1">
        <f t="array" ref="J2141" xml:space="preserve"> INDEX(切語上字資料表[聲母], 小韻資料表[[#This Row],[上字表識別號]])</f>
        <v>來</v>
      </c>
      <c r="K2141" s="210" t="str" cm="1">
        <f t="array" ref="K2141" xml:space="preserve"> INDEX(切語上字資料表[聲母拼音碼], 小韻資料表[[#This Row],[上字表識別號]])</f>
        <v>l</v>
      </c>
      <c r="L2141" s="210" t="str" cm="1">
        <f t="array" ref="L2141" xml:space="preserve"> INDEX(切語上字資料表[清濁], 小韻資料表[[#This Row],[上字表識別號]])</f>
        <v>次濁</v>
      </c>
      <c r="M2141" s="223" t="str" cm="1">
        <f t="array" ref="M2141" xml:space="preserve"> INDEX(切語上字資料表[發送收], 小韻資料表[[#This Row],[上字表識別號]])</f>
        <v>收聲</v>
      </c>
      <c r="N2141" s="205" cm="1">
        <f t="array" ref="N2141" xml:space="preserve"> MATCH(TRUE, ISNUMBER( SEARCH( RIGHT(小韻資料表[[#This Row],[切語]],1), 切語下字資料表[切語下字]) ), 0)</f>
        <v>15</v>
      </c>
      <c r="O2141" s="207" t="str" cm="1">
        <f t="array" ref="O2141" xml:space="preserve"> INDEX(切語下字資料表[韻母], 小韻資料表[[#This Row],[下字表識別號]])</f>
        <v>用開3</v>
      </c>
      <c r="P2141" s="207" t="str" cm="1">
        <f t="array" ref="P2141" xml:space="preserve"> INDEX(切語下字資料表[韻母拼音碼], 小韻資料表[[#This Row],[下字表識別號]])</f>
        <v>iong</v>
      </c>
      <c r="Q2141" s="210" t="str" cm="1">
        <f t="array" ref="Q2141" xml:space="preserve"> INDEX(設定表!$C$19:$C$23, INT( LEFT(小韻資料表[[#This Row],[目次編碼]],1) ))</f>
        <v>去</v>
      </c>
      <c r="R2141" s="210">
        <f xml:space="preserve">  INDEX(設定表!$C$8:$C$15, MATCH( (RIGHT(小韻資料表[[#This Row],[清濁]]) &amp; 小韻資料表[[#This Row],[調]]), 設定表!$B$8:$B$15, 0))</f>
        <v>7</v>
      </c>
      <c r="S2141" s="205" t="s">
        <v>309</v>
      </c>
      <c r="T2141" s="205" t="s">
        <v>309</v>
      </c>
      <c r="U2141" s="226" t="s">
        <v>309</v>
      </c>
      <c r="V2141" s="146" t="s">
        <v>309</v>
      </c>
      <c r="X2141" s="135"/>
      <c r="Y2141" s="135"/>
      <c r="AA2141" s="135"/>
      <c r="AB2141" s="134"/>
      <c r="AC2141" s="135"/>
      <c r="AD2141" s="135"/>
      <c r="AH2141" s="135"/>
      <c r="AI2141" s="135"/>
    </row>
    <row r="2142" spans="1:35" ht="31.5">
      <c r="A2142" s="205">
        <v>2138</v>
      </c>
      <c r="B2142" s="206" t="s">
        <v>7971</v>
      </c>
      <c r="C2142" s="207" t="str">
        <f xml:space="preserve"> _xlfn.CONCAT(小韻資料表[[#This Row],[聲母拼音碼]],小韻資料表[[#This Row],[韻母拼音碼]],小韻資料表[[#This Row],[調號]])</f>
        <v>khiong3</v>
      </c>
      <c r="D2142" s="206" t="s">
        <v>5168</v>
      </c>
      <c r="E2142" s="208" t="s">
        <v>327</v>
      </c>
      <c r="F2142" s="205">
        <v>15</v>
      </c>
      <c r="G2142" s="209" t="s">
        <v>5169</v>
      </c>
      <c r="H2142" s="205">
        <f xml:space="preserve"> LEN(小韻資料表[[#This Row],[小韻字集]])</f>
        <v>5</v>
      </c>
      <c r="I2142" s="205" cm="1">
        <f t="array" ref="I2142" xml:space="preserve"> MATCH(TRUE, ISNUMBER( SEARCH( LEFT(小韻資料表[[#This Row],[切語]],1), 切語上字資料表[切語上字]) ), 0)</f>
        <v>2</v>
      </c>
      <c r="J2142" s="210" t="str" cm="1">
        <f t="array" ref="J2142" xml:space="preserve"> INDEX(切語上字資料表[聲母], 小韻資料表[[#This Row],[上字表識別號]])</f>
        <v>溪</v>
      </c>
      <c r="K2142" s="210" t="str" cm="1">
        <f t="array" ref="K2142" xml:space="preserve"> INDEX(切語上字資料表[聲母拼音碼], 小韻資料表[[#This Row],[上字表識別號]])</f>
        <v>kh</v>
      </c>
      <c r="L2142" s="210" t="str" cm="1">
        <f t="array" ref="L2142" xml:space="preserve"> INDEX(切語上字資料表[清濁], 小韻資料表[[#This Row],[上字表識別號]])</f>
        <v>次清</v>
      </c>
      <c r="M2142" s="223" t="str" cm="1">
        <f t="array" ref="M2142" xml:space="preserve"> INDEX(切語上字資料表[發送收], 小韻資料表[[#This Row],[上字表識別號]])</f>
        <v>送氣</v>
      </c>
      <c r="N2142" s="205" cm="1">
        <f t="array" ref="N2142" xml:space="preserve"> MATCH(TRUE, ISNUMBER( SEARCH( RIGHT(小韻資料表[[#This Row],[切語]],1), 切語下字資料表[切語下字]) ), 0)</f>
        <v>15</v>
      </c>
      <c r="O2142" s="207" t="str" cm="1">
        <f t="array" ref="O2142" xml:space="preserve"> INDEX(切語下字資料表[韻母], 小韻資料表[[#This Row],[下字表識別號]])</f>
        <v>用開3</v>
      </c>
      <c r="P2142" s="207" t="str" cm="1">
        <f t="array" ref="P2142" xml:space="preserve"> INDEX(切語下字資料表[韻母拼音碼], 小韻資料表[[#This Row],[下字表識別號]])</f>
        <v>iong</v>
      </c>
      <c r="Q2142" s="210" t="str" cm="1">
        <f t="array" ref="Q2142" xml:space="preserve"> INDEX(設定表!$C$19:$C$23, INT( LEFT(小韻資料表[[#This Row],[目次編碼]],1) ))</f>
        <v>去</v>
      </c>
      <c r="R2142" s="210">
        <f xml:space="preserve">  INDEX(設定表!$C$8:$C$15, MATCH( (RIGHT(小韻資料表[[#This Row],[清濁]]) &amp; 小韻資料表[[#This Row],[調]]), 設定表!$B$8:$B$15, 0))</f>
        <v>3</v>
      </c>
      <c r="S2142" s="205" t="s">
        <v>309</v>
      </c>
      <c r="T2142" s="205" t="s">
        <v>309</v>
      </c>
      <c r="U2142" s="226" t="s">
        <v>309</v>
      </c>
      <c r="V2142" s="147" t="s">
        <v>309</v>
      </c>
      <c r="X2142" s="135"/>
      <c r="Y2142" s="135"/>
      <c r="AA2142" s="135"/>
      <c r="AB2142" s="134"/>
      <c r="AC2142" s="135"/>
      <c r="AD2142" s="135"/>
      <c r="AH2142" s="135"/>
      <c r="AI2142" s="135"/>
    </row>
    <row r="2143" spans="1:35" ht="31.5">
      <c r="A2143" s="205">
        <v>2139</v>
      </c>
      <c r="B2143" s="206" t="s">
        <v>7972</v>
      </c>
      <c r="C2143" s="207" t="str">
        <f xml:space="preserve"> _xlfn.CONCAT(小韻資料表[[#This Row],[聲母拼音碼]],小韻資料表[[#This Row],[韻母拼音碼]],小韻資料表[[#This Row],[調號]])</f>
        <v>ciong7</v>
      </c>
      <c r="D2143" s="206" t="s">
        <v>1433</v>
      </c>
      <c r="E2143" s="208" t="s">
        <v>327</v>
      </c>
      <c r="F2143" s="205">
        <v>16</v>
      </c>
      <c r="G2143" s="209" t="s">
        <v>1433</v>
      </c>
      <c r="H2143" s="205">
        <f xml:space="preserve"> LEN(小韻資料表[[#This Row],[小韻字集]])</f>
        <v>1</v>
      </c>
      <c r="I2143" s="205" cm="1">
        <f t="array" ref="I2143" xml:space="preserve"> MATCH(TRUE, ISNUMBER( SEARCH( LEFT(小韻資料表[[#This Row],[切語]],1), 切語上字資料表[切語上字]) ), 0)</f>
        <v>23</v>
      </c>
      <c r="J2143" s="210" t="str" cm="1">
        <f t="array" ref="J2143" xml:space="preserve"> INDEX(切語上字資料表[聲母], 小韻資料表[[#This Row],[上字表識別號]])</f>
        <v>從</v>
      </c>
      <c r="K2143" s="210" t="str" cm="1">
        <f t="array" ref="K2143" xml:space="preserve"> INDEX(切語上字資料表[聲母拼音碼], 小韻資料表[[#This Row],[上字表識別號]])</f>
        <v>c</v>
      </c>
      <c r="L2143" s="210" t="str" cm="1">
        <f t="array" ref="L2143" xml:space="preserve"> INDEX(切語上字資料表[清濁], 小韻資料表[[#This Row],[上字表識別號]])</f>
        <v>全濁</v>
      </c>
      <c r="M2143" s="223" cm="1">
        <f t="array" ref="M2143" xml:space="preserve"> INDEX(切語上字資料表[發送收], 小韻資料表[[#This Row],[上字表識別號]])</f>
        <v>0</v>
      </c>
      <c r="N2143" s="205" cm="1">
        <f t="array" ref="N2143" xml:space="preserve"> MATCH(TRUE, ISNUMBER( SEARCH( RIGHT(小韻資料表[[#This Row],[切語]],1), 切語下字資料表[切語下字]) ), 0)</f>
        <v>15</v>
      </c>
      <c r="O2143" s="207" t="str" cm="1">
        <f t="array" ref="O2143" xml:space="preserve"> INDEX(切語下字資料表[韻母], 小韻資料表[[#This Row],[下字表識別號]])</f>
        <v>用開3</v>
      </c>
      <c r="P2143" s="207" t="str" cm="1">
        <f t="array" ref="P2143" xml:space="preserve"> INDEX(切語下字資料表[韻母拼音碼], 小韻資料表[[#This Row],[下字表識別號]])</f>
        <v>iong</v>
      </c>
      <c r="Q2143" s="210" t="str" cm="1">
        <f t="array" ref="Q2143" xml:space="preserve"> INDEX(設定表!$C$19:$C$23, INT( LEFT(小韻資料表[[#This Row],[目次編碼]],1) ))</f>
        <v>去</v>
      </c>
      <c r="R2143" s="210">
        <f xml:space="preserve">  INDEX(設定表!$C$8:$C$15, MATCH( (RIGHT(小韻資料表[[#This Row],[清濁]]) &amp; 小韻資料表[[#This Row],[調]]), 設定表!$B$8:$B$15, 0))</f>
        <v>7</v>
      </c>
      <c r="S2143" s="205" t="s">
        <v>309</v>
      </c>
      <c r="T2143" s="205" t="s">
        <v>309</v>
      </c>
      <c r="U2143" s="226" t="s">
        <v>309</v>
      </c>
      <c r="V2143" s="146" t="s">
        <v>309</v>
      </c>
      <c r="X2143" s="135"/>
      <c r="Y2143" s="135"/>
      <c r="AA2143" s="135"/>
      <c r="AB2143" s="134"/>
      <c r="AC2143" s="135"/>
      <c r="AD2143" s="135"/>
      <c r="AH2143" s="135"/>
      <c r="AI2143" s="135"/>
    </row>
    <row r="2144" spans="1:35" ht="31.5">
      <c r="A2144" s="205">
        <v>2140</v>
      </c>
      <c r="B2144" s="206" t="s">
        <v>7973</v>
      </c>
      <c r="C2144" s="207" t="str">
        <f xml:space="preserve"> _xlfn.CONCAT(小韻資料表[[#This Row],[聲母拼音碼]],小韻資料表[[#This Row],[韻母拼音碼]],小韻資料表[[#This Row],[調號]])</f>
        <v>niong7</v>
      </c>
      <c r="D2144" s="206" t="s">
        <v>7974</v>
      </c>
      <c r="E2144" s="208" t="s">
        <v>327</v>
      </c>
      <c r="F2144" s="205">
        <v>17</v>
      </c>
      <c r="G2144" s="209" t="s">
        <v>7974</v>
      </c>
      <c r="H2144" s="205">
        <f xml:space="preserve"> LEN(小韻資料表[[#This Row],[小韻字集]])</f>
        <v>2</v>
      </c>
      <c r="I2144" s="205" cm="1">
        <f t="array" ref="I2144" xml:space="preserve"> MATCH(TRUE, ISNUMBER( SEARCH( LEFT(小韻資料表[[#This Row],[切語]],1), 切語上字資料表[切語上字]) ), 0)</f>
        <v>12</v>
      </c>
      <c r="J2144" s="210" t="str" cm="1">
        <f t="array" ref="J2144" xml:space="preserve"> INDEX(切語上字資料表[聲母], 小韻資料表[[#This Row],[上字表識別號]])</f>
        <v>娘</v>
      </c>
      <c r="K2144" s="210" t="str" cm="1">
        <f t="array" ref="K2144" xml:space="preserve"> INDEX(切語上字資料表[聲母拼音碼], 小韻資料表[[#This Row],[上字表識別號]])</f>
        <v>n</v>
      </c>
      <c r="L2144" s="210" t="str" cm="1">
        <f t="array" ref="L2144" xml:space="preserve"> INDEX(切語上字資料表[清濁], 小韻資料表[[#This Row],[上字表識別號]])</f>
        <v>次濁</v>
      </c>
      <c r="M2144" s="223" t="str" cm="1">
        <f t="array" ref="M2144" xml:space="preserve"> INDEX(切語上字資料表[發送收], 小韻資料表[[#This Row],[上字表識別號]])</f>
        <v>收聲</v>
      </c>
      <c r="N2144" s="205" cm="1">
        <f t="array" ref="N2144" xml:space="preserve"> MATCH(TRUE, ISNUMBER( SEARCH( RIGHT(小韻資料表[[#This Row],[切語]],1), 切語下字資料表[切語下字]) ), 0)</f>
        <v>15</v>
      </c>
      <c r="O2144" s="207" t="str" cm="1">
        <f t="array" ref="O2144" xml:space="preserve"> INDEX(切語下字資料表[韻母], 小韻資料表[[#This Row],[下字表識別號]])</f>
        <v>用開3</v>
      </c>
      <c r="P2144" s="207" t="str" cm="1">
        <f t="array" ref="P2144" xml:space="preserve"> INDEX(切語下字資料表[韻母拼音碼], 小韻資料表[[#This Row],[下字表識別號]])</f>
        <v>iong</v>
      </c>
      <c r="Q2144" s="210" t="str" cm="1">
        <f t="array" ref="Q2144" xml:space="preserve"> INDEX(設定表!$C$19:$C$23, INT( LEFT(小韻資料表[[#This Row],[目次編碼]],1) ))</f>
        <v>去</v>
      </c>
      <c r="R2144" s="210">
        <f xml:space="preserve">  INDEX(設定表!$C$8:$C$15, MATCH( (RIGHT(小韻資料表[[#This Row],[清濁]]) &amp; 小韻資料表[[#This Row],[調]]), 設定表!$B$8:$B$15, 0))</f>
        <v>7</v>
      </c>
      <c r="S2144" s="205" t="s">
        <v>309</v>
      </c>
      <c r="T2144" s="205" t="s">
        <v>309</v>
      </c>
      <c r="U2144" s="226" t="s">
        <v>309</v>
      </c>
      <c r="V2144" s="147" t="s">
        <v>309</v>
      </c>
      <c r="X2144" s="135"/>
      <c r="Y2144" s="135"/>
      <c r="AA2144" s="135"/>
      <c r="AB2144" s="134"/>
      <c r="AC2144" s="135"/>
      <c r="AD2144" s="135"/>
      <c r="AH2144" s="135"/>
      <c r="AI2144" s="135"/>
    </row>
    <row r="2145" spans="1:35" ht="31.5">
      <c r="A2145" s="205">
        <v>2141</v>
      </c>
      <c r="B2145" s="206" t="s">
        <v>7975</v>
      </c>
      <c r="C2145" s="207" t="str">
        <f xml:space="preserve"> _xlfn.CONCAT(小韻資料表[[#This Row],[聲母拼音碼]],小韻資料表[[#This Row],[韻母拼音碼]],小韻資料表[[#This Row],[調號]])</f>
        <v>kang3</v>
      </c>
      <c r="D2145" s="206" t="s">
        <v>345</v>
      </c>
      <c r="E2145" s="208" t="s">
        <v>344</v>
      </c>
      <c r="F2145" s="205">
        <v>1</v>
      </c>
      <c r="G2145" s="209" t="s">
        <v>7976</v>
      </c>
      <c r="H2145" s="205">
        <f xml:space="preserve"> LEN(小韻資料表[[#This Row],[小韻字集]])</f>
        <v>6</v>
      </c>
      <c r="I2145" s="205" cm="1">
        <f t="array" ref="I2145" xml:space="preserve"> MATCH(TRUE, ISNUMBER( SEARCH( LEFT(小韻資料表[[#This Row],[切語]],1), 切語上字資料表[切語上字]) ), 0)</f>
        <v>1</v>
      </c>
      <c r="J2145" s="210" t="str" cm="1">
        <f t="array" ref="J2145" xml:space="preserve"> INDEX(切語上字資料表[聲母], 小韻資料表[[#This Row],[上字表識別號]])</f>
        <v>見</v>
      </c>
      <c r="K2145" s="210" t="str" cm="1">
        <f t="array" ref="K2145" xml:space="preserve"> INDEX(切語上字資料表[聲母拼音碼], 小韻資料表[[#This Row],[上字表識別號]])</f>
        <v>k</v>
      </c>
      <c r="L2145" s="210" t="str" cm="1">
        <f t="array" ref="L2145" xml:space="preserve"> INDEX(切語上字資料表[清濁], 小韻資料表[[#This Row],[上字表識別號]])</f>
        <v>全清</v>
      </c>
      <c r="M2145" s="223" t="str" cm="1">
        <f t="array" ref="M2145" xml:space="preserve"> INDEX(切語上字資料表[發送收], 小韻資料表[[#This Row],[上字表識別號]])</f>
        <v>發聲</v>
      </c>
      <c r="N2145" s="205" cm="1">
        <f t="array" ref="N2145" xml:space="preserve"> MATCH(TRUE, ISNUMBER( SEARCH( RIGHT(小韻資料表[[#This Row],[切語]],1), 切語下字資料表[切語下字]) ), 0)</f>
        <v>19</v>
      </c>
      <c r="O2145" s="207" t="str" cm="1">
        <f t="array" ref="O2145" xml:space="preserve"> INDEX(切語下字資料表[韻母], 小韻資料表[[#This Row],[下字表識別號]])</f>
        <v>絳開2</v>
      </c>
      <c r="P2145" s="207" t="str" cm="1">
        <f t="array" ref="P2145" xml:space="preserve"> INDEX(切語下字資料表[韻母拼音碼], 小韻資料表[[#This Row],[下字表識別號]])</f>
        <v>ang</v>
      </c>
      <c r="Q2145" s="210" t="str" cm="1">
        <f t="array" ref="Q2145" xml:space="preserve"> INDEX(設定表!$C$19:$C$23, INT( LEFT(小韻資料表[[#This Row],[目次編碼]],1) ))</f>
        <v>去</v>
      </c>
      <c r="R2145" s="210">
        <f xml:space="preserve">  INDEX(設定表!$C$8:$C$15, MATCH( (RIGHT(小韻資料表[[#This Row],[清濁]]) &amp; 小韻資料表[[#This Row],[調]]), 設定表!$B$8:$B$15, 0))</f>
        <v>3</v>
      </c>
      <c r="S2145" s="205" t="s">
        <v>309</v>
      </c>
      <c r="T2145" s="205" t="s">
        <v>309</v>
      </c>
      <c r="U2145" s="226" t="s">
        <v>309</v>
      </c>
      <c r="V2145" s="146" t="s">
        <v>309</v>
      </c>
      <c r="X2145" s="135"/>
      <c r="Y2145" s="135"/>
      <c r="AA2145" s="135"/>
      <c r="AB2145" s="134"/>
      <c r="AC2145" s="135"/>
      <c r="AD2145" s="135"/>
      <c r="AH2145" s="135"/>
      <c r="AI2145" s="135"/>
    </row>
    <row r="2146" spans="1:35" ht="31.5">
      <c r="A2146" s="205">
        <v>2142</v>
      </c>
      <c r="B2146" s="206" t="s">
        <v>7977</v>
      </c>
      <c r="C2146" s="207" t="str">
        <f xml:space="preserve"> _xlfn.CONCAT(小韻資料表[[#This Row],[聲母拼音碼]],小韻資料表[[#This Row],[韻母拼音碼]],小韻資料表[[#This Row],[調號]])</f>
        <v>hang7</v>
      </c>
      <c r="D2146" s="206" t="s">
        <v>7978</v>
      </c>
      <c r="E2146" s="208" t="s">
        <v>344</v>
      </c>
      <c r="F2146" s="205">
        <v>2</v>
      </c>
      <c r="G2146" s="209" t="s">
        <v>7979</v>
      </c>
      <c r="H2146" s="205">
        <f xml:space="preserve"> LEN(小韻資料表[[#This Row],[小韻字集]])</f>
        <v>3</v>
      </c>
      <c r="I2146" s="205" cm="1">
        <f t="array" ref="I2146" xml:space="preserve"> MATCH(TRUE, ISNUMBER( SEARCH( LEFT(小韻資料表[[#This Row],[切語]],1), 切語上字資料表[切語上字]) ), 0)</f>
        <v>37</v>
      </c>
      <c r="J2146" s="210" t="str" cm="1">
        <f t="array" ref="J2146" xml:space="preserve"> INDEX(切語上字資料表[聲母], 小韻資料表[[#This Row],[上字表識別號]])</f>
        <v>匣</v>
      </c>
      <c r="K2146" s="210" t="str" cm="1">
        <f t="array" ref="K2146" xml:space="preserve"> INDEX(切語上字資料表[聲母拼音碼], 小韻資料表[[#This Row],[上字表識別號]])</f>
        <v>h</v>
      </c>
      <c r="L2146" s="210" t="str" cm="1">
        <f t="array" ref="L2146" xml:space="preserve"> INDEX(切語上字資料表[清濁], 小韻資料表[[#This Row],[上字表識別號]])</f>
        <v>全濁</v>
      </c>
      <c r="M2146" s="223" t="str" cm="1">
        <f t="array" ref="M2146" xml:space="preserve"> INDEX(切語上字資料表[發送收], 小韻資料表[[#This Row],[上字表識別號]])</f>
        <v>送氣</v>
      </c>
      <c r="N2146" s="205" cm="1">
        <f t="array" ref="N2146" xml:space="preserve"> MATCH(TRUE, ISNUMBER( SEARCH( RIGHT(小韻資料表[[#This Row],[切語]],1), 切語下字資料表[切語下字]) ), 0)</f>
        <v>19</v>
      </c>
      <c r="O2146" s="207" t="str" cm="1">
        <f t="array" ref="O2146" xml:space="preserve"> INDEX(切語下字資料表[韻母], 小韻資料表[[#This Row],[下字表識別號]])</f>
        <v>絳開2</v>
      </c>
      <c r="P2146" s="207" t="str" cm="1">
        <f t="array" ref="P2146" xml:space="preserve"> INDEX(切語下字資料表[韻母拼音碼], 小韻資料表[[#This Row],[下字表識別號]])</f>
        <v>ang</v>
      </c>
      <c r="Q2146" s="210" t="str" cm="1">
        <f t="array" ref="Q2146" xml:space="preserve"> INDEX(設定表!$C$19:$C$23, INT( LEFT(小韻資料表[[#This Row],[目次編碼]],1) ))</f>
        <v>去</v>
      </c>
      <c r="R2146" s="210">
        <f xml:space="preserve">  INDEX(設定表!$C$8:$C$15, MATCH( (RIGHT(小韻資料表[[#This Row],[清濁]]) &amp; 小韻資料表[[#This Row],[調]]), 設定表!$B$8:$B$15, 0))</f>
        <v>7</v>
      </c>
      <c r="S2146" s="205" t="s">
        <v>309</v>
      </c>
      <c r="T2146" s="205" t="s">
        <v>309</v>
      </c>
      <c r="U2146" s="226" t="s">
        <v>309</v>
      </c>
      <c r="V2146" s="147" t="s">
        <v>309</v>
      </c>
      <c r="X2146" s="135"/>
      <c r="Y2146" s="135"/>
      <c r="AA2146" s="135"/>
      <c r="AB2146" s="134"/>
      <c r="AC2146" s="135"/>
      <c r="AD2146" s="135"/>
      <c r="AH2146" s="135"/>
      <c r="AI2146" s="135"/>
    </row>
    <row r="2147" spans="1:35" ht="31.5">
      <c r="A2147" s="205">
        <v>2143</v>
      </c>
      <c r="B2147" s="206" t="s">
        <v>7980</v>
      </c>
      <c r="C2147" s="207" t="str">
        <f xml:space="preserve"> _xlfn.CONCAT(小韻資料表[[#This Row],[聲母拼音碼]],小韻資料表[[#This Row],[韻母拼音碼]],小韻資料表[[#This Row],[調號]])</f>
        <v>tang3</v>
      </c>
      <c r="D2147" s="206" t="s">
        <v>7981</v>
      </c>
      <c r="E2147" s="208" t="s">
        <v>344</v>
      </c>
      <c r="F2147" s="205">
        <v>3</v>
      </c>
      <c r="G2147" s="209" t="s">
        <v>7981</v>
      </c>
      <c r="H2147" s="205">
        <f xml:space="preserve"> LEN(小韻資料表[[#This Row],[小韻字集]])</f>
        <v>1</v>
      </c>
      <c r="I2147" s="205" cm="1">
        <f t="array" ref="I2147" xml:space="preserve"> MATCH(TRUE, ISNUMBER( SEARCH( LEFT(小韻資料表[[#This Row],[切語]],1), 切語上字資料表[切語上字]) ), 0)</f>
        <v>9</v>
      </c>
      <c r="J2147" s="210" t="str" cm="1">
        <f t="array" ref="J2147" xml:space="preserve"> INDEX(切語上字資料表[聲母], 小韻資料表[[#This Row],[上字表識別號]])</f>
        <v>知</v>
      </c>
      <c r="K2147" s="210" t="str" cm="1">
        <f t="array" ref="K2147" xml:space="preserve"> INDEX(切語上字資料表[聲母拼音碼], 小韻資料表[[#This Row],[上字表識別號]])</f>
        <v>t</v>
      </c>
      <c r="L2147" s="210" t="str" cm="1">
        <f t="array" ref="L2147" xml:space="preserve"> INDEX(切語上字資料表[清濁], 小韻資料表[[#This Row],[上字表識別號]])</f>
        <v>全清</v>
      </c>
      <c r="M2147" s="223" t="str" cm="1">
        <f t="array" ref="M2147" xml:space="preserve"> INDEX(切語上字資料表[發送收], 小韻資料表[[#This Row],[上字表識別號]])</f>
        <v>發聲</v>
      </c>
      <c r="N2147" s="205" cm="1">
        <f t="array" ref="N2147" xml:space="preserve"> MATCH(TRUE, ISNUMBER( SEARCH( RIGHT(小韻資料表[[#This Row],[切語]],1), 切語下字資料表[切語下字]) ), 0)</f>
        <v>19</v>
      </c>
      <c r="O2147" s="207" t="str" cm="1">
        <f t="array" ref="O2147" xml:space="preserve"> INDEX(切語下字資料表[韻母], 小韻資料表[[#This Row],[下字表識別號]])</f>
        <v>絳開2</v>
      </c>
      <c r="P2147" s="207" t="str" cm="1">
        <f t="array" ref="P2147" xml:space="preserve"> INDEX(切語下字資料表[韻母拼音碼], 小韻資料表[[#This Row],[下字表識別號]])</f>
        <v>ang</v>
      </c>
      <c r="Q2147" s="210" t="str" cm="1">
        <f t="array" ref="Q2147" xml:space="preserve"> INDEX(設定表!$C$19:$C$23, INT( LEFT(小韻資料表[[#This Row],[目次編碼]],1) ))</f>
        <v>去</v>
      </c>
      <c r="R2147" s="210">
        <f xml:space="preserve">  INDEX(設定表!$C$8:$C$15, MATCH( (RIGHT(小韻資料表[[#This Row],[清濁]]) &amp; 小韻資料表[[#This Row],[調]]), 設定表!$B$8:$B$15, 0))</f>
        <v>3</v>
      </c>
      <c r="S2147" s="205" t="s">
        <v>309</v>
      </c>
      <c r="T2147" s="205" t="s">
        <v>309</v>
      </c>
      <c r="U2147" s="226" t="s">
        <v>309</v>
      </c>
      <c r="V2147" s="146" t="s">
        <v>309</v>
      </c>
      <c r="X2147" s="135"/>
      <c r="Y2147" s="135"/>
      <c r="AA2147" s="135"/>
      <c r="AB2147" s="134"/>
      <c r="AC2147" s="135"/>
      <c r="AD2147" s="135"/>
      <c r="AH2147" s="135"/>
      <c r="AI2147" s="135"/>
    </row>
    <row r="2148" spans="1:35" ht="31.5">
      <c r="A2148" s="205">
        <v>2144</v>
      </c>
      <c r="B2148" s="206" t="s">
        <v>7982</v>
      </c>
      <c r="C2148" s="207" t="str">
        <f xml:space="preserve"> _xlfn.CONCAT(小韻資料表[[#This Row],[聲母拼音碼]],小韻資料表[[#This Row],[韻母拼音碼]],小韻資料表[[#This Row],[調號]])</f>
        <v>tang7</v>
      </c>
      <c r="D2148" s="206" t="s">
        <v>7983</v>
      </c>
      <c r="E2148" s="208" t="s">
        <v>344</v>
      </c>
      <c r="F2148" s="205">
        <v>4</v>
      </c>
      <c r="G2148" s="209" t="s">
        <v>7984</v>
      </c>
      <c r="H2148" s="205">
        <f xml:space="preserve"> LEN(小韻資料表[[#This Row],[小韻字集]])</f>
        <v>7</v>
      </c>
      <c r="I2148" s="205" cm="1">
        <f t="array" ref="I2148" xml:space="preserve"> MATCH(TRUE, ISNUMBER( SEARCH( LEFT(小韻資料表[[#This Row],[切語]],1), 切語上字資料表[切語上字]) ), 0)</f>
        <v>11</v>
      </c>
      <c r="J2148" s="210" t="str" cm="1">
        <f t="array" ref="J2148" xml:space="preserve"> INDEX(切語上字資料表[聲母], 小韻資料表[[#This Row],[上字表識別號]])</f>
        <v>澄</v>
      </c>
      <c r="K2148" s="210" t="str" cm="1">
        <f t="array" ref="K2148" xml:space="preserve"> INDEX(切語上字資料表[聲母拼音碼], 小韻資料表[[#This Row],[上字表識別號]])</f>
        <v>t</v>
      </c>
      <c r="L2148" s="210" t="str" cm="1">
        <f t="array" ref="L2148" xml:space="preserve"> INDEX(切語上字資料表[清濁], 小韻資料表[[#This Row],[上字表識別號]])</f>
        <v>全濁</v>
      </c>
      <c r="M2148" s="223" cm="1">
        <f t="array" ref="M2148" xml:space="preserve"> INDEX(切語上字資料表[發送收], 小韻資料表[[#This Row],[上字表識別號]])</f>
        <v>0</v>
      </c>
      <c r="N2148" s="205" cm="1">
        <f t="array" ref="N2148" xml:space="preserve"> MATCH(TRUE, ISNUMBER( SEARCH( RIGHT(小韻資料表[[#This Row],[切語]],1), 切語下字資料表[切語下字]) ), 0)</f>
        <v>19</v>
      </c>
      <c r="O2148" s="207" t="str" cm="1">
        <f t="array" ref="O2148" xml:space="preserve"> INDEX(切語下字資料表[韻母], 小韻資料表[[#This Row],[下字表識別號]])</f>
        <v>絳開2</v>
      </c>
      <c r="P2148" s="207" t="str" cm="1">
        <f t="array" ref="P2148" xml:space="preserve"> INDEX(切語下字資料表[韻母拼音碼], 小韻資料表[[#This Row],[下字表識別號]])</f>
        <v>ang</v>
      </c>
      <c r="Q2148" s="210" t="str" cm="1">
        <f t="array" ref="Q2148" xml:space="preserve"> INDEX(設定表!$C$19:$C$23, INT( LEFT(小韻資料表[[#This Row],[目次編碼]],1) ))</f>
        <v>去</v>
      </c>
      <c r="R2148" s="210">
        <f xml:space="preserve">  INDEX(設定表!$C$8:$C$15, MATCH( (RIGHT(小韻資料表[[#This Row],[清濁]]) &amp; 小韻資料表[[#This Row],[調]]), 設定表!$B$8:$B$15, 0))</f>
        <v>7</v>
      </c>
      <c r="S2148" s="205" t="s">
        <v>309</v>
      </c>
      <c r="T2148" s="205" t="s">
        <v>309</v>
      </c>
      <c r="U2148" s="226" t="s">
        <v>309</v>
      </c>
      <c r="V2148" s="147" t="s">
        <v>309</v>
      </c>
      <c r="X2148" s="135"/>
      <c r="Y2148" s="135"/>
      <c r="AA2148" s="135"/>
      <c r="AB2148" s="134"/>
      <c r="AC2148" s="135"/>
      <c r="AD2148" s="135"/>
      <c r="AH2148" s="135"/>
      <c r="AI2148" s="135"/>
    </row>
    <row r="2149" spans="1:35" ht="31.5">
      <c r="A2149" s="205">
        <v>2145</v>
      </c>
      <c r="B2149" s="206" t="s">
        <v>7985</v>
      </c>
      <c r="C2149" s="207" t="str">
        <f xml:space="preserve"> _xlfn.CONCAT(小韻資料表[[#This Row],[聲母拼音碼]],小韻資料表[[#This Row],[韻母拼音碼]],小韻資料表[[#This Row],[調號]])</f>
        <v>thang3</v>
      </c>
      <c r="D2149" s="206" t="s">
        <v>7986</v>
      </c>
      <c r="E2149" s="208" t="s">
        <v>344</v>
      </c>
      <c r="F2149" s="205">
        <v>5</v>
      </c>
      <c r="G2149" s="209" t="s">
        <v>7987</v>
      </c>
      <c r="H2149" s="205">
        <f xml:space="preserve"> LEN(小韻資料表[[#This Row],[小韻字集]])</f>
        <v>3</v>
      </c>
      <c r="I2149" s="205" cm="1">
        <f t="array" ref="I2149" xml:space="preserve"> MATCH(TRUE, ISNUMBER( SEARCH( LEFT(小韻資料表[[#This Row],[切語]],1), 切語上字資料表[切語上字]) ), 0)</f>
        <v>10</v>
      </c>
      <c r="J2149" s="210" t="str" cm="1">
        <f t="array" ref="J2149" xml:space="preserve"> INDEX(切語上字資料表[聲母], 小韻資料表[[#This Row],[上字表識別號]])</f>
        <v>徹</v>
      </c>
      <c r="K2149" s="210" t="str" cm="1">
        <f t="array" ref="K2149" xml:space="preserve"> INDEX(切語上字資料表[聲母拼音碼], 小韻資料表[[#This Row],[上字表識別號]])</f>
        <v>th</v>
      </c>
      <c r="L2149" s="210" t="str" cm="1">
        <f t="array" ref="L2149" xml:space="preserve"> INDEX(切語上字資料表[清濁], 小韻資料表[[#This Row],[上字表識別號]])</f>
        <v>次清</v>
      </c>
      <c r="M2149" s="223" t="str" cm="1">
        <f t="array" ref="M2149" xml:space="preserve"> INDEX(切語上字資料表[發送收], 小韻資料表[[#This Row],[上字表識別號]])</f>
        <v>送氣</v>
      </c>
      <c r="N2149" s="205" cm="1">
        <f t="array" ref="N2149" xml:space="preserve"> MATCH(TRUE, ISNUMBER( SEARCH( RIGHT(小韻資料表[[#This Row],[切語]],1), 切語下字資料表[切語下字]) ), 0)</f>
        <v>19</v>
      </c>
      <c r="O2149" s="207" t="str" cm="1">
        <f t="array" ref="O2149" xml:space="preserve"> INDEX(切語下字資料表[韻母], 小韻資料表[[#This Row],[下字表識別號]])</f>
        <v>絳開2</v>
      </c>
      <c r="P2149" s="207" t="str" cm="1">
        <f t="array" ref="P2149" xml:space="preserve"> INDEX(切語下字資料表[韻母拼音碼], 小韻資料表[[#This Row],[下字表識別號]])</f>
        <v>ang</v>
      </c>
      <c r="Q2149" s="210" t="str" cm="1">
        <f t="array" ref="Q2149" xml:space="preserve"> INDEX(設定表!$C$19:$C$23, INT( LEFT(小韻資料表[[#This Row],[目次編碼]],1) ))</f>
        <v>去</v>
      </c>
      <c r="R2149" s="210">
        <f xml:space="preserve">  INDEX(設定表!$C$8:$C$15, MATCH( (RIGHT(小韻資料表[[#This Row],[清濁]]) &amp; 小韻資料表[[#This Row],[調]]), 設定表!$B$8:$B$15, 0))</f>
        <v>3</v>
      </c>
      <c r="S2149" s="205" t="s">
        <v>309</v>
      </c>
      <c r="T2149" s="205" t="s">
        <v>309</v>
      </c>
      <c r="U2149" s="226" t="s">
        <v>309</v>
      </c>
      <c r="V2149" s="146" t="s">
        <v>309</v>
      </c>
      <c r="X2149" s="135"/>
      <c r="Y2149" s="135"/>
      <c r="AA2149" s="135"/>
      <c r="AB2149" s="134"/>
      <c r="AC2149" s="135"/>
      <c r="AD2149" s="135"/>
      <c r="AH2149" s="135"/>
      <c r="AI2149" s="135"/>
    </row>
    <row r="2150" spans="1:35" ht="31.5">
      <c r="A2150" s="205">
        <v>2146</v>
      </c>
      <c r="B2150" s="206" t="s">
        <v>7988</v>
      </c>
      <c r="C2150" s="207" t="str">
        <f xml:space="preserve"> _xlfn.CONCAT(小韻資料表[[#This Row],[聲母拼音碼]],小韻資料表[[#This Row],[韻母拼音碼]],小韻資料表[[#This Row],[調號]])</f>
        <v>cang7</v>
      </c>
      <c r="D2150" s="206" t="s">
        <v>7989</v>
      </c>
      <c r="E2150" s="208" t="s">
        <v>344</v>
      </c>
      <c r="F2150" s="205">
        <v>6</v>
      </c>
      <c r="G2150" s="209" t="s">
        <v>7989</v>
      </c>
      <c r="H2150" s="205">
        <f xml:space="preserve"> LEN(小韻資料表[[#This Row],[小韻字集]])</f>
        <v>1</v>
      </c>
      <c r="I2150" s="205" cm="1">
        <f t="array" ref="I2150" xml:space="preserve"> MATCH(TRUE, ISNUMBER( SEARCH( LEFT(小韻資料表[[#This Row],[切語]],1), 切語上字資料表[切語上字]) ), 0)</f>
        <v>28</v>
      </c>
      <c r="J2150" s="210" t="str" cm="1">
        <f t="array" ref="J2150" xml:space="preserve"> INDEX(切語上字資料表[聲母], 小韻資料表[[#This Row],[上字表識別號]])</f>
        <v>床</v>
      </c>
      <c r="K2150" s="210" t="str" cm="1">
        <f t="array" ref="K2150" xml:space="preserve"> INDEX(切語上字資料表[聲母拼音碼], 小韻資料表[[#This Row],[上字表識別號]])</f>
        <v>c</v>
      </c>
      <c r="L2150" s="210" t="str" cm="1">
        <f t="array" ref="L2150" xml:space="preserve"> INDEX(切語上字資料表[清濁], 小韻資料表[[#This Row],[上字表識別號]])</f>
        <v>全濁</v>
      </c>
      <c r="M2150" s="223" cm="1">
        <f t="array" ref="M2150" xml:space="preserve"> INDEX(切語上字資料表[發送收], 小韻資料表[[#This Row],[上字表識別號]])</f>
        <v>0</v>
      </c>
      <c r="N2150" s="205" cm="1">
        <f t="array" ref="N2150" xml:space="preserve"> MATCH(TRUE, ISNUMBER( SEARCH( RIGHT(小韻資料表[[#This Row],[切語]],1), 切語下字資料表[切語下字]) ), 0)</f>
        <v>19</v>
      </c>
      <c r="O2150" s="207" t="str" cm="1">
        <f t="array" ref="O2150" xml:space="preserve"> INDEX(切語下字資料表[韻母], 小韻資料表[[#This Row],[下字表識別號]])</f>
        <v>絳開2</v>
      </c>
      <c r="P2150" s="207" t="str" cm="1">
        <f t="array" ref="P2150" xml:space="preserve"> INDEX(切語下字資料表[韻母拼音碼], 小韻資料表[[#This Row],[下字表識別號]])</f>
        <v>ang</v>
      </c>
      <c r="Q2150" s="210" t="str" cm="1">
        <f t="array" ref="Q2150" xml:space="preserve"> INDEX(設定表!$C$19:$C$23, INT( LEFT(小韻資料表[[#This Row],[目次編碼]],1) ))</f>
        <v>去</v>
      </c>
      <c r="R2150" s="210">
        <f xml:space="preserve">  INDEX(設定表!$C$8:$C$15, MATCH( (RIGHT(小韻資料表[[#This Row],[清濁]]) &amp; 小韻資料表[[#This Row],[調]]), 設定表!$B$8:$B$15, 0))</f>
        <v>7</v>
      </c>
      <c r="S2150" s="205" t="s">
        <v>309</v>
      </c>
      <c r="T2150" s="205" t="s">
        <v>309</v>
      </c>
      <c r="U2150" s="226" t="s">
        <v>309</v>
      </c>
      <c r="V2150" s="147" t="s">
        <v>309</v>
      </c>
      <c r="X2150" s="135"/>
      <c r="Y2150" s="135"/>
      <c r="AA2150" s="135"/>
      <c r="AB2150" s="134"/>
      <c r="AC2150" s="135"/>
      <c r="AD2150" s="135"/>
      <c r="AH2150" s="135"/>
      <c r="AI2150" s="135"/>
    </row>
    <row r="2151" spans="1:35" ht="31.5">
      <c r="A2151" s="205">
        <v>2147</v>
      </c>
      <c r="B2151" s="206" t="s">
        <v>7990</v>
      </c>
      <c r="C2151" s="207" t="str">
        <f xml:space="preserve"> _xlfn.CONCAT(小韻資料表[[#This Row],[聲母拼音碼]],小韻資料表[[#This Row],[韻母拼音碼]],小韻資料表[[#This Row],[調號]])</f>
        <v>phang3</v>
      </c>
      <c r="D2151" s="206" t="s">
        <v>7991</v>
      </c>
      <c r="E2151" s="208" t="s">
        <v>344</v>
      </c>
      <c r="F2151" s="205">
        <v>7</v>
      </c>
      <c r="G2151" s="209" t="s">
        <v>7991</v>
      </c>
      <c r="H2151" s="205">
        <f xml:space="preserve"> LEN(小韻資料表[[#This Row],[小韻字集]])</f>
        <v>1</v>
      </c>
      <c r="I2151" s="205" cm="1">
        <f t="array" ref="I2151" xml:space="preserve"> MATCH(TRUE, ISNUMBER( SEARCH( LEFT(小韻資料表[[#This Row],[切語]],1), 切語上字資料表[切語上字]) ), 0)</f>
        <v>14</v>
      </c>
      <c r="J2151" s="210" t="str" cm="1">
        <f t="array" ref="J2151" xml:space="preserve"> INDEX(切語上字資料表[聲母], 小韻資料表[[#This Row],[上字表識別號]])</f>
        <v>滂</v>
      </c>
      <c r="K2151" s="210" t="str" cm="1">
        <f t="array" ref="K2151" xml:space="preserve"> INDEX(切語上字資料表[聲母拼音碼], 小韻資料表[[#This Row],[上字表識別號]])</f>
        <v>ph</v>
      </c>
      <c r="L2151" s="210" t="str" cm="1">
        <f t="array" ref="L2151" xml:space="preserve"> INDEX(切語上字資料表[清濁], 小韻資料表[[#This Row],[上字表識別號]])</f>
        <v>次清</v>
      </c>
      <c r="M2151" s="223" t="str" cm="1">
        <f t="array" ref="M2151" xml:space="preserve"> INDEX(切語上字資料表[發送收], 小韻資料表[[#This Row],[上字表識別號]])</f>
        <v>送氣</v>
      </c>
      <c r="N2151" s="205" cm="1">
        <f t="array" ref="N2151" xml:space="preserve"> MATCH(TRUE, ISNUMBER( SEARCH( RIGHT(小韻資料表[[#This Row],[切語]],1), 切語下字資料表[切語下字]) ), 0)</f>
        <v>19</v>
      </c>
      <c r="O2151" s="207" t="str" cm="1">
        <f t="array" ref="O2151" xml:space="preserve"> INDEX(切語下字資料表[韻母], 小韻資料表[[#This Row],[下字表識別號]])</f>
        <v>絳開2</v>
      </c>
      <c r="P2151" s="207" t="str" cm="1">
        <f t="array" ref="P2151" xml:space="preserve"> INDEX(切語下字資料表[韻母拼音碼], 小韻資料表[[#This Row],[下字表識別號]])</f>
        <v>ang</v>
      </c>
      <c r="Q2151" s="210" t="str" cm="1">
        <f t="array" ref="Q2151" xml:space="preserve"> INDEX(設定表!$C$19:$C$23, INT( LEFT(小韻資料表[[#This Row],[目次編碼]],1) ))</f>
        <v>去</v>
      </c>
      <c r="R2151" s="210">
        <f xml:space="preserve">  INDEX(設定表!$C$8:$C$15, MATCH( (RIGHT(小韻資料表[[#This Row],[清濁]]) &amp; 小韻資料表[[#This Row],[調]]), 設定表!$B$8:$B$15, 0))</f>
        <v>3</v>
      </c>
      <c r="S2151" s="205" t="s">
        <v>309</v>
      </c>
      <c r="T2151" s="205" t="s">
        <v>309</v>
      </c>
      <c r="U2151" s="226" t="s">
        <v>7992</v>
      </c>
      <c r="V2151" s="146" t="s">
        <v>309</v>
      </c>
      <c r="X2151" s="135"/>
      <c r="Y2151" s="135"/>
      <c r="AA2151" s="135"/>
      <c r="AB2151" s="134"/>
      <c r="AC2151" s="135"/>
      <c r="AD2151" s="135"/>
      <c r="AH2151" s="135"/>
      <c r="AI2151" s="135"/>
    </row>
    <row r="2152" spans="1:35" ht="31.5">
      <c r="A2152" s="205">
        <v>2148</v>
      </c>
      <c r="B2152" s="206" t="s">
        <v>7993</v>
      </c>
      <c r="C2152" s="207" t="str">
        <f xml:space="preserve"> _xlfn.CONCAT(小韻資料表[[#This Row],[聲母拼音碼]],小韻資料表[[#This Row],[韻母拼音碼]],小韻資料表[[#This Row],[調號]])</f>
        <v>chang3</v>
      </c>
      <c r="D2152" s="206" t="s">
        <v>7994</v>
      </c>
      <c r="E2152" s="208" t="s">
        <v>344</v>
      </c>
      <c r="F2152" s="205">
        <v>8</v>
      </c>
      <c r="G2152" s="209" t="s">
        <v>7994</v>
      </c>
      <c r="H2152" s="205">
        <f xml:space="preserve"> LEN(小韻資料表[[#This Row],[小韻字集]])</f>
        <v>1</v>
      </c>
      <c r="I2152" s="205" cm="1">
        <f t="array" ref="I2152" xml:space="preserve"> MATCH(TRUE, ISNUMBER( SEARCH( LEFT(小韻資料表[[#This Row],[切語]],1), 切語上字資料表[切語上字]) ), 0)</f>
        <v>27</v>
      </c>
      <c r="J2152" s="210" t="str" cm="1">
        <f t="array" ref="J2152" xml:space="preserve"> INDEX(切語上字資料表[聲母], 小韻資料表[[#This Row],[上字表識別號]])</f>
        <v>初</v>
      </c>
      <c r="K2152" s="210" t="str" cm="1">
        <f t="array" ref="K2152" xml:space="preserve"> INDEX(切語上字資料表[聲母拼音碼], 小韻資料表[[#This Row],[上字表識別號]])</f>
        <v>ch</v>
      </c>
      <c r="L2152" s="210" t="str" cm="1">
        <f t="array" ref="L2152" xml:space="preserve"> INDEX(切語上字資料表[清濁], 小韻資料表[[#This Row],[上字表識別號]])</f>
        <v>次清</v>
      </c>
      <c r="M2152" s="223" t="str" cm="1">
        <f t="array" ref="M2152" xml:space="preserve"> INDEX(切語上字資料表[發送收], 小韻資料表[[#This Row],[上字表識別號]])</f>
        <v>送氣</v>
      </c>
      <c r="N2152" s="205" cm="1">
        <f t="array" ref="N2152" xml:space="preserve"> MATCH(TRUE, ISNUMBER( SEARCH( RIGHT(小韻資料表[[#This Row],[切語]],1), 切語下字資料表[切語下字]) ), 0)</f>
        <v>19</v>
      </c>
      <c r="O2152" s="207" t="str" cm="1">
        <f t="array" ref="O2152" xml:space="preserve"> INDEX(切語下字資料表[韻母], 小韻資料表[[#This Row],[下字表識別號]])</f>
        <v>絳開2</v>
      </c>
      <c r="P2152" s="207" t="str" cm="1">
        <f t="array" ref="P2152" xml:space="preserve"> INDEX(切語下字資料表[韻母拼音碼], 小韻資料表[[#This Row],[下字表識別號]])</f>
        <v>ang</v>
      </c>
      <c r="Q2152" s="210" t="str" cm="1">
        <f t="array" ref="Q2152" xml:space="preserve"> INDEX(設定表!$C$19:$C$23, INT( LEFT(小韻資料表[[#This Row],[目次編碼]],1) ))</f>
        <v>去</v>
      </c>
      <c r="R2152" s="210">
        <f xml:space="preserve">  INDEX(設定表!$C$8:$C$15, MATCH( (RIGHT(小韻資料表[[#This Row],[清濁]]) &amp; 小韻資料表[[#This Row],[調]]), 設定表!$B$8:$B$15, 0))</f>
        <v>3</v>
      </c>
      <c r="S2152" s="205" t="s">
        <v>309</v>
      </c>
      <c r="T2152" s="205" t="s">
        <v>309</v>
      </c>
      <c r="U2152" s="226" t="s">
        <v>309</v>
      </c>
      <c r="V2152" s="147" t="s">
        <v>309</v>
      </c>
      <c r="X2152" s="135"/>
      <c r="Y2152" s="135"/>
      <c r="AA2152" s="135"/>
      <c r="AB2152" s="134"/>
      <c r="AC2152" s="135"/>
      <c r="AD2152" s="135"/>
      <c r="AH2152" s="135"/>
      <c r="AI2152" s="135"/>
    </row>
    <row r="2153" spans="1:35" ht="31.5">
      <c r="A2153" s="205">
        <v>2149</v>
      </c>
      <c r="B2153" s="206" t="s">
        <v>7995</v>
      </c>
      <c r="C2153" s="207" t="str">
        <f xml:space="preserve"> _xlfn.CONCAT(小韻資料表[[#This Row],[聲母拼音碼]],小韻資料表[[#This Row],[韻母拼音碼]],小韻資料表[[#This Row],[調號]])</f>
        <v>sang3</v>
      </c>
      <c r="D2153" s="206" t="s">
        <v>1759</v>
      </c>
      <c r="E2153" s="208" t="s">
        <v>344</v>
      </c>
      <c r="F2153" s="205">
        <v>9</v>
      </c>
      <c r="G2153" s="209" t="s">
        <v>7996</v>
      </c>
      <c r="H2153" s="205">
        <f xml:space="preserve"> LEN(小韻資料表[[#This Row],[小韻字集]])</f>
        <v>2</v>
      </c>
      <c r="I2153" s="205" cm="1">
        <f t="array" ref="I2153" xml:space="preserve"> MATCH(TRUE, ISNUMBER( SEARCH( LEFT(小韻資料表[[#This Row],[切語]],1), 切語上字資料表[切語上字]) ), 0)</f>
        <v>29</v>
      </c>
      <c r="J2153" s="210" t="str" cm="1">
        <f t="array" ref="J2153" xml:space="preserve"> INDEX(切語上字資料表[聲母], 小韻資料表[[#This Row],[上字表識別號]])</f>
        <v>疏</v>
      </c>
      <c r="K2153" s="210" t="str" cm="1">
        <f t="array" ref="K2153" xml:space="preserve"> INDEX(切語上字資料表[聲母拼音碼], 小韻資料表[[#This Row],[上字表識別號]])</f>
        <v>s</v>
      </c>
      <c r="L2153" s="210" t="str" cm="1">
        <f t="array" ref="L2153" xml:space="preserve"> INDEX(切語上字資料表[清濁], 小韻資料表[[#This Row],[上字表識別號]])</f>
        <v>全清</v>
      </c>
      <c r="M2153" s="223" t="str" cm="1">
        <f t="array" ref="M2153" xml:space="preserve"> INDEX(切語上字資料表[發送收], 小韻資料表[[#This Row],[上字表識別號]])</f>
        <v>發聲</v>
      </c>
      <c r="N2153" s="205" cm="1">
        <f t="array" ref="N2153" xml:space="preserve"> MATCH(TRUE, ISNUMBER( SEARCH( RIGHT(小韻資料表[[#This Row],[切語]],1), 切語下字資料表[切語下字]) ), 0)</f>
        <v>19</v>
      </c>
      <c r="O2153" s="207" t="str" cm="1">
        <f t="array" ref="O2153" xml:space="preserve"> INDEX(切語下字資料表[韻母], 小韻資料表[[#This Row],[下字表識別號]])</f>
        <v>絳開2</v>
      </c>
      <c r="P2153" s="207" t="str" cm="1">
        <f t="array" ref="P2153" xml:space="preserve"> INDEX(切語下字資料表[韻母拼音碼], 小韻資料表[[#This Row],[下字表識別號]])</f>
        <v>ang</v>
      </c>
      <c r="Q2153" s="210" t="str" cm="1">
        <f t="array" ref="Q2153" xml:space="preserve"> INDEX(設定表!$C$19:$C$23, INT( LEFT(小韻資料表[[#This Row],[目次編碼]],1) ))</f>
        <v>去</v>
      </c>
      <c r="R2153" s="210">
        <f xml:space="preserve">  INDEX(設定表!$C$8:$C$15, MATCH( (RIGHT(小韻資料表[[#This Row],[清濁]]) &amp; 小韻資料表[[#This Row],[調]]), 設定表!$B$8:$B$15, 0))</f>
        <v>3</v>
      </c>
      <c r="S2153" s="205" t="s">
        <v>309</v>
      </c>
      <c r="T2153" s="205" t="s">
        <v>309</v>
      </c>
      <c r="U2153" s="226" t="s">
        <v>309</v>
      </c>
      <c r="V2153" s="146" t="s">
        <v>309</v>
      </c>
      <c r="X2153" s="135"/>
      <c r="Y2153" s="135"/>
      <c r="AA2153" s="135"/>
      <c r="AB2153" s="134"/>
      <c r="AC2153" s="135"/>
      <c r="AD2153" s="135"/>
      <c r="AH2153" s="135"/>
      <c r="AI2153" s="135"/>
    </row>
    <row r="2154" spans="1:35" ht="31.5">
      <c r="A2154" s="205">
        <v>2150</v>
      </c>
      <c r="B2154" s="206" t="s">
        <v>7997</v>
      </c>
      <c r="C2154" s="207" t="str">
        <f xml:space="preserve"> _xlfn.CONCAT(小韻資料表[[#This Row],[聲母拼音碼]],小韻資料表[[#This Row],[韻母拼音碼]],小韻資料表[[#This Row],[調號]])</f>
        <v>ci3</v>
      </c>
      <c r="D2154" s="206" t="s">
        <v>364</v>
      </c>
      <c r="E2154" s="208" t="s">
        <v>363</v>
      </c>
      <c r="F2154" s="205">
        <v>1</v>
      </c>
      <c r="G2154" s="209" t="s">
        <v>7998</v>
      </c>
      <c r="H2154" s="205">
        <f xml:space="preserve"> LEN(小韻資料表[[#This Row],[小韻字集]])</f>
        <v>10</v>
      </c>
      <c r="I2154" s="205" cm="1">
        <f t="array" ref="I2154" xml:space="preserve"> MATCH(TRUE, ISNUMBER( SEARCH( LEFT(小韻資料表[[#This Row],[切語]],1), 切語上字資料表[切語上字]) ), 0)</f>
        <v>30</v>
      </c>
      <c r="J2154" s="210" t="str" cm="1">
        <f t="array" ref="J2154" xml:space="preserve"> INDEX(切語上字資料表[聲母], 小韻資料表[[#This Row],[上字表識別號]])</f>
        <v>照</v>
      </c>
      <c r="K2154" s="210" t="str" cm="1">
        <f t="array" ref="K2154" xml:space="preserve"> INDEX(切語上字資料表[聲母拼音碼], 小韻資料表[[#This Row],[上字表識別號]])</f>
        <v>c</v>
      </c>
      <c r="L2154" s="210" t="str" cm="1">
        <f t="array" ref="L2154" xml:space="preserve"> INDEX(切語上字資料表[清濁], 小韻資料表[[#This Row],[上字表識別號]])</f>
        <v>全清</v>
      </c>
      <c r="M2154" s="223" t="str" cm="1">
        <f t="array" ref="M2154" xml:space="preserve"> INDEX(切語上字資料表[發送收], 小韻資料表[[#This Row],[上字表識別號]])</f>
        <v>發聲</v>
      </c>
      <c r="N2154" s="205" cm="1">
        <f t="array" ref="N2154" xml:space="preserve"> MATCH(TRUE, ISNUMBER( SEARCH( RIGHT(小韻資料表[[#This Row],[切語]],1), 切語下字資料表[切語下字]) ), 0)</f>
        <v>23</v>
      </c>
      <c r="O2154" s="207" t="str" cm="1">
        <f t="array" ref="O2154" xml:space="preserve"> INDEX(切語下字資料表[韻母], 小韻資料表[[#This Row],[下字表識別號]])</f>
        <v>寘開3</v>
      </c>
      <c r="P2154" s="207" t="str" cm="1">
        <f t="array" ref="P2154" xml:space="preserve"> INDEX(切語下字資料表[韻母拼音碼], 小韻資料表[[#This Row],[下字表識別號]])</f>
        <v>i</v>
      </c>
      <c r="Q2154" s="210" t="str" cm="1">
        <f t="array" ref="Q2154" xml:space="preserve"> INDEX(設定表!$C$19:$C$23, INT( LEFT(小韻資料表[[#This Row],[目次編碼]],1) ))</f>
        <v>去</v>
      </c>
      <c r="R2154" s="210">
        <f xml:space="preserve">  INDEX(設定表!$C$8:$C$15, MATCH( (RIGHT(小韻資料表[[#This Row],[清濁]]) &amp; 小韻資料表[[#This Row],[調]]), 設定表!$B$8:$B$15, 0))</f>
        <v>3</v>
      </c>
      <c r="S2154" s="205" t="s">
        <v>309</v>
      </c>
      <c r="T2154" s="205" t="s">
        <v>309</v>
      </c>
      <c r="U2154" s="226" t="s">
        <v>309</v>
      </c>
      <c r="V2154" s="147" t="s">
        <v>309</v>
      </c>
      <c r="X2154" s="135"/>
      <c r="Y2154" s="135"/>
      <c r="AA2154" s="135"/>
      <c r="AB2154" s="134"/>
      <c r="AC2154" s="135"/>
      <c r="AD2154" s="135"/>
      <c r="AH2154" s="135"/>
      <c r="AI2154" s="135"/>
    </row>
    <row r="2155" spans="1:35" ht="31.5">
      <c r="A2155" s="205">
        <v>2151</v>
      </c>
      <c r="B2155" s="206" t="s">
        <v>7999</v>
      </c>
      <c r="C2155" s="207" t="str">
        <f xml:space="preserve"> _xlfn.CONCAT(小韻資料表[[#This Row],[聲母拼音碼]],小韻資料表[[#This Row],[韻母拼音碼]],小韻資料表[[#This Row],[調號]])</f>
        <v>pi7</v>
      </c>
      <c r="D2155" s="206" t="s">
        <v>8000</v>
      </c>
      <c r="E2155" s="208" t="s">
        <v>363</v>
      </c>
      <c r="F2155" s="205">
        <v>2</v>
      </c>
      <c r="G2155" s="209" t="s">
        <v>8000</v>
      </c>
      <c r="H2155" s="205">
        <f xml:space="preserve"> LEN(小韻資料表[[#This Row],[小韻字集]])</f>
        <v>1</v>
      </c>
      <c r="I2155" s="205" cm="1">
        <f t="array" ref="I2155" xml:space="preserve"> MATCH(TRUE, ISNUMBER( SEARCH( LEFT(小韻資料表[[#This Row],[切語]],1), 切語上字資料表[切語上字]) ), 0)</f>
        <v>15</v>
      </c>
      <c r="J2155" s="210" t="str" cm="1">
        <f t="array" ref="J2155" xml:space="preserve"> INDEX(切語上字資料表[聲母], 小韻資料表[[#This Row],[上字表識別號]])</f>
        <v>並</v>
      </c>
      <c r="K2155" s="210" t="str" cm="1">
        <f t="array" ref="K2155" xml:space="preserve"> INDEX(切語上字資料表[聲母拼音碼], 小韻資料表[[#This Row],[上字表識別號]])</f>
        <v>p</v>
      </c>
      <c r="L2155" s="210" t="str" cm="1">
        <f t="array" ref="L2155" xml:space="preserve"> INDEX(切語上字資料表[清濁], 小韻資料表[[#This Row],[上字表識別號]])</f>
        <v>全濁</v>
      </c>
      <c r="M2155" s="223" cm="1">
        <f t="array" ref="M2155" xml:space="preserve"> INDEX(切語上字資料表[發送收], 小韻資料表[[#This Row],[上字表識別號]])</f>
        <v>0</v>
      </c>
      <c r="N2155" s="205" cm="1">
        <f t="array" ref="N2155" xml:space="preserve"> MATCH(TRUE, ISNUMBER( SEARCH( RIGHT(小韻資料表[[#This Row],[切語]],1), 切語下字資料表[切語下字]) ), 0)</f>
        <v>23</v>
      </c>
      <c r="O2155" s="207" t="str" cm="1">
        <f t="array" ref="O2155" xml:space="preserve"> INDEX(切語下字資料表[韻母], 小韻資料表[[#This Row],[下字表識別號]])</f>
        <v>寘開3</v>
      </c>
      <c r="P2155" s="207" t="str" cm="1">
        <f t="array" ref="P2155" xml:space="preserve"> INDEX(切語下字資料表[韻母拼音碼], 小韻資料表[[#This Row],[下字表識別號]])</f>
        <v>i</v>
      </c>
      <c r="Q2155" s="210" t="str" cm="1">
        <f t="array" ref="Q2155" xml:space="preserve"> INDEX(設定表!$C$19:$C$23, INT( LEFT(小韻資料表[[#This Row],[目次編碼]],1) ))</f>
        <v>去</v>
      </c>
      <c r="R2155" s="210">
        <f xml:space="preserve">  INDEX(設定表!$C$8:$C$15, MATCH( (RIGHT(小韻資料表[[#This Row],[清濁]]) &amp; 小韻資料表[[#This Row],[調]]), 設定表!$B$8:$B$15, 0))</f>
        <v>7</v>
      </c>
      <c r="S2155" s="205" t="s">
        <v>309</v>
      </c>
      <c r="T2155" s="205" t="s">
        <v>309</v>
      </c>
      <c r="U2155" s="226" t="s">
        <v>309</v>
      </c>
      <c r="V2155" s="146" t="s">
        <v>309</v>
      </c>
      <c r="X2155" s="135"/>
      <c r="Y2155" s="135"/>
      <c r="AA2155" s="135"/>
      <c r="AB2155" s="134"/>
      <c r="AC2155" s="135"/>
      <c r="AD2155" s="135"/>
      <c r="AH2155" s="135"/>
      <c r="AI2155" s="135"/>
    </row>
    <row r="2156" spans="1:35" ht="31.5">
      <c r="A2156" s="205">
        <v>2152</v>
      </c>
      <c r="B2156" s="206" t="s">
        <v>8001</v>
      </c>
      <c r="C2156" s="207" t="str">
        <f xml:space="preserve"> _xlfn.CONCAT(小韻資料表[[#This Row],[聲母拼音碼]],小韻資料表[[#This Row],[韻母拼音碼]],小韻資料表[[#This Row],[調號]])</f>
        <v>cui3</v>
      </c>
      <c r="D2156" s="206" t="s">
        <v>8002</v>
      </c>
      <c r="E2156" s="208" t="s">
        <v>363</v>
      </c>
      <c r="F2156" s="205">
        <v>3</v>
      </c>
      <c r="G2156" s="209" t="s">
        <v>8003</v>
      </c>
      <c r="H2156" s="205">
        <f xml:space="preserve"> LEN(小韻資料表[[#This Row],[小韻字集]])</f>
        <v>5</v>
      </c>
      <c r="I2156" s="205" cm="1">
        <f t="array" ref="I2156" xml:space="preserve"> MATCH(TRUE, ISNUMBER( SEARCH( LEFT(小韻資料表[[#This Row],[切語]],1), 切語上字資料表[切語上字]) ), 0)</f>
        <v>30</v>
      </c>
      <c r="J2156" s="210" t="str" cm="1">
        <f t="array" ref="J2156" xml:space="preserve"> INDEX(切語上字資料表[聲母], 小韻資料表[[#This Row],[上字表識別號]])</f>
        <v>照</v>
      </c>
      <c r="K2156" s="210" t="str" cm="1">
        <f t="array" ref="K2156" xml:space="preserve"> INDEX(切語上字資料表[聲母拼音碼], 小韻資料表[[#This Row],[上字表識別號]])</f>
        <v>c</v>
      </c>
      <c r="L2156" s="210" t="str" cm="1">
        <f t="array" ref="L2156" xml:space="preserve"> INDEX(切語上字資料表[清濁], 小韻資料表[[#This Row],[上字表識別號]])</f>
        <v>全清</v>
      </c>
      <c r="M2156" s="223" t="str" cm="1">
        <f t="array" ref="M2156" xml:space="preserve"> INDEX(切語上字資料表[發送收], 小韻資料表[[#This Row],[上字表識別號]])</f>
        <v>發聲</v>
      </c>
      <c r="N2156" s="205" cm="1">
        <f t="array" ref="N2156" xml:space="preserve"> MATCH(TRUE, ISNUMBER( SEARCH( RIGHT(小韻資料表[[#This Row],[切語]],1), 切語下字資料表[切語下字]) ), 0)</f>
        <v>27</v>
      </c>
      <c r="O2156" s="207" t="str" cm="1">
        <f t="array" ref="O2156" xml:space="preserve"> INDEX(切語下字資料表[韻母], 小韻資料表[[#This Row],[下字表識別號]])</f>
        <v>寘合3</v>
      </c>
      <c r="P2156" s="207" t="str" cm="1">
        <f t="array" ref="P2156" xml:space="preserve"> INDEX(切語下字資料表[韻母拼音碼], 小韻資料表[[#This Row],[下字表識別號]])</f>
        <v>ui</v>
      </c>
      <c r="Q2156" s="210" t="str" cm="1">
        <f t="array" ref="Q2156" xml:space="preserve"> INDEX(設定表!$C$19:$C$23, INT( LEFT(小韻資料表[[#This Row],[目次編碼]],1) ))</f>
        <v>去</v>
      </c>
      <c r="R2156" s="210">
        <f xml:space="preserve">  INDEX(設定表!$C$8:$C$15, MATCH( (RIGHT(小韻資料表[[#This Row],[清濁]]) &amp; 小韻資料表[[#This Row],[調]]), 設定表!$B$8:$B$15, 0))</f>
        <v>3</v>
      </c>
      <c r="S2156" s="205" t="s">
        <v>309</v>
      </c>
      <c r="T2156" s="205" t="s">
        <v>309</v>
      </c>
      <c r="U2156" s="226" t="s">
        <v>309</v>
      </c>
      <c r="V2156" s="147" t="s">
        <v>309</v>
      </c>
      <c r="X2156" s="135"/>
      <c r="Y2156" s="135"/>
      <c r="AA2156" s="135"/>
      <c r="AB2156" s="134"/>
      <c r="AC2156" s="135"/>
      <c r="AD2156" s="135"/>
      <c r="AH2156" s="135"/>
      <c r="AI2156" s="135"/>
    </row>
    <row r="2157" spans="1:35" ht="31.5">
      <c r="A2157" s="205">
        <v>2153</v>
      </c>
      <c r="B2157" s="206" t="s">
        <v>8004</v>
      </c>
      <c r="C2157" s="207" t="str">
        <f xml:space="preserve"> _xlfn.CONCAT(小韻資料表[[#This Row],[聲母拼音碼]],小韻資料表[[#This Row],[韻母拼音碼]],小韻資料表[[#This Row],[調號]])</f>
        <v>li7</v>
      </c>
      <c r="D2157" s="206" t="s">
        <v>8005</v>
      </c>
      <c r="E2157" s="208" t="s">
        <v>363</v>
      </c>
      <c r="F2157" s="205">
        <v>4</v>
      </c>
      <c r="G2157" s="209" t="s">
        <v>8006</v>
      </c>
      <c r="H2157" s="205">
        <f xml:space="preserve"> LEN(小韻資料表[[#This Row],[小韻字集]])</f>
        <v>7</v>
      </c>
      <c r="I2157" s="205" cm="1">
        <f t="array" ref="I2157" xml:space="preserve"> MATCH(TRUE, ISNUMBER( SEARCH( LEFT(小韻資料表[[#This Row],[切語]],1), 切語上字資料表[切語上字]) ), 0)</f>
        <v>40</v>
      </c>
      <c r="J2157" s="210" t="str" cm="1">
        <f t="array" ref="J2157" xml:space="preserve"> INDEX(切語上字資料表[聲母], 小韻資料表[[#This Row],[上字表識別號]])</f>
        <v>來</v>
      </c>
      <c r="K2157" s="210" t="str" cm="1">
        <f t="array" ref="K2157" xml:space="preserve"> INDEX(切語上字資料表[聲母拼音碼], 小韻資料表[[#This Row],[上字表識別號]])</f>
        <v>l</v>
      </c>
      <c r="L2157" s="210" t="str" cm="1">
        <f t="array" ref="L2157" xml:space="preserve"> INDEX(切語上字資料表[清濁], 小韻資料表[[#This Row],[上字表識別號]])</f>
        <v>次濁</v>
      </c>
      <c r="M2157" s="223" t="str" cm="1">
        <f t="array" ref="M2157" xml:space="preserve"> INDEX(切語上字資料表[發送收], 小韻資料表[[#This Row],[上字表識別號]])</f>
        <v>收聲</v>
      </c>
      <c r="N2157" s="205" cm="1">
        <f t="array" ref="N2157" xml:space="preserve"> MATCH(TRUE, ISNUMBER( SEARCH( RIGHT(小韻資料表[[#This Row],[切語]],1), 切語下字資料表[切語下字]) ), 0)</f>
        <v>23</v>
      </c>
      <c r="O2157" s="207" t="str" cm="1">
        <f t="array" ref="O2157" xml:space="preserve"> INDEX(切語下字資料表[韻母], 小韻資料表[[#This Row],[下字表識別號]])</f>
        <v>寘開3</v>
      </c>
      <c r="P2157" s="207" t="str" cm="1">
        <f t="array" ref="P2157" xml:space="preserve"> INDEX(切語下字資料表[韻母拼音碼], 小韻資料表[[#This Row],[下字表識別號]])</f>
        <v>i</v>
      </c>
      <c r="Q2157" s="210" t="str" cm="1">
        <f t="array" ref="Q2157" xml:space="preserve"> INDEX(設定表!$C$19:$C$23, INT( LEFT(小韻資料表[[#This Row],[目次編碼]],1) ))</f>
        <v>去</v>
      </c>
      <c r="R2157" s="210">
        <f xml:space="preserve">  INDEX(設定表!$C$8:$C$15, MATCH( (RIGHT(小韻資料表[[#This Row],[清濁]]) &amp; 小韻資料表[[#This Row],[調]]), 設定表!$B$8:$B$15, 0))</f>
        <v>7</v>
      </c>
      <c r="S2157" s="205" t="s">
        <v>309</v>
      </c>
      <c r="T2157" s="205" t="s">
        <v>309</v>
      </c>
      <c r="U2157" s="226" t="s">
        <v>309</v>
      </c>
      <c r="V2157" s="146" t="s">
        <v>309</v>
      </c>
      <c r="X2157" s="135"/>
      <c r="Y2157" s="135"/>
      <c r="AA2157" s="135"/>
      <c r="AB2157" s="134"/>
      <c r="AC2157" s="135"/>
      <c r="AD2157" s="135"/>
      <c r="AH2157" s="135"/>
      <c r="AI2157" s="135"/>
    </row>
    <row r="2158" spans="1:35" ht="31.5">
      <c r="A2158" s="205">
        <v>2154</v>
      </c>
      <c r="B2158" s="206" t="s">
        <v>8007</v>
      </c>
      <c r="C2158" s="207" t="str">
        <f xml:space="preserve"> _xlfn.CONCAT(小韻資料表[[#This Row],[聲母拼音碼]],小韻資料表[[#This Row],[韻母拼音碼]],小韻資料表[[#This Row],[調號]])</f>
        <v>si7</v>
      </c>
      <c r="D2158" s="206" t="s">
        <v>8008</v>
      </c>
      <c r="E2158" s="208" t="s">
        <v>363</v>
      </c>
      <c r="F2158" s="205">
        <v>5</v>
      </c>
      <c r="G2158" s="209" t="s">
        <v>8009</v>
      </c>
      <c r="H2158" s="205">
        <f xml:space="preserve"> LEN(小韻資料表[[#This Row],[小韻字集]])</f>
        <v>8</v>
      </c>
      <c r="I2158" s="205" cm="1">
        <f t="array" ref="I2158" xml:space="preserve"> MATCH(TRUE, ISNUMBER( SEARCH( LEFT(小韻資料表[[#This Row],[切語]],1), 切語上字資料表[切語上字]) ), 0)</f>
        <v>34</v>
      </c>
      <c r="J2158" s="210" t="str" cm="1">
        <f t="array" ref="J2158" xml:space="preserve"> INDEX(切語上字資料表[聲母], 小韻資料表[[#This Row],[上字表識別號]])</f>
        <v>禪</v>
      </c>
      <c r="K2158" s="210" t="str" cm="1">
        <f t="array" ref="K2158" xml:space="preserve"> INDEX(切語上字資料表[聲母拼音碼], 小韻資料表[[#This Row],[上字表識別號]])</f>
        <v>s</v>
      </c>
      <c r="L2158" s="210" t="str" cm="1">
        <f t="array" ref="L2158" xml:space="preserve"> INDEX(切語上字資料表[清濁], 小韻資料表[[#This Row],[上字表識別號]])</f>
        <v>全濁</v>
      </c>
      <c r="M2158" s="223" cm="1">
        <f t="array" ref="M2158" xml:space="preserve"> INDEX(切語上字資料表[發送收], 小韻資料表[[#This Row],[上字表識別號]])</f>
        <v>0</v>
      </c>
      <c r="N2158" s="205" cm="1">
        <f t="array" ref="N2158" xml:space="preserve"> MATCH(TRUE, ISNUMBER( SEARCH( RIGHT(小韻資料表[[#This Row],[切語]],1), 切語下字資料表[切語下字]) ), 0)</f>
        <v>23</v>
      </c>
      <c r="O2158" s="207" t="str" cm="1">
        <f t="array" ref="O2158" xml:space="preserve"> INDEX(切語下字資料表[韻母], 小韻資料表[[#This Row],[下字表識別號]])</f>
        <v>寘開3</v>
      </c>
      <c r="P2158" s="207" t="str" cm="1">
        <f t="array" ref="P2158" xml:space="preserve"> INDEX(切語下字資料表[韻母拼音碼], 小韻資料表[[#This Row],[下字表識別號]])</f>
        <v>i</v>
      </c>
      <c r="Q2158" s="210" t="str" cm="1">
        <f t="array" ref="Q2158" xml:space="preserve"> INDEX(設定表!$C$19:$C$23, INT( LEFT(小韻資料表[[#This Row],[目次編碼]],1) ))</f>
        <v>去</v>
      </c>
      <c r="R2158" s="210">
        <f xml:space="preserve">  INDEX(設定表!$C$8:$C$15, MATCH( (RIGHT(小韻資料表[[#This Row],[清濁]]) &amp; 小韻資料表[[#This Row],[調]]), 設定表!$B$8:$B$15, 0))</f>
        <v>7</v>
      </c>
      <c r="S2158" s="205" t="s">
        <v>309</v>
      </c>
      <c r="T2158" s="205" t="s">
        <v>309</v>
      </c>
      <c r="U2158" s="226" t="s">
        <v>309</v>
      </c>
      <c r="V2158" s="147" t="s">
        <v>309</v>
      </c>
      <c r="X2158" s="135"/>
      <c r="Y2158" s="135"/>
      <c r="AA2158" s="135"/>
      <c r="AB2158" s="134"/>
      <c r="AC2158" s="135"/>
      <c r="AD2158" s="135"/>
      <c r="AH2158" s="135"/>
      <c r="AI2158" s="135"/>
    </row>
    <row r="2159" spans="1:35" ht="31.5">
      <c r="A2159" s="205">
        <v>2155</v>
      </c>
      <c r="B2159" s="206" t="s">
        <v>8010</v>
      </c>
      <c r="C2159" s="207" t="str">
        <f xml:space="preserve"> _xlfn.CONCAT(小韻資料表[[#This Row],[聲母拼音碼]],小韻資料表[[#This Row],[韻母拼音碼]],小韻資料表[[#This Row],[調號]])</f>
        <v>ci3</v>
      </c>
      <c r="D2159" s="206" t="s">
        <v>8011</v>
      </c>
      <c r="E2159" s="208" t="s">
        <v>363</v>
      </c>
      <c r="F2159" s="205">
        <v>6</v>
      </c>
      <c r="G2159" s="209" t="s">
        <v>8012</v>
      </c>
      <c r="H2159" s="205">
        <f xml:space="preserve"> LEN(小韻資料表[[#This Row],[小韻字集]])</f>
        <v>6</v>
      </c>
      <c r="I2159" s="205" cm="1">
        <f t="array" ref="I2159" xml:space="preserve"> MATCH(TRUE, ISNUMBER( SEARCH( LEFT(小韻資料表[[#This Row],[切語]],1), 切語上字資料表[切語上字]) ), 0)</f>
        <v>21</v>
      </c>
      <c r="J2159" s="210" t="str" cm="1">
        <f t="array" ref="J2159" xml:space="preserve"> INDEX(切語上字資料表[聲母], 小韻資料表[[#This Row],[上字表識別號]])</f>
        <v>精</v>
      </c>
      <c r="K2159" s="210" t="str" cm="1">
        <f t="array" ref="K2159" xml:space="preserve"> INDEX(切語上字資料表[聲母拼音碼], 小韻資料表[[#This Row],[上字表識別號]])</f>
        <v>c</v>
      </c>
      <c r="L2159" s="210" t="str" cm="1">
        <f t="array" ref="L2159" xml:space="preserve"> INDEX(切語上字資料表[清濁], 小韻資料表[[#This Row],[上字表識別號]])</f>
        <v>全清</v>
      </c>
      <c r="M2159" s="223" t="str" cm="1">
        <f t="array" ref="M2159" xml:space="preserve"> INDEX(切語上字資料表[發送收], 小韻資料表[[#This Row],[上字表識別號]])</f>
        <v>發聲</v>
      </c>
      <c r="N2159" s="205" cm="1">
        <f t="array" ref="N2159" xml:space="preserve"> MATCH(TRUE, ISNUMBER( SEARCH( RIGHT(小韻資料表[[#This Row],[切語]],1), 切語下字資料表[切語下字]) ), 0)</f>
        <v>23</v>
      </c>
      <c r="O2159" s="207" t="str" cm="1">
        <f t="array" ref="O2159" xml:space="preserve"> INDEX(切語下字資料表[韻母], 小韻資料表[[#This Row],[下字表識別號]])</f>
        <v>寘開3</v>
      </c>
      <c r="P2159" s="207" t="str" cm="1">
        <f t="array" ref="P2159" xml:space="preserve"> INDEX(切語下字資料表[韻母拼音碼], 小韻資料表[[#This Row],[下字表識別號]])</f>
        <v>i</v>
      </c>
      <c r="Q2159" s="210" t="str" cm="1">
        <f t="array" ref="Q2159" xml:space="preserve"> INDEX(設定表!$C$19:$C$23, INT( LEFT(小韻資料表[[#This Row],[目次編碼]],1) ))</f>
        <v>去</v>
      </c>
      <c r="R2159" s="210">
        <f xml:space="preserve">  INDEX(設定表!$C$8:$C$15, MATCH( (RIGHT(小韻資料表[[#This Row],[清濁]]) &amp; 小韻資料表[[#This Row],[調]]), 設定表!$B$8:$B$15, 0))</f>
        <v>3</v>
      </c>
      <c r="S2159" s="205" t="s">
        <v>309</v>
      </c>
      <c r="T2159" s="205" t="s">
        <v>309</v>
      </c>
      <c r="U2159" s="226" t="s">
        <v>309</v>
      </c>
      <c r="V2159" s="146" t="s">
        <v>309</v>
      </c>
      <c r="X2159" s="135"/>
      <c r="Y2159" s="135"/>
      <c r="AA2159" s="135"/>
      <c r="AB2159" s="134"/>
      <c r="AC2159" s="135"/>
      <c r="AD2159" s="135"/>
      <c r="AH2159" s="135"/>
      <c r="AI2159" s="135"/>
    </row>
    <row r="2160" spans="1:35" ht="31.5">
      <c r="A2160" s="205">
        <v>2156</v>
      </c>
      <c r="B2160" s="206" t="s">
        <v>8013</v>
      </c>
      <c r="C2160" s="207" t="str">
        <f xml:space="preserve"> _xlfn.CONCAT(小韻資料表[[#This Row],[聲母拼音碼]],小韻資料表[[#This Row],[韻母拼音碼]],小韻資料表[[#This Row],[調號]])</f>
        <v>si3</v>
      </c>
      <c r="D2160" s="206" t="s">
        <v>8014</v>
      </c>
      <c r="E2160" s="208" t="s">
        <v>363</v>
      </c>
      <c r="F2160" s="205">
        <v>7</v>
      </c>
      <c r="G2160" s="209" t="s">
        <v>8015</v>
      </c>
      <c r="H2160" s="205">
        <f xml:space="preserve"> LEN(小韻資料表[[#This Row],[小韻字集]])</f>
        <v>8</v>
      </c>
      <c r="I2160" s="205" cm="1">
        <f t="array" ref="I2160" xml:space="preserve"> MATCH(TRUE, ISNUMBER( SEARCH( LEFT(小韻資料表[[#This Row],[切語]],1), 切語上字資料表[切語上字]) ), 0)</f>
        <v>24</v>
      </c>
      <c r="J2160" s="210" t="str" cm="1">
        <f t="array" ref="J2160" xml:space="preserve"> INDEX(切語上字資料表[聲母], 小韻資料表[[#This Row],[上字表識別號]])</f>
        <v>心</v>
      </c>
      <c r="K2160" s="210" t="str" cm="1">
        <f t="array" ref="K2160" xml:space="preserve"> INDEX(切語上字資料表[聲母拼音碼], 小韻資料表[[#This Row],[上字表識別號]])</f>
        <v>s</v>
      </c>
      <c r="L2160" s="210" t="str" cm="1">
        <f t="array" ref="L2160" xml:space="preserve"> INDEX(切語上字資料表[清濁], 小韻資料表[[#This Row],[上字表識別號]])</f>
        <v>全清</v>
      </c>
      <c r="M2160" s="223" t="str" cm="1">
        <f t="array" ref="M2160" xml:space="preserve"> INDEX(切語上字資料表[發送收], 小韻資料表[[#This Row],[上字表識別號]])</f>
        <v>送氣</v>
      </c>
      <c r="N2160" s="205" cm="1">
        <f t="array" ref="N2160" xml:space="preserve"> MATCH(TRUE, ISNUMBER( SEARCH( RIGHT(小韻資料表[[#This Row],[切語]],1), 切語下字資料表[切語下字]) ), 0)</f>
        <v>23</v>
      </c>
      <c r="O2160" s="207" t="str" cm="1">
        <f t="array" ref="O2160" xml:space="preserve"> INDEX(切語下字資料表[韻母], 小韻資料表[[#This Row],[下字表識別號]])</f>
        <v>寘開3</v>
      </c>
      <c r="P2160" s="207" t="str" cm="1">
        <f t="array" ref="P2160" xml:space="preserve"> INDEX(切語下字資料表[韻母拼音碼], 小韻資料表[[#This Row],[下字表識別號]])</f>
        <v>i</v>
      </c>
      <c r="Q2160" s="210" t="str" cm="1">
        <f t="array" ref="Q2160" xml:space="preserve"> INDEX(設定表!$C$19:$C$23, INT( LEFT(小韻資料表[[#This Row],[目次編碼]],1) ))</f>
        <v>去</v>
      </c>
      <c r="R2160" s="210">
        <f xml:space="preserve">  INDEX(設定表!$C$8:$C$15, MATCH( (RIGHT(小韻資料表[[#This Row],[清濁]]) &amp; 小韻資料表[[#This Row],[調]]), 設定表!$B$8:$B$15, 0))</f>
        <v>3</v>
      </c>
      <c r="S2160" s="205" t="s">
        <v>309</v>
      </c>
      <c r="T2160" s="205" t="s">
        <v>309</v>
      </c>
      <c r="U2160" s="226" t="s">
        <v>309</v>
      </c>
      <c r="V2160" s="147" t="s">
        <v>309</v>
      </c>
      <c r="X2160" s="135"/>
      <c r="Y2160" s="135"/>
      <c r="AA2160" s="135"/>
      <c r="AB2160" s="134"/>
      <c r="AC2160" s="135"/>
      <c r="AD2160" s="135"/>
      <c r="AH2160" s="135"/>
      <c r="AI2160" s="135"/>
    </row>
    <row r="2161" spans="1:35" ht="31.5">
      <c r="A2161" s="205">
        <v>2157</v>
      </c>
      <c r="B2161" s="206" t="s">
        <v>8016</v>
      </c>
      <c r="C2161" s="207" t="str">
        <f xml:space="preserve"> _xlfn.CONCAT(小韻資料表[[#This Row],[聲母拼音碼]],小韻資料表[[#This Row],[韻母拼音碼]],小韻資料表[[#This Row],[調號]])</f>
        <v>Øui7</v>
      </c>
      <c r="D2161" s="206" t="s">
        <v>1769</v>
      </c>
      <c r="E2161" s="208" t="s">
        <v>363</v>
      </c>
      <c r="F2161" s="205">
        <v>8</v>
      </c>
      <c r="G2161" s="209" t="s">
        <v>1769</v>
      </c>
      <c r="H2161" s="205">
        <f xml:space="preserve"> LEN(小韻資料表[[#This Row],[小韻字集]])</f>
        <v>1</v>
      </c>
      <c r="I2161" s="205" cm="1">
        <f t="array" ref="I2161" xml:space="preserve"> MATCH(TRUE, ISNUMBER( SEARCH( LEFT(小韻資料表[[#This Row],[切語]],1), 切語上字資料表[切語上字]) ), 0)</f>
        <v>38</v>
      </c>
      <c r="J2161" s="210" t="str" cm="1">
        <f t="array" ref="J2161" xml:space="preserve"> INDEX(切語上字資料表[聲母], 小韻資料表[[#This Row],[上字表識別號]])</f>
        <v>為</v>
      </c>
      <c r="K2161" s="210" t="str" cm="1">
        <f t="array" ref="K2161" xml:space="preserve"> INDEX(切語上字資料表[聲母拼音碼], 小韻資料表[[#This Row],[上字表識別號]])</f>
        <v>Ø</v>
      </c>
      <c r="L2161" s="210" t="str" cm="1">
        <f t="array" ref="L2161" xml:space="preserve"> INDEX(切語上字資料表[清濁], 小韻資料表[[#This Row],[上字表識別號]])</f>
        <v>次濁</v>
      </c>
      <c r="M2161" s="223" t="str" cm="1">
        <f t="array" ref="M2161" xml:space="preserve"> INDEX(切語上字資料表[發送收], 小韻資料表[[#This Row],[上字表識別號]])</f>
        <v>發聲</v>
      </c>
      <c r="N2161" s="205" cm="1">
        <f t="array" ref="N2161" xml:space="preserve"> MATCH(TRUE, ISNUMBER( SEARCH( RIGHT(小韻資料表[[#This Row],[切語]],1), 切語下字資料表[切語下字]) ), 0)</f>
        <v>27</v>
      </c>
      <c r="O2161" s="207" t="str" cm="1">
        <f t="array" ref="O2161" xml:space="preserve"> INDEX(切語下字資料表[韻母], 小韻資料表[[#This Row],[下字表識別號]])</f>
        <v>寘合3</v>
      </c>
      <c r="P2161" s="207" t="str" cm="1">
        <f t="array" ref="P2161" xml:space="preserve"> INDEX(切語下字資料表[韻母拼音碼], 小韻資料表[[#This Row],[下字表識別號]])</f>
        <v>ui</v>
      </c>
      <c r="Q2161" s="210" t="str" cm="1">
        <f t="array" ref="Q2161" xml:space="preserve"> INDEX(設定表!$C$19:$C$23, INT( LEFT(小韻資料表[[#This Row],[目次編碼]],1) ))</f>
        <v>去</v>
      </c>
      <c r="R2161" s="210">
        <f xml:space="preserve">  INDEX(設定表!$C$8:$C$15, MATCH( (RIGHT(小韻資料表[[#This Row],[清濁]]) &amp; 小韻資料表[[#This Row],[調]]), 設定表!$B$8:$B$15, 0))</f>
        <v>7</v>
      </c>
      <c r="S2161" s="205" t="s">
        <v>309</v>
      </c>
      <c r="T2161" s="205" t="s">
        <v>309</v>
      </c>
      <c r="U2161" s="226" t="s">
        <v>309</v>
      </c>
      <c r="V2161" s="146" t="s">
        <v>309</v>
      </c>
      <c r="X2161" s="135"/>
      <c r="Y2161" s="135"/>
      <c r="AA2161" s="135"/>
      <c r="AB2161" s="134"/>
      <c r="AC2161" s="135"/>
      <c r="AD2161" s="135"/>
      <c r="AH2161" s="135"/>
      <c r="AI2161" s="135"/>
    </row>
    <row r="2162" spans="1:35" ht="31.5">
      <c r="A2162" s="205">
        <v>2158</v>
      </c>
      <c r="B2162" s="206" t="s">
        <v>8017</v>
      </c>
      <c r="C2162" s="207" t="str">
        <f xml:space="preserve"> _xlfn.CONCAT(小韻資料表[[#This Row],[聲母拼音碼]],小韻資料表[[#This Row],[韻母拼音碼]],小韻資料表[[#This Row],[調號]])</f>
        <v>kui3</v>
      </c>
      <c r="D2162" s="206" t="s">
        <v>8018</v>
      </c>
      <c r="E2162" s="208" t="s">
        <v>363</v>
      </c>
      <c r="F2162" s="205">
        <v>9</v>
      </c>
      <c r="G2162" s="209" t="s">
        <v>8019</v>
      </c>
      <c r="H2162" s="205">
        <f xml:space="preserve"> LEN(小韻資料表[[#This Row],[小韻字集]])</f>
        <v>6</v>
      </c>
      <c r="I2162" s="205" cm="1">
        <f t="array" ref="I2162" xml:space="preserve"> MATCH(TRUE, ISNUMBER( SEARCH( LEFT(小韻資料表[[#This Row],[切語]],1), 切語上字資料表[切語上字]) ), 0)</f>
        <v>1</v>
      </c>
      <c r="J2162" s="210" t="str" cm="1">
        <f t="array" ref="J2162" xml:space="preserve"> INDEX(切語上字資料表[聲母], 小韻資料表[[#This Row],[上字表識別號]])</f>
        <v>見</v>
      </c>
      <c r="K2162" s="210" t="str" cm="1">
        <f t="array" ref="K2162" xml:space="preserve"> INDEX(切語上字資料表[聲母拼音碼], 小韻資料表[[#This Row],[上字表識別號]])</f>
        <v>k</v>
      </c>
      <c r="L2162" s="210" t="str" cm="1">
        <f t="array" ref="L2162" xml:space="preserve"> INDEX(切語上字資料表[清濁], 小韻資料表[[#This Row],[上字表識別號]])</f>
        <v>全清</v>
      </c>
      <c r="M2162" s="223" t="str" cm="1">
        <f t="array" ref="M2162" xml:space="preserve"> INDEX(切語上字資料表[發送收], 小韻資料表[[#This Row],[上字表識別號]])</f>
        <v>發聲</v>
      </c>
      <c r="N2162" s="205" cm="1">
        <f t="array" ref="N2162" xml:space="preserve"> MATCH(TRUE, ISNUMBER( SEARCH( RIGHT(小韻資料表[[#This Row],[切語]],1), 切語下字資料表[切語下字]) ), 0)</f>
        <v>27</v>
      </c>
      <c r="O2162" s="207" t="str" cm="1">
        <f t="array" ref="O2162" xml:space="preserve"> INDEX(切語下字資料表[韻母], 小韻資料表[[#This Row],[下字表識別號]])</f>
        <v>寘合3</v>
      </c>
      <c r="P2162" s="207" t="str" cm="1">
        <f t="array" ref="P2162" xml:space="preserve"> INDEX(切語下字資料表[韻母拼音碼], 小韻資料表[[#This Row],[下字表識別號]])</f>
        <v>ui</v>
      </c>
      <c r="Q2162" s="210" t="str" cm="1">
        <f t="array" ref="Q2162" xml:space="preserve"> INDEX(設定表!$C$19:$C$23, INT( LEFT(小韻資料表[[#This Row],[目次編碼]],1) ))</f>
        <v>去</v>
      </c>
      <c r="R2162" s="210">
        <f xml:space="preserve">  INDEX(設定表!$C$8:$C$15, MATCH( (RIGHT(小韻資料表[[#This Row],[清濁]]) &amp; 小韻資料表[[#This Row],[調]]), 設定表!$B$8:$B$15, 0))</f>
        <v>3</v>
      </c>
      <c r="S2162" s="205" t="s">
        <v>309</v>
      </c>
      <c r="T2162" s="205" t="s">
        <v>309</v>
      </c>
      <c r="U2162" s="226" t="s">
        <v>309</v>
      </c>
      <c r="V2162" s="147" t="s">
        <v>309</v>
      </c>
      <c r="X2162" s="135"/>
      <c r="Y2162" s="135"/>
      <c r="AA2162" s="135"/>
      <c r="AB2162" s="134"/>
      <c r="AC2162" s="135"/>
      <c r="AD2162" s="135"/>
      <c r="AH2162" s="135"/>
      <c r="AI2162" s="135"/>
    </row>
    <row r="2163" spans="1:35" ht="31.5">
      <c r="A2163" s="205">
        <v>2159</v>
      </c>
      <c r="B2163" s="206" t="s">
        <v>8020</v>
      </c>
      <c r="C2163" s="207" t="str">
        <f xml:space="preserve"> _xlfn.CONCAT(小韻資料表[[#This Row],[聲母拼音碼]],小韻資料表[[#This Row],[韻母拼音碼]],小韻資料表[[#This Row],[調號]])</f>
        <v>phi3</v>
      </c>
      <c r="D2163" s="206" t="s">
        <v>8021</v>
      </c>
      <c r="E2163" s="208" t="s">
        <v>363</v>
      </c>
      <c r="F2163" s="205">
        <v>10</v>
      </c>
      <c r="G2163" s="209" t="s">
        <v>8022</v>
      </c>
      <c r="H2163" s="205">
        <f xml:space="preserve"> LEN(小韻資料表[[#This Row],[小韻字集]])</f>
        <v>3</v>
      </c>
      <c r="I2163" s="205" cm="1">
        <f t="array" ref="I2163" xml:space="preserve"> MATCH(TRUE, ISNUMBER( SEARCH( LEFT(小韻資料表[[#This Row],[切語]],1), 切語上字資料表[切語上字]) ), 0)</f>
        <v>14</v>
      </c>
      <c r="J2163" s="210" t="str" cm="1">
        <f t="array" ref="J2163" xml:space="preserve"> INDEX(切語上字資料表[聲母], 小韻資料表[[#This Row],[上字表識別號]])</f>
        <v>滂</v>
      </c>
      <c r="K2163" s="210" t="str" cm="1">
        <f t="array" ref="K2163" xml:space="preserve"> INDEX(切語上字資料表[聲母拼音碼], 小韻資料表[[#This Row],[上字表識別號]])</f>
        <v>ph</v>
      </c>
      <c r="L2163" s="210" t="str" cm="1">
        <f t="array" ref="L2163" xml:space="preserve"> INDEX(切語上字資料表[清濁], 小韻資料表[[#This Row],[上字表識別號]])</f>
        <v>次清</v>
      </c>
      <c r="M2163" s="223" t="str" cm="1">
        <f t="array" ref="M2163" xml:space="preserve"> INDEX(切語上字資料表[發送收], 小韻資料表[[#This Row],[上字表識別號]])</f>
        <v>送氣</v>
      </c>
      <c r="N2163" s="205" cm="1">
        <f t="array" ref="N2163" xml:space="preserve"> MATCH(TRUE, ISNUMBER( SEARCH( RIGHT(小韻資料表[[#This Row],[切語]],1), 切語下字資料表[切語下字]) ), 0)</f>
        <v>23</v>
      </c>
      <c r="O2163" s="207" t="str" cm="1">
        <f t="array" ref="O2163" xml:space="preserve"> INDEX(切語下字資料表[韻母], 小韻資料表[[#This Row],[下字表識別號]])</f>
        <v>寘開3</v>
      </c>
      <c r="P2163" s="207" t="str" cm="1">
        <f t="array" ref="P2163" xml:space="preserve"> INDEX(切語下字資料表[韻母拼音碼], 小韻資料表[[#This Row],[下字表識別號]])</f>
        <v>i</v>
      </c>
      <c r="Q2163" s="210" t="str" cm="1">
        <f t="array" ref="Q2163" xml:space="preserve"> INDEX(設定表!$C$19:$C$23, INT( LEFT(小韻資料表[[#This Row],[目次編碼]],1) ))</f>
        <v>去</v>
      </c>
      <c r="R2163" s="210">
        <f xml:space="preserve">  INDEX(設定表!$C$8:$C$15, MATCH( (RIGHT(小韻資料表[[#This Row],[清濁]]) &amp; 小韻資料表[[#This Row],[調]]), 設定表!$B$8:$B$15, 0))</f>
        <v>3</v>
      </c>
      <c r="S2163" s="205" t="s">
        <v>309</v>
      </c>
      <c r="T2163" s="205" t="s">
        <v>309</v>
      </c>
      <c r="U2163" s="226" t="s">
        <v>309</v>
      </c>
      <c r="V2163" s="146" t="s">
        <v>309</v>
      </c>
      <c r="X2163" s="135"/>
      <c r="Y2163" s="135"/>
      <c r="AA2163" s="135"/>
      <c r="AB2163" s="134"/>
      <c r="AC2163" s="135"/>
      <c r="AD2163" s="135"/>
      <c r="AH2163" s="135"/>
      <c r="AI2163" s="135"/>
    </row>
    <row r="2164" spans="1:35" ht="31.5">
      <c r="A2164" s="205">
        <v>2160</v>
      </c>
      <c r="B2164" s="206" t="s">
        <v>8023</v>
      </c>
      <c r="C2164" s="207" t="str">
        <f xml:space="preserve"> _xlfn.CONCAT(小韻資料表[[#This Row],[聲母拼音碼]],小韻資料表[[#This Row],[韻母拼音碼]],小韻資料表[[#This Row],[調號]])</f>
        <v>pi3</v>
      </c>
      <c r="D2164" s="206" t="s">
        <v>8024</v>
      </c>
      <c r="E2164" s="208" t="s">
        <v>363</v>
      </c>
      <c r="F2164" s="205">
        <v>11</v>
      </c>
      <c r="G2164" s="209" t="s">
        <v>8025</v>
      </c>
      <c r="H2164" s="205">
        <f xml:space="preserve"> LEN(小韻資料表[[#This Row],[小韻字集]])</f>
        <v>7</v>
      </c>
      <c r="I2164" s="205" cm="1">
        <f t="array" ref="I2164" xml:space="preserve"> MATCH(TRUE, ISNUMBER( SEARCH( LEFT(小韻資料表[[#This Row],[切語]],1), 切語上字資料表[切語上字]) ), 0)</f>
        <v>13</v>
      </c>
      <c r="J2164" s="210" t="str" cm="1">
        <f t="array" ref="J2164" xml:space="preserve"> INDEX(切語上字資料表[聲母], 小韻資料表[[#This Row],[上字表識別號]])</f>
        <v>幫</v>
      </c>
      <c r="K2164" s="210" t="str" cm="1">
        <f t="array" ref="K2164" xml:space="preserve"> INDEX(切語上字資料表[聲母拼音碼], 小韻資料表[[#This Row],[上字表識別號]])</f>
        <v>p</v>
      </c>
      <c r="L2164" s="210" t="str" cm="1">
        <f t="array" ref="L2164" xml:space="preserve"> INDEX(切語上字資料表[清濁], 小韻資料表[[#This Row],[上字表識別號]])</f>
        <v>全清</v>
      </c>
      <c r="M2164" s="223" t="str" cm="1">
        <f t="array" ref="M2164" xml:space="preserve"> INDEX(切語上字資料表[發送收], 小韻資料表[[#This Row],[上字表識別號]])</f>
        <v>發聲</v>
      </c>
      <c r="N2164" s="205" cm="1">
        <f t="array" ref="N2164" xml:space="preserve"> MATCH(TRUE, ISNUMBER( SEARCH( RIGHT(小韻資料表[[#This Row],[切語]],1), 切語下字資料表[切語下字]) ), 0)</f>
        <v>23</v>
      </c>
      <c r="O2164" s="207" t="str" cm="1">
        <f t="array" ref="O2164" xml:space="preserve"> INDEX(切語下字資料表[韻母], 小韻資料表[[#This Row],[下字表識別號]])</f>
        <v>寘開3</v>
      </c>
      <c r="P2164" s="207" t="str" cm="1">
        <f t="array" ref="P2164" xml:space="preserve"> INDEX(切語下字資料表[韻母拼音碼], 小韻資料表[[#This Row],[下字表識別號]])</f>
        <v>i</v>
      </c>
      <c r="Q2164" s="210" t="str" cm="1">
        <f t="array" ref="Q2164" xml:space="preserve"> INDEX(設定表!$C$19:$C$23, INT( LEFT(小韻資料表[[#This Row],[目次編碼]],1) ))</f>
        <v>去</v>
      </c>
      <c r="R2164" s="210">
        <f xml:space="preserve">  INDEX(設定表!$C$8:$C$15, MATCH( (RIGHT(小韻資料表[[#This Row],[清濁]]) &amp; 小韻資料表[[#This Row],[調]]), 設定表!$B$8:$B$15, 0))</f>
        <v>3</v>
      </c>
      <c r="S2164" s="205" t="s">
        <v>309</v>
      </c>
      <c r="T2164" s="205" t="s">
        <v>309</v>
      </c>
      <c r="U2164" s="226" t="s">
        <v>309</v>
      </c>
      <c r="V2164" s="147" t="s">
        <v>309</v>
      </c>
      <c r="X2164" s="135"/>
      <c r="Y2164" s="135"/>
      <c r="AA2164" s="135"/>
      <c r="AB2164" s="134"/>
      <c r="AC2164" s="135"/>
      <c r="AD2164" s="135"/>
      <c r="AH2164" s="135"/>
      <c r="AI2164" s="135"/>
    </row>
    <row r="2165" spans="1:35" ht="31.5">
      <c r="A2165" s="205">
        <v>2161</v>
      </c>
      <c r="B2165" s="206" t="s">
        <v>8026</v>
      </c>
      <c r="C2165" s="207" t="str">
        <f xml:space="preserve"> _xlfn.CONCAT(小韻資料表[[#This Row],[聲母拼音碼]],小韻資料表[[#This Row],[韻母拼音碼]],小韻資料表[[#This Row],[調號]])</f>
        <v>pi7</v>
      </c>
      <c r="D2165" s="206" t="s">
        <v>8027</v>
      </c>
      <c r="E2165" s="208" t="s">
        <v>363</v>
      </c>
      <c r="F2165" s="205">
        <v>12</v>
      </c>
      <c r="G2165" s="209" t="s">
        <v>8028</v>
      </c>
      <c r="H2165" s="205">
        <f xml:space="preserve"> LEN(小韻資料表[[#This Row],[小韻字集]])</f>
        <v>7</v>
      </c>
      <c r="I2165" s="205" cm="1">
        <f t="array" ref="I2165" xml:space="preserve"> MATCH(TRUE, ISNUMBER( SEARCH( LEFT(小韻資料表[[#This Row],[切語]],1), 切語上字資料表[切語上字]) ), 0)</f>
        <v>15</v>
      </c>
      <c r="J2165" s="210" t="str" cm="1">
        <f t="array" ref="J2165" xml:space="preserve"> INDEX(切語上字資料表[聲母], 小韻資料表[[#This Row],[上字表識別號]])</f>
        <v>並</v>
      </c>
      <c r="K2165" s="210" t="str" cm="1">
        <f t="array" ref="K2165" xml:space="preserve"> INDEX(切語上字資料表[聲母拼音碼], 小韻資料表[[#This Row],[上字表識別號]])</f>
        <v>p</v>
      </c>
      <c r="L2165" s="210" t="str" cm="1">
        <f t="array" ref="L2165" xml:space="preserve"> INDEX(切語上字資料表[清濁], 小韻資料表[[#This Row],[上字表識別號]])</f>
        <v>全濁</v>
      </c>
      <c r="M2165" s="223" cm="1">
        <f t="array" ref="M2165" xml:space="preserve"> INDEX(切語上字資料表[發送收], 小韻資料表[[#This Row],[上字表識別號]])</f>
        <v>0</v>
      </c>
      <c r="N2165" s="205" cm="1">
        <f t="array" ref="N2165" xml:space="preserve"> MATCH(TRUE, ISNUMBER( SEARCH( RIGHT(小韻資料表[[#This Row],[切語]],1), 切語下字資料表[切語下字]) ), 0)</f>
        <v>23</v>
      </c>
      <c r="O2165" s="207" t="str" cm="1">
        <f t="array" ref="O2165" xml:space="preserve"> INDEX(切語下字資料表[韻母], 小韻資料表[[#This Row],[下字表識別號]])</f>
        <v>寘開3</v>
      </c>
      <c r="P2165" s="207" t="str" cm="1">
        <f t="array" ref="P2165" xml:space="preserve"> INDEX(切語下字資料表[韻母拼音碼], 小韻資料表[[#This Row],[下字表識別號]])</f>
        <v>i</v>
      </c>
      <c r="Q2165" s="210" t="str" cm="1">
        <f t="array" ref="Q2165" xml:space="preserve"> INDEX(設定表!$C$19:$C$23, INT( LEFT(小韻資料表[[#This Row],[目次編碼]],1) ))</f>
        <v>去</v>
      </c>
      <c r="R2165" s="210">
        <f xml:space="preserve">  INDEX(設定表!$C$8:$C$15, MATCH( (RIGHT(小韻資料表[[#This Row],[清濁]]) &amp; 小韻資料表[[#This Row],[調]]), 設定表!$B$8:$B$15, 0))</f>
        <v>7</v>
      </c>
      <c r="S2165" s="205" t="s">
        <v>309</v>
      </c>
      <c r="T2165" s="205" t="s">
        <v>309</v>
      </c>
      <c r="U2165" s="226" t="s">
        <v>309</v>
      </c>
      <c r="V2165" s="146" t="s">
        <v>309</v>
      </c>
      <c r="X2165" s="135"/>
      <c r="Y2165" s="135"/>
      <c r="AA2165" s="135"/>
      <c r="AB2165" s="134"/>
      <c r="AC2165" s="135"/>
      <c r="AD2165" s="135"/>
      <c r="AH2165" s="135"/>
      <c r="AI2165" s="135"/>
    </row>
    <row r="2166" spans="1:35" ht="31.5">
      <c r="A2166" s="205">
        <v>2162</v>
      </c>
      <c r="B2166" s="206" t="s">
        <v>8029</v>
      </c>
      <c r="C2166" s="207" t="str">
        <f xml:space="preserve"> _xlfn.CONCAT(小韻資料表[[#This Row],[聲母拼音碼]],小韻資料表[[#This Row],[韻母拼音碼]],小韻資料表[[#This Row],[調號]])</f>
        <v>lui7</v>
      </c>
      <c r="D2166" s="206" t="s">
        <v>8030</v>
      </c>
      <c r="E2166" s="208" t="s">
        <v>363</v>
      </c>
      <c r="F2166" s="205">
        <v>13</v>
      </c>
      <c r="G2166" s="209" t="s">
        <v>8030</v>
      </c>
      <c r="H2166" s="205">
        <f xml:space="preserve"> LEN(小韻資料表[[#This Row],[小韻字集]])</f>
        <v>1</v>
      </c>
      <c r="I2166" s="205" cm="1">
        <f t="array" ref="I2166" xml:space="preserve"> MATCH(TRUE, ISNUMBER( SEARCH( LEFT(小韻資料表[[#This Row],[切語]],1), 切語上字資料表[切語上字]) ), 0)</f>
        <v>40</v>
      </c>
      <c r="J2166" s="210" t="str" cm="1">
        <f t="array" ref="J2166" xml:space="preserve"> INDEX(切語上字資料表[聲母], 小韻資料表[[#This Row],[上字表識別號]])</f>
        <v>來</v>
      </c>
      <c r="K2166" s="210" t="str" cm="1">
        <f t="array" ref="K2166" xml:space="preserve"> INDEX(切語上字資料表[聲母拼音碼], 小韻資料表[[#This Row],[上字表識別號]])</f>
        <v>l</v>
      </c>
      <c r="L2166" s="210" t="str" cm="1">
        <f t="array" ref="L2166" xml:space="preserve"> INDEX(切語上字資料表[清濁], 小韻資料表[[#This Row],[上字表識別號]])</f>
        <v>次濁</v>
      </c>
      <c r="M2166" s="223" t="str" cm="1">
        <f t="array" ref="M2166" xml:space="preserve"> INDEX(切語上字資料表[發送收], 小韻資料表[[#This Row],[上字表識別號]])</f>
        <v>收聲</v>
      </c>
      <c r="N2166" s="205" cm="1">
        <f t="array" ref="N2166" xml:space="preserve"> MATCH(TRUE, ISNUMBER( SEARCH( RIGHT(小韻資料表[[#This Row],[切語]],1), 切語下字資料表[切語下字]) ), 0)</f>
        <v>27</v>
      </c>
      <c r="O2166" s="207" t="str" cm="1">
        <f t="array" ref="O2166" xml:space="preserve"> INDEX(切語下字資料表[韻母], 小韻資料表[[#This Row],[下字表識別號]])</f>
        <v>寘合3</v>
      </c>
      <c r="P2166" s="207" t="str" cm="1">
        <f t="array" ref="P2166" xml:space="preserve"> INDEX(切語下字資料表[韻母拼音碼], 小韻資料表[[#This Row],[下字表識別號]])</f>
        <v>ui</v>
      </c>
      <c r="Q2166" s="210" t="str" cm="1">
        <f t="array" ref="Q2166" xml:space="preserve"> INDEX(設定表!$C$19:$C$23, INT( LEFT(小韻資料表[[#This Row],[目次編碼]],1) ))</f>
        <v>去</v>
      </c>
      <c r="R2166" s="210">
        <f xml:space="preserve">  INDEX(設定表!$C$8:$C$15, MATCH( (RIGHT(小韻資料表[[#This Row],[清濁]]) &amp; 小韻資料表[[#This Row],[調]]), 設定表!$B$8:$B$15, 0))</f>
        <v>7</v>
      </c>
      <c r="S2166" s="205" t="s">
        <v>309</v>
      </c>
      <c r="T2166" s="205" t="s">
        <v>309</v>
      </c>
      <c r="U2166" s="226" t="s">
        <v>309</v>
      </c>
      <c r="V2166" s="147" t="s">
        <v>309</v>
      </c>
      <c r="X2166" s="135"/>
      <c r="Y2166" s="135"/>
      <c r="AA2166" s="135"/>
      <c r="AB2166" s="134"/>
      <c r="AC2166" s="135"/>
      <c r="AD2166" s="135"/>
      <c r="AH2166" s="135"/>
      <c r="AI2166" s="135"/>
    </row>
    <row r="2167" spans="1:35" ht="31.5">
      <c r="A2167" s="205">
        <v>2163</v>
      </c>
      <c r="B2167" s="206" t="s">
        <v>8031</v>
      </c>
      <c r="C2167" s="207" t="str">
        <f xml:space="preserve"> _xlfn.CONCAT(小韻資料表[[#This Row],[聲母拼音碼]],小韻資料表[[#This Row],[韻母拼音碼]],小韻資料表[[#This Row],[調號]])</f>
        <v>ki3</v>
      </c>
      <c r="D2167" s="206" t="s">
        <v>8032</v>
      </c>
      <c r="E2167" s="208" t="s">
        <v>363</v>
      </c>
      <c r="F2167" s="205">
        <v>14</v>
      </c>
      <c r="G2167" s="209" t="s">
        <v>8033</v>
      </c>
      <c r="H2167" s="205">
        <f xml:space="preserve"> LEN(小韻資料表[[#This Row],[小韻字集]])</f>
        <v>3</v>
      </c>
      <c r="I2167" s="205" cm="1">
        <f t="array" ref="I2167" xml:space="preserve"> MATCH(TRUE, ISNUMBER( SEARCH( LEFT(小韻資料表[[#This Row],[切語]],1), 切語上字資料表[切語上字]) ), 0)</f>
        <v>1</v>
      </c>
      <c r="J2167" s="210" t="str" cm="1">
        <f t="array" ref="J2167" xml:space="preserve"> INDEX(切語上字資料表[聲母], 小韻資料表[[#This Row],[上字表識別號]])</f>
        <v>見</v>
      </c>
      <c r="K2167" s="210" t="str" cm="1">
        <f t="array" ref="K2167" xml:space="preserve"> INDEX(切語上字資料表[聲母拼音碼], 小韻資料表[[#This Row],[上字表識別號]])</f>
        <v>k</v>
      </c>
      <c r="L2167" s="210" t="str" cm="1">
        <f t="array" ref="L2167" xml:space="preserve"> INDEX(切語上字資料表[清濁], 小韻資料表[[#This Row],[上字表識別號]])</f>
        <v>全清</v>
      </c>
      <c r="M2167" s="223" t="str" cm="1">
        <f t="array" ref="M2167" xml:space="preserve"> INDEX(切語上字資料表[發送收], 小韻資料表[[#This Row],[上字表識別號]])</f>
        <v>發聲</v>
      </c>
      <c r="N2167" s="205" cm="1">
        <f t="array" ref="N2167" xml:space="preserve"> MATCH(TRUE, ISNUMBER( SEARCH( RIGHT(小韻資料表[[#This Row],[切語]],1), 切語下字資料表[切語下字]) ), 0)</f>
        <v>23</v>
      </c>
      <c r="O2167" s="207" t="str" cm="1">
        <f t="array" ref="O2167" xml:space="preserve"> INDEX(切語下字資料表[韻母], 小韻資料表[[#This Row],[下字表識別號]])</f>
        <v>寘開3</v>
      </c>
      <c r="P2167" s="207" t="str" cm="1">
        <f t="array" ref="P2167" xml:space="preserve"> INDEX(切語下字資料表[韻母拼音碼], 小韻資料表[[#This Row],[下字表識別號]])</f>
        <v>i</v>
      </c>
      <c r="Q2167" s="210" t="str" cm="1">
        <f t="array" ref="Q2167" xml:space="preserve"> INDEX(設定表!$C$19:$C$23, INT( LEFT(小韻資料表[[#This Row],[目次編碼]],1) ))</f>
        <v>去</v>
      </c>
      <c r="R2167" s="210">
        <f xml:space="preserve">  INDEX(設定表!$C$8:$C$15, MATCH( (RIGHT(小韻資料表[[#This Row],[清濁]]) &amp; 小韻資料表[[#This Row],[調]]), 設定表!$B$8:$B$15, 0))</f>
        <v>3</v>
      </c>
      <c r="S2167" s="205" t="s">
        <v>309</v>
      </c>
      <c r="T2167" s="205" t="s">
        <v>309</v>
      </c>
      <c r="U2167" s="226" t="s">
        <v>309</v>
      </c>
      <c r="V2167" s="146" t="s">
        <v>309</v>
      </c>
      <c r="X2167" s="135"/>
      <c r="Y2167" s="135"/>
      <c r="AA2167" s="135"/>
      <c r="AB2167" s="134"/>
      <c r="AC2167" s="135"/>
      <c r="AD2167" s="135"/>
      <c r="AH2167" s="135"/>
      <c r="AI2167" s="135"/>
    </row>
    <row r="2168" spans="1:35" ht="31.5">
      <c r="A2168" s="205">
        <v>2164</v>
      </c>
      <c r="B2168" s="206" t="s">
        <v>8034</v>
      </c>
      <c r="C2168" s="207" t="str">
        <f xml:space="preserve"> _xlfn.CONCAT(小韻資料表[[#This Row],[聲母拼音碼]],小韻資料表[[#This Row],[韻母拼音碼]],小韻資料表[[#This Row],[調號]])</f>
        <v>pi3</v>
      </c>
      <c r="D2168" s="206" t="s">
        <v>8035</v>
      </c>
      <c r="E2168" s="208" t="s">
        <v>363</v>
      </c>
      <c r="F2168" s="205">
        <v>15</v>
      </c>
      <c r="G2168" s="209" t="s">
        <v>8035</v>
      </c>
      <c r="H2168" s="205">
        <f xml:space="preserve"> LEN(小韻資料表[[#This Row],[小韻字集]])</f>
        <v>1</v>
      </c>
      <c r="I2168" s="205" cm="1">
        <f t="array" ref="I2168" xml:space="preserve"> MATCH(TRUE, ISNUMBER( SEARCH( LEFT(小韻資料表[[#This Row],[切語]],1), 切語上字資料表[切語上字]) ), 0)</f>
        <v>13</v>
      </c>
      <c r="J2168" s="210" t="str" cm="1">
        <f t="array" ref="J2168" xml:space="preserve"> INDEX(切語上字資料表[聲母], 小韻資料表[[#This Row],[上字表識別號]])</f>
        <v>幫</v>
      </c>
      <c r="K2168" s="210" t="str" cm="1">
        <f t="array" ref="K2168" xml:space="preserve"> INDEX(切語上字資料表[聲母拼音碼], 小韻資料表[[#This Row],[上字表識別號]])</f>
        <v>p</v>
      </c>
      <c r="L2168" s="210" t="str" cm="1">
        <f t="array" ref="L2168" xml:space="preserve"> INDEX(切語上字資料表[清濁], 小韻資料表[[#This Row],[上字表識別號]])</f>
        <v>全清</v>
      </c>
      <c r="M2168" s="223" t="str" cm="1">
        <f t="array" ref="M2168" xml:space="preserve"> INDEX(切語上字資料表[發送收], 小韻資料表[[#This Row],[上字表識別號]])</f>
        <v>發聲</v>
      </c>
      <c r="N2168" s="205" cm="1">
        <f t="array" ref="N2168" xml:space="preserve"> MATCH(TRUE, ISNUMBER( SEARCH( RIGHT(小韻資料表[[#This Row],[切語]],1), 切語下字資料表[切語下字]) ), 0)</f>
        <v>23</v>
      </c>
      <c r="O2168" s="207" t="str" cm="1">
        <f t="array" ref="O2168" xml:space="preserve"> INDEX(切語下字資料表[韻母], 小韻資料表[[#This Row],[下字表識別號]])</f>
        <v>寘開3</v>
      </c>
      <c r="P2168" s="207" t="str" cm="1">
        <f t="array" ref="P2168" xml:space="preserve"> INDEX(切語下字資料表[韻母拼音碼], 小韻資料表[[#This Row],[下字表識別號]])</f>
        <v>i</v>
      </c>
      <c r="Q2168" s="210" t="str" cm="1">
        <f t="array" ref="Q2168" xml:space="preserve"> INDEX(設定表!$C$19:$C$23, INT( LEFT(小韻資料表[[#This Row],[目次編碼]],1) ))</f>
        <v>去</v>
      </c>
      <c r="R2168" s="210">
        <f xml:space="preserve">  INDEX(設定表!$C$8:$C$15, MATCH( (RIGHT(小韻資料表[[#This Row],[清濁]]) &amp; 小韻資料表[[#This Row],[調]]), 設定表!$B$8:$B$15, 0))</f>
        <v>3</v>
      </c>
      <c r="S2168" s="205" t="s">
        <v>309</v>
      </c>
      <c r="T2168" s="205" t="s">
        <v>309</v>
      </c>
      <c r="U2168" s="226" t="s">
        <v>309</v>
      </c>
      <c r="V2168" s="147" t="s">
        <v>309</v>
      </c>
      <c r="X2168" s="135"/>
      <c r="Y2168" s="135"/>
      <c r="AA2168" s="135"/>
      <c r="AB2168" s="134"/>
      <c r="AC2168" s="135"/>
      <c r="AD2168" s="135"/>
      <c r="AH2168" s="135"/>
      <c r="AI2168" s="135"/>
    </row>
    <row r="2169" spans="1:35" ht="31.5">
      <c r="A2169" s="205">
        <v>2165</v>
      </c>
      <c r="B2169" s="206" t="s">
        <v>8036</v>
      </c>
      <c r="C2169" s="207" t="str">
        <f xml:space="preserve"> _xlfn.CONCAT(小韻資料表[[#This Row],[聲母拼音碼]],小韻資料表[[#This Row],[韻母拼音碼]],小韻資料表[[#This Row],[調號]])</f>
        <v>khi7</v>
      </c>
      <c r="D2169" s="206" t="s">
        <v>8037</v>
      </c>
      <c r="E2169" s="208" t="s">
        <v>363</v>
      </c>
      <c r="F2169" s="205">
        <v>16</v>
      </c>
      <c r="G2169" s="209" t="s">
        <v>8038</v>
      </c>
      <c r="H2169" s="205">
        <f xml:space="preserve"> LEN(小韻資料表[[#This Row],[小韻字集]])</f>
        <v>8</v>
      </c>
      <c r="I2169" s="205" cm="1">
        <f t="array" ref="I2169" xml:space="preserve"> MATCH(TRUE, ISNUMBER( SEARCH( LEFT(小韻資料表[[#This Row],[切語]],1), 切語上字資料表[切語上字]) ), 0)</f>
        <v>3</v>
      </c>
      <c r="J2169" s="210" t="str" cm="1">
        <f t="array" ref="J2169" xml:space="preserve"> INDEX(切語上字資料表[聲母], 小韻資料表[[#This Row],[上字表識別號]])</f>
        <v>群</v>
      </c>
      <c r="K2169" s="210" t="str" cm="1">
        <f t="array" ref="K2169" xml:space="preserve"> INDEX(切語上字資料表[聲母拼音碼], 小韻資料表[[#This Row],[上字表識別號]])</f>
        <v>kh</v>
      </c>
      <c r="L2169" s="210" t="str" cm="1">
        <f t="array" ref="L2169" xml:space="preserve"> INDEX(切語上字資料表[清濁], 小韻資料表[[#This Row],[上字表識別號]])</f>
        <v>全濁</v>
      </c>
      <c r="M2169" s="223" cm="1">
        <f t="array" ref="M2169" xml:space="preserve"> INDEX(切語上字資料表[發送收], 小韻資料表[[#This Row],[上字表識別號]])</f>
        <v>0</v>
      </c>
      <c r="N2169" s="205" cm="1">
        <f t="array" ref="N2169" xml:space="preserve"> MATCH(TRUE, ISNUMBER( SEARCH( RIGHT(小韻資料表[[#This Row],[切語]],1), 切語下字資料表[切語下字]) ), 0)</f>
        <v>23</v>
      </c>
      <c r="O2169" s="207" t="str" cm="1">
        <f t="array" ref="O2169" xml:space="preserve"> INDEX(切語下字資料表[韻母], 小韻資料表[[#This Row],[下字表識別號]])</f>
        <v>寘開3</v>
      </c>
      <c r="P2169" s="207" t="str" cm="1">
        <f t="array" ref="P2169" xml:space="preserve"> INDEX(切語下字資料表[韻母拼音碼], 小韻資料表[[#This Row],[下字表識別號]])</f>
        <v>i</v>
      </c>
      <c r="Q2169" s="210" t="str" cm="1">
        <f t="array" ref="Q2169" xml:space="preserve"> INDEX(設定表!$C$19:$C$23, INT( LEFT(小韻資料表[[#This Row],[目次編碼]],1) ))</f>
        <v>去</v>
      </c>
      <c r="R2169" s="210">
        <f xml:space="preserve">  INDEX(設定表!$C$8:$C$15, MATCH( (RIGHT(小韻資料表[[#This Row],[清濁]]) &amp; 小韻資料表[[#This Row],[調]]), 設定表!$B$8:$B$15, 0))</f>
        <v>7</v>
      </c>
      <c r="S2169" s="205" t="s">
        <v>309</v>
      </c>
      <c r="T2169" s="205" t="s">
        <v>309</v>
      </c>
      <c r="U2169" s="226" t="s">
        <v>309</v>
      </c>
      <c r="V2169" s="146" t="s">
        <v>309</v>
      </c>
      <c r="X2169" s="135"/>
      <c r="Y2169" s="135"/>
      <c r="AA2169" s="135"/>
      <c r="AB2169" s="134"/>
      <c r="AC2169" s="135"/>
      <c r="AD2169" s="135"/>
      <c r="AH2169" s="135"/>
      <c r="AI2169" s="135"/>
    </row>
    <row r="2170" spans="1:35" ht="31.5">
      <c r="A2170" s="205">
        <v>2166</v>
      </c>
      <c r="B2170" s="206" t="s">
        <v>8039</v>
      </c>
      <c r="C2170" s="207" t="str">
        <f xml:space="preserve"> _xlfn.CONCAT(小韻資料表[[#This Row],[聲母拼音碼]],小韻資料表[[#This Row],[韻母拼音碼]],小韻資料表[[#This Row],[調號]])</f>
        <v>chi3</v>
      </c>
      <c r="D2170" s="206" t="s">
        <v>8040</v>
      </c>
      <c r="E2170" s="208" t="s">
        <v>363</v>
      </c>
      <c r="F2170" s="205">
        <v>17</v>
      </c>
      <c r="G2170" s="209" t="s">
        <v>8041</v>
      </c>
      <c r="H2170" s="205">
        <f xml:space="preserve"> LEN(小韻資料表[[#This Row],[小韻字集]])</f>
        <v>11</v>
      </c>
      <c r="I2170" s="205" cm="1">
        <f t="array" ref="I2170" xml:space="preserve"> MATCH(TRUE, ISNUMBER( SEARCH( LEFT(小韻資料表[[#This Row],[切語]],1), 切語上字資料表[切語上字]) ), 0)</f>
        <v>22</v>
      </c>
      <c r="J2170" s="210" t="str" cm="1">
        <f t="array" ref="J2170" xml:space="preserve"> INDEX(切語上字資料表[聲母], 小韻資料表[[#This Row],[上字表識別號]])</f>
        <v>清</v>
      </c>
      <c r="K2170" s="210" t="str" cm="1">
        <f t="array" ref="K2170" xml:space="preserve"> INDEX(切語上字資料表[聲母拼音碼], 小韻資料表[[#This Row],[上字表識別號]])</f>
        <v>ch</v>
      </c>
      <c r="L2170" s="210" t="str" cm="1">
        <f t="array" ref="L2170" xml:space="preserve"> INDEX(切語上字資料表[清濁], 小韻資料表[[#This Row],[上字表識別號]])</f>
        <v>次清</v>
      </c>
      <c r="M2170" s="223" t="str" cm="1">
        <f t="array" ref="M2170" xml:space="preserve"> INDEX(切語上字資料表[發送收], 小韻資料表[[#This Row],[上字表識別號]])</f>
        <v>送氣</v>
      </c>
      <c r="N2170" s="205" cm="1">
        <f t="array" ref="N2170" xml:space="preserve"> MATCH(TRUE, ISNUMBER( SEARCH( RIGHT(小韻資料表[[#This Row],[切語]],1), 切語下字資料表[切語下字]) ), 0)</f>
        <v>23</v>
      </c>
      <c r="O2170" s="207" t="str" cm="1">
        <f t="array" ref="O2170" xml:space="preserve"> INDEX(切語下字資料表[韻母], 小韻資料表[[#This Row],[下字表識別號]])</f>
        <v>寘開3</v>
      </c>
      <c r="P2170" s="207" t="str" cm="1">
        <f t="array" ref="P2170" xml:space="preserve"> INDEX(切語下字資料表[韻母拼音碼], 小韻資料表[[#This Row],[下字表識別號]])</f>
        <v>i</v>
      </c>
      <c r="Q2170" s="210" t="str" cm="1">
        <f t="array" ref="Q2170" xml:space="preserve"> INDEX(設定表!$C$19:$C$23, INT( LEFT(小韻資料表[[#This Row],[目次編碼]],1) ))</f>
        <v>去</v>
      </c>
      <c r="R2170" s="210">
        <f xml:space="preserve">  INDEX(設定表!$C$8:$C$15, MATCH( (RIGHT(小韻資料表[[#This Row],[清濁]]) &amp; 小韻資料表[[#This Row],[調]]), 設定表!$B$8:$B$15, 0))</f>
        <v>3</v>
      </c>
      <c r="S2170" s="205" t="s">
        <v>309</v>
      </c>
      <c r="T2170" s="205" t="s">
        <v>309</v>
      </c>
      <c r="U2170" s="226" t="s">
        <v>309</v>
      </c>
      <c r="V2170" s="147" t="s">
        <v>309</v>
      </c>
      <c r="X2170" s="135"/>
      <c r="Y2170" s="135"/>
      <c r="AA2170" s="135"/>
      <c r="AB2170" s="134"/>
      <c r="AC2170" s="135"/>
      <c r="AD2170" s="135"/>
      <c r="AH2170" s="135"/>
      <c r="AI2170" s="135"/>
    </row>
    <row r="2171" spans="1:35" ht="31.5">
      <c r="A2171" s="205">
        <v>2167</v>
      </c>
      <c r="B2171" s="206" t="s">
        <v>8042</v>
      </c>
      <c r="C2171" s="207" t="str">
        <f xml:space="preserve"> _xlfn.CONCAT(小韻資料表[[#This Row],[聲母拼音碼]],小韻資料表[[#This Row],[韻母拼音碼]],小韻資料表[[#This Row],[調號]])</f>
        <v>Øi7</v>
      </c>
      <c r="D2171" s="206" t="s">
        <v>8043</v>
      </c>
      <c r="E2171" s="208" t="s">
        <v>363</v>
      </c>
      <c r="F2171" s="205">
        <v>18</v>
      </c>
      <c r="G2171" s="209" t="s">
        <v>8044</v>
      </c>
      <c r="H2171" s="205">
        <f xml:space="preserve"> LEN(小韻資料表[[#This Row],[小韻字集]])</f>
        <v>6</v>
      </c>
      <c r="I2171" s="205" cm="1">
        <f t="array" ref="I2171" xml:space="preserve"> MATCH(TRUE, ISNUMBER( SEARCH( LEFT(小韻資料表[[#This Row],[切語]],1), 切語上字資料表[切語上字]) ), 0)</f>
        <v>39</v>
      </c>
      <c r="J2171" s="210" t="str" cm="1">
        <f t="array" ref="J2171" xml:space="preserve"> INDEX(切語上字資料表[聲母], 小韻資料表[[#This Row],[上字表識別號]])</f>
        <v>喻</v>
      </c>
      <c r="K2171" s="210" t="str" cm="1">
        <f t="array" ref="K2171" xml:space="preserve"> INDEX(切語上字資料表[聲母拼音碼], 小韻資料表[[#This Row],[上字表識別號]])</f>
        <v>Ø</v>
      </c>
      <c r="L2171" s="210" t="str" cm="1">
        <f t="array" ref="L2171" xml:space="preserve"> INDEX(切語上字資料表[清濁], 小韻資料表[[#This Row],[上字表識別號]])</f>
        <v>次濁</v>
      </c>
      <c r="M2171" s="223" t="str" cm="1">
        <f t="array" ref="M2171" xml:space="preserve"> INDEX(切語上字資料表[發送收], 小韻資料表[[#This Row],[上字表識別號]])</f>
        <v>發聲</v>
      </c>
      <c r="N2171" s="205" cm="1">
        <f t="array" ref="N2171" xml:space="preserve"> MATCH(TRUE, ISNUMBER( SEARCH( RIGHT(小韻資料表[[#This Row],[切語]],1), 切語下字資料表[切語下字]) ), 0)</f>
        <v>23</v>
      </c>
      <c r="O2171" s="207" t="str" cm="1">
        <f t="array" ref="O2171" xml:space="preserve"> INDEX(切語下字資料表[韻母], 小韻資料表[[#This Row],[下字表識別號]])</f>
        <v>寘開3</v>
      </c>
      <c r="P2171" s="207" t="str" cm="1">
        <f t="array" ref="P2171" xml:space="preserve"> INDEX(切語下字資料表[韻母拼音碼], 小韻資料表[[#This Row],[下字表識別號]])</f>
        <v>i</v>
      </c>
      <c r="Q2171" s="210" t="str" cm="1">
        <f t="array" ref="Q2171" xml:space="preserve"> INDEX(設定表!$C$19:$C$23, INT( LEFT(小韻資料表[[#This Row],[目次編碼]],1) ))</f>
        <v>去</v>
      </c>
      <c r="R2171" s="210">
        <f xml:space="preserve">  INDEX(設定表!$C$8:$C$15, MATCH( (RIGHT(小韻資料表[[#This Row],[清濁]]) &amp; 小韻資料表[[#This Row],[調]]), 設定表!$B$8:$B$15, 0))</f>
        <v>7</v>
      </c>
      <c r="S2171" s="205" t="s">
        <v>309</v>
      </c>
      <c r="T2171" s="205" t="s">
        <v>309</v>
      </c>
      <c r="U2171" s="226" t="s">
        <v>309</v>
      </c>
      <c r="V2171" s="146" t="s">
        <v>309</v>
      </c>
      <c r="X2171" s="135"/>
      <c r="Y2171" s="135"/>
      <c r="AA2171" s="135"/>
      <c r="AB2171" s="134"/>
      <c r="AC2171" s="135"/>
      <c r="AD2171" s="135"/>
      <c r="AH2171" s="135"/>
      <c r="AI2171" s="135"/>
    </row>
    <row r="2172" spans="1:35" ht="31.5">
      <c r="A2172" s="205">
        <v>2168</v>
      </c>
      <c r="B2172" s="206" t="s">
        <v>8045</v>
      </c>
      <c r="C2172" s="207" t="str">
        <f xml:space="preserve"> _xlfn.CONCAT(小韻資料表[[#This Row],[聲母拼音碼]],小韻資料表[[#This Row],[韻母拼音碼]],小韻資料表[[#This Row],[調號]])</f>
        <v>gi7</v>
      </c>
      <c r="D2172" s="206" t="s">
        <v>8046</v>
      </c>
      <c r="E2172" s="208" t="s">
        <v>363</v>
      </c>
      <c r="F2172" s="205">
        <v>19</v>
      </c>
      <c r="G2172" s="209" t="s">
        <v>8047</v>
      </c>
      <c r="H2172" s="205">
        <f xml:space="preserve"> LEN(小韻資料表[[#This Row],[小韻字集]])</f>
        <v>8</v>
      </c>
      <c r="I2172" s="205" cm="1">
        <f t="array" ref="I2172" xml:space="preserve"> MATCH(TRUE, ISNUMBER( SEARCH( LEFT(小韻資料表[[#This Row],[切語]],1), 切語上字資料表[切語上字]) ), 0)</f>
        <v>4</v>
      </c>
      <c r="J2172" s="210" t="str" cm="1">
        <f t="array" ref="J2172" xml:space="preserve"> INDEX(切語上字資料表[聲母], 小韻資料表[[#This Row],[上字表識別號]])</f>
        <v>疑</v>
      </c>
      <c r="K2172" s="210" t="str" cm="1">
        <f t="array" ref="K2172" xml:space="preserve"> INDEX(切語上字資料表[聲母拼音碼], 小韻資料表[[#This Row],[上字表識別號]])</f>
        <v>g</v>
      </c>
      <c r="L2172" s="210" t="str" cm="1">
        <f t="array" ref="L2172" xml:space="preserve"> INDEX(切語上字資料表[清濁], 小韻資料表[[#This Row],[上字表識別號]])</f>
        <v>次濁</v>
      </c>
      <c r="M2172" s="223" t="str" cm="1">
        <f t="array" ref="M2172" xml:space="preserve"> INDEX(切語上字資料表[發送收], 小韻資料表[[#This Row],[上字表識別號]])</f>
        <v>收聲</v>
      </c>
      <c r="N2172" s="205" cm="1">
        <f t="array" ref="N2172" xml:space="preserve"> MATCH(TRUE, ISNUMBER( SEARCH( RIGHT(小韻資料表[[#This Row],[切語]],1), 切語下字資料表[切語下字]) ), 0)</f>
        <v>23</v>
      </c>
      <c r="O2172" s="207" t="str" cm="1">
        <f t="array" ref="O2172" xml:space="preserve"> INDEX(切語下字資料表[韻母], 小韻資料表[[#This Row],[下字表識別號]])</f>
        <v>寘開3</v>
      </c>
      <c r="P2172" s="207" t="str" cm="1">
        <f t="array" ref="P2172" xml:space="preserve"> INDEX(切語下字資料表[韻母拼音碼], 小韻資料表[[#This Row],[下字表識別號]])</f>
        <v>i</v>
      </c>
      <c r="Q2172" s="210" t="str" cm="1">
        <f t="array" ref="Q2172" xml:space="preserve"> INDEX(設定表!$C$19:$C$23, INT( LEFT(小韻資料表[[#This Row],[目次編碼]],1) ))</f>
        <v>去</v>
      </c>
      <c r="R2172" s="210">
        <f xml:space="preserve">  INDEX(設定表!$C$8:$C$15, MATCH( (RIGHT(小韻資料表[[#This Row],[清濁]]) &amp; 小韻資料表[[#This Row],[調]]), 設定表!$B$8:$B$15, 0))</f>
        <v>7</v>
      </c>
      <c r="S2172" s="205" t="s">
        <v>309</v>
      </c>
      <c r="T2172" s="205" t="s">
        <v>309</v>
      </c>
      <c r="U2172" s="226" t="s">
        <v>309</v>
      </c>
      <c r="V2172" s="147" t="s">
        <v>309</v>
      </c>
      <c r="X2172" s="135"/>
      <c r="Y2172" s="135"/>
      <c r="AA2172" s="135"/>
      <c r="AB2172" s="134"/>
      <c r="AC2172" s="135"/>
      <c r="AD2172" s="135"/>
      <c r="AH2172" s="135"/>
      <c r="AI2172" s="135"/>
    </row>
    <row r="2173" spans="1:35" ht="31.5">
      <c r="A2173" s="205">
        <v>2169</v>
      </c>
      <c r="B2173" s="206" t="s">
        <v>8048</v>
      </c>
      <c r="C2173" s="207" t="str">
        <f xml:space="preserve"> _xlfn.CONCAT(小韻資料表[[#This Row],[聲母拼音碼]],小韻資料表[[#This Row],[韻母拼音碼]],小韻資料表[[#This Row],[調號]])</f>
        <v>phi3</v>
      </c>
      <c r="D2173" s="206" t="s">
        <v>8049</v>
      </c>
      <c r="E2173" s="208" t="s">
        <v>363</v>
      </c>
      <c r="F2173" s="205">
        <v>20</v>
      </c>
      <c r="G2173" s="209" t="s">
        <v>8050</v>
      </c>
      <c r="H2173" s="205">
        <f xml:space="preserve"> LEN(小韻資料表[[#This Row],[小韻字集]])</f>
        <v>2</v>
      </c>
      <c r="I2173" s="205" cm="1">
        <f t="array" ref="I2173" xml:space="preserve"> MATCH(TRUE, ISNUMBER( SEARCH( LEFT(小韻資料表[[#This Row],[切語]],1), 切語上字資料表[切語上字]) ), 0)</f>
        <v>14</v>
      </c>
      <c r="J2173" s="210" t="str" cm="1">
        <f t="array" ref="J2173" xml:space="preserve"> INDEX(切語上字資料表[聲母], 小韻資料表[[#This Row],[上字表識別號]])</f>
        <v>滂</v>
      </c>
      <c r="K2173" s="210" t="str" cm="1">
        <f t="array" ref="K2173" xml:space="preserve"> INDEX(切語上字資料表[聲母拼音碼], 小韻資料表[[#This Row],[上字表識別號]])</f>
        <v>ph</v>
      </c>
      <c r="L2173" s="210" t="str" cm="1">
        <f t="array" ref="L2173" xml:space="preserve"> INDEX(切語上字資料表[清濁], 小韻資料表[[#This Row],[上字表識別號]])</f>
        <v>次清</v>
      </c>
      <c r="M2173" s="223" t="str" cm="1">
        <f t="array" ref="M2173" xml:space="preserve"> INDEX(切語上字資料表[發送收], 小韻資料表[[#This Row],[上字表識別號]])</f>
        <v>送氣</v>
      </c>
      <c r="N2173" s="205" cm="1">
        <f t="array" ref="N2173" xml:space="preserve"> MATCH(TRUE, ISNUMBER( SEARCH( RIGHT(小韻資料表[[#This Row],[切語]],1), 切語下字資料表[切語下字]) ), 0)</f>
        <v>23</v>
      </c>
      <c r="O2173" s="207" t="str" cm="1">
        <f t="array" ref="O2173" xml:space="preserve"> INDEX(切語下字資料表[韻母], 小韻資料表[[#This Row],[下字表識別號]])</f>
        <v>寘開3</v>
      </c>
      <c r="P2173" s="207" t="str" cm="1">
        <f t="array" ref="P2173" xml:space="preserve"> INDEX(切語下字資料表[韻母拼音碼], 小韻資料表[[#This Row],[下字表識別號]])</f>
        <v>i</v>
      </c>
      <c r="Q2173" s="210" t="str" cm="1">
        <f t="array" ref="Q2173" xml:space="preserve"> INDEX(設定表!$C$19:$C$23, INT( LEFT(小韻資料表[[#This Row],[目次編碼]],1) ))</f>
        <v>去</v>
      </c>
      <c r="R2173" s="210">
        <f xml:space="preserve">  INDEX(設定表!$C$8:$C$15, MATCH( (RIGHT(小韻資料表[[#This Row],[清濁]]) &amp; 小韻資料表[[#This Row],[調]]), 設定表!$B$8:$B$15, 0))</f>
        <v>3</v>
      </c>
      <c r="S2173" s="205" t="s">
        <v>309</v>
      </c>
      <c r="T2173" s="205" t="s">
        <v>309</v>
      </c>
      <c r="U2173" s="226" t="s">
        <v>309</v>
      </c>
      <c r="V2173" s="146" t="s">
        <v>309</v>
      </c>
      <c r="X2173" s="135"/>
      <c r="Y2173" s="135"/>
      <c r="AA2173" s="135"/>
      <c r="AB2173" s="134"/>
      <c r="AC2173" s="135"/>
      <c r="AD2173" s="135"/>
      <c r="AH2173" s="135"/>
      <c r="AI2173" s="135"/>
    </row>
    <row r="2174" spans="1:35" ht="31.5">
      <c r="A2174" s="205">
        <v>2170</v>
      </c>
      <c r="B2174" s="206" t="s">
        <v>8051</v>
      </c>
      <c r="C2174" s="207" t="str">
        <f xml:space="preserve"> _xlfn.CONCAT(小韻資料表[[#This Row],[聲母拼音碼]],小韻資料表[[#This Row],[韻母拼音碼]],小韻資料表[[#This Row],[調號]])</f>
        <v>ci7</v>
      </c>
      <c r="D2174" s="206" t="s">
        <v>8052</v>
      </c>
      <c r="E2174" s="208" t="s">
        <v>363</v>
      </c>
      <c r="F2174" s="205">
        <v>21</v>
      </c>
      <c r="G2174" s="209" t="s">
        <v>8053</v>
      </c>
      <c r="H2174" s="205">
        <f xml:space="preserve"> LEN(小韻資料表[[#This Row],[小韻字集]])</f>
        <v>9</v>
      </c>
      <c r="I2174" s="205" cm="1">
        <f t="array" ref="I2174" xml:space="preserve"> MATCH(TRUE, ISNUMBER( SEARCH( LEFT(小韻資料表[[#This Row],[切語]],1), 切語上字資料表[切語上字]) ), 0)</f>
        <v>23</v>
      </c>
      <c r="J2174" s="210" t="str" cm="1">
        <f t="array" ref="J2174" xml:space="preserve"> INDEX(切語上字資料表[聲母], 小韻資料表[[#This Row],[上字表識別號]])</f>
        <v>從</v>
      </c>
      <c r="K2174" s="210" t="str" cm="1">
        <f t="array" ref="K2174" xml:space="preserve"> INDEX(切語上字資料表[聲母拼音碼], 小韻資料表[[#This Row],[上字表識別號]])</f>
        <v>c</v>
      </c>
      <c r="L2174" s="210" t="str" cm="1">
        <f t="array" ref="L2174" xml:space="preserve"> INDEX(切語上字資料表[清濁], 小韻資料表[[#This Row],[上字表識別號]])</f>
        <v>全濁</v>
      </c>
      <c r="M2174" s="223" cm="1">
        <f t="array" ref="M2174" xml:space="preserve"> INDEX(切語上字資料表[發送收], 小韻資料表[[#This Row],[上字表識別號]])</f>
        <v>0</v>
      </c>
      <c r="N2174" s="205" cm="1">
        <f t="array" ref="N2174" xml:space="preserve"> MATCH(TRUE, ISNUMBER( SEARCH( RIGHT(小韻資料表[[#This Row],[切語]],1), 切語下字資料表[切語下字]) ), 0)</f>
        <v>23</v>
      </c>
      <c r="O2174" s="207" t="str" cm="1">
        <f t="array" ref="O2174" xml:space="preserve"> INDEX(切語下字資料表[韻母], 小韻資料表[[#This Row],[下字表識別號]])</f>
        <v>寘開3</v>
      </c>
      <c r="P2174" s="207" t="str" cm="1">
        <f t="array" ref="P2174" xml:space="preserve"> INDEX(切語下字資料表[韻母拼音碼], 小韻資料表[[#This Row],[下字表識別號]])</f>
        <v>i</v>
      </c>
      <c r="Q2174" s="210" t="str" cm="1">
        <f t="array" ref="Q2174" xml:space="preserve"> INDEX(設定表!$C$19:$C$23, INT( LEFT(小韻資料表[[#This Row],[目次編碼]],1) ))</f>
        <v>去</v>
      </c>
      <c r="R2174" s="210">
        <f xml:space="preserve">  INDEX(設定表!$C$8:$C$15, MATCH( (RIGHT(小韻資料表[[#This Row],[清濁]]) &amp; 小韻資料表[[#This Row],[調]]), 設定表!$B$8:$B$15, 0))</f>
        <v>7</v>
      </c>
      <c r="S2174" s="205" t="s">
        <v>309</v>
      </c>
      <c r="T2174" s="205" t="s">
        <v>309</v>
      </c>
      <c r="U2174" s="226" t="s">
        <v>309</v>
      </c>
      <c r="V2174" s="147" t="s">
        <v>309</v>
      </c>
      <c r="X2174" s="135"/>
      <c r="Y2174" s="135"/>
      <c r="AA2174" s="135"/>
      <c r="AB2174" s="134"/>
      <c r="AC2174" s="135"/>
      <c r="AD2174" s="135"/>
      <c r="AH2174" s="135"/>
      <c r="AI2174" s="135"/>
    </row>
    <row r="2175" spans="1:35" ht="31.5">
      <c r="A2175" s="205">
        <v>2171</v>
      </c>
      <c r="B2175" s="206" t="s">
        <v>8054</v>
      </c>
      <c r="C2175" s="207" t="str">
        <f xml:space="preserve"> _xlfn.CONCAT(小韻資料表[[#This Row],[聲母拼音碼]],小韻資料表[[#This Row],[韻母拼音碼]],小韻資料表[[#This Row],[調號]])</f>
        <v>ti3</v>
      </c>
      <c r="D2175" s="206" t="s">
        <v>8055</v>
      </c>
      <c r="E2175" s="208" t="s">
        <v>363</v>
      </c>
      <c r="F2175" s="205">
        <v>22</v>
      </c>
      <c r="G2175" s="209" t="s">
        <v>8056</v>
      </c>
      <c r="H2175" s="205">
        <f xml:space="preserve"> LEN(小韻資料表[[#This Row],[小韻字集]])</f>
        <v>4</v>
      </c>
      <c r="I2175" s="205" cm="1">
        <f t="array" ref="I2175" xml:space="preserve"> MATCH(TRUE, ISNUMBER( SEARCH( LEFT(小韻資料表[[#This Row],[切語]],1), 切語上字資料表[切語上字]) ), 0)</f>
        <v>9</v>
      </c>
      <c r="J2175" s="210" t="str" cm="1">
        <f t="array" ref="J2175" xml:space="preserve"> INDEX(切語上字資料表[聲母], 小韻資料表[[#This Row],[上字表識別號]])</f>
        <v>知</v>
      </c>
      <c r="K2175" s="210" t="str" cm="1">
        <f t="array" ref="K2175" xml:space="preserve"> INDEX(切語上字資料表[聲母拼音碼], 小韻資料表[[#This Row],[上字表識別號]])</f>
        <v>t</v>
      </c>
      <c r="L2175" s="210" t="str" cm="1">
        <f t="array" ref="L2175" xml:space="preserve"> INDEX(切語上字資料表[清濁], 小韻資料表[[#This Row],[上字表識別號]])</f>
        <v>全清</v>
      </c>
      <c r="M2175" s="223" t="str" cm="1">
        <f t="array" ref="M2175" xml:space="preserve"> INDEX(切語上字資料表[發送收], 小韻資料表[[#This Row],[上字表識別號]])</f>
        <v>發聲</v>
      </c>
      <c r="N2175" s="205" cm="1">
        <f t="array" ref="N2175" xml:space="preserve"> MATCH(TRUE, ISNUMBER( SEARCH( RIGHT(小韻資料表[[#This Row],[切語]],1), 切語下字資料表[切語下字]) ), 0)</f>
        <v>23</v>
      </c>
      <c r="O2175" s="207" t="str" cm="1">
        <f t="array" ref="O2175" xml:space="preserve"> INDEX(切語下字資料表[韻母], 小韻資料表[[#This Row],[下字表識別號]])</f>
        <v>寘開3</v>
      </c>
      <c r="P2175" s="207" t="str" cm="1">
        <f t="array" ref="P2175" xml:space="preserve"> INDEX(切語下字資料表[韻母拼音碼], 小韻資料表[[#This Row],[下字表識別號]])</f>
        <v>i</v>
      </c>
      <c r="Q2175" s="210" t="str" cm="1">
        <f t="array" ref="Q2175" xml:space="preserve"> INDEX(設定表!$C$19:$C$23, INT( LEFT(小韻資料表[[#This Row],[目次編碼]],1) ))</f>
        <v>去</v>
      </c>
      <c r="R2175" s="210">
        <f xml:space="preserve">  INDEX(設定表!$C$8:$C$15, MATCH( (RIGHT(小韻資料表[[#This Row],[清濁]]) &amp; 小韻資料表[[#This Row],[調]]), 設定表!$B$8:$B$15, 0))</f>
        <v>3</v>
      </c>
      <c r="S2175" s="205" t="s">
        <v>309</v>
      </c>
      <c r="T2175" s="205" t="s">
        <v>309</v>
      </c>
      <c r="U2175" s="226" t="s">
        <v>309</v>
      </c>
      <c r="V2175" s="146" t="s">
        <v>309</v>
      </c>
      <c r="X2175" s="135"/>
      <c r="Y2175" s="135"/>
      <c r="AA2175" s="135"/>
      <c r="AB2175" s="134"/>
      <c r="AC2175" s="135"/>
      <c r="AD2175" s="135"/>
      <c r="AH2175" s="135"/>
      <c r="AI2175" s="135"/>
    </row>
    <row r="2176" spans="1:35" ht="31.5">
      <c r="A2176" s="205">
        <v>2172</v>
      </c>
      <c r="B2176" s="206" t="s">
        <v>8057</v>
      </c>
      <c r="C2176" s="207" t="str">
        <f xml:space="preserve"> _xlfn.CONCAT(小韻資料表[[#This Row],[聲母拼音碼]],小韻資料表[[#This Row],[韻母拼音碼]],小韻資料表[[#This Row],[調號]])</f>
        <v>Øi3</v>
      </c>
      <c r="D2176" s="206" t="s">
        <v>5256</v>
      </c>
      <c r="E2176" s="208" t="s">
        <v>363</v>
      </c>
      <c r="F2176" s="205">
        <v>23</v>
      </c>
      <c r="G2176" s="209" t="s">
        <v>8058</v>
      </c>
      <c r="H2176" s="205">
        <f xml:space="preserve"> LEN(小韻資料表[[#This Row],[小韻字集]])</f>
        <v>3</v>
      </c>
      <c r="I2176" s="205" cm="1">
        <f t="array" ref="I2176" xml:space="preserve"> MATCH(TRUE, ISNUMBER( SEARCH( LEFT(小韻資料表[[#This Row],[切語]],1), 切語上字資料表[切語上字]) ), 0)</f>
        <v>35</v>
      </c>
      <c r="J2176" s="210" t="str" cm="1">
        <f t="array" ref="J2176" xml:space="preserve"> INDEX(切語上字資料表[聲母], 小韻資料表[[#This Row],[上字表識別號]])</f>
        <v>影</v>
      </c>
      <c r="K2176" s="210" t="str" cm="1">
        <f t="array" ref="K2176" xml:space="preserve"> INDEX(切語上字資料表[聲母拼音碼], 小韻資料表[[#This Row],[上字表識別號]])</f>
        <v>Ø</v>
      </c>
      <c r="L2176" s="210" t="str" cm="1">
        <f t="array" ref="L2176" xml:space="preserve"> INDEX(切語上字資料表[清濁], 小韻資料表[[#This Row],[上字表識別號]])</f>
        <v>全清</v>
      </c>
      <c r="M2176" s="223" t="str" cm="1">
        <f t="array" ref="M2176" xml:space="preserve"> INDEX(切語上字資料表[發送收], 小韻資料表[[#This Row],[上字表識別號]])</f>
        <v>發聲</v>
      </c>
      <c r="N2176" s="205" cm="1">
        <f t="array" ref="N2176" xml:space="preserve"> MATCH(TRUE, ISNUMBER( SEARCH( RIGHT(小韻資料表[[#This Row],[切語]],1), 切語下字資料表[切語下字]) ), 0)</f>
        <v>23</v>
      </c>
      <c r="O2176" s="207" t="str" cm="1">
        <f t="array" ref="O2176" xml:space="preserve"> INDEX(切語下字資料表[韻母], 小韻資料表[[#This Row],[下字表識別號]])</f>
        <v>寘開3</v>
      </c>
      <c r="P2176" s="207" t="str" cm="1">
        <f t="array" ref="P2176" xml:space="preserve"> INDEX(切語下字資料表[韻母拼音碼], 小韻資料表[[#This Row],[下字表識別號]])</f>
        <v>i</v>
      </c>
      <c r="Q2176" s="210" t="str" cm="1">
        <f t="array" ref="Q2176" xml:space="preserve"> INDEX(設定表!$C$19:$C$23, INT( LEFT(小韻資料表[[#This Row],[目次編碼]],1) ))</f>
        <v>去</v>
      </c>
      <c r="R2176" s="210">
        <f xml:space="preserve">  INDEX(設定表!$C$8:$C$15, MATCH( (RIGHT(小韻資料表[[#This Row],[清濁]]) &amp; 小韻資料表[[#This Row],[調]]), 設定表!$B$8:$B$15, 0))</f>
        <v>3</v>
      </c>
      <c r="S2176" s="205" t="s">
        <v>309</v>
      </c>
      <c r="T2176" s="205" t="s">
        <v>309</v>
      </c>
      <c r="U2176" s="226" t="s">
        <v>309</v>
      </c>
      <c r="V2176" s="147" t="s">
        <v>309</v>
      </c>
      <c r="X2176" s="135"/>
      <c r="Y2176" s="135"/>
      <c r="AA2176" s="135"/>
      <c r="AB2176" s="134"/>
      <c r="AC2176" s="135"/>
      <c r="AD2176" s="135"/>
      <c r="AH2176" s="135"/>
      <c r="AI2176" s="135"/>
    </row>
    <row r="2177" spans="1:35" ht="31.5">
      <c r="A2177" s="205">
        <v>2173</v>
      </c>
      <c r="B2177" s="206" t="s">
        <v>8059</v>
      </c>
      <c r="C2177" s="207" t="str">
        <f xml:space="preserve"> _xlfn.CONCAT(小韻資料表[[#This Row],[聲母拼音碼]],小韻資料表[[#This Row],[韻母拼音碼]],小韻資料表[[#This Row],[調號]])</f>
        <v>tui7</v>
      </c>
      <c r="D2177" s="206" t="s">
        <v>8060</v>
      </c>
      <c r="E2177" s="208" t="s">
        <v>363</v>
      </c>
      <c r="F2177" s="205">
        <v>24</v>
      </c>
      <c r="G2177" s="209" t="s">
        <v>8061</v>
      </c>
      <c r="H2177" s="205">
        <f xml:space="preserve"> LEN(小韻資料表[[#This Row],[小韻字集]])</f>
        <v>7</v>
      </c>
      <c r="I2177" s="205" cm="1">
        <f t="array" ref="I2177" xml:space="preserve"> MATCH(TRUE, ISNUMBER( SEARCH( LEFT(小韻資料表[[#This Row],[切語]],1), 切語上字資料表[切語上字]) ), 0)</f>
        <v>11</v>
      </c>
      <c r="J2177" s="210" t="str" cm="1">
        <f t="array" ref="J2177" xml:space="preserve"> INDEX(切語上字資料表[聲母], 小韻資料表[[#This Row],[上字表識別號]])</f>
        <v>澄</v>
      </c>
      <c r="K2177" s="210" t="str" cm="1">
        <f t="array" ref="K2177" xml:space="preserve"> INDEX(切語上字資料表[聲母拼音碼], 小韻資料表[[#This Row],[上字表識別號]])</f>
        <v>t</v>
      </c>
      <c r="L2177" s="210" t="str" cm="1">
        <f t="array" ref="L2177" xml:space="preserve"> INDEX(切語上字資料表[清濁], 小韻資料表[[#This Row],[上字表識別號]])</f>
        <v>全濁</v>
      </c>
      <c r="M2177" s="223" cm="1">
        <f t="array" ref="M2177" xml:space="preserve"> INDEX(切語上字資料表[發送收], 小韻資料表[[#This Row],[上字表識別號]])</f>
        <v>0</v>
      </c>
      <c r="N2177" s="205" cm="1">
        <f t="array" ref="N2177" xml:space="preserve"> MATCH(TRUE, ISNUMBER( SEARCH( RIGHT(小韻資料表[[#This Row],[切語]],1), 切語下字資料表[切語下字]) ), 0)</f>
        <v>27</v>
      </c>
      <c r="O2177" s="207" t="str" cm="1">
        <f t="array" ref="O2177" xml:space="preserve"> INDEX(切語下字資料表[韻母], 小韻資料表[[#This Row],[下字表識別號]])</f>
        <v>寘合3</v>
      </c>
      <c r="P2177" s="207" t="str" cm="1">
        <f t="array" ref="P2177" xml:space="preserve"> INDEX(切語下字資料表[韻母拼音碼], 小韻資料表[[#This Row],[下字表識別號]])</f>
        <v>ui</v>
      </c>
      <c r="Q2177" s="210" t="str" cm="1">
        <f t="array" ref="Q2177" xml:space="preserve"> INDEX(設定表!$C$19:$C$23, INT( LEFT(小韻資料表[[#This Row],[目次編碼]],1) ))</f>
        <v>去</v>
      </c>
      <c r="R2177" s="210">
        <f xml:space="preserve">  INDEX(設定表!$C$8:$C$15, MATCH( (RIGHT(小韻資料表[[#This Row],[清濁]]) &amp; 小韻資料表[[#This Row],[調]]), 設定表!$B$8:$B$15, 0))</f>
        <v>7</v>
      </c>
      <c r="S2177" s="205" t="s">
        <v>309</v>
      </c>
      <c r="T2177" s="205" t="s">
        <v>309</v>
      </c>
      <c r="U2177" s="226" t="s">
        <v>309</v>
      </c>
      <c r="V2177" s="146" t="s">
        <v>309</v>
      </c>
      <c r="X2177" s="135"/>
      <c r="Y2177" s="135"/>
      <c r="AA2177" s="135"/>
      <c r="AB2177" s="134"/>
      <c r="AC2177" s="135"/>
      <c r="AD2177" s="135"/>
      <c r="AH2177" s="135"/>
      <c r="AI2177" s="135"/>
    </row>
    <row r="2178" spans="1:35" ht="31.5">
      <c r="A2178" s="205">
        <v>2174</v>
      </c>
      <c r="B2178" s="206" t="s">
        <v>8062</v>
      </c>
      <c r="C2178" s="207" t="str">
        <f xml:space="preserve"> _xlfn.CONCAT(小韻資料表[[#This Row],[聲母拼音碼]],小韻資料表[[#This Row],[韻母拼音碼]],小韻資料表[[#This Row],[調號]])</f>
        <v>chui3</v>
      </c>
      <c r="D2178" s="206" t="s">
        <v>1801</v>
      </c>
      <c r="E2178" s="208" t="s">
        <v>363</v>
      </c>
      <c r="F2178" s="205">
        <v>25</v>
      </c>
      <c r="G2178" s="209" t="s">
        <v>8063</v>
      </c>
      <c r="H2178" s="205">
        <f xml:space="preserve"> LEN(小韻資料表[[#This Row],[小韻字集]])</f>
        <v>4</v>
      </c>
      <c r="I2178" s="205" cm="1">
        <f t="array" ref="I2178" xml:space="preserve"> MATCH(TRUE, ISNUMBER( SEARCH( LEFT(小韻資料表[[#This Row],[切語]],1), 切語上字資料表[切語上字]) ), 0)</f>
        <v>31</v>
      </c>
      <c r="J2178" s="210" t="str" cm="1">
        <f t="array" ref="J2178" xml:space="preserve"> INDEX(切語上字資料表[聲母], 小韻資料表[[#This Row],[上字表識別號]])</f>
        <v>穿</v>
      </c>
      <c r="K2178" s="210" t="str" cm="1">
        <f t="array" ref="K2178" xml:space="preserve"> INDEX(切語上字資料表[聲母拼音碼], 小韻資料表[[#This Row],[上字表識別號]])</f>
        <v>ch</v>
      </c>
      <c r="L2178" s="210" t="str" cm="1">
        <f t="array" ref="L2178" xml:space="preserve"> INDEX(切語上字資料表[清濁], 小韻資料表[[#This Row],[上字表識別號]])</f>
        <v>次清</v>
      </c>
      <c r="M2178" s="223" t="str" cm="1">
        <f t="array" ref="M2178" xml:space="preserve"> INDEX(切語上字資料表[發送收], 小韻資料表[[#This Row],[上字表識別號]])</f>
        <v>送氣</v>
      </c>
      <c r="N2178" s="205" cm="1">
        <f t="array" ref="N2178" xml:space="preserve"> MATCH(TRUE, ISNUMBER( SEARCH( RIGHT(小韻資料表[[#This Row],[切語]],1), 切語下字資料表[切語下字]) ), 0)</f>
        <v>27</v>
      </c>
      <c r="O2178" s="207" t="str" cm="1">
        <f t="array" ref="O2178" xml:space="preserve"> INDEX(切語下字資料表[韻母], 小韻資料表[[#This Row],[下字表識別號]])</f>
        <v>寘合3</v>
      </c>
      <c r="P2178" s="207" t="str" cm="1">
        <f t="array" ref="P2178" xml:space="preserve"> INDEX(切語下字資料表[韻母拼音碼], 小韻資料表[[#This Row],[下字表識別號]])</f>
        <v>ui</v>
      </c>
      <c r="Q2178" s="210" t="str" cm="1">
        <f t="array" ref="Q2178" xml:space="preserve"> INDEX(設定表!$C$19:$C$23, INT( LEFT(小韻資料表[[#This Row],[目次編碼]],1) ))</f>
        <v>去</v>
      </c>
      <c r="R2178" s="210">
        <f xml:space="preserve">  INDEX(設定表!$C$8:$C$15, MATCH( (RIGHT(小韻資料表[[#This Row],[清濁]]) &amp; 小韻資料表[[#This Row],[調]]), 設定表!$B$8:$B$15, 0))</f>
        <v>3</v>
      </c>
      <c r="S2178" s="205" t="s">
        <v>309</v>
      </c>
      <c r="T2178" s="205" t="s">
        <v>309</v>
      </c>
      <c r="U2178" s="226" t="s">
        <v>309</v>
      </c>
      <c r="V2178" s="147" t="s">
        <v>309</v>
      </c>
      <c r="X2178" s="135"/>
      <c r="Y2178" s="135"/>
      <c r="AA2178" s="135"/>
      <c r="AB2178" s="134"/>
      <c r="AC2178" s="135"/>
      <c r="AD2178" s="135"/>
      <c r="AH2178" s="135"/>
      <c r="AI2178" s="135"/>
    </row>
    <row r="2179" spans="1:35" ht="31.5">
      <c r="A2179" s="205">
        <v>2175</v>
      </c>
      <c r="B2179" s="206" t="s">
        <v>8064</v>
      </c>
      <c r="C2179" s="207" t="str">
        <f xml:space="preserve"> _xlfn.CONCAT(小韻資料表[[#This Row],[聲母拼音碼]],小韻資料表[[#This Row],[韻母拼音碼]],小韻資料表[[#This Row],[調號]])</f>
        <v>hi3</v>
      </c>
      <c r="D2179" s="206" t="s">
        <v>8065</v>
      </c>
      <c r="E2179" s="208" t="s">
        <v>363</v>
      </c>
      <c r="F2179" s="205">
        <v>26</v>
      </c>
      <c r="G2179" s="209" t="s">
        <v>8066</v>
      </c>
      <c r="H2179" s="205">
        <f xml:space="preserve"> LEN(小韻資料表[[#This Row],[小韻字集]])</f>
        <v>2</v>
      </c>
      <c r="I2179" s="205" cm="1">
        <f t="array" ref="I2179" xml:space="preserve"> MATCH(TRUE, ISNUMBER( SEARCH( LEFT(小韻資料表[[#This Row],[切語]],1), 切語上字資料表[切語上字]) ), 0)</f>
        <v>36</v>
      </c>
      <c r="J2179" s="210" t="str" cm="1">
        <f t="array" ref="J2179" xml:space="preserve"> INDEX(切語上字資料表[聲母], 小韻資料表[[#This Row],[上字表識別號]])</f>
        <v>曉</v>
      </c>
      <c r="K2179" s="210" t="str" cm="1">
        <f t="array" ref="K2179" xml:space="preserve"> INDEX(切語上字資料表[聲母拼音碼], 小韻資料表[[#This Row],[上字表識別號]])</f>
        <v>h</v>
      </c>
      <c r="L2179" s="210" t="str" cm="1">
        <f t="array" ref="L2179" xml:space="preserve"> INDEX(切語上字資料表[清濁], 小韻資料表[[#This Row],[上字表識別號]])</f>
        <v>次清</v>
      </c>
      <c r="M2179" s="223" t="str" cm="1">
        <f t="array" ref="M2179" xml:space="preserve"> INDEX(切語上字資料表[發送收], 小韻資料表[[#This Row],[上字表識別號]])</f>
        <v>送氣</v>
      </c>
      <c r="N2179" s="205" cm="1">
        <f t="array" ref="N2179" xml:space="preserve"> MATCH(TRUE, ISNUMBER( SEARCH( RIGHT(小韻資料表[[#This Row],[切語]],1), 切語下字資料表[切語下字]) ), 0)</f>
        <v>23</v>
      </c>
      <c r="O2179" s="207" t="str" cm="1">
        <f t="array" ref="O2179" xml:space="preserve"> INDEX(切語下字資料表[韻母], 小韻資料表[[#This Row],[下字表識別號]])</f>
        <v>寘開3</v>
      </c>
      <c r="P2179" s="207" t="str" cm="1">
        <f t="array" ref="P2179" xml:space="preserve"> INDEX(切語下字資料表[韻母拼音碼], 小韻資料表[[#This Row],[下字表識別號]])</f>
        <v>i</v>
      </c>
      <c r="Q2179" s="210" t="str" cm="1">
        <f t="array" ref="Q2179" xml:space="preserve"> INDEX(設定表!$C$19:$C$23, INT( LEFT(小韻資料表[[#This Row],[目次編碼]],1) ))</f>
        <v>去</v>
      </c>
      <c r="R2179" s="210">
        <f xml:space="preserve">  INDEX(設定表!$C$8:$C$15, MATCH( (RIGHT(小韻資料表[[#This Row],[清濁]]) &amp; 小韻資料表[[#This Row],[調]]), 設定表!$B$8:$B$15, 0))</f>
        <v>3</v>
      </c>
      <c r="S2179" s="205" t="s">
        <v>309</v>
      </c>
      <c r="T2179" s="205" t="s">
        <v>309</v>
      </c>
      <c r="U2179" s="226" t="s">
        <v>309</v>
      </c>
      <c r="V2179" s="146" t="s">
        <v>309</v>
      </c>
      <c r="X2179" s="135"/>
      <c r="Y2179" s="135"/>
      <c r="AA2179" s="135"/>
      <c r="AB2179" s="134"/>
      <c r="AC2179" s="135"/>
      <c r="AD2179" s="135"/>
      <c r="AH2179" s="135"/>
      <c r="AI2179" s="135"/>
    </row>
    <row r="2180" spans="1:35" ht="31.5">
      <c r="A2180" s="205">
        <v>2176</v>
      </c>
      <c r="B2180" s="206" t="s">
        <v>8067</v>
      </c>
      <c r="C2180" s="207" t="str">
        <f xml:space="preserve"> _xlfn.CONCAT(小韻資料表[[#This Row],[聲母拼音碼]],小韻資料表[[#This Row],[韻母拼音碼]],小韻資料表[[#This Row],[調號]])</f>
        <v>khi3</v>
      </c>
      <c r="D2180" s="206" t="s">
        <v>5363</v>
      </c>
      <c r="E2180" s="208" t="s">
        <v>363</v>
      </c>
      <c r="F2180" s="205">
        <v>27</v>
      </c>
      <c r="G2180" s="209" t="s">
        <v>8068</v>
      </c>
      <c r="H2180" s="205">
        <f xml:space="preserve"> LEN(小韻資料表[[#This Row],[小韻字集]])</f>
        <v>8</v>
      </c>
      <c r="I2180" s="205" cm="1">
        <f t="array" ref="I2180" xml:space="preserve"> MATCH(TRUE, ISNUMBER( SEARCH( LEFT(小韻資料表[[#This Row],[切語]],1), 切語上字資料表[切語上字]) ), 0)</f>
        <v>2</v>
      </c>
      <c r="J2180" s="210" t="str" cm="1">
        <f t="array" ref="J2180" xml:space="preserve"> INDEX(切語上字資料表[聲母], 小韻資料表[[#This Row],[上字表識別號]])</f>
        <v>溪</v>
      </c>
      <c r="K2180" s="210" t="str" cm="1">
        <f t="array" ref="K2180" xml:space="preserve"> INDEX(切語上字資料表[聲母拼音碼], 小韻資料表[[#This Row],[上字表識別號]])</f>
        <v>kh</v>
      </c>
      <c r="L2180" s="210" t="str" cm="1">
        <f t="array" ref="L2180" xml:space="preserve"> INDEX(切語上字資料表[清濁], 小韻資料表[[#This Row],[上字表識別號]])</f>
        <v>次清</v>
      </c>
      <c r="M2180" s="223" t="str" cm="1">
        <f t="array" ref="M2180" xml:space="preserve"> INDEX(切語上字資料表[發送收], 小韻資料表[[#This Row],[上字表識別號]])</f>
        <v>送氣</v>
      </c>
      <c r="N2180" s="205" cm="1">
        <f t="array" ref="N2180" xml:space="preserve"> MATCH(TRUE, ISNUMBER( SEARCH( RIGHT(小韻資料表[[#This Row],[切語]],1), 切語下字資料表[切語下字]) ), 0)</f>
        <v>23</v>
      </c>
      <c r="O2180" s="207" t="str" cm="1">
        <f t="array" ref="O2180" xml:space="preserve"> INDEX(切語下字資料表[韻母], 小韻資料表[[#This Row],[下字表識別號]])</f>
        <v>寘開3</v>
      </c>
      <c r="P2180" s="207" t="str" cm="1">
        <f t="array" ref="P2180" xml:space="preserve"> INDEX(切語下字資料表[韻母拼音碼], 小韻資料表[[#This Row],[下字表識別號]])</f>
        <v>i</v>
      </c>
      <c r="Q2180" s="210" t="str" cm="1">
        <f t="array" ref="Q2180" xml:space="preserve"> INDEX(設定表!$C$19:$C$23, INT( LEFT(小韻資料表[[#This Row],[目次編碼]],1) ))</f>
        <v>去</v>
      </c>
      <c r="R2180" s="210">
        <f xml:space="preserve">  INDEX(設定表!$C$8:$C$15, MATCH( (RIGHT(小韻資料表[[#This Row],[清濁]]) &amp; 小韻資料表[[#This Row],[調]]), 設定表!$B$8:$B$15, 0))</f>
        <v>3</v>
      </c>
      <c r="S2180" s="205" t="s">
        <v>309</v>
      </c>
      <c r="T2180" s="205" t="s">
        <v>309</v>
      </c>
      <c r="U2180" s="226" t="s">
        <v>309</v>
      </c>
      <c r="V2180" s="147" t="s">
        <v>309</v>
      </c>
      <c r="X2180" s="135"/>
      <c r="Y2180" s="135"/>
      <c r="AA2180" s="135"/>
      <c r="AB2180" s="134"/>
      <c r="AC2180" s="135"/>
      <c r="AD2180" s="135"/>
      <c r="AH2180" s="135"/>
      <c r="AI2180" s="135"/>
    </row>
    <row r="2181" spans="1:35" ht="31.5">
      <c r="A2181" s="205">
        <v>2177</v>
      </c>
      <c r="B2181" s="206" t="s">
        <v>8069</v>
      </c>
      <c r="C2181" s="207" t="str">
        <f xml:space="preserve"> _xlfn.CONCAT(小韻資料表[[#This Row],[聲母拼音碼]],小韻資料表[[#This Row],[韻母拼音碼]],小韻資料表[[#This Row],[調號]])</f>
        <v>Øi3</v>
      </c>
      <c r="D2181" s="206" t="s">
        <v>8070</v>
      </c>
      <c r="E2181" s="208" t="s">
        <v>363</v>
      </c>
      <c r="F2181" s="205">
        <v>28</v>
      </c>
      <c r="G2181" s="209" t="s">
        <v>8071</v>
      </c>
      <c r="H2181" s="205">
        <f xml:space="preserve"> LEN(小韻資料表[[#This Row],[小韻字集]])</f>
        <v>3</v>
      </c>
      <c r="I2181" s="205" cm="1">
        <f t="array" ref="I2181" xml:space="preserve"> MATCH(TRUE, ISNUMBER( SEARCH( LEFT(小韻資料表[[#This Row],[切語]],1), 切語上字資料表[切語上字]) ), 0)</f>
        <v>35</v>
      </c>
      <c r="J2181" s="210" t="str" cm="1">
        <f t="array" ref="J2181" xml:space="preserve"> INDEX(切語上字資料表[聲母], 小韻資料表[[#This Row],[上字表識別號]])</f>
        <v>影</v>
      </c>
      <c r="K2181" s="210" t="str" cm="1">
        <f t="array" ref="K2181" xml:space="preserve"> INDEX(切語上字資料表[聲母拼音碼], 小韻資料表[[#This Row],[上字表識別號]])</f>
        <v>Ø</v>
      </c>
      <c r="L2181" s="210" t="str" cm="1">
        <f t="array" ref="L2181" xml:space="preserve"> INDEX(切語上字資料表[清濁], 小韻資料表[[#This Row],[上字表識別號]])</f>
        <v>全清</v>
      </c>
      <c r="M2181" s="223" t="str" cm="1">
        <f t="array" ref="M2181" xml:space="preserve"> INDEX(切語上字資料表[發送收], 小韻資料表[[#This Row],[上字表識別號]])</f>
        <v>發聲</v>
      </c>
      <c r="N2181" s="205" cm="1">
        <f t="array" ref="N2181" xml:space="preserve"> MATCH(TRUE, ISNUMBER( SEARCH( RIGHT(小韻資料表[[#This Row],[切語]],1), 切語下字資料表[切語下字]) ), 0)</f>
        <v>23</v>
      </c>
      <c r="O2181" s="207" t="str" cm="1">
        <f t="array" ref="O2181" xml:space="preserve"> INDEX(切語下字資料表[韻母], 小韻資料表[[#This Row],[下字表識別號]])</f>
        <v>寘開3</v>
      </c>
      <c r="P2181" s="207" t="str" cm="1">
        <f t="array" ref="P2181" xml:space="preserve"> INDEX(切語下字資料表[韻母拼音碼], 小韻資料表[[#This Row],[下字表識別號]])</f>
        <v>i</v>
      </c>
      <c r="Q2181" s="210" t="str" cm="1">
        <f t="array" ref="Q2181" xml:space="preserve"> INDEX(設定表!$C$19:$C$23, INT( LEFT(小韻資料表[[#This Row],[目次編碼]],1) ))</f>
        <v>去</v>
      </c>
      <c r="R2181" s="210">
        <f xml:space="preserve">  INDEX(設定表!$C$8:$C$15, MATCH( (RIGHT(小韻資料表[[#This Row],[清濁]]) &amp; 小韻資料表[[#This Row],[調]]), 設定表!$B$8:$B$15, 0))</f>
        <v>3</v>
      </c>
      <c r="S2181" s="205" t="s">
        <v>309</v>
      </c>
      <c r="T2181" s="205" t="s">
        <v>309</v>
      </c>
      <c r="U2181" s="226" t="s">
        <v>309</v>
      </c>
      <c r="V2181" s="146" t="s">
        <v>309</v>
      </c>
      <c r="X2181" s="135"/>
      <c r="Y2181" s="135"/>
      <c r="AA2181" s="135"/>
      <c r="AB2181" s="134"/>
      <c r="AC2181" s="135"/>
      <c r="AD2181" s="135"/>
      <c r="AH2181" s="135"/>
      <c r="AI2181" s="135"/>
    </row>
    <row r="2182" spans="1:35" ht="31.5">
      <c r="A2182" s="205">
        <v>2178</v>
      </c>
      <c r="B2182" s="206" t="s">
        <v>8072</v>
      </c>
      <c r="C2182" s="207" t="str">
        <f xml:space="preserve"> _xlfn.CONCAT(小韻資料表[[#This Row],[聲母拼音碼]],小韻資料表[[#This Row],[韻母拼音碼]],小韻資料表[[#This Row],[調號]])</f>
        <v>si3</v>
      </c>
      <c r="D2182" s="206" t="s">
        <v>8073</v>
      </c>
      <c r="E2182" s="208" t="s">
        <v>363</v>
      </c>
      <c r="F2182" s="205">
        <v>29</v>
      </c>
      <c r="G2182" s="209" t="s">
        <v>8074</v>
      </c>
      <c r="H2182" s="205">
        <f xml:space="preserve"> LEN(小韻資料表[[#This Row],[小韻字集]])</f>
        <v>15</v>
      </c>
      <c r="I2182" s="205" cm="1">
        <f t="array" ref="I2182" xml:space="preserve"> MATCH(TRUE, ISNUMBER( SEARCH( LEFT(小韻資料表[[#This Row],[切語]],1), 切語上字資料表[切語上字]) ), 0)</f>
        <v>33</v>
      </c>
      <c r="J2182" s="210" t="str" cm="1">
        <f t="array" ref="J2182" xml:space="preserve"> INDEX(切語上字資料表[聲母], 小韻資料表[[#This Row],[上字表識別號]])</f>
        <v>審</v>
      </c>
      <c r="K2182" s="210" t="str" cm="1">
        <f t="array" ref="K2182" xml:space="preserve"> INDEX(切語上字資料表[聲母拼音碼], 小韻資料表[[#This Row],[上字表識別號]])</f>
        <v>s</v>
      </c>
      <c r="L2182" s="210" t="str" cm="1">
        <f t="array" ref="L2182" xml:space="preserve"> INDEX(切語上字資料表[清濁], 小韻資料表[[#This Row],[上字表識別號]])</f>
        <v>全清</v>
      </c>
      <c r="M2182" s="223" t="str" cm="1">
        <f t="array" ref="M2182" xml:space="preserve"> INDEX(切語上字資料表[發送收], 小韻資料表[[#This Row],[上字表識別號]])</f>
        <v>送氣</v>
      </c>
      <c r="N2182" s="205" cm="1">
        <f t="array" ref="N2182" xml:space="preserve"> MATCH(TRUE, ISNUMBER( SEARCH( RIGHT(小韻資料表[[#This Row],[切語]],1), 切語下字資料表[切語下字]) ), 0)</f>
        <v>23</v>
      </c>
      <c r="O2182" s="207" t="str" cm="1">
        <f t="array" ref="O2182" xml:space="preserve"> INDEX(切語下字資料表[韻母], 小韻資料表[[#This Row],[下字表識別號]])</f>
        <v>寘開3</v>
      </c>
      <c r="P2182" s="207" t="str" cm="1">
        <f t="array" ref="P2182" xml:space="preserve"> INDEX(切語下字資料表[韻母拼音碼], 小韻資料表[[#This Row],[下字表識別號]])</f>
        <v>i</v>
      </c>
      <c r="Q2182" s="210" t="str" cm="1">
        <f t="array" ref="Q2182" xml:space="preserve"> INDEX(設定表!$C$19:$C$23, INT( LEFT(小韻資料表[[#This Row],[目次編碼]],1) ))</f>
        <v>去</v>
      </c>
      <c r="R2182" s="210">
        <f xml:space="preserve">  INDEX(設定表!$C$8:$C$15, MATCH( (RIGHT(小韻資料表[[#This Row],[清濁]]) &amp; 小韻資料表[[#This Row],[調]]), 設定表!$B$8:$B$15, 0))</f>
        <v>3</v>
      </c>
      <c r="S2182" s="205" t="s">
        <v>309</v>
      </c>
      <c r="T2182" s="205" t="s">
        <v>309</v>
      </c>
      <c r="U2182" s="226" t="s">
        <v>309</v>
      </c>
      <c r="V2182" s="147" t="s">
        <v>309</v>
      </c>
      <c r="X2182" s="135"/>
      <c r="Y2182" s="135"/>
      <c r="AA2182" s="135"/>
      <c r="AB2182" s="134"/>
      <c r="AC2182" s="135"/>
      <c r="AD2182" s="135"/>
      <c r="AH2182" s="135"/>
      <c r="AI2182" s="135"/>
    </row>
    <row r="2183" spans="1:35" ht="31.5">
      <c r="A2183" s="205">
        <v>2179</v>
      </c>
      <c r="B2183" s="206" t="s">
        <v>8075</v>
      </c>
      <c r="C2183" s="207" t="str">
        <f xml:space="preserve"> _xlfn.CONCAT(小韻資料表[[#This Row],[聲母拼音碼]],小韻資料表[[#This Row],[韻母拼音碼]],小韻資料表[[#This Row],[調號]])</f>
        <v>si3</v>
      </c>
      <c r="D2183" s="206" t="s">
        <v>8076</v>
      </c>
      <c r="E2183" s="208" t="s">
        <v>363</v>
      </c>
      <c r="F2183" s="205">
        <v>30</v>
      </c>
      <c r="G2183" s="209" t="s">
        <v>8077</v>
      </c>
      <c r="H2183" s="205">
        <f xml:space="preserve"> LEN(小韻資料表[[#This Row],[小韻字集]])</f>
        <v>6</v>
      </c>
      <c r="I2183" s="205" cm="1">
        <f t="array" ref="I2183" xml:space="preserve"> MATCH(TRUE, ISNUMBER( SEARCH( LEFT(小韻資料表[[#This Row],[切語]],1), 切語上字資料表[切語上字]) ), 0)</f>
        <v>29</v>
      </c>
      <c r="J2183" s="210" t="str" cm="1">
        <f t="array" ref="J2183" xml:space="preserve"> INDEX(切語上字資料表[聲母], 小韻資料表[[#This Row],[上字表識別號]])</f>
        <v>疏</v>
      </c>
      <c r="K2183" s="210" t="str" cm="1">
        <f t="array" ref="K2183" xml:space="preserve"> INDEX(切語上字資料表[聲母拼音碼], 小韻資料表[[#This Row],[上字表識別號]])</f>
        <v>s</v>
      </c>
      <c r="L2183" s="210" t="str" cm="1">
        <f t="array" ref="L2183" xml:space="preserve"> INDEX(切語上字資料表[清濁], 小韻資料表[[#This Row],[上字表識別號]])</f>
        <v>全清</v>
      </c>
      <c r="M2183" s="223" t="str" cm="1">
        <f t="array" ref="M2183" xml:space="preserve"> INDEX(切語上字資料表[發送收], 小韻資料表[[#This Row],[上字表識別號]])</f>
        <v>發聲</v>
      </c>
      <c r="N2183" s="205" cm="1">
        <f t="array" ref="N2183" xml:space="preserve"> MATCH(TRUE, ISNUMBER( SEARCH( RIGHT(小韻資料表[[#This Row],[切語]],1), 切語下字資料表[切語下字]) ), 0)</f>
        <v>23</v>
      </c>
      <c r="O2183" s="207" t="str" cm="1">
        <f t="array" ref="O2183" xml:space="preserve"> INDEX(切語下字資料表[韻母], 小韻資料表[[#This Row],[下字表識別號]])</f>
        <v>寘開3</v>
      </c>
      <c r="P2183" s="207" t="str" cm="1">
        <f t="array" ref="P2183" xml:space="preserve"> INDEX(切語下字資料表[韻母拼音碼], 小韻資料表[[#This Row],[下字表識別號]])</f>
        <v>i</v>
      </c>
      <c r="Q2183" s="210" t="str" cm="1">
        <f t="array" ref="Q2183" xml:space="preserve"> INDEX(設定表!$C$19:$C$23, INT( LEFT(小韻資料表[[#This Row],[目次編碼]],1) ))</f>
        <v>去</v>
      </c>
      <c r="R2183" s="210">
        <f xml:space="preserve">  INDEX(設定表!$C$8:$C$15, MATCH( (RIGHT(小韻資料表[[#This Row],[清濁]]) &amp; 小韻資料表[[#This Row],[調]]), 設定表!$B$8:$B$15, 0))</f>
        <v>3</v>
      </c>
      <c r="S2183" s="205" t="s">
        <v>309</v>
      </c>
      <c r="T2183" s="205" t="s">
        <v>309</v>
      </c>
      <c r="U2183" s="226" t="s">
        <v>309</v>
      </c>
      <c r="V2183" s="146" t="s">
        <v>309</v>
      </c>
      <c r="X2183" s="135"/>
      <c r="Y2183" s="135"/>
      <c r="AA2183" s="135"/>
      <c r="AB2183" s="134"/>
      <c r="AC2183" s="135"/>
      <c r="AD2183" s="135"/>
      <c r="AH2183" s="135"/>
      <c r="AI2183" s="135"/>
    </row>
    <row r="2184" spans="1:35" ht="31.5">
      <c r="A2184" s="205">
        <v>2180</v>
      </c>
      <c r="B2184" s="206" t="s">
        <v>8078</v>
      </c>
      <c r="C2184" s="207" t="str">
        <f xml:space="preserve"> _xlfn.CONCAT(小韻資料表[[#This Row],[聲母拼音碼]],小韻資料表[[#This Row],[韻母拼音碼]],小韻資料表[[#This Row],[調號]])</f>
        <v>khui3</v>
      </c>
      <c r="D2184" s="206" t="s">
        <v>8079</v>
      </c>
      <c r="E2184" s="208" t="s">
        <v>363</v>
      </c>
      <c r="F2184" s="205">
        <v>31</v>
      </c>
      <c r="G2184" s="209" t="s">
        <v>8079</v>
      </c>
      <c r="H2184" s="205">
        <f xml:space="preserve"> LEN(小韻資料表[[#This Row],[小韻字集]])</f>
        <v>1</v>
      </c>
      <c r="I2184" s="205" cm="1">
        <f t="array" ref="I2184" xml:space="preserve"> MATCH(TRUE, ISNUMBER( SEARCH( LEFT(小韻資料表[[#This Row],[切語]],1), 切語上字資料表[切語上字]) ), 0)</f>
        <v>2</v>
      </c>
      <c r="J2184" s="210" t="str" cm="1">
        <f t="array" ref="J2184" xml:space="preserve"> INDEX(切語上字資料表[聲母], 小韻資料表[[#This Row],[上字表識別號]])</f>
        <v>溪</v>
      </c>
      <c r="K2184" s="210" t="str" cm="1">
        <f t="array" ref="K2184" xml:space="preserve"> INDEX(切語上字資料表[聲母拼音碼], 小韻資料表[[#This Row],[上字表識別號]])</f>
        <v>kh</v>
      </c>
      <c r="L2184" s="210" t="str" cm="1">
        <f t="array" ref="L2184" xml:space="preserve"> INDEX(切語上字資料表[清濁], 小韻資料表[[#This Row],[上字表識別號]])</f>
        <v>次清</v>
      </c>
      <c r="M2184" s="223" t="str" cm="1">
        <f t="array" ref="M2184" xml:space="preserve"> INDEX(切語上字資料表[發送收], 小韻資料表[[#This Row],[上字表識別號]])</f>
        <v>送氣</v>
      </c>
      <c r="N2184" s="205" cm="1">
        <f t="array" ref="N2184" xml:space="preserve"> MATCH(TRUE, ISNUMBER( SEARCH( RIGHT(小韻資料表[[#This Row],[切語]],1), 切語下字資料表[切語下字]) ), 0)</f>
        <v>27</v>
      </c>
      <c r="O2184" s="207" t="str" cm="1">
        <f t="array" ref="O2184" xml:space="preserve"> INDEX(切語下字資料表[韻母], 小韻資料表[[#This Row],[下字表識別號]])</f>
        <v>寘合3</v>
      </c>
      <c r="P2184" s="207" t="str" cm="1">
        <f t="array" ref="P2184" xml:space="preserve"> INDEX(切語下字資料表[韻母拼音碼], 小韻資料表[[#This Row],[下字表識別號]])</f>
        <v>ui</v>
      </c>
      <c r="Q2184" s="210" t="str" cm="1">
        <f t="array" ref="Q2184" xml:space="preserve"> INDEX(設定表!$C$19:$C$23, INT( LEFT(小韻資料表[[#This Row],[目次編碼]],1) ))</f>
        <v>去</v>
      </c>
      <c r="R2184" s="210">
        <f xml:space="preserve">  INDEX(設定表!$C$8:$C$15, MATCH( (RIGHT(小韻資料表[[#This Row],[清濁]]) &amp; 小韻資料表[[#This Row],[調]]), 設定表!$B$8:$B$15, 0))</f>
        <v>3</v>
      </c>
      <c r="S2184" s="205" t="s">
        <v>309</v>
      </c>
      <c r="T2184" s="205" t="s">
        <v>309</v>
      </c>
      <c r="U2184" s="226" t="s">
        <v>309</v>
      </c>
      <c r="V2184" s="147" t="s">
        <v>309</v>
      </c>
      <c r="X2184" s="135"/>
      <c r="Y2184" s="135"/>
      <c r="AA2184" s="135"/>
      <c r="AB2184" s="134"/>
      <c r="AC2184" s="135"/>
      <c r="AD2184" s="135"/>
      <c r="AH2184" s="135"/>
      <c r="AI2184" s="135"/>
    </row>
    <row r="2185" spans="1:35" ht="31.5">
      <c r="A2185" s="205">
        <v>2181</v>
      </c>
      <c r="B2185" s="206" t="s">
        <v>8080</v>
      </c>
      <c r="C2185" s="207" t="str">
        <f xml:space="preserve"> _xlfn.CONCAT(小韻資料表[[#This Row],[聲母拼音碼]],小韻資料表[[#This Row],[韻母拼音碼]],小韻資料表[[#This Row],[調號]])</f>
        <v>Øui3</v>
      </c>
      <c r="D2185" s="206" t="s">
        <v>5927</v>
      </c>
      <c r="E2185" s="208" t="s">
        <v>363</v>
      </c>
      <c r="F2185" s="205">
        <v>32</v>
      </c>
      <c r="G2185" s="209" t="s">
        <v>8081</v>
      </c>
      <c r="H2185" s="205">
        <f xml:space="preserve"> LEN(小韻資料表[[#This Row],[小韻字集]])</f>
        <v>5</v>
      </c>
      <c r="I2185" s="205" cm="1">
        <f t="array" ref="I2185" xml:space="preserve"> MATCH(TRUE, ISNUMBER( SEARCH( LEFT(小韻資料表[[#This Row],[切語]],1), 切語上字資料表[切語上字]) ), 0)</f>
        <v>35</v>
      </c>
      <c r="J2185" s="210" t="str" cm="1">
        <f t="array" ref="J2185" xml:space="preserve"> INDEX(切語上字資料表[聲母], 小韻資料表[[#This Row],[上字表識別號]])</f>
        <v>影</v>
      </c>
      <c r="K2185" s="210" t="str" cm="1">
        <f t="array" ref="K2185" xml:space="preserve"> INDEX(切語上字資料表[聲母拼音碼], 小韻資料表[[#This Row],[上字表識別號]])</f>
        <v>Ø</v>
      </c>
      <c r="L2185" s="210" t="str" cm="1">
        <f t="array" ref="L2185" xml:space="preserve"> INDEX(切語上字資料表[清濁], 小韻資料表[[#This Row],[上字表識別號]])</f>
        <v>全清</v>
      </c>
      <c r="M2185" s="223" t="str" cm="1">
        <f t="array" ref="M2185" xml:space="preserve"> INDEX(切語上字資料表[發送收], 小韻資料表[[#This Row],[上字表識別號]])</f>
        <v>發聲</v>
      </c>
      <c r="N2185" s="205" cm="1">
        <f t="array" ref="N2185" xml:space="preserve"> MATCH(TRUE, ISNUMBER( SEARCH( RIGHT(小韻資料表[[#This Row],[切語]],1), 切語下字資料表[切語下字]) ), 0)</f>
        <v>27</v>
      </c>
      <c r="O2185" s="207" t="str" cm="1">
        <f t="array" ref="O2185" xml:space="preserve"> INDEX(切語下字資料表[韻母], 小韻資料表[[#This Row],[下字表識別號]])</f>
        <v>寘合3</v>
      </c>
      <c r="P2185" s="207" t="str" cm="1">
        <f t="array" ref="P2185" xml:space="preserve"> INDEX(切語下字資料表[韻母拼音碼], 小韻資料表[[#This Row],[下字表識別號]])</f>
        <v>ui</v>
      </c>
      <c r="Q2185" s="210" t="str" cm="1">
        <f t="array" ref="Q2185" xml:space="preserve"> INDEX(設定表!$C$19:$C$23, INT( LEFT(小韻資料表[[#This Row],[目次編碼]],1) ))</f>
        <v>去</v>
      </c>
      <c r="R2185" s="210">
        <f xml:space="preserve">  INDEX(設定表!$C$8:$C$15, MATCH( (RIGHT(小韻資料表[[#This Row],[清濁]]) &amp; 小韻資料表[[#This Row],[調]]), 設定表!$B$8:$B$15, 0))</f>
        <v>3</v>
      </c>
      <c r="S2185" s="205" t="s">
        <v>309</v>
      </c>
      <c r="T2185" s="205" t="s">
        <v>309</v>
      </c>
      <c r="U2185" s="226" t="s">
        <v>309</v>
      </c>
      <c r="V2185" s="146" t="s">
        <v>309</v>
      </c>
      <c r="X2185" s="135"/>
      <c r="Y2185" s="135"/>
      <c r="AA2185" s="135"/>
      <c r="AB2185" s="134"/>
      <c r="AC2185" s="135"/>
      <c r="AD2185" s="135"/>
      <c r="AH2185" s="135"/>
      <c r="AI2185" s="135"/>
    </row>
    <row r="2186" spans="1:35" ht="31.5">
      <c r="A2186" s="205">
        <v>2182</v>
      </c>
      <c r="B2186" s="206" t="s">
        <v>8082</v>
      </c>
      <c r="C2186" s="207" t="str">
        <f xml:space="preserve"> _xlfn.CONCAT(小韻資料表[[#This Row],[聲母拼音碼]],小韻資料表[[#This Row],[韻母拼音碼]],小韻資料表[[#This Row],[調號]])</f>
        <v>gui7</v>
      </c>
      <c r="D2186" s="206" t="s">
        <v>8083</v>
      </c>
      <c r="E2186" s="208" t="s">
        <v>363</v>
      </c>
      <c r="F2186" s="205">
        <v>33</v>
      </c>
      <c r="G2186" s="209" t="s">
        <v>8083</v>
      </c>
      <c r="H2186" s="205">
        <f xml:space="preserve"> LEN(小韻資料表[[#This Row],[小韻字集]])</f>
        <v>1</v>
      </c>
      <c r="I2186" s="205" cm="1">
        <f t="array" ref="I2186" xml:space="preserve"> MATCH(TRUE, ISNUMBER( SEARCH( LEFT(小韻資料表[[#This Row],[切語]],1), 切語上字資料表[切語上字]) ), 0)</f>
        <v>4</v>
      </c>
      <c r="J2186" s="210" t="str" cm="1">
        <f t="array" ref="J2186" xml:space="preserve"> INDEX(切語上字資料表[聲母], 小韻資料表[[#This Row],[上字表識別號]])</f>
        <v>疑</v>
      </c>
      <c r="K2186" s="210" t="str" cm="1">
        <f t="array" ref="K2186" xml:space="preserve"> INDEX(切語上字資料表[聲母拼音碼], 小韻資料表[[#This Row],[上字表識別號]])</f>
        <v>g</v>
      </c>
      <c r="L2186" s="210" t="str" cm="1">
        <f t="array" ref="L2186" xml:space="preserve"> INDEX(切語上字資料表[清濁], 小韻資料表[[#This Row],[上字表識別號]])</f>
        <v>次濁</v>
      </c>
      <c r="M2186" s="223" t="str" cm="1">
        <f t="array" ref="M2186" xml:space="preserve"> INDEX(切語上字資料表[發送收], 小韻資料表[[#This Row],[上字表識別號]])</f>
        <v>收聲</v>
      </c>
      <c r="N2186" s="205" cm="1">
        <f t="array" ref="N2186" xml:space="preserve"> MATCH(TRUE, ISNUMBER( SEARCH( RIGHT(小韻資料表[[#This Row],[切語]],1), 切語下字資料表[切語下字]) ), 0)</f>
        <v>27</v>
      </c>
      <c r="O2186" s="207" t="str" cm="1">
        <f t="array" ref="O2186" xml:space="preserve"> INDEX(切語下字資料表[韻母], 小韻資料表[[#This Row],[下字表識別號]])</f>
        <v>寘合3</v>
      </c>
      <c r="P2186" s="207" t="str" cm="1">
        <f t="array" ref="P2186" xml:space="preserve"> INDEX(切語下字資料表[韻母拼音碼], 小韻資料表[[#This Row],[下字表識別號]])</f>
        <v>ui</v>
      </c>
      <c r="Q2186" s="210" t="str" cm="1">
        <f t="array" ref="Q2186" xml:space="preserve"> INDEX(設定表!$C$19:$C$23, INT( LEFT(小韻資料表[[#This Row],[目次編碼]],1) ))</f>
        <v>去</v>
      </c>
      <c r="R2186" s="210">
        <f xml:space="preserve">  INDEX(設定表!$C$8:$C$15, MATCH( (RIGHT(小韻資料表[[#This Row],[清濁]]) &amp; 小韻資料表[[#This Row],[調]]), 設定表!$B$8:$B$15, 0))</f>
        <v>7</v>
      </c>
      <c r="S2186" s="205" t="s">
        <v>309</v>
      </c>
      <c r="T2186" s="205" t="s">
        <v>309</v>
      </c>
      <c r="U2186" s="226" t="s">
        <v>8084</v>
      </c>
      <c r="V2186" s="147" t="s">
        <v>309</v>
      </c>
      <c r="X2186" s="135"/>
      <c r="Y2186" s="135"/>
      <c r="AA2186" s="135"/>
      <c r="AB2186" s="134"/>
      <c r="AC2186" s="135"/>
      <c r="AD2186" s="135"/>
      <c r="AH2186" s="135"/>
      <c r="AI2186" s="135"/>
    </row>
    <row r="2187" spans="1:35" ht="31.5">
      <c r="A2187" s="205">
        <v>2183</v>
      </c>
      <c r="B2187" s="206" t="s">
        <v>8085</v>
      </c>
      <c r="C2187" s="207" t="str">
        <f xml:space="preserve"> _xlfn.CONCAT(小韻資料表[[#This Row],[聲母拼音碼]],小韻資料表[[#This Row],[韻母拼音碼]],小韻資料表[[#This Row],[調號]])</f>
        <v>hui3</v>
      </c>
      <c r="D2187" s="206" t="s">
        <v>5236</v>
      </c>
      <c r="E2187" s="208" t="s">
        <v>363</v>
      </c>
      <c r="F2187" s="205">
        <v>34</v>
      </c>
      <c r="G2187" s="209" t="s">
        <v>5236</v>
      </c>
      <c r="H2187" s="205">
        <f xml:space="preserve"> LEN(小韻資料表[[#This Row],[小韻字集]])</f>
        <v>1</v>
      </c>
      <c r="I2187" s="205" cm="1">
        <f t="array" ref="I2187" xml:space="preserve"> MATCH(TRUE, ISNUMBER( SEARCH( LEFT(小韻資料表[[#This Row],[切語]],1), 切語上字資料表[切語上字]) ), 0)</f>
        <v>36</v>
      </c>
      <c r="J2187" s="210" t="str" cm="1">
        <f t="array" ref="J2187" xml:space="preserve"> INDEX(切語上字資料表[聲母], 小韻資料表[[#This Row],[上字表識別號]])</f>
        <v>曉</v>
      </c>
      <c r="K2187" s="210" t="str" cm="1">
        <f t="array" ref="K2187" xml:space="preserve"> INDEX(切語上字資料表[聲母拼音碼], 小韻資料表[[#This Row],[上字表識別號]])</f>
        <v>h</v>
      </c>
      <c r="L2187" s="210" t="str" cm="1">
        <f t="array" ref="L2187" xml:space="preserve"> INDEX(切語上字資料表[清濁], 小韻資料表[[#This Row],[上字表識別號]])</f>
        <v>次清</v>
      </c>
      <c r="M2187" s="223" t="str" cm="1">
        <f t="array" ref="M2187" xml:space="preserve"> INDEX(切語上字資料表[發送收], 小韻資料表[[#This Row],[上字表識別號]])</f>
        <v>送氣</v>
      </c>
      <c r="N2187" s="205" cm="1">
        <f t="array" ref="N2187" xml:space="preserve"> MATCH(TRUE, ISNUMBER( SEARCH( RIGHT(小韻資料表[[#This Row],[切語]],1), 切語下字資料表[切語下字]) ), 0)</f>
        <v>27</v>
      </c>
      <c r="O2187" s="207" t="str" cm="1">
        <f t="array" ref="O2187" xml:space="preserve"> INDEX(切語下字資料表[韻母], 小韻資料表[[#This Row],[下字表識別號]])</f>
        <v>寘合3</v>
      </c>
      <c r="P2187" s="207" t="str" cm="1">
        <f t="array" ref="P2187" xml:space="preserve"> INDEX(切語下字資料表[韻母拼音碼], 小韻資料表[[#This Row],[下字表識別號]])</f>
        <v>ui</v>
      </c>
      <c r="Q2187" s="210" t="str" cm="1">
        <f t="array" ref="Q2187" xml:space="preserve"> INDEX(設定表!$C$19:$C$23, INT( LEFT(小韻資料表[[#This Row],[目次編碼]],1) ))</f>
        <v>去</v>
      </c>
      <c r="R2187" s="210">
        <f xml:space="preserve">  INDEX(設定表!$C$8:$C$15, MATCH( (RIGHT(小韻資料表[[#This Row],[清濁]]) &amp; 小韻資料表[[#This Row],[調]]), 設定表!$B$8:$B$15, 0))</f>
        <v>3</v>
      </c>
      <c r="S2187" s="205" t="s">
        <v>309</v>
      </c>
      <c r="T2187" s="205" t="s">
        <v>309</v>
      </c>
      <c r="U2187" s="226" t="s">
        <v>309</v>
      </c>
      <c r="V2187" s="146" t="s">
        <v>309</v>
      </c>
      <c r="X2187" s="135"/>
      <c r="Y2187" s="135"/>
      <c r="AA2187" s="135"/>
      <c r="AB2187" s="134"/>
      <c r="AC2187" s="135"/>
      <c r="AD2187" s="135"/>
      <c r="AH2187" s="135"/>
      <c r="AI2187" s="135"/>
    </row>
    <row r="2188" spans="1:35" ht="31.5">
      <c r="A2188" s="205">
        <v>2184</v>
      </c>
      <c r="B2188" s="206" t="s">
        <v>8086</v>
      </c>
      <c r="C2188" s="207" t="str">
        <f xml:space="preserve"> _xlfn.CONCAT(小韻資料表[[#This Row],[聲母拼音碼]],小韻資料表[[#This Row],[韻母拼音碼]],小韻資料表[[#This Row],[調號]])</f>
        <v>Øi3</v>
      </c>
      <c r="D2188" s="206" t="s">
        <v>8087</v>
      </c>
      <c r="E2188" s="208" t="s">
        <v>363</v>
      </c>
      <c r="F2188" s="205">
        <v>35</v>
      </c>
      <c r="G2188" s="209" t="s">
        <v>8088</v>
      </c>
      <c r="H2188" s="205">
        <f xml:space="preserve"> LEN(小韻資料表[[#This Row],[小韻字集]])</f>
        <v>2</v>
      </c>
      <c r="I2188" s="205" cm="1">
        <f t="array" ref="I2188" xml:space="preserve"> MATCH(TRUE, ISNUMBER( SEARCH( LEFT(小韻資料表[[#This Row],[切語]],1), 切語上字資料表[切語上字]) ), 0)</f>
        <v>35</v>
      </c>
      <c r="J2188" s="210" t="str" cm="1">
        <f t="array" ref="J2188" xml:space="preserve"> INDEX(切語上字資料表[聲母], 小韻資料表[[#This Row],[上字表識別號]])</f>
        <v>影</v>
      </c>
      <c r="K2188" s="210" t="str" cm="1">
        <f t="array" ref="K2188" xml:space="preserve"> INDEX(切語上字資料表[聲母拼音碼], 小韻資料表[[#This Row],[上字表識別號]])</f>
        <v>Ø</v>
      </c>
      <c r="L2188" s="210" t="str" cm="1">
        <f t="array" ref="L2188" xml:space="preserve"> INDEX(切語上字資料表[清濁], 小韻資料表[[#This Row],[上字表識別號]])</f>
        <v>全清</v>
      </c>
      <c r="M2188" s="223" t="str" cm="1">
        <f t="array" ref="M2188" xml:space="preserve"> INDEX(切語上字資料表[發送收], 小韻資料表[[#This Row],[上字表識別號]])</f>
        <v>發聲</v>
      </c>
      <c r="N2188" s="205" cm="1">
        <f t="array" ref="N2188" xml:space="preserve"> MATCH(TRUE, ISNUMBER( SEARCH( RIGHT(小韻資料表[[#This Row],[切語]],1), 切語下字資料表[切語下字]) ), 0)</f>
        <v>23</v>
      </c>
      <c r="O2188" s="207" t="str" cm="1">
        <f t="array" ref="O2188" xml:space="preserve"> INDEX(切語下字資料表[韻母], 小韻資料表[[#This Row],[下字表識別號]])</f>
        <v>寘開3</v>
      </c>
      <c r="P2188" s="207" t="str" cm="1">
        <f t="array" ref="P2188" xml:space="preserve"> INDEX(切語下字資料表[韻母拼音碼], 小韻資料表[[#This Row],[下字表識別號]])</f>
        <v>i</v>
      </c>
      <c r="Q2188" s="210" t="str" cm="1">
        <f t="array" ref="Q2188" xml:space="preserve"> INDEX(設定表!$C$19:$C$23, INT( LEFT(小韻資料表[[#This Row],[目次編碼]],1) ))</f>
        <v>去</v>
      </c>
      <c r="R2188" s="210">
        <f xml:space="preserve">  INDEX(設定表!$C$8:$C$15, MATCH( (RIGHT(小韻資料表[[#This Row],[清濁]]) &amp; 小韻資料表[[#This Row],[調]]), 設定表!$B$8:$B$15, 0))</f>
        <v>3</v>
      </c>
      <c r="S2188" s="205" t="s">
        <v>309</v>
      </c>
      <c r="T2188" s="205" t="s">
        <v>309</v>
      </c>
      <c r="U2188" s="226" t="s">
        <v>309</v>
      </c>
      <c r="V2188" s="147" t="s">
        <v>309</v>
      </c>
      <c r="X2188" s="135"/>
      <c r="Y2188" s="135"/>
      <c r="AA2188" s="135"/>
      <c r="AB2188" s="134"/>
      <c r="AC2188" s="135"/>
      <c r="AD2188" s="135"/>
      <c r="AH2188" s="135"/>
      <c r="AI2188" s="135"/>
    </row>
    <row r="2189" spans="1:35" ht="31.5">
      <c r="A2189" s="205">
        <v>2185</v>
      </c>
      <c r="B2189" s="206" t="s">
        <v>8089</v>
      </c>
      <c r="C2189" s="207" t="str">
        <f xml:space="preserve"> _xlfn.CONCAT(小韻資料表[[#This Row],[聲母拼音碼]],小韻資料表[[#This Row],[韻母拼音碼]],小韻資料表[[#This Row],[調號]])</f>
        <v>sui7</v>
      </c>
      <c r="D2189" s="206" t="s">
        <v>8090</v>
      </c>
      <c r="E2189" s="208" t="s">
        <v>363</v>
      </c>
      <c r="F2189" s="205">
        <v>36</v>
      </c>
      <c r="G2189" s="209" t="s">
        <v>8091</v>
      </c>
      <c r="H2189" s="205">
        <f xml:space="preserve"> LEN(小韻資料表[[#This Row],[小韻字集]])</f>
        <v>5</v>
      </c>
      <c r="I2189" s="205" cm="1">
        <f t="array" ref="I2189" xml:space="preserve"> MATCH(TRUE, ISNUMBER( SEARCH( LEFT(小韻資料表[[#This Row],[切語]],1), 切語上字資料表[切語上字]) ), 0)</f>
        <v>34</v>
      </c>
      <c r="J2189" s="210" t="str" cm="1">
        <f t="array" ref="J2189" xml:space="preserve"> INDEX(切語上字資料表[聲母], 小韻資料表[[#This Row],[上字表識別號]])</f>
        <v>禪</v>
      </c>
      <c r="K2189" s="210" t="str" cm="1">
        <f t="array" ref="K2189" xml:space="preserve"> INDEX(切語上字資料表[聲母拼音碼], 小韻資料表[[#This Row],[上字表識別號]])</f>
        <v>s</v>
      </c>
      <c r="L2189" s="210" t="str" cm="1">
        <f t="array" ref="L2189" xml:space="preserve"> INDEX(切語上字資料表[清濁], 小韻資料表[[#This Row],[上字表識別號]])</f>
        <v>全濁</v>
      </c>
      <c r="M2189" s="223" cm="1">
        <f t="array" ref="M2189" xml:space="preserve"> INDEX(切語上字資料表[發送收], 小韻資料表[[#This Row],[上字表識別號]])</f>
        <v>0</v>
      </c>
      <c r="N2189" s="205" cm="1">
        <f t="array" ref="N2189" xml:space="preserve"> MATCH(TRUE, ISNUMBER( SEARCH( RIGHT(小韻資料表[[#This Row],[切語]],1), 切語下字資料表[切語下字]) ), 0)</f>
        <v>27</v>
      </c>
      <c r="O2189" s="207" t="str" cm="1">
        <f t="array" ref="O2189" xml:space="preserve"> INDEX(切語下字資料表[韻母], 小韻資料表[[#This Row],[下字表識別號]])</f>
        <v>寘合3</v>
      </c>
      <c r="P2189" s="207" t="str" cm="1">
        <f t="array" ref="P2189" xml:space="preserve"> INDEX(切語下字資料表[韻母拼音碼], 小韻資料表[[#This Row],[下字表識別號]])</f>
        <v>ui</v>
      </c>
      <c r="Q2189" s="210" t="str" cm="1">
        <f t="array" ref="Q2189" xml:space="preserve"> INDEX(設定表!$C$19:$C$23, INT( LEFT(小韻資料表[[#This Row],[目次編碼]],1) ))</f>
        <v>去</v>
      </c>
      <c r="R2189" s="210">
        <f xml:space="preserve">  INDEX(設定表!$C$8:$C$15, MATCH( (RIGHT(小韻資料表[[#This Row],[清濁]]) &amp; 小韻資料表[[#This Row],[調]]), 設定表!$B$8:$B$15, 0))</f>
        <v>7</v>
      </c>
      <c r="S2189" s="205" t="s">
        <v>309</v>
      </c>
      <c r="T2189" s="205" t="s">
        <v>309</v>
      </c>
      <c r="U2189" s="226" t="s">
        <v>309</v>
      </c>
      <c r="V2189" s="146" t="s">
        <v>309</v>
      </c>
      <c r="X2189" s="135"/>
      <c r="Y2189" s="135"/>
      <c r="AA2189" s="135"/>
      <c r="AB2189" s="134"/>
      <c r="AC2189" s="135"/>
      <c r="AD2189" s="135"/>
      <c r="AH2189" s="135"/>
      <c r="AI2189" s="135"/>
    </row>
    <row r="2190" spans="1:35" ht="31.5">
      <c r="A2190" s="205">
        <v>2186</v>
      </c>
      <c r="B2190" s="206" t="s">
        <v>8092</v>
      </c>
      <c r="C2190" s="207" t="str">
        <f xml:space="preserve"> _xlfn.CONCAT(小韻資料表[[#This Row],[聲母拼音碼]],小韻資料表[[#This Row],[韻母拼音碼]],小韻資料表[[#This Row],[調號]])</f>
        <v>ki3</v>
      </c>
      <c r="D2190" s="206" t="s">
        <v>8093</v>
      </c>
      <c r="E2190" s="208" t="s">
        <v>363</v>
      </c>
      <c r="F2190" s="205">
        <v>37</v>
      </c>
      <c r="G2190" s="209" t="s">
        <v>8094</v>
      </c>
      <c r="H2190" s="205">
        <f xml:space="preserve"> LEN(小韻資料表[[#This Row],[小韻字集]])</f>
        <v>2</v>
      </c>
      <c r="I2190" s="205" cm="1">
        <f t="array" ref="I2190" xml:space="preserve"> MATCH(TRUE, ISNUMBER( SEARCH( LEFT(小韻資料表[[#This Row],[切語]],1), 切語上字資料表[切語上字]) ), 0)</f>
        <v>1</v>
      </c>
      <c r="J2190" s="210" t="str" cm="1">
        <f t="array" ref="J2190" xml:space="preserve"> INDEX(切語上字資料表[聲母], 小韻資料表[[#This Row],[上字表識別號]])</f>
        <v>見</v>
      </c>
      <c r="K2190" s="210" t="str" cm="1">
        <f t="array" ref="K2190" xml:space="preserve"> INDEX(切語上字資料表[聲母拼音碼], 小韻資料表[[#This Row],[上字表識別號]])</f>
        <v>k</v>
      </c>
      <c r="L2190" s="210" t="str" cm="1">
        <f t="array" ref="L2190" xml:space="preserve"> INDEX(切語上字資料表[清濁], 小韻資料表[[#This Row],[上字表識別號]])</f>
        <v>全清</v>
      </c>
      <c r="M2190" s="223" t="str" cm="1">
        <f t="array" ref="M2190" xml:space="preserve"> INDEX(切語上字資料表[發送收], 小韻資料表[[#This Row],[上字表識別號]])</f>
        <v>發聲</v>
      </c>
      <c r="N2190" s="205" cm="1">
        <f t="array" ref="N2190" xml:space="preserve"> MATCH(TRUE, ISNUMBER( SEARCH( RIGHT(小韻資料表[[#This Row],[切語]],1), 切語下字資料表[切語下字]) ), 0)</f>
        <v>23</v>
      </c>
      <c r="O2190" s="207" t="str" cm="1">
        <f t="array" ref="O2190" xml:space="preserve"> INDEX(切語下字資料表[韻母], 小韻資料表[[#This Row],[下字表識別號]])</f>
        <v>寘開3</v>
      </c>
      <c r="P2190" s="207" t="str" cm="1">
        <f t="array" ref="P2190" xml:space="preserve"> INDEX(切語下字資料表[韻母拼音碼], 小韻資料表[[#This Row],[下字表識別號]])</f>
        <v>i</v>
      </c>
      <c r="Q2190" s="210" t="str" cm="1">
        <f t="array" ref="Q2190" xml:space="preserve"> INDEX(設定表!$C$19:$C$23, INT( LEFT(小韻資料表[[#This Row],[目次編碼]],1) ))</f>
        <v>去</v>
      </c>
      <c r="R2190" s="210">
        <f xml:space="preserve">  INDEX(設定表!$C$8:$C$15, MATCH( (RIGHT(小韻資料表[[#This Row],[清濁]]) &amp; 小韻資料表[[#This Row],[調]]), 設定表!$B$8:$B$15, 0))</f>
        <v>3</v>
      </c>
      <c r="S2190" s="205" t="s">
        <v>309</v>
      </c>
      <c r="T2190" s="205" t="s">
        <v>309</v>
      </c>
      <c r="U2190" s="226" t="s">
        <v>309</v>
      </c>
      <c r="V2190" s="147" t="s">
        <v>309</v>
      </c>
      <c r="X2190" s="135"/>
      <c r="Y2190" s="135"/>
      <c r="AA2190" s="135"/>
      <c r="AB2190" s="134"/>
      <c r="AC2190" s="135"/>
      <c r="AD2190" s="135"/>
      <c r="AH2190" s="135"/>
      <c r="AI2190" s="135"/>
    </row>
    <row r="2191" spans="1:35" ht="31.5">
      <c r="A2191" s="205">
        <v>2187</v>
      </c>
      <c r="B2191" s="206" t="s">
        <v>8095</v>
      </c>
      <c r="C2191" s="207" t="str">
        <f xml:space="preserve"> _xlfn.CONCAT(小韻資料表[[#This Row],[聲母拼音碼]],小韻資料表[[#This Row],[韻母拼音碼]],小韻資料表[[#This Row],[調號]])</f>
        <v>jui7</v>
      </c>
      <c r="D2191" s="206" t="s">
        <v>8096</v>
      </c>
      <c r="E2191" s="208" t="s">
        <v>363</v>
      </c>
      <c r="F2191" s="205">
        <v>38</v>
      </c>
      <c r="G2191" s="209" t="s">
        <v>8096</v>
      </c>
      <c r="H2191" s="205">
        <f xml:space="preserve"> LEN(小韻資料表[[#This Row],[小韻字集]])</f>
        <v>1</v>
      </c>
      <c r="I2191" s="205" cm="1">
        <f t="array" ref="I2191" xml:space="preserve"> MATCH(TRUE, ISNUMBER( SEARCH( LEFT(小韻資料表[[#This Row],[切語]],1), 切語上字資料表[切語上字]) ), 0)</f>
        <v>41</v>
      </c>
      <c r="J2191" s="210" t="str" cm="1">
        <f t="array" ref="J2191" xml:space="preserve"> INDEX(切語上字資料表[聲母], 小韻資料表[[#This Row],[上字表識別號]])</f>
        <v>日</v>
      </c>
      <c r="K2191" s="210" t="str" cm="1">
        <f t="array" ref="K2191" xml:space="preserve"> INDEX(切語上字資料表[聲母拼音碼], 小韻資料表[[#This Row],[上字表識別號]])</f>
        <v>j</v>
      </c>
      <c r="L2191" s="210" t="str" cm="1">
        <f t="array" ref="L2191" xml:space="preserve"> INDEX(切語上字資料表[清濁], 小韻資料表[[#This Row],[上字表識別號]])</f>
        <v>次濁</v>
      </c>
      <c r="M2191" s="223" t="str" cm="1">
        <f t="array" ref="M2191" xml:space="preserve"> INDEX(切語上字資料表[發送收], 小韻資料表[[#This Row],[上字表識別號]])</f>
        <v>收聲</v>
      </c>
      <c r="N2191" s="205" cm="1">
        <f t="array" ref="N2191" xml:space="preserve"> MATCH(TRUE, ISNUMBER( SEARCH( RIGHT(小韻資料表[[#This Row],[切語]],1), 切語下字資料表[切語下字]) ), 0)</f>
        <v>27</v>
      </c>
      <c r="O2191" s="207" t="str" cm="1">
        <f t="array" ref="O2191" xml:space="preserve"> INDEX(切語下字資料表[韻母], 小韻資料表[[#This Row],[下字表識別號]])</f>
        <v>寘合3</v>
      </c>
      <c r="P2191" s="207" t="str" cm="1">
        <f t="array" ref="P2191" xml:space="preserve"> INDEX(切語下字資料表[韻母拼音碼], 小韻資料表[[#This Row],[下字表識別號]])</f>
        <v>ui</v>
      </c>
      <c r="Q2191" s="210" t="str" cm="1">
        <f t="array" ref="Q2191" xml:space="preserve"> INDEX(設定表!$C$19:$C$23, INT( LEFT(小韻資料表[[#This Row],[目次編碼]],1) ))</f>
        <v>去</v>
      </c>
      <c r="R2191" s="210">
        <f xml:space="preserve">  INDEX(設定表!$C$8:$C$15, MATCH( (RIGHT(小韻資料表[[#This Row],[清濁]]) &amp; 小韻資料表[[#This Row],[調]]), 設定表!$B$8:$B$15, 0))</f>
        <v>7</v>
      </c>
      <c r="S2191" s="205" t="s">
        <v>309</v>
      </c>
      <c r="T2191" s="205" t="s">
        <v>309</v>
      </c>
      <c r="U2191" s="226" t="s">
        <v>309</v>
      </c>
      <c r="V2191" s="146" t="s">
        <v>309</v>
      </c>
      <c r="X2191" s="135"/>
      <c r="Y2191" s="135"/>
      <c r="AA2191" s="135"/>
      <c r="AB2191" s="134"/>
      <c r="AC2191" s="135"/>
      <c r="AD2191" s="135"/>
      <c r="AH2191" s="135"/>
      <c r="AI2191" s="135"/>
    </row>
    <row r="2192" spans="1:35" ht="31.5">
      <c r="A2192" s="205">
        <v>2188</v>
      </c>
      <c r="B2192" s="206" t="s">
        <v>8097</v>
      </c>
      <c r="C2192" s="207" t="str">
        <f xml:space="preserve"> _xlfn.CONCAT(小韻資料表[[#This Row],[聲母拼音碼]],小韻資料表[[#This Row],[韻母拼音碼]],小韻資料表[[#This Row],[調號]])</f>
        <v>chi3</v>
      </c>
      <c r="D2192" s="206" t="s">
        <v>8098</v>
      </c>
      <c r="E2192" s="208" t="s">
        <v>363</v>
      </c>
      <c r="F2192" s="205">
        <v>39</v>
      </c>
      <c r="G2192" s="209" t="s">
        <v>8098</v>
      </c>
      <c r="H2192" s="205">
        <f xml:space="preserve"> LEN(小韻資料表[[#This Row],[小韻字集]])</f>
        <v>1</v>
      </c>
      <c r="I2192" s="205" cm="1">
        <f t="array" ref="I2192" xml:space="preserve"> MATCH(TRUE, ISNUMBER( SEARCH( LEFT(小韻資料表[[#This Row],[切語]],1), 切語上字資料表[切語上字]) ), 0)</f>
        <v>31</v>
      </c>
      <c r="J2192" s="210" t="str" cm="1">
        <f t="array" ref="J2192" xml:space="preserve"> INDEX(切語上字資料表[聲母], 小韻資料表[[#This Row],[上字表識別號]])</f>
        <v>穿</v>
      </c>
      <c r="K2192" s="210" t="str" cm="1">
        <f t="array" ref="K2192" xml:space="preserve"> INDEX(切語上字資料表[聲母拼音碼], 小韻資料表[[#This Row],[上字表識別號]])</f>
        <v>ch</v>
      </c>
      <c r="L2192" s="210" t="str" cm="1">
        <f t="array" ref="L2192" xml:space="preserve"> INDEX(切語上字資料表[清濁], 小韻資料表[[#This Row],[上字表識別號]])</f>
        <v>次清</v>
      </c>
      <c r="M2192" s="223" t="str" cm="1">
        <f t="array" ref="M2192" xml:space="preserve"> INDEX(切語上字資料表[發送收], 小韻資料表[[#This Row],[上字表識別號]])</f>
        <v>送氣</v>
      </c>
      <c r="N2192" s="205" cm="1">
        <f t="array" ref="N2192" xml:space="preserve"> MATCH(TRUE, ISNUMBER( SEARCH( RIGHT(小韻資料表[[#This Row],[切語]],1), 切語下字資料表[切語下字]) ), 0)</f>
        <v>23</v>
      </c>
      <c r="O2192" s="207" t="str" cm="1">
        <f t="array" ref="O2192" xml:space="preserve"> INDEX(切語下字資料表[韻母], 小韻資料表[[#This Row],[下字表識別號]])</f>
        <v>寘開3</v>
      </c>
      <c r="P2192" s="207" t="str" cm="1">
        <f t="array" ref="P2192" xml:space="preserve"> INDEX(切語下字資料表[韻母拼音碼], 小韻資料表[[#This Row],[下字表識別號]])</f>
        <v>i</v>
      </c>
      <c r="Q2192" s="210" t="str" cm="1">
        <f t="array" ref="Q2192" xml:space="preserve"> INDEX(設定表!$C$19:$C$23, INT( LEFT(小韻資料表[[#This Row],[目次編碼]],1) ))</f>
        <v>去</v>
      </c>
      <c r="R2192" s="210">
        <f xml:space="preserve">  INDEX(設定表!$C$8:$C$15, MATCH( (RIGHT(小韻資料表[[#This Row],[清濁]]) &amp; 小韻資料表[[#This Row],[調]]), 設定表!$B$8:$B$15, 0))</f>
        <v>3</v>
      </c>
      <c r="S2192" s="205" t="s">
        <v>309</v>
      </c>
      <c r="T2192" s="205" t="s">
        <v>309</v>
      </c>
      <c r="U2192" s="226" t="s">
        <v>309</v>
      </c>
      <c r="V2192" s="147" t="s">
        <v>309</v>
      </c>
      <c r="X2192" s="135"/>
      <c r="Y2192" s="135"/>
      <c r="AA2192" s="135"/>
      <c r="AB2192" s="134"/>
      <c r="AC2192" s="135"/>
      <c r="AD2192" s="135"/>
      <c r="AH2192" s="135"/>
      <c r="AI2192" s="135"/>
    </row>
    <row r="2193" spans="1:35" ht="31.5">
      <c r="A2193" s="205">
        <v>2189</v>
      </c>
      <c r="B2193" s="206" t="s">
        <v>8099</v>
      </c>
      <c r="C2193" s="207" t="str">
        <f xml:space="preserve"> _xlfn.CONCAT(小韻資料表[[#This Row],[聲母拼音碼]],小韻資料表[[#This Row],[韻母拼音碼]],小韻資料表[[#This Row],[調號]])</f>
        <v>sui3</v>
      </c>
      <c r="D2193" s="206" t="s">
        <v>8100</v>
      </c>
      <c r="E2193" s="208" t="s">
        <v>363</v>
      </c>
      <c r="F2193" s="205">
        <v>40</v>
      </c>
      <c r="G2193" s="209" t="s">
        <v>8101</v>
      </c>
      <c r="H2193" s="205">
        <f xml:space="preserve"> LEN(小韻資料表[[#This Row],[小韻字集]])</f>
        <v>2</v>
      </c>
      <c r="I2193" s="205" cm="1">
        <f t="array" ref="I2193" xml:space="preserve"> MATCH(TRUE, ISNUMBER( SEARCH( LEFT(小韻資料表[[#This Row],[切語]],1), 切語上字資料表[切語上字]) ), 0)</f>
        <v>24</v>
      </c>
      <c r="J2193" s="210" t="str" cm="1">
        <f t="array" ref="J2193" xml:space="preserve"> INDEX(切語上字資料表[聲母], 小韻資料表[[#This Row],[上字表識別號]])</f>
        <v>心</v>
      </c>
      <c r="K2193" s="210" t="str" cm="1">
        <f t="array" ref="K2193" xml:space="preserve"> INDEX(切語上字資料表[聲母拼音碼], 小韻資料表[[#This Row],[上字表識別號]])</f>
        <v>s</v>
      </c>
      <c r="L2193" s="210" t="str" cm="1">
        <f t="array" ref="L2193" xml:space="preserve"> INDEX(切語上字資料表[清濁], 小韻資料表[[#This Row],[上字表識別號]])</f>
        <v>全清</v>
      </c>
      <c r="M2193" s="223" t="str" cm="1">
        <f t="array" ref="M2193" xml:space="preserve"> INDEX(切語上字資料表[發送收], 小韻資料表[[#This Row],[上字表識別號]])</f>
        <v>送氣</v>
      </c>
      <c r="N2193" s="205" cm="1">
        <f t="array" ref="N2193" xml:space="preserve"> MATCH(TRUE, ISNUMBER( SEARCH( RIGHT(小韻資料表[[#This Row],[切語]],1), 切語下字資料表[切語下字]) ), 0)</f>
        <v>26</v>
      </c>
      <c r="O2193" s="207" t="str" cm="1">
        <f t="array" ref="O2193" xml:space="preserve"> INDEX(切語下字資料表[韻母], 小韻資料表[[#This Row],[下字表識別號]])</f>
        <v>紙合3</v>
      </c>
      <c r="P2193" s="207" t="str" cm="1">
        <f t="array" ref="P2193" xml:space="preserve"> INDEX(切語下字資料表[韻母拼音碼], 小韻資料表[[#This Row],[下字表識別號]])</f>
        <v>ui</v>
      </c>
      <c r="Q2193" s="210" t="str" cm="1">
        <f t="array" ref="Q2193" xml:space="preserve"> INDEX(設定表!$C$19:$C$23, INT( LEFT(小韻資料表[[#This Row],[目次編碼]],1) ))</f>
        <v>去</v>
      </c>
      <c r="R2193" s="210">
        <f xml:space="preserve">  INDEX(設定表!$C$8:$C$15, MATCH( (RIGHT(小韻資料表[[#This Row],[清濁]]) &amp; 小韻資料表[[#This Row],[調]]), 設定表!$B$8:$B$15, 0))</f>
        <v>3</v>
      </c>
      <c r="S2193" s="205" t="s">
        <v>309</v>
      </c>
      <c r="T2193" s="205" t="s">
        <v>309</v>
      </c>
      <c r="U2193" s="226" t="s">
        <v>309</v>
      </c>
      <c r="V2193" s="146" t="s">
        <v>309</v>
      </c>
      <c r="X2193" s="135"/>
      <c r="Y2193" s="135"/>
      <c r="AA2193" s="135"/>
      <c r="AB2193" s="134"/>
      <c r="AC2193" s="135"/>
      <c r="AD2193" s="135"/>
      <c r="AH2193" s="135"/>
      <c r="AI2193" s="135"/>
    </row>
    <row r="2194" spans="1:35" ht="31.5">
      <c r="A2194" s="205">
        <v>2190</v>
      </c>
      <c r="B2194" s="206" t="s">
        <v>8102</v>
      </c>
      <c r="C2194" s="207" t="str">
        <f xml:space="preserve"> _xlfn.CONCAT(小韻資料表[[#This Row],[聲母拼音碼]],小韻資料表[[#This Row],[韻母拼音碼]],小韻資料表[[#This Row],[調號]])</f>
        <v>tui3</v>
      </c>
      <c r="D2194" s="206" t="s">
        <v>8103</v>
      </c>
      <c r="E2194" s="208" t="s">
        <v>363</v>
      </c>
      <c r="F2194" s="205">
        <v>41</v>
      </c>
      <c r="G2194" s="209" t="s">
        <v>8104</v>
      </c>
      <c r="H2194" s="205">
        <f xml:space="preserve"> LEN(小韻資料表[[#This Row],[小韻字集]])</f>
        <v>2</v>
      </c>
      <c r="I2194" s="205" cm="1">
        <f t="array" ref="I2194" xml:space="preserve"> MATCH(TRUE, ISNUMBER( SEARCH( LEFT(小韻資料表[[#This Row],[切語]],1), 切語上字資料表[切語上字]) ), 0)</f>
        <v>9</v>
      </c>
      <c r="J2194" s="210" t="str" cm="1">
        <f t="array" ref="J2194" xml:space="preserve"> INDEX(切語上字資料表[聲母], 小韻資料表[[#This Row],[上字表識別號]])</f>
        <v>知</v>
      </c>
      <c r="K2194" s="210" t="str" cm="1">
        <f t="array" ref="K2194" xml:space="preserve"> INDEX(切語上字資料表[聲母拼音碼], 小韻資料表[[#This Row],[上字表識別號]])</f>
        <v>t</v>
      </c>
      <c r="L2194" s="210" t="str" cm="1">
        <f t="array" ref="L2194" xml:space="preserve"> INDEX(切語上字資料表[清濁], 小韻資料表[[#This Row],[上字表識別號]])</f>
        <v>全清</v>
      </c>
      <c r="M2194" s="223" t="str" cm="1">
        <f t="array" ref="M2194" xml:space="preserve"> INDEX(切語上字資料表[發送收], 小韻資料表[[#This Row],[上字表識別號]])</f>
        <v>發聲</v>
      </c>
      <c r="N2194" s="205" cm="1">
        <f t="array" ref="N2194" xml:space="preserve"> MATCH(TRUE, ISNUMBER( SEARCH( RIGHT(小韻資料表[[#This Row],[切語]],1), 切語下字資料表[切語下字]) ), 0)</f>
        <v>27</v>
      </c>
      <c r="O2194" s="207" t="str" cm="1">
        <f t="array" ref="O2194" xml:space="preserve"> INDEX(切語下字資料表[韻母], 小韻資料表[[#This Row],[下字表識別號]])</f>
        <v>寘合3</v>
      </c>
      <c r="P2194" s="207" t="str" cm="1">
        <f t="array" ref="P2194" xml:space="preserve"> INDEX(切語下字資料表[韻母拼音碼], 小韻資料表[[#This Row],[下字表識別號]])</f>
        <v>ui</v>
      </c>
      <c r="Q2194" s="210" t="str" cm="1">
        <f t="array" ref="Q2194" xml:space="preserve"> INDEX(設定表!$C$19:$C$23, INT( LEFT(小韻資料表[[#This Row],[目次編碼]],1) ))</f>
        <v>去</v>
      </c>
      <c r="R2194" s="210">
        <f xml:space="preserve">  INDEX(設定表!$C$8:$C$15, MATCH( (RIGHT(小韻資料表[[#This Row],[清濁]]) &amp; 小韻資料表[[#This Row],[調]]), 設定表!$B$8:$B$15, 0))</f>
        <v>3</v>
      </c>
      <c r="S2194" s="205" t="s">
        <v>309</v>
      </c>
      <c r="T2194" s="205" t="s">
        <v>309</v>
      </c>
      <c r="U2194" s="226" t="s">
        <v>309</v>
      </c>
      <c r="V2194" s="147" t="s">
        <v>309</v>
      </c>
      <c r="X2194" s="135"/>
      <c r="Y2194" s="135"/>
      <c r="AA2194" s="135"/>
      <c r="AB2194" s="134"/>
      <c r="AC2194" s="135"/>
      <c r="AD2194" s="135"/>
      <c r="AH2194" s="135"/>
      <c r="AI2194" s="135"/>
    </row>
    <row r="2195" spans="1:35" ht="31.5">
      <c r="A2195" s="205">
        <v>2191</v>
      </c>
      <c r="B2195" s="206" t="s">
        <v>8105</v>
      </c>
      <c r="C2195" s="207" t="str">
        <f xml:space="preserve"> _xlfn.CONCAT(小韻資料表[[#This Row],[聲母拼音碼]],小韻資料表[[#This Row],[韻母拼音碼]],小韻資料表[[#This Row],[調號]])</f>
        <v>Øui7</v>
      </c>
      <c r="D2195" s="206" t="s">
        <v>8106</v>
      </c>
      <c r="E2195" s="208" t="s">
        <v>363</v>
      </c>
      <c r="F2195" s="205">
        <v>42</v>
      </c>
      <c r="G2195" s="209" t="s">
        <v>8107</v>
      </c>
      <c r="H2195" s="205">
        <f xml:space="preserve"> LEN(小韻資料表[[#This Row],[小韻字集]])</f>
        <v>4</v>
      </c>
      <c r="I2195" s="205" cm="1">
        <f t="array" ref="I2195" xml:space="preserve"> MATCH(TRUE, ISNUMBER( SEARCH( LEFT(小韻資料表[[#This Row],[切語]],1), 切語上字資料表[切語上字]) ), 0)</f>
        <v>39</v>
      </c>
      <c r="J2195" s="210" t="str" cm="1">
        <f t="array" ref="J2195" xml:space="preserve"> INDEX(切語上字資料表[聲母], 小韻資料表[[#This Row],[上字表識別號]])</f>
        <v>喻</v>
      </c>
      <c r="K2195" s="210" t="str" cm="1">
        <f t="array" ref="K2195" xml:space="preserve"> INDEX(切語上字資料表[聲母拼音碼], 小韻資料表[[#This Row],[上字表識別號]])</f>
        <v>Ø</v>
      </c>
      <c r="L2195" s="210" t="str" cm="1">
        <f t="array" ref="L2195" xml:space="preserve"> INDEX(切語上字資料表[清濁], 小韻資料表[[#This Row],[上字表識別號]])</f>
        <v>次濁</v>
      </c>
      <c r="M2195" s="223" t="str" cm="1">
        <f t="array" ref="M2195" xml:space="preserve"> INDEX(切語上字資料表[發送收], 小韻資料表[[#This Row],[上字表識別號]])</f>
        <v>發聲</v>
      </c>
      <c r="N2195" s="205" cm="1">
        <f t="array" ref="N2195" xml:space="preserve"> MATCH(TRUE, ISNUMBER( SEARCH( RIGHT(小韻資料表[[#This Row],[切語]],1), 切語下字資料表[切語下字]) ), 0)</f>
        <v>27</v>
      </c>
      <c r="O2195" s="207" t="str" cm="1">
        <f t="array" ref="O2195" xml:space="preserve"> INDEX(切語下字資料表[韻母], 小韻資料表[[#This Row],[下字表識別號]])</f>
        <v>寘合3</v>
      </c>
      <c r="P2195" s="207" t="str" cm="1">
        <f t="array" ref="P2195" xml:space="preserve"> INDEX(切語下字資料表[韻母拼音碼], 小韻資料表[[#This Row],[下字表識別號]])</f>
        <v>ui</v>
      </c>
      <c r="Q2195" s="210" t="str" cm="1">
        <f t="array" ref="Q2195" xml:space="preserve"> INDEX(設定表!$C$19:$C$23, INT( LEFT(小韻資料表[[#This Row],[目次編碼]],1) ))</f>
        <v>去</v>
      </c>
      <c r="R2195" s="210">
        <f xml:space="preserve">  INDEX(設定表!$C$8:$C$15, MATCH( (RIGHT(小韻資料表[[#This Row],[清濁]]) &amp; 小韻資料表[[#This Row],[調]]), 設定表!$B$8:$B$15, 0))</f>
        <v>7</v>
      </c>
      <c r="S2195" s="205" t="s">
        <v>309</v>
      </c>
      <c r="T2195" s="205" t="s">
        <v>309</v>
      </c>
      <c r="U2195" s="226" t="s">
        <v>309</v>
      </c>
      <c r="V2195" s="146" t="s">
        <v>309</v>
      </c>
      <c r="X2195" s="135"/>
      <c r="Y2195" s="135"/>
      <c r="AA2195" s="135"/>
      <c r="AB2195" s="134"/>
      <c r="AC2195" s="135"/>
      <c r="AD2195" s="135"/>
      <c r="AH2195" s="135"/>
      <c r="AI2195" s="135"/>
    </row>
    <row r="2196" spans="1:35" ht="31.5">
      <c r="A2196" s="205">
        <v>2192</v>
      </c>
      <c r="B2196" s="206" t="s">
        <v>8108</v>
      </c>
      <c r="C2196" s="207" t="str">
        <f xml:space="preserve"> _xlfn.CONCAT(小韻資料表[[#This Row],[聲母拼音碼]],小韻資料表[[#This Row],[韻母拼音碼]],小韻資料表[[#This Row],[調號]])</f>
        <v>nui7</v>
      </c>
      <c r="D2196" s="206" t="s">
        <v>8109</v>
      </c>
      <c r="E2196" s="208" t="s">
        <v>363</v>
      </c>
      <c r="F2196" s="205">
        <v>43</v>
      </c>
      <c r="G2196" s="209" t="s">
        <v>8110</v>
      </c>
      <c r="H2196" s="205">
        <f xml:space="preserve"> LEN(小韻資料表[[#This Row],[小韻字集]])</f>
        <v>3</v>
      </c>
      <c r="I2196" s="205" cm="1">
        <f t="array" ref="I2196" xml:space="preserve"> MATCH(TRUE, ISNUMBER( SEARCH( LEFT(小韻資料表[[#This Row],[切語]],1), 切語上字資料表[切語上字]) ), 0)</f>
        <v>12</v>
      </c>
      <c r="J2196" s="210" t="str" cm="1">
        <f t="array" ref="J2196" xml:space="preserve"> INDEX(切語上字資料表[聲母], 小韻資料表[[#This Row],[上字表識別號]])</f>
        <v>娘</v>
      </c>
      <c r="K2196" s="210" t="str" cm="1">
        <f t="array" ref="K2196" xml:space="preserve"> INDEX(切語上字資料表[聲母拼音碼], 小韻資料表[[#This Row],[上字表識別號]])</f>
        <v>n</v>
      </c>
      <c r="L2196" s="210" t="str" cm="1">
        <f t="array" ref="L2196" xml:space="preserve"> INDEX(切語上字資料表[清濁], 小韻資料表[[#This Row],[上字表識別號]])</f>
        <v>次濁</v>
      </c>
      <c r="M2196" s="223" t="str" cm="1">
        <f t="array" ref="M2196" xml:space="preserve"> INDEX(切語上字資料表[發送收], 小韻資料表[[#This Row],[上字表識別號]])</f>
        <v>收聲</v>
      </c>
      <c r="N2196" s="205" cm="1">
        <f t="array" ref="N2196" xml:space="preserve"> MATCH(TRUE, ISNUMBER( SEARCH( RIGHT(小韻資料表[[#This Row],[切語]],1), 切語下字資料表[切語下字]) ), 0)</f>
        <v>27</v>
      </c>
      <c r="O2196" s="207" t="str" cm="1">
        <f t="array" ref="O2196" xml:space="preserve"> INDEX(切語下字資料表[韻母], 小韻資料表[[#This Row],[下字表識別號]])</f>
        <v>寘合3</v>
      </c>
      <c r="P2196" s="207" t="str" cm="1">
        <f t="array" ref="P2196" xml:space="preserve"> INDEX(切語下字資料表[韻母拼音碼], 小韻資料表[[#This Row],[下字表識別號]])</f>
        <v>ui</v>
      </c>
      <c r="Q2196" s="210" t="str" cm="1">
        <f t="array" ref="Q2196" xml:space="preserve"> INDEX(設定表!$C$19:$C$23, INT( LEFT(小韻資料表[[#This Row],[目次編碼]],1) ))</f>
        <v>去</v>
      </c>
      <c r="R2196" s="210">
        <f xml:space="preserve">  INDEX(設定表!$C$8:$C$15, MATCH( (RIGHT(小韻資料表[[#This Row],[清濁]]) &amp; 小韻資料表[[#This Row],[調]]), 設定表!$B$8:$B$15, 0))</f>
        <v>7</v>
      </c>
      <c r="S2196" s="205" t="s">
        <v>309</v>
      </c>
      <c r="T2196" s="205" t="s">
        <v>309</v>
      </c>
      <c r="U2196" s="226" t="s">
        <v>309</v>
      </c>
      <c r="V2196" s="147" t="s">
        <v>309</v>
      </c>
      <c r="X2196" s="135"/>
      <c r="Y2196" s="135"/>
      <c r="AA2196" s="135"/>
      <c r="AB2196" s="134"/>
      <c r="AC2196" s="135"/>
      <c r="AD2196" s="135"/>
      <c r="AH2196" s="135"/>
      <c r="AI2196" s="135"/>
    </row>
    <row r="2197" spans="1:35" ht="31.5">
      <c r="A2197" s="205">
        <v>2193</v>
      </c>
      <c r="B2197" s="206" t="s">
        <v>8111</v>
      </c>
      <c r="C2197" s="207" t="str">
        <f xml:space="preserve"> _xlfn.CONCAT(小韻資料表[[#This Row],[聲母拼音碼]],小韻資料表[[#This Row],[韻母拼音碼]],小韻資料表[[#This Row],[調號]])</f>
        <v>kui3</v>
      </c>
      <c r="D2197" s="206" t="s">
        <v>8112</v>
      </c>
      <c r="E2197" s="208" t="s">
        <v>363</v>
      </c>
      <c r="F2197" s="205">
        <v>44</v>
      </c>
      <c r="G2197" s="209" t="s">
        <v>8112</v>
      </c>
      <c r="H2197" s="205">
        <f xml:space="preserve"> LEN(小韻資料表[[#This Row],[小韻字集]])</f>
        <v>1</v>
      </c>
      <c r="I2197" s="205" cm="1">
        <f t="array" ref="I2197" xml:space="preserve"> MATCH(TRUE, ISNUMBER( SEARCH( LEFT(小韻資料表[[#This Row],[切語]],1), 切語上字資料表[切語上字]) ), 0)</f>
        <v>1</v>
      </c>
      <c r="J2197" s="210" t="str" cm="1">
        <f t="array" ref="J2197" xml:space="preserve"> INDEX(切語上字資料表[聲母], 小韻資料表[[#This Row],[上字表識別號]])</f>
        <v>見</v>
      </c>
      <c r="K2197" s="210" t="str" cm="1">
        <f t="array" ref="K2197" xml:space="preserve"> INDEX(切語上字資料表[聲母拼音碼], 小韻資料表[[#This Row],[上字表識別號]])</f>
        <v>k</v>
      </c>
      <c r="L2197" s="210" t="str" cm="1">
        <f t="array" ref="L2197" xml:space="preserve"> INDEX(切語上字資料表[清濁], 小韻資料表[[#This Row],[上字表識別號]])</f>
        <v>全清</v>
      </c>
      <c r="M2197" s="223" t="str" cm="1">
        <f t="array" ref="M2197" xml:space="preserve"> INDEX(切語上字資料表[發送收], 小韻資料表[[#This Row],[上字表識別號]])</f>
        <v>發聲</v>
      </c>
      <c r="N2197" s="205" cm="1">
        <f t="array" ref="N2197" xml:space="preserve"> MATCH(TRUE, ISNUMBER( SEARCH( RIGHT(小韻資料表[[#This Row],[切語]],1), 切語下字資料表[切語下字]) ), 0)</f>
        <v>27</v>
      </c>
      <c r="O2197" s="207" t="str" cm="1">
        <f t="array" ref="O2197" xml:space="preserve"> INDEX(切語下字資料表[韻母], 小韻資料表[[#This Row],[下字表識別號]])</f>
        <v>寘合3</v>
      </c>
      <c r="P2197" s="207" t="str" cm="1">
        <f t="array" ref="P2197" xml:space="preserve"> INDEX(切語下字資料表[韻母拼音碼], 小韻資料表[[#This Row],[下字表識別號]])</f>
        <v>ui</v>
      </c>
      <c r="Q2197" s="210" t="str" cm="1">
        <f t="array" ref="Q2197" xml:space="preserve"> INDEX(設定表!$C$19:$C$23, INT( LEFT(小韻資料表[[#This Row],[目次編碼]],1) ))</f>
        <v>去</v>
      </c>
      <c r="R2197" s="210">
        <f xml:space="preserve">  INDEX(設定表!$C$8:$C$15, MATCH( (RIGHT(小韻資料表[[#This Row],[清濁]]) &amp; 小韻資料表[[#This Row],[調]]), 設定表!$B$8:$B$15, 0))</f>
        <v>3</v>
      </c>
      <c r="S2197" s="205" t="s">
        <v>309</v>
      </c>
      <c r="T2197" s="205" t="s">
        <v>309</v>
      </c>
      <c r="U2197" s="226" t="s">
        <v>309</v>
      </c>
      <c r="V2197" s="146" t="s">
        <v>309</v>
      </c>
      <c r="X2197" s="135"/>
      <c r="Y2197" s="135"/>
      <c r="AA2197" s="135"/>
      <c r="AB2197" s="134"/>
      <c r="AC2197" s="135"/>
      <c r="AD2197" s="135"/>
      <c r="AH2197" s="135"/>
      <c r="AI2197" s="135"/>
    </row>
    <row r="2198" spans="1:35" ht="31.5">
      <c r="A2198" s="205">
        <v>2194</v>
      </c>
      <c r="B2198" s="206" t="s">
        <v>8113</v>
      </c>
      <c r="C2198" s="207" t="str">
        <f xml:space="preserve"> _xlfn.CONCAT(小韻資料表[[#This Row],[聲母拼音碼]],小韻資料表[[#This Row],[韻母拼音碼]],小韻資料表[[#This Row],[調號]])</f>
        <v>ci3</v>
      </c>
      <c r="D2198" s="206" t="s">
        <v>8114</v>
      </c>
      <c r="E2198" s="208" t="s">
        <v>363</v>
      </c>
      <c r="F2198" s="205">
        <v>45</v>
      </c>
      <c r="G2198" s="209" t="s">
        <v>8115</v>
      </c>
      <c r="H2198" s="205">
        <f xml:space="preserve"> LEN(小韻資料表[[#This Row],[小韻字集]])</f>
        <v>4</v>
      </c>
      <c r="I2198" s="205" cm="1">
        <f t="array" ref="I2198" xml:space="preserve"> MATCH(TRUE, ISNUMBER( SEARCH( LEFT(小韻資料表[[#This Row],[切語]],1), 切語上字資料表[切語上字]) ), 0)</f>
        <v>26</v>
      </c>
      <c r="J2198" s="210" t="str" cm="1">
        <f t="array" ref="J2198" xml:space="preserve"> INDEX(切語上字資料表[聲母], 小韻資料表[[#This Row],[上字表識別號]])</f>
        <v>莊</v>
      </c>
      <c r="K2198" s="210" t="str" cm="1">
        <f t="array" ref="K2198" xml:space="preserve"> INDEX(切語上字資料表[聲母拼音碼], 小韻資料表[[#This Row],[上字表識別號]])</f>
        <v>c</v>
      </c>
      <c r="L2198" s="210" t="str" cm="1">
        <f t="array" ref="L2198" xml:space="preserve"> INDEX(切語上字資料表[清濁], 小韻資料表[[#This Row],[上字表識別號]])</f>
        <v>全清</v>
      </c>
      <c r="M2198" s="223" t="str" cm="1">
        <f t="array" ref="M2198" xml:space="preserve"> INDEX(切語上字資料表[發送收], 小韻資料表[[#This Row],[上字表識別號]])</f>
        <v>發聲</v>
      </c>
      <c r="N2198" s="205" cm="1">
        <f t="array" ref="N2198" xml:space="preserve"> MATCH(TRUE, ISNUMBER( SEARCH( RIGHT(小韻資料表[[#This Row],[切語]],1), 切語下字資料表[切語下字]) ), 0)</f>
        <v>23</v>
      </c>
      <c r="O2198" s="207" t="str" cm="1">
        <f t="array" ref="O2198" xml:space="preserve"> INDEX(切語下字資料表[韻母], 小韻資料表[[#This Row],[下字表識別號]])</f>
        <v>寘開3</v>
      </c>
      <c r="P2198" s="207" t="str" cm="1">
        <f t="array" ref="P2198" xml:space="preserve"> INDEX(切語下字資料表[韻母拼音碼], 小韻資料表[[#This Row],[下字表識別號]])</f>
        <v>i</v>
      </c>
      <c r="Q2198" s="210" t="str" cm="1">
        <f t="array" ref="Q2198" xml:space="preserve"> INDEX(設定表!$C$19:$C$23, INT( LEFT(小韻資料表[[#This Row],[目次編碼]],1) ))</f>
        <v>去</v>
      </c>
      <c r="R2198" s="210">
        <f xml:space="preserve">  INDEX(設定表!$C$8:$C$15, MATCH( (RIGHT(小韻資料表[[#This Row],[清濁]]) &amp; 小韻資料表[[#This Row],[調]]), 設定表!$B$8:$B$15, 0))</f>
        <v>3</v>
      </c>
      <c r="S2198" s="205" t="s">
        <v>309</v>
      </c>
      <c r="T2198" s="205" t="s">
        <v>309</v>
      </c>
      <c r="U2198" s="226" t="s">
        <v>309</v>
      </c>
      <c r="V2198" s="147" t="s">
        <v>309</v>
      </c>
      <c r="X2198" s="135"/>
      <c r="Y2198" s="135"/>
      <c r="AA2198" s="135"/>
      <c r="AB2198" s="134"/>
      <c r="AC2198" s="135"/>
      <c r="AD2198" s="135"/>
      <c r="AH2198" s="135"/>
      <c r="AI2198" s="135"/>
    </row>
    <row r="2199" spans="1:35" ht="31.5">
      <c r="A2199" s="205">
        <v>2195</v>
      </c>
      <c r="B2199" s="206" t="s">
        <v>8116</v>
      </c>
      <c r="C2199" s="207" t="str">
        <f xml:space="preserve"> _xlfn.CONCAT(小韻資料表[[#This Row],[聲母拼音碼]],小韻資料表[[#This Row],[韻母拼音碼]],小韻資料表[[#This Row],[調號]])</f>
        <v>hui3</v>
      </c>
      <c r="D2199" s="206" t="s">
        <v>8117</v>
      </c>
      <c r="E2199" s="208" t="s">
        <v>363</v>
      </c>
      <c r="F2199" s="205">
        <v>46</v>
      </c>
      <c r="G2199" s="209" t="s">
        <v>8117</v>
      </c>
      <c r="H2199" s="205">
        <f xml:space="preserve"> LEN(小韻資料表[[#This Row],[小韻字集]])</f>
        <v>1</v>
      </c>
      <c r="I2199" s="205" cm="1">
        <f t="array" ref="I2199" xml:space="preserve"> MATCH(TRUE, ISNUMBER( SEARCH( LEFT(小韻資料表[[#This Row],[切語]],1), 切語上字資料表[切語上字]) ), 0)</f>
        <v>36</v>
      </c>
      <c r="J2199" s="210" t="str" cm="1">
        <f t="array" ref="J2199" xml:space="preserve"> INDEX(切語上字資料表[聲母], 小韻資料表[[#This Row],[上字表識別號]])</f>
        <v>曉</v>
      </c>
      <c r="K2199" s="210" t="str" cm="1">
        <f t="array" ref="K2199" xml:space="preserve"> INDEX(切語上字資料表[聲母拼音碼], 小韻資料表[[#This Row],[上字表識別號]])</f>
        <v>h</v>
      </c>
      <c r="L2199" s="210" t="str" cm="1">
        <f t="array" ref="L2199" xml:space="preserve"> INDEX(切語上字資料表[清濁], 小韻資料表[[#This Row],[上字表識別號]])</f>
        <v>次清</v>
      </c>
      <c r="M2199" s="223" t="str" cm="1">
        <f t="array" ref="M2199" xml:space="preserve"> INDEX(切語上字資料表[發送收], 小韻資料表[[#This Row],[上字表識別號]])</f>
        <v>送氣</v>
      </c>
      <c r="N2199" s="205" cm="1">
        <f t="array" ref="N2199" xml:space="preserve"> MATCH(TRUE, ISNUMBER( SEARCH( RIGHT(小韻資料表[[#This Row],[切語]],1), 切語下字資料表[切語下字]) ), 0)</f>
        <v>27</v>
      </c>
      <c r="O2199" s="207" t="str" cm="1">
        <f t="array" ref="O2199" xml:space="preserve"> INDEX(切語下字資料表[韻母], 小韻資料表[[#This Row],[下字表識別號]])</f>
        <v>寘合3</v>
      </c>
      <c r="P2199" s="207" t="str" cm="1">
        <f t="array" ref="P2199" xml:space="preserve"> INDEX(切語下字資料表[韻母拼音碼], 小韻資料表[[#This Row],[下字表識別號]])</f>
        <v>ui</v>
      </c>
      <c r="Q2199" s="210" t="str" cm="1">
        <f t="array" ref="Q2199" xml:space="preserve"> INDEX(設定表!$C$19:$C$23, INT( LEFT(小韻資料表[[#This Row],[目次編碼]],1) ))</f>
        <v>去</v>
      </c>
      <c r="R2199" s="210">
        <f xml:space="preserve">  INDEX(設定表!$C$8:$C$15, MATCH( (RIGHT(小韻資料表[[#This Row],[清濁]]) &amp; 小韻資料表[[#This Row],[調]]), 設定表!$B$8:$B$15, 0))</f>
        <v>3</v>
      </c>
      <c r="S2199" s="205" t="s">
        <v>309</v>
      </c>
      <c r="T2199" s="205" t="s">
        <v>309</v>
      </c>
      <c r="U2199" s="226" t="s">
        <v>309</v>
      </c>
      <c r="V2199" s="146" t="s">
        <v>309</v>
      </c>
      <c r="X2199" s="135"/>
      <c r="Y2199" s="135"/>
      <c r="AA2199" s="135"/>
      <c r="AB2199" s="134"/>
      <c r="AC2199" s="135"/>
      <c r="AD2199" s="135"/>
      <c r="AH2199" s="135"/>
      <c r="AI2199" s="135"/>
    </row>
    <row r="2200" spans="1:35" ht="31.5">
      <c r="A2200" s="205">
        <v>2196</v>
      </c>
      <c r="B2200" s="206" t="s">
        <v>8118</v>
      </c>
      <c r="C2200" s="207" t="str">
        <f xml:space="preserve"> _xlfn.CONCAT(小韻資料表[[#This Row],[聲母拼音碼]],小韻資料表[[#This Row],[韻母拼音碼]],小韻資料表[[#This Row],[調號]])</f>
        <v>khi3</v>
      </c>
      <c r="D2200" s="206" t="s">
        <v>8119</v>
      </c>
      <c r="E2200" s="208" t="s">
        <v>363</v>
      </c>
      <c r="F2200" s="205">
        <v>47</v>
      </c>
      <c r="G2200" s="209" t="s">
        <v>8120</v>
      </c>
      <c r="H2200" s="205">
        <f xml:space="preserve"> LEN(小韻資料表[[#This Row],[小韻字集]])</f>
        <v>2</v>
      </c>
      <c r="I2200" s="205" cm="1">
        <f t="array" ref="I2200" xml:space="preserve"> MATCH(TRUE, ISNUMBER( SEARCH( LEFT(小韻資料表[[#This Row],[切語]],1), 切語上字資料表[切語上字]) ), 0)</f>
        <v>2</v>
      </c>
      <c r="J2200" s="210" t="str" cm="1">
        <f t="array" ref="J2200" xml:space="preserve"> INDEX(切語上字資料表[聲母], 小韻資料表[[#This Row],[上字表識別號]])</f>
        <v>溪</v>
      </c>
      <c r="K2200" s="210" t="str" cm="1">
        <f t="array" ref="K2200" xml:space="preserve"> INDEX(切語上字資料表[聲母拼音碼], 小韻資料表[[#This Row],[上字表識別號]])</f>
        <v>kh</v>
      </c>
      <c r="L2200" s="210" t="str" cm="1">
        <f t="array" ref="L2200" xml:space="preserve"> INDEX(切語上字資料表[清濁], 小韻資料表[[#This Row],[上字表識別號]])</f>
        <v>次清</v>
      </c>
      <c r="M2200" s="223" t="str" cm="1">
        <f t="array" ref="M2200" xml:space="preserve"> INDEX(切語上字資料表[發送收], 小韻資料表[[#This Row],[上字表識別號]])</f>
        <v>送氣</v>
      </c>
      <c r="N2200" s="205" cm="1">
        <f t="array" ref="N2200" xml:space="preserve"> MATCH(TRUE, ISNUMBER( SEARCH( RIGHT(小韻資料表[[#This Row],[切語]],1), 切語下字資料表[切語下字]) ), 0)</f>
        <v>23</v>
      </c>
      <c r="O2200" s="207" t="str" cm="1">
        <f t="array" ref="O2200" xml:space="preserve"> INDEX(切語下字資料表[韻母], 小韻資料表[[#This Row],[下字表識別號]])</f>
        <v>寘開3</v>
      </c>
      <c r="P2200" s="207" t="str" cm="1">
        <f t="array" ref="P2200" xml:space="preserve"> INDEX(切語下字資料表[韻母拼音碼], 小韻資料表[[#This Row],[下字表識別號]])</f>
        <v>i</v>
      </c>
      <c r="Q2200" s="210" t="str" cm="1">
        <f t="array" ref="Q2200" xml:space="preserve"> INDEX(設定表!$C$19:$C$23, INT( LEFT(小韻資料表[[#This Row],[目次編碼]],1) ))</f>
        <v>去</v>
      </c>
      <c r="R2200" s="210">
        <f xml:space="preserve">  INDEX(設定表!$C$8:$C$15, MATCH( (RIGHT(小韻資料表[[#This Row],[清濁]]) &amp; 小韻資料表[[#This Row],[調]]), 設定表!$B$8:$B$15, 0))</f>
        <v>3</v>
      </c>
      <c r="S2200" s="205" t="s">
        <v>309</v>
      </c>
      <c r="T2200" s="205" t="s">
        <v>309</v>
      </c>
      <c r="U2200" s="226" t="s">
        <v>309</v>
      </c>
      <c r="V2200" s="147" t="s">
        <v>309</v>
      </c>
      <c r="X2200" s="135"/>
      <c r="Y2200" s="135"/>
      <c r="AA2200" s="135"/>
      <c r="AB2200" s="134"/>
      <c r="AC2200" s="135"/>
      <c r="AD2200" s="135"/>
      <c r="AH2200" s="135"/>
      <c r="AI2200" s="135"/>
    </row>
    <row r="2201" spans="1:35" ht="31.5">
      <c r="A2201" s="205">
        <v>2197</v>
      </c>
      <c r="B2201" s="206" t="s">
        <v>8121</v>
      </c>
      <c r="C2201" s="207" t="str">
        <f xml:space="preserve"> _xlfn.CONCAT(小韻資料表[[#This Row],[聲母拼音碼]],小韻資料表[[#This Row],[韻母拼音碼]],小韻資料表[[#This Row],[調號]])</f>
        <v>ci3</v>
      </c>
      <c r="D2201" s="206" t="s">
        <v>382</v>
      </c>
      <c r="E2201" s="208" t="s">
        <v>381</v>
      </c>
      <c r="F2201" s="205">
        <v>1</v>
      </c>
      <c r="G2201" s="209" t="s">
        <v>8122</v>
      </c>
      <c r="H2201" s="205">
        <f xml:space="preserve"> LEN(小韻資料表[[#This Row],[小韻字集]])</f>
        <v>17</v>
      </c>
      <c r="I2201" s="205" cm="1">
        <f t="array" ref="I2201" xml:space="preserve"> MATCH(TRUE, ISNUMBER( SEARCH( LEFT(小韻資料表[[#This Row],[切語]],1), 切語上字資料表[切語上字]) ), 0)</f>
        <v>30</v>
      </c>
      <c r="J2201" s="210" t="str" cm="1">
        <f t="array" ref="J2201" xml:space="preserve"> INDEX(切語上字資料表[聲母], 小韻資料表[[#This Row],[上字表識別號]])</f>
        <v>照</v>
      </c>
      <c r="K2201" s="210" t="str" cm="1">
        <f t="array" ref="K2201" xml:space="preserve"> INDEX(切語上字資料表[聲母拼音碼], 小韻資料表[[#This Row],[上字表識別號]])</f>
        <v>c</v>
      </c>
      <c r="L2201" s="210" t="str" cm="1">
        <f t="array" ref="L2201" xml:space="preserve"> INDEX(切語上字資料表[清濁], 小韻資料表[[#This Row],[上字表識別號]])</f>
        <v>全清</v>
      </c>
      <c r="M2201" s="223" t="str" cm="1">
        <f t="array" ref="M2201" xml:space="preserve"> INDEX(切語上字資料表[發送收], 小韻資料表[[#This Row],[上字表識別號]])</f>
        <v>發聲</v>
      </c>
      <c r="N2201" s="205" cm="1">
        <f t="array" ref="N2201" xml:space="preserve"> MATCH(TRUE, ISNUMBER( SEARCH( RIGHT(小韻資料表[[#This Row],[切語]],1), 切語下字資料表[切語下字]) ), 0)</f>
        <v>31</v>
      </c>
      <c r="O2201" s="207" t="str" cm="1">
        <f t="array" ref="O2201" xml:space="preserve"> INDEX(切語下字資料表[韻母], 小韻資料表[[#This Row],[下字表識別號]])</f>
        <v>至開3</v>
      </c>
      <c r="P2201" s="207" t="str" cm="1">
        <f t="array" ref="P2201" xml:space="preserve"> INDEX(切語下字資料表[韻母拼音碼], 小韻資料表[[#This Row],[下字表識別號]])</f>
        <v>i</v>
      </c>
      <c r="Q2201" s="210" t="str" cm="1">
        <f t="array" ref="Q2201" xml:space="preserve"> INDEX(設定表!$C$19:$C$23, INT( LEFT(小韻資料表[[#This Row],[目次編碼]],1) ))</f>
        <v>去</v>
      </c>
      <c r="R2201" s="210">
        <f xml:space="preserve">  INDEX(設定表!$C$8:$C$15, MATCH( (RIGHT(小韻資料表[[#This Row],[清濁]]) &amp; 小韻資料表[[#This Row],[調]]), 設定表!$B$8:$B$15, 0))</f>
        <v>3</v>
      </c>
      <c r="S2201" s="205" t="s">
        <v>8123</v>
      </c>
      <c r="T2201" s="205" t="s">
        <v>309</v>
      </c>
      <c r="U2201" s="226" t="s">
        <v>309</v>
      </c>
      <c r="V2201" s="146" t="s">
        <v>309</v>
      </c>
      <c r="X2201" s="135"/>
      <c r="Y2201" s="135"/>
      <c r="AA2201" s="135"/>
      <c r="AB2201" s="134"/>
      <c r="AC2201" s="135"/>
      <c r="AD2201" s="135"/>
      <c r="AH2201" s="135"/>
      <c r="AI2201" s="135"/>
    </row>
    <row r="2202" spans="1:35" ht="31.5">
      <c r="A2202" s="205">
        <v>2198</v>
      </c>
      <c r="B2202" s="206" t="s">
        <v>8124</v>
      </c>
      <c r="C2202" s="207" t="str">
        <f xml:space="preserve"> _xlfn.CONCAT(小韻資料表[[#This Row],[聲母拼音碼]],小韻資料表[[#This Row],[韻母拼音碼]],小韻資料表[[#This Row],[調號]])</f>
        <v>Øui7</v>
      </c>
      <c r="D2202" s="206" t="s">
        <v>8125</v>
      </c>
      <c r="E2202" s="208" t="s">
        <v>381</v>
      </c>
      <c r="F2202" s="205">
        <v>2</v>
      </c>
      <c r="G2202" s="209" t="s">
        <v>8125</v>
      </c>
      <c r="H2202" s="205">
        <f xml:space="preserve"> LEN(小韻資料表[[#This Row],[小韻字集]])</f>
        <v>1</v>
      </c>
      <c r="I2202" s="205" cm="1">
        <f t="array" ref="I2202" xml:space="preserve"> MATCH(TRUE, ISNUMBER( SEARCH( LEFT(小韻資料表[[#This Row],[切語]],1), 切語上字資料表[切語上字]) ), 0)</f>
        <v>38</v>
      </c>
      <c r="J2202" s="210" t="str" cm="1">
        <f t="array" ref="J2202" xml:space="preserve"> INDEX(切語上字資料表[聲母], 小韻資料表[[#This Row],[上字表識別號]])</f>
        <v>為</v>
      </c>
      <c r="K2202" s="210" t="str" cm="1">
        <f t="array" ref="K2202" xml:space="preserve"> INDEX(切語上字資料表[聲母拼音碼], 小韻資料表[[#This Row],[上字表識別號]])</f>
        <v>Ø</v>
      </c>
      <c r="L2202" s="210" t="str" cm="1">
        <f t="array" ref="L2202" xml:space="preserve"> INDEX(切語上字資料表[清濁], 小韻資料表[[#This Row],[上字表識別號]])</f>
        <v>次濁</v>
      </c>
      <c r="M2202" s="223" t="str" cm="1">
        <f t="array" ref="M2202" xml:space="preserve"> INDEX(切語上字資料表[發送收], 小韻資料表[[#This Row],[上字表識別號]])</f>
        <v>發聲</v>
      </c>
      <c r="N2202" s="205" cm="1">
        <f t="array" ref="N2202" xml:space="preserve"> MATCH(TRUE, ISNUMBER( SEARCH( RIGHT(小韻資料表[[#This Row],[切語]],1), 切語下字資料表[切語下字]) ), 0)</f>
        <v>35</v>
      </c>
      <c r="O2202" s="207" t="str" cm="1">
        <f t="array" ref="O2202" xml:space="preserve"> INDEX(切語下字資料表[韻母], 小韻資料表[[#This Row],[下字表識別號]])</f>
        <v>至合3</v>
      </c>
      <c r="P2202" s="207" t="str" cm="1">
        <f t="array" ref="P2202" xml:space="preserve"> INDEX(切語下字資料表[韻母拼音碼], 小韻資料表[[#This Row],[下字表識別號]])</f>
        <v>ui</v>
      </c>
      <c r="Q2202" s="210" t="str" cm="1">
        <f t="array" ref="Q2202" xml:space="preserve"> INDEX(設定表!$C$19:$C$23, INT( LEFT(小韻資料表[[#This Row],[目次編碼]],1) ))</f>
        <v>去</v>
      </c>
      <c r="R2202" s="210">
        <f xml:space="preserve">  INDEX(設定表!$C$8:$C$15, MATCH( (RIGHT(小韻資料表[[#This Row],[清濁]]) &amp; 小韻資料表[[#This Row],[調]]), 設定表!$B$8:$B$15, 0))</f>
        <v>7</v>
      </c>
      <c r="S2202" s="205" t="s">
        <v>309</v>
      </c>
      <c r="T2202" s="205" t="s">
        <v>309</v>
      </c>
      <c r="U2202" s="226" t="s">
        <v>309</v>
      </c>
      <c r="V2202" s="147" t="s">
        <v>309</v>
      </c>
      <c r="X2202" s="135"/>
      <c r="Y2202" s="135"/>
      <c r="AA2202" s="135"/>
      <c r="AB2202" s="134"/>
      <c r="AC2202" s="135"/>
      <c r="AD2202" s="135"/>
      <c r="AH2202" s="135"/>
      <c r="AI2202" s="135"/>
    </row>
    <row r="2203" spans="1:35" ht="31.5">
      <c r="A2203" s="205">
        <v>2199</v>
      </c>
      <c r="B2203" s="206" t="s">
        <v>8126</v>
      </c>
      <c r="C2203" s="207" t="str">
        <f xml:space="preserve"> _xlfn.CONCAT(小韻資料表[[#This Row],[聲母拼音碼]],小韻資料表[[#This Row],[韻母拼音碼]],小韻資料表[[#This Row],[調號]])</f>
        <v>mi7</v>
      </c>
      <c r="D2203" s="206" t="s">
        <v>8127</v>
      </c>
      <c r="E2203" s="208" t="s">
        <v>381</v>
      </c>
      <c r="F2203" s="205">
        <v>3</v>
      </c>
      <c r="G2203" s="209" t="s">
        <v>8128</v>
      </c>
      <c r="H2203" s="205">
        <f xml:space="preserve"> LEN(小韻資料表[[#This Row],[小韻字集]])</f>
        <v>10</v>
      </c>
      <c r="I2203" s="205" cm="1">
        <f t="array" ref="I2203" xml:space="preserve"> MATCH(TRUE, ISNUMBER( SEARCH( LEFT(小韻資料表[[#This Row],[切語]],1), 切語上字資料表[切語上字]) ), 0)</f>
        <v>16</v>
      </c>
      <c r="J2203" s="210" t="str" cm="1">
        <f t="array" ref="J2203" xml:space="preserve"> INDEX(切語上字資料表[聲母], 小韻資料表[[#This Row],[上字表識別號]])</f>
        <v>明</v>
      </c>
      <c r="K2203" s="210" t="str" cm="1">
        <f t="array" ref="K2203" xml:space="preserve"> INDEX(切語上字資料表[聲母拼音碼], 小韻資料表[[#This Row],[上字表識別號]])</f>
        <v>m</v>
      </c>
      <c r="L2203" s="210" t="str" cm="1">
        <f t="array" ref="L2203" xml:space="preserve"> INDEX(切語上字資料表[清濁], 小韻資料表[[#This Row],[上字表識別號]])</f>
        <v>次濁</v>
      </c>
      <c r="M2203" s="223" t="str" cm="1">
        <f t="array" ref="M2203" xml:space="preserve"> INDEX(切語上字資料表[發送收], 小韻資料表[[#This Row],[上字表識別號]])</f>
        <v>收聲</v>
      </c>
      <c r="N2203" s="205" cm="1">
        <f t="array" ref="N2203" xml:space="preserve"> MATCH(TRUE, ISNUMBER( SEARCH( RIGHT(小韻資料表[[#This Row],[切語]],1), 切語下字資料表[切語下字]) ), 0)</f>
        <v>31</v>
      </c>
      <c r="O2203" s="207" t="str" cm="1">
        <f t="array" ref="O2203" xml:space="preserve"> INDEX(切語下字資料表[韻母], 小韻資料表[[#This Row],[下字表識別號]])</f>
        <v>至開3</v>
      </c>
      <c r="P2203" s="207" t="str" cm="1">
        <f t="array" ref="P2203" xml:space="preserve"> INDEX(切語下字資料表[韻母拼音碼], 小韻資料表[[#This Row],[下字表識別號]])</f>
        <v>i</v>
      </c>
      <c r="Q2203" s="210" t="str" cm="1">
        <f t="array" ref="Q2203" xml:space="preserve"> INDEX(設定表!$C$19:$C$23, INT( LEFT(小韻資料表[[#This Row],[目次編碼]],1) ))</f>
        <v>去</v>
      </c>
      <c r="R2203" s="210">
        <f xml:space="preserve">  INDEX(設定表!$C$8:$C$15, MATCH( (RIGHT(小韻資料表[[#This Row],[清濁]]) &amp; 小韻資料表[[#This Row],[調]]), 設定表!$B$8:$B$15, 0))</f>
        <v>7</v>
      </c>
      <c r="S2203" s="205" t="s">
        <v>309</v>
      </c>
      <c r="T2203" s="205" t="s">
        <v>309</v>
      </c>
      <c r="U2203" s="226" t="s">
        <v>309</v>
      </c>
      <c r="V2203" s="146" t="s">
        <v>309</v>
      </c>
      <c r="X2203" s="135"/>
      <c r="Y2203" s="135"/>
      <c r="AA2203" s="135"/>
      <c r="AB2203" s="134"/>
      <c r="AC2203" s="135"/>
      <c r="AD2203" s="135"/>
      <c r="AH2203" s="135"/>
      <c r="AI2203" s="135"/>
    </row>
    <row r="2204" spans="1:35" ht="63">
      <c r="A2204" s="205">
        <v>2200</v>
      </c>
      <c r="B2204" s="206" t="s">
        <v>8129</v>
      </c>
      <c r="C2204" s="207" t="str">
        <f xml:space="preserve"> _xlfn.CONCAT(小韻資料表[[#This Row],[聲母拼音碼]],小韻資料表[[#This Row],[韻母拼音碼]],小韻資料表[[#This Row],[調號]])</f>
        <v>sui7</v>
      </c>
      <c r="D2204" s="206" t="s">
        <v>8130</v>
      </c>
      <c r="E2204" s="208" t="s">
        <v>381</v>
      </c>
      <c r="F2204" s="205">
        <v>4</v>
      </c>
      <c r="G2204" s="209" t="s">
        <v>8131</v>
      </c>
      <c r="H2204" s="205">
        <f xml:space="preserve"> LEN(小韻資料表[[#This Row],[小韻字集]])</f>
        <v>31</v>
      </c>
      <c r="I2204" s="205" cm="1">
        <f t="array" ref="I2204" xml:space="preserve"> MATCH(TRUE, ISNUMBER( SEARCH( LEFT(小韻資料表[[#This Row],[切語]],1), 切語上字資料表[切語上字]) ), 0)</f>
        <v>25</v>
      </c>
      <c r="J2204" s="210" t="str" cm="1">
        <f t="array" ref="J2204" xml:space="preserve"> INDEX(切語上字資料表[聲母], 小韻資料表[[#This Row],[上字表識別號]])</f>
        <v>邪</v>
      </c>
      <c r="K2204" s="210" t="str" cm="1">
        <f t="array" ref="K2204" xml:space="preserve"> INDEX(切語上字資料表[聲母拼音碼], 小韻資料表[[#This Row],[上字表識別號]])</f>
        <v>s</v>
      </c>
      <c r="L2204" s="210" t="str" cm="1">
        <f t="array" ref="L2204" xml:space="preserve"> INDEX(切語上字資料表[清濁], 小韻資料表[[#This Row],[上字表識別號]])</f>
        <v>全濁</v>
      </c>
      <c r="M2204" s="223" t="str" cm="1">
        <f t="array" ref="M2204" xml:space="preserve"> INDEX(切語上字資料表[發送收], 小韻資料表[[#This Row],[上字表識別號]])</f>
        <v>送氣</v>
      </c>
      <c r="N2204" s="205" cm="1">
        <f t="array" ref="N2204" xml:space="preserve"> MATCH(TRUE, ISNUMBER( SEARCH( RIGHT(小韻資料表[[#This Row],[切語]],1), 切語下字資料表[切語下字]) ), 0)</f>
        <v>35</v>
      </c>
      <c r="O2204" s="207" t="str" cm="1">
        <f t="array" ref="O2204" xml:space="preserve"> INDEX(切語下字資料表[韻母], 小韻資料表[[#This Row],[下字表識別號]])</f>
        <v>至合3</v>
      </c>
      <c r="P2204" s="207" t="str" cm="1">
        <f t="array" ref="P2204" xml:space="preserve"> INDEX(切語下字資料表[韻母拼音碼], 小韻資料表[[#This Row],[下字表識別號]])</f>
        <v>ui</v>
      </c>
      <c r="Q2204" s="210" t="str" cm="1">
        <f t="array" ref="Q2204" xml:space="preserve"> INDEX(設定表!$C$19:$C$23, INT( LEFT(小韻資料表[[#This Row],[目次編碼]],1) ))</f>
        <v>去</v>
      </c>
      <c r="R2204" s="210">
        <f xml:space="preserve">  INDEX(設定表!$C$8:$C$15, MATCH( (RIGHT(小韻資料表[[#This Row],[清濁]]) &amp; 小韻資料表[[#This Row],[調]]), 設定表!$B$8:$B$15, 0))</f>
        <v>7</v>
      </c>
      <c r="S2204" s="205" t="s">
        <v>309</v>
      </c>
      <c r="T2204" s="205" t="s">
        <v>309</v>
      </c>
      <c r="U2204" s="226" t="s">
        <v>8132</v>
      </c>
      <c r="V2204" s="147" t="s">
        <v>309</v>
      </c>
      <c r="X2204" s="135"/>
      <c r="Y2204" s="135"/>
      <c r="AA2204" s="135"/>
      <c r="AB2204" s="134"/>
      <c r="AC2204" s="135"/>
      <c r="AD2204" s="135"/>
      <c r="AH2204" s="135"/>
      <c r="AI2204" s="135"/>
    </row>
    <row r="2205" spans="1:35" ht="31.5">
      <c r="A2205" s="205">
        <v>2201</v>
      </c>
      <c r="B2205" s="206" t="s">
        <v>8133</v>
      </c>
      <c r="C2205" s="207" t="str">
        <f xml:space="preserve"> _xlfn.CONCAT(小韻資料表[[#This Row],[聲母拼音碼]],小韻資料表[[#This Row],[韻母拼音碼]],小韻資料表[[#This Row],[調號]])</f>
        <v>cui3</v>
      </c>
      <c r="D2205" s="206" t="s">
        <v>8134</v>
      </c>
      <c r="E2205" s="208" t="s">
        <v>381</v>
      </c>
      <c r="F2205" s="205">
        <v>5</v>
      </c>
      <c r="G2205" s="209" t="s">
        <v>8135</v>
      </c>
      <c r="H2205" s="205">
        <f xml:space="preserve"> LEN(小韻資料表[[#This Row],[小韻字集]])</f>
        <v>2</v>
      </c>
      <c r="I2205" s="205" cm="1">
        <f t="array" ref="I2205" xml:space="preserve"> MATCH(TRUE, ISNUMBER( SEARCH( LEFT(小韻資料表[[#This Row],[切語]],1), 切語上字資料表[切語上字]) ), 0)</f>
        <v>21</v>
      </c>
      <c r="J2205" s="210" t="str" cm="1">
        <f t="array" ref="J2205" xml:space="preserve"> INDEX(切語上字資料表[聲母], 小韻資料表[[#This Row],[上字表識別號]])</f>
        <v>精</v>
      </c>
      <c r="K2205" s="210" t="str" cm="1">
        <f t="array" ref="K2205" xml:space="preserve"> INDEX(切語上字資料表[聲母拼音碼], 小韻資料表[[#This Row],[上字表識別號]])</f>
        <v>c</v>
      </c>
      <c r="L2205" s="210" t="str" cm="1">
        <f t="array" ref="L2205" xml:space="preserve"> INDEX(切語上字資料表[清濁], 小韻資料表[[#This Row],[上字表識別號]])</f>
        <v>全清</v>
      </c>
      <c r="M2205" s="223" t="str" cm="1">
        <f t="array" ref="M2205" xml:space="preserve"> INDEX(切語上字資料表[發送收], 小韻資料表[[#This Row],[上字表識別號]])</f>
        <v>發聲</v>
      </c>
      <c r="N2205" s="205" cm="1">
        <f t="array" ref="N2205" xml:space="preserve"> MATCH(TRUE, ISNUMBER( SEARCH( RIGHT(小韻資料表[[#This Row],[切語]],1), 切語下字資料表[切語下字]) ), 0)</f>
        <v>35</v>
      </c>
      <c r="O2205" s="207" t="str" cm="1">
        <f t="array" ref="O2205" xml:space="preserve"> INDEX(切語下字資料表[韻母], 小韻資料表[[#This Row],[下字表識別號]])</f>
        <v>至合3</v>
      </c>
      <c r="P2205" s="207" t="str" cm="1">
        <f t="array" ref="P2205" xml:space="preserve"> INDEX(切語下字資料表[韻母拼音碼], 小韻資料表[[#This Row],[下字表識別號]])</f>
        <v>ui</v>
      </c>
      <c r="Q2205" s="210" t="str" cm="1">
        <f t="array" ref="Q2205" xml:space="preserve"> INDEX(設定表!$C$19:$C$23, INT( LEFT(小韻資料表[[#This Row],[目次編碼]],1) ))</f>
        <v>去</v>
      </c>
      <c r="R2205" s="210">
        <f xml:space="preserve">  INDEX(設定表!$C$8:$C$15, MATCH( (RIGHT(小韻資料表[[#This Row],[清濁]]) &amp; 小韻資料表[[#This Row],[調]]), 設定表!$B$8:$B$15, 0))</f>
        <v>3</v>
      </c>
      <c r="S2205" s="205" t="s">
        <v>309</v>
      </c>
      <c r="T2205" s="205" t="s">
        <v>309</v>
      </c>
      <c r="U2205" s="226" t="s">
        <v>309</v>
      </c>
      <c r="V2205" s="146" t="s">
        <v>309</v>
      </c>
      <c r="X2205" s="135"/>
      <c r="Y2205" s="135"/>
      <c r="AA2205" s="135"/>
      <c r="AB2205" s="134"/>
      <c r="AC2205" s="135"/>
      <c r="AD2205" s="135"/>
      <c r="AH2205" s="135"/>
      <c r="AI2205" s="135"/>
    </row>
    <row r="2206" spans="1:35" ht="31.5">
      <c r="A2206" s="205">
        <v>2202</v>
      </c>
      <c r="B2206" s="206" t="s">
        <v>8136</v>
      </c>
      <c r="C2206" s="207" t="str">
        <f xml:space="preserve"> _xlfn.CONCAT(小韻資料表[[#This Row],[聲母拼音碼]],小韻資料表[[#This Row],[韻母拼音碼]],小韻資料表[[#This Row],[調號]])</f>
        <v>sui3</v>
      </c>
      <c r="D2206" s="206" t="s">
        <v>8137</v>
      </c>
      <c r="E2206" s="208" t="s">
        <v>381</v>
      </c>
      <c r="F2206" s="205">
        <v>6</v>
      </c>
      <c r="G2206" s="209" t="s">
        <v>8138</v>
      </c>
      <c r="H2206" s="205">
        <f xml:space="preserve"> LEN(小韻資料表[[#This Row],[小韻字集]])</f>
        <v>11</v>
      </c>
      <c r="I2206" s="205" cm="1">
        <f t="array" ref="I2206" xml:space="preserve"> MATCH(TRUE, ISNUMBER( SEARCH( LEFT(小韻資料表[[#This Row],[切語]],1), 切語上字資料表[切語上字]) ), 0)</f>
        <v>24</v>
      </c>
      <c r="J2206" s="210" t="str" cm="1">
        <f t="array" ref="J2206" xml:space="preserve"> INDEX(切語上字資料表[聲母], 小韻資料表[[#This Row],[上字表識別號]])</f>
        <v>心</v>
      </c>
      <c r="K2206" s="210" t="str" cm="1">
        <f t="array" ref="K2206" xml:space="preserve"> INDEX(切語上字資料表[聲母拼音碼], 小韻資料表[[#This Row],[上字表識別號]])</f>
        <v>s</v>
      </c>
      <c r="L2206" s="210" t="str" cm="1">
        <f t="array" ref="L2206" xml:space="preserve"> INDEX(切語上字資料表[清濁], 小韻資料表[[#This Row],[上字表識別號]])</f>
        <v>全清</v>
      </c>
      <c r="M2206" s="223" t="str" cm="1">
        <f t="array" ref="M2206" xml:space="preserve"> INDEX(切語上字資料表[發送收], 小韻資料表[[#This Row],[上字表識別號]])</f>
        <v>送氣</v>
      </c>
      <c r="N2206" s="205" cm="1">
        <f t="array" ref="N2206" xml:space="preserve"> MATCH(TRUE, ISNUMBER( SEARCH( RIGHT(小韻資料表[[#This Row],[切語]],1), 切語下字資料表[切語下字]) ), 0)</f>
        <v>35</v>
      </c>
      <c r="O2206" s="207" t="str" cm="1">
        <f t="array" ref="O2206" xml:space="preserve"> INDEX(切語下字資料表[韻母], 小韻資料表[[#This Row],[下字表識別號]])</f>
        <v>至合3</v>
      </c>
      <c r="P2206" s="207" t="str" cm="1">
        <f t="array" ref="P2206" xml:space="preserve"> INDEX(切語下字資料表[韻母拼音碼], 小韻資料表[[#This Row],[下字表識別號]])</f>
        <v>ui</v>
      </c>
      <c r="Q2206" s="210" t="str" cm="1">
        <f t="array" ref="Q2206" xml:space="preserve"> INDEX(設定表!$C$19:$C$23, INT( LEFT(小韻資料表[[#This Row],[目次編碼]],1) ))</f>
        <v>去</v>
      </c>
      <c r="R2206" s="210">
        <f xml:space="preserve">  INDEX(設定表!$C$8:$C$15, MATCH( (RIGHT(小韻資料表[[#This Row],[清濁]]) &amp; 小韻資料表[[#This Row],[調]]), 設定表!$B$8:$B$15, 0))</f>
        <v>3</v>
      </c>
      <c r="S2206" s="205" t="s">
        <v>309</v>
      </c>
      <c r="T2206" s="205" t="s">
        <v>309</v>
      </c>
      <c r="U2206" s="226" t="s">
        <v>309</v>
      </c>
      <c r="V2206" s="147" t="s">
        <v>309</v>
      </c>
      <c r="X2206" s="135"/>
      <c r="Y2206" s="135"/>
      <c r="AA2206" s="135"/>
      <c r="AB2206" s="134"/>
      <c r="AC2206" s="135"/>
      <c r="AD2206" s="135"/>
      <c r="AH2206" s="135"/>
      <c r="AI2206" s="135"/>
    </row>
    <row r="2207" spans="1:35" ht="31.5">
      <c r="A2207" s="205">
        <v>2203</v>
      </c>
      <c r="B2207" s="206" t="s">
        <v>8139</v>
      </c>
      <c r="C2207" s="207" t="str">
        <f xml:space="preserve"> _xlfn.CONCAT(小韻資料表[[#This Row],[聲母拼音碼]],小韻資料表[[#This Row],[韻母拼音碼]],小韻資料表[[#This Row],[調號]])</f>
        <v>lui7</v>
      </c>
      <c r="D2207" s="206" t="s">
        <v>8140</v>
      </c>
      <c r="E2207" s="208" t="s">
        <v>381</v>
      </c>
      <c r="F2207" s="205">
        <v>7</v>
      </c>
      <c r="G2207" s="209" t="s">
        <v>8141</v>
      </c>
      <c r="H2207" s="205">
        <f xml:space="preserve"> LEN(小韻資料表[[#This Row],[小韻字集]])</f>
        <v>10</v>
      </c>
      <c r="I2207" s="205" cm="1">
        <f t="array" ref="I2207" xml:space="preserve"> MATCH(TRUE, ISNUMBER( SEARCH( LEFT(小韻資料表[[#This Row],[切語]],1), 切語上字資料表[切語上字]) ), 0)</f>
        <v>40</v>
      </c>
      <c r="J2207" s="210" t="str" cm="1">
        <f t="array" ref="J2207" xml:space="preserve"> INDEX(切語上字資料表[聲母], 小韻資料表[[#This Row],[上字表識別號]])</f>
        <v>來</v>
      </c>
      <c r="K2207" s="210" t="str" cm="1">
        <f t="array" ref="K2207" xml:space="preserve"> INDEX(切語上字資料表[聲母拼音碼], 小韻資料表[[#This Row],[上字表識別號]])</f>
        <v>l</v>
      </c>
      <c r="L2207" s="210" t="str" cm="1">
        <f t="array" ref="L2207" xml:space="preserve"> INDEX(切語上字資料表[清濁], 小韻資料表[[#This Row],[上字表識別號]])</f>
        <v>次濁</v>
      </c>
      <c r="M2207" s="223" t="str" cm="1">
        <f t="array" ref="M2207" xml:space="preserve"> INDEX(切語上字資料表[發送收], 小韻資料表[[#This Row],[上字表識別號]])</f>
        <v>收聲</v>
      </c>
      <c r="N2207" s="205" cm="1">
        <f t="array" ref="N2207" xml:space="preserve"> MATCH(TRUE, ISNUMBER( SEARCH( RIGHT(小韻資料表[[#This Row],[切語]],1), 切語下字資料表[切語下字]) ), 0)</f>
        <v>35</v>
      </c>
      <c r="O2207" s="207" t="str" cm="1">
        <f t="array" ref="O2207" xml:space="preserve"> INDEX(切語下字資料表[韻母], 小韻資料表[[#This Row],[下字表識別號]])</f>
        <v>至合3</v>
      </c>
      <c r="P2207" s="207" t="str" cm="1">
        <f t="array" ref="P2207" xml:space="preserve"> INDEX(切語下字資料表[韻母拼音碼], 小韻資料表[[#This Row],[下字表識別號]])</f>
        <v>ui</v>
      </c>
      <c r="Q2207" s="210" t="str" cm="1">
        <f t="array" ref="Q2207" xml:space="preserve"> INDEX(設定表!$C$19:$C$23, INT( LEFT(小韻資料表[[#This Row],[目次編碼]],1) ))</f>
        <v>去</v>
      </c>
      <c r="R2207" s="210">
        <f xml:space="preserve">  INDEX(設定表!$C$8:$C$15, MATCH( (RIGHT(小韻資料表[[#This Row],[清濁]]) &amp; 小韻資料表[[#This Row],[調]]), 設定表!$B$8:$B$15, 0))</f>
        <v>7</v>
      </c>
      <c r="S2207" s="205" t="s">
        <v>309</v>
      </c>
      <c r="T2207" s="205" t="s">
        <v>309</v>
      </c>
      <c r="U2207" s="226" t="s">
        <v>309</v>
      </c>
      <c r="V2207" s="146" t="s">
        <v>309</v>
      </c>
      <c r="X2207" s="135"/>
      <c r="Y2207" s="135"/>
      <c r="AA2207" s="135"/>
      <c r="AB2207" s="134"/>
      <c r="AC2207" s="135"/>
      <c r="AD2207" s="135"/>
      <c r="AH2207" s="135"/>
      <c r="AI2207" s="135"/>
    </row>
    <row r="2208" spans="1:35" ht="31.5">
      <c r="A2208" s="205">
        <v>2204</v>
      </c>
      <c r="B2208" s="206" t="s">
        <v>8142</v>
      </c>
      <c r="C2208" s="207" t="str">
        <f xml:space="preserve"> _xlfn.CONCAT(小韻資料表[[#This Row],[聲母拼音碼]],小韻資料表[[#This Row],[韻母拼音碼]],小韻資料表[[#This Row],[調號]])</f>
        <v>pi3</v>
      </c>
      <c r="D2208" s="206" t="s">
        <v>8143</v>
      </c>
      <c r="E2208" s="208" t="s">
        <v>381</v>
      </c>
      <c r="F2208" s="205">
        <v>8</v>
      </c>
      <c r="G2208" s="209" t="s">
        <v>8144</v>
      </c>
      <c r="H2208" s="205">
        <f xml:space="preserve"> LEN(小韻資料表[[#This Row],[小韻字集]])</f>
        <v>16</v>
      </c>
      <c r="I2208" s="205" cm="1">
        <f t="array" ref="I2208" xml:space="preserve"> MATCH(TRUE, ISNUMBER( SEARCH( LEFT(小韻資料表[[#This Row],[切語]],1), 切語上字資料表[切語上字]) ), 0)</f>
        <v>13</v>
      </c>
      <c r="J2208" s="210" t="str" cm="1">
        <f t="array" ref="J2208" xml:space="preserve"> INDEX(切語上字資料表[聲母], 小韻資料表[[#This Row],[上字表識別號]])</f>
        <v>幫</v>
      </c>
      <c r="K2208" s="210" t="str" cm="1">
        <f t="array" ref="K2208" xml:space="preserve"> INDEX(切語上字資料表[聲母拼音碼], 小韻資料表[[#This Row],[上字表識別號]])</f>
        <v>p</v>
      </c>
      <c r="L2208" s="210" t="str" cm="1">
        <f t="array" ref="L2208" xml:space="preserve"> INDEX(切語上字資料表[清濁], 小韻資料表[[#This Row],[上字表識別號]])</f>
        <v>全清</v>
      </c>
      <c r="M2208" s="223" t="str" cm="1">
        <f t="array" ref="M2208" xml:space="preserve"> INDEX(切語上字資料表[發送收], 小韻資料表[[#This Row],[上字表識別號]])</f>
        <v>發聲</v>
      </c>
      <c r="N2208" s="205" cm="1">
        <f t="array" ref="N2208" xml:space="preserve"> MATCH(TRUE, ISNUMBER( SEARCH( RIGHT(小韻資料表[[#This Row],[切語]],1), 切語下字資料表[切語下字]) ), 0)</f>
        <v>31</v>
      </c>
      <c r="O2208" s="207" t="str" cm="1">
        <f t="array" ref="O2208" xml:space="preserve"> INDEX(切語下字資料表[韻母], 小韻資料表[[#This Row],[下字表識別號]])</f>
        <v>至開3</v>
      </c>
      <c r="P2208" s="207" t="str" cm="1">
        <f t="array" ref="P2208" xml:space="preserve"> INDEX(切語下字資料表[韻母拼音碼], 小韻資料表[[#This Row],[下字表識別號]])</f>
        <v>i</v>
      </c>
      <c r="Q2208" s="210" t="str" cm="1">
        <f t="array" ref="Q2208" xml:space="preserve"> INDEX(設定表!$C$19:$C$23, INT( LEFT(小韻資料表[[#This Row],[目次編碼]],1) ))</f>
        <v>去</v>
      </c>
      <c r="R2208" s="210">
        <f xml:space="preserve">  INDEX(設定表!$C$8:$C$15, MATCH( (RIGHT(小韻資料表[[#This Row],[清濁]]) &amp; 小韻資料表[[#This Row],[調]]), 設定表!$B$8:$B$15, 0))</f>
        <v>3</v>
      </c>
      <c r="S2208" s="205" t="s">
        <v>309</v>
      </c>
      <c r="T2208" s="205" t="s">
        <v>309</v>
      </c>
      <c r="U2208" s="226" t="s">
        <v>8145</v>
      </c>
      <c r="V2208" s="147" t="s">
        <v>309</v>
      </c>
      <c r="X2208" s="135"/>
      <c r="Y2208" s="135"/>
      <c r="AA2208" s="135"/>
      <c r="AB2208" s="134"/>
      <c r="AC2208" s="135"/>
      <c r="AD2208" s="135"/>
      <c r="AH2208" s="135"/>
      <c r="AI2208" s="135"/>
    </row>
    <row r="2209" spans="1:35" ht="31.5">
      <c r="A2209" s="205">
        <v>2205</v>
      </c>
      <c r="B2209" s="206" t="s">
        <v>8146</v>
      </c>
      <c r="C2209" s="207" t="str">
        <f xml:space="preserve"> _xlfn.CONCAT(小韻資料表[[#This Row],[聲母拼音碼]],小韻資料表[[#This Row],[韻母拼音碼]],小韻資料表[[#This Row],[調號]])</f>
        <v>khui7</v>
      </c>
      <c r="D2209" s="206" t="s">
        <v>8147</v>
      </c>
      <c r="E2209" s="208" t="s">
        <v>381</v>
      </c>
      <c r="F2209" s="205">
        <v>9</v>
      </c>
      <c r="G2209" s="209" t="s">
        <v>8148</v>
      </c>
      <c r="H2209" s="205">
        <f xml:space="preserve"> LEN(小韻資料表[[#This Row],[小韻字集]])</f>
        <v>13</v>
      </c>
      <c r="I2209" s="205" cm="1">
        <f t="array" ref="I2209" xml:space="preserve"> MATCH(TRUE, ISNUMBER( SEARCH( LEFT(小韻資料表[[#This Row],[切語]],1), 切語上字資料表[切語上字]) ), 0)</f>
        <v>3</v>
      </c>
      <c r="J2209" s="210" t="str" cm="1">
        <f t="array" ref="J2209" xml:space="preserve"> INDEX(切語上字資料表[聲母], 小韻資料表[[#This Row],[上字表識別號]])</f>
        <v>群</v>
      </c>
      <c r="K2209" s="210" t="str" cm="1">
        <f t="array" ref="K2209" xml:space="preserve"> INDEX(切語上字資料表[聲母拼音碼], 小韻資料表[[#This Row],[上字表識別號]])</f>
        <v>kh</v>
      </c>
      <c r="L2209" s="210" t="str" cm="1">
        <f t="array" ref="L2209" xml:space="preserve"> INDEX(切語上字資料表[清濁], 小韻資料表[[#This Row],[上字表識別號]])</f>
        <v>全濁</v>
      </c>
      <c r="M2209" s="223" cm="1">
        <f t="array" ref="M2209" xml:space="preserve"> INDEX(切語上字資料表[發送收], 小韻資料表[[#This Row],[上字表識別號]])</f>
        <v>0</v>
      </c>
      <c r="N2209" s="205" cm="1">
        <f t="array" ref="N2209" xml:space="preserve"> MATCH(TRUE, ISNUMBER( SEARCH( RIGHT(小韻資料表[[#This Row],[切語]],1), 切語下字資料表[切語下字]) ), 0)</f>
        <v>35</v>
      </c>
      <c r="O2209" s="207" t="str" cm="1">
        <f t="array" ref="O2209" xml:space="preserve"> INDEX(切語下字資料表[韻母], 小韻資料表[[#This Row],[下字表識別號]])</f>
        <v>至合3</v>
      </c>
      <c r="P2209" s="207" t="str" cm="1">
        <f t="array" ref="P2209" xml:space="preserve"> INDEX(切語下字資料表[韻母拼音碼], 小韻資料表[[#This Row],[下字表識別號]])</f>
        <v>ui</v>
      </c>
      <c r="Q2209" s="210" t="str" cm="1">
        <f t="array" ref="Q2209" xml:space="preserve"> INDEX(設定表!$C$19:$C$23, INT( LEFT(小韻資料表[[#This Row],[目次編碼]],1) ))</f>
        <v>去</v>
      </c>
      <c r="R2209" s="210">
        <f xml:space="preserve">  INDEX(設定表!$C$8:$C$15, MATCH( (RIGHT(小韻資料表[[#This Row],[清濁]]) &amp; 小韻資料表[[#This Row],[調]]), 設定表!$B$8:$B$15, 0))</f>
        <v>7</v>
      </c>
      <c r="S2209" s="205" t="s">
        <v>309</v>
      </c>
      <c r="T2209" s="205" t="s">
        <v>309</v>
      </c>
      <c r="U2209" s="226" t="s">
        <v>8149</v>
      </c>
      <c r="V2209" s="146" t="s">
        <v>309</v>
      </c>
      <c r="X2209" s="135"/>
      <c r="Y2209" s="135"/>
      <c r="AA2209" s="135"/>
      <c r="AB2209" s="134"/>
      <c r="AC2209" s="135"/>
      <c r="AD2209" s="135"/>
      <c r="AH2209" s="135"/>
      <c r="AI2209" s="135"/>
    </row>
    <row r="2210" spans="1:35" ht="31.5">
      <c r="A2210" s="205">
        <v>2206</v>
      </c>
      <c r="B2210" s="206" t="s">
        <v>8150</v>
      </c>
      <c r="C2210" s="207" t="str">
        <f xml:space="preserve"> _xlfn.CONCAT(小韻資料表[[#This Row],[聲母拼音碼]],小韻資料表[[#This Row],[韻母拼音碼]],小韻資料表[[#This Row],[調號]])</f>
        <v>phi3</v>
      </c>
      <c r="D2210" s="206" t="s">
        <v>8151</v>
      </c>
      <c r="E2210" s="208" t="s">
        <v>381</v>
      </c>
      <c r="F2210" s="205">
        <v>10</v>
      </c>
      <c r="G2210" s="209" t="s">
        <v>8152</v>
      </c>
      <c r="H2210" s="205">
        <f xml:space="preserve"> LEN(小韻資料表[[#This Row],[小韻字集]])</f>
        <v>7</v>
      </c>
      <c r="I2210" s="205" cm="1">
        <f t="array" ref="I2210" xml:space="preserve"> MATCH(TRUE, ISNUMBER( SEARCH( LEFT(小韻資料表[[#This Row],[切語]],1), 切語上字資料表[切語上字]) ), 0)</f>
        <v>14</v>
      </c>
      <c r="J2210" s="210" t="str" cm="1">
        <f t="array" ref="J2210" xml:space="preserve"> INDEX(切語上字資料表[聲母], 小韻資料表[[#This Row],[上字表識別號]])</f>
        <v>滂</v>
      </c>
      <c r="K2210" s="210" t="str" cm="1">
        <f t="array" ref="K2210" xml:space="preserve"> INDEX(切語上字資料表[聲母拼音碼], 小韻資料表[[#This Row],[上字表識別號]])</f>
        <v>ph</v>
      </c>
      <c r="L2210" s="210" t="str" cm="1">
        <f t="array" ref="L2210" xml:space="preserve"> INDEX(切語上字資料表[清濁], 小韻資料表[[#This Row],[上字表識別號]])</f>
        <v>次清</v>
      </c>
      <c r="M2210" s="223" t="str" cm="1">
        <f t="array" ref="M2210" xml:space="preserve"> INDEX(切語上字資料表[發送收], 小韻資料表[[#This Row],[上字表識別號]])</f>
        <v>送氣</v>
      </c>
      <c r="N2210" s="205" cm="1">
        <f t="array" ref="N2210" xml:space="preserve"> MATCH(TRUE, ISNUMBER( SEARCH( RIGHT(小韻資料表[[#This Row],[切語]],1), 切語下字資料表[切語下字]) ), 0)</f>
        <v>31</v>
      </c>
      <c r="O2210" s="207" t="str" cm="1">
        <f t="array" ref="O2210" xml:space="preserve"> INDEX(切語下字資料表[韻母], 小韻資料表[[#This Row],[下字表識別號]])</f>
        <v>至開3</v>
      </c>
      <c r="P2210" s="207" t="str" cm="1">
        <f t="array" ref="P2210" xml:space="preserve"> INDEX(切語下字資料表[韻母拼音碼], 小韻資料表[[#This Row],[下字表識別號]])</f>
        <v>i</v>
      </c>
      <c r="Q2210" s="210" t="str" cm="1">
        <f t="array" ref="Q2210" xml:space="preserve"> INDEX(設定表!$C$19:$C$23, INT( LEFT(小韻資料表[[#This Row],[目次編碼]],1) ))</f>
        <v>去</v>
      </c>
      <c r="R2210" s="210">
        <f xml:space="preserve">  INDEX(設定表!$C$8:$C$15, MATCH( (RIGHT(小韻資料表[[#This Row],[清濁]]) &amp; 小韻資料表[[#This Row],[調]]), 設定表!$B$8:$B$15, 0))</f>
        <v>3</v>
      </c>
      <c r="S2210" s="205" t="s">
        <v>309</v>
      </c>
      <c r="T2210" s="205" t="s">
        <v>309</v>
      </c>
      <c r="U2210" s="226" t="s">
        <v>309</v>
      </c>
      <c r="V2210" s="147" t="s">
        <v>309</v>
      </c>
      <c r="X2210" s="135"/>
      <c r="Y2210" s="135"/>
      <c r="AA2210" s="135"/>
      <c r="AB2210" s="134"/>
      <c r="AC2210" s="135"/>
      <c r="AD2210" s="135"/>
      <c r="AH2210" s="135"/>
      <c r="AI2210" s="135"/>
    </row>
    <row r="2211" spans="1:35" ht="31.5">
      <c r="A2211" s="205">
        <v>2207</v>
      </c>
      <c r="B2211" s="206" t="s">
        <v>8153</v>
      </c>
      <c r="C2211" s="207" t="str">
        <f xml:space="preserve"> _xlfn.CONCAT(小韻資料表[[#This Row],[聲母拼音碼]],小韻資料表[[#This Row],[韻母拼音碼]],小韻資料表[[#This Row],[調號]])</f>
        <v>pi7</v>
      </c>
      <c r="D2211" s="206" t="s">
        <v>8154</v>
      </c>
      <c r="E2211" s="208" t="s">
        <v>381</v>
      </c>
      <c r="F2211" s="205">
        <v>11</v>
      </c>
      <c r="G2211" s="209" t="s">
        <v>8155</v>
      </c>
      <c r="H2211" s="205">
        <f xml:space="preserve"> LEN(小韻資料表[[#This Row],[小韻字集]])</f>
        <v>22</v>
      </c>
      <c r="I2211" s="205" cm="1">
        <f t="array" ref="I2211" xml:space="preserve"> MATCH(TRUE, ISNUMBER( SEARCH( LEFT(小韻資料表[[#This Row],[切語]],1), 切語上字資料表[切語上字]) ), 0)</f>
        <v>15</v>
      </c>
      <c r="J2211" s="210" t="str" cm="1">
        <f t="array" ref="J2211" xml:space="preserve"> INDEX(切語上字資料表[聲母], 小韻資料表[[#This Row],[上字表識別號]])</f>
        <v>並</v>
      </c>
      <c r="K2211" s="210" t="str" cm="1">
        <f t="array" ref="K2211" xml:space="preserve"> INDEX(切語上字資料表[聲母拼音碼], 小韻資料表[[#This Row],[上字表識別號]])</f>
        <v>p</v>
      </c>
      <c r="L2211" s="210" t="str" cm="1">
        <f t="array" ref="L2211" xml:space="preserve"> INDEX(切語上字資料表[清濁], 小韻資料表[[#This Row],[上字表識別號]])</f>
        <v>全濁</v>
      </c>
      <c r="M2211" s="223" cm="1">
        <f t="array" ref="M2211" xml:space="preserve"> INDEX(切語上字資料表[發送收], 小韻資料表[[#This Row],[上字表識別號]])</f>
        <v>0</v>
      </c>
      <c r="N2211" s="205" cm="1">
        <f t="array" ref="N2211" xml:space="preserve"> MATCH(TRUE, ISNUMBER( SEARCH( RIGHT(小韻資料表[[#This Row],[切語]],1), 切語下字資料表[切語下字]) ), 0)</f>
        <v>31</v>
      </c>
      <c r="O2211" s="207" t="str" cm="1">
        <f t="array" ref="O2211" xml:space="preserve"> INDEX(切語下字資料表[韻母], 小韻資料表[[#This Row],[下字表識別號]])</f>
        <v>至開3</v>
      </c>
      <c r="P2211" s="207" t="str" cm="1">
        <f t="array" ref="P2211" xml:space="preserve"> INDEX(切語下字資料表[韻母拼音碼], 小韻資料表[[#This Row],[下字表識別號]])</f>
        <v>i</v>
      </c>
      <c r="Q2211" s="210" t="str" cm="1">
        <f t="array" ref="Q2211" xml:space="preserve"> INDEX(設定表!$C$19:$C$23, INT( LEFT(小韻資料表[[#This Row],[目次編碼]],1) ))</f>
        <v>去</v>
      </c>
      <c r="R2211" s="210">
        <f xml:space="preserve">  INDEX(設定表!$C$8:$C$15, MATCH( (RIGHT(小韻資料表[[#This Row],[清濁]]) &amp; 小韻資料表[[#This Row],[調]]), 設定表!$B$8:$B$15, 0))</f>
        <v>7</v>
      </c>
      <c r="S2211" s="205" t="s">
        <v>309</v>
      </c>
      <c r="T2211" s="205" t="s">
        <v>309</v>
      </c>
      <c r="U2211" s="226" t="s">
        <v>309</v>
      </c>
      <c r="V2211" s="146" t="s">
        <v>309</v>
      </c>
      <c r="X2211" s="135"/>
      <c r="Y2211" s="135"/>
      <c r="AA2211" s="135"/>
      <c r="AB2211" s="134"/>
      <c r="AC2211" s="135"/>
      <c r="AD2211" s="135"/>
      <c r="AH2211" s="135"/>
      <c r="AI2211" s="135"/>
    </row>
    <row r="2212" spans="1:35" ht="31.5">
      <c r="A2212" s="205">
        <v>2208</v>
      </c>
      <c r="B2212" s="206" t="s">
        <v>8156</v>
      </c>
      <c r="C2212" s="207" t="str">
        <f xml:space="preserve"> _xlfn.CONCAT(小韻資料表[[#This Row],[聲母拼音碼]],小韻資料表[[#This Row],[韻母拼音碼]],小韻資料表[[#This Row],[調號]])</f>
        <v>kui3</v>
      </c>
      <c r="D2212" s="206" t="s">
        <v>8157</v>
      </c>
      <c r="E2212" s="208" t="s">
        <v>381</v>
      </c>
      <c r="F2212" s="205">
        <v>12</v>
      </c>
      <c r="G2212" s="209" t="s">
        <v>8158</v>
      </c>
      <c r="H2212" s="205">
        <f xml:space="preserve"> LEN(小韻資料表[[#This Row],[小韻字集]])</f>
        <v>6</v>
      </c>
      <c r="I2212" s="205" cm="1">
        <f t="array" ref="I2212" xml:space="preserve"> MATCH(TRUE, ISNUMBER( SEARCH( LEFT(小韻資料表[[#This Row],[切語]],1), 切語上字資料表[切語上字]) ), 0)</f>
        <v>1</v>
      </c>
      <c r="J2212" s="210" t="str" cm="1">
        <f t="array" ref="J2212" xml:space="preserve"> INDEX(切語上字資料表[聲母], 小韻資料表[[#This Row],[上字表識別號]])</f>
        <v>見</v>
      </c>
      <c r="K2212" s="210" t="str" cm="1">
        <f t="array" ref="K2212" xml:space="preserve"> INDEX(切語上字資料表[聲母拼音碼], 小韻資料表[[#This Row],[上字表識別號]])</f>
        <v>k</v>
      </c>
      <c r="L2212" s="210" t="str" cm="1">
        <f t="array" ref="L2212" xml:space="preserve"> INDEX(切語上字資料表[清濁], 小韻資料表[[#This Row],[上字表識別號]])</f>
        <v>全清</v>
      </c>
      <c r="M2212" s="223" t="str" cm="1">
        <f t="array" ref="M2212" xml:space="preserve"> INDEX(切語上字資料表[發送收], 小韻資料表[[#This Row],[上字表識別號]])</f>
        <v>發聲</v>
      </c>
      <c r="N2212" s="205" cm="1">
        <f t="array" ref="N2212" xml:space="preserve"> MATCH(TRUE, ISNUMBER( SEARCH( RIGHT(小韻資料表[[#This Row],[切語]],1), 切語下字資料表[切語下字]) ), 0)</f>
        <v>35</v>
      </c>
      <c r="O2212" s="207" t="str" cm="1">
        <f t="array" ref="O2212" xml:space="preserve"> INDEX(切語下字資料表[韻母], 小韻資料表[[#This Row],[下字表識別號]])</f>
        <v>至合3</v>
      </c>
      <c r="P2212" s="207" t="str" cm="1">
        <f t="array" ref="P2212" xml:space="preserve"> INDEX(切語下字資料表[韻母拼音碼], 小韻資料表[[#This Row],[下字表識別號]])</f>
        <v>ui</v>
      </c>
      <c r="Q2212" s="210" t="str" cm="1">
        <f t="array" ref="Q2212" xml:space="preserve"> INDEX(設定表!$C$19:$C$23, INT( LEFT(小韻資料表[[#This Row],[目次編碼]],1) ))</f>
        <v>去</v>
      </c>
      <c r="R2212" s="210">
        <f xml:space="preserve">  INDEX(設定表!$C$8:$C$15, MATCH( (RIGHT(小韻資料表[[#This Row],[清濁]]) &amp; 小韻資料表[[#This Row],[調]]), 設定表!$B$8:$B$15, 0))</f>
        <v>3</v>
      </c>
      <c r="S2212" s="205" t="s">
        <v>309</v>
      </c>
      <c r="T2212" s="205" t="s">
        <v>309</v>
      </c>
      <c r="U2212" s="226" t="s">
        <v>8159</v>
      </c>
      <c r="V2212" s="147" t="s">
        <v>309</v>
      </c>
      <c r="X2212" s="135"/>
      <c r="Y2212" s="135"/>
      <c r="AA2212" s="135"/>
      <c r="AB2212" s="134"/>
      <c r="AC2212" s="135"/>
      <c r="AD2212" s="135"/>
      <c r="AH2212" s="135"/>
      <c r="AI2212" s="135"/>
    </row>
    <row r="2213" spans="1:35" ht="31.5">
      <c r="A2213" s="205">
        <v>2209</v>
      </c>
      <c r="B2213" s="206" t="s">
        <v>8160</v>
      </c>
      <c r="C2213" s="207" t="str">
        <f xml:space="preserve"> _xlfn.CONCAT(小韻資料表[[#This Row],[聲母拼音碼]],小韻資料表[[#This Row],[韻母拼音碼]],小韻資料表[[#This Row],[調號]])</f>
        <v>sui3</v>
      </c>
      <c r="D2213" s="206" t="s">
        <v>8161</v>
      </c>
      <c r="E2213" s="208" t="s">
        <v>381</v>
      </c>
      <c r="F2213" s="205">
        <v>13</v>
      </c>
      <c r="G2213" s="209" t="s">
        <v>8162</v>
      </c>
      <c r="H2213" s="205">
        <f xml:space="preserve"> LEN(小韻資料表[[#This Row],[小韻字集]])</f>
        <v>2</v>
      </c>
      <c r="I2213" s="205" cm="1">
        <f t="array" ref="I2213" xml:space="preserve"> MATCH(TRUE, ISNUMBER( SEARCH( LEFT(小韻資料表[[#This Row],[切語]],1), 切語上字資料表[切語上字]) ), 0)</f>
        <v>29</v>
      </c>
      <c r="J2213" s="210" t="str" cm="1">
        <f t="array" ref="J2213" xml:space="preserve"> INDEX(切語上字資料表[聲母], 小韻資料表[[#This Row],[上字表識別號]])</f>
        <v>疏</v>
      </c>
      <c r="K2213" s="210" t="str" cm="1">
        <f t="array" ref="K2213" xml:space="preserve"> INDEX(切語上字資料表[聲母拼音碼], 小韻資料表[[#This Row],[上字表識別號]])</f>
        <v>s</v>
      </c>
      <c r="L2213" s="210" t="str" cm="1">
        <f t="array" ref="L2213" xml:space="preserve"> INDEX(切語上字資料表[清濁], 小韻資料表[[#This Row],[上字表識別號]])</f>
        <v>全清</v>
      </c>
      <c r="M2213" s="223" t="str" cm="1">
        <f t="array" ref="M2213" xml:space="preserve"> INDEX(切語上字資料表[發送收], 小韻資料表[[#This Row],[上字表識別號]])</f>
        <v>發聲</v>
      </c>
      <c r="N2213" s="205" cm="1">
        <f t="array" ref="N2213" xml:space="preserve"> MATCH(TRUE, ISNUMBER( SEARCH( RIGHT(小韻資料表[[#This Row],[切語]],1), 切語下字資料表[切語下字]) ), 0)</f>
        <v>35</v>
      </c>
      <c r="O2213" s="207" t="str" cm="1">
        <f t="array" ref="O2213" xml:space="preserve"> INDEX(切語下字資料表[韻母], 小韻資料表[[#This Row],[下字表識別號]])</f>
        <v>至合3</v>
      </c>
      <c r="P2213" s="207" t="str" cm="1">
        <f t="array" ref="P2213" xml:space="preserve"> INDEX(切語下字資料表[韻母拼音碼], 小韻資料表[[#This Row],[下字表識別號]])</f>
        <v>ui</v>
      </c>
      <c r="Q2213" s="210" t="str" cm="1">
        <f t="array" ref="Q2213" xml:space="preserve"> INDEX(設定表!$C$19:$C$23, INT( LEFT(小韻資料表[[#This Row],[目次編碼]],1) ))</f>
        <v>去</v>
      </c>
      <c r="R2213" s="210">
        <f xml:space="preserve">  INDEX(設定表!$C$8:$C$15, MATCH( (RIGHT(小韻資料表[[#This Row],[清濁]]) &amp; 小韻資料表[[#This Row],[調]]), 設定表!$B$8:$B$15, 0))</f>
        <v>3</v>
      </c>
      <c r="S2213" s="205" t="s">
        <v>309</v>
      </c>
      <c r="T2213" s="205" t="s">
        <v>309</v>
      </c>
      <c r="U2213" s="226" t="s">
        <v>309</v>
      </c>
      <c r="V2213" s="146" t="s">
        <v>309</v>
      </c>
      <c r="X2213" s="135"/>
      <c r="Y2213" s="135"/>
      <c r="AA2213" s="135"/>
      <c r="AB2213" s="134"/>
      <c r="AC2213" s="135"/>
      <c r="AD2213" s="135"/>
      <c r="AH2213" s="135"/>
      <c r="AI2213" s="135"/>
    </row>
    <row r="2214" spans="1:35" ht="31.5">
      <c r="A2214" s="205">
        <v>2210</v>
      </c>
      <c r="B2214" s="206" t="s">
        <v>8163</v>
      </c>
      <c r="C2214" s="207" t="str">
        <f xml:space="preserve"> _xlfn.CONCAT(小韻資料表[[#This Row],[聲母拼音碼]],小韻資料表[[#This Row],[韻母拼音碼]],小韻資料表[[#This Row],[調號]])</f>
        <v>khui3</v>
      </c>
      <c r="D2214" s="206" t="s">
        <v>8164</v>
      </c>
      <c r="E2214" s="208" t="s">
        <v>381</v>
      </c>
      <c r="F2214" s="205">
        <v>14</v>
      </c>
      <c r="G2214" s="209" t="s">
        <v>8165</v>
      </c>
      <c r="H2214" s="205">
        <f xml:space="preserve"> LEN(小韻資料表[[#This Row],[小韻字集]])</f>
        <v>10</v>
      </c>
      <c r="I2214" s="205" cm="1">
        <f t="array" ref="I2214" xml:space="preserve"> MATCH(TRUE, ISNUMBER( SEARCH( LEFT(小韻資料表[[#This Row],[切語]],1), 切語上字資料表[切語上字]) ), 0)</f>
        <v>2</v>
      </c>
      <c r="J2214" s="210" t="str" cm="1">
        <f t="array" ref="J2214" xml:space="preserve"> INDEX(切語上字資料表[聲母], 小韻資料表[[#This Row],[上字表識別號]])</f>
        <v>溪</v>
      </c>
      <c r="K2214" s="210" t="str" cm="1">
        <f t="array" ref="K2214" xml:space="preserve"> INDEX(切語上字資料表[聲母拼音碼], 小韻資料表[[#This Row],[上字表識別號]])</f>
        <v>kh</v>
      </c>
      <c r="L2214" s="210" t="str" cm="1">
        <f t="array" ref="L2214" xml:space="preserve"> INDEX(切語上字資料表[清濁], 小韻資料表[[#This Row],[上字表識別號]])</f>
        <v>次清</v>
      </c>
      <c r="M2214" s="223" t="str" cm="1">
        <f t="array" ref="M2214" xml:space="preserve"> INDEX(切語上字資料表[發送收], 小韻資料表[[#This Row],[上字表識別號]])</f>
        <v>送氣</v>
      </c>
      <c r="N2214" s="205" cm="1">
        <f t="array" ref="N2214" xml:space="preserve"> MATCH(TRUE, ISNUMBER( SEARCH( RIGHT(小韻資料表[[#This Row],[切語]],1), 切語下字資料表[切語下字]) ), 0)</f>
        <v>35</v>
      </c>
      <c r="O2214" s="207" t="str" cm="1">
        <f t="array" ref="O2214" xml:space="preserve"> INDEX(切語下字資料表[韻母], 小韻資料表[[#This Row],[下字表識別號]])</f>
        <v>至合3</v>
      </c>
      <c r="P2214" s="207" t="str" cm="1">
        <f t="array" ref="P2214" xml:space="preserve"> INDEX(切語下字資料表[韻母拼音碼], 小韻資料表[[#This Row],[下字表識別號]])</f>
        <v>ui</v>
      </c>
      <c r="Q2214" s="210" t="str" cm="1">
        <f t="array" ref="Q2214" xml:space="preserve"> INDEX(設定表!$C$19:$C$23, INT( LEFT(小韻資料表[[#This Row],[目次編碼]],1) ))</f>
        <v>去</v>
      </c>
      <c r="R2214" s="210">
        <f xml:space="preserve">  INDEX(設定表!$C$8:$C$15, MATCH( (RIGHT(小韻資料表[[#This Row],[清濁]]) &amp; 小韻資料表[[#This Row],[調]]), 設定表!$B$8:$B$15, 0))</f>
        <v>3</v>
      </c>
      <c r="S2214" s="205" t="s">
        <v>309</v>
      </c>
      <c r="T2214" s="205" t="s">
        <v>309</v>
      </c>
      <c r="U2214" s="226" t="s">
        <v>309</v>
      </c>
      <c r="V2214" s="147" t="s">
        <v>309</v>
      </c>
      <c r="X2214" s="135"/>
      <c r="Y2214" s="135"/>
      <c r="AA2214" s="135"/>
      <c r="AB2214" s="134"/>
      <c r="AC2214" s="135"/>
      <c r="AD2214" s="135"/>
      <c r="AH2214" s="135"/>
      <c r="AI2214" s="135"/>
    </row>
    <row r="2215" spans="1:35" ht="31.5">
      <c r="A2215" s="205">
        <v>2211</v>
      </c>
      <c r="B2215" s="206" t="s">
        <v>8166</v>
      </c>
      <c r="C2215" s="207" t="str">
        <f xml:space="preserve"> _xlfn.CONCAT(小韻資料表[[#This Row],[聲母拼音碼]],小韻資料表[[#This Row],[韻母拼音碼]],小韻資料表[[#This Row],[調號]])</f>
        <v>hui3</v>
      </c>
      <c r="D2215" s="206" t="s">
        <v>8167</v>
      </c>
      <c r="E2215" s="208" t="s">
        <v>381</v>
      </c>
      <c r="F2215" s="205">
        <v>15</v>
      </c>
      <c r="G2215" s="209" t="s">
        <v>8168</v>
      </c>
      <c r="H2215" s="205">
        <f xml:space="preserve"> LEN(小韻資料表[[#This Row],[小韻字集]])</f>
        <v>2</v>
      </c>
      <c r="I2215" s="205" cm="1">
        <f t="array" ref="I2215" xml:space="preserve"> MATCH(TRUE, ISNUMBER( SEARCH( LEFT(小韻資料表[[#This Row],[切語]],1), 切語上字資料表[切語上字]) ), 0)</f>
        <v>36</v>
      </c>
      <c r="J2215" s="210" t="str" cm="1">
        <f t="array" ref="J2215" xml:space="preserve"> INDEX(切語上字資料表[聲母], 小韻資料表[[#This Row],[上字表識別號]])</f>
        <v>曉</v>
      </c>
      <c r="K2215" s="210" t="str" cm="1">
        <f t="array" ref="K2215" xml:space="preserve"> INDEX(切語上字資料表[聲母拼音碼], 小韻資料表[[#This Row],[上字表識別號]])</f>
        <v>h</v>
      </c>
      <c r="L2215" s="210" t="str" cm="1">
        <f t="array" ref="L2215" xml:space="preserve"> INDEX(切語上字資料表[清濁], 小韻資料表[[#This Row],[上字表識別號]])</f>
        <v>次清</v>
      </c>
      <c r="M2215" s="223" t="str" cm="1">
        <f t="array" ref="M2215" xml:space="preserve"> INDEX(切語上字資料表[發送收], 小韻資料表[[#This Row],[上字表識別號]])</f>
        <v>送氣</v>
      </c>
      <c r="N2215" s="205" cm="1">
        <f t="array" ref="N2215" xml:space="preserve"> MATCH(TRUE, ISNUMBER( SEARCH( RIGHT(小韻資料表[[#This Row],[切語]],1), 切語下字資料表[切語下字]) ), 0)</f>
        <v>35</v>
      </c>
      <c r="O2215" s="207" t="str" cm="1">
        <f t="array" ref="O2215" xml:space="preserve"> INDEX(切語下字資料表[韻母], 小韻資料表[[#This Row],[下字表識別號]])</f>
        <v>至合3</v>
      </c>
      <c r="P2215" s="207" t="str" cm="1">
        <f t="array" ref="P2215" xml:space="preserve"> INDEX(切語下字資料表[韻母拼音碼], 小韻資料表[[#This Row],[下字表識別號]])</f>
        <v>ui</v>
      </c>
      <c r="Q2215" s="210" t="str" cm="1">
        <f t="array" ref="Q2215" xml:space="preserve"> INDEX(設定表!$C$19:$C$23, INT( LEFT(小韻資料表[[#This Row],[目次編碼]],1) ))</f>
        <v>去</v>
      </c>
      <c r="R2215" s="210">
        <f xml:space="preserve">  INDEX(設定表!$C$8:$C$15, MATCH( (RIGHT(小韻資料表[[#This Row],[清濁]]) &amp; 小韻資料表[[#This Row],[調]]), 設定表!$B$8:$B$15, 0))</f>
        <v>3</v>
      </c>
      <c r="S2215" s="205" t="s">
        <v>309</v>
      </c>
      <c r="T2215" s="205" t="s">
        <v>309</v>
      </c>
      <c r="U2215" s="226" t="s">
        <v>309</v>
      </c>
      <c r="V2215" s="146" t="s">
        <v>309</v>
      </c>
      <c r="X2215" s="135"/>
      <c r="Y2215" s="135"/>
      <c r="AA2215" s="135"/>
      <c r="AB2215" s="134"/>
      <c r="AC2215" s="135"/>
      <c r="AD2215" s="135"/>
      <c r="AH2215" s="135"/>
      <c r="AI2215" s="135"/>
    </row>
    <row r="2216" spans="1:35" ht="31.5">
      <c r="A2216" s="205">
        <v>2212</v>
      </c>
      <c r="B2216" s="206" t="s">
        <v>8169</v>
      </c>
      <c r="C2216" s="207" t="str">
        <f xml:space="preserve"> _xlfn.CONCAT(小韻資料表[[#This Row],[聲母拼音碼]],小韻資料表[[#This Row],[韻母拼音碼]],小韻資料表[[#This Row],[調號]])</f>
        <v>si7</v>
      </c>
      <c r="D2216" s="206" t="s">
        <v>8170</v>
      </c>
      <c r="E2216" s="208" t="s">
        <v>381</v>
      </c>
      <c r="F2216" s="205">
        <v>16</v>
      </c>
      <c r="G2216" s="209" t="s">
        <v>8171</v>
      </c>
      <c r="H2216" s="205">
        <f xml:space="preserve"> LEN(小韻資料表[[#This Row],[小韻字集]])</f>
        <v>7</v>
      </c>
      <c r="I2216" s="205" cm="1">
        <f t="array" ref="I2216" xml:space="preserve"> MATCH(TRUE, ISNUMBER( SEARCH( LEFT(小韻資料表[[#This Row],[切語]],1), 切語上字資料表[切語上字]) ), 0)</f>
        <v>34</v>
      </c>
      <c r="J2216" s="210" t="str" cm="1">
        <f t="array" ref="J2216" xml:space="preserve"> INDEX(切語上字資料表[聲母], 小韻資料表[[#This Row],[上字表識別號]])</f>
        <v>禪</v>
      </c>
      <c r="K2216" s="210" t="str" cm="1">
        <f t="array" ref="K2216" xml:space="preserve"> INDEX(切語上字資料表[聲母拼音碼], 小韻資料表[[#This Row],[上字表識別號]])</f>
        <v>s</v>
      </c>
      <c r="L2216" s="210" t="str" cm="1">
        <f t="array" ref="L2216" xml:space="preserve"> INDEX(切語上字資料表[清濁], 小韻資料表[[#This Row],[上字表識別號]])</f>
        <v>全濁</v>
      </c>
      <c r="M2216" s="223" cm="1">
        <f t="array" ref="M2216" xml:space="preserve"> INDEX(切語上字資料表[發送收], 小韻資料表[[#This Row],[上字表識別號]])</f>
        <v>0</v>
      </c>
      <c r="N2216" s="205" cm="1">
        <f t="array" ref="N2216" xml:space="preserve"> MATCH(TRUE, ISNUMBER( SEARCH( RIGHT(小韻資料表[[#This Row],[切語]],1), 切語下字資料表[切語下字]) ), 0)</f>
        <v>31</v>
      </c>
      <c r="O2216" s="207" t="str" cm="1">
        <f t="array" ref="O2216" xml:space="preserve"> INDEX(切語下字資料表[韻母], 小韻資料表[[#This Row],[下字表識別號]])</f>
        <v>至開3</v>
      </c>
      <c r="P2216" s="207" t="str" cm="1">
        <f t="array" ref="P2216" xml:space="preserve"> INDEX(切語下字資料表[韻母拼音碼], 小韻資料表[[#This Row],[下字表識別號]])</f>
        <v>i</v>
      </c>
      <c r="Q2216" s="210" t="str" cm="1">
        <f t="array" ref="Q2216" xml:space="preserve"> INDEX(設定表!$C$19:$C$23, INT( LEFT(小韻資料表[[#This Row],[目次編碼]],1) ))</f>
        <v>去</v>
      </c>
      <c r="R2216" s="210">
        <f xml:space="preserve">  INDEX(設定表!$C$8:$C$15, MATCH( (RIGHT(小韻資料表[[#This Row],[清濁]]) &amp; 小韻資料表[[#This Row],[調]]), 設定表!$B$8:$B$15, 0))</f>
        <v>7</v>
      </c>
      <c r="S2216" s="205" t="s">
        <v>309</v>
      </c>
      <c r="T2216" s="205" t="s">
        <v>309</v>
      </c>
      <c r="U2216" s="226" t="s">
        <v>309</v>
      </c>
      <c r="V2216" s="147" t="s">
        <v>309</v>
      </c>
      <c r="X2216" s="135"/>
      <c r="Y2216" s="135"/>
      <c r="AA2216" s="135"/>
      <c r="AB2216" s="134"/>
      <c r="AC2216" s="135"/>
      <c r="AD2216" s="135"/>
      <c r="AH2216" s="135"/>
      <c r="AI2216" s="135"/>
    </row>
    <row r="2217" spans="1:35" ht="31.5">
      <c r="A2217" s="205">
        <v>2213</v>
      </c>
      <c r="B2217" s="206" t="s">
        <v>8172</v>
      </c>
      <c r="C2217" s="207" t="str">
        <f xml:space="preserve"> _xlfn.CONCAT(小韻資料表[[#This Row],[聲母拼音碼]],小韻資料表[[#This Row],[韻母拼音碼]],小韻資料表[[#This Row],[調號]])</f>
        <v>li7</v>
      </c>
      <c r="D2217" s="206" t="s">
        <v>8173</v>
      </c>
      <c r="E2217" s="208" t="s">
        <v>381</v>
      </c>
      <c r="F2217" s="205">
        <v>17</v>
      </c>
      <c r="G2217" s="209" t="s">
        <v>8174</v>
      </c>
      <c r="H2217" s="205">
        <f xml:space="preserve"> LEN(小韻資料表[[#This Row],[小韻字集]])</f>
        <v>9</v>
      </c>
      <c r="I2217" s="205" cm="1">
        <f t="array" ref="I2217" xml:space="preserve"> MATCH(TRUE, ISNUMBER( SEARCH( LEFT(小韻資料表[[#This Row],[切語]],1), 切語上字資料表[切語上字]) ), 0)</f>
        <v>40</v>
      </c>
      <c r="J2217" s="210" t="str" cm="1">
        <f t="array" ref="J2217" xml:space="preserve"> INDEX(切語上字資料表[聲母], 小韻資料表[[#This Row],[上字表識別號]])</f>
        <v>來</v>
      </c>
      <c r="K2217" s="210" t="str" cm="1">
        <f t="array" ref="K2217" xml:space="preserve"> INDEX(切語上字資料表[聲母拼音碼], 小韻資料表[[#This Row],[上字表識別號]])</f>
        <v>l</v>
      </c>
      <c r="L2217" s="210" t="str" cm="1">
        <f t="array" ref="L2217" xml:space="preserve"> INDEX(切語上字資料表[清濁], 小韻資料表[[#This Row],[上字表識別號]])</f>
        <v>次濁</v>
      </c>
      <c r="M2217" s="223" t="str" cm="1">
        <f t="array" ref="M2217" xml:space="preserve"> INDEX(切語上字資料表[發送收], 小韻資料表[[#This Row],[上字表識別號]])</f>
        <v>收聲</v>
      </c>
      <c r="N2217" s="205" cm="1">
        <f t="array" ref="N2217" xml:space="preserve"> MATCH(TRUE, ISNUMBER( SEARCH( RIGHT(小韻資料表[[#This Row],[切語]],1), 切語下字資料表[切語下字]) ), 0)</f>
        <v>31</v>
      </c>
      <c r="O2217" s="207" t="str" cm="1">
        <f t="array" ref="O2217" xml:space="preserve"> INDEX(切語下字資料表[韻母], 小韻資料表[[#This Row],[下字表識別號]])</f>
        <v>至開3</v>
      </c>
      <c r="P2217" s="207" t="str" cm="1">
        <f t="array" ref="P2217" xml:space="preserve"> INDEX(切語下字資料表[韻母拼音碼], 小韻資料表[[#This Row],[下字表識別號]])</f>
        <v>i</v>
      </c>
      <c r="Q2217" s="210" t="str" cm="1">
        <f t="array" ref="Q2217" xml:space="preserve"> INDEX(設定表!$C$19:$C$23, INT( LEFT(小韻資料表[[#This Row],[目次編碼]],1) ))</f>
        <v>去</v>
      </c>
      <c r="R2217" s="210">
        <f xml:space="preserve">  INDEX(設定表!$C$8:$C$15, MATCH( (RIGHT(小韻資料表[[#This Row],[清濁]]) &amp; 小韻資料表[[#This Row],[調]]), 設定表!$B$8:$B$15, 0))</f>
        <v>7</v>
      </c>
      <c r="S2217" s="205" t="s">
        <v>309</v>
      </c>
      <c r="T2217" s="205" t="s">
        <v>309</v>
      </c>
      <c r="U2217" s="226" t="s">
        <v>8175</v>
      </c>
      <c r="V2217" s="146" t="s">
        <v>309</v>
      </c>
      <c r="X2217" s="135"/>
      <c r="Y2217" s="135"/>
      <c r="AA2217" s="135"/>
      <c r="AB2217" s="134"/>
      <c r="AC2217" s="135"/>
      <c r="AD2217" s="135"/>
      <c r="AH2217" s="135"/>
      <c r="AI2217" s="135"/>
    </row>
    <row r="2218" spans="1:35" ht="31.5">
      <c r="A2218" s="205">
        <v>2214</v>
      </c>
      <c r="B2218" s="206" t="s">
        <v>8176</v>
      </c>
      <c r="C2218" s="207" t="str">
        <f xml:space="preserve"> _xlfn.CONCAT(小韻資料表[[#This Row],[聲母拼音碼]],小韻資料表[[#This Row],[韻母拼音碼]],小韻資料表[[#This Row],[調號]])</f>
        <v>ni7</v>
      </c>
      <c r="D2218" s="206" t="s">
        <v>8177</v>
      </c>
      <c r="E2218" s="208" t="s">
        <v>381</v>
      </c>
      <c r="F2218" s="205">
        <v>18</v>
      </c>
      <c r="G2218" s="209" t="s">
        <v>8178</v>
      </c>
      <c r="H2218" s="205">
        <f xml:space="preserve"> LEN(小韻資料表[[#This Row],[小韻字集]])</f>
        <v>5</v>
      </c>
      <c r="I2218" s="205" cm="1">
        <f t="array" ref="I2218" xml:space="preserve"> MATCH(TRUE, ISNUMBER( SEARCH( LEFT(小韻資料表[[#This Row],[切語]],1), 切語上字資料表[切語上字]) ), 0)</f>
        <v>12</v>
      </c>
      <c r="J2218" s="210" t="str" cm="1">
        <f t="array" ref="J2218" xml:space="preserve"> INDEX(切語上字資料表[聲母], 小韻資料表[[#This Row],[上字表識別號]])</f>
        <v>娘</v>
      </c>
      <c r="K2218" s="210" t="str" cm="1">
        <f t="array" ref="K2218" xml:space="preserve"> INDEX(切語上字資料表[聲母拼音碼], 小韻資料表[[#This Row],[上字表識別號]])</f>
        <v>n</v>
      </c>
      <c r="L2218" s="210" t="str" cm="1">
        <f t="array" ref="L2218" xml:space="preserve"> INDEX(切語上字資料表[清濁], 小韻資料表[[#This Row],[上字表識別號]])</f>
        <v>次濁</v>
      </c>
      <c r="M2218" s="223" t="str" cm="1">
        <f t="array" ref="M2218" xml:space="preserve"> INDEX(切語上字資料表[發送收], 小韻資料表[[#This Row],[上字表識別號]])</f>
        <v>收聲</v>
      </c>
      <c r="N2218" s="205" cm="1">
        <f t="array" ref="N2218" xml:space="preserve"> MATCH(TRUE, ISNUMBER( SEARCH( RIGHT(小韻資料表[[#This Row],[切語]],1), 切語下字資料表[切語下字]) ), 0)</f>
        <v>31</v>
      </c>
      <c r="O2218" s="207" t="str" cm="1">
        <f t="array" ref="O2218" xml:space="preserve"> INDEX(切語下字資料表[韻母], 小韻資料表[[#This Row],[下字表識別號]])</f>
        <v>至開3</v>
      </c>
      <c r="P2218" s="207" t="str" cm="1">
        <f t="array" ref="P2218" xml:space="preserve"> INDEX(切語下字資料表[韻母拼音碼], 小韻資料表[[#This Row],[下字表識別號]])</f>
        <v>i</v>
      </c>
      <c r="Q2218" s="210" t="str" cm="1">
        <f t="array" ref="Q2218" xml:space="preserve"> INDEX(設定表!$C$19:$C$23, INT( LEFT(小韻資料表[[#This Row],[目次編碼]],1) ))</f>
        <v>去</v>
      </c>
      <c r="R2218" s="210">
        <f xml:space="preserve">  INDEX(設定表!$C$8:$C$15, MATCH( (RIGHT(小韻資料表[[#This Row],[清濁]]) &amp; 小韻資料表[[#This Row],[調]]), 設定表!$B$8:$B$15, 0))</f>
        <v>7</v>
      </c>
      <c r="S2218" s="205" t="s">
        <v>309</v>
      </c>
      <c r="T2218" s="205" t="s">
        <v>309</v>
      </c>
      <c r="U2218" s="226" t="s">
        <v>309</v>
      </c>
      <c r="V2218" s="147" t="s">
        <v>309</v>
      </c>
      <c r="X2218" s="135"/>
      <c r="Y2218" s="135"/>
      <c r="AA2218" s="135"/>
      <c r="AB2218" s="134"/>
      <c r="AC2218" s="135"/>
      <c r="AD2218" s="135"/>
      <c r="AH2218" s="135"/>
      <c r="AI2218" s="135"/>
    </row>
    <row r="2219" spans="1:35" ht="31.5">
      <c r="A2219" s="205">
        <v>2215</v>
      </c>
      <c r="B2219" s="206" t="s">
        <v>8179</v>
      </c>
      <c r="C2219" s="207" t="str">
        <f xml:space="preserve"> _xlfn.CONCAT(小韻資料表[[#This Row],[聲母拼音碼]],小韻資料表[[#This Row],[韻母拼音碼]],小韻資料表[[#This Row],[調號]])</f>
        <v>phi3</v>
      </c>
      <c r="D2219" s="206" t="s">
        <v>8180</v>
      </c>
      <c r="E2219" s="208" t="s">
        <v>381</v>
      </c>
      <c r="F2219" s="205">
        <v>19</v>
      </c>
      <c r="G2219" s="209" t="s">
        <v>8181</v>
      </c>
      <c r="H2219" s="205">
        <f xml:space="preserve"> LEN(小韻資料表[[#This Row],[小韻字集]])</f>
        <v>2</v>
      </c>
      <c r="I2219" s="205" cm="1">
        <f t="array" ref="I2219" xml:space="preserve"> MATCH(TRUE, ISNUMBER( SEARCH( LEFT(小韻資料表[[#This Row],[切語]],1), 切語上字資料表[切語上字]) ), 0)</f>
        <v>14</v>
      </c>
      <c r="J2219" s="210" t="str" cm="1">
        <f t="array" ref="J2219" xml:space="preserve"> INDEX(切語上字資料表[聲母], 小韻資料表[[#This Row],[上字表識別號]])</f>
        <v>滂</v>
      </c>
      <c r="K2219" s="210" t="str" cm="1">
        <f t="array" ref="K2219" xml:space="preserve"> INDEX(切語上字資料表[聲母拼音碼], 小韻資料表[[#This Row],[上字表識別號]])</f>
        <v>ph</v>
      </c>
      <c r="L2219" s="210" t="str" cm="1">
        <f t="array" ref="L2219" xml:space="preserve"> INDEX(切語上字資料表[清濁], 小韻資料表[[#This Row],[上字表識別號]])</f>
        <v>次清</v>
      </c>
      <c r="M2219" s="223" t="str" cm="1">
        <f t="array" ref="M2219" xml:space="preserve"> INDEX(切語上字資料表[發送收], 小韻資料表[[#This Row],[上字表識別號]])</f>
        <v>送氣</v>
      </c>
      <c r="N2219" s="205" cm="1">
        <f t="array" ref="N2219" xml:space="preserve"> MATCH(TRUE, ISNUMBER( SEARCH( RIGHT(小韻資料表[[#This Row],[切語]],1), 切語下字資料表[切語下字]) ), 0)</f>
        <v>31</v>
      </c>
      <c r="O2219" s="207" t="str" cm="1">
        <f t="array" ref="O2219" xml:space="preserve"> INDEX(切語下字資料表[韻母], 小韻資料表[[#This Row],[下字表識別號]])</f>
        <v>至開3</v>
      </c>
      <c r="P2219" s="207" t="str" cm="1">
        <f t="array" ref="P2219" xml:space="preserve"> INDEX(切語下字資料表[韻母拼音碼], 小韻資料表[[#This Row],[下字表識別號]])</f>
        <v>i</v>
      </c>
      <c r="Q2219" s="210" t="str" cm="1">
        <f t="array" ref="Q2219" xml:space="preserve"> INDEX(設定表!$C$19:$C$23, INT( LEFT(小韻資料表[[#This Row],[目次編碼]],1) ))</f>
        <v>去</v>
      </c>
      <c r="R2219" s="210">
        <f xml:space="preserve">  INDEX(設定表!$C$8:$C$15, MATCH( (RIGHT(小韻資料表[[#This Row],[清濁]]) &amp; 小韻資料表[[#This Row],[調]]), 設定表!$B$8:$B$15, 0))</f>
        <v>3</v>
      </c>
      <c r="S2219" s="205" t="s">
        <v>309</v>
      </c>
      <c r="T2219" s="205" t="s">
        <v>309</v>
      </c>
      <c r="U2219" s="226" t="s">
        <v>309</v>
      </c>
      <c r="V2219" s="146" t="s">
        <v>309</v>
      </c>
      <c r="X2219" s="135"/>
      <c r="Y2219" s="135"/>
      <c r="AA2219" s="135"/>
      <c r="AB2219" s="134"/>
      <c r="AC2219" s="135"/>
      <c r="AD2219" s="135"/>
      <c r="AH2219" s="135"/>
      <c r="AI2219" s="135"/>
    </row>
    <row r="2220" spans="1:35" ht="31.5">
      <c r="A2220" s="205">
        <v>2216</v>
      </c>
      <c r="B2220" s="206" t="s">
        <v>8182</v>
      </c>
      <c r="C2220" s="207" t="str">
        <f xml:space="preserve"> _xlfn.CONCAT(小韻資料表[[#This Row],[聲母拼音碼]],小韻資料表[[#This Row],[韻母拼音碼]],小韻資料表[[#This Row],[調號]])</f>
        <v>gi7</v>
      </c>
      <c r="D2220" s="206" t="s">
        <v>8183</v>
      </c>
      <c r="E2220" s="208" t="s">
        <v>381</v>
      </c>
      <c r="F2220" s="205">
        <v>20</v>
      </c>
      <c r="G2220" s="209" t="s">
        <v>8183</v>
      </c>
      <c r="H2220" s="205">
        <f xml:space="preserve"> LEN(小韻資料表[[#This Row],[小韻字集]])</f>
        <v>1</v>
      </c>
      <c r="I2220" s="205" cm="1">
        <f t="array" ref="I2220" xml:space="preserve"> MATCH(TRUE, ISNUMBER( SEARCH( LEFT(小韻資料表[[#This Row],[切語]],1), 切語上字資料表[切語上字]) ), 0)</f>
        <v>4</v>
      </c>
      <c r="J2220" s="210" t="str" cm="1">
        <f t="array" ref="J2220" xml:space="preserve"> INDEX(切語上字資料表[聲母], 小韻資料表[[#This Row],[上字表識別號]])</f>
        <v>疑</v>
      </c>
      <c r="K2220" s="210" t="str" cm="1">
        <f t="array" ref="K2220" xml:space="preserve"> INDEX(切語上字資料表[聲母拼音碼], 小韻資料表[[#This Row],[上字表識別號]])</f>
        <v>g</v>
      </c>
      <c r="L2220" s="210" t="str" cm="1">
        <f t="array" ref="L2220" xml:space="preserve"> INDEX(切語上字資料表[清濁], 小韻資料表[[#This Row],[上字表識別號]])</f>
        <v>次濁</v>
      </c>
      <c r="M2220" s="223" t="str" cm="1">
        <f t="array" ref="M2220" xml:space="preserve"> INDEX(切語上字資料表[發送收], 小韻資料表[[#This Row],[上字表識別號]])</f>
        <v>收聲</v>
      </c>
      <c r="N2220" s="205" cm="1">
        <f t="array" ref="N2220" xml:space="preserve"> MATCH(TRUE, ISNUMBER( SEARCH( RIGHT(小韻資料表[[#This Row],[切語]],1), 切語下字資料表[切語下字]) ), 0)</f>
        <v>31</v>
      </c>
      <c r="O2220" s="207" t="str" cm="1">
        <f t="array" ref="O2220" xml:space="preserve"> INDEX(切語下字資料表[韻母], 小韻資料表[[#This Row],[下字表識別號]])</f>
        <v>至開3</v>
      </c>
      <c r="P2220" s="207" t="str" cm="1">
        <f t="array" ref="P2220" xml:space="preserve"> INDEX(切語下字資料表[韻母拼音碼], 小韻資料表[[#This Row],[下字表識別號]])</f>
        <v>i</v>
      </c>
      <c r="Q2220" s="210" t="str" cm="1">
        <f t="array" ref="Q2220" xml:space="preserve"> INDEX(設定表!$C$19:$C$23, INT( LEFT(小韻資料表[[#This Row],[目次編碼]],1) ))</f>
        <v>去</v>
      </c>
      <c r="R2220" s="210">
        <f xml:space="preserve">  INDEX(設定表!$C$8:$C$15, MATCH( (RIGHT(小韻資料表[[#This Row],[清濁]]) &amp; 小韻資料表[[#This Row],[調]]), 設定表!$B$8:$B$15, 0))</f>
        <v>7</v>
      </c>
      <c r="S2220" s="205" t="s">
        <v>309</v>
      </c>
      <c r="T2220" s="205" t="s">
        <v>309</v>
      </c>
      <c r="U2220" s="226" t="s">
        <v>309</v>
      </c>
      <c r="V2220" s="147" t="s">
        <v>309</v>
      </c>
      <c r="X2220" s="135"/>
      <c r="Y2220" s="135"/>
      <c r="AA2220" s="135"/>
      <c r="AB2220" s="134"/>
      <c r="AC2220" s="135"/>
      <c r="AD2220" s="135"/>
      <c r="AH2220" s="135"/>
      <c r="AI2220" s="135"/>
    </row>
    <row r="2221" spans="1:35" ht="31.5">
      <c r="A2221" s="205">
        <v>2217</v>
      </c>
      <c r="B2221" s="206" t="s">
        <v>8184</v>
      </c>
      <c r="C2221" s="207" t="str">
        <f xml:space="preserve"> _xlfn.CONCAT(小韻資料表[[#This Row],[聲母拼音碼]],小韻資料表[[#This Row],[韻母拼音碼]],小韻資料表[[#This Row],[調號]])</f>
        <v>ti3</v>
      </c>
      <c r="D2221" s="206" t="s">
        <v>8185</v>
      </c>
      <c r="E2221" s="208" t="s">
        <v>381</v>
      </c>
      <c r="F2221" s="205">
        <v>21</v>
      </c>
      <c r="G2221" s="209" t="s">
        <v>8186</v>
      </c>
      <c r="H2221" s="205">
        <f xml:space="preserve"> LEN(小韻資料表[[#This Row],[小韻字集]])</f>
        <v>19</v>
      </c>
      <c r="I2221" s="205" cm="1">
        <f t="array" ref="I2221" xml:space="preserve"> MATCH(TRUE, ISNUMBER( SEARCH( LEFT(小韻資料表[[#This Row],[切語]],1), 切語上字資料表[切語上字]) ), 0)</f>
        <v>9</v>
      </c>
      <c r="J2221" s="210" t="str" cm="1">
        <f t="array" ref="J2221" xml:space="preserve"> INDEX(切語上字資料表[聲母], 小韻資料表[[#This Row],[上字表識別號]])</f>
        <v>知</v>
      </c>
      <c r="K2221" s="210" t="str" cm="1">
        <f t="array" ref="K2221" xml:space="preserve"> INDEX(切語上字資料表[聲母拼音碼], 小韻資料表[[#This Row],[上字表識別號]])</f>
        <v>t</v>
      </c>
      <c r="L2221" s="210" t="str" cm="1">
        <f t="array" ref="L2221" xml:space="preserve"> INDEX(切語上字資料表[清濁], 小韻資料表[[#This Row],[上字表識別號]])</f>
        <v>全清</v>
      </c>
      <c r="M2221" s="223" t="str" cm="1">
        <f t="array" ref="M2221" xml:space="preserve"> INDEX(切語上字資料表[發送收], 小韻資料表[[#This Row],[上字表識別號]])</f>
        <v>發聲</v>
      </c>
      <c r="N2221" s="205" cm="1">
        <f t="array" ref="N2221" xml:space="preserve"> MATCH(TRUE, ISNUMBER( SEARCH( RIGHT(小韻資料表[[#This Row],[切語]],1), 切語下字資料表[切語下字]) ), 0)</f>
        <v>31</v>
      </c>
      <c r="O2221" s="207" t="str" cm="1">
        <f t="array" ref="O2221" xml:space="preserve"> INDEX(切語下字資料表[韻母], 小韻資料表[[#This Row],[下字表識別號]])</f>
        <v>至開3</v>
      </c>
      <c r="P2221" s="207" t="str" cm="1">
        <f t="array" ref="P2221" xml:space="preserve"> INDEX(切語下字資料表[韻母拼音碼], 小韻資料表[[#This Row],[下字表識別號]])</f>
        <v>i</v>
      </c>
      <c r="Q2221" s="210" t="str" cm="1">
        <f t="array" ref="Q2221" xml:space="preserve"> INDEX(設定表!$C$19:$C$23, INT( LEFT(小韻資料表[[#This Row],[目次編碼]],1) ))</f>
        <v>去</v>
      </c>
      <c r="R2221" s="210">
        <f xml:space="preserve">  INDEX(設定表!$C$8:$C$15, MATCH( (RIGHT(小韻資料表[[#This Row],[清濁]]) &amp; 小韻資料表[[#This Row],[調]]), 設定表!$B$8:$B$15, 0))</f>
        <v>3</v>
      </c>
      <c r="S2221" s="205" t="s">
        <v>309</v>
      </c>
      <c r="T2221" s="205" t="s">
        <v>309</v>
      </c>
      <c r="U2221" s="226" t="s">
        <v>309</v>
      </c>
      <c r="V2221" s="146" t="s">
        <v>309</v>
      </c>
      <c r="X2221" s="135"/>
      <c r="Y2221" s="135"/>
      <c r="AA2221" s="135"/>
      <c r="AB2221" s="134"/>
      <c r="AC2221" s="135"/>
      <c r="AD2221" s="135"/>
      <c r="AH2221" s="135"/>
      <c r="AI2221" s="135"/>
    </row>
    <row r="2222" spans="1:35" ht="31.5">
      <c r="A2222" s="205">
        <v>2218</v>
      </c>
      <c r="B2222" s="206" t="s">
        <v>8187</v>
      </c>
      <c r="C2222" s="207" t="str">
        <f xml:space="preserve"> _xlfn.CONCAT(小韻資料表[[#This Row],[聲母拼音碼]],小韻資料表[[#This Row],[韻母拼音碼]],小韻資料表[[#This Row],[調號]])</f>
        <v>khi3</v>
      </c>
      <c r="D2222" s="206" t="s">
        <v>8188</v>
      </c>
      <c r="E2222" s="208" t="s">
        <v>381</v>
      </c>
      <c r="F2222" s="205">
        <v>22</v>
      </c>
      <c r="G2222" s="209" t="s">
        <v>8189</v>
      </c>
      <c r="H2222" s="205">
        <f xml:space="preserve"> LEN(小韻資料表[[#This Row],[小韻字集]])</f>
        <v>5</v>
      </c>
      <c r="I2222" s="205" cm="1">
        <f t="array" ref="I2222" xml:space="preserve"> MATCH(TRUE, ISNUMBER( SEARCH( LEFT(小韻資料表[[#This Row],[切語]],1), 切語上字資料表[切語上字]) ), 0)</f>
        <v>2</v>
      </c>
      <c r="J2222" s="210" t="str" cm="1">
        <f t="array" ref="J2222" xml:space="preserve"> INDEX(切語上字資料表[聲母], 小韻資料表[[#This Row],[上字表識別號]])</f>
        <v>溪</v>
      </c>
      <c r="K2222" s="210" t="str" cm="1">
        <f t="array" ref="K2222" xml:space="preserve"> INDEX(切語上字資料表[聲母拼音碼], 小韻資料表[[#This Row],[上字表識別號]])</f>
        <v>kh</v>
      </c>
      <c r="L2222" s="210" t="str" cm="1">
        <f t="array" ref="L2222" xml:space="preserve"> INDEX(切語上字資料表[清濁], 小韻資料表[[#This Row],[上字表識別號]])</f>
        <v>次清</v>
      </c>
      <c r="M2222" s="223" t="str" cm="1">
        <f t="array" ref="M2222" xml:space="preserve"> INDEX(切語上字資料表[發送收], 小韻資料表[[#This Row],[上字表識別號]])</f>
        <v>送氣</v>
      </c>
      <c r="N2222" s="205" cm="1">
        <f t="array" ref="N2222" xml:space="preserve"> MATCH(TRUE, ISNUMBER( SEARCH( RIGHT(小韻資料表[[#This Row],[切語]],1), 切語下字資料表[切語下字]) ), 0)</f>
        <v>31</v>
      </c>
      <c r="O2222" s="207" t="str" cm="1">
        <f t="array" ref="O2222" xml:space="preserve"> INDEX(切語下字資料表[韻母], 小韻資料表[[#This Row],[下字表識別號]])</f>
        <v>至開3</v>
      </c>
      <c r="P2222" s="207" t="str" cm="1">
        <f t="array" ref="P2222" xml:space="preserve"> INDEX(切語下字資料表[韻母拼音碼], 小韻資料表[[#This Row],[下字表識別號]])</f>
        <v>i</v>
      </c>
      <c r="Q2222" s="210" t="str" cm="1">
        <f t="array" ref="Q2222" xml:space="preserve"> INDEX(設定表!$C$19:$C$23, INT( LEFT(小韻資料表[[#This Row],[目次編碼]],1) ))</f>
        <v>去</v>
      </c>
      <c r="R2222" s="210">
        <f xml:space="preserve">  INDEX(設定表!$C$8:$C$15, MATCH( (RIGHT(小韻資料表[[#This Row],[清濁]]) &amp; 小韻資料表[[#This Row],[調]]), 設定表!$B$8:$B$15, 0))</f>
        <v>3</v>
      </c>
      <c r="S2222" s="205" t="s">
        <v>309</v>
      </c>
      <c r="T2222" s="205" t="s">
        <v>309</v>
      </c>
      <c r="U2222" s="226" t="s">
        <v>309</v>
      </c>
      <c r="V2222" s="147" t="s">
        <v>309</v>
      </c>
      <c r="X2222" s="135"/>
      <c r="Y2222" s="135"/>
      <c r="AA2222" s="135"/>
      <c r="AB2222" s="134"/>
      <c r="AC2222" s="135"/>
      <c r="AD2222" s="135"/>
      <c r="AH2222" s="135"/>
      <c r="AI2222" s="135"/>
    </row>
    <row r="2223" spans="1:35" ht="31.5">
      <c r="A2223" s="205">
        <v>2219</v>
      </c>
      <c r="B2223" s="206" t="s">
        <v>8190</v>
      </c>
      <c r="C2223" s="207" t="str">
        <f xml:space="preserve"> _xlfn.CONCAT(小韻資料表[[#This Row],[聲母拼音碼]],小韻資料表[[#This Row],[韻母拼音碼]],小韻資料表[[#This Row],[調號]])</f>
        <v>ti7</v>
      </c>
      <c r="D2223" s="206" t="s">
        <v>8191</v>
      </c>
      <c r="E2223" s="208" t="s">
        <v>381</v>
      </c>
      <c r="F2223" s="205">
        <v>23</v>
      </c>
      <c r="G2223" s="209" t="s">
        <v>8192</v>
      </c>
      <c r="H2223" s="205">
        <f xml:space="preserve"> LEN(小韻資料表[[#This Row],[小韻字集]])</f>
        <v>18</v>
      </c>
      <c r="I2223" s="205" cm="1">
        <f t="array" ref="I2223" xml:space="preserve"> MATCH(TRUE, ISNUMBER( SEARCH( LEFT(小韻資料表[[#This Row],[切語]],1), 切語上字資料表[切語上字]) ), 0)</f>
        <v>11</v>
      </c>
      <c r="J2223" s="210" t="str" cm="1">
        <f t="array" ref="J2223" xml:space="preserve"> INDEX(切語上字資料表[聲母], 小韻資料表[[#This Row],[上字表識別號]])</f>
        <v>澄</v>
      </c>
      <c r="K2223" s="210" t="str" cm="1">
        <f t="array" ref="K2223" xml:space="preserve"> INDEX(切語上字資料表[聲母拼音碼], 小韻資料表[[#This Row],[上字表識別號]])</f>
        <v>t</v>
      </c>
      <c r="L2223" s="210" t="str" cm="1">
        <f t="array" ref="L2223" xml:space="preserve"> INDEX(切語上字資料表[清濁], 小韻資料表[[#This Row],[上字表識別號]])</f>
        <v>全濁</v>
      </c>
      <c r="M2223" s="223" cm="1">
        <f t="array" ref="M2223" xml:space="preserve"> INDEX(切語上字資料表[發送收], 小韻資料表[[#This Row],[上字表識別號]])</f>
        <v>0</v>
      </c>
      <c r="N2223" s="205" cm="1">
        <f t="array" ref="N2223" xml:space="preserve"> MATCH(TRUE, ISNUMBER( SEARCH( RIGHT(小韻資料表[[#This Row],[切語]],1), 切語下字資料表[切語下字]) ), 0)</f>
        <v>31</v>
      </c>
      <c r="O2223" s="207" t="str" cm="1">
        <f t="array" ref="O2223" xml:space="preserve"> INDEX(切語下字資料表[韻母], 小韻資料表[[#This Row],[下字表識別號]])</f>
        <v>至開3</v>
      </c>
      <c r="P2223" s="207" t="str" cm="1">
        <f t="array" ref="P2223" xml:space="preserve"> INDEX(切語下字資料表[韻母拼音碼], 小韻資料表[[#This Row],[下字表識別號]])</f>
        <v>i</v>
      </c>
      <c r="Q2223" s="210" t="str" cm="1">
        <f t="array" ref="Q2223" xml:space="preserve"> INDEX(設定表!$C$19:$C$23, INT( LEFT(小韻資料表[[#This Row],[目次編碼]],1) ))</f>
        <v>去</v>
      </c>
      <c r="R2223" s="210">
        <f xml:space="preserve">  INDEX(設定表!$C$8:$C$15, MATCH( (RIGHT(小韻資料表[[#This Row],[清濁]]) &amp; 小韻資料表[[#This Row],[調]]), 設定表!$B$8:$B$15, 0))</f>
        <v>7</v>
      </c>
      <c r="S2223" s="205" t="s">
        <v>309</v>
      </c>
      <c r="T2223" s="205" t="s">
        <v>309</v>
      </c>
      <c r="U2223" s="226" t="s">
        <v>309</v>
      </c>
      <c r="V2223" s="146" t="s">
        <v>309</v>
      </c>
      <c r="X2223" s="135"/>
      <c r="Y2223" s="135"/>
      <c r="AA2223" s="135"/>
      <c r="AB2223" s="134"/>
      <c r="AC2223" s="135"/>
      <c r="AD2223" s="135"/>
      <c r="AH2223" s="135"/>
      <c r="AI2223" s="135"/>
    </row>
    <row r="2224" spans="1:35" ht="31.5">
      <c r="A2224" s="205">
        <v>2220</v>
      </c>
      <c r="B2224" s="206" t="s">
        <v>8193</v>
      </c>
      <c r="C2224" s="207" t="str">
        <f xml:space="preserve"> _xlfn.CONCAT(小韻資料表[[#This Row],[聲母拼音碼]],小韻資料表[[#This Row],[韻母拼音碼]],小韻資料表[[#This Row],[調號]])</f>
        <v>mi7</v>
      </c>
      <c r="D2224" s="206" t="s">
        <v>8194</v>
      </c>
      <c r="E2224" s="208" t="s">
        <v>381</v>
      </c>
      <c r="F2224" s="205">
        <v>24</v>
      </c>
      <c r="G2224" s="209" t="s">
        <v>8195</v>
      </c>
      <c r="H2224" s="205">
        <f xml:space="preserve"> LEN(小韻資料表[[#This Row],[小韻字集]])</f>
        <v>2</v>
      </c>
      <c r="I2224" s="205" cm="1">
        <f t="array" ref="I2224" xml:space="preserve"> MATCH(TRUE, ISNUMBER( SEARCH( LEFT(小韻資料表[[#This Row],[切語]],1), 切語上字資料表[切語上字]) ), 0)</f>
        <v>16</v>
      </c>
      <c r="J2224" s="210" t="str" cm="1">
        <f t="array" ref="J2224" xml:space="preserve"> INDEX(切語上字資料表[聲母], 小韻資料表[[#This Row],[上字表識別號]])</f>
        <v>明</v>
      </c>
      <c r="K2224" s="210" t="str" cm="1">
        <f t="array" ref="K2224" xml:space="preserve"> INDEX(切語上字資料表[聲母拼音碼], 小韻資料表[[#This Row],[上字表識別號]])</f>
        <v>m</v>
      </c>
      <c r="L2224" s="210" t="str" cm="1">
        <f t="array" ref="L2224" xml:space="preserve"> INDEX(切語上字資料表[清濁], 小韻資料表[[#This Row],[上字表識別號]])</f>
        <v>次濁</v>
      </c>
      <c r="M2224" s="223" t="str" cm="1">
        <f t="array" ref="M2224" xml:space="preserve"> INDEX(切語上字資料表[發送收], 小韻資料表[[#This Row],[上字表識別號]])</f>
        <v>收聲</v>
      </c>
      <c r="N2224" s="205" cm="1">
        <f t="array" ref="N2224" xml:space="preserve"> MATCH(TRUE, ISNUMBER( SEARCH( RIGHT(小韻資料表[[#This Row],[切語]],1), 切語下字資料表[切語下字]) ), 0)</f>
        <v>31</v>
      </c>
      <c r="O2224" s="207" t="str" cm="1">
        <f t="array" ref="O2224" xml:space="preserve"> INDEX(切語下字資料表[韻母], 小韻資料表[[#This Row],[下字表識別號]])</f>
        <v>至開3</v>
      </c>
      <c r="P2224" s="207" t="str" cm="1">
        <f t="array" ref="P2224" xml:space="preserve"> INDEX(切語下字資料表[韻母拼音碼], 小韻資料表[[#This Row],[下字表識別號]])</f>
        <v>i</v>
      </c>
      <c r="Q2224" s="210" t="str" cm="1">
        <f t="array" ref="Q2224" xml:space="preserve"> INDEX(設定表!$C$19:$C$23, INT( LEFT(小韻資料表[[#This Row],[目次編碼]],1) ))</f>
        <v>去</v>
      </c>
      <c r="R2224" s="210">
        <f xml:space="preserve">  INDEX(設定表!$C$8:$C$15, MATCH( (RIGHT(小韻資料表[[#This Row],[清濁]]) &amp; 小韻資料表[[#This Row],[調]]), 設定表!$B$8:$B$15, 0))</f>
        <v>7</v>
      </c>
      <c r="S2224" s="205" t="s">
        <v>309</v>
      </c>
      <c r="T2224" s="205" t="s">
        <v>309</v>
      </c>
      <c r="U2224" s="226" t="s">
        <v>309</v>
      </c>
      <c r="V2224" s="147" t="s">
        <v>309</v>
      </c>
      <c r="X2224" s="135"/>
      <c r="Y2224" s="135"/>
      <c r="AA2224" s="135"/>
      <c r="AB2224" s="134"/>
      <c r="AC2224" s="135"/>
      <c r="AD2224" s="135"/>
      <c r="AH2224" s="135"/>
      <c r="AI2224" s="135"/>
    </row>
    <row r="2225" spans="1:35" ht="31.5">
      <c r="A2225" s="205">
        <v>2221</v>
      </c>
      <c r="B2225" s="206" t="s">
        <v>8196</v>
      </c>
      <c r="C2225" s="207" t="str">
        <f xml:space="preserve"> _xlfn.CONCAT(小韻資料表[[#This Row],[聲母拼音碼]],小韻資料表[[#This Row],[韻母拼音碼]],小韻資料表[[#This Row],[調號]])</f>
        <v>thi3</v>
      </c>
      <c r="D2225" s="206" t="s">
        <v>8197</v>
      </c>
      <c r="E2225" s="208" t="s">
        <v>381</v>
      </c>
      <c r="F2225" s="205">
        <v>25</v>
      </c>
      <c r="G2225" s="209" t="s">
        <v>8198</v>
      </c>
      <c r="H2225" s="205">
        <f xml:space="preserve"> LEN(小韻資料表[[#This Row],[小韻字集]])</f>
        <v>12</v>
      </c>
      <c r="I2225" s="205" cm="1">
        <f t="array" ref="I2225" xml:space="preserve"> MATCH(TRUE, ISNUMBER( SEARCH( LEFT(小韻資料表[[#This Row],[切語]],1), 切語上字資料表[切語上字]) ), 0)</f>
        <v>10</v>
      </c>
      <c r="J2225" s="210" t="str" cm="1">
        <f t="array" ref="J2225" xml:space="preserve"> INDEX(切語上字資料表[聲母], 小韻資料表[[#This Row],[上字表識別號]])</f>
        <v>徹</v>
      </c>
      <c r="K2225" s="210" t="str" cm="1">
        <f t="array" ref="K2225" xml:space="preserve"> INDEX(切語上字資料表[聲母拼音碼], 小韻資料表[[#This Row],[上字表識別號]])</f>
        <v>th</v>
      </c>
      <c r="L2225" s="210" t="str" cm="1">
        <f t="array" ref="L2225" xml:space="preserve"> INDEX(切語上字資料表[清濁], 小韻資料表[[#This Row],[上字表識別號]])</f>
        <v>次清</v>
      </c>
      <c r="M2225" s="223" t="str" cm="1">
        <f t="array" ref="M2225" xml:space="preserve"> INDEX(切語上字資料表[發送收], 小韻資料表[[#This Row],[上字表識別號]])</f>
        <v>送氣</v>
      </c>
      <c r="N2225" s="205" cm="1">
        <f t="array" ref="N2225" xml:space="preserve"> MATCH(TRUE, ISNUMBER( SEARCH( RIGHT(小韻資料表[[#This Row],[切語]],1), 切語下字資料表[切語下字]) ), 0)</f>
        <v>31</v>
      </c>
      <c r="O2225" s="207" t="str" cm="1">
        <f t="array" ref="O2225" xml:space="preserve"> INDEX(切語下字資料表[韻母], 小韻資料表[[#This Row],[下字表識別號]])</f>
        <v>至開3</v>
      </c>
      <c r="P2225" s="207" t="str" cm="1">
        <f t="array" ref="P2225" xml:space="preserve"> INDEX(切語下字資料表[韻母拼音碼], 小韻資料表[[#This Row],[下字表識別號]])</f>
        <v>i</v>
      </c>
      <c r="Q2225" s="210" t="str" cm="1">
        <f t="array" ref="Q2225" xml:space="preserve"> INDEX(設定表!$C$19:$C$23, INT( LEFT(小韻資料表[[#This Row],[目次編碼]],1) ))</f>
        <v>去</v>
      </c>
      <c r="R2225" s="210">
        <f xml:space="preserve">  INDEX(設定表!$C$8:$C$15, MATCH( (RIGHT(小韻資料表[[#This Row],[清濁]]) &amp; 小韻資料表[[#This Row],[調]]), 設定表!$B$8:$B$15, 0))</f>
        <v>3</v>
      </c>
      <c r="S2225" s="205" t="s">
        <v>309</v>
      </c>
      <c r="T2225" s="205" t="s">
        <v>309</v>
      </c>
      <c r="U2225" s="226" t="s">
        <v>309</v>
      </c>
      <c r="V2225" s="146" t="s">
        <v>309</v>
      </c>
      <c r="X2225" s="135"/>
      <c r="Y2225" s="135"/>
      <c r="AA2225" s="135"/>
      <c r="AB2225" s="134"/>
      <c r="AC2225" s="135"/>
      <c r="AD2225" s="135"/>
      <c r="AH2225" s="135"/>
      <c r="AI2225" s="135"/>
    </row>
    <row r="2226" spans="1:35" ht="31.5">
      <c r="A2226" s="205">
        <v>2222</v>
      </c>
      <c r="B2226" s="206" t="s">
        <v>8199</v>
      </c>
      <c r="C2226" s="207" t="str">
        <f xml:space="preserve"> _xlfn.CONCAT(小韻資料表[[#This Row],[聲母拼音碼]],小韻資料表[[#This Row],[韻母拼音碼]],小韻資料表[[#This Row],[調號]])</f>
        <v>ki3</v>
      </c>
      <c r="D2226" s="206" t="s">
        <v>8200</v>
      </c>
      <c r="E2226" s="208" t="s">
        <v>381</v>
      </c>
      <c r="F2226" s="205">
        <v>26</v>
      </c>
      <c r="G2226" s="209" t="s">
        <v>8201</v>
      </c>
      <c r="H2226" s="205">
        <f xml:space="preserve"> LEN(小韻資料表[[#This Row],[小韻字集]])</f>
        <v>9</v>
      </c>
      <c r="I2226" s="205" cm="1">
        <f t="array" ref="I2226" xml:space="preserve"> MATCH(TRUE, ISNUMBER( SEARCH( LEFT(小韻資料表[[#This Row],[切語]],1), 切語上字資料表[切語上字]) ), 0)</f>
        <v>1</v>
      </c>
      <c r="J2226" s="210" t="str" cm="1">
        <f t="array" ref="J2226" xml:space="preserve"> INDEX(切語上字資料表[聲母], 小韻資料表[[#This Row],[上字表識別號]])</f>
        <v>見</v>
      </c>
      <c r="K2226" s="210" t="str" cm="1">
        <f t="array" ref="K2226" xml:space="preserve"> INDEX(切語上字資料表[聲母拼音碼], 小韻資料表[[#This Row],[上字表識別號]])</f>
        <v>k</v>
      </c>
      <c r="L2226" s="210" t="str" cm="1">
        <f t="array" ref="L2226" xml:space="preserve"> INDEX(切語上字資料表[清濁], 小韻資料表[[#This Row],[上字表識別號]])</f>
        <v>全清</v>
      </c>
      <c r="M2226" s="223" t="str" cm="1">
        <f t="array" ref="M2226" xml:space="preserve"> INDEX(切語上字資料表[發送收], 小韻資料表[[#This Row],[上字表識別號]])</f>
        <v>發聲</v>
      </c>
      <c r="N2226" s="205" cm="1">
        <f t="array" ref="N2226" xml:space="preserve"> MATCH(TRUE, ISNUMBER( SEARCH( RIGHT(小韻資料表[[#This Row],[切語]],1), 切語下字資料表[切語下字]) ), 0)</f>
        <v>31</v>
      </c>
      <c r="O2226" s="207" t="str" cm="1">
        <f t="array" ref="O2226" xml:space="preserve"> INDEX(切語下字資料表[韻母], 小韻資料表[[#This Row],[下字表識別號]])</f>
        <v>至開3</v>
      </c>
      <c r="P2226" s="207" t="str" cm="1">
        <f t="array" ref="P2226" xml:space="preserve"> INDEX(切語下字資料表[韻母拼音碼], 小韻資料表[[#This Row],[下字表識別號]])</f>
        <v>i</v>
      </c>
      <c r="Q2226" s="210" t="str" cm="1">
        <f t="array" ref="Q2226" xml:space="preserve"> INDEX(設定表!$C$19:$C$23, INT( LEFT(小韻資料表[[#This Row],[目次編碼]],1) ))</f>
        <v>去</v>
      </c>
      <c r="R2226" s="210">
        <f xml:space="preserve">  INDEX(設定表!$C$8:$C$15, MATCH( (RIGHT(小韻資料表[[#This Row],[清濁]]) &amp; 小韻資料表[[#This Row],[調]]), 設定表!$B$8:$B$15, 0))</f>
        <v>3</v>
      </c>
      <c r="S2226" s="205" t="s">
        <v>309</v>
      </c>
      <c r="T2226" s="205" t="s">
        <v>309</v>
      </c>
      <c r="U2226" s="226" t="s">
        <v>309</v>
      </c>
      <c r="V2226" s="147" t="s">
        <v>309</v>
      </c>
      <c r="X2226" s="135"/>
      <c r="Y2226" s="135"/>
      <c r="AA2226" s="135"/>
      <c r="AB2226" s="134"/>
      <c r="AC2226" s="135"/>
      <c r="AD2226" s="135"/>
      <c r="AH2226" s="135"/>
      <c r="AI2226" s="135"/>
    </row>
    <row r="2227" spans="1:35" ht="31.5">
      <c r="A2227" s="205">
        <v>2223</v>
      </c>
      <c r="B2227" s="206" t="s">
        <v>8202</v>
      </c>
      <c r="C2227" s="207" t="str">
        <f xml:space="preserve"> _xlfn.CONCAT(小韻資料表[[#This Row],[聲母拼音碼]],小韻資料表[[#This Row],[韻母拼音碼]],小韻資料表[[#This Row],[調號]])</f>
        <v>khi7</v>
      </c>
      <c r="D2227" s="206" t="s">
        <v>8203</v>
      </c>
      <c r="E2227" s="208" t="s">
        <v>381</v>
      </c>
      <c r="F2227" s="205">
        <v>27</v>
      </c>
      <c r="G2227" s="209" t="s">
        <v>8204</v>
      </c>
      <c r="H2227" s="205">
        <f xml:space="preserve"> LEN(小韻資料表[[#This Row],[小韻字集]])</f>
        <v>8</v>
      </c>
      <c r="I2227" s="205" cm="1">
        <f t="array" ref="I2227" xml:space="preserve"> MATCH(TRUE, ISNUMBER( SEARCH( LEFT(小韻資料表[[#This Row],[切語]],1), 切語上字資料表[切語上字]) ), 0)</f>
        <v>3</v>
      </c>
      <c r="J2227" s="210" t="str" cm="1">
        <f t="array" ref="J2227" xml:space="preserve"> INDEX(切語上字資料表[聲母], 小韻資料表[[#This Row],[上字表識別號]])</f>
        <v>群</v>
      </c>
      <c r="K2227" s="210" t="str" cm="1">
        <f t="array" ref="K2227" xml:space="preserve"> INDEX(切語上字資料表[聲母拼音碼], 小韻資料表[[#This Row],[上字表識別號]])</f>
        <v>kh</v>
      </c>
      <c r="L2227" s="210" t="str" cm="1">
        <f t="array" ref="L2227" xml:space="preserve"> INDEX(切語上字資料表[清濁], 小韻資料表[[#This Row],[上字表識別號]])</f>
        <v>全濁</v>
      </c>
      <c r="M2227" s="223" cm="1">
        <f t="array" ref="M2227" xml:space="preserve"> INDEX(切語上字資料表[發送收], 小韻資料表[[#This Row],[上字表識別號]])</f>
        <v>0</v>
      </c>
      <c r="N2227" s="205" cm="1">
        <f t="array" ref="N2227" xml:space="preserve"> MATCH(TRUE, ISNUMBER( SEARCH( RIGHT(小韻資料表[[#This Row],[切語]],1), 切語下字資料表[切語下字]) ), 0)</f>
        <v>31</v>
      </c>
      <c r="O2227" s="207" t="str" cm="1">
        <f t="array" ref="O2227" xml:space="preserve"> INDEX(切語下字資料表[韻母], 小韻資料表[[#This Row],[下字表識別號]])</f>
        <v>至開3</v>
      </c>
      <c r="P2227" s="207" t="str" cm="1">
        <f t="array" ref="P2227" xml:space="preserve"> INDEX(切語下字資料表[韻母拼音碼], 小韻資料表[[#This Row],[下字表識別號]])</f>
        <v>i</v>
      </c>
      <c r="Q2227" s="210" t="str" cm="1">
        <f t="array" ref="Q2227" xml:space="preserve"> INDEX(設定表!$C$19:$C$23, INT( LEFT(小韻資料表[[#This Row],[目次編碼]],1) ))</f>
        <v>去</v>
      </c>
      <c r="R2227" s="210">
        <f xml:space="preserve">  INDEX(設定表!$C$8:$C$15, MATCH( (RIGHT(小韻資料表[[#This Row],[清濁]]) &amp; 小韻資料表[[#This Row],[調]]), 設定表!$B$8:$B$15, 0))</f>
        <v>7</v>
      </c>
      <c r="S2227" s="205" t="s">
        <v>309</v>
      </c>
      <c r="T2227" s="205" t="s">
        <v>309</v>
      </c>
      <c r="U2227" s="226" t="s">
        <v>309</v>
      </c>
      <c r="V2227" s="146" t="s">
        <v>309</v>
      </c>
      <c r="X2227" s="135"/>
      <c r="Y2227" s="135"/>
      <c r="AA2227" s="135"/>
      <c r="AB2227" s="134"/>
      <c r="AC2227" s="135"/>
      <c r="AD2227" s="135"/>
      <c r="AH2227" s="135"/>
      <c r="AI2227" s="135"/>
    </row>
    <row r="2228" spans="1:35" ht="31.5">
      <c r="A2228" s="205">
        <v>2224</v>
      </c>
      <c r="B2228" s="206" t="s">
        <v>8205</v>
      </c>
      <c r="C2228" s="207" t="str">
        <f xml:space="preserve"> _xlfn.CONCAT(小韻資料表[[#This Row],[聲母拼音碼]],小韻資料表[[#This Row],[韻母拼音碼]],小韻資料表[[#This Row],[調號]])</f>
        <v>khi7</v>
      </c>
      <c r="D2228" s="206" t="s">
        <v>8206</v>
      </c>
      <c r="E2228" s="208" t="s">
        <v>381</v>
      </c>
      <c r="F2228" s="205">
        <v>28</v>
      </c>
      <c r="G2228" s="209" t="s">
        <v>8207</v>
      </c>
      <c r="H2228" s="205">
        <f xml:space="preserve"> LEN(小韻資料表[[#This Row],[小韻字集]])</f>
        <v>7</v>
      </c>
      <c r="I2228" s="205" cm="1">
        <f t="array" ref="I2228" xml:space="preserve"> MATCH(TRUE, ISNUMBER( SEARCH( LEFT(小韻資料表[[#This Row],[切語]],1), 切語上字資料表[切語上字]) ), 0)</f>
        <v>3</v>
      </c>
      <c r="J2228" s="210" t="str" cm="1">
        <f t="array" ref="J2228" xml:space="preserve"> INDEX(切語上字資料表[聲母], 小韻資料表[[#This Row],[上字表識別號]])</f>
        <v>群</v>
      </c>
      <c r="K2228" s="210" t="str" cm="1">
        <f t="array" ref="K2228" xml:space="preserve"> INDEX(切語上字資料表[聲母拼音碼], 小韻資料表[[#This Row],[上字表識別號]])</f>
        <v>kh</v>
      </c>
      <c r="L2228" s="210" t="str" cm="1">
        <f t="array" ref="L2228" xml:space="preserve"> INDEX(切語上字資料表[清濁], 小韻資料表[[#This Row],[上字表識別號]])</f>
        <v>全濁</v>
      </c>
      <c r="M2228" s="223" cm="1">
        <f t="array" ref="M2228" xml:space="preserve"> INDEX(切語上字資料表[發送收], 小韻資料表[[#This Row],[上字表識別號]])</f>
        <v>0</v>
      </c>
      <c r="N2228" s="205" cm="1">
        <f t="array" ref="N2228" xml:space="preserve"> MATCH(TRUE, ISNUMBER( SEARCH( RIGHT(小韻資料表[[#This Row],[切語]],1), 切語下字資料表[切語下字]) ), 0)</f>
        <v>31</v>
      </c>
      <c r="O2228" s="207" t="str" cm="1">
        <f t="array" ref="O2228" xml:space="preserve"> INDEX(切語下字資料表[韻母], 小韻資料表[[#This Row],[下字表識別號]])</f>
        <v>至開3</v>
      </c>
      <c r="P2228" s="207" t="str" cm="1">
        <f t="array" ref="P2228" xml:space="preserve"> INDEX(切語下字資料表[韻母拼音碼], 小韻資料表[[#This Row],[下字表識別號]])</f>
        <v>i</v>
      </c>
      <c r="Q2228" s="210" t="str" cm="1">
        <f t="array" ref="Q2228" xml:space="preserve"> INDEX(設定表!$C$19:$C$23, INT( LEFT(小韻資料表[[#This Row],[目次編碼]],1) ))</f>
        <v>去</v>
      </c>
      <c r="R2228" s="210">
        <f xml:space="preserve">  INDEX(設定表!$C$8:$C$15, MATCH( (RIGHT(小韻資料表[[#This Row],[清濁]]) &amp; 小韻資料表[[#This Row],[調]]), 設定表!$B$8:$B$15, 0))</f>
        <v>7</v>
      </c>
      <c r="S2228" s="205" t="s">
        <v>309</v>
      </c>
      <c r="T2228" s="205" t="s">
        <v>309</v>
      </c>
      <c r="U2228" s="226" t="s">
        <v>309</v>
      </c>
      <c r="V2228" s="147" t="s">
        <v>309</v>
      </c>
      <c r="X2228" s="135"/>
      <c r="Y2228" s="135"/>
      <c r="AA2228" s="135"/>
      <c r="AB2228" s="134"/>
      <c r="AC2228" s="135"/>
      <c r="AD2228" s="135"/>
      <c r="AH2228" s="135"/>
      <c r="AI2228" s="135"/>
    </row>
    <row r="2229" spans="1:35" ht="31.5">
      <c r="A2229" s="205">
        <v>2225</v>
      </c>
      <c r="B2229" s="206" t="s">
        <v>8208</v>
      </c>
      <c r="C2229" s="207" t="str">
        <f xml:space="preserve"> _xlfn.CONCAT(小韻資料表[[#This Row],[聲母拼音碼]],小韻資料表[[#This Row],[韻母拼音碼]],小韻資料表[[#This Row],[調號]])</f>
        <v>chui3</v>
      </c>
      <c r="D2229" s="206" t="s">
        <v>8209</v>
      </c>
      <c r="E2229" s="208" t="s">
        <v>381</v>
      </c>
      <c r="F2229" s="205">
        <v>29</v>
      </c>
      <c r="G2229" s="209" t="s">
        <v>8210</v>
      </c>
      <c r="H2229" s="205">
        <f xml:space="preserve"> LEN(小韻資料表[[#This Row],[小韻字集]])</f>
        <v>3</v>
      </c>
      <c r="I2229" s="205" cm="1">
        <f t="array" ref="I2229" xml:space="preserve"> MATCH(TRUE, ISNUMBER( SEARCH( LEFT(小韻資料表[[#This Row],[切語]],1), 切語上字資料表[切語上字]) ), 0)</f>
        <v>22</v>
      </c>
      <c r="J2229" s="210" t="str" cm="1">
        <f t="array" ref="J2229" xml:space="preserve"> INDEX(切語上字資料表[聲母], 小韻資料表[[#This Row],[上字表識別號]])</f>
        <v>清</v>
      </c>
      <c r="K2229" s="210" t="str" cm="1">
        <f t="array" ref="K2229" xml:space="preserve"> INDEX(切語上字資料表[聲母拼音碼], 小韻資料表[[#This Row],[上字表識別號]])</f>
        <v>ch</v>
      </c>
      <c r="L2229" s="210" t="str" cm="1">
        <f t="array" ref="L2229" xml:space="preserve"> INDEX(切語上字資料表[清濁], 小韻資料表[[#This Row],[上字表識別號]])</f>
        <v>次清</v>
      </c>
      <c r="M2229" s="223" t="str" cm="1">
        <f t="array" ref="M2229" xml:space="preserve"> INDEX(切語上字資料表[發送收], 小韻資料表[[#This Row],[上字表識別號]])</f>
        <v>送氣</v>
      </c>
      <c r="N2229" s="205" cm="1">
        <f t="array" ref="N2229" xml:space="preserve"> MATCH(TRUE, ISNUMBER( SEARCH( RIGHT(小韻資料表[[#This Row],[切語]],1), 切語下字資料表[切語下字]) ), 0)</f>
        <v>35</v>
      </c>
      <c r="O2229" s="207" t="str" cm="1">
        <f t="array" ref="O2229" xml:space="preserve"> INDEX(切語下字資料表[韻母], 小韻資料表[[#This Row],[下字表識別號]])</f>
        <v>至合3</v>
      </c>
      <c r="P2229" s="207" t="str" cm="1">
        <f t="array" ref="P2229" xml:space="preserve"> INDEX(切語下字資料表[韻母拼音碼], 小韻資料表[[#This Row],[下字表識別號]])</f>
        <v>ui</v>
      </c>
      <c r="Q2229" s="210" t="str" cm="1">
        <f t="array" ref="Q2229" xml:space="preserve"> INDEX(設定表!$C$19:$C$23, INT( LEFT(小韻資料表[[#This Row],[目次編碼]],1) ))</f>
        <v>去</v>
      </c>
      <c r="R2229" s="210">
        <f xml:space="preserve">  INDEX(設定表!$C$8:$C$15, MATCH( (RIGHT(小韻資料表[[#This Row],[清濁]]) &amp; 小韻資料表[[#This Row],[調]]), 設定表!$B$8:$B$15, 0))</f>
        <v>3</v>
      </c>
      <c r="S2229" s="205" t="s">
        <v>309</v>
      </c>
      <c r="T2229" s="205" t="s">
        <v>309</v>
      </c>
      <c r="U2229" s="226" t="s">
        <v>309</v>
      </c>
      <c r="V2229" s="146" t="s">
        <v>309</v>
      </c>
      <c r="X2229" s="135"/>
      <c r="Y2229" s="135"/>
      <c r="AA2229" s="135"/>
      <c r="AB2229" s="134"/>
      <c r="AC2229" s="135"/>
      <c r="AD2229" s="135"/>
      <c r="AH2229" s="135"/>
      <c r="AI2229" s="135"/>
    </row>
    <row r="2230" spans="1:35" ht="31.5">
      <c r="A2230" s="205">
        <v>2226</v>
      </c>
      <c r="B2230" s="206" t="s">
        <v>8211</v>
      </c>
      <c r="C2230" s="207" t="str">
        <f xml:space="preserve"> _xlfn.CONCAT(小韻資料表[[#This Row],[聲母拼音碼]],小韻資料表[[#This Row],[韻母拼音碼]],小韻資料表[[#This Row],[調號]])</f>
        <v>ji7</v>
      </c>
      <c r="D2230" s="206" t="s">
        <v>8212</v>
      </c>
      <c r="E2230" s="208" t="s">
        <v>381</v>
      </c>
      <c r="F2230" s="205">
        <v>30</v>
      </c>
      <c r="G2230" s="209" t="s">
        <v>8213</v>
      </c>
      <c r="H2230" s="205">
        <f xml:space="preserve"> LEN(小韻資料表[[#This Row],[小韻字集]])</f>
        <v>5</v>
      </c>
      <c r="I2230" s="205" cm="1">
        <f t="array" ref="I2230" xml:space="preserve"> MATCH(TRUE, ISNUMBER( SEARCH( LEFT(小韻資料表[[#This Row],[切語]],1), 切語上字資料表[切語上字]) ), 0)</f>
        <v>41</v>
      </c>
      <c r="J2230" s="210" t="str" cm="1">
        <f t="array" ref="J2230" xml:space="preserve"> INDEX(切語上字資料表[聲母], 小韻資料表[[#This Row],[上字表識別號]])</f>
        <v>日</v>
      </c>
      <c r="K2230" s="210" t="str" cm="1">
        <f t="array" ref="K2230" xml:space="preserve"> INDEX(切語上字資料表[聲母拼音碼], 小韻資料表[[#This Row],[上字表識別號]])</f>
        <v>j</v>
      </c>
      <c r="L2230" s="210" t="str" cm="1">
        <f t="array" ref="L2230" xml:space="preserve"> INDEX(切語上字資料表[清濁], 小韻資料表[[#This Row],[上字表識別號]])</f>
        <v>次濁</v>
      </c>
      <c r="M2230" s="223" t="str" cm="1">
        <f t="array" ref="M2230" xml:space="preserve"> INDEX(切語上字資料表[發送收], 小韻資料表[[#This Row],[上字表識別號]])</f>
        <v>收聲</v>
      </c>
      <c r="N2230" s="205" cm="1">
        <f t="array" ref="N2230" xml:space="preserve"> MATCH(TRUE, ISNUMBER( SEARCH( RIGHT(小韻資料表[[#This Row],[切語]],1), 切語下字資料表[切語下字]) ), 0)</f>
        <v>31</v>
      </c>
      <c r="O2230" s="207" t="str" cm="1">
        <f t="array" ref="O2230" xml:space="preserve"> INDEX(切語下字資料表[韻母], 小韻資料表[[#This Row],[下字表識別號]])</f>
        <v>至開3</v>
      </c>
      <c r="P2230" s="207" t="str" cm="1">
        <f t="array" ref="P2230" xml:space="preserve"> INDEX(切語下字資料表[韻母拼音碼], 小韻資料表[[#This Row],[下字表識別號]])</f>
        <v>i</v>
      </c>
      <c r="Q2230" s="210" t="str" cm="1">
        <f t="array" ref="Q2230" xml:space="preserve"> INDEX(設定表!$C$19:$C$23, INT( LEFT(小韻資料表[[#This Row],[目次編碼]],1) ))</f>
        <v>去</v>
      </c>
      <c r="R2230" s="210">
        <f xml:space="preserve">  INDEX(設定表!$C$8:$C$15, MATCH( (RIGHT(小韻資料表[[#This Row],[清濁]]) &amp; 小韻資料表[[#This Row],[調]]), 設定表!$B$8:$B$15, 0))</f>
        <v>7</v>
      </c>
      <c r="S2230" s="205" t="s">
        <v>309</v>
      </c>
      <c r="T2230" s="205" t="s">
        <v>309</v>
      </c>
      <c r="U2230" s="226" t="s">
        <v>309</v>
      </c>
      <c r="V2230" s="147" t="s">
        <v>309</v>
      </c>
      <c r="X2230" s="135"/>
      <c r="Y2230" s="135"/>
      <c r="AA2230" s="135"/>
      <c r="AB2230" s="134"/>
      <c r="AC2230" s="135"/>
      <c r="AD2230" s="135"/>
      <c r="AH2230" s="135"/>
      <c r="AI2230" s="135"/>
    </row>
    <row r="2231" spans="1:35" ht="31.5">
      <c r="A2231" s="205">
        <v>2227</v>
      </c>
      <c r="B2231" s="206" t="s">
        <v>8214</v>
      </c>
      <c r="C2231" s="207" t="str">
        <f xml:space="preserve"> _xlfn.CONCAT(小韻資料表[[#This Row],[聲母拼音碼]],小韻資料表[[#This Row],[韻母拼音碼]],小韻資料表[[#This Row],[調號]])</f>
        <v>ci3</v>
      </c>
      <c r="D2231" s="206" t="s">
        <v>8215</v>
      </c>
      <c r="E2231" s="208" t="s">
        <v>381</v>
      </c>
      <c r="F2231" s="205">
        <v>31</v>
      </c>
      <c r="G2231" s="209" t="s">
        <v>8216</v>
      </c>
      <c r="H2231" s="205">
        <f xml:space="preserve"> LEN(小韻資料表[[#This Row],[小韻字集]])</f>
        <v>3</v>
      </c>
      <c r="I2231" s="205" cm="1">
        <f t="array" ref="I2231" xml:space="preserve"> MATCH(TRUE, ISNUMBER( SEARCH( LEFT(小韻資料表[[#This Row],[切語]],1), 切語上字資料表[切語上字]) ), 0)</f>
        <v>21</v>
      </c>
      <c r="J2231" s="210" t="str" cm="1">
        <f t="array" ref="J2231" xml:space="preserve"> INDEX(切語上字資料表[聲母], 小韻資料表[[#This Row],[上字表識別號]])</f>
        <v>精</v>
      </c>
      <c r="K2231" s="210" t="str" cm="1">
        <f t="array" ref="K2231" xml:space="preserve"> INDEX(切語上字資料表[聲母拼音碼], 小韻資料表[[#This Row],[上字表識別號]])</f>
        <v>c</v>
      </c>
      <c r="L2231" s="210" t="str" cm="1">
        <f t="array" ref="L2231" xml:space="preserve"> INDEX(切語上字資料表[清濁], 小韻資料表[[#This Row],[上字表識別號]])</f>
        <v>全清</v>
      </c>
      <c r="M2231" s="223" t="str" cm="1">
        <f t="array" ref="M2231" xml:space="preserve"> INDEX(切語上字資料表[發送收], 小韻資料表[[#This Row],[上字表識別號]])</f>
        <v>發聲</v>
      </c>
      <c r="N2231" s="205" cm="1">
        <f t="array" ref="N2231" xml:space="preserve"> MATCH(TRUE, ISNUMBER( SEARCH( RIGHT(小韻資料表[[#This Row],[切語]],1), 切語下字資料表[切語下字]) ), 0)</f>
        <v>31</v>
      </c>
      <c r="O2231" s="207" t="str" cm="1">
        <f t="array" ref="O2231" xml:space="preserve"> INDEX(切語下字資料表[韻母], 小韻資料表[[#This Row],[下字表識別號]])</f>
        <v>至開3</v>
      </c>
      <c r="P2231" s="207" t="str" cm="1">
        <f t="array" ref="P2231" xml:space="preserve"> INDEX(切語下字資料表[韻母拼音碼], 小韻資料表[[#This Row],[下字表識別號]])</f>
        <v>i</v>
      </c>
      <c r="Q2231" s="210" t="str" cm="1">
        <f t="array" ref="Q2231" xml:space="preserve"> INDEX(設定表!$C$19:$C$23, INT( LEFT(小韻資料表[[#This Row],[目次編碼]],1) ))</f>
        <v>去</v>
      </c>
      <c r="R2231" s="210">
        <f xml:space="preserve">  INDEX(設定表!$C$8:$C$15, MATCH( (RIGHT(小韻資料表[[#This Row],[清濁]]) &amp; 小韻資料表[[#This Row],[調]]), 設定表!$B$8:$B$15, 0))</f>
        <v>3</v>
      </c>
      <c r="S2231" s="205" t="s">
        <v>309</v>
      </c>
      <c r="T2231" s="205" t="s">
        <v>309</v>
      </c>
      <c r="U2231" s="226" t="s">
        <v>309</v>
      </c>
      <c r="V2231" s="146" t="s">
        <v>309</v>
      </c>
      <c r="X2231" s="135"/>
      <c r="Y2231" s="135"/>
      <c r="AA2231" s="135"/>
      <c r="AB2231" s="134"/>
      <c r="AC2231" s="135"/>
      <c r="AD2231" s="135"/>
      <c r="AH2231" s="135"/>
      <c r="AI2231" s="135"/>
    </row>
    <row r="2232" spans="1:35" ht="31.5">
      <c r="A2232" s="205">
        <v>2228</v>
      </c>
      <c r="B2232" s="206" t="s">
        <v>8217</v>
      </c>
      <c r="C2232" s="207" t="str">
        <f xml:space="preserve"> _xlfn.CONCAT(小韻資料表[[#This Row],[聲母拼音碼]],小韻資料表[[#This Row],[韻母拼音碼]],小韻資料表[[#This Row],[調號]])</f>
        <v>chi3</v>
      </c>
      <c r="D2232" s="206" t="s">
        <v>8218</v>
      </c>
      <c r="E2232" s="208" t="s">
        <v>381</v>
      </c>
      <c r="F2232" s="205">
        <v>32</v>
      </c>
      <c r="G2232" s="209" t="s">
        <v>8219</v>
      </c>
      <c r="H2232" s="205">
        <f xml:space="preserve"> LEN(小韻資料表[[#This Row],[小韻字集]])</f>
        <v>12</v>
      </c>
      <c r="I2232" s="205" cm="1">
        <f t="array" ref="I2232" xml:space="preserve"> MATCH(TRUE, ISNUMBER( SEARCH( LEFT(小韻資料表[[#This Row],[切語]],1), 切語上字資料表[切語上字]) ), 0)</f>
        <v>22</v>
      </c>
      <c r="J2232" s="210" t="str" cm="1">
        <f t="array" ref="J2232" xml:space="preserve"> INDEX(切語上字資料表[聲母], 小韻資料表[[#This Row],[上字表識別號]])</f>
        <v>清</v>
      </c>
      <c r="K2232" s="210" t="str" cm="1">
        <f t="array" ref="K2232" xml:space="preserve"> INDEX(切語上字資料表[聲母拼音碼], 小韻資料表[[#This Row],[上字表識別號]])</f>
        <v>ch</v>
      </c>
      <c r="L2232" s="210" t="str" cm="1">
        <f t="array" ref="L2232" xml:space="preserve"> INDEX(切語上字資料表[清濁], 小韻資料表[[#This Row],[上字表識別號]])</f>
        <v>次清</v>
      </c>
      <c r="M2232" s="223" t="str" cm="1">
        <f t="array" ref="M2232" xml:space="preserve"> INDEX(切語上字資料表[發送收], 小韻資料表[[#This Row],[上字表識別號]])</f>
        <v>送氣</v>
      </c>
      <c r="N2232" s="205" cm="1">
        <f t="array" ref="N2232" xml:space="preserve"> MATCH(TRUE, ISNUMBER( SEARCH( RIGHT(小韻資料表[[#This Row],[切語]],1), 切語下字資料表[切語下字]) ), 0)</f>
        <v>31</v>
      </c>
      <c r="O2232" s="207" t="str" cm="1">
        <f t="array" ref="O2232" xml:space="preserve"> INDEX(切語下字資料表[韻母], 小韻資料表[[#This Row],[下字表識別號]])</f>
        <v>至開3</v>
      </c>
      <c r="P2232" s="207" t="str" cm="1">
        <f t="array" ref="P2232" xml:space="preserve"> INDEX(切語下字資料表[韻母拼音碼], 小韻資料表[[#This Row],[下字表識別號]])</f>
        <v>i</v>
      </c>
      <c r="Q2232" s="210" t="str" cm="1">
        <f t="array" ref="Q2232" xml:space="preserve"> INDEX(設定表!$C$19:$C$23, INT( LEFT(小韻資料表[[#This Row],[目次編碼]],1) ))</f>
        <v>去</v>
      </c>
      <c r="R2232" s="210">
        <f xml:space="preserve">  INDEX(設定表!$C$8:$C$15, MATCH( (RIGHT(小韻資料表[[#This Row],[清濁]]) &amp; 小韻資料表[[#This Row],[調]]), 設定表!$B$8:$B$15, 0))</f>
        <v>3</v>
      </c>
      <c r="S2232" s="205" t="s">
        <v>309</v>
      </c>
      <c r="T2232" s="205" t="s">
        <v>309</v>
      </c>
      <c r="U2232" s="226" t="s">
        <v>309</v>
      </c>
      <c r="V2232" s="147" t="s">
        <v>309</v>
      </c>
      <c r="X2232" s="135"/>
      <c r="Y2232" s="135"/>
      <c r="AA2232" s="135"/>
      <c r="AB2232" s="134"/>
      <c r="AC2232" s="135"/>
      <c r="AD2232" s="135"/>
      <c r="AH2232" s="135"/>
      <c r="AI2232" s="135"/>
    </row>
    <row r="2233" spans="1:35" ht="31.5">
      <c r="A2233" s="205">
        <v>2229</v>
      </c>
      <c r="B2233" s="206" t="s">
        <v>8220</v>
      </c>
      <c r="C2233" s="207" t="str">
        <f xml:space="preserve"> _xlfn.CONCAT(小韻資料表[[#This Row],[聲母拼音碼]],小韻資料表[[#This Row],[韻母拼音碼]],小韻資料表[[#This Row],[調號]])</f>
        <v>Øi3</v>
      </c>
      <c r="D2233" s="206" t="s">
        <v>8221</v>
      </c>
      <c r="E2233" s="208" t="s">
        <v>381</v>
      </c>
      <c r="F2233" s="205">
        <v>33</v>
      </c>
      <c r="G2233" s="209" t="s">
        <v>8222</v>
      </c>
      <c r="H2233" s="205">
        <f xml:space="preserve"> LEN(小韻資料表[[#This Row],[小韻字集]])</f>
        <v>7</v>
      </c>
      <c r="I2233" s="205" cm="1">
        <f t="array" ref="I2233" xml:space="preserve"> MATCH(TRUE, ISNUMBER( SEARCH( LEFT(小韻資料表[[#This Row],[切語]],1), 切語上字資料表[切語上字]) ), 0)</f>
        <v>35</v>
      </c>
      <c r="J2233" s="210" t="str" cm="1">
        <f t="array" ref="J2233" xml:space="preserve"> INDEX(切語上字資料表[聲母], 小韻資料表[[#This Row],[上字表識別號]])</f>
        <v>影</v>
      </c>
      <c r="K2233" s="210" t="str" cm="1">
        <f t="array" ref="K2233" xml:space="preserve"> INDEX(切語上字資料表[聲母拼音碼], 小韻資料表[[#This Row],[上字表識別號]])</f>
        <v>Ø</v>
      </c>
      <c r="L2233" s="210" t="str" cm="1">
        <f t="array" ref="L2233" xml:space="preserve"> INDEX(切語上字資料表[清濁], 小韻資料表[[#This Row],[上字表識別號]])</f>
        <v>全清</v>
      </c>
      <c r="M2233" s="223" t="str" cm="1">
        <f t="array" ref="M2233" xml:space="preserve"> INDEX(切語上字資料表[發送收], 小韻資料表[[#This Row],[上字表識別號]])</f>
        <v>發聲</v>
      </c>
      <c r="N2233" s="205" cm="1">
        <f t="array" ref="N2233" xml:space="preserve"> MATCH(TRUE, ISNUMBER( SEARCH( RIGHT(小韻資料表[[#This Row],[切語]],1), 切語下字資料表[切語下字]) ), 0)</f>
        <v>31</v>
      </c>
      <c r="O2233" s="207" t="str" cm="1">
        <f t="array" ref="O2233" xml:space="preserve"> INDEX(切語下字資料表[韻母], 小韻資料表[[#This Row],[下字表識別號]])</f>
        <v>至開3</v>
      </c>
      <c r="P2233" s="207" t="str" cm="1">
        <f t="array" ref="P2233" xml:space="preserve"> INDEX(切語下字資料表[韻母拼音碼], 小韻資料表[[#This Row],[下字表識別號]])</f>
        <v>i</v>
      </c>
      <c r="Q2233" s="210" t="str" cm="1">
        <f t="array" ref="Q2233" xml:space="preserve"> INDEX(設定表!$C$19:$C$23, INT( LEFT(小韻資料表[[#This Row],[目次編碼]],1) ))</f>
        <v>去</v>
      </c>
      <c r="R2233" s="210">
        <f xml:space="preserve">  INDEX(設定表!$C$8:$C$15, MATCH( (RIGHT(小韻資料表[[#This Row],[清濁]]) &amp; 小韻資料表[[#This Row],[調]]), 設定表!$B$8:$B$15, 0))</f>
        <v>3</v>
      </c>
      <c r="S2233" s="205" t="s">
        <v>309</v>
      </c>
      <c r="T2233" s="205" t="s">
        <v>309</v>
      </c>
      <c r="U2233" s="226" t="s">
        <v>309</v>
      </c>
      <c r="V2233" s="146" t="s">
        <v>309</v>
      </c>
      <c r="X2233" s="135"/>
      <c r="Y2233" s="135"/>
      <c r="AA2233" s="135"/>
      <c r="AB2233" s="134"/>
      <c r="AC2233" s="135"/>
      <c r="AD2233" s="135"/>
      <c r="AH2233" s="135"/>
      <c r="AI2233" s="135"/>
    </row>
    <row r="2234" spans="1:35" ht="31.5">
      <c r="A2234" s="205">
        <v>2230</v>
      </c>
      <c r="B2234" s="206" t="s">
        <v>8223</v>
      </c>
      <c r="C2234" s="207" t="str">
        <f xml:space="preserve"> _xlfn.CONCAT(小韻資料表[[#This Row],[聲母拼音碼]],小韻資料表[[#This Row],[韻母拼音碼]],小韻資料表[[#This Row],[調號]])</f>
        <v>si3</v>
      </c>
      <c r="D2234" s="206" t="s">
        <v>8224</v>
      </c>
      <c r="E2234" s="208" t="s">
        <v>381</v>
      </c>
      <c r="F2234" s="205">
        <v>34</v>
      </c>
      <c r="G2234" s="209" t="s">
        <v>8225</v>
      </c>
      <c r="H2234" s="205">
        <f xml:space="preserve"> LEN(小韻資料表[[#This Row],[小韻字集]])</f>
        <v>17</v>
      </c>
      <c r="I2234" s="205" cm="1">
        <f t="array" ref="I2234" xml:space="preserve"> MATCH(TRUE, ISNUMBER( SEARCH( LEFT(小韻資料表[[#This Row],[切語]],1), 切語上字資料表[切語上字]) ), 0)</f>
        <v>24</v>
      </c>
      <c r="J2234" s="210" t="str" cm="1">
        <f t="array" ref="J2234" xml:space="preserve"> INDEX(切語上字資料表[聲母], 小韻資料表[[#This Row],[上字表識別號]])</f>
        <v>心</v>
      </c>
      <c r="K2234" s="210" t="str" cm="1">
        <f t="array" ref="K2234" xml:space="preserve"> INDEX(切語上字資料表[聲母拼音碼], 小韻資料表[[#This Row],[上字表識別號]])</f>
        <v>s</v>
      </c>
      <c r="L2234" s="210" t="str" cm="1">
        <f t="array" ref="L2234" xml:space="preserve"> INDEX(切語上字資料表[清濁], 小韻資料表[[#This Row],[上字表識別號]])</f>
        <v>全清</v>
      </c>
      <c r="M2234" s="223" t="str" cm="1">
        <f t="array" ref="M2234" xml:space="preserve"> INDEX(切語上字資料表[發送收], 小韻資料表[[#This Row],[上字表識別號]])</f>
        <v>送氣</v>
      </c>
      <c r="N2234" s="205" cm="1">
        <f t="array" ref="N2234" xml:space="preserve"> MATCH(TRUE, ISNUMBER( SEARCH( RIGHT(小韻資料表[[#This Row],[切語]],1), 切語下字資料表[切語下字]) ), 0)</f>
        <v>31</v>
      </c>
      <c r="O2234" s="207" t="str" cm="1">
        <f t="array" ref="O2234" xml:space="preserve"> INDEX(切語下字資料表[韻母], 小韻資料表[[#This Row],[下字表識別號]])</f>
        <v>至開3</v>
      </c>
      <c r="P2234" s="207" t="str" cm="1">
        <f t="array" ref="P2234" xml:space="preserve"> INDEX(切語下字資料表[韻母拼音碼], 小韻資料表[[#This Row],[下字表識別號]])</f>
        <v>i</v>
      </c>
      <c r="Q2234" s="210" t="str" cm="1">
        <f t="array" ref="Q2234" xml:space="preserve"> INDEX(設定表!$C$19:$C$23, INT( LEFT(小韻資料表[[#This Row],[目次編碼]],1) ))</f>
        <v>去</v>
      </c>
      <c r="R2234" s="210">
        <f xml:space="preserve">  INDEX(設定表!$C$8:$C$15, MATCH( (RIGHT(小韻資料表[[#This Row],[清濁]]) &amp; 小韻資料表[[#This Row],[調]]), 設定表!$B$8:$B$15, 0))</f>
        <v>3</v>
      </c>
      <c r="S2234" s="205" t="s">
        <v>309</v>
      </c>
      <c r="T2234" s="205" t="s">
        <v>8226</v>
      </c>
      <c r="U2234" s="226" t="s">
        <v>8227</v>
      </c>
      <c r="V2234" s="147" t="s">
        <v>8228</v>
      </c>
      <c r="X2234" s="135"/>
      <c r="Y2234" s="135"/>
      <c r="AA2234" s="135"/>
      <c r="AB2234" s="134"/>
      <c r="AC2234" s="135"/>
      <c r="AD2234" s="135"/>
      <c r="AH2234" s="135"/>
      <c r="AI2234" s="135"/>
    </row>
    <row r="2235" spans="1:35" ht="31.5">
      <c r="A2235" s="205">
        <v>2231</v>
      </c>
      <c r="B2235" s="206" t="s">
        <v>8229</v>
      </c>
      <c r="C2235" s="207" t="str">
        <f xml:space="preserve"> _xlfn.CONCAT(小韻資料表[[#This Row],[聲母拼音碼]],小韻資料表[[#This Row],[韻母拼音碼]],小韻資料表[[#This Row],[調號]])</f>
        <v>khi3</v>
      </c>
      <c r="D2235" s="206" t="s">
        <v>8230</v>
      </c>
      <c r="E2235" s="208" t="s">
        <v>381</v>
      </c>
      <c r="F2235" s="205">
        <v>35</v>
      </c>
      <c r="G2235" s="209" t="s">
        <v>8230</v>
      </c>
      <c r="H2235" s="205">
        <f xml:space="preserve"> LEN(小韻資料表[[#This Row],[小韻字集]])</f>
        <v>1</v>
      </c>
      <c r="I2235" s="205" cm="1">
        <f t="array" ref="I2235" xml:space="preserve"> MATCH(TRUE, ISNUMBER( SEARCH( LEFT(小韻資料表[[#This Row],[切語]],1), 切語上字資料表[切語上字]) ), 0)</f>
        <v>2</v>
      </c>
      <c r="J2235" s="210" t="str" cm="1">
        <f t="array" ref="J2235" xml:space="preserve"> INDEX(切語上字資料表[聲母], 小韻資料表[[#This Row],[上字表識別號]])</f>
        <v>溪</v>
      </c>
      <c r="K2235" s="210" t="str" cm="1">
        <f t="array" ref="K2235" xml:space="preserve"> INDEX(切語上字資料表[聲母拼音碼], 小韻資料表[[#This Row],[上字表識別號]])</f>
        <v>kh</v>
      </c>
      <c r="L2235" s="210" t="str" cm="1">
        <f t="array" ref="L2235" xml:space="preserve"> INDEX(切語上字資料表[清濁], 小韻資料表[[#This Row],[上字表識別號]])</f>
        <v>次清</v>
      </c>
      <c r="M2235" s="223" t="str" cm="1">
        <f t="array" ref="M2235" xml:space="preserve"> INDEX(切語上字資料表[發送收], 小韻資料表[[#This Row],[上字表識別號]])</f>
        <v>送氣</v>
      </c>
      <c r="N2235" s="205" cm="1">
        <f t="array" ref="N2235" xml:space="preserve"> MATCH(TRUE, ISNUMBER( SEARCH( RIGHT(小韻資料表[[#This Row],[切語]],1), 切語下字資料表[切語下字]) ), 0)</f>
        <v>31</v>
      </c>
      <c r="O2235" s="207" t="str" cm="1">
        <f t="array" ref="O2235" xml:space="preserve"> INDEX(切語下字資料表[韻母], 小韻資料表[[#This Row],[下字表識別號]])</f>
        <v>至開3</v>
      </c>
      <c r="P2235" s="207" t="str" cm="1">
        <f t="array" ref="P2235" xml:space="preserve"> INDEX(切語下字資料表[韻母拼音碼], 小韻資料表[[#This Row],[下字表識別號]])</f>
        <v>i</v>
      </c>
      <c r="Q2235" s="210" t="str" cm="1">
        <f t="array" ref="Q2235" xml:space="preserve"> INDEX(設定表!$C$19:$C$23, INT( LEFT(小韻資料表[[#This Row],[目次編碼]],1) ))</f>
        <v>去</v>
      </c>
      <c r="R2235" s="210">
        <f xml:space="preserve">  INDEX(設定表!$C$8:$C$15, MATCH( (RIGHT(小韻資料表[[#This Row],[清濁]]) &amp; 小韻資料表[[#This Row],[調]]), 設定表!$B$8:$B$15, 0))</f>
        <v>3</v>
      </c>
      <c r="S2235" s="205" t="s">
        <v>309</v>
      </c>
      <c r="T2235" s="205" t="s">
        <v>309</v>
      </c>
      <c r="U2235" s="226" t="s">
        <v>309</v>
      </c>
      <c r="V2235" s="146" t="s">
        <v>309</v>
      </c>
      <c r="X2235" s="135"/>
      <c r="Y2235" s="135"/>
      <c r="AA2235" s="135"/>
      <c r="AB2235" s="134"/>
      <c r="AC2235" s="135"/>
      <c r="AD2235" s="135"/>
      <c r="AH2235" s="135"/>
      <c r="AI2235" s="135"/>
    </row>
    <row r="2236" spans="1:35" ht="31.5">
      <c r="A2236" s="205">
        <v>2232</v>
      </c>
      <c r="B2236" s="206" t="s">
        <v>8231</v>
      </c>
      <c r="C2236" s="207" t="str">
        <f xml:space="preserve"> _xlfn.CONCAT(小韻資料表[[#This Row],[聲母拼音碼]],小韻資料表[[#This Row],[韻母拼音碼]],小韻資料表[[#This Row],[調號]])</f>
        <v>ki3</v>
      </c>
      <c r="D2236" s="206" t="s">
        <v>8232</v>
      </c>
      <c r="E2236" s="208" t="s">
        <v>381</v>
      </c>
      <c r="F2236" s="205">
        <v>36</v>
      </c>
      <c r="G2236" s="209" t="s">
        <v>8233</v>
      </c>
      <c r="H2236" s="205">
        <f xml:space="preserve"> LEN(小韻資料表[[#This Row],[小韻字集]])</f>
        <v>2</v>
      </c>
      <c r="I2236" s="205" cm="1">
        <f t="array" ref="I2236" xml:space="preserve"> MATCH(TRUE, ISNUMBER( SEARCH( LEFT(小韻資料表[[#This Row],[切語]],1), 切語上字資料表[切語上字]) ), 0)</f>
        <v>1</v>
      </c>
      <c r="J2236" s="210" t="str" cm="1">
        <f t="array" ref="J2236" xml:space="preserve"> INDEX(切語上字資料表[聲母], 小韻資料表[[#This Row],[上字表識別號]])</f>
        <v>見</v>
      </c>
      <c r="K2236" s="210" t="str" cm="1">
        <f t="array" ref="K2236" xml:space="preserve"> INDEX(切語上字資料表[聲母拼音碼], 小韻資料表[[#This Row],[上字表識別號]])</f>
        <v>k</v>
      </c>
      <c r="L2236" s="210" t="str" cm="1">
        <f t="array" ref="L2236" xml:space="preserve"> INDEX(切語上字資料表[清濁], 小韻資料表[[#This Row],[上字表識別號]])</f>
        <v>全清</v>
      </c>
      <c r="M2236" s="223" t="str" cm="1">
        <f t="array" ref="M2236" xml:space="preserve"> INDEX(切語上字資料表[發送收], 小韻資料表[[#This Row],[上字表識別號]])</f>
        <v>發聲</v>
      </c>
      <c r="N2236" s="205" cm="1">
        <f t="array" ref="N2236" xml:space="preserve"> MATCH(TRUE, ISNUMBER( SEARCH( RIGHT(小韻資料表[[#This Row],[切語]],1), 切語下字資料表[切語下字]) ), 0)</f>
        <v>31</v>
      </c>
      <c r="O2236" s="207" t="str" cm="1">
        <f t="array" ref="O2236" xml:space="preserve"> INDEX(切語下字資料表[韻母], 小韻資料表[[#This Row],[下字表識別號]])</f>
        <v>至開3</v>
      </c>
      <c r="P2236" s="207" t="str" cm="1">
        <f t="array" ref="P2236" xml:space="preserve"> INDEX(切語下字資料表[韻母拼音碼], 小韻資料表[[#This Row],[下字表識別號]])</f>
        <v>i</v>
      </c>
      <c r="Q2236" s="210" t="str" cm="1">
        <f t="array" ref="Q2236" xml:space="preserve"> INDEX(設定表!$C$19:$C$23, INT( LEFT(小韻資料表[[#This Row],[目次編碼]],1) ))</f>
        <v>去</v>
      </c>
      <c r="R2236" s="210">
        <f xml:space="preserve">  INDEX(設定表!$C$8:$C$15, MATCH( (RIGHT(小韻資料表[[#This Row],[清濁]]) &amp; 小韻資料表[[#This Row],[調]]), 設定表!$B$8:$B$15, 0))</f>
        <v>3</v>
      </c>
      <c r="S2236" s="205" t="s">
        <v>309</v>
      </c>
      <c r="T2236" s="205" t="s">
        <v>309</v>
      </c>
      <c r="U2236" s="226" t="s">
        <v>309</v>
      </c>
      <c r="V2236" s="147" t="s">
        <v>309</v>
      </c>
      <c r="X2236" s="135"/>
      <c r="Y2236" s="135"/>
      <c r="AA2236" s="135"/>
      <c r="AB2236" s="134"/>
      <c r="AC2236" s="135"/>
      <c r="AD2236" s="135"/>
      <c r="AH2236" s="135"/>
      <c r="AI2236" s="135"/>
    </row>
    <row r="2237" spans="1:35" ht="31.5">
      <c r="A2237" s="205">
        <v>2233</v>
      </c>
      <c r="B2237" s="206" t="s">
        <v>8234</v>
      </c>
      <c r="C2237" s="207" t="str">
        <f xml:space="preserve"> _xlfn.CONCAT(小韻資料表[[#This Row],[聲母拼音碼]],小韻資料表[[#This Row],[韻母拼音碼]],小韻資料表[[#This Row],[調號]])</f>
        <v>pi7</v>
      </c>
      <c r="D2237" s="206" t="s">
        <v>8235</v>
      </c>
      <c r="E2237" s="208" t="s">
        <v>381</v>
      </c>
      <c r="F2237" s="205">
        <v>37</v>
      </c>
      <c r="G2237" s="209" t="s">
        <v>8236</v>
      </c>
      <c r="H2237" s="205">
        <f xml:space="preserve"> LEN(小韻資料表[[#This Row],[小韻字集]])</f>
        <v>11</v>
      </c>
      <c r="I2237" s="205" cm="1">
        <f t="array" ref="I2237" xml:space="preserve"> MATCH(TRUE, ISNUMBER( SEARCH( LEFT(小韻資料表[[#This Row],[切語]],1), 切語上字資料表[切語上字]) ), 0)</f>
        <v>15</v>
      </c>
      <c r="J2237" s="210" t="str" cm="1">
        <f t="array" ref="J2237" xml:space="preserve"> INDEX(切語上字資料表[聲母], 小韻資料表[[#This Row],[上字表識別號]])</f>
        <v>並</v>
      </c>
      <c r="K2237" s="210" t="str" cm="1">
        <f t="array" ref="K2237" xml:space="preserve"> INDEX(切語上字資料表[聲母拼音碼], 小韻資料表[[#This Row],[上字表識別號]])</f>
        <v>p</v>
      </c>
      <c r="L2237" s="210" t="str" cm="1">
        <f t="array" ref="L2237" xml:space="preserve"> INDEX(切語上字資料表[清濁], 小韻資料表[[#This Row],[上字表識別號]])</f>
        <v>全濁</v>
      </c>
      <c r="M2237" s="223" cm="1">
        <f t="array" ref="M2237" xml:space="preserve"> INDEX(切語上字資料表[發送收], 小韻資料表[[#This Row],[上字表識別號]])</f>
        <v>0</v>
      </c>
      <c r="N2237" s="205" cm="1">
        <f t="array" ref="N2237" xml:space="preserve"> MATCH(TRUE, ISNUMBER( SEARCH( RIGHT(小韻資料表[[#This Row],[切語]],1), 切語下字資料表[切語下字]) ), 0)</f>
        <v>31</v>
      </c>
      <c r="O2237" s="207" t="str" cm="1">
        <f t="array" ref="O2237" xml:space="preserve"> INDEX(切語下字資料表[韻母], 小韻資料表[[#This Row],[下字表識別號]])</f>
        <v>至開3</v>
      </c>
      <c r="P2237" s="207" t="str" cm="1">
        <f t="array" ref="P2237" xml:space="preserve"> INDEX(切語下字資料表[韻母拼音碼], 小韻資料表[[#This Row],[下字表識別號]])</f>
        <v>i</v>
      </c>
      <c r="Q2237" s="210" t="str" cm="1">
        <f t="array" ref="Q2237" xml:space="preserve"> INDEX(設定表!$C$19:$C$23, INT( LEFT(小韻資料表[[#This Row],[目次編碼]],1) ))</f>
        <v>去</v>
      </c>
      <c r="R2237" s="210">
        <f xml:space="preserve">  INDEX(設定表!$C$8:$C$15, MATCH( (RIGHT(小韻資料表[[#This Row],[清濁]]) &amp; 小韻資料表[[#This Row],[調]]), 設定表!$B$8:$B$15, 0))</f>
        <v>7</v>
      </c>
      <c r="S2237" s="205" t="s">
        <v>309</v>
      </c>
      <c r="T2237" s="205" t="s">
        <v>309</v>
      </c>
      <c r="U2237" s="226" t="s">
        <v>309</v>
      </c>
      <c r="V2237" s="146" t="s">
        <v>309</v>
      </c>
      <c r="X2237" s="135"/>
      <c r="Y2237" s="135"/>
      <c r="AA2237" s="135"/>
      <c r="AB2237" s="134"/>
      <c r="AC2237" s="135"/>
      <c r="AD2237" s="135"/>
      <c r="AH2237" s="135"/>
      <c r="AI2237" s="135"/>
    </row>
    <row r="2238" spans="1:35" ht="31.5">
      <c r="A2238" s="205">
        <v>2234</v>
      </c>
      <c r="B2238" s="206" t="s">
        <v>8237</v>
      </c>
      <c r="C2238" s="207" t="str">
        <f xml:space="preserve"> _xlfn.CONCAT(小韻資料表[[#This Row],[聲母拼音碼]],小韻資料表[[#This Row],[韻母拼音碼]],小韻資料表[[#This Row],[調號]])</f>
        <v>hi3</v>
      </c>
      <c r="D2238" s="206" t="s">
        <v>5463</v>
      </c>
      <c r="E2238" s="208" t="s">
        <v>381</v>
      </c>
      <c r="F2238" s="205">
        <v>38</v>
      </c>
      <c r="G2238" s="209" t="s">
        <v>8238</v>
      </c>
      <c r="H2238" s="205">
        <f xml:space="preserve"> LEN(小韻資料表[[#This Row],[小韻字集]])</f>
        <v>3</v>
      </c>
      <c r="I2238" s="205" cm="1">
        <f t="array" ref="I2238" xml:space="preserve"> MATCH(TRUE, ISNUMBER( SEARCH( LEFT(小韻資料表[[#This Row],[切語]],1), 切語上字資料表[切語上字]) ), 0)</f>
        <v>36</v>
      </c>
      <c r="J2238" s="210" t="str" cm="1">
        <f t="array" ref="J2238" xml:space="preserve"> INDEX(切語上字資料表[聲母], 小韻資料表[[#This Row],[上字表識別號]])</f>
        <v>曉</v>
      </c>
      <c r="K2238" s="210" t="str" cm="1">
        <f t="array" ref="K2238" xml:space="preserve"> INDEX(切語上字資料表[聲母拼音碼], 小韻資料表[[#This Row],[上字表識別號]])</f>
        <v>h</v>
      </c>
      <c r="L2238" s="210" t="str" cm="1">
        <f t="array" ref="L2238" xml:space="preserve"> INDEX(切語上字資料表[清濁], 小韻資料表[[#This Row],[上字表識別號]])</f>
        <v>次清</v>
      </c>
      <c r="M2238" s="223" t="str" cm="1">
        <f t="array" ref="M2238" xml:space="preserve"> INDEX(切語上字資料表[發送收], 小韻資料表[[#This Row],[上字表識別號]])</f>
        <v>送氣</v>
      </c>
      <c r="N2238" s="205" cm="1">
        <f t="array" ref="N2238" xml:space="preserve"> MATCH(TRUE, ISNUMBER( SEARCH( RIGHT(小韻資料表[[#This Row],[切語]],1), 切語下字資料表[切語下字]) ), 0)</f>
        <v>31</v>
      </c>
      <c r="O2238" s="207" t="str" cm="1">
        <f t="array" ref="O2238" xml:space="preserve"> INDEX(切語下字資料表[韻母], 小韻資料表[[#This Row],[下字表識別號]])</f>
        <v>至開3</v>
      </c>
      <c r="P2238" s="207" t="str" cm="1">
        <f t="array" ref="P2238" xml:space="preserve"> INDEX(切語下字資料表[韻母拼音碼], 小韻資料表[[#This Row],[下字表識別號]])</f>
        <v>i</v>
      </c>
      <c r="Q2238" s="210" t="str" cm="1">
        <f t="array" ref="Q2238" xml:space="preserve"> INDEX(設定表!$C$19:$C$23, INT( LEFT(小韻資料表[[#This Row],[目次編碼]],1) ))</f>
        <v>去</v>
      </c>
      <c r="R2238" s="210">
        <f xml:space="preserve">  INDEX(設定表!$C$8:$C$15, MATCH( (RIGHT(小韻資料表[[#This Row],[清濁]]) &amp; 小韻資料表[[#This Row],[調]]), 設定表!$B$8:$B$15, 0))</f>
        <v>3</v>
      </c>
      <c r="S2238" s="205" t="s">
        <v>309</v>
      </c>
      <c r="T2238" s="205" t="s">
        <v>309</v>
      </c>
      <c r="U2238" s="226" t="s">
        <v>309</v>
      </c>
      <c r="V2238" s="147" t="s">
        <v>309</v>
      </c>
      <c r="X2238" s="135"/>
      <c r="Y2238" s="135"/>
      <c r="AA2238" s="135"/>
      <c r="AB2238" s="134"/>
      <c r="AC2238" s="135"/>
      <c r="AD2238" s="135"/>
      <c r="AH2238" s="135"/>
      <c r="AI2238" s="135"/>
    </row>
    <row r="2239" spans="1:35" ht="31.5">
      <c r="A2239" s="205">
        <v>2235</v>
      </c>
      <c r="B2239" s="206" t="s">
        <v>8239</v>
      </c>
      <c r="C2239" s="207" t="str">
        <f xml:space="preserve"> _xlfn.CONCAT(小韻資料表[[#This Row],[聲母拼音碼]],小韻資料表[[#This Row],[韻母拼音碼]],小韻資料表[[#This Row],[調號]])</f>
        <v>pi3</v>
      </c>
      <c r="D2239" s="206" t="s">
        <v>8240</v>
      </c>
      <c r="E2239" s="208" t="s">
        <v>381</v>
      </c>
      <c r="F2239" s="205">
        <v>39</v>
      </c>
      <c r="G2239" s="209" t="s">
        <v>8241</v>
      </c>
      <c r="H2239" s="205">
        <f xml:space="preserve"> LEN(小韻資料表[[#This Row],[小韻字集]])</f>
        <v>7</v>
      </c>
      <c r="I2239" s="205" cm="1">
        <f t="array" ref="I2239" xml:space="preserve"> MATCH(TRUE, ISNUMBER( SEARCH( LEFT(小韻資料表[[#This Row],[切語]],1), 切語上字資料表[切語上字]) ), 0)</f>
        <v>13</v>
      </c>
      <c r="J2239" s="210" t="str" cm="1">
        <f t="array" ref="J2239" xml:space="preserve"> INDEX(切語上字資料表[聲母], 小韻資料表[[#This Row],[上字表識別號]])</f>
        <v>幫</v>
      </c>
      <c r="K2239" s="210" t="str" cm="1">
        <f t="array" ref="K2239" xml:space="preserve"> INDEX(切語上字資料表[聲母拼音碼], 小韻資料表[[#This Row],[上字表識別號]])</f>
        <v>p</v>
      </c>
      <c r="L2239" s="210" t="str" cm="1">
        <f t="array" ref="L2239" xml:space="preserve"> INDEX(切語上字資料表[清濁], 小韻資料表[[#This Row],[上字表識別號]])</f>
        <v>全清</v>
      </c>
      <c r="M2239" s="223" t="str" cm="1">
        <f t="array" ref="M2239" xml:space="preserve"> INDEX(切語上字資料表[發送收], 小韻資料表[[#This Row],[上字表識別號]])</f>
        <v>發聲</v>
      </c>
      <c r="N2239" s="205" cm="1">
        <f t="array" ref="N2239" xml:space="preserve"> MATCH(TRUE, ISNUMBER( SEARCH( RIGHT(小韻資料表[[#This Row],[切語]],1), 切語下字資料表[切語下字]) ), 0)</f>
        <v>31</v>
      </c>
      <c r="O2239" s="207" t="str" cm="1">
        <f t="array" ref="O2239" xml:space="preserve"> INDEX(切語下字資料表[韻母], 小韻資料表[[#This Row],[下字表識別號]])</f>
        <v>至開3</v>
      </c>
      <c r="P2239" s="207" t="str" cm="1">
        <f t="array" ref="P2239" xml:space="preserve"> INDEX(切語下字資料表[韻母拼音碼], 小韻資料表[[#This Row],[下字表識別號]])</f>
        <v>i</v>
      </c>
      <c r="Q2239" s="210" t="str" cm="1">
        <f t="array" ref="Q2239" xml:space="preserve"> INDEX(設定表!$C$19:$C$23, INT( LEFT(小韻資料表[[#This Row],[目次編碼]],1) ))</f>
        <v>去</v>
      </c>
      <c r="R2239" s="210">
        <f xml:space="preserve">  INDEX(設定表!$C$8:$C$15, MATCH( (RIGHT(小韻資料表[[#This Row],[清濁]]) &amp; 小韻資料表[[#This Row],[調]]), 設定表!$B$8:$B$15, 0))</f>
        <v>3</v>
      </c>
      <c r="S2239" s="205" t="s">
        <v>8242</v>
      </c>
      <c r="T2239" s="205" t="s">
        <v>309</v>
      </c>
      <c r="U2239" s="226" t="s">
        <v>309</v>
      </c>
      <c r="V2239" s="146" t="s">
        <v>309</v>
      </c>
      <c r="X2239" s="135"/>
      <c r="Y2239" s="135"/>
      <c r="AA2239" s="135"/>
      <c r="AB2239" s="134"/>
      <c r="AC2239" s="135"/>
      <c r="AD2239" s="135"/>
      <c r="AH2239" s="135"/>
      <c r="AI2239" s="135"/>
    </row>
    <row r="2240" spans="1:35" ht="31.5">
      <c r="A2240" s="205">
        <v>2236</v>
      </c>
      <c r="B2240" s="206" t="s">
        <v>8243</v>
      </c>
      <c r="C2240" s="207" t="str">
        <f xml:space="preserve"> _xlfn.CONCAT(小韻資料表[[#This Row],[聲母拼音碼]],小韻資料表[[#This Row],[韻母拼音碼]],小韻資料表[[#This Row],[調號]])</f>
        <v>cui7</v>
      </c>
      <c r="D2240" s="206" t="s">
        <v>8244</v>
      </c>
      <c r="E2240" s="208" t="s">
        <v>381</v>
      </c>
      <c r="F2240" s="205">
        <v>40</v>
      </c>
      <c r="G2240" s="209" t="s">
        <v>8245</v>
      </c>
      <c r="H2240" s="205">
        <f xml:space="preserve"> LEN(小韻資料表[[#This Row],[小韻字集]])</f>
        <v>6</v>
      </c>
      <c r="I2240" s="205" cm="1">
        <f t="array" ref="I2240" xml:space="preserve"> MATCH(TRUE, ISNUMBER( SEARCH( LEFT(小韻資料表[[#This Row],[切語]],1), 切語上字資料表[切語上字]) ), 0)</f>
        <v>23</v>
      </c>
      <c r="J2240" s="210" t="str" cm="1">
        <f t="array" ref="J2240" xml:space="preserve"> INDEX(切語上字資料表[聲母], 小韻資料表[[#This Row],[上字表識別號]])</f>
        <v>從</v>
      </c>
      <c r="K2240" s="210" t="str" cm="1">
        <f t="array" ref="K2240" xml:space="preserve"> INDEX(切語上字資料表[聲母拼音碼], 小韻資料表[[#This Row],[上字表識別號]])</f>
        <v>c</v>
      </c>
      <c r="L2240" s="210" t="str" cm="1">
        <f t="array" ref="L2240" xml:space="preserve"> INDEX(切語上字資料表[清濁], 小韻資料表[[#This Row],[上字表識別號]])</f>
        <v>全濁</v>
      </c>
      <c r="M2240" s="223" cm="1">
        <f t="array" ref="M2240" xml:space="preserve"> INDEX(切語上字資料表[發送收], 小韻資料表[[#This Row],[上字表識別號]])</f>
        <v>0</v>
      </c>
      <c r="N2240" s="205" cm="1">
        <f t="array" ref="N2240" xml:space="preserve"> MATCH(TRUE, ISNUMBER( SEARCH( RIGHT(小韻資料表[[#This Row],[切語]],1), 切語下字資料表[切語下字]) ), 0)</f>
        <v>35</v>
      </c>
      <c r="O2240" s="207" t="str" cm="1">
        <f t="array" ref="O2240" xml:space="preserve"> INDEX(切語下字資料表[韻母], 小韻資料表[[#This Row],[下字表識別號]])</f>
        <v>至合3</v>
      </c>
      <c r="P2240" s="207" t="str" cm="1">
        <f t="array" ref="P2240" xml:space="preserve"> INDEX(切語下字資料表[韻母拼音碼], 小韻資料表[[#This Row],[下字表識別號]])</f>
        <v>ui</v>
      </c>
      <c r="Q2240" s="210" t="str" cm="1">
        <f t="array" ref="Q2240" xml:space="preserve"> INDEX(設定表!$C$19:$C$23, INT( LEFT(小韻資料表[[#This Row],[目次編碼]],1) ))</f>
        <v>去</v>
      </c>
      <c r="R2240" s="210">
        <f xml:space="preserve">  INDEX(設定表!$C$8:$C$15, MATCH( (RIGHT(小韻資料表[[#This Row],[清濁]]) &amp; 小韻資料表[[#This Row],[調]]), 設定表!$B$8:$B$15, 0))</f>
        <v>7</v>
      </c>
      <c r="S2240" s="205" t="s">
        <v>309</v>
      </c>
      <c r="T2240" s="205" t="s">
        <v>309</v>
      </c>
      <c r="U2240" s="226" t="s">
        <v>309</v>
      </c>
      <c r="V2240" s="147" t="s">
        <v>309</v>
      </c>
      <c r="X2240" s="135"/>
      <c r="Y2240" s="135"/>
      <c r="AA2240" s="135"/>
      <c r="AB2240" s="134"/>
      <c r="AC2240" s="135"/>
      <c r="AD2240" s="135"/>
      <c r="AH2240" s="135"/>
      <c r="AI2240" s="135"/>
    </row>
    <row r="2241" spans="1:35" ht="31.5">
      <c r="A2241" s="205">
        <v>2237</v>
      </c>
      <c r="B2241" s="206" t="s">
        <v>8246</v>
      </c>
      <c r="C2241" s="207" t="str">
        <f xml:space="preserve"> _xlfn.CONCAT(小韻資料表[[#This Row],[聲母拼音碼]],小韻資料表[[#This Row],[韻母拼音碼]],小韻資料表[[#This Row],[調號]])</f>
        <v>ti7</v>
      </c>
      <c r="D2241" s="206" t="s">
        <v>8247</v>
      </c>
      <c r="E2241" s="208" t="s">
        <v>381</v>
      </c>
      <c r="F2241" s="205">
        <v>41</v>
      </c>
      <c r="G2241" s="209" t="s">
        <v>8248</v>
      </c>
      <c r="H2241" s="205">
        <f xml:space="preserve"> LEN(小韻資料表[[#This Row],[小韻字集]])</f>
        <v>2</v>
      </c>
      <c r="I2241" s="205" cm="1">
        <f t="array" ref="I2241" xml:space="preserve"> MATCH(TRUE, ISNUMBER( SEARCH( LEFT(小韻資料表[[#This Row],[切語]],1), 切語上字資料表[切語上字]) ), 0)</f>
        <v>7</v>
      </c>
      <c r="J2241" s="210" t="str" cm="1">
        <f t="array" ref="J2241" xml:space="preserve"> INDEX(切語上字資料表[聲母], 小韻資料表[[#This Row],[上字表識別號]])</f>
        <v>定</v>
      </c>
      <c r="K2241" s="210" t="str" cm="1">
        <f t="array" ref="K2241" xml:space="preserve"> INDEX(切語上字資料表[聲母拼音碼], 小韻資料表[[#This Row],[上字表識別號]])</f>
        <v>t</v>
      </c>
      <c r="L2241" s="210" t="str" cm="1">
        <f t="array" ref="L2241" xml:space="preserve"> INDEX(切語上字資料表[清濁], 小韻資料表[[#This Row],[上字表識別號]])</f>
        <v>全濁</v>
      </c>
      <c r="M2241" s="223" cm="1">
        <f t="array" ref="M2241" xml:space="preserve"> INDEX(切語上字資料表[發送收], 小韻資料表[[#This Row],[上字表識別號]])</f>
        <v>0</v>
      </c>
      <c r="N2241" s="205" cm="1">
        <f t="array" ref="N2241" xml:space="preserve"> MATCH(TRUE, ISNUMBER( SEARCH( RIGHT(小韻資料表[[#This Row],[切語]],1), 切語下字資料表[切語下字]) ), 0)</f>
        <v>31</v>
      </c>
      <c r="O2241" s="207" t="str" cm="1">
        <f t="array" ref="O2241" xml:space="preserve"> INDEX(切語下字資料表[韻母], 小韻資料表[[#This Row],[下字表識別號]])</f>
        <v>至開3</v>
      </c>
      <c r="P2241" s="207" t="str" cm="1">
        <f t="array" ref="P2241" xml:space="preserve"> INDEX(切語下字資料表[韻母拼音碼], 小韻資料表[[#This Row],[下字表識別號]])</f>
        <v>i</v>
      </c>
      <c r="Q2241" s="210" t="str" cm="1">
        <f t="array" ref="Q2241" xml:space="preserve"> INDEX(設定表!$C$19:$C$23, INT( LEFT(小韻資料表[[#This Row],[目次編碼]],1) ))</f>
        <v>去</v>
      </c>
      <c r="R2241" s="210">
        <f xml:space="preserve">  INDEX(設定表!$C$8:$C$15, MATCH( (RIGHT(小韻資料表[[#This Row],[清濁]]) &amp; 小韻資料表[[#This Row],[調]]), 設定表!$B$8:$B$15, 0))</f>
        <v>7</v>
      </c>
      <c r="S2241" s="205" t="s">
        <v>309</v>
      </c>
      <c r="T2241" s="205" t="s">
        <v>309</v>
      </c>
      <c r="U2241" s="226" t="s">
        <v>309</v>
      </c>
      <c r="V2241" s="146" t="s">
        <v>309</v>
      </c>
      <c r="X2241" s="135"/>
      <c r="Y2241" s="135"/>
      <c r="AA2241" s="135"/>
      <c r="AB2241" s="134"/>
      <c r="AC2241" s="135"/>
      <c r="AD2241" s="135"/>
      <c r="AH2241" s="135"/>
      <c r="AI2241" s="135"/>
    </row>
    <row r="2242" spans="1:35" ht="31.5">
      <c r="A2242" s="205">
        <v>2238</v>
      </c>
      <c r="B2242" s="206" t="s">
        <v>8249</v>
      </c>
      <c r="C2242" s="207" t="str">
        <f xml:space="preserve"> _xlfn.CONCAT(小韻資料表[[#This Row],[聲母拼音碼]],小韻資料表[[#This Row],[韻母拼音碼]],小韻資料表[[#This Row],[調號]])</f>
        <v>hi3</v>
      </c>
      <c r="D2242" s="206" t="s">
        <v>8250</v>
      </c>
      <c r="E2242" s="208" t="s">
        <v>381</v>
      </c>
      <c r="F2242" s="205">
        <v>42</v>
      </c>
      <c r="G2242" s="209" t="s">
        <v>8251</v>
      </c>
      <c r="H2242" s="205">
        <f xml:space="preserve"> LEN(小韻資料表[[#This Row],[小韻字集]])</f>
        <v>7</v>
      </c>
      <c r="I2242" s="205" cm="1">
        <f t="array" ref="I2242" xml:space="preserve"> MATCH(TRUE, ISNUMBER( SEARCH( LEFT(小韻資料表[[#This Row],[切語]],1), 切語上字資料表[切語上字]) ), 0)</f>
        <v>36</v>
      </c>
      <c r="J2242" s="210" t="str" cm="1">
        <f t="array" ref="J2242" xml:space="preserve"> INDEX(切語上字資料表[聲母], 小韻資料表[[#This Row],[上字表識別號]])</f>
        <v>曉</v>
      </c>
      <c r="K2242" s="210" t="str" cm="1">
        <f t="array" ref="K2242" xml:space="preserve"> INDEX(切語上字資料表[聲母拼音碼], 小韻資料表[[#This Row],[上字表識別號]])</f>
        <v>h</v>
      </c>
      <c r="L2242" s="210" t="str" cm="1">
        <f t="array" ref="L2242" xml:space="preserve"> INDEX(切語上字資料表[清濁], 小韻資料表[[#This Row],[上字表識別號]])</f>
        <v>次清</v>
      </c>
      <c r="M2242" s="223" t="str" cm="1">
        <f t="array" ref="M2242" xml:space="preserve"> INDEX(切語上字資料表[發送收], 小韻資料表[[#This Row],[上字表識別號]])</f>
        <v>送氣</v>
      </c>
      <c r="N2242" s="205" cm="1">
        <f t="array" ref="N2242" xml:space="preserve"> MATCH(TRUE, ISNUMBER( SEARCH( RIGHT(小韻資料表[[#This Row],[切語]],1), 切語下字資料表[切語下字]) ), 0)</f>
        <v>31</v>
      </c>
      <c r="O2242" s="207" t="str" cm="1">
        <f t="array" ref="O2242" xml:space="preserve"> INDEX(切語下字資料表[韻母], 小韻資料表[[#This Row],[下字表識別號]])</f>
        <v>至開3</v>
      </c>
      <c r="P2242" s="207" t="str" cm="1">
        <f t="array" ref="P2242" xml:space="preserve"> INDEX(切語下字資料表[韻母拼音碼], 小韻資料表[[#This Row],[下字表識別號]])</f>
        <v>i</v>
      </c>
      <c r="Q2242" s="210" t="str" cm="1">
        <f t="array" ref="Q2242" xml:space="preserve"> INDEX(設定表!$C$19:$C$23, INT( LEFT(小韻資料表[[#This Row],[目次編碼]],1) ))</f>
        <v>去</v>
      </c>
      <c r="R2242" s="210">
        <f xml:space="preserve">  INDEX(設定表!$C$8:$C$15, MATCH( (RIGHT(小韻資料表[[#This Row],[清濁]]) &amp; 小韻資料表[[#This Row],[調]]), 設定表!$B$8:$B$15, 0))</f>
        <v>3</v>
      </c>
      <c r="S2242" s="205" t="s">
        <v>309</v>
      </c>
      <c r="T2242" s="205" t="s">
        <v>309</v>
      </c>
      <c r="U2242" s="226" t="s">
        <v>309</v>
      </c>
      <c r="V2242" s="147" t="s">
        <v>309</v>
      </c>
      <c r="X2242" s="135"/>
      <c r="Y2242" s="135"/>
      <c r="AA2242" s="135"/>
      <c r="AB2242" s="134"/>
      <c r="AC2242" s="135"/>
      <c r="AD2242" s="135"/>
      <c r="AH2242" s="135"/>
      <c r="AI2242" s="135"/>
    </row>
    <row r="2243" spans="1:35" ht="31.5">
      <c r="A2243" s="205">
        <v>2239</v>
      </c>
      <c r="B2243" s="206" t="s">
        <v>8252</v>
      </c>
      <c r="C2243" s="207" t="str">
        <f xml:space="preserve"> _xlfn.CONCAT(小韻資料表[[#This Row],[聲母拼音碼]],小韻資料表[[#This Row],[韻母拼音碼]],小韻資料表[[#This Row],[調號]])</f>
        <v>Øi7</v>
      </c>
      <c r="D2243" s="206" t="s">
        <v>8253</v>
      </c>
      <c r="E2243" s="208" t="s">
        <v>381</v>
      </c>
      <c r="F2243" s="205">
        <v>43</v>
      </c>
      <c r="G2243" s="209" t="s">
        <v>8254</v>
      </c>
      <c r="H2243" s="205">
        <f xml:space="preserve"> LEN(小韻資料表[[#This Row],[小韻字集]])</f>
        <v>9</v>
      </c>
      <c r="I2243" s="205" cm="1">
        <f t="array" ref="I2243" xml:space="preserve"> MATCH(TRUE, ISNUMBER( SEARCH( LEFT(小韻資料表[[#This Row],[切語]],1), 切語上字資料表[切語上字]) ), 0)</f>
        <v>39</v>
      </c>
      <c r="J2243" s="210" t="str" cm="1">
        <f t="array" ref="J2243" xml:space="preserve"> INDEX(切語上字資料表[聲母], 小韻資料表[[#This Row],[上字表識別號]])</f>
        <v>喻</v>
      </c>
      <c r="K2243" s="210" t="str" cm="1">
        <f t="array" ref="K2243" xml:space="preserve"> INDEX(切語上字資料表[聲母拼音碼], 小韻資料表[[#This Row],[上字表識別號]])</f>
        <v>Ø</v>
      </c>
      <c r="L2243" s="210" t="str" cm="1">
        <f t="array" ref="L2243" xml:space="preserve"> INDEX(切語上字資料表[清濁], 小韻資料表[[#This Row],[上字表識別號]])</f>
        <v>次濁</v>
      </c>
      <c r="M2243" s="223" t="str" cm="1">
        <f t="array" ref="M2243" xml:space="preserve"> INDEX(切語上字資料表[發送收], 小韻資料表[[#This Row],[上字表識別號]])</f>
        <v>發聲</v>
      </c>
      <c r="N2243" s="205" cm="1">
        <f t="array" ref="N2243" xml:space="preserve"> MATCH(TRUE, ISNUMBER( SEARCH( RIGHT(小韻資料表[[#This Row],[切語]],1), 切語下字資料表[切語下字]) ), 0)</f>
        <v>31</v>
      </c>
      <c r="O2243" s="207" t="str" cm="1">
        <f t="array" ref="O2243" xml:space="preserve"> INDEX(切語下字資料表[韻母], 小韻資料表[[#This Row],[下字表識別號]])</f>
        <v>至開3</v>
      </c>
      <c r="P2243" s="207" t="str" cm="1">
        <f t="array" ref="P2243" xml:space="preserve"> INDEX(切語下字資料表[韻母拼音碼], 小韻資料表[[#This Row],[下字表識別號]])</f>
        <v>i</v>
      </c>
      <c r="Q2243" s="210" t="str" cm="1">
        <f t="array" ref="Q2243" xml:space="preserve"> INDEX(設定表!$C$19:$C$23, INT( LEFT(小韻資料表[[#This Row],[目次編碼]],1) ))</f>
        <v>去</v>
      </c>
      <c r="R2243" s="210">
        <f xml:space="preserve">  INDEX(設定表!$C$8:$C$15, MATCH( (RIGHT(小韻資料表[[#This Row],[清濁]]) &amp; 小韻資料表[[#This Row],[調]]), 設定表!$B$8:$B$15, 0))</f>
        <v>7</v>
      </c>
      <c r="S2243" s="205" t="s">
        <v>309</v>
      </c>
      <c r="T2243" s="205" t="s">
        <v>309</v>
      </c>
      <c r="U2243" s="226" t="s">
        <v>309</v>
      </c>
      <c r="V2243" s="146" t="s">
        <v>309</v>
      </c>
      <c r="X2243" s="135"/>
      <c r="Y2243" s="135"/>
      <c r="AA2243" s="135"/>
      <c r="AB2243" s="134"/>
      <c r="AC2243" s="135"/>
      <c r="AD2243" s="135"/>
      <c r="AH2243" s="135"/>
      <c r="AI2243" s="135"/>
    </row>
    <row r="2244" spans="1:35" ht="31.5">
      <c r="A2244" s="205">
        <v>2240</v>
      </c>
      <c r="B2244" s="206" t="s">
        <v>8255</v>
      </c>
      <c r="C2244" s="207" t="str">
        <f xml:space="preserve"> _xlfn.CONCAT(小韻資料表[[#This Row],[聲母拼音碼]],小韻資料表[[#This Row],[韻母拼音碼]],小韻資料表[[#This Row],[調號]])</f>
        <v>si7</v>
      </c>
      <c r="D2244" s="206" t="s">
        <v>8256</v>
      </c>
      <c r="E2244" s="208" t="s">
        <v>381</v>
      </c>
      <c r="F2244" s="205">
        <v>44</v>
      </c>
      <c r="G2244" s="209" t="s">
        <v>8257</v>
      </c>
      <c r="H2244" s="205">
        <f xml:space="preserve"> LEN(小韻資料表[[#This Row],[小韻字集]])</f>
        <v>5</v>
      </c>
      <c r="I2244" s="205" cm="1">
        <f t="array" ref="I2244" xml:space="preserve"> MATCH(TRUE, ISNUMBER( SEARCH( LEFT(小韻資料表[[#This Row],[切語]],1), 切語上字資料表[切語上字]) ), 0)</f>
        <v>32</v>
      </c>
      <c r="J2244" s="210" t="str" cm="1">
        <f t="array" ref="J2244" xml:space="preserve"> INDEX(切語上字資料表[聲母], 小韻資料表[[#This Row],[上字表識別號]])</f>
        <v>神</v>
      </c>
      <c r="K2244" s="210" t="str" cm="1">
        <f t="array" ref="K2244" xml:space="preserve"> INDEX(切語上字資料表[聲母拼音碼], 小韻資料表[[#This Row],[上字表識別號]])</f>
        <v>s</v>
      </c>
      <c r="L2244" s="210" t="str" cm="1">
        <f t="array" ref="L2244" xml:space="preserve"> INDEX(切語上字資料表[清濁], 小韻資料表[[#This Row],[上字表識別號]])</f>
        <v>全濁</v>
      </c>
      <c r="M2244" s="223" t="str" cm="1">
        <f t="array" ref="M2244" xml:space="preserve"> INDEX(切語上字資料表[發送收], 小韻資料表[[#This Row],[上字表識別號]])</f>
        <v>發聲</v>
      </c>
      <c r="N2244" s="205" cm="1">
        <f t="array" ref="N2244" xml:space="preserve"> MATCH(TRUE, ISNUMBER( SEARCH( RIGHT(小韻資料表[[#This Row],[切語]],1), 切語下字資料表[切語下字]) ), 0)</f>
        <v>31</v>
      </c>
      <c r="O2244" s="207" t="str" cm="1">
        <f t="array" ref="O2244" xml:space="preserve"> INDEX(切語下字資料表[韻母], 小韻資料表[[#This Row],[下字表識別號]])</f>
        <v>至開3</v>
      </c>
      <c r="P2244" s="207" t="str" cm="1">
        <f t="array" ref="P2244" xml:space="preserve"> INDEX(切語下字資料表[韻母拼音碼], 小韻資料表[[#This Row],[下字表識別號]])</f>
        <v>i</v>
      </c>
      <c r="Q2244" s="210" t="str" cm="1">
        <f t="array" ref="Q2244" xml:space="preserve"> INDEX(設定表!$C$19:$C$23, INT( LEFT(小韻資料表[[#This Row],[目次編碼]],1) ))</f>
        <v>去</v>
      </c>
      <c r="R2244" s="210">
        <f xml:space="preserve">  INDEX(設定表!$C$8:$C$15, MATCH( (RIGHT(小韻資料表[[#This Row],[清濁]]) &amp; 小韻資料表[[#This Row],[調]]), 設定表!$B$8:$B$15, 0))</f>
        <v>7</v>
      </c>
      <c r="S2244" s="205" t="s">
        <v>309</v>
      </c>
      <c r="T2244" s="205" t="s">
        <v>309</v>
      </c>
      <c r="U2244" s="226" t="s">
        <v>309</v>
      </c>
      <c r="V2244" s="147" t="s">
        <v>309</v>
      </c>
      <c r="X2244" s="135"/>
      <c r="Y2244" s="135"/>
      <c r="AA2244" s="135"/>
      <c r="AB2244" s="134"/>
      <c r="AC2244" s="135"/>
      <c r="AD2244" s="135"/>
      <c r="AH2244" s="135"/>
      <c r="AI2244" s="135"/>
    </row>
    <row r="2245" spans="1:35" ht="31.5">
      <c r="A2245" s="205">
        <v>2241</v>
      </c>
      <c r="B2245" s="206" t="s">
        <v>8258</v>
      </c>
      <c r="C2245" s="207" t="str">
        <f xml:space="preserve"> _xlfn.CONCAT(小韻資料表[[#This Row],[聲母拼音碼]],小韻資料表[[#This Row],[韻母拼音碼]],小韻資料表[[#This Row],[調號]])</f>
        <v>ci7</v>
      </c>
      <c r="D2245" s="206" t="s">
        <v>8259</v>
      </c>
      <c r="E2245" s="208" t="s">
        <v>381</v>
      </c>
      <c r="F2245" s="205">
        <v>45</v>
      </c>
      <c r="G2245" s="209" t="s">
        <v>8260</v>
      </c>
      <c r="H2245" s="205">
        <f xml:space="preserve"> LEN(小韻資料表[[#This Row],[小韻字集]])</f>
        <v>2</v>
      </c>
      <c r="I2245" s="205" cm="1">
        <f t="array" ref="I2245" xml:space="preserve"> MATCH(TRUE, ISNUMBER( SEARCH( LEFT(小韻資料表[[#This Row],[切語]],1), 切語上字資料表[切語上字]) ), 0)</f>
        <v>23</v>
      </c>
      <c r="J2245" s="210" t="str" cm="1">
        <f t="array" ref="J2245" xml:space="preserve"> INDEX(切語上字資料表[聲母], 小韻資料表[[#This Row],[上字表識別號]])</f>
        <v>從</v>
      </c>
      <c r="K2245" s="210" t="str" cm="1">
        <f t="array" ref="K2245" xml:space="preserve"> INDEX(切語上字資料表[聲母拼音碼], 小韻資料表[[#This Row],[上字表識別號]])</f>
        <v>c</v>
      </c>
      <c r="L2245" s="210" t="str" cm="1">
        <f t="array" ref="L2245" xml:space="preserve"> INDEX(切語上字資料表[清濁], 小韻資料表[[#This Row],[上字表識別號]])</f>
        <v>全濁</v>
      </c>
      <c r="M2245" s="223" cm="1">
        <f t="array" ref="M2245" xml:space="preserve"> INDEX(切語上字資料表[發送收], 小韻資料表[[#This Row],[上字表識別號]])</f>
        <v>0</v>
      </c>
      <c r="N2245" s="205" cm="1">
        <f t="array" ref="N2245" xml:space="preserve"> MATCH(TRUE, ISNUMBER( SEARCH( RIGHT(小韻資料表[[#This Row],[切語]],1), 切語下字資料表[切語下字]) ), 0)</f>
        <v>31</v>
      </c>
      <c r="O2245" s="207" t="str" cm="1">
        <f t="array" ref="O2245" xml:space="preserve"> INDEX(切語下字資料表[韻母], 小韻資料表[[#This Row],[下字表識別號]])</f>
        <v>至開3</v>
      </c>
      <c r="P2245" s="207" t="str" cm="1">
        <f t="array" ref="P2245" xml:space="preserve"> INDEX(切語下字資料表[韻母拼音碼], 小韻資料表[[#This Row],[下字表識別號]])</f>
        <v>i</v>
      </c>
      <c r="Q2245" s="210" t="str" cm="1">
        <f t="array" ref="Q2245" xml:space="preserve"> INDEX(設定表!$C$19:$C$23, INT( LEFT(小韻資料表[[#This Row],[目次編碼]],1) ))</f>
        <v>去</v>
      </c>
      <c r="R2245" s="210">
        <f xml:space="preserve">  INDEX(設定表!$C$8:$C$15, MATCH( (RIGHT(小韻資料表[[#This Row],[清濁]]) &amp; 小韻資料表[[#This Row],[調]]), 設定表!$B$8:$B$15, 0))</f>
        <v>7</v>
      </c>
      <c r="S2245" s="205" t="s">
        <v>309</v>
      </c>
      <c r="T2245" s="205" t="s">
        <v>309</v>
      </c>
      <c r="U2245" s="226" t="s">
        <v>309</v>
      </c>
      <c r="V2245" s="146" t="s">
        <v>309</v>
      </c>
      <c r="X2245" s="135"/>
      <c r="Y2245" s="135"/>
      <c r="AA2245" s="135"/>
      <c r="AB2245" s="134"/>
      <c r="AC2245" s="135"/>
      <c r="AD2245" s="135"/>
      <c r="AH2245" s="135"/>
      <c r="AI2245" s="135"/>
    </row>
    <row r="2246" spans="1:35" ht="31.5">
      <c r="A2246" s="205">
        <v>2242</v>
      </c>
      <c r="B2246" s="206" t="s">
        <v>8261</v>
      </c>
      <c r="C2246" s="207" t="str">
        <f xml:space="preserve"> _xlfn.CONCAT(小韻資料表[[#This Row],[聲母拼音碼]],小韻資料表[[#This Row],[韻母拼音碼]],小韻資料表[[#This Row],[調號]])</f>
        <v>tui7</v>
      </c>
      <c r="D2246" s="206" t="s">
        <v>8262</v>
      </c>
      <c r="E2246" s="208" t="s">
        <v>381</v>
      </c>
      <c r="F2246" s="205">
        <v>46</v>
      </c>
      <c r="G2246" s="209" t="s">
        <v>8263</v>
      </c>
      <c r="H2246" s="205">
        <f xml:space="preserve"> LEN(小韻資料表[[#This Row],[小韻字集]])</f>
        <v>3</v>
      </c>
      <c r="I2246" s="205" cm="1">
        <f t="array" ref="I2246" xml:space="preserve"> MATCH(TRUE, ISNUMBER( SEARCH( LEFT(小韻資料表[[#This Row],[切語]],1), 切語上字資料表[切語上字]) ), 0)</f>
        <v>11</v>
      </c>
      <c r="J2246" s="210" t="str" cm="1">
        <f t="array" ref="J2246" xml:space="preserve"> INDEX(切語上字資料表[聲母], 小韻資料表[[#This Row],[上字表識別號]])</f>
        <v>澄</v>
      </c>
      <c r="K2246" s="210" t="str" cm="1">
        <f t="array" ref="K2246" xml:space="preserve"> INDEX(切語上字資料表[聲母拼音碼], 小韻資料表[[#This Row],[上字表識別號]])</f>
        <v>t</v>
      </c>
      <c r="L2246" s="210" t="str" cm="1">
        <f t="array" ref="L2246" xml:space="preserve"> INDEX(切語上字資料表[清濁], 小韻資料表[[#This Row],[上字表識別號]])</f>
        <v>全濁</v>
      </c>
      <c r="M2246" s="223" cm="1">
        <f t="array" ref="M2246" xml:space="preserve"> INDEX(切語上字資料表[發送收], 小韻資料表[[#This Row],[上字表識別號]])</f>
        <v>0</v>
      </c>
      <c r="N2246" s="205" cm="1">
        <f t="array" ref="N2246" xml:space="preserve"> MATCH(TRUE, ISNUMBER( SEARCH( RIGHT(小韻資料表[[#This Row],[切語]],1), 切語下字資料表[切語下字]) ), 0)</f>
        <v>35</v>
      </c>
      <c r="O2246" s="207" t="str" cm="1">
        <f t="array" ref="O2246" xml:space="preserve"> INDEX(切語下字資料表[韻母], 小韻資料表[[#This Row],[下字表識別號]])</f>
        <v>至合3</v>
      </c>
      <c r="P2246" s="207" t="str" cm="1">
        <f t="array" ref="P2246" xml:space="preserve"> INDEX(切語下字資料表[韻母拼音碼], 小韻資料表[[#This Row],[下字表識別號]])</f>
        <v>ui</v>
      </c>
      <c r="Q2246" s="210" t="str" cm="1">
        <f t="array" ref="Q2246" xml:space="preserve"> INDEX(設定表!$C$19:$C$23, INT( LEFT(小韻資料表[[#This Row],[目次編碼]],1) ))</f>
        <v>去</v>
      </c>
      <c r="R2246" s="210">
        <f xml:space="preserve">  INDEX(設定表!$C$8:$C$15, MATCH( (RIGHT(小韻資料表[[#This Row],[清濁]]) &amp; 小韻資料表[[#This Row],[調]]), 設定表!$B$8:$B$15, 0))</f>
        <v>7</v>
      </c>
      <c r="S2246" s="205" t="s">
        <v>309</v>
      </c>
      <c r="T2246" s="205" t="s">
        <v>309</v>
      </c>
      <c r="U2246" s="226" t="s">
        <v>309</v>
      </c>
      <c r="V2246" s="147" t="s">
        <v>309</v>
      </c>
      <c r="X2246" s="135"/>
      <c r="Y2246" s="135"/>
      <c r="AA2246" s="135"/>
      <c r="AB2246" s="134"/>
      <c r="AC2246" s="135"/>
      <c r="AD2246" s="135"/>
      <c r="AH2246" s="135"/>
      <c r="AI2246" s="135"/>
    </row>
    <row r="2247" spans="1:35" ht="31.5">
      <c r="A2247" s="205">
        <v>2243</v>
      </c>
      <c r="B2247" s="206" t="s">
        <v>8264</v>
      </c>
      <c r="C2247" s="207" t="str">
        <f xml:space="preserve"> _xlfn.CONCAT(小韻資料表[[#This Row],[聲母拼音碼]],小韻資料表[[#This Row],[韻母拼音碼]],小韻資料表[[#This Row],[調號]])</f>
        <v>chui3</v>
      </c>
      <c r="D2247" s="206" t="s">
        <v>8265</v>
      </c>
      <c r="E2247" s="208" t="s">
        <v>381</v>
      </c>
      <c r="F2247" s="205">
        <v>47</v>
      </c>
      <c r="G2247" s="209" t="s">
        <v>8265</v>
      </c>
      <c r="H2247" s="205">
        <f xml:space="preserve"> LEN(小韻資料表[[#This Row],[小韻字集]])</f>
        <v>1</v>
      </c>
      <c r="I2247" s="205" cm="1">
        <f t="array" ref="I2247" xml:space="preserve"> MATCH(TRUE, ISNUMBER( SEARCH( LEFT(小韻資料表[[#This Row],[切語]],1), 切語上字資料表[切語上字]) ), 0)</f>
        <v>31</v>
      </c>
      <c r="J2247" s="210" t="str" cm="1">
        <f t="array" ref="J2247" xml:space="preserve"> INDEX(切語上字資料表[聲母], 小韻資料表[[#This Row],[上字表識別號]])</f>
        <v>穿</v>
      </c>
      <c r="K2247" s="210" t="str" cm="1">
        <f t="array" ref="K2247" xml:space="preserve"> INDEX(切語上字資料表[聲母拼音碼], 小韻資料表[[#This Row],[上字表識別號]])</f>
        <v>ch</v>
      </c>
      <c r="L2247" s="210" t="str" cm="1">
        <f t="array" ref="L2247" xml:space="preserve"> INDEX(切語上字資料表[清濁], 小韻資料表[[#This Row],[上字表識別號]])</f>
        <v>次清</v>
      </c>
      <c r="M2247" s="223" t="str" cm="1">
        <f t="array" ref="M2247" xml:space="preserve"> INDEX(切語上字資料表[發送收], 小韻資料表[[#This Row],[上字表識別號]])</f>
        <v>送氣</v>
      </c>
      <c r="N2247" s="205" cm="1">
        <f t="array" ref="N2247" xml:space="preserve"> MATCH(TRUE, ISNUMBER( SEARCH( RIGHT(小韻資料表[[#This Row],[切語]],1), 切語下字資料表[切語下字]) ), 0)</f>
        <v>35</v>
      </c>
      <c r="O2247" s="207" t="str" cm="1">
        <f t="array" ref="O2247" xml:space="preserve"> INDEX(切語下字資料表[韻母], 小韻資料表[[#This Row],[下字表識別號]])</f>
        <v>至合3</v>
      </c>
      <c r="P2247" s="207" t="str" cm="1">
        <f t="array" ref="P2247" xml:space="preserve"> INDEX(切語下字資料表[韻母拼音碼], 小韻資料表[[#This Row],[下字表識別號]])</f>
        <v>ui</v>
      </c>
      <c r="Q2247" s="210" t="str" cm="1">
        <f t="array" ref="Q2247" xml:space="preserve"> INDEX(設定表!$C$19:$C$23, INT( LEFT(小韻資料表[[#This Row],[目次編碼]],1) ))</f>
        <v>去</v>
      </c>
      <c r="R2247" s="210">
        <f xml:space="preserve">  INDEX(設定表!$C$8:$C$15, MATCH( (RIGHT(小韻資料表[[#This Row],[清濁]]) &amp; 小韻資料表[[#This Row],[調]]), 設定表!$B$8:$B$15, 0))</f>
        <v>3</v>
      </c>
      <c r="S2247" s="205" t="s">
        <v>309</v>
      </c>
      <c r="T2247" s="205" t="s">
        <v>309</v>
      </c>
      <c r="U2247" s="226" t="s">
        <v>309</v>
      </c>
      <c r="V2247" s="146" t="s">
        <v>309</v>
      </c>
      <c r="X2247" s="135"/>
      <c r="Y2247" s="135"/>
      <c r="AA2247" s="135"/>
      <c r="AB2247" s="134"/>
      <c r="AC2247" s="135"/>
      <c r="AD2247" s="135"/>
      <c r="AH2247" s="135"/>
      <c r="AI2247" s="135"/>
    </row>
    <row r="2248" spans="1:35" ht="31.5">
      <c r="A2248" s="205">
        <v>2244</v>
      </c>
      <c r="B2248" s="206" t="s">
        <v>8266</v>
      </c>
      <c r="C2248" s="207" t="str">
        <f xml:space="preserve"> _xlfn.CONCAT(小韻資料表[[#This Row],[聲母拼音碼]],小韻資料表[[#This Row],[韻母拼音碼]],小韻資料表[[#This Row],[調號]])</f>
        <v>Øui7</v>
      </c>
      <c r="D2248" s="206" t="s">
        <v>8267</v>
      </c>
      <c r="E2248" s="208" t="s">
        <v>381</v>
      </c>
      <c r="F2248" s="205">
        <v>48</v>
      </c>
      <c r="G2248" s="209" t="s">
        <v>8268</v>
      </c>
      <c r="H2248" s="205">
        <f xml:space="preserve"> LEN(小韻資料表[[#This Row],[小韻字集]])</f>
        <v>10</v>
      </c>
      <c r="I2248" s="205" cm="1">
        <f t="array" ref="I2248" xml:space="preserve"> MATCH(TRUE, ISNUMBER( SEARCH( LEFT(小韻資料表[[#This Row],[切語]],1), 切語上字資料表[切語上字]) ), 0)</f>
        <v>39</v>
      </c>
      <c r="J2248" s="210" t="str" cm="1">
        <f t="array" ref="J2248" xml:space="preserve"> INDEX(切語上字資料表[聲母], 小韻資料表[[#This Row],[上字表識別號]])</f>
        <v>喻</v>
      </c>
      <c r="K2248" s="210" t="str" cm="1">
        <f t="array" ref="K2248" xml:space="preserve"> INDEX(切語上字資料表[聲母拼音碼], 小韻資料表[[#This Row],[上字表識別號]])</f>
        <v>Ø</v>
      </c>
      <c r="L2248" s="210" t="str" cm="1">
        <f t="array" ref="L2248" xml:space="preserve"> INDEX(切語上字資料表[清濁], 小韻資料表[[#This Row],[上字表識別號]])</f>
        <v>次濁</v>
      </c>
      <c r="M2248" s="223" t="str" cm="1">
        <f t="array" ref="M2248" xml:space="preserve"> INDEX(切語上字資料表[發送收], 小韻資料表[[#This Row],[上字表識別號]])</f>
        <v>發聲</v>
      </c>
      <c r="N2248" s="205" cm="1">
        <f t="array" ref="N2248" xml:space="preserve"> MATCH(TRUE, ISNUMBER( SEARCH( RIGHT(小韻資料表[[#This Row],[切語]],1), 切語下字資料表[切語下字]) ), 0)</f>
        <v>35</v>
      </c>
      <c r="O2248" s="207" t="str" cm="1">
        <f t="array" ref="O2248" xml:space="preserve"> INDEX(切語下字資料表[韻母], 小韻資料表[[#This Row],[下字表識別號]])</f>
        <v>至合3</v>
      </c>
      <c r="P2248" s="207" t="str" cm="1">
        <f t="array" ref="P2248" xml:space="preserve"> INDEX(切語下字資料表[韻母拼音碼], 小韻資料表[[#This Row],[下字表識別號]])</f>
        <v>ui</v>
      </c>
      <c r="Q2248" s="210" t="str" cm="1">
        <f t="array" ref="Q2248" xml:space="preserve"> INDEX(設定表!$C$19:$C$23, INT( LEFT(小韻資料表[[#This Row],[目次編碼]],1) ))</f>
        <v>去</v>
      </c>
      <c r="R2248" s="210">
        <f xml:space="preserve">  INDEX(設定表!$C$8:$C$15, MATCH( (RIGHT(小韻資料表[[#This Row],[清濁]]) &amp; 小韻資料表[[#This Row],[調]]), 設定表!$B$8:$B$15, 0))</f>
        <v>7</v>
      </c>
      <c r="S2248" s="205" t="s">
        <v>309</v>
      </c>
      <c r="T2248" s="205" t="s">
        <v>309</v>
      </c>
      <c r="U2248" s="226" t="s">
        <v>309</v>
      </c>
      <c r="V2248" s="147" t="s">
        <v>309</v>
      </c>
      <c r="X2248" s="135"/>
      <c r="Y2248" s="135"/>
      <c r="AA2248" s="135"/>
      <c r="AB2248" s="134"/>
      <c r="AC2248" s="135"/>
      <c r="AD2248" s="135"/>
      <c r="AH2248" s="135"/>
      <c r="AI2248" s="135"/>
    </row>
    <row r="2249" spans="1:35" ht="31.5">
      <c r="A2249" s="205">
        <v>2245</v>
      </c>
      <c r="B2249" s="206" t="s">
        <v>8269</v>
      </c>
      <c r="C2249" s="207" t="str">
        <f xml:space="preserve"> _xlfn.CONCAT(小韻資料表[[#This Row],[聲母拼音碼]],小韻資料表[[#This Row],[韻母拼音碼]],小韻資料表[[#This Row],[調號]])</f>
        <v>hi3</v>
      </c>
      <c r="D2249" s="206" t="s">
        <v>8270</v>
      </c>
      <c r="E2249" s="208" t="s">
        <v>381</v>
      </c>
      <c r="F2249" s="205">
        <v>49</v>
      </c>
      <c r="G2249" s="209" t="s">
        <v>8270</v>
      </c>
      <c r="H2249" s="205">
        <f xml:space="preserve"> LEN(小韻資料表[[#This Row],[小韻字集]])</f>
        <v>1</v>
      </c>
      <c r="I2249" s="205" cm="1">
        <f t="array" ref="I2249" xml:space="preserve"> MATCH(TRUE, ISNUMBER( SEARCH( LEFT(小韻資料表[[#This Row],[切語]],1), 切語上字資料表[切語上字]) ), 0)</f>
        <v>36</v>
      </c>
      <c r="J2249" s="210" t="str" cm="1">
        <f t="array" ref="J2249" xml:space="preserve"> INDEX(切語上字資料表[聲母], 小韻資料表[[#This Row],[上字表識別號]])</f>
        <v>曉</v>
      </c>
      <c r="K2249" s="210" t="str" cm="1">
        <f t="array" ref="K2249" xml:space="preserve"> INDEX(切語上字資料表[聲母拼音碼], 小韻資料表[[#This Row],[上字表識別號]])</f>
        <v>h</v>
      </c>
      <c r="L2249" s="210" t="str" cm="1">
        <f t="array" ref="L2249" xml:space="preserve"> INDEX(切語上字資料表[清濁], 小韻資料表[[#This Row],[上字表識別號]])</f>
        <v>次清</v>
      </c>
      <c r="M2249" s="223" t="str" cm="1">
        <f t="array" ref="M2249" xml:space="preserve"> INDEX(切語上字資料表[發送收], 小韻資料表[[#This Row],[上字表識別號]])</f>
        <v>送氣</v>
      </c>
      <c r="N2249" s="205" cm="1">
        <f t="array" ref="N2249" xml:space="preserve"> MATCH(TRUE, ISNUMBER( SEARCH( RIGHT(小韻資料表[[#This Row],[切語]],1), 切語下字資料表[切語下字]) ), 0)</f>
        <v>31</v>
      </c>
      <c r="O2249" s="207" t="str" cm="1">
        <f t="array" ref="O2249" xml:space="preserve"> INDEX(切語下字資料表[韻母], 小韻資料表[[#This Row],[下字表識別號]])</f>
        <v>至開3</v>
      </c>
      <c r="P2249" s="207" t="str" cm="1">
        <f t="array" ref="P2249" xml:space="preserve"> INDEX(切語下字資料表[韻母拼音碼], 小韻資料表[[#This Row],[下字表識別號]])</f>
        <v>i</v>
      </c>
      <c r="Q2249" s="210" t="str" cm="1">
        <f t="array" ref="Q2249" xml:space="preserve"> INDEX(設定表!$C$19:$C$23, INT( LEFT(小韻資料表[[#This Row],[目次編碼]],1) ))</f>
        <v>去</v>
      </c>
      <c r="R2249" s="210">
        <f xml:space="preserve">  INDEX(設定表!$C$8:$C$15, MATCH( (RIGHT(小韻資料表[[#This Row],[清濁]]) &amp; 小韻資料表[[#This Row],[調]]), 設定表!$B$8:$B$15, 0))</f>
        <v>3</v>
      </c>
      <c r="S2249" s="205" t="s">
        <v>309</v>
      </c>
      <c r="T2249" s="205" t="s">
        <v>309</v>
      </c>
      <c r="U2249" s="226" t="s">
        <v>309</v>
      </c>
      <c r="V2249" s="146" t="s">
        <v>309</v>
      </c>
      <c r="X2249" s="135"/>
      <c r="Y2249" s="135"/>
      <c r="AA2249" s="135"/>
      <c r="AB2249" s="134"/>
      <c r="AC2249" s="135"/>
      <c r="AD2249" s="135"/>
      <c r="AH2249" s="135"/>
      <c r="AI2249" s="135"/>
    </row>
    <row r="2250" spans="1:35" ht="31.5">
      <c r="A2250" s="205">
        <v>2246</v>
      </c>
      <c r="B2250" s="206" t="s">
        <v>8271</v>
      </c>
      <c r="C2250" s="207" t="str">
        <f xml:space="preserve"> _xlfn.CONCAT(小韻資料表[[#This Row],[聲母拼音碼]],小韻資料表[[#This Row],[韻母拼音碼]],小韻資料表[[#This Row],[調號]])</f>
        <v>tui3</v>
      </c>
      <c r="D2250" s="206" t="s">
        <v>8272</v>
      </c>
      <c r="E2250" s="208" t="s">
        <v>381</v>
      </c>
      <c r="F2250" s="205">
        <v>50</v>
      </c>
      <c r="G2250" s="209" t="s">
        <v>8272</v>
      </c>
      <c r="H2250" s="205">
        <f xml:space="preserve"> LEN(小韻資料表[[#This Row],[小韻字集]])</f>
        <v>1</v>
      </c>
      <c r="I2250" s="205" cm="1">
        <f t="array" ref="I2250" xml:space="preserve"> MATCH(TRUE, ISNUMBER( SEARCH( LEFT(小韻資料表[[#This Row],[切語]],1), 切語上字資料表[切語上字]) ), 0)</f>
        <v>9</v>
      </c>
      <c r="J2250" s="210" t="str" cm="1">
        <f t="array" ref="J2250" xml:space="preserve"> INDEX(切語上字資料表[聲母], 小韻資料表[[#This Row],[上字表識別號]])</f>
        <v>知</v>
      </c>
      <c r="K2250" s="210" t="str" cm="1">
        <f t="array" ref="K2250" xml:space="preserve"> INDEX(切語上字資料表[聲母拼音碼], 小韻資料表[[#This Row],[上字表識別號]])</f>
        <v>t</v>
      </c>
      <c r="L2250" s="210" t="str" cm="1">
        <f t="array" ref="L2250" xml:space="preserve"> INDEX(切語上字資料表[清濁], 小韻資料表[[#This Row],[上字表識別號]])</f>
        <v>全清</v>
      </c>
      <c r="M2250" s="223" t="str" cm="1">
        <f t="array" ref="M2250" xml:space="preserve"> INDEX(切語上字資料表[發送收], 小韻資料表[[#This Row],[上字表識別號]])</f>
        <v>發聲</v>
      </c>
      <c r="N2250" s="205" cm="1">
        <f t="array" ref="N2250" xml:space="preserve"> MATCH(TRUE, ISNUMBER( SEARCH( RIGHT(小韻資料表[[#This Row],[切語]],1), 切語下字資料表[切語下字]) ), 0)</f>
        <v>35</v>
      </c>
      <c r="O2250" s="207" t="str" cm="1">
        <f t="array" ref="O2250" xml:space="preserve"> INDEX(切語下字資料表[韻母], 小韻資料表[[#This Row],[下字表識別號]])</f>
        <v>至合3</v>
      </c>
      <c r="P2250" s="207" t="str" cm="1">
        <f t="array" ref="P2250" xml:space="preserve"> INDEX(切語下字資料表[韻母拼音碼], 小韻資料表[[#This Row],[下字表識別號]])</f>
        <v>ui</v>
      </c>
      <c r="Q2250" s="210" t="str" cm="1">
        <f t="array" ref="Q2250" xml:space="preserve"> INDEX(設定表!$C$19:$C$23, INT( LEFT(小韻資料表[[#This Row],[目次編碼]],1) ))</f>
        <v>去</v>
      </c>
      <c r="R2250" s="210">
        <f xml:space="preserve">  INDEX(設定表!$C$8:$C$15, MATCH( (RIGHT(小韻資料表[[#This Row],[清濁]]) &amp; 小韻資料表[[#This Row],[調]]), 設定表!$B$8:$B$15, 0))</f>
        <v>3</v>
      </c>
      <c r="S2250" s="205" t="s">
        <v>309</v>
      </c>
      <c r="T2250" s="205" t="s">
        <v>309</v>
      </c>
      <c r="U2250" s="226" t="s">
        <v>309</v>
      </c>
      <c r="V2250" s="147" t="s">
        <v>309</v>
      </c>
      <c r="X2250" s="135"/>
      <c r="Y2250" s="135"/>
      <c r="AA2250" s="135"/>
      <c r="AB2250" s="134"/>
      <c r="AC2250" s="135"/>
      <c r="AD2250" s="135"/>
      <c r="AH2250" s="135"/>
      <c r="AI2250" s="135"/>
    </row>
    <row r="2251" spans="1:35" ht="31.5">
      <c r="A2251" s="205">
        <v>2247</v>
      </c>
      <c r="B2251" s="206" t="s">
        <v>8273</v>
      </c>
      <c r="C2251" s="207" t="str">
        <f xml:space="preserve"> _xlfn.CONCAT(小韻資料表[[#This Row],[聲母拼音碼]],小韻資料表[[#This Row],[韻母拼音碼]],小韻資料表[[#This Row],[調號]])</f>
        <v>chi3</v>
      </c>
      <c r="D2251" s="206" t="s">
        <v>8274</v>
      </c>
      <c r="E2251" s="208" t="s">
        <v>381</v>
      </c>
      <c r="F2251" s="205">
        <v>51</v>
      </c>
      <c r="G2251" s="209" t="s">
        <v>8274</v>
      </c>
      <c r="H2251" s="205">
        <f xml:space="preserve"> LEN(小韻資料表[[#This Row],[小韻字集]])</f>
        <v>1</v>
      </c>
      <c r="I2251" s="205" cm="1">
        <f t="array" ref="I2251" xml:space="preserve"> MATCH(TRUE, ISNUMBER( SEARCH( LEFT(小韻資料表[[#This Row],[切語]],1), 切語上字資料表[切語上字]) ), 0)</f>
        <v>31</v>
      </c>
      <c r="J2251" s="210" t="str" cm="1">
        <f t="array" ref="J2251" xml:space="preserve"> INDEX(切語上字資料表[聲母], 小韻資料表[[#This Row],[上字表識別號]])</f>
        <v>穿</v>
      </c>
      <c r="K2251" s="210" t="str" cm="1">
        <f t="array" ref="K2251" xml:space="preserve"> INDEX(切語上字資料表[聲母拼音碼], 小韻資料表[[#This Row],[上字表識別號]])</f>
        <v>ch</v>
      </c>
      <c r="L2251" s="210" t="str" cm="1">
        <f t="array" ref="L2251" xml:space="preserve"> INDEX(切語上字資料表[清濁], 小韻資料表[[#This Row],[上字表識別號]])</f>
        <v>次清</v>
      </c>
      <c r="M2251" s="223" t="str" cm="1">
        <f t="array" ref="M2251" xml:space="preserve"> INDEX(切語上字資料表[發送收], 小韻資料表[[#This Row],[上字表識別號]])</f>
        <v>送氣</v>
      </c>
      <c r="N2251" s="205" cm="1">
        <f t="array" ref="N2251" xml:space="preserve"> MATCH(TRUE, ISNUMBER( SEARCH( RIGHT(小韻資料表[[#This Row],[切語]],1), 切語下字資料表[切語下字]) ), 0)</f>
        <v>31</v>
      </c>
      <c r="O2251" s="207" t="str" cm="1">
        <f t="array" ref="O2251" xml:space="preserve"> INDEX(切語下字資料表[韻母], 小韻資料表[[#This Row],[下字表識別號]])</f>
        <v>至開3</v>
      </c>
      <c r="P2251" s="207" t="str" cm="1">
        <f t="array" ref="P2251" xml:space="preserve"> INDEX(切語下字資料表[韻母拼音碼], 小韻資料表[[#This Row],[下字表識別號]])</f>
        <v>i</v>
      </c>
      <c r="Q2251" s="210" t="str" cm="1">
        <f t="array" ref="Q2251" xml:space="preserve"> INDEX(設定表!$C$19:$C$23, INT( LEFT(小韻資料表[[#This Row],[目次編碼]],1) ))</f>
        <v>去</v>
      </c>
      <c r="R2251" s="210">
        <f xml:space="preserve">  INDEX(設定表!$C$8:$C$15, MATCH( (RIGHT(小韻資料表[[#This Row],[清濁]]) &amp; 小韻資料表[[#This Row],[調]]), 設定表!$B$8:$B$15, 0))</f>
        <v>3</v>
      </c>
      <c r="S2251" s="205" t="s">
        <v>309</v>
      </c>
      <c r="T2251" s="205" t="s">
        <v>309</v>
      </c>
      <c r="U2251" s="226" t="s">
        <v>309</v>
      </c>
      <c r="V2251" s="146" t="s">
        <v>309</v>
      </c>
      <c r="X2251" s="135"/>
      <c r="Y2251" s="135"/>
      <c r="AA2251" s="135"/>
      <c r="AB2251" s="134"/>
      <c r="AC2251" s="135"/>
      <c r="AD2251" s="135"/>
      <c r="AH2251" s="135"/>
      <c r="AI2251" s="135"/>
    </row>
    <row r="2252" spans="1:35" ht="31.5">
      <c r="A2252" s="205">
        <v>2248</v>
      </c>
      <c r="B2252" s="206" t="s">
        <v>8275</v>
      </c>
      <c r="C2252" s="207" t="str">
        <f xml:space="preserve"> _xlfn.CONCAT(小韻資料表[[#This Row],[聲母拼音碼]],小韻資料表[[#This Row],[韻母拼音碼]],小韻資料表[[#This Row],[調號]])</f>
        <v>si3</v>
      </c>
      <c r="D2252" s="206" t="s">
        <v>8276</v>
      </c>
      <c r="E2252" s="208" t="s">
        <v>381</v>
      </c>
      <c r="F2252" s="205">
        <v>52</v>
      </c>
      <c r="G2252" s="209" t="s">
        <v>8277</v>
      </c>
      <c r="H2252" s="205">
        <f xml:space="preserve"> LEN(小韻資料表[[#This Row],[小韻字集]])</f>
        <v>2</v>
      </c>
      <c r="I2252" s="205" cm="1">
        <f t="array" ref="I2252" xml:space="preserve"> MATCH(TRUE, ISNUMBER( SEARCH( LEFT(小韻資料表[[#This Row],[切語]],1), 切語上字資料表[切語上字]) ), 0)</f>
        <v>33</v>
      </c>
      <c r="J2252" s="210" t="str" cm="1">
        <f t="array" ref="J2252" xml:space="preserve"> INDEX(切語上字資料表[聲母], 小韻資料表[[#This Row],[上字表識別號]])</f>
        <v>審</v>
      </c>
      <c r="K2252" s="210" t="str" cm="1">
        <f t="array" ref="K2252" xml:space="preserve"> INDEX(切語上字資料表[聲母拼音碼], 小韻資料表[[#This Row],[上字表識別號]])</f>
        <v>s</v>
      </c>
      <c r="L2252" s="210" t="str" cm="1">
        <f t="array" ref="L2252" xml:space="preserve"> INDEX(切語上字資料表[清濁], 小韻資料表[[#This Row],[上字表識別號]])</f>
        <v>全清</v>
      </c>
      <c r="M2252" s="223" t="str" cm="1">
        <f t="array" ref="M2252" xml:space="preserve"> INDEX(切語上字資料表[發送收], 小韻資料表[[#This Row],[上字表識別號]])</f>
        <v>送氣</v>
      </c>
      <c r="N2252" s="205" cm="1">
        <f t="array" ref="N2252" xml:space="preserve"> MATCH(TRUE, ISNUMBER( SEARCH( RIGHT(小韻資料表[[#This Row],[切語]],1), 切語下字資料表[切語下字]) ), 0)</f>
        <v>31</v>
      </c>
      <c r="O2252" s="207" t="str" cm="1">
        <f t="array" ref="O2252" xml:space="preserve"> INDEX(切語下字資料表[韻母], 小韻資料表[[#This Row],[下字表識別號]])</f>
        <v>至開3</v>
      </c>
      <c r="P2252" s="207" t="str" cm="1">
        <f t="array" ref="P2252" xml:space="preserve"> INDEX(切語下字資料表[韻母拼音碼], 小韻資料表[[#This Row],[下字表識別號]])</f>
        <v>i</v>
      </c>
      <c r="Q2252" s="210" t="str" cm="1">
        <f t="array" ref="Q2252" xml:space="preserve"> INDEX(設定表!$C$19:$C$23, INT( LEFT(小韻資料表[[#This Row],[目次編碼]],1) ))</f>
        <v>去</v>
      </c>
      <c r="R2252" s="210">
        <f xml:space="preserve">  INDEX(設定表!$C$8:$C$15, MATCH( (RIGHT(小韻資料表[[#This Row],[清濁]]) &amp; 小韻資料表[[#This Row],[調]]), 設定表!$B$8:$B$15, 0))</f>
        <v>3</v>
      </c>
      <c r="S2252" s="205" t="s">
        <v>309</v>
      </c>
      <c r="T2252" s="205" t="s">
        <v>309</v>
      </c>
      <c r="U2252" s="226" t="s">
        <v>309</v>
      </c>
      <c r="V2252" s="147" t="s">
        <v>309</v>
      </c>
      <c r="X2252" s="135"/>
      <c r="Y2252" s="135"/>
      <c r="AA2252" s="135"/>
      <c r="AB2252" s="134"/>
      <c r="AC2252" s="135"/>
      <c r="AD2252" s="135"/>
      <c r="AH2252" s="135"/>
      <c r="AI2252" s="135"/>
    </row>
    <row r="2253" spans="1:35" ht="31.5">
      <c r="A2253" s="205">
        <v>2249</v>
      </c>
      <c r="B2253" s="206" t="s">
        <v>8278</v>
      </c>
      <c r="C2253" s="207" t="str">
        <f xml:space="preserve"> _xlfn.CONCAT(小韻資料表[[#This Row],[聲母拼音碼]],小韻資料表[[#This Row],[韻母拼音碼]],小韻資料表[[#This Row],[調號]])</f>
        <v>chui3</v>
      </c>
      <c r="D2253" s="206" t="s">
        <v>8279</v>
      </c>
      <c r="E2253" s="208" t="s">
        <v>381</v>
      </c>
      <c r="F2253" s="205">
        <v>53</v>
      </c>
      <c r="G2253" s="209" t="s">
        <v>8279</v>
      </c>
      <c r="H2253" s="205">
        <f xml:space="preserve"> LEN(小韻資料表[[#This Row],[小韻字集]])</f>
        <v>1</v>
      </c>
      <c r="I2253" s="205" cm="1">
        <f t="array" ref="I2253" xml:space="preserve"> MATCH(TRUE, ISNUMBER( SEARCH( LEFT(小韻資料表[[#This Row],[切語]],1), 切語上字資料表[切語上字]) ), 0)</f>
        <v>27</v>
      </c>
      <c r="J2253" s="210" t="str" cm="1">
        <f t="array" ref="J2253" xml:space="preserve"> INDEX(切語上字資料表[聲母], 小韻資料表[[#This Row],[上字表識別號]])</f>
        <v>初</v>
      </c>
      <c r="K2253" s="210" t="str" cm="1">
        <f t="array" ref="K2253" xml:space="preserve"> INDEX(切語上字資料表[聲母拼音碼], 小韻資料表[[#This Row],[上字表識別號]])</f>
        <v>ch</v>
      </c>
      <c r="L2253" s="210" t="str" cm="1">
        <f t="array" ref="L2253" xml:space="preserve"> INDEX(切語上字資料表[清濁], 小韻資料表[[#This Row],[上字表識別號]])</f>
        <v>次清</v>
      </c>
      <c r="M2253" s="223" t="str" cm="1">
        <f t="array" ref="M2253" xml:space="preserve"> INDEX(切語上字資料表[發送收], 小韻資料表[[#This Row],[上字表識別號]])</f>
        <v>送氣</v>
      </c>
      <c r="N2253" s="205" cm="1">
        <f t="array" ref="N2253" xml:space="preserve"> MATCH(TRUE, ISNUMBER( SEARCH( RIGHT(小韻資料表[[#This Row],[切語]],1), 切語下字資料表[切語下字]) ), 0)</f>
        <v>35</v>
      </c>
      <c r="O2253" s="207" t="str" cm="1">
        <f t="array" ref="O2253" xml:space="preserve"> INDEX(切語下字資料表[韻母], 小韻資料表[[#This Row],[下字表識別號]])</f>
        <v>至合3</v>
      </c>
      <c r="P2253" s="207" t="str" cm="1">
        <f t="array" ref="P2253" xml:space="preserve"> INDEX(切語下字資料表[韻母拼音碼], 小韻資料表[[#This Row],[下字表識別號]])</f>
        <v>ui</v>
      </c>
      <c r="Q2253" s="210" t="str" cm="1">
        <f t="array" ref="Q2253" xml:space="preserve"> INDEX(設定表!$C$19:$C$23, INT( LEFT(小韻資料表[[#This Row],[目次編碼]],1) ))</f>
        <v>去</v>
      </c>
      <c r="R2253" s="210">
        <f xml:space="preserve">  INDEX(設定表!$C$8:$C$15, MATCH( (RIGHT(小韻資料表[[#This Row],[清濁]]) &amp; 小韻資料表[[#This Row],[調]]), 設定表!$B$8:$B$15, 0))</f>
        <v>3</v>
      </c>
      <c r="S2253" s="205" t="s">
        <v>309</v>
      </c>
      <c r="T2253" s="205" t="s">
        <v>309</v>
      </c>
      <c r="U2253" s="226" t="s">
        <v>309</v>
      </c>
      <c r="V2253" s="146" t="s">
        <v>309</v>
      </c>
      <c r="X2253" s="135"/>
      <c r="Y2253" s="135"/>
      <c r="AA2253" s="135"/>
      <c r="AB2253" s="134"/>
      <c r="AC2253" s="135"/>
      <c r="AD2253" s="135"/>
      <c r="AH2253" s="135"/>
      <c r="AI2253" s="135"/>
    </row>
    <row r="2254" spans="1:35" ht="31.5">
      <c r="A2254" s="205">
        <v>2250</v>
      </c>
      <c r="B2254" s="206" t="s">
        <v>8280</v>
      </c>
      <c r="C2254" s="207" t="str">
        <f xml:space="preserve"> _xlfn.CONCAT(小韻資料表[[#This Row],[聲母拼音碼]],小韻資料表[[#This Row],[韻母拼音碼]],小韻資料表[[#This Row],[調號]])</f>
        <v>sui3</v>
      </c>
      <c r="D2254" s="206" t="s">
        <v>8281</v>
      </c>
      <c r="E2254" s="208" t="s">
        <v>381</v>
      </c>
      <c r="F2254" s="205">
        <v>54</v>
      </c>
      <c r="G2254" s="209" t="s">
        <v>8282</v>
      </c>
      <c r="H2254" s="205">
        <f xml:space="preserve"> LEN(小韻資料表[[#This Row],[小韻字集]])</f>
        <v>3</v>
      </c>
      <c r="I2254" s="205" cm="1">
        <f t="array" ref="I2254" xml:space="preserve"> MATCH(TRUE, ISNUMBER( SEARCH( LEFT(小韻資料表[[#This Row],[切語]],1), 切語上字資料表[切語上字]) ), 0)</f>
        <v>33</v>
      </c>
      <c r="J2254" s="210" t="str" cm="1">
        <f t="array" ref="J2254" xml:space="preserve"> INDEX(切語上字資料表[聲母], 小韻資料表[[#This Row],[上字表識別號]])</f>
        <v>審</v>
      </c>
      <c r="K2254" s="210" t="str" cm="1">
        <f t="array" ref="K2254" xml:space="preserve"> INDEX(切語上字資料表[聲母拼音碼], 小韻資料表[[#This Row],[上字表識別號]])</f>
        <v>s</v>
      </c>
      <c r="L2254" s="210" t="str" cm="1">
        <f t="array" ref="L2254" xml:space="preserve"> INDEX(切語上字資料表[清濁], 小韻資料表[[#This Row],[上字表識別號]])</f>
        <v>全清</v>
      </c>
      <c r="M2254" s="223" t="str" cm="1">
        <f t="array" ref="M2254" xml:space="preserve"> INDEX(切語上字資料表[發送收], 小韻資料表[[#This Row],[上字表識別號]])</f>
        <v>送氣</v>
      </c>
      <c r="N2254" s="205" cm="1">
        <f t="array" ref="N2254" xml:space="preserve"> MATCH(TRUE, ISNUMBER( SEARCH( RIGHT(小韻資料表[[#This Row],[切語]],1), 切語下字資料表[切語下字]) ), 0)</f>
        <v>35</v>
      </c>
      <c r="O2254" s="207" t="str" cm="1">
        <f t="array" ref="O2254" xml:space="preserve"> INDEX(切語下字資料表[韻母], 小韻資料表[[#This Row],[下字表識別號]])</f>
        <v>至合3</v>
      </c>
      <c r="P2254" s="207" t="str" cm="1">
        <f t="array" ref="P2254" xml:space="preserve"> INDEX(切語下字資料表[韻母拼音碼], 小韻資料表[[#This Row],[下字表識別號]])</f>
        <v>ui</v>
      </c>
      <c r="Q2254" s="210" t="str" cm="1">
        <f t="array" ref="Q2254" xml:space="preserve"> INDEX(設定表!$C$19:$C$23, INT( LEFT(小韻資料表[[#This Row],[目次編碼]],1) ))</f>
        <v>去</v>
      </c>
      <c r="R2254" s="210">
        <f xml:space="preserve">  INDEX(設定表!$C$8:$C$15, MATCH( (RIGHT(小韻資料表[[#This Row],[清濁]]) &amp; 小韻資料表[[#This Row],[調]]), 設定表!$B$8:$B$15, 0))</f>
        <v>3</v>
      </c>
      <c r="S2254" s="205" t="s">
        <v>309</v>
      </c>
      <c r="T2254" s="205" t="s">
        <v>309</v>
      </c>
      <c r="U2254" s="226" t="s">
        <v>309</v>
      </c>
      <c r="V2254" s="147" t="s">
        <v>309</v>
      </c>
      <c r="X2254" s="135"/>
      <c r="Y2254" s="135"/>
      <c r="AA2254" s="135"/>
      <c r="AB2254" s="134"/>
      <c r="AC2254" s="135"/>
      <c r="AD2254" s="135"/>
      <c r="AH2254" s="135"/>
      <c r="AI2254" s="135"/>
    </row>
    <row r="2255" spans="1:35" ht="31.5">
      <c r="A2255" s="205">
        <v>2251</v>
      </c>
      <c r="B2255" s="206" t="s">
        <v>8283</v>
      </c>
      <c r="C2255" s="207" t="str">
        <f xml:space="preserve"> _xlfn.CONCAT(小韻資料表[[#This Row],[聲母拼音碼]],小韻資料表[[#This Row],[韻母拼音碼]],小韻資料表[[#This Row],[調號]])</f>
        <v>ci3</v>
      </c>
      <c r="D2255" s="206" t="s">
        <v>397</v>
      </c>
      <c r="E2255" s="208" t="s">
        <v>396</v>
      </c>
      <c r="F2255" s="205">
        <v>1</v>
      </c>
      <c r="G2255" s="209" t="s">
        <v>8284</v>
      </c>
      <c r="H2255" s="205">
        <f xml:space="preserve"> LEN(小韻資料表[[#This Row],[小韻字集]])</f>
        <v>7</v>
      </c>
      <c r="I2255" s="205" cm="1">
        <f t="array" ref="I2255" xml:space="preserve"> MATCH(TRUE, ISNUMBER( SEARCH( LEFT(小韻資料表[[#This Row],[切語]],1), 切語上字資料表[切語上字]) ), 0)</f>
        <v>30</v>
      </c>
      <c r="J2255" s="210" t="str" cm="1">
        <f t="array" ref="J2255" xml:space="preserve"> INDEX(切語上字資料表[聲母], 小韻資料表[[#This Row],[上字表識別號]])</f>
        <v>照</v>
      </c>
      <c r="K2255" s="210" t="str" cm="1">
        <f t="array" ref="K2255" xml:space="preserve"> INDEX(切語上字資料表[聲母拼音碼], 小韻資料表[[#This Row],[上字表識別號]])</f>
        <v>c</v>
      </c>
      <c r="L2255" s="210" t="str" cm="1">
        <f t="array" ref="L2255" xml:space="preserve"> INDEX(切語上字資料表[清濁], 小韻資料表[[#This Row],[上字表識別號]])</f>
        <v>全清</v>
      </c>
      <c r="M2255" s="223" t="str" cm="1">
        <f t="array" ref="M2255" xml:space="preserve"> INDEX(切語上字資料表[發送收], 小韻資料表[[#This Row],[上字表識別號]])</f>
        <v>發聲</v>
      </c>
      <c r="N2255" s="205" cm="1">
        <f t="array" ref="N2255" xml:space="preserve"> MATCH(TRUE, ISNUMBER( SEARCH( RIGHT(小韻資料表[[#This Row],[切語]],1), 切語下字資料表[切語下字]) ), 0)</f>
        <v>39</v>
      </c>
      <c r="O2255" s="207" t="str" cm="1">
        <f t="array" ref="O2255" xml:space="preserve"> INDEX(切語下字資料表[韻母], 小韻資料表[[#This Row],[下字表識別號]])</f>
        <v>志開3</v>
      </c>
      <c r="P2255" s="207" t="str" cm="1">
        <f t="array" ref="P2255" xml:space="preserve"> INDEX(切語下字資料表[韻母拼音碼], 小韻資料表[[#This Row],[下字表識別號]])</f>
        <v>i</v>
      </c>
      <c r="Q2255" s="210" t="str" cm="1">
        <f t="array" ref="Q2255" xml:space="preserve"> INDEX(設定表!$C$19:$C$23, INT( LEFT(小韻資料表[[#This Row],[目次編碼]],1) ))</f>
        <v>去</v>
      </c>
      <c r="R2255" s="210">
        <f xml:space="preserve">  INDEX(設定表!$C$8:$C$15, MATCH( (RIGHT(小韻資料表[[#This Row],[清濁]]) &amp; 小韻資料表[[#This Row],[調]]), 設定表!$B$8:$B$15, 0))</f>
        <v>3</v>
      </c>
      <c r="S2255" s="205" t="s">
        <v>309</v>
      </c>
      <c r="T2255" s="205" t="s">
        <v>309</v>
      </c>
      <c r="U2255" s="226" t="s">
        <v>309</v>
      </c>
      <c r="V2255" s="146" t="s">
        <v>309</v>
      </c>
      <c r="X2255" s="135"/>
      <c r="Y2255" s="135"/>
      <c r="AA2255" s="135"/>
      <c r="AB2255" s="134"/>
      <c r="AC2255" s="135"/>
      <c r="AD2255" s="135"/>
      <c r="AH2255" s="135"/>
      <c r="AI2255" s="135"/>
    </row>
    <row r="2256" spans="1:35" ht="31.5">
      <c r="A2256" s="205">
        <v>2252</v>
      </c>
      <c r="B2256" s="206" t="s">
        <v>8285</v>
      </c>
      <c r="C2256" s="207" t="str">
        <f xml:space="preserve"> _xlfn.CONCAT(小韻資料表[[#This Row],[聲母拼音碼]],小韻資料表[[#This Row],[韻母拼音碼]],小韻資料表[[#This Row],[調號]])</f>
        <v>ti7</v>
      </c>
      <c r="D2256" s="206" t="s">
        <v>8286</v>
      </c>
      <c r="E2256" s="208" t="s">
        <v>396</v>
      </c>
      <c r="F2256" s="205">
        <v>2</v>
      </c>
      <c r="G2256" s="209" t="s">
        <v>8287</v>
      </c>
      <c r="H2256" s="205">
        <f xml:space="preserve"> LEN(小韻資料表[[#This Row],[小韻字集]])</f>
        <v>6</v>
      </c>
      <c r="I2256" s="205" cm="1">
        <f t="array" ref="I2256" xml:space="preserve"> MATCH(TRUE, ISNUMBER( SEARCH( LEFT(小韻資料表[[#This Row],[切語]],1), 切語上字資料表[切語上字]) ), 0)</f>
        <v>11</v>
      </c>
      <c r="J2256" s="210" t="str" cm="1">
        <f t="array" ref="J2256" xml:space="preserve"> INDEX(切語上字資料表[聲母], 小韻資料表[[#This Row],[上字表識別號]])</f>
        <v>澄</v>
      </c>
      <c r="K2256" s="210" t="str" cm="1">
        <f t="array" ref="K2256" xml:space="preserve"> INDEX(切語上字資料表[聲母拼音碼], 小韻資料表[[#This Row],[上字表識別號]])</f>
        <v>t</v>
      </c>
      <c r="L2256" s="210" t="str" cm="1">
        <f t="array" ref="L2256" xml:space="preserve"> INDEX(切語上字資料表[清濁], 小韻資料表[[#This Row],[上字表識別號]])</f>
        <v>全濁</v>
      </c>
      <c r="M2256" s="223" cm="1">
        <f t="array" ref="M2256" xml:space="preserve"> INDEX(切語上字資料表[發送收], 小韻資料表[[#This Row],[上字表識別號]])</f>
        <v>0</v>
      </c>
      <c r="N2256" s="205" cm="1">
        <f t="array" ref="N2256" xml:space="preserve"> MATCH(TRUE, ISNUMBER( SEARCH( RIGHT(小韻資料表[[#This Row],[切語]],1), 切語下字資料表[切語下字]) ), 0)</f>
        <v>39</v>
      </c>
      <c r="O2256" s="207" t="str" cm="1">
        <f t="array" ref="O2256" xml:space="preserve"> INDEX(切語下字資料表[韻母], 小韻資料表[[#This Row],[下字表識別號]])</f>
        <v>志開3</v>
      </c>
      <c r="P2256" s="207" t="str" cm="1">
        <f t="array" ref="P2256" xml:space="preserve"> INDEX(切語下字資料表[韻母拼音碼], 小韻資料表[[#This Row],[下字表識別號]])</f>
        <v>i</v>
      </c>
      <c r="Q2256" s="210" t="str" cm="1">
        <f t="array" ref="Q2256" xml:space="preserve"> INDEX(設定表!$C$19:$C$23, INT( LEFT(小韻資料表[[#This Row],[目次編碼]],1) ))</f>
        <v>去</v>
      </c>
      <c r="R2256" s="210">
        <f xml:space="preserve">  INDEX(設定表!$C$8:$C$15, MATCH( (RIGHT(小韻資料表[[#This Row],[清濁]]) &amp; 小韻資料表[[#This Row],[調]]), 設定表!$B$8:$B$15, 0))</f>
        <v>7</v>
      </c>
      <c r="S2256" s="205" t="s">
        <v>309</v>
      </c>
      <c r="T2256" s="205" t="s">
        <v>309</v>
      </c>
      <c r="U2256" s="226" t="s">
        <v>309</v>
      </c>
      <c r="V2256" s="147" t="s">
        <v>309</v>
      </c>
      <c r="X2256" s="135"/>
      <c r="Y2256" s="135"/>
      <c r="AA2256" s="135"/>
      <c r="AB2256" s="134"/>
      <c r="AC2256" s="135"/>
      <c r="AD2256" s="135"/>
      <c r="AH2256" s="135"/>
      <c r="AI2256" s="135"/>
    </row>
    <row r="2257" spans="1:35" ht="31.5">
      <c r="A2257" s="205">
        <v>2253</v>
      </c>
      <c r="B2257" s="206" t="s">
        <v>8288</v>
      </c>
      <c r="C2257" s="207" t="str">
        <f xml:space="preserve"> _xlfn.CONCAT(小韻資料表[[#This Row],[聲母拼音碼]],小韻資料表[[#This Row],[韻母拼音碼]],小韻資料表[[#This Row],[調號]])</f>
        <v>si7</v>
      </c>
      <c r="D2257" s="206" t="s">
        <v>8289</v>
      </c>
      <c r="E2257" s="208" t="s">
        <v>396</v>
      </c>
      <c r="F2257" s="205">
        <v>3</v>
      </c>
      <c r="G2257" s="209" t="s">
        <v>8290</v>
      </c>
      <c r="H2257" s="205">
        <f xml:space="preserve"> LEN(小韻資料表[[#This Row],[小韻字集]])</f>
        <v>5</v>
      </c>
      <c r="I2257" s="205" cm="1">
        <f t="array" ref="I2257" xml:space="preserve"> MATCH(TRUE, ISNUMBER( SEARCH( LEFT(小韻資料表[[#This Row],[切語]],1), 切語上字資料表[切語上字]) ), 0)</f>
        <v>25</v>
      </c>
      <c r="J2257" s="210" t="str" cm="1">
        <f t="array" ref="J2257" xml:space="preserve"> INDEX(切語上字資料表[聲母], 小韻資料表[[#This Row],[上字表識別號]])</f>
        <v>邪</v>
      </c>
      <c r="K2257" s="210" t="str" cm="1">
        <f t="array" ref="K2257" xml:space="preserve"> INDEX(切語上字資料表[聲母拼音碼], 小韻資料表[[#This Row],[上字表識別號]])</f>
        <v>s</v>
      </c>
      <c r="L2257" s="210" t="str" cm="1">
        <f t="array" ref="L2257" xml:space="preserve"> INDEX(切語上字資料表[清濁], 小韻資料表[[#This Row],[上字表識別號]])</f>
        <v>全濁</v>
      </c>
      <c r="M2257" s="223" t="str" cm="1">
        <f t="array" ref="M2257" xml:space="preserve"> INDEX(切語上字資料表[發送收], 小韻資料表[[#This Row],[上字表識別號]])</f>
        <v>送氣</v>
      </c>
      <c r="N2257" s="205" cm="1">
        <f t="array" ref="N2257" xml:space="preserve"> MATCH(TRUE, ISNUMBER( SEARCH( RIGHT(小韻資料表[[#This Row],[切語]],1), 切語下字資料表[切語下字]) ), 0)</f>
        <v>39</v>
      </c>
      <c r="O2257" s="207" t="str" cm="1">
        <f t="array" ref="O2257" xml:space="preserve"> INDEX(切語下字資料表[韻母], 小韻資料表[[#This Row],[下字表識別號]])</f>
        <v>志開3</v>
      </c>
      <c r="P2257" s="207" t="str" cm="1">
        <f t="array" ref="P2257" xml:space="preserve"> INDEX(切語下字資料表[韻母拼音碼], 小韻資料表[[#This Row],[下字表識別號]])</f>
        <v>i</v>
      </c>
      <c r="Q2257" s="210" t="str" cm="1">
        <f t="array" ref="Q2257" xml:space="preserve"> INDEX(設定表!$C$19:$C$23, INT( LEFT(小韻資料表[[#This Row],[目次編碼]],1) ))</f>
        <v>去</v>
      </c>
      <c r="R2257" s="210">
        <f xml:space="preserve">  INDEX(設定表!$C$8:$C$15, MATCH( (RIGHT(小韻資料表[[#This Row],[清濁]]) &amp; 小韻資料表[[#This Row],[調]]), 設定表!$B$8:$B$15, 0))</f>
        <v>7</v>
      </c>
      <c r="S2257" s="205" t="s">
        <v>309</v>
      </c>
      <c r="T2257" s="205" t="s">
        <v>309</v>
      </c>
      <c r="U2257" s="226" t="s">
        <v>309</v>
      </c>
      <c r="V2257" s="146" t="s">
        <v>309</v>
      </c>
      <c r="X2257" s="135"/>
      <c r="Y2257" s="135"/>
      <c r="AA2257" s="135"/>
      <c r="AB2257" s="134"/>
      <c r="AC2257" s="135"/>
      <c r="AD2257" s="135"/>
      <c r="AH2257" s="135"/>
      <c r="AI2257" s="135"/>
    </row>
    <row r="2258" spans="1:35" ht="31.5">
      <c r="A2258" s="205">
        <v>2254</v>
      </c>
      <c r="B2258" s="206" t="s">
        <v>8291</v>
      </c>
      <c r="C2258" s="207" t="str">
        <f xml:space="preserve"> _xlfn.CONCAT(小韻資料表[[#This Row],[聲母拼音碼]],小韻資料表[[#This Row],[韻母拼音碼]],小韻資料表[[#This Row],[調號]])</f>
        <v>chi3</v>
      </c>
      <c r="D2258" s="206" t="s">
        <v>8292</v>
      </c>
      <c r="E2258" s="208" t="s">
        <v>396</v>
      </c>
      <c r="F2258" s="205">
        <v>4</v>
      </c>
      <c r="G2258" s="209" t="s">
        <v>8293</v>
      </c>
      <c r="H2258" s="205">
        <f xml:space="preserve"> LEN(小韻資料表[[#This Row],[小韻字集]])</f>
        <v>5</v>
      </c>
      <c r="I2258" s="205" cm="1">
        <f t="array" ref="I2258" xml:space="preserve"> MATCH(TRUE, ISNUMBER( SEARCH( LEFT(小韻資料表[[#This Row],[切語]],1), 切語上字資料表[切語上字]) ), 0)</f>
        <v>22</v>
      </c>
      <c r="J2258" s="210" t="str" cm="1">
        <f t="array" ref="J2258" xml:space="preserve"> INDEX(切語上字資料表[聲母], 小韻資料表[[#This Row],[上字表識別號]])</f>
        <v>清</v>
      </c>
      <c r="K2258" s="210" t="str" cm="1">
        <f t="array" ref="K2258" xml:space="preserve"> INDEX(切語上字資料表[聲母拼音碼], 小韻資料表[[#This Row],[上字表識別號]])</f>
        <v>ch</v>
      </c>
      <c r="L2258" s="210" t="str" cm="1">
        <f t="array" ref="L2258" xml:space="preserve"> INDEX(切語上字資料表[清濁], 小韻資料表[[#This Row],[上字表識別號]])</f>
        <v>次清</v>
      </c>
      <c r="M2258" s="223" t="str" cm="1">
        <f t="array" ref="M2258" xml:space="preserve"> INDEX(切語上字資料表[發送收], 小韻資料表[[#This Row],[上字表識別號]])</f>
        <v>送氣</v>
      </c>
      <c r="N2258" s="205" cm="1">
        <f t="array" ref="N2258" xml:space="preserve"> MATCH(TRUE, ISNUMBER( SEARCH( RIGHT(小韻資料表[[#This Row],[切語]],1), 切語下字資料表[切語下字]) ), 0)</f>
        <v>39</v>
      </c>
      <c r="O2258" s="207" t="str" cm="1">
        <f t="array" ref="O2258" xml:space="preserve"> INDEX(切語下字資料表[韻母], 小韻資料表[[#This Row],[下字表識別號]])</f>
        <v>志開3</v>
      </c>
      <c r="P2258" s="207" t="str" cm="1">
        <f t="array" ref="P2258" xml:space="preserve"> INDEX(切語下字資料表[韻母拼音碼], 小韻資料表[[#This Row],[下字表識別號]])</f>
        <v>i</v>
      </c>
      <c r="Q2258" s="210" t="str" cm="1">
        <f t="array" ref="Q2258" xml:space="preserve"> INDEX(設定表!$C$19:$C$23, INT( LEFT(小韻資料表[[#This Row],[目次編碼]],1) ))</f>
        <v>去</v>
      </c>
      <c r="R2258" s="210">
        <f xml:space="preserve">  INDEX(設定表!$C$8:$C$15, MATCH( (RIGHT(小韻資料表[[#This Row],[清濁]]) &amp; 小韻資料表[[#This Row],[調]]), 設定表!$B$8:$B$15, 0))</f>
        <v>3</v>
      </c>
      <c r="S2258" s="205" t="s">
        <v>309</v>
      </c>
      <c r="T2258" s="205" t="s">
        <v>309</v>
      </c>
      <c r="U2258" s="226" t="s">
        <v>309</v>
      </c>
      <c r="V2258" s="147" t="s">
        <v>309</v>
      </c>
      <c r="X2258" s="135"/>
      <c r="Y2258" s="135"/>
      <c r="AA2258" s="135"/>
      <c r="AB2258" s="134"/>
      <c r="AC2258" s="135"/>
      <c r="AD2258" s="135"/>
      <c r="AH2258" s="135"/>
      <c r="AI2258" s="135"/>
    </row>
    <row r="2259" spans="1:35" ht="31.5">
      <c r="A2259" s="205">
        <v>2255</v>
      </c>
      <c r="B2259" s="206" t="s">
        <v>8294</v>
      </c>
      <c r="C2259" s="207" t="str">
        <f xml:space="preserve"> _xlfn.CONCAT(小韻資料表[[#This Row],[聲母拼音碼]],小韻資料表[[#This Row],[韻母拼音碼]],小韻資料表[[#This Row],[調號]])</f>
        <v>si3</v>
      </c>
      <c r="D2259" s="206" t="s">
        <v>8295</v>
      </c>
      <c r="E2259" s="208" t="s">
        <v>396</v>
      </c>
      <c r="F2259" s="205">
        <v>5</v>
      </c>
      <c r="G2259" s="209" t="s">
        <v>8296</v>
      </c>
      <c r="H2259" s="205">
        <f xml:space="preserve"> LEN(小韻資料表[[#This Row],[小韻字集]])</f>
        <v>4</v>
      </c>
      <c r="I2259" s="205" cm="1">
        <f t="array" ref="I2259" xml:space="preserve"> MATCH(TRUE, ISNUMBER( SEARCH( LEFT(小韻資料表[[#This Row],[切語]],1), 切語上字資料表[切語上字]) ), 0)</f>
        <v>24</v>
      </c>
      <c r="J2259" s="210" t="str" cm="1">
        <f t="array" ref="J2259" xml:space="preserve"> INDEX(切語上字資料表[聲母], 小韻資料表[[#This Row],[上字表識別號]])</f>
        <v>心</v>
      </c>
      <c r="K2259" s="210" t="str" cm="1">
        <f t="array" ref="K2259" xml:space="preserve"> INDEX(切語上字資料表[聲母拼音碼], 小韻資料表[[#This Row],[上字表識別號]])</f>
        <v>s</v>
      </c>
      <c r="L2259" s="210" t="str" cm="1">
        <f t="array" ref="L2259" xml:space="preserve"> INDEX(切語上字資料表[清濁], 小韻資料表[[#This Row],[上字表識別號]])</f>
        <v>全清</v>
      </c>
      <c r="M2259" s="223" t="str" cm="1">
        <f t="array" ref="M2259" xml:space="preserve"> INDEX(切語上字資料表[發送收], 小韻資料表[[#This Row],[上字表識別號]])</f>
        <v>送氣</v>
      </c>
      <c r="N2259" s="205" cm="1">
        <f t="array" ref="N2259" xml:space="preserve"> MATCH(TRUE, ISNUMBER( SEARCH( RIGHT(小韻資料表[[#This Row],[切語]],1), 切語下字資料表[切語下字]) ), 0)</f>
        <v>39</v>
      </c>
      <c r="O2259" s="207" t="str" cm="1">
        <f t="array" ref="O2259" xml:space="preserve"> INDEX(切語下字資料表[韻母], 小韻資料表[[#This Row],[下字表識別號]])</f>
        <v>志開3</v>
      </c>
      <c r="P2259" s="207" t="str" cm="1">
        <f t="array" ref="P2259" xml:space="preserve"> INDEX(切語下字資料表[韻母拼音碼], 小韻資料表[[#This Row],[下字表識別號]])</f>
        <v>i</v>
      </c>
      <c r="Q2259" s="210" t="str" cm="1">
        <f t="array" ref="Q2259" xml:space="preserve"> INDEX(設定表!$C$19:$C$23, INT( LEFT(小韻資料表[[#This Row],[目次編碼]],1) ))</f>
        <v>去</v>
      </c>
      <c r="R2259" s="210">
        <f xml:space="preserve">  INDEX(設定表!$C$8:$C$15, MATCH( (RIGHT(小韻資料表[[#This Row],[清濁]]) &amp; 小韻資料表[[#This Row],[調]]), 設定表!$B$8:$B$15, 0))</f>
        <v>3</v>
      </c>
      <c r="S2259" s="205" t="s">
        <v>309</v>
      </c>
      <c r="T2259" s="205" t="s">
        <v>309</v>
      </c>
      <c r="U2259" s="226" t="s">
        <v>309</v>
      </c>
      <c r="V2259" s="146" t="s">
        <v>309</v>
      </c>
      <c r="X2259" s="135"/>
      <c r="Y2259" s="135"/>
      <c r="AA2259" s="135"/>
      <c r="AB2259" s="134"/>
      <c r="AC2259" s="135"/>
      <c r="AD2259" s="135"/>
      <c r="AH2259" s="135"/>
      <c r="AI2259" s="135"/>
    </row>
    <row r="2260" spans="1:35" ht="31.5">
      <c r="A2260" s="205">
        <v>2256</v>
      </c>
      <c r="B2260" s="206" t="s">
        <v>8297</v>
      </c>
      <c r="C2260" s="207" t="str">
        <f xml:space="preserve"> _xlfn.CONCAT(小韻資料表[[#This Row],[聲母拼音碼]],小韻資料表[[#This Row],[韻母拼音碼]],小韻資料表[[#This Row],[調號]])</f>
        <v>si3</v>
      </c>
      <c r="D2260" s="206" t="s">
        <v>8298</v>
      </c>
      <c r="E2260" s="208" t="s">
        <v>396</v>
      </c>
      <c r="F2260" s="205">
        <v>6</v>
      </c>
      <c r="G2260" s="209" t="s">
        <v>8299</v>
      </c>
      <c r="H2260" s="205">
        <f xml:space="preserve"> LEN(小韻資料表[[#This Row],[小韻字集]])</f>
        <v>4</v>
      </c>
      <c r="I2260" s="205" cm="1">
        <f t="array" ref="I2260" xml:space="preserve"> MATCH(TRUE, ISNUMBER( SEARCH( LEFT(小韻資料表[[#This Row],[切語]],1), 切語上字資料表[切語上字]) ), 0)</f>
        <v>33</v>
      </c>
      <c r="J2260" s="210" t="str" cm="1">
        <f t="array" ref="J2260" xml:space="preserve"> INDEX(切語上字資料表[聲母], 小韻資料表[[#This Row],[上字表識別號]])</f>
        <v>審</v>
      </c>
      <c r="K2260" s="210" t="str" cm="1">
        <f t="array" ref="K2260" xml:space="preserve"> INDEX(切語上字資料表[聲母拼音碼], 小韻資料表[[#This Row],[上字表識別號]])</f>
        <v>s</v>
      </c>
      <c r="L2260" s="210" t="str" cm="1">
        <f t="array" ref="L2260" xml:space="preserve"> INDEX(切語上字資料表[清濁], 小韻資料表[[#This Row],[上字表識別號]])</f>
        <v>全清</v>
      </c>
      <c r="M2260" s="223" t="str" cm="1">
        <f t="array" ref="M2260" xml:space="preserve"> INDEX(切語上字資料表[發送收], 小韻資料表[[#This Row],[上字表識別號]])</f>
        <v>送氣</v>
      </c>
      <c r="N2260" s="205" cm="1">
        <f t="array" ref="N2260" xml:space="preserve"> MATCH(TRUE, ISNUMBER( SEARCH( RIGHT(小韻資料表[[#This Row],[切語]],1), 切語下字資料表[切語下字]) ), 0)</f>
        <v>39</v>
      </c>
      <c r="O2260" s="207" t="str" cm="1">
        <f t="array" ref="O2260" xml:space="preserve"> INDEX(切語下字資料表[韻母], 小韻資料表[[#This Row],[下字表識別號]])</f>
        <v>志開3</v>
      </c>
      <c r="P2260" s="207" t="str" cm="1">
        <f t="array" ref="P2260" xml:space="preserve"> INDEX(切語下字資料表[韻母拼音碼], 小韻資料表[[#This Row],[下字表識別號]])</f>
        <v>i</v>
      </c>
      <c r="Q2260" s="210" t="str" cm="1">
        <f t="array" ref="Q2260" xml:space="preserve"> INDEX(設定表!$C$19:$C$23, INT( LEFT(小韻資料表[[#This Row],[目次編碼]],1) ))</f>
        <v>去</v>
      </c>
      <c r="R2260" s="210">
        <f xml:space="preserve">  INDEX(設定表!$C$8:$C$15, MATCH( (RIGHT(小韻資料表[[#This Row],[清濁]]) &amp; 小韻資料表[[#This Row],[調]]), 設定表!$B$8:$B$15, 0))</f>
        <v>3</v>
      </c>
      <c r="S2260" s="205" t="s">
        <v>309</v>
      </c>
      <c r="T2260" s="205" t="s">
        <v>309</v>
      </c>
      <c r="U2260" s="226" t="s">
        <v>309</v>
      </c>
      <c r="V2260" s="147" t="s">
        <v>309</v>
      </c>
      <c r="X2260" s="135"/>
      <c r="Y2260" s="135"/>
      <c r="AA2260" s="135"/>
      <c r="AB2260" s="134"/>
      <c r="AC2260" s="135"/>
      <c r="AD2260" s="135"/>
      <c r="AH2260" s="135"/>
      <c r="AI2260" s="135"/>
    </row>
    <row r="2261" spans="1:35" ht="31.5">
      <c r="A2261" s="205">
        <v>2257</v>
      </c>
      <c r="B2261" s="206" t="s">
        <v>8300</v>
      </c>
      <c r="C2261" s="207" t="str">
        <f xml:space="preserve"> _xlfn.CONCAT(小韻資料表[[#This Row],[聲母拼音碼]],小韻資料表[[#This Row],[韻母拼音碼]],小韻資料表[[#This Row],[調號]])</f>
        <v>ci3</v>
      </c>
      <c r="D2261" s="206" t="s">
        <v>8301</v>
      </c>
      <c r="E2261" s="208" t="s">
        <v>396</v>
      </c>
      <c r="F2261" s="205">
        <v>7</v>
      </c>
      <c r="G2261" s="209" t="s">
        <v>8302</v>
      </c>
      <c r="H2261" s="205">
        <f xml:space="preserve"> LEN(小韻資料表[[#This Row],[小韻字集]])</f>
        <v>6</v>
      </c>
      <c r="I2261" s="205" cm="1">
        <f t="array" ref="I2261" xml:space="preserve"> MATCH(TRUE, ISNUMBER( SEARCH( LEFT(小韻資料表[[#This Row],[切語]],1), 切語上字資料表[切語上字]) ), 0)</f>
        <v>26</v>
      </c>
      <c r="J2261" s="210" t="str" cm="1">
        <f t="array" ref="J2261" xml:space="preserve"> INDEX(切語上字資料表[聲母], 小韻資料表[[#This Row],[上字表識別號]])</f>
        <v>莊</v>
      </c>
      <c r="K2261" s="210" t="str" cm="1">
        <f t="array" ref="K2261" xml:space="preserve"> INDEX(切語上字資料表[聲母拼音碼], 小韻資料表[[#This Row],[上字表識別號]])</f>
        <v>c</v>
      </c>
      <c r="L2261" s="210" t="str" cm="1">
        <f t="array" ref="L2261" xml:space="preserve"> INDEX(切語上字資料表[清濁], 小韻資料表[[#This Row],[上字表識別號]])</f>
        <v>全清</v>
      </c>
      <c r="M2261" s="223" t="str" cm="1">
        <f t="array" ref="M2261" xml:space="preserve"> INDEX(切語上字資料表[發送收], 小韻資料表[[#This Row],[上字表識別號]])</f>
        <v>發聲</v>
      </c>
      <c r="N2261" s="205" cm="1">
        <f t="array" ref="N2261" xml:space="preserve"> MATCH(TRUE, ISNUMBER( SEARCH( RIGHT(小韻資料表[[#This Row],[切語]],1), 切語下字資料表[切語下字]) ), 0)</f>
        <v>39</v>
      </c>
      <c r="O2261" s="207" t="str" cm="1">
        <f t="array" ref="O2261" xml:space="preserve"> INDEX(切語下字資料表[韻母], 小韻資料表[[#This Row],[下字表識別號]])</f>
        <v>志開3</v>
      </c>
      <c r="P2261" s="207" t="str" cm="1">
        <f t="array" ref="P2261" xml:space="preserve"> INDEX(切語下字資料表[韻母拼音碼], 小韻資料表[[#This Row],[下字表識別號]])</f>
        <v>i</v>
      </c>
      <c r="Q2261" s="210" t="str" cm="1">
        <f t="array" ref="Q2261" xml:space="preserve"> INDEX(設定表!$C$19:$C$23, INT( LEFT(小韻資料表[[#This Row],[目次編碼]],1) ))</f>
        <v>去</v>
      </c>
      <c r="R2261" s="210">
        <f xml:space="preserve">  INDEX(設定表!$C$8:$C$15, MATCH( (RIGHT(小韻資料表[[#This Row],[清濁]]) &amp; 小韻資料表[[#This Row],[調]]), 設定表!$B$8:$B$15, 0))</f>
        <v>3</v>
      </c>
      <c r="S2261" s="205" t="s">
        <v>309</v>
      </c>
      <c r="T2261" s="205" t="s">
        <v>309</v>
      </c>
      <c r="U2261" s="226" t="s">
        <v>8303</v>
      </c>
      <c r="V2261" s="146" t="s">
        <v>309</v>
      </c>
      <c r="X2261" s="135"/>
      <c r="Y2261" s="135"/>
      <c r="AA2261" s="135"/>
      <c r="AB2261" s="134"/>
      <c r="AC2261" s="135"/>
      <c r="AD2261" s="135"/>
      <c r="AH2261" s="135"/>
      <c r="AI2261" s="135"/>
    </row>
    <row r="2262" spans="1:35" ht="31.5">
      <c r="A2262" s="205">
        <v>2258</v>
      </c>
      <c r="B2262" s="206" t="s">
        <v>8304</v>
      </c>
      <c r="C2262" s="207" t="str">
        <f xml:space="preserve"> _xlfn.CONCAT(小韻資料表[[#This Row],[聲母拼音碼]],小韻資料表[[#This Row],[韻母拼音碼]],小韻資料表[[#This Row],[調號]])</f>
        <v>li7</v>
      </c>
      <c r="D2262" s="206" t="s">
        <v>8305</v>
      </c>
      <c r="E2262" s="208" t="s">
        <v>396</v>
      </c>
      <c r="F2262" s="205">
        <v>8</v>
      </c>
      <c r="G2262" s="209" t="s">
        <v>8306</v>
      </c>
      <c r="H2262" s="205">
        <f xml:space="preserve"> LEN(小韻資料表[[#This Row],[小韻字集]])</f>
        <v>3</v>
      </c>
      <c r="I2262" s="205" cm="1">
        <f t="array" ref="I2262" xml:space="preserve"> MATCH(TRUE, ISNUMBER( SEARCH( LEFT(小韻資料表[[#This Row],[切語]],1), 切語上字資料表[切語上字]) ), 0)</f>
        <v>40</v>
      </c>
      <c r="J2262" s="210" t="str" cm="1">
        <f t="array" ref="J2262" xml:space="preserve"> INDEX(切語上字資料表[聲母], 小韻資料表[[#This Row],[上字表識別號]])</f>
        <v>來</v>
      </c>
      <c r="K2262" s="210" t="str" cm="1">
        <f t="array" ref="K2262" xml:space="preserve"> INDEX(切語上字資料表[聲母拼音碼], 小韻資料表[[#This Row],[上字表識別號]])</f>
        <v>l</v>
      </c>
      <c r="L2262" s="210" t="str" cm="1">
        <f t="array" ref="L2262" xml:space="preserve"> INDEX(切語上字資料表[清濁], 小韻資料表[[#This Row],[上字表識別號]])</f>
        <v>次濁</v>
      </c>
      <c r="M2262" s="223" t="str" cm="1">
        <f t="array" ref="M2262" xml:space="preserve"> INDEX(切語上字資料表[發送收], 小韻資料表[[#This Row],[上字表識別號]])</f>
        <v>收聲</v>
      </c>
      <c r="N2262" s="205" cm="1">
        <f t="array" ref="N2262" xml:space="preserve"> MATCH(TRUE, ISNUMBER( SEARCH( RIGHT(小韻資料表[[#This Row],[切語]],1), 切語下字資料表[切語下字]) ), 0)</f>
        <v>39</v>
      </c>
      <c r="O2262" s="207" t="str" cm="1">
        <f t="array" ref="O2262" xml:space="preserve"> INDEX(切語下字資料表[韻母], 小韻資料表[[#This Row],[下字表識別號]])</f>
        <v>志開3</v>
      </c>
      <c r="P2262" s="207" t="str" cm="1">
        <f t="array" ref="P2262" xml:space="preserve"> INDEX(切語下字資料表[韻母拼音碼], 小韻資料表[[#This Row],[下字表識別號]])</f>
        <v>i</v>
      </c>
      <c r="Q2262" s="210" t="str" cm="1">
        <f t="array" ref="Q2262" xml:space="preserve"> INDEX(設定表!$C$19:$C$23, INT( LEFT(小韻資料表[[#This Row],[目次編碼]],1) ))</f>
        <v>去</v>
      </c>
      <c r="R2262" s="210">
        <f xml:space="preserve">  INDEX(設定表!$C$8:$C$15, MATCH( (RIGHT(小韻資料表[[#This Row],[清濁]]) &amp; 小韻資料表[[#This Row],[調]]), 設定表!$B$8:$B$15, 0))</f>
        <v>7</v>
      </c>
      <c r="S2262" s="205" t="s">
        <v>309</v>
      </c>
      <c r="T2262" s="205" t="s">
        <v>309</v>
      </c>
      <c r="U2262" s="226" t="s">
        <v>309</v>
      </c>
      <c r="V2262" s="147" t="s">
        <v>309</v>
      </c>
      <c r="X2262" s="135"/>
      <c r="Y2262" s="135"/>
      <c r="AA2262" s="135"/>
      <c r="AB2262" s="134"/>
      <c r="AC2262" s="135"/>
      <c r="AD2262" s="135"/>
      <c r="AH2262" s="135"/>
      <c r="AI2262" s="135"/>
    </row>
    <row r="2263" spans="1:35" ht="31.5">
      <c r="A2263" s="205">
        <v>2259</v>
      </c>
      <c r="B2263" s="206" t="s">
        <v>8307</v>
      </c>
      <c r="C2263" s="207" t="str">
        <f xml:space="preserve"> _xlfn.CONCAT(小韻資料表[[#This Row],[聲母拼音碼]],小韻資料表[[#This Row],[韻母拼音碼]],小韻資料表[[#This Row],[調號]])</f>
        <v>ci7</v>
      </c>
      <c r="D2263" s="206" t="s">
        <v>8308</v>
      </c>
      <c r="E2263" s="208" t="s">
        <v>396</v>
      </c>
      <c r="F2263" s="205">
        <v>9</v>
      </c>
      <c r="G2263" s="209" t="s">
        <v>8309</v>
      </c>
      <c r="H2263" s="205">
        <f xml:space="preserve"> LEN(小韻資料表[[#This Row],[小韻字集]])</f>
        <v>6</v>
      </c>
      <c r="I2263" s="205" cm="1">
        <f t="array" ref="I2263" xml:space="preserve"> MATCH(TRUE, ISNUMBER( SEARCH( LEFT(小韻資料表[[#This Row],[切語]],1), 切語上字資料表[切語上字]) ), 0)</f>
        <v>23</v>
      </c>
      <c r="J2263" s="210" t="str" cm="1">
        <f t="array" ref="J2263" xml:space="preserve"> INDEX(切語上字資料表[聲母], 小韻資料表[[#This Row],[上字表識別號]])</f>
        <v>從</v>
      </c>
      <c r="K2263" s="210" t="str" cm="1">
        <f t="array" ref="K2263" xml:space="preserve"> INDEX(切語上字資料表[聲母拼音碼], 小韻資料表[[#This Row],[上字表識別號]])</f>
        <v>c</v>
      </c>
      <c r="L2263" s="210" t="str" cm="1">
        <f t="array" ref="L2263" xml:space="preserve"> INDEX(切語上字資料表[清濁], 小韻資料表[[#This Row],[上字表識別號]])</f>
        <v>全濁</v>
      </c>
      <c r="M2263" s="223" cm="1">
        <f t="array" ref="M2263" xml:space="preserve"> INDEX(切語上字資料表[發送收], 小韻資料表[[#This Row],[上字表識別號]])</f>
        <v>0</v>
      </c>
      <c r="N2263" s="205" cm="1">
        <f t="array" ref="N2263" xml:space="preserve"> MATCH(TRUE, ISNUMBER( SEARCH( RIGHT(小韻資料表[[#This Row],[切語]],1), 切語下字資料表[切語下字]) ), 0)</f>
        <v>39</v>
      </c>
      <c r="O2263" s="207" t="str" cm="1">
        <f t="array" ref="O2263" xml:space="preserve"> INDEX(切語下字資料表[韻母], 小韻資料表[[#This Row],[下字表識別號]])</f>
        <v>志開3</v>
      </c>
      <c r="P2263" s="207" t="str" cm="1">
        <f t="array" ref="P2263" xml:space="preserve"> INDEX(切語下字資料表[韻母拼音碼], 小韻資料表[[#This Row],[下字表識別號]])</f>
        <v>i</v>
      </c>
      <c r="Q2263" s="210" t="str" cm="1">
        <f t="array" ref="Q2263" xml:space="preserve"> INDEX(設定表!$C$19:$C$23, INT( LEFT(小韻資料表[[#This Row],[目次編碼]],1) ))</f>
        <v>去</v>
      </c>
      <c r="R2263" s="210">
        <f xml:space="preserve">  INDEX(設定表!$C$8:$C$15, MATCH( (RIGHT(小韻資料表[[#This Row],[清濁]]) &amp; 小韻資料表[[#This Row],[調]]), 設定表!$B$8:$B$15, 0))</f>
        <v>7</v>
      </c>
      <c r="S2263" s="205" t="s">
        <v>309</v>
      </c>
      <c r="T2263" s="205" t="s">
        <v>309</v>
      </c>
      <c r="U2263" s="226" t="s">
        <v>309</v>
      </c>
      <c r="V2263" s="146" t="s">
        <v>309</v>
      </c>
      <c r="X2263" s="135"/>
      <c r="Y2263" s="135"/>
      <c r="AA2263" s="135"/>
      <c r="AB2263" s="134"/>
      <c r="AC2263" s="135"/>
      <c r="AD2263" s="135"/>
      <c r="AH2263" s="135"/>
      <c r="AI2263" s="135"/>
    </row>
    <row r="2264" spans="1:35" ht="31.5">
      <c r="A2264" s="205">
        <v>2260</v>
      </c>
      <c r="B2264" s="206" t="s">
        <v>8310</v>
      </c>
      <c r="C2264" s="207" t="str">
        <f xml:space="preserve"> _xlfn.CONCAT(小韻資料表[[#This Row],[聲母拼音碼]],小韻資料表[[#This Row],[韻母拼音碼]],小韻資料表[[#This Row],[調號]])</f>
        <v>thi3</v>
      </c>
      <c r="D2264" s="206" t="s">
        <v>8311</v>
      </c>
      <c r="E2264" s="208" t="s">
        <v>396</v>
      </c>
      <c r="F2264" s="205">
        <v>10</v>
      </c>
      <c r="G2264" s="209" t="s">
        <v>8312</v>
      </c>
      <c r="H2264" s="205">
        <f xml:space="preserve"> LEN(小韻資料表[[#This Row],[小韻字集]])</f>
        <v>6</v>
      </c>
      <c r="I2264" s="205" cm="1">
        <f t="array" ref="I2264" xml:space="preserve"> MATCH(TRUE, ISNUMBER( SEARCH( LEFT(小韻資料表[[#This Row],[切語]],1), 切語上字資料表[切語上字]) ), 0)</f>
        <v>10</v>
      </c>
      <c r="J2264" s="210" t="str" cm="1">
        <f t="array" ref="J2264" xml:space="preserve"> INDEX(切語上字資料表[聲母], 小韻資料表[[#This Row],[上字表識別號]])</f>
        <v>徹</v>
      </c>
      <c r="K2264" s="210" t="str" cm="1">
        <f t="array" ref="K2264" xml:space="preserve"> INDEX(切語上字資料表[聲母拼音碼], 小韻資料表[[#This Row],[上字表識別號]])</f>
        <v>th</v>
      </c>
      <c r="L2264" s="210" t="str" cm="1">
        <f t="array" ref="L2264" xml:space="preserve"> INDEX(切語上字資料表[清濁], 小韻資料表[[#This Row],[上字表識別號]])</f>
        <v>次清</v>
      </c>
      <c r="M2264" s="223" t="str" cm="1">
        <f t="array" ref="M2264" xml:space="preserve"> INDEX(切語上字資料表[發送收], 小韻資料表[[#This Row],[上字表識別號]])</f>
        <v>送氣</v>
      </c>
      <c r="N2264" s="205" cm="1">
        <f t="array" ref="N2264" xml:space="preserve"> MATCH(TRUE, ISNUMBER( SEARCH( RIGHT(小韻資料表[[#This Row],[切語]],1), 切語下字資料表[切語下字]) ), 0)</f>
        <v>39</v>
      </c>
      <c r="O2264" s="207" t="str" cm="1">
        <f t="array" ref="O2264" xml:space="preserve"> INDEX(切語下字資料表[韻母], 小韻資料表[[#This Row],[下字表識別號]])</f>
        <v>志開3</v>
      </c>
      <c r="P2264" s="207" t="str" cm="1">
        <f t="array" ref="P2264" xml:space="preserve"> INDEX(切語下字資料表[韻母拼音碼], 小韻資料表[[#This Row],[下字表識別號]])</f>
        <v>i</v>
      </c>
      <c r="Q2264" s="210" t="str" cm="1">
        <f t="array" ref="Q2264" xml:space="preserve"> INDEX(設定表!$C$19:$C$23, INT( LEFT(小韻資料表[[#This Row],[目次編碼]],1) ))</f>
        <v>去</v>
      </c>
      <c r="R2264" s="210">
        <f xml:space="preserve">  INDEX(設定表!$C$8:$C$15, MATCH( (RIGHT(小韻資料表[[#This Row],[清濁]]) &amp; 小韻資料表[[#This Row],[調]]), 設定表!$B$8:$B$15, 0))</f>
        <v>3</v>
      </c>
      <c r="S2264" s="205" t="s">
        <v>309</v>
      </c>
      <c r="T2264" s="205" t="s">
        <v>309</v>
      </c>
      <c r="U2264" s="226" t="s">
        <v>309</v>
      </c>
      <c r="V2264" s="147" t="s">
        <v>309</v>
      </c>
      <c r="X2264" s="135"/>
      <c r="Y2264" s="135"/>
      <c r="AA2264" s="135"/>
      <c r="AB2264" s="134"/>
      <c r="AC2264" s="135"/>
      <c r="AD2264" s="135"/>
      <c r="AH2264" s="135"/>
      <c r="AI2264" s="135"/>
    </row>
    <row r="2265" spans="1:35" ht="31.5">
      <c r="A2265" s="205">
        <v>2261</v>
      </c>
      <c r="B2265" s="206" t="s">
        <v>8313</v>
      </c>
      <c r="C2265" s="207" t="str">
        <f xml:space="preserve"> _xlfn.CONCAT(小韻資料表[[#This Row],[聲母拼音碼]],小韻資料表[[#This Row],[韻母拼音碼]],小韻資料表[[#This Row],[調號]])</f>
        <v>ji7</v>
      </c>
      <c r="D2265" s="206" t="s">
        <v>8314</v>
      </c>
      <c r="E2265" s="208" t="s">
        <v>396</v>
      </c>
      <c r="F2265" s="205">
        <v>11</v>
      </c>
      <c r="G2265" s="209" t="s">
        <v>8315</v>
      </c>
      <c r="H2265" s="205">
        <f xml:space="preserve"> LEN(小韻資料表[[#This Row],[小韻字集]])</f>
        <v>18</v>
      </c>
      <c r="I2265" s="205" cm="1">
        <f t="array" ref="I2265" xml:space="preserve"> MATCH(TRUE, ISNUMBER( SEARCH( LEFT(小韻資料表[[#This Row],[切語]],1), 切語上字資料表[切語上字]) ), 0)</f>
        <v>41</v>
      </c>
      <c r="J2265" s="210" t="str" cm="1">
        <f t="array" ref="J2265" xml:space="preserve"> INDEX(切語上字資料表[聲母], 小韻資料表[[#This Row],[上字表識別號]])</f>
        <v>日</v>
      </c>
      <c r="K2265" s="210" t="str" cm="1">
        <f t="array" ref="K2265" xml:space="preserve"> INDEX(切語上字資料表[聲母拼音碼], 小韻資料表[[#This Row],[上字表識別號]])</f>
        <v>j</v>
      </c>
      <c r="L2265" s="210" t="str" cm="1">
        <f t="array" ref="L2265" xml:space="preserve"> INDEX(切語上字資料表[清濁], 小韻資料表[[#This Row],[上字表識別號]])</f>
        <v>次濁</v>
      </c>
      <c r="M2265" s="223" t="str" cm="1">
        <f t="array" ref="M2265" xml:space="preserve"> INDEX(切語上字資料表[發送收], 小韻資料表[[#This Row],[上字表識別號]])</f>
        <v>收聲</v>
      </c>
      <c r="N2265" s="205" cm="1">
        <f t="array" ref="N2265" xml:space="preserve"> MATCH(TRUE, ISNUMBER( SEARCH( RIGHT(小韻資料表[[#This Row],[切語]],1), 切語下字資料表[切語下字]) ), 0)</f>
        <v>39</v>
      </c>
      <c r="O2265" s="207" t="str" cm="1">
        <f t="array" ref="O2265" xml:space="preserve"> INDEX(切語下字資料表[韻母], 小韻資料表[[#This Row],[下字表識別號]])</f>
        <v>志開3</v>
      </c>
      <c r="P2265" s="207" t="str" cm="1">
        <f t="array" ref="P2265" xml:space="preserve"> INDEX(切語下字資料表[韻母拼音碼], 小韻資料表[[#This Row],[下字表識別號]])</f>
        <v>i</v>
      </c>
      <c r="Q2265" s="210" t="str" cm="1">
        <f t="array" ref="Q2265" xml:space="preserve"> INDEX(設定表!$C$19:$C$23, INT( LEFT(小韻資料表[[#This Row],[目次編碼]],1) ))</f>
        <v>去</v>
      </c>
      <c r="R2265" s="210">
        <f xml:space="preserve">  INDEX(設定表!$C$8:$C$15, MATCH( (RIGHT(小韻資料表[[#This Row],[清濁]]) &amp; 小韻資料表[[#This Row],[調]]), 設定表!$B$8:$B$15, 0))</f>
        <v>7</v>
      </c>
      <c r="S2265" s="205" t="s">
        <v>309</v>
      </c>
      <c r="T2265" s="205" t="s">
        <v>309</v>
      </c>
      <c r="U2265" s="226" t="s">
        <v>309</v>
      </c>
      <c r="V2265" s="146" t="s">
        <v>309</v>
      </c>
      <c r="X2265" s="135"/>
      <c r="Y2265" s="135"/>
      <c r="AA2265" s="135"/>
      <c r="AB2265" s="134"/>
      <c r="AC2265" s="135"/>
      <c r="AD2265" s="135"/>
      <c r="AH2265" s="135"/>
      <c r="AI2265" s="135"/>
    </row>
    <row r="2266" spans="1:35" ht="31.5">
      <c r="A2266" s="205">
        <v>2262</v>
      </c>
      <c r="B2266" s="206" t="s">
        <v>8316</v>
      </c>
      <c r="C2266" s="207" t="str">
        <f xml:space="preserve"> _xlfn.CONCAT(小韻資料表[[#This Row],[聲母拼音碼]],小韻資料表[[#This Row],[韻母拼音碼]],小韻資料表[[#This Row],[調號]])</f>
        <v>si3</v>
      </c>
      <c r="D2266" s="206" t="s">
        <v>8317</v>
      </c>
      <c r="E2266" s="208" t="s">
        <v>396</v>
      </c>
      <c r="F2266" s="205">
        <v>12</v>
      </c>
      <c r="G2266" s="209" t="s">
        <v>8318</v>
      </c>
      <c r="H2266" s="205">
        <f xml:space="preserve"> LEN(小韻資料表[[#This Row],[小韻字集]])</f>
        <v>12</v>
      </c>
      <c r="I2266" s="205" cm="1">
        <f t="array" ref="I2266" xml:space="preserve"> MATCH(TRUE, ISNUMBER( SEARCH( LEFT(小韻資料表[[#This Row],[切語]],1), 切語上字資料表[切語上字]) ), 0)</f>
        <v>29</v>
      </c>
      <c r="J2266" s="210" t="str" cm="1">
        <f t="array" ref="J2266" xml:space="preserve"> INDEX(切語上字資料表[聲母], 小韻資料表[[#This Row],[上字表識別號]])</f>
        <v>疏</v>
      </c>
      <c r="K2266" s="210" t="str" cm="1">
        <f t="array" ref="K2266" xml:space="preserve"> INDEX(切語上字資料表[聲母拼音碼], 小韻資料表[[#This Row],[上字表識別號]])</f>
        <v>s</v>
      </c>
      <c r="L2266" s="210" t="str" cm="1">
        <f t="array" ref="L2266" xml:space="preserve"> INDEX(切語上字資料表[清濁], 小韻資料表[[#This Row],[上字表識別號]])</f>
        <v>全清</v>
      </c>
      <c r="M2266" s="223" t="str" cm="1">
        <f t="array" ref="M2266" xml:space="preserve"> INDEX(切語上字資料表[發送收], 小韻資料表[[#This Row],[上字表識別號]])</f>
        <v>發聲</v>
      </c>
      <c r="N2266" s="205" cm="1">
        <f t="array" ref="N2266" xml:space="preserve"> MATCH(TRUE, ISNUMBER( SEARCH( RIGHT(小韻資料表[[#This Row],[切語]],1), 切語下字資料表[切語下字]) ), 0)</f>
        <v>39</v>
      </c>
      <c r="O2266" s="207" t="str" cm="1">
        <f t="array" ref="O2266" xml:space="preserve"> INDEX(切語下字資料表[韻母], 小韻資料表[[#This Row],[下字表識別號]])</f>
        <v>志開3</v>
      </c>
      <c r="P2266" s="207" t="str" cm="1">
        <f t="array" ref="P2266" xml:space="preserve"> INDEX(切語下字資料表[韻母拼音碼], 小韻資料表[[#This Row],[下字表識別號]])</f>
        <v>i</v>
      </c>
      <c r="Q2266" s="210" t="str" cm="1">
        <f t="array" ref="Q2266" xml:space="preserve"> INDEX(設定表!$C$19:$C$23, INT( LEFT(小韻資料表[[#This Row],[目次編碼]],1) ))</f>
        <v>去</v>
      </c>
      <c r="R2266" s="210">
        <f xml:space="preserve">  INDEX(設定表!$C$8:$C$15, MATCH( (RIGHT(小韻資料表[[#This Row],[清濁]]) &amp; 小韻資料表[[#This Row],[調]]), 設定表!$B$8:$B$15, 0))</f>
        <v>3</v>
      </c>
      <c r="S2266" s="211" t="s">
        <v>309</v>
      </c>
      <c r="T2266" s="205" t="s">
        <v>309</v>
      </c>
      <c r="U2266" s="226" t="s">
        <v>309</v>
      </c>
      <c r="V2266" s="147" t="s">
        <v>309</v>
      </c>
      <c r="X2266" s="135"/>
      <c r="Y2266" s="135"/>
      <c r="AA2266" s="135"/>
      <c r="AB2266" s="134"/>
      <c r="AC2266" s="135"/>
      <c r="AD2266" s="135"/>
      <c r="AH2266" s="135"/>
      <c r="AI2266" s="135"/>
    </row>
    <row r="2267" spans="1:35" ht="31.5">
      <c r="A2267" s="205">
        <v>2263</v>
      </c>
      <c r="B2267" s="206" t="s">
        <v>8319</v>
      </c>
      <c r="C2267" s="207" t="str">
        <f xml:space="preserve"> _xlfn.CONCAT(小韻資料表[[#This Row],[聲母拼音碼]],小韻資料表[[#This Row],[韻母拼音碼]],小韻資料表[[#This Row],[調號]])</f>
        <v>chi3</v>
      </c>
      <c r="D2267" s="206" t="s">
        <v>8320</v>
      </c>
      <c r="E2267" s="208" t="s">
        <v>396</v>
      </c>
      <c r="F2267" s="205">
        <v>13</v>
      </c>
      <c r="G2267" s="209" t="s">
        <v>8320</v>
      </c>
      <c r="H2267" s="205">
        <f xml:space="preserve"> LEN(小韻資料表[[#This Row],[小韻字集]])</f>
        <v>1</v>
      </c>
      <c r="I2267" s="205" cm="1">
        <f t="array" ref="I2267" xml:space="preserve"> MATCH(TRUE, ISNUMBER( SEARCH( LEFT(小韻資料表[[#This Row],[切語]],1), 切語上字資料表[切語上字]) ), 0)</f>
        <v>27</v>
      </c>
      <c r="J2267" s="210" t="str" cm="1">
        <f t="array" ref="J2267" xml:space="preserve"> INDEX(切語上字資料表[聲母], 小韻資料表[[#This Row],[上字表識別號]])</f>
        <v>初</v>
      </c>
      <c r="K2267" s="210" t="str" cm="1">
        <f t="array" ref="K2267" xml:space="preserve"> INDEX(切語上字資料表[聲母拼音碼], 小韻資料表[[#This Row],[上字表識別號]])</f>
        <v>ch</v>
      </c>
      <c r="L2267" s="210" t="str" cm="1">
        <f t="array" ref="L2267" xml:space="preserve"> INDEX(切語上字資料表[清濁], 小韻資料表[[#This Row],[上字表識別號]])</f>
        <v>次清</v>
      </c>
      <c r="M2267" s="223" t="str" cm="1">
        <f t="array" ref="M2267" xml:space="preserve"> INDEX(切語上字資料表[發送收], 小韻資料表[[#This Row],[上字表識別號]])</f>
        <v>送氣</v>
      </c>
      <c r="N2267" s="205" cm="1">
        <f t="array" ref="N2267" xml:space="preserve"> MATCH(TRUE, ISNUMBER( SEARCH( RIGHT(小韻資料表[[#This Row],[切語]],1), 切語下字資料表[切語下字]) ), 0)</f>
        <v>39</v>
      </c>
      <c r="O2267" s="207" t="str" cm="1">
        <f t="array" ref="O2267" xml:space="preserve"> INDEX(切語下字資料表[韻母], 小韻資料表[[#This Row],[下字表識別號]])</f>
        <v>志開3</v>
      </c>
      <c r="P2267" s="207" t="str" cm="1">
        <f t="array" ref="P2267" xml:space="preserve"> INDEX(切語下字資料表[韻母拼音碼], 小韻資料表[[#This Row],[下字表識別號]])</f>
        <v>i</v>
      </c>
      <c r="Q2267" s="210" t="str" cm="1">
        <f t="array" ref="Q2267" xml:space="preserve"> INDEX(設定表!$C$19:$C$23, INT( LEFT(小韻資料表[[#This Row],[目次編碼]],1) ))</f>
        <v>去</v>
      </c>
      <c r="R2267" s="210">
        <f xml:space="preserve">  INDEX(設定表!$C$8:$C$15, MATCH( (RIGHT(小韻資料表[[#This Row],[清濁]]) &amp; 小韻資料表[[#This Row],[調]]), 設定表!$B$8:$B$15, 0))</f>
        <v>3</v>
      </c>
      <c r="S2267" s="205" t="s">
        <v>309</v>
      </c>
      <c r="T2267" s="205" t="s">
        <v>309</v>
      </c>
      <c r="U2267" s="226" t="s">
        <v>309</v>
      </c>
      <c r="V2267" s="146" t="s">
        <v>309</v>
      </c>
      <c r="X2267" s="135"/>
      <c r="Y2267" s="135"/>
      <c r="AA2267" s="135"/>
      <c r="AB2267" s="134"/>
      <c r="AC2267" s="135"/>
      <c r="AD2267" s="135"/>
      <c r="AH2267" s="135"/>
      <c r="AI2267" s="135"/>
    </row>
    <row r="2268" spans="1:35" ht="31.5">
      <c r="A2268" s="205">
        <v>2264</v>
      </c>
      <c r="B2268" s="206" t="s">
        <v>8321</v>
      </c>
      <c r="C2268" s="207" t="str">
        <f xml:space="preserve"> _xlfn.CONCAT(小韻資料表[[#This Row],[聲母拼音碼]],小韻資料表[[#This Row],[韻母拼音碼]],小韻資料表[[#This Row],[調號]])</f>
        <v>Øi7</v>
      </c>
      <c r="D2268" s="206" t="s">
        <v>8322</v>
      </c>
      <c r="E2268" s="208" t="s">
        <v>396</v>
      </c>
      <c r="F2268" s="205">
        <v>14</v>
      </c>
      <c r="G2268" s="209" t="s">
        <v>8323</v>
      </c>
      <c r="H2268" s="205">
        <f xml:space="preserve"> LEN(小韻資料表[[#This Row],[小韻字集]])</f>
        <v>7</v>
      </c>
      <c r="I2268" s="205" cm="1">
        <f t="array" ref="I2268" xml:space="preserve"> MATCH(TRUE, ISNUMBER( SEARCH( LEFT(小韻資料表[[#This Row],[切語]],1), 切語上字資料表[切語上字]) ), 0)</f>
        <v>39</v>
      </c>
      <c r="J2268" s="210" t="str" cm="1">
        <f t="array" ref="J2268" xml:space="preserve"> INDEX(切語上字資料表[聲母], 小韻資料表[[#This Row],[上字表識別號]])</f>
        <v>喻</v>
      </c>
      <c r="K2268" s="210" t="str" cm="1">
        <f t="array" ref="K2268" xml:space="preserve"> INDEX(切語上字資料表[聲母拼音碼], 小韻資料表[[#This Row],[上字表識別號]])</f>
        <v>Ø</v>
      </c>
      <c r="L2268" s="210" t="str" cm="1">
        <f t="array" ref="L2268" xml:space="preserve"> INDEX(切語上字資料表[清濁], 小韻資料表[[#This Row],[上字表識別號]])</f>
        <v>次濁</v>
      </c>
      <c r="M2268" s="223" t="str" cm="1">
        <f t="array" ref="M2268" xml:space="preserve"> INDEX(切語上字資料表[發送收], 小韻資料表[[#This Row],[上字表識別號]])</f>
        <v>發聲</v>
      </c>
      <c r="N2268" s="205" cm="1">
        <f t="array" ref="N2268" xml:space="preserve"> MATCH(TRUE, ISNUMBER( SEARCH( RIGHT(小韻資料表[[#This Row],[切語]],1), 切語下字資料表[切語下字]) ), 0)</f>
        <v>39</v>
      </c>
      <c r="O2268" s="207" t="str" cm="1">
        <f t="array" ref="O2268" xml:space="preserve"> INDEX(切語下字資料表[韻母], 小韻資料表[[#This Row],[下字表識別號]])</f>
        <v>志開3</v>
      </c>
      <c r="P2268" s="207" t="str" cm="1">
        <f t="array" ref="P2268" xml:space="preserve"> INDEX(切語下字資料表[韻母拼音碼], 小韻資料表[[#This Row],[下字表識別號]])</f>
        <v>i</v>
      </c>
      <c r="Q2268" s="210" t="str" cm="1">
        <f t="array" ref="Q2268" xml:space="preserve"> INDEX(設定表!$C$19:$C$23, INT( LEFT(小韻資料表[[#This Row],[目次編碼]],1) ))</f>
        <v>去</v>
      </c>
      <c r="R2268" s="210">
        <f xml:space="preserve">  INDEX(設定表!$C$8:$C$15, MATCH( (RIGHT(小韻資料表[[#This Row],[清濁]]) &amp; 小韻資料表[[#This Row],[調]]), 設定表!$B$8:$B$15, 0))</f>
        <v>7</v>
      </c>
      <c r="S2268" s="205" t="s">
        <v>309</v>
      </c>
      <c r="T2268" s="205" t="s">
        <v>309</v>
      </c>
      <c r="U2268" s="226" t="s">
        <v>8324</v>
      </c>
      <c r="V2268" s="147" t="s">
        <v>309</v>
      </c>
      <c r="X2268" s="135"/>
      <c r="Y2268" s="135"/>
      <c r="AA2268" s="135"/>
      <c r="AB2268" s="134"/>
      <c r="AC2268" s="135"/>
      <c r="AD2268" s="135"/>
      <c r="AH2268" s="135"/>
      <c r="AI2268" s="135"/>
    </row>
    <row r="2269" spans="1:35" ht="31.5">
      <c r="A2269" s="205">
        <v>2265</v>
      </c>
      <c r="B2269" s="206" t="s">
        <v>8325</v>
      </c>
      <c r="C2269" s="207" t="str">
        <f xml:space="preserve"> _xlfn.CONCAT(小韻資料表[[#This Row],[聲母拼音碼]],小韻資料表[[#This Row],[韻母拼音碼]],小韻資料表[[#This Row],[調號]])</f>
        <v>ti3</v>
      </c>
      <c r="D2269" s="206" t="s">
        <v>8326</v>
      </c>
      <c r="E2269" s="208" t="s">
        <v>396</v>
      </c>
      <c r="F2269" s="205">
        <v>15</v>
      </c>
      <c r="G2269" s="209" t="s">
        <v>8327</v>
      </c>
      <c r="H2269" s="205">
        <f xml:space="preserve"> LEN(小韻資料表[[#This Row],[小韻字集]])</f>
        <v>3</v>
      </c>
      <c r="I2269" s="205" cm="1">
        <f t="array" ref="I2269" xml:space="preserve"> MATCH(TRUE, ISNUMBER( SEARCH( LEFT(小韻資料表[[#This Row],[切語]],1), 切語上字資料表[切語上字]) ), 0)</f>
        <v>9</v>
      </c>
      <c r="J2269" s="210" t="str" cm="1">
        <f t="array" ref="J2269" xml:space="preserve"> INDEX(切語上字資料表[聲母], 小韻資料表[[#This Row],[上字表識別號]])</f>
        <v>知</v>
      </c>
      <c r="K2269" s="210" t="str" cm="1">
        <f t="array" ref="K2269" xml:space="preserve"> INDEX(切語上字資料表[聲母拼音碼], 小韻資料表[[#This Row],[上字表識別號]])</f>
        <v>t</v>
      </c>
      <c r="L2269" s="210" t="str" cm="1">
        <f t="array" ref="L2269" xml:space="preserve"> INDEX(切語上字資料表[清濁], 小韻資料表[[#This Row],[上字表識別號]])</f>
        <v>全清</v>
      </c>
      <c r="M2269" s="223" t="str" cm="1">
        <f t="array" ref="M2269" xml:space="preserve"> INDEX(切語上字資料表[發送收], 小韻資料表[[#This Row],[上字表識別號]])</f>
        <v>發聲</v>
      </c>
      <c r="N2269" s="205" cm="1">
        <f t="array" ref="N2269" xml:space="preserve"> MATCH(TRUE, ISNUMBER( SEARCH( RIGHT(小韻資料表[[#This Row],[切語]],1), 切語下字資料表[切語下字]) ), 0)</f>
        <v>39</v>
      </c>
      <c r="O2269" s="207" t="str" cm="1">
        <f t="array" ref="O2269" xml:space="preserve"> INDEX(切語下字資料表[韻母], 小韻資料表[[#This Row],[下字表識別號]])</f>
        <v>志開3</v>
      </c>
      <c r="P2269" s="207" t="str" cm="1">
        <f t="array" ref="P2269" xml:space="preserve"> INDEX(切語下字資料表[韻母拼音碼], 小韻資料表[[#This Row],[下字表識別號]])</f>
        <v>i</v>
      </c>
      <c r="Q2269" s="210" t="str" cm="1">
        <f t="array" ref="Q2269" xml:space="preserve"> INDEX(設定表!$C$19:$C$23, INT( LEFT(小韻資料表[[#This Row],[目次編碼]],1) ))</f>
        <v>去</v>
      </c>
      <c r="R2269" s="210">
        <f xml:space="preserve">  INDEX(設定表!$C$8:$C$15, MATCH( (RIGHT(小韻資料表[[#This Row],[清濁]]) &amp; 小韻資料表[[#This Row],[調]]), 設定表!$B$8:$B$15, 0))</f>
        <v>3</v>
      </c>
      <c r="S2269" s="205" t="s">
        <v>309</v>
      </c>
      <c r="T2269" s="205" t="s">
        <v>309</v>
      </c>
      <c r="U2269" s="226" t="s">
        <v>309</v>
      </c>
      <c r="V2269" s="146" t="s">
        <v>309</v>
      </c>
      <c r="X2269" s="135"/>
      <c r="Y2269" s="135"/>
      <c r="AA2269" s="135"/>
      <c r="AB2269" s="134"/>
      <c r="AC2269" s="135"/>
      <c r="AD2269" s="135"/>
      <c r="AH2269" s="135"/>
      <c r="AI2269" s="135"/>
    </row>
    <row r="2270" spans="1:35" ht="31.5">
      <c r="A2270" s="205">
        <v>2266</v>
      </c>
      <c r="B2270" s="206" t="s">
        <v>8328</v>
      </c>
      <c r="C2270" s="207" t="str">
        <f xml:space="preserve"> _xlfn.CONCAT(小韻資料表[[#This Row],[聲母拼音碼]],小韻資料表[[#This Row],[韻母拼音碼]],小韻資料表[[#This Row],[調號]])</f>
        <v>si7</v>
      </c>
      <c r="D2270" s="206" t="s">
        <v>8329</v>
      </c>
      <c r="E2270" s="208" t="s">
        <v>396</v>
      </c>
      <c r="F2270" s="205">
        <v>16</v>
      </c>
      <c r="G2270" s="209" t="s">
        <v>8330</v>
      </c>
      <c r="H2270" s="205">
        <f xml:space="preserve"> LEN(小韻資料表[[#This Row],[小韻字集]])</f>
        <v>3</v>
      </c>
      <c r="I2270" s="205" cm="1">
        <f t="array" ref="I2270" xml:space="preserve"> MATCH(TRUE, ISNUMBER( SEARCH( LEFT(小韻資料表[[#This Row],[切語]],1), 切語上字資料表[切語上字]) ), 0)</f>
        <v>34</v>
      </c>
      <c r="J2270" s="210" t="str" cm="1">
        <f t="array" ref="J2270" xml:space="preserve"> INDEX(切語上字資料表[聲母], 小韻資料表[[#This Row],[上字表識別號]])</f>
        <v>禪</v>
      </c>
      <c r="K2270" s="210" t="str" cm="1">
        <f t="array" ref="K2270" xml:space="preserve"> INDEX(切語上字資料表[聲母拼音碼], 小韻資料表[[#This Row],[上字表識別號]])</f>
        <v>s</v>
      </c>
      <c r="L2270" s="210" t="str" cm="1">
        <f t="array" ref="L2270" xml:space="preserve"> INDEX(切語上字資料表[清濁], 小韻資料表[[#This Row],[上字表識別號]])</f>
        <v>全濁</v>
      </c>
      <c r="M2270" s="223" cm="1">
        <f t="array" ref="M2270" xml:space="preserve"> INDEX(切語上字資料表[發送收], 小韻資料表[[#This Row],[上字表識別號]])</f>
        <v>0</v>
      </c>
      <c r="N2270" s="205" cm="1">
        <f t="array" ref="N2270" xml:space="preserve"> MATCH(TRUE, ISNUMBER( SEARCH( RIGHT(小韻資料表[[#This Row],[切語]],1), 切語下字資料表[切語下字]) ), 0)</f>
        <v>39</v>
      </c>
      <c r="O2270" s="207" t="str" cm="1">
        <f t="array" ref="O2270" xml:space="preserve"> INDEX(切語下字資料表[韻母], 小韻資料表[[#This Row],[下字表識別號]])</f>
        <v>志開3</v>
      </c>
      <c r="P2270" s="207" t="str" cm="1">
        <f t="array" ref="P2270" xml:space="preserve"> INDEX(切語下字資料表[韻母拼音碼], 小韻資料表[[#This Row],[下字表識別號]])</f>
        <v>i</v>
      </c>
      <c r="Q2270" s="210" t="str" cm="1">
        <f t="array" ref="Q2270" xml:space="preserve"> INDEX(設定表!$C$19:$C$23, INT( LEFT(小韻資料表[[#This Row],[目次編碼]],1) ))</f>
        <v>去</v>
      </c>
      <c r="R2270" s="210">
        <f xml:space="preserve">  INDEX(設定表!$C$8:$C$15, MATCH( (RIGHT(小韻資料表[[#This Row],[清濁]]) &amp; 小韻資料表[[#This Row],[調]]), 設定表!$B$8:$B$15, 0))</f>
        <v>7</v>
      </c>
      <c r="S2270" s="205" t="s">
        <v>309</v>
      </c>
      <c r="T2270" s="205" t="s">
        <v>309</v>
      </c>
      <c r="U2270" s="226" t="s">
        <v>309</v>
      </c>
      <c r="V2270" s="147" t="s">
        <v>309</v>
      </c>
      <c r="X2270" s="135"/>
      <c r="Y2270" s="135"/>
      <c r="AA2270" s="135"/>
      <c r="AB2270" s="134"/>
      <c r="AC2270" s="135"/>
      <c r="AD2270" s="135"/>
      <c r="AH2270" s="135"/>
      <c r="AI2270" s="135"/>
    </row>
    <row r="2271" spans="1:35" ht="31.5">
      <c r="A2271" s="205">
        <v>2267</v>
      </c>
      <c r="B2271" s="206" t="s">
        <v>8331</v>
      </c>
      <c r="C2271" s="207" t="str">
        <f xml:space="preserve"> _xlfn.CONCAT(小韻資料表[[#This Row],[聲母拼音碼]],小韻資料表[[#This Row],[韻母拼音碼]],小韻資料表[[#This Row],[調號]])</f>
        <v>ci7</v>
      </c>
      <c r="D2271" s="206" t="s">
        <v>8332</v>
      </c>
      <c r="E2271" s="208" t="s">
        <v>396</v>
      </c>
      <c r="F2271" s="205">
        <v>17</v>
      </c>
      <c r="G2271" s="209" t="s">
        <v>8333</v>
      </c>
      <c r="H2271" s="205">
        <f xml:space="preserve"> LEN(小韻資料表[[#This Row],[小韻字集]])</f>
        <v>3</v>
      </c>
      <c r="I2271" s="205" cm="1">
        <f t="array" ref="I2271" xml:space="preserve"> MATCH(TRUE, ISNUMBER( SEARCH( LEFT(小韻資料表[[#This Row],[切語]],1), 切語上字資料表[切語上字]) ), 0)</f>
        <v>28</v>
      </c>
      <c r="J2271" s="210" t="str" cm="1">
        <f t="array" ref="J2271" xml:space="preserve"> INDEX(切語上字資料表[聲母], 小韻資料表[[#This Row],[上字表識別號]])</f>
        <v>床</v>
      </c>
      <c r="K2271" s="210" t="str" cm="1">
        <f t="array" ref="K2271" xml:space="preserve"> INDEX(切語上字資料表[聲母拼音碼], 小韻資料表[[#This Row],[上字表識別號]])</f>
        <v>c</v>
      </c>
      <c r="L2271" s="210" t="str" cm="1">
        <f t="array" ref="L2271" xml:space="preserve"> INDEX(切語上字資料表[清濁], 小韻資料表[[#This Row],[上字表識別號]])</f>
        <v>全濁</v>
      </c>
      <c r="M2271" s="223" cm="1">
        <f t="array" ref="M2271" xml:space="preserve"> INDEX(切語上字資料表[發送收], 小韻資料表[[#This Row],[上字表識別號]])</f>
        <v>0</v>
      </c>
      <c r="N2271" s="205" cm="1">
        <f t="array" ref="N2271" xml:space="preserve"> MATCH(TRUE, ISNUMBER( SEARCH( RIGHT(小韻資料表[[#This Row],[切語]],1), 切語下字資料表[切語下字]) ), 0)</f>
        <v>39</v>
      </c>
      <c r="O2271" s="207" t="str" cm="1">
        <f t="array" ref="O2271" xml:space="preserve"> INDEX(切語下字資料表[韻母], 小韻資料表[[#This Row],[下字表識別號]])</f>
        <v>志開3</v>
      </c>
      <c r="P2271" s="207" t="str" cm="1">
        <f t="array" ref="P2271" xml:space="preserve"> INDEX(切語下字資料表[韻母拼音碼], 小韻資料表[[#This Row],[下字表識別號]])</f>
        <v>i</v>
      </c>
      <c r="Q2271" s="210" t="str" cm="1">
        <f t="array" ref="Q2271" xml:space="preserve"> INDEX(設定表!$C$19:$C$23, INT( LEFT(小韻資料表[[#This Row],[目次編碼]],1) ))</f>
        <v>去</v>
      </c>
      <c r="R2271" s="210">
        <f xml:space="preserve">  INDEX(設定表!$C$8:$C$15, MATCH( (RIGHT(小韻資料表[[#This Row],[清濁]]) &amp; 小韻資料表[[#This Row],[調]]), 設定表!$B$8:$B$15, 0))</f>
        <v>7</v>
      </c>
      <c r="S2271" s="205" t="s">
        <v>309</v>
      </c>
      <c r="T2271" s="205" t="s">
        <v>309</v>
      </c>
      <c r="U2271" s="226" t="s">
        <v>309</v>
      </c>
      <c r="V2271" s="146" t="s">
        <v>309</v>
      </c>
      <c r="X2271" s="135"/>
      <c r="Y2271" s="135"/>
      <c r="AA2271" s="135"/>
      <c r="AB2271" s="134"/>
      <c r="AC2271" s="135"/>
      <c r="AD2271" s="135"/>
      <c r="AH2271" s="135"/>
      <c r="AI2271" s="135"/>
    </row>
    <row r="2272" spans="1:35" ht="31.5">
      <c r="A2272" s="205">
        <v>2268</v>
      </c>
      <c r="B2272" s="206" t="s">
        <v>8334</v>
      </c>
      <c r="C2272" s="207" t="str">
        <f xml:space="preserve"> _xlfn.CONCAT(小韻資料表[[#This Row],[聲母拼音碼]],小韻資料表[[#This Row],[韻母拼音碼]],小韻資料表[[#This Row],[調號]])</f>
        <v>khi7</v>
      </c>
      <c r="D2272" s="206" t="s">
        <v>8335</v>
      </c>
      <c r="E2272" s="208" t="s">
        <v>396</v>
      </c>
      <c r="F2272" s="205">
        <v>18</v>
      </c>
      <c r="G2272" s="209" t="s">
        <v>8336</v>
      </c>
      <c r="H2272" s="205">
        <f xml:space="preserve"> LEN(小韻資料表[[#This Row],[小韻字集]])</f>
        <v>16</v>
      </c>
      <c r="I2272" s="205" cm="1">
        <f t="array" ref="I2272" xml:space="preserve"> MATCH(TRUE, ISNUMBER( SEARCH( LEFT(小韻資料表[[#This Row],[切語]],1), 切語上字資料表[切語上字]) ), 0)</f>
        <v>3</v>
      </c>
      <c r="J2272" s="210" t="str" cm="1">
        <f t="array" ref="J2272" xml:space="preserve"> INDEX(切語上字資料表[聲母], 小韻資料表[[#This Row],[上字表識別號]])</f>
        <v>群</v>
      </c>
      <c r="K2272" s="210" t="str" cm="1">
        <f t="array" ref="K2272" xml:space="preserve"> INDEX(切語上字資料表[聲母拼音碼], 小韻資料表[[#This Row],[上字表識別號]])</f>
        <v>kh</v>
      </c>
      <c r="L2272" s="210" t="str" cm="1">
        <f t="array" ref="L2272" xml:space="preserve"> INDEX(切語上字資料表[清濁], 小韻資料表[[#This Row],[上字表識別號]])</f>
        <v>全濁</v>
      </c>
      <c r="M2272" s="223" cm="1">
        <f t="array" ref="M2272" xml:space="preserve"> INDEX(切語上字資料表[發送收], 小韻資料表[[#This Row],[上字表識別號]])</f>
        <v>0</v>
      </c>
      <c r="N2272" s="205" cm="1">
        <f t="array" ref="N2272" xml:space="preserve"> MATCH(TRUE, ISNUMBER( SEARCH( RIGHT(小韻資料表[[#This Row],[切語]],1), 切語下字資料表[切語下字]) ), 0)</f>
        <v>39</v>
      </c>
      <c r="O2272" s="207" t="str" cm="1">
        <f t="array" ref="O2272" xml:space="preserve"> INDEX(切語下字資料表[韻母], 小韻資料表[[#This Row],[下字表識別號]])</f>
        <v>志開3</v>
      </c>
      <c r="P2272" s="207" t="str" cm="1">
        <f t="array" ref="P2272" xml:space="preserve"> INDEX(切語下字資料表[韻母拼音碼], 小韻資料表[[#This Row],[下字表識別號]])</f>
        <v>i</v>
      </c>
      <c r="Q2272" s="210" t="str" cm="1">
        <f t="array" ref="Q2272" xml:space="preserve"> INDEX(設定表!$C$19:$C$23, INT( LEFT(小韻資料表[[#This Row],[目次編碼]],1) ))</f>
        <v>去</v>
      </c>
      <c r="R2272" s="210">
        <f xml:space="preserve">  INDEX(設定表!$C$8:$C$15, MATCH( (RIGHT(小韻資料表[[#This Row],[清濁]]) &amp; 小韻資料表[[#This Row],[調]]), 設定表!$B$8:$B$15, 0))</f>
        <v>7</v>
      </c>
      <c r="S2272" s="205" t="s">
        <v>309</v>
      </c>
      <c r="T2272" s="205" t="s">
        <v>309</v>
      </c>
      <c r="U2272" s="226" t="s">
        <v>309</v>
      </c>
      <c r="V2272" s="147" t="s">
        <v>309</v>
      </c>
      <c r="X2272" s="135"/>
      <c r="Y2272" s="135"/>
      <c r="AA2272" s="135"/>
      <c r="AB2272" s="134"/>
      <c r="AC2272" s="135"/>
      <c r="AD2272" s="135"/>
      <c r="AH2272" s="135"/>
      <c r="AI2272" s="135"/>
    </row>
    <row r="2273" spans="1:35" ht="31.5">
      <c r="A2273" s="205">
        <v>2269</v>
      </c>
      <c r="B2273" s="206" t="s">
        <v>8337</v>
      </c>
      <c r="C2273" s="207" t="str">
        <f xml:space="preserve"> _xlfn.CONCAT(小韻資料表[[#This Row],[聲母拼音碼]],小韻資料表[[#This Row],[韻母拼音碼]],小韻資料表[[#This Row],[調號]])</f>
        <v>chi3</v>
      </c>
      <c r="D2273" s="206" t="s">
        <v>8338</v>
      </c>
      <c r="E2273" s="208" t="s">
        <v>396</v>
      </c>
      <c r="F2273" s="205">
        <v>19</v>
      </c>
      <c r="G2273" s="209" t="s">
        <v>8339</v>
      </c>
      <c r="H2273" s="205">
        <f xml:space="preserve"> LEN(小韻資料表[[#This Row],[小韻字集]])</f>
        <v>10</v>
      </c>
      <c r="I2273" s="205" cm="1">
        <f t="array" ref="I2273" xml:space="preserve"> MATCH(TRUE, ISNUMBER( SEARCH( LEFT(小韻資料表[[#This Row],[切語]],1), 切語上字資料表[切語上字]) ), 0)</f>
        <v>31</v>
      </c>
      <c r="J2273" s="210" t="str" cm="1">
        <f t="array" ref="J2273" xml:space="preserve"> INDEX(切語上字資料表[聲母], 小韻資料表[[#This Row],[上字表識別號]])</f>
        <v>穿</v>
      </c>
      <c r="K2273" s="210" t="str" cm="1">
        <f t="array" ref="K2273" xml:space="preserve"> INDEX(切語上字資料表[聲母拼音碼], 小韻資料表[[#This Row],[上字表識別號]])</f>
        <v>ch</v>
      </c>
      <c r="L2273" s="210" t="str" cm="1">
        <f t="array" ref="L2273" xml:space="preserve"> INDEX(切語上字資料表[清濁], 小韻資料表[[#This Row],[上字表識別號]])</f>
        <v>次清</v>
      </c>
      <c r="M2273" s="223" t="str" cm="1">
        <f t="array" ref="M2273" xml:space="preserve"> INDEX(切語上字資料表[發送收], 小韻資料表[[#This Row],[上字表識別號]])</f>
        <v>送氣</v>
      </c>
      <c r="N2273" s="205" cm="1">
        <f t="array" ref="N2273" xml:space="preserve"> MATCH(TRUE, ISNUMBER( SEARCH( RIGHT(小韻資料表[[#This Row],[切語]],1), 切語下字資料表[切語下字]) ), 0)</f>
        <v>39</v>
      </c>
      <c r="O2273" s="207" t="str" cm="1">
        <f t="array" ref="O2273" xml:space="preserve"> INDEX(切語下字資料表[韻母], 小韻資料表[[#This Row],[下字表識別號]])</f>
        <v>志開3</v>
      </c>
      <c r="P2273" s="207" t="str" cm="1">
        <f t="array" ref="P2273" xml:space="preserve"> INDEX(切語下字資料表[韻母拼音碼], 小韻資料表[[#This Row],[下字表識別號]])</f>
        <v>i</v>
      </c>
      <c r="Q2273" s="210" t="str" cm="1">
        <f t="array" ref="Q2273" xml:space="preserve"> INDEX(設定表!$C$19:$C$23, INT( LEFT(小韻資料表[[#This Row],[目次編碼]],1) ))</f>
        <v>去</v>
      </c>
      <c r="R2273" s="210">
        <f xml:space="preserve">  INDEX(設定表!$C$8:$C$15, MATCH( (RIGHT(小韻資料表[[#This Row],[清濁]]) &amp; 小韻資料表[[#This Row],[調]]), 設定表!$B$8:$B$15, 0))</f>
        <v>3</v>
      </c>
      <c r="S2273" s="205" t="s">
        <v>8340</v>
      </c>
      <c r="T2273" s="205" t="s">
        <v>309</v>
      </c>
      <c r="U2273" s="226" t="s">
        <v>309</v>
      </c>
      <c r="V2273" s="146" t="s">
        <v>309</v>
      </c>
      <c r="X2273" s="135"/>
      <c r="Y2273" s="135"/>
      <c r="AA2273" s="135"/>
      <c r="AB2273" s="134"/>
      <c r="AC2273" s="135"/>
      <c r="AD2273" s="135"/>
      <c r="AH2273" s="135"/>
      <c r="AI2273" s="135"/>
    </row>
    <row r="2274" spans="1:35" ht="31.5">
      <c r="A2274" s="205">
        <v>2270</v>
      </c>
      <c r="B2274" s="206" t="s">
        <v>8341</v>
      </c>
      <c r="C2274" s="207" t="str">
        <f xml:space="preserve"> _xlfn.CONCAT(小韻資料表[[#This Row],[聲母拼音碼]],小韻資料表[[#This Row],[韻母拼音碼]],小韻資料表[[#This Row],[調號]])</f>
        <v>Øi3</v>
      </c>
      <c r="D2274" s="206" t="s">
        <v>8342</v>
      </c>
      <c r="E2274" s="208" t="s">
        <v>396</v>
      </c>
      <c r="F2274" s="205">
        <v>20</v>
      </c>
      <c r="G2274" s="209" t="s">
        <v>8343</v>
      </c>
      <c r="H2274" s="205">
        <f xml:space="preserve"> LEN(小韻資料表[[#This Row],[小韻字集]])</f>
        <v>5</v>
      </c>
      <c r="I2274" s="205" cm="1">
        <f t="array" ref="I2274" xml:space="preserve"> MATCH(TRUE, ISNUMBER( SEARCH( LEFT(小韻資料表[[#This Row],[切語]],1), 切語上字資料表[切語上字]) ), 0)</f>
        <v>35</v>
      </c>
      <c r="J2274" s="210" t="str" cm="1">
        <f t="array" ref="J2274" xml:space="preserve"> INDEX(切語上字資料表[聲母], 小韻資料表[[#This Row],[上字表識別號]])</f>
        <v>影</v>
      </c>
      <c r="K2274" s="210" t="str" cm="1">
        <f t="array" ref="K2274" xml:space="preserve"> INDEX(切語上字資料表[聲母拼音碼], 小韻資料表[[#This Row],[上字表識別號]])</f>
        <v>Ø</v>
      </c>
      <c r="L2274" s="210" t="str" cm="1">
        <f t="array" ref="L2274" xml:space="preserve"> INDEX(切語上字資料表[清濁], 小韻資料表[[#This Row],[上字表識別號]])</f>
        <v>全清</v>
      </c>
      <c r="M2274" s="223" t="str" cm="1">
        <f t="array" ref="M2274" xml:space="preserve"> INDEX(切語上字資料表[發送收], 小韻資料表[[#This Row],[上字表識別號]])</f>
        <v>發聲</v>
      </c>
      <c r="N2274" s="205" cm="1">
        <f t="array" ref="N2274" xml:space="preserve"> MATCH(TRUE, ISNUMBER( SEARCH( RIGHT(小韻資料表[[#This Row],[切語]],1), 切語下字資料表[切語下字]) ), 0)</f>
        <v>39</v>
      </c>
      <c r="O2274" s="207" t="str" cm="1">
        <f t="array" ref="O2274" xml:space="preserve"> INDEX(切語下字資料表[韻母], 小韻資料表[[#This Row],[下字表識別號]])</f>
        <v>志開3</v>
      </c>
      <c r="P2274" s="207" t="str" cm="1">
        <f t="array" ref="P2274" xml:space="preserve"> INDEX(切語下字資料表[韻母拼音碼], 小韻資料表[[#This Row],[下字表識別號]])</f>
        <v>i</v>
      </c>
      <c r="Q2274" s="210" t="str" cm="1">
        <f t="array" ref="Q2274" xml:space="preserve"> INDEX(設定表!$C$19:$C$23, INT( LEFT(小韻資料表[[#This Row],[目次編碼]],1) ))</f>
        <v>去</v>
      </c>
      <c r="R2274" s="210">
        <f xml:space="preserve">  INDEX(設定表!$C$8:$C$15, MATCH( (RIGHT(小韻資料表[[#This Row],[清濁]]) &amp; 小韻資料表[[#This Row],[調]]), 設定表!$B$8:$B$15, 0))</f>
        <v>3</v>
      </c>
      <c r="S2274" s="205" t="s">
        <v>309</v>
      </c>
      <c r="T2274" s="205" t="s">
        <v>309</v>
      </c>
      <c r="U2274" s="226" t="s">
        <v>309</v>
      </c>
      <c r="V2274" s="147" t="s">
        <v>309</v>
      </c>
      <c r="X2274" s="135"/>
      <c r="Y2274" s="135"/>
      <c r="AA2274" s="135"/>
      <c r="AB2274" s="134"/>
      <c r="AC2274" s="135"/>
      <c r="AD2274" s="135"/>
      <c r="AH2274" s="135"/>
      <c r="AI2274" s="135"/>
    </row>
    <row r="2275" spans="1:35" ht="31.5">
      <c r="A2275" s="205">
        <v>2271</v>
      </c>
      <c r="B2275" s="206" t="s">
        <v>8344</v>
      </c>
      <c r="C2275" s="207" t="str">
        <f xml:space="preserve"> _xlfn.CONCAT(小韻資料表[[#This Row],[聲母拼音碼]],小韻資料表[[#This Row],[韻母拼音碼]],小韻資料表[[#This Row],[調號]])</f>
        <v>ki3</v>
      </c>
      <c r="D2275" s="206" t="s">
        <v>8345</v>
      </c>
      <c r="E2275" s="208" t="s">
        <v>396</v>
      </c>
      <c r="F2275" s="205">
        <v>21</v>
      </c>
      <c r="G2275" s="209" t="s">
        <v>8345</v>
      </c>
      <c r="H2275" s="205">
        <f xml:space="preserve"> LEN(小韻資料表[[#This Row],[小韻字集]])</f>
        <v>1</v>
      </c>
      <c r="I2275" s="205" cm="1">
        <f t="array" ref="I2275" xml:space="preserve"> MATCH(TRUE, ISNUMBER( SEARCH( LEFT(小韻資料表[[#This Row],[切語]],1), 切語上字資料表[切語上字]) ), 0)</f>
        <v>1</v>
      </c>
      <c r="J2275" s="210" t="str" cm="1">
        <f t="array" ref="J2275" xml:space="preserve"> INDEX(切語上字資料表[聲母], 小韻資料表[[#This Row],[上字表識別號]])</f>
        <v>見</v>
      </c>
      <c r="K2275" s="210" t="str" cm="1">
        <f t="array" ref="K2275" xml:space="preserve"> INDEX(切語上字資料表[聲母拼音碼], 小韻資料表[[#This Row],[上字表識別號]])</f>
        <v>k</v>
      </c>
      <c r="L2275" s="210" t="str" cm="1">
        <f t="array" ref="L2275" xml:space="preserve"> INDEX(切語上字資料表[清濁], 小韻資料表[[#This Row],[上字表識別號]])</f>
        <v>全清</v>
      </c>
      <c r="M2275" s="223" t="str" cm="1">
        <f t="array" ref="M2275" xml:space="preserve"> INDEX(切語上字資料表[發送收], 小韻資料表[[#This Row],[上字表識別號]])</f>
        <v>發聲</v>
      </c>
      <c r="N2275" s="205" cm="1">
        <f t="array" ref="N2275" xml:space="preserve"> MATCH(TRUE, ISNUMBER( SEARCH( RIGHT(小韻資料表[[#This Row],[切語]],1), 切語下字資料表[切語下字]) ), 0)</f>
        <v>39</v>
      </c>
      <c r="O2275" s="207" t="str" cm="1">
        <f t="array" ref="O2275" xml:space="preserve"> INDEX(切語下字資料表[韻母], 小韻資料表[[#This Row],[下字表識別號]])</f>
        <v>志開3</v>
      </c>
      <c r="P2275" s="207" t="str" cm="1">
        <f t="array" ref="P2275" xml:space="preserve"> INDEX(切語下字資料表[韻母拼音碼], 小韻資料表[[#This Row],[下字表識別號]])</f>
        <v>i</v>
      </c>
      <c r="Q2275" s="210" t="str" cm="1">
        <f t="array" ref="Q2275" xml:space="preserve"> INDEX(設定表!$C$19:$C$23, INT( LEFT(小韻資料表[[#This Row],[目次編碼]],1) ))</f>
        <v>去</v>
      </c>
      <c r="R2275" s="210">
        <f xml:space="preserve">  INDEX(設定表!$C$8:$C$15, MATCH( (RIGHT(小韻資料表[[#This Row],[清濁]]) &amp; 小韻資料表[[#This Row],[調]]), 設定表!$B$8:$B$15, 0))</f>
        <v>3</v>
      </c>
      <c r="S2275" s="205" t="s">
        <v>309</v>
      </c>
      <c r="T2275" s="205" t="s">
        <v>309</v>
      </c>
      <c r="U2275" s="226" t="s">
        <v>309</v>
      </c>
      <c r="V2275" s="146" t="s">
        <v>309</v>
      </c>
      <c r="X2275" s="135"/>
      <c r="Y2275" s="135"/>
      <c r="AA2275" s="135"/>
      <c r="AB2275" s="134"/>
      <c r="AC2275" s="135"/>
      <c r="AD2275" s="135"/>
      <c r="AH2275" s="135"/>
      <c r="AI2275" s="135"/>
    </row>
    <row r="2276" spans="1:35" ht="31.5">
      <c r="A2276" s="205">
        <v>2272</v>
      </c>
      <c r="B2276" s="206" t="s">
        <v>8346</v>
      </c>
      <c r="C2276" s="207" t="str">
        <f xml:space="preserve"> _xlfn.CONCAT(小韻資料表[[#This Row],[聲母拼音碼]],小韻資料表[[#This Row],[韻母拼音碼]],小韻資料表[[#This Row],[調號]])</f>
        <v>hi3</v>
      </c>
      <c r="D2276" s="206" t="s">
        <v>8347</v>
      </c>
      <c r="E2276" s="208" t="s">
        <v>396</v>
      </c>
      <c r="F2276" s="205">
        <v>22</v>
      </c>
      <c r="G2276" s="209" t="s">
        <v>8348</v>
      </c>
      <c r="H2276" s="205">
        <f xml:space="preserve"> LEN(小韻資料表[[#This Row],[小韻字集]])</f>
        <v>2</v>
      </c>
      <c r="I2276" s="205" cm="1">
        <f t="array" ref="I2276" xml:space="preserve"> MATCH(TRUE, ISNUMBER( SEARCH( LEFT(小韻資料表[[#This Row],[切語]],1), 切語上字資料表[切語上字]) ), 0)</f>
        <v>36</v>
      </c>
      <c r="J2276" s="210" t="str" cm="1">
        <f t="array" ref="J2276" xml:space="preserve"> INDEX(切語上字資料表[聲母], 小韻資料表[[#This Row],[上字表識別號]])</f>
        <v>曉</v>
      </c>
      <c r="K2276" s="210" t="str" cm="1">
        <f t="array" ref="K2276" xml:space="preserve"> INDEX(切語上字資料表[聲母拼音碼], 小韻資料表[[#This Row],[上字表識別號]])</f>
        <v>h</v>
      </c>
      <c r="L2276" s="210" t="str" cm="1">
        <f t="array" ref="L2276" xml:space="preserve"> INDEX(切語上字資料表[清濁], 小韻資料表[[#This Row],[上字表識別號]])</f>
        <v>次清</v>
      </c>
      <c r="M2276" s="223" t="str" cm="1">
        <f t="array" ref="M2276" xml:space="preserve"> INDEX(切語上字資料表[發送收], 小韻資料表[[#This Row],[上字表識別號]])</f>
        <v>送氣</v>
      </c>
      <c r="N2276" s="205" cm="1">
        <f t="array" ref="N2276" xml:space="preserve"> MATCH(TRUE, ISNUMBER( SEARCH( RIGHT(小韻資料表[[#This Row],[切語]],1), 切語下字資料表[切語下字]) ), 0)</f>
        <v>39</v>
      </c>
      <c r="O2276" s="207" t="str" cm="1">
        <f t="array" ref="O2276" xml:space="preserve"> INDEX(切語下字資料表[韻母], 小韻資料表[[#This Row],[下字表識別號]])</f>
        <v>志開3</v>
      </c>
      <c r="P2276" s="207" t="str" cm="1">
        <f t="array" ref="P2276" xml:space="preserve"> INDEX(切語下字資料表[韻母拼音碼], 小韻資料表[[#This Row],[下字表識別號]])</f>
        <v>i</v>
      </c>
      <c r="Q2276" s="210" t="str" cm="1">
        <f t="array" ref="Q2276" xml:space="preserve"> INDEX(設定表!$C$19:$C$23, INT( LEFT(小韻資料表[[#This Row],[目次編碼]],1) ))</f>
        <v>去</v>
      </c>
      <c r="R2276" s="210">
        <f xml:space="preserve">  INDEX(設定表!$C$8:$C$15, MATCH( (RIGHT(小韻資料表[[#This Row],[清濁]]) &amp; 小韻資料表[[#This Row],[調]]), 設定表!$B$8:$B$15, 0))</f>
        <v>3</v>
      </c>
      <c r="S2276" s="205" t="s">
        <v>309</v>
      </c>
      <c r="T2276" s="205" t="s">
        <v>309</v>
      </c>
      <c r="U2276" s="226" t="s">
        <v>309</v>
      </c>
      <c r="V2276" s="147" t="s">
        <v>309</v>
      </c>
      <c r="X2276" s="135"/>
      <c r="Y2276" s="135"/>
      <c r="AA2276" s="135"/>
      <c r="AB2276" s="134"/>
      <c r="AC2276" s="135"/>
      <c r="AD2276" s="135"/>
      <c r="AH2276" s="135"/>
      <c r="AI2276" s="135"/>
    </row>
    <row r="2277" spans="1:35" ht="31.5">
      <c r="A2277" s="205">
        <v>2273</v>
      </c>
      <c r="B2277" s="206" t="s">
        <v>8349</v>
      </c>
      <c r="C2277" s="207" t="str">
        <f xml:space="preserve"> _xlfn.CONCAT(小韻資料表[[#This Row],[聲母拼音碼]],小韻資料表[[#This Row],[韻母拼音碼]],小韻資料表[[#This Row],[調號]])</f>
        <v>gi7</v>
      </c>
      <c r="D2277" s="206" t="s">
        <v>8350</v>
      </c>
      <c r="E2277" s="208" t="s">
        <v>396</v>
      </c>
      <c r="F2277" s="205">
        <v>23</v>
      </c>
      <c r="G2277" s="209" t="s">
        <v>8351</v>
      </c>
      <c r="H2277" s="205">
        <f xml:space="preserve"> LEN(小韻資料表[[#This Row],[小韻字集]])</f>
        <v>6</v>
      </c>
      <c r="I2277" s="205" cm="1">
        <f t="array" ref="I2277" xml:space="preserve"> MATCH(TRUE, ISNUMBER( SEARCH( LEFT(小韻資料表[[#This Row],[切語]],1), 切語上字資料表[切語上字]) ), 0)</f>
        <v>4</v>
      </c>
      <c r="J2277" s="210" t="str" cm="1">
        <f t="array" ref="J2277" xml:space="preserve"> INDEX(切語上字資料表[聲母], 小韻資料表[[#This Row],[上字表識別號]])</f>
        <v>疑</v>
      </c>
      <c r="K2277" s="210" t="str" cm="1">
        <f t="array" ref="K2277" xml:space="preserve"> INDEX(切語上字資料表[聲母拼音碼], 小韻資料表[[#This Row],[上字表識別號]])</f>
        <v>g</v>
      </c>
      <c r="L2277" s="210" t="str" cm="1">
        <f t="array" ref="L2277" xml:space="preserve"> INDEX(切語上字資料表[清濁], 小韻資料表[[#This Row],[上字表識別號]])</f>
        <v>次濁</v>
      </c>
      <c r="M2277" s="223" t="str" cm="1">
        <f t="array" ref="M2277" xml:space="preserve"> INDEX(切語上字資料表[發送收], 小韻資料表[[#This Row],[上字表識別號]])</f>
        <v>收聲</v>
      </c>
      <c r="N2277" s="205" cm="1">
        <f t="array" ref="N2277" xml:space="preserve"> MATCH(TRUE, ISNUMBER( SEARCH( RIGHT(小韻資料表[[#This Row],[切語]],1), 切語下字資料表[切語下字]) ), 0)</f>
        <v>39</v>
      </c>
      <c r="O2277" s="207" t="str" cm="1">
        <f t="array" ref="O2277" xml:space="preserve"> INDEX(切語下字資料表[韻母], 小韻資料表[[#This Row],[下字表識別號]])</f>
        <v>志開3</v>
      </c>
      <c r="P2277" s="207" t="str" cm="1">
        <f t="array" ref="P2277" xml:space="preserve"> INDEX(切語下字資料表[韻母拼音碼], 小韻資料表[[#This Row],[下字表識別號]])</f>
        <v>i</v>
      </c>
      <c r="Q2277" s="210" t="str" cm="1">
        <f t="array" ref="Q2277" xml:space="preserve"> INDEX(設定表!$C$19:$C$23, INT( LEFT(小韻資料表[[#This Row],[目次編碼]],1) ))</f>
        <v>去</v>
      </c>
      <c r="R2277" s="210">
        <f xml:space="preserve">  INDEX(設定表!$C$8:$C$15, MATCH( (RIGHT(小韻資料表[[#This Row],[清濁]]) &amp; 小韻資料表[[#This Row],[調]]), 設定表!$B$8:$B$15, 0))</f>
        <v>7</v>
      </c>
      <c r="S2277" s="205" t="s">
        <v>309</v>
      </c>
      <c r="T2277" s="205" t="s">
        <v>309</v>
      </c>
      <c r="U2277" s="226" t="s">
        <v>309</v>
      </c>
      <c r="V2277" s="146" t="s">
        <v>309</v>
      </c>
      <c r="X2277" s="135"/>
      <c r="Y2277" s="135"/>
      <c r="AA2277" s="135"/>
      <c r="AB2277" s="134"/>
      <c r="AC2277" s="135"/>
      <c r="AD2277" s="135"/>
      <c r="AH2277" s="135"/>
      <c r="AI2277" s="135"/>
    </row>
    <row r="2278" spans="1:35" ht="31.5">
      <c r="A2278" s="205">
        <v>2274</v>
      </c>
      <c r="B2278" s="206" t="s">
        <v>8352</v>
      </c>
      <c r="C2278" s="207" t="str">
        <f xml:space="preserve"> _xlfn.CONCAT(小韻資料表[[#This Row],[聲母拼音碼]],小韻資料表[[#This Row],[韻母拼音碼]],小韻資料表[[#This Row],[調號]])</f>
        <v>khi3</v>
      </c>
      <c r="D2278" s="206" t="s">
        <v>8353</v>
      </c>
      <c r="E2278" s="208" t="s">
        <v>396</v>
      </c>
      <c r="F2278" s="205">
        <v>24</v>
      </c>
      <c r="G2278" s="209" t="s">
        <v>8354</v>
      </c>
      <c r="H2278" s="205">
        <f xml:space="preserve"> LEN(小韻資料表[[#This Row],[小韻字集]])</f>
        <v>3</v>
      </c>
      <c r="I2278" s="205" cm="1">
        <f t="array" ref="I2278" xml:space="preserve"> MATCH(TRUE, ISNUMBER( SEARCH( LEFT(小韻資料表[[#This Row],[切語]],1), 切語上字資料表[切語上字]) ), 0)</f>
        <v>2</v>
      </c>
      <c r="J2278" s="210" t="str" cm="1">
        <f t="array" ref="J2278" xml:space="preserve"> INDEX(切語上字資料表[聲母], 小韻資料表[[#This Row],[上字表識別號]])</f>
        <v>溪</v>
      </c>
      <c r="K2278" s="210" t="str" cm="1">
        <f t="array" ref="K2278" xml:space="preserve"> INDEX(切語上字資料表[聲母拼音碼], 小韻資料表[[#This Row],[上字表識別號]])</f>
        <v>kh</v>
      </c>
      <c r="L2278" s="210" t="str" cm="1">
        <f t="array" ref="L2278" xml:space="preserve"> INDEX(切語上字資料表[清濁], 小韻資料表[[#This Row],[上字表識別號]])</f>
        <v>次清</v>
      </c>
      <c r="M2278" s="223" t="str" cm="1">
        <f t="array" ref="M2278" xml:space="preserve"> INDEX(切語上字資料表[發送收], 小韻資料表[[#This Row],[上字表識別號]])</f>
        <v>送氣</v>
      </c>
      <c r="N2278" s="205" cm="1">
        <f t="array" ref="N2278" xml:space="preserve"> MATCH(TRUE, ISNUMBER( SEARCH( RIGHT(小韻資料表[[#This Row],[切語]],1), 切語下字資料表[切語下字]) ), 0)</f>
        <v>39</v>
      </c>
      <c r="O2278" s="207" t="str" cm="1">
        <f t="array" ref="O2278" xml:space="preserve"> INDEX(切語下字資料表[韻母], 小韻資料表[[#This Row],[下字表識別號]])</f>
        <v>志開3</v>
      </c>
      <c r="P2278" s="207" t="str" cm="1">
        <f t="array" ref="P2278" xml:space="preserve"> INDEX(切語下字資料表[韻母拼音碼], 小韻資料表[[#This Row],[下字表識別號]])</f>
        <v>i</v>
      </c>
      <c r="Q2278" s="210" t="str" cm="1">
        <f t="array" ref="Q2278" xml:space="preserve"> INDEX(設定表!$C$19:$C$23, INT( LEFT(小韻資料表[[#This Row],[目次編碼]],1) ))</f>
        <v>去</v>
      </c>
      <c r="R2278" s="210">
        <f xml:space="preserve">  INDEX(設定表!$C$8:$C$15, MATCH( (RIGHT(小韻資料表[[#This Row],[清濁]]) &amp; 小韻資料表[[#This Row],[調]]), 設定表!$B$8:$B$15, 0))</f>
        <v>3</v>
      </c>
      <c r="S2278" s="205" t="s">
        <v>309</v>
      </c>
      <c r="T2278" s="205" t="s">
        <v>309</v>
      </c>
      <c r="U2278" s="226" t="s">
        <v>309</v>
      </c>
      <c r="V2278" s="147" t="s">
        <v>309</v>
      </c>
      <c r="X2278" s="135"/>
      <c r="Y2278" s="135"/>
      <c r="AA2278" s="135"/>
      <c r="AB2278" s="134"/>
      <c r="AC2278" s="135"/>
      <c r="AD2278" s="135"/>
      <c r="AH2278" s="135"/>
      <c r="AI2278" s="135"/>
    </row>
    <row r="2279" spans="1:35" ht="31.5">
      <c r="A2279" s="205">
        <v>2275</v>
      </c>
      <c r="B2279" s="206" t="s">
        <v>8355</v>
      </c>
      <c r="C2279" s="207" t="str">
        <f xml:space="preserve"> _xlfn.CONCAT(小韻資料表[[#This Row],[聲母拼音碼]],小韻資料表[[#This Row],[韻母拼音碼]],小韻資料表[[#This Row],[調號]])</f>
        <v>bui7</v>
      </c>
      <c r="D2279" s="206" t="s">
        <v>410</v>
      </c>
      <c r="E2279" s="208" t="s">
        <v>409</v>
      </c>
      <c r="F2279" s="205">
        <v>1</v>
      </c>
      <c r="G2279" s="209" t="s">
        <v>8356</v>
      </c>
      <c r="H2279" s="205">
        <f xml:space="preserve"> LEN(小韻資料表[[#This Row],[小韻字集]])</f>
        <v>10</v>
      </c>
      <c r="I2279" s="205" cm="1">
        <f t="array" ref="I2279" xml:space="preserve"> MATCH(TRUE, ISNUMBER( SEARCH( LEFT(小韻資料表[[#This Row],[切語]],1), 切語上字資料表[切語上字]) ), 0)</f>
        <v>20</v>
      </c>
      <c r="J2279" s="210" t="str" cm="1">
        <f t="array" ref="J2279" xml:space="preserve"> INDEX(切語上字資料表[聲母], 小韻資料表[[#This Row],[上字表識別號]])</f>
        <v>微</v>
      </c>
      <c r="K2279" s="210" t="str" cm="1">
        <f t="array" ref="K2279" xml:space="preserve"> INDEX(切語上字資料表[聲母拼音碼], 小韻資料表[[#This Row],[上字表識別號]])</f>
        <v>b</v>
      </c>
      <c r="L2279" s="210" t="str" cm="1">
        <f t="array" ref="L2279" xml:space="preserve"> INDEX(切語上字資料表[清濁], 小韻資料表[[#This Row],[上字表識別號]])</f>
        <v>次濁</v>
      </c>
      <c r="M2279" s="223" t="str" cm="1">
        <f t="array" ref="M2279" xml:space="preserve"> INDEX(切語上字資料表[發送收], 小韻資料表[[#This Row],[上字表識別號]])</f>
        <v>收聲</v>
      </c>
      <c r="N2279" s="205" cm="1">
        <f t="array" ref="N2279" xml:space="preserve"> MATCH(TRUE, ISNUMBER( SEARCH( RIGHT(小韻資料表[[#This Row],[切語]],1), 切語下字資料表[切語下字]) ), 0)</f>
        <v>47</v>
      </c>
      <c r="O2279" s="207" t="str" cm="1">
        <f t="array" ref="O2279" xml:space="preserve"> INDEX(切語下字資料表[韻母], 小韻資料表[[#This Row],[下字表識別號]])</f>
        <v>未合3</v>
      </c>
      <c r="P2279" s="207" t="str" cm="1">
        <f t="array" ref="P2279" xml:space="preserve"> INDEX(切語下字資料表[韻母拼音碼], 小韻資料表[[#This Row],[下字表識別號]])</f>
        <v>ui</v>
      </c>
      <c r="Q2279" s="210" t="str" cm="1">
        <f t="array" ref="Q2279" xml:space="preserve"> INDEX(設定表!$C$19:$C$23, INT( LEFT(小韻資料表[[#This Row],[目次編碼]],1) ))</f>
        <v>去</v>
      </c>
      <c r="R2279" s="210">
        <f xml:space="preserve">  INDEX(設定表!$C$8:$C$15, MATCH( (RIGHT(小韻資料表[[#This Row],[清濁]]) &amp; 小韻資料表[[#This Row],[調]]), 設定表!$B$8:$B$15, 0))</f>
        <v>7</v>
      </c>
      <c r="S2279" s="205" t="s">
        <v>309</v>
      </c>
      <c r="T2279" s="205" t="s">
        <v>309</v>
      </c>
      <c r="U2279" s="226" t="s">
        <v>309</v>
      </c>
      <c r="V2279" s="146" t="s">
        <v>309</v>
      </c>
      <c r="X2279" s="135"/>
      <c r="Y2279" s="135"/>
      <c r="AA2279" s="135"/>
      <c r="AB2279" s="134"/>
      <c r="AC2279" s="135"/>
      <c r="AD2279" s="135"/>
      <c r="AH2279" s="135"/>
      <c r="AI2279" s="135"/>
    </row>
    <row r="2280" spans="1:35" ht="31.5">
      <c r="A2280" s="205">
        <v>2276</v>
      </c>
      <c r="B2280" s="206" t="s">
        <v>8357</v>
      </c>
      <c r="C2280" s="207" t="str">
        <f xml:space="preserve"> _xlfn.CONCAT(小韻資料表[[#This Row],[聲母拼音碼]],小韻資料表[[#This Row],[韻母拼音碼]],小韻資料表[[#This Row],[調號]])</f>
        <v>kui3</v>
      </c>
      <c r="D2280" s="206" t="s">
        <v>8358</v>
      </c>
      <c r="E2280" s="208" t="s">
        <v>409</v>
      </c>
      <c r="F2280" s="205">
        <v>2</v>
      </c>
      <c r="G2280" s="209" t="s">
        <v>8359</v>
      </c>
      <c r="H2280" s="205">
        <f xml:space="preserve"> LEN(小韻資料表[[#This Row],[小韻字集]])</f>
        <v>4</v>
      </c>
      <c r="I2280" s="205" cm="1">
        <f t="array" ref="I2280" xml:space="preserve"> MATCH(TRUE, ISNUMBER( SEARCH( LEFT(小韻資料表[[#This Row],[切語]],1), 切語上字資料表[切語上字]) ), 0)</f>
        <v>1</v>
      </c>
      <c r="J2280" s="210" t="str" cm="1">
        <f t="array" ref="J2280" xml:space="preserve"> INDEX(切語上字資料表[聲母], 小韻資料表[[#This Row],[上字表識別號]])</f>
        <v>見</v>
      </c>
      <c r="K2280" s="210" t="str" cm="1">
        <f t="array" ref="K2280" xml:space="preserve"> INDEX(切語上字資料表[聲母拼音碼], 小韻資料表[[#This Row],[上字表識別號]])</f>
        <v>k</v>
      </c>
      <c r="L2280" s="210" t="str" cm="1">
        <f t="array" ref="L2280" xml:space="preserve"> INDEX(切語上字資料表[清濁], 小韻資料表[[#This Row],[上字表識別號]])</f>
        <v>全清</v>
      </c>
      <c r="M2280" s="223" t="str" cm="1">
        <f t="array" ref="M2280" xml:space="preserve"> INDEX(切語上字資料表[發送收], 小韻資料表[[#This Row],[上字表識別號]])</f>
        <v>發聲</v>
      </c>
      <c r="N2280" s="205" cm="1">
        <f t="array" ref="N2280" xml:space="preserve"> MATCH(TRUE, ISNUMBER( SEARCH( RIGHT(小韻資料表[[#This Row],[切語]],1), 切語下字資料表[切語下字]) ), 0)</f>
        <v>47</v>
      </c>
      <c r="O2280" s="207" t="str" cm="1">
        <f t="array" ref="O2280" xml:space="preserve"> INDEX(切語下字資料表[韻母], 小韻資料表[[#This Row],[下字表識別號]])</f>
        <v>未合3</v>
      </c>
      <c r="P2280" s="207" t="str" cm="1">
        <f t="array" ref="P2280" xml:space="preserve"> INDEX(切語下字資料表[韻母拼音碼], 小韻資料表[[#This Row],[下字表識別號]])</f>
        <v>ui</v>
      </c>
      <c r="Q2280" s="210" t="str" cm="1">
        <f t="array" ref="Q2280" xml:space="preserve"> INDEX(設定表!$C$19:$C$23, INT( LEFT(小韻資料表[[#This Row],[目次編碼]],1) ))</f>
        <v>去</v>
      </c>
      <c r="R2280" s="210">
        <f xml:space="preserve">  INDEX(設定表!$C$8:$C$15, MATCH( (RIGHT(小韻資料表[[#This Row],[清濁]]) &amp; 小韻資料表[[#This Row],[調]]), 設定表!$B$8:$B$15, 0))</f>
        <v>3</v>
      </c>
      <c r="S2280" s="205" t="s">
        <v>309</v>
      </c>
      <c r="T2280" s="205" t="s">
        <v>309</v>
      </c>
      <c r="U2280" s="226" t="s">
        <v>309</v>
      </c>
      <c r="V2280" s="147" t="s">
        <v>309</v>
      </c>
      <c r="X2280" s="135"/>
      <c r="Y2280" s="135"/>
      <c r="AA2280" s="135"/>
      <c r="AB2280" s="134"/>
      <c r="AC2280" s="135"/>
      <c r="AD2280" s="135"/>
      <c r="AH2280" s="135"/>
      <c r="AI2280" s="135"/>
    </row>
    <row r="2281" spans="1:35" ht="31.5">
      <c r="A2281" s="205">
        <v>2277</v>
      </c>
      <c r="B2281" s="206" t="s">
        <v>8360</v>
      </c>
      <c r="C2281" s="207" t="str">
        <f xml:space="preserve"> _xlfn.CONCAT(小韻資料表[[#This Row],[聲母拼音碼]],小韻資料表[[#This Row],[韻母拼音碼]],小韻資料表[[#This Row],[調號]])</f>
        <v>Øui7</v>
      </c>
      <c r="D2281" s="206" t="s">
        <v>8361</v>
      </c>
      <c r="E2281" s="208" t="s">
        <v>409</v>
      </c>
      <c r="F2281" s="205">
        <v>3</v>
      </c>
      <c r="G2281" s="209" t="s">
        <v>8362</v>
      </c>
      <c r="H2281" s="205">
        <f xml:space="preserve"> LEN(小韻資料表[[#This Row],[小韻字集]])</f>
        <v>22</v>
      </c>
      <c r="I2281" s="205" cm="1">
        <f t="array" ref="I2281" xml:space="preserve"> MATCH(TRUE, ISNUMBER( SEARCH( LEFT(小韻資料表[[#This Row],[切語]],1), 切語上字資料表[切語上字]) ), 0)</f>
        <v>38</v>
      </c>
      <c r="J2281" s="210" t="str" cm="1">
        <f t="array" ref="J2281" xml:space="preserve"> INDEX(切語上字資料表[聲母], 小韻資料表[[#This Row],[上字表識別號]])</f>
        <v>為</v>
      </c>
      <c r="K2281" s="210" t="str" cm="1">
        <f t="array" ref="K2281" xml:space="preserve"> INDEX(切語上字資料表[聲母拼音碼], 小韻資料表[[#This Row],[上字表識別號]])</f>
        <v>Ø</v>
      </c>
      <c r="L2281" s="210" t="str" cm="1">
        <f t="array" ref="L2281" xml:space="preserve"> INDEX(切語上字資料表[清濁], 小韻資料表[[#This Row],[上字表識別號]])</f>
        <v>次濁</v>
      </c>
      <c r="M2281" s="223" t="str" cm="1">
        <f t="array" ref="M2281" xml:space="preserve"> INDEX(切語上字資料表[發送收], 小韻資料表[[#This Row],[上字表識別號]])</f>
        <v>發聲</v>
      </c>
      <c r="N2281" s="205" cm="1">
        <f t="array" ref="N2281" xml:space="preserve"> MATCH(TRUE, ISNUMBER( SEARCH( RIGHT(小韻資料表[[#This Row],[切語]],1), 切語下字資料表[切語下字]) ), 0)</f>
        <v>47</v>
      </c>
      <c r="O2281" s="207" t="str" cm="1">
        <f t="array" ref="O2281" xml:space="preserve"> INDEX(切語下字資料表[韻母], 小韻資料表[[#This Row],[下字表識別號]])</f>
        <v>未合3</v>
      </c>
      <c r="P2281" s="207" t="str" cm="1">
        <f t="array" ref="P2281" xml:space="preserve"> INDEX(切語下字資料表[韻母拼音碼], 小韻資料表[[#This Row],[下字表識別號]])</f>
        <v>ui</v>
      </c>
      <c r="Q2281" s="210" t="str" cm="1">
        <f t="array" ref="Q2281" xml:space="preserve"> INDEX(設定表!$C$19:$C$23, INT( LEFT(小韻資料表[[#This Row],[目次編碼]],1) ))</f>
        <v>去</v>
      </c>
      <c r="R2281" s="210">
        <f xml:space="preserve">  INDEX(設定表!$C$8:$C$15, MATCH( (RIGHT(小韻資料表[[#This Row],[清濁]]) &amp; 小韻資料表[[#This Row],[調]]), 設定表!$B$8:$B$15, 0))</f>
        <v>7</v>
      </c>
      <c r="S2281" s="205" t="s">
        <v>309</v>
      </c>
      <c r="T2281" s="205" t="s">
        <v>309</v>
      </c>
      <c r="U2281" s="226" t="s">
        <v>8363</v>
      </c>
      <c r="V2281" s="146" t="s">
        <v>309</v>
      </c>
      <c r="X2281" s="135"/>
      <c r="Y2281" s="135"/>
      <c r="AA2281" s="135"/>
      <c r="AB2281" s="134"/>
      <c r="AC2281" s="135"/>
      <c r="AD2281" s="135"/>
      <c r="AH2281" s="135"/>
      <c r="AI2281" s="135"/>
    </row>
    <row r="2282" spans="1:35" ht="31.5">
      <c r="A2282" s="205">
        <v>2278</v>
      </c>
      <c r="B2282" s="206" t="s">
        <v>8364</v>
      </c>
      <c r="C2282" s="207" t="str">
        <f xml:space="preserve"> _xlfn.CONCAT(小韻資料表[[#This Row],[聲母拼音碼]],小韻資料表[[#This Row],[韻母拼音碼]],小韻資料表[[#This Row],[調號]])</f>
        <v>gui7</v>
      </c>
      <c r="D2282" s="206" t="s">
        <v>8365</v>
      </c>
      <c r="E2282" s="208" t="s">
        <v>409</v>
      </c>
      <c r="F2282" s="205">
        <v>4</v>
      </c>
      <c r="G2282" s="209" t="s">
        <v>8366</v>
      </c>
      <c r="H2282" s="205">
        <f xml:space="preserve"> LEN(小韻資料表[[#This Row],[小韻字集]])</f>
        <v>2</v>
      </c>
      <c r="I2282" s="205" cm="1">
        <f t="array" ref="I2282" xml:space="preserve"> MATCH(TRUE, ISNUMBER( SEARCH( LEFT(小韻資料表[[#This Row],[切語]],1), 切語上字資料表[切語上字]) ), 0)</f>
        <v>4</v>
      </c>
      <c r="J2282" s="210" t="str" cm="1">
        <f t="array" ref="J2282" xml:space="preserve"> INDEX(切語上字資料表[聲母], 小韻資料表[[#This Row],[上字表識別號]])</f>
        <v>疑</v>
      </c>
      <c r="K2282" s="210" t="str" cm="1">
        <f t="array" ref="K2282" xml:space="preserve"> INDEX(切語上字資料表[聲母拼音碼], 小韻資料表[[#This Row],[上字表識別號]])</f>
        <v>g</v>
      </c>
      <c r="L2282" s="210" t="str" cm="1">
        <f t="array" ref="L2282" xml:space="preserve"> INDEX(切語上字資料表[清濁], 小韻資料表[[#This Row],[上字表識別號]])</f>
        <v>次濁</v>
      </c>
      <c r="M2282" s="223" t="str" cm="1">
        <f t="array" ref="M2282" xml:space="preserve"> INDEX(切語上字資料表[發送收], 小韻資料表[[#This Row],[上字表識別號]])</f>
        <v>收聲</v>
      </c>
      <c r="N2282" s="205" cm="1">
        <f t="array" ref="N2282" xml:space="preserve"> MATCH(TRUE, ISNUMBER( SEARCH( RIGHT(小韻資料表[[#This Row],[切語]],1), 切語下字資料表[切語下字]) ), 0)</f>
        <v>47</v>
      </c>
      <c r="O2282" s="207" t="str" cm="1">
        <f t="array" ref="O2282" xml:space="preserve"> INDEX(切語下字資料表[韻母], 小韻資料表[[#This Row],[下字表識別號]])</f>
        <v>未合3</v>
      </c>
      <c r="P2282" s="207" t="str" cm="1">
        <f t="array" ref="P2282" xml:space="preserve"> INDEX(切語下字資料表[韻母拼音碼], 小韻資料表[[#This Row],[下字表識別號]])</f>
        <v>ui</v>
      </c>
      <c r="Q2282" s="210" t="str" cm="1">
        <f t="array" ref="Q2282" xml:space="preserve"> INDEX(設定表!$C$19:$C$23, INT( LEFT(小韻資料表[[#This Row],[目次編碼]],1) ))</f>
        <v>去</v>
      </c>
      <c r="R2282" s="210">
        <f xml:space="preserve">  INDEX(設定表!$C$8:$C$15, MATCH( (RIGHT(小韻資料表[[#This Row],[清濁]]) &amp; 小韻資料表[[#This Row],[調]]), 設定表!$B$8:$B$15, 0))</f>
        <v>7</v>
      </c>
      <c r="S2282" s="205" t="s">
        <v>309</v>
      </c>
      <c r="T2282" s="205" t="s">
        <v>309</v>
      </c>
      <c r="U2282" s="226" t="s">
        <v>309</v>
      </c>
      <c r="V2282" s="147" t="s">
        <v>309</v>
      </c>
      <c r="X2282" s="135"/>
      <c r="Y2282" s="135"/>
      <c r="AA2282" s="135"/>
      <c r="AB2282" s="134"/>
      <c r="AC2282" s="135"/>
      <c r="AD2282" s="135"/>
      <c r="AH2282" s="135"/>
      <c r="AI2282" s="135"/>
    </row>
    <row r="2283" spans="1:35" ht="31.5">
      <c r="A2283" s="205">
        <v>2279</v>
      </c>
      <c r="B2283" s="206" t="s">
        <v>8367</v>
      </c>
      <c r="C2283" s="207" t="str">
        <f xml:space="preserve"> _xlfn.CONCAT(小韻資料表[[#This Row],[聲母拼音碼]],小韻資料表[[#This Row],[韻母拼音碼]],小韻資料表[[#This Row],[調號]])</f>
        <v>hui3</v>
      </c>
      <c r="D2283" s="206" t="s">
        <v>8368</v>
      </c>
      <c r="E2283" s="208" t="s">
        <v>409</v>
      </c>
      <c r="F2283" s="205">
        <v>5</v>
      </c>
      <c r="G2283" s="209" t="s">
        <v>8369</v>
      </c>
      <c r="H2283" s="205">
        <f xml:space="preserve"> LEN(小韻資料表[[#This Row],[小韻字集]])</f>
        <v>13</v>
      </c>
      <c r="I2283" s="205" cm="1">
        <f t="array" ref="I2283" xml:space="preserve"> MATCH(TRUE, ISNUMBER( SEARCH( LEFT(小韻資料表[[#This Row],[切語]],1), 切語上字資料表[切語上字]) ), 0)</f>
        <v>17</v>
      </c>
      <c r="J2283" s="210" t="str" cm="1">
        <f t="array" ref="J2283" xml:space="preserve"> INDEX(切語上字資料表[聲母], 小韻資料表[[#This Row],[上字表識別號]])</f>
        <v>非</v>
      </c>
      <c r="K2283" s="210" t="str" cm="1">
        <f t="array" ref="K2283" xml:space="preserve"> INDEX(切語上字資料表[聲母拼音碼], 小韻資料表[[#This Row],[上字表識別號]])</f>
        <v>h</v>
      </c>
      <c r="L2283" s="210" t="str" cm="1">
        <f t="array" ref="L2283" xml:space="preserve"> INDEX(切語上字資料表[清濁], 小韻資料表[[#This Row],[上字表識別號]])</f>
        <v>全清</v>
      </c>
      <c r="M2283" s="223" t="str" cm="1">
        <f t="array" ref="M2283" xml:space="preserve"> INDEX(切語上字資料表[發送收], 小韻資料表[[#This Row],[上字表識別號]])</f>
        <v>發聲</v>
      </c>
      <c r="N2283" s="205" cm="1">
        <f t="array" ref="N2283" xml:space="preserve"> MATCH(TRUE, ISNUMBER( SEARCH( RIGHT(小韻資料表[[#This Row],[切語]],1), 切語下字資料表[切語下字]) ), 0)</f>
        <v>47</v>
      </c>
      <c r="O2283" s="207" t="str" cm="1">
        <f t="array" ref="O2283" xml:space="preserve"> INDEX(切語下字資料表[韻母], 小韻資料表[[#This Row],[下字表識別號]])</f>
        <v>未合3</v>
      </c>
      <c r="P2283" s="207" t="str" cm="1">
        <f t="array" ref="P2283" xml:space="preserve"> INDEX(切語下字資料表[韻母拼音碼], 小韻資料表[[#This Row],[下字表識別號]])</f>
        <v>ui</v>
      </c>
      <c r="Q2283" s="210" t="str" cm="1">
        <f t="array" ref="Q2283" xml:space="preserve"> INDEX(設定表!$C$19:$C$23, INT( LEFT(小韻資料表[[#This Row],[目次編碼]],1) ))</f>
        <v>去</v>
      </c>
      <c r="R2283" s="210">
        <f xml:space="preserve">  INDEX(設定表!$C$8:$C$15, MATCH( (RIGHT(小韻資料表[[#This Row],[清濁]]) &amp; 小韻資料表[[#This Row],[調]]), 設定表!$B$8:$B$15, 0))</f>
        <v>3</v>
      </c>
      <c r="S2283" s="205" t="s">
        <v>309</v>
      </c>
      <c r="T2283" s="205" t="s">
        <v>309</v>
      </c>
      <c r="U2283" s="226" t="s">
        <v>309</v>
      </c>
      <c r="V2283" s="146" t="s">
        <v>309</v>
      </c>
      <c r="X2283" s="135"/>
      <c r="Y2283" s="135"/>
      <c r="AA2283" s="135"/>
      <c r="AB2283" s="134"/>
      <c r="AC2283" s="135"/>
      <c r="AD2283" s="135"/>
      <c r="AH2283" s="135"/>
      <c r="AI2283" s="135"/>
    </row>
    <row r="2284" spans="1:35" ht="31.5">
      <c r="A2284" s="205">
        <v>2280</v>
      </c>
      <c r="B2284" s="206" t="s">
        <v>8370</v>
      </c>
      <c r="C2284" s="207" t="str">
        <f xml:space="preserve"> _xlfn.CONCAT(小韻資料表[[#This Row],[聲母拼音碼]],小韻資料表[[#This Row],[韻母拼音碼]],小韻資料表[[#This Row],[調號]])</f>
        <v>hui3</v>
      </c>
      <c r="D2284" s="206" t="s">
        <v>8371</v>
      </c>
      <c r="E2284" s="208" t="s">
        <v>409</v>
      </c>
      <c r="F2284" s="205">
        <v>6</v>
      </c>
      <c r="G2284" s="209" t="s">
        <v>8372</v>
      </c>
      <c r="H2284" s="205">
        <f xml:space="preserve"> LEN(小韻資料表[[#This Row],[小韻字集]])</f>
        <v>7</v>
      </c>
      <c r="I2284" s="205" cm="1">
        <f t="array" ref="I2284" xml:space="preserve"> MATCH(TRUE, ISNUMBER( SEARCH( LEFT(小韻資料表[[#This Row],[切語]],1), 切語上字資料表[切語上字]) ), 0)</f>
        <v>18</v>
      </c>
      <c r="J2284" s="210" t="str" cm="1">
        <f t="array" ref="J2284" xml:space="preserve"> INDEX(切語上字資料表[聲母], 小韻資料表[[#This Row],[上字表識別號]])</f>
        <v>敷</v>
      </c>
      <c r="K2284" s="210" t="str" cm="1">
        <f t="array" ref="K2284" xml:space="preserve"> INDEX(切語上字資料表[聲母拼音碼], 小韻資料表[[#This Row],[上字表識別號]])</f>
        <v>h</v>
      </c>
      <c r="L2284" s="210" t="str" cm="1">
        <f t="array" ref="L2284" xml:space="preserve"> INDEX(切語上字資料表[清濁], 小韻資料表[[#This Row],[上字表識別號]])</f>
        <v>次清</v>
      </c>
      <c r="M2284" s="223" t="str" cm="1">
        <f t="array" ref="M2284" xml:space="preserve"> INDEX(切語上字資料表[發送收], 小韻資料表[[#This Row],[上字表識別號]])</f>
        <v>送氣</v>
      </c>
      <c r="N2284" s="205" cm="1">
        <f t="array" ref="N2284" xml:space="preserve"> MATCH(TRUE, ISNUMBER( SEARCH( RIGHT(小韻資料表[[#This Row],[切語]],1), 切語下字資料表[切語下字]) ), 0)</f>
        <v>47</v>
      </c>
      <c r="O2284" s="207" t="str" cm="1">
        <f t="array" ref="O2284" xml:space="preserve"> INDEX(切語下字資料表[韻母], 小韻資料表[[#This Row],[下字表識別號]])</f>
        <v>未合3</v>
      </c>
      <c r="P2284" s="207" t="str" cm="1">
        <f t="array" ref="P2284" xml:space="preserve"> INDEX(切語下字資料表[韻母拼音碼], 小韻資料表[[#This Row],[下字表識別號]])</f>
        <v>ui</v>
      </c>
      <c r="Q2284" s="210" t="str" cm="1">
        <f t="array" ref="Q2284" xml:space="preserve"> INDEX(設定表!$C$19:$C$23, INT( LEFT(小韻資料表[[#This Row],[目次編碼]],1) ))</f>
        <v>去</v>
      </c>
      <c r="R2284" s="210">
        <f xml:space="preserve">  INDEX(設定表!$C$8:$C$15, MATCH( (RIGHT(小韻資料表[[#This Row],[清濁]]) &amp; 小韻資料表[[#This Row],[調]]), 設定表!$B$8:$B$15, 0))</f>
        <v>3</v>
      </c>
      <c r="S2284" s="205" t="s">
        <v>309</v>
      </c>
      <c r="T2284" s="205" t="s">
        <v>309</v>
      </c>
      <c r="U2284" s="226" t="s">
        <v>309</v>
      </c>
      <c r="V2284" s="147" t="s">
        <v>309</v>
      </c>
      <c r="X2284" s="135"/>
      <c r="Y2284" s="135"/>
      <c r="AA2284" s="135"/>
      <c r="AB2284" s="134"/>
      <c r="AC2284" s="135"/>
      <c r="AD2284" s="135"/>
      <c r="AH2284" s="135"/>
      <c r="AI2284" s="135"/>
    </row>
    <row r="2285" spans="1:35" ht="31.5">
      <c r="A2285" s="205">
        <v>2281</v>
      </c>
      <c r="B2285" s="206" t="s">
        <v>8373</v>
      </c>
      <c r="C2285" s="207" t="str">
        <f xml:space="preserve"> _xlfn.CONCAT(小韻資料表[[#This Row],[聲母拼音碼]],小韻資料表[[#This Row],[韻母拼音碼]],小韻資料表[[#This Row],[調號]])</f>
        <v>khui3</v>
      </c>
      <c r="D2285" s="206" t="s">
        <v>8374</v>
      </c>
      <c r="E2285" s="208" t="s">
        <v>409</v>
      </c>
      <c r="F2285" s="205">
        <v>7</v>
      </c>
      <c r="G2285" s="209" t="s">
        <v>8375</v>
      </c>
      <c r="H2285" s="205">
        <f xml:space="preserve"> LEN(小韻資料表[[#This Row],[小韻字集]])</f>
        <v>5</v>
      </c>
      <c r="I2285" s="205" cm="1">
        <f t="array" ref="I2285" xml:space="preserve"> MATCH(TRUE, ISNUMBER( SEARCH( LEFT(小韻資料表[[#This Row],[切語]],1), 切語上字資料表[切語上字]) ), 0)</f>
        <v>2</v>
      </c>
      <c r="J2285" s="210" t="str" cm="1">
        <f t="array" ref="J2285" xml:space="preserve"> INDEX(切語上字資料表[聲母], 小韻資料表[[#This Row],[上字表識別號]])</f>
        <v>溪</v>
      </c>
      <c r="K2285" s="210" t="str" cm="1">
        <f t="array" ref="K2285" xml:space="preserve"> INDEX(切語上字資料表[聲母拼音碼], 小韻資料表[[#This Row],[上字表識別號]])</f>
        <v>kh</v>
      </c>
      <c r="L2285" s="210" t="str" cm="1">
        <f t="array" ref="L2285" xml:space="preserve"> INDEX(切語上字資料表[清濁], 小韻資料表[[#This Row],[上字表識別號]])</f>
        <v>次清</v>
      </c>
      <c r="M2285" s="223" t="str" cm="1">
        <f t="array" ref="M2285" xml:space="preserve"> INDEX(切語上字資料表[發送收], 小韻資料表[[#This Row],[上字表識別號]])</f>
        <v>送氣</v>
      </c>
      <c r="N2285" s="205" cm="1">
        <f t="array" ref="N2285" xml:space="preserve"> MATCH(TRUE, ISNUMBER( SEARCH( RIGHT(小韻資料表[[#This Row],[切語]],1), 切語下字資料表[切語下字]) ), 0)</f>
        <v>47</v>
      </c>
      <c r="O2285" s="207" t="str" cm="1">
        <f t="array" ref="O2285" xml:space="preserve"> INDEX(切語下字資料表[韻母], 小韻資料表[[#This Row],[下字表識別號]])</f>
        <v>未合3</v>
      </c>
      <c r="P2285" s="207" t="str" cm="1">
        <f t="array" ref="P2285" xml:space="preserve"> INDEX(切語下字資料表[韻母拼音碼], 小韻資料表[[#This Row],[下字表識別號]])</f>
        <v>ui</v>
      </c>
      <c r="Q2285" s="210" t="str" cm="1">
        <f t="array" ref="Q2285" xml:space="preserve"> INDEX(設定表!$C$19:$C$23, INT( LEFT(小韻資料表[[#This Row],[目次編碼]],1) ))</f>
        <v>去</v>
      </c>
      <c r="R2285" s="210">
        <f xml:space="preserve">  INDEX(設定表!$C$8:$C$15, MATCH( (RIGHT(小韻資料表[[#This Row],[清濁]]) &amp; 小韻資料表[[#This Row],[調]]), 設定表!$B$8:$B$15, 0))</f>
        <v>3</v>
      </c>
      <c r="S2285" s="205" t="s">
        <v>309</v>
      </c>
      <c r="T2285" s="205" t="s">
        <v>309</v>
      </c>
      <c r="U2285" s="226" t="s">
        <v>309</v>
      </c>
      <c r="V2285" s="146" t="s">
        <v>309</v>
      </c>
      <c r="X2285" s="135"/>
      <c r="Y2285" s="135"/>
      <c r="AA2285" s="135"/>
      <c r="AB2285" s="134"/>
      <c r="AC2285" s="135"/>
      <c r="AD2285" s="135"/>
      <c r="AH2285" s="135"/>
      <c r="AI2285" s="135"/>
    </row>
    <row r="2286" spans="1:35" ht="31.5">
      <c r="A2286" s="205">
        <v>2282</v>
      </c>
      <c r="B2286" s="206" t="s">
        <v>8376</v>
      </c>
      <c r="C2286" s="207" t="str">
        <f xml:space="preserve"> _xlfn.CONCAT(小韻資料表[[#This Row],[聲母拼音碼]],小韻資料表[[#This Row],[韻母拼音碼]],小韻資料表[[#This Row],[調號]])</f>
        <v>Øui3</v>
      </c>
      <c r="D2286" s="206" t="s">
        <v>8377</v>
      </c>
      <c r="E2286" s="208" t="s">
        <v>409</v>
      </c>
      <c r="F2286" s="205">
        <v>8</v>
      </c>
      <c r="G2286" s="209" t="s">
        <v>8378</v>
      </c>
      <c r="H2286" s="205">
        <f xml:space="preserve"> LEN(小韻資料表[[#This Row],[小韻字集]])</f>
        <v>13</v>
      </c>
      <c r="I2286" s="205" cm="1">
        <f t="array" ref="I2286" xml:space="preserve"> MATCH(TRUE, ISNUMBER( SEARCH( LEFT(小韻資料表[[#This Row],[切語]],1), 切語上字資料表[切語上字]) ), 0)</f>
        <v>35</v>
      </c>
      <c r="J2286" s="210" t="str" cm="1">
        <f t="array" ref="J2286" xml:space="preserve"> INDEX(切語上字資料表[聲母], 小韻資料表[[#This Row],[上字表識別號]])</f>
        <v>影</v>
      </c>
      <c r="K2286" s="210" t="str" cm="1">
        <f t="array" ref="K2286" xml:space="preserve"> INDEX(切語上字資料表[聲母拼音碼], 小韻資料表[[#This Row],[上字表識別號]])</f>
        <v>Ø</v>
      </c>
      <c r="L2286" s="210" t="str" cm="1">
        <f t="array" ref="L2286" xml:space="preserve"> INDEX(切語上字資料表[清濁], 小韻資料表[[#This Row],[上字表識別號]])</f>
        <v>全清</v>
      </c>
      <c r="M2286" s="223" t="str" cm="1">
        <f t="array" ref="M2286" xml:space="preserve"> INDEX(切語上字資料表[發送收], 小韻資料表[[#This Row],[上字表識別號]])</f>
        <v>發聲</v>
      </c>
      <c r="N2286" s="205" cm="1">
        <f t="array" ref="N2286" xml:space="preserve"> MATCH(TRUE, ISNUMBER( SEARCH( RIGHT(小韻資料表[[#This Row],[切語]],1), 切語下字資料表[切語下字]) ), 0)</f>
        <v>47</v>
      </c>
      <c r="O2286" s="207" t="str" cm="1">
        <f t="array" ref="O2286" xml:space="preserve"> INDEX(切語下字資料表[韻母], 小韻資料表[[#This Row],[下字表識別號]])</f>
        <v>未合3</v>
      </c>
      <c r="P2286" s="207" t="str" cm="1">
        <f t="array" ref="P2286" xml:space="preserve"> INDEX(切語下字資料表[韻母拼音碼], 小韻資料表[[#This Row],[下字表識別號]])</f>
        <v>ui</v>
      </c>
      <c r="Q2286" s="210" t="str" cm="1">
        <f t="array" ref="Q2286" xml:space="preserve"> INDEX(設定表!$C$19:$C$23, INT( LEFT(小韻資料表[[#This Row],[目次編碼]],1) ))</f>
        <v>去</v>
      </c>
      <c r="R2286" s="210">
        <f xml:space="preserve">  INDEX(設定表!$C$8:$C$15, MATCH( (RIGHT(小韻資料表[[#This Row],[清濁]]) &amp; 小韻資料表[[#This Row],[調]]), 設定表!$B$8:$B$15, 0))</f>
        <v>3</v>
      </c>
      <c r="S2286" s="205" t="s">
        <v>309</v>
      </c>
      <c r="T2286" s="205" t="s">
        <v>309</v>
      </c>
      <c r="U2286" s="226" t="s">
        <v>309</v>
      </c>
      <c r="V2286" s="147" t="s">
        <v>309</v>
      </c>
      <c r="X2286" s="135"/>
      <c r="Y2286" s="135"/>
      <c r="AA2286" s="135"/>
      <c r="AB2286" s="134"/>
      <c r="AC2286" s="135"/>
      <c r="AD2286" s="135"/>
      <c r="AH2286" s="135"/>
      <c r="AI2286" s="135"/>
    </row>
    <row r="2287" spans="1:35" ht="31.5">
      <c r="A2287" s="205">
        <v>2283</v>
      </c>
      <c r="B2287" s="206" t="s">
        <v>8379</v>
      </c>
      <c r="C2287" s="207" t="str">
        <f xml:space="preserve"> _xlfn.CONCAT(小韻資料表[[#This Row],[聲母拼音碼]],小韻資料表[[#This Row],[韻母拼音碼]],小韻資料表[[#This Row],[調號]])</f>
        <v>hui3</v>
      </c>
      <c r="D2287" s="206" t="s">
        <v>8380</v>
      </c>
      <c r="E2287" s="208" t="s">
        <v>409</v>
      </c>
      <c r="F2287" s="205">
        <v>9</v>
      </c>
      <c r="G2287" s="209" t="s">
        <v>8381</v>
      </c>
      <c r="H2287" s="205">
        <f xml:space="preserve"> LEN(小韻資料表[[#This Row],[小韻字集]])</f>
        <v>4</v>
      </c>
      <c r="I2287" s="205" cm="1">
        <f t="array" ref="I2287" xml:space="preserve"> MATCH(TRUE, ISNUMBER( SEARCH( LEFT(小韻資料表[[#This Row],[切語]],1), 切語上字資料表[切語上字]) ), 0)</f>
        <v>36</v>
      </c>
      <c r="J2287" s="210" t="str" cm="1">
        <f t="array" ref="J2287" xml:space="preserve"> INDEX(切語上字資料表[聲母], 小韻資料表[[#This Row],[上字表識別號]])</f>
        <v>曉</v>
      </c>
      <c r="K2287" s="210" t="str" cm="1">
        <f t="array" ref="K2287" xml:space="preserve"> INDEX(切語上字資料表[聲母拼音碼], 小韻資料表[[#This Row],[上字表識別號]])</f>
        <v>h</v>
      </c>
      <c r="L2287" s="210" t="str" cm="1">
        <f t="array" ref="L2287" xml:space="preserve"> INDEX(切語上字資料表[清濁], 小韻資料表[[#This Row],[上字表識別號]])</f>
        <v>次清</v>
      </c>
      <c r="M2287" s="223" t="str" cm="1">
        <f t="array" ref="M2287" xml:space="preserve"> INDEX(切語上字資料表[發送收], 小韻資料表[[#This Row],[上字表識別號]])</f>
        <v>送氣</v>
      </c>
      <c r="N2287" s="205" cm="1">
        <f t="array" ref="N2287" xml:space="preserve"> MATCH(TRUE, ISNUMBER( SEARCH( RIGHT(小韻資料表[[#This Row],[切語]],1), 切語下字資料表[切語下字]) ), 0)</f>
        <v>47</v>
      </c>
      <c r="O2287" s="207" t="str" cm="1">
        <f t="array" ref="O2287" xml:space="preserve"> INDEX(切語下字資料表[韻母], 小韻資料表[[#This Row],[下字表識別號]])</f>
        <v>未合3</v>
      </c>
      <c r="P2287" s="207" t="str" cm="1">
        <f t="array" ref="P2287" xml:space="preserve"> INDEX(切語下字資料表[韻母拼音碼], 小韻資料表[[#This Row],[下字表識別號]])</f>
        <v>ui</v>
      </c>
      <c r="Q2287" s="210" t="str" cm="1">
        <f t="array" ref="Q2287" xml:space="preserve"> INDEX(設定表!$C$19:$C$23, INT( LEFT(小韻資料表[[#This Row],[目次編碼]],1) ))</f>
        <v>去</v>
      </c>
      <c r="R2287" s="210">
        <f xml:space="preserve">  INDEX(設定表!$C$8:$C$15, MATCH( (RIGHT(小韻資料表[[#This Row],[清濁]]) &amp; 小韻資料表[[#This Row],[調]]), 設定表!$B$8:$B$15, 0))</f>
        <v>3</v>
      </c>
      <c r="S2287" s="205" t="s">
        <v>309</v>
      </c>
      <c r="T2287" s="205" t="s">
        <v>309</v>
      </c>
      <c r="U2287" s="226" t="s">
        <v>309</v>
      </c>
      <c r="V2287" s="146" t="s">
        <v>309</v>
      </c>
      <c r="X2287" s="135"/>
      <c r="Y2287" s="135"/>
      <c r="AA2287" s="135"/>
      <c r="AB2287" s="134"/>
      <c r="AC2287" s="135"/>
      <c r="AD2287" s="135"/>
      <c r="AH2287" s="135"/>
      <c r="AI2287" s="135"/>
    </row>
    <row r="2288" spans="1:35" ht="63">
      <c r="A2288" s="205">
        <v>2284</v>
      </c>
      <c r="B2288" s="206" t="s">
        <v>8382</v>
      </c>
      <c r="C2288" s="207" t="str">
        <f xml:space="preserve"> _xlfn.CONCAT(小韻資料表[[#This Row],[聲母拼音碼]],小韻資料表[[#This Row],[韻母拼音碼]],小韻資料表[[#This Row],[調號]])</f>
        <v>hui7</v>
      </c>
      <c r="D2288" s="206" t="s">
        <v>8383</v>
      </c>
      <c r="E2288" s="208" t="s">
        <v>409</v>
      </c>
      <c r="F2288" s="205">
        <v>10</v>
      </c>
      <c r="G2288" s="209" t="s">
        <v>8384</v>
      </c>
      <c r="H2288" s="205">
        <f xml:space="preserve"> LEN(小韻資料表[[#This Row],[小韻字集]])</f>
        <v>31</v>
      </c>
      <c r="I2288" s="205" cm="1">
        <f t="array" ref="I2288" xml:space="preserve"> MATCH(TRUE, ISNUMBER( SEARCH( LEFT(小韻資料表[[#This Row],[切語]],1), 切語上字資料表[切語上字]) ), 0)</f>
        <v>19</v>
      </c>
      <c r="J2288" s="210" t="str" cm="1">
        <f t="array" ref="J2288" xml:space="preserve"> INDEX(切語上字資料表[聲母], 小韻資料表[[#This Row],[上字表識別號]])</f>
        <v>奉</v>
      </c>
      <c r="K2288" s="210" t="str" cm="1">
        <f t="array" ref="K2288" xml:space="preserve"> INDEX(切語上字資料表[聲母拼音碼], 小韻資料表[[#This Row],[上字表識別號]])</f>
        <v>h</v>
      </c>
      <c r="L2288" s="210" t="str" cm="1">
        <f t="array" ref="L2288" xml:space="preserve"> INDEX(切語上字資料表[清濁], 小韻資料表[[#This Row],[上字表識別號]])</f>
        <v>全濁</v>
      </c>
      <c r="M2288" s="223" cm="1">
        <f t="array" ref="M2288" xml:space="preserve"> INDEX(切語上字資料表[發送收], 小韻資料表[[#This Row],[上字表識別號]])</f>
        <v>0</v>
      </c>
      <c r="N2288" s="205" cm="1">
        <f t="array" ref="N2288" xml:space="preserve"> MATCH(TRUE, ISNUMBER( SEARCH( RIGHT(小韻資料表[[#This Row],[切語]],1), 切語下字資料表[切語下字]) ), 0)</f>
        <v>47</v>
      </c>
      <c r="O2288" s="207" t="str" cm="1">
        <f t="array" ref="O2288" xml:space="preserve"> INDEX(切語下字資料表[韻母], 小韻資料表[[#This Row],[下字表識別號]])</f>
        <v>未合3</v>
      </c>
      <c r="P2288" s="207" t="str" cm="1">
        <f t="array" ref="P2288" xml:space="preserve"> INDEX(切語下字資料表[韻母拼音碼], 小韻資料表[[#This Row],[下字表識別號]])</f>
        <v>ui</v>
      </c>
      <c r="Q2288" s="210" t="str" cm="1">
        <f t="array" ref="Q2288" xml:space="preserve"> INDEX(設定表!$C$19:$C$23, INT( LEFT(小韻資料表[[#This Row],[目次編碼]],1) ))</f>
        <v>去</v>
      </c>
      <c r="R2288" s="210">
        <f xml:space="preserve">  INDEX(設定表!$C$8:$C$15, MATCH( (RIGHT(小韻資料表[[#This Row],[清濁]]) &amp; 小韻資料表[[#This Row],[調]]), 設定表!$B$8:$B$15, 0))</f>
        <v>7</v>
      </c>
      <c r="S2288" s="205" t="s">
        <v>309</v>
      </c>
      <c r="T2288" s="205" t="s">
        <v>309</v>
      </c>
      <c r="U2288" s="226" t="s">
        <v>8385</v>
      </c>
      <c r="V2288" s="147" t="s">
        <v>309</v>
      </c>
      <c r="X2288" s="135"/>
      <c r="Y2288" s="135"/>
      <c r="AA2288" s="135"/>
      <c r="AB2288" s="134"/>
      <c r="AC2288" s="135"/>
      <c r="AD2288" s="135"/>
      <c r="AH2288" s="135"/>
      <c r="AI2288" s="135"/>
    </row>
    <row r="2289" spans="1:35" ht="31.5">
      <c r="A2289" s="205">
        <v>2285</v>
      </c>
      <c r="B2289" s="206" t="s">
        <v>8386</v>
      </c>
      <c r="C2289" s="207" t="str">
        <f xml:space="preserve"> _xlfn.CONCAT(小韻資料表[[#This Row],[聲母拼音碼]],小韻資料表[[#This Row],[韻母拼音碼]],小韻資料表[[#This Row],[調號]])</f>
        <v>ki3</v>
      </c>
      <c r="D2289" s="206" t="s">
        <v>8387</v>
      </c>
      <c r="E2289" s="208" t="s">
        <v>409</v>
      </c>
      <c r="F2289" s="205">
        <v>11</v>
      </c>
      <c r="G2289" s="209" t="s">
        <v>8388</v>
      </c>
      <c r="H2289" s="205">
        <f xml:space="preserve"> LEN(小韻資料表[[#This Row],[小韻字集]])</f>
        <v>8</v>
      </c>
      <c r="I2289" s="205" cm="1">
        <f t="array" ref="I2289" xml:space="preserve"> MATCH(TRUE, ISNUMBER( SEARCH( LEFT(小韻資料表[[#This Row],[切語]],1), 切語上字資料表[切語上字]) ), 0)</f>
        <v>1</v>
      </c>
      <c r="J2289" s="210" t="str" cm="1">
        <f t="array" ref="J2289" xml:space="preserve"> INDEX(切語上字資料表[聲母], 小韻資料表[[#This Row],[上字表識別號]])</f>
        <v>見</v>
      </c>
      <c r="K2289" s="210" t="str" cm="1">
        <f t="array" ref="K2289" xml:space="preserve"> INDEX(切語上字資料表[聲母拼音碼], 小韻資料表[[#This Row],[上字表識別號]])</f>
        <v>k</v>
      </c>
      <c r="L2289" s="210" t="str" cm="1">
        <f t="array" ref="L2289" xml:space="preserve"> INDEX(切語上字資料表[清濁], 小韻資料表[[#This Row],[上字表識別號]])</f>
        <v>全清</v>
      </c>
      <c r="M2289" s="223" t="str" cm="1">
        <f t="array" ref="M2289" xml:space="preserve"> INDEX(切語上字資料表[發送收], 小韻資料表[[#This Row],[上字表識別號]])</f>
        <v>發聲</v>
      </c>
      <c r="N2289" s="205" cm="1">
        <f t="array" ref="N2289" xml:space="preserve"> MATCH(TRUE, ISNUMBER( SEARCH( RIGHT(小韻資料表[[#This Row],[切語]],1), 切語下字資料表[切語下字]) ), 0)</f>
        <v>43</v>
      </c>
      <c r="O2289" s="207" t="str" cm="1">
        <f t="array" ref="O2289" xml:space="preserve"> INDEX(切語下字資料表[韻母], 小韻資料表[[#This Row],[下字表識別號]])</f>
        <v>未開3</v>
      </c>
      <c r="P2289" s="207" t="str" cm="1">
        <f t="array" ref="P2289" xml:space="preserve"> INDEX(切語下字資料表[韻母拼音碼], 小韻資料表[[#This Row],[下字表識別號]])</f>
        <v>i</v>
      </c>
      <c r="Q2289" s="210" t="str" cm="1">
        <f t="array" ref="Q2289" xml:space="preserve"> INDEX(設定表!$C$19:$C$23, INT( LEFT(小韻資料表[[#This Row],[目次編碼]],1) ))</f>
        <v>去</v>
      </c>
      <c r="R2289" s="210">
        <f xml:space="preserve">  INDEX(設定表!$C$8:$C$15, MATCH( (RIGHT(小韻資料表[[#This Row],[清濁]]) &amp; 小韻資料表[[#This Row],[調]]), 設定表!$B$8:$B$15, 0))</f>
        <v>3</v>
      </c>
      <c r="S2289" s="205" t="s">
        <v>309</v>
      </c>
      <c r="T2289" s="205" t="s">
        <v>309</v>
      </c>
      <c r="U2289" s="226" t="s">
        <v>8389</v>
      </c>
      <c r="V2289" s="146" t="s">
        <v>309</v>
      </c>
      <c r="X2289" s="135"/>
      <c r="Y2289" s="135"/>
      <c r="AA2289" s="135"/>
      <c r="AB2289" s="134"/>
      <c r="AC2289" s="135"/>
      <c r="AD2289" s="135"/>
      <c r="AH2289" s="135"/>
      <c r="AI2289" s="135"/>
    </row>
    <row r="2290" spans="1:35" ht="31.5">
      <c r="A2290" s="205">
        <v>2286</v>
      </c>
      <c r="B2290" s="206" t="s">
        <v>8390</v>
      </c>
      <c r="C2290" s="207" t="str">
        <f xml:space="preserve"> _xlfn.CONCAT(小韻資料表[[#This Row],[聲母拼音碼]],小韻資料表[[#This Row],[韻母拼音碼]],小韻資料表[[#This Row],[調號]])</f>
        <v>gi7</v>
      </c>
      <c r="D2290" s="206" t="s">
        <v>8391</v>
      </c>
      <c r="E2290" s="208" t="s">
        <v>409</v>
      </c>
      <c r="F2290" s="205">
        <v>12</v>
      </c>
      <c r="G2290" s="209" t="s">
        <v>8392</v>
      </c>
      <c r="H2290" s="205">
        <f xml:space="preserve"> LEN(小韻資料表[[#This Row],[小韻字集]])</f>
        <v>9</v>
      </c>
      <c r="I2290" s="205" cm="1">
        <f t="array" ref="I2290" xml:space="preserve"> MATCH(TRUE, ISNUMBER( SEARCH( LEFT(小韻資料表[[#This Row],[切語]],1), 切語上字資料表[切語上字]) ), 0)</f>
        <v>4</v>
      </c>
      <c r="J2290" s="210" t="str" cm="1">
        <f t="array" ref="J2290" xml:space="preserve"> INDEX(切語上字資料表[聲母], 小韻資料表[[#This Row],[上字表識別號]])</f>
        <v>疑</v>
      </c>
      <c r="K2290" s="210" t="str" cm="1">
        <f t="array" ref="K2290" xml:space="preserve"> INDEX(切語上字資料表[聲母拼音碼], 小韻資料表[[#This Row],[上字表識別號]])</f>
        <v>g</v>
      </c>
      <c r="L2290" s="210" t="str" cm="1">
        <f t="array" ref="L2290" xml:space="preserve"> INDEX(切語上字資料表[清濁], 小韻資料表[[#This Row],[上字表識別號]])</f>
        <v>次濁</v>
      </c>
      <c r="M2290" s="223" t="str" cm="1">
        <f t="array" ref="M2290" xml:space="preserve"> INDEX(切語上字資料表[發送收], 小韻資料表[[#This Row],[上字表識別號]])</f>
        <v>收聲</v>
      </c>
      <c r="N2290" s="205" cm="1">
        <f t="array" ref="N2290" xml:space="preserve"> MATCH(TRUE, ISNUMBER( SEARCH( RIGHT(小韻資料表[[#This Row],[切語]],1), 切語下字資料表[切語下字]) ), 0)</f>
        <v>43</v>
      </c>
      <c r="O2290" s="207" t="str" cm="1">
        <f t="array" ref="O2290" xml:space="preserve"> INDEX(切語下字資料表[韻母], 小韻資料表[[#This Row],[下字表識別號]])</f>
        <v>未開3</v>
      </c>
      <c r="P2290" s="207" t="str" cm="1">
        <f t="array" ref="P2290" xml:space="preserve"> INDEX(切語下字資料表[韻母拼音碼], 小韻資料表[[#This Row],[下字表識別號]])</f>
        <v>i</v>
      </c>
      <c r="Q2290" s="210" t="str" cm="1">
        <f t="array" ref="Q2290" xml:space="preserve"> INDEX(設定表!$C$19:$C$23, INT( LEFT(小韻資料表[[#This Row],[目次編碼]],1) ))</f>
        <v>去</v>
      </c>
      <c r="R2290" s="210">
        <f xml:space="preserve">  INDEX(設定表!$C$8:$C$15, MATCH( (RIGHT(小韻資料表[[#This Row],[清濁]]) &amp; 小韻資料表[[#This Row],[調]]), 設定表!$B$8:$B$15, 0))</f>
        <v>7</v>
      </c>
      <c r="S2290" s="205" t="s">
        <v>309</v>
      </c>
      <c r="T2290" s="205" t="s">
        <v>309</v>
      </c>
      <c r="U2290" s="226" t="s">
        <v>309</v>
      </c>
      <c r="V2290" s="147" t="s">
        <v>309</v>
      </c>
      <c r="X2290" s="135"/>
      <c r="Y2290" s="135"/>
      <c r="AA2290" s="135"/>
      <c r="AB2290" s="134"/>
      <c r="AC2290" s="135"/>
      <c r="AD2290" s="135"/>
      <c r="AH2290" s="135"/>
      <c r="AI2290" s="135"/>
    </row>
    <row r="2291" spans="1:35" ht="31.5">
      <c r="A2291" s="205">
        <v>2287</v>
      </c>
      <c r="B2291" s="206" t="s">
        <v>8393</v>
      </c>
      <c r="C2291" s="207" t="str">
        <f xml:space="preserve"> _xlfn.CONCAT(小韻資料表[[#This Row],[聲母拼音碼]],小韻資料表[[#This Row],[韻母拼音碼]],小韻資料表[[#This Row],[調號]])</f>
        <v>khi3</v>
      </c>
      <c r="D2291" s="206" t="s">
        <v>8394</v>
      </c>
      <c r="E2291" s="208" t="s">
        <v>409</v>
      </c>
      <c r="F2291" s="205">
        <v>13</v>
      </c>
      <c r="G2291" s="209" t="s">
        <v>8395</v>
      </c>
      <c r="H2291" s="205">
        <f xml:space="preserve"> LEN(小韻資料表[[#This Row],[小韻字集]])</f>
        <v>5</v>
      </c>
      <c r="I2291" s="205" cm="1">
        <f t="array" ref="I2291" xml:space="preserve"> MATCH(TRUE, ISNUMBER( SEARCH( LEFT(小韻資料表[[#This Row],[切語]],1), 切語上字資料表[切語上字]) ), 0)</f>
        <v>2</v>
      </c>
      <c r="J2291" s="210" t="str" cm="1">
        <f t="array" ref="J2291" xml:space="preserve"> INDEX(切語上字資料表[聲母], 小韻資料表[[#This Row],[上字表識別號]])</f>
        <v>溪</v>
      </c>
      <c r="K2291" s="210" t="str" cm="1">
        <f t="array" ref="K2291" xml:space="preserve"> INDEX(切語上字資料表[聲母拼音碼], 小韻資料表[[#This Row],[上字表識別號]])</f>
        <v>kh</v>
      </c>
      <c r="L2291" s="210" t="str" cm="1">
        <f t="array" ref="L2291" xml:space="preserve"> INDEX(切語上字資料表[清濁], 小韻資料表[[#This Row],[上字表識別號]])</f>
        <v>次清</v>
      </c>
      <c r="M2291" s="223" t="str" cm="1">
        <f t="array" ref="M2291" xml:space="preserve"> INDEX(切語上字資料表[發送收], 小韻資料表[[#This Row],[上字表識別號]])</f>
        <v>送氣</v>
      </c>
      <c r="N2291" s="205" cm="1">
        <f t="array" ref="N2291" xml:space="preserve"> MATCH(TRUE, ISNUMBER( SEARCH( RIGHT(小韻資料表[[#This Row],[切語]],1), 切語下字資料表[切語下字]) ), 0)</f>
        <v>43</v>
      </c>
      <c r="O2291" s="207" t="str" cm="1">
        <f t="array" ref="O2291" xml:space="preserve"> INDEX(切語下字資料表[韻母], 小韻資料表[[#This Row],[下字表識別號]])</f>
        <v>未開3</v>
      </c>
      <c r="P2291" s="207" t="str" cm="1">
        <f t="array" ref="P2291" xml:space="preserve"> INDEX(切語下字資料表[韻母拼音碼], 小韻資料表[[#This Row],[下字表識別號]])</f>
        <v>i</v>
      </c>
      <c r="Q2291" s="210" t="str" cm="1">
        <f t="array" ref="Q2291" xml:space="preserve"> INDEX(設定表!$C$19:$C$23, INT( LEFT(小韻資料表[[#This Row],[目次編碼]],1) ))</f>
        <v>去</v>
      </c>
      <c r="R2291" s="210">
        <f xml:space="preserve">  INDEX(設定表!$C$8:$C$15, MATCH( (RIGHT(小韻資料表[[#This Row],[清濁]]) &amp; 小韻資料表[[#This Row],[調]]), 設定表!$B$8:$B$15, 0))</f>
        <v>3</v>
      </c>
      <c r="S2291" s="205" t="s">
        <v>309</v>
      </c>
      <c r="T2291" s="205" t="s">
        <v>309</v>
      </c>
      <c r="U2291" s="226" t="s">
        <v>8396</v>
      </c>
      <c r="V2291" s="146" t="s">
        <v>309</v>
      </c>
      <c r="X2291" s="135"/>
      <c r="Y2291" s="135"/>
      <c r="AA2291" s="135"/>
      <c r="AB2291" s="134"/>
      <c r="AC2291" s="135"/>
      <c r="AD2291" s="135"/>
      <c r="AH2291" s="135"/>
      <c r="AI2291" s="135"/>
    </row>
    <row r="2292" spans="1:35" ht="63">
      <c r="A2292" s="205">
        <v>2288</v>
      </c>
      <c r="B2292" s="206" t="s">
        <v>8397</v>
      </c>
      <c r="C2292" s="207" t="str">
        <f xml:space="preserve"> _xlfn.CONCAT(小韻資料表[[#This Row],[聲母拼音碼]],小韻資料表[[#This Row],[韻母拼音碼]],小韻資料表[[#This Row],[調號]])</f>
        <v>hi3</v>
      </c>
      <c r="D2292" s="206" t="s">
        <v>8398</v>
      </c>
      <c r="E2292" s="208" t="s">
        <v>409</v>
      </c>
      <c r="F2292" s="205">
        <v>14</v>
      </c>
      <c r="G2292" s="209" t="s">
        <v>8399</v>
      </c>
      <c r="H2292" s="205">
        <f xml:space="preserve"> LEN(小韻資料表[[#This Row],[小韻字集]])</f>
        <v>20</v>
      </c>
      <c r="I2292" s="205" cm="1">
        <f t="array" ref="I2292" xml:space="preserve"> MATCH(TRUE, ISNUMBER( SEARCH( LEFT(小韻資料表[[#This Row],[切語]],1), 切語上字資料表[切語上字]) ), 0)</f>
        <v>36</v>
      </c>
      <c r="J2292" s="210" t="str" cm="1">
        <f t="array" ref="J2292" xml:space="preserve"> INDEX(切語上字資料表[聲母], 小韻資料表[[#This Row],[上字表識別號]])</f>
        <v>曉</v>
      </c>
      <c r="K2292" s="210" t="str" cm="1">
        <f t="array" ref="K2292" xml:space="preserve"> INDEX(切語上字資料表[聲母拼音碼], 小韻資料表[[#This Row],[上字表識別號]])</f>
        <v>h</v>
      </c>
      <c r="L2292" s="210" t="str" cm="1">
        <f t="array" ref="L2292" xml:space="preserve"> INDEX(切語上字資料表[清濁], 小韻資料表[[#This Row],[上字表識別號]])</f>
        <v>次清</v>
      </c>
      <c r="M2292" s="223" t="str" cm="1">
        <f t="array" ref="M2292" xml:space="preserve"> INDEX(切語上字資料表[發送收], 小韻資料表[[#This Row],[上字表識別號]])</f>
        <v>送氣</v>
      </c>
      <c r="N2292" s="205" cm="1">
        <f t="array" ref="N2292" xml:space="preserve"> MATCH(TRUE, ISNUMBER( SEARCH( RIGHT(小韻資料表[[#This Row],[切語]],1), 切語下字資料表[切語下字]) ), 0)</f>
        <v>43</v>
      </c>
      <c r="O2292" s="207" t="str" cm="1">
        <f t="array" ref="O2292" xml:space="preserve"> INDEX(切語下字資料表[韻母], 小韻資料表[[#This Row],[下字表識別號]])</f>
        <v>未開3</v>
      </c>
      <c r="P2292" s="207" t="str" cm="1">
        <f t="array" ref="P2292" xml:space="preserve"> INDEX(切語下字資料表[韻母拼音碼], 小韻資料表[[#This Row],[下字表識別號]])</f>
        <v>i</v>
      </c>
      <c r="Q2292" s="210" t="str" cm="1">
        <f t="array" ref="Q2292" xml:space="preserve"> INDEX(設定表!$C$19:$C$23, INT( LEFT(小韻資料表[[#This Row],[目次編碼]],1) ))</f>
        <v>去</v>
      </c>
      <c r="R2292" s="210">
        <f xml:space="preserve">  INDEX(設定表!$C$8:$C$15, MATCH( (RIGHT(小韻資料表[[#This Row],[清濁]]) &amp; 小韻資料表[[#This Row],[調]]), 設定表!$B$8:$B$15, 0))</f>
        <v>3</v>
      </c>
      <c r="S2292" s="205" t="s">
        <v>309</v>
      </c>
      <c r="T2292" s="205" t="s">
        <v>309</v>
      </c>
      <c r="U2292" s="226" t="s">
        <v>309</v>
      </c>
      <c r="V2292" s="147" t="s">
        <v>309</v>
      </c>
      <c r="X2292" s="135"/>
      <c r="Y2292" s="135"/>
      <c r="AA2292" s="135"/>
      <c r="AB2292" s="134"/>
      <c r="AC2292" s="135"/>
      <c r="AD2292" s="135"/>
      <c r="AH2292" s="135"/>
      <c r="AI2292" s="135"/>
    </row>
    <row r="2293" spans="1:35" ht="31.5">
      <c r="A2293" s="205">
        <v>2289</v>
      </c>
      <c r="B2293" s="206" t="s">
        <v>8400</v>
      </c>
      <c r="C2293" s="207" t="str">
        <f xml:space="preserve"> _xlfn.CONCAT(小韻資料表[[#This Row],[聲母拼音碼]],小韻資料表[[#This Row],[韻母拼音碼]],小韻資料表[[#This Row],[調號]])</f>
        <v>khi7</v>
      </c>
      <c r="D2293" s="206" t="s">
        <v>8401</v>
      </c>
      <c r="E2293" s="208" t="s">
        <v>409</v>
      </c>
      <c r="F2293" s="205">
        <v>15</v>
      </c>
      <c r="G2293" s="209" t="s">
        <v>8402</v>
      </c>
      <c r="H2293" s="205">
        <f xml:space="preserve"> LEN(小韻資料表[[#This Row],[小韻字集]])</f>
        <v>2</v>
      </c>
      <c r="I2293" s="205" cm="1">
        <f t="array" ref="I2293" xml:space="preserve"> MATCH(TRUE, ISNUMBER( SEARCH( LEFT(小韻資料表[[#This Row],[切語]],1), 切語上字資料表[切語上字]) ), 0)</f>
        <v>3</v>
      </c>
      <c r="J2293" s="210" t="str" cm="1">
        <f t="array" ref="J2293" xml:space="preserve"> INDEX(切語上字資料表[聲母], 小韻資料表[[#This Row],[上字表識別號]])</f>
        <v>群</v>
      </c>
      <c r="K2293" s="210" t="str" cm="1">
        <f t="array" ref="K2293" xml:space="preserve"> INDEX(切語上字資料表[聲母拼音碼], 小韻資料表[[#This Row],[上字表識別號]])</f>
        <v>kh</v>
      </c>
      <c r="L2293" s="210" t="str" cm="1">
        <f t="array" ref="L2293" xml:space="preserve"> INDEX(切語上字資料表[清濁], 小韻資料表[[#This Row],[上字表識別號]])</f>
        <v>全濁</v>
      </c>
      <c r="M2293" s="223" cm="1">
        <f t="array" ref="M2293" xml:space="preserve"> INDEX(切語上字資料表[發送收], 小韻資料表[[#This Row],[上字表識別號]])</f>
        <v>0</v>
      </c>
      <c r="N2293" s="205" cm="1">
        <f t="array" ref="N2293" xml:space="preserve"> MATCH(TRUE, ISNUMBER( SEARCH( RIGHT(小韻資料表[[#This Row],[切語]],1), 切語下字資料表[切語下字]) ), 0)</f>
        <v>43</v>
      </c>
      <c r="O2293" s="207" t="str" cm="1">
        <f t="array" ref="O2293" xml:space="preserve"> INDEX(切語下字資料表[韻母], 小韻資料表[[#This Row],[下字表識別號]])</f>
        <v>未開3</v>
      </c>
      <c r="P2293" s="207" t="str" cm="1">
        <f t="array" ref="P2293" xml:space="preserve"> INDEX(切語下字資料表[韻母拼音碼], 小韻資料表[[#This Row],[下字表識別號]])</f>
        <v>i</v>
      </c>
      <c r="Q2293" s="210" t="str" cm="1">
        <f t="array" ref="Q2293" xml:space="preserve"> INDEX(設定表!$C$19:$C$23, INT( LEFT(小韻資料表[[#This Row],[目次編碼]],1) ))</f>
        <v>去</v>
      </c>
      <c r="R2293" s="210">
        <f xml:space="preserve">  INDEX(設定表!$C$8:$C$15, MATCH( (RIGHT(小韻資料表[[#This Row],[清濁]]) &amp; 小韻資料表[[#This Row],[調]]), 設定表!$B$8:$B$15, 0))</f>
        <v>7</v>
      </c>
      <c r="S2293" s="205" t="s">
        <v>309</v>
      </c>
      <c r="T2293" s="205" t="s">
        <v>309</v>
      </c>
      <c r="U2293" s="226" t="s">
        <v>309</v>
      </c>
      <c r="V2293" s="146" t="s">
        <v>309</v>
      </c>
      <c r="X2293" s="135"/>
      <c r="Y2293" s="135"/>
      <c r="AA2293" s="135"/>
      <c r="AB2293" s="134"/>
      <c r="AC2293" s="135"/>
      <c r="AD2293" s="135"/>
      <c r="AH2293" s="135"/>
      <c r="AI2293" s="135"/>
    </row>
    <row r="2294" spans="1:35" ht="31.5">
      <c r="A2294" s="205">
        <v>2290</v>
      </c>
      <c r="B2294" s="206" t="s">
        <v>8403</v>
      </c>
      <c r="C2294" s="207" t="str">
        <f xml:space="preserve"> _xlfn.CONCAT(小韻資料表[[#This Row],[聲母拼音碼]],小韻資料表[[#This Row],[韻母拼音碼]],小韻資料表[[#This Row],[調號]])</f>
        <v>Øi3</v>
      </c>
      <c r="D2294" s="206" t="s">
        <v>8404</v>
      </c>
      <c r="E2294" s="208" t="s">
        <v>409</v>
      </c>
      <c r="F2294" s="205">
        <v>16</v>
      </c>
      <c r="G2294" s="209" t="s">
        <v>8404</v>
      </c>
      <c r="H2294" s="205">
        <f xml:space="preserve"> LEN(小韻資料表[[#This Row],[小韻字集]])</f>
        <v>1</v>
      </c>
      <c r="I2294" s="205" cm="1">
        <f t="array" ref="I2294" xml:space="preserve"> MATCH(TRUE, ISNUMBER( SEARCH( LEFT(小韻資料表[[#This Row],[切語]],1), 切語上字資料表[切語上字]) ), 0)</f>
        <v>35</v>
      </c>
      <c r="J2294" s="210" t="str" cm="1">
        <f t="array" ref="J2294" xml:space="preserve"> INDEX(切語上字資料表[聲母], 小韻資料表[[#This Row],[上字表識別號]])</f>
        <v>影</v>
      </c>
      <c r="K2294" s="210" t="str" cm="1">
        <f t="array" ref="K2294" xml:space="preserve"> INDEX(切語上字資料表[聲母拼音碼], 小韻資料表[[#This Row],[上字表識別號]])</f>
        <v>Ø</v>
      </c>
      <c r="L2294" s="210" t="str" cm="1">
        <f t="array" ref="L2294" xml:space="preserve"> INDEX(切語上字資料表[清濁], 小韻資料表[[#This Row],[上字表識別號]])</f>
        <v>全清</v>
      </c>
      <c r="M2294" s="223" t="str" cm="1">
        <f t="array" ref="M2294" xml:space="preserve"> INDEX(切語上字資料表[發送收], 小韻資料表[[#This Row],[上字表識別號]])</f>
        <v>發聲</v>
      </c>
      <c r="N2294" s="205" cm="1">
        <f t="array" ref="N2294" xml:space="preserve"> MATCH(TRUE, ISNUMBER( SEARCH( RIGHT(小韻資料表[[#This Row],[切語]],1), 切語下字資料表[切語下字]) ), 0)</f>
        <v>43</v>
      </c>
      <c r="O2294" s="207" t="str" cm="1">
        <f t="array" ref="O2294" xml:space="preserve"> INDEX(切語下字資料表[韻母], 小韻資料表[[#This Row],[下字表識別號]])</f>
        <v>未開3</v>
      </c>
      <c r="P2294" s="207" t="str" cm="1">
        <f t="array" ref="P2294" xml:space="preserve"> INDEX(切語下字資料表[韻母拼音碼], 小韻資料表[[#This Row],[下字表識別號]])</f>
        <v>i</v>
      </c>
      <c r="Q2294" s="210" t="str" cm="1">
        <f t="array" ref="Q2294" xml:space="preserve"> INDEX(設定表!$C$19:$C$23, INT( LEFT(小韻資料表[[#This Row],[目次編碼]],1) ))</f>
        <v>去</v>
      </c>
      <c r="R2294" s="210">
        <f xml:space="preserve">  INDEX(設定表!$C$8:$C$15, MATCH( (RIGHT(小韻資料表[[#This Row],[清濁]]) &amp; 小韻資料表[[#This Row],[調]]), 設定表!$B$8:$B$15, 0))</f>
        <v>3</v>
      </c>
      <c r="S2294" s="205" t="s">
        <v>309</v>
      </c>
      <c r="T2294" s="205" t="s">
        <v>309</v>
      </c>
      <c r="U2294" s="226" t="s">
        <v>309</v>
      </c>
      <c r="V2294" s="147" t="s">
        <v>309</v>
      </c>
      <c r="X2294" s="135"/>
      <c r="Y2294" s="135"/>
      <c r="AA2294" s="135"/>
      <c r="AB2294" s="134"/>
      <c r="AC2294" s="135"/>
      <c r="AD2294" s="135"/>
      <c r="AH2294" s="135"/>
      <c r="AI2294" s="135"/>
    </row>
    <row r="2295" spans="1:35" ht="31.5">
      <c r="A2295" s="205">
        <v>2291</v>
      </c>
      <c r="B2295" s="206" t="s">
        <v>8405</v>
      </c>
      <c r="C2295" s="207" t="str">
        <f xml:space="preserve"> _xlfn.CONCAT(小韻資料表[[#This Row],[聲母拼音碼]],小韻資料表[[#This Row],[韻母拼音碼]],小韻資料表[[#This Row],[調號]])</f>
        <v>gir7</v>
      </c>
      <c r="D2295" s="206" t="s">
        <v>428</v>
      </c>
      <c r="E2295" s="208" t="s">
        <v>427</v>
      </c>
      <c r="F2295" s="205">
        <v>1</v>
      </c>
      <c r="G2295" s="209" t="s">
        <v>8406</v>
      </c>
      <c r="H2295" s="205">
        <f xml:space="preserve"> LEN(小韻資料表[[#This Row],[小韻字集]])</f>
        <v>3</v>
      </c>
      <c r="I2295" s="205" cm="1">
        <f t="array" ref="I2295" xml:space="preserve"> MATCH(TRUE, ISNUMBER( SEARCH( LEFT(小韻資料表[[#This Row],[切語]],1), 切語上字資料表[切語上字]) ), 0)</f>
        <v>4</v>
      </c>
      <c r="J2295" s="210" t="str" cm="1">
        <f t="array" ref="J2295" xml:space="preserve"> INDEX(切語上字資料表[聲母], 小韻資料表[[#This Row],[上字表識別號]])</f>
        <v>疑</v>
      </c>
      <c r="K2295" s="210" t="str" cm="1">
        <f t="array" ref="K2295" xml:space="preserve"> INDEX(切語上字資料表[聲母拼音碼], 小韻資料表[[#This Row],[上字表識別號]])</f>
        <v>g</v>
      </c>
      <c r="L2295" s="210" t="str" cm="1">
        <f t="array" ref="L2295" xml:space="preserve"> INDEX(切語上字資料表[清濁], 小韻資料表[[#This Row],[上字表識別號]])</f>
        <v>次濁</v>
      </c>
      <c r="M2295" s="223" t="str" cm="1">
        <f t="array" ref="M2295" xml:space="preserve"> INDEX(切語上字資料表[發送收], 小韻資料表[[#This Row],[上字表識別號]])</f>
        <v>收聲</v>
      </c>
      <c r="N2295" s="205" cm="1">
        <f t="array" ref="N2295" xml:space="preserve"> MATCH(TRUE, ISNUMBER( SEARCH( RIGHT(小韻資料表[[#This Row],[切語]],1), 切語下字資料表[切語下字]) ), 0)</f>
        <v>51</v>
      </c>
      <c r="O2295" s="207" t="str" cm="1">
        <f t="array" ref="O2295" xml:space="preserve"> INDEX(切語下字資料表[韻母], 小韻資料表[[#This Row],[下字表識別號]])</f>
        <v>御開3</v>
      </c>
      <c r="P2295" s="207" t="str" cm="1">
        <f t="array" ref="P2295" xml:space="preserve"> INDEX(切語下字資料表[韻母拼音碼], 小韻資料表[[#This Row],[下字表識別號]])</f>
        <v>ir</v>
      </c>
      <c r="Q2295" s="210" t="str" cm="1">
        <f t="array" ref="Q2295" xml:space="preserve"> INDEX(設定表!$C$19:$C$23, INT( LEFT(小韻資料表[[#This Row],[目次編碼]],1) ))</f>
        <v>去</v>
      </c>
      <c r="R2295" s="210">
        <f xml:space="preserve">  INDEX(設定表!$C$8:$C$15, MATCH( (RIGHT(小韻資料表[[#This Row],[清濁]]) &amp; 小韻資料表[[#This Row],[調]]), 設定表!$B$8:$B$15, 0))</f>
        <v>7</v>
      </c>
      <c r="S2295" s="205" t="s">
        <v>309</v>
      </c>
      <c r="T2295" s="205" t="s">
        <v>309</v>
      </c>
      <c r="U2295" s="226" t="s">
        <v>309</v>
      </c>
      <c r="V2295" s="146" t="s">
        <v>309</v>
      </c>
      <c r="X2295" s="135"/>
      <c r="Y2295" s="135"/>
      <c r="AA2295" s="135"/>
      <c r="AB2295" s="134"/>
      <c r="AC2295" s="135"/>
      <c r="AD2295" s="135"/>
      <c r="AH2295" s="135"/>
      <c r="AI2295" s="135"/>
    </row>
    <row r="2296" spans="1:35" ht="31.5">
      <c r="A2296" s="205">
        <v>2292</v>
      </c>
      <c r="B2296" s="206" t="s">
        <v>8407</v>
      </c>
      <c r="C2296" s="207" t="str">
        <f xml:space="preserve"> _xlfn.CONCAT(小韻資料表[[#This Row],[聲母拼音碼]],小韻資料表[[#This Row],[韻母拼音碼]],小韻資料表[[#This Row],[調號]])</f>
        <v>lir7</v>
      </c>
      <c r="D2296" s="206" t="s">
        <v>8408</v>
      </c>
      <c r="E2296" s="208" t="s">
        <v>427</v>
      </c>
      <c r="F2296" s="205">
        <v>2</v>
      </c>
      <c r="G2296" s="209" t="s">
        <v>8409</v>
      </c>
      <c r="H2296" s="205">
        <f xml:space="preserve"> LEN(小韻資料表[[#This Row],[小韻字集]])</f>
        <v>14</v>
      </c>
      <c r="I2296" s="205" cm="1">
        <f t="array" ref="I2296" xml:space="preserve"> MATCH(TRUE, ISNUMBER( SEARCH( LEFT(小韻資料表[[#This Row],[切語]],1), 切語上字資料表[切語上字]) ), 0)</f>
        <v>40</v>
      </c>
      <c r="J2296" s="210" t="str" cm="1">
        <f t="array" ref="J2296" xml:space="preserve"> INDEX(切語上字資料表[聲母], 小韻資料表[[#This Row],[上字表識別號]])</f>
        <v>來</v>
      </c>
      <c r="K2296" s="210" t="str" cm="1">
        <f t="array" ref="K2296" xml:space="preserve"> INDEX(切語上字資料表[聲母拼音碼], 小韻資料表[[#This Row],[上字表識別號]])</f>
        <v>l</v>
      </c>
      <c r="L2296" s="210" t="str" cm="1">
        <f t="array" ref="L2296" xml:space="preserve"> INDEX(切語上字資料表[清濁], 小韻資料表[[#This Row],[上字表識別號]])</f>
        <v>次濁</v>
      </c>
      <c r="M2296" s="223" t="str" cm="1">
        <f t="array" ref="M2296" xml:space="preserve"> INDEX(切語上字資料表[發送收], 小韻資料表[[#This Row],[上字表識別號]])</f>
        <v>收聲</v>
      </c>
      <c r="N2296" s="205" cm="1">
        <f t="array" ref="N2296" xml:space="preserve"> MATCH(TRUE, ISNUMBER( SEARCH( RIGHT(小韻資料表[[#This Row],[切語]],1), 切語下字資料表[切語下字]) ), 0)</f>
        <v>51</v>
      </c>
      <c r="O2296" s="207" t="str" cm="1">
        <f t="array" ref="O2296" xml:space="preserve"> INDEX(切語下字資料表[韻母], 小韻資料表[[#This Row],[下字表識別號]])</f>
        <v>御開3</v>
      </c>
      <c r="P2296" s="207" t="str" cm="1">
        <f t="array" ref="P2296" xml:space="preserve"> INDEX(切語下字資料表[韻母拼音碼], 小韻資料表[[#This Row],[下字表識別號]])</f>
        <v>ir</v>
      </c>
      <c r="Q2296" s="210" t="str" cm="1">
        <f t="array" ref="Q2296" xml:space="preserve"> INDEX(設定表!$C$19:$C$23, INT( LEFT(小韻資料表[[#This Row],[目次編碼]],1) ))</f>
        <v>去</v>
      </c>
      <c r="R2296" s="210">
        <f xml:space="preserve">  INDEX(設定表!$C$8:$C$15, MATCH( (RIGHT(小韻資料表[[#This Row],[清濁]]) &amp; 小韻資料表[[#This Row],[調]]), 設定表!$B$8:$B$15, 0))</f>
        <v>7</v>
      </c>
      <c r="S2296" s="205" t="s">
        <v>309</v>
      </c>
      <c r="T2296" s="205" t="s">
        <v>309</v>
      </c>
      <c r="U2296" s="226" t="s">
        <v>309</v>
      </c>
      <c r="V2296" s="147" t="s">
        <v>309</v>
      </c>
      <c r="X2296" s="135"/>
      <c r="Y2296" s="135"/>
      <c r="AA2296" s="135"/>
      <c r="AB2296" s="134"/>
      <c r="AC2296" s="135"/>
      <c r="AD2296" s="135"/>
      <c r="AH2296" s="135"/>
      <c r="AI2296" s="135"/>
    </row>
    <row r="2297" spans="1:35" ht="31.5">
      <c r="A2297" s="205">
        <v>2293</v>
      </c>
      <c r="B2297" s="206" t="s">
        <v>8410</v>
      </c>
      <c r="C2297" s="207" t="str">
        <f xml:space="preserve"> _xlfn.CONCAT(小韻資料表[[#This Row],[聲母拼音碼]],小韻資料表[[#This Row],[韻母拼音碼]],小韻資料表[[#This Row],[調號]])</f>
        <v>kir3</v>
      </c>
      <c r="D2297" s="206" t="s">
        <v>8411</v>
      </c>
      <c r="E2297" s="208" t="s">
        <v>427</v>
      </c>
      <c r="F2297" s="205">
        <v>3</v>
      </c>
      <c r="G2297" s="209" t="s">
        <v>8412</v>
      </c>
      <c r="H2297" s="205">
        <f xml:space="preserve"> LEN(小韻資料表[[#This Row],[小韻字集]])</f>
        <v>11</v>
      </c>
      <c r="I2297" s="205" cm="1">
        <f t="array" ref="I2297" xml:space="preserve"> MATCH(TRUE, ISNUMBER( SEARCH( LEFT(小韻資料表[[#This Row],[切語]],1), 切語上字資料表[切語上字]) ), 0)</f>
        <v>1</v>
      </c>
      <c r="J2297" s="210" t="str" cm="1">
        <f t="array" ref="J2297" xml:space="preserve"> INDEX(切語上字資料表[聲母], 小韻資料表[[#This Row],[上字表識別號]])</f>
        <v>見</v>
      </c>
      <c r="K2297" s="210" t="str" cm="1">
        <f t="array" ref="K2297" xml:space="preserve"> INDEX(切語上字資料表[聲母拼音碼], 小韻資料表[[#This Row],[上字表識別號]])</f>
        <v>k</v>
      </c>
      <c r="L2297" s="210" t="str" cm="1">
        <f t="array" ref="L2297" xml:space="preserve"> INDEX(切語上字資料表[清濁], 小韻資料表[[#This Row],[上字表識別號]])</f>
        <v>全清</v>
      </c>
      <c r="M2297" s="223" t="str" cm="1">
        <f t="array" ref="M2297" xml:space="preserve"> INDEX(切語上字資料表[發送收], 小韻資料表[[#This Row],[上字表識別號]])</f>
        <v>發聲</v>
      </c>
      <c r="N2297" s="205" cm="1">
        <f t="array" ref="N2297" xml:space="preserve"> MATCH(TRUE, ISNUMBER( SEARCH( RIGHT(小韻資料表[[#This Row],[切語]],1), 切語下字資料表[切語下字]) ), 0)</f>
        <v>51</v>
      </c>
      <c r="O2297" s="207" t="str" cm="1">
        <f t="array" ref="O2297" xml:space="preserve"> INDEX(切語下字資料表[韻母], 小韻資料表[[#This Row],[下字表識別號]])</f>
        <v>御開3</v>
      </c>
      <c r="P2297" s="207" t="str" cm="1">
        <f t="array" ref="P2297" xml:space="preserve"> INDEX(切語下字資料表[韻母拼音碼], 小韻資料表[[#This Row],[下字表識別號]])</f>
        <v>ir</v>
      </c>
      <c r="Q2297" s="210" t="str" cm="1">
        <f t="array" ref="Q2297" xml:space="preserve"> INDEX(設定表!$C$19:$C$23, INT( LEFT(小韻資料表[[#This Row],[目次編碼]],1) ))</f>
        <v>去</v>
      </c>
      <c r="R2297" s="210">
        <f xml:space="preserve">  INDEX(設定表!$C$8:$C$15, MATCH( (RIGHT(小韻資料表[[#This Row],[清濁]]) &amp; 小韻資料表[[#This Row],[調]]), 設定表!$B$8:$B$15, 0))</f>
        <v>3</v>
      </c>
      <c r="S2297" s="205" t="s">
        <v>309</v>
      </c>
      <c r="T2297" s="205" t="s">
        <v>309</v>
      </c>
      <c r="U2297" s="226" t="s">
        <v>309</v>
      </c>
      <c r="V2297" s="146" t="s">
        <v>309</v>
      </c>
      <c r="X2297" s="135"/>
      <c r="Y2297" s="135"/>
      <c r="AA2297" s="135"/>
      <c r="AB2297" s="134"/>
      <c r="AC2297" s="135"/>
      <c r="AD2297" s="135"/>
      <c r="AH2297" s="135"/>
      <c r="AI2297" s="135"/>
    </row>
    <row r="2298" spans="1:35" ht="31.5">
      <c r="A2298" s="205">
        <v>2294</v>
      </c>
      <c r="B2298" s="206" t="s">
        <v>8413</v>
      </c>
      <c r="C2298" s="207" t="str">
        <f xml:space="preserve"> _xlfn.CONCAT(小韻資料表[[#This Row],[聲母拼音碼]],小韻資料表[[#This Row],[韻母拼音碼]],小韻資料表[[#This Row],[調號]])</f>
        <v>chir3</v>
      </c>
      <c r="D2298" s="206" t="s">
        <v>8414</v>
      </c>
      <c r="E2298" s="208" t="s">
        <v>427</v>
      </c>
      <c r="F2298" s="205">
        <v>4</v>
      </c>
      <c r="G2298" s="209" t="s">
        <v>8415</v>
      </c>
      <c r="H2298" s="205">
        <f xml:space="preserve"> LEN(小韻資料表[[#This Row],[小韻字集]])</f>
        <v>6</v>
      </c>
      <c r="I2298" s="205" cm="1">
        <f t="array" ref="I2298" xml:space="preserve"> MATCH(TRUE, ISNUMBER( SEARCH( LEFT(小韻資料表[[#This Row],[切語]],1), 切語上字資料表[切語上字]) ), 0)</f>
        <v>22</v>
      </c>
      <c r="J2298" s="210" t="str" cm="1">
        <f t="array" ref="J2298" xml:space="preserve"> INDEX(切語上字資料表[聲母], 小韻資料表[[#This Row],[上字表識別號]])</f>
        <v>清</v>
      </c>
      <c r="K2298" s="210" t="str" cm="1">
        <f t="array" ref="K2298" xml:space="preserve"> INDEX(切語上字資料表[聲母拼音碼], 小韻資料表[[#This Row],[上字表識別號]])</f>
        <v>ch</v>
      </c>
      <c r="L2298" s="210" t="str" cm="1">
        <f t="array" ref="L2298" xml:space="preserve"> INDEX(切語上字資料表[清濁], 小韻資料表[[#This Row],[上字表識別號]])</f>
        <v>次清</v>
      </c>
      <c r="M2298" s="223" t="str" cm="1">
        <f t="array" ref="M2298" xml:space="preserve"> INDEX(切語上字資料表[發送收], 小韻資料表[[#This Row],[上字表識別號]])</f>
        <v>送氣</v>
      </c>
      <c r="N2298" s="205" cm="1">
        <f t="array" ref="N2298" xml:space="preserve"> MATCH(TRUE, ISNUMBER( SEARCH( RIGHT(小韻資料表[[#This Row],[切語]],1), 切語下字資料表[切語下字]) ), 0)</f>
        <v>51</v>
      </c>
      <c r="O2298" s="207" t="str" cm="1">
        <f t="array" ref="O2298" xml:space="preserve"> INDEX(切語下字資料表[韻母], 小韻資料表[[#This Row],[下字表識別號]])</f>
        <v>御開3</v>
      </c>
      <c r="P2298" s="207" t="str" cm="1">
        <f t="array" ref="P2298" xml:space="preserve"> INDEX(切語下字資料表[韻母拼音碼], 小韻資料表[[#This Row],[下字表識別號]])</f>
        <v>ir</v>
      </c>
      <c r="Q2298" s="210" t="str" cm="1">
        <f t="array" ref="Q2298" xml:space="preserve"> INDEX(設定表!$C$19:$C$23, INT( LEFT(小韻資料表[[#This Row],[目次編碼]],1) ))</f>
        <v>去</v>
      </c>
      <c r="R2298" s="210">
        <f xml:space="preserve">  INDEX(設定表!$C$8:$C$15, MATCH( (RIGHT(小韻資料表[[#This Row],[清濁]]) &amp; 小韻資料表[[#This Row],[調]]), 設定表!$B$8:$B$15, 0))</f>
        <v>3</v>
      </c>
      <c r="S2298" s="205" t="s">
        <v>309</v>
      </c>
      <c r="T2298" s="205" t="s">
        <v>309</v>
      </c>
      <c r="U2298" s="226" t="s">
        <v>8416</v>
      </c>
      <c r="V2298" s="147" t="s">
        <v>309</v>
      </c>
      <c r="X2298" s="135"/>
      <c r="Y2298" s="135"/>
      <c r="AA2298" s="135"/>
      <c r="AB2298" s="134"/>
      <c r="AC2298" s="135"/>
      <c r="AD2298" s="135"/>
      <c r="AH2298" s="135"/>
      <c r="AI2298" s="135"/>
    </row>
    <row r="2299" spans="1:35" ht="31.5">
      <c r="A2299" s="205">
        <v>2295</v>
      </c>
      <c r="B2299" s="206" t="s">
        <v>8417</v>
      </c>
      <c r="C2299" s="207" t="str">
        <f xml:space="preserve"> _xlfn.CONCAT(小韻資料表[[#This Row],[聲母拼音碼]],小韻資料表[[#This Row],[韻母拼音碼]],小韻資料表[[#This Row],[調號]])</f>
        <v>khir3</v>
      </c>
      <c r="D2299" s="206" t="s">
        <v>8418</v>
      </c>
      <c r="E2299" s="208" t="s">
        <v>427</v>
      </c>
      <c r="F2299" s="205">
        <v>5</v>
      </c>
      <c r="G2299" s="209" t="s">
        <v>8419</v>
      </c>
      <c r="H2299" s="205">
        <f xml:space="preserve"> LEN(小韻資料表[[#This Row],[小韻字集]])</f>
        <v>10</v>
      </c>
      <c r="I2299" s="205" cm="1">
        <f t="array" ref="I2299" xml:space="preserve"> MATCH(TRUE, ISNUMBER( SEARCH( LEFT(小韻資料表[[#This Row],[切語]],1), 切語上字資料表[切語上字]) ), 0)</f>
        <v>2</v>
      </c>
      <c r="J2299" s="210" t="str" cm="1">
        <f t="array" ref="J2299" xml:space="preserve"> INDEX(切語上字資料表[聲母], 小韻資料表[[#This Row],[上字表識別號]])</f>
        <v>溪</v>
      </c>
      <c r="K2299" s="210" t="str" cm="1">
        <f t="array" ref="K2299" xml:space="preserve"> INDEX(切語上字資料表[聲母拼音碼], 小韻資料表[[#This Row],[上字表識別號]])</f>
        <v>kh</v>
      </c>
      <c r="L2299" s="210" t="str" cm="1">
        <f t="array" ref="L2299" xml:space="preserve"> INDEX(切語上字資料表[清濁], 小韻資料表[[#This Row],[上字表識別號]])</f>
        <v>次清</v>
      </c>
      <c r="M2299" s="223" t="str" cm="1">
        <f t="array" ref="M2299" xml:space="preserve"> INDEX(切語上字資料表[發送收], 小韻資料表[[#This Row],[上字表識別號]])</f>
        <v>送氣</v>
      </c>
      <c r="N2299" s="205" cm="1">
        <f t="array" ref="N2299" xml:space="preserve"> MATCH(TRUE, ISNUMBER( SEARCH( RIGHT(小韻資料表[[#This Row],[切語]],1), 切語下字資料表[切語下字]) ), 0)</f>
        <v>51</v>
      </c>
      <c r="O2299" s="207" t="str" cm="1">
        <f t="array" ref="O2299" xml:space="preserve"> INDEX(切語下字資料表[韻母], 小韻資料表[[#This Row],[下字表識別號]])</f>
        <v>御開3</v>
      </c>
      <c r="P2299" s="207" t="str" cm="1">
        <f t="array" ref="P2299" xml:space="preserve"> INDEX(切語下字資料表[韻母拼音碼], 小韻資料表[[#This Row],[下字表識別號]])</f>
        <v>ir</v>
      </c>
      <c r="Q2299" s="210" t="str" cm="1">
        <f t="array" ref="Q2299" xml:space="preserve"> INDEX(設定表!$C$19:$C$23, INT( LEFT(小韻資料表[[#This Row],[目次編碼]],1) ))</f>
        <v>去</v>
      </c>
      <c r="R2299" s="210">
        <f xml:space="preserve">  INDEX(設定表!$C$8:$C$15, MATCH( (RIGHT(小韻資料表[[#This Row],[清濁]]) &amp; 小韻資料表[[#This Row],[調]]), 設定表!$B$8:$B$15, 0))</f>
        <v>3</v>
      </c>
      <c r="S2299" s="205" t="s">
        <v>309</v>
      </c>
      <c r="T2299" s="205" t="s">
        <v>309</v>
      </c>
      <c r="U2299" s="226" t="s">
        <v>309</v>
      </c>
      <c r="V2299" s="146" t="s">
        <v>309</v>
      </c>
      <c r="X2299" s="135"/>
      <c r="Y2299" s="135"/>
      <c r="AA2299" s="135"/>
      <c r="AB2299" s="134"/>
      <c r="AC2299" s="135"/>
      <c r="AD2299" s="135"/>
      <c r="AH2299" s="135"/>
      <c r="AI2299" s="135"/>
    </row>
    <row r="2300" spans="1:35" ht="31.5">
      <c r="A2300" s="205">
        <v>2296</v>
      </c>
      <c r="B2300" s="206" t="s">
        <v>8420</v>
      </c>
      <c r="C2300" s="207" t="str">
        <f xml:space="preserve"> _xlfn.CONCAT(小韻資料表[[#This Row],[聲母拼音碼]],小韻資料表[[#This Row],[韻母拼音碼]],小韻資料表[[#This Row],[調號]])</f>
        <v>sir7</v>
      </c>
      <c r="D2300" s="206" t="s">
        <v>8421</v>
      </c>
      <c r="E2300" s="208" t="s">
        <v>427</v>
      </c>
      <c r="F2300" s="205">
        <v>6</v>
      </c>
      <c r="G2300" s="209" t="s">
        <v>8422</v>
      </c>
      <c r="H2300" s="205">
        <f xml:space="preserve"> LEN(小韻資料表[[#This Row],[小韻字集]])</f>
        <v>4</v>
      </c>
      <c r="I2300" s="205" cm="1">
        <f t="array" ref="I2300" xml:space="preserve"> MATCH(TRUE, ISNUMBER( SEARCH( LEFT(小韻資料表[[#This Row],[切語]],1), 切語上字資料表[切語上字]) ), 0)</f>
        <v>34</v>
      </c>
      <c r="J2300" s="210" t="str" cm="1">
        <f t="array" ref="J2300" xml:space="preserve"> INDEX(切語上字資料表[聲母], 小韻資料表[[#This Row],[上字表識別號]])</f>
        <v>禪</v>
      </c>
      <c r="K2300" s="210" t="str" cm="1">
        <f t="array" ref="K2300" xml:space="preserve"> INDEX(切語上字資料表[聲母拼音碼], 小韻資料表[[#This Row],[上字表識別號]])</f>
        <v>s</v>
      </c>
      <c r="L2300" s="210" t="str" cm="1">
        <f t="array" ref="L2300" xml:space="preserve"> INDEX(切語上字資料表[清濁], 小韻資料表[[#This Row],[上字表識別號]])</f>
        <v>全濁</v>
      </c>
      <c r="M2300" s="223" cm="1">
        <f t="array" ref="M2300" xml:space="preserve"> INDEX(切語上字資料表[發送收], 小韻資料表[[#This Row],[上字表識別號]])</f>
        <v>0</v>
      </c>
      <c r="N2300" s="205" cm="1">
        <f t="array" ref="N2300" xml:space="preserve"> MATCH(TRUE, ISNUMBER( SEARCH( RIGHT(小韻資料表[[#This Row],[切語]],1), 切語下字資料表[切語下字]) ), 0)</f>
        <v>51</v>
      </c>
      <c r="O2300" s="207" t="str" cm="1">
        <f t="array" ref="O2300" xml:space="preserve"> INDEX(切語下字資料表[韻母], 小韻資料表[[#This Row],[下字表識別號]])</f>
        <v>御開3</v>
      </c>
      <c r="P2300" s="207" t="str" cm="1">
        <f t="array" ref="P2300" xml:space="preserve"> INDEX(切語下字資料表[韻母拼音碼], 小韻資料表[[#This Row],[下字表識別號]])</f>
        <v>ir</v>
      </c>
      <c r="Q2300" s="210" t="str" cm="1">
        <f t="array" ref="Q2300" xml:space="preserve"> INDEX(設定表!$C$19:$C$23, INT( LEFT(小韻資料表[[#This Row],[目次編碼]],1) ))</f>
        <v>去</v>
      </c>
      <c r="R2300" s="210">
        <f xml:space="preserve">  INDEX(設定表!$C$8:$C$15, MATCH( (RIGHT(小韻資料表[[#This Row],[清濁]]) &amp; 小韻資料表[[#This Row],[調]]), 設定表!$B$8:$B$15, 0))</f>
        <v>7</v>
      </c>
      <c r="S2300" s="205" t="s">
        <v>309</v>
      </c>
      <c r="T2300" s="205" t="s">
        <v>309</v>
      </c>
      <c r="U2300" s="226" t="s">
        <v>309</v>
      </c>
      <c r="V2300" s="147" t="s">
        <v>309</v>
      </c>
      <c r="X2300" s="135"/>
      <c r="Y2300" s="135"/>
      <c r="AA2300" s="135"/>
      <c r="AB2300" s="134"/>
      <c r="AC2300" s="135"/>
      <c r="AD2300" s="135"/>
      <c r="AH2300" s="135"/>
      <c r="AI2300" s="135"/>
    </row>
    <row r="2301" spans="1:35" ht="31.5">
      <c r="A2301" s="205">
        <v>2297</v>
      </c>
      <c r="B2301" s="206" t="s">
        <v>8423</v>
      </c>
      <c r="C2301" s="207" t="str">
        <f xml:space="preserve"> _xlfn.CONCAT(小韻資料表[[#This Row],[聲母拼音碼]],小韻資料表[[#This Row],[韻母拼音碼]],小韻資料表[[#This Row],[調號]])</f>
        <v>sir3</v>
      </c>
      <c r="D2301" s="206" t="s">
        <v>8424</v>
      </c>
      <c r="E2301" s="208" t="s">
        <v>427</v>
      </c>
      <c r="F2301" s="205">
        <v>7</v>
      </c>
      <c r="G2301" s="209" t="s">
        <v>8425</v>
      </c>
      <c r="H2301" s="205">
        <f xml:space="preserve"> LEN(小韻資料表[[#This Row],[小韻字集]])</f>
        <v>4</v>
      </c>
      <c r="I2301" s="205" cm="1">
        <f t="array" ref="I2301" xml:space="preserve"> MATCH(TRUE, ISNUMBER( SEARCH( LEFT(小韻資料表[[#This Row],[切語]],1), 切語上字資料表[切語上字]) ), 0)</f>
        <v>33</v>
      </c>
      <c r="J2301" s="210" t="str" cm="1">
        <f t="array" ref="J2301" xml:space="preserve"> INDEX(切語上字資料表[聲母], 小韻資料表[[#This Row],[上字表識別號]])</f>
        <v>審</v>
      </c>
      <c r="K2301" s="210" t="str" cm="1">
        <f t="array" ref="K2301" xml:space="preserve"> INDEX(切語上字資料表[聲母拼音碼], 小韻資料表[[#This Row],[上字表識別號]])</f>
        <v>s</v>
      </c>
      <c r="L2301" s="210" t="str" cm="1">
        <f t="array" ref="L2301" xml:space="preserve"> INDEX(切語上字資料表[清濁], 小韻資料表[[#This Row],[上字表識別號]])</f>
        <v>全清</v>
      </c>
      <c r="M2301" s="223" t="str" cm="1">
        <f t="array" ref="M2301" xml:space="preserve"> INDEX(切語上字資料表[發送收], 小韻資料表[[#This Row],[上字表識別號]])</f>
        <v>送氣</v>
      </c>
      <c r="N2301" s="205" cm="1">
        <f t="array" ref="N2301" xml:space="preserve"> MATCH(TRUE, ISNUMBER( SEARCH( RIGHT(小韻資料表[[#This Row],[切語]],1), 切語下字資料表[切語下字]) ), 0)</f>
        <v>51</v>
      </c>
      <c r="O2301" s="207" t="str" cm="1">
        <f t="array" ref="O2301" xml:space="preserve"> INDEX(切語下字資料表[韻母], 小韻資料表[[#This Row],[下字表識別號]])</f>
        <v>御開3</v>
      </c>
      <c r="P2301" s="207" t="str" cm="1">
        <f t="array" ref="P2301" xml:space="preserve"> INDEX(切語下字資料表[韻母拼音碼], 小韻資料表[[#This Row],[下字表識別號]])</f>
        <v>ir</v>
      </c>
      <c r="Q2301" s="210" t="str" cm="1">
        <f t="array" ref="Q2301" xml:space="preserve"> INDEX(設定表!$C$19:$C$23, INT( LEFT(小韻資料表[[#This Row],[目次編碼]],1) ))</f>
        <v>去</v>
      </c>
      <c r="R2301" s="210">
        <f xml:space="preserve">  INDEX(設定表!$C$8:$C$15, MATCH( (RIGHT(小韻資料表[[#This Row],[清濁]]) &amp; 小韻資料表[[#This Row],[調]]), 設定表!$B$8:$B$15, 0))</f>
        <v>3</v>
      </c>
      <c r="S2301" s="205" t="s">
        <v>309</v>
      </c>
      <c r="T2301" s="205" t="s">
        <v>309</v>
      </c>
      <c r="U2301" s="226" t="s">
        <v>309</v>
      </c>
      <c r="V2301" s="146" t="s">
        <v>309</v>
      </c>
      <c r="X2301" s="135"/>
      <c r="Y2301" s="135"/>
      <c r="AA2301" s="135"/>
      <c r="AB2301" s="134"/>
      <c r="AC2301" s="135"/>
      <c r="AD2301" s="135"/>
      <c r="AH2301" s="135"/>
      <c r="AI2301" s="135"/>
    </row>
    <row r="2302" spans="1:35" ht="31.5">
      <c r="A2302" s="205">
        <v>2298</v>
      </c>
      <c r="B2302" s="206" t="s">
        <v>8426</v>
      </c>
      <c r="C2302" s="207" t="str">
        <f xml:space="preserve"> _xlfn.CONCAT(小韻資料表[[#This Row],[聲母拼音碼]],小韻資料表[[#This Row],[韻母拼音碼]],小韻資料表[[#This Row],[調號]])</f>
        <v>tir3</v>
      </c>
      <c r="D2302" s="206" t="s">
        <v>8427</v>
      </c>
      <c r="E2302" s="208" t="s">
        <v>427</v>
      </c>
      <c r="F2302" s="205">
        <v>8</v>
      </c>
      <c r="G2302" s="209" t="s">
        <v>8428</v>
      </c>
      <c r="H2302" s="205">
        <f xml:space="preserve"> LEN(小韻資料表[[#This Row],[小韻字集]])</f>
        <v>2</v>
      </c>
      <c r="I2302" s="205" cm="1">
        <f t="array" ref="I2302" xml:space="preserve"> MATCH(TRUE, ISNUMBER( SEARCH( LEFT(小韻資料表[[#This Row],[切語]],1), 切語上字資料表[切語上字]) ), 0)</f>
        <v>9</v>
      </c>
      <c r="J2302" s="210" t="str" cm="1">
        <f t="array" ref="J2302" xml:space="preserve"> INDEX(切語上字資料表[聲母], 小韻資料表[[#This Row],[上字表識別號]])</f>
        <v>知</v>
      </c>
      <c r="K2302" s="210" t="str" cm="1">
        <f t="array" ref="K2302" xml:space="preserve"> INDEX(切語上字資料表[聲母拼音碼], 小韻資料表[[#This Row],[上字表識別號]])</f>
        <v>t</v>
      </c>
      <c r="L2302" s="210" t="str" cm="1">
        <f t="array" ref="L2302" xml:space="preserve"> INDEX(切語上字資料表[清濁], 小韻資料表[[#This Row],[上字表識別號]])</f>
        <v>全清</v>
      </c>
      <c r="M2302" s="223" t="str" cm="1">
        <f t="array" ref="M2302" xml:space="preserve"> INDEX(切語上字資料表[發送收], 小韻資料表[[#This Row],[上字表識別號]])</f>
        <v>發聲</v>
      </c>
      <c r="N2302" s="205" cm="1">
        <f t="array" ref="N2302" xml:space="preserve"> MATCH(TRUE, ISNUMBER( SEARCH( RIGHT(小韻資料表[[#This Row],[切語]],1), 切語下字資料表[切語下字]) ), 0)</f>
        <v>51</v>
      </c>
      <c r="O2302" s="207" t="str" cm="1">
        <f t="array" ref="O2302" xml:space="preserve"> INDEX(切語下字資料表[韻母], 小韻資料表[[#This Row],[下字表識別號]])</f>
        <v>御開3</v>
      </c>
      <c r="P2302" s="207" t="str" cm="1">
        <f t="array" ref="P2302" xml:space="preserve"> INDEX(切語下字資料表[韻母拼音碼], 小韻資料表[[#This Row],[下字表識別號]])</f>
        <v>ir</v>
      </c>
      <c r="Q2302" s="210" t="str" cm="1">
        <f t="array" ref="Q2302" xml:space="preserve"> INDEX(設定表!$C$19:$C$23, INT( LEFT(小韻資料表[[#This Row],[目次編碼]],1) ))</f>
        <v>去</v>
      </c>
      <c r="R2302" s="210">
        <f xml:space="preserve">  INDEX(設定表!$C$8:$C$15, MATCH( (RIGHT(小韻資料表[[#This Row],[清濁]]) &amp; 小韻資料表[[#This Row],[調]]), 設定表!$B$8:$B$15, 0))</f>
        <v>3</v>
      </c>
      <c r="S2302" s="205" t="s">
        <v>309</v>
      </c>
      <c r="T2302" s="205" t="s">
        <v>309</v>
      </c>
      <c r="U2302" s="226" t="s">
        <v>309</v>
      </c>
      <c r="V2302" s="147" t="s">
        <v>309</v>
      </c>
      <c r="X2302" s="135"/>
      <c r="Y2302" s="135"/>
      <c r="AA2302" s="135"/>
      <c r="AB2302" s="134"/>
      <c r="AC2302" s="135"/>
      <c r="AD2302" s="135"/>
      <c r="AH2302" s="135"/>
      <c r="AI2302" s="135"/>
    </row>
    <row r="2303" spans="1:35" ht="31.5">
      <c r="A2303" s="205">
        <v>2299</v>
      </c>
      <c r="B2303" s="206" t="s">
        <v>8429</v>
      </c>
      <c r="C2303" s="207" t="str">
        <f xml:space="preserve"> _xlfn.CONCAT(小韻資料表[[#This Row],[聲母拼音碼]],小韻資料表[[#This Row],[韻母拼音碼]],小韻資料表[[#This Row],[調號]])</f>
        <v>cir3</v>
      </c>
      <c r="D2303" s="206" t="s">
        <v>8430</v>
      </c>
      <c r="E2303" s="208" t="s">
        <v>427</v>
      </c>
      <c r="F2303" s="205">
        <v>9</v>
      </c>
      <c r="G2303" s="209" t="s">
        <v>8431</v>
      </c>
      <c r="H2303" s="205">
        <f xml:space="preserve"> LEN(小韻資料表[[#This Row],[小韻字集]])</f>
        <v>13</v>
      </c>
      <c r="I2303" s="205" cm="1">
        <f t="array" ref="I2303" xml:space="preserve"> MATCH(TRUE, ISNUMBER( SEARCH( LEFT(小韻資料表[[#This Row],[切語]],1), 切語上字資料表[切語上字]) ), 0)</f>
        <v>30</v>
      </c>
      <c r="J2303" s="210" t="str" cm="1">
        <f t="array" ref="J2303" xml:space="preserve"> INDEX(切語上字資料表[聲母], 小韻資料表[[#This Row],[上字表識別號]])</f>
        <v>照</v>
      </c>
      <c r="K2303" s="210" t="str" cm="1">
        <f t="array" ref="K2303" xml:space="preserve"> INDEX(切語上字資料表[聲母拼音碼], 小韻資料表[[#This Row],[上字表識別號]])</f>
        <v>c</v>
      </c>
      <c r="L2303" s="210" t="str" cm="1">
        <f t="array" ref="L2303" xml:space="preserve"> INDEX(切語上字資料表[清濁], 小韻資料表[[#This Row],[上字表識別號]])</f>
        <v>全清</v>
      </c>
      <c r="M2303" s="223" t="str" cm="1">
        <f t="array" ref="M2303" xml:space="preserve"> INDEX(切語上字資料表[發送收], 小韻資料表[[#This Row],[上字表識別號]])</f>
        <v>發聲</v>
      </c>
      <c r="N2303" s="205" cm="1">
        <f t="array" ref="N2303" xml:space="preserve"> MATCH(TRUE, ISNUMBER( SEARCH( RIGHT(小韻資料表[[#This Row],[切語]],1), 切語下字資料表[切語下字]) ), 0)</f>
        <v>51</v>
      </c>
      <c r="O2303" s="207" t="str" cm="1">
        <f t="array" ref="O2303" xml:space="preserve"> INDEX(切語下字資料表[韻母], 小韻資料表[[#This Row],[下字表識別號]])</f>
        <v>御開3</v>
      </c>
      <c r="P2303" s="207" t="str" cm="1">
        <f t="array" ref="P2303" xml:space="preserve"> INDEX(切語下字資料表[韻母拼音碼], 小韻資料表[[#This Row],[下字表識別號]])</f>
        <v>ir</v>
      </c>
      <c r="Q2303" s="210" t="str" cm="1">
        <f t="array" ref="Q2303" xml:space="preserve"> INDEX(設定表!$C$19:$C$23, INT( LEFT(小韻資料表[[#This Row],[目次編碼]],1) ))</f>
        <v>去</v>
      </c>
      <c r="R2303" s="210">
        <f xml:space="preserve">  INDEX(設定表!$C$8:$C$15, MATCH( (RIGHT(小韻資料表[[#This Row],[清濁]]) &amp; 小韻資料表[[#This Row],[調]]), 設定表!$B$8:$B$15, 0))</f>
        <v>3</v>
      </c>
      <c r="S2303" s="205" t="s">
        <v>309</v>
      </c>
      <c r="T2303" s="205" t="s">
        <v>309</v>
      </c>
      <c r="U2303" s="226" t="s">
        <v>309</v>
      </c>
      <c r="V2303" s="146" t="s">
        <v>309</v>
      </c>
      <c r="X2303" s="135"/>
      <c r="Y2303" s="135"/>
      <c r="AA2303" s="135"/>
      <c r="AB2303" s="134"/>
      <c r="AC2303" s="135"/>
      <c r="AD2303" s="135"/>
      <c r="AH2303" s="135"/>
      <c r="AI2303" s="135"/>
    </row>
    <row r="2304" spans="1:35" ht="31.5">
      <c r="A2304" s="205">
        <v>2300</v>
      </c>
      <c r="B2304" s="206" t="s">
        <v>8432</v>
      </c>
      <c r="C2304" s="207" t="str">
        <f xml:space="preserve"> _xlfn.CONCAT(小韻資料表[[#This Row],[聲母拼音碼]],小韻資料表[[#This Row],[韻母拼音碼]],小韻資料表[[#This Row],[調號]])</f>
        <v>sir3</v>
      </c>
      <c r="D2304" s="206" t="s">
        <v>2242</v>
      </c>
      <c r="E2304" s="208" t="s">
        <v>427</v>
      </c>
      <c r="F2304" s="205">
        <v>10</v>
      </c>
      <c r="G2304" s="209" t="s">
        <v>8433</v>
      </c>
      <c r="H2304" s="205">
        <f xml:space="preserve"> LEN(小韻資料表[[#This Row],[小韻字集]])</f>
        <v>3</v>
      </c>
      <c r="I2304" s="205" cm="1">
        <f t="array" ref="I2304" xml:space="preserve"> MATCH(TRUE, ISNUMBER( SEARCH( LEFT(小韻資料表[[#This Row],[切語]],1), 切語上字資料表[切語上字]) ), 0)</f>
        <v>29</v>
      </c>
      <c r="J2304" s="210" t="str" cm="1">
        <f t="array" ref="J2304" xml:space="preserve"> INDEX(切語上字資料表[聲母], 小韻資料表[[#This Row],[上字表識別號]])</f>
        <v>疏</v>
      </c>
      <c r="K2304" s="210" t="str" cm="1">
        <f t="array" ref="K2304" xml:space="preserve"> INDEX(切語上字資料表[聲母拼音碼], 小韻資料表[[#This Row],[上字表識別號]])</f>
        <v>s</v>
      </c>
      <c r="L2304" s="210" t="str" cm="1">
        <f t="array" ref="L2304" xml:space="preserve"> INDEX(切語上字資料表[清濁], 小韻資料表[[#This Row],[上字表識別號]])</f>
        <v>全清</v>
      </c>
      <c r="M2304" s="223" t="str" cm="1">
        <f t="array" ref="M2304" xml:space="preserve"> INDEX(切語上字資料表[發送收], 小韻資料表[[#This Row],[上字表識別號]])</f>
        <v>發聲</v>
      </c>
      <c r="N2304" s="205" cm="1">
        <f t="array" ref="N2304" xml:space="preserve"> MATCH(TRUE, ISNUMBER( SEARCH( RIGHT(小韻資料表[[#This Row],[切語]],1), 切語下字資料表[切語下字]) ), 0)</f>
        <v>51</v>
      </c>
      <c r="O2304" s="207" t="str" cm="1">
        <f t="array" ref="O2304" xml:space="preserve"> INDEX(切語下字資料表[韻母], 小韻資料表[[#This Row],[下字表識別號]])</f>
        <v>御開3</v>
      </c>
      <c r="P2304" s="207" t="str" cm="1">
        <f t="array" ref="P2304" xml:space="preserve"> INDEX(切語下字資料表[韻母拼音碼], 小韻資料表[[#This Row],[下字表識別號]])</f>
        <v>ir</v>
      </c>
      <c r="Q2304" s="210" t="str" cm="1">
        <f t="array" ref="Q2304" xml:space="preserve"> INDEX(設定表!$C$19:$C$23, INT( LEFT(小韻資料表[[#This Row],[目次編碼]],1) ))</f>
        <v>去</v>
      </c>
      <c r="R2304" s="210">
        <f xml:space="preserve">  INDEX(設定表!$C$8:$C$15, MATCH( (RIGHT(小韻資料表[[#This Row],[清濁]]) &amp; 小韻資料表[[#This Row],[調]]), 設定表!$B$8:$B$15, 0))</f>
        <v>3</v>
      </c>
      <c r="S2304" s="205" t="s">
        <v>309</v>
      </c>
      <c r="T2304" s="205" t="s">
        <v>309</v>
      </c>
      <c r="U2304" s="226" t="s">
        <v>8434</v>
      </c>
      <c r="V2304" s="147" t="s">
        <v>309</v>
      </c>
      <c r="X2304" s="135"/>
      <c r="Y2304" s="135"/>
      <c r="AA2304" s="135"/>
      <c r="AB2304" s="134"/>
      <c r="AC2304" s="135"/>
      <c r="AD2304" s="135"/>
      <c r="AH2304" s="135"/>
      <c r="AI2304" s="135"/>
    </row>
    <row r="2305" spans="1:35" ht="31.5">
      <c r="A2305" s="205">
        <v>2301</v>
      </c>
      <c r="B2305" s="206" t="s">
        <v>8435</v>
      </c>
      <c r="C2305" s="207" t="str">
        <f xml:space="preserve"> _xlfn.CONCAT(小韻資料表[[#This Row],[聲母拼音碼]],小韻資料表[[#This Row],[韻母拼音碼]],小韻資料表[[#This Row],[調號]])</f>
        <v>Øir3</v>
      </c>
      <c r="D2305" s="206" t="s">
        <v>8436</v>
      </c>
      <c r="E2305" s="208" t="s">
        <v>427</v>
      </c>
      <c r="F2305" s="205">
        <v>11</v>
      </c>
      <c r="G2305" s="209" t="s">
        <v>8437</v>
      </c>
      <c r="H2305" s="205">
        <f xml:space="preserve"> LEN(小韻資料表[[#This Row],[小韻字集]])</f>
        <v>13</v>
      </c>
      <c r="I2305" s="205" cm="1">
        <f t="array" ref="I2305" xml:space="preserve"> MATCH(TRUE, ISNUMBER( SEARCH( LEFT(小韻資料表[[#This Row],[切語]],1), 切語上字資料表[切語上字]) ), 0)</f>
        <v>35</v>
      </c>
      <c r="J2305" s="210" t="str" cm="1">
        <f t="array" ref="J2305" xml:space="preserve"> INDEX(切語上字資料表[聲母], 小韻資料表[[#This Row],[上字表識別號]])</f>
        <v>影</v>
      </c>
      <c r="K2305" s="210" t="str" cm="1">
        <f t="array" ref="K2305" xml:space="preserve"> INDEX(切語上字資料表[聲母拼音碼], 小韻資料表[[#This Row],[上字表識別號]])</f>
        <v>Ø</v>
      </c>
      <c r="L2305" s="210" t="str" cm="1">
        <f t="array" ref="L2305" xml:space="preserve"> INDEX(切語上字資料表[清濁], 小韻資料表[[#This Row],[上字表識別號]])</f>
        <v>全清</v>
      </c>
      <c r="M2305" s="223" t="str" cm="1">
        <f t="array" ref="M2305" xml:space="preserve"> INDEX(切語上字資料表[發送收], 小韻資料表[[#This Row],[上字表識別號]])</f>
        <v>發聲</v>
      </c>
      <c r="N2305" s="205" cm="1">
        <f t="array" ref="N2305" xml:space="preserve"> MATCH(TRUE, ISNUMBER( SEARCH( RIGHT(小韻資料表[[#This Row],[切語]],1), 切語下字資料表[切語下字]) ), 0)</f>
        <v>51</v>
      </c>
      <c r="O2305" s="207" t="str" cm="1">
        <f t="array" ref="O2305" xml:space="preserve"> INDEX(切語下字資料表[韻母], 小韻資料表[[#This Row],[下字表識別號]])</f>
        <v>御開3</v>
      </c>
      <c r="P2305" s="207" t="str" cm="1">
        <f t="array" ref="P2305" xml:space="preserve"> INDEX(切語下字資料表[韻母拼音碼], 小韻資料表[[#This Row],[下字表識別號]])</f>
        <v>ir</v>
      </c>
      <c r="Q2305" s="210" t="str" cm="1">
        <f t="array" ref="Q2305" xml:space="preserve"> INDEX(設定表!$C$19:$C$23, INT( LEFT(小韻資料表[[#This Row],[目次編碼]],1) ))</f>
        <v>去</v>
      </c>
      <c r="R2305" s="210">
        <f xml:space="preserve">  INDEX(設定表!$C$8:$C$15, MATCH( (RIGHT(小韻資料表[[#This Row],[清濁]]) &amp; 小韻資料表[[#This Row],[調]]), 設定表!$B$8:$B$15, 0))</f>
        <v>3</v>
      </c>
      <c r="S2305" s="205" t="s">
        <v>309</v>
      </c>
      <c r="T2305" s="205" t="s">
        <v>309</v>
      </c>
      <c r="U2305" s="226" t="s">
        <v>309</v>
      </c>
      <c r="V2305" s="146" t="s">
        <v>309</v>
      </c>
      <c r="X2305" s="135"/>
      <c r="Y2305" s="135"/>
      <c r="AA2305" s="135"/>
      <c r="AB2305" s="134"/>
      <c r="AC2305" s="135"/>
      <c r="AD2305" s="135"/>
      <c r="AH2305" s="135"/>
      <c r="AI2305" s="135"/>
    </row>
    <row r="2306" spans="1:35" ht="31.5">
      <c r="A2306" s="205">
        <v>2302</v>
      </c>
      <c r="B2306" s="206" t="s">
        <v>8438</v>
      </c>
      <c r="C2306" s="207" t="str">
        <f xml:space="preserve"> _xlfn.CONCAT(小韻資料表[[#This Row],[聲母拼音碼]],小韻資料表[[#This Row],[韻母拼音碼]],小韻資料表[[#This Row],[調號]])</f>
        <v>tir7</v>
      </c>
      <c r="D2306" s="206" t="s">
        <v>8439</v>
      </c>
      <c r="E2306" s="208" t="s">
        <v>427</v>
      </c>
      <c r="F2306" s="205">
        <v>12</v>
      </c>
      <c r="G2306" s="209" t="s">
        <v>8440</v>
      </c>
      <c r="H2306" s="205">
        <f xml:space="preserve"> LEN(小韻資料表[[#This Row],[小韻字集]])</f>
        <v>4</v>
      </c>
      <c r="I2306" s="205" cm="1">
        <f t="array" ref="I2306" xml:space="preserve"> MATCH(TRUE, ISNUMBER( SEARCH( LEFT(小韻資料表[[#This Row],[切語]],1), 切語上字資料表[切語上字]) ), 0)</f>
        <v>11</v>
      </c>
      <c r="J2306" s="210" t="str" cm="1">
        <f t="array" ref="J2306" xml:space="preserve"> INDEX(切語上字資料表[聲母], 小韻資料表[[#This Row],[上字表識別號]])</f>
        <v>澄</v>
      </c>
      <c r="K2306" s="210" t="str" cm="1">
        <f t="array" ref="K2306" xml:space="preserve"> INDEX(切語上字資料表[聲母拼音碼], 小韻資料表[[#This Row],[上字表識別號]])</f>
        <v>t</v>
      </c>
      <c r="L2306" s="210" t="str" cm="1">
        <f t="array" ref="L2306" xml:space="preserve"> INDEX(切語上字資料表[清濁], 小韻資料表[[#This Row],[上字表識別號]])</f>
        <v>全濁</v>
      </c>
      <c r="M2306" s="223" cm="1">
        <f t="array" ref="M2306" xml:space="preserve"> INDEX(切語上字資料表[發送收], 小韻資料表[[#This Row],[上字表識別號]])</f>
        <v>0</v>
      </c>
      <c r="N2306" s="205" cm="1">
        <f t="array" ref="N2306" xml:space="preserve"> MATCH(TRUE, ISNUMBER( SEARCH( RIGHT(小韻資料表[[#This Row],[切語]],1), 切語下字資料表[切語下字]) ), 0)</f>
        <v>51</v>
      </c>
      <c r="O2306" s="207" t="str" cm="1">
        <f t="array" ref="O2306" xml:space="preserve"> INDEX(切語下字資料表[韻母], 小韻資料表[[#This Row],[下字表識別號]])</f>
        <v>御開3</v>
      </c>
      <c r="P2306" s="207" t="str" cm="1">
        <f t="array" ref="P2306" xml:space="preserve"> INDEX(切語下字資料表[韻母拼音碼], 小韻資料表[[#This Row],[下字表識別號]])</f>
        <v>ir</v>
      </c>
      <c r="Q2306" s="210" t="str" cm="1">
        <f t="array" ref="Q2306" xml:space="preserve"> INDEX(設定表!$C$19:$C$23, INT( LEFT(小韻資料表[[#This Row],[目次編碼]],1) ))</f>
        <v>去</v>
      </c>
      <c r="R2306" s="210">
        <f xml:space="preserve">  INDEX(設定表!$C$8:$C$15, MATCH( (RIGHT(小韻資料表[[#This Row],[清濁]]) &amp; 小韻資料表[[#This Row],[調]]), 設定表!$B$8:$B$15, 0))</f>
        <v>7</v>
      </c>
      <c r="S2306" s="211" t="s">
        <v>309</v>
      </c>
      <c r="T2306" s="205" t="s">
        <v>309</v>
      </c>
      <c r="U2306" s="226" t="s">
        <v>309</v>
      </c>
      <c r="V2306" s="147" t="s">
        <v>309</v>
      </c>
      <c r="X2306" s="135"/>
      <c r="Y2306" s="135"/>
      <c r="AA2306" s="135"/>
      <c r="AB2306" s="134"/>
      <c r="AC2306" s="135"/>
      <c r="AD2306" s="135"/>
      <c r="AH2306" s="135"/>
      <c r="AI2306" s="135"/>
    </row>
    <row r="2307" spans="1:35" ht="31.5">
      <c r="A2307" s="205">
        <v>2303</v>
      </c>
      <c r="B2307" s="206" t="s">
        <v>8441</v>
      </c>
      <c r="C2307" s="207" t="str">
        <f xml:space="preserve"> _xlfn.CONCAT(小韻資料表[[#This Row],[聲母拼音碼]],小韻資料表[[#This Row],[韻母拼音碼]],小韻資料表[[#This Row],[調號]])</f>
        <v>khir7</v>
      </c>
      <c r="D2307" s="206" t="s">
        <v>8442</v>
      </c>
      <c r="E2307" s="208" t="s">
        <v>427</v>
      </c>
      <c r="F2307" s="205">
        <v>13</v>
      </c>
      <c r="G2307" s="209" t="s">
        <v>8443</v>
      </c>
      <c r="H2307" s="205">
        <f xml:space="preserve"> LEN(小韻資料表[[#This Row],[小韻字集]])</f>
        <v>5</v>
      </c>
      <c r="I2307" s="205" cm="1">
        <f t="array" ref="I2307" xml:space="preserve"> MATCH(TRUE, ISNUMBER( SEARCH( LEFT(小韻資料表[[#This Row],[切語]],1), 切語上字資料表[切語上字]) ), 0)</f>
        <v>3</v>
      </c>
      <c r="J2307" s="210" t="str" cm="1">
        <f t="array" ref="J2307" xml:space="preserve"> INDEX(切語上字資料表[聲母], 小韻資料表[[#This Row],[上字表識別號]])</f>
        <v>群</v>
      </c>
      <c r="K2307" s="210" t="str" cm="1">
        <f t="array" ref="K2307" xml:space="preserve"> INDEX(切語上字資料表[聲母拼音碼], 小韻資料表[[#This Row],[上字表識別號]])</f>
        <v>kh</v>
      </c>
      <c r="L2307" s="210" t="str" cm="1">
        <f t="array" ref="L2307" xml:space="preserve"> INDEX(切語上字資料表[清濁], 小韻資料表[[#This Row],[上字表識別號]])</f>
        <v>全濁</v>
      </c>
      <c r="M2307" s="223" cm="1">
        <f t="array" ref="M2307" xml:space="preserve"> INDEX(切語上字資料表[發送收], 小韻資料表[[#This Row],[上字表識別號]])</f>
        <v>0</v>
      </c>
      <c r="N2307" s="205" cm="1">
        <f t="array" ref="N2307" xml:space="preserve"> MATCH(TRUE, ISNUMBER( SEARCH( RIGHT(小韻資料表[[#This Row],[切語]],1), 切語下字資料表[切語下字]) ), 0)</f>
        <v>51</v>
      </c>
      <c r="O2307" s="207" t="str" cm="1">
        <f t="array" ref="O2307" xml:space="preserve"> INDEX(切語下字資料表[韻母], 小韻資料表[[#This Row],[下字表識別號]])</f>
        <v>御開3</v>
      </c>
      <c r="P2307" s="207" t="str" cm="1">
        <f t="array" ref="P2307" xml:space="preserve"> INDEX(切語下字資料表[韻母拼音碼], 小韻資料表[[#This Row],[下字表識別號]])</f>
        <v>ir</v>
      </c>
      <c r="Q2307" s="210" t="str" cm="1">
        <f t="array" ref="Q2307" xml:space="preserve"> INDEX(設定表!$C$19:$C$23, INT( LEFT(小韻資料表[[#This Row],[目次編碼]],1) ))</f>
        <v>去</v>
      </c>
      <c r="R2307" s="210">
        <f xml:space="preserve">  INDEX(設定表!$C$8:$C$15, MATCH( (RIGHT(小韻資料表[[#This Row],[清濁]]) &amp; 小韻資料表[[#This Row],[調]]), 設定表!$B$8:$B$15, 0))</f>
        <v>7</v>
      </c>
      <c r="S2307" s="205" t="s">
        <v>309</v>
      </c>
      <c r="T2307" s="205" t="s">
        <v>309</v>
      </c>
      <c r="U2307" s="226" t="s">
        <v>309</v>
      </c>
      <c r="V2307" s="146" t="s">
        <v>309</v>
      </c>
      <c r="X2307" s="135"/>
      <c r="Y2307" s="135"/>
      <c r="AA2307" s="135"/>
      <c r="AB2307" s="134"/>
      <c r="AC2307" s="135"/>
      <c r="AD2307" s="135"/>
      <c r="AH2307" s="135"/>
      <c r="AI2307" s="135"/>
    </row>
    <row r="2308" spans="1:35" ht="31.5">
      <c r="A2308" s="205">
        <v>2304</v>
      </c>
      <c r="B2308" s="206" t="s">
        <v>8444</v>
      </c>
      <c r="C2308" s="207" t="str">
        <f xml:space="preserve"> _xlfn.CONCAT(小韻資料表[[#This Row],[聲母拼音碼]],小韻資料表[[#This Row],[韻母拼音碼]],小韻資料表[[#This Row],[調號]])</f>
        <v>sir3</v>
      </c>
      <c r="D2308" s="206" t="s">
        <v>8445</v>
      </c>
      <c r="E2308" s="208" t="s">
        <v>427</v>
      </c>
      <c r="F2308" s="205">
        <v>14</v>
      </c>
      <c r="G2308" s="209" t="s">
        <v>8445</v>
      </c>
      <c r="H2308" s="205">
        <f xml:space="preserve"> LEN(小韻資料表[[#This Row],[小韻字集]])</f>
        <v>1</v>
      </c>
      <c r="I2308" s="205" cm="1">
        <f t="array" ref="I2308" xml:space="preserve"> MATCH(TRUE, ISNUMBER( SEARCH( LEFT(小韻資料表[[#This Row],[切語]],1), 切語上字資料表[切語上字]) ), 0)</f>
        <v>24</v>
      </c>
      <c r="J2308" s="210" t="str" cm="1">
        <f t="array" ref="J2308" xml:space="preserve"> INDEX(切語上字資料表[聲母], 小韻資料表[[#This Row],[上字表識別號]])</f>
        <v>心</v>
      </c>
      <c r="K2308" s="210" t="str" cm="1">
        <f t="array" ref="K2308" xml:space="preserve"> INDEX(切語上字資料表[聲母拼音碼], 小韻資料表[[#This Row],[上字表識別號]])</f>
        <v>s</v>
      </c>
      <c r="L2308" s="210" t="str" cm="1">
        <f t="array" ref="L2308" xml:space="preserve"> INDEX(切語上字資料表[清濁], 小韻資料表[[#This Row],[上字表識別號]])</f>
        <v>全清</v>
      </c>
      <c r="M2308" s="223" t="str" cm="1">
        <f t="array" ref="M2308" xml:space="preserve"> INDEX(切語上字資料表[發送收], 小韻資料表[[#This Row],[上字表識別號]])</f>
        <v>送氣</v>
      </c>
      <c r="N2308" s="205" cm="1">
        <f t="array" ref="N2308" xml:space="preserve"> MATCH(TRUE, ISNUMBER( SEARCH( RIGHT(小韻資料表[[#This Row],[切語]],1), 切語下字資料表[切語下字]) ), 0)</f>
        <v>51</v>
      </c>
      <c r="O2308" s="207" t="str" cm="1">
        <f t="array" ref="O2308" xml:space="preserve"> INDEX(切語下字資料表[韻母], 小韻資料表[[#This Row],[下字表識別號]])</f>
        <v>御開3</v>
      </c>
      <c r="P2308" s="207" t="str" cm="1">
        <f t="array" ref="P2308" xml:space="preserve"> INDEX(切語下字資料表[韻母拼音碼], 小韻資料表[[#This Row],[下字表識別號]])</f>
        <v>ir</v>
      </c>
      <c r="Q2308" s="210" t="str" cm="1">
        <f t="array" ref="Q2308" xml:space="preserve"> INDEX(設定表!$C$19:$C$23, INT( LEFT(小韻資料表[[#This Row],[目次編碼]],1) ))</f>
        <v>去</v>
      </c>
      <c r="R2308" s="210">
        <f xml:space="preserve">  INDEX(設定表!$C$8:$C$15, MATCH( (RIGHT(小韻資料表[[#This Row],[清濁]]) &amp; 小韻資料表[[#This Row],[調]]), 設定表!$B$8:$B$15, 0))</f>
        <v>3</v>
      </c>
      <c r="S2308" s="205" t="s">
        <v>309</v>
      </c>
      <c r="T2308" s="205" t="s">
        <v>309</v>
      </c>
      <c r="U2308" s="226" t="s">
        <v>309</v>
      </c>
      <c r="V2308" s="147" t="s">
        <v>309</v>
      </c>
      <c r="X2308" s="135"/>
      <c r="Y2308" s="135"/>
      <c r="AA2308" s="135"/>
      <c r="AB2308" s="134"/>
      <c r="AC2308" s="135"/>
      <c r="AD2308" s="135"/>
      <c r="AH2308" s="135"/>
      <c r="AI2308" s="135"/>
    </row>
    <row r="2309" spans="1:35" ht="31.5">
      <c r="A2309" s="205">
        <v>2305</v>
      </c>
      <c r="B2309" s="206" t="s">
        <v>8446</v>
      </c>
      <c r="C2309" s="207" t="str">
        <f xml:space="preserve"> _xlfn.CONCAT(小韻資料表[[#This Row],[聲母拼音碼]],小韻資料表[[#This Row],[韻母拼音碼]],小韻資料表[[#This Row],[調號]])</f>
        <v>cir7</v>
      </c>
      <c r="D2309" s="206" t="s">
        <v>8447</v>
      </c>
      <c r="E2309" s="208" t="s">
        <v>427</v>
      </c>
      <c r="F2309" s="205">
        <v>15</v>
      </c>
      <c r="G2309" s="209" t="s">
        <v>8448</v>
      </c>
      <c r="H2309" s="205">
        <f xml:space="preserve"> LEN(小韻資料表[[#This Row],[小韻字集]])</f>
        <v>3</v>
      </c>
      <c r="I2309" s="205" cm="1">
        <f t="array" ref="I2309" xml:space="preserve"> MATCH(TRUE, ISNUMBER( SEARCH( LEFT(小韻資料表[[#This Row],[切語]],1), 切語上字資料表[切語上字]) ), 0)</f>
        <v>28</v>
      </c>
      <c r="J2309" s="210" t="str" cm="1">
        <f t="array" ref="J2309" xml:space="preserve"> INDEX(切語上字資料表[聲母], 小韻資料表[[#This Row],[上字表識別號]])</f>
        <v>床</v>
      </c>
      <c r="K2309" s="210" t="str" cm="1">
        <f t="array" ref="K2309" xml:space="preserve"> INDEX(切語上字資料表[聲母拼音碼], 小韻資料表[[#This Row],[上字表識別號]])</f>
        <v>c</v>
      </c>
      <c r="L2309" s="210" t="str" cm="1">
        <f t="array" ref="L2309" xml:space="preserve"> INDEX(切語上字資料表[清濁], 小韻資料表[[#This Row],[上字表識別號]])</f>
        <v>全濁</v>
      </c>
      <c r="M2309" s="223" cm="1">
        <f t="array" ref="M2309" xml:space="preserve"> INDEX(切語上字資料表[發送收], 小韻資料表[[#This Row],[上字表識別號]])</f>
        <v>0</v>
      </c>
      <c r="N2309" s="205" cm="1">
        <f t="array" ref="N2309" xml:space="preserve"> MATCH(TRUE, ISNUMBER( SEARCH( RIGHT(小韻資料表[[#This Row],[切語]],1), 切語下字資料表[切語下字]) ), 0)</f>
        <v>51</v>
      </c>
      <c r="O2309" s="207" t="str" cm="1">
        <f t="array" ref="O2309" xml:space="preserve"> INDEX(切語下字資料表[韻母], 小韻資料表[[#This Row],[下字表識別號]])</f>
        <v>御開3</v>
      </c>
      <c r="P2309" s="207" t="str" cm="1">
        <f t="array" ref="P2309" xml:space="preserve"> INDEX(切語下字資料表[韻母拼音碼], 小韻資料表[[#This Row],[下字表識別號]])</f>
        <v>ir</v>
      </c>
      <c r="Q2309" s="210" t="str" cm="1">
        <f t="array" ref="Q2309" xml:space="preserve"> INDEX(設定表!$C$19:$C$23, INT( LEFT(小韻資料表[[#This Row],[目次編碼]],1) ))</f>
        <v>去</v>
      </c>
      <c r="R2309" s="210">
        <f xml:space="preserve">  INDEX(設定表!$C$8:$C$15, MATCH( (RIGHT(小韻資料表[[#This Row],[清濁]]) &amp; 小韻資料表[[#This Row],[調]]), 設定表!$B$8:$B$15, 0))</f>
        <v>7</v>
      </c>
      <c r="S2309" s="211" t="s">
        <v>309</v>
      </c>
      <c r="T2309" s="205" t="s">
        <v>309</v>
      </c>
      <c r="U2309" s="226" t="s">
        <v>309</v>
      </c>
      <c r="V2309" s="147" t="s">
        <v>309</v>
      </c>
      <c r="X2309" s="135"/>
      <c r="Y2309" s="135"/>
      <c r="AA2309" s="135"/>
      <c r="AB2309" s="134"/>
      <c r="AC2309" s="135"/>
      <c r="AD2309" s="135"/>
      <c r="AH2309" s="135"/>
      <c r="AI2309" s="135"/>
    </row>
    <row r="2310" spans="1:35" ht="31.5">
      <c r="A2310" s="205">
        <v>2306</v>
      </c>
      <c r="B2310" s="206" t="s">
        <v>8449</v>
      </c>
      <c r="C2310" s="207" t="str">
        <f xml:space="preserve"> _xlfn.CONCAT(小韻資料表[[#This Row],[聲母拼音碼]],小韻資料表[[#This Row],[韻母拼音碼]],小韻資料表[[#This Row],[調號]])</f>
        <v>cir3</v>
      </c>
      <c r="D2310" s="206" t="s">
        <v>8450</v>
      </c>
      <c r="E2310" s="208" t="s">
        <v>427</v>
      </c>
      <c r="F2310" s="205">
        <v>16</v>
      </c>
      <c r="G2310" s="209" t="s">
        <v>8451</v>
      </c>
      <c r="H2310" s="205">
        <f xml:space="preserve"> LEN(小韻資料表[[#This Row],[小韻字集]])</f>
        <v>2</v>
      </c>
      <c r="I2310" s="205" cm="1">
        <f t="array" ref="I2310" xml:space="preserve"> MATCH(TRUE, ISNUMBER( SEARCH( LEFT(小韻資料表[[#This Row],[切語]],1), 切語上字資料表[切語上字]) ), 0)</f>
        <v>21</v>
      </c>
      <c r="J2310" s="210" t="str" cm="1">
        <f t="array" ref="J2310" xml:space="preserve"> INDEX(切語上字資料表[聲母], 小韻資料表[[#This Row],[上字表識別號]])</f>
        <v>精</v>
      </c>
      <c r="K2310" s="210" t="str" cm="1">
        <f t="array" ref="K2310" xml:space="preserve"> INDEX(切語上字資料表[聲母拼音碼], 小韻資料表[[#This Row],[上字表識別號]])</f>
        <v>c</v>
      </c>
      <c r="L2310" s="210" t="str" cm="1">
        <f t="array" ref="L2310" xml:space="preserve"> INDEX(切語上字資料表[清濁], 小韻資料表[[#This Row],[上字表識別號]])</f>
        <v>全清</v>
      </c>
      <c r="M2310" s="223" t="str" cm="1">
        <f t="array" ref="M2310" xml:space="preserve"> INDEX(切語上字資料表[發送收], 小韻資料表[[#This Row],[上字表識別號]])</f>
        <v>發聲</v>
      </c>
      <c r="N2310" s="205" cm="1">
        <f t="array" ref="N2310" xml:space="preserve"> MATCH(TRUE, ISNUMBER( SEARCH( RIGHT(小韻資料表[[#This Row],[切語]],1), 切語下字資料表[切語下字]) ), 0)</f>
        <v>51</v>
      </c>
      <c r="O2310" s="207" t="str" cm="1">
        <f t="array" ref="O2310" xml:space="preserve"> INDEX(切語下字資料表[韻母], 小韻資料表[[#This Row],[下字表識別號]])</f>
        <v>御開3</v>
      </c>
      <c r="P2310" s="207" t="str" cm="1">
        <f t="array" ref="P2310" xml:space="preserve"> INDEX(切語下字資料表[韻母拼音碼], 小韻資料表[[#This Row],[下字表識別號]])</f>
        <v>ir</v>
      </c>
      <c r="Q2310" s="210" t="str" cm="1">
        <f t="array" ref="Q2310" xml:space="preserve"> INDEX(設定表!$C$19:$C$23, INT( LEFT(小韻資料表[[#This Row],[目次編碼]],1) ))</f>
        <v>去</v>
      </c>
      <c r="R2310" s="210">
        <f xml:space="preserve">  INDEX(設定表!$C$8:$C$15, MATCH( (RIGHT(小韻資料表[[#This Row],[清濁]]) &amp; 小韻資料表[[#This Row],[調]]), 設定表!$B$8:$B$15, 0))</f>
        <v>3</v>
      </c>
      <c r="S2310" s="205" t="s">
        <v>309</v>
      </c>
      <c r="T2310" s="205" t="s">
        <v>309</v>
      </c>
      <c r="U2310" s="226" t="s">
        <v>309</v>
      </c>
      <c r="V2310" s="147" t="s">
        <v>309</v>
      </c>
      <c r="X2310" s="135"/>
      <c r="Y2310" s="135"/>
      <c r="AA2310" s="135"/>
      <c r="AB2310" s="134"/>
      <c r="AC2310" s="135"/>
      <c r="AD2310" s="135"/>
      <c r="AH2310" s="135"/>
      <c r="AI2310" s="135"/>
    </row>
    <row r="2311" spans="1:35" ht="31.5">
      <c r="A2311" s="205">
        <v>2307</v>
      </c>
      <c r="B2311" s="206" t="s">
        <v>8452</v>
      </c>
      <c r="C2311" s="207" t="str">
        <f xml:space="preserve"> _xlfn.CONCAT(小韻資料表[[#This Row],[聲母拼音碼]],小韻資料表[[#This Row],[韻母拼音碼]],小韻資料表[[#This Row],[調號]])</f>
        <v>cir3</v>
      </c>
      <c r="D2311" s="206" t="s">
        <v>8453</v>
      </c>
      <c r="E2311" s="208" t="s">
        <v>427</v>
      </c>
      <c r="F2311" s="205">
        <v>17</v>
      </c>
      <c r="G2311" s="209" t="s">
        <v>8454</v>
      </c>
      <c r="H2311" s="205">
        <f xml:space="preserve"> LEN(小韻資料表[[#This Row],[小韻字集]])</f>
        <v>2</v>
      </c>
      <c r="I2311" s="205" cm="1">
        <f t="array" ref="I2311" xml:space="preserve"> MATCH(TRUE, ISNUMBER( SEARCH( LEFT(小韻資料表[[#This Row],[切語]],1), 切語上字資料表[切語上字]) ), 0)</f>
        <v>26</v>
      </c>
      <c r="J2311" s="210" t="str" cm="1">
        <f t="array" ref="J2311" xml:space="preserve"> INDEX(切語上字資料表[聲母], 小韻資料表[[#This Row],[上字表識別號]])</f>
        <v>莊</v>
      </c>
      <c r="K2311" s="210" t="str" cm="1">
        <f t="array" ref="K2311" xml:space="preserve"> INDEX(切語上字資料表[聲母拼音碼], 小韻資料表[[#This Row],[上字表識別號]])</f>
        <v>c</v>
      </c>
      <c r="L2311" s="210" t="str" cm="1">
        <f t="array" ref="L2311" xml:space="preserve"> INDEX(切語上字資料表[清濁], 小韻資料表[[#This Row],[上字表識別號]])</f>
        <v>全清</v>
      </c>
      <c r="M2311" s="223" t="str" cm="1">
        <f t="array" ref="M2311" xml:space="preserve"> INDEX(切語上字資料表[發送收], 小韻資料表[[#This Row],[上字表識別號]])</f>
        <v>發聲</v>
      </c>
      <c r="N2311" s="205" cm="1">
        <f t="array" ref="N2311" xml:space="preserve"> MATCH(TRUE, ISNUMBER( SEARCH( RIGHT(小韻資料表[[#This Row],[切語]],1), 切語下字資料表[切語下字]) ), 0)</f>
        <v>51</v>
      </c>
      <c r="O2311" s="207" t="str" cm="1">
        <f t="array" ref="O2311" xml:space="preserve"> INDEX(切語下字資料表[韻母], 小韻資料表[[#This Row],[下字表識別號]])</f>
        <v>御開3</v>
      </c>
      <c r="P2311" s="207" t="str" cm="1">
        <f t="array" ref="P2311" xml:space="preserve"> INDEX(切語下字資料表[韻母拼音碼], 小韻資料表[[#This Row],[下字表識別號]])</f>
        <v>ir</v>
      </c>
      <c r="Q2311" s="210" t="str" cm="1">
        <f t="array" ref="Q2311" xml:space="preserve"> INDEX(設定表!$C$19:$C$23, INT( LEFT(小韻資料表[[#This Row],[目次編碼]],1) ))</f>
        <v>去</v>
      </c>
      <c r="R2311" s="210">
        <f xml:space="preserve">  INDEX(設定表!$C$8:$C$15, MATCH( (RIGHT(小韻資料表[[#This Row],[清濁]]) &amp; 小韻資料表[[#This Row],[調]]), 設定表!$B$8:$B$15, 0))</f>
        <v>3</v>
      </c>
      <c r="S2311" s="205" t="s">
        <v>309</v>
      </c>
      <c r="T2311" s="205" t="s">
        <v>309</v>
      </c>
      <c r="U2311" s="226" t="s">
        <v>309</v>
      </c>
      <c r="V2311" s="146" t="s">
        <v>309</v>
      </c>
      <c r="X2311" s="135"/>
      <c r="Y2311" s="135"/>
      <c r="AA2311" s="135"/>
      <c r="AB2311" s="134"/>
      <c r="AC2311" s="135"/>
      <c r="AD2311" s="135"/>
      <c r="AH2311" s="135"/>
      <c r="AI2311" s="135"/>
    </row>
    <row r="2312" spans="1:35" ht="31.5">
      <c r="A2312" s="205">
        <v>2308</v>
      </c>
      <c r="B2312" s="206" t="s">
        <v>8455</v>
      </c>
      <c r="C2312" s="207" t="str">
        <f xml:space="preserve"> _xlfn.CONCAT(小韻資料表[[#This Row],[聲母拼音碼]],小韻資料表[[#This Row],[韻母拼音碼]],小韻資料表[[#This Row],[調號]])</f>
        <v>jir7</v>
      </c>
      <c r="D2312" s="206" t="s">
        <v>8456</v>
      </c>
      <c r="E2312" s="208" t="s">
        <v>427</v>
      </c>
      <c r="F2312" s="205">
        <v>18</v>
      </c>
      <c r="G2312" s="209" t="s">
        <v>8457</v>
      </c>
      <c r="H2312" s="205">
        <f xml:space="preserve"> LEN(小韻資料表[[#This Row],[小韻字集]])</f>
        <v>3</v>
      </c>
      <c r="I2312" s="205" cm="1">
        <f t="array" ref="I2312" xml:space="preserve"> MATCH(TRUE, ISNUMBER( SEARCH( LEFT(小韻資料表[[#This Row],[切語]],1), 切語上字資料表[切語上字]) ), 0)</f>
        <v>41</v>
      </c>
      <c r="J2312" s="210" t="str" cm="1">
        <f t="array" ref="J2312" xml:space="preserve"> INDEX(切語上字資料表[聲母], 小韻資料表[[#This Row],[上字表識別號]])</f>
        <v>日</v>
      </c>
      <c r="K2312" s="210" t="str" cm="1">
        <f t="array" ref="K2312" xml:space="preserve"> INDEX(切語上字資料表[聲母拼音碼], 小韻資料表[[#This Row],[上字表識別號]])</f>
        <v>j</v>
      </c>
      <c r="L2312" s="210" t="str" cm="1">
        <f t="array" ref="L2312" xml:space="preserve"> INDEX(切語上字資料表[清濁], 小韻資料表[[#This Row],[上字表識別號]])</f>
        <v>次濁</v>
      </c>
      <c r="M2312" s="223" t="str" cm="1">
        <f t="array" ref="M2312" xml:space="preserve"> INDEX(切語上字資料表[發送收], 小韻資料表[[#This Row],[上字表識別號]])</f>
        <v>收聲</v>
      </c>
      <c r="N2312" s="205" cm="1">
        <f t="array" ref="N2312" xml:space="preserve"> MATCH(TRUE, ISNUMBER( SEARCH( RIGHT(小韻資料表[[#This Row],[切語]],1), 切語下字資料表[切語下字]) ), 0)</f>
        <v>51</v>
      </c>
      <c r="O2312" s="207" t="str" cm="1">
        <f t="array" ref="O2312" xml:space="preserve"> INDEX(切語下字資料表[韻母], 小韻資料表[[#This Row],[下字表識別號]])</f>
        <v>御開3</v>
      </c>
      <c r="P2312" s="207" t="str" cm="1">
        <f t="array" ref="P2312" xml:space="preserve"> INDEX(切語下字資料表[韻母拼音碼], 小韻資料表[[#This Row],[下字表識別號]])</f>
        <v>ir</v>
      </c>
      <c r="Q2312" s="210" t="str" cm="1">
        <f t="array" ref="Q2312" xml:space="preserve"> INDEX(設定表!$C$19:$C$23, INT( LEFT(小韻資料表[[#This Row],[目次編碼]],1) ))</f>
        <v>去</v>
      </c>
      <c r="R2312" s="210">
        <f xml:space="preserve">  INDEX(設定表!$C$8:$C$15, MATCH( (RIGHT(小韻資料表[[#This Row],[清濁]]) &amp; 小韻資料表[[#This Row],[調]]), 設定表!$B$8:$B$15, 0))</f>
        <v>7</v>
      </c>
      <c r="S2312" s="205" t="s">
        <v>309</v>
      </c>
      <c r="T2312" s="205" t="s">
        <v>309</v>
      </c>
      <c r="U2312" s="226" t="s">
        <v>309</v>
      </c>
      <c r="V2312" s="147" t="s">
        <v>309</v>
      </c>
      <c r="X2312" s="135"/>
      <c r="Y2312" s="135"/>
      <c r="AA2312" s="135"/>
      <c r="AB2312" s="134"/>
      <c r="AC2312" s="135"/>
      <c r="AD2312" s="135"/>
      <c r="AH2312" s="135"/>
      <c r="AI2312" s="135"/>
    </row>
    <row r="2313" spans="1:35" ht="63">
      <c r="A2313" s="205">
        <v>2309</v>
      </c>
      <c r="B2313" s="206" t="s">
        <v>8458</v>
      </c>
      <c r="C2313" s="207" t="str">
        <f xml:space="preserve"> _xlfn.CONCAT(小韻資料表[[#This Row],[聲母拼音碼]],小韻資料表[[#This Row],[韻母拼音碼]],小韻資料表[[#This Row],[調號]])</f>
        <v>Øir7</v>
      </c>
      <c r="D2313" s="206" t="s">
        <v>8459</v>
      </c>
      <c r="E2313" s="208" t="s">
        <v>427</v>
      </c>
      <c r="F2313" s="205">
        <v>19</v>
      </c>
      <c r="G2313" s="209" t="s">
        <v>8460</v>
      </c>
      <c r="H2313" s="205">
        <f xml:space="preserve"> LEN(小韻資料表[[#This Row],[小韻字集]])</f>
        <v>25</v>
      </c>
      <c r="I2313" s="205" cm="1">
        <f t="array" ref="I2313" xml:space="preserve"> MATCH(TRUE, ISNUMBER( SEARCH( LEFT(小韻資料表[[#This Row],[切語]],1), 切語上字資料表[切語上字]) ), 0)</f>
        <v>39</v>
      </c>
      <c r="J2313" s="210" t="str" cm="1">
        <f t="array" ref="J2313" xml:space="preserve"> INDEX(切語上字資料表[聲母], 小韻資料表[[#This Row],[上字表識別號]])</f>
        <v>喻</v>
      </c>
      <c r="K2313" s="210" t="str" cm="1">
        <f t="array" ref="K2313" xml:space="preserve"> INDEX(切語上字資料表[聲母拼音碼], 小韻資料表[[#This Row],[上字表識別號]])</f>
        <v>Ø</v>
      </c>
      <c r="L2313" s="210" t="str" cm="1">
        <f t="array" ref="L2313" xml:space="preserve"> INDEX(切語上字資料表[清濁], 小韻資料表[[#This Row],[上字表識別號]])</f>
        <v>次濁</v>
      </c>
      <c r="M2313" s="223" t="str" cm="1">
        <f t="array" ref="M2313" xml:space="preserve"> INDEX(切語上字資料表[發送收], 小韻資料表[[#This Row],[上字表識別號]])</f>
        <v>發聲</v>
      </c>
      <c r="N2313" s="205" cm="1">
        <f t="array" ref="N2313" xml:space="preserve"> MATCH(TRUE, ISNUMBER( SEARCH( RIGHT(小韻資料表[[#This Row],[切語]],1), 切語下字資料表[切語下字]) ), 0)</f>
        <v>51</v>
      </c>
      <c r="O2313" s="207" t="str" cm="1">
        <f t="array" ref="O2313" xml:space="preserve"> INDEX(切語下字資料表[韻母], 小韻資料表[[#This Row],[下字表識別號]])</f>
        <v>御開3</v>
      </c>
      <c r="P2313" s="207" t="str" cm="1">
        <f t="array" ref="P2313" xml:space="preserve"> INDEX(切語下字資料表[韻母拼音碼], 小韻資料表[[#This Row],[下字表識別號]])</f>
        <v>ir</v>
      </c>
      <c r="Q2313" s="210" t="str" cm="1">
        <f t="array" ref="Q2313" xml:space="preserve"> INDEX(設定表!$C$19:$C$23, INT( LEFT(小韻資料表[[#This Row],[目次編碼]],1) ))</f>
        <v>去</v>
      </c>
      <c r="R2313" s="210">
        <f xml:space="preserve">  INDEX(設定表!$C$8:$C$15, MATCH( (RIGHT(小韻資料表[[#This Row],[清濁]]) &amp; 小韻資料表[[#This Row],[調]]), 設定表!$B$8:$B$15, 0))</f>
        <v>7</v>
      </c>
      <c r="S2313" s="205" t="s">
        <v>309</v>
      </c>
      <c r="T2313" s="205" t="s">
        <v>309</v>
      </c>
      <c r="U2313" s="226" t="s">
        <v>309</v>
      </c>
      <c r="V2313" s="146" t="s">
        <v>309</v>
      </c>
      <c r="X2313" s="135"/>
      <c r="Y2313" s="135"/>
      <c r="AA2313" s="135"/>
      <c r="AB2313" s="134"/>
      <c r="AC2313" s="135"/>
      <c r="AD2313" s="135"/>
      <c r="AH2313" s="135"/>
      <c r="AI2313" s="135"/>
    </row>
    <row r="2314" spans="1:35" ht="31.5">
      <c r="A2314" s="205">
        <v>2310</v>
      </c>
      <c r="B2314" s="206" t="s">
        <v>8461</v>
      </c>
      <c r="C2314" s="207" t="str">
        <f xml:space="preserve"> _xlfn.CONCAT(小韻資料表[[#This Row],[聲母拼音碼]],小韻資料表[[#This Row],[韻母拼音碼]],小韻資料表[[#This Row],[調號]])</f>
        <v>hir3</v>
      </c>
      <c r="D2314" s="206" t="s">
        <v>8462</v>
      </c>
      <c r="E2314" s="208" t="s">
        <v>427</v>
      </c>
      <c r="F2314" s="205">
        <v>20</v>
      </c>
      <c r="G2314" s="209" t="s">
        <v>8462</v>
      </c>
      <c r="H2314" s="205">
        <f xml:space="preserve"> LEN(小韻資料表[[#This Row],[小韻字集]])</f>
        <v>1</v>
      </c>
      <c r="I2314" s="205" cm="1">
        <f t="array" ref="I2314" xml:space="preserve"> MATCH(TRUE, ISNUMBER( SEARCH( LEFT(小韻資料表[[#This Row],[切語]],1), 切語上字資料表[切語上字]) ), 0)</f>
        <v>36</v>
      </c>
      <c r="J2314" s="210" t="str" cm="1">
        <f t="array" ref="J2314" xml:space="preserve"> INDEX(切語上字資料表[聲母], 小韻資料表[[#This Row],[上字表識別號]])</f>
        <v>曉</v>
      </c>
      <c r="K2314" s="210" t="str" cm="1">
        <f t="array" ref="K2314" xml:space="preserve"> INDEX(切語上字資料表[聲母拼音碼], 小韻資料表[[#This Row],[上字表識別號]])</f>
        <v>h</v>
      </c>
      <c r="L2314" s="210" t="str" cm="1">
        <f t="array" ref="L2314" xml:space="preserve"> INDEX(切語上字資料表[清濁], 小韻資料表[[#This Row],[上字表識別號]])</f>
        <v>次清</v>
      </c>
      <c r="M2314" s="223" t="str" cm="1">
        <f t="array" ref="M2314" xml:space="preserve"> INDEX(切語上字資料表[發送收], 小韻資料表[[#This Row],[上字表識別號]])</f>
        <v>送氣</v>
      </c>
      <c r="N2314" s="205" cm="1">
        <f t="array" ref="N2314" xml:space="preserve"> MATCH(TRUE, ISNUMBER( SEARCH( RIGHT(小韻資料表[[#This Row],[切語]],1), 切語下字資料表[切語下字]) ), 0)</f>
        <v>51</v>
      </c>
      <c r="O2314" s="207" t="str" cm="1">
        <f t="array" ref="O2314" xml:space="preserve"> INDEX(切語下字資料表[韻母], 小韻資料表[[#This Row],[下字表識別號]])</f>
        <v>御開3</v>
      </c>
      <c r="P2314" s="207" t="str" cm="1">
        <f t="array" ref="P2314" xml:space="preserve"> INDEX(切語下字資料表[韻母拼音碼], 小韻資料表[[#This Row],[下字表識別號]])</f>
        <v>ir</v>
      </c>
      <c r="Q2314" s="210" t="str" cm="1">
        <f t="array" ref="Q2314" xml:space="preserve"> INDEX(設定表!$C$19:$C$23, INT( LEFT(小韻資料表[[#This Row],[目次編碼]],1) ))</f>
        <v>去</v>
      </c>
      <c r="R2314" s="210">
        <f xml:space="preserve">  INDEX(設定表!$C$8:$C$15, MATCH( (RIGHT(小韻資料表[[#This Row],[清濁]]) &amp; 小韻資料表[[#This Row],[調]]), 設定表!$B$8:$B$15, 0))</f>
        <v>3</v>
      </c>
      <c r="S2314" s="205" t="s">
        <v>309</v>
      </c>
      <c r="T2314" s="205" t="s">
        <v>309</v>
      </c>
      <c r="U2314" s="226" t="s">
        <v>309</v>
      </c>
      <c r="V2314" s="147" t="s">
        <v>309</v>
      </c>
      <c r="X2314" s="135"/>
      <c r="Y2314" s="135"/>
      <c r="AA2314" s="135"/>
      <c r="AB2314" s="134"/>
      <c r="AC2314" s="135"/>
      <c r="AD2314" s="135"/>
      <c r="AH2314" s="135"/>
      <c r="AI2314" s="135"/>
    </row>
    <row r="2315" spans="1:35" ht="31.5">
      <c r="A2315" s="205">
        <v>2311</v>
      </c>
      <c r="B2315" s="206" t="s">
        <v>8463</v>
      </c>
      <c r="C2315" s="207" t="str">
        <f xml:space="preserve"> _xlfn.CONCAT(小韻資料表[[#This Row],[聲母拼音碼]],小韻資料表[[#This Row],[韻母拼音碼]],小韻資料表[[#This Row],[調號]])</f>
        <v>nir7</v>
      </c>
      <c r="D2315" s="206" t="s">
        <v>5616</v>
      </c>
      <c r="E2315" s="208" t="s">
        <v>427</v>
      </c>
      <c r="F2315" s="205">
        <v>21</v>
      </c>
      <c r="G2315" s="209" t="s">
        <v>8464</v>
      </c>
      <c r="H2315" s="205">
        <f xml:space="preserve"> LEN(小韻資料表[[#This Row],[小韻字集]])</f>
        <v>2</v>
      </c>
      <c r="I2315" s="205" cm="1">
        <f t="array" ref="I2315" xml:space="preserve"> MATCH(TRUE, ISNUMBER( SEARCH( LEFT(小韻資料表[[#This Row],[切語]],1), 切語上字資料表[切語上字]) ), 0)</f>
        <v>12</v>
      </c>
      <c r="J2315" s="210" t="str" cm="1">
        <f t="array" ref="J2315" xml:space="preserve"> INDEX(切語上字資料表[聲母], 小韻資料表[[#This Row],[上字表識別號]])</f>
        <v>娘</v>
      </c>
      <c r="K2315" s="210" t="str" cm="1">
        <f t="array" ref="K2315" xml:space="preserve"> INDEX(切語上字資料表[聲母拼音碼], 小韻資料表[[#This Row],[上字表識別號]])</f>
        <v>n</v>
      </c>
      <c r="L2315" s="210" t="str" cm="1">
        <f t="array" ref="L2315" xml:space="preserve"> INDEX(切語上字資料表[清濁], 小韻資料表[[#This Row],[上字表識別號]])</f>
        <v>次濁</v>
      </c>
      <c r="M2315" s="223" t="str" cm="1">
        <f t="array" ref="M2315" xml:space="preserve"> INDEX(切語上字資料表[發送收], 小韻資料表[[#This Row],[上字表識別號]])</f>
        <v>收聲</v>
      </c>
      <c r="N2315" s="205" cm="1">
        <f t="array" ref="N2315" xml:space="preserve"> MATCH(TRUE, ISNUMBER( SEARCH( RIGHT(小韻資料表[[#This Row],[切語]],1), 切語下字資料表[切語下字]) ), 0)</f>
        <v>51</v>
      </c>
      <c r="O2315" s="207" t="str" cm="1">
        <f t="array" ref="O2315" xml:space="preserve"> INDEX(切語下字資料表[韻母], 小韻資料表[[#This Row],[下字表識別號]])</f>
        <v>御開3</v>
      </c>
      <c r="P2315" s="207" t="str" cm="1">
        <f t="array" ref="P2315" xml:space="preserve"> INDEX(切語下字資料表[韻母拼音碼], 小韻資料表[[#This Row],[下字表識別號]])</f>
        <v>ir</v>
      </c>
      <c r="Q2315" s="210" t="str" cm="1">
        <f t="array" ref="Q2315" xml:space="preserve"> INDEX(設定表!$C$19:$C$23, INT( LEFT(小韻資料表[[#This Row],[目次編碼]],1) ))</f>
        <v>去</v>
      </c>
      <c r="R2315" s="210">
        <f xml:space="preserve">  INDEX(設定表!$C$8:$C$15, MATCH( (RIGHT(小韻資料表[[#This Row],[清濁]]) &amp; 小韻資料表[[#This Row],[調]]), 設定表!$B$8:$B$15, 0))</f>
        <v>7</v>
      </c>
      <c r="S2315" s="205" t="s">
        <v>309</v>
      </c>
      <c r="T2315" s="205" t="s">
        <v>309</v>
      </c>
      <c r="U2315" s="226" t="s">
        <v>309</v>
      </c>
      <c r="V2315" s="146" t="s">
        <v>309</v>
      </c>
      <c r="X2315" s="135"/>
      <c r="Y2315" s="135"/>
      <c r="AA2315" s="135"/>
      <c r="AB2315" s="134"/>
      <c r="AC2315" s="135"/>
      <c r="AD2315" s="135"/>
      <c r="AH2315" s="135"/>
      <c r="AI2315" s="135"/>
    </row>
    <row r="2316" spans="1:35" ht="31.5">
      <c r="A2316" s="205">
        <v>2312</v>
      </c>
      <c r="B2316" s="206" t="s">
        <v>8465</v>
      </c>
      <c r="C2316" s="207" t="str">
        <f xml:space="preserve"> _xlfn.CONCAT(小韻資料表[[#This Row],[聲母拼音碼]],小韻資料表[[#This Row],[韻母拼音碼]],小韻資料表[[#This Row],[調號]])</f>
        <v>chir3</v>
      </c>
      <c r="D2316" s="206" t="s">
        <v>5628</v>
      </c>
      <c r="E2316" s="208" t="s">
        <v>427</v>
      </c>
      <c r="F2316" s="205">
        <v>22</v>
      </c>
      <c r="G2316" s="209" t="s">
        <v>8466</v>
      </c>
      <c r="H2316" s="205">
        <f xml:space="preserve"> LEN(小韻資料表[[#This Row],[小韻字集]])</f>
        <v>2</v>
      </c>
      <c r="I2316" s="205" cm="1">
        <f t="array" ref="I2316" xml:space="preserve"> MATCH(TRUE, ISNUMBER( SEARCH( LEFT(小韻資料表[[#This Row],[切語]],1), 切語上字資料表[切語上字]) ), 0)</f>
        <v>27</v>
      </c>
      <c r="J2316" s="210" t="str" cm="1">
        <f t="array" ref="J2316" xml:space="preserve"> INDEX(切語上字資料表[聲母], 小韻資料表[[#This Row],[上字表識別號]])</f>
        <v>初</v>
      </c>
      <c r="K2316" s="210" t="str" cm="1">
        <f t="array" ref="K2316" xml:space="preserve"> INDEX(切語上字資料表[聲母拼音碼], 小韻資料表[[#This Row],[上字表識別號]])</f>
        <v>ch</v>
      </c>
      <c r="L2316" s="210" t="str" cm="1">
        <f t="array" ref="L2316" xml:space="preserve"> INDEX(切語上字資料表[清濁], 小韻資料表[[#This Row],[上字表識別號]])</f>
        <v>次清</v>
      </c>
      <c r="M2316" s="223" t="str" cm="1">
        <f t="array" ref="M2316" xml:space="preserve"> INDEX(切語上字資料表[發送收], 小韻資料表[[#This Row],[上字表識別號]])</f>
        <v>送氣</v>
      </c>
      <c r="N2316" s="205" cm="1">
        <f t="array" ref="N2316" xml:space="preserve"> MATCH(TRUE, ISNUMBER( SEARCH( RIGHT(小韻資料表[[#This Row],[切語]],1), 切語下字資料表[切語下字]) ), 0)</f>
        <v>51</v>
      </c>
      <c r="O2316" s="207" t="str" cm="1">
        <f t="array" ref="O2316" xml:space="preserve"> INDEX(切語下字資料表[韻母], 小韻資料表[[#This Row],[下字表識別號]])</f>
        <v>御開3</v>
      </c>
      <c r="P2316" s="207" t="str" cm="1">
        <f t="array" ref="P2316" xml:space="preserve"> INDEX(切語下字資料表[韻母拼音碼], 小韻資料表[[#This Row],[下字表識別號]])</f>
        <v>ir</v>
      </c>
      <c r="Q2316" s="210" t="str" cm="1">
        <f t="array" ref="Q2316" xml:space="preserve"> INDEX(設定表!$C$19:$C$23, INT( LEFT(小韻資料表[[#This Row],[目次編碼]],1) ))</f>
        <v>去</v>
      </c>
      <c r="R2316" s="210">
        <f xml:space="preserve">  INDEX(設定表!$C$8:$C$15, MATCH( (RIGHT(小韻資料表[[#This Row],[清濁]]) &amp; 小韻資料表[[#This Row],[調]]), 設定表!$B$8:$B$15, 0))</f>
        <v>3</v>
      </c>
      <c r="S2316" s="205" t="s">
        <v>309</v>
      </c>
      <c r="T2316" s="205" t="s">
        <v>309</v>
      </c>
      <c r="U2316" s="226" t="s">
        <v>309</v>
      </c>
      <c r="V2316" s="147" t="s">
        <v>309</v>
      </c>
      <c r="X2316" s="135"/>
      <c r="Y2316" s="135"/>
      <c r="AA2316" s="135"/>
      <c r="AB2316" s="134"/>
      <c r="AC2316" s="135"/>
      <c r="AD2316" s="135"/>
      <c r="AH2316" s="135"/>
      <c r="AI2316" s="135"/>
    </row>
    <row r="2317" spans="1:35" ht="31.5">
      <c r="A2317" s="205">
        <v>2313</v>
      </c>
      <c r="B2317" s="206" t="s">
        <v>8467</v>
      </c>
      <c r="C2317" s="207" t="str">
        <f xml:space="preserve"> _xlfn.CONCAT(小韻資料表[[#This Row],[聲母拼音碼]],小韻資料表[[#This Row],[韻母拼音碼]],小韻資料表[[#This Row],[調號]])</f>
        <v>chir3</v>
      </c>
      <c r="D2317" s="206" t="s">
        <v>8468</v>
      </c>
      <c r="E2317" s="208" t="s">
        <v>427</v>
      </c>
      <c r="F2317" s="205">
        <v>23</v>
      </c>
      <c r="G2317" s="209" t="s">
        <v>8469</v>
      </c>
      <c r="H2317" s="205">
        <f xml:space="preserve"> LEN(小韻資料表[[#This Row],[小韻字集]])</f>
        <v>2</v>
      </c>
      <c r="I2317" s="205" cm="1">
        <f t="array" ref="I2317" xml:space="preserve"> MATCH(TRUE, ISNUMBER( SEARCH( LEFT(小韻資料表[[#This Row],[切語]],1), 切語上字資料表[切語上字]) ), 0)</f>
        <v>31</v>
      </c>
      <c r="J2317" s="210" t="str" cm="1">
        <f t="array" ref="J2317" xml:space="preserve"> INDEX(切語上字資料表[聲母], 小韻資料表[[#This Row],[上字表識別號]])</f>
        <v>穿</v>
      </c>
      <c r="K2317" s="210" t="str" cm="1">
        <f t="array" ref="K2317" xml:space="preserve"> INDEX(切語上字資料表[聲母拼音碼], 小韻資料表[[#This Row],[上字表識別號]])</f>
        <v>ch</v>
      </c>
      <c r="L2317" s="210" t="str" cm="1">
        <f t="array" ref="L2317" xml:space="preserve"> INDEX(切語上字資料表[清濁], 小韻資料表[[#This Row],[上字表識別號]])</f>
        <v>次清</v>
      </c>
      <c r="M2317" s="223" t="str" cm="1">
        <f t="array" ref="M2317" xml:space="preserve"> INDEX(切語上字資料表[發送收], 小韻資料表[[#This Row],[上字表識別號]])</f>
        <v>送氣</v>
      </c>
      <c r="N2317" s="205" cm="1">
        <f t="array" ref="N2317" xml:space="preserve"> MATCH(TRUE, ISNUMBER( SEARCH( RIGHT(小韻資料表[[#This Row],[切語]],1), 切語下字資料表[切語下字]) ), 0)</f>
        <v>51</v>
      </c>
      <c r="O2317" s="207" t="str" cm="1">
        <f t="array" ref="O2317" xml:space="preserve"> INDEX(切語下字資料表[韻母], 小韻資料表[[#This Row],[下字表識別號]])</f>
        <v>御開3</v>
      </c>
      <c r="P2317" s="207" t="str" cm="1">
        <f t="array" ref="P2317" xml:space="preserve"> INDEX(切語下字資料表[韻母拼音碼], 小韻資料表[[#This Row],[下字表識別號]])</f>
        <v>ir</v>
      </c>
      <c r="Q2317" s="210" t="str" cm="1">
        <f t="array" ref="Q2317" xml:space="preserve"> INDEX(設定表!$C$19:$C$23, INT( LEFT(小韻資料表[[#This Row],[目次編碼]],1) ))</f>
        <v>去</v>
      </c>
      <c r="R2317" s="210">
        <f xml:space="preserve">  INDEX(設定表!$C$8:$C$15, MATCH( (RIGHT(小韻資料表[[#This Row],[清濁]]) &amp; 小韻資料表[[#This Row],[調]]), 設定表!$B$8:$B$15, 0))</f>
        <v>3</v>
      </c>
      <c r="S2317" s="205" t="s">
        <v>309</v>
      </c>
      <c r="T2317" s="205" t="s">
        <v>309</v>
      </c>
      <c r="U2317" s="226" t="s">
        <v>309</v>
      </c>
      <c r="V2317" s="146" t="s">
        <v>309</v>
      </c>
      <c r="X2317" s="135"/>
      <c r="Y2317" s="135"/>
      <c r="AA2317" s="135"/>
      <c r="AB2317" s="134"/>
      <c r="AC2317" s="135"/>
      <c r="AD2317" s="135"/>
      <c r="AH2317" s="135"/>
      <c r="AI2317" s="135"/>
    </row>
    <row r="2318" spans="1:35" ht="31.5">
      <c r="A2318" s="205">
        <v>2314</v>
      </c>
      <c r="B2318" s="206" t="s">
        <v>8470</v>
      </c>
      <c r="C2318" s="207" t="str">
        <f xml:space="preserve"> _xlfn.CONCAT(小韻資料表[[#This Row],[聲母拼音碼]],小韻資料表[[#This Row],[韻母拼音碼]],小韻資料表[[#This Row],[調號]])</f>
        <v>thir3</v>
      </c>
      <c r="D2318" s="206" t="s">
        <v>8445</v>
      </c>
      <c r="E2318" s="208" t="s">
        <v>427</v>
      </c>
      <c r="F2318" s="205">
        <v>24</v>
      </c>
      <c r="G2318" s="209" t="s">
        <v>8471</v>
      </c>
      <c r="H2318" s="205">
        <f xml:space="preserve"> LEN(小韻資料表[[#This Row],[小韻字集]])</f>
        <v>3</v>
      </c>
      <c r="I2318" s="205" cm="1">
        <f t="array" ref="I2318" xml:space="preserve"> MATCH(TRUE, ISNUMBER( SEARCH( LEFT(小韻資料表[[#This Row],[切語]],1), 切語上字資料表[切語上字]) ), 0)</f>
        <v>10</v>
      </c>
      <c r="J2318" s="210" t="str" cm="1">
        <f t="array" ref="J2318" xml:space="preserve"> INDEX(切語上字資料表[聲母], 小韻資料表[[#This Row],[上字表識別號]])</f>
        <v>徹</v>
      </c>
      <c r="K2318" s="210" t="str" cm="1">
        <f t="array" ref="K2318" xml:space="preserve"> INDEX(切語上字資料表[聲母拼音碼], 小韻資料表[[#This Row],[上字表識別號]])</f>
        <v>th</v>
      </c>
      <c r="L2318" s="210" t="str" cm="1">
        <f t="array" ref="L2318" xml:space="preserve"> INDEX(切語上字資料表[清濁], 小韻資料表[[#This Row],[上字表識別號]])</f>
        <v>次清</v>
      </c>
      <c r="M2318" s="223" t="str" cm="1">
        <f t="array" ref="M2318" xml:space="preserve"> INDEX(切語上字資料表[發送收], 小韻資料表[[#This Row],[上字表識別號]])</f>
        <v>送氣</v>
      </c>
      <c r="N2318" s="205" cm="1">
        <f t="array" ref="N2318" xml:space="preserve"> MATCH(TRUE, ISNUMBER( SEARCH( RIGHT(小韻資料表[[#This Row],[切語]],1), 切語下字資料表[切語下字]) ), 0)</f>
        <v>51</v>
      </c>
      <c r="O2318" s="207" t="str" cm="1">
        <f t="array" ref="O2318" xml:space="preserve"> INDEX(切語下字資料表[韻母], 小韻資料表[[#This Row],[下字表識別號]])</f>
        <v>御開3</v>
      </c>
      <c r="P2318" s="207" t="str" cm="1">
        <f t="array" ref="P2318" xml:space="preserve"> INDEX(切語下字資料表[韻母拼音碼], 小韻資料表[[#This Row],[下字表識別號]])</f>
        <v>ir</v>
      </c>
      <c r="Q2318" s="210" t="str" cm="1">
        <f t="array" ref="Q2318" xml:space="preserve"> INDEX(設定表!$C$19:$C$23, INT( LEFT(小韻資料表[[#This Row],[目次編碼]],1) ))</f>
        <v>去</v>
      </c>
      <c r="R2318" s="210">
        <f xml:space="preserve">  INDEX(設定表!$C$8:$C$15, MATCH( (RIGHT(小韻資料表[[#This Row],[清濁]]) &amp; 小韻資料表[[#This Row],[調]]), 設定表!$B$8:$B$15, 0))</f>
        <v>3</v>
      </c>
      <c r="S2318" s="205" t="s">
        <v>309</v>
      </c>
      <c r="T2318" s="205" t="s">
        <v>309</v>
      </c>
      <c r="U2318" s="226" t="s">
        <v>309</v>
      </c>
      <c r="V2318" s="147" t="s">
        <v>309</v>
      </c>
      <c r="X2318" s="135"/>
      <c r="Y2318" s="135"/>
      <c r="AA2318" s="135"/>
      <c r="AB2318" s="134"/>
      <c r="AC2318" s="135"/>
      <c r="AD2318" s="135"/>
      <c r="AH2318" s="135"/>
      <c r="AI2318" s="135"/>
    </row>
    <row r="2319" spans="1:35" ht="31.5">
      <c r="A2319" s="205">
        <v>2315</v>
      </c>
      <c r="B2319" s="206" t="s">
        <v>8472</v>
      </c>
      <c r="C2319" s="207" t="str">
        <f xml:space="preserve"> _xlfn.CONCAT(小韻資料表[[#This Row],[聲母拼音碼]],小韻資料表[[#This Row],[韻母拼音碼]],小韻資料表[[#This Row],[調號]])</f>
        <v>sir7</v>
      </c>
      <c r="D2319" s="206" t="s">
        <v>8473</v>
      </c>
      <c r="E2319" s="208" t="s">
        <v>427</v>
      </c>
      <c r="F2319" s="205">
        <v>25</v>
      </c>
      <c r="G2319" s="209" t="s">
        <v>8473</v>
      </c>
      <c r="H2319" s="205">
        <f xml:space="preserve"> LEN(小韻資料表[[#This Row],[小韻字集]])</f>
        <v>2</v>
      </c>
      <c r="I2319" s="205" cm="1">
        <f t="array" ref="I2319" xml:space="preserve"> MATCH(TRUE, ISNUMBER( SEARCH( LEFT(小韻資料表[[#This Row],[切語]],1), 切語上字資料表[切語上字]) ), 0)</f>
        <v>25</v>
      </c>
      <c r="J2319" s="210" t="str" cm="1">
        <f t="array" ref="J2319" xml:space="preserve"> INDEX(切語上字資料表[聲母], 小韻資料表[[#This Row],[上字表識別號]])</f>
        <v>邪</v>
      </c>
      <c r="K2319" s="210" t="str" cm="1">
        <f t="array" ref="K2319" xml:space="preserve"> INDEX(切語上字資料表[聲母拼音碼], 小韻資料表[[#This Row],[上字表識別號]])</f>
        <v>s</v>
      </c>
      <c r="L2319" s="210" t="str" cm="1">
        <f t="array" ref="L2319" xml:space="preserve"> INDEX(切語上字資料表[清濁], 小韻資料表[[#This Row],[上字表識別號]])</f>
        <v>全濁</v>
      </c>
      <c r="M2319" s="223" t="str" cm="1">
        <f t="array" ref="M2319" xml:space="preserve"> INDEX(切語上字資料表[發送收], 小韻資料表[[#This Row],[上字表識別號]])</f>
        <v>送氣</v>
      </c>
      <c r="N2319" s="205" cm="1">
        <f t="array" ref="N2319" xml:space="preserve"> MATCH(TRUE, ISNUMBER( SEARCH( RIGHT(小韻資料表[[#This Row],[切語]],1), 切語下字資料表[切語下字]) ), 0)</f>
        <v>51</v>
      </c>
      <c r="O2319" s="207" t="str" cm="1">
        <f t="array" ref="O2319" xml:space="preserve"> INDEX(切語下字資料表[韻母], 小韻資料表[[#This Row],[下字表識別號]])</f>
        <v>御開3</v>
      </c>
      <c r="P2319" s="207" t="str" cm="1">
        <f t="array" ref="P2319" xml:space="preserve"> INDEX(切語下字資料表[韻母拼音碼], 小韻資料表[[#This Row],[下字表識別號]])</f>
        <v>ir</v>
      </c>
      <c r="Q2319" s="210" t="str" cm="1">
        <f t="array" ref="Q2319" xml:space="preserve"> INDEX(設定表!$C$19:$C$23, INT( LEFT(小韻資料表[[#This Row],[目次編碼]],1) ))</f>
        <v>去</v>
      </c>
      <c r="R2319" s="210">
        <f xml:space="preserve">  INDEX(設定表!$C$8:$C$15, MATCH( (RIGHT(小韻資料表[[#This Row],[清濁]]) &amp; 小韻資料表[[#This Row],[調]]), 設定表!$B$8:$B$15, 0))</f>
        <v>7</v>
      </c>
      <c r="S2319" s="205" t="s">
        <v>309</v>
      </c>
      <c r="T2319" s="205" t="s">
        <v>309</v>
      </c>
      <c r="U2319" s="226" t="s">
        <v>309</v>
      </c>
      <c r="V2319" s="146" t="s">
        <v>309</v>
      </c>
      <c r="X2319" s="135"/>
      <c r="Y2319" s="135"/>
      <c r="AA2319" s="135"/>
      <c r="AB2319" s="134"/>
      <c r="AC2319" s="135"/>
      <c r="AD2319" s="135"/>
      <c r="AH2319" s="135"/>
      <c r="AI2319" s="135"/>
    </row>
    <row r="2320" spans="1:35" ht="31.5">
      <c r="A2320" s="205">
        <v>2316</v>
      </c>
      <c r="B2320" s="206" t="s">
        <v>8474</v>
      </c>
      <c r="C2320" s="207" t="str">
        <f xml:space="preserve"> _xlfn.CONCAT(小韻資料表[[#This Row],[聲母拼音碼]],小韻資料表[[#This Row],[韻母拼音碼]],小韻資料表[[#This Row],[調號]])</f>
        <v>gu7</v>
      </c>
      <c r="D2320" s="206" t="s">
        <v>418</v>
      </c>
      <c r="E2320" s="208" t="s">
        <v>441</v>
      </c>
      <c r="F2320" s="205">
        <v>1</v>
      </c>
      <c r="G2320" s="209" t="s">
        <v>8475</v>
      </c>
      <c r="H2320" s="205">
        <f xml:space="preserve"> LEN(小韻資料表[[#This Row],[小韻字集]])</f>
        <v>8</v>
      </c>
      <c r="I2320" s="205" cm="1">
        <f t="array" ref="I2320" xml:space="preserve"> MATCH(TRUE, ISNUMBER( SEARCH( LEFT(小韻資料表[[#This Row],[切語]],1), 切語上字資料表[切語上字]) ), 0)</f>
        <v>4</v>
      </c>
      <c r="J2320" s="210" t="str" cm="1">
        <f t="array" ref="J2320" xml:space="preserve"> INDEX(切語上字資料表[聲母], 小韻資料表[[#This Row],[上字表識別號]])</f>
        <v>疑</v>
      </c>
      <c r="K2320" s="210" t="str" cm="1">
        <f t="array" ref="K2320" xml:space="preserve"> INDEX(切語上字資料表[聲母拼音碼], 小韻資料表[[#This Row],[上字表識別號]])</f>
        <v>g</v>
      </c>
      <c r="L2320" s="210" t="str" cm="1">
        <f t="array" ref="L2320" xml:space="preserve"> INDEX(切語上字資料表[清濁], 小韻資料表[[#This Row],[上字表識別號]])</f>
        <v>次濁</v>
      </c>
      <c r="M2320" s="223" t="str" cm="1">
        <f t="array" ref="M2320" xml:space="preserve"> INDEX(切語上字資料表[發送收], 小韻資料表[[#This Row],[上字表識別號]])</f>
        <v>收聲</v>
      </c>
      <c r="N2320" s="205" cm="1">
        <f t="array" ref="N2320" xml:space="preserve"> MATCH(TRUE, ISNUMBER( SEARCH( RIGHT(小韻資料表[[#This Row],[切語]],1), 切語下字資料表[切語下字]) ), 0)</f>
        <v>55</v>
      </c>
      <c r="O2320" s="207" t="str" cm="1">
        <f t="array" ref="O2320" xml:space="preserve"> INDEX(切語下字資料表[韻母], 小韻資料表[[#This Row],[下字表識別號]])</f>
        <v>遇開3</v>
      </c>
      <c r="P2320" s="207" t="str" cm="1">
        <f t="array" ref="P2320" xml:space="preserve"> INDEX(切語下字資料表[韻母拼音碼], 小韻資料表[[#This Row],[下字表識別號]])</f>
        <v>u</v>
      </c>
      <c r="Q2320" s="210" t="str" cm="1">
        <f t="array" ref="Q2320" xml:space="preserve"> INDEX(設定表!$C$19:$C$23, INT( LEFT(小韻資料表[[#This Row],[目次編碼]],1) ))</f>
        <v>去</v>
      </c>
      <c r="R2320" s="210">
        <f xml:space="preserve">  INDEX(設定表!$C$8:$C$15, MATCH( (RIGHT(小韻資料表[[#This Row],[清濁]]) &amp; 小韻資料表[[#This Row],[調]]), 設定表!$B$8:$B$15, 0))</f>
        <v>7</v>
      </c>
      <c r="S2320" s="205" t="s">
        <v>309</v>
      </c>
      <c r="T2320" s="205" t="s">
        <v>309</v>
      </c>
      <c r="U2320" s="226" t="s">
        <v>309</v>
      </c>
      <c r="V2320" s="147" t="s">
        <v>309</v>
      </c>
      <c r="X2320" s="135"/>
      <c r="Y2320" s="135"/>
      <c r="AA2320" s="135"/>
      <c r="AB2320" s="134"/>
      <c r="AC2320" s="135"/>
      <c r="AD2320" s="135"/>
      <c r="AH2320" s="135"/>
      <c r="AI2320" s="135"/>
    </row>
    <row r="2321" spans="1:35" ht="31.5">
      <c r="A2321" s="205">
        <v>2317</v>
      </c>
      <c r="B2321" s="206" t="s">
        <v>8476</v>
      </c>
      <c r="C2321" s="207" t="str">
        <f xml:space="preserve"> _xlfn.CONCAT(小韻資料表[[#This Row],[聲母拼音碼]],小韻資料表[[#This Row],[韻母拼音碼]],小韻資料表[[#This Row],[調號]])</f>
        <v>Øu3</v>
      </c>
      <c r="D2321" s="206" t="s">
        <v>8477</v>
      </c>
      <c r="E2321" s="208" t="s">
        <v>441</v>
      </c>
      <c r="F2321" s="205">
        <v>2</v>
      </c>
      <c r="G2321" s="209" t="s">
        <v>8478</v>
      </c>
      <c r="H2321" s="205">
        <f xml:space="preserve"> LEN(小韻資料表[[#This Row],[小韻字集]])</f>
        <v>3</v>
      </c>
      <c r="I2321" s="205" cm="1">
        <f t="array" ref="I2321" xml:space="preserve"> MATCH(TRUE, ISNUMBER( SEARCH( LEFT(小韻資料表[[#This Row],[切語]],1), 切語上字資料表[切語上字]) ), 0)</f>
        <v>35</v>
      </c>
      <c r="J2321" s="210" t="str" cm="1">
        <f t="array" ref="J2321" xml:space="preserve"> INDEX(切語上字資料表[聲母], 小韻資料表[[#This Row],[上字表識別號]])</f>
        <v>影</v>
      </c>
      <c r="K2321" s="210" t="str" cm="1">
        <f t="array" ref="K2321" xml:space="preserve"> INDEX(切語上字資料表[聲母拼音碼], 小韻資料表[[#This Row],[上字表識別號]])</f>
        <v>Ø</v>
      </c>
      <c r="L2321" s="210" t="str" cm="1">
        <f t="array" ref="L2321" xml:space="preserve"> INDEX(切語上字資料表[清濁], 小韻資料表[[#This Row],[上字表識別號]])</f>
        <v>全清</v>
      </c>
      <c r="M2321" s="223" t="str" cm="1">
        <f t="array" ref="M2321" xml:space="preserve"> INDEX(切語上字資料表[發送收], 小韻資料表[[#This Row],[上字表識別號]])</f>
        <v>發聲</v>
      </c>
      <c r="N2321" s="205" cm="1">
        <f t="array" ref="N2321" xml:space="preserve"> MATCH(TRUE, ISNUMBER( SEARCH( RIGHT(小韻資料表[[#This Row],[切語]],1), 切語下字資料表[切語下字]) ), 0)</f>
        <v>55</v>
      </c>
      <c r="O2321" s="207" t="str" cm="1">
        <f t="array" ref="O2321" xml:space="preserve"> INDEX(切語下字資料表[韻母], 小韻資料表[[#This Row],[下字表識別號]])</f>
        <v>遇開3</v>
      </c>
      <c r="P2321" s="207" t="str" cm="1">
        <f t="array" ref="P2321" xml:space="preserve"> INDEX(切語下字資料表[韻母拼音碼], 小韻資料表[[#This Row],[下字表識別號]])</f>
        <v>u</v>
      </c>
      <c r="Q2321" s="210" t="str" cm="1">
        <f t="array" ref="Q2321" xml:space="preserve"> INDEX(設定表!$C$19:$C$23, INT( LEFT(小韻資料表[[#This Row],[目次編碼]],1) ))</f>
        <v>去</v>
      </c>
      <c r="R2321" s="210">
        <f xml:space="preserve">  INDEX(設定表!$C$8:$C$15, MATCH( (RIGHT(小韻資料表[[#This Row],[清濁]]) &amp; 小韻資料表[[#This Row],[調]]), 設定表!$B$8:$B$15, 0))</f>
        <v>3</v>
      </c>
      <c r="S2321" s="205" t="s">
        <v>309</v>
      </c>
      <c r="T2321" s="205" t="s">
        <v>309</v>
      </c>
      <c r="U2321" s="226" t="s">
        <v>309</v>
      </c>
      <c r="V2321" s="146" t="s">
        <v>309</v>
      </c>
      <c r="X2321" s="135"/>
      <c r="Y2321" s="135"/>
      <c r="AA2321" s="135"/>
      <c r="AB2321" s="134"/>
      <c r="AC2321" s="135"/>
      <c r="AD2321" s="135"/>
      <c r="AH2321" s="135"/>
      <c r="AI2321" s="135"/>
    </row>
    <row r="2322" spans="1:35" ht="31.5">
      <c r="A2322" s="205">
        <v>2318</v>
      </c>
      <c r="B2322" s="206" t="s">
        <v>8479</v>
      </c>
      <c r="C2322" s="207" t="str">
        <f xml:space="preserve"> _xlfn.CONCAT(小韻資料表[[#This Row],[聲母拼音碼]],小韻資料表[[#This Row],[韻母拼音碼]],小韻資料表[[#This Row],[調號]])</f>
        <v>su7</v>
      </c>
      <c r="D2322" s="206" t="s">
        <v>8480</v>
      </c>
      <c r="E2322" s="208" t="s">
        <v>441</v>
      </c>
      <c r="F2322" s="205">
        <v>3</v>
      </c>
      <c r="G2322" s="209" t="s">
        <v>8481</v>
      </c>
      <c r="H2322" s="205">
        <f xml:space="preserve"> LEN(小韻資料表[[#This Row],[小韻字集]])</f>
        <v>7</v>
      </c>
      <c r="I2322" s="205" cm="1">
        <f t="array" ref="I2322" xml:space="preserve"> MATCH(TRUE, ISNUMBER( SEARCH( LEFT(小韻資料表[[#This Row],[切語]],1), 切語上字資料表[切語上字]) ), 0)</f>
        <v>34</v>
      </c>
      <c r="J2322" s="210" t="str" cm="1">
        <f t="array" ref="J2322" xml:space="preserve"> INDEX(切語上字資料表[聲母], 小韻資料表[[#This Row],[上字表識別號]])</f>
        <v>禪</v>
      </c>
      <c r="K2322" s="210" t="str" cm="1">
        <f t="array" ref="K2322" xml:space="preserve"> INDEX(切語上字資料表[聲母拼音碼], 小韻資料表[[#This Row],[上字表識別號]])</f>
        <v>s</v>
      </c>
      <c r="L2322" s="210" t="str" cm="1">
        <f t="array" ref="L2322" xml:space="preserve"> INDEX(切語上字資料表[清濁], 小韻資料表[[#This Row],[上字表識別號]])</f>
        <v>全濁</v>
      </c>
      <c r="M2322" s="223" cm="1">
        <f t="array" ref="M2322" xml:space="preserve"> INDEX(切語上字資料表[發送收], 小韻資料表[[#This Row],[上字表識別號]])</f>
        <v>0</v>
      </c>
      <c r="N2322" s="205" cm="1">
        <f t="array" ref="N2322" xml:space="preserve"> MATCH(TRUE, ISNUMBER( SEARCH( RIGHT(小韻資料表[[#This Row],[切語]],1), 切語下字資料表[切語下字]) ), 0)</f>
        <v>55</v>
      </c>
      <c r="O2322" s="207" t="str" cm="1">
        <f t="array" ref="O2322" xml:space="preserve"> INDEX(切語下字資料表[韻母], 小韻資料表[[#This Row],[下字表識別號]])</f>
        <v>遇開3</v>
      </c>
      <c r="P2322" s="207" t="str" cm="1">
        <f t="array" ref="P2322" xml:space="preserve"> INDEX(切語下字資料表[韻母拼音碼], 小韻資料表[[#This Row],[下字表識別號]])</f>
        <v>u</v>
      </c>
      <c r="Q2322" s="210" t="str" cm="1">
        <f t="array" ref="Q2322" xml:space="preserve"> INDEX(設定表!$C$19:$C$23, INT( LEFT(小韻資料表[[#This Row],[目次編碼]],1) ))</f>
        <v>去</v>
      </c>
      <c r="R2322" s="210">
        <f xml:space="preserve">  INDEX(設定表!$C$8:$C$15, MATCH( (RIGHT(小韻資料表[[#This Row],[清濁]]) &amp; 小韻資料表[[#This Row],[調]]), 設定表!$B$8:$B$15, 0))</f>
        <v>7</v>
      </c>
      <c r="S2322" s="205" t="s">
        <v>309</v>
      </c>
      <c r="T2322" s="205" t="s">
        <v>309</v>
      </c>
      <c r="U2322" s="226" t="s">
        <v>309</v>
      </c>
      <c r="V2322" s="147" t="s">
        <v>309</v>
      </c>
      <c r="X2322" s="135"/>
      <c r="Y2322" s="135"/>
      <c r="AA2322" s="135"/>
      <c r="AB2322" s="134"/>
      <c r="AC2322" s="135"/>
      <c r="AD2322" s="135"/>
      <c r="AH2322" s="135"/>
      <c r="AI2322" s="135"/>
    </row>
    <row r="2323" spans="1:35" ht="31.5">
      <c r="A2323" s="205">
        <v>2319</v>
      </c>
      <c r="B2323" s="206" t="s">
        <v>8482</v>
      </c>
      <c r="C2323" s="207" t="str">
        <f xml:space="preserve"> _xlfn.CONCAT(小韻資料表[[#This Row],[聲母拼音碼]],小韻資料表[[#This Row],[韻母拼音碼]],小韻資料表[[#This Row],[調號]])</f>
        <v>tu7</v>
      </c>
      <c r="D2323" s="206" t="s">
        <v>8483</v>
      </c>
      <c r="E2323" s="208" t="s">
        <v>441</v>
      </c>
      <c r="F2323" s="205">
        <v>4</v>
      </c>
      <c r="G2323" s="209" t="s">
        <v>8484</v>
      </c>
      <c r="H2323" s="205">
        <f xml:space="preserve"> LEN(小韻資料表[[#This Row],[小韻字集]])</f>
        <v>3</v>
      </c>
      <c r="I2323" s="205" cm="1">
        <f t="array" ref="I2323" xml:space="preserve"> MATCH(TRUE, ISNUMBER( SEARCH( LEFT(小韻資料表[[#This Row],[切語]],1), 切語上字資料表[切語上字]) ), 0)</f>
        <v>11</v>
      </c>
      <c r="J2323" s="210" t="str" cm="1">
        <f t="array" ref="J2323" xml:space="preserve"> INDEX(切語上字資料表[聲母], 小韻資料表[[#This Row],[上字表識別號]])</f>
        <v>澄</v>
      </c>
      <c r="K2323" s="210" t="str" cm="1">
        <f t="array" ref="K2323" xml:space="preserve"> INDEX(切語上字資料表[聲母拼音碼], 小韻資料表[[#This Row],[上字表識別號]])</f>
        <v>t</v>
      </c>
      <c r="L2323" s="210" t="str" cm="1">
        <f t="array" ref="L2323" xml:space="preserve"> INDEX(切語上字資料表[清濁], 小韻資料表[[#This Row],[上字表識別號]])</f>
        <v>全濁</v>
      </c>
      <c r="M2323" s="223" cm="1">
        <f t="array" ref="M2323" xml:space="preserve"> INDEX(切語上字資料表[發送收], 小韻資料表[[#This Row],[上字表識別號]])</f>
        <v>0</v>
      </c>
      <c r="N2323" s="205" cm="1">
        <f t="array" ref="N2323" xml:space="preserve"> MATCH(TRUE, ISNUMBER( SEARCH( RIGHT(小韻資料表[[#This Row],[切語]],1), 切語下字資料表[切語下字]) ), 0)</f>
        <v>55</v>
      </c>
      <c r="O2323" s="207" t="str" cm="1">
        <f t="array" ref="O2323" xml:space="preserve"> INDEX(切語下字資料表[韻母], 小韻資料表[[#This Row],[下字表識別號]])</f>
        <v>遇開3</v>
      </c>
      <c r="P2323" s="207" t="str" cm="1">
        <f t="array" ref="P2323" xml:space="preserve"> INDEX(切語下字資料表[韻母拼音碼], 小韻資料表[[#This Row],[下字表識別號]])</f>
        <v>u</v>
      </c>
      <c r="Q2323" s="210" t="str" cm="1">
        <f t="array" ref="Q2323" xml:space="preserve"> INDEX(設定表!$C$19:$C$23, INT( LEFT(小韻資料表[[#This Row],[目次編碼]],1) ))</f>
        <v>去</v>
      </c>
      <c r="R2323" s="210">
        <f xml:space="preserve">  INDEX(設定表!$C$8:$C$15, MATCH( (RIGHT(小韻資料表[[#This Row],[清濁]]) &amp; 小韻資料表[[#This Row],[調]]), 設定表!$B$8:$B$15, 0))</f>
        <v>7</v>
      </c>
      <c r="S2323" s="205" t="s">
        <v>309</v>
      </c>
      <c r="T2323" s="205" t="s">
        <v>309</v>
      </c>
      <c r="U2323" s="226" t="s">
        <v>309</v>
      </c>
      <c r="V2323" s="146" t="s">
        <v>309</v>
      </c>
      <c r="X2323" s="135"/>
      <c r="Y2323" s="135"/>
      <c r="AA2323" s="135"/>
      <c r="AB2323" s="134"/>
      <c r="AC2323" s="135"/>
      <c r="AD2323" s="135"/>
      <c r="AH2323" s="135"/>
      <c r="AI2323" s="135"/>
    </row>
    <row r="2324" spans="1:35" ht="31.5">
      <c r="A2324" s="205">
        <v>2320</v>
      </c>
      <c r="B2324" s="206" t="s">
        <v>8485</v>
      </c>
      <c r="C2324" s="207" t="str">
        <f xml:space="preserve"> _xlfn.CONCAT(小韻資料表[[#This Row],[聲母拼音碼]],小韻資料表[[#This Row],[韻母拼音碼]],小韻資料表[[#This Row],[調號]])</f>
        <v>hu7</v>
      </c>
      <c r="D2324" s="206" t="s">
        <v>8486</v>
      </c>
      <c r="E2324" s="208" t="s">
        <v>441</v>
      </c>
      <c r="F2324" s="205">
        <v>5</v>
      </c>
      <c r="G2324" s="209" t="s">
        <v>8487</v>
      </c>
      <c r="H2324" s="205">
        <f xml:space="preserve"> LEN(小韻資料表[[#This Row],[小韻字集]])</f>
        <v>12</v>
      </c>
      <c r="I2324" s="205" cm="1">
        <f t="array" ref="I2324" xml:space="preserve"> MATCH(TRUE, ISNUMBER( SEARCH( LEFT(小韻資料表[[#This Row],[切語]],1), 切語上字資料表[切語上字]) ), 0)</f>
        <v>19</v>
      </c>
      <c r="J2324" s="210" t="str" cm="1">
        <f t="array" ref="J2324" xml:space="preserve"> INDEX(切語上字資料表[聲母], 小韻資料表[[#This Row],[上字表識別號]])</f>
        <v>奉</v>
      </c>
      <c r="K2324" s="210" t="str" cm="1">
        <f t="array" ref="K2324" xml:space="preserve"> INDEX(切語上字資料表[聲母拼音碼], 小韻資料表[[#This Row],[上字表識別號]])</f>
        <v>h</v>
      </c>
      <c r="L2324" s="210" t="str" cm="1">
        <f t="array" ref="L2324" xml:space="preserve"> INDEX(切語上字資料表[清濁], 小韻資料表[[#This Row],[上字表識別號]])</f>
        <v>全濁</v>
      </c>
      <c r="M2324" s="223" cm="1">
        <f t="array" ref="M2324" xml:space="preserve"> INDEX(切語上字資料表[發送收], 小韻資料表[[#This Row],[上字表識別號]])</f>
        <v>0</v>
      </c>
      <c r="N2324" s="205" cm="1">
        <f t="array" ref="N2324" xml:space="preserve"> MATCH(TRUE, ISNUMBER( SEARCH( RIGHT(小韻資料表[[#This Row],[切語]],1), 切語下字資料表[切語下字]) ), 0)</f>
        <v>55</v>
      </c>
      <c r="O2324" s="207" t="str" cm="1">
        <f t="array" ref="O2324" xml:space="preserve"> INDEX(切語下字資料表[韻母], 小韻資料表[[#This Row],[下字表識別號]])</f>
        <v>遇開3</v>
      </c>
      <c r="P2324" s="207" t="str" cm="1">
        <f t="array" ref="P2324" xml:space="preserve"> INDEX(切語下字資料表[韻母拼音碼], 小韻資料表[[#This Row],[下字表識別號]])</f>
        <v>u</v>
      </c>
      <c r="Q2324" s="210" t="str" cm="1">
        <f t="array" ref="Q2324" xml:space="preserve"> INDEX(設定表!$C$19:$C$23, INT( LEFT(小韻資料表[[#This Row],[目次編碼]],1) ))</f>
        <v>去</v>
      </c>
      <c r="R2324" s="210">
        <f xml:space="preserve">  INDEX(設定表!$C$8:$C$15, MATCH( (RIGHT(小韻資料表[[#This Row],[清濁]]) &amp; 小韻資料表[[#This Row],[調]]), 設定表!$B$8:$B$15, 0))</f>
        <v>7</v>
      </c>
      <c r="S2324" s="205" t="s">
        <v>309</v>
      </c>
      <c r="T2324" s="205" t="s">
        <v>309</v>
      </c>
      <c r="U2324" s="226" t="s">
        <v>309</v>
      </c>
      <c r="V2324" s="147" t="s">
        <v>309</v>
      </c>
      <c r="X2324" s="135"/>
      <c r="Y2324" s="135"/>
      <c r="AA2324" s="135"/>
      <c r="AB2324" s="134"/>
      <c r="AC2324" s="135"/>
      <c r="AD2324" s="135"/>
      <c r="AH2324" s="135"/>
      <c r="AI2324" s="135"/>
    </row>
    <row r="2325" spans="1:35" ht="31.5">
      <c r="A2325" s="205">
        <v>2321</v>
      </c>
      <c r="B2325" s="206" t="s">
        <v>8488</v>
      </c>
      <c r="C2325" s="207" t="str">
        <f xml:space="preserve"> _xlfn.CONCAT(小韻資料表[[#This Row],[聲母拼音碼]],小韻資料表[[#This Row],[韻母拼音碼]],小韻資料表[[#This Row],[調號]])</f>
        <v>cu3</v>
      </c>
      <c r="D2325" s="206" t="s">
        <v>8489</v>
      </c>
      <c r="E2325" s="208" t="s">
        <v>441</v>
      </c>
      <c r="F2325" s="205">
        <v>6</v>
      </c>
      <c r="G2325" s="209" t="s">
        <v>8490</v>
      </c>
      <c r="H2325" s="205">
        <f xml:space="preserve"> LEN(小韻資料表[[#This Row],[小韻字集]])</f>
        <v>17</v>
      </c>
      <c r="I2325" s="205" cm="1">
        <f t="array" ref="I2325" xml:space="preserve"> MATCH(TRUE, ISNUMBER( SEARCH( LEFT(小韻資料表[[#This Row],[切語]],1), 切語上字資料表[切語上字]) ), 0)</f>
        <v>30</v>
      </c>
      <c r="J2325" s="210" t="str" cm="1">
        <f t="array" ref="J2325" xml:space="preserve"> INDEX(切語上字資料表[聲母], 小韻資料表[[#This Row],[上字表識別號]])</f>
        <v>照</v>
      </c>
      <c r="K2325" s="210" t="str" cm="1">
        <f t="array" ref="K2325" xml:space="preserve"> INDEX(切語上字資料表[聲母拼音碼], 小韻資料表[[#This Row],[上字表識別號]])</f>
        <v>c</v>
      </c>
      <c r="L2325" s="210" t="str" cm="1">
        <f t="array" ref="L2325" xml:space="preserve"> INDEX(切語上字資料表[清濁], 小韻資料表[[#This Row],[上字表識別號]])</f>
        <v>全清</v>
      </c>
      <c r="M2325" s="223" t="str" cm="1">
        <f t="array" ref="M2325" xml:space="preserve"> INDEX(切語上字資料表[發送收], 小韻資料表[[#This Row],[上字表識別號]])</f>
        <v>發聲</v>
      </c>
      <c r="N2325" s="205" cm="1">
        <f t="array" ref="N2325" xml:space="preserve"> MATCH(TRUE, ISNUMBER( SEARCH( RIGHT(小韻資料表[[#This Row],[切語]],1), 切語下字資料表[切語下字]) ), 0)</f>
        <v>55</v>
      </c>
      <c r="O2325" s="207" t="str" cm="1">
        <f t="array" ref="O2325" xml:space="preserve"> INDEX(切語下字資料表[韻母], 小韻資料表[[#This Row],[下字表識別號]])</f>
        <v>遇開3</v>
      </c>
      <c r="P2325" s="207" t="str" cm="1">
        <f t="array" ref="P2325" xml:space="preserve"> INDEX(切語下字資料表[韻母拼音碼], 小韻資料表[[#This Row],[下字表識別號]])</f>
        <v>u</v>
      </c>
      <c r="Q2325" s="210" t="str" cm="1">
        <f t="array" ref="Q2325" xml:space="preserve"> INDEX(設定表!$C$19:$C$23, INT( LEFT(小韻資料表[[#This Row],[目次編碼]],1) ))</f>
        <v>去</v>
      </c>
      <c r="R2325" s="210">
        <f xml:space="preserve">  INDEX(設定表!$C$8:$C$15, MATCH( (RIGHT(小韻資料表[[#This Row],[清濁]]) &amp; 小韻資料表[[#This Row],[調]]), 設定表!$B$8:$B$15, 0))</f>
        <v>3</v>
      </c>
      <c r="S2325" s="205" t="s">
        <v>309</v>
      </c>
      <c r="T2325" s="205" t="s">
        <v>309</v>
      </c>
      <c r="U2325" s="226" t="s">
        <v>309</v>
      </c>
      <c r="V2325" s="146" t="s">
        <v>309</v>
      </c>
      <c r="X2325" s="135"/>
      <c r="Y2325" s="135"/>
      <c r="AA2325" s="135"/>
      <c r="AB2325" s="134"/>
      <c r="AC2325" s="135"/>
      <c r="AD2325" s="135"/>
      <c r="AH2325" s="135"/>
      <c r="AI2325" s="135"/>
    </row>
    <row r="2326" spans="1:35" ht="31.5">
      <c r="A2326" s="205">
        <v>2322</v>
      </c>
      <c r="B2326" s="206" t="s">
        <v>8491</v>
      </c>
      <c r="C2326" s="207" t="str">
        <f xml:space="preserve"> _xlfn.CONCAT(小韻資料表[[#This Row],[聲母拼音碼]],小韻資料表[[#This Row],[韻母拼音碼]],小韻資料表[[#This Row],[調號]])</f>
        <v>ku3</v>
      </c>
      <c r="D2326" s="206" t="s">
        <v>8492</v>
      </c>
      <c r="E2326" s="208" t="s">
        <v>441</v>
      </c>
      <c r="F2326" s="205">
        <v>7</v>
      </c>
      <c r="G2326" s="209" t="s">
        <v>8493</v>
      </c>
      <c r="H2326" s="205">
        <f xml:space="preserve"> LEN(小韻資料表[[#This Row],[小韻字集]])</f>
        <v>11</v>
      </c>
      <c r="I2326" s="205" cm="1">
        <f t="array" ref="I2326" xml:space="preserve"> MATCH(TRUE, ISNUMBER( SEARCH( LEFT(小韻資料表[[#This Row],[切語]],1), 切語上字資料表[切語上字]) ), 0)</f>
        <v>1</v>
      </c>
      <c r="J2326" s="210" t="str" cm="1">
        <f t="array" ref="J2326" xml:space="preserve"> INDEX(切語上字資料表[聲母], 小韻資料表[[#This Row],[上字表識別號]])</f>
        <v>見</v>
      </c>
      <c r="K2326" s="210" t="str" cm="1">
        <f t="array" ref="K2326" xml:space="preserve"> INDEX(切語上字資料表[聲母拼音碼], 小韻資料表[[#This Row],[上字表識別號]])</f>
        <v>k</v>
      </c>
      <c r="L2326" s="210" t="str" cm="1">
        <f t="array" ref="L2326" xml:space="preserve"> INDEX(切語上字資料表[清濁], 小韻資料表[[#This Row],[上字表識別號]])</f>
        <v>全清</v>
      </c>
      <c r="M2326" s="223" t="str" cm="1">
        <f t="array" ref="M2326" xml:space="preserve"> INDEX(切語上字資料表[發送收], 小韻資料表[[#This Row],[上字表識別號]])</f>
        <v>發聲</v>
      </c>
      <c r="N2326" s="205" cm="1">
        <f t="array" ref="N2326" xml:space="preserve"> MATCH(TRUE, ISNUMBER( SEARCH( RIGHT(小韻資料表[[#This Row],[切語]],1), 切語下字資料表[切語下字]) ), 0)</f>
        <v>55</v>
      </c>
      <c r="O2326" s="207" t="str" cm="1">
        <f t="array" ref="O2326" xml:space="preserve"> INDEX(切語下字資料表[韻母], 小韻資料表[[#This Row],[下字表識別號]])</f>
        <v>遇開3</v>
      </c>
      <c r="P2326" s="207" t="str" cm="1">
        <f t="array" ref="P2326" xml:space="preserve"> INDEX(切語下字資料表[韻母拼音碼], 小韻資料表[[#This Row],[下字表識別號]])</f>
        <v>u</v>
      </c>
      <c r="Q2326" s="210" t="str" cm="1">
        <f t="array" ref="Q2326" xml:space="preserve"> INDEX(設定表!$C$19:$C$23, INT( LEFT(小韻資料表[[#This Row],[目次編碼]],1) ))</f>
        <v>去</v>
      </c>
      <c r="R2326" s="210">
        <f xml:space="preserve">  INDEX(設定表!$C$8:$C$15, MATCH( (RIGHT(小韻資料表[[#This Row],[清濁]]) &amp; 小韻資料表[[#This Row],[調]]), 設定表!$B$8:$B$15, 0))</f>
        <v>3</v>
      </c>
      <c r="S2326" s="205" t="s">
        <v>309</v>
      </c>
      <c r="T2326" s="205" t="s">
        <v>309</v>
      </c>
      <c r="U2326" s="226" t="s">
        <v>309</v>
      </c>
      <c r="V2326" s="147" t="s">
        <v>309</v>
      </c>
      <c r="X2326" s="135"/>
      <c r="Y2326" s="135"/>
      <c r="AA2326" s="135"/>
      <c r="AB2326" s="134"/>
      <c r="AC2326" s="135"/>
      <c r="AD2326" s="135"/>
      <c r="AH2326" s="135"/>
      <c r="AI2326" s="135"/>
    </row>
    <row r="2327" spans="1:35" ht="31.5">
      <c r="A2327" s="205">
        <v>2323</v>
      </c>
      <c r="B2327" s="206" t="s">
        <v>8494</v>
      </c>
      <c r="C2327" s="207" t="str">
        <f xml:space="preserve"> _xlfn.CONCAT(小韻資料表[[#This Row],[聲母拼音碼]],小韻資料表[[#This Row],[韻母拼音碼]],小韻資料表[[#This Row],[調號]])</f>
        <v>hu3</v>
      </c>
      <c r="D2327" s="206" t="s">
        <v>8495</v>
      </c>
      <c r="E2327" s="208" t="s">
        <v>441</v>
      </c>
      <c r="F2327" s="205">
        <v>8</v>
      </c>
      <c r="G2327" s="209" t="s">
        <v>8496</v>
      </c>
      <c r="H2327" s="205">
        <f xml:space="preserve"> LEN(小韻資料表[[#This Row],[小韻字集]])</f>
        <v>7</v>
      </c>
      <c r="I2327" s="205" cm="1">
        <f t="array" ref="I2327" xml:space="preserve"> MATCH(TRUE, ISNUMBER( SEARCH( LEFT(小韻資料表[[#This Row],[切語]],1), 切語上字資料表[切語上字]) ), 0)</f>
        <v>36</v>
      </c>
      <c r="J2327" s="210" t="str" cm="1">
        <f t="array" ref="J2327" xml:space="preserve"> INDEX(切語上字資料表[聲母], 小韻資料表[[#This Row],[上字表識別號]])</f>
        <v>曉</v>
      </c>
      <c r="K2327" s="210" t="str" cm="1">
        <f t="array" ref="K2327" xml:space="preserve"> INDEX(切語上字資料表[聲母拼音碼], 小韻資料表[[#This Row],[上字表識別號]])</f>
        <v>h</v>
      </c>
      <c r="L2327" s="210" t="str" cm="1">
        <f t="array" ref="L2327" xml:space="preserve"> INDEX(切語上字資料表[清濁], 小韻資料表[[#This Row],[上字表識別號]])</f>
        <v>次清</v>
      </c>
      <c r="M2327" s="223" t="str" cm="1">
        <f t="array" ref="M2327" xml:space="preserve"> INDEX(切語上字資料表[發送收], 小韻資料表[[#This Row],[上字表識別號]])</f>
        <v>送氣</v>
      </c>
      <c r="N2327" s="205" cm="1">
        <f t="array" ref="N2327" xml:space="preserve"> MATCH(TRUE, ISNUMBER( SEARCH( RIGHT(小韻資料表[[#This Row],[切語]],1), 切語下字資料表[切語下字]) ), 0)</f>
        <v>55</v>
      </c>
      <c r="O2327" s="207" t="str" cm="1">
        <f t="array" ref="O2327" xml:space="preserve"> INDEX(切語下字資料表[韻母], 小韻資料表[[#This Row],[下字表識別號]])</f>
        <v>遇開3</v>
      </c>
      <c r="P2327" s="207" t="str" cm="1">
        <f t="array" ref="P2327" xml:space="preserve"> INDEX(切語下字資料表[韻母拼音碼], 小韻資料表[[#This Row],[下字表識別號]])</f>
        <v>u</v>
      </c>
      <c r="Q2327" s="210" t="str" cm="1">
        <f t="array" ref="Q2327" xml:space="preserve"> INDEX(設定表!$C$19:$C$23, INT( LEFT(小韻資料表[[#This Row],[目次編碼]],1) ))</f>
        <v>去</v>
      </c>
      <c r="R2327" s="210">
        <f xml:space="preserve">  INDEX(設定表!$C$8:$C$15, MATCH( (RIGHT(小韻資料表[[#This Row],[清濁]]) &amp; 小韻資料表[[#This Row],[調]]), 設定表!$B$8:$B$15, 0))</f>
        <v>3</v>
      </c>
      <c r="S2327" s="205" t="s">
        <v>309</v>
      </c>
      <c r="T2327" s="205" t="s">
        <v>309</v>
      </c>
      <c r="U2327" s="226" t="s">
        <v>309</v>
      </c>
      <c r="V2327" s="146" t="s">
        <v>309</v>
      </c>
      <c r="X2327" s="135"/>
      <c r="Y2327" s="135"/>
      <c r="AA2327" s="135"/>
      <c r="AB2327" s="134"/>
      <c r="AC2327" s="135"/>
      <c r="AD2327" s="135"/>
      <c r="AH2327" s="135"/>
      <c r="AI2327" s="135"/>
    </row>
    <row r="2328" spans="1:35" ht="31.5">
      <c r="A2328" s="205">
        <v>2324</v>
      </c>
      <c r="B2328" s="206" t="s">
        <v>8497</v>
      </c>
      <c r="C2328" s="207" t="str">
        <f xml:space="preserve"> _xlfn.CONCAT(小韻資料表[[#This Row],[聲母拼音碼]],小韻資料表[[#This Row],[韻母拼音碼]],小韻資料表[[#This Row],[調號]])</f>
        <v>su3</v>
      </c>
      <c r="D2328" s="206" t="s">
        <v>8498</v>
      </c>
      <c r="E2328" s="208" t="s">
        <v>441</v>
      </c>
      <c r="F2328" s="205">
        <v>9</v>
      </c>
      <c r="G2328" s="209" t="s">
        <v>8499</v>
      </c>
      <c r="H2328" s="205">
        <f xml:space="preserve"> LEN(小韻資料表[[#This Row],[小韻字集]])</f>
        <v>9</v>
      </c>
      <c r="I2328" s="205" cm="1">
        <f t="array" ref="I2328" xml:space="preserve"> MATCH(TRUE, ISNUMBER( SEARCH( LEFT(小韻資料表[[#This Row],[切語]],1), 切語上字資料表[切語上字]) ), 0)</f>
        <v>33</v>
      </c>
      <c r="J2328" s="210" t="str" cm="1">
        <f t="array" ref="J2328" xml:space="preserve"> INDEX(切語上字資料表[聲母], 小韻資料表[[#This Row],[上字表識別號]])</f>
        <v>審</v>
      </c>
      <c r="K2328" s="210" t="str" cm="1">
        <f t="array" ref="K2328" xml:space="preserve"> INDEX(切語上字資料表[聲母拼音碼], 小韻資料表[[#This Row],[上字表識別號]])</f>
        <v>s</v>
      </c>
      <c r="L2328" s="210" t="str" cm="1">
        <f t="array" ref="L2328" xml:space="preserve"> INDEX(切語上字資料表[清濁], 小韻資料表[[#This Row],[上字表識別號]])</f>
        <v>全清</v>
      </c>
      <c r="M2328" s="223" t="str" cm="1">
        <f t="array" ref="M2328" xml:space="preserve"> INDEX(切語上字資料表[發送收], 小韻資料表[[#This Row],[上字表識別號]])</f>
        <v>送氣</v>
      </c>
      <c r="N2328" s="205" cm="1">
        <f t="array" ref="N2328" xml:space="preserve"> MATCH(TRUE, ISNUMBER( SEARCH( RIGHT(小韻資料表[[#This Row],[切語]],1), 切語下字資料表[切語下字]) ), 0)</f>
        <v>55</v>
      </c>
      <c r="O2328" s="207" t="str" cm="1">
        <f t="array" ref="O2328" xml:space="preserve"> INDEX(切語下字資料表[韻母], 小韻資料表[[#This Row],[下字表識別號]])</f>
        <v>遇開3</v>
      </c>
      <c r="P2328" s="207" t="str" cm="1">
        <f t="array" ref="P2328" xml:space="preserve"> INDEX(切語下字資料表[韻母拼音碼], 小韻資料表[[#This Row],[下字表識別號]])</f>
        <v>u</v>
      </c>
      <c r="Q2328" s="210" t="str" cm="1">
        <f t="array" ref="Q2328" xml:space="preserve"> INDEX(設定表!$C$19:$C$23, INT( LEFT(小韻資料表[[#This Row],[目次編碼]],1) ))</f>
        <v>去</v>
      </c>
      <c r="R2328" s="210">
        <f xml:space="preserve">  INDEX(設定表!$C$8:$C$15, MATCH( (RIGHT(小韻資料表[[#This Row],[清濁]]) &amp; 小韻資料表[[#This Row],[調]]), 設定表!$B$8:$B$15, 0))</f>
        <v>3</v>
      </c>
      <c r="S2328" s="205" t="s">
        <v>309</v>
      </c>
      <c r="T2328" s="205" t="s">
        <v>309</v>
      </c>
      <c r="U2328" s="226" t="s">
        <v>309</v>
      </c>
      <c r="V2328" s="147" t="s">
        <v>309</v>
      </c>
      <c r="X2328" s="135"/>
      <c r="Y2328" s="135"/>
      <c r="AA2328" s="135"/>
      <c r="AB2328" s="134"/>
      <c r="AC2328" s="135"/>
      <c r="AD2328" s="135"/>
      <c r="AH2328" s="135"/>
      <c r="AI2328" s="135"/>
    </row>
    <row r="2329" spans="1:35" ht="31.5">
      <c r="A2329" s="205">
        <v>2325</v>
      </c>
      <c r="B2329" s="206" t="s">
        <v>8500</v>
      </c>
      <c r="C2329" s="207" t="str">
        <f xml:space="preserve"> _xlfn.CONCAT(小韻資料表[[#This Row],[聲母拼音碼]],小韻資料表[[#This Row],[韻母拼音碼]],小韻資料表[[#This Row],[調號]])</f>
        <v>Øu7</v>
      </c>
      <c r="D2329" s="206" t="s">
        <v>8501</v>
      </c>
      <c r="E2329" s="208" t="s">
        <v>441</v>
      </c>
      <c r="F2329" s="205">
        <v>10</v>
      </c>
      <c r="G2329" s="209" t="s">
        <v>8502</v>
      </c>
      <c r="H2329" s="205">
        <f xml:space="preserve"> LEN(小韻資料表[[#This Row],[小韻字集]])</f>
        <v>8</v>
      </c>
      <c r="I2329" s="205" cm="1">
        <f t="array" ref="I2329" xml:space="preserve"> MATCH(TRUE, ISNUMBER( SEARCH( LEFT(小韻資料表[[#This Row],[切語]],1), 切語上字資料表[切語上字]) ), 0)</f>
        <v>39</v>
      </c>
      <c r="J2329" s="210" t="str" cm="1">
        <f t="array" ref="J2329" xml:space="preserve"> INDEX(切語上字資料表[聲母], 小韻資料表[[#This Row],[上字表識別號]])</f>
        <v>喻</v>
      </c>
      <c r="K2329" s="210" t="str" cm="1">
        <f t="array" ref="K2329" xml:space="preserve"> INDEX(切語上字資料表[聲母拼音碼], 小韻資料表[[#This Row],[上字表識別號]])</f>
        <v>Ø</v>
      </c>
      <c r="L2329" s="210" t="str" cm="1">
        <f t="array" ref="L2329" xml:space="preserve"> INDEX(切語上字資料表[清濁], 小韻資料表[[#This Row],[上字表識別號]])</f>
        <v>次濁</v>
      </c>
      <c r="M2329" s="223" t="str" cm="1">
        <f t="array" ref="M2329" xml:space="preserve"> INDEX(切語上字資料表[發送收], 小韻資料表[[#This Row],[上字表識別號]])</f>
        <v>發聲</v>
      </c>
      <c r="N2329" s="205" cm="1">
        <f t="array" ref="N2329" xml:space="preserve"> MATCH(TRUE, ISNUMBER( SEARCH( RIGHT(小韻資料表[[#This Row],[切語]],1), 切語下字資料表[切語下字]) ), 0)</f>
        <v>55</v>
      </c>
      <c r="O2329" s="207" t="str" cm="1">
        <f t="array" ref="O2329" xml:space="preserve"> INDEX(切語下字資料表[韻母], 小韻資料表[[#This Row],[下字表識別號]])</f>
        <v>遇開3</v>
      </c>
      <c r="P2329" s="207" t="str" cm="1">
        <f t="array" ref="P2329" xml:space="preserve"> INDEX(切語下字資料表[韻母拼音碼], 小韻資料表[[#This Row],[下字表識別號]])</f>
        <v>u</v>
      </c>
      <c r="Q2329" s="210" t="str" cm="1">
        <f t="array" ref="Q2329" xml:space="preserve"> INDEX(設定表!$C$19:$C$23, INT( LEFT(小韻資料表[[#This Row],[目次編碼]],1) ))</f>
        <v>去</v>
      </c>
      <c r="R2329" s="210">
        <f xml:space="preserve">  INDEX(設定表!$C$8:$C$15, MATCH( (RIGHT(小韻資料表[[#This Row],[清濁]]) &amp; 小韻資料表[[#This Row],[調]]), 設定表!$B$8:$B$15, 0))</f>
        <v>7</v>
      </c>
      <c r="S2329" s="205" t="s">
        <v>309</v>
      </c>
      <c r="T2329" s="205" t="s">
        <v>309</v>
      </c>
      <c r="U2329" s="226" t="s">
        <v>309</v>
      </c>
      <c r="V2329" s="146" t="s">
        <v>309</v>
      </c>
      <c r="X2329" s="135"/>
      <c r="Y2329" s="135"/>
      <c r="AA2329" s="135"/>
      <c r="AB2329" s="134"/>
      <c r="AC2329" s="135"/>
      <c r="AD2329" s="135"/>
      <c r="AH2329" s="135"/>
      <c r="AI2329" s="135"/>
    </row>
    <row r="2330" spans="1:35" ht="31.5">
      <c r="A2330" s="205">
        <v>2326</v>
      </c>
      <c r="B2330" s="206" t="s">
        <v>8503</v>
      </c>
      <c r="C2330" s="207" t="str">
        <f xml:space="preserve"> _xlfn.CONCAT(小韻資料表[[#This Row],[聲母拼音碼]],小韻資料表[[#This Row],[韻母拼音碼]],小韻資料表[[#This Row],[調號]])</f>
        <v>ju7</v>
      </c>
      <c r="D2330" s="206" t="s">
        <v>8504</v>
      </c>
      <c r="E2330" s="208" t="s">
        <v>441</v>
      </c>
      <c r="F2330" s="205">
        <v>11</v>
      </c>
      <c r="G2330" s="209" t="s">
        <v>8505</v>
      </c>
      <c r="H2330" s="205">
        <f xml:space="preserve"> LEN(小韻資料表[[#This Row],[小韻字集]])</f>
        <v>5</v>
      </c>
      <c r="I2330" s="205" cm="1">
        <f t="array" ref="I2330" xml:space="preserve"> MATCH(TRUE, ISNUMBER( SEARCH( LEFT(小韻資料表[[#This Row],[切語]],1), 切語上字資料表[切語上字]) ), 0)</f>
        <v>41</v>
      </c>
      <c r="J2330" s="210" t="str" cm="1">
        <f t="array" ref="J2330" xml:space="preserve"> INDEX(切語上字資料表[聲母], 小韻資料表[[#This Row],[上字表識別號]])</f>
        <v>日</v>
      </c>
      <c r="K2330" s="210" t="str" cm="1">
        <f t="array" ref="K2330" xml:space="preserve"> INDEX(切語上字資料表[聲母拼音碼], 小韻資料表[[#This Row],[上字表識別號]])</f>
        <v>j</v>
      </c>
      <c r="L2330" s="210" t="str" cm="1">
        <f t="array" ref="L2330" xml:space="preserve"> INDEX(切語上字資料表[清濁], 小韻資料表[[#This Row],[上字表識別號]])</f>
        <v>次濁</v>
      </c>
      <c r="M2330" s="223" t="str" cm="1">
        <f t="array" ref="M2330" xml:space="preserve"> INDEX(切語上字資料表[發送收], 小韻資料表[[#This Row],[上字表識別號]])</f>
        <v>收聲</v>
      </c>
      <c r="N2330" s="205" cm="1">
        <f t="array" ref="N2330" xml:space="preserve"> MATCH(TRUE, ISNUMBER( SEARCH( RIGHT(小韻資料表[[#This Row],[切語]],1), 切語下字資料表[切語下字]) ), 0)</f>
        <v>55</v>
      </c>
      <c r="O2330" s="207" t="str" cm="1">
        <f t="array" ref="O2330" xml:space="preserve"> INDEX(切語下字資料表[韻母], 小韻資料表[[#This Row],[下字表識別號]])</f>
        <v>遇開3</v>
      </c>
      <c r="P2330" s="207" t="str" cm="1">
        <f t="array" ref="P2330" xml:space="preserve"> INDEX(切語下字資料表[韻母拼音碼], 小韻資料表[[#This Row],[下字表識別號]])</f>
        <v>u</v>
      </c>
      <c r="Q2330" s="210" t="str" cm="1">
        <f t="array" ref="Q2330" xml:space="preserve"> INDEX(設定表!$C$19:$C$23, INT( LEFT(小韻資料表[[#This Row],[目次編碼]],1) ))</f>
        <v>去</v>
      </c>
      <c r="R2330" s="210">
        <f xml:space="preserve">  INDEX(設定表!$C$8:$C$15, MATCH( (RIGHT(小韻資料表[[#This Row],[清濁]]) &amp; 小韻資料表[[#This Row],[調]]), 設定表!$B$8:$B$15, 0))</f>
        <v>7</v>
      </c>
      <c r="S2330" s="205" t="s">
        <v>8506</v>
      </c>
      <c r="T2330" s="205" t="s">
        <v>309</v>
      </c>
      <c r="U2330" s="226" t="s">
        <v>309</v>
      </c>
      <c r="V2330" s="147" t="s">
        <v>309</v>
      </c>
      <c r="X2330" s="135"/>
      <c r="Y2330" s="135"/>
      <c r="AA2330" s="135"/>
      <c r="AB2330" s="134"/>
      <c r="AC2330" s="135"/>
      <c r="AD2330" s="135"/>
      <c r="AH2330" s="135"/>
      <c r="AI2330" s="135"/>
    </row>
    <row r="2331" spans="1:35" ht="31.5">
      <c r="A2331" s="205">
        <v>2327</v>
      </c>
      <c r="B2331" s="206" t="s">
        <v>8507</v>
      </c>
      <c r="C2331" s="207" t="str">
        <f xml:space="preserve"> _xlfn.CONCAT(小韻資料表[[#This Row],[聲母拼音碼]],小韻資料表[[#This Row],[韻母拼音碼]],小韻資料表[[#This Row],[調號]])</f>
        <v>hu3</v>
      </c>
      <c r="D2331" s="206" t="s">
        <v>8508</v>
      </c>
      <c r="E2331" s="208" t="s">
        <v>441</v>
      </c>
      <c r="F2331" s="205">
        <v>12</v>
      </c>
      <c r="G2331" s="209" t="s">
        <v>8509</v>
      </c>
      <c r="H2331" s="205">
        <f xml:space="preserve"> LEN(小韻資料表[[#This Row],[小韻字集]])</f>
        <v>12</v>
      </c>
      <c r="I2331" s="205" cm="1">
        <f t="array" ref="I2331" xml:space="preserve"> MATCH(TRUE, ISNUMBER( SEARCH( LEFT(小韻資料表[[#This Row],[切語]],1), 切語上字資料表[切語上字]) ), 0)</f>
        <v>18</v>
      </c>
      <c r="J2331" s="210" t="str" cm="1">
        <f t="array" ref="J2331" xml:space="preserve"> INDEX(切語上字資料表[聲母], 小韻資料表[[#This Row],[上字表識別號]])</f>
        <v>敷</v>
      </c>
      <c r="K2331" s="210" t="str" cm="1">
        <f t="array" ref="K2331" xml:space="preserve"> INDEX(切語上字資料表[聲母拼音碼], 小韻資料表[[#This Row],[上字表識別號]])</f>
        <v>h</v>
      </c>
      <c r="L2331" s="210" t="str" cm="1">
        <f t="array" ref="L2331" xml:space="preserve"> INDEX(切語上字資料表[清濁], 小韻資料表[[#This Row],[上字表識別號]])</f>
        <v>次清</v>
      </c>
      <c r="M2331" s="223" t="str" cm="1">
        <f t="array" ref="M2331" xml:space="preserve"> INDEX(切語上字資料表[發送收], 小韻資料表[[#This Row],[上字表識別號]])</f>
        <v>送氣</v>
      </c>
      <c r="N2331" s="205" cm="1">
        <f t="array" ref="N2331" xml:space="preserve"> MATCH(TRUE, ISNUMBER( SEARCH( RIGHT(小韻資料表[[#This Row],[切語]],1), 切語下字資料表[切語下字]) ), 0)</f>
        <v>55</v>
      </c>
      <c r="O2331" s="207" t="str" cm="1">
        <f t="array" ref="O2331" xml:space="preserve"> INDEX(切語下字資料表[韻母], 小韻資料表[[#This Row],[下字表識別號]])</f>
        <v>遇開3</v>
      </c>
      <c r="P2331" s="207" t="str" cm="1">
        <f t="array" ref="P2331" xml:space="preserve"> INDEX(切語下字資料表[韻母拼音碼], 小韻資料表[[#This Row],[下字表識別號]])</f>
        <v>u</v>
      </c>
      <c r="Q2331" s="210" t="str" cm="1">
        <f t="array" ref="Q2331" xml:space="preserve"> INDEX(設定表!$C$19:$C$23, INT( LEFT(小韻資料表[[#This Row],[目次編碼]],1) ))</f>
        <v>去</v>
      </c>
      <c r="R2331" s="210">
        <f xml:space="preserve">  INDEX(設定表!$C$8:$C$15, MATCH( (RIGHT(小韻資料表[[#This Row],[清濁]]) &amp; 小韻資料表[[#This Row],[調]]), 設定表!$B$8:$B$15, 0))</f>
        <v>3</v>
      </c>
      <c r="S2331" s="205" t="s">
        <v>309</v>
      </c>
      <c r="T2331" s="205" t="s">
        <v>309</v>
      </c>
      <c r="U2331" s="226" t="s">
        <v>309</v>
      </c>
      <c r="V2331" s="146" t="s">
        <v>309</v>
      </c>
      <c r="X2331" s="135"/>
      <c r="Y2331" s="135"/>
      <c r="AA2331" s="135"/>
      <c r="AB2331" s="134"/>
      <c r="AC2331" s="135"/>
      <c r="AD2331" s="135"/>
      <c r="AH2331" s="135"/>
      <c r="AI2331" s="135"/>
    </row>
    <row r="2332" spans="1:35" ht="31.5">
      <c r="A2332" s="205">
        <v>2328</v>
      </c>
      <c r="B2332" s="206" t="s">
        <v>8510</v>
      </c>
      <c r="C2332" s="207" t="str">
        <f xml:space="preserve"> _xlfn.CONCAT(小韻資料表[[#This Row],[聲母拼音碼]],小韻資料表[[#This Row],[韻母拼音碼]],小韻資料表[[#This Row],[調號]])</f>
        <v>bu7</v>
      </c>
      <c r="D2332" s="206" t="s">
        <v>8511</v>
      </c>
      <c r="E2332" s="208" t="s">
        <v>441</v>
      </c>
      <c r="F2332" s="205">
        <v>13</v>
      </c>
      <c r="G2332" s="209" t="s">
        <v>8512</v>
      </c>
      <c r="H2332" s="205">
        <f xml:space="preserve"> LEN(小韻資料表[[#This Row],[小韻字集]])</f>
        <v>17</v>
      </c>
      <c r="I2332" s="205" cm="1">
        <f t="array" ref="I2332" xml:space="preserve"> MATCH(TRUE, ISNUMBER( SEARCH( LEFT(小韻資料表[[#This Row],[切語]],1), 切語上字資料表[切語上字]) ), 0)</f>
        <v>20</v>
      </c>
      <c r="J2332" s="210" t="str" cm="1">
        <f t="array" ref="J2332" xml:space="preserve"> INDEX(切語上字資料表[聲母], 小韻資料表[[#This Row],[上字表識別號]])</f>
        <v>微</v>
      </c>
      <c r="K2332" s="210" t="str" cm="1">
        <f t="array" ref="K2332" xml:space="preserve"> INDEX(切語上字資料表[聲母拼音碼], 小韻資料表[[#This Row],[上字表識別號]])</f>
        <v>b</v>
      </c>
      <c r="L2332" s="210" t="str" cm="1">
        <f t="array" ref="L2332" xml:space="preserve"> INDEX(切語上字資料表[清濁], 小韻資料表[[#This Row],[上字表識別號]])</f>
        <v>次濁</v>
      </c>
      <c r="M2332" s="223" t="str" cm="1">
        <f t="array" ref="M2332" xml:space="preserve"> INDEX(切語上字資料表[發送收], 小韻資料表[[#This Row],[上字表識別號]])</f>
        <v>收聲</v>
      </c>
      <c r="N2332" s="205" cm="1">
        <f t="array" ref="N2332" xml:space="preserve"> MATCH(TRUE, ISNUMBER( SEARCH( RIGHT(小韻資料表[[#This Row],[切語]],1), 切語下字資料表[切語下字]) ), 0)</f>
        <v>55</v>
      </c>
      <c r="O2332" s="207" t="str" cm="1">
        <f t="array" ref="O2332" xml:space="preserve"> INDEX(切語下字資料表[韻母], 小韻資料表[[#This Row],[下字表識別號]])</f>
        <v>遇開3</v>
      </c>
      <c r="P2332" s="207" t="str" cm="1">
        <f t="array" ref="P2332" xml:space="preserve"> INDEX(切語下字資料表[韻母拼音碼], 小韻資料表[[#This Row],[下字表識別號]])</f>
        <v>u</v>
      </c>
      <c r="Q2332" s="210" t="str" cm="1">
        <f t="array" ref="Q2332" xml:space="preserve"> INDEX(設定表!$C$19:$C$23, INT( LEFT(小韻資料表[[#This Row],[目次編碼]],1) ))</f>
        <v>去</v>
      </c>
      <c r="R2332" s="210">
        <f xml:space="preserve">  INDEX(設定表!$C$8:$C$15, MATCH( (RIGHT(小韻資料表[[#This Row],[清濁]]) &amp; 小韻資料表[[#This Row],[調]]), 設定表!$B$8:$B$15, 0))</f>
        <v>7</v>
      </c>
      <c r="S2332" s="205" t="s">
        <v>309</v>
      </c>
      <c r="T2332" s="205" t="s">
        <v>309</v>
      </c>
      <c r="U2332" s="226" t="s">
        <v>309</v>
      </c>
      <c r="V2332" s="147" t="s">
        <v>309</v>
      </c>
      <c r="X2332" s="135"/>
      <c r="Y2332" s="135"/>
      <c r="AA2332" s="135"/>
      <c r="AB2332" s="134"/>
      <c r="AC2332" s="135"/>
      <c r="AD2332" s="135"/>
      <c r="AH2332" s="135"/>
      <c r="AI2332" s="135"/>
    </row>
    <row r="2333" spans="1:35" ht="31.5">
      <c r="A2333" s="205">
        <v>2329</v>
      </c>
      <c r="B2333" s="206" t="s">
        <v>8513</v>
      </c>
      <c r="C2333" s="207" t="str">
        <f xml:space="preserve"> _xlfn.CONCAT(小韻資料表[[#This Row],[聲母拼音碼]],小韻資料表[[#This Row],[韻母拼音碼]],小韻資料表[[#This Row],[調號]])</f>
        <v>cu3</v>
      </c>
      <c r="D2333" s="206" t="s">
        <v>8514</v>
      </c>
      <c r="E2333" s="208" t="s">
        <v>441</v>
      </c>
      <c r="F2333" s="205">
        <v>14</v>
      </c>
      <c r="G2333" s="209" t="s">
        <v>8515</v>
      </c>
      <c r="H2333" s="205">
        <f xml:space="preserve"> LEN(小韻資料表[[#This Row],[小韻字集]])</f>
        <v>2</v>
      </c>
      <c r="I2333" s="205" cm="1">
        <f t="array" ref="I2333" xml:space="preserve"> MATCH(TRUE, ISNUMBER( SEARCH( LEFT(小韻資料表[[#This Row],[切語]],1), 切語上字資料表[切語上字]) ), 0)</f>
        <v>21</v>
      </c>
      <c r="J2333" s="210" t="str" cm="1">
        <f t="array" ref="J2333" xml:space="preserve"> INDEX(切語上字資料表[聲母], 小韻資料表[[#This Row],[上字表識別號]])</f>
        <v>精</v>
      </c>
      <c r="K2333" s="210" t="str" cm="1">
        <f t="array" ref="K2333" xml:space="preserve"> INDEX(切語上字資料表[聲母拼音碼], 小韻資料表[[#This Row],[上字表識別號]])</f>
        <v>c</v>
      </c>
      <c r="L2333" s="210" t="str" cm="1">
        <f t="array" ref="L2333" xml:space="preserve"> INDEX(切語上字資料表[清濁], 小韻資料表[[#This Row],[上字表識別號]])</f>
        <v>全清</v>
      </c>
      <c r="M2333" s="223" t="str" cm="1">
        <f t="array" ref="M2333" xml:space="preserve"> INDEX(切語上字資料表[發送收], 小韻資料表[[#This Row],[上字表識別號]])</f>
        <v>發聲</v>
      </c>
      <c r="N2333" s="205" cm="1">
        <f t="array" ref="N2333" xml:space="preserve"> MATCH(TRUE, ISNUMBER( SEARCH( RIGHT(小韻資料表[[#This Row],[切語]],1), 切語下字資料表[切語下字]) ), 0)</f>
        <v>55</v>
      </c>
      <c r="O2333" s="207" t="str" cm="1">
        <f t="array" ref="O2333" xml:space="preserve"> INDEX(切語下字資料表[韻母], 小韻資料表[[#This Row],[下字表識別號]])</f>
        <v>遇開3</v>
      </c>
      <c r="P2333" s="207" t="str" cm="1">
        <f t="array" ref="P2333" xml:space="preserve"> INDEX(切語下字資料表[韻母拼音碼], 小韻資料表[[#This Row],[下字表識別號]])</f>
        <v>u</v>
      </c>
      <c r="Q2333" s="210" t="str" cm="1">
        <f t="array" ref="Q2333" xml:space="preserve"> INDEX(設定表!$C$19:$C$23, INT( LEFT(小韻資料表[[#This Row],[目次編碼]],1) ))</f>
        <v>去</v>
      </c>
      <c r="R2333" s="210">
        <f xml:space="preserve">  INDEX(設定表!$C$8:$C$15, MATCH( (RIGHT(小韻資料表[[#This Row],[清濁]]) &amp; 小韻資料表[[#This Row],[調]]), 設定表!$B$8:$B$15, 0))</f>
        <v>3</v>
      </c>
      <c r="S2333" s="205" t="s">
        <v>309</v>
      </c>
      <c r="T2333" s="205" t="s">
        <v>309</v>
      </c>
      <c r="U2333" s="226" t="s">
        <v>309</v>
      </c>
      <c r="V2333" s="146" t="s">
        <v>309</v>
      </c>
      <c r="X2333" s="135"/>
      <c r="Y2333" s="135"/>
      <c r="AA2333" s="135"/>
      <c r="AB2333" s="134"/>
      <c r="AC2333" s="135"/>
      <c r="AD2333" s="135"/>
      <c r="AH2333" s="135"/>
      <c r="AI2333" s="135"/>
    </row>
    <row r="2334" spans="1:35" ht="31.5">
      <c r="A2334" s="205">
        <v>2330</v>
      </c>
      <c r="B2334" s="206" t="s">
        <v>8516</v>
      </c>
      <c r="C2334" s="207" t="str">
        <f xml:space="preserve"> _xlfn.CONCAT(小韻資料表[[#This Row],[聲母拼音碼]],小韻資料表[[#This Row],[韻母拼音碼]],小韻資料表[[#This Row],[調號]])</f>
        <v>khu7</v>
      </c>
      <c r="D2334" s="206" t="s">
        <v>8517</v>
      </c>
      <c r="E2334" s="208" t="s">
        <v>441</v>
      </c>
      <c r="F2334" s="205">
        <v>15</v>
      </c>
      <c r="G2334" s="209" t="s">
        <v>8518</v>
      </c>
      <c r="H2334" s="205">
        <f xml:space="preserve"> LEN(小韻資料表[[#This Row],[小韻字集]])</f>
        <v>4</v>
      </c>
      <c r="I2334" s="205" cm="1">
        <f t="array" ref="I2334" xml:space="preserve"> MATCH(TRUE, ISNUMBER( SEARCH( LEFT(小韻資料表[[#This Row],[切語]],1), 切語上字資料表[切語上字]) ), 0)</f>
        <v>3</v>
      </c>
      <c r="J2334" s="210" t="str" cm="1">
        <f t="array" ref="J2334" xml:space="preserve"> INDEX(切語上字資料表[聲母], 小韻資料表[[#This Row],[上字表識別號]])</f>
        <v>群</v>
      </c>
      <c r="K2334" s="210" t="str" cm="1">
        <f t="array" ref="K2334" xml:space="preserve"> INDEX(切語上字資料表[聲母拼音碼], 小韻資料表[[#This Row],[上字表識別號]])</f>
        <v>kh</v>
      </c>
      <c r="L2334" s="210" t="str" cm="1">
        <f t="array" ref="L2334" xml:space="preserve"> INDEX(切語上字資料表[清濁], 小韻資料表[[#This Row],[上字表識別號]])</f>
        <v>全濁</v>
      </c>
      <c r="M2334" s="223" cm="1">
        <f t="array" ref="M2334" xml:space="preserve"> INDEX(切語上字資料表[發送收], 小韻資料表[[#This Row],[上字表識別號]])</f>
        <v>0</v>
      </c>
      <c r="N2334" s="205" cm="1">
        <f t="array" ref="N2334" xml:space="preserve"> MATCH(TRUE, ISNUMBER( SEARCH( RIGHT(小韻資料表[[#This Row],[切語]],1), 切語下字資料表[切語下字]) ), 0)</f>
        <v>55</v>
      </c>
      <c r="O2334" s="207" t="str" cm="1">
        <f t="array" ref="O2334" xml:space="preserve"> INDEX(切語下字資料表[韻母], 小韻資料表[[#This Row],[下字表識別號]])</f>
        <v>遇開3</v>
      </c>
      <c r="P2334" s="207" t="str" cm="1">
        <f t="array" ref="P2334" xml:space="preserve"> INDEX(切語下字資料表[韻母拼音碼], 小韻資料表[[#This Row],[下字表識別號]])</f>
        <v>u</v>
      </c>
      <c r="Q2334" s="210" t="str" cm="1">
        <f t="array" ref="Q2334" xml:space="preserve"> INDEX(設定表!$C$19:$C$23, INT( LEFT(小韻資料表[[#This Row],[目次編碼]],1) ))</f>
        <v>去</v>
      </c>
      <c r="R2334" s="210">
        <f xml:space="preserve">  INDEX(設定表!$C$8:$C$15, MATCH( (RIGHT(小韻資料表[[#This Row],[清濁]]) &amp; 小韻資料表[[#This Row],[調]]), 設定表!$B$8:$B$15, 0))</f>
        <v>7</v>
      </c>
      <c r="S2334" s="205" t="s">
        <v>309</v>
      </c>
      <c r="T2334" s="205" t="s">
        <v>309</v>
      </c>
      <c r="U2334" s="226" t="s">
        <v>8519</v>
      </c>
      <c r="V2334" s="147" t="s">
        <v>309</v>
      </c>
      <c r="X2334" s="135"/>
      <c r="Y2334" s="135"/>
      <c r="AA2334" s="135"/>
      <c r="AB2334" s="134"/>
      <c r="AC2334" s="135"/>
      <c r="AD2334" s="135"/>
      <c r="AH2334" s="135"/>
      <c r="AI2334" s="135"/>
    </row>
    <row r="2335" spans="1:35" ht="31.5">
      <c r="A2335" s="205">
        <v>2331</v>
      </c>
      <c r="B2335" s="206" t="s">
        <v>8520</v>
      </c>
      <c r="C2335" s="207" t="str">
        <f xml:space="preserve"> _xlfn.CONCAT(小韻資料表[[#This Row],[聲母拼音碼]],小韻資料表[[#This Row],[韻母拼音碼]],小韻資料表[[#This Row],[調號]])</f>
        <v>Øu7</v>
      </c>
      <c r="D2335" s="206" t="s">
        <v>8521</v>
      </c>
      <c r="E2335" s="208" t="s">
        <v>441</v>
      </c>
      <c r="F2335" s="205">
        <v>16</v>
      </c>
      <c r="G2335" s="209" t="s">
        <v>8522</v>
      </c>
      <c r="H2335" s="205">
        <f xml:space="preserve"> LEN(小韻資料表[[#This Row],[小韻字集]])</f>
        <v>5</v>
      </c>
      <c r="I2335" s="205" cm="1">
        <f t="array" ref="I2335" xml:space="preserve"> MATCH(TRUE, ISNUMBER( SEARCH( LEFT(小韻資料表[[#This Row],[切語]],1), 切語上字資料表[切語上字]) ), 0)</f>
        <v>38</v>
      </c>
      <c r="J2335" s="210" t="str" cm="1">
        <f t="array" ref="J2335" xml:space="preserve"> INDEX(切語上字資料表[聲母], 小韻資料表[[#This Row],[上字表識別號]])</f>
        <v>為</v>
      </c>
      <c r="K2335" s="210" t="str" cm="1">
        <f t="array" ref="K2335" xml:space="preserve"> INDEX(切語上字資料表[聲母拼音碼], 小韻資料表[[#This Row],[上字表識別號]])</f>
        <v>Ø</v>
      </c>
      <c r="L2335" s="210" t="str" cm="1">
        <f t="array" ref="L2335" xml:space="preserve"> INDEX(切語上字資料表[清濁], 小韻資料表[[#This Row],[上字表識別號]])</f>
        <v>次濁</v>
      </c>
      <c r="M2335" s="223" t="str" cm="1">
        <f t="array" ref="M2335" xml:space="preserve"> INDEX(切語上字資料表[發送收], 小韻資料表[[#This Row],[上字表識別號]])</f>
        <v>發聲</v>
      </c>
      <c r="N2335" s="205" cm="1">
        <f t="array" ref="N2335" xml:space="preserve"> MATCH(TRUE, ISNUMBER( SEARCH( RIGHT(小韻資料表[[#This Row],[切語]],1), 切語下字資料表[切語下字]) ), 0)</f>
        <v>55</v>
      </c>
      <c r="O2335" s="207" t="str" cm="1">
        <f t="array" ref="O2335" xml:space="preserve"> INDEX(切語下字資料表[韻母], 小韻資料表[[#This Row],[下字表識別號]])</f>
        <v>遇開3</v>
      </c>
      <c r="P2335" s="207" t="str" cm="1">
        <f t="array" ref="P2335" xml:space="preserve"> INDEX(切語下字資料表[韻母拼音碼], 小韻資料表[[#This Row],[下字表識別號]])</f>
        <v>u</v>
      </c>
      <c r="Q2335" s="210" t="str" cm="1">
        <f t="array" ref="Q2335" xml:space="preserve"> INDEX(設定表!$C$19:$C$23, INT( LEFT(小韻資料表[[#This Row],[目次編碼]],1) ))</f>
        <v>去</v>
      </c>
      <c r="R2335" s="210">
        <f xml:space="preserve">  INDEX(設定表!$C$8:$C$15, MATCH( (RIGHT(小韻資料表[[#This Row],[清濁]]) &amp; 小韻資料表[[#This Row],[調]]), 設定表!$B$8:$B$15, 0))</f>
        <v>7</v>
      </c>
      <c r="S2335" s="205" t="s">
        <v>309</v>
      </c>
      <c r="T2335" s="205" t="s">
        <v>309</v>
      </c>
      <c r="U2335" s="226" t="s">
        <v>309</v>
      </c>
      <c r="V2335" s="146" t="s">
        <v>309</v>
      </c>
      <c r="X2335" s="135"/>
      <c r="Y2335" s="135"/>
      <c r="AA2335" s="135"/>
      <c r="AB2335" s="134"/>
      <c r="AC2335" s="135"/>
      <c r="AD2335" s="135"/>
      <c r="AH2335" s="135"/>
      <c r="AI2335" s="135"/>
    </row>
    <row r="2336" spans="1:35" ht="31.5">
      <c r="A2336" s="205">
        <v>2332</v>
      </c>
      <c r="B2336" s="206" t="s">
        <v>8523</v>
      </c>
      <c r="C2336" s="207" t="str">
        <f xml:space="preserve"> _xlfn.CONCAT(小韻資料表[[#This Row],[聲母拼音碼]],小韻資料表[[#This Row],[韻母拼音碼]],小韻資料表[[#This Row],[調號]])</f>
        <v>cu7</v>
      </c>
      <c r="D2336" s="206" t="s">
        <v>8524</v>
      </c>
      <c r="E2336" s="208" t="s">
        <v>441</v>
      </c>
      <c r="F2336" s="205">
        <v>17</v>
      </c>
      <c r="G2336" s="209" t="s">
        <v>8525</v>
      </c>
      <c r="H2336" s="205">
        <f xml:space="preserve"> LEN(小韻資料表[[#This Row],[小韻字集]])</f>
        <v>2</v>
      </c>
      <c r="I2336" s="205" cm="1">
        <f t="array" ref="I2336" xml:space="preserve"> MATCH(TRUE, ISNUMBER( SEARCH( LEFT(小韻資料表[[#This Row],[切語]],1), 切語上字資料表[切語上字]) ), 0)</f>
        <v>23</v>
      </c>
      <c r="J2336" s="210" t="str" cm="1">
        <f t="array" ref="J2336" xml:space="preserve"> INDEX(切語上字資料表[聲母], 小韻資料表[[#This Row],[上字表識別號]])</f>
        <v>從</v>
      </c>
      <c r="K2336" s="210" t="str" cm="1">
        <f t="array" ref="K2336" xml:space="preserve"> INDEX(切語上字資料表[聲母拼音碼], 小韻資料表[[#This Row],[上字表識別號]])</f>
        <v>c</v>
      </c>
      <c r="L2336" s="210" t="str" cm="1">
        <f t="array" ref="L2336" xml:space="preserve"> INDEX(切語上字資料表[清濁], 小韻資料表[[#This Row],[上字表識別號]])</f>
        <v>全濁</v>
      </c>
      <c r="M2336" s="223" cm="1">
        <f t="array" ref="M2336" xml:space="preserve"> INDEX(切語上字資料表[發送收], 小韻資料表[[#This Row],[上字表識別號]])</f>
        <v>0</v>
      </c>
      <c r="N2336" s="205" cm="1">
        <f t="array" ref="N2336" xml:space="preserve"> MATCH(TRUE, ISNUMBER( SEARCH( RIGHT(小韻資料表[[#This Row],[切語]],1), 切語下字資料表[切語下字]) ), 0)</f>
        <v>55</v>
      </c>
      <c r="O2336" s="207" t="str" cm="1">
        <f t="array" ref="O2336" xml:space="preserve"> INDEX(切語下字資料表[韻母], 小韻資料表[[#This Row],[下字表識別號]])</f>
        <v>遇開3</v>
      </c>
      <c r="P2336" s="207" t="str" cm="1">
        <f t="array" ref="P2336" xml:space="preserve"> INDEX(切語下字資料表[韻母拼音碼], 小韻資料表[[#This Row],[下字表識別號]])</f>
        <v>u</v>
      </c>
      <c r="Q2336" s="210" t="str" cm="1">
        <f t="array" ref="Q2336" xml:space="preserve"> INDEX(設定表!$C$19:$C$23, INT( LEFT(小韻資料表[[#This Row],[目次編碼]],1) ))</f>
        <v>去</v>
      </c>
      <c r="R2336" s="210">
        <f xml:space="preserve">  INDEX(設定表!$C$8:$C$15, MATCH( (RIGHT(小韻資料表[[#This Row],[清濁]]) &amp; 小韻資料表[[#This Row],[調]]), 設定表!$B$8:$B$15, 0))</f>
        <v>7</v>
      </c>
      <c r="S2336" s="205" t="s">
        <v>309</v>
      </c>
      <c r="T2336" s="205" t="s">
        <v>309</v>
      </c>
      <c r="U2336" s="226" t="s">
        <v>309</v>
      </c>
      <c r="V2336" s="147" t="s">
        <v>309</v>
      </c>
      <c r="X2336" s="135"/>
      <c r="Y2336" s="135"/>
      <c r="AA2336" s="135"/>
      <c r="AB2336" s="134"/>
      <c r="AC2336" s="135"/>
      <c r="AD2336" s="135"/>
      <c r="AH2336" s="135"/>
      <c r="AI2336" s="135"/>
    </row>
    <row r="2337" spans="1:35" ht="31.5">
      <c r="A2337" s="205">
        <v>2333</v>
      </c>
      <c r="B2337" s="206" t="s">
        <v>8526</v>
      </c>
      <c r="C2337" s="207" t="str">
        <f xml:space="preserve"> _xlfn.CONCAT(小韻資料表[[#This Row],[聲母拼音碼]],小韻資料表[[#This Row],[韻母拼音碼]],小韻資料表[[#This Row],[調號]])</f>
        <v>su3</v>
      </c>
      <c r="D2337" s="206" t="s">
        <v>8527</v>
      </c>
      <c r="E2337" s="208" t="s">
        <v>441</v>
      </c>
      <c r="F2337" s="205">
        <v>18</v>
      </c>
      <c r="G2337" s="209" t="s">
        <v>8528</v>
      </c>
      <c r="H2337" s="205">
        <f xml:space="preserve"> LEN(小韻資料表[[#This Row],[小韻字集]])</f>
        <v>3</v>
      </c>
      <c r="I2337" s="205" cm="1">
        <f t="array" ref="I2337" xml:space="preserve"> MATCH(TRUE, ISNUMBER( SEARCH( LEFT(小韻資料表[[#This Row],[切語]],1), 切語上字資料表[切語上字]) ), 0)</f>
        <v>29</v>
      </c>
      <c r="J2337" s="210" t="str" cm="1">
        <f t="array" ref="J2337" xml:space="preserve"> INDEX(切語上字資料表[聲母], 小韻資料表[[#This Row],[上字表識別號]])</f>
        <v>疏</v>
      </c>
      <c r="K2337" s="210" t="str" cm="1">
        <f t="array" ref="K2337" xml:space="preserve"> INDEX(切語上字資料表[聲母拼音碼], 小韻資料表[[#This Row],[上字表識別號]])</f>
        <v>s</v>
      </c>
      <c r="L2337" s="210" t="str" cm="1">
        <f t="array" ref="L2337" xml:space="preserve"> INDEX(切語上字資料表[清濁], 小韻資料表[[#This Row],[上字表識別號]])</f>
        <v>全清</v>
      </c>
      <c r="M2337" s="223" t="str" cm="1">
        <f t="array" ref="M2337" xml:space="preserve"> INDEX(切語上字資料表[發送收], 小韻資料表[[#This Row],[上字表識別號]])</f>
        <v>發聲</v>
      </c>
      <c r="N2337" s="205" cm="1">
        <f t="array" ref="N2337" xml:space="preserve"> MATCH(TRUE, ISNUMBER( SEARCH( RIGHT(小韻資料表[[#This Row],[切語]],1), 切語下字資料表[切語下字]) ), 0)</f>
        <v>55</v>
      </c>
      <c r="O2337" s="207" t="str" cm="1">
        <f t="array" ref="O2337" xml:space="preserve"> INDEX(切語下字資料表[韻母], 小韻資料表[[#This Row],[下字表識別號]])</f>
        <v>遇開3</v>
      </c>
      <c r="P2337" s="207" t="str" cm="1">
        <f t="array" ref="P2337" xml:space="preserve"> INDEX(切語下字資料表[韻母拼音碼], 小韻資料表[[#This Row],[下字表識別號]])</f>
        <v>u</v>
      </c>
      <c r="Q2337" s="210" t="str" cm="1">
        <f t="array" ref="Q2337" xml:space="preserve"> INDEX(設定表!$C$19:$C$23, INT( LEFT(小韻資料表[[#This Row],[目次編碼]],1) ))</f>
        <v>去</v>
      </c>
      <c r="R2337" s="210">
        <f xml:space="preserve">  INDEX(設定表!$C$8:$C$15, MATCH( (RIGHT(小韻資料表[[#This Row],[清濁]]) &amp; 小韻資料表[[#This Row],[調]]), 設定表!$B$8:$B$15, 0))</f>
        <v>3</v>
      </c>
      <c r="S2337" s="205" t="s">
        <v>309</v>
      </c>
      <c r="T2337" s="205" t="s">
        <v>309</v>
      </c>
      <c r="U2337" s="226" t="s">
        <v>309</v>
      </c>
      <c r="V2337" s="146" t="s">
        <v>309</v>
      </c>
      <c r="X2337" s="135"/>
      <c r="Y2337" s="135"/>
      <c r="AA2337" s="135"/>
      <c r="AB2337" s="134"/>
      <c r="AC2337" s="135"/>
      <c r="AD2337" s="135"/>
      <c r="AH2337" s="135"/>
      <c r="AI2337" s="135"/>
    </row>
    <row r="2338" spans="1:35" ht="31.5">
      <c r="A2338" s="205">
        <v>2334</v>
      </c>
      <c r="B2338" s="206" t="s">
        <v>8529</v>
      </c>
      <c r="C2338" s="207" t="str">
        <f xml:space="preserve"> _xlfn.CONCAT(小韻資料表[[#This Row],[聲母拼音碼]],小韻資料表[[#This Row],[韻母拼音碼]],小韻資料表[[#This Row],[調號]])</f>
        <v>hu3</v>
      </c>
      <c r="D2338" s="206" t="s">
        <v>8530</v>
      </c>
      <c r="E2338" s="208" t="s">
        <v>441</v>
      </c>
      <c r="F2338" s="205">
        <v>19</v>
      </c>
      <c r="G2338" s="209" t="s">
        <v>8531</v>
      </c>
      <c r="H2338" s="205">
        <f xml:space="preserve"> LEN(小韻資料表[[#This Row],[小韻字集]])</f>
        <v>7</v>
      </c>
      <c r="I2338" s="205" cm="1">
        <f t="array" ref="I2338" xml:space="preserve"> MATCH(TRUE, ISNUMBER( SEARCH( LEFT(小韻資料表[[#This Row],[切語]],1), 切語上字資料表[切語上字]) ), 0)</f>
        <v>17</v>
      </c>
      <c r="J2338" s="210" t="str" cm="1">
        <f t="array" ref="J2338" xml:space="preserve"> INDEX(切語上字資料表[聲母], 小韻資料表[[#This Row],[上字表識別號]])</f>
        <v>非</v>
      </c>
      <c r="K2338" s="210" t="str" cm="1">
        <f t="array" ref="K2338" xml:space="preserve"> INDEX(切語上字資料表[聲母拼音碼], 小韻資料表[[#This Row],[上字表識別號]])</f>
        <v>h</v>
      </c>
      <c r="L2338" s="210" t="str" cm="1">
        <f t="array" ref="L2338" xml:space="preserve"> INDEX(切語上字資料表[清濁], 小韻資料表[[#This Row],[上字表識別號]])</f>
        <v>全清</v>
      </c>
      <c r="M2338" s="223" t="str" cm="1">
        <f t="array" ref="M2338" xml:space="preserve"> INDEX(切語上字資料表[發送收], 小韻資料表[[#This Row],[上字表識別號]])</f>
        <v>發聲</v>
      </c>
      <c r="N2338" s="205" cm="1">
        <f t="array" ref="N2338" xml:space="preserve"> MATCH(TRUE, ISNUMBER( SEARCH( RIGHT(小韻資料表[[#This Row],[切語]],1), 切語下字資料表[切語下字]) ), 0)</f>
        <v>55</v>
      </c>
      <c r="O2338" s="207" t="str" cm="1">
        <f t="array" ref="O2338" xml:space="preserve"> INDEX(切語下字資料表[韻母], 小韻資料表[[#This Row],[下字表識別號]])</f>
        <v>遇開3</v>
      </c>
      <c r="P2338" s="207" t="str" cm="1">
        <f t="array" ref="P2338" xml:space="preserve"> INDEX(切語下字資料表[韻母拼音碼], 小韻資料表[[#This Row],[下字表識別號]])</f>
        <v>u</v>
      </c>
      <c r="Q2338" s="210" t="str" cm="1">
        <f t="array" ref="Q2338" xml:space="preserve"> INDEX(設定表!$C$19:$C$23, INT( LEFT(小韻資料表[[#This Row],[目次編碼]],1) ))</f>
        <v>去</v>
      </c>
      <c r="R2338" s="210">
        <f xml:space="preserve">  INDEX(設定表!$C$8:$C$15, MATCH( (RIGHT(小韻資料表[[#This Row],[清濁]]) &amp; 小韻資料表[[#This Row],[調]]), 設定表!$B$8:$B$15, 0))</f>
        <v>3</v>
      </c>
      <c r="S2338" s="205" t="s">
        <v>309</v>
      </c>
      <c r="T2338" s="205" t="s">
        <v>309</v>
      </c>
      <c r="U2338" s="226" t="s">
        <v>8532</v>
      </c>
      <c r="V2338" s="147" t="s">
        <v>309</v>
      </c>
      <c r="X2338" s="135"/>
      <c r="Y2338" s="135"/>
      <c r="AA2338" s="135"/>
      <c r="AB2338" s="134"/>
      <c r="AC2338" s="135"/>
      <c r="AD2338" s="135"/>
      <c r="AH2338" s="135"/>
      <c r="AI2338" s="135"/>
    </row>
    <row r="2339" spans="1:35" ht="31.5">
      <c r="A2339" s="205">
        <v>2335</v>
      </c>
      <c r="B2339" s="206" t="s">
        <v>8533</v>
      </c>
      <c r="C2339" s="207" t="str">
        <f xml:space="preserve"> _xlfn.CONCAT(小韻資料表[[#This Row],[聲母拼音碼]],小韻資料表[[#This Row],[韻母拼音碼]],小韻資料表[[#This Row],[調號]])</f>
        <v>chu3</v>
      </c>
      <c r="D2339" s="206" t="s">
        <v>8534</v>
      </c>
      <c r="E2339" s="208" t="s">
        <v>441</v>
      </c>
      <c r="F2339" s="205">
        <v>20</v>
      </c>
      <c r="G2339" s="209" t="s">
        <v>8535</v>
      </c>
      <c r="H2339" s="205">
        <f xml:space="preserve"> LEN(小韻資料表[[#This Row],[小韻字集]])</f>
        <v>2</v>
      </c>
      <c r="I2339" s="205" cm="1">
        <f t="array" ref="I2339" xml:space="preserve"> MATCH(TRUE, ISNUMBER( SEARCH( LEFT(小韻資料表[[#This Row],[切語]],1), 切語上字資料表[切語上字]) ), 0)</f>
        <v>22</v>
      </c>
      <c r="J2339" s="210" t="str" cm="1">
        <f t="array" ref="J2339" xml:space="preserve"> INDEX(切語上字資料表[聲母], 小韻資料表[[#This Row],[上字表識別號]])</f>
        <v>清</v>
      </c>
      <c r="K2339" s="210" t="str" cm="1">
        <f t="array" ref="K2339" xml:space="preserve"> INDEX(切語上字資料表[聲母拼音碼], 小韻資料表[[#This Row],[上字表識別號]])</f>
        <v>ch</v>
      </c>
      <c r="L2339" s="210" t="str" cm="1">
        <f t="array" ref="L2339" xml:space="preserve"> INDEX(切語上字資料表[清濁], 小韻資料表[[#This Row],[上字表識別號]])</f>
        <v>次清</v>
      </c>
      <c r="M2339" s="223" t="str" cm="1">
        <f t="array" ref="M2339" xml:space="preserve"> INDEX(切語上字資料表[發送收], 小韻資料表[[#This Row],[上字表識別號]])</f>
        <v>送氣</v>
      </c>
      <c r="N2339" s="205" cm="1">
        <f t="array" ref="N2339" xml:space="preserve"> MATCH(TRUE, ISNUMBER( SEARCH( RIGHT(小韻資料表[[#This Row],[切語]],1), 切語下字資料表[切語下字]) ), 0)</f>
        <v>55</v>
      </c>
      <c r="O2339" s="207" t="str" cm="1">
        <f t="array" ref="O2339" xml:space="preserve"> INDEX(切語下字資料表[韻母], 小韻資料表[[#This Row],[下字表識別號]])</f>
        <v>遇開3</v>
      </c>
      <c r="P2339" s="207" t="str" cm="1">
        <f t="array" ref="P2339" xml:space="preserve"> INDEX(切語下字資料表[韻母拼音碼], 小韻資料表[[#This Row],[下字表識別號]])</f>
        <v>u</v>
      </c>
      <c r="Q2339" s="210" t="str" cm="1">
        <f t="array" ref="Q2339" xml:space="preserve"> INDEX(設定表!$C$19:$C$23, INT( LEFT(小韻資料表[[#This Row],[目次編碼]],1) ))</f>
        <v>去</v>
      </c>
      <c r="R2339" s="210">
        <f xml:space="preserve">  INDEX(設定表!$C$8:$C$15, MATCH( (RIGHT(小韻資料表[[#This Row],[清濁]]) &amp; 小韻資料表[[#This Row],[調]]), 設定表!$B$8:$B$15, 0))</f>
        <v>3</v>
      </c>
      <c r="S2339" s="205" t="s">
        <v>309</v>
      </c>
      <c r="T2339" s="205" t="s">
        <v>309</v>
      </c>
      <c r="U2339" s="226" t="s">
        <v>309</v>
      </c>
      <c r="V2339" s="146" t="s">
        <v>309</v>
      </c>
      <c r="X2339" s="135"/>
      <c r="Y2339" s="135"/>
      <c r="AA2339" s="135"/>
      <c r="AB2339" s="134"/>
      <c r="AC2339" s="135"/>
      <c r="AD2339" s="135"/>
      <c r="AH2339" s="135"/>
      <c r="AI2339" s="135"/>
    </row>
    <row r="2340" spans="1:35" ht="31.5">
      <c r="A2340" s="205">
        <v>2336</v>
      </c>
      <c r="B2340" s="206" t="s">
        <v>8536</v>
      </c>
      <c r="C2340" s="207" t="str">
        <f xml:space="preserve"> _xlfn.CONCAT(小韻資料表[[#This Row],[聲母拼音碼]],小韻資料表[[#This Row],[韻母拼音碼]],小韻資料表[[#This Row],[調號]])</f>
        <v>tu3</v>
      </c>
      <c r="D2340" s="206" t="s">
        <v>8537</v>
      </c>
      <c r="E2340" s="208" t="s">
        <v>441</v>
      </c>
      <c r="F2340" s="205">
        <v>21</v>
      </c>
      <c r="G2340" s="209" t="s">
        <v>8538</v>
      </c>
      <c r="H2340" s="205">
        <f xml:space="preserve"> LEN(小韻資料表[[#This Row],[小韻字集]])</f>
        <v>10</v>
      </c>
      <c r="I2340" s="205" cm="1">
        <f t="array" ref="I2340" xml:space="preserve"> MATCH(TRUE, ISNUMBER( SEARCH( LEFT(小韻資料表[[#This Row],[切語]],1), 切語上字資料表[切語上字]) ), 0)</f>
        <v>9</v>
      </c>
      <c r="J2340" s="210" t="str" cm="1">
        <f t="array" ref="J2340" xml:space="preserve"> INDEX(切語上字資料表[聲母], 小韻資料表[[#This Row],[上字表識別號]])</f>
        <v>知</v>
      </c>
      <c r="K2340" s="210" t="str" cm="1">
        <f t="array" ref="K2340" xml:space="preserve"> INDEX(切語上字資料表[聲母拼音碼], 小韻資料表[[#This Row],[上字表識別號]])</f>
        <v>t</v>
      </c>
      <c r="L2340" s="210" t="str" cm="1">
        <f t="array" ref="L2340" xml:space="preserve"> INDEX(切語上字資料表[清濁], 小韻資料表[[#This Row],[上字表識別號]])</f>
        <v>全清</v>
      </c>
      <c r="M2340" s="223" t="str" cm="1">
        <f t="array" ref="M2340" xml:space="preserve"> INDEX(切語上字資料表[發送收], 小韻資料表[[#This Row],[上字表識別號]])</f>
        <v>發聲</v>
      </c>
      <c r="N2340" s="205" cm="1">
        <f t="array" ref="N2340" xml:space="preserve"> MATCH(TRUE, ISNUMBER( SEARCH( RIGHT(小韻資料表[[#This Row],[切語]],1), 切語下字資料表[切語下字]) ), 0)</f>
        <v>55</v>
      </c>
      <c r="O2340" s="207" t="str" cm="1">
        <f t="array" ref="O2340" xml:space="preserve"> INDEX(切語下字資料表[韻母], 小韻資料表[[#This Row],[下字表識別號]])</f>
        <v>遇開3</v>
      </c>
      <c r="P2340" s="207" t="str" cm="1">
        <f t="array" ref="P2340" xml:space="preserve"> INDEX(切語下字資料表[韻母拼音碼], 小韻資料表[[#This Row],[下字表識別號]])</f>
        <v>u</v>
      </c>
      <c r="Q2340" s="210" t="str" cm="1">
        <f t="array" ref="Q2340" xml:space="preserve"> INDEX(設定表!$C$19:$C$23, INT( LEFT(小韻資料表[[#This Row],[目次編碼]],1) ))</f>
        <v>去</v>
      </c>
      <c r="R2340" s="210">
        <f xml:space="preserve">  INDEX(設定表!$C$8:$C$15, MATCH( (RIGHT(小韻資料表[[#This Row],[清濁]]) &amp; 小韻資料表[[#This Row],[調]]), 設定表!$B$8:$B$15, 0))</f>
        <v>3</v>
      </c>
      <c r="S2340" s="205" t="s">
        <v>309</v>
      </c>
      <c r="T2340" s="205" t="s">
        <v>309</v>
      </c>
      <c r="U2340" s="226" t="s">
        <v>309</v>
      </c>
      <c r="V2340" s="147" t="s">
        <v>309</v>
      </c>
      <c r="X2340" s="135"/>
      <c r="Y2340" s="135"/>
      <c r="AA2340" s="135"/>
      <c r="AB2340" s="134"/>
      <c r="AC2340" s="135"/>
      <c r="AD2340" s="135"/>
      <c r="AH2340" s="135"/>
      <c r="AI2340" s="135"/>
    </row>
    <row r="2341" spans="1:35" ht="31.5">
      <c r="A2341" s="205">
        <v>2337</v>
      </c>
      <c r="B2341" s="206" t="s">
        <v>8539</v>
      </c>
      <c r="C2341" s="207" t="str">
        <f xml:space="preserve"> _xlfn.CONCAT(小韻資料表[[#This Row],[聲母拼音碼]],小韻資料表[[#This Row],[韻母拼音碼]],小韻資料表[[#This Row],[調號]])</f>
        <v>khu3</v>
      </c>
      <c r="D2341" s="206" t="s">
        <v>8540</v>
      </c>
      <c r="E2341" s="208" t="s">
        <v>441</v>
      </c>
      <c r="F2341" s="205">
        <v>22</v>
      </c>
      <c r="G2341" s="209" t="s">
        <v>8541</v>
      </c>
      <c r="H2341" s="205">
        <f xml:space="preserve"> LEN(小韻資料表[[#This Row],[小韻字集]])</f>
        <v>3</v>
      </c>
      <c r="I2341" s="205" cm="1">
        <f t="array" ref="I2341" xml:space="preserve"> MATCH(TRUE, ISNUMBER( SEARCH( LEFT(小韻資料表[[#This Row],[切語]],1), 切語上字資料表[切語上字]) ), 0)</f>
        <v>2</v>
      </c>
      <c r="J2341" s="210" t="str" cm="1">
        <f t="array" ref="J2341" xml:space="preserve"> INDEX(切語上字資料表[聲母], 小韻資料表[[#This Row],[上字表識別號]])</f>
        <v>溪</v>
      </c>
      <c r="K2341" s="210" t="str" cm="1">
        <f t="array" ref="K2341" xml:space="preserve"> INDEX(切語上字資料表[聲母拼音碼], 小韻資料表[[#This Row],[上字表識別號]])</f>
        <v>kh</v>
      </c>
      <c r="L2341" s="210" t="str" cm="1">
        <f t="array" ref="L2341" xml:space="preserve"> INDEX(切語上字資料表[清濁], 小韻資料表[[#This Row],[上字表識別號]])</f>
        <v>次清</v>
      </c>
      <c r="M2341" s="223" t="str" cm="1">
        <f t="array" ref="M2341" xml:space="preserve"> INDEX(切語上字資料表[發送收], 小韻資料表[[#This Row],[上字表識別號]])</f>
        <v>送氣</v>
      </c>
      <c r="N2341" s="205" cm="1">
        <f t="array" ref="N2341" xml:space="preserve"> MATCH(TRUE, ISNUMBER( SEARCH( RIGHT(小韻資料表[[#This Row],[切語]],1), 切語下字資料表[切語下字]) ), 0)</f>
        <v>55</v>
      </c>
      <c r="O2341" s="207" t="str" cm="1">
        <f t="array" ref="O2341" xml:space="preserve"> INDEX(切語下字資料表[韻母], 小韻資料表[[#This Row],[下字表識別號]])</f>
        <v>遇開3</v>
      </c>
      <c r="P2341" s="207" t="str" cm="1">
        <f t="array" ref="P2341" xml:space="preserve"> INDEX(切語下字資料表[韻母拼音碼], 小韻資料表[[#This Row],[下字表識別號]])</f>
        <v>u</v>
      </c>
      <c r="Q2341" s="210" t="str" cm="1">
        <f t="array" ref="Q2341" xml:space="preserve"> INDEX(設定表!$C$19:$C$23, INT( LEFT(小韻資料表[[#This Row],[目次編碼]],1) ))</f>
        <v>去</v>
      </c>
      <c r="R2341" s="210">
        <f xml:space="preserve">  INDEX(設定表!$C$8:$C$15, MATCH( (RIGHT(小韻資料表[[#This Row],[清濁]]) &amp; 小韻資料表[[#This Row],[調]]), 設定表!$B$8:$B$15, 0))</f>
        <v>3</v>
      </c>
      <c r="S2341" s="205" t="s">
        <v>309</v>
      </c>
      <c r="T2341" s="205" t="s">
        <v>309</v>
      </c>
      <c r="U2341" s="226" t="s">
        <v>309</v>
      </c>
      <c r="V2341" s="146" t="s">
        <v>309</v>
      </c>
      <c r="X2341" s="135"/>
      <c r="Y2341" s="135"/>
      <c r="AA2341" s="135"/>
      <c r="AB2341" s="134"/>
      <c r="AC2341" s="135"/>
      <c r="AD2341" s="135"/>
      <c r="AH2341" s="135"/>
      <c r="AI2341" s="135"/>
    </row>
    <row r="2342" spans="1:35" ht="31.5">
      <c r="A2342" s="205">
        <v>2338</v>
      </c>
      <c r="B2342" s="206" t="s">
        <v>8542</v>
      </c>
      <c r="C2342" s="207" t="str">
        <f xml:space="preserve"> _xlfn.CONCAT(小韻資料表[[#This Row],[聲母拼音碼]],小韻資料表[[#This Row],[韻母拼音碼]],小韻資料表[[#This Row],[調號]])</f>
        <v>chu3</v>
      </c>
      <c r="D2342" s="206" t="s">
        <v>8543</v>
      </c>
      <c r="E2342" s="208" t="s">
        <v>441</v>
      </c>
      <c r="F2342" s="205">
        <v>23</v>
      </c>
      <c r="G2342" s="209" t="s">
        <v>8544</v>
      </c>
      <c r="H2342" s="205">
        <f xml:space="preserve"> LEN(小韻資料表[[#This Row],[小韻字集]])</f>
        <v>3</v>
      </c>
      <c r="I2342" s="205" cm="1">
        <f t="array" ref="I2342" xml:space="preserve"> MATCH(TRUE, ISNUMBER( SEARCH( LEFT(小韻資料表[[#This Row],[切語]],1), 切語上字資料表[切語上字]) ), 0)</f>
        <v>27</v>
      </c>
      <c r="J2342" s="210" t="str" cm="1">
        <f t="array" ref="J2342" xml:space="preserve"> INDEX(切語上字資料表[聲母], 小韻資料表[[#This Row],[上字表識別號]])</f>
        <v>初</v>
      </c>
      <c r="K2342" s="210" t="str" cm="1">
        <f t="array" ref="K2342" xml:space="preserve"> INDEX(切語上字資料表[聲母拼音碼], 小韻資料表[[#This Row],[上字表識別號]])</f>
        <v>ch</v>
      </c>
      <c r="L2342" s="210" t="str" cm="1">
        <f t="array" ref="L2342" xml:space="preserve"> INDEX(切語上字資料表[清濁], 小韻資料表[[#This Row],[上字表識別號]])</f>
        <v>次清</v>
      </c>
      <c r="M2342" s="223" t="str" cm="1">
        <f t="array" ref="M2342" xml:space="preserve"> INDEX(切語上字資料表[發送收], 小韻資料表[[#This Row],[上字表識別號]])</f>
        <v>送氣</v>
      </c>
      <c r="N2342" s="205" cm="1">
        <f t="array" ref="N2342" xml:space="preserve"> MATCH(TRUE, ISNUMBER( SEARCH( RIGHT(小韻資料表[[#This Row],[切語]],1), 切語下字資料表[切語下字]) ), 0)</f>
        <v>55</v>
      </c>
      <c r="O2342" s="207" t="str" cm="1">
        <f t="array" ref="O2342" xml:space="preserve"> INDEX(切語下字資料表[韻母], 小韻資料表[[#This Row],[下字表識別號]])</f>
        <v>遇開3</v>
      </c>
      <c r="P2342" s="207" t="str" cm="1">
        <f t="array" ref="P2342" xml:space="preserve"> INDEX(切語下字資料表[韻母拼音碼], 小韻資料表[[#This Row],[下字表識別號]])</f>
        <v>u</v>
      </c>
      <c r="Q2342" s="210" t="str" cm="1">
        <f t="array" ref="Q2342" xml:space="preserve"> INDEX(設定表!$C$19:$C$23, INT( LEFT(小韻資料表[[#This Row],[目次編碼]],1) ))</f>
        <v>去</v>
      </c>
      <c r="R2342" s="210">
        <f xml:space="preserve">  INDEX(設定表!$C$8:$C$15, MATCH( (RIGHT(小韻資料表[[#This Row],[清濁]]) &amp; 小韻資料表[[#This Row],[調]]), 設定表!$B$8:$B$15, 0))</f>
        <v>3</v>
      </c>
      <c r="S2342" s="205" t="s">
        <v>309</v>
      </c>
      <c r="T2342" s="205" t="s">
        <v>309</v>
      </c>
      <c r="U2342" s="226" t="s">
        <v>309</v>
      </c>
      <c r="V2342" s="147" t="s">
        <v>309</v>
      </c>
      <c r="X2342" s="135"/>
      <c r="Y2342" s="135"/>
      <c r="AA2342" s="135"/>
      <c r="AB2342" s="134"/>
      <c r="AC2342" s="135"/>
      <c r="AD2342" s="135"/>
      <c r="AH2342" s="135"/>
      <c r="AI2342" s="135"/>
    </row>
    <row r="2343" spans="1:35" ht="31.5">
      <c r="A2343" s="205">
        <v>2339</v>
      </c>
      <c r="B2343" s="206" t="s">
        <v>8545</v>
      </c>
      <c r="C2343" s="207" t="str">
        <f xml:space="preserve"> _xlfn.CONCAT(小韻資料表[[#This Row],[聲母拼音碼]],小韻資料表[[#This Row],[韻母拼音碼]],小韻資料表[[#This Row],[調號]])</f>
        <v>thu3</v>
      </c>
      <c r="D2343" s="206" t="s">
        <v>8546</v>
      </c>
      <c r="E2343" s="208" t="s">
        <v>441</v>
      </c>
      <c r="F2343" s="205">
        <v>24</v>
      </c>
      <c r="G2343" s="209" t="s">
        <v>8547</v>
      </c>
      <c r="H2343" s="205">
        <f xml:space="preserve"> LEN(小韻資料表[[#This Row],[小韻字集]])</f>
        <v>3</v>
      </c>
      <c r="I2343" s="205" cm="1">
        <f t="array" ref="I2343" xml:space="preserve"> MATCH(TRUE, ISNUMBER( SEARCH( LEFT(小韻資料表[[#This Row],[切語]],1), 切語上字資料表[切語上字]) ), 0)</f>
        <v>10</v>
      </c>
      <c r="J2343" s="210" t="str" cm="1">
        <f t="array" ref="J2343" xml:space="preserve"> INDEX(切語上字資料表[聲母], 小韻資料表[[#This Row],[上字表識別號]])</f>
        <v>徹</v>
      </c>
      <c r="K2343" s="210" t="str" cm="1">
        <f t="array" ref="K2343" xml:space="preserve"> INDEX(切語上字資料表[聲母拼音碼], 小韻資料表[[#This Row],[上字表識別號]])</f>
        <v>th</v>
      </c>
      <c r="L2343" s="210" t="str" cm="1">
        <f t="array" ref="L2343" xml:space="preserve"> INDEX(切語上字資料表[清濁], 小韻資料表[[#This Row],[上字表識別號]])</f>
        <v>次清</v>
      </c>
      <c r="M2343" s="223" t="str" cm="1">
        <f t="array" ref="M2343" xml:space="preserve"> INDEX(切語上字資料表[發送收], 小韻資料表[[#This Row],[上字表識別號]])</f>
        <v>送氣</v>
      </c>
      <c r="N2343" s="205" cm="1">
        <f t="array" ref="N2343" xml:space="preserve"> MATCH(TRUE, ISNUMBER( SEARCH( RIGHT(小韻資料表[[#This Row],[切語]],1), 切語下字資料表[切語下字]) ), 0)</f>
        <v>55</v>
      </c>
      <c r="O2343" s="207" t="str" cm="1">
        <f t="array" ref="O2343" xml:space="preserve"> INDEX(切語下字資料表[韻母], 小韻資料表[[#This Row],[下字表識別號]])</f>
        <v>遇開3</v>
      </c>
      <c r="P2343" s="207" t="str" cm="1">
        <f t="array" ref="P2343" xml:space="preserve"> INDEX(切語下字資料表[韻母拼音碼], 小韻資料表[[#This Row],[下字表識別號]])</f>
        <v>u</v>
      </c>
      <c r="Q2343" s="210" t="str" cm="1">
        <f t="array" ref="Q2343" xml:space="preserve"> INDEX(設定表!$C$19:$C$23, INT( LEFT(小韻資料表[[#This Row],[目次編碼]],1) ))</f>
        <v>去</v>
      </c>
      <c r="R2343" s="210">
        <f xml:space="preserve">  INDEX(設定表!$C$8:$C$15, MATCH( (RIGHT(小韻資料表[[#This Row],[清濁]]) &amp; 小韻資料表[[#This Row],[調]]), 設定表!$B$8:$B$15, 0))</f>
        <v>3</v>
      </c>
      <c r="S2343" s="205" t="s">
        <v>309</v>
      </c>
      <c r="T2343" s="205" t="s">
        <v>309</v>
      </c>
      <c r="U2343" s="226" t="s">
        <v>309</v>
      </c>
      <c r="V2343" s="146" t="s">
        <v>309</v>
      </c>
      <c r="X2343" s="135"/>
      <c r="Y2343" s="135"/>
      <c r="AA2343" s="135"/>
      <c r="AB2343" s="134"/>
      <c r="AC2343" s="135"/>
      <c r="AD2343" s="135"/>
      <c r="AH2343" s="135"/>
      <c r="AI2343" s="135"/>
    </row>
    <row r="2344" spans="1:35" ht="31.5">
      <c r="A2344" s="205">
        <v>2340</v>
      </c>
      <c r="B2344" s="206" t="s">
        <v>8548</v>
      </c>
      <c r="C2344" s="207" t="str">
        <f xml:space="preserve"> _xlfn.CONCAT(小韻資料表[[#This Row],[聲母拼音碼]],小韻資料表[[#This Row],[韻母拼音碼]],小韻資料表[[#This Row],[調號]])</f>
        <v>su3</v>
      </c>
      <c r="D2344" s="206" t="s">
        <v>8549</v>
      </c>
      <c r="E2344" s="208" t="s">
        <v>441</v>
      </c>
      <c r="F2344" s="205">
        <v>25</v>
      </c>
      <c r="G2344" s="209" t="s">
        <v>8549</v>
      </c>
      <c r="H2344" s="205">
        <f xml:space="preserve"> LEN(小韻資料表[[#This Row],[小韻字集]])</f>
        <v>1</v>
      </c>
      <c r="I2344" s="205" cm="1">
        <f t="array" ref="I2344" xml:space="preserve"> MATCH(TRUE, ISNUMBER( SEARCH( LEFT(小韻資料表[[#This Row],[切語]],1), 切語上字資料表[切語上字]) ), 0)</f>
        <v>24</v>
      </c>
      <c r="J2344" s="210" t="str" cm="1">
        <f t="array" ref="J2344" xml:space="preserve"> INDEX(切語上字資料表[聲母], 小韻資料表[[#This Row],[上字表識別號]])</f>
        <v>心</v>
      </c>
      <c r="K2344" s="210" t="str" cm="1">
        <f t="array" ref="K2344" xml:space="preserve"> INDEX(切語上字資料表[聲母拼音碼], 小韻資料表[[#This Row],[上字表識別號]])</f>
        <v>s</v>
      </c>
      <c r="L2344" s="210" t="str" cm="1">
        <f t="array" ref="L2344" xml:space="preserve"> INDEX(切語上字資料表[清濁], 小韻資料表[[#This Row],[上字表識別號]])</f>
        <v>全清</v>
      </c>
      <c r="M2344" s="223" t="str" cm="1">
        <f t="array" ref="M2344" xml:space="preserve"> INDEX(切語上字資料表[發送收], 小韻資料表[[#This Row],[上字表識別號]])</f>
        <v>送氣</v>
      </c>
      <c r="N2344" s="205" cm="1">
        <f t="array" ref="N2344" xml:space="preserve"> MATCH(TRUE, ISNUMBER( SEARCH( RIGHT(小韻資料表[[#This Row],[切語]],1), 切語下字資料表[切語下字]) ), 0)</f>
        <v>55</v>
      </c>
      <c r="O2344" s="207" t="str" cm="1">
        <f t="array" ref="O2344" xml:space="preserve"> INDEX(切語下字資料表[韻母], 小韻資料表[[#This Row],[下字表識別號]])</f>
        <v>遇開3</v>
      </c>
      <c r="P2344" s="207" t="str" cm="1">
        <f t="array" ref="P2344" xml:space="preserve"> INDEX(切語下字資料表[韻母拼音碼], 小韻資料表[[#This Row],[下字表識別號]])</f>
        <v>u</v>
      </c>
      <c r="Q2344" s="210" t="str" cm="1">
        <f t="array" ref="Q2344" xml:space="preserve"> INDEX(設定表!$C$19:$C$23, INT( LEFT(小韻資料表[[#This Row],[目次編碼]],1) ))</f>
        <v>去</v>
      </c>
      <c r="R2344" s="210">
        <f xml:space="preserve">  INDEX(設定表!$C$8:$C$15, MATCH( (RIGHT(小韻資料表[[#This Row],[清濁]]) &amp; 小韻資料表[[#This Row],[調]]), 設定表!$B$8:$B$15, 0))</f>
        <v>3</v>
      </c>
      <c r="S2344" s="205" t="s">
        <v>309</v>
      </c>
      <c r="T2344" s="205" t="s">
        <v>309</v>
      </c>
      <c r="U2344" s="226" t="s">
        <v>309</v>
      </c>
      <c r="V2344" s="147" t="s">
        <v>309</v>
      </c>
      <c r="X2344" s="135"/>
      <c r="Y2344" s="135"/>
      <c r="AA2344" s="135"/>
      <c r="AB2344" s="134"/>
      <c r="AC2344" s="135"/>
      <c r="AD2344" s="135"/>
      <c r="AH2344" s="135"/>
      <c r="AI2344" s="135"/>
    </row>
    <row r="2345" spans="1:35" ht="31.5">
      <c r="A2345" s="205">
        <v>2341</v>
      </c>
      <c r="B2345" s="206" t="s">
        <v>8550</v>
      </c>
      <c r="C2345" s="207" t="str">
        <f xml:space="preserve"> _xlfn.CONCAT(小韻資料表[[#This Row],[聲母拼音碼]],小韻資料表[[#This Row],[韻母拼音碼]],小韻資料表[[#This Row],[調號]])</f>
        <v>lu7</v>
      </c>
      <c r="D2345" s="206" t="s">
        <v>8551</v>
      </c>
      <c r="E2345" s="208" t="s">
        <v>441</v>
      </c>
      <c r="F2345" s="205">
        <v>26</v>
      </c>
      <c r="G2345" s="209" t="s">
        <v>8552</v>
      </c>
      <c r="H2345" s="205">
        <f xml:space="preserve"> LEN(小韻資料表[[#This Row],[小韻字集]])</f>
        <v>3</v>
      </c>
      <c r="I2345" s="205" cm="1">
        <f t="array" ref="I2345" xml:space="preserve"> MATCH(TRUE, ISNUMBER( SEARCH( LEFT(小韻資料表[[#This Row],[切語]],1), 切語上字資料表[切語上字]) ), 0)</f>
        <v>40</v>
      </c>
      <c r="J2345" s="210" t="str" cm="1">
        <f t="array" ref="J2345" xml:space="preserve"> INDEX(切語上字資料表[聲母], 小韻資料表[[#This Row],[上字表識別號]])</f>
        <v>來</v>
      </c>
      <c r="K2345" s="210" t="str" cm="1">
        <f t="array" ref="K2345" xml:space="preserve"> INDEX(切語上字資料表[聲母拼音碼], 小韻資料表[[#This Row],[上字表識別號]])</f>
        <v>l</v>
      </c>
      <c r="L2345" s="210" t="str" cm="1">
        <f t="array" ref="L2345" xml:space="preserve"> INDEX(切語上字資料表[清濁], 小韻資料表[[#This Row],[上字表識別號]])</f>
        <v>次濁</v>
      </c>
      <c r="M2345" s="223" t="str" cm="1">
        <f t="array" ref="M2345" xml:space="preserve"> INDEX(切語上字資料表[發送收], 小韻資料表[[#This Row],[上字表識別號]])</f>
        <v>收聲</v>
      </c>
      <c r="N2345" s="205" cm="1">
        <f t="array" ref="N2345" xml:space="preserve"> MATCH(TRUE, ISNUMBER( SEARCH( RIGHT(小韻資料表[[#This Row],[切語]],1), 切語下字資料表[切語下字]) ), 0)</f>
        <v>55</v>
      </c>
      <c r="O2345" s="207" t="str" cm="1">
        <f t="array" ref="O2345" xml:space="preserve"> INDEX(切語下字資料表[韻母], 小韻資料表[[#This Row],[下字表識別號]])</f>
        <v>遇開3</v>
      </c>
      <c r="P2345" s="207" t="str" cm="1">
        <f t="array" ref="P2345" xml:space="preserve"> INDEX(切語下字資料表[韻母拼音碼], 小韻資料表[[#This Row],[下字表識別號]])</f>
        <v>u</v>
      </c>
      <c r="Q2345" s="210" t="str" cm="1">
        <f t="array" ref="Q2345" xml:space="preserve"> INDEX(設定表!$C$19:$C$23, INT( LEFT(小韻資料表[[#This Row],[目次編碼]],1) ))</f>
        <v>去</v>
      </c>
      <c r="R2345" s="210">
        <f xml:space="preserve">  INDEX(設定表!$C$8:$C$15, MATCH( (RIGHT(小韻資料表[[#This Row],[清濁]]) &amp; 小韻資料表[[#This Row],[調]]), 設定表!$B$8:$B$15, 0))</f>
        <v>7</v>
      </c>
      <c r="S2345" s="205" t="s">
        <v>309</v>
      </c>
      <c r="T2345" s="205" t="s">
        <v>309</v>
      </c>
      <c r="U2345" s="226" t="s">
        <v>309</v>
      </c>
      <c r="V2345" s="146" t="s">
        <v>309</v>
      </c>
      <c r="X2345" s="135"/>
      <c r="Y2345" s="135"/>
      <c r="AA2345" s="135"/>
      <c r="AB2345" s="134"/>
      <c r="AC2345" s="135"/>
      <c r="AD2345" s="135"/>
      <c r="AH2345" s="135"/>
      <c r="AI2345" s="135"/>
    </row>
    <row r="2346" spans="1:35" ht="31.5">
      <c r="A2346" s="205">
        <v>2342</v>
      </c>
      <c r="B2346" s="206" t="s">
        <v>8553</v>
      </c>
      <c r="C2346" s="207" t="str">
        <f xml:space="preserve"> _xlfn.CONCAT(小韻資料表[[#This Row],[聲母拼音碼]],小韻資料表[[#This Row],[韻母拼音碼]],小韻資料表[[#This Row],[調號]])</f>
        <v>moo7</v>
      </c>
      <c r="D2346" s="206" t="s">
        <v>455</v>
      </c>
      <c r="E2346" s="208" t="s">
        <v>454</v>
      </c>
      <c r="F2346" s="205">
        <v>1</v>
      </c>
      <c r="G2346" s="209" t="s">
        <v>8554</v>
      </c>
      <c r="H2346" s="205">
        <f xml:space="preserve"> LEN(小韻資料表[[#This Row],[小韻字集]])</f>
        <v>7</v>
      </c>
      <c r="I2346" s="205" cm="1">
        <f t="array" ref="I2346" xml:space="preserve"> MATCH(TRUE, ISNUMBER( SEARCH( LEFT(小韻資料表[[#This Row],[切語]],1), 切語上字資料表[切語上字]) ), 0)</f>
        <v>16</v>
      </c>
      <c r="J2346" s="210" t="str" cm="1">
        <f t="array" ref="J2346" xml:space="preserve"> INDEX(切語上字資料表[聲母], 小韻資料表[[#This Row],[上字表識別號]])</f>
        <v>明</v>
      </c>
      <c r="K2346" s="210" t="str" cm="1">
        <f t="array" ref="K2346" xml:space="preserve"> INDEX(切語上字資料表[聲母拼音碼], 小韻資料表[[#This Row],[上字表識別號]])</f>
        <v>m</v>
      </c>
      <c r="L2346" s="210" t="str" cm="1">
        <f t="array" ref="L2346" xml:space="preserve"> INDEX(切語上字資料表[清濁], 小韻資料表[[#This Row],[上字表識別號]])</f>
        <v>次濁</v>
      </c>
      <c r="M2346" s="223" t="str" cm="1">
        <f t="array" ref="M2346" xml:space="preserve"> INDEX(切語上字資料表[發送收], 小韻資料表[[#This Row],[上字表識別號]])</f>
        <v>收聲</v>
      </c>
      <c r="N2346" s="205" cm="1">
        <f t="array" ref="N2346" xml:space="preserve"> MATCH(TRUE, ISNUMBER( SEARCH( RIGHT(小韻資料表[[#This Row],[切語]],1), 切語下字資料表[切語下字]) ), 0)</f>
        <v>59</v>
      </c>
      <c r="O2346" s="207" t="str" cm="1">
        <f t="array" ref="O2346" xml:space="preserve"> INDEX(切語下字資料表[韻母], 小韻資料表[[#This Row],[下字表識別號]])</f>
        <v>暮開1</v>
      </c>
      <c r="P2346" s="207" t="str" cm="1">
        <f t="array" ref="P2346" xml:space="preserve"> INDEX(切語下字資料表[韻母拼音碼], 小韻資料表[[#This Row],[下字表識別號]])</f>
        <v>oo</v>
      </c>
      <c r="Q2346" s="210" t="str" cm="1">
        <f t="array" ref="Q2346" xml:space="preserve"> INDEX(設定表!$C$19:$C$23, INT( LEFT(小韻資料表[[#This Row],[目次編碼]],1) ))</f>
        <v>去</v>
      </c>
      <c r="R2346" s="210">
        <f xml:space="preserve">  INDEX(設定表!$C$8:$C$15, MATCH( (RIGHT(小韻資料表[[#This Row],[清濁]]) &amp; 小韻資料表[[#This Row],[調]]), 設定表!$B$8:$B$15, 0))</f>
        <v>7</v>
      </c>
      <c r="S2346" s="205" t="s">
        <v>309</v>
      </c>
      <c r="T2346" s="205" t="s">
        <v>309</v>
      </c>
      <c r="U2346" s="226" t="s">
        <v>309</v>
      </c>
      <c r="V2346" s="147" t="s">
        <v>309</v>
      </c>
      <c r="X2346" s="135"/>
      <c r="Y2346" s="135"/>
      <c r="AA2346" s="135"/>
      <c r="AB2346" s="134"/>
      <c r="AC2346" s="135"/>
      <c r="AD2346" s="135"/>
      <c r="AH2346" s="135"/>
      <c r="AI2346" s="135"/>
    </row>
    <row r="2347" spans="1:35" ht="31.5">
      <c r="A2347" s="205">
        <v>2343</v>
      </c>
      <c r="B2347" s="206" t="s">
        <v>8555</v>
      </c>
      <c r="C2347" s="207" t="str">
        <f xml:space="preserve"> _xlfn.CONCAT(小韻資料表[[#This Row],[聲母拼音碼]],小韻資料表[[#This Row],[韻母拼音碼]],小韻資料表[[#This Row],[調號]])</f>
        <v>too7</v>
      </c>
      <c r="D2347" s="206" t="s">
        <v>8556</v>
      </c>
      <c r="E2347" s="208" t="s">
        <v>454</v>
      </c>
      <c r="F2347" s="205">
        <v>2</v>
      </c>
      <c r="G2347" s="209" t="s">
        <v>8557</v>
      </c>
      <c r="H2347" s="205">
        <f xml:space="preserve"> LEN(小韻資料表[[#This Row],[小韻字集]])</f>
        <v>6</v>
      </c>
      <c r="I2347" s="205" cm="1">
        <f t="array" ref="I2347" xml:space="preserve"> MATCH(TRUE, ISNUMBER( SEARCH( LEFT(小韻資料表[[#This Row],[切語]],1), 切語上字資料表[切語上字]) ), 0)</f>
        <v>7</v>
      </c>
      <c r="J2347" s="210" t="str" cm="1">
        <f t="array" ref="J2347" xml:space="preserve"> INDEX(切語上字資料表[聲母], 小韻資料表[[#This Row],[上字表識別號]])</f>
        <v>定</v>
      </c>
      <c r="K2347" s="210" t="str" cm="1">
        <f t="array" ref="K2347" xml:space="preserve"> INDEX(切語上字資料表[聲母拼音碼], 小韻資料表[[#This Row],[上字表識別號]])</f>
        <v>t</v>
      </c>
      <c r="L2347" s="210" t="str" cm="1">
        <f t="array" ref="L2347" xml:space="preserve"> INDEX(切語上字資料表[清濁], 小韻資料表[[#This Row],[上字表識別號]])</f>
        <v>全濁</v>
      </c>
      <c r="M2347" s="223" cm="1">
        <f t="array" ref="M2347" xml:space="preserve"> INDEX(切語上字資料表[發送收], 小韻資料表[[#This Row],[上字表識別號]])</f>
        <v>0</v>
      </c>
      <c r="N2347" s="205" cm="1">
        <f t="array" ref="N2347" xml:space="preserve"> MATCH(TRUE, ISNUMBER( SEARCH( RIGHT(小韻資料表[[#This Row],[切語]],1), 切語下字資料表[切語下字]) ), 0)</f>
        <v>59</v>
      </c>
      <c r="O2347" s="207" t="str" cm="1">
        <f t="array" ref="O2347" xml:space="preserve"> INDEX(切語下字資料表[韻母], 小韻資料表[[#This Row],[下字表識別號]])</f>
        <v>暮開1</v>
      </c>
      <c r="P2347" s="207" t="str" cm="1">
        <f t="array" ref="P2347" xml:space="preserve"> INDEX(切語下字資料表[韻母拼音碼], 小韻資料表[[#This Row],[下字表識別號]])</f>
        <v>oo</v>
      </c>
      <c r="Q2347" s="210" t="str" cm="1">
        <f t="array" ref="Q2347" xml:space="preserve"> INDEX(設定表!$C$19:$C$23, INT( LEFT(小韻資料表[[#This Row],[目次編碼]],1) ))</f>
        <v>去</v>
      </c>
      <c r="R2347" s="210">
        <f xml:space="preserve">  INDEX(設定表!$C$8:$C$15, MATCH( (RIGHT(小韻資料表[[#This Row],[清濁]]) &amp; 小韻資料表[[#This Row],[調]]), 設定表!$B$8:$B$15, 0))</f>
        <v>7</v>
      </c>
      <c r="S2347" s="205" t="s">
        <v>309</v>
      </c>
      <c r="T2347" s="205" t="s">
        <v>309</v>
      </c>
      <c r="U2347" s="226" t="s">
        <v>309</v>
      </c>
      <c r="V2347" s="146" t="s">
        <v>309</v>
      </c>
      <c r="X2347" s="135"/>
      <c r="Y2347" s="135"/>
      <c r="AA2347" s="135"/>
      <c r="AB2347" s="134"/>
      <c r="AC2347" s="135"/>
      <c r="AD2347" s="135"/>
      <c r="AH2347" s="135"/>
      <c r="AI2347" s="135"/>
    </row>
    <row r="2348" spans="1:35" ht="31.5">
      <c r="A2348" s="205">
        <v>2344</v>
      </c>
      <c r="B2348" s="206" t="s">
        <v>8558</v>
      </c>
      <c r="C2348" s="207" t="str">
        <f xml:space="preserve"> _xlfn.CONCAT(小韻資料表[[#This Row],[聲母拼音碼]],小韻資料表[[#This Row],[韻母拼音碼]],小韻資料表[[#This Row],[調號]])</f>
        <v>loo7</v>
      </c>
      <c r="D2348" s="206" t="s">
        <v>8559</v>
      </c>
      <c r="E2348" s="208" t="s">
        <v>454</v>
      </c>
      <c r="F2348" s="205">
        <v>3</v>
      </c>
      <c r="G2348" s="209" t="s">
        <v>8560</v>
      </c>
      <c r="H2348" s="205">
        <f xml:space="preserve"> LEN(小韻資料表[[#This Row],[小韻字集]])</f>
        <v>15</v>
      </c>
      <c r="I2348" s="205" cm="1">
        <f t="array" ref="I2348" xml:space="preserve"> MATCH(TRUE, ISNUMBER( SEARCH( LEFT(小韻資料表[[#This Row],[切語]],1), 切語上字資料表[切語上字]) ), 0)</f>
        <v>40</v>
      </c>
      <c r="J2348" s="210" t="str" cm="1">
        <f t="array" ref="J2348" xml:space="preserve"> INDEX(切語上字資料表[聲母], 小韻資料表[[#This Row],[上字表識別號]])</f>
        <v>來</v>
      </c>
      <c r="K2348" s="210" t="str" cm="1">
        <f t="array" ref="K2348" xml:space="preserve"> INDEX(切語上字資料表[聲母拼音碼], 小韻資料表[[#This Row],[上字表識別號]])</f>
        <v>l</v>
      </c>
      <c r="L2348" s="210" t="str" cm="1">
        <f t="array" ref="L2348" xml:space="preserve"> INDEX(切語上字資料表[清濁], 小韻資料表[[#This Row],[上字表識別號]])</f>
        <v>次濁</v>
      </c>
      <c r="M2348" s="223" t="str" cm="1">
        <f t="array" ref="M2348" xml:space="preserve"> INDEX(切語上字資料表[發送收], 小韻資料表[[#This Row],[上字表識別號]])</f>
        <v>收聲</v>
      </c>
      <c r="N2348" s="205" cm="1">
        <f t="array" ref="N2348" xml:space="preserve"> MATCH(TRUE, ISNUMBER( SEARCH( RIGHT(小韻資料表[[#This Row],[切語]],1), 切語下字資料表[切語下字]) ), 0)</f>
        <v>59</v>
      </c>
      <c r="O2348" s="207" t="str" cm="1">
        <f t="array" ref="O2348" xml:space="preserve"> INDEX(切語下字資料表[韻母], 小韻資料表[[#This Row],[下字表識別號]])</f>
        <v>暮開1</v>
      </c>
      <c r="P2348" s="207" t="str" cm="1">
        <f t="array" ref="P2348" xml:space="preserve"> INDEX(切語下字資料表[韻母拼音碼], 小韻資料表[[#This Row],[下字表識別號]])</f>
        <v>oo</v>
      </c>
      <c r="Q2348" s="210" t="str" cm="1">
        <f t="array" ref="Q2348" xml:space="preserve"> INDEX(設定表!$C$19:$C$23, INT( LEFT(小韻資料表[[#This Row],[目次編碼]],1) ))</f>
        <v>去</v>
      </c>
      <c r="R2348" s="210">
        <f xml:space="preserve">  INDEX(設定表!$C$8:$C$15, MATCH( (RIGHT(小韻資料表[[#This Row],[清濁]]) &amp; 小韻資料表[[#This Row],[調]]), 設定表!$B$8:$B$15, 0))</f>
        <v>7</v>
      </c>
      <c r="S2348" s="205" t="s">
        <v>309</v>
      </c>
      <c r="T2348" s="205" t="s">
        <v>309</v>
      </c>
      <c r="U2348" s="226" t="s">
        <v>309</v>
      </c>
      <c r="V2348" s="147" t="s">
        <v>309</v>
      </c>
      <c r="X2348" s="135"/>
      <c r="Y2348" s="135"/>
      <c r="AA2348" s="135"/>
      <c r="AB2348" s="134"/>
      <c r="AC2348" s="135"/>
      <c r="AD2348" s="135"/>
      <c r="AH2348" s="135"/>
      <c r="AI2348" s="135"/>
    </row>
    <row r="2349" spans="1:35" ht="31.5">
      <c r="A2349" s="205">
        <v>2345</v>
      </c>
      <c r="B2349" s="206" t="s">
        <v>8561</v>
      </c>
      <c r="C2349" s="207" t="str">
        <f xml:space="preserve"> _xlfn.CONCAT(小韻資料表[[#This Row],[聲母拼音碼]],小韻資料表[[#This Row],[韻母拼音碼]],小韻資料表[[#This Row],[調號]])</f>
        <v>too3</v>
      </c>
      <c r="D2349" s="206" t="s">
        <v>8562</v>
      </c>
      <c r="E2349" s="208" t="s">
        <v>454</v>
      </c>
      <c r="F2349" s="205">
        <v>4</v>
      </c>
      <c r="G2349" s="209" t="s">
        <v>8563</v>
      </c>
      <c r="H2349" s="205">
        <f xml:space="preserve"> LEN(小韻資料表[[#This Row],[小韻字集]])</f>
        <v>16</v>
      </c>
      <c r="I2349" s="205" cm="1">
        <f t="array" ref="I2349" xml:space="preserve"> MATCH(TRUE, ISNUMBER( SEARCH( LEFT(小韻資料表[[#This Row],[切語]],1), 切語上字資料表[切語上字]) ), 0)</f>
        <v>5</v>
      </c>
      <c r="J2349" s="210" t="str" cm="1">
        <f t="array" ref="J2349" xml:space="preserve"> INDEX(切語上字資料表[聲母], 小韻資料表[[#This Row],[上字表識別號]])</f>
        <v>端</v>
      </c>
      <c r="K2349" s="210" t="str" cm="1">
        <f t="array" ref="K2349" xml:space="preserve"> INDEX(切語上字資料表[聲母拼音碼], 小韻資料表[[#This Row],[上字表識別號]])</f>
        <v>t</v>
      </c>
      <c r="L2349" s="210" t="str" cm="1">
        <f t="array" ref="L2349" xml:space="preserve"> INDEX(切語上字資料表[清濁], 小韻資料表[[#This Row],[上字表識別號]])</f>
        <v>全清</v>
      </c>
      <c r="M2349" s="223" t="str" cm="1">
        <f t="array" ref="M2349" xml:space="preserve"> INDEX(切語上字資料表[發送收], 小韻資料表[[#This Row],[上字表識別號]])</f>
        <v>發聲</v>
      </c>
      <c r="N2349" s="205" cm="1">
        <f t="array" ref="N2349" xml:space="preserve"> MATCH(TRUE, ISNUMBER( SEARCH( RIGHT(小韻資料表[[#This Row],[切語]],1), 切語下字資料表[切語下字]) ), 0)</f>
        <v>59</v>
      </c>
      <c r="O2349" s="207" t="str" cm="1">
        <f t="array" ref="O2349" xml:space="preserve"> INDEX(切語下字資料表[韻母], 小韻資料表[[#This Row],[下字表識別號]])</f>
        <v>暮開1</v>
      </c>
      <c r="P2349" s="207" t="str" cm="1">
        <f t="array" ref="P2349" xml:space="preserve"> INDEX(切語下字資料表[韻母拼音碼], 小韻資料表[[#This Row],[下字表識別號]])</f>
        <v>oo</v>
      </c>
      <c r="Q2349" s="210" t="str" cm="1">
        <f t="array" ref="Q2349" xml:space="preserve"> INDEX(設定表!$C$19:$C$23, INT( LEFT(小韻資料表[[#This Row],[目次編碼]],1) ))</f>
        <v>去</v>
      </c>
      <c r="R2349" s="210">
        <f xml:space="preserve">  INDEX(設定表!$C$8:$C$15, MATCH( (RIGHT(小韻資料表[[#This Row],[清濁]]) &amp; 小韻資料表[[#This Row],[調]]), 設定表!$B$8:$B$15, 0))</f>
        <v>3</v>
      </c>
      <c r="S2349" s="205" t="s">
        <v>309</v>
      </c>
      <c r="T2349" s="205" t="s">
        <v>309</v>
      </c>
      <c r="U2349" s="226" t="s">
        <v>309</v>
      </c>
      <c r="V2349" s="146" t="s">
        <v>309</v>
      </c>
      <c r="X2349" s="135"/>
      <c r="Y2349" s="135"/>
      <c r="AA2349" s="135"/>
      <c r="AB2349" s="134"/>
      <c r="AC2349" s="135"/>
      <c r="AD2349" s="135"/>
      <c r="AH2349" s="135"/>
      <c r="AI2349" s="135"/>
    </row>
    <row r="2350" spans="1:35" ht="31.5">
      <c r="A2350" s="205">
        <v>2346</v>
      </c>
      <c r="B2350" s="206" t="s">
        <v>8564</v>
      </c>
      <c r="C2350" s="207" t="str">
        <f xml:space="preserve"> _xlfn.CONCAT(小韻資料表[[#This Row],[聲母拼音碼]],小韻資料表[[#This Row],[韻母拼音碼]],小韻資料表[[#This Row],[調號]])</f>
        <v>thoo3</v>
      </c>
      <c r="D2350" s="206" t="s">
        <v>8565</v>
      </c>
      <c r="E2350" s="208" t="s">
        <v>454</v>
      </c>
      <c r="F2350" s="205">
        <v>5</v>
      </c>
      <c r="G2350" s="209" t="s">
        <v>8566</v>
      </c>
      <c r="H2350" s="205">
        <f xml:space="preserve"> LEN(小韻資料表[[#This Row],[小韻字集]])</f>
        <v>4</v>
      </c>
      <c r="I2350" s="205" cm="1">
        <f t="array" ref="I2350" xml:space="preserve"> MATCH(TRUE, ISNUMBER( SEARCH( LEFT(小韻資料表[[#This Row],[切語]],1), 切語上字資料表[切語上字]) ), 0)</f>
        <v>6</v>
      </c>
      <c r="J2350" s="210" t="str" cm="1">
        <f t="array" ref="J2350" xml:space="preserve"> INDEX(切語上字資料表[聲母], 小韻資料表[[#This Row],[上字表識別號]])</f>
        <v>透</v>
      </c>
      <c r="K2350" s="210" t="str" cm="1">
        <f t="array" ref="K2350" xml:space="preserve"> INDEX(切語上字資料表[聲母拼音碼], 小韻資料表[[#This Row],[上字表識別號]])</f>
        <v>th</v>
      </c>
      <c r="L2350" s="210" t="str" cm="1">
        <f t="array" ref="L2350" xml:space="preserve"> INDEX(切語上字資料表[清濁], 小韻資料表[[#This Row],[上字表識別號]])</f>
        <v>次清</v>
      </c>
      <c r="M2350" s="223" t="str" cm="1">
        <f t="array" ref="M2350" xml:space="preserve"> INDEX(切語上字資料表[發送收], 小韻資料表[[#This Row],[上字表識別號]])</f>
        <v>送氣</v>
      </c>
      <c r="N2350" s="205" cm="1">
        <f t="array" ref="N2350" xml:space="preserve"> MATCH(TRUE, ISNUMBER( SEARCH( RIGHT(小韻資料表[[#This Row],[切語]],1), 切語下字資料表[切語下字]) ), 0)</f>
        <v>59</v>
      </c>
      <c r="O2350" s="207" t="str" cm="1">
        <f t="array" ref="O2350" xml:space="preserve"> INDEX(切語下字資料表[韻母], 小韻資料表[[#This Row],[下字表識別號]])</f>
        <v>暮開1</v>
      </c>
      <c r="P2350" s="207" t="str" cm="1">
        <f t="array" ref="P2350" xml:space="preserve"> INDEX(切語下字資料表[韻母拼音碼], 小韻資料表[[#This Row],[下字表識別號]])</f>
        <v>oo</v>
      </c>
      <c r="Q2350" s="210" t="str" cm="1">
        <f t="array" ref="Q2350" xml:space="preserve"> INDEX(設定表!$C$19:$C$23, INT( LEFT(小韻資料表[[#This Row],[目次編碼]],1) ))</f>
        <v>去</v>
      </c>
      <c r="R2350" s="210">
        <f xml:space="preserve">  INDEX(設定表!$C$8:$C$15, MATCH( (RIGHT(小韻資料表[[#This Row],[清濁]]) &amp; 小韻資料表[[#This Row],[調]]), 設定表!$B$8:$B$15, 0))</f>
        <v>3</v>
      </c>
      <c r="S2350" s="205" t="s">
        <v>309</v>
      </c>
      <c r="T2350" s="205" t="s">
        <v>309</v>
      </c>
      <c r="U2350" s="226" t="s">
        <v>309</v>
      </c>
      <c r="V2350" s="147" t="s">
        <v>309</v>
      </c>
      <c r="X2350" s="135"/>
      <c r="Y2350" s="135"/>
      <c r="AA2350" s="135"/>
      <c r="AB2350" s="134"/>
      <c r="AC2350" s="135"/>
      <c r="AD2350" s="135"/>
      <c r="AH2350" s="135"/>
      <c r="AI2350" s="135"/>
    </row>
    <row r="2351" spans="1:35" ht="31.5">
      <c r="A2351" s="205">
        <v>2347</v>
      </c>
      <c r="B2351" s="206" t="s">
        <v>8567</v>
      </c>
      <c r="C2351" s="207" t="str">
        <f xml:space="preserve"> _xlfn.CONCAT(小韻資料表[[#This Row],[聲母拼音碼]],小韻資料表[[#This Row],[韻母拼音碼]],小韻資料表[[#This Row],[調號]])</f>
        <v>koo3</v>
      </c>
      <c r="D2351" s="206" t="s">
        <v>8568</v>
      </c>
      <c r="E2351" s="208" t="s">
        <v>454</v>
      </c>
      <c r="F2351" s="205">
        <v>6</v>
      </c>
      <c r="G2351" s="209" t="s">
        <v>8569</v>
      </c>
      <c r="H2351" s="205">
        <f xml:space="preserve"> LEN(小韻資料表[[#This Row],[小韻字集]])</f>
        <v>15</v>
      </c>
      <c r="I2351" s="205" cm="1">
        <f t="array" ref="I2351" xml:space="preserve"> MATCH(TRUE, ISNUMBER( SEARCH( LEFT(小韻資料表[[#This Row],[切語]],1), 切語上字資料表[切語上字]) ), 0)</f>
        <v>1</v>
      </c>
      <c r="J2351" s="210" t="str" cm="1">
        <f t="array" ref="J2351" xml:space="preserve"> INDEX(切語上字資料表[聲母], 小韻資料表[[#This Row],[上字表識別號]])</f>
        <v>見</v>
      </c>
      <c r="K2351" s="210" t="str" cm="1">
        <f t="array" ref="K2351" xml:space="preserve"> INDEX(切語上字資料表[聲母拼音碼], 小韻資料表[[#This Row],[上字表識別號]])</f>
        <v>k</v>
      </c>
      <c r="L2351" s="210" t="str" cm="1">
        <f t="array" ref="L2351" xml:space="preserve"> INDEX(切語上字資料表[清濁], 小韻資料表[[#This Row],[上字表識別號]])</f>
        <v>全清</v>
      </c>
      <c r="M2351" s="223" t="str" cm="1">
        <f t="array" ref="M2351" xml:space="preserve"> INDEX(切語上字資料表[發送收], 小韻資料表[[#This Row],[上字表識別號]])</f>
        <v>發聲</v>
      </c>
      <c r="N2351" s="205" cm="1">
        <f t="array" ref="N2351" xml:space="preserve"> MATCH(TRUE, ISNUMBER( SEARCH( RIGHT(小韻資料表[[#This Row],[切語]],1), 切語下字資料表[切語下字]) ), 0)</f>
        <v>59</v>
      </c>
      <c r="O2351" s="207" t="str" cm="1">
        <f t="array" ref="O2351" xml:space="preserve"> INDEX(切語下字資料表[韻母], 小韻資料表[[#This Row],[下字表識別號]])</f>
        <v>暮開1</v>
      </c>
      <c r="P2351" s="207" t="str" cm="1">
        <f t="array" ref="P2351" xml:space="preserve"> INDEX(切語下字資料表[韻母拼音碼], 小韻資料表[[#This Row],[下字表識別號]])</f>
        <v>oo</v>
      </c>
      <c r="Q2351" s="210" t="str" cm="1">
        <f t="array" ref="Q2351" xml:space="preserve"> INDEX(設定表!$C$19:$C$23, INT( LEFT(小韻資料表[[#This Row],[目次編碼]],1) ))</f>
        <v>去</v>
      </c>
      <c r="R2351" s="210">
        <f xml:space="preserve">  INDEX(設定表!$C$8:$C$15, MATCH( (RIGHT(小韻資料表[[#This Row],[清濁]]) &amp; 小韻資料表[[#This Row],[調]]), 設定表!$B$8:$B$15, 0))</f>
        <v>3</v>
      </c>
      <c r="S2351" s="205" t="s">
        <v>309</v>
      </c>
      <c r="T2351" s="205" t="s">
        <v>309</v>
      </c>
      <c r="U2351" s="226" t="s">
        <v>309</v>
      </c>
      <c r="V2351" s="146" t="s">
        <v>309</v>
      </c>
      <c r="X2351" s="135"/>
      <c r="Y2351" s="135"/>
      <c r="AA2351" s="135"/>
      <c r="AB2351" s="134"/>
      <c r="AC2351" s="135"/>
      <c r="AD2351" s="135"/>
      <c r="AH2351" s="135"/>
      <c r="AI2351" s="135"/>
    </row>
    <row r="2352" spans="1:35" ht="31.5">
      <c r="A2352" s="205">
        <v>2348</v>
      </c>
      <c r="B2352" s="206" t="s">
        <v>8570</v>
      </c>
      <c r="C2352" s="207" t="str">
        <f xml:space="preserve"> _xlfn.CONCAT(小韻資料表[[#This Row],[聲母拼音碼]],小韻資料表[[#This Row],[韻母拼音碼]],小韻資料表[[#This Row],[調號]])</f>
        <v>goo7</v>
      </c>
      <c r="D2352" s="206" t="s">
        <v>8571</v>
      </c>
      <c r="E2352" s="208" t="s">
        <v>454</v>
      </c>
      <c r="F2352" s="205">
        <v>7</v>
      </c>
      <c r="G2352" s="209" t="s">
        <v>8572</v>
      </c>
      <c r="H2352" s="205">
        <f xml:space="preserve"> LEN(小韻資料表[[#This Row],[小韻字集]])</f>
        <v>14</v>
      </c>
      <c r="I2352" s="205" cm="1">
        <f t="array" ref="I2352" xml:space="preserve"> MATCH(TRUE, ISNUMBER( SEARCH( LEFT(小韻資料表[[#This Row],[切語]],1), 切語上字資料表[切語上字]) ), 0)</f>
        <v>4</v>
      </c>
      <c r="J2352" s="210" t="str" cm="1">
        <f t="array" ref="J2352" xml:space="preserve"> INDEX(切語上字資料表[聲母], 小韻資料表[[#This Row],[上字表識別號]])</f>
        <v>疑</v>
      </c>
      <c r="K2352" s="210" t="str" cm="1">
        <f t="array" ref="K2352" xml:space="preserve"> INDEX(切語上字資料表[聲母拼音碼], 小韻資料表[[#This Row],[上字表識別號]])</f>
        <v>g</v>
      </c>
      <c r="L2352" s="210" t="str" cm="1">
        <f t="array" ref="L2352" xml:space="preserve"> INDEX(切語上字資料表[清濁], 小韻資料表[[#This Row],[上字表識別號]])</f>
        <v>次濁</v>
      </c>
      <c r="M2352" s="223" t="str" cm="1">
        <f t="array" ref="M2352" xml:space="preserve"> INDEX(切語上字資料表[發送收], 小韻資料表[[#This Row],[上字表識別號]])</f>
        <v>收聲</v>
      </c>
      <c r="N2352" s="205" cm="1">
        <f t="array" ref="N2352" xml:space="preserve"> MATCH(TRUE, ISNUMBER( SEARCH( RIGHT(小韻資料表[[#This Row],[切語]],1), 切語下字資料表[切語下字]) ), 0)</f>
        <v>59</v>
      </c>
      <c r="O2352" s="207" t="str" cm="1">
        <f t="array" ref="O2352" xml:space="preserve"> INDEX(切語下字資料表[韻母], 小韻資料表[[#This Row],[下字表識別號]])</f>
        <v>暮開1</v>
      </c>
      <c r="P2352" s="207" t="str" cm="1">
        <f t="array" ref="P2352" xml:space="preserve"> INDEX(切語下字資料表[韻母拼音碼], 小韻資料表[[#This Row],[下字表識別號]])</f>
        <v>oo</v>
      </c>
      <c r="Q2352" s="210" t="str" cm="1">
        <f t="array" ref="Q2352" xml:space="preserve"> INDEX(設定表!$C$19:$C$23, INT( LEFT(小韻資料表[[#This Row],[目次編碼]],1) ))</f>
        <v>去</v>
      </c>
      <c r="R2352" s="210">
        <f xml:space="preserve">  INDEX(設定表!$C$8:$C$15, MATCH( (RIGHT(小韻資料表[[#This Row],[清濁]]) &amp; 小韻資料表[[#This Row],[調]]), 設定表!$B$8:$B$15, 0))</f>
        <v>7</v>
      </c>
      <c r="S2352" s="205" t="s">
        <v>309</v>
      </c>
      <c r="T2352" s="205" t="s">
        <v>309</v>
      </c>
      <c r="U2352" s="226" t="s">
        <v>8573</v>
      </c>
      <c r="V2352" s="147" t="s">
        <v>309</v>
      </c>
      <c r="X2352" s="135"/>
      <c r="Y2352" s="135"/>
      <c r="AA2352" s="135"/>
      <c r="AB2352" s="134"/>
      <c r="AC2352" s="135"/>
      <c r="AD2352" s="135"/>
      <c r="AH2352" s="135"/>
      <c r="AI2352" s="135"/>
    </row>
    <row r="2353" spans="1:35" ht="31.5">
      <c r="A2353" s="205">
        <v>2349</v>
      </c>
      <c r="B2353" s="206" t="s">
        <v>8574</v>
      </c>
      <c r="C2353" s="207" t="str">
        <f xml:space="preserve"> _xlfn.CONCAT(小韻資料表[[#This Row],[聲母拼音碼]],小韻資料表[[#This Row],[韻母拼音碼]],小韻資料表[[#This Row],[調號]])</f>
        <v>hoo7</v>
      </c>
      <c r="D2353" s="206" t="s">
        <v>8575</v>
      </c>
      <c r="E2353" s="208" t="s">
        <v>454</v>
      </c>
      <c r="F2353" s="205">
        <v>8</v>
      </c>
      <c r="G2353" s="209" t="s">
        <v>8576</v>
      </c>
      <c r="H2353" s="205">
        <f xml:space="preserve"> LEN(小韻資料表[[#This Row],[小韻字集]])</f>
        <v>20</v>
      </c>
      <c r="I2353" s="205" cm="1">
        <f t="array" ref="I2353" xml:space="preserve"> MATCH(TRUE, ISNUMBER( SEARCH( LEFT(小韻資料表[[#This Row],[切語]],1), 切語上字資料表[切語上字]) ), 0)</f>
        <v>37</v>
      </c>
      <c r="J2353" s="210" t="str" cm="1">
        <f t="array" ref="J2353" xml:space="preserve"> INDEX(切語上字資料表[聲母], 小韻資料表[[#This Row],[上字表識別號]])</f>
        <v>匣</v>
      </c>
      <c r="K2353" s="210" t="str" cm="1">
        <f t="array" ref="K2353" xml:space="preserve"> INDEX(切語上字資料表[聲母拼音碼], 小韻資料表[[#This Row],[上字表識別號]])</f>
        <v>h</v>
      </c>
      <c r="L2353" s="210" t="str" cm="1">
        <f t="array" ref="L2353" xml:space="preserve"> INDEX(切語上字資料表[清濁], 小韻資料表[[#This Row],[上字表識別號]])</f>
        <v>全濁</v>
      </c>
      <c r="M2353" s="223" t="str" cm="1">
        <f t="array" ref="M2353" xml:space="preserve"> INDEX(切語上字資料表[發送收], 小韻資料表[[#This Row],[上字表識別號]])</f>
        <v>送氣</v>
      </c>
      <c r="N2353" s="205" cm="1">
        <f t="array" ref="N2353" xml:space="preserve"> MATCH(TRUE, ISNUMBER( SEARCH( RIGHT(小韻資料表[[#This Row],[切語]],1), 切語下字資料表[切語下字]) ), 0)</f>
        <v>59</v>
      </c>
      <c r="O2353" s="207" t="str" cm="1">
        <f t="array" ref="O2353" xml:space="preserve"> INDEX(切語下字資料表[韻母], 小韻資料表[[#This Row],[下字表識別號]])</f>
        <v>暮開1</v>
      </c>
      <c r="P2353" s="207" t="str" cm="1">
        <f t="array" ref="P2353" xml:space="preserve"> INDEX(切語下字資料表[韻母拼音碼], 小韻資料表[[#This Row],[下字表識別號]])</f>
        <v>oo</v>
      </c>
      <c r="Q2353" s="210" t="str" cm="1">
        <f t="array" ref="Q2353" xml:space="preserve"> INDEX(設定表!$C$19:$C$23, INT( LEFT(小韻資料表[[#This Row],[目次編碼]],1) ))</f>
        <v>去</v>
      </c>
      <c r="R2353" s="210">
        <f xml:space="preserve">  INDEX(設定表!$C$8:$C$15, MATCH( (RIGHT(小韻資料表[[#This Row],[清濁]]) &amp; 小韻資料表[[#This Row],[調]]), 設定表!$B$8:$B$15, 0))</f>
        <v>7</v>
      </c>
      <c r="S2353" s="205" t="s">
        <v>309</v>
      </c>
      <c r="T2353" s="205" t="s">
        <v>309</v>
      </c>
      <c r="U2353" s="226" t="s">
        <v>309</v>
      </c>
      <c r="V2353" s="146" t="s">
        <v>309</v>
      </c>
      <c r="X2353" s="135"/>
      <c r="Y2353" s="135"/>
      <c r="AA2353" s="135"/>
      <c r="AB2353" s="134"/>
      <c r="AC2353" s="135"/>
      <c r="AD2353" s="135"/>
      <c r="AH2353" s="135"/>
      <c r="AI2353" s="135"/>
    </row>
    <row r="2354" spans="1:35" ht="31.5">
      <c r="A2354" s="205">
        <v>2350</v>
      </c>
      <c r="B2354" s="206" t="s">
        <v>8577</v>
      </c>
      <c r="C2354" s="207" t="str">
        <f xml:space="preserve"> _xlfn.CONCAT(小韻資料表[[#This Row],[聲母拼音碼]],小韻資料表[[#This Row],[韻母拼音碼]],小韻資料表[[#This Row],[調號]])</f>
        <v>soo3</v>
      </c>
      <c r="D2354" s="206" t="s">
        <v>8578</v>
      </c>
      <c r="E2354" s="208" t="s">
        <v>454</v>
      </c>
      <c r="F2354" s="205">
        <v>9</v>
      </c>
      <c r="G2354" s="209" t="s">
        <v>8579</v>
      </c>
      <c r="H2354" s="205">
        <f xml:space="preserve"> LEN(小韻資料表[[#This Row],[小韻字集]])</f>
        <v>18</v>
      </c>
      <c r="I2354" s="205" cm="1">
        <f t="array" ref="I2354" xml:space="preserve"> MATCH(TRUE, ISNUMBER( SEARCH( LEFT(小韻資料表[[#This Row],[切語]],1), 切語上字資料表[切語上字]) ), 0)</f>
        <v>24</v>
      </c>
      <c r="J2354" s="210" t="str" cm="1">
        <f t="array" ref="J2354" xml:space="preserve"> INDEX(切語上字資料表[聲母], 小韻資料表[[#This Row],[上字表識別號]])</f>
        <v>心</v>
      </c>
      <c r="K2354" s="210" t="str" cm="1">
        <f t="array" ref="K2354" xml:space="preserve"> INDEX(切語上字資料表[聲母拼音碼], 小韻資料表[[#This Row],[上字表識別號]])</f>
        <v>s</v>
      </c>
      <c r="L2354" s="210" t="str" cm="1">
        <f t="array" ref="L2354" xml:space="preserve"> INDEX(切語上字資料表[清濁], 小韻資料表[[#This Row],[上字表識別號]])</f>
        <v>全清</v>
      </c>
      <c r="M2354" s="223" t="str" cm="1">
        <f t="array" ref="M2354" xml:space="preserve"> INDEX(切語上字資料表[發送收], 小韻資料表[[#This Row],[上字表識別號]])</f>
        <v>送氣</v>
      </c>
      <c r="N2354" s="205" cm="1">
        <f t="array" ref="N2354" xml:space="preserve"> MATCH(TRUE, ISNUMBER( SEARCH( RIGHT(小韻資料表[[#This Row],[切語]],1), 切語下字資料表[切語下字]) ), 0)</f>
        <v>59</v>
      </c>
      <c r="O2354" s="207" t="str" cm="1">
        <f t="array" ref="O2354" xml:space="preserve"> INDEX(切語下字資料表[韻母], 小韻資料表[[#This Row],[下字表識別號]])</f>
        <v>暮開1</v>
      </c>
      <c r="P2354" s="207" t="str" cm="1">
        <f t="array" ref="P2354" xml:space="preserve"> INDEX(切語下字資料表[韻母拼音碼], 小韻資料表[[#This Row],[下字表識別號]])</f>
        <v>oo</v>
      </c>
      <c r="Q2354" s="210" t="str" cm="1">
        <f t="array" ref="Q2354" xml:space="preserve"> INDEX(設定表!$C$19:$C$23, INT( LEFT(小韻資料表[[#This Row],[目次編碼]],1) ))</f>
        <v>去</v>
      </c>
      <c r="R2354" s="210">
        <f xml:space="preserve">  INDEX(設定表!$C$8:$C$15, MATCH( (RIGHT(小韻資料表[[#This Row],[清濁]]) &amp; 小韻資料表[[#This Row],[調]]), 設定表!$B$8:$B$15, 0))</f>
        <v>3</v>
      </c>
      <c r="S2354" s="205" t="s">
        <v>309</v>
      </c>
      <c r="T2354" s="205" t="s">
        <v>309</v>
      </c>
      <c r="U2354" s="226" t="s">
        <v>8580</v>
      </c>
      <c r="V2354" s="147" t="s">
        <v>309</v>
      </c>
      <c r="X2354" s="135"/>
      <c r="Y2354" s="135"/>
      <c r="AA2354" s="135"/>
      <c r="AB2354" s="134"/>
      <c r="AC2354" s="135"/>
      <c r="AD2354" s="135"/>
      <c r="AH2354" s="135"/>
      <c r="AI2354" s="135"/>
    </row>
    <row r="2355" spans="1:35" ht="31.5">
      <c r="A2355" s="205">
        <v>2351</v>
      </c>
      <c r="B2355" s="206" t="s">
        <v>8581</v>
      </c>
      <c r="C2355" s="207" t="str">
        <f xml:space="preserve"> _xlfn.CONCAT(小韻資料表[[#This Row],[聲母拼音碼]],小韻資料表[[#This Row],[韻母拼音碼]],小韻資料表[[#This Row],[調號]])</f>
        <v>coo7</v>
      </c>
      <c r="D2355" s="206" t="s">
        <v>8582</v>
      </c>
      <c r="E2355" s="208" t="s">
        <v>454</v>
      </c>
      <c r="F2355" s="205">
        <v>10</v>
      </c>
      <c r="G2355" s="209" t="s">
        <v>8583</v>
      </c>
      <c r="H2355" s="205">
        <f xml:space="preserve"> LEN(小韻資料表[[#This Row],[小韻字集]])</f>
        <v>9</v>
      </c>
      <c r="I2355" s="205" cm="1">
        <f t="array" ref="I2355" xml:space="preserve"> MATCH(TRUE, ISNUMBER( SEARCH( LEFT(小韻資料表[[#This Row],[切語]],1), 切語上字資料表[切語上字]) ), 0)</f>
        <v>23</v>
      </c>
      <c r="J2355" s="210" t="str" cm="1">
        <f t="array" ref="J2355" xml:space="preserve"> INDEX(切語上字資料表[聲母], 小韻資料表[[#This Row],[上字表識別號]])</f>
        <v>從</v>
      </c>
      <c r="K2355" s="210" t="str" cm="1">
        <f t="array" ref="K2355" xml:space="preserve"> INDEX(切語上字資料表[聲母拼音碼], 小韻資料表[[#This Row],[上字表識別號]])</f>
        <v>c</v>
      </c>
      <c r="L2355" s="210" t="str" cm="1">
        <f t="array" ref="L2355" xml:space="preserve"> INDEX(切語上字資料表[清濁], 小韻資料表[[#This Row],[上字表識別號]])</f>
        <v>全濁</v>
      </c>
      <c r="M2355" s="223" cm="1">
        <f t="array" ref="M2355" xml:space="preserve"> INDEX(切語上字資料表[發送收], 小韻資料表[[#This Row],[上字表識別號]])</f>
        <v>0</v>
      </c>
      <c r="N2355" s="205" cm="1">
        <f t="array" ref="N2355" xml:space="preserve"> MATCH(TRUE, ISNUMBER( SEARCH( RIGHT(小韻資料表[[#This Row],[切語]],1), 切語下字資料表[切語下字]) ), 0)</f>
        <v>59</v>
      </c>
      <c r="O2355" s="207" t="str" cm="1">
        <f t="array" ref="O2355" xml:space="preserve"> INDEX(切語下字資料表[韻母], 小韻資料表[[#This Row],[下字表識別號]])</f>
        <v>暮開1</v>
      </c>
      <c r="P2355" s="207" t="str" cm="1">
        <f t="array" ref="P2355" xml:space="preserve"> INDEX(切語下字資料表[韻母拼音碼], 小韻資料表[[#This Row],[下字表識別號]])</f>
        <v>oo</v>
      </c>
      <c r="Q2355" s="210" t="str" cm="1">
        <f t="array" ref="Q2355" xml:space="preserve"> INDEX(設定表!$C$19:$C$23, INT( LEFT(小韻資料表[[#This Row],[目次編碼]],1) ))</f>
        <v>去</v>
      </c>
      <c r="R2355" s="210">
        <f xml:space="preserve">  INDEX(設定表!$C$8:$C$15, MATCH( (RIGHT(小韻資料表[[#This Row],[清濁]]) &amp; 小韻資料表[[#This Row],[調]]), 設定表!$B$8:$B$15, 0))</f>
        <v>7</v>
      </c>
      <c r="S2355" s="205" t="s">
        <v>309</v>
      </c>
      <c r="T2355" s="205" t="s">
        <v>309</v>
      </c>
      <c r="U2355" s="226" t="s">
        <v>309</v>
      </c>
      <c r="V2355" s="146" t="s">
        <v>309</v>
      </c>
      <c r="X2355" s="135"/>
      <c r="Y2355" s="135"/>
      <c r="AA2355" s="135"/>
      <c r="AB2355" s="134"/>
      <c r="AC2355" s="135"/>
      <c r="AD2355" s="135"/>
      <c r="AH2355" s="135"/>
      <c r="AI2355" s="135"/>
    </row>
    <row r="2356" spans="1:35" ht="31.5">
      <c r="A2356" s="205">
        <v>2352</v>
      </c>
      <c r="B2356" s="206" t="s">
        <v>8584</v>
      </c>
      <c r="C2356" s="207" t="str">
        <f xml:space="preserve"> _xlfn.CONCAT(小韻資料表[[#This Row],[聲母拼音碼]],小韻資料表[[#This Row],[韻母拼音碼]],小韻資料表[[#This Row],[調號]])</f>
        <v>noo7</v>
      </c>
      <c r="D2356" s="206" t="s">
        <v>8585</v>
      </c>
      <c r="E2356" s="208" t="s">
        <v>454</v>
      </c>
      <c r="F2356" s="205">
        <v>11</v>
      </c>
      <c r="G2356" s="209" t="s">
        <v>8586</v>
      </c>
      <c r="H2356" s="205">
        <f xml:space="preserve"> LEN(小韻資料表[[#This Row],[小韻字集]])</f>
        <v>2</v>
      </c>
      <c r="I2356" s="205" cm="1">
        <f t="array" ref="I2356" xml:space="preserve"> MATCH(TRUE, ISNUMBER( SEARCH( LEFT(小韻資料表[[#This Row],[切語]],1), 切語上字資料表[切語上字]) ), 0)</f>
        <v>8</v>
      </c>
      <c r="J2356" s="210" t="str" cm="1">
        <f t="array" ref="J2356" xml:space="preserve"> INDEX(切語上字資料表[聲母], 小韻資料表[[#This Row],[上字表識別號]])</f>
        <v>泥</v>
      </c>
      <c r="K2356" s="210" t="str" cm="1">
        <f t="array" ref="K2356" xml:space="preserve"> INDEX(切語上字資料表[聲母拼音碼], 小韻資料表[[#This Row],[上字表識別號]])</f>
        <v>n</v>
      </c>
      <c r="L2356" s="210" t="str" cm="1">
        <f t="array" ref="L2356" xml:space="preserve"> INDEX(切語上字資料表[清濁], 小韻資料表[[#This Row],[上字表識別號]])</f>
        <v>次濁</v>
      </c>
      <c r="M2356" s="223" t="str" cm="1">
        <f t="array" ref="M2356" xml:space="preserve"> INDEX(切語上字資料表[發送收], 小韻資料表[[#This Row],[上字表識別號]])</f>
        <v>收聲</v>
      </c>
      <c r="N2356" s="205" cm="1">
        <f t="array" ref="N2356" xml:space="preserve"> MATCH(TRUE, ISNUMBER( SEARCH( RIGHT(小韻資料表[[#This Row],[切語]],1), 切語下字資料表[切語下字]) ), 0)</f>
        <v>59</v>
      </c>
      <c r="O2356" s="207" t="str" cm="1">
        <f t="array" ref="O2356" xml:space="preserve"> INDEX(切語下字資料表[韻母], 小韻資料表[[#This Row],[下字表識別號]])</f>
        <v>暮開1</v>
      </c>
      <c r="P2356" s="207" t="str" cm="1">
        <f t="array" ref="P2356" xml:space="preserve"> INDEX(切語下字資料表[韻母拼音碼], 小韻資料表[[#This Row],[下字表識別號]])</f>
        <v>oo</v>
      </c>
      <c r="Q2356" s="210" t="str" cm="1">
        <f t="array" ref="Q2356" xml:space="preserve"> INDEX(設定表!$C$19:$C$23, INT( LEFT(小韻資料表[[#This Row],[目次編碼]],1) ))</f>
        <v>去</v>
      </c>
      <c r="R2356" s="210">
        <f xml:space="preserve">  INDEX(設定表!$C$8:$C$15, MATCH( (RIGHT(小韻資料表[[#This Row],[清濁]]) &amp; 小韻資料表[[#This Row],[調]]), 設定表!$B$8:$B$15, 0))</f>
        <v>7</v>
      </c>
      <c r="S2356" s="205" t="s">
        <v>309</v>
      </c>
      <c r="T2356" s="205" t="s">
        <v>309</v>
      </c>
      <c r="U2356" s="226" t="s">
        <v>309</v>
      </c>
      <c r="V2356" s="147" t="s">
        <v>309</v>
      </c>
      <c r="X2356" s="135"/>
      <c r="Y2356" s="135"/>
      <c r="AA2356" s="135"/>
      <c r="AB2356" s="134"/>
      <c r="AC2356" s="135"/>
      <c r="AD2356" s="135"/>
      <c r="AH2356" s="135"/>
      <c r="AI2356" s="135"/>
    </row>
    <row r="2357" spans="1:35" ht="31.5">
      <c r="A2357" s="205">
        <v>2353</v>
      </c>
      <c r="B2357" s="206" t="s">
        <v>8587</v>
      </c>
      <c r="C2357" s="207" t="str">
        <f xml:space="preserve"> _xlfn.CONCAT(小韻資料表[[#This Row],[聲母拼音碼]],小韻資料表[[#This Row],[韻母拼音碼]],小韻資料表[[#This Row],[調號]])</f>
        <v>poo3</v>
      </c>
      <c r="D2357" s="206" t="s">
        <v>8588</v>
      </c>
      <c r="E2357" s="208" t="s">
        <v>454</v>
      </c>
      <c r="F2357" s="205">
        <v>12</v>
      </c>
      <c r="G2357" s="209" t="s">
        <v>8589</v>
      </c>
      <c r="H2357" s="205">
        <f xml:space="preserve"> LEN(小韻資料表[[#This Row],[小韻字集]])</f>
        <v>8</v>
      </c>
      <c r="I2357" s="205" cm="1">
        <f t="array" ref="I2357" xml:space="preserve"> MATCH(TRUE, ISNUMBER( SEARCH( LEFT(小韻資料表[[#This Row],[切語]],1), 切語上字資料表[切語上字]) ), 0)</f>
        <v>13</v>
      </c>
      <c r="J2357" s="210" t="str" cm="1">
        <f t="array" ref="J2357" xml:space="preserve"> INDEX(切語上字資料表[聲母], 小韻資料表[[#This Row],[上字表識別號]])</f>
        <v>幫</v>
      </c>
      <c r="K2357" s="210" t="str" cm="1">
        <f t="array" ref="K2357" xml:space="preserve"> INDEX(切語上字資料表[聲母拼音碼], 小韻資料表[[#This Row],[上字表識別號]])</f>
        <v>p</v>
      </c>
      <c r="L2357" s="210" t="str" cm="1">
        <f t="array" ref="L2357" xml:space="preserve"> INDEX(切語上字資料表[清濁], 小韻資料表[[#This Row],[上字表識別號]])</f>
        <v>全清</v>
      </c>
      <c r="M2357" s="223" t="str" cm="1">
        <f t="array" ref="M2357" xml:space="preserve"> INDEX(切語上字資料表[發送收], 小韻資料表[[#This Row],[上字表識別號]])</f>
        <v>發聲</v>
      </c>
      <c r="N2357" s="205" cm="1">
        <f t="array" ref="N2357" xml:space="preserve"> MATCH(TRUE, ISNUMBER( SEARCH( RIGHT(小韻資料表[[#This Row],[切語]],1), 切語下字資料表[切語下字]) ), 0)</f>
        <v>59</v>
      </c>
      <c r="O2357" s="207" t="str" cm="1">
        <f t="array" ref="O2357" xml:space="preserve"> INDEX(切語下字資料表[韻母], 小韻資料表[[#This Row],[下字表識別號]])</f>
        <v>暮開1</v>
      </c>
      <c r="P2357" s="207" t="str" cm="1">
        <f t="array" ref="P2357" xml:space="preserve"> INDEX(切語下字資料表[韻母拼音碼], 小韻資料表[[#This Row],[下字表識別號]])</f>
        <v>oo</v>
      </c>
      <c r="Q2357" s="210" t="str" cm="1">
        <f t="array" ref="Q2357" xml:space="preserve"> INDEX(設定表!$C$19:$C$23, INT( LEFT(小韻資料表[[#This Row],[目次編碼]],1) ))</f>
        <v>去</v>
      </c>
      <c r="R2357" s="210">
        <f xml:space="preserve">  INDEX(設定表!$C$8:$C$15, MATCH( (RIGHT(小韻資料表[[#This Row],[清濁]]) &amp; 小韻資料表[[#This Row],[調]]), 設定表!$B$8:$B$15, 0))</f>
        <v>3</v>
      </c>
      <c r="S2357" s="211" t="s">
        <v>309</v>
      </c>
      <c r="T2357" s="205" t="s">
        <v>309</v>
      </c>
      <c r="U2357" s="226" t="s">
        <v>309</v>
      </c>
      <c r="V2357" s="147" t="s">
        <v>309</v>
      </c>
      <c r="X2357" s="135"/>
      <c r="Y2357" s="135"/>
      <c r="AA2357" s="135"/>
      <c r="AB2357" s="134"/>
      <c r="AC2357" s="135"/>
      <c r="AD2357" s="135"/>
      <c r="AH2357" s="135"/>
      <c r="AI2357" s="135"/>
    </row>
    <row r="2358" spans="1:35" ht="31.5">
      <c r="A2358" s="205">
        <v>2354</v>
      </c>
      <c r="B2358" s="206" t="s">
        <v>8590</v>
      </c>
      <c r="C2358" s="207" t="str">
        <f xml:space="preserve"> _xlfn.CONCAT(小韻資料表[[#This Row],[聲母拼音碼]],小韻資料表[[#This Row],[韻母拼音碼]],小韻資料表[[#This Row],[調號]])</f>
        <v>Øoo3</v>
      </c>
      <c r="D2358" s="206" t="s">
        <v>8591</v>
      </c>
      <c r="E2358" s="208" t="s">
        <v>454</v>
      </c>
      <c r="F2358" s="205">
        <v>13</v>
      </c>
      <c r="G2358" s="209" t="s">
        <v>8592</v>
      </c>
      <c r="H2358" s="205">
        <f xml:space="preserve"> LEN(小韻資料表[[#This Row],[小韻字集]])</f>
        <v>4</v>
      </c>
      <c r="I2358" s="205" cm="1">
        <f t="array" ref="I2358" xml:space="preserve"> MATCH(TRUE, ISNUMBER( SEARCH( LEFT(小韻資料表[[#This Row],[切語]],1), 切語上字資料表[切語上字]) ), 0)</f>
        <v>35</v>
      </c>
      <c r="J2358" s="210" t="str" cm="1">
        <f t="array" ref="J2358" xml:space="preserve"> INDEX(切語上字資料表[聲母], 小韻資料表[[#This Row],[上字表識別號]])</f>
        <v>影</v>
      </c>
      <c r="K2358" s="210" t="str" cm="1">
        <f t="array" ref="K2358" xml:space="preserve"> INDEX(切語上字資料表[聲母拼音碼], 小韻資料表[[#This Row],[上字表識別號]])</f>
        <v>Ø</v>
      </c>
      <c r="L2358" s="210" t="str" cm="1">
        <f t="array" ref="L2358" xml:space="preserve"> INDEX(切語上字資料表[清濁], 小韻資料表[[#This Row],[上字表識別號]])</f>
        <v>全清</v>
      </c>
      <c r="M2358" s="223" t="str" cm="1">
        <f t="array" ref="M2358" xml:space="preserve"> INDEX(切語上字資料表[發送收], 小韻資料表[[#This Row],[上字表識別號]])</f>
        <v>發聲</v>
      </c>
      <c r="N2358" s="205" cm="1">
        <f t="array" ref="N2358" xml:space="preserve"> MATCH(TRUE, ISNUMBER( SEARCH( RIGHT(小韻資料表[[#This Row],[切語]],1), 切語下字資料表[切語下字]) ), 0)</f>
        <v>59</v>
      </c>
      <c r="O2358" s="207" t="str" cm="1">
        <f t="array" ref="O2358" xml:space="preserve"> INDEX(切語下字資料表[韻母], 小韻資料表[[#This Row],[下字表識別號]])</f>
        <v>暮開1</v>
      </c>
      <c r="P2358" s="207" t="str" cm="1">
        <f t="array" ref="P2358" xml:space="preserve"> INDEX(切語下字資料表[韻母拼音碼], 小韻資料表[[#This Row],[下字表識別號]])</f>
        <v>oo</v>
      </c>
      <c r="Q2358" s="210" t="str" cm="1">
        <f t="array" ref="Q2358" xml:space="preserve"> INDEX(設定表!$C$19:$C$23, INT( LEFT(小韻資料表[[#This Row],[目次編碼]],1) ))</f>
        <v>去</v>
      </c>
      <c r="R2358" s="210">
        <f xml:space="preserve">  INDEX(設定表!$C$8:$C$15, MATCH( (RIGHT(小韻資料表[[#This Row],[清濁]]) &amp; 小韻資料表[[#This Row],[調]]), 設定表!$B$8:$B$15, 0))</f>
        <v>3</v>
      </c>
      <c r="S2358" s="205" t="s">
        <v>309</v>
      </c>
      <c r="T2358" s="205" t="s">
        <v>309</v>
      </c>
      <c r="U2358" s="226" t="s">
        <v>5773</v>
      </c>
      <c r="V2358" s="147" t="s">
        <v>309</v>
      </c>
      <c r="X2358" s="135"/>
      <c r="Y2358" s="135"/>
      <c r="AA2358" s="135"/>
      <c r="AB2358" s="134"/>
      <c r="AC2358" s="135"/>
      <c r="AD2358" s="135"/>
      <c r="AH2358" s="135"/>
      <c r="AI2358" s="135"/>
    </row>
    <row r="2359" spans="1:35" ht="31.5">
      <c r="A2359" s="205">
        <v>2355</v>
      </c>
      <c r="B2359" s="206" t="s">
        <v>8593</v>
      </c>
      <c r="C2359" s="207" t="str">
        <f xml:space="preserve"> _xlfn.CONCAT(小韻資料表[[#This Row],[聲母拼音碼]],小韻資料表[[#This Row],[韻母拼音碼]],小韻資料表[[#This Row],[調號]])</f>
        <v>phoo3</v>
      </c>
      <c r="D2359" s="206" t="s">
        <v>8594</v>
      </c>
      <c r="E2359" s="208" t="s">
        <v>454</v>
      </c>
      <c r="F2359" s="205">
        <v>14</v>
      </c>
      <c r="G2359" s="209" t="s">
        <v>8595</v>
      </c>
      <c r="H2359" s="205">
        <f xml:space="preserve"> LEN(小韻資料表[[#This Row],[小韻字集]])</f>
        <v>6</v>
      </c>
      <c r="I2359" s="205" cm="1">
        <f t="array" ref="I2359" xml:space="preserve"> MATCH(TRUE, ISNUMBER( SEARCH( LEFT(小韻資料表[[#This Row],[切語]],1), 切語上字資料表[切語上字]) ), 0)</f>
        <v>14</v>
      </c>
      <c r="J2359" s="210" t="str" cm="1">
        <f t="array" ref="J2359" xml:space="preserve"> INDEX(切語上字資料表[聲母], 小韻資料表[[#This Row],[上字表識別號]])</f>
        <v>滂</v>
      </c>
      <c r="K2359" s="210" t="str" cm="1">
        <f t="array" ref="K2359" xml:space="preserve"> INDEX(切語上字資料表[聲母拼音碼], 小韻資料表[[#This Row],[上字表識別號]])</f>
        <v>ph</v>
      </c>
      <c r="L2359" s="210" t="str" cm="1">
        <f t="array" ref="L2359" xml:space="preserve"> INDEX(切語上字資料表[清濁], 小韻資料表[[#This Row],[上字表識別號]])</f>
        <v>次清</v>
      </c>
      <c r="M2359" s="223" t="str" cm="1">
        <f t="array" ref="M2359" xml:space="preserve"> INDEX(切語上字資料表[發送收], 小韻資料表[[#This Row],[上字表識別號]])</f>
        <v>送氣</v>
      </c>
      <c r="N2359" s="205" cm="1">
        <f t="array" ref="N2359" xml:space="preserve"> MATCH(TRUE, ISNUMBER( SEARCH( RIGHT(小韻資料表[[#This Row],[切語]],1), 切語下字資料表[切語下字]) ), 0)</f>
        <v>59</v>
      </c>
      <c r="O2359" s="207" t="str" cm="1">
        <f t="array" ref="O2359" xml:space="preserve"> INDEX(切語下字資料表[韻母], 小韻資料表[[#This Row],[下字表識別號]])</f>
        <v>暮開1</v>
      </c>
      <c r="P2359" s="207" t="str" cm="1">
        <f t="array" ref="P2359" xml:space="preserve"> INDEX(切語下字資料表[韻母拼音碼], 小韻資料表[[#This Row],[下字表識別號]])</f>
        <v>oo</v>
      </c>
      <c r="Q2359" s="210" t="str" cm="1">
        <f t="array" ref="Q2359" xml:space="preserve"> INDEX(設定表!$C$19:$C$23, INT( LEFT(小韻資料表[[#This Row],[目次編碼]],1) ))</f>
        <v>去</v>
      </c>
      <c r="R2359" s="210">
        <f xml:space="preserve">  INDEX(設定表!$C$8:$C$15, MATCH( (RIGHT(小韻資料表[[#This Row],[清濁]]) &amp; 小韻資料表[[#This Row],[調]]), 設定表!$B$8:$B$15, 0))</f>
        <v>3</v>
      </c>
      <c r="S2359" s="205" t="s">
        <v>309</v>
      </c>
      <c r="T2359" s="205" t="s">
        <v>309</v>
      </c>
      <c r="U2359" s="226" t="s">
        <v>309</v>
      </c>
      <c r="V2359" s="146" t="s">
        <v>309</v>
      </c>
      <c r="X2359" s="135"/>
      <c r="Y2359" s="135"/>
      <c r="AA2359" s="135"/>
      <c r="AB2359" s="134"/>
      <c r="AC2359" s="135"/>
      <c r="AD2359" s="135"/>
      <c r="AH2359" s="135"/>
      <c r="AI2359" s="135"/>
    </row>
    <row r="2360" spans="1:35" ht="31.5">
      <c r="A2360" s="205">
        <v>2356</v>
      </c>
      <c r="B2360" s="206" t="s">
        <v>8596</v>
      </c>
      <c r="C2360" s="207" t="str">
        <f xml:space="preserve"> _xlfn.CONCAT(小韻資料表[[#This Row],[聲母拼音碼]],小韻資料表[[#This Row],[韻母拼音碼]],小韻資料表[[#This Row],[調號]])</f>
        <v>choo3</v>
      </c>
      <c r="D2360" s="206" t="s">
        <v>8597</v>
      </c>
      <c r="E2360" s="208" t="s">
        <v>454</v>
      </c>
      <c r="F2360" s="205">
        <v>15</v>
      </c>
      <c r="G2360" s="209" t="s">
        <v>8598</v>
      </c>
      <c r="H2360" s="205">
        <f xml:space="preserve"> LEN(小韻資料表[[#This Row],[小韻字集]])</f>
        <v>5</v>
      </c>
      <c r="I2360" s="205" cm="1">
        <f t="array" ref="I2360" xml:space="preserve"> MATCH(TRUE, ISNUMBER( SEARCH( LEFT(小韻資料表[[#This Row],[切語]],1), 切語上字資料表[切語上字]) ), 0)</f>
        <v>22</v>
      </c>
      <c r="J2360" s="210" t="str" cm="1">
        <f t="array" ref="J2360" xml:space="preserve"> INDEX(切語上字資料表[聲母], 小韻資料表[[#This Row],[上字表識別號]])</f>
        <v>清</v>
      </c>
      <c r="K2360" s="210" t="str" cm="1">
        <f t="array" ref="K2360" xml:space="preserve"> INDEX(切語上字資料表[聲母拼音碼], 小韻資料表[[#This Row],[上字表識別號]])</f>
        <v>ch</v>
      </c>
      <c r="L2360" s="210" t="str" cm="1">
        <f t="array" ref="L2360" xml:space="preserve"> INDEX(切語上字資料表[清濁], 小韻資料表[[#This Row],[上字表識別號]])</f>
        <v>次清</v>
      </c>
      <c r="M2360" s="223" t="str" cm="1">
        <f t="array" ref="M2360" xml:space="preserve"> INDEX(切語上字資料表[發送收], 小韻資料表[[#This Row],[上字表識別號]])</f>
        <v>送氣</v>
      </c>
      <c r="N2360" s="205" cm="1">
        <f t="array" ref="N2360" xml:space="preserve"> MATCH(TRUE, ISNUMBER( SEARCH( RIGHT(小韻資料表[[#This Row],[切語]],1), 切語下字資料表[切語下字]) ), 0)</f>
        <v>59</v>
      </c>
      <c r="O2360" s="207" t="str" cm="1">
        <f t="array" ref="O2360" xml:space="preserve"> INDEX(切語下字資料表[韻母], 小韻資料表[[#This Row],[下字表識別號]])</f>
        <v>暮開1</v>
      </c>
      <c r="P2360" s="207" t="str" cm="1">
        <f t="array" ref="P2360" xml:space="preserve"> INDEX(切語下字資料表[韻母拼音碼], 小韻資料表[[#This Row],[下字表識別號]])</f>
        <v>oo</v>
      </c>
      <c r="Q2360" s="210" t="str" cm="1">
        <f t="array" ref="Q2360" xml:space="preserve"> INDEX(設定表!$C$19:$C$23, INT( LEFT(小韻資料表[[#This Row],[目次編碼]],1) ))</f>
        <v>去</v>
      </c>
      <c r="R2360" s="210">
        <f xml:space="preserve">  INDEX(設定表!$C$8:$C$15, MATCH( (RIGHT(小韻資料表[[#This Row],[清濁]]) &amp; 小韻資料表[[#This Row],[調]]), 設定表!$B$8:$B$15, 0))</f>
        <v>3</v>
      </c>
      <c r="S2360" s="205" t="s">
        <v>309</v>
      </c>
      <c r="T2360" s="205" t="s">
        <v>309</v>
      </c>
      <c r="U2360" s="226" t="s">
        <v>309</v>
      </c>
      <c r="V2360" s="147" t="s">
        <v>309</v>
      </c>
      <c r="X2360" s="135"/>
      <c r="Y2360" s="135"/>
      <c r="AA2360" s="135"/>
      <c r="AB2360" s="134"/>
      <c r="AC2360" s="135"/>
      <c r="AD2360" s="135"/>
      <c r="AH2360" s="135"/>
      <c r="AI2360" s="135"/>
    </row>
    <row r="2361" spans="1:35" ht="31.5">
      <c r="A2361" s="205">
        <v>2357</v>
      </c>
      <c r="B2361" s="206" t="s">
        <v>8599</v>
      </c>
      <c r="C2361" s="207" t="str">
        <f xml:space="preserve"> _xlfn.CONCAT(小韻資料表[[#This Row],[聲母拼音碼]],小韻資料表[[#This Row],[韻母拼音碼]],小韻資料表[[#This Row],[調號]])</f>
        <v>khoo3</v>
      </c>
      <c r="D2361" s="206" t="s">
        <v>8600</v>
      </c>
      <c r="E2361" s="208" t="s">
        <v>454</v>
      </c>
      <c r="F2361" s="205">
        <v>16</v>
      </c>
      <c r="G2361" s="209" t="s">
        <v>8601</v>
      </c>
      <c r="H2361" s="205">
        <f xml:space="preserve"> LEN(小韻資料表[[#This Row],[小韻字集]])</f>
        <v>7</v>
      </c>
      <c r="I2361" s="205" cm="1">
        <f t="array" ref="I2361" xml:space="preserve"> MATCH(TRUE, ISNUMBER( SEARCH( LEFT(小韻資料表[[#This Row],[切語]],1), 切語上字資料表[切語上字]) ), 0)</f>
        <v>2</v>
      </c>
      <c r="J2361" s="210" t="str" cm="1">
        <f t="array" ref="J2361" xml:space="preserve"> INDEX(切語上字資料表[聲母], 小韻資料表[[#This Row],[上字表識別號]])</f>
        <v>溪</v>
      </c>
      <c r="K2361" s="210" t="str" cm="1">
        <f t="array" ref="K2361" xml:space="preserve"> INDEX(切語上字資料表[聲母拼音碼], 小韻資料表[[#This Row],[上字表識別號]])</f>
        <v>kh</v>
      </c>
      <c r="L2361" s="210" t="str" cm="1">
        <f t="array" ref="L2361" xml:space="preserve"> INDEX(切語上字資料表[清濁], 小韻資料表[[#This Row],[上字表識別號]])</f>
        <v>次清</v>
      </c>
      <c r="M2361" s="223" t="str" cm="1">
        <f t="array" ref="M2361" xml:space="preserve"> INDEX(切語上字資料表[發送收], 小韻資料表[[#This Row],[上字表識別號]])</f>
        <v>送氣</v>
      </c>
      <c r="N2361" s="205" cm="1">
        <f t="array" ref="N2361" xml:space="preserve"> MATCH(TRUE, ISNUMBER( SEARCH( RIGHT(小韻資料表[[#This Row],[切語]],1), 切語下字資料表[切語下字]) ), 0)</f>
        <v>59</v>
      </c>
      <c r="O2361" s="207" t="str" cm="1">
        <f t="array" ref="O2361" xml:space="preserve"> INDEX(切語下字資料表[韻母], 小韻資料表[[#This Row],[下字表識別號]])</f>
        <v>暮開1</v>
      </c>
      <c r="P2361" s="207" t="str" cm="1">
        <f t="array" ref="P2361" xml:space="preserve"> INDEX(切語下字資料表[韻母拼音碼], 小韻資料表[[#This Row],[下字表識別號]])</f>
        <v>oo</v>
      </c>
      <c r="Q2361" s="210" t="str" cm="1">
        <f t="array" ref="Q2361" xml:space="preserve"> INDEX(設定表!$C$19:$C$23, INT( LEFT(小韻資料表[[#This Row],[目次編碼]],1) ))</f>
        <v>去</v>
      </c>
      <c r="R2361" s="210">
        <f xml:space="preserve">  INDEX(設定表!$C$8:$C$15, MATCH( (RIGHT(小韻資料表[[#This Row],[清濁]]) &amp; 小韻資料表[[#This Row],[調]]), 設定表!$B$8:$B$15, 0))</f>
        <v>3</v>
      </c>
      <c r="S2361" s="205" t="s">
        <v>309</v>
      </c>
      <c r="T2361" s="205" t="s">
        <v>309</v>
      </c>
      <c r="U2361" s="226" t="s">
        <v>8602</v>
      </c>
      <c r="V2361" s="146" t="s">
        <v>309</v>
      </c>
      <c r="X2361" s="135"/>
      <c r="Y2361" s="135"/>
      <c r="AA2361" s="135"/>
      <c r="AB2361" s="134"/>
      <c r="AC2361" s="135"/>
      <c r="AD2361" s="135"/>
      <c r="AH2361" s="135"/>
      <c r="AI2361" s="135"/>
    </row>
    <row r="2362" spans="1:35" ht="31.5">
      <c r="A2362" s="205">
        <v>2358</v>
      </c>
      <c r="B2362" s="206" t="s">
        <v>8603</v>
      </c>
      <c r="C2362" s="207" t="str">
        <f xml:space="preserve"> _xlfn.CONCAT(小韻資料表[[#This Row],[聲母拼音碼]],小韻資料表[[#This Row],[韻母拼音碼]],小韻資料表[[#This Row],[調號]])</f>
        <v>poo7</v>
      </c>
      <c r="D2362" s="206" t="s">
        <v>8604</v>
      </c>
      <c r="E2362" s="208" t="s">
        <v>454</v>
      </c>
      <c r="F2362" s="205">
        <v>17</v>
      </c>
      <c r="G2362" s="209" t="s">
        <v>8605</v>
      </c>
      <c r="H2362" s="205">
        <f xml:space="preserve"> LEN(小韻資料表[[#This Row],[小韻字集]])</f>
        <v>17</v>
      </c>
      <c r="I2362" s="205" cm="1">
        <f t="array" ref="I2362" xml:space="preserve"> MATCH(TRUE, ISNUMBER( SEARCH( LEFT(小韻資料表[[#This Row],[切語]],1), 切語上字資料表[切語上字]) ), 0)</f>
        <v>15</v>
      </c>
      <c r="J2362" s="210" t="str" cm="1">
        <f t="array" ref="J2362" xml:space="preserve"> INDEX(切語上字資料表[聲母], 小韻資料表[[#This Row],[上字表識別號]])</f>
        <v>並</v>
      </c>
      <c r="K2362" s="210" t="str" cm="1">
        <f t="array" ref="K2362" xml:space="preserve"> INDEX(切語上字資料表[聲母拼音碼], 小韻資料表[[#This Row],[上字表識別號]])</f>
        <v>p</v>
      </c>
      <c r="L2362" s="210" t="str" cm="1">
        <f t="array" ref="L2362" xml:space="preserve"> INDEX(切語上字資料表[清濁], 小韻資料表[[#This Row],[上字表識別號]])</f>
        <v>全濁</v>
      </c>
      <c r="M2362" s="223" cm="1">
        <f t="array" ref="M2362" xml:space="preserve"> INDEX(切語上字資料表[發送收], 小韻資料表[[#This Row],[上字表識別號]])</f>
        <v>0</v>
      </c>
      <c r="N2362" s="205" cm="1">
        <f t="array" ref="N2362" xml:space="preserve"> MATCH(TRUE, ISNUMBER( SEARCH( RIGHT(小韻資料表[[#This Row],[切語]],1), 切語下字資料表[切語下字]) ), 0)</f>
        <v>59</v>
      </c>
      <c r="O2362" s="207" t="str" cm="1">
        <f t="array" ref="O2362" xml:space="preserve"> INDEX(切語下字資料表[韻母], 小韻資料表[[#This Row],[下字表識別號]])</f>
        <v>暮開1</v>
      </c>
      <c r="P2362" s="207" t="str" cm="1">
        <f t="array" ref="P2362" xml:space="preserve"> INDEX(切語下字資料表[韻母拼音碼], 小韻資料表[[#This Row],[下字表識別號]])</f>
        <v>oo</v>
      </c>
      <c r="Q2362" s="210" t="str" cm="1">
        <f t="array" ref="Q2362" xml:space="preserve"> INDEX(設定表!$C$19:$C$23, INT( LEFT(小韻資料表[[#This Row],[目次編碼]],1) ))</f>
        <v>去</v>
      </c>
      <c r="R2362" s="210">
        <f xml:space="preserve">  INDEX(設定表!$C$8:$C$15, MATCH( (RIGHT(小韻資料表[[#This Row],[清濁]]) &amp; 小韻資料表[[#This Row],[調]]), 設定表!$B$8:$B$15, 0))</f>
        <v>7</v>
      </c>
      <c r="S2362" s="205" t="s">
        <v>309</v>
      </c>
      <c r="T2362" s="205" t="s">
        <v>309</v>
      </c>
      <c r="U2362" s="226" t="s">
        <v>8606</v>
      </c>
      <c r="V2362" s="147" t="s">
        <v>309</v>
      </c>
      <c r="X2362" s="135"/>
      <c r="Y2362" s="135"/>
      <c r="AA2362" s="135"/>
      <c r="AB2362" s="134"/>
      <c r="AC2362" s="135"/>
      <c r="AD2362" s="135"/>
      <c r="AH2362" s="135"/>
      <c r="AI2362" s="135"/>
    </row>
    <row r="2363" spans="1:35" ht="31.5">
      <c r="A2363" s="205">
        <v>2359</v>
      </c>
      <c r="B2363" s="206" t="s">
        <v>8607</v>
      </c>
      <c r="C2363" s="207" t="str">
        <f xml:space="preserve"> _xlfn.CONCAT(小韻資料表[[#This Row],[聲母拼音碼]],小韻資料表[[#This Row],[韻母拼音碼]],小韻資料表[[#This Row],[調號]])</f>
        <v>hoo3</v>
      </c>
      <c r="D2363" s="206" t="s">
        <v>8608</v>
      </c>
      <c r="E2363" s="208" t="s">
        <v>454</v>
      </c>
      <c r="F2363" s="205">
        <v>18</v>
      </c>
      <c r="G2363" s="209" t="s">
        <v>8609</v>
      </c>
      <c r="H2363" s="205">
        <f xml:space="preserve"> LEN(小韻資料表[[#This Row],[小韻字集]])</f>
        <v>2</v>
      </c>
      <c r="I2363" s="205" cm="1">
        <f t="array" ref="I2363" xml:space="preserve"> MATCH(TRUE, ISNUMBER( SEARCH( LEFT(小韻資料表[[#This Row],[切語]],1), 切語上字資料表[切語上字]) ), 0)</f>
        <v>36</v>
      </c>
      <c r="J2363" s="210" t="str" cm="1">
        <f t="array" ref="J2363" xml:space="preserve"> INDEX(切語上字資料表[聲母], 小韻資料表[[#This Row],[上字表識別號]])</f>
        <v>曉</v>
      </c>
      <c r="K2363" s="210" t="str" cm="1">
        <f t="array" ref="K2363" xml:space="preserve"> INDEX(切語上字資料表[聲母拼音碼], 小韻資料表[[#This Row],[上字表識別號]])</f>
        <v>h</v>
      </c>
      <c r="L2363" s="210" t="str" cm="1">
        <f t="array" ref="L2363" xml:space="preserve"> INDEX(切語上字資料表[清濁], 小韻資料表[[#This Row],[上字表識別號]])</f>
        <v>次清</v>
      </c>
      <c r="M2363" s="223" t="str" cm="1">
        <f t="array" ref="M2363" xml:space="preserve"> INDEX(切語上字資料表[發送收], 小韻資料表[[#This Row],[上字表識別號]])</f>
        <v>送氣</v>
      </c>
      <c r="N2363" s="205" cm="1">
        <f t="array" ref="N2363" xml:space="preserve"> MATCH(TRUE, ISNUMBER( SEARCH( RIGHT(小韻資料表[[#This Row],[切語]],1), 切語下字資料表[切語下字]) ), 0)</f>
        <v>59</v>
      </c>
      <c r="O2363" s="207" t="str" cm="1">
        <f t="array" ref="O2363" xml:space="preserve"> INDEX(切語下字資料表[韻母], 小韻資料表[[#This Row],[下字表識別號]])</f>
        <v>暮開1</v>
      </c>
      <c r="P2363" s="207" t="str" cm="1">
        <f t="array" ref="P2363" xml:space="preserve"> INDEX(切語下字資料表[韻母拼音碼], 小韻資料表[[#This Row],[下字表識別號]])</f>
        <v>oo</v>
      </c>
      <c r="Q2363" s="210" t="str" cm="1">
        <f t="array" ref="Q2363" xml:space="preserve"> INDEX(設定表!$C$19:$C$23, INT( LEFT(小韻資料表[[#This Row],[目次編碼]],1) ))</f>
        <v>去</v>
      </c>
      <c r="R2363" s="210">
        <f xml:space="preserve">  INDEX(設定表!$C$8:$C$15, MATCH( (RIGHT(小韻資料表[[#This Row],[清濁]]) &amp; 小韻資料表[[#This Row],[調]]), 設定表!$B$8:$B$15, 0))</f>
        <v>3</v>
      </c>
      <c r="S2363" s="205" t="s">
        <v>309</v>
      </c>
      <c r="T2363" s="205" t="s">
        <v>309</v>
      </c>
      <c r="U2363" s="226" t="s">
        <v>309</v>
      </c>
      <c r="V2363" s="146" t="s">
        <v>309</v>
      </c>
      <c r="X2363" s="135"/>
      <c r="Y2363" s="135"/>
      <c r="AA2363" s="135"/>
      <c r="AB2363" s="134"/>
      <c r="AC2363" s="135"/>
      <c r="AD2363" s="135"/>
      <c r="AH2363" s="135"/>
      <c r="AI2363" s="135"/>
    </row>
    <row r="2364" spans="1:35" ht="31.5">
      <c r="A2364" s="205">
        <v>2360</v>
      </c>
      <c r="B2364" s="206" t="s">
        <v>8610</v>
      </c>
      <c r="C2364" s="207" t="str">
        <f xml:space="preserve"> _xlfn.CONCAT(小韻資料表[[#This Row],[聲母拼音碼]],小韻資料表[[#This Row],[韻母拼音碼]],小韻資料表[[#This Row],[調號]])</f>
        <v>coo3</v>
      </c>
      <c r="D2364" s="206" t="s">
        <v>8611</v>
      </c>
      <c r="E2364" s="208" t="s">
        <v>454</v>
      </c>
      <c r="F2364" s="205">
        <v>19</v>
      </c>
      <c r="G2364" s="209" t="s">
        <v>8611</v>
      </c>
      <c r="H2364" s="205">
        <f xml:space="preserve"> LEN(小韻資料表[[#This Row],[小韻字集]])</f>
        <v>1</v>
      </c>
      <c r="I2364" s="205" cm="1">
        <f t="array" ref="I2364" xml:space="preserve"> MATCH(TRUE, ISNUMBER( SEARCH( LEFT(小韻資料表[[#This Row],[切語]],1), 切語上字資料表[切語上字]) ), 0)</f>
        <v>21</v>
      </c>
      <c r="J2364" s="210" t="str" cm="1">
        <f t="array" ref="J2364" xml:space="preserve"> INDEX(切語上字資料表[聲母], 小韻資料表[[#This Row],[上字表識別號]])</f>
        <v>精</v>
      </c>
      <c r="K2364" s="210" t="str" cm="1">
        <f t="array" ref="K2364" xml:space="preserve"> INDEX(切語上字資料表[聲母拼音碼], 小韻資料表[[#This Row],[上字表識別號]])</f>
        <v>c</v>
      </c>
      <c r="L2364" s="210" t="str" cm="1">
        <f t="array" ref="L2364" xml:space="preserve"> INDEX(切語上字資料表[清濁], 小韻資料表[[#This Row],[上字表識別號]])</f>
        <v>全清</v>
      </c>
      <c r="M2364" s="223" t="str" cm="1">
        <f t="array" ref="M2364" xml:space="preserve"> INDEX(切語上字資料表[發送收], 小韻資料表[[#This Row],[上字表識別號]])</f>
        <v>發聲</v>
      </c>
      <c r="N2364" s="205" cm="1">
        <f t="array" ref="N2364" xml:space="preserve"> MATCH(TRUE, ISNUMBER( SEARCH( RIGHT(小韻資料表[[#This Row],[切語]],1), 切語下字資料表[切語下字]) ), 0)</f>
        <v>59</v>
      </c>
      <c r="O2364" s="207" t="str" cm="1">
        <f t="array" ref="O2364" xml:space="preserve"> INDEX(切語下字資料表[韻母], 小韻資料表[[#This Row],[下字表識別號]])</f>
        <v>暮開1</v>
      </c>
      <c r="P2364" s="207" t="str" cm="1">
        <f t="array" ref="P2364" xml:space="preserve"> INDEX(切語下字資料表[韻母拼音碼], 小韻資料表[[#This Row],[下字表識別號]])</f>
        <v>oo</v>
      </c>
      <c r="Q2364" s="210" t="str" cm="1">
        <f t="array" ref="Q2364" xml:space="preserve"> INDEX(設定表!$C$19:$C$23, INT( LEFT(小韻資料表[[#This Row],[目次編碼]],1) ))</f>
        <v>去</v>
      </c>
      <c r="R2364" s="210">
        <f xml:space="preserve">  INDEX(設定表!$C$8:$C$15, MATCH( (RIGHT(小韻資料表[[#This Row],[清濁]]) &amp; 小韻資料表[[#This Row],[調]]), 設定表!$B$8:$B$15, 0))</f>
        <v>3</v>
      </c>
      <c r="S2364" s="205" t="s">
        <v>309</v>
      </c>
      <c r="T2364" s="205" t="s">
        <v>309</v>
      </c>
      <c r="U2364" s="226" t="s">
        <v>8612</v>
      </c>
      <c r="V2364" s="147" t="s">
        <v>309</v>
      </c>
      <c r="X2364" s="135"/>
      <c r="Y2364" s="135"/>
      <c r="AA2364" s="135"/>
      <c r="AB2364" s="134"/>
      <c r="AC2364" s="135"/>
      <c r="AD2364" s="135"/>
      <c r="AH2364" s="135"/>
      <c r="AI2364" s="135"/>
    </row>
    <row r="2365" spans="1:35" ht="31.5">
      <c r="A2365" s="205">
        <v>2361</v>
      </c>
      <c r="B2365" s="206" t="s">
        <v>8613</v>
      </c>
      <c r="C2365" s="207" t="str">
        <f xml:space="preserve"> _xlfn.CONCAT(小韻資料表[[#This Row],[聲母拼音碼]],小韻資料表[[#This Row],[韻母拼音碼]],小韻資料表[[#This Row],[調號]])</f>
        <v>ce3</v>
      </c>
      <c r="D2365" s="206" t="s">
        <v>470</v>
      </c>
      <c r="E2365" s="208" t="s">
        <v>469</v>
      </c>
      <c r="F2365" s="205">
        <v>1</v>
      </c>
      <c r="G2365" s="209" t="s">
        <v>8614</v>
      </c>
      <c r="H2365" s="205">
        <f xml:space="preserve"> LEN(小韻資料表[[#This Row],[小韻字集]])</f>
        <v>8</v>
      </c>
      <c r="I2365" s="205" cm="1">
        <f t="array" ref="I2365" xml:space="preserve"> MATCH(TRUE, ISNUMBER( SEARCH( LEFT(小韻資料表[[#This Row],[切語]],1), 切語上字資料表[切語上字]) ), 0)</f>
        <v>21</v>
      </c>
      <c r="J2365" s="210" t="str" cm="1">
        <f t="array" ref="J2365" xml:space="preserve"> INDEX(切語上字資料表[聲母], 小韻資料表[[#This Row],[上字表識別號]])</f>
        <v>精</v>
      </c>
      <c r="K2365" s="210" t="str" cm="1">
        <f t="array" ref="K2365" xml:space="preserve"> INDEX(切語上字資料表[聲母拼音碼], 小韻資料表[[#This Row],[上字表識別號]])</f>
        <v>c</v>
      </c>
      <c r="L2365" s="210" t="str" cm="1">
        <f t="array" ref="L2365" xml:space="preserve"> INDEX(切語上字資料表[清濁], 小韻資料表[[#This Row],[上字表識別號]])</f>
        <v>全清</v>
      </c>
      <c r="M2365" s="223" t="str" cm="1">
        <f t="array" ref="M2365" xml:space="preserve"> INDEX(切語上字資料表[發送收], 小韻資料表[[#This Row],[上字表識別號]])</f>
        <v>發聲</v>
      </c>
      <c r="N2365" s="205" cm="1">
        <f t="array" ref="N2365" xml:space="preserve"> MATCH(TRUE, ISNUMBER( SEARCH( RIGHT(小韻資料表[[#This Row],[切語]],1), 切語下字資料表[切語下字]) ), 0)</f>
        <v>63</v>
      </c>
      <c r="O2365" s="207" t="str" cm="1">
        <f t="array" ref="O2365" xml:space="preserve"> INDEX(切語下字資料表[韻母], 小韻資料表[[#This Row],[下字表識別號]])</f>
        <v>霽開4</v>
      </c>
      <c r="P2365" s="207" t="str" cm="1">
        <f t="array" ref="P2365" xml:space="preserve"> INDEX(切語下字資料表[韻母拼音碼], 小韻資料表[[#This Row],[下字表識別號]])</f>
        <v>e</v>
      </c>
      <c r="Q2365" s="210" t="str" cm="1">
        <f t="array" ref="Q2365" xml:space="preserve"> INDEX(設定表!$C$19:$C$23, INT( LEFT(小韻資料表[[#This Row],[目次編碼]],1) ))</f>
        <v>去</v>
      </c>
      <c r="R2365" s="210">
        <f xml:space="preserve">  INDEX(設定表!$C$8:$C$15, MATCH( (RIGHT(小韻資料表[[#This Row],[清濁]]) &amp; 小韻資料表[[#This Row],[調]]), 設定表!$B$8:$B$15, 0))</f>
        <v>3</v>
      </c>
      <c r="S2365" s="205" t="s">
        <v>309</v>
      </c>
      <c r="T2365" s="205" t="s">
        <v>309</v>
      </c>
      <c r="U2365" s="226" t="s">
        <v>309</v>
      </c>
      <c r="V2365" s="146" t="s">
        <v>309</v>
      </c>
      <c r="X2365" s="135"/>
      <c r="Y2365" s="135"/>
      <c r="AA2365" s="135"/>
      <c r="AB2365" s="134"/>
      <c r="AC2365" s="135"/>
      <c r="AD2365" s="135"/>
      <c r="AH2365" s="135"/>
      <c r="AI2365" s="135"/>
    </row>
    <row r="2366" spans="1:35" ht="63">
      <c r="A2366" s="205">
        <v>2362</v>
      </c>
      <c r="B2366" s="206" t="s">
        <v>8615</v>
      </c>
      <c r="C2366" s="207" t="str">
        <f xml:space="preserve"> _xlfn.CONCAT(小韻資料表[[#This Row],[聲母拼音碼]],小韻資料表[[#This Row],[韻母拼音碼]],小韻資料表[[#This Row],[調號]])</f>
        <v>te3</v>
      </c>
      <c r="D2366" s="206" t="s">
        <v>8616</v>
      </c>
      <c r="E2366" s="208" t="s">
        <v>469</v>
      </c>
      <c r="F2366" s="205">
        <v>2</v>
      </c>
      <c r="G2366" s="209" t="s">
        <v>8617</v>
      </c>
      <c r="H2366" s="205">
        <f xml:space="preserve"> LEN(小韻資料表[[#This Row],[小韻字集]])</f>
        <v>26</v>
      </c>
      <c r="I2366" s="205" cm="1">
        <f t="array" ref="I2366" xml:space="preserve"> MATCH(TRUE, ISNUMBER( SEARCH( LEFT(小韻資料表[[#This Row],[切語]],1), 切語上字資料表[切語上字]) ), 0)</f>
        <v>5</v>
      </c>
      <c r="J2366" s="210" t="str" cm="1">
        <f t="array" ref="J2366" xml:space="preserve"> INDEX(切語上字資料表[聲母], 小韻資料表[[#This Row],[上字表識別號]])</f>
        <v>端</v>
      </c>
      <c r="K2366" s="210" t="str" cm="1">
        <f t="array" ref="K2366" xml:space="preserve"> INDEX(切語上字資料表[聲母拼音碼], 小韻資料表[[#This Row],[上字表識別號]])</f>
        <v>t</v>
      </c>
      <c r="L2366" s="210" t="str" cm="1">
        <f t="array" ref="L2366" xml:space="preserve"> INDEX(切語上字資料表[清濁], 小韻資料表[[#This Row],[上字表識別號]])</f>
        <v>全清</v>
      </c>
      <c r="M2366" s="223" t="str" cm="1">
        <f t="array" ref="M2366" xml:space="preserve"> INDEX(切語上字資料表[發送收], 小韻資料表[[#This Row],[上字表識別號]])</f>
        <v>發聲</v>
      </c>
      <c r="N2366" s="205" cm="1">
        <f t="array" ref="N2366" xml:space="preserve"> MATCH(TRUE, ISNUMBER( SEARCH( RIGHT(小韻資料表[[#This Row],[切語]],1), 切語下字資料表[切語下字]) ), 0)</f>
        <v>63</v>
      </c>
      <c r="O2366" s="207" t="str" cm="1">
        <f t="array" ref="O2366" xml:space="preserve"> INDEX(切語下字資料表[韻母], 小韻資料表[[#This Row],[下字表識別號]])</f>
        <v>霽開4</v>
      </c>
      <c r="P2366" s="207" t="str" cm="1">
        <f t="array" ref="P2366" xml:space="preserve"> INDEX(切語下字資料表[韻母拼音碼], 小韻資料表[[#This Row],[下字表識別號]])</f>
        <v>e</v>
      </c>
      <c r="Q2366" s="210" t="str" cm="1">
        <f t="array" ref="Q2366" xml:space="preserve"> INDEX(設定表!$C$19:$C$23, INT( LEFT(小韻資料表[[#This Row],[目次編碼]],1) ))</f>
        <v>去</v>
      </c>
      <c r="R2366" s="210">
        <f xml:space="preserve">  INDEX(設定表!$C$8:$C$15, MATCH( (RIGHT(小韻資料表[[#This Row],[清濁]]) &amp; 小韻資料表[[#This Row],[調]]), 設定表!$B$8:$B$15, 0))</f>
        <v>3</v>
      </c>
      <c r="S2366" s="205" t="s">
        <v>8618</v>
      </c>
      <c r="T2366" s="205" t="s">
        <v>309</v>
      </c>
      <c r="U2366" s="226" t="s">
        <v>8619</v>
      </c>
      <c r="V2366" s="147" t="s">
        <v>309</v>
      </c>
      <c r="X2366" s="135"/>
      <c r="Y2366" s="135"/>
      <c r="AA2366" s="135"/>
      <c r="AB2366" s="134"/>
      <c r="AC2366" s="135"/>
      <c r="AD2366" s="135"/>
      <c r="AH2366" s="135"/>
      <c r="AI2366" s="135"/>
    </row>
    <row r="2367" spans="1:35" ht="31.5">
      <c r="A2367" s="205">
        <v>2363</v>
      </c>
      <c r="B2367" s="206" t="s">
        <v>8620</v>
      </c>
      <c r="C2367" s="207" t="str">
        <f xml:space="preserve"> _xlfn.CONCAT(小韻資料表[[#This Row],[聲母拼音碼]],小韻資料表[[#This Row],[韻母拼音碼]],小韻資料表[[#This Row],[調號]])</f>
        <v>ce7</v>
      </c>
      <c r="D2367" s="206" t="s">
        <v>8621</v>
      </c>
      <c r="E2367" s="208" t="s">
        <v>469</v>
      </c>
      <c r="F2367" s="205">
        <v>3</v>
      </c>
      <c r="G2367" s="209" t="s">
        <v>8622</v>
      </c>
      <c r="H2367" s="205">
        <f xml:space="preserve"> LEN(小韻資料表[[#This Row],[小韻字集]])</f>
        <v>12</v>
      </c>
      <c r="I2367" s="205" cm="1">
        <f t="array" ref="I2367" xml:space="preserve"> MATCH(TRUE, ISNUMBER( SEARCH( LEFT(小韻資料表[[#This Row],[切語]],1), 切語上字資料表[切語上字]) ), 0)</f>
        <v>23</v>
      </c>
      <c r="J2367" s="210" t="str" cm="1">
        <f t="array" ref="J2367" xml:space="preserve"> INDEX(切語上字資料表[聲母], 小韻資料表[[#This Row],[上字表識別號]])</f>
        <v>從</v>
      </c>
      <c r="K2367" s="210" t="str" cm="1">
        <f t="array" ref="K2367" xml:space="preserve"> INDEX(切語上字資料表[聲母拼音碼], 小韻資料表[[#This Row],[上字表識別號]])</f>
        <v>c</v>
      </c>
      <c r="L2367" s="210" t="str" cm="1">
        <f t="array" ref="L2367" xml:space="preserve"> INDEX(切語上字資料表[清濁], 小韻資料表[[#This Row],[上字表識別號]])</f>
        <v>全濁</v>
      </c>
      <c r="M2367" s="223" cm="1">
        <f t="array" ref="M2367" xml:space="preserve"> INDEX(切語上字資料表[發送收], 小韻資料表[[#This Row],[上字表識別號]])</f>
        <v>0</v>
      </c>
      <c r="N2367" s="205" cm="1">
        <f t="array" ref="N2367" xml:space="preserve"> MATCH(TRUE, ISNUMBER( SEARCH( RIGHT(小韻資料表[[#This Row],[切語]],1), 切語下字資料表[切語下字]) ), 0)</f>
        <v>63</v>
      </c>
      <c r="O2367" s="207" t="str" cm="1">
        <f t="array" ref="O2367" xml:space="preserve"> INDEX(切語下字資料表[韻母], 小韻資料表[[#This Row],[下字表識別號]])</f>
        <v>霽開4</v>
      </c>
      <c r="P2367" s="207" t="str" cm="1">
        <f t="array" ref="P2367" xml:space="preserve"> INDEX(切語下字資料表[韻母拼音碼], 小韻資料表[[#This Row],[下字表識別號]])</f>
        <v>e</v>
      </c>
      <c r="Q2367" s="210" t="str" cm="1">
        <f t="array" ref="Q2367" xml:space="preserve"> INDEX(設定表!$C$19:$C$23, INT( LEFT(小韻資料表[[#This Row],[目次編碼]],1) ))</f>
        <v>去</v>
      </c>
      <c r="R2367" s="210">
        <f xml:space="preserve">  INDEX(設定表!$C$8:$C$15, MATCH( (RIGHT(小韻資料表[[#This Row],[清濁]]) &amp; 小韻資料表[[#This Row],[調]]), 設定表!$B$8:$B$15, 0))</f>
        <v>7</v>
      </c>
      <c r="S2367" s="205" t="s">
        <v>309</v>
      </c>
      <c r="T2367" s="205" t="s">
        <v>309</v>
      </c>
      <c r="U2367" s="226" t="s">
        <v>309</v>
      </c>
      <c r="V2367" s="146" t="s">
        <v>309</v>
      </c>
      <c r="X2367" s="135"/>
      <c r="Y2367" s="135"/>
      <c r="AA2367" s="135"/>
      <c r="AB2367" s="134"/>
      <c r="AC2367" s="135"/>
      <c r="AD2367" s="135"/>
      <c r="AH2367" s="135"/>
      <c r="AI2367" s="135"/>
    </row>
    <row r="2368" spans="1:35" ht="63">
      <c r="A2368" s="205">
        <v>2364</v>
      </c>
      <c r="B2368" s="206" t="s">
        <v>8623</v>
      </c>
      <c r="C2368" s="207" t="str">
        <f xml:space="preserve"> _xlfn.CONCAT(小韻資料表[[#This Row],[聲母拼音碼]],小韻資料表[[#This Row],[韻母拼音碼]],小韻資料表[[#This Row],[調號]])</f>
        <v>the3</v>
      </c>
      <c r="D2368" s="206" t="s">
        <v>8624</v>
      </c>
      <c r="E2368" s="208" t="s">
        <v>469</v>
      </c>
      <c r="F2368" s="205">
        <v>4</v>
      </c>
      <c r="G2368" s="209" t="s">
        <v>8625</v>
      </c>
      <c r="H2368" s="205">
        <f xml:space="preserve"> LEN(小韻資料表[[#This Row],[小韻字集]])</f>
        <v>27</v>
      </c>
      <c r="I2368" s="205" cm="1">
        <f t="array" ref="I2368" xml:space="preserve"> MATCH(TRUE, ISNUMBER( SEARCH( LEFT(小韻資料表[[#This Row],[切語]],1), 切語上字資料表[切語上字]) ), 0)</f>
        <v>6</v>
      </c>
      <c r="J2368" s="210" t="str" cm="1">
        <f t="array" ref="J2368" xml:space="preserve"> INDEX(切語上字資料表[聲母], 小韻資料表[[#This Row],[上字表識別號]])</f>
        <v>透</v>
      </c>
      <c r="K2368" s="210" t="str" cm="1">
        <f t="array" ref="K2368" xml:space="preserve"> INDEX(切語上字資料表[聲母拼音碼], 小韻資料表[[#This Row],[上字表識別號]])</f>
        <v>th</v>
      </c>
      <c r="L2368" s="210" t="str" cm="1">
        <f t="array" ref="L2368" xml:space="preserve"> INDEX(切語上字資料表[清濁], 小韻資料表[[#This Row],[上字表識別號]])</f>
        <v>次清</v>
      </c>
      <c r="M2368" s="223" t="str" cm="1">
        <f t="array" ref="M2368" xml:space="preserve"> INDEX(切語上字資料表[發送收], 小韻資料表[[#This Row],[上字表識別號]])</f>
        <v>送氣</v>
      </c>
      <c r="N2368" s="205" cm="1">
        <f t="array" ref="N2368" xml:space="preserve"> MATCH(TRUE, ISNUMBER( SEARCH( RIGHT(小韻資料表[[#This Row],[切語]],1), 切語下字資料表[切語下字]) ), 0)</f>
        <v>63</v>
      </c>
      <c r="O2368" s="207" t="str" cm="1">
        <f t="array" ref="O2368" xml:space="preserve"> INDEX(切語下字資料表[韻母], 小韻資料表[[#This Row],[下字表識別號]])</f>
        <v>霽開4</v>
      </c>
      <c r="P2368" s="207" t="str" cm="1">
        <f t="array" ref="P2368" xml:space="preserve"> INDEX(切語下字資料表[韻母拼音碼], 小韻資料表[[#This Row],[下字表識別號]])</f>
        <v>e</v>
      </c>
      <c r="Q2368" s="210" t="str" cm="1">
        <f t="array" ref="Q2368" xml:space="preserve"> INDEX(設定表!$C$19:$C$23, INT( LEFT(小韻資料表[[#This Row],[目次編碼]],1) ))</f>
        <v>去</v>
      </c>
      <c r="R2368" s="210">
        <f xml:space="preserve">  INDEX(設定表!$C$8:$C$15, MATCH( (RIGHT(小韻資料表[[#This Row],[清濁]]) &amp; 小韻資料表[[#This Row],[調]]), 設定表!$B$8:$B$15, 0))</f>
        <v>3</v>
      </c>
      <c r="S2368" s="205" t="s">
        <v>309</v>
      </c>
      <c r="T2368" s="205" t="s">
        <v>309</v>
      </c>
      <c r="U2368" s="226" t="s">
        <v>8626</v>
      </c>
      <c r="V2368" s="147" t="s">
        <v>309</v>
      </c>
      <c r="X2368" s="135"/>
      <c r="Y2368" s="135"/>
      <c r="AA2368" s="135"/>
      <c r="AB2368" s="134"/>
      <c r="AC2368" s="135"/>
      <c r="AD2368" s="135"/>
      <c r="AH2368" s="135"/>
      <c r="AI2368" s="135"/>
    </row>
    <row r="2369" spans="1:35" ht="63">
      <c r="A2369" s="205">
        <v>2365</v>
      </c>
      <c r="B2369" s="206" t="s">
        <v>8627</v>
      </c>
      <c r="C2369" s="207" t="str">
        <f xml:space="preserve"> _xlfn.CONCAT(小韻資料表[[#This Row],[聲母拼音碼]],小韻資料表[[#This Row],[韻母拼音碼]],小韻資料表[[#This Row],[調號]])</f>
        <v>te7</v>
      </c>
      <c r="D2369" s="206" t="s">
        <v>8628</v>
      </c>
      <c r="E2369" s="208" t="s">
        <v>469</v>
      </c>
      <c r="F2369" s="205">
        <v>5</v>
      </c>
      <c r="G2369" s="209" t="s">
        <v>8629</v>
      </c>
      <c r="H2369" s="205">
        <f xml:space="preserve"> LEN(小韻資料表[[#This Row],[小韻字集]])</f>
        <v>34</v>
      </c>
      <c r="I2369" s="205" cm="1">
        <f t="array" ref="I2369" xml:space="preserve"> MATCH(TRUE, ISNUMBER( SEARCH( LEFT(小韻資料表[[#This Row],[切語]],1), 切語上字資料表[切語上字]) ), 0)</f>
        <v>7</v>
      </c>
      <c r="J2369" s="210" t="str" cm="1">
        <f t="array" ref="J2369" xml:space="preserve"> INDEX(切語上字資料表[聲母], 小韻資料表[[#This Row],[上字表識別號]])</f>
        <v>定</v>
      </c>
      <c r="K2369" s="210" t="str" cm="1">
        <f t="array" ref="K2369" xml:space="preserve"> INDEX(切語上字資料表[聲母拼音碼], 小韻資料表[[#This Row],[上字表識別號]])</f>
        <v>t</v>
      </c>
      <c r="L2369" s="210" t="str" cm="1">
        <f t="array" ref="L2369" xml:space="preserve"> INDEX(切語上字資料表[清濁], 小韻資料表[[#This Row],[上字表識別號]])</f>
        <v>全濁</v>
      </c>
      <c r="M2369" s="223" cm="1">
        <f t="array" ref="M2369" xml:space="preserve"> INDEX(切語上字資料表[發送收], 小韻資料表[[#This Row],[上字表識別號]])</f>
        <v>0</v>
      </c>
      <c r="N2369" s="205" cm="1">
        <f t="array" ref="N2369" xml:space="preserve"> MATCH(TRUE, ISNUMBER( SEARCH( RIGHT(小韻資料表[[#This Row],[切語]],1), 切語下字資料表[切語下字]) ), 0)</f>
        <v>63</v>
      </c>
      <c r="O2369" s="207" t="str" cm="1">
        <f t="array" ref="O2369" xml:space="preserve"> INDEX(切語下字資料表[韻母], 小韻資料表[[#This Row],[下字表識別號]])</f>
        <v>霽開4</v>
      </c>
      <c r="P2369" s="207" t="str" cm="1">
        <f t="array" ref="P2369" xml:space="preserve"> INDEX(切語下字資料表[韻母拼音碼], 小韻資料表[[#This Row],[下字表識別號]])</f>
        <v>e</v>
      </c>
      <c r="Q2369" s="210" t="str" cm="1">
        <f t="array" ref="Q2369" xml:space="preserve"> INDEX(設定表!$C$19:$C$23, INT( LEFT(小韻資料表[[#This Row],[目次編碼]],1) ))</f>
        <v>去</v>
      </c>
      <c r="R2369" s="210">
        <f xml:space="preserve">  INDEX(設定表!$C$8:$C$15, MATCH( (RIGHT(小韻資料表[[#This Row],[清濁]]) &amp; 小韻資料表[[#This Row],[調]]), 設定表!$B$8:$B$15, 0))</f>
        <v>7</v>
      </c>
      <c r="S2369" s="205" t="s">
        <v>8618</v>
      </c>
      <c r="T2369" s="205" t="s">
        <v>8630</v>
      </c>
      <c r="U2369" s="226" t="s">
        <v>309</v>
      </c>
      <c r="V2369" s="146" t="s">
        <v>309</v>
      </c>
      <c r="X2369" s="135"/>
      <c r="Y2369" s="135"/>
      <c r="AA2369" s="135"/>
      <c r="AB2369" s="134"/>
      <c r="AC2369" s="135"/>
      <c r="AD2369" s="135"/>
      <c r="AH2369" s="135"/>
      <c r="AI2369" s="135"/>
    </row>
    <row r="2370" spans="1:35" ht="31.5">
      <c r="A2370" s="205">
        <v>2366</v>
      </c>
      <c r="B2370" s="206" t="s">
        <v>8631</v>
      </c>
      <c r="C2370" s="207" t="str">
        <f xml:space="preserve"> _xlfn.CONCAT(小韻資料表[[#This Row],[聲母拼音碼]],小韻資料表[[#This Row],[韻母拼音碼]],小韻資料表[[#This Row],[調號]])</f>
        <v>che3</v>
      </c>
      <c r="D2370" s="206" t="s">
        <v>8632</v>
      </c>
      <c r="E2370" s="208" t="s">
        <v>469</v>
      </c>
      <c r="F2370" s="205">
        <v>6</v>
      </c>
      <c r="G2370" s="209" t="s">
        <v>8633</v>
      </c>
      <c r="H2370" s="205">
        <f xml:space="preserve"> LEN(小韻資料表[[#This Row],[小韻字集]])</f>
        <v>10</v>
      </c>
      <c r="I2370" s="205" cm="1">
        <f t="array" ref="I2370" xml:space="preserve"> MATCH(TRUE, ISNUMBER( SEARCH( LEFT(小韻資料表[[#This Row],[切語]],1), 切語上字資料表[切語上字]) ), 0)</f>
        <v>22</v>
      </c>
      <c r="J2370" s="210" t="str" cm="1">
        <f t="array" ref="J2370" xml:space="preserve"> INDEX(切語上字資料表[聲母], 小韻資料表[[#This Row],[上字表識別號]])</f>
        <v>清</v>
      </c>
      <c r="K2370" s="210" t="str" cm="1">
        <f t="array" ref="K2370" xml:space="preserve"> INDEX(切語上字資料表[聲母拼音碼], 小韻資料表[[#This Row],[上字表識別號]])</f>
        <v>ch</v>
      </c>
      <c r="L2370" s="210" t="str" cm="1">
        <f t="array" ref="L2370" xml:space="preserve"> INDEX(切語上字資料表[清濁], 小韻資料表[[#This Row],[上字表識別號]])</f>
        <v>次清</v>
      </c>
      <c r="M2370" s="223" t="str" cm="1">
        <f t="array" ref="M2370" xml:space="preserve"> INDEX(切語上字資料表[發送收], 小韻資料表[[#This Row],[上字表識別號]])</f>
        <v>送氣</v>
      </c>
      <c r="N2370" s="205" cm="1">
        <f t="array" ref="N2370" xml:space="preserve"> MATCH(TRUE, ISNUMBER( SEARCH( RIGHT(小韻資料表[[#This Row],[切語]],1), 切語下字資料表[切語下字]) ), 0)</f>
        <v>63</v>
      </c>
      <c r="O2370" s="207" t="str" cm="1">
        <f t="array" ref="O2370" xml:space="preserve"> INDEX(切語下字資料表[韻母], 小韻資料表[[#This Row],[下字表識別號]])</f>
        <v>霽開4</v>
      </c>
      <c r="P2370" s="207" t="str" cm="1">
        <f t="array" ref="P2370" xml:space="preserve"> INDEX(切語下字資料表[韻母拼音碼], 小韻資料表[[#This Row],[下字表識別號]])</f>
        <v>e</v>
      </c>
      <c r="Q2370" s="210" t="str" cm="1">
        <f t="array" ref="Q2370" xml:space="preserve"> INDEX(設定表!$C$19:$C$23, INT( LEFT(小韻資料表[[#This Row],[目次編碼]],1) ))</f>
        <v>去</v>
      </c>
      <c r="R2370" s="210">
        <f xml:space="preserve">  INDEX(設定表!$C$8:$C$15, MATCH( (RIGHT(小韻資料表[[#This Row],[清濁]]) &amp; 小韻資料表[[#This Row],[調]]), 設定表!$B$8:$B$15, 0))</f>
        <v>3</v>
      </c>
      <c r="S2370" s="205" t="s">
        <v>309</v>
      </c>
      <c r="T2370" s="205" t="s">
        <v>309</v>
      </c>
      <c r="U2370" s="226" t="s">
        <v>309</v>
      </c>
      <c r="V2370" s="147" t="s">
        <v>309</v>
      </c>
      <c r="X2370" s="135"/>
      <c r="Y2370" s="135"/>
      <c r="AA2370" s="135"/>
      <c r="AB2370" s="134"/>
      <c r="AC2370" s="135"/>
      <c r="AD2370" s="135"/>
      <c r="AH2370" s="135"/>
      <c r="AI2370" s="135"/>
    </row>
    <row r="2371" spans="1:35" ht="31.5">
      <c r="A2371" s="205">
        <v>2367</v>
      </c>
      <c r="B2371" s="206" t="s">
        <v>8634</v>
      </c>
      <c r="C2371" s="207" t="str">
        <f xml:space="preserve"> _xlfn.CONCAT(小韻資料表[[#This Row],[聲母拼音碼]],小韻資料表[[#This Row],[韻母拼音碼]],小韻資料表[[#This Row],[調號]])</f>
        <v>se3</v>
      </c>
      <c r="D2371" s="206" t="s">
        <v>8635</v>
      </c>
      <c r="E2371" s="208" t="s">
        <v>469</v>
      </c>
      <c r="F2371" s="205">
        <v>7</v>
      </c>
      <c r="G2371" s="209" t="s">
        <v>8636</v>
      </c>
      <c r="H2371" s="205">
        <f xml:space="preserve"> LEN(小韻資料表[[#This Row],[小韻字集]])</f>
        <v>8</v>
      </c>
      <c r="I2371" s="205" cm="1">
        <f t="array" ref="I2371" xml:space="preserve"> MATCH(TRUE, ISNUMBER( SEARCH( LEFT(小韻資料表[[#This Row],[切語]],1), 切語上字資料表[切語上字]) ), 0)</f>
        <v>24</v>
      </c>
      <c r="J2371" s="210" t="str" cm="1">
        <f t="array" ref="J2371" xml:space="preserve"> INDEX(切語上字資料表[聲母], 小韻資料表[[#This Row],[上字表識別號]])</f>
        <v>心</v>
      </c>
      <c r="K2371" s="210" t="str" cm="1">
        <f t="array" ref="K2371" xml:space="preserve"> INDEX(切語上字資料表[聲母拼音碼], 小韻資料表[[#This Row],[上字表識別號]])</f>
        <v>s</v>
      </c>
      <c r="L2371" s="210" t="str" cm="1">
        <f t="array" ref="L2371" xml:space="preserve"> INDEX(切語上字資料表[清濁], 小韻資料表[[#This Row],[上字表識別號]])</f>
        <v>全清</v>
      </c>
      <c r="M2371" s="223" t="str" cm="1">
        <f t="array" ref="M2371" xml:space="preserve"> INDEX(切語上字資料表[發送收], 小韻資料表[[#This Row],[上字表識別號]])</f>
        <v>送氣</v>
      </c>
      <c r="N2371" s="205" cm="1">
        <f t="array" ref="N2371" xml:space="preserve"> MATCH(TRUE, ISNUMBER( SEARCH( RIGHT(小韻資料表[[#This Row],[切語]],1), 切語下字資料表[切語下字]) ), 0)</f>
        <v>63</v>
      </c>
      <c r="O2371" s="207" t="str" cm="1">
        <f t="array" ref="O2371" xml:space="preserve"> INDEX(切語下字資料表[韻母], 小韻資料表[[#This Row],[下字表識別號]])</f>
        <v>霽開4</v>
      </c>
      <c r="P2371" s="207" t="str" cm="1">
        <f t="array" ref="P2371" xml:space="preserve"> INDEX(切語下字資料表[韻母拼音碼], 小韻資料表[[#This Row],[下字表識別號]])</f>
        <v>e</v>
      </c>
      <c r="Q2371" s="210" t="str" cm="1">
        <f t="array" ref="Q2371" xml:space="preserve"> INDEX(設定表!$C$19:$C$23, INT( LEFT(小韻資料表[[#This Row],[目次編碼]],1) ))</f>
        <v>去</v>
      </c>
      <c r="R2371" s="210">
        <f xml:space="preserve">  INDEX(設定表!$C$8:$C$15, MATCH( (RIGHT(小韻資料表[[#This Row],[清濁]]) &amp; 小韻資料表[[#This Row],[調]]), 設定表!$B$8:$B$15, 0))</f>
        <v>3</v>
      </c>
      <c r="S2371" s="205" t="s">
        <v>309</v>
      </c>
      <c r="T2371" s="205" t="s">
        <v>309</v>
      </c>
      <c r="U2371" s="226" t="s">
        <v>8637</v>
      </c>
      <c r="V2371" s="146" t="s">
        <v>309</v>
      </c>
      <c r="X2371" s="135"/>
      <c r="Y2371" s="135"/>
      <c r="AA2371" s="135"/>
      <c r="AB2371" s="134"/>
      <c r="AC2371" s="135"/>
      <c r="AD2371" s="135"/>
      <c r="AH2371" s="135"/>
      <c r="AI2371" s="135"/>
    </row>
    <row r="2372" spans="1:35" ht="31.5">
      <c r="A2372" s="205">
        <v>2368</v>
      </c>
      <c r="B2372" s="206" t="s">
        <v>8638</v>
      </c>
      <c r="C2372" s="207" t="str">
        <f xml:space="preserve"> _xlfn.CONCAT(小韻資料表[[#This Row],[聲母拼音碼]],小韻資料表[[#This Row],[韻母拼音碼]],小韻資料表[[#This Row],[調號]])</f>
        <v>ge7</v>
      </c>
      <c r="D2372" s="206" t="s">
        <v>8639</v>
      </c>
      <c r="E2372" s="208" t="s">
        <v>469</v>
      </c>
      <c r="F2372" s="205">
        <v>8</v>
      </c>
      <c r="G2372" s="209" t="s">
        <v>8640</v>
      </c>
      <c r="H2372" s="205">
        <f xml:space="preserve"> LEN(小韻資料表[[#This Row],[小韻字集]])</f>
        <v>14</v>
      </c>
      <c r="I2372" s="205" cm="1">
        <f t="array" ref="I2372" xml:space="preserve"> MATCH(TRUE, ISNUMBER( SEARCH( LEFT(小韻資料表[[#This Row],[切語]],1), 切語上字資料表[切語上字]) ), 0)</f>
        <v>4</v>
      </c>
      <c r="J2372" s="210" t="str" cm="1">
        <f t="array" ref="J2372" xml:space="preserve"> INDEX(切語上字資料表[聲母], 小韻資料表[[#This Row],[上字表識別號]])</f>
        <v>疑</v>
      </c>
      <c r="K2372" s="210" t="str" cm="1">
        <f t="array" ref="K2372" xml:space="preserve"> INDEX(切語上字資料表[聲母拼音碼], 小韻資料表[[#This Row],[上字表識別號]])</f>
        <v>g</v>
      </c>
      <c r="L2372" s="210" t="str" cm="1">
        <f t="array" ref="L2372" xml:space="preserve"> INDEX(切語上字資料表[清濁], 小韻資料表[[#This Row],[上字表識別號]])</f>
        <v>次濁</v>
      </c>
      <c r="M2372" s="223" t="str" cm="1">
        <f t="array" ref="M2372" xml:space="preserve"> INDEX(切語上字資料表[發送收], 小韻資料表[[#This Row],[上字表識別號]])</f>
        <v>收聲</v>
      </c>
      <c r="N2372" s="205" cm="1">
        <f t="array" ref="N2372" xml:space="preserve"> MATCH(TRUE, ISNUMBER( SEARCH( RIGHT(小韻資料表[[#This Row],[切語]],1), 切語下字資料表[切語下字]) ), 0)</f>
        <v>63</v>
      </c>
      <c r="O2372" s="207" t="str" cm="1">
        <f t="array" ref="O2372" xml:space="preserve"> INDEX(切語下字資料表[韻母], 小韻資料表[[#This Row],[下字表識別號]])</f>
        <v>霽開4</v>
      </c>
      <c r="P2372" s="207" t="str" cm="1">
        <f t="array" ref="P2372" xml:space="preserve"> INDEX(切語下字資料表[韻母拼音碼], 小韻資料表[[#This Row],[下字表識別號]])</f>
        <v>e</v>
      </c>
      <c r="Q2372" s="210" t="str" cm="1">
        <f t="array" ref="Q2372" xml:space="preserve"> INDEX(設定表!$C$19:$C$23, INT( LEFT(小韻資料表[[#This Row],[目次編碼]],1) ))</f>
        <v>去</v>
      </c>
      <c r="R2372" s="210">
        <f xml:space="preserve">  INDEX(設定表!$C$8:$C$15, MATCH( (RIGHT(小韻資料表[[#This Row],[清濁]]) &amp; 小韻資料表[[#This Row],[調]]), 設定表!$B$8:$B$15, 0))</f>
        <v>7</v>
      </c>
      <c r="S2372" s="205" t="s">
        <v>309</v>
      </c>
      <c r="T2372" s="205" t="s">
        <v>309</v>
      </c>
      <c r="U2372" s="226" t="s">
        <v>309</v>
      </c>
      <c r="V2372" s="147" t="s">
        <v>309</v>
      </c>
      <c r="X2372" s="135"/>
      <c r="Y2372" s="135"/>
      <c r="AA2372" s="135"/>
      <c r="AB2372" s="134"/>
      <c r="AC2372" s="135"/>
      <c r="AD2372" s="135"/>
      <c r="AH2372" s="135"/>
      <c r="AI2372" s="135"/>
    </row>
    <row r="2373" spans="1:35" ht="31.5">
      <c r="A2373" s="205">
        <v>2369</v>
      </c>
      <c r="B2373" s="206" t="s">
        <v>8641</v>
      </c>
      <c r="C2373" s="207" t="str">
        <f xml:space="preserve"> _xlfn.CONCAT(小韻資料表[[#This Row],[聲母拼音碼]],小韻資料表[[#This Row],[韻母拼音碼]],小韻資料表[[#This Row],[調號]])</f>
        <v>ke3</v>
      </c>
      <c r="D2373" s="206" t="s">
        <v>8642</v>
      </c>
      <c r="E2373" s="208" t="s">
        <v>469</v>
      </c>
      <c r="F2373" s="205">
        <v>9</v>
      </c>
      <c r="G2373" s="209" t="s">
        <v>8643</v>
      </c>
      <c r="H2373" s="205">
        <f xml:space="preserve"> LEN(小韻資料表[[#This Row],[小韻字集]])</f>
        <v>13</v>
      </c>
      <c r="I2373" s="205" cm="1">
        <f t="array" ref="I2373" xml:space="preserve"> MATCH(TRUE, ISNUMBER( SEARCH( LEFT(小韻資料表[[#This Row],[切語]],1), 切語上字資料表[切語上字]) ), 0)</f>
        <v>1</v>
      </c>
      <c r="J2373" s="210" t="str" cm="1">
        <f t="array" ref="J2373" xml:space="preserve"> INDEX(切語上字資料表[聲母], 小韻資料表[[#This Row],[上字表識別號]])</f>
        <v>見</v>
      </c>
      <c r="K2373" s="210" t="str" cm="1">
        <f t="array" ref="K2373" xml:space="preserve"> INDEX(切語上字資料表[聲母拼音碼], 小韻資料表[[#This Row],[上字表識別號]])</f>
        <v>k</v>
      </c>
      <c r="L2373" s="210" t="str" cm="1">
        <f t="array" ref="L2373" xml:space="preserve"> INDEX(切語上字資料表[清濁], 小韻資料表[[#This Row],[上字表識別號]])</f>
        <v>全清</v>
      </c>
      <c r="M2373" s="223" t="str" cm="1">
        <f t="array" ref="M2373" xml:space="preserve"> INDEX(切語上字資料表[發送收], 小韻資料表[[#This Row],[上字表識別號]])</f>
        <v>發聲</v>
      </c>
      <c r="N2373" s="205" cm="1">
        <f t="array" ref="N2373" xml:space="preserve"> MATCH(TRUE, ISNUMBER( SEARCH( RIGHT(小韻資料表[[#This Row],[切語]],1), 切語下字資料表[切語下字]) ), 0)</f>
        <v>63</v>
      </c>
      <c r="O2373" s="207" t="str" cm="1">
        <f t="array" ref="O2373" xml:space="preserve"> INDEX(切語下字資料表[韻母], 小韻資料表[[#This Row],[下字表識別號]])</f>
        <v>霽開4</v>
      </c>
      <c r="P2373" s="207" t="str" cm="1">
        <f t="array" ref="P2373" xml:space="preserve"> INDEX(切語下字資料表[韻母拼音碼], 小韻資料表[[#This Row],[下字表識別號]])</f>
        <v>e</v>
      </c>
      <c r="Q2373" s="210" t="str" cm="1">
        <f t="array" ref="Q2373" xml:space="preserve"> INDEX(設定表!$C$19:$C$23, INT( LEFT(小韻資料表[[#This Row],[目次編碼]],1) ))</f>
        <v>去</v>
      </c>
      <c r="R2373" s="210">
        <f xml:space="preserve">  INDEX(設定表!$C$8:$C$15, MATCH( (RIGHT(小韻資料表[[#This Row],[清濁]]) &amp; 小韻資料表[[#This Row],[調]]), 設定表!$B$8:$B$15, 0))</f>
        <v>3</v>
      </c>
      <c r="S2373" s="205" t="s">
        <v>309</v>
      </c>
      <c r="T2373" s="205" t="s">
        <v>309</v>
      </c>
      <c r="U2373" s="226" t="s">
        <v>309</v>
      </c>
      <c r="V2373" s="146" t="s">
        <v>309</v>
      </c>
      <c r="X2373" s="135"/>
      <c r="Y2373" s="135"/>
      <c r="AA2373" s="135"/>
      <c r="AB2373" s="134"/>
      <c r="AC2373" s="135"/>
      <c r="AD2373" s="135"/>
      <c r="AH2373" s="135"/>
      <c r="AI2373" s="135"/>
    </row>
    <row r="2374" spans="1:35" ht="31.5">
      <c r="A2374" s="205">
        <v>2370</v>
      </c>
      <c r="B2374" s="206" t="s">
        <v>8644</v>
      </c>
      <c r="C2374" s="207" t="str">
        <f xml:space="preserve"> _xlfn.CONCAT(小韻資料表[[#This Row],[聲母拼音碼]],小韻資料表[[#This Row],[韻母拼音碼]],小韻資料表[[#This Row],[調號]])</f>
        <v>he7</v>
      </c>
      <c r="D2374" s="206" t="s">
        <v>8645</v>
      </c>
      <c r="E2374" s="208" t="s">
        <v>469</v>
      </c>
      <c r="F2374" s="205">
        <v>10</v>
      </c>
      <c r="G2374" s="209" t="s">
        <v>8646</v>
      </c>
      <c r="H2374" s="205">
        <f xml:space="preserve"> LEN(小韻資料表[[#This Row],[小韻字集]])</f>
        <v>16</v>
      </c>
      <c r="I2374" s="205" cm="1">
        <f t="array" ref="I2374" xml:space="preserve"> MATCH(TRUE, ISNUMBER( SEARCH( LEFT(小韻資料表[[#This Row],[切語]],1), 切語上字資料表[切語上字]) ), 0)</f>
        <v>37</v>
      </c>
      <c r="J2374" s="210" t="str" cm="1">
        <f t="array" ref="J2374" xml:space="preserve"> INDEX(切語上字資料表[聲母], 小韻資料表[[#This Row],[上字表識別號]])</f>
        <v>匣</v>
      </c>
      <c r="K2374" s="210" t="str" cm="1">
        <f t="array" ref="K2374" xml:space="preserve"> INDEX(切語上字資料表[聲母拼音碼], 小韻資料表[[#This Row],[上字表識別號]])</f>
        <v>h</v>
      </c>
      <c r="L2374" s="210" t="str" cm="1">
        <f t="array" ref="L2374" xml:space="preserve"> INDEX(切語上字資料表[清濁], 小韻資料表[[#This Row],[上字表識別號]])</f>
        <v>全濁</v>
      </c>
      <c r="M2374" s="223" t="str" cm="1">
        <f t="array" ref="M2374" xml:space="preserve"> INDEX(切語上字資料表[發送收], 小韻資料表[[#This Row],[上字表識別號]])</f>
        <v>送氣</v>
      </c>
      <c r="N2374" s="205" cm="1">
        <f t="array" ref="N2374" xml:space="preserve"> MATCH(TRUE, ISNUMBER( SEARCH( RIGHT(小韻資料表[[#This Row],[切語]],1), 切語下字資料表[切語下字]) ), 0)</f>
        <v>63</v>
      </c>
      <c r="O2374" s="207" t="str" cm="1">
        <f t="array" ref="O2374" xml:space="preserve"> INDEX(切語下字資料表[韻母], 小韻資料表[[#This Row],[下字表識別號]])</f>
        <v>霽開4</v>
      </c>
      <c r="P2374" s="207" t="str" cm="1">
        <f t="array" ref="P2374" xml:space="preserve"> INDEX(切語下字資料表[韻母拼音碼], 小韻資料表[[#This Row],[下字表識別號]])</f>
        <v>e</v>
      </c>
      <c r="Q2374" s="210" t="str" cm="1">
        <f t="array" ref="Q2374" xml:space="preserve"> INDEX(設定表!$C$19:$C$23, INT( LEFT(小韻資料表[[#This Row],[目次編碼]],1) ))</f>
        <v>去</v>
      </c>
      <c r="R2374" s="210">
        <f xml:space="preserve">  INDEX(設定表!$C$8:$C$15, MATCH( (RIGHT(小韻資料表[[#This Row],[清濁]]) &amp; 小韻資料表[[#This Row],[調]]), 設定表!$B$8:$B$15, 0))</f>
        <v>7</v>
      </c>
      <c r="S2374" s="205" t="s">
        <v>309</v>
      </c>
      <c r="T2374" s="205" t="s">
        <v>309</v>
      </c>
      <c r="U2374" s="226" t="s">
        <v>309</v>
      </c>
      <c r="V2374" s="147" t="s">
        <v>309</v>
      </c>
      <c r="X2374" s="135"/>
      <c r="Y2374" s="135"/>
      <c r="AA2374" s="135"/>
      <c r="AB2374" s="134"/>
      <c r="AC2374" s="135"/>
      <c r="AD2374" s="135"/>
      <c r="AH2374" s="135"/>
      <c r="AI2374" s="135"/>
    </row>
    <row r="2375" spans="1:35" ht="31.5">
      <c r="A2375" s="205">
        <v>2371</v>
      </c>
      <c r="B2375" s="206" t="s">
        <v>8647</v>
      </c>
      <c r="C2375" s="207" t="str">
        <f xml:space="preserve"> _xlfn.CONCAT(小韻資料表[[#This Row],[聲母拼音碼]],小韻資料表[[#This Row],[韻母拼音碼]],小韻資料表[[#This Row],[調號]])</f>
        <v>khe3</v>
      </c>
      <c r="D2375" s="206" t="s">
        <v>8648</v>
      </c>
      <c r="E2375" s="208" t="s">
        <v>469</v>
      </c>
      <c r="F2375" s="205">
        <v>11</v>
      </c>
      <c r="G2375" s="209" t="s">
        <v>8649</v>
      </c>
      <c r="H2375" s="205">
        <f xml:space="preserve"> LEN(小韻資料表[[#This Row],[小韻字集]])</f>
        <v>13</v>
      </c>
      <c r="I2375" s="205" cm="1">
        <f t="array" ref="I2375" xml:space="preserve"> MATCH(TRUE, ISNUMBER( SEARCH( LEFT(小韻資料表[[#This Row],[切語]],1), 切語上字資料表[切語上字]) ), 0)</f>
        <v>2</v>
      </c>
      <c r="J2375" s="210" t="str" cm="1">
        <f t="array" ref="J2375" xml:space="preserve"> INDEX(切語上字資料表[聲母], 小韻資料表[[#This Row],[上字表識別號]])</f>
        <v>溪</v>
      </c>
      <c r="K2375" s="210" t="str" cm="1">
        <f t="array" ref="K2375" xml:space="preserve"> INDEX(切語上字資料表[聲母拼音碼], 小韻資料表[[#This Row],[上字表識別號]])</f>
        <v>kh</v>
      </c>
      <c r="L2375" s="210" t="str" cm="1">
        <f t="array" ref="L2375" xml:space="preserve"> INDEX(切語上字資料表[清濁], 小韻資料表[[#This Row],[上字表識別號]])</f>
        <v>次清</v>
      </c>
      <c r="M2375" s="223" t="str" cm="1">
        <f t="array" ref="M2375" xml:space="preserve"> INDEX(切語上字資料表[發送收], 小韻資料表[[#This Row],[上字表識別號]])</f>
        <v>送氣</v>
      </c>
      <c r="N2375" s="205" cm="1">
        <f t="array" ref="N2375" xml:space="preserve"> MATCH(TRUE, ISNUMBER( SEARCH( RIGHT(小韻資料表[[#This Row],[切語]],1), 切語下字資料表[切語下字]) ), 0)</f>
        <v>63</v>
      </c>
      <c r="O2375" s="207" t="str" cm="1">
        <f t="array" ref="O2375" xml:space="preserve"> INDEX(切語下字資料表[韻母], 小韻資料表[[#This Row],[下字表識別號]])</f>
        <v>霽開4</v>
      </c>
      <c r="P2375" s="207" t="str" cm="1">
        <f t="array" ref="P2375" xml:space="preserve"> INDEX(切語下字資料表[韻母拼音碼], 小韻資料表[[#This Row],[下字表識別號]])</f>
        <v>e</v>
      </c>
      <c r="Q2375" s="210" t="str" cm="1">
        <f t="array" ref="Q2375" xml:space="preserve"> INDEX(設定表!$C$19:$C$23, INT( LEFT(小韻資料表[[#This Row],[目次編碼]],1) ))</f>
        <v>去</v>
      </c>
      <c r="R2375" s="210">
        <f xml:space="preserve">  INDEX(設定表!$C$8:$C$15, MATCH( (RIGHT(小韻資料表[[#This Row],[清濁]]) &amp; 小韻資料表[[#This Row],[調]]), 設定表!$B$8:$B$15, 0))</f>
        <v>3</v>
      </c>
      <c r="S2375" s="205" t="s">
        <v>309</v>
      </c>
      <c r="T2375" s="205" t="s">
        <v>309</v>
      </c>
      <c r="U2375" s="226" t="s">
        <v>8650</v>
      </c>
      <c r="V2375" s="146" t="s">
        <v>309</v>
      </c>
      <c r="X2375" s="135"/>
      <c r="Y2375" s="135"/>
      <c r="AA2375" s="135"/>
      <c r="AB2375" s="134"/>
      <c r="AC2375" s="135"/>
      <c r="AD2375" s="135"/>
      <c r="AH2375" s="135"/>
      <c r="AI2375" s="135"/>
    </row>
    <row r="2376" spans="1:35" ht="31.5">
      <c r="A2376" s="205">
        <v>2372</v>
      </c>
      <c r="B2376" s="206" t="s">
        <v>8651</v>
      </c>
      <c r="C2376" s="207" t="str">
        <f xml:space="preserve"> _xlfn.CONCAT(小韻資料表[[#This Row],[聲母拼音碼]],小韻資料表[[#This Row],[韻母拼音碼]],小韻資料表[[#This Row],[調號]])</f>
        <v>Øe3</v>
      </c>
      <c r="D2376" s="206" t="s">
        <v>8652</v>
      </c>
      <c r="E2376" s="208" t="s">
        <v>469</v>
      </c>
      <c r="F2376" s="205">
        <v>12</v>
      </c>
      <c r="G2376" s="209" t="s">
        <v>8653</v>
      </c>
      <c r="H2376" s="205">
        <f xml:space="preserve"> LEN(小韻資料表[[#This Row],[小韻字集]])</f>
        <v>19</v>
      </c>
      <c r="I2376" s="205" cm="1">
        <f t="array" ref="I2376" xml:space="preserve"> MATCH(TRUE, ISNUMBER( SEARCH( LEFT(小韻資料表[[#This Row],[切語]],1), 切語上字資料表[切語上字]) ), 0)</f>
        <v>35</v>
      </c>
      <c r="J2376" s="210" t="str" cm="1">
        <f t="array" ref="J2376" xml:space="preserve"> INDEX(切語上字資料表[聲母], 小韻資料表[[#This Row],[上字表識別號]])</f>
        <v>影</v>
      </c>
      <c r="K2376" s="210" t="str" cm="1">
        <f t="array" ref="K2376" xml:space="preserve"> INDEX(切語上字資料表[聲母拼音碼], 小韻資料表[[#This Row],[上字表識別號]])</f>
        <v>Ø</v>
      </c>
      <c r="L2376" s="210" t="str" cm="1">
        <f t="array" ref="L2376" xml:space="preserve"> INDEX(切語上字資料表[清濁], 小韻資料表[[#This Row],[上字表識別號]])</f>
        <v>全清</v>
      </c>
      <c r="M2376" s="223" t="str" cm="1">
        <f t="array" ref="M2376" xml:space="preserve"> INDEX(切語上字資料表[發送收], 小韻資料表[[#This Row],[上字表識別號]])</f>
        <v>發聲</v>
      </c>
      <c r="N2376" s="205" cm="1">
        <f t="array" ref="N2376" xml:space="preserve"> MATCH(TRUE, ISNUMBER( SEARCH( RIGHT(小韻資料表[[#This Row],[切語]],1), 切語下字資料表[切語下字]) ), 0)</f>
        <v>63</v>
      </c>
      <c r="O2376" s="207" t="str" cm="1">
        <f t="array" ref="O2376" xml:space="preserve"> INDEX(切語下字資料表[韻母], 小韻資料表[[#This Row],[下字表識別號]])</f>
        <v>霽開4</v>
      </c>
      <c r="P2376" s="207" t="str" cm="1">
        <f t="array" ref="P2376" xml:space="preserve"> INDEX(切語下字資料表[韻母拼音碼], 小韻資料表[[#This Row],[下字表識別號]])</f>
        <v>e</v>
      </c>
      <c r="Q2376" s="210" t="str" cm="1">
        <f t="array" ref="Q2376" xml:space="preserve"> INDEX(設定表!$C$19:$C$23, INT( LEFT(小韻資料表[[#This Row],[目次編碼]],1) ))</f>
        <v>去</v>
      </c>
      <c r="R2376" s="210">
        <f xml:space="preserve">  INDEX(設定表!$C$8:$C$15, MATCH( (RIGHT(小韻資料表[[#This Row],[清濁]]) &amp; 小韻資料表[[#This Row],[調]]), 設定表!$B$8:$B$15, 0))</f>
        <v>3</v>
      </c>
      <c r="S2376" s="205" t="s">
        <v>309</v>
      </c>
      <c r="T2376" s="205" t="s">
        <v>309</v>
      </c>
      <c r="U2376" s="226" t="s">
        <v>309</v>
      </c>
      <c r="V2376" s="147" t="s">
        <v>309</v>
      </c>
      <c r="X2376" s="135"/>
      <c r="Y2376" s="135"/>
      <c r="AA2376" s="135"/>
      <c r="AB2376" s="134"/>
      <c r="AC2376" s="135"/>
      <c r="AD2376" s="135"/>
      <c r="AH2376" s="135"/>
      <c r="AI2376" s="135"/>
    </row>
    <row r="2377" spans="1:35" ht="31.5">
      <c r="A2377" s="205">
        <v>2373</v>
      </c>
      <c r="B2377" s="206" t="s">
        <v>8654</v>
      </c>
      <c r="C2377" s="207" t="str">
        <f xml:space="preserve"> _xlfn.CONCAT(小韻資料表[[#This Row],[聲母拼音碼]],小韻資料表[[#This Row],[韻母拼音碼]],小韻資料表[[#This Row],[調號]])</f>
        <v>me7</v>
      </c>
      <c r="D2377" s="206" t="s">
        <v>8655</v>
      </c>
      <c r="E2377" s="208" t="s">
        <v>469</v>
      </c>
      <c r="F2377" s="205">
        <v>13</v>
      </c>
      <c r="G2377" s="209" t="s">
        <v>8656</v>
      </c>
      <c r="H2377" s="205">
        <f xml:space="preserve"> LEN(小韻資料表[[#This Row],[小韻字集]])</f>
        <v>2</v>
      </c>
      <c r="I2377" s="205" cm="1">
        <f t="array" ref="I2377" xml:space="preserve"> MATCH(TRUE, ISNUMBER( SEARCH( LEFT(小韻資料表[[#This Row],[切語]],1), 切語上字資料表[切語上字]) ), 0)</f>
        <v>16</v>
      </c>
      <c r="J2377" s="210" t="str" cm="1">
        <f t="array" ref="J2377" xml:space="preserve"> INDEX(切語上字資料表[聲母], 小韻資料表[[#This Row],[上字表識別號]])</f>
        <v>明</v>
      </c>
      <c r="K2377" s="210" t="str" cm="1">
        <f t="array" ref="K2377" xml:space="preserve"> INDEX(切語上字資料表[聲母拼音碼], 小韻資料表[[#This Row],[上字表識別號]])</f>
        <v>m</v>
      </c>
      <c r="L2377" s="210" t="str" cm="1">
        <f t="array" ref="L2377" xml:space="preserve"> INDEX(切語上字資料表[清濁], 小韻資料表[[#This Row],[上字表識別號]])</f>
        <v>次濁</v>
      </c>
      <c r="M2377" s="223" t="str" cm="1">
        <f t="array" ref="M2377" xml:space="preserve"> INDEX(切語上字資料表[發送收], 小韻資料表[[#This Row],[上字表識別號]])</f>
        <v>收聲</v>
      </c>
      <c r="N2377" s="205" cm="1">
        <f t="array" ref="N2377" xml:space="preserve"> MATCH(TRUE, ISNUMBER( SEARCH( RIGHT(小韻資料表[[#This Row],[切語]],1), 切語下字資料表[切語下字]) ), 0)</f>
        <v>63</v>
      </c>
      <c r="O2377" s="207" t="str" cm="1">
        <f t="array" ref="O2377" xml:space="preserve"> INDEX(切語下字資料表[韻母], 小韻資料表[[#This Row],[下字表識別號]])</f>
        <v>霽開4</v>
      </c>
      <c r="P2377" s="207" t="str" cm="1">
        <f t="array" ref="P2377" xml:space="preserve"> INDEX(切語下字資料表[韻母拼音碼], 小韻資料表[[#This Row],[下字表識別號]])</f>
        <v>e</v>
      </c>
      <c r="Q2377" s="210" t="str" cm="1">
        <f t="array" ref="Q2377" xml:space="preserve"> INDEX(設定表!$C$19:$C$23, INT( LEFT(小韻資料表[[#This Row],[目次編碼]],1) ))</f>
        <v>去</v>
      </c>
      <c r="R2377" s="210">
        <f xml:space="preserve">  INDEX(設定表!$C$8:$C$15, MATCH( (RIGHT(小韻資料表[[#This Row],[清濁]]) &amp; 小韻資料表[[#This Row],[調]]), 設定表!$B$8:$B$15, 0))</f>
        <v>7</v>
      </c>
      <c r="S2377" s="205" t="s">
        <v>309</v>
      </c>
      <c r="T2377" s="205" t="s">
        <v>309</v>
      </c>
      <c r="U2377" s="226" t="s">
        <v>309</v>
      </c>
      <c r="V2377" s="146" t="s">
        <v>309</v>
      </c>
      <c r="X2377" s="135"/>
      <c r="Y2377" s="135"/>
      <c r="AA2377" s="135"/>
      <c r="AB2377" s="134"/>
      <c r="AC2377" s="135"/>
      <c r="AD2377" s="135"/>
      <c r="AH2377" s="135"/>
      <c r="AI2377" s="135"/>
    </row>
    <row r="2378" spans="1:35" ht="31.5">
      <c r="A2378" s="205">
        <v>2374</v>
      </c>
      <c r="B2378" s="206" t="s">
        <v>8657</v>
      </c>
      <c r="C2378" s="207" t="str">
        <f xml:space="preserve"> _xlfn.CONCAT(小韻資料表[[#This Row],[聲母拼音碼]],小韻資料表[[#This Row],[韻母拼音碼]],小韻資料表[[#This Row],[調號]])</f>
        <v>pe3</v>
      </c>
      <c r="D2378" s="206" t="s">
        <v>8658</v>
      </c>
      <c r="E2378" s="208" t="s">
        <v>469</v>
      </c>
      <c r="F2378" s="205">
        <v>14</v>
      </c>
      <c r="G2378" s="209" t="s">
        <v>8659</v>
      </c>
      <c r="H2378" s="205">
        <f xml:space="preserve"> LEN(小韻資料表[[#This Row],[小韻字集]])</f>
        <v>5</v>
      </c>
      <c r="I2378" s="205" cm="1">
        <f t="array" ref="I2378" xml:space="preserve"> MATCH(TRUE, ISNUMBER( SEARCH( LEFT(小韻資料表[[#This Row],[切語]],1), 切語上字資料表[切語上字]) ), 0)</f>
        <v>13</v>
      </c>
      <c r="J2378" s="210" t="str" cm="1">
        <f t="array" ref="J2378" xml:space="preserve"> INDEX(切語上字資料表[聲母], 小韻資料表[[#This Row],[上字表識別號]])</f>
        <v>幫</v>
      </c>
      <c r="K2378" s="210" t="str" cm="1">
        <f t="array" ref="K2378" xml:space="preserve"> INDEX(切語上字資料表[聲母拼音碼], 小韻資料表[[#This Row],[上字表識別號]])</f>
        <v>p</v>
      </c>
      <c r="L2378" s="210" t="str" cm="1">
        <f t="array" ref="L2378" xml:space="preserve"> INDEX(切語上字資料表[清濁], 小韻資料表[[#This Row],[上字表識別號]])</f>
        <v>全清</v>
      </c>
      <c r="M2378" s="223" t="str" cm="1">
        <f t="array" ref="M2378" xml:space="preserve"> INDEX(切語上字資料表[發送收], 小韻資料表[[#This Row],[上字表識別號]])</f>
        <v>發聲</v>
      </c>
      <c r="N2378" s="205" cm="1">
        <f t="array" ref="N2378" xml:space="preserve"> MATCH(TRUE, ISNUMBER( SEARCH( RIGHT(小韻資料表[[#This Row],[切語]],1), 切語下字資料表[切語下字]) ), 0)</f>
        <v>63</v>
      </c>
      <c r="O2378" s="207" t="str" cm="1">
        <f t="array" ref="O2378" xml:space="preserve"> INDEX(切語下字資料表[韻母], 小韻資料表[[#This Row],[下字表識別號]])</f>
        <v>霽開4</v>
      </c>
      <c r="P2378" s="207" t="str" cm="1">
        <f t="array" ref="P2378" xml:space="preserve"> INDEX(切語下字資料表[韻母拼音碼], 小韻資料表[[#This Row],[下字表識別號]])</f>
        <v>e</v>
      </c>
      <c r="Q2378" s="210" t="str" cm="1">
        <f t="array" ref="Q2378" xml:space="preserve"> INDEX(設定表!$C$19:$C$23, INT( LEFT(小韻資料表[[#This Row],[目次編碼]],1) ))</f>
        <v>去</v>
      </c>
      <c r="R2378" s="210">
        <f xml:space="preserve">  INDEX(設定表!$C$8:$C$15, MATCH( (RIGHT(小韻資料表[[#This Row],[清濁]]) &amp; 小韻資料表[[#This Row],[調]]), 設定表!$B$8:$B$15, 0))</f>
        <v>3</v>
      </c>
      <c r="S2378" s="205" t="s">
        <v>309</v>
      </c>
      <c r="T2378" s="205" t="s">
        <v>309</v>
      </c>
      <c r="U2378" s="226" t="s">
        <v>309</v>
      </c>
      <c r="V2378" s="147" t="s">
        <v>309</v>
      </c>
      <c r="X2378" s="135"/>
      <c r="Y2378" s="135"/>
      <c r="AA2378" s="135"/>
      <c r="AB2378" s="134"/>
      <c r="AC2378" s="135"/>
      <c r="AD2378" s="135"/>
      <c r="AH2378" s="135"/>
      <c r="AI2378" s="135"/>
    </row>
    <row r="2379" spans="1:35" ht="31.5">
      <c r="A2379" s="205">
        <v>2375</v>
      </c>
      <c r="B2379" s="206" t="s">
        <v>8660</v>
      </c>
      <c r="C2379" s="207" t="str">
        <f xml:space="preserve"> _xlfn.CONCAT(小韻資料表[[#This Row],[聲母拼音碼]],小韻資料表[[#This Row],[韻母拼音碼]],小韻資料表[[#This Row],[調號]])</f>
        <v>hue7</v>
      </c>
      <c r="D2379" s="206" t="s">
        <v>8661</v>
      </c>
      <c r="E2379" s="208" t="s">
        <v>469</v>
      </c>
      <c r="F2379" s="205">
        <v>15</v>
      </c>
      <c r="G2379" s="209" t="s">
        <v>8662</v>
      </c>
      <c r="H2379" s="205">
        <f xml:space="preserve"> LEN(小韻資料表[[#This Row],[小韻字集]])</f>
        <v>14</v>
      </c>
      <c r="I2379" s="205" cm="1">
        <f t="array" ref="I2379" xml:space="preserve"> MATCH(TRUE, ISNUMBER( SEARCH( LEFT(小韻資料表[[#This Row],[切語]],1), 切語上字資料表[切語上字]) ), 0)</f>
        <v>37</v>
      </c>
      <c r="J2379" s="210" t="str" cm="1">
        <f t="array" ref="J2379" xml:space="preserve"> INDEX(切語上字資料表[聲母], 小韻資料表[[#This Row],[上字表識別號]])</f>
        <v>匣</v>
      </c>
      <c r="K2379" s="210" t="str" cm="1">
        <f t="array" ref="K2379" xml:space="preserve"> INDEX(切語上字資料表[聲母拼音碼], 小韻資料表[[#This Row],[上字表識別號]])</f>
        <v>h</v>
      </c>
      <c r="L2379" s="210" t="str" cm="1">
        <f t="array" ref="L2379" xml:space="preserve"> INDEX(切語上字資料表[清濁], 小韻資料表[[#This Row],[上字表識別號]])</f>
        <v>全濁</v>
      </c>
      <c r="M2379" s="223" t="str" cm="1">
        <f t="array" ref="M2379" xml:space="preserve"> INDEX(切語上字資料表[發送收], 小韻資料表[[#This Row],[上字表識別號]])</f>
        <v>送氣</v>
      </c>
      <c r="N2379" s="205" cm="1">
        <f t="array" ref="N2379" xml:space="preserve"> MATCH(TRUE, ISNUMBER( SEARCH( RIGHT(小韻資料表[[#This Row],[切語]],1), 切語下字資料表[切語下字]) ), 0)</f>
        <v>67</v>
      </c>
      <c r="O2379" s="207" t="str" cm="1">
        <f t="array" ref="O2379" xml:space="preserve"> INDEX(切語下字資料表[韻母], 小韻資料表[[#This Row],[下字表識別號]])</f>
        <v>霽合4</v>
      </c>
      <c r="P2379" s="207" t="str" cm="1">
        <f t="array" ref="P2379" xml:space="preserve"> INDEX(切語下字資料表[韻母拼音碼], 小韻資料表[[#This Row],[下字表識別號]])</f>
        <v>ue</v>
      </c>
      <c r="Q2379" s="210" t="str" cm="1">
        <f t="array" ref="Q2379" xml:space="preserve"> INDEX(設定表!$C$19:$C$23, INT( LEFT(小韻資料表[[#This Row],[目次編碼]],1) ))</f>
        <v>去</v>
      </c>
      <c r="R2379" s="210">
        <f xml:space="preserve">  INDEX(設定表!$C$8:$C$15, MATCH( (RIGHT(小韻資料表[[#This Row],[清濁]]) &amp; 小韻資料表[[#This Row],[調]]), 設定表!$B$8:$B$15, 0))</f>
        <v>7</v>
      </c>
      <c r="S2379" s="205" t="s">
        <v>8663</v>
      </c>
      <c r="T2379" s="205" t="s">
        <v>309</v>
      </c>
      <c r="U2379" s="226" t="s">
        <v>309</v>
      </c>
      <c r="V2379" s="146" t="s">
        <v>309</v>
      </c>
      <c r="X2379" s="135"/>
      <c r="Y2379" s="135"/>
      <c r="AA2379" s="135"/>
      <c r="AB2379" s="134"/>
      <c r="AC2379" s="135"/>
      <c r="AD2379" s="135"/>
      <c r="AH2379" s="135"/>
      <c r="AI2379" s="135"/>
    </row>
    <row r="2380" spans="1:35" ht="31.5">
      <c r="A2380" s="205">
        <v>2376</v>
      </c>
      <c r="B2380" s="206" t="s">
        <v>8664</v>
      </c>
      <c r="C2380" s="207" t="str">
        <f xml:space="preserve"> _xlfn.CONCAT(小韻資料表[[#This Row],[聲母拼音碼]],小韻資料表[[#This Row],[韻母拼音碼]],小韻資料表[[#This Row],[調號]])</f>
        <v>kue3</v>
      </c>
      <c r="D2380" s="206" t="s">
        <v>8665</v>
      </c>
      <c r="E2380" s="208" t="s">
        <v>469</v>
      </c>
      <c r="F2380" s="205">
        <v>16</v>
      </c>
      <c r="G2380" s="209" t="s">
        <v>8666</v>
      </c>
      <c r="H2380" s="205">
        <f xml:space="preserve"> LEN(小韻資料表[[#This Row],[小韻字集]])</f>
        <v>11</v>
      </c>
      <c r="I2380" s="205" cm="1">
        <f t="array" ref="I2380" xml:space="preserve"> MATCH(TRUE, ISNUMBER( SEARCH( LEFT(小韻資料表[[#This Row],[切語]],1), 切語上字資料表[切語上字]) ), 0)</f>
        <v>1</v>
      </c>
      <c r="J2380" s="210" t="str" cm="1">
        <f t="array" ref="J2380" xml:space="preserve"> INDEX(切語上字資料表[聲母], 小韻資料表[[#This Row],[上字表識別號]])</f>
        <v>見</v>
      </c>
      <c r="K2380" s="210" t="str" cm="1">
        <f t="array" ref="K2380" xml:space="preserve"> INDEX(切語上字資料表[聲母拼音碼], 小韻資料表[[#This Row],[上字表識別號]])</f>
        <v>k</v>
      </c>
      <c r="L2380" s="210" t="str" cm="1">
        <f t="array" ref="L2380" xml:space="preserve"> INDEX(切語上字資料表[清濁], 小韻資料表[[#This Row],[上字表識別號]])</f>
        <v>全清</v>
      </c>
      <c r="M2380" s="223" t="str" cm="1">
        <f t="array" ref="M2380" xml:space="preserve"> INDEX(切語上字資料表[發送收], 小韻資料表[[#This Row],[上字表識別號]])</f>
        <v>發聲</v>
      </c>
      <c r="N2380" s="205" cm="1">
        <f t="array" ref="N2380" xml:space="preserve"> MATCH(TRUE, ISNUMBER( SEARCH( RIGHT(小韻資料表[[#This Row],[切語]],1), 切語下字資料表[切語下字]) ), 0)</f>
        <v>67</v>
      </c>
      <c r="O2380" s="207" t="str" cm="1">
        <f t="array" ref="O2380" xml:space="preserve"> INDEX(切語下字資料表[韻母], 小韻資料表[[#This Row],[下字表識別號]])</f>
        <v>霽合4</v>
      </c>
      <c r="P2380" s="207" t="str" cm="1">
        <f t="array" ref="P2380" xml:space="preserve"> INDEX(切語下字資料表[韻母拼音碼], 小韻資料表[[#This Row],[下字表識別號]])</f>
        <v>ue</v>
      </c>
      <c r="Q2380" s="210" t="str" cm="1">
        <f t="array" ref="Q2380" xml:space="preserve"> INDEX(設定表!$C$19:$C$23, INT( LEFT(小韻資料表[[#This Row],[目次編碼]],1) ))</f>
        <v>去</v>
      </c>
      <c r="R2380" s="210">
        <f xml:space="preserve">  INDEX(設定表!$C$8:$C$15, MATCH( (RIGHT(小韻資料表[[#This Row],[清濁]]) &amp; 小韻資料表[[#This Row],[調]]), 設定表!$B$8:$B$15, 0))</f>
        <v>3</v>
      </c>
      <c r="S2380" s="205" t="s">
        <v>309</v>
      </c>
      <c r="T2380" s="205" t="s">
        <v>309</v>
      </c>
      <c r="U2380" s="226" t="s">
        <v>309</v>
      </c>
      <c r="V2380" s="147" t="s">
        <v>309</v>
      </c>
      <c r="X2380" s="135"/>
      <c r="Y2380" s="135"/>
      <c r="AA2380" s="135"/>
      <c r="AB2380" s="134"/>
      <c r="AC2380" s="135"/>
      <c r="AD2380" s="135"/>
      <c r="AH2380" s="135"/>
      <c r="AI2380" s="135"/>
    </row>
    <row r="2381" spans="1:35" ht="31.5">
      <c r="A2381" s="205">
        <v>2377</v>
      </c>
      <c r="B2381" s="206" t="s">
        <v>8667</v>
      </c>
      <c r="C2381" s="207" t="str">
        <f xml:space="preserve"> _xlfn.CONCAT(小韻資料表[[#This Row],[聲母拼音碼]],小韻資料表[[#This Row],[韻母拼音碼]],小韻資料表[[#This Row],[調號]])</f>
        <v>hue3</v>
      </c>
      <c r="D2381" s="206" t="s">
        <v>8668</v>
      </c>
      <c r="E2381" s="208" t="s">
        <v>469</v>
      </c>
      <c r="F2381" s="205">
        <v>17</v>
      </c>
      <c r="G2381" s="209" t="s">
        <v>8669</v>
      </c>
      <c r="H2381" s="205">
        <f xml:space="preserve"> LEN(小韻資料表[[#This Row],[小韻字集]])</f>
        <v>3</v>
      </c>
      <c r="I2381" s="205" cm="1">
        <f t="array" ref="I2381" xml:space="preserve"> MATCH(TRUE, ISNUMBER( SEARCH( LEFT(小韻資料表[[#This Row],[切語]],1), 切語上字資料表[切語上字]) ), 0)</f>
        <v>36</v>
      </c>
      <c r="J2381" s="210" t="str" cm="1">
        <f t="array" ref="J2381" xml:space="preserve"> INDEX(切語上字資料表[聲母], 小韻資料表[[#This Row],[上字表識別號]])</f>
        <v>曉</v>
      </c>
      <c r="K2381" s="210" t="str" cm="1">
        <f t="array" ref="K2381" xml:space="preserve"> INDEX(切語上字資料表[聲母拼音碼], 小韻資料表[[#This Row],[上字表識別號]])</f>
        <v>h</v>
      </c>
      <c r="L2381" s="210" t="str" cm="1">
        <f t="array" ref="L2381" xml:space="preserve"> INDEX(切語上字資料表[清濁], 小韻資料表[[#This Row],[上字表識別號]])</f>
        <v>次清</v>
      </c>
      <c r="M2381" s="223" t="str" cm="1">
        <f t="array" ref="M2381" xml:space="preserve"> INDEX(切語上字資料表[發送收], 小韻資料表[[#This Row],[上字表識別號]])</f>
        <v>送氣</v>
      </c>
      <c r="N2381" s="205" cm="1">
        <f t="array" ref="N2381" xml:space="preserve"> MATCH(TRUE, ISNUMBER( SEARCH( RIGHT(小韻資料表[[#This Row],[切語]],1), 切語下字資料表[切語下字]) ), 0)</f>
        <v>67</v>
      </c>
      <c r="O2381" s="207" t="str" cm="1">
        <f t="array" ref="O2381" xml:space="preserve"> INDEX(切語下字資料表[韻母], 小韻資料表[[#This Row],[下字表識別號]])</f>
        <v>霽合4</v>
      </c>
      <c r="P2381" s="207" t="str" cm="1">
        <f t="array" ref="P2381" xml:space="preserve"> INDEX(切語下字資料表[韻母拼音碼], 小韻資料表[[#This Row],[下字表識別號]])</f>
        <v>ue</v>
      </c>
      <c r="Q2381" s="210" t="str" cm="1">
        <f t="array" ref="Q2381" xml:space="preserve"> INDEX(設定表!$C$19:$C$23, INT( LEFT(小韻資料表[[#This Row],[目次編碼]],1) ))</f>
        <v>去</v>
      </c>
      <c r="R2381" s="210">
        <f xml:space="preserve">  INDEX(設定表!$C$8:$C$15, MATCH( (RIGHT(小韻資料表[[#This Row],[清濁]]) &amp; 小韻資料表[[#This Row],[調]]), 設定表!$B$8:$B$15, 0))</f>
        <v>3</v>
      </c>
      <c r="S2381" s="205" t="s">
        <v>309</v>
      </c>
      <c r="T2381" s="205" t="s">
        <v>309</v>
      </c>
      <c r="U2381" s="226" t="s">
        <v>309</v>
      </c>
      <c r="V2381" s="146" t="s">
        <v>309</v>
      </c>
      <c r="X2381" s="135"/>
      <c r="Y2381" s="135"/>
      <c r="AA2381" s="135"/>
      <c r="AB2381" s="134"/>
      <c r="AC2381" s="135"/>
      <c r="AD2381" s="135"/>
      <c r="AH2381" s="135"/>
      <c r="AI2381" s="135"/>
    </row>
    <row r="2382" spans="1:35" ht="31.5">
      <c r="A2382" s="205">
        <v>2378</v>
      </c>
      <c r="B2382" s="206" t="s">
        <v>8670</v>
      </c>
      <c r="C2382" s="207" t="str">
        <f xml:space="preserve"> _xlfn.CONCAT(小韻資料表[[#This Row],[聲母拼音碼]],小韻資料表[[#This Row],[韻母拼音碼]],小韻資料表[[#This Row],[調號]])</f>
        <v>phe3</v>
      </c>
      <c r="D2382" s="206" t="s">
        <v>8671</v>
      </c>
      <c r="E2382" s="208" t="s">
        <v>469</v>
      </c>
      <c r="F2382" s="205">
        <v>18</v>
      </c>
      <c r="G2382" s="209" t="s">
        <v>8672</v>
      </c>
      <c r="H2382" s="205">
        <f xml:space="preserve"> LEN(小韻資料表[[#This Row],[小韻字集]])</f>
        <v>9</v>
      </c>
      <c r="I2382" s="205" cm="1">
        <f t="array" ref="I2382" xml:space="preserve"> MATCH(TRUE, ISNUMBER( SEARCH( LEFT(小韻資料表[[#This Row],[切語]],1), 切語上字資料表[切語上字]) ), 0)</f>
        <v>14</v>
      </c>
      <c r="J2382" s="210" t="str" cm="1">
        <f t="array" ref="J2382" xml:space="preserve"> INDEX(切語上字資料表[聲母], 小韻資料表[[#This Row],[上字表識別號]])</f>
        <v>滂</v>
      </c>
      <c r="K2382" s="210" t="str" cm="1">
        <f t="array" ref="K2382" xml:space="preserve"> INDEX(切語上字資料表[聲母拼音碼], 小韻資料表[[#This Row],[上字表識別號]])</f>
        <v>ph</v>
      </c>
      <c r="L2382" s="210" t="str" cm="1">
        <f t="array" ref="L2382" xml:space="preserve"> INDEX(切語上字資料表[清濁], 小韻資料表[[#This Row],[上字表識別號]])</f>
        <v>次清</v>
      </c>
      <c r="M2382" s="223" t="str" cm="1">
        <f t="array" ref="M2382" xml:space="preserve"> INDEX(切語上字資料表[發送收], 小韻資料表[[#This Row],[上字表識別號]])</f>
        <v>送氣</v>
      </c>
      <c r="N2382" s="205" cm="1">
        <f t="array" ref="N2382" xml:space="preserve"> MATCH(TRUE, ISNUMBER( SEARCH( RIGHT(小韻資料表[[#This Row],[切語]],1), 切語下字資料表[切語下字]) ), 0)</f>
        <v>63</v>
      </c>
      <c r="O2382" s="207" t="str" cm="1">
        <f t="array" ref="O2382" xml:space="preserve"> INDEX(切語下字資料表[韻母], 小韻資料表[[#This Row],[下字表識別號]])</f>
        <v>霽開4</v>
      </c>
      <c r="P2382" s="207" t="str" cm="1">
        <f t="array" ref="P2382" xml:space="preserve"> INDEX(切語下字資料表[韻母拼音碼], 小韻資料表[[#This Row],[下字表識別號]])</f>
        <v>e</v>
      </c>
      <c r="Q2382" s="210" t="str" cm="1">
        <f t="array" ref="Q2382" xml:space="preserve"> INDEX(設定表!$C$19:$C$23, INT( LEFT(小韻資料表[[#This Row],[目次編碼]],1) ))</f>
        <v>去</v>
      </c>
      <c r="R2382" s="210">
        <f xml:space="preserve">  INDEX(設定表!$C$8:$C$15, MATCH( (RIGHT(小韻資料表[[#This Row],[清濁]]) &amp; 小韻資料表[[#This Row],[調]]), 設定表!$B$8:$B$15, 0))</f>
        <v>3</v>
      </c>
      <c r="S2382" s="205" t="s">
        <v>309</v>
      </c>
      <c r="T2382" s="205" t="s">
        <v>309</v>
      </c>
      <c r="U2382" s="226" t="s">
        <v>309</v>
      </c>
      <c r="V2382" s="147" t="s">
        <v>309</v>
      </c>
      <c r="X2382" s="135"/>
      <c r="Y2382" s="135"/>
      <c r="AA2382" s="135"/>
      <c r="AB2382" s="134"/>
      <c r="AC2382" s="135"/>
      <c r="AD2382" s="135"/>
      <c r="AH2382" s="135"/>
      <c r="AI2382" s="135"/>
    </row>
    <row r="2383" spans="1:35" ht="31.5">
      <c r="A2383" s="205">
        <v>2379</v>
      </c>
      <c r="B2383" s="206" t="s">
        <v>8673</v>
      </c>
      <c r="C2383" s="207" t="str">
        <f xml:space="preserve"> _xlfn.CONCAT(小韻資料表[[#This Row],[聲母拼音碼]],小韻資料表[[#This Row],[韻母拼音碼]],小韻資料表[[#This Row],[調號]])</f>
        <v>pe7</v>
      </c>
      <c r="D2383" s="206" t="s">
        <v>8674</v>
      </c>
      <c r="E2383" s="208" t="s">
        <v>469</v>
      </c>
      <c r="F2383" s="205">
        <v>19</v>
      </c>
      <c r="G2383" s="209" t="s">
        <v>8675</v>
      </c>
      <c r="H2383" s="205">
        <f xml:space="preserve"> LEN(小韻資料表[[#This Row],[小韻字集]])</f>
        <v>8</v>
      </c>
      <c r="I2383" s="205" cm="1">
        <f t="array" ref="I2383" xml:space="preserve"> MATCH(TRUE, ISNUMBER( SEARCH( LEFT(小韻資料表[[#This Row],[切語]],1), 切語上字資料表[切語上字]) ), 0)</f>
        <v>15</v>
      </c>
      <c r="J2383" s="210" t="str" cm="1">
        <f t="array" ref="J2383" xml:space="preserve"> INDEX(切語上字資料表[聲母], 小韻資料表[[#This Row],[上字表識別號]])</f>
        <v>並</v>
      </c>
      <c r="K2383" s="210" t="str" cm="1">
        <f t="array" ref="K2383" xml:space="preserve"> INDEX(切語上字資料表[聲母拼音碼], 小韻資料表[[#This Row],[上字表識別號]])</f>
        <v>p</v>
      </c>
      <c r="L2383" s="210" t="str" cm="1">
        <f t="array" ref="L2383" xml:space="preserve"> INDEX(切語上字資料表[清濁], 小韻資料表[[#This Row],[上字表識別號]])</f>
        <v>全濁</v>
      </c>
      <c r="M2383" s="223" cm="1">
        <f t="array" ref="M2383" xml:space="preserve"> INDEX(切語上字資料表[發送收], 小韻資料表[[#This Row],[上字表識別號]])</f>
        <v>0</v>
      </c>
      <c r="N2383" s="205" cm="1">
        <f t="array" ref="N2383" xml:space="preserve"> MATCH(TRUE, ISNUMBER( SEARCH( RIGHT(小韻資料表[[#This Row],[切語]],1), 切語下字資料表[切語下字]) ), 0)</f>
        <v>63</v>
      </c>
      <c r="O2383" s="207" t="str" cm="1">
        <f t="array" ref="O2383" xml:space="preserve"> INDEX(切語下字資料表[韻母], 小韻資料表[[#This Row],[下字表識別號]])</f>
        <v>霽開4</v>
      </c>
      <c r="P2383" s="207" t="str" cm="1">
        <f t="array" ref="P2383" xml:space="preserve"> INDEX(切語下字資料表[韻母拼音碼], 小韻資料表[[#This Row],[下字表識別號]])</f>
        <v>e</v>
      </c>
      <c r="Q2383" s="210" t="str" cm="1">
        <f t="array" ref="Q2383" xml:space="preserve"> INDEX(設定表!$C$19:$C$23, INT( LEFT(小韻資料表[[#This Row],[目次編碼]],1) ))</f>
        <v>去</v>
      </c>
      <c r="R2383" s="210">
        <f xml:space="preserve">  INDEX(設定表!$C$8:$C$15, MATCH( (RIGHT(小韻資料表[[#This Row],[清濁]]) &amp; 小韻資料表[[#This Row],[調]]), 設定表!$B$8:$B$15, 0))</f>
        <v>7</v>
      </c>
      <c r="S2383" s="205" t="s">
        <v>309</v>
      </c>
      <c r="T2383" s="205" t="s">
        <v>309</v>
      </c>
      <c r="U2383" s="226" t="s">
        <v>8676</v>
      </c>
      <c r="V2383" s="146" t="s">
        <v>309</v>
      </c>
      <c r="X2383" s="135"/>
      <c r="Y2383" s="135"/>
      <c r="AA2383" s="135"/>
      <c r="AB2383" s="134"/>
      <c r="AC2383" s="135"/>
      <c r="AD2383" s="135"/>
      <c r="AH2383" s="135"/>
      <c r="AI2383" s="135"/>
    </row>
    <row r="2384" spans="1:35" ht="63">
      <c r="A2384" s="205">
        <v>2380</v>
      </c>
      <c r="B2384" s="206" t="s">
        <v>8677</v>
      </c>
      <c r="C2384" s="207" t="str">
        <f xml:space="preserve"> _xlfn.CONCAT(小韻資料表[[#This Row],[聲母拼音碼]],小韻資料表[[#This Row],[韻母拼音碼]],小韻資料表[[#This Row],[調號]])</f>
        <v>le7</v>
      </c>
      <c r="D2384" s="206" t="s">
        <v>8678</v>
      </c>
      <c r="E2384" s="208" t="s">
        <v>469</v>
      </c>
      <c r="F2384" s="205">
        <v>20</v>
      </c>
      <c r="G2384" s="209" t="s">
        <v>8679</v>
      </c>
      <c r="H2384" s="205">
        <f xml:space="preserve"> LEN(小韻資料表[[#This Row],[小韻字集]])</f>
        <v>41</v>
      </c>
      <c r="I2384" s="205" cm="1">
        <f t="array" ref="I2384" xml:space="preserve"> MATCH(TRUE, ISNUMBER( SEARCH( LEFT(小韻資料表[[#This Row],[切語]],1), 切語上字資料表[切語上字]) ), 0)</f>
        <v>40</v>
      </c>
      <c r="J2384" s="210" t="str" cm="1">
        <f t="array" ref="J2384" xml:space="preserve"> INDEX(切語上字資料表[聲母], 小韻資料表[[#This Row],[上字表識別號]])</f>
        <v>來</v>
      </c>
      <c r="K2384" s="210" t="str" cm="1">
        <f t="array" ref="K2384" xml:space="preserve"> INDEX(切語上字資料表[聲母拼音碼], 小韻資料表[[#This Row],[上字表識別號]])</f>
        <v>l</v>
      </c>
      <c r="L2384" s="210" t="str" cm="1">
        <f t="array" ref="L2384" xml:space="preserve"> INDEX(切語上字資料表[清濁], 小韻資料表[[#This Row],[上字表識別號]])</f>
        <v>次濁</v>
      </c>
      <c r="M2384" s="223" t="str" cm="1">
        <f t="array" ref="M2384" xml:space="preserve"> INDEX(切語上字資料表[發送收], 小韻資料表[[#This Row],[上字表識別號]])</f>
        <v>收聲</v>
      </c>
      <c r="N2384" s="205" cm="1">
        <f t="array" ref="N2384" xml:space="preserve"> MATCH(TRUE, ISNUMBER( SEARCH( RIGHT(小韻資料表[[#This Row],[切語]],1), 切語下字資料表[切語下字]) ), 0)</f>
        <v>63</v>
      </c>
      <c r="O2384" s="207" t="str" cm="1">
        <f t="array" ref="O2384" xml:space="preserve"> INDEX(切語下字資料表[韻母], 小韻資料表[[#This Row],[下字表識別號]])</f>
        <v>霽開4</v>
      </c>
      <c r="P2384" s="207" t="str" cm="1">
        <f t="array" ref="P2384" xml:space="preserve"> INDEX(切語下字資料表[韻母拼音碼], 小韻資料表[[#This Row],[下字表識別號]])</f>
        <v>e</v>
      </c>
      <c r="Q2384" s="210" t="str" cm="1">
        <f t="array" ref="Q2384" xml:space="preserve"> INDEX(設定表!$C$19:$C$23, INT( LEFT(小韻資料表[[#This Row],[目次編碼]],1) ))</f>
        <v>去</v>
      </c>
      <c r="R2384" s="210">
        <f xml:space="preserve">  INDEX(設定表!$C$8:$C$15, MATCH( (RIGHT(小韻資料表[[#This Row],[清濁]]) &amp; 小韻資料表[[#This Row],[調]]), 設定表!$B$8:$B$15, 0))</f>
        <v>7</v>
      </c>
      <c r="S2384" s="205" t="s">
        <v>309</v>
      </c>
      <c r="T2384" s="205" t="s">
        <v>309</v>
      </c>
      <c r="U2384" s="226" t="s">
        <v>309</v>
      </c>
      <c r="V2384" s="147" t="s">
        <v>309</v>
      </c>
      <c r="X2384" s="135"/>
      <c r="Y2384" s="135"/>
      <c r="AA2384" s="135"/>
      <c r="AB2384" s="134"/>
      <c r="AC2384" s="135"/>
      <c r="AD2384" s="135"/>
      <c r="AH2384" s="135"/>
      <c r="AI2384" s="135"/>
    </row>
    <row r="2385" spans="1:35" ht="31.5">
      <c r="A2385" s="205">
        <v>2381</v>
      </c>
      <c r="B2385" s="206" t="s">
        <v>8680</v>
      </c>
      <c r="C2385" s="207" t="str">
        <f xml:space="preserve"> _xlfn.CONCAT(小韻資料表[[#This Row],[聲母拼音碼]],小韻資料表[[#This Row],[韻母拼音碼]],小韻資料表[[#This Row],[調號]])</f>
        <v>ne7</v>
      </c>
      <c r="D2385" s="206" t="s">
        <v>1393</v>
      </c>
      <c r="E2385" s="208" t="s">
        <v>469</v>
      </c>
      <c r="F2385" s="205">
        <v>22</v>
      </c>
      <c r="G2385" s="209" t="s">
        <v>8681</v>
      </c>
      <c r="H2385" s="205">
        <f xml:space="preserve"> LEN(小韻資料表[[#This Row],[小韻字集]])</f>
        <v>6</v>
      </c>
      <c r="I2385" s="205" cm="1">
        <f t="array" ref="I2385" xml:space="preserve"> MATCH(TRUE, ISNUMBER( SEARCH( LEFT(小韻資料表[[#This Row],[切語]],1), 切語上字資料表[切語上字]) ), 0)</f>
        <v>8</v>
      </c>
      <c r="J2385" s="210" t="str" cm="1">
        <f t="array" ref="J2385" xml:space="preserve"> INDEX(切語上字資料表[聲母], 小韻資料表[[#This Row],[上字表識別號]])</f>
        <v>泥</v>
      </c>
      <c r="K2385" s="210" t="str" cm="1">
        <f t="array" ref="K2385" xml:space="preserve"> INDEX(切語上字資料表[聲母拼音碼], 小韻資料表[[#This Row],[上字表識別號]])</f>
        <v>n</v>
      </c>
      <c r="L2385" s="210" t="str" cm="1">
        <f t="array" ref="L2385" xml:space="preserve"> INDEX(切語上字資料表[清濁], 小韻資料表[[#This Row],[上字表識別號]])</f>
        <v>次濁</v>
      </c>
      <c r="M2385" s="223" t="str" cm="1">
        <f t="array" ref="M2385" xml:space="preserve"> INDEX(切語上字資料表[發送收], 小韻資料表[[#This Row],[上字表識別號]])</f>
        <v>收聲</v>
      </c>
      <c r="N2385" s="205" cm="1">
        <f t="array" ref="N2385" xml:space="preserve"> MATCH(TRUE, ISNUMBER( SEARCH( RIGHT(小韻資料表[[#This Row],[切語]],1), 切語下字資料表[切語下字]) ), 0)</f>
        <v>63</v>
      </c>
      <c r="O2385" s="207" t="str" cm="1">
        <f t="array" ref="O2385" xml:space="preserve"> INDEX(切語下字資料表[韻母], 小韻資料表[[#This Row],[下字表識別號]])</f>
        <v>霽開4</v>
      </c>
      <c r="P2385" s="207" t="str" cm="1">
        <f t="array" ref="P2385" xml:space="preserve"> INDEX(切語下字資料表[韻母拼音碼], 小韻資料表[[#This Row],[下字表識別號]])</f>
        <v>e</v>
      </c>
      <c r="Q2385" s="210" t="str" cm="1">
        <f t="array" ref="Q2385" xml:space="preserve"> INDEX(設定表!$C$19:$C$23, INT( LEFT(小韻資料表[[#This Row],[目次編碼]],1) ))</f>
        <v>去</v>
      </c>
      <c r="R2385" s="210">
        <f xml:space="preserve">  INDEX(設定表!$C$8:$C$15, MATCH( (RIGHT(小韻資料表[[#This Row],[清濁]]) &amp; 小韻資料表[[#This Row],[調]]), 設定表!$B$8:$B$15, 0))</f>
        <v>7</v>
      </c>
      <c r="S2385" s="205" t="s">
        <v>309</v>
      </c>
      <c r="T2385" s="205" t="s">
        <v>309</v>
      </c>
      <c r="U2385" s="226" t="s">
        <v>309</v>
      </c>
      <c r="V2385" s="146" t="s">
        <v>309</v>
      </c>
      <c r="X2385" s="135"/>
      <c r="Y2385" s="135"/>
      <c r="AA2385" s="135"/>
      <c r="AB2385" s="134"/>
      <c r="AC2385" s="135"/>
      <c r="AD2385" s="135"/>
      <c r="AH2385" s="135"/>
      <c r="AI2385" s="135"/>
    </row>
    <row r="2386" spans="1:35" ht="31.5">
      <c r="A2386" s="205">
        <v>2382</v>
      </c>
      <c r="B2386" s="206" t="s">
        <v>8682</v>
      </c>
      <c r="C2386" s="207" t="str">
        <f xml:space="preserve"> _xlfn.CONCAT(小韻資料表[[#This Row],[聲母拼音碼]],小韻資料表[[#This Row],[韻母拼音碼]],小韻資料表[[#This Row],[調號]])</f>
        <v>he3</v>
      </c>
      <c r="D2386" s="206" t="s">
        <v>8683</v>
      </c>
      <c r="E2386" s="208" t="s">
        <v>469</v>
      </c>
      <c r="F2386" s="205">
        <v>23</v>
      </c>
      <c r="G2386" s="209" t="s">
        <v>8684</v>
      </c>
      <c r="H2386" s="205">
        <f xml:space="preserve"> LEN(小韻資料表[[#This Row],[小韻字集]])</f>
        <v>3</v>
      </c>
      <c r="I2386" s="205" cm="1">
        <f t="array" ref="I2386" xml:space="preserve"> MATCH(TRUE, ISNUMBER( SEARCH( LEFT(小韻資料表[[#This Row],[切語]],1), 切語上字資料表[切語上字]) ), 0)</f>
        <v>36</v>
      </c>
      <c r="J2386" s="210" t="str" cm="1">
        <f t="array" ref="J2386" xml:space="preserve"> INDEX(切語上字資料表[聲母], 小韻資料表[[#This Row],[上字表識別號]])</f>
        <v>曉</v>
      </c>
      <c r="K2386" s="210" t="str" cm="1">
        <f t="array" ref="K2386" xml:space="preserve"> INDEX(切語上字資料表[聲母拼音碼], 小韻資料表[[#This Row],[上字表識別號]])</f>
        <v>h</v>
      </c>
      <c r="L2386" s="210" t="str" cm="1">
        <f t="array" ref="L2386" xml:space="preserve"> INDEX(切語上字資料表[清濁], 小韻資料表[[#This Row],[上字表識別號]])</f>
        <v>次清</v>
      </c>
      <c r="M2386" s="223" t="str" cm="1">
        <f t="array" ref="M2386" xml:space="preserve"> INDEX(切語上字資料表[發送收], 小韻資料表[[#This Row],[上字表識別號]])</f>
        <v>送氣</v>
      </c>
      <c r="N2386" s="205" cm="1">
        <f t="array" ref="N2386" xml:space="preserve"> MATCH(TRUE, ISNUMBER( SEARCH( RIGHT(小韻資料表[[#This Row],[切語]],1), 切語下字資料表[切語下字]) ), 0)</f>
        <v>63</v>
      </c>
      <c r="O2386" s="207" t="str" cm="1">
        <f t="array" ref="O2386" xml:space="preserve"> INDEX(切語下字資料表[韻母], 小韻資料表[[#This Row],[下字表識別號]])</f>
        <v>霽開4</v>
      </c>
      <c r="P2386" s="207" t="str" cm="1">
        <f t="array" ref="P2386" xml:space="preserve"> INDEX(切語下字資料表[韻母拼音碼], 小韻資料表[[#This Row],[下字表識別號]])</f>
        <v>e</v>
      </c>
      <c r="Q2386" s="210" t="str" cm="1">
        <f t="array" ref="Q2386" xml:space="preserve"> INDEX(設定表!$C$19:$C$23, INT( LEFT(小韻資料表[[#This Row],[目次編碼]],1) ))</f>
        <v>去</v>
      </c>
      <c r="R2386" s="210">
        <f xml:space="preserve">  INDEX(設定表!$C$8:$C$15, MATCH( (RIGHT(小韻資料表[[#This Row],[清濁]]) &amp; 小韻資料表[[#This Row],[調]]), 設定表!$B$8:$B$15, 0))</f>
        <v>3</v>
      </c>
      <c r="S2386" s="205" t="s">
        <v>309</v>
      </c>
      <c r="T2386" s="205" t="s">
        <v>309</v>
      </c>
      <c r="U2386" s="226" t="s">
        <v>309</v>
      </c>
      <c r="V2386" s="147" t="s">
        <v>309</v>
      </c>
      <c r="X2386" s="135"/>
      <c r="Y2386" s="135"/>
      <c r="AA2386" s="135"/>
      <c r="AB2386" s="134"/>
      <c r="AC2386" s="135"/>
      <c r="AD2386" s="135"/>
      <c r="AH2386" s="135"/>
      <c r="AI2386" s="135"/>
    </row>
    <row r="2387" spans="1:35" ht="31.5">
      <c r="A2387" s="205">
        <v>2383</v>
      </c>
      <c r="B2387" s="206" t="s">
        <v>8685</v>
      </c>
      <c r="C2387" s="207" t="str">
        <f xml:space="preserve"> _xlfn.CONCAT(小韻資料表[[#This Row],[聲母拼音碼]],小韻資料表[[#This Row],[韻母拼音碼]],小韻資料表[[#This Row],[調號]])</f>
        <v>ce3</v>
      </c>
      <c r="D2387" s="206" t="s">
        <v>478</v>
      </c>
      <c r="E2387" s="208" t="s">
        <v>481</v>
      </c>
      <c r="F2387" s="205">
        <v>1</v>
      </c>
      <c r="G2387" s="209" t="s">
        <v>8686</v>
      </c>
      <c r="H2387" s="205">
        <f xml:space="preserve"> LEN(小韻資料表[[#This Row],[小韻字集]])</f>
        <v>8</v>
      </c>
      <c r="I2387" s="205" cm="1">
        <f t="array" ref="I2387" xml:space="preserve"> MATCH(TRUE, ISNUMBER( SEARCH( LEFT(小韻資料表[[#This Row],[切語]],1), 切語上字資料表[切語上字]) ), 0)</f>
        <v>21</v>
      </c>
      <c r="J2387" s="210" t="str" cm="1">
        <f t="array" ref="J2387" xml:space="preserve"> INDEX(切語上字資料表[聲母], 小韻資料表[[#This Row],[上字表識別號]])</f>
        <v>精</v>
      </c>
      <c r="K2387" s="210" t="str" cm="1">
        <f t="array" ref="K2387" xml:space="preserve"> INDEX(切語上字資料表[聲母拼音碼], 小韻資料表[[#This Row],[上字表識別號]])</f>
        <v>c</v>
      </c>
      <c r="L2387" s="210" t="str" cm="1">
        <f t="array" ref="L2387" xml:space="preserve"> INDEX(切語上字資料表[清濁], 小韻資料表[[#This Row],[上字表識別號]])</f>
        <v>全清</v>
      </c>
      <c r="M2387" s="223" t="str" cm="1">
        <f t="array" ref="M2387" xml:space="preserve"> INDEX(切語上字資料表[發送收], 小韻資料表[[#This Row],[上字表識別號]])</f>
        <v>發聲</v>
      </c>
      <c r="N2387" s="205" cm="1">
        <f t="array" ref="N2387" xml:space="preserve"> MATCH(TRUE, ISNUMBER( SEARCH( RIGHT(小韻資料表[[#This Row],[切語]],1), 切語下字資料表[切語下字]) ), 0)</f>
        <v>71</v>
      </c>
      <c r="O2387" s="207" t="str" cm="1">
        <f t="array" ref="O2387" xml:space="preserve"> INDEX(切語下字資料表[韻母], 小韻資料表[[#This Row],[下字表識別號]])</f>
        <v>祭開3</v>
      </c>
      <c r="P2387" s="207" t="str" cm="1">
        <f t="array" ref="P2387" xml:space="preserve"> INDEX(切語下字資料表[韻母拼音碼], 小韻資料表[[#This Row],[下字表識別號]])</f>
        <v>e</v>
      </c>
      <c r="Q2387" s="210" t="str" cm="1">
        <f t="array" ref="Q2387" xml:space="preserve"> INDEX(設定表!$C$19:$C$23, INT( LEFT(小韻資料表[[#This Row],[目次編碼]],1) ))</f>
        <v>去</v>
      </c>
      <c r="R2387" s="210">
        <f xml:space="preserve">  INDEX(設定表!$C$8:$C$15, MATCH( (RIGHT(小韻資料表[[#This Row],[清濁]]) &amp; 小韻資料表[[#This Row],[調]]), 設定表!$B$8:$B$15, 0))</f>
        <v>3</v>
      </c>
      <c r="S2387" s="205" t="s">
        <v>309</v>
      </c>
      <c r="T2387" s="205" t="s">
        <v>309</v>
      </c>
      <c r="U2387" s="226" t="s">
        <v>309</v>
      </c>
      <c r="V2387" s="146" t="s">
        <v>309</v>
      </c>
      <c r="X2387" s="135"/>
      <c r="Y2387" s="135"/>
      <c r="AA2387" s="135"/>
      <c r="AB2387" s="134"/>
      <c r="AC2387" s="135"/>
      <c r="AD2387" s="135"/>
      <c r="AH2387" s="135"/>
      <c r="AI2387" s="135"/>
    </row>
    <row r="2388" spans="1:35" ht="31.5">
      <c r="A2388" s="205">
        <v>2384</v>
      </c>
      <c r="B2388" s="206" t="s">
        <v>8687</v>
      </c>
      <c r="C2388" s="207" t="str">
        <f xml:space="preserve"> _xlfn.CONCAT(小韻資料表[[#This Row],[聲母拼音碼]],小韻資料表[[#This Row],[韻母拼音碼]],小韻資料表[[#This Row],[調號]])</f>
        <v>sue3</v>
      </c>
      <c r="D2388" s="206" t="s">
        <v>8688</v>
      </c>
      <c r="E2388" s="208" t="s">
        <v>481</v>
      </c>
      <c r="F2388" s="205">
        <v>2</v>
      </c>
      <c r="G2388" s="209" t="s">
        <v>8689</v>
      </c>
      <c r="H2388" s="205">
        <f xml:space="preserve"> LEN(小韻資料表[[#This Row],[小韻字集]])</f>
        <v>5</v>
      </c>
      <c r="I2388" s="205" cm="1">
        <f t="array" ref="I2388" xml:space="preserve"> MATCH(TRUE, ISNUMBER( SEARCH( LEFT(小韻資料表[[#This Row],[切語]],1), 切語上字資料表[切語上字]) ), 0)</f>
        <v>24</v>
      </c>
      <c r="J2388" s="210" t="str" cm="1">
        <f t="array" ref="J2388" xml:space="preserve"> INDEX(切語上字資料表[聲母], 小韻資料表[[#This Row],[上字表識別號]])</f>
        <v>心</v>
      </c>
      <c r="K2388" s="210" t="str" cm="1">
        <f t="array" ref="K2388" xml:space="preserve"> INDEX(切語上字資料表[聲母拼音碼], 小韻資料表[[#This Row],[上字表識別號]])</f>
        <v>s</v>
      </c>
      <c r="L2388" s="210" t="str" cm="1">
        <f t="array" ref="L2388" xml:space="preserve"> INDEX(切語上字資料表[清濁], 小韻資料表[[#This Row],[上字表識別號]])</f>
        <v>全清</v>
      </c>
      <c r="M2388" s="223" t="str" cm="1">
        <f t="array" ref="M2388" xml:space="preserve"> INDEX(切語上字資料表[發送收], 小韻資料表[[#This Row],[上字表識別號]])</f>
        <v>送氣</v>
      </c>
      <c r="N2388" s="205" cm="1">
        <f t="array" ref="N2388" xml:space="preserve"> MATCH(TRUE, ISNUMBER( SEARCH( RIGHT(小韻資料表[[#This Row],[切語]],1), 切語下字資料表[切語下字]) ), 0)</f>
        <v>75</v>
      </c>
      <c r="O2388" s="207" t="str" cm="1">
        <f t="array" ref="O2388" xml:space="preserve"> INDEX(切語下字資料表[韻母], 小韻資料表[[#This Row],[下字表識別號]])</f>
        <v>祭合3</v>
      </c>
      <c r="P2388" s="207" t="str" cm="1">
        <f t="array" ref="P2388" xml:space="preserve"> INDEX(切語下字資料表[韻母拼音碼], 小韻資料表[[#This Row],[下字表識別號]])</f>
        <v>ue</v>
      </c>
      <c r="Q2388" s="210" t="str" cm="1">
        <f t="array" ref="Q2388" xml:space="preserve"> INDEX(設定表!$C$19:$C$23, INT( LEFT(小韻資料表[[#This Row],[目次編碼]],1) ))</f>
        <v>去</v>
      </c>
      <c r="R2388" s="210">
        <f xml:space="preserve">  INDEX(設定表!$C$8:$C$15, MATCH( (RIGHT(小韻資料表[[#This Row],[清濁]]) &amp; 小韻資料表[[#This Row],[調]]), 設定表!$B$8:$B$15, 0))</f>
        <v>3</v>
      </c>
      <c r="S2388" s="205" t="s">
        <v>309</v>
      </c>
      <c r="T2388" s="205" t="s">
        <v>309</v>
      </c>
      <c r="U2388" s="226" t="s">
        <v>309</v>
      </c>
      <c r="V2388" s="147" t="s">
        <v>309</v>
      </c>
      <c r="X2388" s="135"/>
      <c r="Y2388" s="135"/>
      <c r="AA2388" s="135"/>
      <c r="AB2388" s="134"/>
      <c r="AC2388" s="135"/>
      <c r="AD2388" s="135"/>
      <c r="AH2388" s="135"/>
      <c r="AI2388" s="135"/>
    </row>
    <row r="2389" spans="1:35" ht="31.5">
      <c r="A2389" s="205">
        <v>2385</v>
      </c>
      <c r="B2389" s="206" t="s">
        <v>8690</v>
      </c>
      <c r="C2389" s="207" t="str">
        <f xml:space="preserve"> _xlfn.CONCAT(小韻資料表[[#This Row],[聲母拼音碼]],小韻資料表[[#This Row],[韻母拼音碼]],小韻資料表[[#This Row],[調號]])</f>
        <v>Øue7</v>
      </c>
      <c r="D2389" s="206" t="s">
        <v>8691</v>
      </c>
      <c r="E2389" s="208" t="s">
        <v>481</v>
      </c>
      <c r="F2389" s="205">
        <v>3</v>
      </c>
      <c r="G2389" s="209" t="s">
        <v>8692</v>
      </c>
      <c r="H2389" s="205">
        <f xml:space="preserve"> LEN(小韻資料表[[#This Row],[小韻字集]])</f>
        <v>17</v>
      </c>
      <c r="I2389" s="205" cm="1">
        <f t="array" ref="I2389" xml:space="preserve"> MATCH(TRUE, ISNUMBER( SEARCH( LEFT(小韻資料表[[#This Row],[切語]],1), 切語上字資料表[切語上字]) ), 0)</f>
        <v>38</v>
      </c>
      <c r="J2389" s="210" t="str" cm="1">
        <f t="array" ref="J2389" xml:space="preserve"> INDEX(切語上字資料表[聲母], 小韻資料表[[#This Row],[上字表識別號]])</f>
        <v>為</v>
      </c>
      <c r="K2389" s="210" t="str" cm="1">
        <f t="array" ref="K2389" xml:space="preserve"> INDEX(切語上字資料表[聲母拼音碼], 小韻資料表[[#This Row],[上字表識別號]])</f>
        <v>Ø</v>
      </c>
      <c r="L2389" s="210" t="str" cm="1">
        <f t="array" ref="L2389" xml:space="preserve"> INDEX(切語上字資料表[清濁], 小韻資料表[[#This Row],[上字表識別號]])</f>
        <v>次濁</v>
      </c>
      <c r="M2389" s="223" t="str" cm="1">
        <f t="array" ref="M2389" xml:space="preserve"> INDEX(切語上字資料表[發送收], 小韻資料表[[#This Row],[上字表識別號]])</f>
        <v>發聲</v>
      </c>
      <c r="N2389" s="205" cm="1">
        <f t="array" ref="N2389" xml:space="preserve"> MATCH(TRUE, ISNUMBER( SEARCH( RIGHT(小韻資料表[[#This Row],[切語]],1), 切語下字資料表[切語下字]) ), 0)</f>
        <v>75</v>
      </c>
      <c r="O2389" s="207" t="str" cm="1">
        <f t="array" ref="O2389" xml:space="preserve"> INDEX(切語下字資料表[韻母], 小韻資料表[[#This Row],[下字表識別號]])</f>
        <v>祭合3</v>
      </c>
      <c r="P2389" s="207" t="str" cm="1">
        <f t="array" ref="P2389" xml:space="preserve"> INDEX(切語下字資料表[韻母拼音碼], 小韻資料表[[#This Row],[下字表識別號]])</f>
        <v>ue</v>
      </c>
      <c r="Q2389" s="210" t="str" cm="1">
        <f t="array" ref="Q2389" xml:space="preserve"> INDEX(設定表!$C$19:$C$23, INT( LEFT(小韻資料表[[#This Row],[目次編碼]],1) ))</f>
        <v>去</v>
      </c>
      <c r="R2389" s="210">
        <f xml:space="preserve">  INDEX(設定表!$C$8:$C$15, MATCH( (RIGHT(小韻資料表[[#This Row],[清濁]]) &amp; 小韻資料表[[#This Row],[調]]), 設定表!$B$8:$B$15, 0))</f>
        <v>7</v>
      </c>
      <c r="S2389" s="205" t="s">
        <v>309</v>
      </c>
      <c r="T2389" s="205" t="s">
        <v>309</v>
      </c>
      <c r="U2389" s="226" t="s">
        <v>8693</v>
      </c>
      <c r="V2389" s="146" t="s">
        <v>309</v>
      </c>
      <c r="X2389" s="135"/>
      <c r="Y2389" s="135"/>
      <c r="AA2389" s="135"/>
      <c r="AB2389" s="134"/>
      <c r="AC2389" s="135"/>
      <c r="AD2389" s="135"/>
      <c r="AH2389" s="135"/>
      <c r="AI2389" s="135"/>
    </row>
    <row r="2390" spans="1:35" ht="31.5">
      <c r="A2390" s="205">
        <v>2386</v>
      </c>
      <c r="B2390" s="206" t="s">
        <v>8694</v>
      </c>
      <c r="C2390" s="207" t="str">
        <f xml:space="preserve"> _xlfn.CONCAT(小韻資料表[[#This Row],[聲母拼音碼]],小韻資料表[[#This Row],[韻母拼音碼]],小韻資料表[[#This Row],[調號]])</f>
        <v>jue7</v>
      </c>
      <c r="D2390" s="206" t="s">
        <v>8695</v>
      </c>
      <c r="E2390" s="208" t="s">
        <v>481</v>
      </c>
      <c r="F2390" s="205">
        <v>4</v>
      </c>
      <c r="G2390" s="209" t="s">
        <v>8696</v>
      </c>
      <c r="H2390" s="205">
        <f xml:space="preserve"> LEN(小韻資料表[[#This Row],[小韻字集]])</f>
        <v>6</v>
      </c>
      <c r="I2390" s="205" cm="1">
        <f t="array" ref="I2390" xml:space="preserve"> MATCH(TRUE, ISNUMBER( SEARCH( LEFT(小韻資料表[[#This Row],[切語]],1), 切語上字資料表[切語上字]) ), 0)</f>
        <v>41</v>
      </c>
      <c r="J2390" s="210" t="str" cm="1">
        <f t="array" ref="J2390" xml:space="preserve"> INDEX(切語上字資料表[聲母], 小韻資料表[[#This Row],[上字表識別號]])</f>
        <v>日</v>
      </c>
      <c r="K2390" s="210" t="str" cm="1">
        <f t="array" ref="K2390" xml:space="preserve"> INDEX(切語上字資料表[聲母拼音碼], 小韻資料表[[#This Row],[上字表識別號]])</f>
        <v>j</v>
      </c>
      <c r="L2390" s="210" t="str" cm="1">
        <f t="array" ref="L2390" xml:space="preserve"> INDEX(切語上字資料表[清濁], 小韻資料表[[#This Row],[上字表識別號]])</f>
        <v>次濁</v>
      </c>
      <c r="M2390" s="223" t="str" cm="1">
        <f t="array" ref="M2390" xml:space="preserve"> INDEX(切語上字資料表[發送收], 小韻資料表[[#This Row],[上字表識別號]])</f>
        <v>收聲</v>
      </c>
      <c r="N2390" s="205" cm="1">
        <f t="array" ref="N2390" xml:space="preserve"> MATCH(TRUE, ISNUMBER( SEARCH( RIGHT(小韻資料表[[#This Row],[切語]],1), 切語下字資料表[切語下字]) ), 0)</f>
        <v>75</v>
      </c>
      <c r="O2390" s="207" t="str" cm="1">
        <f t="array" ref="O2390" xml:space="preserve"> INDEX(切語下字資料表[韻母], 小韻資料表[[#This Row],[下字表識別號]])</f>
        <v>祭合3</v>
      </c>
      <c r="P2390" s="207" t="str" cm="1">
        <f t="array" ref="P2390" xml:space="preserve"> INDEX(切語下字資料表[韻母拼音碼], 小韻資料表[[#This Row],[下字表識別號]])</f>
        <v>ue</v>
      </c>
      <c r="Q2390" s="210" t="str" cm="1">
        <f t="array" ref="Q2390" xml:space="preserve"> INDEX(設定表!$C$19:$C$23, INT( LEFT(小韻資料表[[#This Row],[目次編碼]],1) ))</f>
        <v>去</v>
      </c>
      <c r="R2390" s="210">
        <f xml:space="preserve">  INDEX(設定表!$C$8:$C$15, MATCH( (RIGHT(小韻資料表[[#This Row],[清濁]]) &amp; 小韻資料表[[#This Row],[調]]), 設定表!$B$8:$B$15, 0))</f>
        <v>7</v>
      </c>
      <c r="S2390" s="205" t="s">
        <v>309</v>
      </c>
      <c r="T2390" s="205" t="s">
        <v>309</v>
      </c>
      <c r="U2390" s="226" t="s">
        <v>309</v>
      </c>
      <c r="V2390" s="147" t="s">
        <v>309</v>
      </c>
      <c r="X2390" s="135"/>
      <c r="Y2390" s="135"/>
      <c r="AA2390" s="135"/>
      <c r="AB2390" s="134"/>
      <c r="AC2390" s="135"/>
      <c r="AD2390" s="135"/>
      <c r="AH2390" s="135"/>
      <c r="AI2390" s="135"/>
    </row>
    <row r="2391" spans="1:35" ht="31.5">
      <c r="A2391" s="205">
        <v>2387</v>
      </c>
      <c r="B2391" s="206" t="s">
        <v>8697</v>
      </c>
      <c r="C2391" s="207" t="str">
        <f xml:space="preserve"> _xlfn.CONCAT(小韻資料表[[#This Row],[聲母拼音碼]],小韻資料表[[#This Row],[韻母拼音碼]],小韻資料表[[#This Row],[調號]])</f>
        <v>cue3</v>
      </c>
      <c r="D2391" s="206" t="s">
        <v>8698</v>
      </c>
      <c r="E2391" s="208" t="s">
        <v>481</v>
      </c>
      <c r="F2391" s="205">
        <v>5</v>
      </c>
      <c r="G2391" s="209" t="s">
        <v>8699</v>
      </c>
      <c r="H2391" s="205">
        <f xml:space="preserve"> LEN(小韻資料表[[#This Row],[小韻字集]])</f>
        <v>3</v>
      </c>
      <c r="I2391" s="205" cm="1">
        <f t="array" ref="I2391" xml:space="preserve"> MATCH(TRUE, ISNUMBER( SEARCH( LEFT(小韻資料表[[#This Row],[切語]],1), 切語上字資料表[切語上字]) ), 0)</f>
        <v>30</v>
      </c>
      <c r="J2391" s="210" t="str" cm="1">
        <f t="array" ref="J2391" xml:space="preserve"> INDEX(切語上字資料表[聲母], 小韻資料表[[#This Row],[上字表識別號]])</f>
        <v>照</v>
      </c>
      <c r="K2391" s="210" t="str" cm="1">
        <f t="array" ref="K2391" xml:space="preserve"> INDEX(切語上字資料表[聲母拼音碼], 小韻資料表[[#This Row],[上字表識別號]])</f>
        <v>c</v>
      </c>
      <c r="L2391" s="210" t="str" cm="1">
        <f t="array" ref="L2391" xml:space="preserve"> INDEX(切語上字資料表[清濁], 小韻資料表[[#This Row],[上字表識別號]])</f>
        <v>全清</v>
      </c>
      <c r="M2391" s="223" t="str" cm="1">
        <f t="array" ref="M2391" xml:space="preserve"> INDEX(切語上字資料表[發送收], 小韻資料表[[#This Row],[上字表識別號]])</f>
        <v>發聲</v>
      </c>
      <c r="N2391" s="205" cm="1">
        <f t="array" ref="N2391" xml:space="preserve"> MATCH(TRUE, ISNUMBER( SEARCH( RIGHT(小韻資料表[[#This Row],[切語]],1), 切語下字資料表[切語下字]) ), 0)</f>
        <v>75</v>
      </c>
      <c r="O2391" s="207" t="str" cm="1">
        <f t="array" ref="O2391" xml:space="preserve"> INDEX(切語下字資料表[韻母], 小韻資料表[[#This Row],[下字表識別號]])</f>
        <v>祭合3</v>
      </c>
      <c r="P2391" s="207" t="str" cm="1">
        <f t="array" ref="P2391" xml:space="preserve"> INDEX(切語下字資料表[韻母拼音碼], 小韻資料表[[#This Row],[下字表識別號]])</f>
        <v>ue</v>
      </c>
      <c r="Q2391" s="210" t="str" cm="1">
        <f t="array" ref="Q2391" xml:space="preserve"> INDEX(設定表!$C$19:$C$23, INT( LEFT(小韻資料表[[#This Row],[目次編碼]],1) ))</f>
        <v>去</v>
      </c>
      <c r="R2391" s="210">
        <f xml:space="preserve">  INDEX(設定表!$C$8:$C$15, MATCH( (RIGHT(小韻資料表[[#This Row],[清濁]]) &amp; 小韻資料表[[#This Row],[調]]), 設定表!$B$8:$B$15, 0))</f>
        <v>3</v>
      </c>
      <c r="S2391" s="205" t="s">
        <v>309</v>
      </c>
      <c r="T2391" s="205" t="s">
        <v>309</v>
      </c>
      <c r="U2391" s="226" t="s">
        <v>309</v>
      </c>
      <c r="V2391" s="146" t="s">
        <v>309</v>
      </c>
      <c r="X2391" s="135"/>
      <c r="Y2391" s="135"/>
      <c r="AA2391" s="135"/>
      <c r="AB2391" s="134"/>
      <c r="AC2391" s="135"/>
      <c r="AD2391" s="135"/>
      <c r="AH2391" s="135"/>
      <c r="AI2391" s="135"/>
    </row>
    <row r="2392" spans="1:35" ht="31.5">
      <c r="A2392" s="205">
        <v>2388</v>
      </c>
      <c r="B2392" s="206" t="s">
        <v>8700</v>
      </c>
      <c r="C2392" s="207" t="str">
        <f xml:space="preserve"> _xlfn.CONCAT(小韻資料表[[#This Row],[聲母拼音碼]],小韻資料表[[#This Row],[韻母拼音碼]],小韻資料表[[#This Row],[調號]])</f>
        <v>sue3</v>
      </c>
      <c r="D2392" s="206" t="s">
        <v>8701</v>
      </c>
      <c r="E2392" s="208" t="s">
        <v>481</v>
      </c>
      <c r="F2392" s="205">
        <v>6</v>
      </c>
      <c r="G2392" s="209" t="s">
        <v>8701</v>
      </c>
      <c r="H2392" s="205">
        <f xml:space="preserve"> LEN(小韻資料表[[#This Row],[小韻字集]])</f>
        <v>2</v>
      </c>
      <c r="I2392" s="205" cm="1">
        <f t="array" ref="I2392" xml:space="preserve"> MATCH(TRUE, ISNUMBER( SEARCH( LEFT(小韻資料表[[#This Row],[切語]],1), 切語上字資料表[切語上字]) ), 0)</f>
        <v>29</v>
      </c>
      <c r="J2392" s="210" t="str" cm="1">
        <f t="array" ref="J2392" xml:space="preserve"> INDEX(切語上字資料表[聲母], 小韻資料表[[#This Row],[上字表識別號]])</f>
        <v>疏</v>
      </c>
      <c r="K2392" s="210" t="str" cm="1">
        <f t="array" ref="K2392" xml:space="preserve"> INDEX(切語上字資料表[聲母拼音碼], 小韻資料表[[#This Row],[上字表識別號]])</f>
        <v>s</v>
      </c>
      <c r="L2392" s="210" t="str" cm="1">
        <f t="array" ref="L2392" xml:space="preserve"> INDEX(切語上字資料表[清濁], 小韻資料表[[#This Row],[上字表識別號]])</f>
        <v>全清</v>
      </c>
      <c r="M2392" s="223" t="str" cm="1">
        <f t="array" ref="M2392" xml:space="preserve"> INDEX(切語上字資料表[發送收], 小韻資料表[[#This Row],[上字表識別號]])</f>
        <v>發聲</v>
      </c>
      <c r="N2392" s="205" cm="1">
        <f t="array" ref="N2392" xml:space="preserve"> MATCH(TRUE, ISNUMBER( SEARCH( RIGHT(小韻資料表[[#This Row],[切語]],1), 切語下字資料表[切語下字]) ), 0)</f>
        <v>75</v>
      </c>
      <c r="O2392" s="207" t="str" cm="1">
        <f t="array" ref="O2392" xml:space="preserve"> INDEX(切語下字資料表[韻母], 小韻資料表[[#This Row],[下字表識別號]])</f>
        <v>祭合3</v>
      </c>
      <c r="P2392" s="207" t="str" cm="1">
        <f t="array" ref="P2392" xml:space="preserve"> INDEX(切語下字資料表[韻母拼音碼], 小韻資料表[[#This Row],[下字表識別號]])</f>
        <v>ue</v>
      </c>
      <c r="Q2392" s="210" t="str" cm="1">
        <f t="array" ref="Q2392" xml:space="preserve"> INDEX(設定表!$C$19:$C$23, INT( LEFT(小韻資料表[[#This Row],[目次編碼]],1) ))</f>
        <v>去</v>
      </c>
      <c r="R2392" s="210">
        <f xml:space="preserve">  INDEX(設定表!$C$8:$C$15, MATCH( (RIGHT(小韻資料表[[#This Row],[清濁]]) &amp; 小韻資料表[[#This Row],[調]]), 設定表!$B$8:$B$15, 0))</f>
        <v>3</v>
      </c>
      <c r="S2392" s="205" t="s">
        <v>309</v>
      </c>
      <c r="T2392" s="205" t="s">
        <v>309</v>
      </c>
      <c r="U2392" s="226" t="s">
        <v>309</v>
      </c>
      <c r="V2392" s="147" t="s">
        <v>309</v>
      </c>
      <c r="X2392" s="135"/>
      <c r="Y2392" s="135"/>
      <c r="AA2392" s="135"/>
      <c r="AB2392" s="134"/>
      <c r="AC2392" s="135"/>
      <c r="AD2392" s="135"/>
      <c r="AH2392" s="135"/>
      <c r="AI2392" s="135"/>
    </row>
    <row r="2393" spans="1:35" ht="31.5">
      <c r="A2393" s="205">
        <v>2389</v>
      </c>
      <c r="B2393" s="206" t="s">
        <v>8702</v>
      </c>
      <c r="C2393" s="207" t="str">
        <f xml:space="preserve"> _xlfn.CONCAT(小韻資料表[[#This Row],[聲母拼音碼]],小韻資料表[[#This Row],[韻母拼音碼]],小韻資料表[[#This Row],[調號]])</f>
        <v>chue3</v>
      </c>
      <c r="D2393" s="206" t="s">
        <v>8703</v>
      </c>
      <c r="E2393" s="208" t="s">
        <v>481</v>
      </c>
      <c r="F2393" s="205">
        <v>7</v>
      </c>
      <c r="G2393" s="209" t="s">
        <v>8704</v>
      </c>
      <c r="H2393" s="205">
        <f xml:space="preserve"> LEN(小韻資料表[[#This Row],[小韻字集]])</f>
        <v>15</v>
      </c>
      <c r="I2393" s="205" cm="1">
        <f t="array" ref="I2393" xml:space="preserve"> MATCH(TRUE, ISNUMBER( SEARCH( LEFT(小韻資料表[[#This Row],[切語]],1), 切語上字資料表[切語上字]) ), 0)</f>
        <v>22</v>
      </c>
      <c r="J2393" s="210" t="str" cm="1">
        <f t="array" ref="J2393" xml:space="preserve"> INDEX(切語上字資料表[聲母], 小韻資料表[[#This Row],[上字表識別號]])</f>
        <v>清</v>
      </c>
      <c r="K2393" s="210" t="str" cm="1">
        <f t="array" ref="K2393" xml:space="preserve"> INDEX(切語上字資料表[聲母拼音碼], 小韻資料表[[#This Row],[上字表識別號]])</f>
        <v>ch</v>
      </c>
      <c r="L2393" s="210" t="str" cm="1">
        <f t="array" ref="L2393" xml:space="preserve"> INDEX(切語上字資料表[清濁], 小韻資料表[[#This Row],[上字表識別號]])</f>
        <v>次清</v>
      </c>
      <c r="M2393" s="223" t="str" cm="1">
        <f t="array" ref="M2393" xml:space="preserve"> INDEX(切語上字資料表[發送收], 小韻資料表[[#This Row],[上字表識別號]])</f>
        <v>送氣</v>
      </c>
      <c r="N2393" s="205" cm="1">
        <f t="array" ref="N2393" xml:space="preserve"> MATCH(TRUE, ISNUMBER( SEARCH( RIGHT(小韻資料表[[#This Row],[切語]],1), 切語下字資料表[切語下字]) ), 0)</f>
        <v>75</v>
      </c>
      <c r="O2393" s="207" t="str" cm="1">
        <f t="array" ref="O2393" xml:space="preserve"> INDEX(切語下字資料表[韻母], 小韻資料表[[#This Row],[下字表識別號]])</f>
        <v>祭合3</v>
      </c>
      <c r="P2393" s="207" t="str" cm="1">
        <f t="array" ref="P2393" xml:space="preserve"> INDEX(切語下字資料表[韻母拼音碼], 小韻資料表[[#This Row],[下字表識別號]])</f>
        <v>ue</v>
      </c>
      <c r="Q2393" s="210" t="str" cm="1">
        <f t="array" ref="Q2393" xml:space="preserve"> INDEX(設定表!$C$19:$C$23, INT( LEFT(小韻資料表[[#This Row],[目次編碼]],1) ))</f>
        <v>去</v>
      </c>
      <c r="R2393" s="210">
        <f xml:space="preserve">  INDEX(設定表!$C$8:$C$15, MATCH( (RIGHT(小韻資料表[[#This Row],[清濁]]) &amp; 小韻資料表[[#This Row],[調]]), 設定表!$B$8:$B$15, 0))</f>
        <v>3</v>
      </c>
      <c r="S2393" s="205" t="s">
        <v>309</v>
      </c>
      <c r="T2393" s="205" t="s">
        <v>309</v>
      </c>
      <c r="U2393" s="226" t="s">
        <v>309</v>
      </c>
      <c r="V2393" s="146" t="s">
        <v>309</v>
      </c>
      <c r="X2393" s="135"/>
      <c r="Y2393" s="135"/>
      <c r="AA2393" s="135"/>
      <c r="AB2393" s="134"/>
      <c r="AC2393" s="135"/>
      <c r="AD2393" s="135"/>
      <c r="AH2393" s="135"/>
      <c r="AI2393" s="135"/>
    </row>
    <row r="2394" spans="1:35" ht="31.5">
      <c r="A2394" s="205">
        <v>2390</v>
      </c>
      <c r="B2394" s="206" t="s">
        <v>8705</v>
      </c>
      <c r="C2394" s="207" t="str">
        <f xml:space="preserve"> _xlfn.CONCAT(小韻資料表[[#This Row],[聲母拼音碼]],小韻資料表[[#This Row],[韻母拼音碼]],小韻資料表[[#This Row],[調號]])</f>
        <v>Øue7</v>
      </c>
      <c r="D2394" s="206" t="s">
        <v>8706</v>
      </c>
      <c r="E2394" s="208" t="s">
        <v>481</v>
      </c>
      <c r="F2394" s="205">
        <v>8</v>
      </c>
      <c r="G2394" s="209" t="s">
        <v>8707</v>
      </c>
      <c r="H2394" s="205">
        <f xml:space="preserve"> LEN(小韻資料表[[#This Row],[小韻字集]])</f>
        <v>6</v>
      </c>
      <c r="I2394" s="205" cm="1">
        <f t="array" ref="I2394" xml:space="preserve"> MATCH(TRUE, ISNUMBER( SEARCH( LEFT(小韻資料表[[#This Row],[切語]],1), 切語上字資料表[切語上字]) ), 0)</f>
        <v>39</v>
      </c>
      <c r="J2394" s="210" t="str" cm="1">
        <f t="array" ref="J2394" xml:space="preserve"> INDEX(切語上字資料表[聲母], 小韻資料表[[#This Row],[上字表識別號]])</f>
        <v>喻</v>
      </c>
      <c r="K2394" s="210" t="str" cm="1">
        <f t="array" ref="K2394" xml:space="preserve"> INDEX(切語上字資料表[聲母拼音碼], 小韻資料表[[#This Row],[上字表識別號]])</f>
        <v>Ø</v>
      </c>
      <c r="L2394" s="210" t="str" cm="1">
        <f t="array" ref="L2394" xml:space="preserve"> INDEX(切語上字資料表[清濁], 小韻資料表[[#This Row],[上字表識別號]])</f>
        <v>次濁</v>
      </c>
      <c r="M2394" s="223" t="str" cm="1">
        <f t="array" ref="M2394" xml:space="preserve"> INDEX(切語上字資料表[發送收], 小韻資料表[[#This Row],[上字表識別號]])</f>
        <v>發聲</v>
      </c>
      <c r="N2394" s="205" cm="1">
        <f t="array" ref="N2394" xml:space="preserve"> MATCH(TRUE, ISNUMBER( SEARCH( RIGHT(小韻資料表[[#This Row],[切語]],1), 切語下字資料表[切語下字]) ), 0)</f>
        <v>75</v>
      </c>
      <c r="O2394" s="207" t="str" cm="1">
        <f t="array" ref="O2394" xml:space="preserve"> INDEX(切語下字資料表[韻母], 小韻資料表[[#This Row],[下字表識別號]])</f>
        <v>祭合3</v>
      </c>
      <c r="P2394" s="207" t="str" cm="1">
        <f t="array" ref="P2394" xml:space="preserve"> INDEX(切語下字資料表[韻母拼音碼], 小韻資料表[[#This Row],[下字表識別號]])</f>
        <v>ue</v>
      </c>
      <c r="Q2394" s="210" t="str" cm="1">
        <f t="array" ref="Q2394" xml:space="preserve"> INDEX(設定表!$C$19:$C$23, INT( LEFT(小韻資料表[[#This Row],[目次編碼]],1) ))</f>
        <v>去</v>
      </c>
      <c r="R2394" s="210">
        <f xml:space="preserve">  INDEX(設定表!$C$8:$C$15, MATCH( (RIGHT(小韻資料表[[#This Row],[清濁]]) &amp; 小韻資料表[[#This Row],[調]]), 設定表!$B$8:$B$15, 0))</f>
        <v>7</v>
      </c>
      <c r="S2394" s="205" t="s">
        <v>309</v>
      </c>
      <c r="T2394" s="205" t="s">
        <v>309</v>
      </c>
      <c r="U2394" s="226" t="s">
        <v>309</v>
      </c>
      <c r="V2394" s="147" t="s">
        <v>309</v>
      </c>
      <c r="X2394" s="135"/>
      <c r="Y2394" s="135"/>
      <c r="AA2394" s="135"/>
      <c r="AB2394" s="134"/>
      <c r="AC2394" s="135"/>
      <c r="AD2394" s="135"/>
      <c r="AH2394" s="135"/>
      <c r="AI2394" s="135"/>
    </row>
    <row r="2395" spans="1:35" ht="31.5">
      <c r="A2395" s="205">
        <v>2391</v>
      </c>
      <c r="B2395" s="206" t="s">
        <v>8708</v>
      </c>
      <c r="C2395" s="207" t="str">
        <f xml:space="preserve"> _xlfn.CONCAT(小韻資料表[[#This Row],[聲母拼音碼]],小韻資料表[[#This Row],[韻母拼音碼]],小韻資料表[[#This Row],[調號]])</f>
        <v>tue3</v>
      </c>
      <c r="D2395" s="206" t="s">
        <v>8709</v>
      </c>
      <c r="E2395" s="208" t="s">
        <v>481</v>
      </c>
      <c r="F2395" s="205">
        <v>9</v>
      </c>
      <c r="G2395" s="209" t="s">
        <v>8710</v>
      </c>
      <c r="H2395" s="205">
        <f xml:space="preserve"> LEN(小韻資料表[[#This Row],[小韻字集]])</f>
        <v>11</v>
      </c>
      <c r="I2395" s="205" cm="1">
        <f t="array" ref="I2395" xml:space="preserve"> MATCH(TRUE, ISNUMBER( SEARCH( LEFT(小韻資料表[[#This Row],[切語]],1), 切語上字資料表[切語上字]) ), 0)</f>
        <v>9</v>
      </c>
      <c r="J2395" s="210" t="str" cm="1">
        <f t="array" ref="J2395" xml:space="preserve"> INDEX(切語上字資料表[聲母], 小韻資料表[[#This Row],[上字表識別號]])</f>
        <v>知</v>
      </c>
      <c r="K2395" s="210" t="str" cm="1">
        <f t="array" ref="K2395" xml:space="preserve"> INDEX(切語上字資料表[聲母拼音碼], 小韻資料表[[#This Row],[上字表識別號]])</f>
        <v>t</v>
      </c>
      <c r="L2395" s="210" t="str" cm="1">
        <f t="array" ref="L2395" xml:space="preserve"> INDEX(切語上字資料表[清濁], 小韻資料表[[#This Row],[上字表識別號]])</f>
        <v>全清</v>
      </c>
      <c r="M2395" s="223" t="str" cm="1">
        <f t="array" ref="M2395" xml:space="preserve"> INDEX(切語上字資料表[發送收], 小韻資料表[[#This Row],[上字表識別號]])</f>
        <v>發聲</v>
      </c>
      <c r="N2395" s="205" cm="1">
        <f t="array" ref="N2395" xml:space="preserve"> MATCH(TRUE, ISNUMBER( SEARCH( RIGHT(小韻資料表[[#This Row],[切語]],1), 切語下字資料表[切語下字]) ), 0)</f>
        <v>75</v>
      </c>
      <c r="O2395" s="207" t="str" cm="1">
        <f t="array" ref="O2395" xml:space="preserve"> INDEX(切語下字資料表[韻母], 小韻資料表[[#This Row],[下字表識別號]])</f>
        <v>祭合3</v>
      </c>
      <c r="P2395" s="207" t="str" cm="1">
        <f t="array" ref="P2395" xml:space="preserve"> INDEX(切語下字資料表[韻母拼音碼], 小韻資料表[[#This Row],[下字表識別號]])</f>
        <v>ue</v>
      </c>
      <c r="Q2395" s="210" t="str" cm="1">
        <f t="array" ref="Q2395" xml:space="preserve"> INDEX(設定表!$C$19:$C$23, INT( LEFT(小韻資料表[[#This Row],[目次編碼]],1) ))</f>
        <v>去</v>
      </c>
      <c r="R2395" s="210">
        <f xml:space="preserve">  INDEX(設定表!$C$8:$C$15, MATCH( (RIGHT(小韻資料表[[#This Row],[清濁]]) &amp; 小韻資料表[[#This Row],[調]]), 設定表!$B$8:$B$15, 0))</f>
        <v>3</v>
      </c>
      <c r="S2395" s="205" t="s">
        <v>309</v>
      </c>
      <c r="T2395" s="205" t="s">
        <v>309</v>
      </c>
      <c r="U2395" s="226" t="s">
        <v>309</v>
      </c>
      <c r="V2395" s="146" t="s">
        <v>309</v>
      </c>
      <c r="X2395" s="135"/>
      <c r="Y2395" s="135"/>
      <c r="AA2395" s="135"/>
      <c r="AB2395" s="134"/>
      <c r="AC2395" s="135"/>
      <c r="AD2395" s="135"/>
      <c r="AH2395" s="135"/>
      <c r="AI2395" s="135"/>
    </row>
    <row r="2396" spans="1:35" ht="31.5">
      <c r="A2396" s="205">
        <v>2392</v>
      </c>
      <c r="B2396" s="206" t="s">
        <v>8711</v>
      </c>
      <c r="C2396" s="207" t="str">
        <f xml:space="preserve"> _xlfn.CONCAT(小韻資料表[[#This Row],[聲母拼音碼]],小韻資料表[[#This Row],[韻母拼音碼]],小韻資料表[[#This Row],[調號]])</f>
        <v>sue3</v>
      </c>
      <c r="D2396" s="206" t="s">
        <v>8712</v>
      </c>
      <c r="E2396" s="208" t="s">
        <v>481</v>
      </c>
      <c r="F2396" s="205">
        <v>10</v>
      </c>
      <c r="G2396" s="209" t="s">
        <v>8713</v>
      </c>
      <c r="H2396" s="205">
        <f xml:space="preserve"> LEN(小韻資料表[[#This Row],[小韻字集]])</f>
        <v>10</v>
      </c>
      <c r="I2396" s="205" cm="1">
        <f t="array" ref="I2396" xml:space="preserve"> MATCH(TRUE, ISNUMBER( SEARCH( LEFT(小韻資料表[[#This Row],[切語]],1), 切語上字資料表[切語上字]) ), 0)</f>
        <v>33</v>
      </c>
      <c r="J2396" s="210" t="str" cm="1">
        <f t="array" ref="J2396" xml:space="preserve"> INDEX(切語上字資料表[聲母], 小韻資料表[[#This Row],[上字表識別號]])</f>
        <v>審</v>
      </c>
      <c r="K2396" s="210" t="str" cm="1">
        <f t="array" ref="K2396" xml:space="preserve"> INDEX(切語上字資料表[聲母拼音碼], 小韻資料表[[#This Row],[上字表識別號]])</f>
        <v>s</v>
      </c>
      <c r="L2396" s="210" t="str" cm="1">
        <f t="array" ref="L2396" xml:space="preserve"> INDEX(切語上字資料表[清濁], 小韻資料表[[#This Row],[上字表識別號]])</f>
        <v>全清</v>
      </c>
      <c r="M2396" s="223" t="str" cm="1">
        <f t="array" ref="M2396" xml:space="preserve"> INDEX(切語上字資料表[發送收], 小韻資料表[[#This Row],[上字表識別號]])</f>
        <v>送氣</v>
      </c>
      <c r="N2396" s="205" cm="1">
        <f t="array" ref="N2396" xml:space="preserve"> MATCH(TRUE, ISNUMBER( SEARCH( RIGHT(小韻資料表[[#This Row],[切語]],1), 切語下字資料表[切語下字]) ), 0)</f>
        <v>75</v>
      </c>
      <c r="O2396" s="207" t="str" cm="1">
        <f t="array" ref="O2396" xml:space="preserve"> INDEX(切語下字資料表[韻母], 小韻資料表[[#This Row],[下字表識別號]])</f>
        <v>祭合3</v>
      </c>
      <c r="P2396" s="207" t="str" cm="1">
        <f t="array" ref="P2396" xml:space="preserve"> INDEX(切語下字資料表[韻母拼音碼], 小韻資料表[[#This Row],[下字表識別號]])</f>
        <v>ue</v>
      </c>
      <c r="Q2396" s="210" t="str" cm="1">
        <f t="array" ref="Q2396" xml:space="preserve"> INDEX(設定表!$C$19:$C$23, INT( LEFT(小韻資料表[[#This Row],[目次編碼]],1) ))</f>
        <v>去</v>
      </c>
      <c r="R2396" s="210">
        <f xml:space="preserve">  INDEX(設定表!$C$8:$C$15, MATCH( (RIGHT(小韻資料表[[#This Row],[清濁]]) &amp; 小韻資料表[[#This Row],[調]]), 設定表!$B$8:$B$15, 0))</f>
        <v>3</v>
      </c>
      <c r="S2396" s="205" t="s">
        <v>309</v>
      </c>
      <c r="T2396" s="205" t="s">
        <v>309</v>
      </c>
      <c r="U2396" s="226" t="s">
        <v>309</v>
      </c>
      <c r="V2396" s="147" t="s">
        <v>309</v>
      </c>
      <c r="X2396" s="135"/>
      <c r="Y2396" s="135"/>
      <c r="AA2396" s="135"/>
      <c r="AB2396" s="134"/>
      <c r="AC2396" s="135"/>
      <c r="AD2396" s="135"/>
      <c r="AH2396" s="135"/>
      <c r="AI2396" s="135"/>
    </row>
    <row r="2397" spans="1:35" ht="31.5">
      <c r="A2397" s="205">
        <v>2393</v>
      </c>
      <c r="B2397" s="206" t="s">
        <v>8714</v>
      </c>
      <c r="C2397" s="207" t="str">
        <f xml:space="preserve"> _xlfn.CONCAT(小韻資料表[[#This Row],[聲母拼音碼]],小韻資料表[[#This Row],[韻母拼音碼]],小韻資料表[[#This Row],[調號]])</f>
        <v>pe7</v>
      </c>
      <c r="D2397" s="206" t="s">
        <v>8715</v>
      </c>
      <c r="E2397" s="208" t="s">
        <v>481</v>
      </c>
      <c r="F2397" s="205">
        <v>11</v>
      </c>
      <c r="G2397" s="209" t="s">
        <v>8716</v>
      </c>
      <c r="H2397" s="205">
        <f xml:space="preserve"> LEN(小韻資料表[[#This Row],[小韻字集]])</f>
        <v>5</v>
      </c>
      <c r="I2397" s="205" cm="1">
        <f t="array" ref="I2397" xml:space="preserve"> MATCH(TRUE, ISNUMBER( SEARCH( LEFT(小韻資料表[[#This Row],[切語]],1), 切語上字資料表[切語上字]) ), 0)</f>
        <v>15</v>
      </c>
      <c r="J2397" s="210" t="str" cm="1">
        <f t="array" ref="J2397" xml:space="preserve"> INDEX(切語上字資料表[聲母], 小韻資料表[[#This Row],[上字表識別號]])</f>
        <v>並</v>
      </c>
      <c r="K2397" s="210" t="str" cm="1">
        <f t="array" ref="K2397" xml:space="preserve"> INDEX(切語上字資料表[聲母拼音碼], 小韻資料表[[#This Row],[上字表識別號]])</f>
        <v>p</v>
      </c>
      <c r="L2397" s="210" t="str" cm="1">
        <f t="array" ref="L2397" xml:space="preserve"> INDEX(切語上字資料表[清濁], 小韻資料表[[#This Row],[上字表識別號]])</f>
        <v>全濁</v>
      </c>
      <c r="M2397" s="223" cm="1">
        <f t="array" ref="M2397" xml:space="preserve"> INDEX(切語上字資料表[發送收], 小韻資料表[[#This Row],[上字表識別號]])</f>
        <v>0</v>
      </c>
      <c r="N2397" s="205" cm="1">
        <f t="array" ref="N2397" xml:space="preserve"> MATCH(TRUE, ISNUMBER( SEARCH( RIGHT(小韻資料表[[#This Row],[切語]],1), 切語下字資料表[切語下字]) ), 0)</f>
        <v>71</v>
      </c>
      <c r="O2397" s="207" t="str" cm="1">
        <f t="array" ref="O2397" xml:space="preserve"> INDEX(切語下字資料表[韻母], 小韻資料表[[#This Row],[下字表識別號]])</f>
        <v>祭開3</v>
      </c>
      <c r="P2397" s="207" t="str" cm="1">
        <f t="array" ref="P2397" xml:space="preserve"> INDEX(切語下字資料表[韻母拼音碼], 小韻資料表[[#This Row],[下字表識別號]])</f>
        <v>e</v>
      </c>
      <c r="Q2397" s="210" t="str" cm="1">
        <f t="array" ref="Q2397" xml:space="preserve"> INDEX(設定表!$C$19:$C$23, INT( LEFT(小韻資料表[[#This Row],[目次編碼]],1) ))</f>
        <v>去</v>
      </c>
      <c r="R2397" s="210">
        <f xml:space="preserve">  INDEX(設定表!$C$8:$C$15, MATCH( (RIGHT(小韻資料表[[#This Row],[清濁]]) &amp; 小韻資料表[[#This Row],[調]]), 設定表!$B$8:$B$15, 0))</f>
        <v>7</v>
      </c>
      <c r="S2397" s="205" t="s">
        <v>309</v>
      </c>
      <c r="T2397" s="205" t="s">
        <v>309</v>
      </c>
      <c r="U2397" s="226" t="s">
        <v>8717</v>
      </c>
      <c r="V2397" s="146" t="s">
        <v>309</v>
      </c>
      <c r="X2397" s="135"/>
      <c r="Y2397" s="135"/>
      <c r="AA2397" s="135"/>
      <c r="AB2397" s="134"/>
      <c r="AC2397" s="135"/>
      <c r="AD2397" s="135"/>
      <c r="AH2397" s="135"/>
      <c r="AI2397" s="135"/>
    </row>
    <row r="2398" spans="1:35" ht="31.5">
      <c r="A2398" s="205">
        <v>2394</v>
      </c>
      <c r="B2398" s="206" t="s">
        <v>8718</v>
      </c>
      <c r="C2398" s="207" t="str">
        <f xml:space="preserve"> _xlfn.CONCAT(小韻資料表[[#This Row],[聲母拼音碼]],小韻資料表[[#This Row],[韻母拼音碼]],小韻資料表[[#This Row],[調號]])</f>
        <v>chue3</v>
      </c>
      <c r="D2398" s="206" t="s">
        <v>8719</v>
      </c>
      <c r="E2398" s="208" t="s">
        <v>481</v>
      </c>
      <c r="F2398" s="205">
        <v>12</v>
      </c>
      <c r="G2398" s="209" t="s">
        <v>8720</v>
      </c>
      <c r="H2398" s="205">
        <f xml:space="preserve"> LEN(小韻資料表[[#This Row],[小韻字集]])</f>
        <v>5</v>
      </c>
      <c r="I2398" s="205" cm="1">
        <f t="array" ref="I2398" xml:space="preserve"> MATCH(TRUE, ISNUMBER( SEARCH( LEFT(小韻資料表[[#This Row],[切語]],1), 切語上字資料表[切語上字]) ), 0)</f>
        <v>27</v>
      </c>
      <c r="J2398" s="210" t="str" cm="1">
        <f t="array" ref="J2398" xml:space="preserve"> INDEX(切語上字資料表[聲母], 小韻資料表[[#This Row],[上字表識別號]])</f>
        <v>初</v>
      </c>
      <c r="K2398" s="210" t="str" cm="1">
        <f t="array" ref="K2398" xml:space="preserve"> INDEX(切語上字資料表[聲母拼音碼], 小韻資料表[[#This Row],[上字表識別號]])</f>
        <v>ch</v>
      </c>
      <c r="L2398" s="210" t="str" cm="1">
        <f t="array" ref="L2398" xml:space="preserve"> INDEX(切語上字資料表[清濁], 小韻資料表[[#This Row],[上字表識別號]])</f>
        <v>次清</v>
      </c>
      <c r="M2398" s="223" t="str" cm="1">
        <f t="array" ref="M2398" xml:space="preserve"> INDEX(切語上字資料表[發送收], 小韻資料表[[#This Row],[上字表識別號]])</f>
        <v>送氣</v>
      </c>
      <c r="N2398" s="205" cm="1">
        <f t="array" ref="N2398" xml:space="preserve"> MATCH(TRUE, ISNUMBER( SEARCH( RIGHT(小韻資料表[[#This Row],[切語]],1), 切語下字資料表[切語下字]) ), 0)</f>
        <v>75</v>
      </c>
      <c r="O2398" s="207" t="str" cm="1">
        <f t="array" ref="O2398" xml:space="preserve"> INDEX(切語下字資料表[韻母], 小韻資料表[[#This Row],[下字表識別號]])</f>
        <v>祭合3</v>
      </c>
      <c r="P2398" s="207" t="str" cm="1">
        <f t="array" ref="P2398" xml:space="preserve"> INDEX(切語下字資料表[韻母拼音碼], 小韻資料表[[#This Row],[下字表識別號]])</f>
        <v>ue</v>
      </c>
      <c r="Q2398" s="210" t="str" cm="1">
        <f t="array" ref="Q2398" xml:space="preserve"> INDEX(設定表!$C$19:$C$23, INT( LEFT(小韻資料表[[#This Row],[目次編碼]],1) ))</f>
        <v>去</v>
      </c>
      <c r="R2398" s="210">
        <f xml:space="preserve">  INDEX(設定表!$C$8:$C$15, MATCH( (RIGHT(小韻資料表[[#This Row],[清濁]]) &amp; 小韻資料表[[#This Row],[調]]), 設定表!$B$8:$B$15, 0))</f>
        <v>3</v>
      </c>
      <c r="S2398" s="205" t="s">
        <v>309</v>
      </c>
      <c r="T2398" s="205" t="s">
        <v>309</v>
      </c>
      <c r="U2398" s="226" t="s">
        <v>309</v>
      </c>
      <c r="V2398" s="147" t="s">
        <v>309</v>
      </c>
      <c r="X2398" s="135"/>
      <c r="Y2398" s="135"/>
      <c r="AA2398" s="135"/>
      <c r="AB2398" s="134"/>
      <c r="AC2398" s="135"/>
      <c r="AD2398" s="135"/>
      <c r="AH2398" s="135"/>
      <c r="AI2398" s="135"/>
    </row>
    <row r="2399" spans="1:35" ht="31.5">
      <c r="A2399" s="205">
        <v>2395</v>
      </c>
      <c r="B2399" s="206" t="s">
        <v>8721</v>
      </c>
      <c r="C2399" s="207" t="str">
        <f xml:space="preserve"> _xlfn.CONCAT(小韻資料表[[#This Row],[聲母拼音碼]],小韻資料表[[#This Row],[韻母拼音碼]],小韻資料表[[#This Row],[調號]])</f>
        <v>sue7</v>
      </c>
      <c r="D2399" s="206" t="s">
        <v>8722</v>
      </c>
      <c r="E2399" s="208" t="s">
        <v>481</v>
      </c>
      <c r="F2399" s="205">
        <v>13</v>
      </c>
      <c r="G2399" s="209" t="s">
        <v>8723</v>
      </c>
      <c r="H2399" s="205">
        <f xml:space="preserve"> LEN(小韻資料表[[#This Row],[小韻字集]])</f>
        <v>12</v>
      </c>
      <c r="I2399" s="205" cm="1">
        <f t="array" ref="I2399" xml:space="preserve"> MATCH(TRUE, ISNUMBER( SEARCH( LEFT(小韻資料表[[#This Row],[切語]],1), 切語上字資料表[切語上字]) ), 0)</f>
        <v>25</v>
      </c>
      <c r="J2399" s="210" t="str" cm="1">
        <f t="array" ref="J2399" xml:space="preserve"> INDEX(切語上字資料表[聲母], 小韻資料表[[#This Row],[上字表識別號]])</f>
        <v>邪</v>
      </c>
      <c r="K2399" s="210" t="str" cm="1">
        <f t="array" ref="K2399" xml:space="preserve"> INDEX(切語上字資料表[聲母拼音碼], 小韻資料表[[#This Row],[上字表識別號]])</f>
        <v>s</v>
      </c>
      <c r="L2399" s="210" t="str" cm="1">
        <f t="array" ref="L2399" xml:space="preserve"> INDEX(切語上字資料表[清濁], 小韻資料表[[#This Row],[上字表識別號]])</f>
        <v>全濁</v>
      </c>
      <c r="M2399" s="223" t="str" cm="1">
        <f t="array" ref="M2399" xml:space="preserve"> INDEX(切語上字資料表[發送收], 小韻資料表[[#This Row],[上字表識別號]])</f>
        <v>送氣</v>
      </c>
      <c r="N2399" s="205" cm="1">
        <f t="array" ref="N2399" xml:space="preserve"> MATCH(TRUE, ISNUMBER( SEARCH( RIGHT(小韻資料表[[#This Row],[切語]],1), 切語下字資料表[切語下字]) ), 0)</f>
        <v>75</v>
      </c>
      <c r="O2399" s="207" t="str" cm="1">
        <f t="array" ref="O2399" xml:space="preserve"> INDEX(切語下字資料表[韻母], 小韻資料表[[#This Row],[下字表識別號]])</f>
        <v>祭合3</v>
      </c>
      <c r="P2399" s="207" t="str" cm="1">
        <f t="array" ref="P2399" xml:space="preserve"> INDEX(切語下字資料表[韻母拼音碼], 小韻資料表[[#This Row],[下字表識別號]])</f>
        <v>ue</v>
      </c>
      <c r="Q2399" s="210" t="str" cm="1">
        <f t="array" ref="Q2399" xml:space="preserve"> INDEX(設定表!$C$19:$C$23, INT( LEFT(小韻資料表[[#This Row],[目次編碼]],1) ))</f>
        <v>去</v>
      </c>
      <c r="R2399" s="210">
        <f xml:space="preserve">  INDEX(設定表!$C$8:$C$15, MATCH( (RIGHT(小韻資料表[[#This Row],[清濁]]) &amp; 小韻資料表[[#This Row],[調]]), 設定表!$B$8:$B$15, 0))</f>
        <v>7</v>
      </c>
      <c r="S2399" s="205" t="s">
        <v>309</v>
      </c>
      <c r="T2399" s="205" t="s">
        <v>309</v>
      </c>
      <c r="U2399" s="226" t="s">
        <v>309</v>
      </c>
      <c r="V2399" s="146" t="s">
        <v>309</v>
      </c>
      <c r="X2399" s="135"/>
      <c r="Y2399" s="135"/>
      <c r="AA2399" s="135"/>
      <c r="AB2399" s="134"/>
      <c r="AC2399" s="135"/>
      <c r="AD2399" s="135"/>
      <c r="AH2399" s="135"/>
      <c r="AI2399" s="135"/>
    </row>
    <row r="2400" spans="1:35" ht="31.5">
      <c r="A2400" s="205">
        <v>2396</v>
      </c>
      <c r="B2400" s="206" t="s">
        <v>8724</v>
      </c>
      <c r="C2400" s="207" t="str">
        <f xml:space="preserve"> _xlfn.CONCAT(小韻資料表[[#This Row],[聲母拼音碼]],小韻資料表[[#This Row],[韻母拼音碼]],小韻資料表[[#This Row],[調號]])</f>
        <v>pe3</v>
      </c>
      <c r="D2400" s="206" t="s">
        <v>8725</v>
      </c>
      <c r="E2400" s="208" t="s">
        <v>481</v>
      </c>
      <c r="F2400" s="205">
        <v>14</v>
      </c>
      <c r="G2400" s="209" t="s">
        <v>8726</v>
      </c>
      <c r="H2400" s="205">
        <f xml:space="preserve"> LEN(小韻資料表[[#This Row],[小韻字集]])</f>
        <v>4</v>
      </c>
      <c r="I2400" s="205" cm="1">
        <f t="array" ref="I2400" xml:space="preserve"> MATCH(TRUE, ISNUMBER( SEARCH( LEFT(小韻資料表[[#This Row],[切語]],1), 切語上字資料表[切語上字]) ), 0)</f>
        <v>13</v>
      </c>
      <c r="J2400" s="210" t="str" cm="1">
        <f t="array" ref="J2400" xml:space="preserve"> INDEX(切語上字資料表[聲母], 小韻資料表[[#This Row],[上字表識別號]])</f>
        <v>幫</v>
      </c>
      <c r="K2400" s="210" t="str" cm="1">
        <f t="array" ref="K2400" xml:space="preserve"> INDEX(切語上字資料表[聲母拼音碼], 小韻資料表[[#This Row],[上字表識別號]])</f>
        <v>p</v>
      </c>
      <c r="L2400" s="210" t="str" cm="1">
        <f t="array" ref="L2400" xml:space="preserve"> INDEX(切語上字資料表[清濁], 小韻資料表[[#This Row],[上字表識別號]])</f>
        <v>全清</v>
      </c>
      <c r="M2400" s="223" t="str" cm="1">
        <f t="array" ref="M2400" xml:space="preserve"> INDEX(切語上字資料表[發送收], 小韻資料表[[#This Row],[上字表識別號]])</f>
        <v>發聲</v>
      </c>
      <c r="N2400" s="205" cm="1">
        <f t="array" ref="N2400" xml:space="preserve"> MATCH(TRUE, ISNUMBER( SEARCH( RIGHT(小韻資料表[[#This Row],[切語]],1), 切語下字資料表[切語下字]) ), 0)</f>
        <v>71</v>
      </c>
      <c r="O2400" s="207" t="str" cm="1">
        <f t="array" ref="O2400" xml:space="preserve"> INDEX(切語下字資料表[韻母], 小韻資料表[[#This Row],[下字表識別號]])</f>
        <v>祭開3</v>
      </c>
      <c r="P2400" s="207" t="str" cm="1">
        <f t="array" ref="P2400" xml:space="preserve"> INDEX(切語下字資料表[韻母拼音碼], 小韻資料表[[#This Row],[下字表識別號]])</f>
        <v>e</v>
      </c>
      <c r="Q2400" s="210" t="str" cm="1">
        <f t="array" ref="Q2400" xml:space="preserve"> INDEX(設定表!$C$19:$C$23, INT( LEFT(小韻資料表[[#This Row],[目次編碼]],1) ))</f>
        <v>去</v>
      </c>
      <c r="R2400" s="210">
        <f xml:space="preserve">  INDEX(設定表!$C$8:$C$15, MATCH( (RIGHT(小韻資料表[[#This Row],[清濁]]) &amp; 小韻資料表[[#This Row],[調]]), 設定表!$B$8:$B$15, 0))</f>
        <v>3</v>
      </c>
      <c r="S2400" s="205" t="s">
        <v>309</v>
      </c>
      <c r="T2400" s="205" t="s">
        <v>309</v>
      </c>
      <c r="U2400" s="226" t="s">
        <v>309</v>
      </c>
      <c r="V2400" s="147" t="s">
        <v>309</v>
      </c>
      <c r="X2400" s="135"/>
      <c r="Y2400" s="135"/>
      <c r="AA2400" s="135"/>
      <c r="AB2400" s="134"/>
      <c r="AC2400" s="135"/>
      <c r="AD2400" s="135"/>
      <c r="AH2400" s="135"/>
      <c r="AI2400" s="135"/>
    </row>
    <row r="2401" spans="1:35" ht="31.5">
      <c r="A2401" s="205">
        <v>2397</v>
      </c>
      <c r="B2401" s="206" t="s">
        <v>8727</v>
      </c>
      <c r="C2401" s="207" t="str">
        <f xml:space="preserve"> _xlfn.CONCAT(小韻資料表[[#This Row],[聲母拼音碼]],小韻資料表[[#This Row],[韻母拼音碼]],小韻資料表[[#This Row],[調號]])</f>
        <v>kue3</v>
      </c>
      <c r="D2401" s="206" t="s">
        <v>8728</v>
      </c>
      <c r="E2401" s="208" t="s">
        <v>481</v>
      </c>
      <c r="F2401" s="205">
        <v>15</v>
      </c>
      <c r="G2401" s="209" t="s">
        <v>8729</v>
      </c>
      <c r="H2401" s="205">
        <f xml:space="preserve"> LEN(小韻資料表[[#This Row],[小韻字集]])</f>
        <v>9</v>
      </c>
      <c r="I2401" s="205" cm="1">
        <f t="array" ref="I2401" xml:space="preserve"> MATCH(TRUE, ISNUMBER( SEARCH( LEFT(小韻資料表[[#This Row],[切語]],1), 切語上字資料表[切語上字]) ), 0)</f>
        <v>1</v>
      </c>
      <c r="J2401" s="210" t="str" cm="1">
        <f t="array" ref="J2401" xml:space="preserve"> INDEX(切語上字資料表[聲母], 小韻資料表[[#This Row],[上字表識別號]])</f>
        <v>見</v>
      </c>
      <c r="K2401" s="210" t="str" cm="1">
        <f t="array" ref="K2401" xml:space="preserve"> INDEX(切語上字資料表[聲母拼音碼], 小韻資料表[[#This Row],[上字表識別號]])</f>
        <v>k</v>
      </c>
      <c r="L2401" s="210" t="str" cm="1">
        <f t="array" ref="L2401" xml:space="preserve"> INDEX(切語上字資料表[清濁], 小韻資料表[[#This Row],[上字表識別號]])</f>
        <v>全清</v>
      </c>
      <c r="M2401" s="223" t="str" cm="1">
        <f t="array" ref="M2401" xml:space="preserve"> INDEX(切語上字資料表[發送收], 小韻資料表[[#This Row],[上字表識別號]])</f>
        <v>發聲</v>
      </c>
      <c r="N2401" s="205" cm="1">
        <f t="array" ref="N2401" xml:space="preserve"> MATCH(TRUE, ISNUMBER( SEARCH( RIGHT(小韻資料表[[#This Row],[切語]],1), 切語下字資料表[切語下字]) ), 0)</f>
        <v>75</v>
      </c>
      <c r="O2401" s="207" t="str" cm="1">
        <f t="array" ref="O2401" xml:space="preserve"> INDEX(切語下字資料表[韻母], 小韻資料表[[#This Row],[下字表識別號]])</f>
        <v>祭合3</v>
      </c>
      <c r="P2401" s="207" t="str" cm="1">
        <f t="array" ref="P2401" xml:space="preserve"> INDEX(切語下字資料表[韻母拼音碼], 小韻資料表[[#This Row],[下字表識別號]])</f>
        <v>ue</v>
      </c>
      <c r="Q2401" s="210" t="str" cm="1">
        <f t="array" ref="Q2401" xml:space="preserve"> INDEX(設定表!$C$19:$C$23, INT( LEFT(小韻資料表[[#This Row],[目次編碼]],1) ))</f>
        <v>去</v>
      </c>
      <c r="R2401" s="210">
        <f xml:space="preserve">  INDEX(設定表!$C$8:$C$15, MATCH( (RIGHT(小韻資料表[[#This Row],[清濁]]) &amp; 小韻資料表[[#This Row],[調]]), 設定表!$B$8:$B$15, 0))</f>
        <v>3</v>
      </c>
      <c r="S2401" s="205" t="s">
        <v>309</v>
      </c>
      <c r="T2401" s="205" t="s">
        <v>309</v>
      </c>
      <c r="U2401" s="226" t="s">
        <v>309</v>
      </c>
      <c r="V2401" s="146" t="s">
        <v>309</v>
      </c>
      <c r="X2401" s="135"/>
      <c r="Y2401" s="135"/>
      <c r="AA2401" s="135"/>
      <c r="AB2401" s="134"/>
      <c r="AC2401" s="135"/>
      <c r="AD2401" s="135"/>
      <c r="AH2401" s="135"/>
      <c r="AI2401" s="135"/>
    </row>
    <row r="2402" spans="1:35" ht="32.25">
      <c r="A2402" s="205">
        <v>2398</v>
      </c>
      <c r="B2402" s="206" t="s">
        <v>8730</v>
      </c>
      <c r="C2402" s="207" t="str">
        <f xml:space="preserve"> _xlfn.CONCAT(小韻資料表[[#This Row],[聲母拼音碼]],小韻資料表[[#This Row],[韻母拼音碼]],小韻資料表[[#This Row],[調號]])</f>
        <v>me7</v>
      </c>
      <c r="D2402" s="206" t="s">
        <v>8731</v>
      </c>
      <c r="E2402" s="208" t="s">
        <v>481</v>
      </c>
      <c r="F2402" s="205">
        <v>16</v>
      </c>
      <c r="G2402" s="209" t="s">
        <v>8731</v>
      </c>
      <c r="H2402" s="205">
        <f xml:space="preserve"> LEN(小韻資料表[[#This Row],[小韻字集]])</f>
        <v>1</v>
      </c>
      <c r="I2402" s="205" cm="1">
        <f t="array" ref="I2402" xml:space="preserve"> MATCH(TRUE, ISNUMBER( SEARCH( LEFT(小韻資料表[[#This Row],[切語]],1), 切語上字資料表[切語上字]) ), 0)</f>
        <v>16</v>
      </c>
      <c r="J2402" s="210" t="str" cm="1">
        <f t="array" ref="J2402" xml:space="preserve"> INDEX(切語上字資料表[聲母], 小韻資料表[[#This Row],[上字表識別號]])</f>
        <v>明</v>
      </c>
      <c r="K2402" s="210" t="str" cm="1">
        <f t="array" ref="K2402" xml:space="preserve"> INDEX(切語上字資料表[聲母拼音碼], 小韻資料表[[#This Row],[上字表識別號]])</f>
        <v>m</v>
      </c>
      <c r="L2402" s="210" t="str" cm="1">
        <f t="array" ref="L2402" xml:space="preserve"> INDEX(切語上字資料表[清濁], 小韻資料表[[#This Row],[上字表識別號]])</f>
        <v>次濁</v>
      </c>
      <c r="M2402" s="223" t="str" cm="1">
        <f t="array" ref="M2402" xml:space="preserve"> INDEX(切語上字資料表[發送收], 小韻資料表[[#This Row],[上字表識別號]])</f>
        <v>收聲</v>
      </c>
      <c r="N2402" s="205" cm="1">
        <f t="array" ref="N2402" xml:space="preserve"> MATCH(TRUE, ISNUMBER( SEARCH( RIGHT(小韻資料表[[#This Row],[切語]],1), 切語下字資料表[切語下字]) ), 0)</f>
        <v>71</v>
      </c>
      <c r="O2402" s="207" t="str" cm="1">
        <f t="array" ref="O2402" xml:space="preserve"> INDEX(切語下字資料表[韻母], 小韻資料表[[#This Row],[下字表識別號]])</f>
        <v>祭開3</v>
      </c>
      <c r="P2402" s="207" t="str" cm="1">
        <f t="array" ref="P2402" xml:space="preserve"> INDEX(切語下字資料表[韻母拼音碼], 小韻資料表[[#This Row],[下字表識別號]])</f>
        <v>e</v>
      </c>
      <c r="Q2402" s="210" t="str" cm="1">
        <f t="array" ref="Q2402" xml:space="preserve"> INDEX(設定表!$C$19:$C$23, INT( LEFT(小韻資料表[[#This Row],[目次編碼]],1) ))</f>
        <v>去</v>
      </c>
      <c r="R2402" s="210">
        <f xml:space="preserve">  INDEX(設定表!$C$8:$C$15, MATCH( (RIGHT(小韻資料表[[#This Row],[清濁]]) &amp; 小韻資料表[[#This Row],[調]]), 設定表!$B$8:$B$15, 0))</f>
        <v>7</v>
      </c>
      <c r="S2402" s="205" t="s">
        <v>309</v>
      </c>
      <c r="T2402" s="205" t="s">
        <v>309</v>
      </c>
      <c r="U2402" s="226" t="s">
        <v>309</v>
      </c>
      <c r="V2402" s="147" t="s">
        <v>309</v>
      </c>
      <c r="X2402" s="135"/>
      <c r="Y2402" s="135"/>
      <c r="AA2402" s="135"/>
      <c r="AB2402" s="134"/>
      <c r="AC2402" s="135"/>
      <c r="AD2402" s="135"/>
      <c r="AH2402" s="135"/>
      <c r="AI2402" s="135"/>
    </row>
    <row r="2403" spans="1:35" ht="31.5">
      <c r="A2403" s="205">
        <v>2399</v>
      </c>
      <c r="B2403" s="206" t="s">
        <v>8732</v>
      </c>
      <c r="C2403" s="207" t="str">
        <f xml:space="preserve"> _xlfn.CONCAT(小韻資料表[[#This Row],[聲母拼音碼]],小韻資料表[[#This Row],[韻母拼音碼]],小韻資料表[[#This Row],[調號]])</f>
        <v>se3</v>
      </c>
      <c r="D2403" s="206" t="s">
        <v>8733</v>
      </c>
      <c r="E2403" s="208" t="s">
        <v>481</v>
      </c>
      <c r="F2403" s="205">
        <v>17</v>
      </c>
      <c r="G2403" s="209" t="s">
        <v>8734</v>
      </c>
      <c r="H2403" s="205">
        <f xml:space="preserve"> LEN(小韻資料表[[#This Row],[小韻字集]])</f>
        <v>3</v>
      </c>
      <c r="I2403" s="205" cm="1">
        <f t="array" ref="I2403" xml:space="preserve"> MATCH(TRUE, ISNUMBER( SEARCH( LEFT(小韻資料表[[#This Row],[切語]],1), 切語上字資料表[切語上字]) ), 0)</f>
        <v>29</v>
      </c>
      <c r="J2403" s="210" t="str" cm="1">
        <f t="array" ref="J2403" xml:space="preserve"> INDEX(切語上字資料表[聲母], 小韻資料表[[#This Row],[上字表識別號]])</f>
        <v>疏</v>
      </c>
      <c r="K2403" s="210" t="str" cm="1">
        <f t="array" ref="K2403" xml:space="preserve"> INDEX(切語上字資料表[聲母拼音碼], 小韻資料表[[#This Row],[上字表識別號]])</f>
        <v>s</v>
      </c>
      <c r="L2403" s="210" t="str" cm="1">
        <f t="array" ref="L2403" xml:space="preserve"> INDEX(切語上字資料表[清濁], 小韻資料表[[#This Row],[上字表識別號]])</f>
        <v>全清</v>
      </c>
      <c r="M2403" s="223" t="str" cm="1">
        <f t="array" ref="M2403" xml:space="preserve"> INDEX(切語上字資料表[發送收], 小韻資料表[[#This Row],[上字表識別號]])</f>
        <v>發聲</v>
      </c>
      <c r="N2403" s="205" cm="1">
        <f t="array" ref="N2403" xml:space="preserve"> MATCH(TRUE, ISNUMBER( SEARCH( RIGHT(小韻資料表[[#This Row],[切語]],1), 切語下字資料表[切語下字]) ), 0)</f>
        <v>71</v>
      </c>
      <c r="O2403" s="207" t="str" cm="1">
        <f t="array" ref="O2403" xml:space="preserve"> INDEX(切語下字資料表[韻母], 小韻資料表[[#This Row],[下字表識別號]])</f>
        <v>祭開3</v>
      </c>
      <c r="P2403" s="207" t="str" cm="1">
        <f t="array" ref="P2403" xml:space="preserve"> INDEX(切語下字資料表[韻母拼音碼], 小韻資料表[[#This Row],[下字表識別號]])</f>
        <v>e</v>
      </c>
      <c r="Q2403" s="210" t="str" cm="1">
        <f t="array" ref="Q2403" xml:space="preserve"> INDEX(設定表!$C$19:$C$23, INT( LEFT(小韻資料表[[#This Row],[目次編碼]],1) ))</f>
        <v>去</v>
      </c>
      <c r="R2403" s="210">
        <f xml:space="preserve">  INDEX(設定表!$C$8:$C$15, MATCH( (RIGHT(小韻資料表[[#This Row],[清濁]]) &amp; 小韻資料表[[#This Row],[調]]), 設定表!$B$8:$B$15, 0))</f>
        <v>3</v>
      </c>
      <c r="S2403" s="205" t="s">
        <v>309</v>
      </c>
      <c r="T2403" s="205" t="s">
        <v>309</v>
      </c>
      <c r="U2403" s="226" t="s">
        <v>309</v>
      </c>
      <c r="V2403" s="146" t="s">
        <v>309</v>
      </c>
      <c r="X2403" s="135"/>
      <c r="Y2403" s="135"/>
      <c r="AA2403" s="135"/>
      <c r="AB2403" s="134"/>
      <c r="AC2403" s="135"/>
      <c r="AD2403" s="135"/>
      <c r="AH2403" s="135"/>
      <c r="AI2403" s="135"/>
    </row>
    <row r="2404" spans="1:35" ht="31.5">
      <c r="A2404" s="205">
        <v>2400</v>
      </c>
      <c r="B2404" s="206" t="s">
        <v>8735</v>
      </c>
      <c r="C2404" s="207" t="str">
        <f xml:space="preserve"> _xlfn.CONCAT(小韻資料表[[#This Row],[聲母拼音碼]],小韻資料表[[#This Row],[韻母拼音碼]],小韻資料表[[#This Row],[調號]])</f>
        <v>che3</v>
      </c>
      <c r="D2404" s="206" t="s">
        <v>8736</v>
      </c>
      <c r="E2404" s="208" t="s">
        <v>481</v>
      </c>
      <c r="F2404" s="205">
        <v>18</v>
      </c>
      <c r="G2404" s="209" t="s">
        <v>8737</v>
      </c>
      <c r="H2404" s="205">
        <f xml:space="preserve"> LEN(小韻資料表[[#This Row],[小韻字集]])</f>
        <v>11</v>
      </c>
      <c r="I2404" s="205" cm="1">
        <f t="array" ref="I2404" xml:space="preserve"> MATCH(TRUE, ISNUMBER( SEARCH( LEFT(小韻資料表[[#This Row],[切語]],1), 切語上字資料表[切語上字]) ), 0)</f>
        <v>31</v>
      </c>
      <c r="J2404" s="210" t="str" cm="1">
        <f t="array" ref="J2404" xml:space="preserve"> INDEX(切語上字資料表[聲母], 小韻資料表[[#This Row],[上字表識別號]])</f>
        <v>穿</v>
      </c>
      <c r="K2404" s="210" t="str" cm="1">
        <f t="array" ref="K2404" xml:space="preserve"> INDEX(切語上字資料表[聲母拼音碼], 小韻資料表[[#This Row],[上字表識別號]])</f>
        <v>ch</v>
      </c>
      <c r="L2404" s="210" t="str" cm="1">
        <f t="array" ref="L2404" xml:space="preserve"> INDEX(切語上字資料表[清濁], 小韻資料表[[#This Row],[上字表識別號]])</f>
        <v>次清</v>
      </c>
      <c r="M2404" s="223" t="str" cm="1">
        <f t="array" ref="M2404" xml:space="preserve"> INDEX(切語上字資料表[發送收], 小韻資料表[[#This Row],[上字表識別號]])</f>
        <v>送氣</v>
      </c>
      <c r="N2404" s="205" cm="1">
        <f t="array" ref="N2404" xml:space="preserve"> MATCH(TRUE, ISNUMBER( SEARCH( RIGHT(小韻資料表[[#This Row],[切語]],1), 切語下字資料表[切語下字]) ), 0)</f>
        <v>71</v>
      </c>
      <c r="O2404" s="207" t="str" cm="1">
        <f t="array" ref="O2404" xml:space="preserve"> INDEX(切語下字資料表[韻母], 小韻資料表[[#This Row],[下字表識別號]])</f>
        <v>祭開3</v>
      </c>
      <c r="P2404" s="207" t="str" cm="1">
        <f t="array" ref="P2404" xml:space="preserve"> INDEX(切語下字資料表[韻母拼音碼], 小韻資料表[[#This Row],[下字表識別號]])</f>
        <v>e</v>
      </c>
      <c r="Q2404" s="210" t="str" cm="1">
        <f t="array" ref="Q2404" xml:space="preserve"> INDEX(設定表!$C$19:$C$23, INT( LEFT(小韻資料表[[#This Row],[目次編碼]],1) ))</f>
        <v>去</v>
      </c>
      <c r="R2404" s="210">
        <f xml:space="preserve">  INDEX(設定表!$C$8:$C$15, MATCH( (RIGHT(小韻資料表[[#This Row],[清濁]]) &amp; 小韻資料表[[#This Row],[調]]), 設定表!$B$8:$B$15, 0))</f>
        <v>3</v>
      </c>
      <c r="S2404" s="205" t="s">
        <v>309</v>
      </c>
      <c r="T2404" s="205" t="s">
        <v>309</v>
      </c>
      <c r="U2404" s="226" t="s">
        <v>309</v>
      </c>
      <c r="V2404" s="147" t="s">
        <v>309</v>
      </c>
      <c r="X2404" s="135"/>
      <c r="Y2404" s="135"/>
      <c r="AA2404" s="135"/>
      <c r="AB2404" s="134"/>
      <c r="AC2404" s="135"/>
      <c r="AD2404" s="135"/>
      <c r="AH2404" s="135"/>
      <c r="AI2404" s="135"/>
    </row>
    <row r="2405" spans="1:35" ht="63">
      <c r="A2405" s="205">
        <v>2401</v>
      </c>
      <c r="B2405" s="206" t="s">
        <v>8738</v>
      </c>
      <c r="C2405" s="207" t="str">
        <f xml:space="preserve"> _xlfn.CONCAT(小韻資料表[[#This Row],[聲母拼音碼]],小韻資料表[[#This Row],[韻母拼音碼]],小韻資料表[[#This Row],[調號]])</f>
        <v>ce3</v>
      </c>
      <c r="D2405" s="206" t="s">
        <v>8739</v>
      </c>
      <c r="E2405" s="208" t="s">
        <v>481</v>
      </c>
      <c r="F2405" s="205">
        <v>19</v>
      </c>
      <c r="G2405" s="209" t="s">
        <v>8740</v>
      </c>
      <c r="H2405" s="205">
        <f xml:space="preserve"> LEN(小韻資料表[[#This Row],[小韻字集]])</f>
        <v>23</v>
      </c>
      <c r="I2405" s="205" cm="1">
        <f t="array" ref="I2405" xml:space="preserve"> MATCH(TRUE, ISNUMBER( SEARCH( LEFT(小韻資料表[[#This Row],[切語]],1), 切語上字資料表[切語上字]) ), 0)</f>
        <v>30</v>
      </c>
      <c r="J2405" s="210" t="str" cm="1">
        <f t="array" ref="J2405" xml:space="preserve"> INDEX(切語上字資料表[聲母], 小韻資料表[[#This Row],[上字表識別號]])</f>
        <v>照</v>
      </c>
      <c r="K2405" s="210" t="str" cm="1">
        <f t="array" ref="K2405" xml:space="preserve"> INDEX(切語上字資料表[聲母拼音碼], 小韻資料表[[#This Row],[上字表識別號]])</f>
        <v>c</v>
      </c>
      <c r="L2405" s="210" t="str" cm="1">
        <f t="array" ref="L2405" xml:space="preserve"> INDEX(切語上字資料表[清濁], 小韻資料表[[#This Row],[上字表識別號]])</f>
        <v>全清</v>
      </c>
      <c r="M2405" s="223" t="str" cm="1">
        <f t="array" ref="M2405" xml:space="preserve"> INDEX(切語上字資料表[發送收], 小韻資料表[[#This Row],[上字表識別號]])</f>
        <v>發聲</v>
      </c>
      <c r="N2405" s="205" cm="1">
        <f t="array" ref="N2405" xml:space="preserve"> MATCH(TRUE, ISNUMBER( SEARCH( RIGHT(小韻資料表[[#This Row],[切語]],1), 切語下字資料表[切語下字]) ), 0)</f>
        <v>71</v>
      </c>
      <c r="O2405" s="207" t="str" cm="1">
        <f t="array" ref="O2405" xml:space="preserve"> INDEX(切語下字資料表[韻母], 小韻資料表[[#This Row],[下字表識別號]])</f>
        <v>祭開3</v>
      </c>
      <c r="P2405" s="207" t="str" cm="1">
        <f t="array" ref="P2405" xml:space="preserve"> INDEX(切語下字資料表[韻母拼音碼], 小韻資料表[[#This Row],[下字表識別號]])</f>
        <v>e</v>
      </c>
      <c r="Q2405" s="210" t="str" cm="1">
        <f t="array" ref="Q2405" xml:space="preserve"> INDEX(設定表!$C$19:$C$23, INT( LEFT(小韻資料表[[#This Row],[目次編碼]],1) ))</f>
        <v>去</v>
      </c>
      <c r="R2405" s="210">
        <f xml:space="preserve">  INDEX(設定表!$C$8:$C$15, MATCH( (RIGHT(小韻資料表[[#This Row],[清濁]]) &amp; 小韻資料表[[#This Row],[調]]), 設定表!$B$8:$B$15, 0))</f>
        <v>3</v>
      </c>
      <c r="S2405" s="205" t="s">
        <v>309</v>
      </c>
      <c r="T2405" s="205" t="s">
        <v>309</v>
      </c>
      <c r="U2405" s="226" t="s">
        <v>309</v>
      </c>
      <c r="V2405" s="146" t="s">
        <v>309</v>
      </c>
      <c r="X2405" s="135"/>
      <c r="Y2405" s="135"/>
      <c r="AA2405" s="135"/>
      <c r="AB2405" s="134"/>
      <c r="AC2405" s="135"/>
      <c r="AD2405" s="135"/>
      <c r="AH2405" s="135"/>
      <c r="AI2405" s="135"/>
    </row>
    <row r="2406" spans="1:35" ht="31.5">
      <c r="A2406" s="205">
        <v>2402</v>
      </c>
      <c r="B2406" s="206" t="s">
        <v>8741</v>
      </c>
      <c r="C2406" s="207" t="str">
        <f xml:space="preserve"> _xlfn.CONCAT(小韻資料表[[#This Row],[聲母拼音碼]],小韻資料表[[#This Row],[韻母拼音碼]],小韻資料表[[#This Row],[調號]])</f>
        <v>se7</v>
      </c>
      <c r="D2406" s="206" t="s">
        <v>8742</v>
      </c>
      <c r="E2406" s="208" t="s">
        <v>481</v>
      </c>
      <c r="F2406" s="205">
        <v>20</v>
      </c>
      <c r="G2406" s="209" t="s">
        <v>8743</v>
      </c>
      <c r="H2406" s="205">
        <f xml:space="preserve"> LEN(小韻資料表[[#This Row],[小韻字集]])</f>
        <v>16</v>
      </c>
      <c r="I2406" s="205" cm="1">
        <f t="array" ref="I2406" xml:space="preserve"> MATCH(TRUE, ISNUMBER( SEARCH( LEFT(小韻資料表[[#This Row],[切語]],1), 切語上字資料表[切語上字]) ), 0)</f>
        <v>34</v>
      </c>
      <c r="J2406" s="210" t="str" cm="1">
        <f t="array" ref="J2406" xml:space="preserve"> INDEX(切語上字資料表[聲母], 小韻資料表[[#This Row],[上字表識別號]])</f>
        <v>禪</v>
      </c>
      <c r="K2406" s="210" t="str" cm="1">
        <f t="array" ref="K2406" xml:space="preserve"> INDEX(切語上字資料表[聲母拼音碼], 小韻資料表[[#This Row],[上字表識別號]])</f>
        <v>s</v>
      </c>
      <c r="L2406" s="210" t="str" cm="1">
        <f t="array" ref="L2406" xml:space="preserve"> INDEX(切語上字資料表[清濁], 小韻資料表[[#This Row],[上字表識別號]])</f>
        <v>全濁</v>
      </c>
      <c r="M2406" s="223" cm="1">
        <f t="array" ref="M2406" xml:space="preserve"> INDEX(切語上字資料表[發送收], 小韻資料表[[#This Row],[上字表識別號]])</f>
        <v>0</v>
      </c>
      <c r="N2406" s="205" cm="1">
        <f t="array" ref="N2406" xml:space="preserve"> MATCH(TRUE, ISNUMBER( SEARCH( RIGHT(小韻資料表[[#This Row],[切語]],1), 切語下字資料表[切語下字]) ), 0)</f>
        <v>71</v>
      </c>
      <c r="O2406" s="207" t="str" cm="1">
        <f t="array" ref="O2406" xml:space="preserve"> INDEX(切語下字資料表[韻母], 小韻資料表[[#This Row],[下字表識別號]])</f>
        <v>祭開3</v>
      </c>
      <c r="P2406" s="207" t="str" cm="1">
        <f t="array" ref="P2406" xml:space="preserve"> INDEX(切語下字資料表[韻母拼音碼], 小韻資料表[[#This Row],[下字表識別號]])</f>
        <v>e</v>
      </c>
      <c r="Q2406" s="210" t="str" cm="1">
        <f t="array" ref="Q2406" xml:space="preserve"> INDEX(設定表!$C$19:$C$23, INT( LEFT(小韻資料表[[#This Row],[目次編碼]],1) ))</f>
        <v>去</v>
      </c>
      <c r="R2406" s="210">
        <f xml:space="preserve">  INDEX(設定表!$C$8:$C$15, MATCH( (RIGHT(小韻資料表[[#This Row],[清濁]]) &amp; 小韻資料表[[#This Row],[調]]), 設定表!$B$8:$B$15, 0))</f>
        <v>7</v>
      </c>
      <c r="S2406" s="205" t="s">
        <v>309</v>
      </c>
      <c r="T2406" s="205" t="s">
        <v>309</v>
      </c>
      <c r="U2406" s="226" t="s">
        <v>309</v>
      </c>
      <c r="V2406" s="147" t="s">
        <v>309</v>
      </c>
      <c r="X2406" s="135"/>
      <c r="Y2406" s="135"/>
      <c r="AA2406" s="135"/>
      <c r="AB2406" s="134"/>
      <c r="AC2406" s="135"/>
      <c r="AD2406" s="135"/>
      <c r="AH2406" s="135"/>
      <c r="AI2406" s="135"/>
    </row>
    <row r="2407" spans="1:35" ht="63">
      <c r="A2407" s="205">
        <v>2403</v>
      </c>
      <c r="B2407" s="206" t="s">
        <v>8744</v>
      </c>
      <c r="C2407" s="207" t="str">
        <f xml:space="preserve"> _xlfn.CONCAT(小韻資料表[[#This Row],[聲母拼音碼]],小韻資料表[[#This Row],[韻母拼音碼]],小韻資料表[[#This Row],[調號]])</f>
        <v>Øe7</v>
      </c>
      <c r="D2407" s="206" t="s">
        <v>8745</v>
      </c>
      <c r="E2407" s="208" t="s">
        <v>481</v>
      </c>
      <c r="F2407" s="205">
        <v>21</v>
      </c>
      <c r="G2407" s="209" t="s">
        <v>8746</v>
      </c>
      <c r="H2407" s="205">
        <f xml:space="preserve"> LEN(小韻資料表[[#This Row],[小韻字集]])</f>
        <v>36</v>
      </c>
      <c r="I2407" s="205" cm="1">
        <f t="array" ref="I2407" xml:space="preserve"> MATCH(TRUE, ISNUMBER( SEARCH( LEFT(小韻資料表[[#This Row],[切語]],1), 切語上字資料表[切語上字]) ), 0)</f>
        <v>39</v>
      </c>
      <c r="J2407" s="210" t="str" cm="1">
        <f t="array" ref="J2407" xml:space="preserve"> INDEX(切語上字資料表[聲母], 小韻資料表[[#This Row],[上字表識別號]])</f>
        <v>喻</v>
      </c>
      <c r="K2407" s="210" t="str" cm="1">
        <f t="array" ref="K2407" xml:space="preserve"> INDEX(切語上字資料表[聲母拼音碼], 小韻資料表[[#This Row],[上字表識別號]])</f>
        <v>Ø</v>
      </c>
      <c r="L2407" s="210" t="str" cm="1">
        <f t="array" ref="L2407" xml:space="preserve"> INDEX(切語上字資料表[清濁], 小韻資料表[[#This Row],[上字表識別號]])</f>
        <v>次濁</v>
      </c>
      <c r="M2407" s="223" t="str" cm="1">
        <f t="array" ref="M2407" xml:space="preserve"> INDEX(切語上字資料表[發送收], 小韻資料表[[#This Row],[上字表識別號]])</f>
        <v>發聲</v>
      </c>
      <c r="N2407" s="205" cm="1">
        <f t="array" ref="N2407" xml:space="preserve"> MATCH(TRUE, ISNUMBER( SEARCH( RIGHT(小韻資料表[[#This Row],[切語]],1), 切語下字資料表[切語下字]) ), 0)</f>
        <v>71</v>
      </c>
      <c r="O2407" s="207" t="str" cm="1">
        <f t="array" ref="O2407" xml:space="preserve"> INDEX(切語下字資料表[韻母], 小韻資料表[[#This Row],[下字表識別號]])</f>
        <v>祭開3</v>
      </c>
      <c r="P2407" s="207" t="str" cm="1">
        <f t="array" ref="P2407" xml:space="preserve"> INDEX(切語下字資料表[韻母拼音碼], 小韻資料表[[#This Row],[下字表識別號]])</f>
        <v>e</v>
      </c>
      <c r="Q2407" s="210" t="str" cm="1">
        <f t="array" ref="Q2407" xml:space="preserve"> INDEX(設定表!$C$19:$C$23, INT( LEFT(小韻資料表[[#This Row],[目次編碼]],1) ))</f>
        <v>去</v>
      </c>
      <c r="R2407" s="210">
        <f xml:space="preserve">  INDEX(設定表!$C$8:$C$15, MATCH( (RIGHT(小韻資料表[[#This Row],[清濁]]) &amp; 小韻資料表[[#This Row],[調]]), 設定表!$B$8:$B$15, 0))</f>
        <v>7</v>
      </c>
      <c r="S2407" s="205" t="s">
        <v>309</v>
      </c>
      <c r="T2407" s="205" t="s">
        <v>309</v>
      </c>
      <c r="U2407" s="226" t="s">
        <v>8747</v>
      </c>
      <c r="V2407" s="146" t="s">
        <v>309</v>
      </c>
      <c r="X2407" s="135"/>
      <c r="Y2407" s="135"/>
      <c r="AA2407" s="135"/>
      <c r="AB2407" s="134"/>
      <c r="AC2407" s="135"/>
      <c r="AD2407" s="135"/>
      <c r="AH2407" s="135"/>
      <c r="AI2407" s="135"/>
    </row>
    <row r="2408" spans="1:35" ht="31.5">
      <c r="A2408" s="205">
        <v>2404</v>
      </c>
      <c r="B2408" s="206" t="s">
        <v>8748</v>
      </c>
      <c r="C2408" s="207" t="str">
        <f xml:space="preserve"> _xlfn.CONCAT(小韻資料表[[#This Row],[聲母拼音碼]],小韻資料表[[#This Row],[韻母拼音碼]],小韻資料表[[#This Row],[調號]])</f>
        <v>Øe3</v>
      </c>
      <c r="D2408" s="206" t="s">
        <v>8749</v>
      </c>
      <c r="E2408" s="208" t="s">
        <v>481</v>
      </c>
      <c r="F2408" s="205">
        <v>22</v>
      </c>
      <c r="G2408" s="209" t="s">
        <v>8750</v>
      </c>
      <c r="H2408" s="205">
        <f xml:space="preserve"> LEN(小韻資料表[[#This Row],[小韻字集]])</f>
        <v>6</v>
      </c>
      <c r="I2408" s="205" cm="1">
        <f t="array" ref="I2408" xml:space="preserve"> MATCH(TRUE, ISNUMBER( SEARCH( LEFT(小韻資料表[[#This Row],[切語]],1), 切語上字資料表[切語上字]) ), 0)</f>
        <v>35</v>
      </c>
      <c r="J2408" s="210" t="str" cm="1">
        <f t="array" ref="J2408" xml:space="preserve"> INDEX(切語上字資料表[聲母], 小韻資料表[[#This Row],[上字表識別號]])</f>
        <v>影</v>
      </c>
      <c r="K2408" s="210" t="str" cm="1">
        <f t="array" ref="K2408" xml:space="preserve"> INDEX(切語上字資料表[聲母拼音碼], 小韻資料表[[#This Row],[上字表識別號]])</f>
        <v>Ø</v>
      </c>
      <c r="L2408" s="210" t="str" cm="1">
        <f t="array" ref="L2408" xml:space="preserve"> INDEX(切語上字資料表[清濁], 小韻資料表[[#This Row],[上字表識別號]])</f>
        <v>全清</v>
      </c>
      <c r="M2408" s="223" t="str" cm="1">
        <f t="array" ref="M2408" xml:space="preserve"> INDEX(切語上字資料表[發送收], 小韻資料表[[#This Row],[上字表識別號]])</f>
        <v>發聲</v>
      </c>
      <c r="N2408" s="205" cm="1">
        <f t="array" ref="N2408" xml:space="preserve"> MATCH(TRUE, ISNUMBER( SEARCH( RIGHT(小韻資料表[[#This Row],[切語]],1), 切語下字資料表[切語下字]) ), 0)</f>
        <v>71</v>
      </c>
      <c r="O2408" s="207" t="str" cm="1">
        <f t="array" ref="O2408" xml:space="preserve"> INDEX(切語下字資料表[韻母], 小韻資料表[[#This Row],[下字表識別號]])</f>
        <v>祭開3</v>
      </c>
      <c r="P2408" s="207" t="str" cm="1">
        <f t="array" ref="P2408" xml:space="preserve"> INDEX(切語下字資料表[韻母拼音碼], 小韻資料表[[#This Row],[下字表識別號]])</f>
        <v>e</v>
      </c>
      <c r="Q2408" s="210" t="str" cm="1">
        <f t="array" ref="Q2408" xml:space="preserve"> INDEX(設定表!$C$19:$C$23, INT( LEFT(小韻資料表[[#This Row],[目次編碼]],1) ))</f>
        <v>去</v>
      </c>
      <c r="R2408" s="210">
        <f xml:space="preserve">  INDEX(設定表!$C$8:$C$15, MATCH( (RIGHT(小韻資料表[[#This Row],[清濁]]) &amp; 小韻資料表[[#This Row],[調]]), 設定表!$B$8:$B$15, 0))</f>
        <v>3</v>
      </c>
      <c r="S2408" s="205" t="s">
        <v>309</v>
      </c>
      <c r="T2408" s="205" t="s">
        <v>309</v>
      </c>
      <c r="U2408" s="226" t="s">
        <v>309</v>
      </c>
      <c r="V2408" s="147" t="s">
        <v>309</v>
      </c>
      <c r="X2408" s="135"/>
      <c r="Y2408" s="135"/>
      <c r="AA2408" s="135"/>
      <c r="AB2408" s="134"/>
      <c r="AC2408" s="135"/>
      <c r="AD2408" s="135"/>
      <c r="AH2408" s="135"/>
      <c r="AI2408" s="135"/>
    </row>
    <row r="2409" spans="1:35" ht="31.5">
      <c r="A2409" s="205">
        <v>2405</v>
      </c>
      <c r="B2409" s="206" t="s">
        <v>8751</v>
      </c>
      <c r="C2409" s="207" t="str">
        <f xml:space="preserve"> _xlfn.CONCAT(小韻資料表[[#This Row],[聲母拼音碼]],小韻資料表[[#This Row],[韻母拼音碼]],小韻資料表[[#This Row],[調號]])</f>
        <v>ge7</v>
      </c>
      <c r="D2409" s="206" t="s">
        <v>8752</v>
      </c>
      <c r="E2409" s="208" t="s">
        <v>481</v>
      </c>
      <c r="F2409" s="205">
        <v>23</v>
      </c>
      <c r="G2409" s="209" t="s">
        <v>8753</v>
      </c>
      <c r="H2409" s="205">
        <f xml:space="preserve"> LEN(小韻資料表[[#This Row],[小韻字集]])</f>
        <v>8</v>
      </c>
      <c r="I2409" s="205" cm="1">
        <f t="array" ref="I2409" xml:space="preserve"> MATCH(TRUE, ISNUMBER( SEARCH( LEFT(小韻資料表[[#This Row],[切語]],1), 切語上字資料表[切語上字]) ), 0)</f>
        <v>4</v>
      </c>
      <c r="J2409" s="210" t="str" cm="1">
        <f t="array" ref="J2409" xml:space="preserve"> INDEX(切語上字資料表[聲母], 小韻資料表[[#This Row],[上字表識別號]])</f>
        <v>疑</v>
      </c>
      <c r="K2409" s="210" t="str" cm="1">
        <f t="array" ref="K2409" xml:space="preserve"> INDEX(切語上字資料表[聲母拼音碼], 小韻資料表[[#This Row],[上字表識別號]])</f>
        <v>g</v>
      </c>
      <c r="L2409" s="210" t="str" cm="1">
        <f t="array" ref="L2409" xml:space="preserve"> INDEX(切語上字資料表[清濁], 小韻資料表[[#This Row],[上字表識別號]])</f>
        <v>次濁</v>
      </c>
      <c r="M2409" s="223" t="str" cm="1">
        <f t="array" ref="M2409" xml:space="preserve"> INDEX(切語上字資料表[發送收], 小韻資料表[[#This Row],[上字表識別號]])</f>
        <v>收聲</v>
      </c>
      <c r="N2409" s="205" cm="1">
        <f t="array" ref="N2409" xml:space="preserve"> MATCH(TRUE, ISNUMBER( SEARCH( RIGHT(小韻資料表[[#This Row],[切語]],1), 切語下字資料表[切語下字]) ), 0)</f>
        <v>71</v>
      </c>
      <c r="O2409" s="207" t="str" cm="1">
        <f t="array" ref="O2409" xml:space="preserve"> INDEX(切語下字資料表[韻母], 小韻資料表[[#This Row],[下字表識別號]])</f>
        <v>祭開3</v>
      </c>
      <c r="P2409" s="207" t="str" cm="1">
        <f t="array" ref="P2409" xml:space="preserve"> INDEX(切語下字資料表[韻母拼音碼], 小韻資料表[[#This Row],[下字表識別號]])</f>
        <v>e</v>
      </c>
      <c r="Q2409" s="210" t="str" cm="1">
        <f t="array" ref="Q2409" xml:space="preserve"> INDEX(設定表!$C$19:$C$23, INT( LEFT(小韻資料表[[#This Row],[目次編碼]],1) ))</f>
        <v>去</v>
      </c>
      <c r="R2409" s="210">
        <f xml:space="preserve">  INDEX(設定表!$C$8:$C$15, MATCH( (RIGHT(小韻資料表[[#This Row],[清濁]]) &amp; 小韻資料表[[#This Row],[調]]), 設定表!$B$8:$B$15, 0))</f>
        <v>7</v>
      </c>
      <c r="S2409" s="205" t="s">
        <v>309</v>
      </c>
      <c r="T2409" s="205" t="s">
        <v>309</v>
      </c>
      <c r="U2409" s="226" t="s">
        <v>309</v>
      </c>
      <c r="V2409" s="146" t="s">
        <v>309</v>
      </c>
      <c r="X2409" s="135"/>
      <c r="Y2409" s="135"/>
      <c r="AA2409" s="135"/>
      <c r="AB2409" s="134"/>
      <c r="AC2409" s="135"/>
      <c r="AD2409" s="135"/>
      <c r="AH2409" s="135"/>
      <c r="AI2409" s="135"/>
    </row>
    <row r="2410" spans="1:35" ht="31.5">
      <c r="A2410" s="205">
        <v>2406</v>
      </c>
      <c r="B2410" s="206" t="s">
        <v>8754</v>
      </c>
      <c r="C2410" s="207" t="str">
        <f xml:space="preserve"> _xlfn.CONCAT(小韻資料表[[#This Row],[聲母拼音碼]],小韻資料表[[#This Row],[韻母拼音碼]],小韻資料表[[#This Row],[調號]])</f>
        <v>te7</v>
      </c>
      <c r="D2410" s="206" t="s">
        <v>8755</v>
      </c>
      <c r="E2410" s="208" t="s">
        <v>481</v>
      </c>
      <c r="F2410" s="205">
        <v>24</v>
      </c>
      <c r="G2410" s="209" t="s">
        <v>8756</v>
      </c>
      <c r="H2410" s="205">
        <f xml:space="preserve"> LEN(小韻資料表[[#This Row],[小韻字集]])</f>
        <v>9</v>
      </c>
      <c r="I2410" s="205" cm="1">
        <f t="array" ref="I2410" xml:space="preserve"> MATCH(TRUE, ISNUMBER( SEARCH( LEFT(小韻資料表[[#This Row],[切語]],1), 切語上字資料表[切語上字]) ), 0)</f>
        <v>11</v>
      </c>
      <c r="J2410" s="210" t="str" cm="1">
        <f t="array" ref="J2410" xml:space="preserve"> INDEX(切語上字資料表[聲母], 小韻資料表[[#This Row],[上字表識別號]])</f>
        <v>澄</v>
      </c>
      <c r="K2410" s="210" t="str" cm="1">
        <f t="array" ref="K2410" xml:space="preserve"> INDEX(切語上字資料表[聲母拼音碼], 小韻資料表[[#This Row],[上字表識別號]])</f>
        <v>t</v>
      </c>
      <c r="L2410" s="210" t="str" cm="1">
        <f t="array" ref="L2410" xml:space="preserve"> INDEX(切語上字資料表[清濁], 小韻資料表[[#This Row],[上字表識別號]])</f>
        <v>全濁</v>
      </c>
      <c r="M2410" s="223" cm="1">
        <f t="array" ref="M2410" xml:space="preserve"> INDEX(切語上字資料表[發送收], 小韻資料表[[#This Row],[上字表識別號]])</f>
        <v>0</v>
      </c>
      <c r="N2410" s="205" cm="1">
        <f t="array" ref="N2410" xml:space="preserve"> MATCH(TRUE, ISNUMBER( SEARCH( RIGHT(小韻資料表[[#This Row],[切語]],1), 切語下字資料表[切語下字]) ), 0)</f>
        <v>71</v>
      </c>
      <c r="O2410" s="207" t="str" cm="1">
        <f t="array" ref="O2410" xml:space="preserve"> INDEX(切語下字資料表[韻母], 小韻資料表[[#This Row],[下字表識別號]])</f>
        <v>祭開3</v>
      </c>
      <c r="P2410" s="207" t="str" cm="1">
        <f t="array" ref="P2410" xml:space="preserve"> INDEX(切語下字資料表[韻母拼音碼], 小韻資料表[[#This Row],[下字表識別號]])</f>
        <v>e</v>
      </c>
      <c r="Q2410" s="210" t="str" cm="1">
        <f t="array" ref="Q2410" xml:space="preserve"> INDEX(設定表!$C$19:$C$23, INT( LEFT(小韻資料表[[#This Row],[目次編碼]],1) ))</f>
        <v>去</v>
      </c>
      <c r="R2410" s="210">
        <f xml:space="preserve">  INDEX(設定表!$C$8:$C$15, MATCH( (RIGHT(小韻資料表[[#This Row],[清濁]]) &amp; 小韻資料表[[#This Row],[調]]), 設定表!$B$8:$B$15, 0))</f>
        <v>7</v>
      </c>
      <c r="S2410" s="205" t="s">
        <v>309</v>
      </c>
      <c r="T2410" s="205" t="s">
        <v>309</v>
      </c>
      <c r="U2410" s="226" t="s">
        <v>309</v>
      </c>
      <c r="V2410" s="147" t="s">
        <v>309</v>
      </c>
      <c r="X2410" s="135"/>
      <c r="Y2410" s="135"/>
      <c r="AA2410" s="135"/>
      <c r="AB2410" s="134"/>
      <c r="AC2410" s="135"/>
      <c r="AD2410" s="135"/>
      <c r="AH2410" s="135"/>
      <c r="AI2410" s="135"/>
    </row>
    <row r="2411" spans="1:35" ht="63">
      <c r="A2411" s="205">
        <v>2407</v>
      </c>
      <c r="B2411" s="206" t="s">
        <v>8757</v>
      </c>
      <c r="C2411" s="207" t="str">
        <f xml:space="preserve"> _xlfn.CONCAT(小韻資料表[[#This Row],[聲母拼音碼]],小韻資料表[[#This Row],[韻母拼音碼]],小韻資料表[[#This Row],[調號]])</f>
        <v>le7</v>
      </c>
      <c r="D2411" s="206" t="s">
        <v>8758</v>
      </c>
      <c r="E2411" s="208" t="s">
        <v>481</v>
      </c>
      <c r="F2411" s="205">
        <v>25</v>
      </c>
      <c r="G2411" s="209" t="s">
        <v>8759</v>
      </c>
      <c r="H2411" s="205">
        <f xml:space="preserve"> LEN(小韻資料表[[#This Row],[小韻字集]])</f>
        <v>30</v>
      </c>
      <c r="I2411" s="205" cm="1">
        <f t="array" ref="I2411" xml:space="preserve"> MATCH(TRUE, ISNUMBER( SEARCH( LEFT(小韻資料表[[#This Row],[切語]],1), 切語上字資料表[切語上字]) ), 0)</f>
        <v>40</v>
      </c>
      <c r="J2411" s="210" t="str" cm="1">
        <f t="array" ref="J2411" xml:space="preserve"> INDEX(切語上字資料表[聲母], 小韻資料表[[#This Row],[上字表識別號]])</f>
        <v>來</v>
      </c>
      <c r="K2411" s="210" t="str" cm="1">
        <f t="array" ref="K2411" xml:space="preserve"> INDEX(切語上字資料表[聲母拼音碼], 小韻資料表[[#This Row],[上字表識別號]])</f>
        <v>l</v>
      </c>
      <c r="L2411" s="210" t="str" cm="1">
        <f t="array" ref="L2411" xml:space="preserve"> INDEX(切語上字資料表[清濁], 小韻資料表[[#This Row],[上字表識別號]])</f>
        <v>次濁</v>
      </c>
      <c r="M2411" s="223" t="str" cm="1">
        <f t="array" ref="M2411" xml:space="preserve"> INDEX(切語上字資料表[發送收], 小韻資料表[[#This Row],[上字表識別號]])</f>
        <v>收聲</v>
      </c>
      <c r="N2411" s="205" cm="1">
        <f t="array" ref="N2411" xml:space="preserve"> MATCH(TRUE, ISNUMBER( SEARCH( RIGHT(小韻資料表[[#This Row],[切語]],1), 切語下字資料表[切語下字]) ), 0)</f>
        <v>71</v>
      </c>
      <c r="O2411" s="207" t="str" cm="1">
        <f t="array" ref="O2411" xml:space="preserve"> INDEX(切語下字資料表[韻母], 小韻資料表[[#This Row],[下字表識別號]])</f>
        <v>祭開3</v>
      </c>
      <c r="P2411" s="207" t="str" cm="1">
        <f t="array" ref="P2411" xml:space="preserve"> INDEX(切語下字資料表[韻母拼音碼], 小韻資料表[[#This Row],[下字表識別號]])</f>
        <v>e</v>
      </c>
      <c r="Q2411" s="210" t="str" cm="1">
        <f t="array" ref="Q2411" xml:space="preserve"> INDEX(設定表!$C$19:$C$23, INT( LEFT(小韻資料表[[#This Row],[目次編碼]],1) ))</f>
        <v>去</v>
      </c>
      <c r="R2411" s="210">
        <f xml:space="preserve">  INDEX(設定表!$C$8:$C$15, MATCH( (RIGHT(小韻資料表[[#This Row],[清濁]]) &amp; 小韻資料表[[#This Row],[調]]), 設定表!$B$8:$B$15, 0))</f>
        <v>7</v>
      </c>
      <c r="S2411" s="205" t="s">
        <v>309</v>
      </c>
      <c r="T2411" s="205" t="s">
        <v>309</v>
      </c>
      <c r="U2411" s="226" t="s">
        <v>309</v>
      </c>
      <c r="V2411" s="146" t="s">
        <v>309</v>
      </c>
      <c r="X2411" s="135"/>
      <c r="Y2411" s="135"/>
      <c r="AA2411" s="135"/>
      <c r="AB2411" s="134"/>
      <c r="AC2411" s="135"/>
      <c r="AD2411" s="135"/>
      <c r="AH2411" s="135"/>
      <c r="AI2411" s="135"/>
    </row>
    <row r="2412" spans="1:35" ht="31.5">
      <c r="A2412" s="205">
        <v>2408</v>
      </c>
      <c r="B2412" s="206" t="s">
        <v>8760</v>
      </c>
      <c r="C2412" s="207" t="str">
        <f xml:space="preserve"> _xlfn.CONCAT(小韻資料表[[#This Row],[聲母拼音碼]],小韻資料表[[#This Row],[韻母拼音碼]],小韻資料表[[#This Row],[調號]])</f>
        <v>khe3</v>
      </c>
      <c r="D2412" s="206" t="s">
        <v>8761</v>
      </c>
      <c r="E2412" s="208" t="s">
        <v>481</v>
      </c>
      <c r="F2412" s="205">
        <v>26</v>
      </c>
      <c r="G2412" s="209" t="s">
        <v>8762</v>
      </c>
      <c r="H2412" s="205">
        <f xml:space="preserve"> LEN(小韻資料表[[#This Row],[小韻字集]])</f>
        <v>7</v>
      </c>
      <c r="I2412" s="205" cm="1">
        <f t="array" ref="I2412" xml:space="preserve"> MATCH(TRUE, ISNUMBER( SEARCH( LEFT(小韻資料表[[#This Row],[切語]],1), 切語上字資料表[切語上字]) ), 0)</f>
        <v>2</v>
      </c>
      <c r="J2412" s="210" t="str" cm="1">
        <f t="array" ref="J2412" xml:space="preserve"> INDEX(切語上字資料表[聲母], 小韻資料表[[#This Row],[上字表識別號]])</f>
        <v>溪</v>
      </c>
      <c r="K2412" s="210" t="str" cm="1">
        <f t="array" ref="K2412" xml:space="preserve"> INDEX(切語上字資料表[聲母拼音碼], 小韻資料表[[#This Row],[上字表識別號]])</f>
        <v>kh</v>
      </c>
      <c r="L2412" s="210" t="str" cm="1">
        <f t="array" ref="L2412" xml:space="preserve"> INDEX(切語上字資料表[清濁], 小韻資料表[[#This Row],[上字表識別號]])</f>
        <v>次清</v>
      </c>
      <c r="M2412" s="223" t="str" cm="1">
        <f t="array" ref="M2412" xml:space="preserve"> INDEX(切語上字資料表[發送收], 小韻資料表[[#This Row],[上字表識別號]])</f>
        <v>送氣</v>
      </c>
      <c r="N2412" s="205" cm="1">
        <f t="array" ref="N2412" xml:space="preserve"> MATCH(TRUE, ISNUMBER( SEARCH( RIGHT(小韻資料表[[#This Row],[切語]],1), 切語下字資料表[切語下字]) ), 0)</f>
        <v>71</v>
      </c>
      <c r="O2412" s="207" t="str" cm="1">
        <f t="array" ref="O2412" xml:space="preserve"> INDEX(切語下字資料表[韻母], 小韻資料表[[#This Row],[下字表識別號]])</f>
        <v>祭開3</v>
      </c>
      <c r="P2412" s="207" t="str" cm="1">
        <f t="array" ref="P2412" xml:space="preserve"> INDEX(切語下字資料表[韻母拼音碼], 小韻資料表[[#This Row],[下字表識別號]])</f>
        <v>e</v>
      </c>
      <c r="Q2412" s="210" t="str" cm="1">
        <f t="array" ref="Q2412" xml:space="preserve"> INDEX(設定表!$C$19:$C$23, INT( LEFT(小韻資料表[[#This Row],[目次編碼]],1) ))</f>
        <v>去</v>
      </c>
      <c r="R2412" s="210">
        <f xml:space="preserve">  INDEX(設定表!$C$8:$C$15, MATCH( (RIGHT(小韻資料表[[#This Row],[清濁]]) &amp; 小韻資料表[[#This Row],[調]]), 設定表!$B$8:$B$15, 0))</f>
        <v>3</v>
      </c>
      <c r="S2412" s="205" t="s">
        <v>309</v>
      </c>
      <c r="T2412" s="205" t="s">
        <v>309</v>
      </c>
      <c r="U2412" s="226" t="s">
        <v>8763</v>
      </c>
      <c r="V2412" s="147" t="s">
        <v>309</v>
      </c>
      <c r="X2412" s="135"/>
      <c r="Y2412" s="135"/>
      <c r="AA2412" s="135"/>
      <c r="AB2412" s="134"/>
      <c r="AC2412" s="135"/>
      <c r="AD2412" s="135"/>
      <c r="AH2412" s="135"/>
      <c r="AI2412" s="135"/>
    </row>
    <row r="2413" spans="1:35" ht="31.5">
      <c r="A2413" s="205">
        <v>2409</v>
      </c>
      <c r="B2413" s="206" t="s">
        <v>8764</v>
      </c>
      <c r="C2413" s="207" t="str">
        <f xml:space="preserve"> _xlfn.CONCAT(小韻資料表[[#This Row],[聲母拼音碼]],小韻資料表[[#This Row],[韻母拼音碼]],小韻資料表[[#This Row],[調號]])</f>
        <v>se3</v>
      </c>
      <c r="D2413" s="206" t="s">
        <v>8765</v>
      </c>
      <c r="E2413" s="208" t="s">
        <v>481</v>
      </c>
      <c r="F2413" s="205">
        <v>27</v>
      </c>
      <c r="G2413" s="209" t="s">
        <v>8766</v>
      </c>
      <c r="H2413" s="205">
        <f xml:space="preserve"> LEN(小韻資料表[[#This Row],[小韻字集]])</f>
        <v>3</v>
      </c>
      <c r="I2413" s="205" cm="1">
        <f t="array" ref="I2413" xml:space="preserve"> MATCH(TRUE, ISNUMBER( SEARCH( LEFT(小韻資料表[[#This Row],[切語]],1), 切語上字資料表[切語上字]) ), 0)</f>
        <v>33</v>
      </c>
      <c r="J2413" s="210" t="str" cm="1">
        <f t="array" ref="J2413" xml:space="preserve"> INDEX(切語上字資料表[聲母], 小韻資料表[[#This Row],[上字表識別號]])</f>
        <v>審</v>
      </c>
      <c r="K2413" s="210" t="str" cm="1">
        <f t="array" ref="K2413" xml:space="preserve"> INDEX(切語上字資料表[聲母拼音碼], 小韻資料表[[#This Row],[上字表識別號]])</f>
        <v>s</v>
      </c>
      <c r="L2413" s="210" t="str" cm="1">
        <f t="array" ref="L2413" xml:space="preserve"> INDEX(切語上字資料表[清濁], 小韻資料表[[#This Row],[上字表識別號]])</f>
        <v>全清</v>
      </c>
      <c r="M2413" s="223" t="str" cm="1">
        <f t="array" ref="M2413" xml:space="preserve"> INDEX(切語上字資料表[發送收], 小韻資料表[[#This Row],[上字表識別號]])</f>
        <v>送氣</v>
      </c>
      <c r="N2413" s="205" cm="1">
        <f t="array" ref="N2413" xml:space="preserve"> MATCH(TRUE, ISNUMBER( SEARCH( RIGHT(小韻資料表[[#This Row],[切語]],1), 切語下字資料表[切語下字]) ), 0)</f>
        <v>71</v>
      </c>
      <c r="O2413" s="207" t="str" cm="1">
        <f t="array" ref="O2413" xml:space="preserve"> INDEX(切語下字資料表[韻母], 小韻資料表[[#This Row],[下字表識別號]])</f>
        <v>祭開3</v>
      </c>
      <c r="P2413" s="207" t="str" cm="1">
        <f t="array" ref="P2413" xml:space="preserve"> INDEX(切語下字資料表[韻母拼音碼], 小韻資料表[[#This Row],[下字表識別號]])</f>
        <v>e</v>
      </c>
      <c r="Q2413" s="210" t="str" cm="1">
        <f t="array" ref="Q2413" xml:space="preserve"> INDEX(設定表!$C$19:$C$23, INT( LEFT(小韻資料表[[#This Row],[目次編碼]],1) ))</f>
        <v>去</v>
      </c>
      <c r="R2413" s="210">
        <f xml:space="preserve">  INDEX(設定表!$C$8:$C$15, MATCH( (RIGHT(小韻資料表[[#This Row],[清濁]]) &amp; 小韻資料表[[#This Row],[調]]), 設定表!$B$8:$B$15, 0))</f>
        <v>3</v>
      </c>
      <c r="S2413" s="205" t="s">
        <v>309</v>
      </c>
      <c r="T2413" s="205" t="s">
        <v>309</v>
      </c>
      <c r="U2413" s="226" t="s">
        <v>8767</v>
      </c>
      <c r="V2413" s="146" t="s">
        <v>309</v>
      </c>
      <c r="X2413" s="135"/>
      <c r="Y2413" s="135"/>
      <c r="AA2413" s="135"/>
      <c r="AB2413" s="134"/>
      <c r="AC2413" s="135"/>
      <c r="AD2413" s="135"/>
      <c r="AH2413" s="135"/>
      <c r="AI2413" s="135"/>
    </row>
    <row r="2414" spans="1:35" ht="31.5">
      <c r="A2414" s="205">
        <v>2410</v>
      </c>
      <c r="B2414" s="206" t="s">
        <v>8768</v>
      </c>
      <c r="C2414" s="207" t="str">
        <f xml:space="preserve"> _xlfn.CONCAT(小韻資料表[[#This Row],[聲母拼音碼]],小韻資料表[[#This Row],[韻母拼音碼]],小韻資料表[[#This Row],[調號]])</f>
        <v>ke3</v>
      </c>
      <c r="D2414" s="206" t="s">
        <v>8769</v>
      </c>
      <c r="E2414" s="208" t="s">
        <v>481</v>
      </c>
      <c r="F2414" s="205">
        <v>28</v>
      </c>
      <c r="G2414" s="209" t="s">
        <v>8770</v>
      </c>
      <c r="H2414" s="205">
        <f xml:space="preserve"> LEN(小韻資料表[[#This Row],[小韻字集]])</f>
        <v>10</v>
      </c>
      <c r="I2414" s="205" cm="1">
        <f t="array" ref="I2414" xml:space="preserve"> MATCH(TRUE, ISNUMBER( SEARCH( LEFT(小韻資料表[[#This Row],[切語]],1), 切語上字資料表[切語上字]) ), 0)</f>
        <v>1</v>
      </c>
      <c r="J2414" s="210" t="str" cm="1">
        <f t="array" ref="J2414" xml:space="preserve"> INDEX(切語上字資料表[聲母], 小韻資料表[[#This Row],[上字表識別號]])</f>
        <v>見</v>
      </c>
      <c r="K2414" s="210" t="str" cm="1">
        <f t="array" ref="K2414" xml:space="preserve"> INDEX(切語上字資料表[聲母拼音碼], 小韻資料表[[#This Row],[上字表識別號]])</f>
        <v>k</v>
      </c>
      <c r="L2414" s="210" t="str" cm="1">
        <f t="array" ref="L2414" xml:space="preserve"> INDEX(切語上字資料表[清濁], 小韻資料表[[#This Row],[上字表識別號]])</f>
        <v>全清</v>
      </c>
      <c r="M2414" s="223" t="str" cm="1">
        <f t="array" ref="M2414" xml:space="preserve"> INDEX(切語上字資料表[發送收], 小韻資料表[[#This Row],[上字表識別號]])</f>
        <v>發聲</v>
      </c>
      <c r="N2414" s="205" cm="1">
        <f t="array" ref="N2414" xml:space="preserve"> MATCH(TRUE, ISNUMBER( SEARCH( RIGHT(小韻資料表[[#This Row],[切語]],1), 切語下字資料表[切語下字]) ), 0)</f>
        <v>71</v>
      </c>
      <c r="O2414" s="207" t="str" cm="1">
        <f t="array" ref="O2414" xml:space="preserve"> INDEX(切語下字資料表[韻母], 小韻資料表[[#This Row],[下字表識別號]])</f>
        <v>祭開3</v>
      </c>
      <c r="P2414" s="207" t="str" cm="1">
        <f t="array" ref="P2414" xml:space="preserve"> INDEX(切語下字資料表[韻母拼音碼], 小韻資料表[[#This Row],[下字表識別號]])</f>
        <v>e</v>
      </c>
      <c r="Q2414" s="210" t="str" cm="1">
        <f t="array" ref="Q2414" xml:space="preserve"> INDEX(設定表!$C$19:$C$23, INT( LEFT(小韻資料表[[#This Row],[目次編碼]],1) ))</f>
        <v>去</v>
      </c>
      <c r="R2414" s="210">
        <f xml:space="preserve">  INDEX(設定表!$C$8:$C$15, MATCH( (RIGHT(小韻資料表[[#This Row],[清濁]]) &amp; 小韻資料表[[#This Row],[調]]), 設定表!$B$8:$B$15, 0))</f>
        <v>3</v>
      </c>
      <c r="S2414" s="205" t="s">
        <v>309</v>
      </c>
      <c r="T2414" s="205" t="s">
        <v>309</v>
      </c>
      <c r="U2414" s="226" t="s">
        <v>309</v>
      </c>
      <c r="V2414" s="147" t="s">
        <v>309</v>
      </c>
      <c r="X2414" s="135"/>
      <c r="Y2414" s="135"/>
      <c r="AA2414" s="135"/>
      <c r="AB2414" s="134"/>
      <c r="AC2414" s="135"/>
      <c r="AD2414" s="135"/>
      <c r="AH2414" s="135"/>
      <c r="AI2414" s="135"/>
    </row>
    <row r="2415" spans="1:35" ht="31.5">
      <c r="A2415" s="205">
        <v>2411</v>
      </c>
      <c r="B2415" s="206" t="s">
        <v>8771</v>
      </c>
      <c r="C2415" s="207" t="str">
        <f xml:space="preserve"> _xlfn.CONCAT(小韻資料表[[#This Row],[聲母拼音碼]],小韻資料表[[#This Row],[韻母拼音碼]],小韻資料表[[#This Row],[調號]])</f>
        <v>te3</v>
      </c>
      <c r="D2415" s="206" t="s">
        <v>8772</v>
      </c>
      <c r="E2415" s="208" t="s">
        <v>481</v>
      </c>
      <c r="F2415" s="205">
        <v>29</v>
      </c>
      <c r="G2415" s="209" t="s">
        <v>8772</v>
      </c>
      <c r="H2415" s="205">
        <f xml:space="preserve"> LEN(小韻資料表[[#This Row],[小韻字集]])</f>
        <v>1</v>
      </c>
      <c r="I2415" s="205" cm="1">
        <f t="array" ref="I2415" xml:space="preserve"> MATCH(TRUE, ISNUMBER( SEARCH( LEFT(小韻資料表[[#This Row],[切語]],1), 切語上字資料表[切語上字]) ), 0)</f>
        <v>9</v>
      </c>
      <c r="J2415" s="210" t="str" cm="1">
        <f t="array" ref="J2415" xml:space="preserve"> INDEX(切語上字資料表[聲母], 小韻資料表[[#This Row],[上字表識別號]])</f>
        <v>知</v>
      </c>
      <c r="K2415" s="210" t="str" cm="1">
        <f t="array" ref="K2415" xml:space="preserve"> INDEX(切語上字資料表[聲母拼音碼], 小韻資料表[[#This Row],[上字表識別號]])</f>
        <v>t</v>
      </c>
      <c r="L2415" s="210" t="str" cm="1">
        <f t="array" ref="L2415" xml:space="preserve"> INDEX(切語上字資料表[清濁], 小韻資料表[[#This Row],[上字表識別號]])</f>
        <v>全清</v>
      </c>
      <c r="M2415" s="223" t="str" cm="1">
        <f t="array" ref="M2415" xml:space="preserve"> INDEX(切語上字資料表[發送收], 小韻資料表[[#This Row],[上字表識別號]])</f>
        <v>發聲</v>
      </c>
      <c r="N2415" s="205" cm="1">
        <f t="array" ref="N2415" xml:space="preserve"> MATCH(TRUE, ISNUMBER( SEARCH( RIGHT(小韻資料表[[#This Row],[切語]],1), 切語下字資料表[切語下字]) ), 0)</f>
        <v>71</v>
      </c>
      <c r="O2415" s="207" t="str" cm="1">
        <f t="array" ref="O2415" xml:space="preserve"> INDEX(切語下字資料表[韻母], 小韻資料表[[#This Row],[下字表識別號]])</f>
        <v>祭開3</v>
      </c>
      <c r="P2415" s="207" t="str" cm="1">
        <f t="array" ref="P2415" xml:space="preserve"> INDEX(切語下字資料表[韻母拼音碼], 小韻資料表[[#This Row],[下字表識別號]])</f>
        <v>e</v>
      </c>
      <c r="Q2415" s="210" t="str" cm="1">
        <f t="array" ref="Q2415" xml:space="preserve"> INDEX(設定表!$C$19:$C$23, INT( LEFT(小韻資料表[[#This Row],[目次編碼]],1) ))</f>
        <v>去</v>
      </c>
      <c r="R2415" s="210">
        <f xml:space="preserve">  INDEX(設定表!$C$8:$C$15, MATCH( (RIGHT(小韻資料表[[#This Row],[清濁]]) &amp; 小韻資料表[[#This Row],[調]]), 設定表!$B$8:$B$15, 0))</f>
        <v>3</v>
      </c>
      <c r="S2415" s="205" t="s">
        <v>309</v>
      </c>
      <c r="T2415" s="205" t="s">
        <v>309</v>
      </c>
      <c r="U2415" s="226" t="s">
        <v>309</v>
      </c>
      <c r="V2415" s="146" t="s">
        <v>309</v>
      </c>
      <c r="X2415" s="135"/>
      <c r="Y2415" s="135"/>
      <c r="AA2415" s="135"/>
      <c r="AB2415" s="134"/>
      <c r="AC2415" s="135"/>
      <c r="AD2415" s="135"/>
      <c r="AH2415" s="135"/>
      <c r="AI2415" s="135"/>
    </row>
    <row r="2416" spans="1:35" ht="31.5">
      <c r="A2416" s="205">
        <v>2412</v>
      </c>
      <c r="B2416" s="206" t="s">
        <v>8773</v>
      </c>
      <c r="C2416" s="207" t="str">
        <f xml:space="preserve"> _xlfn.CONCAT(小韻資料表[[#This Row],[聲母拼音碼]],小韻資料表[[#This Row],[韻母拼音碼]],小韻資料表[[#This Row],[調號]])</f>
        <v>khe7</v>
      </c>
      <c r="D2416" s="206" t="s">
        <v>8774</v>
      </c>
      <c r="E2416" s="208" t="s">
        <v>481</v>
      </c>
      <c r="F2416" s="205">
        <v>30</v>
      </c>
      <c r="G2416" s="209" t="s">
        <v>8774</v>
      </c>
      <c r="H2416" s="205">
        <f xml:space="preserve"> LEN(小韻資料表[[#This Row],[小韻字集]])</f>
        <v>1</v>
      </c>
      <c r="I2416" s="205" cm="1">
        <f t="array" ref="I2416" xml:space="preserve"> MATCH(TRUE, ISNUMBER( SEARCH( LEFT(小韻資料表[[#This Row],[切語]],1), 切語上字資料表[切語上字]) ), 0)</f>
        <v>3</v>
      </c>
      <c r="J2416" s="210" t="str" cm="1">
        <f t="array" ref="J2416" xml:space="preserve"> INDEX(切語上字資料表[聲母], 小韻資料表[[#This Row],[上字表識別號]])</f>
        <v>群</v>
      </c>
      <c r="K2416" s="210" t="str" cm="1">
        <f t="array" ref="K2416" xml:space="preserve"> INDEX(切語上字資料表[聲母拼音碼], 小韻資料表[[#This Row],[上字表識別號]])</f>
        <v>kh</v>
      </c>
      <c r="L2416" s="210" t="str" cm="1">
        <f t="array" ref="L2416" xml:space="preserve"> INDEX(切語上字資料表[清濁], 小韻資料表[[#This Row],[上字表識別號]])</f>
        <v>全濁</v>
      </c>
      <c r="M2416" s="223" cm="1">
        <f t="array" ref="M2416" xml:space="preserve"> INDEX(切語上字資料表[發送收], 小韻資料表[[#This Row],[上字表識別號]])</f>
        <v>0</v>
      </c>
      <c r="N2416" s="205" cm="1">
        <f t="array" ref="N2416" xml:space="preserve"> MATCH(TRUE, ISNUMBER( SEARCH( RIGHT(小韻資料表[[#This Row],[切語]],1), 切語下字資料表[切語下字]) ), 0)</f>
        <v>71</v>
      </c>
      <c r="O2416" s="207" t="str" cm="1">
        <f t="array" ref="O2416" xml:space="preserve"> INDEX(切語下字資料表[韻母], 小韻資料表[[#This Row],[下字表識別號]])</f>
        <v>祭開3</v>
      </c>
      <c r="P2416" s="207" t="str" cm="1">
        <f t="array" ref="P2416" xml:space="preserve"> INDEX(切語下字資料表[韻母拼音碼], 小韻資料表[[#This Row],[下字表識別號]])</f>
        <v>e</v>
      </c>
      <c r="Q2416" s="210" t="str" cm="1">
        <f t="array" ref="Q2416" xml:space="preserve"> INDEX(設定表!$C$19:$C$23, INT( LEFT(小韻資料表[[#This Row],[目次編碼]],1) ))</f>
        <v>去</v>
      </c>
      <c r="R2416" s="210">
        <f xml:space="preserve">  INDEX(設定表!$C$8:$C$15, MATCH( (RIGHT(小韻資料表[[#This Row],[清濁]]) &amp; 小韻資料表[[#This Row],[調]]), 設定表!$B$8:$B$15, 0))</f>
        <v>7</v>
      </c>
      <c r="S2416" s="205" t="s">
        <v>309</v>
      </c>
      <c r="T2416" s="205" t="s">
        <v>309</v>
      </c>
      <c r="U2416" s="226" t="s">
        <v>309</v>
      </c>
      <c r="V2416" s="147" t="s">
        <v>309</v>
      </c>
      <c r="X2416" s="135"/>
      <c r="Y2416" s="135"/>
      <c r="AA2416" s="135"/>
      <c r="AB2416" s="134"/>
      <c r="AC2416" s="135"/>
      <c r="AD2416" s="135"/>
      <c r="AH2416" s="135"/>
      <c r="AI2416" s="135"/>
    </row>
    <row r="2417" spans="1:35" ht="31.5">
      <c r="A2417" s="205">
        <v>2413</v>
      </c>
      <c r="B2417" s="206" t="s">
        <v>8775</v>
      </c>
      <c r="C2417" s="207" t="str">
        <f xml:space="preserve"> _xlfn.CONCAT(小韻資料表[[#This Row],[聲母拼音碼]],小韻資料表[[#This Row],[韻母拼音碼]],小韻資料表[[#This Row],[調號]])</f>
        <v>sue7</v>
      </c>
      <c r="D2417" s="206" t="s">
        <v>8776</v>
      </c>
      <c r="E2417" s="208" t="s">
        <v>481</v>
      </c>
      <c r="F2417" s="205">
        <v>31</v>
      </c>
      <c r="G2417" s="209" t="s">
        <v>8776</v>
      </c>
      <c r="H2417" s="205">
        <f xml:space="preserve"> LEN(小韻資料表[[#This Row],[小韻字集]])</f>
        <v>1</v>
      </c>
      <c r="I2417" s="205" cm="1">
        <f t="array" ref="I2417" xml:space="preserve"> MATCH(TRUE, ISNUMBER( SEARCH( LEFT(小韻資料表[[#This Row],[切語]],1), 切語上字資料表[切語上字]) ), 0)</f>
        <v>34</v>
      </c>
      <c r="J2417" s="210" t="str" cm="1">
        <f t="array" ref="J2417" xml:space="preserve"> INDEX(切語上字資料表[聲母], 小韻資料表[[#This Row],[上字表識別號]])</f>
        <v>禪</v>
      </c>
      <c r="K2417" s="210" t="str" cm="1">
        <f t="array" ref="K2417" xml:space="preserve"> INDEX(切語上字資料表[聲母拼音碼], 小韻資料表[[#This Row],[上字表識別號]])</f>
        <v>s</v>
      </c>
      <c r="L2417" s="210" t="str" cm="1">
        <f t="array" ref="L2417" xml:space="preserve"> INDEX(切語上字資料表[清濁], 小韻資料表[[#This Row],[上字表識別號]])</f>
        <v>全濁</v>
      </c>
      <c r="M2417" s="223" cm="1">
        <f t="array" ref="M2417" xml:space="preserve"> INDEX(切語上字資料表[發送收], 小韻資料表[[#This Row],[上字表識別號]])</f>
        <v>0</v>
      </c>
      <c r="N2417" s="205" cm="1">
        <f t="array" ref="N2417" xml:space="preserve"> MATCH(TRUE, ISNUMBER( SEARCH( RIGHT(小韻資料表[[#This Row],[切語]],1), 切語下字資料表[切語下字]) ), 0)</f>
        <v>75</v>
      </c>
      <c r="O2417" s="207" t="str" cm="1">
        <f t="array" ref="O2417" xml:space="preserve"> INDEX(切語下字資料表[韻母], 小韻資料表[[#This Row],[下字表識別號]])</f>
        <v>祭合3</v>
      </c>
      <c r="P2417" s="207" t="str" cm="1">
        <f t="array" ref="P2417" xml:space="preserve"> INDEX(切語下字資料表[韻母拼音碼], 小韻資料表[[#This Row],[下字表識別號]])</f>
        <v>ue</v>
      </c>
      <c r="Q2417" s="210" t="str" cm="1">
        <f t="array" ref="Q2417" xml:space="preserve"> INDEX(設定表!$C$19:$C$23, INT( LEFT(小韻資料表[[#This Row],[目次編碼]],1) ))</f>
        <v>去</v>
      </c>
      <c r="R2417" s="210">
        <f xml:space="preserve">  INDEX(設定表!$C$8:$C$15, MATCH( (RIGHT(小韻資料表[[#This Row],[清濁]]) &amp; 小韻資料表[[#This Row],[調]]), 設定表!$B$8:$B$15, 0))</f>
        <v>7</v>
      </c>
      <c r="S2417" s="211" t="s">
        <v>309</v>
      </c>
      <c r="T2417" s="205" t="s">
        <v>309</v>
      </c>
      <c r="U2417" s="226" t="s">
        <v>309</v>
      </c>
      <c r="V2417" s="147" t="s">
        <v>309</v>
      </c>
      <c r="X2417" s="135"/>
      <c r="Y2417" s="135"/>
      <c r="AA2417" s="135"/>
      <c r="AB2417" s="134"/>
      <c r="AC2417" s="135"/>
      <c r="AD2417" s="135"/>
      <c r="AH2417" s="135"/>
      <c r="AI2417" s="135"/>
    </row>
    <row r="2418" spans="1:35" ht="31.5">
      <c r="A2418" s="205">
        <v>2414</v>
      </c>
      <c r="B2418" s="206" t="s">
        <v>8777</v>
      </c>
      <c r="C2418" s="207" t="str">
        <f xml:space="preserve"> _xlfn.CONCAT(小韻資料表[[#This Row],[聲母拼音碼]],小韻資料表[[#This Row],[韻母拼音碼]],小韻資料表[[#This Row],[調號]])</f>
        <v>the3</v>
      </c>
      <c r="D2418" s="206" t="s">
        <v>8778</v>
      </c>
      <c r="E2418" s="208" t="s">
        <v>481</v>
      </c>
      <c r="F2418" s="205">
        <v>32</v>
      </c>
      <c r="G2418" s="209" t="s">
        <v>8779</v>
      </c>
      <c r="H2418" s="205">
        <f xml:space="preserve"> LEN(小韻資料表[[#This Row],[小韻字集]])</f>
        <v>16</v>
      </c>
      <c r="I2418" s="205" cm="1">
        <f t="array" ref="I2418" xml:space="preserve"> MATCH(TRUE, ISNUMBER( SEARCH( LEFT(小韻資料表[[#This Row],[切語]],1), 切語上字資料表[切語上字]) ), 0)</f>
        <v>10</v>
      </c>
      <c r="J2418" s="210" t="str" cm="1">
        <f t="array" ref="J2418" xml:space="preserve"> INDEX(切語上字資料表[聲母], 小韻資料表[[#This Row],[上字表識別號]])</f>
        <v>徹</v>
      </c>
      <c r="K2418" s="210" t="str" cm="1">
        <f t="array" ref="K2418" xml:space="preserve"> INDEX(切語上字資料表[聲母拼音碼], 小韻資料表[[#This Row],[上字表識別號]])</f>
        <v>th</v>
      </c>
      <c r="L2418" s="210" t="str" cm="1">
        <f t="array" ref="L2418" xml:space="preserve"> INDEX(切語上字資料表[清濁], 小韻資料表[[#This Row],[上字表識別號]])</f>
        <v>次清</v>
      </c>
      <c r="M2418" s="223" t="str" cm="1">
        <f t="array" ref="M2418" xml:space="preserve"> INDEX(切語上字資料表[發送收], 小韻資料表[[#This Row],[上字表識別號]])</f>
        <v>送氣</v>
      </c>
      <c r="N2418" s="205" cm="1">
        <f t="array" ref="N2418" xml:space="preserve"> MATCH(TRUE, ISNUMBER( SEARCH( RIGHT(小韻資料表[[#This Row],[切語]],1), 切語下字資料表[切語下字]) ), 0)</f>
        <v>71</v>
      </c>
      <c r="O2418" s="207" t="str" cm="1">
        <f t="array" ref="O2418" xml:space="preserve"> INDEX(切語下字資料表[韻母], 小韻資料表[[#This Row],[下字表識別號]])</f>
        <v>祭開3</v>
      </c>
      <c r="P2418" s="207" t="str" cm="1">
        <f t="array" ref="P2418" xml:space="preserve"> INDEX(切語下字資料表[韻母拼音碼], 小韻資料表[[#This Row],[下字表識別號]])</f>
        <v>e</v>
      </c>
      <c r="Q2418" s="210" t="str" cm="1">
        <f t="array" ref="Q2418" xml:space="preserve"> INDEX(設定表!$C$19:$C$23, INT( LEFT(小韻資料表[[#This Row],[目次編碼]],1) ))</f>
        <v>去</v>
      </c>
      <c r="R2418" s="210">
        <f xml:space="preserve">  INDEX(設定表!$C$8:$C$15, MATCH( (RIGHT(小韻資料表[[#This Row],[清濁]]) &amp; 小韻資料表[[#This Row],[調]]), 設定表!$B$8:$B$15, 0))</f>
        <v>3</v>
      </c>
      <c r="S2418" s="205" t="s">
        <v>309</v>
      </c>
      <c r="T2418" s="205" t="s">
        <v>309</v>
      </c>
      <c r="U2418" s="226" t="s">
        <v>309</v>
      </c>
      <c r="V2418" s="147" t="s">
        <v>309</v>
      </c>
      <c r="X2418" s="135"/>
      <c r="Y2418" s="135"/>
      <c r="AA2418" s="135"/>
      <c r="AB2418" s="134"/>
      <c r="AC2418" s="135"/>
      <c r="AD2418" s="135"/>
      <c r="AH2418" s="135"/>
      <c r="AI2418" s="135"/>
    </row>
    <row r="2419" spans="1:35" ht="31.5">
      <c r="A2419" s="205">
        <v>2415</v>
      </c>
      <c r="B2419" s="206" t="s">
        <v>8780</v>
      </c>
      <c r="C2419" s="207" t="str">
        <f xml:space="preserve"> _xlfn.CONCAT(小韻資料表[[#This Row],[聲母拼音碼]],小韻資料表[[#This Row],[韻母拼音碼]],小韻資料表[[#This Row],[調號]])</f>
        <v>tue7</v>
      </c>
      <c r="D2419" s="206" t="s">
        <v>8781</v>
      </c>
      <c r="E2419" s="208" t="s">
        <v>481</v>
      </c>
      <c r="F2419" s="205">
        <v>33</v>
      </c>
      <c r="G2419" s="209" t="s">
        <v>8781</v>
      </c>
      <c r="H2419" s="205">
        <f xml:space="preserve"> LEN(小韻資料表[[#This Row],[小韻字集]])</f>
        <v>2</v>
      </c>
      <c r="I2419" s="205" cm="1">
        <f t="array" ref="I2419" xml:space="preserve"> MATCH(TRUE, ISNUMBER( SEARCH( LEFT(小韻資料表[[#This Row],[切語]],1), 切語上字資料表[切語上字]) ), 0)</f>
        <v>11</v>
      </c>
      <c r="J2419" s="210" t="str" cm="1">
        <f t="array" ref="J2419" xml:space="preserve"> INDEX(切語上字資料表[聲母], 小韻資料表[[#This Row],[上字表識別號]])</f>
        <v>澄</v>
      </c>
      <c r="K2419" s="210" t="str" cm="1">
        <f t="array" ref="K2419" xml:space="preserve"> INDEX(切語上字資料表[聲母拼音碼], 小韻資料表[[#This Row],[上字表識別號]])</f>
        <v>t</v>
      </c>
      <c r="L2419" s="210" t="str" cm="1">
        <f t="array" ref="L2419" xml:space="preserve"> INDEX(切語上字資料表[清濁], 小韻資料表[[#This Row],[上字表識別號]])</f>
        <v>全濁</v>
      </c>
      <c r="M2419" s="223" cm="1">
        <f t="array" ref="M2419" xml:space="preserve"> INDEX(切語上字資料表[發送收], 小韻資料表[[#This Row],[上字表識別號]])</f>
        <v>0</v>
      </c>
      <c r="N2419" s="205" cm="1">
        <f t="array" ref="N2419" xml:space="preserve"> MATCH(TRUE, ISNUMBER( SEARCH( RIGHT(小韻資料表[[#This Row],[切語]],1), 切語下字資料表[切語下字]) ), 0)</f>
        <v>75</v>
      </c>
      <c r="O2419" s="207" t="str" cm="1">
        <f t="array" ref="O2419" xml:space="preserve"> INDEX(切語下字資料表[韻母], 小韻資料表[[#This Row],[下字表識別號]])</f>
        <v>祭合3</v>
      </c>
      <c r="P2419" s="207" t="str" cm="1">
        <f t="array" ref="P2419" xml:space="preserve"> INDEX(切語下字資料表[韻母拼音碼], 小韻資料表[[#This Row],[下字表識別號]])</f>
        <v>ue</v>
      </c>
      <c r="Q2419" s="210" t="str" cm="1">
        <f t="array" ref="Q2419" xml:space="preserve"> INDEX(設定表!$C$19:$C$23, INT( LEFT(小韻資料表[[#This Row],[目次編碼]],1) ))</f>
        <v>去</v>
      </c>
      <c r="R2419" s="210">
        <f xml:space="preserve">  INDEX(設定表!$C$8:$C$15, MATCH( (RIGHT(小韻資料表[[#This Row],[清濁]]) &amp; 小韻資料表[[#This Row],[調]]), 設定表!$B$8:$B$15, 0))</f>
        <v>7</v>
      </c>
      <c r="S2419" s="205" t="s">
        <v>309</v>
      </c>
      <c r="T2419" s="205" t="s">
        <v>309</v>
      </c>
      <c r="U2419" s="226" t="s">
        <v>309</v>
      </c>
      <c r="V2419" s="146" t="s">
        <v>309</v>
      </c>
      <c r="X2419" s="135"/>
      <c r="Y2419" s="135"/>
      <c r="AA2419" s="135"/>
      <c r="AB2419" s="134"/>
      <c r="AC2419" s="135"/>
      <c r="AD2419" s="135"/>
      <c r="AH2419" s="135"/>
      <c r="AI2419" s="135"/>
    </row>
    <row r="2420" spans="1:35" ht="31.5">
      <c r="A2420" s="205">
        <v>2416</v>
      </c>
      <c r="B2420" s="206" t="s">
        <v>8782</v>
      </c>
      <c r="C2420" s="207" t="str">
        <f xml:space="preserve"> _xlfn.CONCAT(小韻資料表[[#This Row],[聲母拼音碼]],小韻資料表[[#This Row],[韻母拼音碼]],小韻資料表[[#This Row],[調號]])</f>
        <v>ge7</v>
      </c>
      <c r="D2420" s="206" t="s">
        <v>8783</v>
      </c>
      <c r="E2420" s="208" t="s">
        <v>481</v>
      </c>
      <c r="F2420" s="205">
        <v>34</v>
      </c>
      <c r="G2420" s="209" t="s">
        <v>8783</v>
      </c>
      <c r="H2420" s="205">
        <f xml:space="preserve"> LEN(小韻資料表[[#This Row],[小韻字集]])</f>
        <v>1</v>
      </c>
      <c r="I2420" s="205" cm="1">
        <f t="array" ref="I2420" xml:space="preserve"> MATCH(TRUE, ISNUMBER( SEARCH( LEFT(小韻資料表[[#This Row],[切語]],1), 切語上字資料表[切語上字]) ), 0)</f>
        <v>4</v>
      </c>
      <c r="J2420" s="210" t="str" cm="1">
        <f t="array" ref="J2420" xml:space="preserve"> INDEX(切語上字資料表[聲母], 小韻資料表[[#This Row],[上字表識別號]])</f>
        <v>疑</v>
      </c>
      <c r="K2420" s="210" t="str" cm="1">
        <f t="array" ref="K2420" xml:space="preserve"> INDEX(切語上字資料表[聲母拼音碼], 小韻資料表[[#This Row],[上字表識別號]])</f>
        <v>g</v>
      </c>
      <c r="L2420" s="210" t="str" cm="1">
        <f t="array" ref="L2420" xml:space="preserve"> INDEX(切語上字資料表[清濁], 小韻資料表[[#This Row],[上字表識別號]])</f>
        <v>次濁</v>
      </c>
      <c r="M2420" s="223" t="str" cm="1">
        <f t="array" ref="M2420" xml:space="preserve"> INDEX(切語上字資料表[發送收], 小韻資料表[[#This Row],[上字表識別號]])</f>
        <v>收聲</v>
      </c>
      <c r="N2420" s="205" cm="1">
        <f t="array" ref="N2420" xml:space="preserve"> MATCH(TRUE, ISNUMBER( SEARCH( RIGHT(小韻資料表[[#This Row],[切語]],1), 切語下字資料表[切語下字]) ), 0)</f>
        <v>71</v>
      </c>
      <c r="O2420" s="207" t="str" cm="1">
        <f t="array" ref="O2420" xml:space="preserve"> INDEX(切語下字資料表[韻母], 小韻資料表[[#This Row],[下字表識別號]])</f>
        <v>祭開3</v>
      </c>
      <c r="P2420" s="207" t="str" cm="1">
        <f t="array" ref="P2420" xml:space="preserve"> INDEX(切語下字資料表[韻母拼音碼], 小韻資料表[[#This Row],[下字表識別號]])</f>
        <v>e</v>
      </c>
      <c r="Q2420" s="210" t="str" cm="1">
        <f t="array" ref="Q2420" xml:space="preserve"> INDEX(設定表!$C$19:$C$23, INT( LEFT(小韻資料表[[#This Row],[目次編碼]],1) ))</f>
        <v>去</v>
      </c>
      <c r="R2420" s="210">
        <f xml:space="preserve">  INDEX(設定表!$C$8:$C$15, MATCH( (RIGHT(小韻資料表[[#This Row],[清濁]]) &amp; 小韻資料表[[#This Row],[調]]), 設定表!$B$8:$B$15, 0))</f>
        <v>7</v>
      </c>
      <c r="S2420" s="205" t="s">
        <v>309</v>
      </c>
      <c r="T2420" s="205" t="s">
        <v>309</v>
      </c>
      <c r="U2420" s="226" t="s">
        <v>309</v>
      </c>
      <c r="V2420" s="147" t="s">
        <v>309</v>
      </c>
      <c r="X2420" s="135"/>
      <c r="Y2420" s="135"/>
      <c r="AA2420" s="135"/>
      <c r="AB2420" s="134"/>
      <c r="AC2420" s="135"/>
      <c r="AD2420" s="135"/>
      <c r="AH2420" s="135"/>
      <c r="AI2420" s="135"/>
    </row>
    <row r="2421" spans="1:35" ht="31.5">
      <c r="A2421" s="205">
        <v>2417</v>
      </c>
      <c r="B2421" s="206" t="s">
        <v>8784</v>
      </c>
      <c r="C2421" s="207" t="str">
        <f xml:space="preserve"> _xlfn.CONCAT(小韻資料表[[#This Row],[聲母拼音碼]],小韻資料表[[#This Row],[韻母拼音碼]],小韻資料表[[#This Row],[調號]])</f>
        <v>cue3</v>
      </c>
      <c r="D2421" s="206" t="s">
        <v>8785</v>
      </c>
      <c r="E2421" s="208" t="s">
        <v>481</v>
      </c>
      <c r="F2421" s="205">
        <v>35</v>
      </c>
      <c r="G2421" s="209" t="s">
        <v>8786</v>
      </c>
      <c r="H2421" s="205">
        <f xml:space="preserve"> LEN(小韻資料表[[#This Row],[小韻字集]])</f>
        <v>4</v>
      </c>
      <c r="I2421" s="205" cm="1">
        <f t="array" ref="I2421" xml:space="preserve"> MATCH(TRUE, ISNUMBER( SEARCH( LEFT(小韻資料表[[#This Row],[切語]],1), 切語上字資料表[切語上字]) ), 0)</f>
        <v>21</v>
      </c>
      <c r="J2421" s="210" t="str" cm="1">
        <f t="array" ref="J2421" xml:space="preserve"> INDEX(切語上字資料表[聲母], 小韻資料表[[#This Row],[上字表識別號]])</f>
        <v>精</v>
      </c>
      <c r="K2421" s="210" t="str" cm="1">
        <f t="array" ref="K2421" xml:space="preserve"> INDEX(切語上字資料表[聲母拼音碼], 小韻資料表[[#This Row],[上字表識別號]])</f>
        <v>c</v>
      </c>
      <c r="L2421" s="210" t="str" cm="1">
        <f t="array" ref="L2421" xml:space="preserve"> INDEX(切語上字資料表[清濁], 小韻資料表[[#This Row],[上字表識別號]])</f>
        <v>全清</v>
      </c>
      <c r="M2421" s="223" t="str" cm="1">
        <f t="array" ref="M2421" xml:space="preserve"> INDEX(切語上字資料表[發送收], 小韻資料表[[#This Row],[上字表識別號]])</f>
        <v>發聲</v>
      </c>
      <c r="N2421" s="205" cm="1">
        <f t="array" ref="N2421" xml:space="preserve"> MATCH(TRUE, ISNUMBER( SEARCH( RIGHT(小韻資料表[[#This Row],[切語]],1), 切語下字資料表[切語下字]) ), 0)</f>
        <v>75</v>
      </c>
      <c r="O2421" s="207" t="str" cm="1">
        <f t="array" ref="O2421" xml:space="preserve"> INDEX(切語下字資料表[韻母], 小韻資料表[[#This Row],[下字表識別號]])</f>
        <v>祭合3</v>
      </c>
      <c r="P2421" s="207" t="str" cm="1">
        <f t="array" ref="P2421" xml:space="preserve"> INDEX(切語下字資料表[韻母拼音碼], 小韻資料表[[#This Row],[下字表識別號]])</f>
        <v>ue</v>
      </c>
      <c r="Q2421" s="210" t="str" cm="1">
        <f t="array" ref="Q2421" xml:space="preserve"> INDEX(設定表!$C$19:$C$23, INT( LEFT(小韻資料表[[#This Row],[目次編碼]],1) ))</f>
        <v>去</v>
      </c>
      <c r="R2421" s="210">
        <f xml:space="preserve">  INDEX(設定表!$C$8:$C$15, MATCH( (RIGHT(小韻資料表[[#This Row],[清濁]]) &amp; 小韻資料表[[#This Row],[調]]), 設定表!$B$8:$B$15, 0))</f>
        <v>3</v>
      </c>
      <c r="S2421" s="205" t="s">
        <v>309</v>
      </c>
      <c r="T2421" s="205" t="s">
        <v>309</v>
      </c>
      <c r="U2421" s="226" t="s">
        <v>309</v>
      </c>
      <c r="V2421" s="146" t="s">
        <v>309</v>
      </c>
      <c r="X2421" s="135"/>
      <c r="Y2421" s="135"/>
      <c r="AA2421" s="135"/>
      <c r="AB2421" s="134"/>
      <c r="AC2421" s="135"/>
      <c r="AD2421" s="135"/>
      <c r="AH2421" s="135"/>
      <c r="AI2421" s="135"/>
    </row>
    <row r="2422" spans="1:35" ht="31.5">
      <c r="A2422" s="205">
        <v>2418</v>
      </c>
      <c r="B2422" s="206" t="s">
        <v>8787</v>
      </c>
      <c r="C2422" s="207" t="str">
        <f xml:space="preserve"> _xlfn.CONCAT(小韻資料表[[#This Row],[聲母拼音碼]],小韻資料表[[#This Row],[韻母拼音碼]],小韻資料表[[#This Row],[調號]])</f>
        <v>phe3</v>
      </c>
      <c r="D2422" s="206" t="s">
        <v>8788</v>
      </c>
      <c r="E2422" s="208" t="s">
        <v>481</v>
      </c>
      <c r="F2422" s="205">
        <v>36</v>
      </c>
      <c r="G2422" s="209" t="s">
        <v>8788</v>
      </c>
      <c r="H2422" s="205">
        <f xml:space="preserve"> LEN(小韻資料表[[#This Row],[小韻字集]])</f>
        <v>1</v>
      </c>
      <c r="I2422" s="205" cm="1">
        <f t="array" ref="I2422" xml:space="preserve"> MATCH(TRUE, ISNUMBER( SEARCH( LEFT(小韻資料表[[#This Row],[切語]],1), 切語上字資料表[切語上字]) ), 0)</f>
        <v>14</v>
      </c>
      <c r="J2422" s="210" t="str" cm="1">
        <f t="array" ref="J2422" xml:space="preserve"> INDEX(切語上字資料表[聲母], 小韻資料表[[#This Row],[上字表識別號]])</f>
        <v>滂</v>
      </c>
      <c r="K2422" s="210" t="str" cm="1">
        <f t="array" ref="K2422" xml:space="preserve"> INDEX(切語上字資料表[聲母拼音碼], 小韻資料表[[#This Row],[上字表識別號]])</f>
        <v>ph</v>
      </c>
      <c r="L2422" s="210" t="str" cm="1">
        <f t="array" ref="L2422" xml:space="preserve"> INDEX(切語上字資料表[清濁], 小韻資料表[[#This Row],[上字表識別號]])</f>
        <v>次清</v>
      </c>
      <c r="M2422" s="223" t="str" cm="1">
        <f t="array" ref="M2422" xml:space="preserve"> INDEX(切語上字資料表[發送收], 小韻資料表[[#This Row],[上字表識別號]])</f>
        <v>送氣</v>
      </c>
      <c r="N2422" s="205" cm="1">
        <f t="array" ref="N2422" xml:space="preserve"> MATCH(TRUE, ISNUMBER( SEARCH( RIGHT(小韻資料表[[#This Row],[切語]],1), 切語下字資料表[切語下字]) ), 0)</f>
        <v>71</v>
      </c>
      <c r="O2422" s="207" t="str" cm="1">
        <f t="array" ref="O2422" xml:space="preserve"> INDEX(切語下字資料表[韻母], 小韻資料表[[#This Row],[下字表識別號]])</f>
        <v>祭開3</v>
      </c>
      <c r="P2422" s="207" t="str" cm="1">
        <f t="array" ref="P2422" xml:space="preserve"> INDEX(切語下字資料表[韻母拼音碼], 小韻資料表[[#This Row],[下字表識別號]])</f>
        <v>e</v>
      </c>
      <c r="Q2422" s="210" t="str" cm="1">
        <f t="array" ref="Q2422" xml:space="preserve"> INDEX(設定表!$C$19:$C$23, INT( LEFT(小韻資料表[[#This Row],[目次編碼]],1) ))</f>
        <v>去</v>
      </c>
      <c r="R2422" s="210">
        <f xml:space="preserve">  INDEX(設定表!$C$8:$C$15, MATCH( (RIGHT(小韻資料表[[#This Row],[清濁]]) &amp; 小韻資料表[[#This Row],[調]]), 設定表!$B$8:$B$15, 0))</f>
        <v>3</v>
      </c>
      <c r="S2422" s="205" t="s">
        <v>309</v>
      </c>
      <c r="T2422" s="205" t="s">
        <v>309</v>
      </c>
      <c r="U2422" s="226" t="s">
        <v>309</v>
      </c>
      <c r="V2422" s="147" t="s">
        <v>309</v>
      </c>
      <c r="X2422" s="135"/>
      <c r="Y2422" s="135"/>
      <c r="AA2422" s="135"/>
      <c r="AB2422" s="134"/>
      <c r="AC2422" s="135"/>
      <c r="AD2422" s="135"/>
      <c r="AH2422" s="135"/>
      <c r="AI2422" s="135"/>
    </row>
    <row r="2423" spans="1:35" ht="31.5">
      <c r="A2423" s="205">
        <v>2419</v>
      </c>
      <c r="B2423" s="206" t="s">
        <v>8789</v>
      </c>
      <c r="C2423" s="207" t="str">
        <f xml:space="preserve"> _xlfn.CONCAT(小韻資料表[[#This Row],[聲母拼音碼]],小韻資料表[[#This Row],[韻母拼音碼]],小韻資料表[[#This Row],[調號]])</f>
        <v>khue3</v>
      </c>
      <c r="D2423" s="206" t="s">
        <v>8790</v>
      </c>
      <c r="E2423" s="208" t="s">
        <v>481</v>
      </c>
      <c r="F2423" s="205">
        <v>37</v>
      </c>
      <c r="G2423" s="209" t="s">
        <v>8790</v>
      </c>
      <c r="H2423" s="205">
        <f xml:space="preserve"> LEN(小韻資料表[[#This Row],[小韻字集]])</f>
        <v>2</v>
      </c>
      <c r="I2423" s="205" cm="1">
        <f t="array" ref="I2423" xml:space="preserve"> MATCH(TRUE, ISNUMBER( SEARCH( LEFT(小韻資料表[[#This Row],[切語]],1), 切語上字資料表[切語上字]) ), 0)</f>
        <v>2</v>
      </c>
      <c r="J2423" s="210" t="str" cm="1">
        <f t="array" ref="J2423" xml:space="preserve"> INDEX(切語上字資料表[聲母], 小韻資料表[[#This Row],[上字表識別號]])</f>
        <v>溪</v>
      </c>
      <c r="K2423" s="210" t="str" cm="1">
        <f t="array" ref="K2423" xml:space="preserve"> INDEX(切語上字資料表[聲母拼音碼], 小韻資料表[[#This Row],[上字表識別號]])</f>
        <v>kh</v>
      </c>
      <c r="L2423" s="210" t="str" cm="1">
        <f t="array" ref="L2423" xml:space="preserve"> INDEX(切語上字資料表[清濁], 小韻資料表[[#This Row],[上字表識別號]])</f>
        <v>次清</v>
      </c>
      <c r="M2423" s="223" t="str" cm="1">
        <f t="array" ref="M2423" xml:space="preserve"> INDEX(切語上字資料表[發送收], 小韻資料表[[#This Row],[上字表識別號]])</f>
        <v>送氣</v>
      </c>
      <c r="N2423" s="205" cm="1">
        <f t="array" ref="N2423" xml:space="preserve"> MATCH(TRUE, ISNUMBER( SEARCH( RIGHT(小韻資料表[[#This Row],[切語]],1), 切語下字資料表[切語下字]) ), 0)</f>
        <v>119</v>
      </c>
      <c r="O2423" s="207" t="str" cm="1">
        <f t="array" ref="O2423" xml:space="preserve"> INDEX(切語下字資料表[韻母], 小韻資料表[[#This Row],[下字表識別號]])</f>
        <v>廢合1</v>
      </c>
      <c r="P2423" s="207" t="str" cm="1">
        <f t="array" ref="P2423" xml:space="preserve"> INDEX(切語下字資料表[韻母拼音碼], 小韻資料表[[#This Row],[下字表識別號]])</f>
        <v>ue</v>
      </c>
      <c r="Q2423" s="210" t="str" cm="1">
        <f t="array" ref="Q2423" xml:space="preserve"> INDEX(設定表!$C$19:$C$23, INT( LEFT(小韻資料表[[#This Row],[目次編碼]],1) ))</f>
        <v>去</v>
      </c>
      <c r="R2423" s="210">
        <f xml:space="preserve">  INDEX(設定表!$C$8:$C$15, MATCH( (RIGHT(小韻資料表[[#This Row],[清濁]]) &amp; 小韻資料表[[#This Row],[調]]), 設定表!$B$8:$B$15, 0))</f>
        <v>3</v>
      </c>
      <c r="S2423" s="205" t="s">
        <v>309</v>
      </c>
      <c r="T2423" s="205" t="s">
        <v>309</v>
      </c>
      <c r="U2423" s="226" t="s">
        <v>309</v>
      </c>
      <c r="V2423" s="146" t="s">
        <v>309</v>
      </c>
      <c r="X2423" s="135"/>
      <c r="Y2423" s="135"/>
      <c r="AA2423" s="135"/>
      <c r="AB2423" s="134"/>
      <c r="AC2423" s="135"/>
      <c r="AD2423" s="135"/>
      <c r="AH2423" s="135"/>
      <c r="AI2423" s="135"/>
    </row>
    <row r="2424" spans="1:35" ht="31.5">
      <c r="A2424" s="205">
        <v>2420</v>
      </c>
      <c r="B2424" s="206" t="s">
        <v>8791</v>
      </c>
      <c r="C2424" s="207" t="str">
        <f xml:space="preserve"> _xlfn.CONCAT(小韻資料表[[#This Row],[聲母拼音碼]],小韻資料表[[#This Row],[韻母拼音碼]],小韻資料表[[#This Row],[調號]])</f>
        <v>hue3</v>
      </c>
      <c r="D2424" s="206" t="s">
        <v>8792</v>
      </c>
      <c r="E2424" s="208" t="s">
        <v>481</v>
      </c>
      <c r="F2424" s="205">
        <v>38</v>
      </c>
      <c r="G2424" s="209" t="s">
        <v>8792</v>
      </c>
      <c r="H2424" s="205">
        <f xml:space="preserve"> LEN(小韻資料表[[#This Row],[小韻字集]])</f>
        <v>1</v>
      </c>
      <c r="I2424" s="205" cm="1">
        <f t="array" ref="I2424" xml:space="preserve"> MATCH(TRUE, ISNUMBER( SEARCH( LEFT(小韻資料表[[#This Row],[切語]],1), 切語上字資料表[切語上字]) ), 0)</f>
        <v>36</v>
      </c>
      <c r="J2424" s="210" t="str" cm="1">
        <f t="array" ref="J2424" xml:space="preserve"> INDEX(切語上字資料表[聲母], 小韻資料表[[#This Row],[上字表識別號]])</f>
        <v>曉</v>
      </c>
      <c r="K2424" s="210" t="str" cm="1">
        <f t="array" ref="K2424" xml:space="preserve"> INDEX(切語上字資料表[聲母拼音碼], 小韻資料表[[#This Row],[上字表識別號]])</f>
        <v>h</v>
      </c>
      <c r="L2424" s="210" t="str" cm="1">
        <f t="array" ref="L2424" xml:space="preserve"> INDEX(切語上字資料表[清濁], 小韻資料表[[#This Row],[上字表識別號]])</f>
        <v>次清</v>
      </c>
      <c r="M2424" s="223" t="str" cm="1">
        <f t="array" ref="M2424" xml:space="preserve"> INDEX(切語上字資料表[發送收], 小韻資料表[[#This Row],[上字表識別號]])</f>
        <v>送氣</v>
      </c>
      <c r="N2424" s="205" cm="1">
        <f t="array" ref="N2424" xml:space="preserve"> MATCH(TRUE, ISNUMBER( SEARCH( RIGHT(小韻資料表[[#This Row],[切語]],1), 切語下字資料表[切語下字]) ), 0)</f>
        <v>119</v>
      </c>
      <c r="O2424" s="207" t="str" cm="1">
        <f t="array" ref="O2424" xml:space="preserve"> INDEX(切語下字資料表[韻母], 小韻資料表[[#This Row],[下字表識別號]])</f>
        <v>廢合1</v>
      </c>
      <c r="P2424" s="207" t="str" cm="1">
        <f t="array" ref="P2424" xml:space="preserve"> INDEX(切語下字資料表[韻母拼音碼], 小韻資料表[[#This Row],[下字表識別號]])</f>
        <v>ue</v>
      </c>
      <c r="Q2424" s="210" t="str" cm="1">
        <f t="array" ref="Q2424" xml:space="preserve"> INDEX(設定表!$C$19:$C$23, INT( LEFT(小韻資料表[[#This Row],[目次編碼]],1) ))</f>
        <v>去</v>
      </c>
      <c r="R2424" s="210">
        <f xml:space="preserve">  INDEX(設定表!$C$8:$C$15, MATCH( (RIGHT(小韻資料表[[#This Row],[清濁]]) &amp; 小韻資料表[[#This Row],[調]]), 設定表!$B$8:$B$15, 0))</f>
        <v>3</v>
      </c>
      <c r="S2424" s="205" t="s">
        <v>309</v>
      </c>
      <c r="T2424" s="205" t="s">
        <v>309</v>
      </c>
      <c r="U2424" s="226" t="s">
        <v>309</v>
      </c>
      <c r="V2424" s="147" t="s">
        <v>309</v>
      </c>
      <c r="X2424" s="135"/>
      <c r="Y2424" s="135"/>
      <c r="AA2424" s="135"/>
      <c r="AB2424" s="134"/>
      <c r="AC2424" s="135"/>
      <c r="AD2424" s="135"/>
      <c r="AH2424" s="135"/>
      <c r="AI2424" s="135"/>
    </row>
    <row r="2425" spans="1:35" ht="31.5">
      <c r="A2425" s="205">
        <v>2421</v>
      </c>
      <c r="B2425" s="206" t="s">
        <v>8793</v>
      </c>
      <c r="C2425" s="207" t="str">
        <f xml:space="preserve"> _xlfn.CONCAT(小韻資料表[[#This Row],[聲母拼音碼]],小韻資料表[[#This Row],[韻母拼音碼]],小韻資料表[[#This Row],[調號]])</f>
        <v>thai3</v>
      </c>
      <c r="D2425" s="206" t="s">
        <v>486</v>
      </c>
      <c r="E2425" s="208" t="s">
        <v>489</v>
      </c>
      <c r="F2425" s="205">
        <v>1</v>
      </c>
      <c r="G2425" s="209" t="s">
        <v>8794</v>
      </c>
      <c r="H2425" s="205">
        <f xml:space="preserve"> LEN(小韻資料表[[#This Row],[小韻字集]])</f>
        <v>4</v>
      </c>
      <c r="I2425" s="205" cm="1">
        <f t="array" ref="I2425" xml:space="preserve"> MATCH(TRUE, ISNUMBER( SEARCH( LEFT(小韻資料表[[#This Row],[切語]],1), 切語上字資料表[切語上字]) ), 0)</f>
        <v>6</v>
      </c>
      <c r="J2425" s="210" t="str" cm="1">
        <f t="array" ref="J2425" xml:space="preserve"> INDEX(切語上字資料表[聲母], 小韻資料表[[#This Row],[上字表識別號]])</f>
        <v>透</v>
      </c>
      <c r="K2425" s="210" t="str" cm="1">
        <f t="array" ref="K2425" xml:space="preserve"> INDEX(切語上字資料表[聲母拼音碼], 小韻資料表[[#This Row],[上字表識別號]])</f>
        <v>th</v>
      </c>
      <c r="L2425" s="210" t="str" cm="1">
        <f t="array" ref="L2425" xml:space="preserve"> INDEX(切語上字資料表[清濁], 小韻資料表[[#This Row],[上字表識別號]])</f>
        <v>次清</v>
      </c>
      <c r="M2425" s="223" t="str" cm="1">
        <f t="array" ref="M2425" xml:space="preserve"> INDEX(切語上字資料表[發送收], 小韻資料表[[#This Row],[上字表識別號]])</f>
        <v>送氣</v>
      </c>
      <c r="N2425" s="205" cm="1">
        <f t="array" ref="N2425" xml:space="preserve"> MATCH(TRUE, ISNUMBER( SEARCH( RIGHT(小韻資料表[[#This Row],[切語]],1), 切語下字資料表[切語下字]) ), 0)</f>
        <v>79</v>
      </c>
      <c r="O2425" s="207" t="str" cm="1">
        <f t="array" ref="O2425" xml:space="preserve"> INDEX(切語下字資料表[韻母], 小韻資料表[[#This Row],[下字表識別號]])</f>
        <v>泰開1</v>
      </c>
      <c r="P2425" s="207" t="str" cm="1">
        <f t="array" ref="P2425" xml:space="preserve"> INDEX(切語下字資料表[韻母拼音碼], 小韻資料表[[#This Row],[下字表識別號]])</f>
        <v>ai</v>
      </c>
      <c r="Q2425" s="210" t="str" cm="1">
        <f t="array" ref="Q2425" xml:space="preserve"> INDEX(設定表!$C$19:$C$23, INT( LEFT(小韻資料表[[#This Row],[目次編碼]],1) ))</f>
        <v>去</v>
      </c>
      <c r="R2425" s="210">
        <f xml:space="preserve">  INDEX(設定表!$C$8:$C$15, MATCH( (RIGHT(小韻資料表[[#This Row],[清濁]]) &amp; 小韻資料表[[#This Row],[調]]), 設定表!$B$8:$B$15, 0))</f>
        <v>3</v>
      </c>
      <c r="S2425" s="205" t="s">
        <v>309</v>
      </c>
      <c r="T2425" s="205" t="s">
        <v>309</v>
      </c>
      <c r="U2425" s="226" t="s">
        <v>8795</v>
      </c>
      <c r="V2425" s="146" t="s">
        <v>309</v>
      </c>
      <c r="X2425" s="135"/>
      <c r="Y2425" s="135"/>
      <c r="AA2425" s="135"/>
      <c r="AB2425" s="134"/>
      <c r="AC2425" s="135"/>
      <c r="AD2425" s="135"/>
      <c r="AH2425" s="135"/>
      <c r="AI2425" s="135"/>
    </row>
    <row r="2426" spans="1:35" ht="31.5">
      <c r="A2426" s="205">
        <v>2422</v>
      </c>
      <c r="B2426" s="206" t="s">
        <v>8796</v>
      </c>
      <c r="C2426" s="207" t="str">
        <f xml:space="preserve"> _xlfn.CONCAT(小韻資料表[[#This Row],[聲母拼音碼]],小韻資料表[[#This Row],[韻母拼音碼]],小韻資料表[[#This Row],[調號]])</f>
        <v>kai3</v>
      </c>
      <c r="D2426" s="206" t="s">
        <v>8797</v>
      </c>
      <c r="E2426" s="208" t="s">
        <v>489</v>
      </c>
      <c r="F2426" s="205">
        <v>2</v>
      </c>
      <c r="G2426" s="209" t="s">
        <v>8798</v>
      </c>
      <c r="H2426" s="205">
        <f xml:space="preserve"> LEN(小韻資料表[[#This Row],[小韻字集]])</f>
        <v>3</v>
      </c>
      <c r="I2426" s="205" cm="1">
        <f t="array" ref="I2426" xml:space="preserve"> MATCH(TRUE, ISNUMBER( SEARCH( LEFT(小韻資料表[[#This Row],[切語]],1), 切語上字資料表[切語上字]) ), 0)</f>
        <v>1</v>
      </c>
      <c r="J2426" s="210" t="str" cm="1">
        <f t="array" ref="J2426" xml:space="preserve"> INDEX(切語上字資料表[聲母], 小韻資料表[[#This Row],[上字表識別號]])</f>
        <v>見</v>
      </c>
      <c r="K2426" s="210" t="str" cm="1">
        <f t="array" ref="K2426" xml:space="preserve"> INDEX(切語上字資料表[聲母拼音碼], 小韻資料表[[#This Row],[上字表識別號]])</f>
        <v>k</v>
      </c>
      <c r="L2426" s="210" t="str" cm="1">
        <f t="array" ref="L2426" xml:space="preserve"> INDEX(切語上字資料表[清濁], 小韻資料表[[#This Row],[上字表識別號]])</f>
        <v>全清</v>
      </c>
      <c r="M2426" s="223" t="str" cm="1">
        <f t="array" ref="M2426" xml:space="preserve"> INDEX(切語上字資料表[發送收], 小韻資料表[[#This Row],[上字表識別號]])</f>
        <v>發聲</v>
      </c>
      <c r="N2426" s="205" cm="1">
        <f t="array" ref="N2426" xml:space="preserve"> MATCH(TRUE, ISNUMBER( SEARCH( RIGHT(小韻資料表[[#This Row],[切語]],1), 切語下字資料表[切語下字]) ), 0)</f>
        <v>79</v>
      </c>
      <c r="O2426" s="207" t="str" cm="1">
        <f t="array" ref="O2426" xml:space="preserve"> INDEX(切語下字資料表[韻母], 小韻資料表[[#This Row],[下字表識別號]])</f>
        <v>泰開1</v>
      </c>
      <c r="P2426" s="207" t="str" cm="1">
        <f t="array" ref="P2426" xml:space="preserve"> INDEX(切語下字資料表[韻母拼音碼], 小韻資料表[[#This Row],[下字表識別號]])</f>
        <v>ai</v>
      </c>
      <c r="Q2426" s="210" t="str" cm="1">
        <f t="array" ref="Q2426" xml:space="preserve"> INDEX(設定表!$C$19:$C$23, INT( LEFT(小韻資料表[[#This Row],[目次編碼]],1) ))</f>
        <v>去</v>
      </c>
      <c r="R2426" s="210">
        <f xml:space="preserve">  INDEX(設定表!$C$8:$C$15, MATCH( (RIGHT(小韻資料表[[#This Row],[清濁]]) &amp; 小韻資料表[[#This Row],[調]]), 設定表!$B$8:$B$15, 0))</f>
        <v>3</v>
      </c>
      <c r="S2426" s="205" t="s">
        <v>309</v>
      </c>
      <c r="T2426" s="205" t="s">
        <v>309</v>
      </c>
      <c r="U2426" s="226" t="s">
        <v>8799</v>
      </c>
      <c r="V2426" s="147" t="s">
        <v>309</v>
      </c>
      <c r="X2426" s="135"/>
      <c r="Y2426" s="135"/>
      <c r="AA2426" s="135"/>
      <c r="AB2426" s="134"/>
      <c r="AC2426" s="135"/>
      <c r="AD2426" s="135"/>
      <c r="AH2426" s="135"/>
      <c r="AI2426" s="135"/>
    </row>
    <row r="2427" spans="1:35" ht="31.5">
      <c r="A2427" s="205">
        <v>2423</v>
      </c>
      <c r="B2427" s="206" t="s">
        <v>8800</v>
      </c>
      <c r="C2427" s="207" t="str">
        <f xml:space="preserve"> _xlfn.CONCAT(小韻資料表[[#This Row],[聲母拼音碼]],小韻資料表[[#This Row],[韻母拼音碼]],小韻資料表[[#This Row],[調號]])</f>
        <v>gai7</v>
      </c>
      <c r="D2427" s="206" t="s">
        <v>8801</v>
      </c>
      <c r="E2427" s="208" t="s">
        <v>489</v>
      </c>
      <c r="F2427" s="205">
        <v>3</v>
      </c>
      <c r="G2427" s="209" t="s">
        <v>8802</v>
      </c>
      <c r="H2427" s="205">
        <f xml:space="preserve"> LEN(小韻資料表[[#This Row],[小韻字集]])</f>
        <v>4</v>
      </c>
      <c r="I2427" s="205" cm="1">
        <f t="array" ref="I2427" xml:space="preserve"> MATCH(TRUE, ISNUMBER( SEARCH( LEFT(小韻資料表[[#This Row],[切語]],1), 切語上字資料表[切語上字]) ), 0)</f>
        <v>4</v>
      </c>
      <c r="J2427" s="210" t="str" cm="1">
        <f t="array" ref="J2427" xml:space="preserve"> INDEX(切語上字資料表[聲母], 小韻資料表[[#This Row],[上字表識別號]])</f>
        <v>疑</v>
      </c>
      <c r="K2427" s="210" t="str" cm="1">
        <f t="array" ref="K2427" xml:space="preserve"> INDEX(切語上字資料表[聲母拼音碼], 小韻資料表[[#This Row],[上字表識別號]])</f>
        <v>g</v>
      </c>
      <c r="L2427" s="210" t="str" cm="1">
        <f t="array" ref="L2427" xml:space="preserve"> INDEX(切語上字資料表[清濁], 小韻資料表[[#This Row],[上字表識別號]])</f>
        <v>次濁</v>
      </c>
      <c r="M2427" s="223" t="str" cm="1">
        <f t="array" ref="M2427" xml:space="preserve"> INDEX(切語上字資料表[發送收], 小韻資料表[[#This Row],[上字表識別號]])</f>
        <v>收聲</v>
      </c>
      <c r="N2427" s="205" cm="1">
        <f t="array" ref="N2427" xml:space="preserve"> MATCH(TRUE, ISNUMBER( SEARCH( RIGHT(小韻資料表[[#This Row],[切語]],1), 切語下字資料表[切語下字]) ), 0)</f>
        <v>79</v>
      </c>
      <c r="O2427" s="207" t="str" cm="1">
        <f t="array" ref="O2427" xml:space="preserve"> INDEX(切語下字資料表[韻母], 小韻資料表[[#This Row],[下字表識別號]])</f>
        <v>泰開1</v>
      </c>
      <c r="P2427" s="207" t="str" cm="1">
        <f t="array" ref="P2427" xml:space="preserve"> INDEX(切語下字資料表[韻母拼音碼], 小韻資料表[[#This Row],[下字表識別號]])</f>
        <v>ai</v>
      </c>
      <c r="Q2427" s="210" t="str" cm="1">
        <f t="array" ref="Q2427" xml:space="preserve"> INDEX(設定表!$C$19:$C$23, INT( LEFT(小韻資料表[[#This Row],[目次編碼]],1) ))</f>
        <v>去</v>
      </c>
      <c r="R2427" s="210">
        <f xml:space="preserve">  INDEX(設定表!$C$8:$C$15, MATCH( (RIGHT(小韻資料表[[#This Row],[清濁]]) &amp; 小韻資料表[[#This Row],[調]]), 設定表!$B$8:$B$15, 0))</f>
        <v>7</v>
      </c>
      <c r="S2427" s="205" t="s">
        <v>309</v>
      </c>
      <c r="T2427" s="205" t="s">
        <v>309</v>
      </c>
      <c r="U2427" s="226" t="s">
        <v>8803</v>
      </c>
      <c r="V2427" s="146" t="s">
        <v>309</v>
      </c>
      <c r="X2427" s="135"/>
      <c r="Y2427" s="135"/>
      <c r="AA2427" s="135"/>
      <c r="AB2427" s="134"/>
      <c r="AC2427" s="135"/>
      <c r="AD2427" s="135"/>
      <c r="AH2427" s="135"/>
      <c r="AI2427" s="135"/>
    </row>
    <row r="2428" spans="1:35" ht="31.5">
      <c r="A2428" s="205">
        <v>2424</v>
      </c>
      <c r="B2428" s="206" t="s">
        <v>8804</v>
      </c>
      <c r="C2428" s="207" t="str">
        <f xml:space="preserve"> _xlfn.CONCAT(小韻資料表[[#This Row],[聲母拼音碼]],小韻資料表[[#This Row],[韻母拼音碼]],小韻資料表[[#This Row],[調號]])</f>
        <v>Øai3</v>
      </c>
      <c r="D2428" s="206" t="s">
        <v>8805</v>
      </c>
      <c r="E2428" s="208" t="s">
        <v>489</v>
      </c>
      <c r="F2428" s="205">
        <v>4</v>
      </c>
      <c r="G2428" s="209" t="s">
        <v>8806</v>
      </c>
      <c r="H2428" s="205">
        <f xml:space="preserve"> LEN(小韻資料表[[#This Row],[小韻字集]])</f>
        <v>14</v>
      </c>
      <c r="I2428" s="205" cm="1">
        <f t="array" ref="I2428" xml:space="preserve"> MATCH(TRUE, ISNUMBER( SEARCH( LEFT(小韻資料表[[#This Row],[切語]],1), 切語上字資料表[切語上字]) ), 0)</f>
        <v>35</v>
      </c>
      <c r="J2428" s="210" t="str" cm="1">
        <f t="array" ref="J2428" xml:space="preserve"> INDEX(切語上字資料表[聲母], 小韻資料表[[#This Row],[上字表識別號]])</f>
        <v>影</v>
      </c>
      <c r="K2428" s="210" t="str" cm="1">
        <f t="array" ref="K2428" xml:space="preserve"> INDEX(切語上字資料表[聲母拼音碼], 小韻資料表[[#This Row],[上字表識別號]])</f>
        <v>Ø</v>
      </c>
      <c r="L2428" s="210" t="str" cm="1">
        <f t="array" ref="L2428" xml:space="preserve"> INDEX(切語上字資料表[清濁], 小韻資料表[[#This Row],[上字表識別號]])</f>
        <v>全清</v>
      </c>
      <c r="M2428" s="223" t="str" cm="1">
        <f t="array" ref="M2428" xml:space="preserve"> INDEX(切語上字資料表[發送收], 小韻資料表[[#This Row],[上字表識別號]])</f>
        <v>發聲</v>
      </c>
      <c r="N2428" s="205" cm="1">
        <f t="array" ref="N2428" xml:space="preserve"> MATCH(TRUE, ISNUMBER( SEARCH( RIGHT(小韻資料表[[#This Row],[切語]],1), 切語下字資料表[切語下字]) ), 0)</f>
        <v>79</v>
      </c>
      <c r="O2428" s="207" t="str" cm="1">
        <f t="array" ref="O2428" xml:space="preserve"> INDEX(切語下字資料表[韻母], 小韻資料表[[#This Row],[下字表識別號]])</f>
        <v>泰開1</v>
      </c>
      <c r="P2428" s="207" t="str" cm="1">
        <f t="array" ref="P2428" xml:space="preserve"> INDEX(切語下字資料表[韻母拼音碼], 小韻資料表[[#This Row],[下字表識別號]])</f>
        <v>ai</v>
      </c>
      <c r="Q2428" s="210" t="str" cm="1">
        <f t="array" ref="Q2428" xml:space="preserve"> INDEX(設定表!$C$19:$C$23, INT( LEFT(小韻資料表[[#This Row],[目次編碼]],1) ))</f>
        <v>去</v>
      </c>
      <c r="R2428" s="210">
        <f xml:space="preserve">  INDEX(設定表!$C$8:$C$15, MATCH( (RIGHT(小韻資料表[[#This Row],[清濁]]) &amp; 小韻資料表[[#This Row],[調]]), 設定表!$B$8:$B$15, 0))</f>
        <v>3</v>
      </c>
      <c r="S2428" s="205" t="s">
        <v>309</v>
      </c>
      <c r="T2428" s="205" t="s">
        <v>309</v>
      </c>
      <c r="U2428" s="226" t="s">
        <v>309</v>
      </c>
      <c r="V2428" s="147" t="s">
        <v>309</v>
      </c>
      <c r="X2428" s="135"/>
      <c r="Y2428" s="135"/>
      <c r="AA2428" s="135"/>
      <c r="AB2428" s="134"/>
      <c r="AC2428" s="135"/>
      <c r="AD2428" s="135"/>
      <c r="AH2428" s="135"/>
      <c r="AI2428" s="135"/>
    </row>
    <row r="2429" spans="1:35" ht="31.5">
      <c r="A2429" s="205">
        <v>2425</v>
      </c>
      <c r="B2429" s="206" t="s">
        <v>8807</v>
      </c>
      <c r="C2429" s="207" t="str">
        <f xml:space="preserve"> _xlfn.CONCAT(小韻資料表[[#This Row],[聲母拼音碼]],小韻資料表[[#This Row],[韻母拼音碼]],小韻資料表[[#This Row],[調號]])</f>
        <v>nai7</v>
      </c>
      <c r="D2429" s="206" t="s">
        <v>8808</v>
      </c>
      <c r="E2429" s="208" t="s">
        <v>489</v>
      </c>
      <c r="F2429" s="205">
        <v>5</v>
      </c>
      <c r="G2429" s="209" t="s">
        <v>8809</v>
      </c>
      <c r="H2429" s="205">
        <f xml:space="preserve"> LEN(小韻資料表[[#This Row],[小韻字集]])</f>
        <v>6</v>
      </c>
      <c r="I2429" s="205" cm="1">
        <f t="array" ref="I2429" xml:space="preserve"> MATCH(TRUE, ISNUMBER( SEARCH( LEFT(小韻資料表[[#This Row],[切語]],1), 切語上字資料表[切語上字]) ), 0)</f>
        <v>8</v>
      </c>
      <c r="J2429" s="210" t="str" cm="1">
        <f t="array" ref="J2429" xml:space="preserve"> INDEX(切語上字資料表[聲母], 小韻資料表[[#This Row],[上字表識別號]])</f>
        <v>泥</v>
      </c>
      <c r="K2429" s="210" t="str" cm="1">
        <f t="array" ref="K2429" xml:space="preserve"> INDEX(切語上字資料表[聲母拼音碼], 小韻資料表[[#This Row],[上字表識別號]])</f>
        <v>n</v>
      </c>
      <c r="L2429" s="210" t="str" cm="1">
        <f t="array" ref="L2429" xml:space="preserve"> INDEX(切語上字資料表[清濁], 小韻資料表[[#This Row],[上字表識別號]])</f>
        <v>次濁</v>
      </c>
      <c r="M2429" s="223" t="str" cm="1">
        <f t="array" ref="M2429" xml:space="preserve"> INDEX(切語上字資料表[發送收], 小韻資料表[[#This Row],[上字表識別號]])</f>
        <v>收聲</v>
      </c>
      <c r="N2429" s="205" cm="1">
        <f t="array" ref="N2429" xml:space="preserve"> MATCH(TRUE, ISNUMBER( SEARCH( RIGHT(小韻資料表[[#This Row],[切語]],1), 切語下字資料表[切語下字]) ), 0)</f>
        <v>79</v>
      </c>
      <c r="O2429" s="207" t="str" cm="1">
        <f t="array" ref="O2429" xml:space="preserve"> INDEX(切語下字資料表[韻母], 小韻資料表[[#This Row],[下字表識別號]])</f>
        <v>泰開1</v>
      </c>
      <c r="P2429" s="207" t="str" cm="1">
        <f t="array" ref="P2429" xml:space="preserve"> INDEX(切語下字資料表[韻母拼音碼], 小韻資料表[[#This Row],[下字表識別號]])</f>
        <v>ai</v>
      </c>
      <c r="Q2429" s="210" t="str" cm="1">
        <f t="array" ref="Q2429" xml:space="preserve"> INDEX(設定表!$C$19:$C$23, INT( LEFT(小韻資料表[[#This Row],[目次編碼]],1) ))</f>
        <v>去</v>
      </c>
      <c r="R2429" s="210">
        <f xml:space="preserve">  INDEX(設定表!$C$8:$C$15, MATCH( (RIGHT(小韻資料表[[#This Row],[清濁]]) &amp; 小韻資料表[[#This Row],[調]]), 設定表!$B$8:$B$15, 0))</f>
        <v>7</v>
      </c>
      <c r="S2429" s="205" t="s">
        <v>309</v>
      </c>
      <c r="T2429" s="205" t="s">
        <v>309</v>
      </c>
      <c r="U2429" s="226" t="s">
        <v>309</v>
      </c>
      <c r="V2429" s="146" t="s">
        <v>309</v>
      </c>
      <c r="X2429" s="135"/>
      <c r="Y2429" s="135"/>
      <c r="AA2429" s="135"/>
      <c r="AB2429" s="134"/>
      <c r="AC2429" s="135"/>
      <c r="AD2429" s="135"/>
      <c r="AH2429" s="135"/>
      <c r="AI2429" s="135"/>
    </row>
    <row r="2430" spans="1:35" ht="31.5">
      <c r="A2430" s="205">
        <v>2426</v>
      </c>
      <c r="B2430" s="206" t="s">
        <v>8810</v>
      </c>
      <c r="C2430" s="207" t="str">
        <f xml:space="preserve"> _xlfn.CONCAT(小韻資料表[[#This Row],[聲母拼音碼]],小韻資料表[[#This Row],[韻母拼音碼]],小韻資料表[[#This Row],[調號]])</f>
        <v>tai7</v>
      </c>
      <c r="D2430" s="206" t="s">
        <v>8811</v>
      </c>
      <c r="E2430" s="208" t="s">
        <v>489</v>
      </c>
      <c r="F2430" s="205">
        <v>6</v>
      </c>
      <c r="G2430" s="209" t="s">
        <v>8812</v>
      </c>
      <c r="H2430" s="205">
        <f xml:space="preserve"> LEN(小韻資料表[[#This Row],[小韻字集]])</f>
        <v>9</v>
      </c>
      <c r="I2430" s="205" cm="1">
        <f t="array" ref="I2430" xml:space="preserve"> MATCH(TRUE, ISNUMBER( SEARCH( LEFT(小韻資料表[[#This Row],[切語]],1), 切語上字資料表[切語上字]) ), 0)</f>
        <v>7</v>
      </c>
      <c r="J2430" s="210" t="str" cm="1">
        <f t="array" ref="J2430" xml:space="preserve"> INDEX(切語上字資料表[聲母], 小韻資料表[[#This Row],[上字表識別號]])</f>
        <v>定</v>
      </c>
      <c r="K2430" s="210" t="str" cm="1">
        <f t="array" ref="K2430" xml:space="preserve"> INDEX(切語上字資料表[聲母拼音碼], 小韻資料表[[#This Row],[上字表識別號]])</f>
        <v>t</v>
      </c>
      <c r="L2430" s="210" t="str" cm="1">
        <f t="array" ref="L2430" xml:space="preserve"> INDEX(切語上字資料表[清濁], 小韻資料表[[#This Row],[上字表識別號]])</f>
        <v>全濁</v>
      </c>
      <c r="M2430" s="223" cm="1">
        <f t="array" ref="M2430" xml:space="preserve"> INDEX(切語上字資料表[發送收], 小韻資料表[[#This Row],[上字表識別號]])</f>
        <v>0</v>
      </c>
      <c r="N2430" s="205" cm="1">
        <f t="array" ref="N2430" xml:space="preserve"> MATCH(TRUE, ISNUMBER( SEARCH( RIGHT(小韻資料表[[#This Row],[切語]],1), 切語下字資料表[切語下字]) ), 0)</f>
        <v>79</v>
      </c>
      <c r="O2430" s="207" t="str" cm="1">
        <f t="array" ref="O2430" xml:space="preserve"> INDEX(切語下字資料表[韻母], 小韻資料表[[#This Row],[下字表識別號]])</f>
        <v>泰開1</v>
      </c>
      <c r="P2430" s="207" t="str" cm="1">
        <f t="array" ref="P2430" xml:space="preserve"> INDEX(切語下字資料表[韻母拼音碼], 小韻資料表[[#This Row],[下字表識別號]])</f>
        <v>ai</v>
      </c>
      <c r="Q2430" s="210" t="str" cm="1">
        <f t="array" ref="Q2430" xml:space="preserve"> INDEX(設定表!$C$19:$C$23, INT( LEFT(小韻資料表[[#This Row],[目次編碼]],1) ))</f>
        <v>去</v>
      </c>
      <c r="R2430" s="210">
        <f xml:space="preserve">  INDEX(設定表!$C$8:$C$15, MATCH( (RIGHT(小韻資料表[[#This Row],[清濁]]) &amp; 小韻資料表[[#This Row],[調]]), 設定表!$B$8:$B$15, 0))</f>
        <v>7</v>
      </c>
      <c r="S2430" s="205" t="s">
        <v>309</v>
      </c>
      <c r="T2430" s="205" t="s">
        <v>309</v>
      </c>
      <c r="U2430" s="226" t="s">
        <v>309</v>
      </c>
      <c r="V2430" s="147" t="s">
        <v>309</v>
      </c>
      <c r="X2430" s="135"/>
      <c r="Y2430" s="135"/>
      <c r="AA2430" s="135"/>
      <c r="AB2430" s="134"/>
      <c r="AC2430" s="135"/>
      <c r="AD2430" s="135"/>
      <c r="AH2430" s="135"/>
      <c r="AI2430" s="135"/>
    </row>
    <row r="2431" spans="1:35" ht="31.5">
      <c r="A2431" s="205">
        <v>2427</v>
      </c>
      <c r="B2431" s="206" t="s">
        <v>8813</v>
      </c>
      <c r="C2431" s="207" t="str">
        <f xml:space="preserve"> _xlfn.CONCAT(小韻資料表[[#This Row],[聲母拼音碼]],小韻資料表[[#This Row],[韻母拼音碼]],小韻資料表[[#This Row],[調號]])</f>
        <v>hai7</v>
      </c>
      <c r="D2431" s="206" t="s">
        <v>8814</v>
      </c>
      <c r="E2431" s="208" t="s">
        <v>489</v>
      </c>
      <c r="F2431" s="205">
        <v>7</v>
      </c>
      <c r="G2431" s="209" t="s">
        <v>8815</v>
      </c>
      <c r="H2431" s="205">
        <f xml:space="preserve"> LEN(小韻資料表[[#This Row],[小韻字集]])</f>
        <v>5</v>
      </c>
      <c r="I2431" s="205" cm="1">
        <f t="array" ref="I2431" xml:space="preserve"> MATCH(TRUE, ISNUMBER( SEARCH( LEFT(小韻資料表[[#This Row],[切語]],1), 切語上字資料表[切語上字]) ), 0)</f>
        <v>37</v>
      </c>
      <c r="J2431" s="210" t="str" cm="1">
        <f t="array" ref="J2431" xml:space="preserve"> INDEX(切語上字資料表[聲母], 小韻資料表[[#This Row],[上字表識別號]])</f>
        <v>匣</v>
      </c>
      <c r="K2431" s="210" t="str" cm="1">
        <f t="array" ref="K2431" xml:space="preserve"> INDEX(切語上字資料表[聲母拼音碼], 小韻資料表[[#This Row],[上字表識別號]])</f>
        <v>h</v>
      </c>
      <c r="L2431" s="210" t="str" cm="1">
        <f t="array" ref="L2431" xml:space="preserve"> INDEX(切語上字資料表[清濁], 小韻資料表[[#This Row],[上字表識別號]])</f>
        <v>全濁</v>
      </c>
      <c r="M2431" s="223" t="str" cm="1">
        <f t="array" ref="M2431" xml:space="preserve"> INDEX(切語上字資料表[發送收], 小韻資料表[[#This Row],[上字表識別號]])</f>
        <v>送氣</v>
      </c>
      <c r="N2431" s="205" cm="1">
        <f t="array" ref="N2431" xml:space="preserve"> MATCH(TRUE, ISNUMBER( SEARCH( RIGHT(小韻資料表[[#This Row],[切語]],1), 切語下字資料表[切語下字]) ), 0)</f>
        <v>79</v>
      </c>
      <c r="O2431" s="207" t="str" cm="1">
        <f t="array" ref="O2431" xml:space="preserve"> INDEX(切語下字資料表[韻母], 小韻資料表[[#This Row],[下字表識別號]])</f>
        <v>泰開1</v>
      </c>
      <c r="P2431" s="207" t="str" cm="1">
        <f t="array" ref="P2431" xml:space="preserve"> INDEX(切語下字資料表[韻母拼音碼], 小韻資料表[[#This Row],[下字表識別號]])</f>
        <v>ai</v>
      </c>
      <c r="Q2431" s="210" t="str" cm="1">
        <f t="array" ref="Q2431" xml:space="preserve"> INDEX(設定表!$C$19:$C$23, INT( LEFT(小韻資料表[[#This Row],[目次編碼]],1) ))</f>
        <v>去</v>
      </c>
      <c r="R2431" s="210">
        <f xml:space="preserve">  INDEX(設定表!$C$8:$C$15, MATCH( (RIGHT(小韻資料表[[#This Row],[清濁]]) &amp; 小韻資料表[[#This Row],[調]]), 設定表!$B$8:$B$15, 0))</f>
        <v>7</v>
      </c>
      <c r="S2431" s="205" t="s">
        <v>309</v>
      </c>
      <c r="T2431" s="205" t="s">
        <v>309</v>
      </c>
      <c r="U2431" s="226" t="s">
        <v>309</v>
      </c>
      <c r="V2431" s="146" t="s">
        <v>309</v>
      </c>
      <c r="X2431" s="135"/>
      <c r="Y2431" s="135"/>
      <c r="AA2431" s="135"/>
      <c r="AB2431" s="134"/>
      <c r="AC2431" s="135"/>
      <c r="AD2431" s="135"/>
      <c r="AH2431" s="135"/>
      <c r="AI2431" s="135"/>
    </row>
    <row r="2432" spans="1:35" ht="31.5">
      <c r="A2432" s="205">
        <v>2428</v>
      </c>
      <c r="B2432" s="206" t="s">
        <v>8816</v>
      </c>
      <c r="C2432" s="207" t="str">
        <f xml:space="preserve"> _xlfn.CONCAT(小韻資料表[[#This Row],[聲母拼音碼]],小韻資料表[[#This Row],[韻母拼音碼]],小韻資料表[[#This Row],[調號]])</f>
        <v>tai3</v>
      </c>
      <c r="D2432" s="206" t="s">
        <v>8817</v>
      </c>
      <c r="E2432" s="208" t="s">
        <v>489</v>
      </c>
      <c r="F2432" s="205">
        <v>8</v>
      </c>
      <c r="G2432" s="209" t="s">
        <v>8818</v>
      </c>
      <c r="H2432" s="205">
        <f xml:space="preserve"> LEN(小韻資料表[[#This Row],[小韻字集]])</f>
        <v>8</v>
      </c>
      <c r="I2432" s="205" cm="1">
        <f t="array" ref="I2432" xml:space="preserve"> MATCH(TRUE, ISNUMBER( SEARCH( LEFT(小韻資料表[[#This Row],[切語]],1), 切語上字資料表[切語上字]) ), 0)</f>
        <v>5</v>
      </c>
      <c r="J2432" s="210" t="str" cm="1">
        <f t="array" ref="J2432" xml:space="preserve"> INDEX(切語上字資料表[聲母], 小韻資料表[[#This Row],[上字表識別號]])</f>
        <v>端</v>
      </c>
      <c r="K2432" s="210" t="str" cm="1">
        <f t="array" ref="K2432" xml:space="preserve"> INDEX(切語上字資料表[聲母拼音碼], 小韻資料表[[#This Row],[上字表識別號]])</f>
        <v>t</v>
      </c>
      <c r="L2432" s="210" t="str" cm="1">
        <f t="array" ref="L2432" xml:space="preserve"> INDEX(切語上字資料表[清濁], 小韻資料表[[#This Row],[上字表識別號]])</f>
        <v>全清</v>
      </c>
      <c r="M2432" s="223" t="str" cm="1">
        <f t="array" ref="M2432" xml:space="preserve"> INDEX(切語上字資料表[發送收], 小韻資料表[[#This Row],[上字表識別號]])</f>
        <v>發聲</v>
      </c>
      <c r="N2432" s="205" cm="1">
        <f t="array" ref="N2432" xml:space="preserve"> MATCH(TRUE, ISNUMBER( SEARCH( RIGHT(小韻資料表[[#This Row],[切語]],1), 切語下字資料表[切語下字]) ), 0)</f>
        <v>79</v>
      </c>
      <c r="O2432" s="207" t="str" cm="1">
        <f t="array" ref="O2432" xml:space="preserve"> INDEX(切語下字資料表[韻母], 小韻資料表[[#This Row],[下字表識別號]])</f>
        <v>泰開1</v>
      </c>
      <c r="P2432" s="207" t="str" cm="1">
        <f t="array" ref="P2432" xml:space="preserve"> INDEX(切語下字資料表[韻母拼音碼], 小韻資料表[[#This Row],[下字表識別號]])</f>
        <v>ai</v>
      </c>
      <c r="Q2432" s="210" t="str" cm="1">
        <f t="array" ref="Q2432" xml:space="preserve"> INDEX(設定表!$C$19:$C$23, INT( LEFT(小韻資料表[[#This Row],[目次編碼]],1) ))</f>
        <v>去</v>
      </c>
      <c r="R2432" s="210">
        <f xml:space="preserve">  INDEX(設定表!$C$8:$C$15, MATCH( (RIGHT(小韻資料表[[#This Row],[清濁]]) &amp; 小韻資料表[[#This Row],[調]]), 設定表!$B$8:$B$15, 0))</f>
        <v>3</v>
      </c>
      <c r="S2432" s="205" t="s">
        <v>309</v>
      </c>
      <c r="T2432" s="205" t="s">
        <v>309</v>
      </c>
      <c r="U2432" s="226" t="s">
        <v>309</v>
      </c>
      <c r="V2432" s="147" t="s">
        <v>309</v>
      </c>
      <c r="X2432" s="135"/>
      <c r="Y2432" s="135"/>
      <c r="AA2432" s="135"/>
      <c r="AB2432" s="134"/>
      <c r="AC2432" s="135"/>
      <c r="AD2432" s="135"/>
      <c r="AH2432" s="135"/>
      <c r="AI2432" s="135"/>
    </row>
    <row r="2433" spans="1:35" ht="31.5">
      <c r="A2433" s="205">
        <v>2429</v>
      </c>
      <c r="B2433" s="206" t="s">
        <v>8819</v>
      </c>
      <c r="C2433" s="207" t="str">
        <f xml:space="preserve"> _xlfn.CONCAT(小韻資料表[[#This Row],[聲母拼音碼]],小韻資料表[[#This Row],[韻母拼音碼]],小韻資料表[[#This Row],[調號]])</f>
        <v>pai3</v>
      </c>
      <c r="D2433" s="206" t="s">
        <v>8820</v>
      </c>
      <c r="E2433" s="208" t="s">
        <v>489</v>
      </c>
      <c r="F2433" s="205">
        <v>9</v>
      </c>
      <c r="G2433" s="209" t="s">
        <v>8821</v>
      </c>
      <c r="H2433" s="205">
        <f xml:space="preserve"> LEN(小韻資料表[[#This Row],[小韻字集]])</f>
        <v>18</v>
      </c>
      <c r="I2433" s="205" cm="1">
        <f t="array" ref="I2433" xml:space="preserve"> MATCH(TRUE, ISNUMBER( SEARCH( LEFT(小韻資料表[[#This Row],[切語]],1), 切語上字資料表[切語上字]) ), 0)</f>
        <v>13</v>
      </c>
      <c r="J2433" s="210" t="str" cm="1">
        <f t="array" ref="J2433" xml:space="preserve"> INDEX(切語上字資料表[聲母], 小韻資料表[[#This Row],[上字表識別號]])</f>
        <v>幫</v>
      </c>
      <c r="K2433" s="210" t="str" cm="1">
        <f t="array" ref="K2433" xml:space="preserve"> INDEX(切語上字資料表[聲母拼音碼], 小韻資料表[[#This Row],[上字表識別號]])</f>
        <v>p</v>
      </c>
      <c r="L2433" s="210" t="str" cm="1">
        <f t="array" ref="L2433" xml:space="preserve"> INDEX(切語上字資料表[清濁], 小韻資料表[[#This Row],[上字表識別號]])</f>
        <v>全清</v>
      </c>
      <c r="M2433" s="223" t="str" cm="1">
        <f t="array" ref="M2433" xml:space="preserve"> INDEX(切語上字資料表[發送收], 小韻資料表[[#This Row],[上字表識別號]])</f>
        <v>發聲</v>
      </c>
      <c r="N2433" s="205" cm="1">
        <f t="array" ref="N2433" xml:space="preserve"> MATCH(TRUE, ISNUMBER( SEARCH( RIGHT(小韻資料表[[#This Row],[切語]],1), 切語下字資料表[切語下字]) ), 0)</f>
        <v>79</v>
      </c>
      <c r="O2433" s="207" t="str" cm="1">
        <f t="array" ref="O2433" xml:space="preserve"> INDEX(切語下字資料表[韻母], 小韻資料表[[#This Row],[下字表識別號]])</f>
        <v>泰開1</v>
      </c>
      <c r="P2433" s="207" t="str" cm="1">
        <f t="array" ref="P2433" xml:space="preserve"> INDEX(切語下字資料表[韻母拼音碼], 小韻資料表[[#This Row],[下字表識別號]])</f>
        <v>ai</v>
      </c>
      <c r="Q2433" s="210" t="str" cm="1">
        <f t="array" ref="Q2433" xml:space="preserve"> INDEX(設定表!$C$19:$C$23, INT( LEFT(小韻資料表[[#This Row],[目次編碼]],1) ))</f>
        <v>去</v>
      </c>
      <c r="R2433" s="210">
        <f xml:space="preserve">  INDEX(設定表!$C$8:$C$15, MATCH( (RIGHT(小韻資料表[[#This Row],[清濁]]) &amp; 小韻資料表[[#This Row],[調]]), 設定表!$B$8:$B$15, 0))</f>
        <v>3</v>
      </c>
      <c r="S2433" s="211" t="s">
        <v>309</v>
      </c>
      <c r="T2433" s="205" t="s">
        <v>309</v>
      </c>
      <c r="U2433" s="226" t="s">
        <v>8822</v>
      </c>
      <c r="V2433" s="147" t="s">
        <v>309</v>
      </c>
      <c r="X2433" s="135"/>
      <c r="Y2433" s="135"/>
      <c r="AA2433" s="135"/>
      <c r="AB2433" s="134"/>
      <c r="AC2433" s="135"/>
      <c r="AD2433" s="135"/>
      <c r="AH2433" s="135"/>
      <c r="AI2433" s="135"/>
    </row>
    <row r="2434" spans="1:35" ht="31.5">
      <c r="A2434" s="205">
        <v>2430</v>
      </c>
      <c r="B2434" s="206" t="s">
        <v>8823</v>
      </c>
      <c r="C2434" s="207" t="str">
        <f xml:space="preserve"> _xlfn.CONCAT(小韻資料表[[#This Row],[聲母拼音碼]],小韻資料表[[#This Row],[韻母拼音碼]],小韻資料表[[#This Row],[調號]])</f>
        <v>phai3</v>
      </c>
      <c r="D2434" s="206" t="s">
        <v>8824</v>
      </c>
      <c r="E2434" s="208" t="s">
        <v>489</v>
      </c>
      <c r="F2434" s="205">
        <v>10</v>
      </c>
      <c r="G2434" s="209" t="s">
        <v>8825</v>
      </c>
      <c r="H2434" s="205">
        <f xml:space="preserve"> LEN(小韻資料表[[#This Row],[小韻字集]])</f>
        <v>6</v>
      </c>
      <c r="I2434" s="205" cm="1">
        <f t="array" ref="I2434" xml:space="preserve"> MATCH(TRUE, ISNUMBER( SEARCH( LEFT(小韻資料表[[#This Row],[切語]],1), 切語上字資料表[切語上字]) ), 0)</f>
        <v>14</v>
      </c>
      <c r="J2434" s="210" t="str" cm="1">
        <f t="array" ref="J2434" xml:space="preserve"> INDEX(切語上字資料表[聲母], 小韻資料表[[#This Row],[上字表識別號]])</f>
        <v>滂</v>
      </c>
      <c r="K2434" s="210" t="str" cm="1">
        <f t="array" ref="K2434" xml:space="preserve"> INDEX(切語上字資料表[聲母拼音碼], 小韻資料表[[#This Row],[上字表識別號]])</f>
        <v>ph</v>
      </c>
      <c r="L2434" s="210" t="str" cm="1">
        <f t="array" ref="L2434" xml:space="preserve"> INDEX(切語上字資料表[清濁], 小韻資料表[[#This Row],[上字表識別號]])</f>
        <v>次清</v>
      </c>
      <c r="M2434" s="223" t="str" cm="1">
        <f t="array" ref="M2434" xml:space="preserve"> INDEX(切語上字資料表[發送收], 小韻資料表[[#This Row],[上字表識別號]])</f>
        <v>送氣</v>
      </c>
      <c r="N2434" s="205" cm="1">
        <f t="array" ref="N2434" xml:space="preserve"> MATCH(TRUE, ISNUMBER( SEARCH( RIGHT(小韻資料表[[#This Row],[切語]],1), 切語下字資料表[切語下字]) ), 0)</f>
        <v>79</v>
      </c>
      <c r="O2434" s="207" t="str" cm="1">
        <f t="array" ref="O2434" xml:space="preserve"> INDEX(切語下字資料表[韻母], 小韻資料表[[#This Row],[下字表識別號]])</f>
        <v>泰開1</v>
      </c>
      <c r="P2434" s="207" t="str" cm="1">
        <f t="array" ref="P2434" xml:space="preserve"> INDEX(切語下字資料表[韻母拼音碼], 小韻資料表[[#This Row],[下字表識別號]])</f>
        <v>ai</v>
      </c>
      <c r="Q2434" s="210" t="str" cm="1">
        <f t="array" ref="Q2434" xml:space="preserve"> INDEX(設定表!$C$19:$C$23, INT( LEFT(小韻資料表[[#This Row],[目次編碼]],1) ))</f>
        <v>去</v>
      </c>
      <c r="R2434" s="210">
        <f xml:space="preserve">  INDEX(設定表!$C$8:$C$15, MATCH( (RIGHT(小韻資料表[[#This Row],[清濁]]) &amp; 小韻資料表[[#This Row],[調]]), 設定表!$B$8:$B$15, 0))</f>
        <v>3</v>
      </c>
      <c r="S2434" s="205" t="s">
        <v>309</v>
      </c>
      <c r="T2434" s="205" t="s">
        <v>309</v>
      </c>
      <c r="U2434" s="226" t="s">
        <v>309</v>
      </c>
      <c r="V2434" s="147" t="s">
        <v>309</v>
      </c>
      <c r="X2434" s="135"/>
      <c r="Y2434" s="135"/>
      <c r="AA2434" s="135"/>
      <c r="AB2434" s="134"/>
      <c r="AC2434" s="135"/>
      <c r="AD2434" s="135"/>
      <c r="AH2434" s="135"/>
      <c r="AI2434" s="135"/>
    </row>
    <row r="2435" spans="1:35" ht="31.5">
      <c r="A2435" s="205">
        <v>2431</v>
      </c>
      <c r="B2435" s="206" t="s">
        <v>8826</v>
      </c>
      <c r="C2435" s="207" t="str">
        <f xml:space="preserve"> _xlfn.CONCAT(小韻資料表[[#This Row],[聲母拼音碼]],小韻資料表[[#This Row],[韻母拼音碼]],小韻資料表[[#This Row],[調號]])</f>
        <v>hua7</v>
      </c>
      <c r="D2435" s="206" t="s">
        <v>8827</v>
      </c>
      <c r="E2435" s="208" t="s">
        <v>489</v>
      </c>
      <c r="F2435" s="205">
        <v>11</v>
      </c>
      <c r="G2435" s="209" t="s">
        <v>8828</v>
      </c>
      <c r="H2435" s="205">
        <f xml:space="preserve"> LEN(小韻資料表[[#This Row],[小韻字集]])</f>
        <v>6</v>
      </c>
      <c r="I2435" s="205" cm="1">
        <f t="array" ref="I2435" xml:space="preserve"> MATCH(TRUE, ISNUMBER( SEARCH( LEFT(小韻資料表[[#This Row],[切語]],1), 切語上字資料表[切語上字]) ), 0)</f>
        <v>37</v>
      </c>
      <c r="J2435" s="210" t="str" cm="1">
        <f t="array" ref="J2435" xml:space="preserve"> INDEX(切語上字資料表[聲母], 小韻資料表[[#This Row],[上字表識別號]])</f>
        <v>匣</v>
      </c>
      <c r="K2435" s="210" t="str" cm="1">
        <f t="array" ref="K2435" xml:space="preserve"> INDEX(切語上字資料表[聲母拼音碼], 小韻資料表[[#This Row],[上字表識別號]])</f>
        <v>h</v>
      </c>
      <c r="L2435" s="210" t="str" cm="1">
        <f t="array" ref="L2435" xml:space="preserve"> INDEX(切語上字資料表[清濁], 小韻資料表[[#This Row],[上字表識別號]])</f>
        <v>全濁</v>
      </c>
      <c r="M2435" s="223" t="str" cm="1">
        <f t="array" ref="M2435" xml:space="preserve"> INDEX(切語上字資料表[發送收], 小韻資料表[[#This Row],[上字表識別號]])</f>
        <v>送氣</v>
      </c>
      <c r="N2435" s="205" cm="1">
        <f t="array" ref="N2435" xml:space="preserve"> MATCH(TRUE, ISNUMBER( SEARCH( RIGHT(小韻資料表[[#This Row],[切語]],1), 切語下字資料表[切語下字]) ), 0)</f>
        <v>83</v>
      </c>
      <c r="O2435" s="207" t="str" cm="1">
        <f t="array" ref="O2435" xml:space="preserve"> INDEX(切語下字資料表[韻母], 小韻資料表[[#This Row],[下字表識別號]])</f>
        <v>泰合1</v>
      </c>
      <c r="P2435" s="207" t="str" cm="1">
        <f t="array" ref="P2435" xml:space="preserve"> INDEX(切語下字資料表[韻母拼音碼], 小韻資料表[[#This Row],[下字表識別號]])</f>
        <v>ua</v>
      </c>
      <c r="Q2435" s="210" t="str" cm="1">
        <f t="array" ref="Q2435" xml:space="preserve"> INDEX(設定表!$C$19:$C$23, INT( LEFT(小韻資料表[[#This Row],[目次編碼]],1) ))</f>
        <v>去</v>
      </c>
      <c r="R2435" s="210">
        <f xml:space="preserve">  INDEX(設定表!$C$8:$C$15, MATCH( (RIGHT(小韻資料表[[#This Row],[清濁]]) &amp; 小韻資料表[[#This Row],[調]]), 設定表!$B$8:$B$15, 0))</f>
        <v>7</v>
      </c>
      <c r="S2435" s="205" t="s">
        <v>309</v>
      </c>
      <c r="T2435" s="205" t="s">
        <v>309</v>
      </c>
      <c r="U2435" s="226" t="s">
        <v>8829</v>
      </c>
      <c r="V2435" s="146" t="s">
        <v>309</v>
      </c>
      <c r="X2435" s="135"/>
      <c r="Y2435" s="135"/>
      <c r="AA2435" s="135"/>
      <c r="AB2435" s="134"/>
      <c r="AC2435" s="135"/>
      <c r="AD2435" s="135"/>
      <c r="AH2435" s="135"/>
      <c r="AI2435" s="135"/>
    </row>
    <row r="2436" spans="1:35" ht="31.5">
      <c r="A2436" s="205">
        <v>2432</v>
      </c>
      <c r="B2436" s="206" t="s">
        <v>8830</v>
      </c>
      <c r="C2436" s="207" t="str">
        <f xml:space="preserve"> _xlfn.CONCAT(小韻資料表[[#This Row],[聲母拼音碼]],小韻資料表[[#This Row],[韻母拼音碼]],小韻資料表[[#This Row],[調號]])</f>
        <v>tua7</v>
      </c>
      <c r="D2436" s="206" t="s">
        <v>8831</v>
      </c>
      <c r="E2436" s="208" t="s">
        <v>489</v>
      </c>
      <c r="F2436" s="205">
        <v>12</v>
      </c>
      <c r="G2436" s="209" t="s">
        <v>8832</v>
      </c>
      <c r="H2436" s="205">
        <f xml:space="preserve"> LEN(小韻資料表[[#This Row],[小韻字集]])</f>
        <v>6</v>
      </c>
      <c r="I2436" s="205" cm="1">
        <f t="array" ref="I2436" xml:space="preserve"> MATCH(TRUE, ISNUMBER( SEARCH( LEFT(小韻資料表[[#This Row],[切語]],1), 切語上字資料表[切語上字]) ), 0)</f>
        <v>7</v>
      </c>
      <c r="J2436" s="210" t="str" cm="1">
        <f t="array" ref="J2436" xml:space="preserve"> INDEX(切語上字資料表[聲母], 小韻資料表[[#This Row],[上字表識別號]])</f>
        <v>定</v>
      </c>
      <c r="K2436" s="210" t="str" cm="1">
        <f t="array" ref="K2436" xml:space="preserve"> INDEX(切語上字資料表[聲母拼音碼], 小韻資料表[[#This Row],[上字表識別號]])</f>
        <v>t</v>
      </c>
      <c r="L2436" s="210" t="str" cm="1">
        <f t="array" ref="L2436" xml:space="preserve"> INDEX(切語上字資料表[清濁], 小韻資料表[[#This Row],[上字表識別號]])</f>
        <v>全濁</v>
      </c>
      <c r="M2436" s="223" cm="1">
        <f t="array" ref="M2436" xml:space="preserve"> INDEX(切語上字資料表[發送收], 小韻資料表[[#This Row],[上字表識別號]])</f>
        <v>0</v>
      </c>
      <c r="N2436" s="205" cm="1">
        <f t="array" ref="N2436" xml:space="preserve"> MATCH(TRUE, ISNUMBER( SEARCH( RIGHT(小韻資料表[[#This Row],[切語]],1), 切語下字資料表[切語下字]) ), 0)</f>
        <v>83</v>
      </c>
      <c r="O2436" s="207" t="str" cm="1">
        <f t="array" ref="O2436" xml:space="preserve"> INDEX(切語下字資料表[韻母], 小韻資料表[[#This Row],[下字表識別號]])</f>
        <v>泰合1</v>
      </c>
      <c r="P2436" s="207" t="str" cm="1">
        <f t="array" ref="P2436" xml:space="preserve"> INDEX(切語下字資料表[韻母拼音碼], 小韻資料表[[#This Row],[下字表識別號]])</f>
        <v>ua</v>
      </c>
      <c r="Q2436" s="210" t="str" cm="1">
        <f t="array" ref="Q2436" xml:space="preserve"> INDEX(設定表!$C$19:$C$23, INT( LEFT(小韻資料表[[#This Row],[目次編碼]],1) ))</f>
        <v>去</v>
      </c>
      <c r="R2436" s="210">
        <f xml:space="preserve">  INDEX(設定表!$C$8:$C$15, MATCH( (RIGHT(小韻資料表[[#This Row],[清濁]]) &amp; 小韻資料表[[#This Row],[調]]), 設定表!$B$8:$B$15, 0))</f>
        <v>7</v>
      </c>
      <c r="S2436" s="205" t="s">
        <v>309</v>
      </c>
      <c r="T2436" s="205" t="s">
        <v>309</v>
      </c>
      <c r="U2436" s="226" t="s">
        <v>8833</v>
      </c>
      <c r="V2436" s="147" t="s">
        <v>309</v>
      </c>
      <c r="X2436" s="135"/>
      <c r="Y2436" s="135"/>
      <c r="AA2436" s="135"/>
      <c r="AB2436" s="134"/>
      <c r="AC2436" s="135"/>
      <c r="AD2436" s="135"/>
      <c r="AH2436" s="135"/>
      <c r="AI2436" s="135"/>
    </row>
    <row r="2437" spans="1:35" ht="63">
      <c r="A2437" s="205">
        <v>2433</v>
      </c>
      <c r="B2437" s="206" t="s">
        <v>8834</v>
      </c>
      <c r="C2437" s="207" t="str">
        <f xml:space="preserve"> _xlfn.CONCAT(小韻資料表[[#This Row],[聲母拼音碼]],小韻資料表[[#This Row],[韻母拼音碼]],小韻資料表[[#This Row],[調號]])</f>
        <v>kua3</v>
      </c>
      <c r="D2437" s="206" t="s">
        <v>8835</v>
      </c>
      <c r="E2437" s="208" t="s">
        <v>489</v>
      </c>
      <c r="F2437" s="205">
        <v>13</v>
      </c>
      <c r="G2437" s="209" t="s">
        <v>8836</v>
      </c>
      <c r="H2437" s="205">
        <f xml:space="preserve"> LEN(小韻資料表[[#This Row],[小韻字集]])</f>
        <v>19</v>
      </c>
      <c r="I2437" s="205" cm="1">
        <f t="array" ref="I2437" xml:space="preserve"> MATCH(TRUE, ISNUMBER( SEARCH( LEFT(小韻資料表[[#This Row],[切語]],1), 切語上字資料表[切語上字]) ), 0)</f>
        <v>1</v>
      </c>
      <c r="J2437" s="210" t="str" cm="1">
        <f t="array" ref="J2437" xml:space="preserve"> INDEX(切語上字資料表[聲母], 小韻資料表[[#This Row],[上字表識別號]])</f>
        <v>見</v>
      </c>
      <c r="K2437" s="210" t="str" cm="1">
        <f t="array" ref="K2437" xml:space="preserve"> INDEX(切語上字資料表[聲母拼音碼], 小韻資料表[[#This Row],[上字表識別號]])</f>
        <v>k</v>
      </c>
      <c r="L2437" s="210" t="str" cm="1">
        <f t="array" ref="L2437" xml:space="preserve"> INDEX(切語上字資料表[清濁], 小韻資料表[[#This Row],[上字表識別號]])</f>
        <v>全清</v>
      </c>
      <c r="M2437" s="223" t="str" cm="1">
        <f t="array" ref="M2437" xml:space="preserve"> INDEX(切語上字資料表[發送收], 小韻資料表[[#This Row],[上字表識別號]])</f>
        <v>發聲</v>
      </c>
      <c r="N2437" s="205" cm="1">
        <f t="array" ref="N2437" xml:space="preserve"> MATCH(TRUE, ISNUMBER( SEARCH( RIGHT(小韻資料表[[#This Row],[切語]],1), 切語下字資料表[切語下字]) ), 0)</f>
        <v>83</v>
      </c>
      <c r="O2437" s="207" t="str" cm="1">
        <f t="array" ref="O2437" xml:space="preserve"> INDEX(切語下字資料表[韻母], 小韻資料表[[#This Row],[下字表識別號]])</f>
        <v>泰合1</v>
      </c>
      <c r="P2437" s="207" t="str" cm="1">
        <f t="array" ref="P2437" xml:space="preserve"> INDEX(切語下字資料表[韻母拼音碼], 小韻資料表[[#This Row],[下字表識別號]])</f>
        <v>ua</v>
      </c>
      <c r="Q2437" s="210" t="str" cm="1">
        <f t="array" ref="Q2437" xml:space="preserve"> INDEX(設定表!$C$19:$C$23, INT( LEFT(小韻資料表[[#This Row],[目次編碼]],1) ))</f>
        <v>去</v>
      </c>
      <c r="R2437" s="210">
        <f xml:space="preserve">  INDEX(設定表!$C$8:$C$15, MATCH( (RIGHT(小韻資料表[[#This Row],[清濁]]) &amp; 小韻資料表[[#This Row],[調]]), 設定表!$B$8:$B$15, 0))</f>
        <v>3</v>
      </c>
      <c r="S2437" s="205" t="s">
        <v>309</v>
      </c>
      <c r="T2437" s="205" t="s">
        <v>309</v>
      </c>
      <c r="U2437" s="226" t="s">
        <v>309</v>
      </c>
      <c r="V2437" s="146" t="s">
        <v>309</v>
      </c>
      <c r="X2437" s="135"/>
      <c r="Y2437" s="135"/>
      <c r="AA2437" s="135"/>
      <c r="AB2437" s="134"/>
      <c r="AC2437" s="135"/>
      <c r="AD2437" s="135"/>
      <c r="AH2437" s="135"/>
      <c r="AI2437" s="135"/>
    </row>
    <row r="2438" spans="1:35" ht="31.5">
      <c r="A2438" s="205">
        <v>2434</v>
      </c>
      <c r="B2438" s="206" t="s">
        <v>8837</v>
      </c>
      <c r="C2438" s="207" t="str">
        <f xml:space="preserve"> _xlfn.CONCAT(小韻資料表[[#This Row],[聲母拼音碼]],小韻資料表[[#This Row],[韻母拼音碼]],小韻資料表[[#This Row],[調號]])</f>
        <v>cua3</v>
      </c>
      <c r="D2438" s="206" t="s">
        <v>8838</v>
      </c>
      <c r="E2438" s="208" t="s">
        <v>489</v>
      </c>
      <c r="F2438" s="205">
        <v>14</v>
      </c>
      <c r="G2438" s="209" t="s">
        <v>8839</v>
      </c>
      <c r="H2438" s="205">
        <f xml:space="preserve"> LEN(小韻資料表[[#This Row],[小韻字集]])</f>
        <v>5</v>
      </c>
      <c r="I2438" s="205" cm="1">
        <f t="array" ref="I2438" xml:space="preserve"> MATCH(TRUE, ISNUMBER( SEARCH( LEFT(小韻資料表[[#This Row],[切語]],1), 切語上字資料表[切語上字]) ), 0)</f>
        <v>21</v>
      </c>
      <c r="J2438" s="210" t="str" cm="1">
        <f t="array" ref="J2438" xml:space="preserve"> INDEX(切語上字資料表[聲母], 小韻資料表[[#This Row],[上字表識別號]])</f>
        <v>精</v>
      </c>
      <c r="K2438" s="210" t="str" cm="1">
        <f t="array" ref="K2438" xml:space="preserve"> INDEX(切語上字資料表[聲母拼音碼], 小韻資料表[[#This Row],[上字表識別號]])</f>
        <v>c</v>
      </c>
      <c r="L2438" s="210" t="str" cm="1">
        <f t="array" ref="L2438" xml:space="preserve"> INDEX(切語上字資料表[清濁], 小韻資料表[[#This Row],[上字表識別號]])</f>
        <v>全清</v>
      </c>
      <c r="M2438" s="223" t="str" cm="1">
        <f t="array" ref="M2438" xml:space="preserve"> INDEX(切語上字資料表[發送收], 小韻資料表[[#This Row],[上字表識別號]])</f>
        <v>發聲</v>
      </c>
      <c r="N2438" s="205" cm="1">
        <f t="array" ref="N2438" xml:space="preserve"> MATCH(TRUE, ISNUMBER( SEARCH( RIGHT(小韻資料表[[#This Row],[切語]],1), 切語下字資料表[切語下字]) ), 0)</f>
        <v>83</v>
      </c>
      <c r="O2438" s="207" t="str" cm="1">
        <f t="array" ref="O2438" xml:space="preserve"> INDEX(切語下字資料表[韻母], 小韻資料表[[#This Row],[下字表識別號]])</f>
        <v>泰合1</v>
      </c>
      <c r="P2438" s="207" t="str" cm="1">
        <f t="array" ref="P2438" xml:space="preserve"> INDEX(切語下字資料表[韻母拼音碼], 小韻資料表[[#This Row],[下字表識別號]])</f>
        <v>ua</v>
      </c>
      <c r="Q2438" s="210" t="str" cm="1">
        <f t="array" ref="Q2438" xml:space="preserve"> INDEX(設定表!$C$19:$C$23, INT( LEFT(小韻資料表[[#This Row],[目次編碼]],1) ))</f>
        <v>去</v>
      </c>
      <c r="R2438" s="210">
        <f xml:space="preserve">  INDEX(設定表!$C$8:$C$15, MATCH( (RIGHT(小韻資料表[[#This Row],[清濁]]) &amp; 小韻資料表[[#This Row],[調]]), 設定表!$B$8:$B$15, 0))</f>
        <v>3</v>
      </c>
      <c r="S2438" s="205" t="s">
        <v>309</v>
      </c>
      <c r="T2438" s="205" t="s">
        <v>309</v>
      </c>
      <c r="U2438" s="226" t="s">
        <v>309</v>
      </c>
      <c r="V2438" s="147" t="s">
        <v>309</v>
      </c>
      <c r="X2438" s="135"/>
      <c r="Y2438" s="135"/>
      <c r="AA2438" s="135"/>
      <c r="AB2438" s="134"/>
      <c r="AC2438" s="135"/>
      <c r="AD2438" s="135"/>
      <c r="AH2438" s="135"/>
      <c r="AI2438" s="135"/>
    </row>
    <row r="2439" spans="1:35" ht="31.5">
      <c r="A2439" s="205">
        <v>2435</v>
      </c>
      <c r="B2439" s="206" t="s">
        <v>8840</v>
      </c>
      <c r="C2439" s="207" t="str">
        <f xml:space="preserve"> _xlfn.CONCAT(小韻資料表[[#This Row],[聲母拼音碼]],小韻資料表[[#This Row],[韻母拼音碼]],小韻資料表[[#This Row],[調號]])</f>
        <v>hua3</v>
      </c>
      <c r="D2439" s="206" t="s">
        <v>8841</v>
      </c>
      <c r="E2439" s="208" t="s">
        <v>489</v>
      </c>
      <c r="F2439" s="205">
        <v>15</v>
      </c>
      <c r="G2439" s="209" t="s">
        <v>8842</v>
      </c>
      <c r="H2439" s="205">
        <f xml:space="preserve"> LEN(小韻資料表[[#This Row],[小韻字集]])</f>
        <v>7</v>
      </c>
      <c r="I2439" s="205" cm="1">
        <f t="array" ref="I2439" xml:space="preserve"> MATCH(TRUE, ISNUMBER( SEARCH( LEFT(小韻資料表[[#This Row],[切語]],1), 切語上字資料表[切語上字]) ), 0)</f>
        <v>36</v>
      </c>
      <c r="J2439" s="210" t="str" cm="1">
        <f t="array" ref="J2439" xml:space="preserve"> INDEX(切語上字資料表[聲母], 小韻資料表[[#This Row],[上字表識別號]])</f>
        <v>曉</v>
      </c>
      <c r="K2439" s="210" t="str" cm="1">
        <f t="array" ref="K2439" xml:space="preserve"> INDEX(切語上字資料表[聲母拼音碼], 小韻資料表[[#This Row],[上字表識別號]])</f>
        <v>h</v>
      </c>
      <c r="L2439" s="210" t="str" cm="1">
        <f t="array" ref="L2439" xml:space="preserve"> INDEX(切語上字資料表[清濁], 小韻資料表[[#This Row],[上字表識別號]])</f>
        <v>次清</v>
      </c>
      <c r="M2439" s="223" t="str" cm="1">
        <f t="array" ref="M2439" xml:space="preserve"> INDEX(切語上字資料表[發送收], 小韻資料表[[#This Row],[上字表識別號]])</f>
        <v>送氣</v>
      </c>
      <c r="N2439" s="205" cm="1">
        <f t="array" ref="N2439" xml:space="preserve"> MATCH(TRUE, ISNUMBER( SEARCH( RIGHT(小韻資料表[[#This Row],[切語]],1), 切語下字資料表[切語下字]) ), 0)</f>
        <v>83</v>
      </c>
      <c r="O2439" s="207" t="str" cm="1">
        <f t="array" ref="O2439" xml:space="preserve"> INDEX(切語下字資料表[韻母], 小韻資料表[[#This Row],[下字表識別號]])</f>
        <v>泰合1</v>
      </c>
      <c r="P2439" s="207" t="str" cm="1">
        <f t="array" ref="P2439" xml:space="preserve"> INDEX(切語下字資料表[韻母拼音碼], 小韻資料表[[#This Row],[下字表識別號]])</f>
        <v>ua</v>
      </c>
      <c r="Q2439" s="210" t="str" cm="1">
        <f t="array" ref="Q2439" xml:space="preserve"> INDEX(設定表!$C$19:$C$23, INT( LEFT(小韻資料表[[#This Row],[目次編碼]],1) ))</f>
        <v>去</v>
      </c>
      <c r="R2439" s="210">
        <f xml:space="preserve">  INDEX(設定表!$C$8:$C$15, MATCH( (RIGHT(小韻資料表[[#This Row],[清濁]]) &amp; 小韻資料表[[#This Row],[調]]), 設定表!$B$8:$B$15, 0))</f>
        <v>3</v>
      </c>
      <c r="S2439" s="205" t="s">
        <v>309</v>
      </c>
      <c r="T2439" s="205" t="s">
        <v>309</v>
      </c>
      <c r="U2439" s="226" t="s">
        <v>309</v>
      </c>
      <c r="V2439" s="146" t="s">
        <v>309</v>
      </c>
      <c r="X2439" s="135"/>
      <c r="Y2439" s="135"/>
      <c r="AA2439" s="135"/>
      <c r="AB2439" s="134"/>
      <c r="AC2439" s="135"/>
      <c r="AD2439" s="135"/>
      <c r="AH2439" s="135"/>
      <c r="AI2439" s="135"/>
    </row>
    <row r="2440" spans="1:35" ht="31.5">
      <c r="A2440" s="205">
        <v>2436</v>
      </c>
      <c r="B2440" s="206" t="s">
        <v>8843</v>
      </c>
      <c r="C2440" s="207" t="str">
        <f xml:space="preserve"> _xlfn.CONCAT(小韻資料表[[#This Row],[聲母拼音碼]],小韻資料表[[#This Row],[韻母拼音碼]],小韻資料表[[#This Row],[調號]])</f>
        <v>khua3</v>
      </c>
      <c r="D2440" s="206" t="s">
        <v>8844</v>
      </c>
      <c r="E2440" s="208" t="s">
        <v>489</v>
      </c>
      <c r="F2440" s="205">
        <v>16</v>
      </c>
      <c r="G2440" s="209" t="s">
        <v>8844</v>
      </c>
      <c r="H2440" s="205">
        <f xml:space="preserve"> LEN(小韻資料表[[#This Row],[小韻字集]])</f>
        <v>2</v>
      </c>
      <c r="I2440" s="205" cm="1">
        <f t="array" ref="I2440" xml:space="preserve"> MATCH(TRUE, ISNUMBER( SEARCH( LEFT(小韻資料表[[#This Row],[切語]],1), 切語上字資料表[切語上字]) ), 0)</f>
        <v>2</v>
      </c>
      <c r="J2440" s="210" t="str" cm="1">
        <f t="array" ref="J2440" xml:space="preserve"> INDEX(切語上字資料表[聲母], 小韻資料表[[#This Row],[上字表識別號]])</f>
        <v>溪</v>
      </c>
      <c r="K2440" s="210" t="str" cm="1">
        <f t="array" ref="K2440" xml:space="preserve"> INDEX(切語上字資料表[聲母拼音碼], 小韻資料表[[#This Row],[上字表識別號]])</f>
        <v>kh</v>
      </c>
      <c r="L2440" s="210" t="str" cm="1">
        <f t="array" ref="L2440" xml:space="preserve"> INDEX(切語上字資料表[清濁], 小韻資料表[[#This Row],[上字表識別號]])</f>
        <v>次清</v>
      </c>
      <c r="M2440" s="223" t="str" cm="1">
        <f t="array" ref="M2440" xml:space="preserve"> INDEX(切語上字資料表[發送收], 小韻資料表[[#This Row],[上字表識別號]])</f>
        <v>送氣</v>
      </c>
      <c r="N2440" s="205" cm="1">
        <f t="array" ref="N2440" xml:space="preserve"> MATCH(TRUE, ISNUMBER( SEARCH( RIGHT(小韻資料表[[#This Row],[切語]],1), 切語下字資料表[切語下字]) ), 0)</f>
        <v>83</v>
      </c>
      <c r="O2440" s="207" t="str" cm="1">
        <f t="array" ref="O2440" xml:space="preserve"> INDEX(切語下字資料表[韻母], 小韻資料表[[#This Row],[下字表識別號]])</f>
        <v>泰合1</v>
      </c>
      <c r="P2440" s="207" t="str" cm="1">
        <f t="array" ref="P2440" xml:space="preserve"> INDEX(切語下字資料表[韻母拼音碼], 小韻資料表[[#This Row],[下字表識別號]])</f>
        <v>ua</v>
      </c>
      <c r="Q2440" s="210" t="str" cm="1">
        <f t="array" ref="Q2440" xml:space="preserve"> INDEX(設定表!$C$19:$C$23, INT( LEFT(小韻資料表[[#This Row],[目次編碼]],1) ))</f>
        <v>去</v>
      </c>
      <c r="R2440" s="210">
        <f xml:space="preserve">  INDEX(設定表!$C$8:$C$15, MATCH( (RIGHT(小韻資料表[[#This Row],[清濁]]) &amp; 小韻資料表[[#This Row],[調]]), 設定表!$B$8:$B$15, 0))</f>
        <v>3</v>
      </c>
      <c r="S2440" s="205" t="s">
        <v>309</v>
      </c>
      <c r="T2440" s="205" t="s">
        <v>309</v>
      </c>
      <c r="U2440" s="226" t="s">
        <v>309</v>
      </c>
      <c r="V2440" s="147" t="s">
        <v>309</v>
      </c>
      <c r="X2440" s="135"/>
      <c r="Y2440" s="135"/>
      <c r="AA2440" s="135"/>
      <c r="AB2440" s="134"/>
      <c r="AC2440" s="135"/>
      <c r="AD2440" s="135"/>
      <c r="AH2440" s="135"/>
      <c r="AI2440" s="135"/>
    </row>
    <row r="2441" spans="1:35" ht="31.5">
      <c r="A2441" s="205">
        <v>2437</v>
      </c>
      <c r="B2441" s="206" t="s">
        <v>8845</v>
      </c>
      <c r="C2441" s="207" t="str">
        <f xml:space="preserve"> _xlfn.CONCAT(小韻資料表[[#This Row],[聲母拼音碼]],小韻資料表[[#This Row],[韻母拼音碼]],小韻資料表[[#This Row],[調號]])</f>
        <v>lua7</v>
      </c>
      <c r="D2441" s="206" t="s">
        <v>8846</v>
      </c>
      <c r="E2441" s="208" t="s">
        <v>489</v>
      </c>
      <c r="F2441" s="205">
        <v>17</v>
      </c>
      <c r="G2441" s="209" t="s">
        <v>8847</v>
      </c>
      <c r="H2441" s="205">
        <f xml:space="preserve"> LEN(小韻資料表[[#This Row],[小韻字集]])</f>
        <v>5</v>
      </c>
      <c r="I2441" s="205" cm="1">
        <f t="array" ref="I2441" xml:space="preserve"> MATCH(TRUE, ISNUMBER( SEARCH( LEFT(小韻資料表[[#This Row],[切語]],1), 切語上字資料表[切語上字]) ), 0)</f>
        <v>40</v>
      </c>
      <c r="J2441" s="210" t="str" cm="1">
        <f t="array" ref="J2441" xml:space="preserve"> INDEX(切語上字資料表[聲母], 小韻資料表[[#This Row],[上字表識別號]])</f>
        <v>來</v>
      </c>
      <c r="K2441" s="210" t="str" cm="1">
        <f t="array" ref="K2441" xml:space="preserve"> INDEX(切語上字資料表[聲母拼音碼], 小韻資料表[[#This Row],[上字表識別號]])</f>
        <v>l</v>
      </c>
      <c r="L2441" s="210" t="str" cm="1">
        <f t="array" ref="L2441" xml:space="preserve"> INDEX(切語上字資料表[清濁], 小韻資料表[[#This Row],[上字表識別號]])</f>
        <v>次濁</v>
      </c>
      <c r="M2441" s="223" t="str" cm="1">
        <f t="array" ref="M2441" xml:space="preserve"> INDEX(切語上字資料表[發送收], 小韻資料表[[#This Row],[上字表識別號]])</f>
        <v>收聲</v>
      </c>
      <c r="N2441" s="205" cm="1">
        <f t="array" ref="N2441" xml:space="preserve"> MATCH(TRUE, ISNUMBER( SEARCH( RIGHT(小韻資料表[[#This Row],[切語]],1), 切語下字資料表[切語下字]) ), 0)</f>
        <v>83</v>
      </c>
      <c r="O2441" s="207" t="str" cm="1">
        <f t="array" ref="O2441" xml:space="preserve"> INDEX(切語下字資料表[韻母], 小韻資料表[[#This Row],[下字表識別號]])</f>
        <v>泰合1</v>
      </c>
      <c r="P2441" s="207" t="str" cm="1">
        <f t="array" ref="P2441" xml:space="preserve"> INDEX(切語下字資料表[韻母拼音碼], 小韻資料表[[#This Row],[下字表識別號]])</f>
        <v>ua</v>
      </c>
      <c r="Q2441" s="210" t="str" cm="1">
        <f t="array" ref="Q2441" xml:space="preserve"> INDEX(設定表!$C$19:$C$23, INT( LEFT(小韻資料表[[#This Row],[目次編碼]],1) ))</f>
        <v>去</v>
      </c>
      <c r="R2441" s="210">
        <f xml:space="preserve">  INDEX(設定表!$C$8:$C$15, MATCH( (RIGHT(小韻資料表[[#This Row],[清濁]]) &amp; 小韻資料表[[#This Row],[調]]), 設定表!$B$8:$B$15, 0))</f>
        <v>7</v>
      </c>
      <c r="S2441" s="205" t="s">
        <v>309</v>
      </c>
      <c r="T2441" s="205" t="s">
        <v>309</v>
      </c>
      <c r="U2441" s="226" t="s">
        <v>309</v>
      </c>
      <c r="V2441" s="146" t="s">
        <v>309</v>
      </c>
      <c r="X2441" s="135"/>
      <c r="Y2441" s="135"/>
      <c r="AA2441" s="135"/>
      <c r="AB2441" s="134"/>
      <c r="AC2441" s="135"/>
      <c r="AD2441" s="135"/>
      <c r="AH2441" s="135"/>
      <c r="AI2441" s="135"/>
    </row>
    <row r="2442" spans="1:35" ht="31.5">
      <c r="A2442" s="205">
        <v>2438</v>
      </c>
      <c r="B2442" s="206" t="s">
        <v>8848</v>
      </c>
      <c r="C2442" s="207" t="str">
        <f xml:space="preserve"> _xlfn.CONCAT(小韻資料表[[#This Row],[聲母拼音碼]],小韻資料表[[#This Row],[韻母拼音碼]],小韻資料表[[#This Row],[調號]])</f>
        <v>gua7</v>
      </c>
      <c r="D2442" s="206" t="s">
        <v>8849</v>
      </c>
      <c r="E2442" s="208" t="s">
        <v>489</v>
      </c>
      <c r="F2442" s="205">
        <v>18</v>
      </c>
      <c r="G2442" s="209" t="s">
        <v>8849</v>
      </c>
      <c r="H2442" s="205">
        <f xml:space="preserve"> LEN(小韻資料表[[#This Row],[小韻字集]])</f>
        <v>1</v>
      </c>
      <c r="I2442" s="205" cm="1">
        <f t="array" ref="I2442" xml:space="preserve"> MATCH(TRUE, ISNUMBER( SEARCH( LEFT(小韻資料表[[#This Row],[切語]],1), 切語上字資料表[切語上字]) ), 0)</f>
        <v>4</v>
      </c>
      <c r="J2442" s="210" t="str" cm="1">
        <f t="array" ref="J2442" xml:space="preserve"> INDEX(切語上字資料表[聲母], 小韻資料表[[#This Row],[上字表識別號]])</f>
        <v>疑</v>
      </c>
      <c r="K2442" s="210" t="str" cm="1">
        <f t="array" ref="K2442" xml:space="preserve"> INDEX(切語上字資料表[聲母拼音碼], 小韻資料表[[#This Row],[上字表識別號]])</f>
        <v>g</v>
      </c>
      <c r="L2442" s="210" t="str" cm="1">
        <f t="array" ref="L2442" xml:space="preserve"> INDEX(切語上字資料表[清濁], 小韻資料表[[#This Row],[上字表識別號]])</f>
        <v>次濁</v>
      </c>
      <c r="M2442" s="223" t="str" cm="1">
        <f t="array" ref="M2442" xml:space="preserve"> INDEX(切語上字資料表[發送收], 小韻資料表[[#This Row],[上字表識別號]])</f>
        <v>收聲</v>
      </c>
      <c r="N2442" s="205" cm="1">
        <f t="array" ref="N2442" xml:space="preserve"> MATCH(TRUE, ISNUMBER( SEARCH( RIGHT(小韻資料表[[#This Row],[切語]],1), 切語下字資料表[切語下字]) ), 0)</f>
        <v>83</v>
      </c>
      <c r="O2442" s="207" t="str" cm="1">
        <f t="array" ref="O2442" xml:space="preserve"> INDEX(切語下字資料表[韻母], 小韻資料表[[#This Row],[下字表識別號]])</f>
        <v>泰合1</v>
      </c>
      <c r="P2442" s="207" t="str" cm="1">
        <f t="array" ref="P2442" xml:space="preserve"> INDEX(切語下字資料表[韻母拼音碼], 小韻資料表[[#This Row],[下字表識別號]])</f>
        <v>ua</v>
      </c>
      <c r="Q2442" s="210" t="str" cm="1">
        <f t="array" ref="Q2442" xml:space="preserve"> INDEX(設定表!$C$19:$C$23, INT( LEFT(小韻資料表[[#This Row],[目次編碼]],1) ))</f>
        <v>去</v>
      </c>
      <c r="R2442" s="210">
        <f xml:space="preserve">  INDEX(設定表!$C$8:$C$15, MATCH( (RIGHT(小韻資料表[[#This Row],[清濁]]) &amp; 小韻資料表[[#This Row],[調]]), 設定表!$B$8:$B$15, 0))</f>
        <v>7</v>
      </c>
      <c r="S2442" s="205" t="s">
        <v>309</v>
      </c>
      <c r="T2442" s="205" t="s">
        <v>309</v>
      </c>
      <c r="U2442" s="226" t="s">
        <v>309</v>
      </c>
      <c r="V2442" s="147" t="s">
        <v>309</v>
      </c>
      <c r="X2442" s="135"/>
      <c r="Y2442" s="135"/>
      <c r="AA2442" s="135"/>
      <c r="AB2442" s="134"/>
      <c r="AC2442" s="135"/>
      <c r="AD2442" s="135"/>
      <c r="AH2442" s="135"/>
      <c r="AI2442" s="135"/>
    </row>
    <row r="2443" spans="1:35" ht="31.5">
      <c r="A2443" s="205">
        <v>2439</v>
      </c>
      <c r="B2443" s="206" t="s">
        <v>8850</v>
      </c>
      <c r="C2443" s="207" t="str">
        <f xml:space="preserve"> _xlfn.CONCAT(小韻資料表[[#This Row],[聲母拼音碼]],小韻資料表[[#This Row],[韻母拼音碼]],小韻資料表[[#This Row],[調號]])</f>
        <v>tua3</v>
      </c>
      <c r="D2443" s="206" t="s">
        <v>8851</v>
      </c>
      <c r="E2443" s="208" t="s">
        <v>489</v>
      </c>
      <c r="F2443" s="205">
        <v>19</v>
      </c>
      <c r="G2443" s="209" t="s">
        <v>8851</v>
      </c>
      <c r="H2443" s="205">
        <f xml:space="preserve"> LEN(小韻資料表[[#This Row],[小韻字集]])</f>
        <v>1</v>
      </c>
      <c r="I2443" s="205" cm="1">
        <f t="array" ref="I2443" xml:space="preserve"> MATCH(TRUE, ISNUMBER( SEARCH( LEFT(小韻資料表[[#This Row],[切語]],1), 切語上字資料表[切語上字]) ), 0)</f>
        <v>5</v>
      </c>
      <c r="J2443" s="210" t="str" cm="1">
        <f t="array" ref="J2443" xml:space="preserve"> INDEX(切語上字資料表[聲母], 小韻資料表[[#This Row],[上字表識別號]])</f>
        <v>端</v>
      </c>
      <c r="K2443" s="210" t="str" cm="1">
        <f t="array" ref="K2443" xml:space="preserve"> INDEX(切語上字資料表[聲母拼音碼], 小韻資料表[[#This Row],[上字表識別號]])</f>
        <v>t</v>
      </c>
      <c r="L2443" s="210" t="str" cm="1">
        <f t="array" ref="L2443" xml:space="preserve"> INDEX(切語上字資料表[清濁], 小韻資料表[[#This Row],[上字表識別號]])</f>
        <v>全清</v>
      </c>
      <c r="M2443" s="223" t="str" cm="1">
        <f t="array" ref="M2443" xml:space="preserve"> INDEX(切語上字資料表[發送收], 小韻資料表[[#This Row],[上字表識別號]])</f>
        <v>發聲</v>
      </c>
      <c r="N2443" s="205" cm="1">
        <f t="array" ref="N2443" xml:space="preserve"> MATCH(TRUE, ISNUMBER( SEARCH( RIGHT(小韻資料表[[#This Row],[切語]],1), 切語下字資料表[切語下字]) ), 0)</f>
        <v>83</v>
      </c>
      <c r="O2443" s="207" t="str" cm="1">
        <f t="array" ref="O2443" xml:space="preserve"> INDEX(切語下字資料表[韻母], 小韻資料表[[#This Row],[下字表識別號]])</f>
        <v>泰合1</v>
      </c>
      <c r="P2443" s="207" t="str" cm="1">
        <f t="array" ref="P2443" xml:space="preserve"> INDEX(切語下字資料表[韻母拼音碼], 小韻資料表[[#This Row],[下字表識別號]])</f>
        <v>ua</v>
      </c>
      <c r="Q2443" s="210" t="str" cm="1">
        <f t="array" ref="Q2443" xml:space="preserve"> INDEX(設定表!$C$19:$C$23, INT( LEFT(小韻資料表[[#This Row],[目次編碼]],1) ))</f>
        <v>去</v>
      </c>
      <c r="R2443" s="210">
        <f xml:space="preserve">  INDEX(設定表!$C$8:$C$15, MATCH( (RIGHT(小韻資料表[[#This Row],[清濁]]) &amp; 小韻資料表[[#This Row],[調]]), 設定表!$B$8:$B$15, 0))</f>
        <v>3</v>
      </c>
      <c r="S2443" s="205" t="s">
        <v>309</v>
      </c>
      <c r="T2443" s="205" t="s">
        <v>309</v>
      </c>
      <c r="U2443" s="226" t="s">
        <v>309</v>
      </c>
      <c r="V2443" s="146" t="s">
        <v>309</v>
      </c>
      <c r="X2443" s="135"/>
      <c r="Y2443" s="135"/>
      <c r="AA2443" s="135"/>
      <c r="AB2443" s="134"/>
      <c r="AC2443" s="135"/>
      <c r="AD2443" s="135"/>
      <c r="AH2443" s="135"/>
      <c r="AI2443" s="135"/>
    </row>
    <row r="2444" spans="1:35" ht="31.5">
      <c r="A2444" s="205">
        <v>2440</v>
      </c>
      <c r="B2444" s="206" t="s">
        <v>8852</v>
      </c>
      <c r="C2444" s="207" t="str">
        <f xml:space="preserve"> _xlfn.CONCAT(小韻資料表[[#This Row],[聲母拼音碼]],小韻資料表[[#This Row],[韻母拼音碼]],小韻資料表[[#This Row],[調號]])</f>
        <v>Øua3</v>
      </c>
      <c r="D2444" s="206" t="s">
        <v>8853</v>
      </c>
      <c r="E2444" s="208" t="s">
        <v>489</v>
      </c>
      <c r="F2444" s="205">
        <v>20</v>
      </c>
      <c r="G2444" s="209" t="s">
        <v>8854</v>
      </c>
      <c r="H2444" s="205">
        <f xml:space="preserve"> LEN(小韻資料表[[#This Row],[小韻字集]])</f>
        <v>7</v>
      </c>
      <c r="I2444" s="205" cm="1">
        <f t="array" ref="I2444" xml:space="preserve"> MATCH(TRUE, ISNUMBER( SEARCH( LEFT(小韻資料表[[#This Row],[切語]],1), 切語上字資料表[切語上字]) ), 0)</f>
        <v>35</v>
      </c>
      <c r="J2444" s="210" t="str" cm="1">
        <f t="array" ref="J2444" xml:space="preserve"> INDEX(切語上字資料表[聲母], 小韻資料表[[#This Row],[上字表識別號]])</f>
        <v>影</v>
      </c>
      <c r="K2444" s="210" t="str" cm="1">
        <f t="array" ref="K2444" xml:space="preserve"> INDEX(切語上字資料表[聲母拼音碼], 小韻資料表[[#This Row],[上字表識別號]])</f>
        <v>Ø</v>
      </c>
      <c r="L2444" s="210" t="str" cm="1">
        <f t="array" ref="L2444" xml:space="preserve"> INDEX(切語上字資料表[清濁], 小韻資料表[[#This Row],[上字表識別號]])</f>
        <v>全清</v>
      </c>
      <c r="M2444" s="223" t="str" cm="1">
        <f t="array" ref="M2444" xml:space="preserve"> INDEX(切語上字資料表[發送收], 小韻資料表[[#This Row],[上字表識別號]])</f>
        <v>發聲</v>
      </c>
      <c r="N2444" s="205" cm="1">
        <f t="array" ref="N2444" xml:space="preserve"> MATCH(TRUE, ISNUMBER( SEARCH( RIGHT(小韻資料表[[#This Row],[切語]],1), 切語下字資料表[切語下字]) ), 0)</f>
        <v>83</v>
      </c>
      <c r="O2444" s="207" t="str" cm="1">
        <f t="array" ref="O2444" xml:space="preserve"> INDEX(切語下字資料表[韻母], 小韻資料表[[#This Row],[下字表識別號]])</f>
        <v>泰合1</v>
      </c>
      <c r="P2444" s="207" t="str" cm="1">
        <f t="array" ref="P2444" xml:space="preserve"> INDEX(切語下字資料表[韻母拼音碼], 小韻資料表[[#This Row],[下字表識別號]])</f>
        <v>ua</v>
      </c>
      <c r="Q2444" s="210" t="str" cm="1">
        <f t="array" ref="Q2444" xml:space="preserve"> INDEX(設定表!$C$19:$C$23, INT( LEFT(小韻資料表[[#This Row],[目次編碼]],1) ))</f>
        <v>去</v>
      </c>
      <c r="R2444" s="210">
        <f xml:space="preserve">  INDEX(設定表!$C$8:$C$15, MATCH( (RIGHT(小韻資料表[[#This Row],[清濁]]) &amp; 小韻資料表[[#This Row],[調]]), 設定表!$B$8:$B$15, 0))</f>
        <v>3</v>
      </c>
      <c r="S2444" s="205" t="s">
        <v>309</v>
      </c>
      <c r="T2444" s="205" t="s">
        <v>309</v>
      </c>
      <c r="U2444" s="226" t="s">
        <v>309</v>
      </c>
      <c r="V2444" s="147" t="s">
        <v>309</v>
      </c>
      <c r="X2444" s="135"/>
      <c r="Y2444" s="135"/>
      <c r="AA2444" s="135"/>
      <c r="AB2444" s="134"/>
      <c r="AC2444" s="135"/>
      <c r="AD2444" s="135"/>
      <c r="AH2444" s="135"/>
      <c r="AI2444" s="135"/>
    </row>
    <row r="2445" spans="1:35" ht="31.5">
      <c r="A2445" s="205">
        <v>2441</v>
      </c>
      <c r="B2445" s="206" t="s">
        <v>8855</v>
      </c>
      <c r="C2445" s="207" t="str">
        <f xml:space="preserve"> _xlfn.CONCAT(小韻資料表[[#This Row],[聲母拼音碼]],小韻資料表[[#This Row],[韻母拼音碼]],小韻資料表[[#This Row],[調號]])</f>
        <v>cua7</v>
      </c>
      <c r="D2445" s="206" t="s">
        <v>8856</v>
      </c>
      <c r="E2445" s="208" t="s">
        <v>489</v>
      </c>
      <c r="F2445" s="205">
        <v>21</v>
      </c>
      <c r="G2445" s="209" t="s">
        <v>8857</v>
      </c>
      <c r="H2445" s="205">
        <f xml:space="preserve"> LEN(小韻資料表[[#This Row],[小韻字集]])</f>
        <v>3</v>
      </c>
      <c r="I2445" s="205" cm="1">
        <f t="array" ref="I2445" xml:space="preserve"> MATCH(TRUE, ISNUMBER( SEARCH( LEFT(小韻資料表[[#This Row],[切語]],1), 切語上字資料表[切語上字]) ), 0)</f>
        <v>23</v>
      </c>
      <c r="J2445" s="210" t="str" cm="1">
        <f t="array" ref="J2445" xml:space="preserve"> INDEX(切語上字資料表[聲母], 小韻資料表[[#This Row],[上字表識別號]])</f>
        <v>從</v>
      </c>
      <c r="K2445" s="210" t="str" cm="1">
        <f t="array" ref="K2445" xml:space="preserve"> INDEX(切語上字資料表[聲母拼音碼], 小韻資料表[[#This Row],[上字表識別號]])</f>
        <v>c</v>
      </c>
      <c r="L2445" s="210" t="str" cm="1">
        <f t="array" ref="L2445" xml:space="preserve"> INDEX(切語上字資料表[清濁], 小韻資料表[[#This Row],[上字表識別號]])</f>
        <v>全濁</v>
      </c>
      <c r="M2445" s="223" cm="1">
        <f t="array" ref="M2445" xml:space="preserve"> INDEX(切語上字資料表[發送收], 小韻資料表[[#This Row],[上字表識別號]])</f>
        <v>0</v>
      </c>
      <c r="N2445" s="205" cm="1">
        <f t="array" ref="N2445" xml:space="preserve"> MATCH(TRUE, ISNUMBER( SEARCH( RIGHT(小韻資料表[[#This Row],[切語]],1), 切語下字資料表[切語下字]) ), 0)</f>
        <v>83</v>
      </c>
      <c r="O2445" s="207" t="str" cm="1">
        <f t="array" ref="O2445" xml:space="preserve"> INDEX(切語下字資料表[韻母], 小韻資料表[[#This Row],[下字表識別號]])</f>
        <v>泰合1</v>
      </c>
      <c r="P2445" s="207" t="str" cm="1">
        <f t="array" ref="P2445" xml:space="preserve"> INDEX(切語下字資料表[韻母拼音碼], 小韻資料表[[#This Row],[下字表識別號]])</f>
        <v>ua</v>
      </c>
      <c r="Q2445" s="210" t="str" cm="1">
        <f t="array" ref="Q2445" xml:space="preserve"> INDEX(設定表!$C$19:$C$23, INT( LEFT(小韻資料表[[#This Row],[目次編碼]],1) ))</f>
        <v>去</v>
      </c>
      <c r="R2445" s="210">
        <f xml:space="preserve">  INDEX(設定表!$C$8:$C$15, MATCH( (RIGHT(小韻資料表[[#This Row],[清濁]]) &amp; 小韻資料表[[#This Row],[調]]), 設定表!$B$8:$B$15, 0))</f>
        <v>7</v>
      </c>
      <c r="S2445" s="205" t="s">
        <v>309</v>
      </c>
      <c r="T2445" s="205" t="s">
        <v>309</v>
      </c>
      <c r="U2445" s="226" t="s">
        <v>309</v>
      </c>
      <c r="V2445" s="146" t="s">
        <v>309</v>
      </c>
      <c r="X2445" s="135"/>
      <c r="Y2445" s="135"/>
      <c r="AA2445" s="135"/>
      <c r="AB2445" s="134"/>
      <c r="AC2445" s="135"/>
      <c r="AD2445" s="135"/>
      <c r="AH2445" s="135"/>
      <c r="AI2445" s="135"/>
    </row>
    <row r="2446" spans="1:35" ht="31.5">
      <c r="A2446" s="205">
        <v>2442</v>
      </c>
      <c r="B2446" s="206" t="s">
        <v>8858</v>
      </c>
      <c r="C2446" s="207" t="str">
        <f xml:space="preserve"> _xlfn.CONCAT(小韻資料表[[#This Row],[聲母拼音碼]],小韻資料表[[#This Row],[韻母拼音碼]],小韻資料表[[#This Row],[調號]])</f>
        <v>sua3</v>
      </c>
      <c r="D2446" s="206" t="s">
        <v>8859</v>
      </c>
      <c r="E2446" s="208" t="s">
        <v>489</v>
      </c>
      <c r="F2446" s="205">
        <v>22</v>
      </c>
      <c r="G2446" s="209" t="s">
        <v>8860</v>
      </c>
      <c r="H2446" s="205">
        <f xml:space="preserve"> LEN(小韻資料表[[#This Row],[小韻字集]])</f>
        <v>6</v>
      </c>
      <c r="I2446" s="205" cm="1">
        <f t="array" ref="I2446" xml:space="preserve"> MATCH(TRUE, ISNUMBER( SEARCH( LEFT(小韻資料表[[#This Row],[切語]],1), 切語上字資料表[切語上字]) ), 0)</f>
        <v>24</v>
      </c>
      <c r="J2446" s="210" t="str" cm="1">
        <f t="array" ref="J2446" xml:space="preserve"> INDEX(切語上字資料表[聲母], 小韻資料表[[#This Row],[上字表識別號]])</f>
        <v>心</v>
      </c>
      <c r="K2446" s="210" t="str" cm="1">
        <f t="array" ref="K2446" xml:space="preserve"> INDEX(切語上字資料表[聲母拼音碼], 小韻資料表[[#This Row],[上字表識別號]])</f>
        <v>s</v>
      </c>
      <c r="L2446" s="210" t="str" cm="1">
        <f t="array" ref="L2446" xml:space="preserve"> INDEX(切語上字資料表[清濁], 小韻資料表[[#This Row],[上字表識別號]])</f>
        <v>全清</v>
      </c>
      <c r="M2446" s="223" t="str" cm="1">
        <f t="array" ref="M2446" xml:space="preserve"> INDEX(切語上字資料表[發送收], 小韻資料表[[#This Row],[上字表識別號]])</f>
        <v>送氣</v>
      </c>
      <c r="N2446" s="205" cm="1">
        <f t="array" ref="N2446" xml:space="preserve"> MATCH(TRUE, ISNUMBER( SEARCH( RIGHT(小韻資料表[[#This Row],[切語]],1), 切語下字資料表[切語下字]) ), 0)</f>
        <v>83</v>
      </c>
      <c r="O2446" s="207" t="str" cm="1">
        <f t="array" ref="O2446" xml:space="preserve"> INDEX(切語下字資料表[韻母], 小韻資料表[[#This Row],[下字表識別號]])</f>
        <v>泰合1</v>
      </c>
      <c r="P2446" s="207" t="str" cm="1">
        <f t="array" ref="P2446" xml:space="preserve"> INDEX(切語下字資料表[韻母拼音碼], 小韻資料表[[#This Row],[下字表識別號]])</f>
        <v>ua</v>
      </c>
      <c r="Q2446" s="210" t="str" cm="1">
        <f t="array" ref="Q2446" xml:space="preserve"> INDEX(設定表!$C$19:$C$23, INT( LEFT(小韻資料表[[#This Row],[目次編碼]],1) ))</f>
        <v>去</v>
      </c>
      <c r="R2446" s="210">
        <f xml:space="preserve">  INDEX(設定表!$C$8:$C$15, MATCH( (RIGHT(小韻資料表[[#This Row],[清濁]]) &amp; 小韻資料表[[#This Row],[調]]), 設定表!$B$8:$B$15, 0))</f>
        <v>3</v>
      </c>
      <c r="S2446" s="205" t="s">
        <v>309</v>
      </c>
      <c r="T2446" s="205" t="s">
        <v>309</v>
      </c>
      <c r="U2446" s="226" t="s">
        <v>309</v>
      </c>
      <c r="V2446" s="147" t="s">
        <v>309</v>
      </c>
      <c r="X2446" s="135"/>
      <c r="Y2446" s="135"/>
      <c r="AA2446" s="135"/>
      <c r="AB2446" s="134"/>
      <c r="AC2446" s="135"/>
      <c r="AD2446" s="135"/>
      <c r="AH2446" s="135"/>
      <c r="AI2446" s="135"/>
    </row>
    <row r="2447" spans="1:35" ht="31.5">
      <c r="A2447" s="205">
        <v>2443</v>
      </c>
      <c r="B2447" s="206" t="s">
        <v>8861</v>
      </c>
      <c r="C2447" s="207" t="str">
        <f xml:space="preserve"> _xlfn.CONCAT(小韻資料表[[#This Row],[聲母拼音碼]],小韻資料表[[#This Row],[韻母拼音碼]],小韻資料表[[#This Row],[調號]])</f>
        <v>chua3</v>
      </c>
      <c r="D2447" s="206" t="s">
        <v>8862</v>
      </c>
      <c r="E2447" s="208" t="s">
        <v>489</v>
      </c>
      <c r="F2447" s="205">
        <v>23</v>
      </c>
      <c r="G2447" s="209" t="s">
        <v>8863</v>
      </c>
      <c r="H2447" s="205">
        <f xml:space="preserve"> LEN(小韻資料表[[#This Row],[小韻字集]])</f>
        <v>5</v>
      </c>
      <c r="I2447" s="205" cm="1">
        <f t="array" ref="I2447" xml:space="preserve"> MATCH(TRUE, ISNUMBER( SEARCH( LEFT(小韻資料表[[#This Row],[切語]],1), 切語上字資料表[切語上字]) ), 0)</f>
        <v>22</v>
      </c>
      <c r="J2447" s="210" t="str" cm="1">
        <f t="array" ref="J2447" xml:space="preserve"> INDEX(切語上字資料表[聲母], 小韻資料表[[#This Row],[上字表識別號]])</f>
        <v>清</v>
      </c>
      <c r="K2447" s="210" t="str" cm="1">
        <f t="array" ref="K2447" xml:space="preserve"> INDEX(切語上字資料表[聲母拼音碼], 小韻資料表[[#This Row],[上字表識別號]])</f>
        <v>ch</v>
      </c>
      <c r="L2447" s="210" t="str" cm="1">
        <f t="array" ref="L2447" xml:space="preserve"> INDEX(切語上字資料表[清濁], 小韻資料表[[#This Row],[上字表識別號]])</f>
        <v>次清</v>
      </c>
      <c r="M2447" s="223" t="str" cm="1">
        <f t="array" ref="M2447" xml:space="preserve"> INDEX(切語上字資料表[發送收], 小韻資料表[[#This Row],[上字表識別號]])</f>
        <v>送氣</v>
      </c>
      <c r="N2447" s="205" cm="1">
        <f t="array" ref="N2447" xml:space="preserve"> MATCH(TRUE, ISNUMBER( SEARCH( RIGHT(小韻資料表[[#This Row],[切語]],1), 切語下字資料表[切語下字]) ), 0)</f>
        <v>83</v>
      </c>
      <c r="O2447" s="207" t="str" cm="1">
        <f t="array" ref="O2447" xml:space="preserve"> INDEX(切語下字資料表[韻母], 小韻資料表[[#This Row],[下字表識別號]])</f>
        <v>泰合1</v>
      </c>
      <c r="P2447" s="207" t="str" cm="1">
        <f t="array" ref="P2447" xml:space="preserve"> INDEX(切語下字資料表[韻母拼音碼], 小韻資料表[[#This Row],[下字表識別號]])</f>
        <v>ua</v>
      </c>
      <c r="Q2447" s="210" t="str" cm="1">
        <f t="array" ref="Q2447" xml:space="preserve"> INDEX(設定表!$C$19:$C$23, INT( LEFT(小韻資料表[[#This Row],[目次編碼]],1) ))</f>
        <v>去</v>
      </c>
      <c r="R2447" s="210">
        <f xml:space="preserve">  INDEX(設定表!$C$8:$C$15, MATCH( (RIGHT(小韻資料表[[#This Row],[清濁]]) &amp; 小韻資料表[[#This Row],[調]]), 設定表!$B$8:$B$15, 0))</f>
        <v>3</v>
      </c>
      <c r="S2447" s="205" t="s">
        <v>309</v>
      </c>
      <c r="T2447" s="205" t="s">
        <v>309</v>
      </c>
      <c r="U2447" s="226" t="s">
        <v>309</v>
      </c>
      <c r="V2447" s="146" t="s">
        <v>309</v>
      </c>
      <c r="X2447" s="135"/>
      <c r="Y2447" s="135"/>
      <c r="AA2447" s="135"/>
      <c r="AB2447" s="134"/>
      <c r="AC2447" s="135"/>
      <c r="AD2447" s="135"/>
      <c r="AH2447" s="135"/>
      <c r="AI2447" s="135"/>
    </row>
    <row r="2448" spans="1:35" ht="31.5">
      <c r="A2448" s="205">
        <v>2444</v>
      </c>
      <c r="B2448" s="206" t="s">
        <v>8864</v>
      </c>
      <c r="C2448" s="207" t="str">
        <f xml:space="preserve"> _xlfn.CONCAT(小韻資料表[[#This Row],[聲母拼音碼]],小韻資料表[[#This Row],[韻母拼音碼]],小韻資料表[[#This Row],[調號]])</f>
        <v>pai7</v>
      </c>
      <c r="D2448" s="206" t="s">
        <v>8865</v>
      </c>
      <c r="E2448" s="208" t="s">
        <v>489</v>
      </c>
      <c r="F2448" s="205">
        <v>24</v>
      </c>
      <c r="G2448" s="209" t="s">
        <v>8866</v>
      </c>
      <c r="H2448" s="205">
        <f xml:space="preserve"> LEN(小韻資料表[[#This Row],[小韻字集]])</f>
        <v>3</v>
      </c>
      <c r="I2448" s="205" cm="1">
        <f t="array" ref="I2448" xml:space="preserve"> MATCH(TRUE, ISNUMBER( SEARCH( LEFT(小韻資料表[[#This Row],[切語]],1), 切語上字資料表[切語上字]) ), 0)</f>
        <v>15</v>
      </c>
      <c r="J2448" s="210" t="str" cm="1">
        <f t="array" ref="J2448" xml:space="preserve"> INDEX(切語上字資料表[聲母], 小韻資料表[[#This Row],[上字表識別號]])</f>
        <v>並</v>
      </c>
      <c r="K2448" s="210" t="str" cm="1">
        <f t="array" ref="K2448" xml:space="preserve"> INDEX(切語上字資料表[聲母拼音碼], 小韻資料表[[#This Row],[上字表識別號]])</f>
        <v>p</v>
      </c>
      <c r="L2448" s="210" t="str" cm="1">
        <f t="array" ref="L2448" xml:space="preserve"> INDEX(切語上字資料表[清濁], 小韻資料表[[#This Row],[上字表識別號]])</f>
        <v>全濁</v>
      </c>
      <c r="M2448" s="223" cm="1">
        <f t="array" ref="M2448" xml:space="preserve"> INDEX(切語上字資料表[發送收], 小韻資料表[[#This Row],[上字表識別號]])</f>
        <v>0</v>
      </c>
      <c r="N2448" s="205" cm="1">
        <f t="array" ref="N2448" xml:space="preserve"> MATCH(TRUE, ISNUMBER( SEARCH( RIGHT(小韻資料表[[#This Row],[切語]],1), 切語下字資料表[切語下字]) ), 0)</f>
        <v>79</v>
      </c>
      <c r="O2448" s="207" t="str" cm="1">
        <f t="array" ref="O2448" xml:space="preserve"> INDEX(切語下字資料表[韻母], 小韻資料表[[#This Row],[下字表識別號]])</f>
        <v>泰開1</v>
      </c>
      <c r="P2448" s="207" t="str" cm="1">
        <f t="array" ref="P2448" xml:space="preserve"> INDEX(切語下字資料表[韻母拼音碼], 小韻資料表[[#This Row],[下字表識別號]])</f>
        <v>ai</v>
      </c>
      <c r="Q2448" s="210" t="str" cm="1">
        <f t="array" ref="Q2448" xml:space="preserve"> INDEX(設定表!$C$19:$C$23, INT( LEFT(小韻資料表[[#This Row],[目次編碼]],1) ))</f>
        <v>去</v>
      </c>
      <c r="R2448" s="210">
        <f xml:space="preserve">  INDEX(設定表!$C$8:$C$15, MATCH( (RIGHT(小韻資料表[[#This Row],[清濁]]) &amp; 小韻資料表[[#This Row],[調]]), 設定表!$B$8:$B$15, 0))</f>
        <v>7</v>
      </c>
      <c r="S2448" s="205" t="s">
        <v>309</v>
      </c>
      <c r="T2448" s="205" t="s">
        <v>309</v>
      </c>
      <c r="U2448" s="226" t="s">
        <v>309</v>
      </c>
      <c r="V2448" s="147" t="s">
        <v>309</v>
      </c>
      <c r="X2448" s="135"/>
      <c r="Y2448" s="135"/>
      <c r="AA2448" s="135"/>
      <c r="AB2448" s="134"/>
      <c r="AC2448" s="135"/>
      <c r="AD2448" s="135"/>
      <c r="AH2448" s="135"/>
      <c r="AI2448" s="135"/>
    </row>
    <row r="2449" spans="1:35" ht="31.5">
      <c r="A2449" s="205">
        <v>2445</v>
      </c>
      <c r="B2449" s="206" t="s">
        <v>8867</v>
      </c>
      <c r="C2449" s="207" t="str">
        <f xml:space="preserve"> _xlfn.CONCAT(小韻資料表[[#This Row],[聲母拼音碼]],小韻資料表[[#This Row],[韻母拼音碼]],小韻資料表[[#This Row],[調號]])</f>
        <v>khai3</v>
      </c>
      <c r="D2449" s="206" t="s">
        <v>8868</v>
      </c>
      <c r="E2449" s="208" t="s">
        <v>489</v>
      </c>
      <c r="F2449" s="205">
        <v>25</v>
      </c>
      <c r="G2449" s="209" t="s">
        <v>8869</v>
      </c>
      <c r="H2449" s="205">
        <f xml:space="preserve"> LEN(小韻資料表[[#This Row],[小韻字集]])</f>
        <v>12</v>
      </c>
      <c r="I2449" s="205" cm="1">
        <f t="array" ref="I2449" xml:space="preserve"> MATCH(TRUE, ISNUMBER( SEARCH( LEFT(小韻資料表[[#This Row],[切語]],1), 切語上字資料表[切語上字]) ), 0)</f>
        <v>2</v>
      </c>
      <c r="J2449" s="210" t="str" cm="1">
        <f t="array" ref="J2449" xml:space="preserve"> INDEX(切語上字資料表[聲母], 小韻資料表[[#This Row],[上字表識別號]])</f>
        <v>溪</v>
      </c>
      <c r="K2449" s="210" t="str" cm="1">
        <f t="array" ref="K2449" xml:space="preserve"> INDEX(切語上字資料表[聲母拼音碼], 小韻資料表[[#This Row],[上字表識別號]])</f>
        <v>kh</v>
      </c>
      <c r="L2449" s="210" t="str" cm="1">
        <f t="array" ref="L2449" xml:space="preserve"> INDEX(切語上字資料表[清濁], 小韻資料表[[#This Row],[上字表識別號]])</f>
        <v>次清</v>
      </c>
      <c r="M2449" s="223" t="str" cm="1">
        <f t="array" ref="M2449" xml:space="preserve"> INDEX(切語上字資料表[發送收], 小韻資料表[[#This Row],[上字表識別號]])</f>
        <v>送氣</v>
      </c>
      <c r="N2449" s="205" cm="1">
        <f t="array" ref="N2449" xml:space="preserve"> MATCH(TRUE, ISNUMBER( SEARCH( RIGHT(小韻資料表[[#This Row],[切語]],1), 切語下字資料表[切語下字]) ), 0)</f>
        <v>79</v>
      </c>
      <c r="O2449" s="207" t="str" cm="1">
        <f t="array" ref="O2449" xml:space="preserve"> INDEX(切語下字資料表[韻母], 小韻資料表[[#This Row],[下字表識別號]])</f>
        <v>泰開1</v>
      </c>
      <c r="P2449" s="207" t="str" cm="1">
        <f t="array" ref="P2449" xml:space="preserve"> INDEX(切語下字資料表[韻母拼音碼], 小韻資料表[[#This Row],[下字表識別號]])</f>
        <v>ai</v>
      </c>
      <c r="Q2449" s="210" t="str" cm="1">
        <f t="array" ref="Q2449" xml:space="preserve"> INDEX(設定表!$C$19:$C$23, INT( LEFT(小韻資料表[[#This Row],[目次編碼]],1) ))</f>
        <v>去</v>
      </c>
      <c r="R2449" s="210">
        <f xml:space="preserve">  INDEX(設定表!$C$8:$C$15, MATCH( (RIGHT(小韻資料表[[#This Row],[清濁]]) &amp; 小韻資料表[[#This Row],[調]]), 設定表!$B$8:$B$15, 0))</f>
        <v>3</v>
      </c>
      <c r="S2449" s="205" t="s">
        <v>309</v>
      </c>
      <c r="T2449" s="205" t="s">
        <v>309</v>
      </c>
      <c r="U2449" s="226" t="s">
        <v>309</v>
      </c>
      <c r="V2449" s="146" t="s">
        <v>309</v>
      </c>
      <c r="X2449" s="135"/>
      <c r="Y2449" s="135"/>
      <c r="AA2449" s="135"/>
      <c r="AB2449" s="134"/>
      <c r="AC2449" s="135"/>
      <c r="AD2449" s="135"/>
      <c r="AH2449" s="135"/>
      <c r="AI2449" s="135"/>
    </row>
    <row r="2450" spans="1:35" ht="31.5">
      <c r="A2450" s="205">
        <v>2446</v>
      </c>
      <c r="B2450" s="206" t="s">
        <v>8870</v>
      </c>
      <c r="C2450" s="207" t="str">
        <f xml:space="preserve"> _xlfn.CONCAT(小韻資料表[[#This Row],[聲母拼音碼]],小韻資料表[[#This Row],[韻母拼音碼]],小韻資料表[[#This Row],[調號]])</f>
        <v>chai3</v>
      </c>
      <c r="D2450" s="206" t="s">
        <v>8871</v>
      </c>
      <c r="E2450" s="208" t="s">
        <v>489</v>
      </c>
      <c r="F2450" s="205">
        <v>26</v>
      </c>
      <c r="G2450" s="209" t="s">
        <v>8872</v>
      </c>
      <c r="H2450" s="205">
        <f xml:space="preserve"> LEN(小韻資料表[[#This Row],[小韻字集]])</f>
        <v>5</v>
      </c>
      <c r="I2450" s="205" cm="1">
        <f t="array" ref="I2450" xml:space="preserve"> MATCH(TRUE, ISNUMBER( SEARCH( LEFT(小韻資料表[[#This Row],[切語]],1), 切語上字資料表[切語上字]) ), 0)</f>
        <v>22</v>
      </c>
      <c r="J2450" s="210" t="str" cm="1">
        <f t="array" ref="J2450" xml:space="preserve"> INDEX(切語上字資料表[聲母], 小韻資料表[[#This Row],[上字表識別號]])</f>
        <v>清</v>
      </c>
      <c r="K2450" s="210" t="str" cm="1">
        <f t="array" ref="K2450" xml:space="preserve"> INDEX(切語上字資料表[聲母拼音碼], 小韻資料表[[#This Row],[上字表識別號]])</f>
        <v>ch</v>
      </c>
      <c r="L2450" s="210" t="str" cm="1">
        <f t="array" ref="L2450" xml:space="preserve"> INDEX(切語上字資料表[清濁], 小韻資料表[[#This Row],[上字表識別號]])</f>
        <v>次清</v>
      </c>
      <c r="M2450" s="223" t="str" cm="1">
        <f t="array" ref="M2450" xml:space="preserve"> INDEX(切語上字資料表[發送收], 小韻資料表[[#This Row],[上字表識別號]])</f>
        <v>送氣</v>
      </c>
      <c r="N2450" s="205" cm="1">
        <f t="array" ref="N2450" xml:space="preserve"> MATCH(TRUE, ISNUMBER( SEARCH( RIGHT(小韻資料表[[#This Row],[切語]],1), 切語下字資料表[切語下字]) ), 0)</f>
        <v>79</v>
      </c>
      <c r="O2450" s="207" t="str" cm="1">
        <f t="array" ref="O2450" xml:space="preserve"> INDEX(切語下字資料表[韻母], 小韻資料表[[#This Row],[下字表識別號]])</f>
        <v>泰開1</v>
      </c>
      <c r="P2450" s="207" t="str" cm="1">
        <f t="array" ref="P2450" xml:space="preserve"> INDEX(切語下字資料表[韻母拼音碼], 小韻資料表[[#This Row],[下字表識別號]])</f>
        <v>ai</v>
      </c>
      <c r="Q2450" s="210" t="str" cm="1">
        <f t="array" ref="Q2450" xml:space="preserve"> INDEX(設定表!$C$19:$C$23, INT( LEFT(小韻資料表[[#This Row],[目次編碼]],1) ))</f>
        <v>去</v>
      </c>
      <c r="R2450" s="210">
        <f xml:space="preserve">  INDEX(設定表!$C$8:$C$15, MATCH( (RIGHT(小韻資料表[[#This Row],[清濁]]) &amp; 小韻資料表[[#This Row],[調]]), 設定表!$B$8:$B$15, 0))</f>
        <v>3</v>
      </c>
      <c r="S2450" s="205" t="s">
        <v>309</v>
      </c>
      <c r="T2450" s="205" t="s">
        <v>309</v>
      </c>
      <c r="U2450" s="226" t="s">
        <v>309</v>
      </c>
      <c r="V2450" s="147" t="s">
        <v>309</v>
      </c>
      <c r="X2450" s="135"/>
      <c r="Y2450" s="135"/>
      <c r="AA2450" s="135"/>
      <c r="AB2450" s="134"/>
      <c r="AC2450" s="135"/>
      <c r="AD2450" s="135"/>
      <c r="AH2450" s="135"/>
      <c r="AI2450" s="135"/>
    </row>
    <row r="2451" spans="1:35" ht="31.5">
      <c r="A2451" s="205">
        <v>2447</v>
      </c>
      <c r="B2451" s="206" t="s">
        <v>8873</v>
      </c>
      <c r="C2451" s="207" t="str">
        <f xml:space="preserve"> _xlfn.CONCAT(小韻資料表[[#This Row],[聲母拼音碼]],小韻資料表[[#This Row],[韻母拼音碼]],小韻資料表[[#This Row],[調號]])</f>
        <v>lai7</v>
      </c>
      <c r="D2451" s="206" t="s">
        <v>8874</v>
      </c>
      <c r="E2451" s="208" t="s">
        <v>489</v>
      </c>
      <c r="F2451" s="205">
        <v>27</v>
      </c>
      <c r="G2451" s="209" t="s">
        <v>8875</v>
      </c>
      <c r="H2451" s="205">
        <f xml:space="preserve"> LEN(小韻資料表[[#This Row],[小韻字集]])</f>
        <v>16</v>
      </c>
      <c r="I2451" s="205" cm="1">
        <f t="array" ref="I2451" xml:space="preserve"> MATCH(TRUE, ISNUMBER( SEARCH( LEFT(小韻資料表[[#This Row],[切語]],1), 切語上字資料表[切語上字]) ), 0)</f>
        <v>40</v>
      </c>
      <c r="J2451" s="210" t="str" cm="1">
        <f t="array" ref="J2451" xml:space="preserve"> INDEX(切語上字資料表[聲母], 小韻資料表[[#This Row],[上字表識別號]])</f>
        <v>來</v>
      </c>
      <c r="K2451" s="210" t="str" cm="1">
        <f t="array" ref="K2451" xml:space="preserve"> INDEX(切語上字資料表[聲母拼音碼], 小韻資料表[[#This Row],[上字表識別號]])</f>
        <v>l</v>
      </c>
      <c r="L2451" s="210" t="str" cm="1">
        <f t="array" ref="L2451" xml:space="preserve"> INDEX(切語上字資料表[清濁], 小韻資料表[[#This Row],[上字表識別號]])</f>
        <v>次濁</v>
      </c>
      <c r="M2451" s="223" t="str" cm="1">
        <f t="array" ref="M2451" xml:space="preserve"> INDEX(切語上字資料表[發送收], 小韻資料表[[#This Row],[上字表識別號]])</f>
        <v>收聲</v>
      </c>
      <c r="N2451" s="205" cm="1">
        <f t="array" ref="N2451" xml:space="preserve"> MATCH(TRUE, ISNUMBER( SEARCH( RIGHT(小韻資料表[[#This Row],[切語]],1), 切語下字資料表[切語下字]) ), 0)</f>
        <v>79</v>
      </c>
      <c r="O2451" s="207" t="str" cm="1">
        <f t="array" ref="O2451" xml:space="preserve"> INDEX(切語下字資料表[韻母], 小韻資料表[[#This Row],[下字表識別號]])</f>
        <v>泰開1</v>
      </c>
      <c r="P2451" s="207" t="str" cm="1">
        <f t="array" ref="P2451" xml:space="preserve"> INDEX(切語下字資料表[韻母拼音碼], 小韻資料表[[#This Row],[下字表識別號]])</f>
        <v>ai</v>
      </c>
      <c r="Q2451" s="210" t="str" cm="1">
        <f t="array" ref="Q2451" xml:space="preserve"> INDEX(設定表!$C$19:$C$23, INT( LEFT(小韻資料表[[#This Row],[目次編碼]],1) ))</f>
        <v>去</v>
      </c>
      <c r="R2451" s="210">
        <f xml:space="preserve">  INDEX(設定表!$C$8:$C$15, MATCH( (RIGHT(小韻資料表[[#This Row],[清濁]]) &amp; 小韻資料表[[#This Row],[調]]), 設定表!$B$8:$B$15, 0))</f>
        <v>7</v>
      </c>
      <c r="S2451" s="205" t="s">
        <v>309</v>
      </c>
      <c r="T2451" s="205" t="s">
        <v>309</v>
      </c>
      <c r="U2451" s="226" t="s">
        <v>309</v>
      </c>
      <c r="V2451" s="146" t="s">
        <v>309</v>
      </c>
      <c r="X2451" s="135"/>
      <c r="Y2451" s="135"/>
      <c r="AA2451" s="135"/>
      <c r="AB2451" s="134"/>
      <c r="AC2451" s="135"/>
      <c r="AD2451" s="135"/>
      <c r="AH2451" s="135"/>
      <c r="AI2451" s="135"/>
    </row>
    <row r="2452" spans="1:35" ht="31.5">
      <c r="A2452" s="205">
        <v>2448</v>
      </c>
      <c r="B2452" s="206" t="s">
        <v>8876</v>
      </c>
      <c r="C2452" s="207" t="str">
        <f xml:space="preserve"> _xlfn.CONCAT(小韻資料表[[#This Row],[聲母拼音碼]],小韻資料表[[#This Row],[韻母拼音碼]],小韻資料表[[#This Row],[調號]])</f>
        <v>hai3</v>
      </c>
      <c r="D2452" s="206" t="s">
        <v>8877</v>
      </c>
      <c r="E2452" s="208" t="s">
        <v>489</v>
      </c>
      <c r="F2452" s="205">
        <v>28</v>
      </c>
      <c r="G2452" s="209" t="s">
        <v>8878</v>
      </c>
      <c r="H2452" s="205">
        <f xml:space="preserve"> LEN(小韻資料表[[#This Row],[小韻字集]])</f>
        <v>8</v>
      </c>
      <c r="I2452" s="205" cm="1">
        <f t="array" ref="I2452" xml:space="preserve"> MATCH(TRUE, ISNUMBER( SEARCH( LEFT(小韻資料表[[#This Row],[切語]],1), 切語上字資料表[切語上字]) ), 0)</f>
        <v>36</v>
      </c>
      <c r="J2452" s="210" t="str" cm="1">
        <f t="array" ref="J2452" xml:space="preserve"> INDEX(切語上字資料表[聲母], 小韻資料表[[#This Row],[上字表識別號]])</f>
        <v>曉</v>
      </c>
      <c r="K2452" s="210" t="str" cm="1">
        <f t="array" ref="K2452" xml:space="preserve"> INDEX(切語上字資料表[聲母拼音碼], 小韻資料表[[#This Row],[上字表識別號]])</f>
        <v>h</v>
      </c>
      <c r="L2452" s="210" t="str" cm="1">
        <f t="array" ref="L2452" xml:space="preserve"> INDEX(切語上字資料表[清濁], 小韻資料表[[#This Row],[上字表識別號]])</f>
        <v>次清</v>
      </c>
      <c r="M2452" s="223" t="str" cm="1">
        <f t="array" ref="M2452" xml:space="preserve"> INDEX(切語上字資料表[發送收], 小韻資料表[[#This Row],[上字表識別號]])</f>
        <v>送氣</v>
      </c>
      <c r="N2452" s="205" cm="1">
        <f t="array" ref="N2452" xml:space="preserve"> MATCH(TRUE, ISNUMBER( SEARCH( RIGHT(小韻資料表[[#This Row],[切語]],1), 切語下字資料表[切語下字]) ), 0)</f>
        <v>79</v>
      </c>
      <c r="O2452" s="207" t="str" cm="1">
        <f t="array" ref="O2452" xml:space="preserve"> INDEX(切語下字資料表[韻母], 小韻資料表[[#This Row],[下字表識別號]])</f>
        <v>泰開1</v>
      </c>
      <c r="P2452" s="207" t="str" cm="1">
        <f t="array" ref="P2452" xml:space="preserve"> INDEX(切語下字資料表[韻母拼音碼], 小韻資料表[[#This Row],[下字表識別號]])</f>
        <v>ai</v>
      </c>
      <c r="Q2452" s="210" t="str" cm="1">
        <f t="array" ref="Q2452" xml:space="preserve"> INDEX(設定表!$C$19:$C$23, INT( LEFT(小韻資料表[[#This Row],[目次編碼]],1) ))</f>
        <v>去</v>
      </c>
      <c r="R2452" s="210">
        <f xml:space="preserve">  INDEX(設定表!$C$8:$C$15, MATCH( (RIGHT(小韻資料表[[#This Row],[清濁]]) &amp; 小韻資料表[[#This Row],[調]]), 設定表!$B$8:$B$15, 0))</f>
        <v>3</v>
      </c>
      <c r="S2452" s="205" t="s">
        <v>309</v>
      </c>
      <c r="T2452" s="205" t="s">
        <v>309</v>
      </c>
      <c r="U2452" s="226" t="s">
        <v>309</v>
      </c>
      <c r="V2452" s="147" t="s">
        <v>309</v>
      </c>
      <c r="X2452" s="135"/>
      <c r="Y2452" s="135"/>
      <c r="AA2452" s="135"/>
      <c r="AB2452" s="134"/>
      <c r="AC2452" s="135"/>
      <c r="AD2452" s="135"/>
      <c r="AH2452" s="135"/>
      <c r="AI2452" s="135"/>
    </row>
    <row r="2453" spans="1:35" ht="31.5">
      <c r="A2453" s="205">
        <v>2449</v>
      </c>
      <c r="B2453" s="206" t="s">
        <v>8879</v>
      </c>
      <c r="C2453" s="207" t="str">
        <f xml:space="preserve"> _xlfn.CONCAT(小韻資料表[[#This Row],[聲母拼音碼]],小韻資料表[[#This Row],[韻母拼音碼]],小韻資料表[[#This Row],[調號]])</f>
        <v>thua3</v>
      </c>
      <c r="D2453" s="206" t="s">
        <v>8880</v>
      </c>
      <c r="E2453" s="208" t="s">
        <v>489</v>
      </c>
      <c r="F2453" s="205">
        <v>29</v>
      </c>
      <c r="G2453" s="209" t="s">
        <v>8881</v>
      </c>
      <c r="H2453" s="205">
        <f xml:space="preserve"> LEN(小韻資料表[[#This Row],[小韻字集]])</f>
        <v>5</v>
      </c>
      <c r="I2453" s="205" cm="1">
        <f t="array" ref="I2453" xml:space="preserve"> MATCH(TRUE, ISNUMBER( SEARCH( LEFT(小韻資料表[[#This Row],[切語]],1), 切語上字資料表[切語上字]) ), 0)</f>
        <v>6</v>
      </c>
      <c r="J2453" s="210" t="str" cm="1">
        <f t="array" ref="J2453" xml:space="preserve"> INDEX(切語上字資料表[聲母], 小韻資料表[[#This Row],[上字表識別號]])</f>
        <v>透</v>
      </c>
      <c r="K2453" s="210" t="str" cm="1">
        <f t="array" ref="K2453" xml:space="preserve"> INDEX(切語上字資料表[聲母拼音碼], 小韻資料表[[#This Row],[上字表識別號]])</f>
        <v>th</v>
      </c>
      <c r="L2453" s="210" t="str" cm="1">
        <f t="array" ref="L2453" xml:space="preserve"> INDEX(切語上字資料表[清濁], 小韻資料表[[#This Row],[上字表識別號]])</f>
        <v>次清</v>
      </c>
      <c r="M2453" s="223" t="str" cm="1">
        <f t="array" ref="M2453" xml:space="preserve"> INDEX(切語上字資料表[發送收], 小韻資料表[[#This Row],[上字表識別號]])</f>
        <v>送氣</v>
      </c>
      <c r="N2453" s="205" cm="1">
        <f t="array" ref="N2453" xml:space="preserve"> MATCH(TRUE, ISNUMBER( SEARCH( RIGHT(小韻資料表[[#This Row],[切語]],1), 切語下字資料表[切語下字]) ), 0)</f>
        <v>83</v>
      </c>
      <c r="O2453" s="207" t="str" cm="1">
        <f t="array" ref="O2453" xml:space="preserve"> INDEX(切語下字資料表[韻母], 小韻資料表[[#This Row],[下字表識別號]])</f>
        <v>泰合1</v>
      </c>
      <c r="P2453" s="207" t="str" cm="1">
        <f t="array" ref="P2453" xml:space="preserve"> INDEX(切語下字資料表[韻母拼音碼], 小韻資料表[[#This Row],[下字表識別號]])</f>
        <v>ua</v>
      </c>
      <c r="Q2453" s="210" t="str" cm="1">
        <f t="array" ref="Q2453" xml:space="preserve"> INDEX(設定表!$C$19:$C$23, INT( LEFT(小韻資料表[[#This Row],[目次編碼]],1) ))</f>
        <v>去</v>
      </c>
      <c r="R2453" s="210">
        <f xml:space="preserve">  INDEX(設定表!$C$8:$C$15, MATCH( (RIGHT(小韻資料表[[#This Row],[清濁]]) &amp; 小韻資料表[[#This Row],[調]]), 設定表!$B$8:$B$15, 0))</f>
        <v>3</v>
      </c>
      <c r="S2453" s="205" t="s">
        <v>309</v>
      </c>
      <c r="T2453" s="205" t="s">
        <v>309</v>
      </c>
      <c r="U2453" s="226" t="s">
        <v>309</v>
      </c>
      <c r="V2453" s="146" t="s">
        <v>309</v>
      </c>
      <c r="X2453" s="135"/>
      <c r="Y2453" s="135"/>
      <c r="AA2453" s="135"/>
      <c r="AB2453" s="134"/>
      <c r="AC2453" s="135"/>
      <c r="AD2453" s="135"/>
      <c r="AH2453" s="135"/>
      <c r="AI2453" s="135"/>
    </row>
    <row r="2454" spans="1:35" ht="31.5">
      <c r="A2454" s="205">
        <v>2450</v>
      </c>
      <c r="B2454" s="206" t="s">
        <v>8882</v>
      </c>
      <c r="C2454" s="207" t="str">
        <f xml:space="preserve"> _xlfn.CONCAT(小韻資料表[[#This Row],[聲母拼音碼]],小韻資料表[[#This Row],[韻母拼音碼]],小韻資料表[[#This Row],[調號]])</f>
        <v>mua7</v>
      </c>
      <c r="D2454" s="206" t="s">
        <v>8883</v>
      </c>
      <c r="E2454" s="208" t="s">
        <v>489</v>
      </c>
      <c r="F2454" s="205">
        <v>30</v>
      </c>
      <c r="G2454" s="209" t="s">
        <v>8884</v>
      </c>
      <c r="H2454" s="205">
        <f xml:space="preserve"> LEN(小韻資料表[[#This Row],[小韻字集]])</f>
        <v>3</v>
      </c>
      <c r="I2454" s="205" cm="1">
        <f t="array" ref="I2454" xml:space="preserve"> MATCH(TRUE, ISNUMBER( SEARCH( LEFT(小韻資料表[[#This Row],[切語]],1), 切語上字資料表[切語上字]) ), 0)</f>
        <v>16</v>
      </c>
      <c r="J2454" s="210" t="str" cm="1">
        <f t="array" ref="J2454" xml:space="preserve"> INDEX(切語上字資料表[聲母], 小韻資料表[[#This Row],[上字表識別號]])</f>
        <v>明</v>
      </c>
      <c r="K2454" s="210" t="str" cm="1">
        <f t="array" ref="K2454" xml:space="preserve"> INDEX(切語上字資料表[聲母拼音碼], 小韻資料表[[#This Row],[上字表識別號]])</f>
        <v>m</v>
      </c>
      <c r="L2454" s="210" t="str" cm="1">
        <f t="array" ref="L2454" xml:space="preserve"> INDEX(切語上字資料表[清濁], 小韻資料表[[#This Row],[上字表識別號]])</f>
        <v>次濁</v>
      </c>
      <c r="M2454" s="223" t="str" cm="1">
        <f t="array" ref="M2454" xml:space="preserve"> INDEX(切語上字資料表[發送收], 小韻資料表[[#This Row],[上字表識別號]])</f>
        <v>收聲</v>
      </c>
      <c r="N2454" s="205" cm="1">
        <f t="array" ref="N2454" xml:space="preserve"> MATCH(TRUE, ISNUMBER( SEARCH( RIGHT(小韻資料表[[#This Row],[切語]],1), 切語下字資料表[切語下字]) ), 0)</f>
        <v>83</v>
      </c>
      <c r="O2454" s="207" t="str" cm="1">
        <f t="array" ref="O2454" xml:space="preserve"> INDEX(切語下字資料表[韻母], 小韻資料表[[#This Row],[下字表識別號]])</f>
        <v>泰合1</v>
      </c>
      <c r="P2454" s="207" t="str" cm="1">
        <f t="array" ref="P2454" xml:space="preserve"> INDEX(切語下字資料表[韻母拼音碼], 小韻資料表[[#This Row],[下字表識別號]])</f>
        <v>ua</v>
      </c>
      <c r="Q2454" s="210" t="str" cm="1">
        <f t="array" ref="Q2454" xml:space="preserve"> INDEX(設定表!$C$19:$C$23, INT( LEFT(小韻資料表[[#This Row],[目次編碼]],1) ))</f>
        <v>去</v>
      </c>
      <c r="R2454" s="210">
        <f xml:space="preserve">  INDEX(設定表!$C$8:$C$15, MATCH( (RIGHT(小韻資料表[[#This Row],[清濁]]) &amp; 小韻資料表[[#This Row],[調]]), 設定表!$B$8:$B$15, 0))</f>
        <v>7</v>
      </c>
      <c r="S2454" s="205" t="s">
        <v>309</v>
      </c>
      <c r="T2454" s="205" t="s">
        <v>309</v>
      </c>
      <c r="U2454" s="226" t="s">
        <v>309</v>
      </c>
      <c r="V2454" s="147" t="s">
        <v>309</v>
      </c>
      <c r="X2454" s="135"/>
      <c r="Y2454" s="135"/>
      <c r="AA2454" s="135"/>
      <c r="AB2454" s="134"/>
      <c r="AC2454" s="135"/>
      <c r="AD2454" s="135"/>
      <c r="AH2454" s="135"/>
      <c r="AI2454" s="135"/>
    </row>
    <row r="2455" spans="1:35" ht="31.5">
      <c r="A2455" s="205">
        <v>2451</v>
      </c>
      <c r="B2455" s="206" t="s">
        <v>8885</v>
      </c>
      <c r="C2455" s="207" t="str">
        <f xml:space="preserve"> _xlfn.CONCAT(小韻資料表[[#This Row],[聲母拼音碼]],小韻資料表[[#This Row],[韻母拼音碼]],小韻資料表[[#This Row],[調號]])</f>
        <v>chua3</v>
      </c>
      <c r="D2455" s="206" t="s">
        <v>8886</v>
      </c>
      <c r="E2455" s="208" t="s">
        <v>489</v>
      </c>
      <c r="F2455" s="205">
        <v>31</v>
      </c>
      <c r="G2455" s="209" t="s">
        <v>8886</v>
      </c>
      <c r="H2455" s="205">
        <f xml:space="preserve"> LEN(小韻資料表[[#This Row],[小韻字集]])</f>
        <v>2</v>
      </c>
      <c r="I2455" s="205" cm="1">
        <f t="array" ref="I2455" xml:space="preserve"> MATCH(TRUE, ISNUMBER( SEARCH( LEFT(小韻資料表[[#This Row],[切語]],1), 切語上字資料表[切語上字]) ), 0)</f>
        <v>22</v>
      </c>
      <c r="J2455" s="210" t="str" cm="1">
        <f t="array" ref="J2455" xml:space="preserve"> INDEX(切語上字資料表[聲母], 小韻資料表[[#This Row],[上字表識別號]])</f>
        <v>清</v>
      </c>
      <c r="K2455" s="210" t="str" cm="1">
        <f t="array" ref="K2455" xml:space="preserve"> INDEX(切語上字資料表[聲母拼音碼], 小韻資料表[[#This Row],[上字表識別號]])</f>
        <v>ch</v>
      </c>
      <c r="L2455" s="210" t="str" cm="1">
        <f t="array" ref="L2455" xml:space="preserve"> INDEX(切語上字資料表[清濁], 小韻資料表[[#This Row],[上字表識別號]])</f>
        <v>次清</v>
      </c>
      <c r="M2455" s="223" t="str" cm="1">
        <f t="array" ref="M2455" xml:space="preserve"> INDEX(切語上字資料表[發送收], 小韻資料表[[#This Row],[上字表識別號]])</f>
        <v>送氣</v>
      </c>
      <c r="N2455" s="205" cm="1">
        <f t="array" ref="N2455" xml:space="preserve"> MATCH(TRUE, ISNUMBER( SEARCH( RIGHT(小韻資料表[[#This Row],[切語]],1), 切語下字資料表[切語下字]) ), 0)</f>
        <v>83</v>
      </c>
      <c r="O2455" s="207" t="str" cm="1">
        <f t="array" ref="O2455" xml:space="preserve"> INDEX(切語下字資料表[韻母], 小韻資料表[[#This Row],[下字表識別號]])</f>
        <v>泰合1</v>
      </c>
      <c r="P2455" s="207" t="str" cm="1">
        <f t="array" ref="P2455" xml:space="preserve"> INDEX(切語下字資料表[韻母拼音碼], 小韻資料表[[#This Row],[下字表識別號]])</f>
        <v>ua</v>
      </c>
      <c r="Q2455" s="210" t="str" cm="1">
        <f t="array" ref="Q2455" xml:space="preserve"> INDEX(設定表!$C$19:$C$23, INT( LEFT(小韻資料表[[#This Row],[目次編碼]],1) ))</f>
        <v>去</v>
      </c>
      <c r="R2455" s="210">
        <f xml:space="preserve">  INDEX(設定表!$C$8:$C$15, MATCH( (RIGHT(小韻資料表[[#This Row],[清濁]]) &amp; 小韻資料表[[#This Row],[調]]), 設定表!$B$8:$B$15, 0))</f>
        <v>3</v>
      </c>
      <c r="S2455" s="205" t="s">
        <v>309</v>
      </c>
      <c r="T2455" s="205" t="s">
        <v>309</v>
      </c>
      <c r="U2455" s="226" t="s">
        <v>309</v>
      </c>
      <c r="V2455" s="146" t="s">
        <v>309</v>
      </c>
      <c r="X2455" s="135"/>
      <c r="Y2455" s="135"/>
      <c r="AA2455" s="135"/>
      <c r="AB2455" s="134"/>
      <c r="AC2455" s="135"/>
      <c r="AD2455" s="135"/>
      <c r="AH2455" s="135"/>
      <c r="AI2455" s="135"/>
    </row>
    <row r="2456" spans="1:35" ht="31.5">
      <c r="A2456" s="205">
        <v>2452</v>
      </c>
      <c r="B2456" s="206" t="s">
        <v>8887</v>
      </c>
      <c r="C2456" s="207" t="str">
        <f xml:space="preserve"> _xlfn.CONCAT(小韻資料表[[#This Row],[聲母拼音碼]],小韻資料表[[#This Row],[韻母拼音碼]],小韻資料表[[#This Row],[調號]])</f>
        <v>kai3</v>
      </c>
      <c r="D2456" s="206" t="s">
        <v>504</v>
      </c>
      <c r="E2456" s="208" t="s">
        <v>503</v>
      </c>
      <c r="F2456" s="205">
        <v>1</v>
      </c>
      <c r="G2456" s="209" t="s">
        <v>8888</v>
      </c>
      <c r="H2456" s="205">
        <f xml:space="preserve"> LEN(小韻資料表[[#This Row],[小韻字集]])</f>
        <v>7</v>
      </c>
      <c r="I2456" s="205" cm="1">
        <f t="array" ref="I2456" xml:space="preserve"> MATCH(TRUE, ISNUMBER( SEARCH( LEFT(小韻資料表[[#This Row],[切語]],1), 切語上字資料表[切語上字]) ), 0)</f>
        <v>1</v>
      </c>
      <c r="J2456" s="210" t="str" cm="1">
        <f t="array" ref="J2456" xml:space="preserve"> INDEX(切語上字資料表[聲母], 小韻資料表[[#This Row],[上字表識別號]])</f>
        <v>見</v>
      </c>
      <c r="K2456" s="210" t="str" cm="1">
        <f t="array" ref="K2456" xml:space="preserve"> INDEX(切語上字資料表[聲母拼音碼], 小韻資料表[[#This Row],[上字表識別號]])</f>
        <v>k</v>
      </c>
      <c r="L2456" s="210" t="str" cm="1">
        <f t="array" ref="L2456" xml:space="preserve"> INDEX(切語上字資料表[清濁], 小韻資料表[[#This Row],[上字表識別號]])</f>
        <v>全清</v>
      </c>
      <c r="M2456" s="223" t="str" cm="1">
        <f t="array" ref="M2456" xml:space="preserve"> INDEX(切語上字資料表[發送收], 小韻資料表[[#This Row],[上字表識別號]])</f>
        <v>發聲</v>
      </c>
      <c r="N2456" s="205" cm="1">
        <f t="array" ref="N2456" xml:space="preserve"> MATCH(TRUE, ISNUMBER( SEARCH( RIGHT(小韻資料表[[#This Row],[切語]],1), 切語下字資料表[切語下字]) ), 0)</f>
        <v>87</v>
      </c>
      <c r="O2456" s="207" t="str" cm="1">
        <f t="array" ref="O2456" xml:space="preserve"> INDEX(切語下字資料表[韻母], 小韻資料表[[#This Row],[下字表識別號]])</f>
        <v>卦開2</v>
      </c>
      <c r="P2456" s="207" t="str" cm="1">
        <f t="array" ref="P2456" xml:space="preserve"> INDEX(切語下字資料表[韻母拼音碼], 小韻資料表[[#This Row],[下字表識別號]])</f>
        <v>ai</v>
      </c>
      <c r="Q2456" s="210" t="str" cm="1">
        <f t="array" ref="Q2456" xml:space="preserve"> INDEX(設定表!$C$19:$C$23, INT( LEFT(小韻資料表[[#This Row],[目次編碼]],1) ))</f>
        <v>去</v>
      </c>
      <c r="R2456" s="210">
        <f xml:space="preserve">  INDEX(設定表!$C$8:$C$15, MATCH( (RIGHT(小韻資料表[[#This Row],[清濁]]) &amp; 小韻資料表[[#This Row],[調]]), 設定表!$B$8:$B$15, 0))</f>
        <v>3</v>
      </c>
      <c r="S2456" s="205" t="s">
        <v>309</v>
      </c>
      <c r="T2456" s="205" t="s">
        <v>309</v>
      </c>
      <c r="U2456" s="226" t="s">
        <v>8889</v>
      </c>
      <c r="V2456" s="147" t="s">
        <v>309</v>
      </c>
      <c r="X2456" s="135"/>
      <c r="Y2456" s="135"/>
      <c r="AA2456" s="135"/>
      <c r="AB2456" s="134"/>
      <c r="AC2456" s="135"/>
      <c r="AD2456" s="135"/>
      <c r="AH2456" s="135"/>
      <c r="AI2456" s="135"/>
    </row>
    <row r="2457" spans="1:35" ht="31.5">
      <c r="A2457" s="205">
        <v>2453</v>
      </c>
      <c r="B2457" s="206" t="s">
        <v>8890</v>
      </c>
      <c r="C2457" s="207" t="str">
        <f xml:space="preserve"> _xlfn.CONCAT(小韻資料表[[#This Row],[聲母拼音碼]],小韻資料表[[#This Row],[韻母拼音碼]],小韻資料表[[#This Row],[調號]])</f>
        <v>kai3</v>
      </c>
      <c r="D2457" s="206" t="s">
        <v>8891</v>
      </c>
      <c r="E2457" s="208" t="s">
        <v>503</v>
      </c>
      <c r="F2457" s="205">
        <v>2</v>
      </c>
      <c r="G2457" s="209" t="s">
        <v>8892</v>
      </c>
      <c r="H2457" s="205">
        <f xml:space="preserve"> LEN(小韻資料表[[#This Row],[小韻字集]])</f>
        <v>6</v>
      </c>
      <c r="I2457" s="205" cm="1">
        <f t="array" ref="I2457" xml:space="preserve"> MATCH(TRUE, ISNUMBER( SEARCH( LEFT(小韻資料表[[#This Row],[切語]],1), 切語上字資料表[切語上字]) ), 0)</f>
        <v>1</v>
      </c>
      <c r="J2457" s="210" t="str" cm="1">
        <f t="array" ref="J2457" xml:space="preserve"> INDEX(切語上字資料表[聲母], 小韻資料表[[#This Row],[上字表識別號]])</f>
        <v>見</v>
      </c>
      <c r="K2457" s="210" t="str" cm="1">
        <f t="array" ref="K2457" xml:space="preserve"> INDEX(切語上字資料表[聲母拼音碼], 小韻資料表[[#This Row],[上字表識別號]])</f>
        <v>k</v>
      </c>
      <c r="L2457" s="210" t="str" cm="1">
        <f t="array" ref="L2457" xml:space="preserve"> INDEX(切語上字資料表[清濁], 小韻資料表[[#This Row],[上字表識別號]])</f>
        <v>全清</v>
      </c>
      <c r="M2457" s="223" t="str" cm="1">
        <f t="array" ref="M2457" xml:space="preserve"> INDEX(切語上字資料表[發送收], 小韻資料表[[#This Row],[上字表識別號]])</f>
        <v>發聲</v>
      </c>
      <c r="N2457" s="205" cm="1">
        <f t="array" ref="N2457" xml:space="preserve"> MATCH(TRUE, ISNUMBER( SEARCH( RIGHT(小韻資料表[[#This Row],[切語]],1), 切語下字資料表[切語下字]) ), 0)</f>
        <v>87</v>
      </c>
      <c r="O2457" s="207" t="str" cm="1">
        <f t="array" ref="O2457" xml:space="preserve"> INDEX(切語下字資料表[韻母], 小韻資料表[[#This Row],[下字表識別號]])</f>
        <v>卦開2</v>
      </c>
      <c r="P2457" s="207" t="str" cm="1">
        <f t="array" ref="P2457" xml:space="preserve"> INDEX(切語下字資料表[韻母拼音碼], 小韻資料表[[#This Row],[下字表識別號]])</f>
        <v>ai</v>
      </c>
      <c r="Q2457" s="210" t="str" cm="1">
        <f t="array" ref="Q2457" xml:space="preserve"> INDEX(設定表!$C$19:$C$23, INT( LEFT(小韻資料表[[#This Row],[目次編碼]],1) ))</f>
        <v>去</v>
      </c>
      <c r="R2457" s="210">
        <f xml:space="preserve">  INDEX(設定表!$C$8:$C$15, MATCH( (RIGHT(小韻資料表[[#This Row],[清濁]]) &amp; 小韻資料表[[#This Row],[調]]), 設定表!$B$8:$B$15, 0))</f>
        <v>3</v>
      </c>
      <c r="S2457" s="205" t="s">
        <v>8893</v>
      </c>
      <c r="T2457" s="205" t="s">
        <v>309</v>
      </c>
      <c r="U2457" s="226" t="s">
        <v>309</v>
      </c>
      <c r="V2457" s="146" t="s">
        <v>309</v>
      </c>
      <c r="X2457" s="135"/>
      <c r="Y2457" s="135"/>
      <c r="AA2457" s="135"/>
      <c r="AB2457" s="134"/>
      <c r="AC2457" s="135"/>
      <c r="AD2457" s="135"/>
      <c r="AH2457" s="135"/>
      <c r="AI2457" s="135"/>
    </row>
    <row r="2458" spans="1:35" ht="31.5">
      <c r="A2458" s="205">
        <v>2454</v>
      </c>
      <c r="B2458" s="206" t="s">
        <v>8894</v>
      </c>
      <c r="C2458" s="207" t="str">
        <f xml:space="preserve"> _xlfn.CONCAT(小韻資料表[[#This Row],[聲母拼音碼]],小韻資料表[[#This Row],[韻母拼音碼]],小韻資料表[[#This Row],[調號]])</f>
        <v>hai7</v>
      </c>
      <c r="D2458" s="206" t="s">
        <v>8895</v>
      </c>
      <c r="E2458" s="208" t="s">
        <v>503</v>
      </c>
      <c r="F2458" s="205">
        <v>4</v>
      </c>
      <c r="G2458" s="209" t="s">
        <v>8896</v>
      </c>
      <c r="H2458" s="205">
        <f xml:space="preserve"> LEN(小韻資料表[[#This Row],[小韻字集]])</f>
        <v>2</v>
      </c>
      <c r="I2458" s="205" cm="1">
        <f t="array" ref="I2458" xml:space="preserve"> MATCH(TRUE, ISNUMBER( SEARCH( LEFT(小韻資料表[[#This Row],[切語]],1), 切語上字資料表[切語上字]) ), 0)</f>
        <v>37</v>
      </c>
      <c r="J2458" s="210" t="str" cm="1">
        <f t="array" ref="J2458" xml:space="preserve"> INDEX(切語上字資料表[聲母], 小韻資料表[[#This Row],[上字表識別號]])</f>
        <v>匣</v>
      </c>
      <c r="K2458" s="210" t="str" cm="1">
        <f t="array" ref="K2458" xml:space="preserve"> INDEX(切語上字資料表[聲母拼音碼], 小韻資料表[[#This Row],[上字表識別號]])</f>
        <v>h</v>
      </c>
      <c r="L2458" s="210" t="str" cm="1">
        <f t="array" ref="L2458" xml:space="preserve"> INDEX(切語上字資料表[清濁], 小韻資料表[[#This Row],[上字表識別號]])</f>
        <v>全濁</v>
      </c>
      <c r="M2458" s="223" t="str" cm="1">
        <f t="array" ref="M2458" xml:space="preserve"> INDEX(切語上字資料表[發送收], 小韻資料表[[#This Row],[上字表識別號]])</f>
        <v>送氣</v>
      </c>
      <c r="N2458" s="205" cm="1">
        <f t="array" ref="N2458" xml:space="preserve"> MATCH(TRUE, ISNUMBER( SEARCH( RIGHT(小韻資料表[[#This Row],[切語]],1), 切語下字資料表[切語下字]) ), 0)</f>
        <v>87</v>
      </c>
      <c r="O2458" s="207" t="str" cm="1">
        <f t="array" ref="O2458" xml:space="preserve"> INDEX(切語下字資料表[韻母], 小韻資料表[[#This Row],[下字表識別號]])</f>
        <v>卦開2</v>
      </c>
      <c r="P2458" s="207" t="str" cm="1">
        <f t="array" ref="P2458" xml:space="preserve"> INDEX(切語下字資料表[韻母拼音碼], 小韻資料表[[#This Row],[下字表識別號]])</f>
        <v>ai</v>
      </c>
      <c r="Q2458" s="210" t="str" cm="1">
        <f t="array" ref="Q2458" xml:space="preserve"> INDEX(設定表!$C$19:$C$23, INT( LEFT(小韻資料表[[#This Row],[目次編碼]],1) ))</f>
        <v>去</v>
      </c>
      <c r="R2458" s="210">
        <f xml:space="preserve">  INDEX(設定表!$C$8:$C$15, MATCH( (RIGHT(小韻資料表[[#This Row],[清濁]]) &amp; 小韻資料表[[#This Row],[調]]), 設定表!$B$8:$B$15, 0))</f>
        <v>7</v>
      </c>
      <c r="S2458" s="205" t="s">
        <v>309</v>
      </c>
      <c r="T2458" s="205" t="s">
        <v>309</v>
      </c>
      <c r="U2458" s="226" t="s">
        <v>309</v>
      </c>
      <c r="V2458" s="147" t="s">
        <v>309</v>
      </c>
      <c r="X2458" s="135"/>
      <c r="Y2458" s="135"/>
      <c r="AA2458" s="135"/>
      <c r="AB2458" s="134"/>
      <c r="AC2458" s="135"/>
      <c r="AD2458" s="135"/>
      <c r="AH2458" s="135"/>
      <c r="AI2458" s="135"/>
    </row>
    <row r="2459" spans="1:35" ht="31.5">
      <c r="A2459" s="205">
        <v>2455</v>
      </c>
      <c r="B2459" s="206" t="s">
        <v>8897</v>
      </c>
      <c r="C2459" s="207" t="str">
        <f xml:space="preserve"> _xlfn.CONCAT(小韻資料表[[#This Row],[聲母拼音碼]],小韻資料表[[#This Row],[韻母拼音碼]],小韻資料表[[#This Row],[調號]])</f>
        <v>mai7</v>
      </c>
      <c r="D2459" s="206" t="s">
        <v>8898</v>
      </c>
      <c r="E2459" s="208" t="s">
        <v>503</v>
      </c>
      <c r="F2459" s="205">
        <v>5</v>
      </c>
      <c r="G2459" s="209" t="s">
        <v>8898</v>
      </c>
      <c r="H2459" s="205">
        <f xml:space="preserve"> LEN(小韻資料表[[#This Row],[小韻字集]])</f>
        <v>1</v>
      </c>
      <c r="I2459" s="205" cm="1">
        <f t="array" ref="I2459" xml:space="preserve"> MATCH(TRUE, ISNUMBER( SEARCH( LEFT(小韻資料表[[#This Row],[切語]],1), 切語上字資料表[切語上字]) ), 0)</f>
        <v>16</v>
      </c>
      <c r="J2459" s="210" t="str" cm="1">
        <f t="array" ref="J2459" xml:space="preserve"> INDEX(切語上字資料表[聲母], 小韻資料表[[#This Row],[上字表識別號]])</f>
        <v>明</v>
      </c>
      <c r="K2459" s="210" t="str" cm="1">
        <f t="array" ref="K2459" xml:space="preserve"> INDEX(切語上字資料表[聲母拼音碼], 小韻資料表[[#This Row],[上字表識別號]])</f>
        <v>m</v>
      </c>
      <c r="L2459" s="210" t="str" cm="1">
        <f t="array" ref="L2459" xml:space="preserve"> INDEX(切語上字資料表[清濁], 小韻資料表[[#This Row],[上字表識別號]])</f>
        <v>次濁</v>
      </c>
      <c r="M2459" s="223" t="str" cm="1">
        <f t="array" ref="M2459" xml:space="preserve"> INDEX(切語上字資料表[發送收], 小韻資料表[[#This Row],[上字表識別號]])</f>
        <v>收聲</v>
      </c>
      <c r="N2459" s="205" cm="1">
        <f t="array" ref="N2459" xml:space="preserve"> MATCH(TRUE, ISNUMBER( SEARCH( RIGHT(小韻資料表[[#This Row],[切語]],1), 切語下字資料表[切語下字]) ), 0)</f>
        <v>87</v>
      </c>
      <c r="O2459" s="207" t="str" cm="1">
        <f t="array" ref="O2459" xml:space="preserve"> INDEX(切語下字資料表[韻母], 小韻資料表[[#This Row],[下字表識別號]])</f>
        <v>卦開2</v>
      </c>
      <c r="P2459" s="207" t="str" cm="1">
        <f t="array" ref="P2459" xml:space="preserve"> INDEX(切語下字資料表[韻母拼音碼], 小韻資料表[[#This Row],[下字表識別號]])</f>
        <v>ai</v>
      </c>
      <c r="Q2459" s="210" t="str" cm="1">
        <f t="array" ref="Q2459" xml:space="preserve"> INDEX(設定表!$C$19:$C$23, INT( LEFT(小韻資料表[[#This Row],[目次編碼]],1) ))</f>
        <v>去</v>
      </c>
      <c r="R2459" s="210">
        <f xml:space="preserve">  INDEX(設定表!$C$8:$C$15, MATCH( (RIGHT(小韻資料表[[#This Row],[清濁]]) &amp; 小韻資料表[[#This Row],[調]]), 設定表!$B$8:$B$15, 0))</f>
        <v>7</v>
      </c>
      <c r="S2459" s="205" t="s">
        <v>309</v>
      </c>
      <c r="T2459" s="205" t="s">
        <v>309</v>
      </c>
      <c r="U2459" s="226" t="s">
        <v>309</v>
      </c>
      <c r="V2459" s="146" t="s">
        <v>309</v>
      </c>
      <c r="X2459" s="135"/>
      <c r="Y2459" s="135"/>
      <c r="AA2459" s="135"/>
      <c r="AB2459" s="134"/>
      <c r="AC2459" s="135"/>
      <c r="AD2459" s="135"/>
      <c r="AH2459" s="135"/>
      <c r="AI2459" s="135"/>
    </row>
    <row r="2460" spans="1:35" ht="31.5">
      <c r="A2460" s="205">
        <v>2456</v>
      </c>
      <c r="B2460" s="206" t="s">
        <v>8899</v>
      </c>
      <c r="C2460" s="207" t="str">
        <f xml:space="preserve"> _xlfn.CONCAT(小韻資料表[[#This Row],[聲母拼音碼]],小韻資料表[[#This Row],[韻母拼音碼]],小韻資料表[[#This Row],[調號]])</f>
        <v>hai7</v>
      </c>
      <c r="D2460" s="206" t="s">
        <v>8900</v>
      </c>
      <c r="E2460" s="208" t="s">
        <v>503</v>
      </c>
      <c r="F2460" s="205">
        <v>6</v>
      </c>
      <c r="G2460" s="209" t="s">
        <v>8901</v>
      </c>
      <c r="H2460" s="205">
        <f xml:space="preserve"> LEN(小韻資料表[[#This Row],[小韻字集]])</f>
        <v>9</v>
      </c>
      <c r="I2460" s="205" cm="1">
        <f t="array" ref="I2460" xml:space="preserve"> MATCH(TRUE, ISNUMBER( SEARCH( LEFT(小韻資料表[[#This Row],[切語]],1), 切語上字資料表[切語上字]) ), 0)</f>
        <v>37</v>
      </c>
      <c r="J2460" s="210" t="str" cm="1">
        <f t="array" ref="J2460" xml:space="preserve"> INDEX(切語上字資料表[聲母], 小韻資料表[[#This Row],[上字表識別號]])</f>
        <v>匣</v>
      </c>
      <c r="K2460" s="210" t="str" cm="1">
        <f t="array" ref="K2460" xml:space="preserve"> INDEX(切語上字資料表[聲母拼音碼], 小韻資料表[[#This Row],[上字表識別號]])</f>
        <v>h</v>
      </c>
      <c r="L2460" s="210" t="str" cm="1">
        <f t="array" ref="L2460" xml:space="preserve"> INDEX(切語上字資料表[清濁], 小韻資料表[[#This Row],[上字表識別號]])</f>
        <v>全濁</v>
      </c>
      <c r="M2460" s="223" t="str" cm="1">
        <f t="array" ref="M2460" xml:space="preserve"> INDEX(切語上字資料表[發送收], 小韻資料表[[#This Row],[上字表識別號]])</f>
        <v>送氣</v>
      </c>
      <c r="N2460" s="205" cm="1">
        <f t="array" ref="N2460" xml:space="preserve"> MATCH(TRUE, ISNUMBER( SEARCH( RIGHT(小韻資料表[[#This Row],[切語]],1), 切語下字資料表[切語下字]) ), 0)</f>
        <v>87</v>
      </c>
      <c r="O2460" s="207" t="str" cm="1">
        <f t="array" ref="O2460" xml:space="preserve"> INDEX(切語下字資料表[韻母], 小韻資料表[[#This Row],[下字表識別號]])</f>
        <v>卦開2</v>
      </c>
      <c r="P2460" s="207" t="str" cm="1">
        <f t="array" ref="P2460" xml:space="preserve"> INDEX(切語下字資料表[韻母拼音碼], 小韻資料表[[#This Row],[下字表識別號]])</f>
        <v>ai</v>
      </c>
      <c r="Q2460" s="210" t="str" cm="1">
        <f t="array" ref="Q2460" xml:space="preserve"> INDEX(設定表!$C$19:$C$23, INT( LEFT(小韻資料表[[#This Row],[目次編碼]],1) ))</f>
        <v>去</v>
      </c>
      <c r="R2460" s="210">
        <f xml:space="preserve">  INDEX(設定表!$C$8:$C$15, MATCH( (RIGHT(小韻資料表[[#This Row],[清濁]]) &amp; 小韻資料表[[#This Row],[調]]), 設定表!$B$8:$B$15, 0))</f>
        <v>7</v>
      </c>
      <c r="S2460" s="205" t="s">
        <v>309</v>
      </c>
      <c r="T2460" s="205" t="s">
        <v>309</v>
      </c>
      <c r="U2460" s="226" t="s">
        <v>309</v>
      </c>
      <c r="V2460" s="147" t="s">
        <v>309</v>
      </c>
      <c r="X2460" s="135"/>
      <c r="Y2460" s="135"/>
      <c r="AA2460" s="135"/>
      <c r="AB2460" s="134"/>
      <c r="AC2460" s="135"/>
      <c r="AD2460" s="135"/>
      <c r="AH2460" s="135"/>
      <c r="AI2460" s="135"/>
    </row>
    <row r="2461" spans="1:35" ht="31.5">
      <c r="A2461" s="205">
        <v>2457</v>
      </c>
      <c r="B2461" s="206" t="s">
        <v>8902</v>
      </c>
      <c r="C2461" s="207" t="str">
        <f xml:space="preserve"> _xlfn.CONCAT(小韻資料表[[#This Row],[聲母拼音碼]],小韻資料表[[#This Row],[韻母拼音碼]],小韻資料表[[#This Row],[調號]])</f>
        <v>chai3</v>
      </c>
      <c r="D2461" s="206" t="s">
        <v>1878</v>
      </c>
      <c r="E2461" s="208" t="s">
        <v>503</v>
      </c>
      <c r="F2461" s="205">
        <v>7</v>
      </c>
      <c r="G2461" s="209" t="s">
        <v>8903</v>
      </c>
      <c r="H2461" s="205">
        <f xml:space="preserve"> LEN(小韻資料表[[#This Row],[小韻字集]])</f>
        <v>8</v>
      </c>
      <c r="I2461" s="205" cm="1">
        <f t="array" ref="I2461" xml:space="preserve"> MATCH(TRUE, ISNUMBER( SEARCH( LEFT(小韻資料表[[#This Row],[切語]],1), 切語上字資料表[切語上字]) ), 0)</f>
        <v>27</v>
      </c>
      <c r="J2461" s="210" t="str" cm="1">
        <f t="array" ref="J2461" xml:space="preserve"> INDEX(切語上字資料表[聲母], 小韻資料表[[#This Row],[上字表識別號]])</f>
        <v>初</v>
      </c>
      <c r="K2461" s="210" t="str" cm="1">
        <f t="array" ref="K2461" xml:space="preserve"> INDEX(切語上字資料表[聲母拼音碼], 小韻資料表[[#This Row],[上字表識別號]])</f>
        <v>ch</v>
      </c>
      <c r="L2461" s="210" t="str" cm="1">
        <f t="array" ref="L2461" xml:space="preserve"> INDEX(切語上字資料表[清濁], 小韻資料表[[#This Row],[上字表識別號]])</f>
        <v>次清</v>
      </c>
      <c r="M2461" s="223" t="str" cm="1">
        <f t="array" ref="M2461" xml:space="preserve"> INDEX(切語上字資料表[發送收], 小韻資料表[[#This Row],[上字表識別號]])</f>
        <v>送氣</v>
      </c>
      <c r="N2461" s="205" cm="1">
        <f t="array" ref="N2461" xml:space="preserve"> MATCH(TRUE, ISNUMBER( SEARCH( RIGHT(小韻資料表[[#This Row],[切語]],1), 切語下字資料表[切語下字]) ), 0)</f>
        <v>87</v>
      </c>
      <c r="O2461" s="207" t="str" cm="1">
        <f t="array" ref="O2461" xml:space="preserve"> INDEX(切語下字資料表[韻母], 小韻資料表[[#This Row],[下字表識別號]])</f>
        <v>卦開2</v>
      </c>
      <c r="P2461" s="207" t="str" cm="1">
        <f t="array" ref="P2461" xml:space="preserve"> INDEX(切語下字資料表[韻母拼音碼], 小韻資料表[[#This Row],[下字表識別號]])</f>
        <v>ai</v>
      </c>
      <c r="Q2461" s="210" t="str" cm="1">
        <f t="array" ref="Q2461" xml:space="preserve"> INDEX(設定表!$C$19:$C$23, INT( LEFT(小韻資料表[[#This Row],[目次編碼]],1) ))</f>
        <v>去</v>
      </c>
      <c r="R2461" s="210">
        <f xml:space="preserve">  INDEX(設定表!$C$8:$C$15, MATCH( (RIGHT(小韻資料表[[#This Row],[清濁]]) &amp; 小韻資料表[[#This Row],[調]]), 設定表!$B$8:$B$15, 0))</f>
        <v>3</v>
      </c>
      <c r="S2461" s="205" t="s">
        <v>309</v>
      </c>
      <c r="T2461" s="205" t="s">
        <v>309</v>
      </c>
      <c r="U2461" s="226" t="s">
        <v>309</v>
      </c>
      <c r="V2461" s="146" t="s">
        <v>309</v>
      </c>
      <c r="X2461" s="135"/>
      <c r="Y2461" s="135"/>
      <c r="AA2461" s="135"/>
      <c r="AB2461" s="134"/>
      <c r="AC2461" s="135"/>
      <c r="AD2461" s="135"/>
      <c r="AH2461" s="135"/>
      <c r="AI2461" s="135"/>
    </row>
    <row r="2462" spans="1:35" ht="31.5">
      <c r="A2462" s="205">
        <v>2458</v>
      </c>
      <c r="B2462" s="206" t="s">
        <v>8904</v>
      </c>
      <c r="C2462" s="207" t="str">
        <f xml:space="preserve"> _xlfn.CONCAT(小韻資料表[[#This Row],[聲母拼音碼]],小韻資料表[[#This Row],[韻母拼音碼]],小韻資料表[[#This Row],[調號]])</f>
        <v>gai7</v>
      </c>
      <c r="D2462" s="206" t="s">
        <v>8905</v>
      </c>
      <c r="E2462" s="208" t="s">
        <v>503</v>
      </c>
      <c r="F2462" s="205">
        <v>8</v>
      </c>
      <c r="G2462" s="209" t="s">
        <v>8905</v>
      </c>
      <c r="H2462" s="205">
        <f xml:space="preserve"> LEN(小韻資料表[[#This Row],[小韻字集]])</f>
        <v>1</v>
      </c>
      <c r="I2462" s="205" cm="1">
        <f t="array" ref="I2462" xml:space="preserve"> MATCH(TRUE, ISNUMBER( SEARCH( LEFT(小韻資料表[[#This Row],[切語]],1), 切語上字資料表[切語上字]) ), 0)</f>
        <v>4</v>
      </c>
      <c r="J2462" s="210" t="str" cm="1">
        <f t="array" ref="J2462" xml:space="preserve"> INDEX(切語上字資料表[聲母], 小韻資料表[[#This Row],[上字表識別號]])</f>
        <v>疑</v>
      </c>
      <c r="K2462" s="210" t="str" cm="1">
        <f t="array" ref="K2462" xml:space="preserve"> INDEX(切語上字資料表[聲母拼音碼], 小韻資料表[[#This Row],[上字表識別號]])</f>
        <v>g</v>
      </c>
      <c r="L2462" s="210" t="str" cm="1">
        <f t="array" ref="L2462" xml:space="preserve"> INDEX(切語上字資料表[清濁], 小韻資料表[[#This Row],[上字表識別號]])</f>
        <v>次濁</v>
      </c>
      <c r="M2462" s="223" t="str" cm="1">
        <f t="array" ref="M2462" xml:space="preserve"> INDEX(切語上字資料表[發送收], 小韻資料表[[#This Row],[上字表識別號]])</f>
        <v>收聲</v>
      </c>
      <c r="N2462" s="205" cm="1">
        <f t="array" ref="N2462" xml:space="preserve"> MATCH(TRUE, ISNUMBER( SEARCH( RIGHT(小韻資料表[[#This Row],[切語]],1), 切語下字資料表[切語下字]) ), 0)</f>
        <v>87</v>
      </c>
      <c r="O2462" s="207" t="str" cm="1">
        <f t="array" ref="O2462" xml:space="preserve"> INDEX(切語下字資料表[韻母], 小韻資料表[[#This Row],[下字表識別號]])</f>
        <v>卦開2</v>
      </c>
      <c r="P2462" s="207" t="str" cm="1">
        <f t="array" ref="P2462" xml:space="preserve"> INDEX(切語下字資料表[韻母拼音碼], 小韻資料表[[#This Row],[下字表識別號]])</f>
        <v>ai</v>
      </c>
      <c r="Q2462" s="210" t="str" cm="1">
        <f t="array" ref="Q2462" xml:space="preserve"> INDEX(設定表!$C$19:$C$23, INT( LEFT(小韻資料表[[#This Row],[目次編碼]],1) ))</f>
        <v>去</v>
      </c>
      <c r="R2462" s="210">
        <f xml:space="preserve">  INDEX(設定表!$C$8:$C$15, MATCH( (RIGHT(小韻資料表[[#This Row],[清濁]]) &amp; 小韻資料表[[#This Row],[調]]), 設定表!$B$8:$B$15, 0))</f>
        <v>7</v>
      </c>
      <c r="S2462" s="205" t="s">
        <v>309</v>
      </c>
      <c r="T2462" s="205" t="s">
        <v>309</v>
      </c>
      <c r="U2462" s="226" t="s">
        <v>309</v>
      </c>
      <c r="V2462" s="147" t="s">
        <v>309</v>
      </c>
      <c r="X2462" s="135"/>
      <c r="Y2462" s="135"/>
      <c r="AA2462" s="135"/>
      <c r="AB2462" s="134"/>
      <c r="AC2462" s="135"/>
      <c r="AD2462" s="135"/>
      <c r="AH2462" s="135"/>
      <c r="AI2462" s="135"/>
    </row>
    <row r="2463" spans="1:35" ht="31.5">
      <c r="A2463" s="205">
        <v>2459</v>
      </c>
      <c r="B2463" s="206" t="s">
        <v>8906</v>
      </c>
      <c r="C2463" s="207" t="str">
        <f xml:space="preserve"> _xlfn.CONCAT(小韻資料表[[#This Row],[聲母拼音碼]],小韻資料表[[#This Row],[韻母拼音碼]],小韻資料表[[#This Row],[調號]])</f>
        <v>hai3</v>
      </c>
      <c r="D2463" s="206" t="s">
        <v>8907</v>
      </c>
      <c r="E2463" s="208" t="s">
        <v>503</v>
      </c>
      <c r="F2463" s="205">
        <v>9</v>
      </c>
      <c r="G2463" s="209" t="s">
        <v>8907</v>
      </c>
      <c r="H2463" s="205">
        <f xml:space="preserve"> LEN(小韻資料表[[#This Row],[小韻字集]])</f>
        <v>1</v>
      </c>
      <c r="I2463" s="205" cm="1">
        <f t="array" ref="I2463" xml:space="preserve"> MATCH(TRUE, ISNUMBER( SEARCH( LEFT(小韻資料表[[#This Row],[切語]],1), 切語上字資料表[切語上字]) ), 0)</f>
        <v>36</v>
      </c>
      <c r="J2463" s="210" t="str" cm="1">
        <f t="array" ref="J2463" xml:space="preserve"> INDEX(切語上字資料表[聲母], 小韻資料表[[#This Row],[上字表識別號]])</f>
        <v>曉</v>
      </c>
      <c r="K2463" s="210" t="str" cm="1">
        <f t="array" ref="K2463" xml:space="preserve"> INDEX(切語上字資料表[聲母拼音碼], 小韻資料表[[#This Row],[上字表識別號]])</f>
        <v>h</v>
      </c>
      <c r="L2463" s="210" t="str" cm="1">
        <f t="array" ref="L2463" xml:space="preserve"> INDEX(切語上字資料表[清濁], 小韻資料表[[#This Row],[上字表識別號]])</f>
        <v>次清</v>
      </c>
      <c r="M2463" s="223" t="str" cm="1">
        <f t="array" ref="M2463" xml:space="preserve"> INDEX(切語上字資料表[發送收], 小韻資料表[[#This Row],[上字表識別號]])</f>
        <v>送氣</v>
      </c>
      <c r="N2463" s="205" cm="1">
        <f t="array" ref="N2463" xml:space="preserve"> MATCH(TRUE, ISNUMBER( SEARCH( RIGHT(小韻資料表[[#This Row],[切語]],1), 切語下字資料表[切語下字]) ), 0)</f>
        <v>87</v>
      </c>
      <c r="O2463" s="207" t="str" cm="1">
        <f t="array" ref="O2463" xml:space="preserve"> INDEX(切語下字資料表[韻母], 小韻資料表[[#This Row],[下字表識別號]])</f>
        <v>卦開2</v>
      </c>
      <c r="P2463" s="207" t="str" cm="1">
        <f t="array" ref="P2463" xml:space="preserve"> INDEX(切語下字資料表[韻母拼音碼], 小韻資料表[[#This Row],[下字表識別號]])</f>
        <v>ai</v>
      </c>
      <c r="Q2463" s="210" t="str" cm="1">
        <f t="array" ref="Q2463" xml:space="preserve"> INDEX(設定表!$C$19:$C$23, INT( LEFT(小韻資料表[[#This Row],[目次編碼]],1) ))</f>
        <v>去</v>
      </c>
      <c r="R2463" s="210">
        <f xml:space="preserve">  INDEX(設定表!$C$8:$C$15, MATCH( (RIGHT(小韻資料表[[#This Row],[清濁]]) &amp; 小韻資料表[[#This Row],[調]]), 設定表!$B$8:$B$15, 0))</f>
        <v>3</v>
      </c>
      <c r="S2463" s="205" t="s">
        <v>309</v>
      </c>
      <c r="T2463" s="205" t="s">
        <v>309</v>
      </c>
      <c r="U2463" s="226" t="s">
        <v>309</v>
      </c>
      <c r="V2463" s="146" t="s">
        <v>309</v>
      </c>
      <c r="X2463" s="135"/>
      <c r="Y2463" s="135"/>
      <c r="AA2463" s="135"/>
      <c r="AB2463" s="134"/>
      <c r="AC2463" s="135"/>
      <c r="AD2463" s="135"/>
      <c r="AH2463" s="135"/>
      <c r="AI2463" s="135"/>
    </row>
    <row r="2464" spans="1:35" ht="31.5">
      <c r="A2464" s="205">
        <v>2460</v>
      </c>
      <c r="B2464" s="206" t="s">
        <v>8908</v>
      </c>
      <c r="C2464" s="207" t="str">
        <f xml:space="preserve"> _xlfn.CONCAT(小韻資料表[[#This Row],[聲母拼音碼]],小韻資料表[[#This Row],[韻母拼音碼]],小韻資料表[[#This Row],[調號]])</f>
        <v>hai3</v>
      </c>
      <c r="D2464" s="206" t="s">
        <v>8909</v>
      </c>
      <c r="E2464" s="208" t="s">
        <v>503</v>
      </c>
      <c r="F2464" s="205">
        <v>10</v>
      </c>
      <c r="G2464" s="209" t="s">
        <v>8909</v>
      </c>
      <c r="H2464" s="205">
        <f xml:space="preserve"> LEN(小韻資料表[[#This Row],[小韻字集]])</f>
        <v>1</v>
      </c>
      <c r="I2464" s="205" cm="1">
        <f t="array" ref="I2464" xml:space="preserve"> MATCH(TRUE, ISNUMBER( SEARCH( LEFT(小韻資料表[[#This Row],[切語]],1), 切語上字資料表[切語上字]) ), 0)</f>
        <v>17</v>
      </c>
      <c r="J2464" s="210" t="str" cm="1">
        <f t="array" ref="J2464" xml:space="preserve"> INDEX(切語上字資料表[聲母], 小韻資料表[[#This Row],[上字表識別號]])</f>
        <v>非</v>
      </c>
      <c r="K2464" s="210" t="str" cm="1">
        <f t="array" ref="K2464" xml:space="preserve"> INDEX(切語上字資料表[聲母拼音碼], 小韻資料表[[#This Row],[上字表識別號]])</f>
        <v>h</v>
      </c>
      <c r="L2464" s="210" t="str" cm="1">
        <f t="array" ref="L2464" xml:space="preserve"> INDEX(切語上字資料表[清濁], 小韻資料表[[#This Row],[上字表識別號]])</f>
        <v>全清</v>
      </c>
      <c r="M2464" s="223" t="str" cm="1">
        <f t="array" ref="M2464" xml:space="preserve"> INDEX(切語上字資料表[發送收], 小韻資料表[[#This Row],[上字表識別號]])</f>
        <v>發聲</v>
      </c>
      <c r="N2464" s="205" cm="1">
        <f t="array" ref="N2464" xml:space="preserve"> MATCH(TRUE, ISNUMBER( SEARCH( RIGHT(小韻資料表[[#This Row],[切語]],1), 切語下字資料表[切語下字]) ), 0)</f>
        <v>87</v>
      </c>
      <c r="O2464" s="207" t="str" cm="1">
        <f t="array" ref="O2464" xml:space="preserve"> INDEX(切語下字資料表[韻母], 小韻資料表[[#This Row],[下字表識別號]])</f>
        <v>卦開2</v>
      </c>
      <c r="P2464" s="207" t="str" cm="1">
        <f t="array" ref="P2464" xml:space="preserve"> INDEX(切語下字資料表[韻母拼音碼], 小韻資料表[[#This Row],[下字表識別號]])</f>
        <v>ai</v>
      </c>
      <c r="Q2464" s="210" t="str" cm="1">
        <f t="array" ref="Q2464" xml:space="preserve"> INDEX(設定表!$C$19:$C$23, INT( LEFT(小韻資料表[[#This Row],[目次編碼]],1) ))</f>
        <v>去</v>
      </c>
      <c r="R2464" s="210">
        <f xml:space="preserve">  INDEX(設定表!$C$8:$C$15, MATCH( (RIGHT(小韻資料表[[#This Row],[清濁]]) &amp; 小韻資料表[[#This Row],[調]]), 設定表!$B$8:$B$15, 0))</f>
        <v>3</v>
      </c>
      <c r="S2464" s="205" t="s">
        <v>309</v>
      </c>
      <c r="T2464" s="205" t="s">
        <v>309</v>
      </c>
      <c r="U2464" s="226" t="s">
        <v>309</v>
      </c>
      <c r="V2464" s="147" t="s">
        <v>309</v>
      </c>
      <c r="X2464" s="135"/>
      <c r="Y2464" s="135"/>
      <c r="AA2464" s="135"/>
      <c r="AB2464" s="134"/>
      <c r="AC2464" s="135"/>
      <c r="AD2464" s="135"/>
      <c r="AH2464" s="135"/>
      <c r="AI2464" s="135"/>
    </row>
    <row r="2465" spans="1:35" ht="31.5">
      <c r="A2465" s="205">
        <v>2461</v>
      </c>
      <c r="B2465" s="206" t="s">
        <v>8910</v>
      </c>
      <c r="C2465" s="207" t="str">
        <f xml:space="preserve"> _xlfn.CONCAT(小韻資料表[[#This Row],[聲母拼音碼]],小韻資料表[[#This Row],[韻母拼音碼]],小韻資料表[[#This Row],[調號]])</f>
        <v>pai7</v>
      </c>
      <c r="D2465" s="206" t="s">
        <v>8911</v>
      </c>
      <c r="E2465" s="208" t="s">
        <v>503</v>
      </c>
      <c r="F2465" s="205">
        <v>11</v>
      </c>
      <c r="G2465" s="209" t="s">
        <v>8912</v>
      </c>
      <c r="H2465" s="205">
        <f xml:space="preserve"> LEN(小韻資料表[[#This Row],[小韻字集]])</f>
        <v>5</v>
      </c>
      <c r="I2465" s="205" cm="1">
        <f t="array" ref="I2465" xml:space="preserve"> MATCH(TRUE, ISNUMBER( SEARCH( LEFT(小韻資料表[[#This Row],[切語]],1), 切語上字資料表[切語上字]) ), 0)</f>
        <v>15</v>
      </c>
      <c r="J2465" s="210" t="str" cm="1">
        <f t="array" ref="J2465" xml:space="preserve"> INDEX(切語上字資料表[聲母], 小韻資料表[[#This Row],[上字表識別號]])</f>
        <v>並</v>
      </c>
      <c r="K2465" s="210" t="str" cm="1">
        <f t="array" ref="K2465" xml:space="preserve"> INDEX(切語上字資料表[聲母拼音碼], 小韻資料表[[#This Row],[上字表識別號]])</f>
        <v>p</v>
      </c>
      <c r="L2465" s="210" t="str" cm="1">
        <f t="array" ref="L2465" xml:space="preserve"> INDEX(切語上字資料表[清濁], 小韻資料表[[#This Row],[上字表識別號]])</f>
        <v>全濁</v>
      </c>
      <c r="M2465" s="223" cm="1">
        <f t="array" ref="M2465" xml:space="preserve"> INDEX(切語上字資料表[發送收], 小韻資料表[[#This Row],[上字表識別號]])</f>
        <v>0</v>
      </c>
      <c r="N2465" s="205" cm="1">
        <f t="array" ref="N2465" xml:space="preserve"> MATCH(TRUE, ISNUMBER( SEARCH( RIGHT(小韻資料表[[#This Row],[切語]],1), 切語下字資料表[切語下字]) ), 0)</f>
        <v>87</v>
      </c>
      <c r="O2465" s="207" t="str" cm="1">
        <f t="array" ref="O2465" xml:space="preserve"> INDEX(切語下字資料表[韻母], 小韻資料表[[#This Row],[下字表識別號]])</f>
        <v>卦開2</v>
      </c>
      <c r="P2465" s="207" t="str" cm="1">
        <f t="array" ref="P2465" xml:space="preserve"> INDEX(切語下字資料表[韻母拼音碼], 小韻資料表[[#This Row],[下字表識別號]])</f>
        <v>ai</v>
      </c>
      <c r="Q2465" s="210" t="str" cm="1">
        <f t="array" ref="Q2465" xml:space="preserve"> INDEX(設定表!$C$19:$C$23, INT( LEFT(小韻資料表[[#This Row],[目次編碼]],1) ))</f>
        <v>去</v>
      </c>
      <c r="R2465" s="210">
        <f xml:space="preserve">  INDEX(設定表!$C$8:$C$15, MATCH( (RIGHT(小韻資料表[[#This Row],[清濁]]) &amp; 小韻資料表[[#This Row],[調]]), 設定表!$B$8:$B$15, 0))</f>
        <v>7</v>
      </c>
      <c r="S2465" s="205" t="s">
        <v>309</v>
      </c>
      <c r="T2465" s="205" t="s">
        <v>309</v>
      </c>
      <c r="U2465" s="226" t="s">
        <v>309</v>
      </c>
      <c r="V2465" s="146" t="s">
        <v>309</v>
      </c>
      <c r="X2465" s="135"/>
      <c r="Y2465" s="135"/>
      <c r="AA2465" s="135"/>
      <c r="AB2465" s="134"/>
      <c r="AC2465" s="135"/>
      <c r="AD2465" s="135"/>
      <c r="AH2465" s="135"/>
      <c r="AI2465" s="135"/>
    </row>
    <row r="2466" spans="1:35" ht="31.5">
      <c r="A2466" s="205">
        <v>2462</v>
      </c>
      <c r="B2466" s="206" t="s">
        <v>8913</v>
      </c>
      <c r="C2466" s="207" t="str">
        <f xml:space="preserve"> _xlfn.CONCAT(小韻資料表[[#This Row],[聲母拼音碼]],小韻資料表[[#This Row],[韻母拼音碼]],小韻資料表[[#This Row],[調號]])</f>
        <v>cai7</v>
      </c>
      <c r="D2466" s="206" t="s">
        <v>8914</v>
      </c>
      <c r="E2466" s="208" t="s">
        <v>503</v>
      </c>
      <c r="F2466" s="205">
        <v>12</v>
      </c>
      <c r="G2466" s="209" t="s">
        <v>8915</v>
      </c>
      <c r="H2466" s="205">
        <f xml:space="preserve"> LEN(小韻資料表[[#This Row],[小韻字集]])</f>
        <v>2</v>
      </c>
      <c r="I2466" s="205" cm="1">
        <f t="array" ref="I2466" xml:space="preserve"> MATCH(TRUE, ISNUMBER( SEARCH( LEFT(小韻資料表[[#This Row],[切語]],1), 切語上字資料表[切語上字]) ), 0)</f>
        <v>28</v>
      </c>
      <c r="J2466" s="210" t="str" cm="1">
        <f t="array" ref="J2466" xml:space="preserve"> INDEX(切語上字資料表[聲母], 小韻資料表[[#This Row],[上字表識別號]])</f>
        <v>床</v>
      </c>
      <c r="K2466" s="210" t="str" cm="1">
        <f t="array" ref="K2466" xml:space="preserve"> INDEX(切語上字資料表[聲母拼音碼], 小韻資料表[[#This Row],[上字表識別號]])</f>
        <v>c</v>
      </c>
      <c r="L2466" s="210" t="str" cm="1">
        <f t="array" ref="L2466" xml:space="preserve"> INDEX(切語上字資料表[清濁], 小韻資料表[[#This Row],[上字表識別號]])</f>
        <v>全濁</v>
      </c>
      <c r="M2466" s="223" cm="1">
        <f t="array" ref="M2466" xml:space="preserve"> INDEX(切語上字資料表[發送收], 小韻資料表[[#This Row],[上字表識別號]])</f>
        <v>0</v>
      </c>
      <c r="N2466" s="205" cm="1">
        <f t="array" ref="N2466" xml:space="preserve"> MATCH(TRUE, ISNUMBER( SEARCH( RIGHT(小韻資料表[[#This Row],[切語]],1), 切語下字資料表[切語下字]) ), 0)</f>
        <v>87</v>
      </c>
      <c r="O2466" s="207" t="str" cm="1">
        <f t="array" ref="O2466" xml:space="preserve"> INDEX(切語下字資料表[韻母], 小韻資料表[[#This Row],[下字表識別號]])</f>
        <v>卦開2</v>
      </c>
      <c r="P2466" s="207" t="str" cm="1">
        <f t="array" ref="P2466" xml:space="preserve"> INDEX(切語下字資料表[韻母拼音碼], 小韻資料表[[#This Row],[下字表識別號]])</f>
        <v>ai</v>
      </c>
      <c r="Q2466" s="210" t="str" cm="1">
        <f t="array" ref="Q2466" xml:space="preserve"> INDEX(設定表!$C$19:$C$23, INT( LEFT(小韻資料表[[#This Row],[目次編碼]],1) ))</f>
        <v>去</v>
      </c>
      <c r="R2466" s="210">
        <f xml:space="preserve">  INDEX(設定表!$C$8:$C$15, MATCH( (RIGHT(小韻資料表[[#This Row],[清濁]]) &amp; 小韻資料表[[#This Row],[調]]), 設定表!$B$8:$B$15, 0))</f>
        <v>7</v>
      </c>
      <c r="S2466" s="205" t="s">
        <v>309</v>
      </c>
      <c r="T2466" s="205" t="s">
        <v>309</v>
      </c>
      <c r="U2466" s="226" t="s">
        <v>309</v>
      </c>
      <c r="V2466" s="147" t="s">
        <v>309</v>
      </c>
      <c r="X2466" s="135"/>
      <c r="Y2466" s="135"/>
      <c r="AA2466" s="135"/>
      <c r="AB2466" s="134"/>
      <c r="AC2466" s="135"/>
      <c r="AD2466" s="135"/>
      <c r="AH2466" s="135"/>
      <c r="AI2466" s="135"/>
    </row>
    <row r="2467" spans="1:35" ht="31.5">
      <c r="A2467" s="205">
        <v>2463</v>
      </c>
      <c r="B2467" s="206" t="s">
        <v>8916</v>
      </c>
      <c r="C2467" s="207" t="str">
        <f xml:space="preserve"> _xlfn.CONCAT(小韻資料表[[#This Row],[聲母拼音碼]],小韻資料表[[#This Row],[韻母拼音碼]],小韻資料表[[#This Row],[調號]])</f>
        <v>phai3</v>
      </c>
      <c r="D2467" s="206" t="s">
        <v>8917</v>
      </c>
      <c r="E2467" s="208" t="s">
        <v>503</v>
      </c>
      <c r="F2467" s="205">
        <v>13</v>
      </c>
      <c r="G2467" s="209" t="s">
        <v>8918</v>
      </c>
      <c r="H2467" s="205">
        <f xml:space="preserve"> LEN(小韻資料表[[#This Row],[小韻字集]])</f>
        <v>11</v>
      </c>
      <c r="I2467" s="205" cm="1">
        <f t="array" ref="I2467" xml:space="preserve"> MATCH(TRUE, ISNUMBER( SEARCH( LEFT(小韻資料表[[#This Row],[切語]],1), 切語上字資料表[切語上字]) ), 0)</f>
        <v>14</v>
      </c>
      <c r="J2467" s="210" t="str" cm="1">
        <f t="array" ref="J2467" xml:space="preserve"> INDEX(切語上字資料表[聲母], 小韻資料表[[#This Row],[上字表識別號]])</f>
        <v>滂</v>
      </c>
      <c r="K2467" s="210" t="str" cm="1">
        <f t="array" ref="K2467" xml:space="preserve"> INDEX(切語上字資料表[聲母拼音碼], 小韻資料表[[#This Row],[上字表識別號]])</f>
        <v>ph</v>
      </c>
      <c r="L2467" s="210" t="str" cm="1">
        <f t="array" ref="L2467" xml:space="preserve"> INDEX(切語上字資料表[清濁], 小韻資料表[[#This Row],[上字表識別號]])</f>
        <v>次清</v>
      </c>
      <c r="M2467" s="223" t="str" cm="1">
        <f t="array" ref="M2467" xml:space="preserve"> INDEX(切語上字資料表[發送收], 小韻資料表[[#This Row],[上字表識別號]])</f>
        <v>送氣</v>
      </c>
      <c r="N2467" s="205" cm="1">
        <f t="array" ref="N2467" xml:space="preserve"> MATCH(TRUE, ISNUMBER( SEARCH( RIGHT(小韻資料表[[#This Row],[切語]],1), 切語下字資料表[切語下字]) ), 0)</f>
        <v>87</v>
      </c>
      <c r="O2467" s="207" t="str" cm="1">
        <f t="array" ref="O2467" xml:space="preserve"> INDEX(切語下字資料表[韻母], 小韻資料表[[#This Row],[下字表識別號]])</f>
        <v>卦開2</v>
      </c>
      <c r="P2467" s="207" t="str" cm="1">
        <f t="array" ref="P2467" xml:space="preserve"> INDEX(切語下字資料表[韻母拼音碼], 小韻資料表[[#This Row],[下字表識別號]])</f>
        <v>ai</v>
      </c>
      <c r="Q2467" s="210" t="str" cm="1">
        <f t="array" ref="Q2467" xml:space="preserve"> INDEX(設定表!$C$19:$C$23, INT( LEFT(小韻資料表[[#This Row],[目次編碼]],1) ))</f>
        <v>去</v>
      </c>
      <c r="R2467" s="210">
        <f xml:space="preserve">  INDEX(設定表!$C$8:$C$15, MATCH( (RIGHT(小韻資料表[[#This Row],[清濁]]) &amp; 小韻資料表[[#This Row],[調]]), 設定表!$B$8:$B$15, 0))</f>
        <v>3</v>
      </c>
      <c r="S2467" s="205" t="s">
        <v>309</v>
      </c>
      <c r="T2467" s="205" t="s">
        <v>309</v>
      </c>
      <c r="U2467" s="226" t="s">
        <v>8919</v>
      </c>
      <c r="V2467" s="146" t="s">
        <v>309</v>
      </c>
      <c r="X2467" s="135"/>
      <c r="Y2467" s="135"/>
      <c r="AA2467" s="135"/>
      <c r="AB2467" s="134"/>
      <c r="AC2467" s="135"/>
      <c r="AD2467" s="135"/>
      <c r="AH2467" s="135"/>
      <c r="AI2467" s="135"/>
    </row>
    <row r="2468" spans="1:35" ht="31.5">
      <c r="A2468" s="205">
        <v>2464</v>
      </c>
      <c r="B2468" s="206" t="s">
        <v>8920</v>
      </c>
      <c r="C2468" s="207" t="str">
        <f xml:space="preserve"> _xlfn.CONCAT(小韻資料表[[#This Row],[聲母拼音碼]],小韻資料表[[#This Row],[韻母拼音碼]],小韻資料表[[#This Row],[調號]])</f>
        <v>cai3</v>
      </c>
      <c r="D2468" s="206" t="s">
        <v>8921</v>
      </c>
      <c r="E2468" s="208" t="s">
        <v>503</v>
      </c>
      <c r="F2468" s="205">
        <v>14</v>
      </c>
      <c r="G2468" s="209" t="s">
        <v>8921</v>
      </c>
      <c r="H2468" s="205">
        <f xml:space="preserve"> LEN(小韻資料表[[#This Row],[小韻字集]])</f>
        <v>1</v>
      </c>
      <c r="I2468" s="205" cm="1">
        <f t="array" ref="I2468" xml:space="preserve"> MATCH(TRUE, ISNUMBER( SEARCH( LEFT(小韻資料表[[#This Row],[切語]],1), 切語上字資料表[切語上字]) ), 0)</f>
        <v>26</v>
      </c>
      <c r="J2468" s="210" t="str" cm="1">
        <f t="array" ref="J2468" xml:space="preserve"> INDEX(切語上字資料表[聲母], 小韻資料表[[#This Row],[上字表識別號]])</f>
        <v>莊</v>
      </c>
      <c r="K2468" s="210" t="str" cm="1">
        <f t="array" ref="K2468" xml:space="preserve"> INDEX(切語上字資料表[聲母拼音碼], 小韻資料表[[#This Row],[上字表識別號]])</f>
        <v>c</v>
      </c>
      <c r="L2468" s="210" t="str" cm="1">
        <f t="array" ref="L2468" xml:space="preserve"> INDEX(切語上字資料表[清濁], 小韻資料表[[#This Row],[上字表識別號]])</f>
        <v>全清</v>
      </c>
      <c r="M2468" s="223" t="str" cm="1">
        <f t="array" ref="M2468" xml:space="preserve"> INDEX(切語上字資料表[發送收], 小韻資料表[[#This Row],[上字表識別號]])</f>
        <v>發聲</v>
      </c>
      <c r="N2468" s="205" cm="1">
        <f t="array" ref="N2468" xml:space="preserve"> MATCH(TRUE, ISNUMBER( SEARCH( RIGHT(小韻資料表[[#This Row],[切語]],1), 切語下字資料表[切語下字]) ), 0)</f>
        <v>87</v>
      </c>
      <c r="O2468" s="207" t="str" cm="1">
        <f t="array" ref="O2468" xml:space="preserve"> INDEX(切語下字資料表[韻母], 小韻資料表[[#This Row],[下字表識別號]])</f>
        <v>卦開2</v>
      </c>
      <c r="P2468" s="207" t="str" cm="1">
        <f t="array" ref="P2468" xml:space="preserve"> INDEX(切語下字資料表[韻母拼音碼], 小韻資料表[[#This Row],[下字表識別號]])</f>
        <v>ai</v>
      </c>
      <c r="Q2468" s="210" t="str" cm="1">
        <f t="array" ref="Q2468" xml:space="preserve"> INDEX(設定表!$C$19:$C$23, INT( LEFT(小韻資料表[[#This Row],[目次編碼]],1) ))</f>
        <v>去</v>
      </c>
      <c r="R2468" s="210">
        <f xml:space="preserve">  INDEX(設定表!$C$8:$C$15, MATCH( (RIGHT(小韻資料表[[#This Row],[清濁]]) &amp; 小韻資料表[[#This Row],[調]]), 設定表!$B$8:$B$15, 0))</f>
        <v>3</v>
      </c>
      <c r="S2468" s="205" t="s">
        <v>309</v>
      </c>
      <c r="T2468" s="205" t="s">
        <v>309</v>
      </c>
      <c r="U2468" s="226" t="s">
        <v>309</v>
      </c>
      <c r="V2468" s="147" t="s">
        <v>309</v>
      </c>
      <c r="X2468" s="135"/>
      <c r="Y2468" s="135"/>
      <c r="AA2468" s="135"/>
      <c r="AB2468" s="134"/>
      <c r="AC2468" s="135"/>
      <c r="AD2468" s="135"/>
      <c r="AH2468" s="135"/>
      <c r="AI2468" s="135"/>
    </row>
    <row r="2469" spans="1:35" ht="31.5">
      <c r="A2469" s="205">
        <v>2465</v>
      </c>
      <c r="B2469" s="206" t="s">
        <v>8922</v>
      </c>
      <c r="C2469" s="207" t="str">
        <f xml:space="preserve"> _xlfn.CONCAT(小韻資料表[[#This Row],[聲母拼音碼]],小韻資料表[[#This Row],[韻母拼音碼]],小韻資料表[[#This Row],[調號]])</f>
        <v>khai3</v>
      </c>
      <c r="D2469" s="206" t="s">
        <v>8923</v>
      </c>
      <c r="E2469" s="208" t="s">
        <v>503</v>
      </c>
      <c r="F2469" s="205">
        <v>15</v>
      </c>
      <c r="G2469" s="209" t="s">
        <v>8924</v>
      </c>
      <c r="H2469" s="205">
        <f xml:space="preserve"> LEN(小韻資料表[[#This Row],[小韻字集]])</f>
        <v>4</v>
      </c>
      <c r="I2469" s="205" cm="1">
        <f t="array" ref="I2469" xml:space="preserve"> MATCH(TRUE, ISNUMBER( SEARCH( LEFT(小韻資料表[[#This Row],[切語]],1), 切語上字資料表[切語上字]) ), 0)</f>
        <v>2</v>
      </c>
      <c r="J2469" s="210" t="str" cm="1">
        <f t="array" ref="J2469" xml:space="preserve"> INDEX(切語上字資料表[聲母], 小韻資料表[[#This Row],[上字表識別號]])</f>
        <v>溪</v>
      </c>
      <c r="K2469" s="210" t="str" cm="1">
        <f t="array" ref="K2469" xml:space="preserve"> INDEX(切語上字資料表[聲母拼音碼], 小韻資料表[[#This Row],[上字表識別號]])</f>
        <v>kh</v>
      </c>
      <c r="L2469" s="210" t="str" cm="1">
        <f t="array" ref="L2469" xml:space="preserve"> INDEX(切語上字資料表[清濁], 小韻資料表[[#This Row],[上字表識別號]])</f>
        <v>次清</v>
      </c>
      <c r="M2469" s="223" t="str" cm="1">
        <f t="array" ref="M2469" xml:space="preserve"> INDEX(切語上字資料表[發送收], 小韻資料表[[#This Row],[上字表識別號]])</f>
        <v>送氣</v>
      </c>
      <c r="N2469" s="205" cm="1">
        <f t="array" ref="N2469" xml:space="preserve"> MATCH(TRUE, ISNUMBER( SEARCH( RIGHT(小韻資料表[[#This Row],[切語]],1), 切語下字資料表[切語下字]) ), 0)</f>
        <v>87</v>
      </c>
      <c r="O2469" s="207" t="str" cm="1">
        <f t="array" ref="O2469" xml:space="preserve"> INDEX(切語下字資料表[韻母], 小韻資料表[[#This Row],[下字表識別號]])</f>
        <v>卦開2</v>
      </c>
      <c r="P2469" s="207" t="str" cm="1">
        <f t="array" ref="P2469" xml:space="preserve"> INDEX(切語下字資料表[韻母拼音碼], 小韻資料表[[#This Row],[下字表識別號]])</f>
        <v>ai</v>
      </c>
      <c r="Q2469" s="210" t="str" cm="1">
        <f t="array" ref="Q2469" xml:space="preserve"> INDEX(設定表!$C$19:$C$23, INT( LEFT(小韻資料表[[#This Row],[目次編碼]],1) ))</f>
        <v>去</v>
      </c>
      <c r="R2469" s="210">
        <f xml:space="preserve">  INDEX(設定表!$C$8:$C$15, MATCH( (RIGHT(小韻資料表[[#This Row],[清濁]]) &amp; 小韻資料表[[#This Row],[調]]), 設定表!$B$8:$B$15, 0))</f>
        <v>3</v>
      </c>
      <c r="S2469" s="205" t="s">
        <v>309</v>
      </c>
      <c r="T2469" s="205" t="s">
        <v>309</v>
      </c>
      <c r="U2469" s="226" t="s">
        <v>309</v>
      </c>
      <c r="V2469" s="146" t="s">
        <v>309</v>
      </c>
      <c r="X2469" s="135"/>
      <c r="Y2469" s="135"/>
      <c r="AA2469" s="135"/>
      <c r="AB2469" s="134"/>
      <c r="AC2469" s="135"/>
      <c r="AD2469" s="135"/>
      <c r="AH2469" s="135"/>
      <c r="AI2469" s="135"/>
    </row>
    <row r="2470" spans="1:35" ht="31.5">
      <c r="A2470" s="205">
        <v>2466</v>
      </c>
      <c r="B2470" s="206" t="s">
        <v>8925</v>
      </c>
      <c r="C2470" s="207" t="str">
        <f xml:space="preserve"> _xlfn.CONCAT(小韻資料表[[#This Row],[聲母拼音碼]],小韻資料表[[#This Row],[韻母拼音碼]],小韻資料表[[#This Row],[調號]])</f>
        <v>sai3</v>
      </c>
      <c r="D2470" s="206" t="s">
        <v>8926</v>
      </c>
      <c r="E2470" s="208" t="s">
        <v>503</v>
      </c>
      <c r="F2470" s="205">
        <v>16</v>
      </c>
      <c r="G2470" s="209" t="s">
        <v>8927</v>
      </c>
      <c r="H2470" s="205">
        <f xml:space="preserve"> LEN(小韻資料表[[#This Row],[小韻字集]])</f>
        <v>6</v>
      </c>
      <c r="I2470" s="205" cm="1">
        <f t="array" ref="I2470" xml:space="preserve"> MATCH(TRUE, ISNUMBER( SEARCH( LEFT(小韻資料表[[#This Row],[切語]],1), 切語上字資料表[切語上字]) ), 0)</f>
        <v>29</v>
      </c>
      <c r="J2470" s="210" t="str" cm="1">
        <f t="array" ref="J2470" xml:space="preserve"> INDEX(切語上字資料表[聲母], 小韻資料表[[#This Row],[上字表識別號]])</f>
        <v>疏</v>
      </c>
      <c r="K2470" s="210" t="str" cm="1">
        <f t="array" ref="K2470" xml:space="preserve"> INDEX(切語上字資料表[聲母拼音碼], 小韻資料表[[#This Row],[上字表識別號]])</f>
        <v>s</v>
      </c>
      <c r="L2470" s="210" t="str" cm="1">
        <f t="array" ref="L2470" xml:space="preserve"> INDEX(切語上字資料表[清濁], 小韻資料表[[#This Row],[上字表識別號]])</f>
        <v>全清</v>
      </c>
      <c r="M2470" s="223" t="str" cm="1">
        <f t="array" ref="M2470" xml:space="preserve"> INDEX(切語上字資料表[發送收], 小韻資料表[[#This Row],[上字表識別號]])</f>
        <v>發聲</v>
      </c>
      <c r="N2470" s="205" cm="1">
        <f t="array" ref="N2470" xml:space="preserve"> MATCH(TRUE, ISNUMBER( SEARCH( RIGHT(小韻資料表[[#This Row],[切語]],1), 切語下字資料表[切語下字]) ), 0)</f>
        <v>87</v>
      </c>
      <c r="O2470" s="207" t="str" cm="1">
        <f t="array" ref="O2470" xml:space="preserve"> INDEX(切語下字資料表[韻母], 小韻資料表[[#This Row],[下字表識別號]])</f>
        <v>卦開2</v>
      </c>
      <c r="P2470" s="207" t="str" cm="1">
        <f t="array" ref="P2470" xml:space="preserve"> INDEX(切語下字資料表[韻母拼音碼], 小韻資料表[[#This Row],[下字表識別號]])</f>
        <v>ai</v>
      </c>
      <c r="Q2470" s="210" t="str" cm="1">
        <f t="array" ref="Q2470" xml:space="preserve"> INDEX(設定表!$C$19:$C$23, INT( LEFT(小韻資料表[[#This Row],[目次編碼]],1) ))</f>
        <v>去</v>
      </c>
      <c r="R2470" s="210">
        <f xml:space="preserve">  INDEX(設定表!$C$8:$C$15, MATCH( (RIGHT(小韻資料表[[#This Row],[清濁]]) &amp; 小韻資料表[[#This Row],[調]]), 設定表!$B$8:$B$15, 0))</f>
        <v>3</v>
      </c>
      <c r="S2470" s="205" t="s">
        <v>309</v>
      </c>
      <c r="T2470" s="205" t="s">
        <v>309</v>
      </c>
      <c r="U2470" s="226" t="s">
        <v>309</v>
      </c>
      <c r="V2470" s="147" t="s">
        <v>309</v>
      </c>
      <c r="X2470" s="135"/>
      <c r="Y2470" s="135"/>
      <c r="AA2470" s="135"/>
      <c r="AB2470" s="134"/>
      <c r="AC2470" s="135"/>
      <c r="AD2470" s="135"/>
      <c r="AH2470" s="135"/>
      <c r="AI2470" s="135"/>
    </row>
    <row r="2471" spans="1:35" ht="31.5">
      <c r="A2471" s="205">
        <v>2467</v>
      </c>
      <c r="B2471" s="206" t="s">
        <v>8928</v>
      </c>
      <c r="C2471" s="207" t="str">
        <f xml:space="preserve"> _xlfn.CONCAT(小韻資料表[[#This Row],[聲母拼音碼]],小韻資料表[[#This Row],[韻母拼音碼]],小韻資料表[[#This Row],[調號]])</f>
        <v>hai3</v>
      </c>
      <c r="D2471" s="206" t="s">
        <v>8929</v>
      </c>
      <c r="E2471" s="208" t="s">
        <v>503</v>
      </c>
      <c r="F2471" s="205">
        <v>17</v>
      </c>
      <c r="G2471" s="209" t="s">
        <v>8929</v>
      </c>
      <c r="H2471" s="205">
        <f xml:space="preserve"> LEN(小韻資料表[[#This Row],[小韻字集]])</f>
        <v>1</v>
      </c>
      <c r="I2471" s="205" cm="1">
        <f t="array" ref="I2471" xml:space="preserve"> MATCH(TRUE, ISNUMBER( SEARCH( LEFT(小韻資料表[[#This Row],[切語]],1), 切語上字資料表[切語上字]) ), 0)</f>
        <v>36</v>
      </c>
      <c r="J2471" s="210" t="str" cm="1">
        <f t="array" ref="J2471" xml:space="preserve"> INDEX(切語上字資料表[聲母], 小韻資料表[[#This Row],[上字表識別號]])</f>
        <v>曉</v>
      </c>
      <c r="K2471" s="210" t="str" cm="1">
        <f t="array" ref="K2471" xml:space="preserve"> INDEX(切語上字資料表[聲母拼音碼], 小韻資料表[[#This Row],[上字表識別號]])</f>
        <v>h</v>
      </c>
      <c r="L2471" s="210" t="str" cm="1">
        <f t="array" ref="L2471" xml:space="preserve"> INDEX(切語上字資料表[清濁], 小韻資料表[[#This Row],[上字表識別號]])</f>
        <v>次清</v>
      </c>
      <c r="M2471" s="223" t="str" cm="1">
        <f t="array" ref="M2471" xml:space="preserve"> INDEX(切語上字資料表[發送收], 小韻資料表[[#This Row],[上字表識別號]])</f>
        <v>送氣</v>
      </c>
      <c r="N2471" s="205" cm="1">
        <f t="array" ref="N2471" xml:space="preserve"> MATCH(TRUE, ISNUMBER( SEARCH( RIGHT(小韻資料表[[#This Row],[切語]],1), 切語下字資料表[切語下字]) ), 0)</f>
        <v>87</v>
      </c>
      <c r="O2471" s="207" t="str" cm="1">
        <f t="array" ref="O2471" xml:space="preserve"> INDEX(切語下字資料表[韻母], 小韻資料表[[#This Row],[下字表識別號]])</f>
        <v>卦開2</v>
      </c>
      <c r="P2471" s="207" t="str" cm="1">
        <f t="array" ref="P2471" xml:space="preserve"> INDEX(切語下字資料表[韻母拼音碼], 小韻資料表[[#This Row],[下字表識別號]])</f>
        <v>ai</v>
      </c>
      <c r="Q2471" s="210" t="str" cm="1">
        <f t="array" ref="Q2471" xml:space="preserve"> INDEX(設定表!$C$19:$C$23, INT( LEFT(小韻資料表[[#This Row],[目次編碼]],1) ))</f>
        <v>去</v>
      </c>
      <c r="R2471" s="210">
        <f xml:space="preserve">  INDEX(設定表!$C$8:$C$15, MATCH( (RIGHT(小韻資料表[[#This Row],[清濁]]) &amp; 小韻資料表[[#This Row],[調]]), 設定表!$B$8:$B$15, 0))</f>
        <v>3</v>
      </c>
      <c r="S2471" s="205" t="s">
        <v>309</v>
      </c>
      <c r="T2471" s="205" t="s">
        <v>309</v>
      </c>
      <c r="U2471" s="226" t="s">
        <v>309</v>
      </c>
      <c r="V2471" s="146" t="s">
        <v>309</v>
      </c>
      <c r="X2471" s="135"/>
      <c r="Y2471" s="135"/>
      <c r="AA2471" s="135"/>
      <c r="AB2471" s="134"/>
      <c r="AC2471" s="135"/>
      <c r="AD2471" s="135"/>
      <c r="AH2471" s="135"/>
      <c r="AI2471" s="135"/>
    </row>
    <row r="2472" spans="1:35" ht="31.5">
      <c r="A2472" s="205">
        <v>2468</v>
      </c>
      <c r="B2472" s="206" t="s">
        <v>8930</v>
      </c>
      <c r="C2472" s="207" t="str">
        <f xml:space="preserve"> _xlfn.CONCAT(小韻資料表[[#This Row],[聲母拼音碼]],小韻資料表[[#This Row],[韻母拼音碼]],小韻資料表[[#This Row],[調號]])</f>
        <v>hai3</v>
      </c>
      <c r="D2472" s="206" t="s">
        <v>8931</v>
      </c>
      <c r="E2472" s="208" t="s">
        <v>503</v>
      </c>
      <c r="F2472" s="205">
        <v>18</v>
      </c>
      <c r="G2472" s="209" t="s">
        <v>8931</v>
      </c>
      <c r="H2472" s="205">
        <f xml:space="preserve"> LEN(小韻資料表[[#This Row],[小韻字集]])</f>
        <v>1</v>
      </c>
      <c r="I2472" s="205" cm="1">
        <f t="array" ref="I2472" xml:space="preserve"> MATCH(TRUE, ISNUMBER( SEARCH( LEFT(小韻資料表[[#This Row],[切語]],1), 切語上字資料表[切語上字]) ), 0)</f>
        <v>17</v>
      </c>
      <c r="J2472" s="210" t="str" cm="1">
        <f t="array" ref="J2472" xml:space="preserve"> INDEX(切語上字資料表[聲母], 小韻資料表[[#This Row],[上字表識別號]])</f>
        <v>非</v>
      </c>
      <c r="K2472" s="210" t="str" cm="1">
        <f t="array" ref="K2472" xml:space="preserve"> INDEX(切語上字資料表[聲母拼音碼], 小韻資料表[[#This Row],[上字表識別號]])</f>
        <v>h</v>
      </c>
      <c r="L2472" s="210" t="str" cm="1">
        <f t="array" ref="L2472" xml:space="preserve"> INDEX(切語上字資料表[清濁], 小韻資料表[[#This Row],[上字表識別號]])</f>
        <v>全清</v>
      </c>
      <c r="M2472" s="223" t="str" cm="1">
        <f t="array" ref="M2472" xml:space="preserve"> INDEX(切語上字資料表[發送收], 小韻資料表[[#This Row],[上字表識別號]])</f>
        <v>發聲</v>
      </c>
      <c r="N2472" s="205" cm="1">
        <f t="array" ref="N2472" xml:space="preserve"> MATCH(TRUE, ISNUMBER( SEARCH( RIGHT(小韻資料表[[#This Row],[切語]],1), 切語下字資料表[切語下字]) ), 0)</f>
        <v>87</v>
      </c>
      <c r="O2472" s="207" t="str" cm="1">
        <f t="array" ref="O2472" xml:space="preserve"> INDEX(切語下字資料表[韻母], 小韻資料表[[#This Row],[下字表識別號]])</f>
        <v>卦開2</v>
      </c>
      <c r="P2472" s="207" t="str" cm="1">
        <f t="array" ref="P2472" xml:space="preserve"> INDEX(切語下字資料表[韻母拼音碼], 小韻資料表[[#This Row],[下字表識別號]])</f>
        <v>ai</v>
      </c>
      <c r="Q2472" s="210" t="str" cm="1">
        <f t="array" ref="Q2472" xml:space="preserve"> INDEX(設定表!$C$19:$C$23, INT( LEFT(小韻資料表[[#This Row],[目次編碼]],1) ))</f>
        <v>去</v>
      </c>
      <c r="R2472" s="210">
        <f xml:space="preserve">  INDEX(設定表!$C$8:$C$15, MATCH( (RIGHT(小韻資料表[[#This Row],[清濁]]) &amp; 小韻資料表[[#This Row],[調]]), 設定表!$B$8:$B$15, 0))</f>
        <v>3</v>
      </c>
      <c r="S2472" s="205" t="s">
        <v>309</v>
      </c>
      <c r="T2472" s="205" t="s">
        <v>309</v>
      </c>
      <c r="U2472" s="226" t="s">
        <v>309</v>
      </c>
      <c r="V2472" s="147" t="s">
        <v>309</v>
      </c>
      <c r="X2472" s="135"/>
      <c r="Y2472" s="135"/>
      <c r="AA2472" s="135"/>
      <c r="AB2472" s="134"/>
      <c r="AC2472" s="135"/>
      <c r="AD2472" s="135"/>
      <c r="AH2472" s="135"/>
      <c r="AI2472" s="135"/>
    </row>
    <row r="2473" spans="1:35" ht="31.5">
      <c r="A2473" s="205">
        <v>2469</v>
      </c>
      <c r="B2473" s="206" t="s">
        <v>8932</v>
      </c>
      <c r="C2473" s="207" t="str">
        <f xml:space="preserve"> _xlfn.CONCAT(小韻資料表[[#This Row],[聲母拼音碼]],小韻資料表[[#This Row],[韻母拼音碼]],小韻資料表[[#This Row],[調號]])</f>
        <v>tai3</v>
      </c>
      <c r="D2473" s="206" t="s">
        <v>8933</v>
      </c>
      <c r="E2473" s="208" t="s">
        <v>503</v>
      </c>
      <c r="F2473" s="205">
        <v>19</v>
      </c>
      <c r="G2473" s="209" t="s">
        <v>8934</v>
      </c>
      <c r="H2473" s="205">
        <f xml:space="preserve"> LEN(小韻資料表[[#This Row],[小韻字集]])</f>
        <v>3</v>
      </c>
      <c r="I2473" s="205" cm="1">
        <f t="array" ref="I2473" xml:space="preserve"> MATCH(TRUE, ISNUMBER( SEARCH( LEFT(小韻資料表[[#This Row],[切語]],1), 切語上字資料表[切語上字]) ), 0)</f>
        <v>9</v>
      </c>
      <c r="J2473" s="210" t="str" cm="1">
        <f t="array" ref="J2473" xml:space="preserve"> INDEX(切語上字資料表[聲母], 小韻資料表[[#This Row],[上字表識別號]])</f>
        <v>知</v>
      </c>
      <c r="K2473" s="210" t="str" cm="1">
        <f t="array" ref="K2473" xml:space="preserve"> INDEX(切語上字資料表[聲母拼音碼], 小韻資料表[[#This Row],[上字表識別號]])</f>
        <v>t</v>
      </c>
      <c r="L2473" s="210" t="str" cm="1">
        <f t="array" ref="L2473" xml:space="preserve"> INDEX(切語上字資料表[清濁], 小韻資料表[[#This Row],[上字表識別號]])</f>
        <v>全清</v>
      </c>
      <c r="M2473" s="223" t="str" cm="1">
        <f t="array" ref="M2473" xml:space="preserve"> INDEX(切語上字資料表[發送收], 小韻資料表[[#This Row],[上字表識別號]])</f>
        <v>發聲</v>
      </c>
      <c r="N2473" s="205" cm="1">
        <f t="array" ref="N2473" xml:space="preserve"> MATCH(TRUE, ISNUMBER( SEARCH( RIGHT(小韻資料表[[#This Row],[切語]],1), 切語下字資料表[切語下字]) ), 0)</f>
        <v>87</v>
      </c>
      <c r="O2473" s="207" t="str" cm="1">
        <f t="array" ref="O2473" xml:space="preserve"> INDEX(切語下字資料表[韻母], 小韻資料表[[#This Row],[下字表識別號]])</f>
        <v>卦開2</v>
      </c>
      <c r="P2473" s="207" t="str" cm="1">
        <f t="array" ref="P2473" xml:space="preserve"> INDEX(切語下字資料表[韻母拼音碼], 小韻資料表[[#This Row],[下字表識別號]])</f>
        <v>ai</v>
      </c>
      <c r="Q2473" s="210" t="str" cm="1">
        <f t="array" ref="Q2473" xml:space="preserve"> INDEX(設定表!$C$19:$C$23, INT( LEFT(小韻資料表[[#This Row],[目次編碼]],1) ))</f>
        <v>去</v>
      </c>
      <c r="R2473" s="210">
        <f xml:space="preserve">  INDEX(設定表!$C$8:$C$15, MATCH( (RIGHT(小韻資料表[[#This Row],[清濁]]) &amp; 小韻資料表[[#This Row],[調]]), 設定表!$B$8:$B$15, 0))</f>
        <v>3</v>
      </c>
      <c r="S2473" s="205" t="s">
        <v>309</v>
      </c>
      <c r="T2473" s="205" t="s">
        <v>309</v>
      </c>
      <c r="U2473" s="226" t="s">
        <v>309</v>
      </c>
      <c r="V2473" s="146" t="s">
        <v>309</v>
      </c>
      <c r="X2473" s="135"/>
      <c r="Y2473" s="135"/>
      <c r="AA2473" s="135"/>
      <c r="AB2473" s="134"/>
      <c r="AC2473" s="135"/>
      <c r="AD2473" s="135"/>
      <c r="AH2473" s="135"/>
      <c r="AI2473" s="135"/>
    </row>
    <row r="2474" spans="1:35" ht="31.5">
      <c r="A2474" s="205">
        <v>2470</v>
      </c>
      <c r="B2474" s="206" t="s">
        <v>8935</v>
      </c>
      <c r="C2474" s="207" t="str">
        <f xml:space="preserve"> _xlfn.CONCAT(小韻資料表[[#This Row],[聲母拼音碼]],小韻資料表[[#This Row],[韻母拼音碼]],小韻資料表[[#This Row],[調號]])</f>
        <v>kuai3</v>
      </c>
      <c r="D2474" s="206" t="s">
        <v>522</v>
      </c>
      <c r="E2474" s="208" t="s">
        <v>521</v>
      </c>
      <c r="F2474" s="205">
        <v>1</v>
      </c>
      <c r="G2474" s="209" t="s">
        <v>8936</v>
      </c>
      <c r="H2474" s="205">
        <f xml:space="preserve"> LEN(小韻資料表[[#This Row],[小韻字集]])</f>
        <v>12</v>
      </c>
      <c r="I2474" s="205" cm="1">
        <f t="array" ref="I2474" xml:space="preserve"> MATCH(TRUE, ISNUMBER( SEARCH( LEFT(小韻資料表[[#This Row],[切語]],1), 切語上字資料表[切語上字]) ), 0)</f>
        <v>1</v>
      </c>
      <c r="J2474" s="210" t="str" cm="1">
        <f t="array" ref="J2474" xml:space="preserve"> INDEX(切語上字資料表[聲母], 小韻資料表[[#This Row],[上字表識別號]])</f>
        <v>見</v>
      </c>
      <c r="K2474" s="210" t="str" cm="1">
        <f t="array" ref="K2474" xml:space="preserve"> INDEX(切語上字資料表[聲母拼音碼], 小韻資料表[[#This Row],[上字表識別號]])</f>
        <v>k</v>
      </c>
      <c r="L2474" s="210" t="str" cm="1">
        <f t="array" ref="L2474" xml:space="preserve"> INDEX(切語上字資料表[清濁], 小韻資料表[[#This Row],[上字表識別號]])</f>
        <v>全清</v>
      </c>
      <c r="M2474" s="223" t="str" cm="1">
        <f t="array" ref="M2474" xml:space="preserve"> INDEX(切語上字資料表[發送收], 小韻資料表[[#This Row],[上字表識別號]])</f>
        <v>發聲</v>
      </c>
      <c r="N2474" s="205" cm="1">
        <f t="array" ref="N2474" xml:space="preserve"> MATCH(TRUE, ISNUMBER( SEARCH( RIGHT(小韻資料表[[#This Row],[切語]],1), 切語下字資料表[切語下字]) ), 0)</f>
        <v>99</v>
      </c>
      <c r="O2474" s="207" t="str" cm="1">
        <f t="array" ref="O2474" xml:space="preserve"> INDEX(切語下字資料表[韻母], 小韻資料表[[#This Row],[下字表識別號]])</f>
        <v>怪合2</v>
      </c>
      <c r="P2474" s="207" t="str" cm="1">
        <f t="array" ref="P2474" xml:space="preserve"> INDEX(切語下字資料表[韻母拼音碼], 小韻資料表[[#This Row],[下字表識別號]])</f>
        <v>uai</v>
      </c>
      <c r="Q2474" s="210" t="str" cm="1">
        <f t="array" ref="Q2474" xml:space="preserve"> INDEX(設定表!$C$19:$C$23, INT( LEFT(小韻資料表[[#This Row],[目次編碼]],1) ))</f>
        <v>去</v>
      </c>
      <c r="R2474" s="210">
        <f xml:space="preserve">  INDEX(設定表!$C$8:$C$15, MATCH( (RIGHT(小韻資料表[[#This Row],[清濁]]) &amp; 小韻資料表[[#This Row],[調]]), 設定表!$B$8:$B$15, 0))</f>
        <v>3</v>
      </c>
      <c r="S2474" s="205" t="s">
        <v>309</v>
      </c>
      <c r="T2474" s="205" t="s">
        <v>309</v>
      </c>
      <c r="U2474" s="226" t="s">
        <v>309</v>
      </c>
      <c r="V2474" s="147" t="s">
        <v>309</v>
      </c>
      <c r="X2474" s="135"/>
      <c r="Y2474" s="135"/>
      <c r="AA2474" s="135"/>
      <c r="AB2474" s="134"/>
      <c r="AC2474" s="135"/>
      <c r="AD2474" s="135"/>
      <c r="AH2474" s="135"/>
      <c r="AI2474" s="135"/>
    </row>
    <row r="2475" spans="1:35" ht="31.5">
      <c r="A2475" s="205">
        <v>2471</v>
      </c>
      <c r="B2475" s="206" t="s">
        <v>8937</v>
      </c>
      <c r="C2475" s="207" t="str">
        <f xml:space="preserve"> _xlfn.CONCAT(小韻資料表[[#This Row],[聲母拼音碼]],小韻資料表[[#This Row],[韻母拼音碼]],小韻資料表[[#This Row],[調號]])</f>
        <v>Øai3</v>
      </c>
      <c r="D2475" s="206" t="s">
        <v>8938</v>
      </c>
      <c r="E2475" s="208" t="s">
        <v>521</v>
      </c>
      <c r="F2475" s="205">
        <v>2</v>
      </c>
      <c r="G2475" s="209" t="s">
        <v>8939</v>
      </c>
      <c r="H2475" s="205">
        <f xml:space="preserve"> LEN(小韻資料表[[#This Row],[小韻字集]])</f>
        <v>2</v>
      </c>
      <c r="I2475" s="205" cm="1">
        <f t="array" ref="I2475" xml:space="preserve"> MATCH(TRUE, ISNUMBER( SEARCH( LEFT(小韻資料表[[#This Row],[切語]],1), 切語上字資料表[切語上字]) ), 0)</f>
        <v>35</v>
      </c>
      <c r="J2475" s="210" t="str" cm="1">
        <f t="array" ref="J2475" xml:space="preserve"> INDEX(切語上字資料表[聲母], 小韻資料表[[#This Row],[上字表識別號]])</f>
        <v>影</v>
      </c>
      <c r="K2475" s="210" t="str" cm="1">
        <f t="array" ref="K2475" xml:space="preserve"> INDEX(切語上字資料表[聲母拼音碼], 小韻資料表[[#This Row],[上字表識別號]])</f>
        <v>Ø</v>
      </c>
      <c r="L2475" s="210" t="str" cm="1">
        <f t="array" ref="L2475" xml:space="preserve"> INDEX(切語上字資料表[清濁], 小韻資料表[[#This Row],[上字表識別號]])</f>
        <v>全清</v>
      </c>
      <c r="M2475" s="223" t="str" cm="1">
        <f t="array" ref="M2475" xml:space="preserve"> INDEX(切語上字資料表[發送收], 小韻資料表[[#This Row],[上字表識別號]])</f>
        <v>發聲</v>
      </c>
      <c r="N2475" s="205" cm="1">
        <f t="array" ref="N2475" xml:space="preserve"> MATCH(TRUE, ISNUMBER( SEARCH( RIGHT(小韻資料表[[#This Row],[切語]],1), 切語下字資料表[切語下字]) ), 0)</f>
        <v>95</v>
      </c>
      <c r="O2475" s="207" t="str" cm="1">
        <f t="array" ref="O2475" xml:space="preserve"> INDEX(切語下字資料表[韻母], 小韻資料表[[#This Row],[下字表識別號]])</f>
        <v>怪開2</v>
      </c>
      <c r="P2475" s="207" t="str" cm="1">
        <f t="array" ref="P2475" xml:space="preserve"> INDEX(切語下字資料表[韻母拼音碼], 小韻資料表[[#This Row],[下字表識別號]])</f>
        <v>ai</v>
      </c>
      <c r="Q2475" s="210" t="str" cm="1">
        <f t="array" ref="Q2475" xml:space="preserve"> INDEX(設定表!$C$19:$C$23, INT( LEFT(小韻資料表[[#This Row],[目次編碼]],1) ))</f>
        <v>去</v>
      </c>
      <c r="R2475" s="210">
        <f xml:space="preserve">  INDEX(設定表!$C$8:$C$15, MATCH( (RIGHT(小韻資料表[[#This Row],[清濁]]) &amp; 小韻資料表[[#This Row],[調]]), 設定表!$B$8:$B$15, 0))</f>
        <v>3</v>
      </c>
      <c r="S2475" s="205" t="s">
        <v>309</v>
      </c>
      <c r="T2475" s="205" t="s">
        <v>309</v>
      </c>
      <c r="U2475" s="226" t="s">
        <v>309</v>
      </c>
      <c r="V2475" s="146" t="s">
        <v>309</v>
      </c>
      <c r="X2475" s="135"/>
      <c r="Y2475" s="135"/>
      <c r="AA2475" s="135"/>
      <c r="AB2475" s="134"/>
      <c r="AC2475" s="135"/>
      <c r="AD2475" s="135"/>
      <c r="AH2475" s="135"/>
      <c r="AI2475" s="135"/>
    </row>
    <row r="2476" spans="1:35" ht="31.5">
      <c r="A2476" s="205">
        <v>2472</v>
      </c>
      <c r="B2476" s="206" t="s">
        <v>8940</v>
      </c>
      <c r="C2476" s="207" t="str">
        <f xml:space="preserve"> _xlfn.CONCAT(小韻資料表[[#This Row],[聲母拼音碼]],小韻資料表[[#This Row],[韻母拼音碼]],小韻資料表[[#This Row],[調號]])</f>
        <v>cai3</v>
      </c>
      <c r="D2476" s="206" t="s">
        <v>8941</v>
      </c>
      <c r="E2476" s="208" t="s">
        <v>521</v>
      </c>
      <c r="F2476" s="205">
        <v>3</v>
      </c>
      <c r="G2476" s="209" t="s">
        <v>8942</v>
      </c>
      <c r="H2476" s="205">
        <f xml:space="preserve"> LEN(小韻資料表[[#This Row],[小韻字集]])</f>
        <v>4</v>
      </c>
      <c r="I2476" s="205" cm="1">
        <f t="array" ref="I2476" xml:space="preserve"> MATCH(TRUE, ISNUMBER( SEARCH( LEFT(小韻資料表[[#This Row],[切語]],1), 切語上字資料表[切語上字]) ), 0)</f>
        <v>26</v>
      </c>
      <c r="J2476" s="210" t="str" cm="1">
        <f t="array" ref="J2476" xml:space="preserve"> INDEX(切語上字資料表[聲母], 小韻資料表[[#This Row],[上字表識別號]])</f>
        <v>莊</v>
      </c>
      <c r="K2476" s="210" t="str" cm="1">
        <f t="array" ref="K2476" xml:space="preserve"> INDEX(切語上字資料表[聲母拼音碼], 小韻資料表[[#This Row],[上字表識別號]])</f>
        <v>c</v>
      </c>
      <c r="L2476" s="210" t="str" cm="1">
        <f t="array" ref="L2476" xml:space="preserve"> INDEX(切語上字資料表[清濁], 小韻資料表[[#This Row],[上字表識別號]])</f>
        <v>全清</v>
      </c>
      <c r="M2476" s="223" t="str" cm="1">
        <f t="array" ref="M2476" xml:space="preserve"> INDEX(切語上字資料表[發送收], 小韻資料表[[#This Row],[上字表識別號]])</f>
        <v>發聲</v>
      </c>
      <c r="N2476" s="205" cm="1">
        <f t="array" ref="N2476" xml:space="preserve"> MATCH(TRUE, ISNUMBER( SEARCH( RIGHT(小韻資料表[[#This Row],[切語]],1), 切語下字資料表[切語下字]) ), 0)</f>
        <v>95</v>
      </c>
      <c r="O2476" s="207" t="str" cm="1">
        <f t="array" ref="O2476" xml:space="preserve"> INDEX(切語下字資料表[韻母], 小韻資料表[[#This Row],[下字表識別號]])</f>
        <v>怪開2</v>
      </c>
      <c r="P2476" s="207" t="str" cm="1">
        <f t="array" ref="P2476" xml:space="preserve"> INDEX(切語下字資料表[韻母拼音碼], 小韻資料表[[#This Row],[下字表識別號]])</f>
        <v>ai</v>
      </c>
      <c r="Q2476" s="210" t="str" cm="1">
        <f t="array" ref="Q2476" xml:space="preserve"> INDEX(設定表!$C$19:$C$23, INT( LEFT(小韻資料表[[#This Row],[目次編碼]],1) ))</f>
        <v>去</v>
      </c>
      <c r="R2476" s="210">
        <f xml:space="preserve">  INDEX(設定表!$C$8:$C$15, MATCH( (RIGHT(小韻資料表[[#This Row],[清濁]]) &amp; 小韻資料表[[#This Row],[調]]), 設定表!$B$8:$B$15, 0))</f>
        <v>3</v>
      </c>
      <c r="S2476" s="205" t="s">
        <v>309</v>
      </c>
      <c r="T2476" s="205" t="s">
        <v>309</v>
      </c>
      <c r="U2476" s="226" t="s">
        <v>309</v>
      </c>
      <c r="V2476" s="147" t="s">
        <v>309</v>
      </c>
      <c r="X2476" s="135"/>
      <c r="Y2476" s="135"/>
      <c r="AA2476" s="135"/>
      <c r="AB2476" s="134"/>
      <c r="AC2476" s="135"/>
      <c r="AD2476" s="135"/>
      <c r="AH2476" s="135"/>
      <c r="AI2476" s="135"/>
    </row>
    <row r="2477" spans="1:35" ht="63">
      <c r="A2477" s="205">
        <v>2473</v>
      </c>
      <c r="B2477" s="206" t="s">
        <v>8943</v>
      </c>
      <c r="C2477" s="207" t="str">
        <f xml:space="preserve"> _xlfn.CONCAT(小韻資料表[[#This Row],[聲母拼音碼]],小韻資料表[[#This Row],[韻母拼音碼]],小韻資料表[[#This Row],[調號]])</f>
        <v>kai3</v>
      </c>
      <c r="D2477" s="206" t="s">
        <v>8944</v>
      </c>
      <c r="E2477" s="208" t="s">
        <v>521</v>
      </c>
      <c r="F2477" s="205">
        <v>4</v>
      </c>
      <c r="G2477" s="209" t="s">
        <v>8945</v>
      </c>
      <c r="H2477" s="205">
        <f xml:space="preserve"> LEN(小韻資料表[[#This Row],[小韻字集]])</f>
        <v>25</v>
      </c>
      <c r="I2477" s="205" cm="1">
        <f t="array" ref="I2477" xml:space="preserve"> MATCH(TRUE, ISNUMBER( SEARCH( LEFT(小韻資料表[[#This Row],[切語]],1), 切語上字資料表[切語上字]) ), 0)</f>
        <v>1</v>
      </c>
      <c r="J2477" s="210" t="str" cm="1">
        <f t="array" ref="J2477" xml:space="preserve"> INDEX(切語上字資料表[聲母], 小韻資料表[[#This Row],[上字表識別號]])</f>
        <v>見</v>
      </c>
      <c r="K2477" s="210" t="str" cm="1">
        <f t="array" ref="K2477" xml:space="preserve"> INDEX(切語上字資料表[聲母拼音碼], 小韻資料表[[#This Row],[上字表識別號]])</f>
        <v>k</v>
      </c>
      <c r="L2477" s="210" t="str" cm="1">
        <f t="array" ref="L2477" xml:space="preserve"> INDEX(切語上字資料表[清濁], 小韻資料表[[#This Row],[上字表識別號]])</f>
        <v>全清</v>
      </c>
      <c r="M2477" s="223" t="str" cm="1">
        <f t="array" ref="M2477" xml:space="preserve"> INDEX(切語上字資料表[發送收], 小韻資料表[[#This Row],[上字表識別號]])</f>
        <v>發聲</v>
      </c>
      <c r="N2477" s="205" cm="1">
        <f t="array" ref="N2477" xml:space="preserve"> MATCH(TRUE, ISNUMBER( SEARCH( RIGHT(小韻資料表[[#This Row],[切語]],1), 切語下字資料表[切語下字]) ), 0)</f>
        <v>95</v>
      </c>
      <c r="O2477" s="207" t="str" cm="1">
        <f t="array" ref="O2477" xml:space="preserve"> INDEX(切語下字資料表[韻母], 小韻資料表[[#This Row],[下字表識別號]])</f>
        <v>怪開2</v>
      </c>
      <c r="P2477" s="207" t="str" cm="1">
        <f t="array" ref="P2477" xml:space="preserve"> INDEX(切語下字資料表[韻母拼音碼], 小韻資料表[[#This Row],[下字表識別號]])</f>
        <v>ai</v>
      </c>
      <c r="Q2477" s="210" t="str" cm="1">
        <f t="array" ref="Q2477" xml:space="preserve"> INDEX(設定表!$C$19:$C$23, INT( LEFT(小韻資料表[[#This Row],[目次編碼]],1) ))</f>
        <v>去</v>
      </c>
      <c r="R2477" s="210">
        <f xml:space="preserve">  INDEX(設定表!$C$8:$C$15, MATCH( (RIGHT(小韻資料表[[#This Row],[清濁]]) &amp; 小韻資料表[[#This Row],[調]]), 設定表!$B$8:$B$15, 0))</f>
        <v>3</v>
      </c>
      <c r="S2477" s="205" t="s">
        <v>309</v>
      </c>
      <c r="T2477" s="205" t="s">
        <v>309</v>
      </c>
      <c r="U2477" s="226" t="s">
        <v>8946</v>
      </c>
      <c r="V2477" s="146" t="s">
        <v>309</v>
      </c>
      <c r="X2477" s="135"/>
      <c r="Y2477" s="135"/>
      <c r="AA2477" s="135"/>
      <c r="AB2477" s="134"/>
      <c r="AC2477" s="135"/>
      <c r="AD2477" s="135"/>
      <c r="AH2477" s="135"/>
      <c r="AI2477" s="135"/>
    </row>
    <row r="2478" spans="1:35" ht="31.5">
      <c r="A2478" s="205">
        <v>2474</v>
      </c>
      <c r="B2478" s="206" t="s">
        <v>8947</v>
      </c>
      <c r="C2478" s="207" t="str">
        <f xml:space="preserve"> _xlfn.CONCAT(小韻資料表[[#This Row],[聲母拼音碼]],小韻資料表[[#This Row],[韻母拼音碼]],小韻資料表[[#This Row],[調號]])</f>
        <v>nai7</v>
      </c>
      <c r="D2478" s="206" t="s">
        <v>8948</v>
      </c>
      <c r="E2478" s="208" t="s">
        <v>521</v>
      </c>
      <c r="F2478" s="205">
        <v>5</v>
      </c>
      <c r="G2478" s="209" t="s">
        <v>8948</v>
      </c>
      <c r="H2478" s="205">
        <f xml:space="preserve"> LEN(小韻資料表[[#This Row],[小韻字集]])</f>
        <v>1</v>
      </c>
      <c r="I2478" s="205" cm="1">
        <f t="array" ref="I2478" xml:space="preserve"> MATCH(TRUE, ISNUMBER( SEARCH( LEFT(小韻資料表[[#This Row],[切語]],1), 切語上字資料表[切語上字]) ), 0)</f>
        <v>12</v>
      </c>
      <c r="J2478" s="210" t="str" cm="1">
        <f t="array" ref="J2478" xml:space="preserve"> INDEX(切語上字資料表[聲母], 小韻資料表[[#This Row],[上字表識別號]])</f>
        <v>娘</v>
      </c>
      <c r="K2478" s="210" t="str" cm="1">
        <f t="array" ref="K2478" xml:space="preserve"> INDEX(切語上字資料表[聲母拼音碼], 小韻資料表[[#This Row],[上字表識別號]])</f>
        <v>n</v>
      </c>
      <c r="L2478" s="210" t="str" cm="1">
        <f t="array" ref="L2478" xml:space="preserve"> INDEX(切語上字資料表[清濁], 小韻資料表[[#This Row],[上字表識別號]])</f>
        <v>次濁</v>
      </c>
      <c r="M2478" s="223" t="str" cm="1">
        <f t="array" ref="M2478" xml:space="preserve"> INDEX(切語上字資料表[發送收], 小韻資料表[[#This Row],[上字表識別號]])</f>
        <v>收聲</v>
      </c>
      <c r="N2478" s="205" cm="1">
        <f t="array" ref="N2478" xml:space="preserve"> MATCH(TRUE, ISNUMBER( SEARCH( RIGHT(小韻資料表[[#This Row],[切語]],1), 切語下字資料表[切語下字]) ), 0)</f>
        <v>95</v>
      </c>
      <c r="O2478" s="207" t="str" cm="1">
        <f t="array" ref="O2478" xml:space="preserve"> INDEX(切語下字資料表[韻母], 小韻資料表[[#This Row],[下字表識別號]])</f>
        <v>怪開2</v>
      </c>
      <c r="P2478" s="207" t="str" cm="1">
        <f t="array" ref="P2478" xml:space="preserve"> INDEX(切語下字資料表[韻母拼音碼], 小韻資料表[[#This Row],[下字表識別號]])</f>
        <v>ai</v>
      </c>
      <c r="Q2478" s="210" t="str" cm="1">
        <f t="array" ref="Q2478" xml:space="preserve"> INDEX(設定表!$C$19:$C$23, INT( LEFT(小韻資料表[[#This Row],[目次編碼]],1) ))</f>
        <v>去</v>
      </c>
      <c r="R2478" s="210">
        <f xml:space="preserve">  INDEX(設定表!$C$8:$C$15, MATCH( (RIGHT(小韻資料表[[#This Row],[清濁]]) &amp; 小韻資料表[[#This Row],[調]]), 設定表!$B$8:$B$15, 0))</f>
        <v>7</v>
      </c>
      <c r="S2478" s="205" t="s">
        <v>309</v>
      </c>
      <c r="T2478" s="205" t="s">
        <v>309</v>
      </c>
      <c r="U2478" s="226" t="s">
        <v>309</v>
      </c>
      <c r="V2478" s="147" t="s">
        <v>309</v>
      </c>
      <c r="X2478" s="135"/>
      <c r="Y2478" s="135"/>
      <c r="AA2478" s="135"/>
      <c r="AB2478" s="134"/>
      <c r="AC2478" s="135"/>
      <c r="AD2478" s="135"/>
      <c r="AH2478" s="135"/>
      <c r="AI2478" s="135"/>
    </row>
    <row r="2479" spans="1:35" ht="31.5">
      <c r="A2479" s="205">
        <v>2475</v>
      </c>
      <c r="B2479" s="206" t="s">
        <v>8949</v>
      </c>
      <c r="C2479" s="207" t="str">
        <f xml:space="preserve"> _xlfn.CONCAT(小韻資料表[[#This Row],[聲母拼音碼]],小韻資料表[[#This Row],[韻母拼音碼]],小韻資料表[[#This Row],[調號]])</f>
        <v>hai3</v>
      </c>
      <c r="D2479" s="206" t="s">
        <v>8950</v>
      </c>
      <c r="E2479" s="208" t="s">
        <v>521</v>
      </c>
      <c r="F2479" s="205">
        <v>6</v>
      </c>
      <c r="G2479" s="209" t="s">
        <v>8951</v>
      </c>
      <c r="H2479" s="205">
        <f xml:space="preserve"> LEN(小韻資料表[[#This Row],[小韻字集]])</f>
        <v>11</v>
      </c>
      <c r="I2479" s="205" cm="1">
        <f t="array" ref="I2479" xml:space="preserve"> MATCH(TRUE, ISNUMBER( SEARCH( LEFT(小韻資料表[[#This Row],[切語]],1), 切語上字資料表[切語上字]) ), 0)</f>
        <v>36</v>
      </c>
      <c r="J2479" s="210" t="str" cm="1">
        <f t="array" ref="J2479" xml:space="preserve"> INDEX(切語上字資料表[聲母], 小韻資料表[[#This Row],[上字表識別號]])</f>
        <v>曉</v>
      </c>
      <c r="K2479" s="210" t="str" cm="1">
        <f t="array" ref="K2479" xml:space="preserve"> INDEX(切語上字資料表[聲母拼音碼], 小韻資料表[[#This Row],[上字表識別號]])</f>
        <v>h</v>
      </c>
      <c r="L2479" s="210" t="str" cm="1">
        <f t="array" ref="L2479" xml:space="preserve"> INDEX(切語上字資料表[清濁], 小韻資料表[[#This Row],[上字表識別號]])</f>
        <v>次清</v>
      </c>
      <c r="M2479" s="223" t="str" cm="1">
        <f t="array" ref="M2479" xml:space="preserve"> INDEX(切語上字資料表[發送收], 小韻資料表[[#This Row],[上字表識別號]])</f>
        <v>送氣</v>
      </c>
      <c r="N2479" s="205" cm="1">
        <f t="array" ref="N2479" xml:space="preserve"> MATCH(TRUE, ISNUMBER( SEARCH( RIGHT(小韻資料表[[#This Row],[切語]],1), 切語下字資料表[切語下字]) ), 0)</f>
        <v>95</v>
      </c>
      <c r="O2479" s="207" t="str" cm="1">
        <f t="array" ref="O2479" xml:space="preserve"> INDEX(切語下字資料表[韻母], 小韻資料表[[#This Row],[下字表識別號]])</f>
        <v>怪開2</v>
      </c>
      <c r="P2479" s="207" t="str" cm="1">
        <f t="array" ref="P2479" xml:space="preserve"> INDEX(切語下字資料表[韻母拼音碼], 小韻資料表[[#This Row],[下字表識別號]])</f>
        <v>ai</v>
      </c>
      <c r="Q2479" s="210" t="str" cm="1">
        <f t="array" ref="Q2479" xml:space="preserve"> INDEX(設定表!$C$19:$C$23, INT( LEFT(小韻資料表[[#This Row],[目次編碼]],1) ))</f>
        <v>去</v>
      </c>
      <c r="R2479" s="210">
        <f xml:space="preserve">  INDEX(設定表!$C$8:$C$15, MATCH( (RIGHT(小韻資料表[[#This Row],[清濁]]) &amp; 小韻資料表[[#This Row],[調]]), 設定表!$B$8:$B$15, 0))</f>
        <v>3</v>
      </c>
      <c r="S2479" s="205" t="s">
        <v>309</v>
      </c>
      <c r="T2479" s="205" t="s">
        <v>309</v>
      </c>
      <c r="U2479" s="226" t="s">
        <v>309</v>
      </c>
      <c r="V2479" s="146" t="s">
        <v>309</v>
      </c>
      <c r="X2479" s="135"/>
      <c r="Y2479" s="135"/>
      <c r="AA2479" s="135"/>
      <c r="AB2479" s="134"/>
      <c r="AC2479" s="135"/>
      <c r="AD2479" s="135"/>
      <c r="AH2479" s="135"/>
      <c r="AI2479" s="135"/>
    </row>
    <row r="2480" spans="1:35" ht="31.5">
      <c r="A2480" s="205">
        <v>2476</v>
      </c>
      <c r="B2480" s="206" t="s">
        <v>8952</v>
      </c>
      <c r="C2480" s="207" t="str">
        <f xml:space="preserve"> _xlfn.CONCAT(小韻資料表[[#This Row],[聲母拼音碼]],小韻資料表[[#This Row],[韻母拼音碼]],小韻資料表[[#This Row],[調號]])</f>
        <v>hai7</v>
      </c>
      <c r="D2480" s="206" t="s">
        <v>8953</v>
      </c>
      <c r="E2480" s="208" t="s">
        <v>521</v>
      </c>
      <c r="F2480" s="205">
        <v>7</v>
      </c>
      <c r="G2480" s="209" t="s">
        <v>8954</v>
      </c>
      <c r="H2480" s="205">
        <f xml:space="preserve"> LEN(小韻資料表[[#This Row],[小韻字集]])</f>
        <v>12</v>
      </c>
      <c r="I2480" s="205" cm="1">
        <f t="array" ref="I2480" xml:space="preserve"> MATCH(TRUE, ISNUMBER( SEARCH( LEFT(小韻資料表[[#This Row],[切語]],1), 切語上字資料表[切語上字]) ), 0)</f>
        <v>37</v>
      </c>
      <c r="J2480" s="210" t="str" cm="1">
        <f t="array" ref="J2480" xml:space="preserve"> INDEX(切語上字資料表[聲母], 小韻資料表[[#This Row],[上字表識別號]])</f>
        <v>匣</v>
      </c>
      <c r="K2480" s="210" t="str" cm="1">
        <f t="array" ref="K2480" xml:space="preserve"> INDEX(切語上字資料表[聲母拼音碼], 小韻資料表[[#This Row],[上字表識別號]])</f>
        <v>h</v>
      </c>
      <c r="L2480" s="210" t="str" cm="1">
        <f t="array" ref="L2480" xml:space="preserve"> INDEX(切語上字資料表[清濁], 小韻資料表[[#This Row],[上字表識別號]])</f>
        <v>全濁</v>
      </c>
      <c r="M2480" s="223" t="str" cm="1">
        <f t="array" ref="M2480" xml:space="preserve"> INDEX(切語上字資料表[發送收], 小韻資料表[[#This Row],[上字表識別號]])</f>
        <v>送氣</v>
      </c>
      <c r="N2480" s="205" cm="1">
        <f t="array" ref="N2480" xml:space="preserve"> MATCH(TRUE, ISNUMBER( SEARCH( RIGHT(小韻資料表[[#This Row],[切語]],1), 切語下字資料表[切語下字]) ), 0)</f>
        <v>95</v>
      </c>
      <c r="O2480" s="207" t="str" cm="1">
        <f t="array" ref="O2480" xml:space="preserve"> INDEX(切語下字資料表[韻母], 小韻資料表[[#This Row],[下字表識別號]])</f>
        <v>怪開2</v>
      </c>
      <c r="P2480" s="207" t="str" cm="1">
        <f t="array" ref="P2480" xml:space="preserve"> INDEX(切語下字資料表[韻母拼音碼], 小韻資料表[[#This Row],[下字表識別號]])</f>
        <v>ai</v>
      </c>
      <c r="Q2480" s="210" t="str" cm="1">
        <f t="array" ref="Q2480" xml:space="preserve"> INDEX(設定表!$C$19:$C$23, INT( LEFT(小韻資料表[[#This Row],[目次編碼]],1) ))</f>
        <v>去</v>
      </c>
      <c r="R2480" s="210">
        <f xml:space="preserve">  INDEX(設定表!$C$8:$C$15, MATCH( (RIGHT(小韻資料表[[#This Row],[清濁]]) &amp; 小韻資料表[[#This Row],[調]]), 設定表!$B$8:$B$15, 0))</f>
        <v>7</v>
      </c>
      <c r="S2480" s="205" t="s">
        <v>309</v>
      </c>
      <c r="T2480" s="205" t="s">
        <v>309</v>
      </c>
      <c r="U2480" s="226" t="s">
        <v>309</v>
      </c>
      <c r="V2480" s="147" t="s">
        <v>309</v>
      </c>
      <c r="X2480" s="135"/>
      <c r="Y2480" s="135"/>
      <c r="AA2480" s="135"/>
      <c r="AB2480" s="134"/>
      <c r="AC2480" s="135"/>
      <c r="AD2480" s="135"/>
      <c r="AH2480" s="135"/>
      <c r="AI2480" s="135"/>
    </row>
    <row r="2481" spans="1:35" ht="31.5">
      <c r="A2481" s="205">
        <v>2477</v>
      </c>
      <c r="B2481" s="206" t="s">
        <v>8955</v>
      </c>
      <c r="C2481" s="207" t="str">
        <f xml:space="preserve"> _xlfn.CONCAT(小韻資料表[[#This Row],[聲母拼音碼]],小韻資料表[[#This Row],[韻母拼音碼]],小韻資料表[[#This Row],[調號]])</f>
        <v>gai7</v>
      </c>
      <c r="D2481" s="206" t="s">
        <v>8956</v>
      </c>
      <c r="E2481" s="208" t="s">
        <v>521</v>
      </c>
      <c r="F2481" s="205">
        <v>8</v>
      </c>
      <c r="G2481" s="209" t="s">
        <v>8957</v>
      </c>
      <c r="H2481" s="205">
        <f xml:space="preserve"> LEN(小韻資料表[[#This Row],[小韻字集]])</f>
        <v>7</v>
      </c>
      <c r="I2481" s="205" cm="1">
        <f t="array" ref="I2481" xml:space="preserve"> MATCH(TRUE, ISNUMBER( SEARCH( LEFT(小韻資料表[[#This Row],[切語]],1), 切語上字資料表[切語上字]) ), 0)</f>
        <v>4</v>
      </c>
      <c r="J2481" s="210" t="str" cm="1">
        <f t="array" ref="J2481" xml:space="preserve"> INDEX(切語上字資料表[聲母], 小韻資料表[[#This Row],[上字表識別號]])</f>
        <v>疑</v>
      </c>
      <c r="K2481" s="210" t="str" cm="1">
        <f t="array" ref="K2481" xml:space="preserve"> INDEX(切語上字資料表[聲母拼音碼], 小韻資料表[[#This Row],[上字表識別號]])</f>
        <v>g</v>
      </c>
      <c r="L2481" s="210" t="str" cm="1">
        <f t="array" ref="L2481" xml:space="preserve"> INDEX(切語上字資料表[清濁], 小韻資料表[[#This Row],[上字表識別號]])</f>
        <v>次濁</v>
      </c>
      <c r="M2481" s="223" t="str" cm="1">
        <f t="array" ref="M2481" xml:space="preserve"> INDEX(切語上字資料表[發送收], 小韻資料表[[#This Row],[上字表識別號]])</f>
        <v>收聲</v>
      </c>
      <c r="N2481" s="205" cm="1">
        <f t="array" ref="N2481" xml:space="preserve"> MATCH(TRUE, ISNUMBER( SEARCH( RIGHT(小韻資料表[[#This Row],[切語]],1), 切語下字資料表[切語下字]) ), 0)</f>
        <v>95</v>
      </c>
      <c r="O2481" s="207" t="str" cm="1">
        <f t="array" ref="O2481" xml:space="preserve"> INDEX(切語下字資料表[韻母], 小韻資料表[[#This Row],[下字表識別號]])</f>
        <v>怪開2</v>
      </c>
      <c r="P2481" s="207" t="str" cm="1">
        <f t="array" ref="P2481" xml:space="preserve"> INDEX(切語下字資料表[韻母拼音碼], 小韻資料表[[#This Row],[下字表識別號]])</f>
        <v>ai</v>
      </c>
      <c r="Q2481" s="210" t="str" cm="1">
        <f t="array" ref="Q2481" xml:space="preserve"> INDEX(設定表!$C$19:$C$23, INT( LEFT(小韻資料表[[#This Row],[目次編碼]],1) ))</f>
        <v>去</v>
      </c>
      <c r="R2481" s="210">
        <f xml:space="preserve">  INDEX(設定表!$C$8:$C$15, MATCH( (RIGHT(小韻資料表[[#This Row],[清濁]]) &amp; 小韻資料表[[#This Row],[調]]), 設定表!$B$8:$B$15, 0))</f>
        <v>7</v>
      </c>
      <c r="S2481" s="205" t="s">
        <v>309</v>
      </c>
      <c r="T2481" s="205" t="s">
        <v>309</v>
      </c>
      <c r="U2481" s="226" t="s">
        <v>309</v>
      </c>
      <c r="V2481" s="146" t="s">
        <v>309</v>
      </c>
      <c r="X2481" s="135"/>
      <c r="Y2481" s="135"/>
      <c r="AA2481" s="135"/>
      <c r="AB2481" s="134"/>
      <c r="AC2481" s="135"/>
      <c r="AD2481" s="135"/>
      <c r="AH2481" s="135"/>
      <c r="AI2481" s="135"/>
    </row>
    <row r="2482" spans="1:35" ht="31.5">
      <c r="A2482" s="205">
        <v>2478</v>
      </c>
      <c r="B2482" s="206" t="s">
        <v>8958</v>
      </c>
      <c r="C2482" s="207" t="str">
        <f xml:space="preserve"> _xlfn.CONCAT(小韻資料表[[#This Row],[聲母拼音碼]],小韻資料表[[#This Row],[韻母拼音碼]],小韻資料表[[#This Row],[調號]])</f>
        <v>khuai3</v>
      </c>
      <c r="D2482" s="206" t="s">
        <v>8959</v>
      </c>
      <c r="E2482" s="208" t="s">
        <v>521</v>
      </c>
      <c r="F2482" s="205">
        <v>9</v>
      </c>
      <c r="G2482" s="209" t="s">
        <v>8960</v>
      </c>
      <c r="H2482" s="205">
        <f xml:space="preserve"> LEN(小韻資料表[[#This Row],[小韻字集]])</f>
        <v>9</v>
      </c>
      <c r="I2482" s="205" cm="1">
        <f t="array" ref="I2482" xml:space="preserve"> MATCH(TRUE, ISNUMBER( SEARCH( LEFT(小韻資料表[[#This Row],[切語]],1), 切語上字資料表[切語上字]) ), 0)</f>
        <v>2</v>
      </c>
      <c r="J2482" s="210" t="str" cm="1">
        <f t="array" ref="J2482" xml:space="preserve"> INDEX(切語上字資料表[聲母], 小韻資料表[[#This Row],[上字表識別號]])</f>
        <v>溪</v>
      </c>
      <c r="K2482" s="210" t="str" cm="1">
        <f t="array" ref="K2482" xml:space="preserve"> INDEX(切語上字資料表[聲母拼音碼], 小韻資料表[[#This Row],[上字表識別號]])</f>
        <v>kh</v>
      </c>
      <c r="L2482" s="210" t="str" cm="1">
        <f t="array" ref="L2482" xml:space="preserve"> INDEX(切語上字資料表[清濁], 小韻資料表[[#This Row],[上字表識別號]])</f>
        <v>次清</v>
      </c>
      <c r="M2482" s="223" t="str" cm="1">
        <f t="array" ref="M2482" xml:space="preserve"> INDEX(切語上字資料表[發送收], 小韻資料表[[#This Row],[上字表識別號]])</f>
        <v>送氣</v>
      </c>
      <c r="N2482" s="205" cm="1">
        <f t="array" ref="N2482" xml:space="preserve"> MATCH(TRUE, ISNUMBER( SEARCH( RIGHT(小韻資料表[[#This Row],[切語]],1), 切語下字資料表[切語下字]) ), 0)</f>
        <v>99</v>
      </c>
      <c r="O2482" s="207" t="str" cm="1">
        <f t="array" ref="O2482" xml:space="preserve"> INDEX(切語下字資料表[韻母], 小韻資料表[[#This Row],[下字表識別號]])</f>
        <v>怪合2</v>
      </c>
      <c r="P2482" s="207" t="str" cm="1">
        <f t="array" ref="P2482" xml:space="preserve"> INDEX(切語下字資料表[韻母拼音碼], 小韻資料表[[#This Row],[下字表識別號]])</f>
        <v>uai</v>
      </c>
      <c r="Q2482" s="210" t="str" cm="1">
        <f t="array" ref="Q2482" xml:space="preserve"> INDEX(設定表!$C$19:$C$23, INT( LEFT(小韻資料表[[#This Row],[目次編碼]],1) ))</f>
        <v>去</v>
      </c>
      <c r="R2482" s="210">
        <f xml:space="preserve">  INDEX(設定表!$C$8:$C$15, MATCH( (RIGHT(小韻資料表[[#This Row],[清濁]]) &amp; 小韻資料表[[#This Row],[調]]), 設定表!$B$8:$B$15, 0))</f>
        <v>3</v>
      </c>
      <c r="S2482" s="205" t="s">
        <v>309</v>
      </c>
      <c r="T2482" s="205" t="s">
        <v>309</v>
      </c>
      <c r="U2482" s="226" t="s">
        <v>8961</v>
      </c>
      <c r="V2482" s="147" t="s">
        <v>309</v>
      </c>
      <c r="X2482" s="135"/>
      <c r="Y2482" s="135"/>
      <c r="AA2482" s="135"/>
      <c r="AB2482" s="134"/>
      <c r="AC2482" s="135"/>
      <c r="AD2482" s="135"/>
      <c r="AH2482" s="135"/>
      <c r="AI2482" s="135"/>
    </row>
    <row r="2483" spans="1:35" ht="31.5">
      <c r="A2483" s="205">
        <v>2479</v>
      </c>
      <c r="B2483" s="206" t="s">
        <v>8962</v>
      </c>
      <c r="C2483" s="207" t="str">
        <f xml:space="preserve"> _xlfn.CONCAT(小韻資料表[[#This Row],[聲母拼音碼]],小韻資料表[[#This Row],[韻母拼音碼]],小韻資料表[[#This Row],[調號]])</f>
        <v>puai3</v>
      </c>
      <c r="D2483" s="206" t="s">
        <v>8963</v>
      </c>
      <c r="E2483" s="208" t="s">
        <v>521</v>
      </c>
      <c r="F2483" s="205">
        <v>10</v>
      </c>
      <c r="G2483" s="209" t="s">
        <v>8964</v>
      </c>
      <c r="H2483" s="205">
        <f xml:space="preserve"> LEN(小韻資料表[[#This Row],[小韻字集]])</f>
        <v>4</v>
      </c>
      <c r="I2483" s="205" cm="1">
        <f t="array" ref="I2483" xml:space="preserve"> MATCH(TRUE, ISNUMBER( SEARCH( LEFT(小韻資料表[[#This Row],[切語]],1), 切語上字資料表[切語上字]) ), 0)</f>
        <v>13</v>
      </c>
      <c r="J2483" s="210" t="str" cm="1">
        <f t="array" ref="J2483" xml:space="preserve"> INDEX(切語上字資料表[聲母], 小韻資料表[[#This Row],[上字表識別號]])</f>
        <v>幫</v>
      </c>
      <c r="K2483" s="210" t="str" cm="1">
        <f t="array" ref="K2483" xml:space="preserve"> INDEX(切語上字資料表[聲母拼音碼], 小韻資料表[[#This Row],[上字表識別號]])</f>
        <v>p</v>
      </c>
      <c r="L2483" s="210" t="str" cm="1">
        <f t="array" ref="L2483" xml:space="preserve"> INDEX(切語上字資料表[清濁], 小韻資料表[[#This Row],[上字表識別號]])</f>
        <v>全清</v>
      </c>
      <c r="M2483" s="223" t="str" cm="1">
        <f t="array" ref="M2483" xml:space="preserve"> INDEX(切語上字資料表[發送收], 小韻資料表[[#This Row],[上字表識別號]])</f>
        <v>發聲</v>
      </c>
      <c r="N2483" s="205" cm="1">
        <f t="array" ref="N2483" xml:space="preserve"> MATCH(TRUE, ISNUMBER( SEARCH( RIGHT(小韻資料表[[#This Row],[切語]],1), 切語下字資料表[切語下字]) ), 0)</f>
        <v>99</v>
      </c>
      <c r="O2483" s="207" t="str" cm="1">
        <f t="array" ref="O2483" xml:space="preserve"> INDEX(切語下字資料表[韻母], 小韻資料表[[#This Row],[下字表識別號]])</f>
        <v>怪合2</v>
      </c>
      <c r="P2483" s="207" t="str" cm="1">
        <f t="array" ref="P2483" xml:space="preserve"> INDEX(切語下字資料表[韻母拼音碼], 小韻資料表[[#This Row],[下字表識別號]])</f>
        <v>uai</v>
      </c>
      <c r="Q2483" s="210" t="str" cm="1">
        <f t="array" ref="Q2483" xml:space="preserve"> INDEX(設定表!$C$19:$C$23, INT( LEFT(小韻資料表[[#This Row],[目次編碼]],1) ))</f>
        <v>去</v>
      </c>
      <c r="R2483" s="210">
        <f xml:space="preserve">  INDEX(設定表!$C$8:$C$15, MATCH( (RIGHT(小韻資料表[[#This Row],[清濁]]) &amp; 小韻資料表[[#This Row],[調]]), 設定表!$B$8:$B$15, 0))</f>
        <v>3</v>
      </c>
      <c r="S2483" s="205" t="s">
        <v>309</v>
      </c>
      <c r="T2483" s="205" t="s">
        <v>309</v>
      </c>
      <c r="U2483" s="226" t="s">
        <v>309</v>
      </c>
      <c r="V2483" s="146" t="s">
        <v>309</v>
      </c>
      <c r="X2483" s="135"/>
      <c r="Y2483" s="135"/>
      <c r="AA2483" s="135"/>
      <c r="AB2483" s="134"/>
      <c r="AC2483" s="135"/>
      <c r="AD2483" s="135"/>
      <c r="AH2483" s="135"/>
      <c r="AI2483" s="135"/>
    </row>
    <row r="2484" spans="1:35" ht="31.5">
      <c r="A2484" s="205">
        <v>2480</v>
      </c>
      <c r="B2484" s="206" t="s">
        <v>8965</v>
      </c>
      <c r="C2484" s="207" t="str">
        <f xml:space="preserve"> _xlfn.CONCAT(小韻資料表[[#This Row],[聲母拼音碼]],小韻資料表[[#This Row],[韻母拼音碼]],小韻資料表[[#This Row],[調號]])</f>
        <v>phai3</v>
      </c>
      <c r="D2484" s="206" t="s">
        <v>8966</v>
      </c>
      <c r="E2484" s="208" t="s">
        <v>521</v>
      </c>
      <c r="F2484" s="205">
        <v>11</v>
      </c>
      <c r="G2484" s="209" t="s">
        <v>8967</v>
      </c>
      <c r="H2484" s="205">
        <f xml:space="preserve"> LEN(小韻資料表[[#This Row],[小韻字集]])</f>
        <v>2</v>
      </c>
      <c r="I2484" s="205" cm="1">
        <f t="array" ref="I2484" xml:space="preserve"> MATCH(TRUE, ISNUMBER( SEARCH( LEFT(小韻資料表[[#This Row],[切語]],1), 切語上字資料表[切語上字]) ), 0)</f>
        <v>14</v>
      </c>
      <c r="J2484" s="210" t="str" cm="1">
        <f t="array" ref="J2484" xml:space="preserve"> INDEX(切語上字資料表[聲母], 小韻資料表[[#This Row],[上字表識別號]])</f>
        <v>滂</v>
      </c>
      <c r="K2484" s="210" t="str" cm="1">
        <f t="array" ref="K2484" xml:space="preserve"> INDEX(切語上字資料表[聲母拼音碼], 小韻資料表[[#This Row],[上字表識別號]])</f>
        <v>ph</v>
      </c>
      <c r="L2484" s="210" t="str" cm="1">
        <f t="array" ref="L2484" xml:space="preserve"> INDEX(切語上字資料表[清濁], 小韻資料表[[#This Row],[上字表識別號]])</f>
        <v>次清</v>
      </c>
      <c r="M2484" s="223" t="str" cm="1">
        <f t="array" ref="M2484" xml:space="preserve"> INDEX(切語上字資料表[發送收], 小韻資料表[[#This Row],[上字表識別號]])</f>
        <v>送氣</v>
      </c>
      <c r="N2484" s="205" cm="1">
        <f t="array" ref="N2484" xml:space="preserve"> MATCH(TRUE, ISNUMBER( SEARCH( RIGHT(小韻資料表[[#This Row],[切語]],1), 切語下字資料表[切語下字]) ), 0)</f>
        <v>95</v>
      </c>
      <c r="O2484" s="207" t="str" cm="1">
        <f t="array" ref="O2484" xml:space="preserve"> INDEX(切語下字資料表[韻母], 小韻資料表[[#This Row],[下字表識別號]])</f>
        <v>怪開2</v>
      </c>
      <c r="P2484" s="207" t="str" cm="1">
        <f t="array" ref="P2484" xml:space="preserve"> INDEX(切語下字資料表[韻母拼音碼], 小韻資料表[[#This Row],[下字表識別號]])</f>
        <v>ai</v>
      </c>
      <c r="Q2484" s="210" t="str" cm="1">
        <f t="array" ref="Q2484" xml:space="preserve"> INDEX(設定表!$C$19:$C$23, INT( LEFT(小韻資料表[[#This Row],[目次編碼]],1) ))</f>
        <v>去</v>
      </c>
      <c r="R2484" s="210">
        <f xml:space="preserve">  INDEX(設定表!$C$8:$C$15, MATCH( (RIGHT(小韻資料表[[#This Row],[清濁]]) &amp; 小韻資料表[[#This Row],[調]]), 設定表!$B$8:$B$15, 0))</f>
        <v>3</v>
      </c>
      <c r="S2484" s="205" t="s">
        <v>309</v>
      </c>
      <c r="T2484" s="205" t="s">
        <v>309</v>
      </c>
      <c r="U2484" s="226" t="s">
        <v>309</v>
      </c>
      <c r="V2484" s="147" t="s">
        <v>309</v>
      </c>
      <c r="X2484" s="135"/>
      <c r="Y2484" s="135"/>
      <c r="AA2484" s="135"/>
      <c r="AB2484" s="134"/>
      <c r="AC2484" s="135"/>
      <c r="AD2484" s="135"/>
      <c r="AH2484" s="135"/>
      <c r="AI2484" s="135"/>
    </row>
    <row r="2485" spans="1:35" ht="31.5">
      <c r="A2485" s="205">
        <v>2481</v>
      </c>
      <c r="B2485" s="206" t="s">
        <v>8968</v>
      </c>
      <c r="C2485" s="207" t="str">
        <f xml:space="preserve"> _xlfn.CONCAT(小韻資料表[[#This Row],[聲母拼音碼]],小韻資料表[[#This Row],[韻母拼音碼]],小韻資料表[[#This Row],[調號]])</f>
        <v>huai7</v>
      </c>
      <c r="D2485" s="206" t="s">
        <v>8969</v>
      </c>
      <c r="E2485" s="208" t="s">
        <v>521</v>
      </c>
      <c r="F2485" s="205">
        <v>12</v>
      </c>
      <c r="G2485" s="209" t="s">
        <v>8970</v>
      </c>
      <c r="H2485" s="205">
        <f xml:space="preserve"> LEN(小韻資料表[[#This Row],[小韻字集]])</f>
        <v>4</v>
      </c>
      <c r="I2485" s="205" cm="1">
        <f t="array" ref="I2485" xml:space="preserve"> MATCH(TRUE, ISNUMBER( SEARCH( LEFT(小韻資料表[[#This Row],[切語]],1), 切語上字資料表[切語上字]) ), 0)</f>
        <v>37</v>
      </c>
      <c r="J2485" s="210" t="str" cm="1">
        <f t="array" ref="J2485" xml:space="preserve"> INDEX(切語上字資料表[聲母], 小韻資料表[[#This Row],[上字表識別號]])</f>
        <v>匣</v>
      </c>
      <c r="K2485" s="210" t="str" cm="1">
        <f t="array" ref="K2485" xml:space="preserve"> INDEX(切語上字資料表[聲母拼音碼], 小韻資料表[[#This Row],[上字表識別號]])</f>
        <v>h</v>
      </c>
      <c r="L2485" s="210" t="str" cm="1">
        <f t="array" ref="L2485" xml:space="preserve"> INDEX(切語上字資料表[清濁], 小韻資料表[[#This Row],[上字表識別號]])</f>
        <v>全濁</v>
      </c>
      <c r="M2485" s="223" t="str" cm="1">
        <f t="array" ref="M2485" xml:space="preserve"> INDEX(切語上字資料表[發送收], 小韻資料表[[#This Row],[上字表識別號]])</f>
        <v>送氣</v>
      </c>
      <c r="N2485" s="205" cm="1">
        <f t="array" ref="N2485" xml:space="preserve"> MATCH(TRUE, ISNUMBER( SEARCH( RIGHT(小韻資料表[[#This Row],[切語]],1), 切語下字資料表[切語下字]) ), 0)</f>
        <v>99</v>
      </c>
      <c r="O2485" s="207" t="str" cm="1">
        <f t="array" ref="O2485" xml:space="preserve"> INDEX(切語下字資料表[韻母], 小韻資料表[[#This Row],[下字表識別號]])</f>
        <v>怪合2</v>
      </c>
      <c r="P2485" s="207" t="str" cm="1">
        <f t="array" ref="P2485" xml:space="preserve"> INDEX(切語下字資料表[韻母拼音碼], 小韻資料表[[#This Row],[下字表識別號]])</f>
        <v>uai</v>
      </c>
      <c r="Q2485" s="210" t="str" cm="1">
        <f t="array" ref="Q2485" xml:space="preserve"> INDEX(設定表!$C$19:$C$23, INT( LEFT(小韻資料表[[#This Row],[目次編碼]],1) ))</f>
        <v>去</v>
      </c>
      <c r="R2485" s="210">
        <f xml:space="preserve">  INDEX(設定表!$C$8:$C$15, MATCH( (RIGHT(小韻資料表[[#This Row],[清濁]]) &amp; 小韻資料表[[#This Row],[調]]), 設定表!$B$8:$B$15, 0))</f>
        <v>7</v>
      </c>
      <c r="S2485" s="205" t="s">
        <v>309</v>
      </c>
      <c r="T2485" s="205" t="s">
        <v>309</v>
      </c>
      <c r="U2485" s="226" t="s">
        <v>309</v>
      </c>
      <c r="V2485" s="146" t="s">
        <v>309</v>
      </c>
      <c r="X2485" s="135"/>
      <c r="Y2485" s="135"/>
      <c r="AA2485" s="135"/>
      <c r="AB2485" s="134"/>
      <c r="AC2485" s="135"/>
      <c r="AD2485" s="135"/>
      <c r="AH2485" s="135"/>
      <c r="AI2485" s="135"/>
    </row>
    <row r="2486" spans="1:35" ht="31.5">
      <c r="A2486" s="205">
        <v>2482</v>
      </c>
      <c r="B2486" s="206" t="s">
        <v>8971</v>
      </c>
      <c r="C2486" s="207" t="str">
        <f xml:space="preserve"> _xlfn.CONCAT(小韻資料表[[#This Row],[聲母拼音碼]],小韻資料表[[#This Row],[韻母拼音碼]],小韻資料表[[#This Row],[調號]])</f>
        <v>guai7</v>
      </c>
      <c r="D2486" s="206" t="s">
        <v>8972</v>
      </c>
      <c r="E2486" s="208" t="s">
        <v>521</v>
      </c>
      <c r="F2486" s="205">
        <v>13</v>
      </c>
      <c r="G2486" s="209" t="s">
        <v>8973</v>
      </c>
      <c r="H2486" s="205">
        <f xml:space="preserve"> LEN(小韻資料表[[#This Row],[小韻字集]])</f>
        <v>5</v>
      </c>
      <c r="I2486" s="205" cm="1">
        <f t="array" ref="I2486" xml:space="preserve"> MATCH(TRUE, ISNUMBER( SEARCH( LEFT(小韻資料表[[#This Row],[切語]],1), 切語上字資料表[切語上字]) ), 0)</f>
        <v>4</v>
      </c>
      <c r="J2486" s="210" t="str" cm="1">
        <f t="array" ref="J2486" xml:space="preserve"> INDEX(切語上字資料表[聲母], 小韻資料表[[#This Row],[上字表識別號]])</f>
        <v>疑</v>
      </c>
      <c r="K2486" s="210" t="str" cm="1">
        <f t="array" ref="K2486" xml:space="preserve"> INDEX(切語上字資料表[聲母拼音碼], 小韻資料表[[#This Row],[上字表識別號]])</f>
        <v>g</v>
      </c>
      <c r="L2486" s="210" t="str" cm="1">
        <f t="array" ref="L2486" xml:space="preserve"> INDEX(切語上字資料表[清濁], 小韻資料表[[#This Row],[上字表識別號]])</f>
        <v>次濁</v>
      </c>
      <c r="M2486" s="223" t="str" cm="1">
        <f t="array" ref="M2486" xml:space="preserve"> INDEX(切語上字資料表[發送收], 小韻資料表[[#This Row],[上字表識別號]])</f>
        <v>收聲</v>
      </c>
      <c r="N2486" s="205" cm="1">
        <f t="array" ref="N2486" xml:space="preserve"> MATCH(TRUE, ISNUMBER( SEARCH( RIGHT(小韻資料表[[#This Row],[切語]],1), 切語下字資料表[切語下字]) ), 0)</f>
        <v>99</v>
      </c>
      <c r="O2486" s="207" t="str" cm="1">
        <f t="array" ref="O2486" xml:space="preserve"> INDEX(切語下字資料表[韻母], 小韻資料表[[#This Row],[下字表識別號]])</f>
        <v>怪合2</v>
      </c>
      <c r="P2486" s="207" t="str" cm="1">
        <f t="array" ref="P2486" xml:space="preserve"> INDEX(切語下字資料表[韻母拼音碼], 小韻資料表[[#This Row],[下字表識別號]])</f>
        <v>uai</v>
      </c>
      <c r="Q2486" s="210" t="str" cm="1">
        <f t="array" ref="Q2486" xml:space="preserve"> INDEX(設定表!$C$19:$C$23, INT( LEFT(小韻資料表[[#This Row],[目次編碼]],1) ))</f>
        <v>去</v>
      </c>
      <c r="R2486" s="210">
        <f xml:space="preserve">  INDEX(設定表!$C$8:$C$15, MATCH( (RIGHT(小韻資料表[[#This Row],[清濁]]) &amp; 小韻資料表[[#This Row],[調]]), 設定表!$B$8:$B$15, 0))</f>
        <v>7</v>
      </c>
      <c r="S2486" s="205" t="s">
        <v>309</v>
      </c>
      <c r="T2486" s="205" t="s">
        <v>8974</v>
      </c>
      <c r="U2486" s="226" t="s">
        <v>309</v>
      </c>
      <c r="V2486" s="147" t="s">
        <v>309</v>
      </c>
      <c r="X2486" s="135"/>
      <c r="Y2486" s="135"/>
      <c r="AA2486" s="135"/>
      <c r="AB2486" s="134"/>
      <c r="AC2486" s="135"/>
      <c r="AD2486" s="135"/>
      <c r="AH2486" s="135"/>
      <c r="AI2486" s="135"/>
    </row>
    <row r="2487" spans="1:35" ht="31.5">
      <c r="A2487" s="205">
        <v>2483</v>
      </c>
      <c r="B2487" s="206" t="s">
        <v>8975</v>
      </c>
      <c r="C2487" s="207" t="str">
        <f xml:space="preserve"> _xlfn.CONCAT(小韻資料表[[#This Row],[聲母拼音碼]],小韻資料表[[#This Row],[韻母拼音碼]],小韻資料表[[#This Row],[調號]])</f>
        <v>pai7</v>
      </c>
      <c r="D2487" s="206" t="s">
        <v>8976</v>
      </c>
      <c r="E2487" s="208" t="s">
        <v>521</v>
      </c>
      <c r="F2487" s="205">
        <v>14</v>
      </c>
      <c r="G2487" s="209" t="s">
        <v>8977</v>
      </c>
      <c r="H2487" s="205">
        <f xml:space="preserve"> LEN(小韻資料表[[#This Row],[小韻字集]])</f>
        <v>12</v>
      </c>
      <c r="I2487" s="205" cm="1">
        <f t="array" ref="I2487" xml:space="preserve"> MATCH(TRUE, ISNUMBER( SEARCH( LEFT(小韻資料表[[#This Row],[切語]],1), 切語上字資料表[切語上字]) ), 0)</f>
        <v>15</v>
      </c>
      <c r="J2487" s="210" t="str" cm="1">
        <f t="array" ref="J2487" xml:space="preserve"> INDEX(切語上字資料表[聲母], 小韻資料表[[#This Row],[上字表識別號]])</f>
        <v>並</v>
      </c>
      <c r="K2487" s="210" t="str" cm="1">
        <f t="array" ref="K2487" xml:space="preserve"> INDEX(切語上字資料表[聲母拼音碼], 小韻資料表[[#This Row],[上字表識別號]])</f>
        <v>p</v>
      </c>
      <c r="L2487" s="210" t="str" cm="1">
        <f t="array" ref="L2487" xml:space="preserve"> INDEX(切語上字資料表[清濁], 小韻資料表[[#This Row],[上字表識別號]])</f>
        <v>全濁</v>
      </c>
      <c r="M2487" s="223" cm="1">
        <f t="array" ref="M2487" xml:space="preserve"> INDEX(切語上字資料表[發送收], 小韻資料表[[#This Row],[上字表識別號]])</f>
        <v>0</v>
      </c>
      <c r="N2487" s="205" cm="1">
        <f t="array" ref="N2487" xml:space="preserve"> MATCH(TRUE, ISNUMBER( SEARCH( RIGHT(小韻資料表[[#This Row],[切語]],1), 切語下字資料表[切語下字]) ), 0)</f>
        <v>95</v>
      </c>
      <c r="O2487" s="207" t="str" cm="1">
        <f t="array" ref="O2487" xml:space="preserve"> INDEX(切語下字資料表[韻母], 小韻資料表[[#This Row],[下字表識別號]])</f>
        <v>怪開2</v>
      </c>
      <c r="P2487" s="207" t="str" cm="1">
        <f t="array" ref="P2487" xml:space="preserve"> INDEX(切語下字資料表[韻母拼音碼], 小韻資料表[[#This Row],[下字表識別號]])</f>
        <v>ai</v>
      </c>
      <c r="Q2487" s="210" t="str" cm="1">
        <f t="array" ref="Q2487" xml:space="preserve"> INDEX(設定表!$C$19:$C$23, INT( LEFT(小韻資料表[[#This Row],[目次編碼]],1) ))</f>
        <v>去</v>
      </c>
      <c r="R2487" s="210">
        <f xml:space="preserve">  INDEX(設定表!$C$8:$C$15, MATCH( (RIGHT(小韻資料表[[#This Row],[清濁]]) &amp; 小韻資料表[[#This Row],[調]]), 設定表!$B$8:$B$15, 0))</f>
        <v>7</v>
      </c>
      <c r="S2487" s="205" t="s">
        <v>309</v>
      </c>
      <c r="T2487" s="205" t="s">
        <v>309</v>
      </c>
      <c r="U2487" s="226" t="s">
        <v>309</v>
      </c>
      <c r="V2487" s="146" t="s">
        <v>309</v>
      </c>
      <c r="X2487" s="135"/>
      <c r="Y2487" s="135"/>
      <c r="AA2487" s="135"/>
      <c r="AB2487" s="134"/>
      <c r="AC2487" s="135"/>
      <c r="AD2487" s="135"/>
      <c r="AH2487" s="135"/>
      <c r="AI2487" s="135"/>
    </row>
    <row r="2488" spans="1:35" ht="31.5">
      <c r="A2488" s="205">
        <v>2484</v>
      </c>
      <c r="B2488" s="206" t="s">
        <v>8978</v>
      </c>
      <c r="C2488" s="207" t="str">
        <f xml:space="preserve"> _xlfn.CONCAT(小韻資料表[[#This Row],[聲母拼音碼]],小韻資料表[[#This Row],[韻母拼音碼]],小韻資料表[[#This Row],[調號]])</f>
        <v>mai7</v>
      </c>
      <c r="D2488" s="206" t="s">
        <v>8979</v>
      </c>
      <c r="E2488" s="208" t="s">
        <v>521</v>
      </c>
      <c r="F2488" s="205">
        <v>15</v>
      </c>
      <c r="G2488" s="209" t="s">
        <v>8980</v>
      </c>
      <c r="H2488" s="205">
        <f xml:space="preserve"> LEN(小韻資料表[[#This Row],[小韻字集]])</f>
        <v>4</v>
      </c>
      <c r="I2488" s="205" cm="1">
        <f t="array" ref="I2488" xml:space="preserve"> MATCH(TRUE, ISNUMBER( SEARCH( LEFT(小韻資料表[[#This Row],[切語]],1), 切語上字資料表[切語上字]) ), 0)</f>
        <v>16</v>
      </c>
      <c r="J2488" s="210" t="str" cm="1">
        <f t="array" ref="J2488" xml:space="preserve"> INDEX(切語上字資料表[聲母], 小韻資料表[[#This Row],[上字表識別號]])</f>
        <v>明</v>
      </c>
      <c r="K2488" s="210" t="str" cm="1">
        <f t="array" ref="K2488" xml:space="preserve"> INDEX(切語上字資料表[聲母拼音碼], 小韻資料表[[#This Row],[上字表識別號]])</f>
        <v>m</v>
      </c>
      <c r="L2488" s="210" t="str" cm="1">
        <f t="array" ref="L2488" xml:space="preserve"> INDEX(切語上字資料表[清濁], 小韻資料表[[#This Row],[上字表識別號]])</f>
        <v>次濁</v>
      </c>
      <c r="M2488" s="223" t="str" cm="1">
        <f t="array" ref="M2488" xml:space="preserve"> INDEX(切語上字資料表[發送收], 小韻資料表[[#This Row],[上字表識別號]])</f>
        <v>收聲</v>
      </c>
      <c r="N2488" s="205" cm="1">
        <f t="array" ref="N2488" xml:space="preserve"> MATCH(TRUE, ISNUMBER( SEARCH( RIGHT(小韻資料表[[#This Row],[切語]],1), 切語下字資料表[切語下字]) ), 0)</f>
        <v>95</v>
      </c>
      <c r="O2488" s="207" t="str" cm="1">
        <f t="array" ref="O2488" xml:space="preserve"> INDEX(切語下字資料表[韻母], 小韻資料表[[#This Row],[下字表識別號]])</f>
        <v>怪開2</v>
      </c>
      <c r="P2488" s="207" t="str" cm="1">
        <f t="array" ref="P2488" xml:space="preserve"> INDEX(切語下字資料表[韻母拼音碼], 小韻資料表[[#This Row],[下字表識別號]])</f>
        <v>ai</v>
      </c>
      <c r="Q2488" s="210" t="str" cm="1">
        <f t="array" ref="Q2488" xml:space="preserve"> INDEX(設定表!$C$19:$C$23, INT( LEFT(小韻資料表[[#This Row],[目次編碼]],1) ))</f>
        <v>去</v>
      </c>
      <c r="R2488" s="210">
        <f xml:space="preserve">  INDEX(設定表!$C$8:$C$15, MATCH( (RIGHT(小韻資料表[[#This Row],[清濁]]) &amp; 小韻資料表[[#This Row],[調]]), 設定表!$B$8:$B$15, 0))</f>
        <v>7</v>
      </c>
      <c r="S2488" s="205" t="s">
        <v>309</v>
      </c>
      <c r="T2488" s="205" t="s">
        <v>309</v>
      </c>
      <c r="U2488" s="226" t="s">
        <v>309</v>
      </c>
      <c r="V2488" s="147" t="s">
        <v>309</v>
      </c>
      <c r="X2488" s="135"/>
      <c r="Y2488" s="135"/>
      <c r="AA2488" s="135"/>
      <c r="AB2488" s="134"/>
      <c r="AC2488" s="135"/>
      <c r="AD2488" s="135"/>
      <c r="AH2488" s="135"/>
      <c r="AI2488" s="135"/>
    </row>
    <row r="2489" spans="1:35" ht="31.5">
      <c r="A2489" s="205">
        <v>2485</v>
      </c>
      <c r="B2489" s="206" t="s">
        <v>8981</v>
      </c>
      <c r="C2489" s="207" t="str">
        <f xml:space="preserve"> _xlfn.CONCAT(小韻資料表[[#This Row],[聲母拼音碼]],小韻資料表[[#This Row],[韻母拼音碼]],小韻資料表[[#This Row],[調號]])</f>
        <v>huai3</v>
      </c>
      <c r="D2489" s="206" t="s">
        <v>8982</v>
      </c>
      <c r="E2489" s="208" t="s">
        <v>521</v>
      </c>
      <c r="F2489" s="205">
        <v>16</v>
      </c>
      <c r="G2489" s="209" t="s">
        <v>8983</v>
      </c>
      <c r="H2489" s="205">
        <f xml:space="preserve"> LEN(小韻資料表[[#This Row],[小韻字集]])</f>
        <v>8</v>
      </c>
      <c r="I2489" s="205" cm="1">
        <f t="array" ref="I2489" xml:space="preserve"> MATCH(TRUE, ISNUMBER( SEARCH( LEFT(小韻資料表[[#This Row],[切語]],1), 切語上字資料表[切語上字]) ), 0)</f>
        <v>36</v>
      </c>
      <c r="J2489" s="210" t="str" cm="1">
        <f t="array" ref="J2489" xml:space="preserve"> INDEX(切語上字資料表[聲母], 小韻資料表[[#This Row],[上字表識別號]])</f>
        <v>曉</v>
      </c>
      <c r="K2489" s="210" t="str" cm="1">
        <f t="array" ref="K2489" xml:space="preserve"> INDEX(切語上字資料表[聲母拼音碼], 小韻資料表[[#This Row],[上字表識別號]])</f>
        <v>h</v>
      </c>
      <c r="L2489" s="210" t="str" cm="1">
        <f t="array" ref="L2489" xml:space="preserve"> INDEX(切語上字資料表[清濁], 小韻資料表[[#This Row],[上字表識別號]])</f>
        <v>次清</v>
      </c>
      <c r="M2489" s="223" t="str" cm="1">
        <f t="array" ref="M2489" xml:space="preserve"> INDEX(切語上字資料表[發送收], 小韻資料表[[#This Row],[上字表識別號]])</f>
        <v>送氣</v>
      </c>
      <c r="N2489" s="205" cm="1">
        <f t="array" ref="N2489" xml:space="preserve"> MATCH(TRUE, ISNUMBER( SEARCH( RIGHT(小韻資料表[[#This Row],[切語]],1), 切語下字資料表[切語下字]) ), 0)</f>
        <v>99</v>
      </c>
      <c r="O2489" s="207" t="str" cm="1">
        <f t="array" ref="O2489" xml:space="preserve"> INDEX(切語下字資料表[韻母], 小韻資料表[[#This Row],[下字表識別號]])</f>
        <v>怪合2</v>
      </c>
      <c r="P2489" s="207" t="str" cm="1">
        <f t="array" ref="P2489" xml:space="preserve"> INDEX(切語下字資料表[韻母拼音碼], 小韻資料表[[#This Row],[下字表識別號]])</f>
        <v>uai</v>
      </c>
      <c r="Q2489" s="210" t="str" cm="1">
        <f t="array" ref="Q2489" xml:space="preserve"> INDEX(設定表!$C$19:$C$23, INT( LEFT(小韻資料表[[#This Row],[目次編碼]],1) ))</f>
        <v>去</v>
      </c>
      <c r="R2489" s="210">
        <f xml:space="preserve">  INDEX(設定表!$C$8:$C$15, MATCH( (RIGHT(小韻資料表[[#This Row],[清濁]]) &amp; 小韻資料表[[#This Row],[調]]), 設定表!$B$8:$B$15, 0))</f>
        <v>3</v>
      </c>
      <c r="S2489" s="205" t="s">
        <v>309</v>
      </c>
      <c r="T2489" s="205" t="s">
        <v>309</v>
      </c>
      <c r="U2489" s="226" t="s">
        <v>309</v>
      </c>
      <c r="V2489" s="146" t="s">
        <v>309</v>
      </c>
      <c r="X2489" s="135"/>
      <c r="Y2489" s="135"/>
      <c r="AA2489" s="135"/>
      <c r="AB2489" s="134"/>
      <c r="AC2489" s="135"/>
      <c r="AD2489" s="135"/>
      <c r="AH2489" s="135"/>
      <c r="AI2489" s="135"/>
    </row>
    <row r="2490" spans="1:35" ht="31.5">
      <c r="A2490" s="205">
        <v>2486</v>
      </c>
      <c r="B2490" s="206" t="s">
        <v>8984</v>
      </c>
      <c r="C2490" s="207" t="str">
        <f xml:space="preserve"> _xlfn.CONCAT(小韻資料表[[#This Row],[聲母拼音碼]],小韻資料表[[#This Row],[韻母拼音碼]],小韻資料表[[#This Row],[調號]])</f>
        <v>sai3</v>
      </c>
      <c r="D2490" s="206" t="s">
        <v>8985</v>
      </c>
      <c r="E2490" s="208" t="s">
        <v>521</v>
      </c>
      <c r="F2490" s="205">
        <v>17</v>
      </c>
      <c r="G2490" s="209" t="s">
        <v>8986</v>
      </c>
      <c r="H2490" s="205">
        <f xml:space="preserve"> LEN(小韻資料表[[#This Row],[小韻字集]])</f>
        <v>5</v>
      </c>
      <c r="I2490" s="205" cm="1">
        <f t="array" ref="I2490" xml:space="preserve"> MATCH(TRUE, ISNUMBER( SEARCH( LEFT(小韻資料表[[#This Row],[切語]],1), 切語上字資料表[切語上字]) ), 0)</f>
        <v>29</v>
      </c>
      <c r="J2490" s="210" t="str" cm="1">
        <f t="array" ref="J2490" xml:space="preserve"> INDEX(切語上字資料表[聲母], 小韻資料表[[#This Row],[上字表識別號]])</f>
        <v>疏</v>
      </c>
      <c r="K2490" s="210" t="str" cm="1">
        <f t="array" ref="K2490" xml:space="preserve"> INDEX(切語上字資料表[聲母拼音碼], 小韻資料表[[#This Row],[上字表識別號]])</f>
        <v>s</v>
      </c>
      <c r="L2490" s="210" t="str" cm="1">
        <f t="array" ref="L2490" xml:space="preserve"> INDEX(切語上字資料表[清濁], 小韻資料表[[#This Row],[上字表識別號]])</f>
        <v>全清</v>
      </c>
      <c r="M2490" s="223" t="str" cm="1">
        <f t="array" ref="M2490" xml:space="preserve"> INDEX(切語上字資料表[發送收], 小韻資料表[[#This Row],[上字表識別號]])</f>
        <v>發聲</v>
      </c>
      <c r="N2490" s="205" cm="1">
        <f t="array" ref="N2490" xml:space="preserve"> MATCH(TRUE, ISNUMBER( SEARCH( RIGHT(小韻資料表[[#This Row],[切語]],1), 切語下字資料表[切語下字]) ), 0)</f>
        <v>95</v>
      </c>
      <c r="O2490" s="207" t="str" cm="1">
        <f t="array" ref="O2490" xml:space="preserve"> INDEX(切語下字資料表[韻母], 小韻資料表[[#This Row],[下字表識別號]])</f>
        <v>怪開2</v>
      </c>
      <c r="P2490" s="207" t="str" cm="1">
        <f t="array" ref="P2490" xml:space="preserve"> INDEX(切語下字資料表[韻母拼音碼], 小韻資料表[[#This Row],[下字表識別號]])</f>
        <v>ai</v>
      </c>
      <c r="Q2490" s="210" t="str" cm="1">
        <f t="array" ref="Q2490" xml:space="preserve"> INDEX(設定表!$C$19:$C$23, INT( LEFT(小韻資料表[[#This Row],[目次編碼]],1) ))</f>
        <v>去</v>
      </c>
      <c r="R2490" s="210">
        <f xml:space="preserve">  INDEX(設定表!$C$8:$C$15, MATCH( (RIGHT(小韻資料表[[#This Row],[清濁]]) &amp; 小韻資料表[[#This Row],[調]]), 設定表!$B$8:$B$15, 0))</f>
        <v>3</v>
      </c>
      <c r="S2490" s="205" t="s">
        <v>309</v>
      </c>
      <c r="T2490" s="205" t="s">
        <v>309</v>
      </c>
      <c r="U2490" s="226" t="s">
        <v>309</v>
      </c>
      <c r="V2490" s="147" t="s">
        <v>309</v>
      </c>
      <c r="X2490" s="135"/>
      <c r="Y2490" s="135"/>
      <c r="AA2490" s="135"/>
      <c r="AB2490" s="134"/>
      <c r="AC2490" s="135"/>
      <c r="AD2490" s="135"/>
      <c r="AH2490" s="135"/>
      <c r="AI2490" s="135"/>
    </row>
    <row r="2491" spans="1:35" ht="31.5">
      <c r="A2491" s="205">
        <v>2487</v>
      </c>
      <c r="B2491" s="206" t="s">
        <v>8987</v>
      </c>
      <c r="C2491" s="207" t="str">
        <f xml:space="preserve"> _xlfn.CONCAT(小韻資料表[[#This Row],[聲母拼音碼]],小韻資料表[[#This Row],[韻母拼音碼]],小韻資料表[[#This Row],[調號]])</f>
        <v>khai3</v>
      </c>
      <c r="D2491" s="206" t="s">
        <v>8988</v>
      </c>
      <c r="E2491" s="208" t="s">
        <v>521</v>
      </c>
      <c r="F2491" s="205">
        <v>18</v>
      </c>
      <c r="G2491" s="209" t="s">
        <v>8989</v>
      </c>
      <c r="H2491" s="205">
        <f xml:space="preserve"> LEN(小韻資料表[[#This Row],[小韻字集]])</f>
        <v>5</v>
      </c>
      <c r="I2491" s="205" cm="1">
        <f t="array" ref="I2491" xml:space="preserve"> MATCH(TRUE, ISNUMBER( SEARCH( LEFT(小韻資料表[[#This Row],[切語]],1), 切語上字資料表[切語上字]) ), 0)</f>
        <v>2</v>
      </c>
      <c r="J2491" s="210" t="str" cm="1">
        <f t="array" ref="J2491" xml:space="preserve"> INDEX(切語上字資料表[聲母], 小韻資料表[[#This Row],[上字表識別號]])</f>
        <v>溪</v>
      </c>
      <c r="K2491" s="210" t="str" cm="1">
        <f t="array" ref="K2491" xml:space="preserve"> INDEX(切語上字資料表[聲母拼音碼], 小韻資料表[[#This Row],[上字表識別號]])</f>
        <v>kh</v>
      </c>
      <c r="L2491" s="210" t="str" cm="1">
        <f t="array" ref="L2491" xml:space="preserve"> INDEX(切語上字資料表[清濁], 小韻資料表[[#This Row],[上字表識別號]])</f>
        <v>次清</v>
      </c>
      <c r="M2491" s="223" t="str" cm="1">
        <f t="array" ref="M2491" xml:space="preserve"> INDEX(切語上字資料表[發送收], 小韻資料表[[#This Row],[上字表識別號]])</f>
        <v>送氣</v>
      </c>
      <c r="N2491" s="205" cm="1">
        <f t="array" ref="N2491" xml:space="preserve"> MATCH(TRUE, ISNUMBER( SEARCH( RIGHT(小韻資料表[[#This Row],[切語]],1), 切語下字資料表[切語下字]) ), 0)</f>
        <v>95</v>
      </c>
      <c r="O2491" s="207" t="str" cm="1">
        <f t="array" ref="O2491" xml:space="preserve"> INDEX(切語下字資料表[韻母], 小韻資料表[[#This Row],[下字表識別號]])</f>
        <v>怪開2</v>
      </c>
      <c r="P2491" s="207" t="str" cm="1">
        <f t="array" ref="P2491" xml:space="preserve"> INDEX(切語下字資料表[韻母拼音碼], 小韻資料表[[#This Row],[下字表識別號]])</f>
        <v>ai</v>
      </c>
      <c r="Q2491" s="210" t="str" cm="1">
        <f t="array" ref="Q2491" xml:space="preserve"> INDEX(設定表!$C$19:$C$23, INT( LEFT(小韻資料表[[#This Row],[目次編碼]],1) ))</f>
        <v>去</v>
      </c>
      <c r="R2491" s="210">
        <f xml:space="preserve">  INDEX(設定表!$C$8:$C$15, MATCH( (RIGHT(小韻資料表[[#This Row],[清濁]]) &amp; 小韻資料表[[#This Row],[調]]), 設定表!$B$8:$B$15, 0))</f>
        <v>3</v>
      </c>
      <c r="S2491" s="205" t="s">
        <v>309</v>
      </c>
      <c r="T2491" s="205" t="s">
        <v>309</v>
      </c>
      <c r="U2491" s="226" t="s">
        <v>309</v>
      </c>
      <c r="V2491" s="146" t="s">
        <v>309</v>
      </c>
      <c r="X2491" s="135"/>
      <c r="Y2491" s="135"/>
      <c r="AA2491" s="135"/>
      <c r="AB2491" s="134"/>
      <c r="AC2491" s="135"/>
      <c r="AD2491" s="135"/>
      <c r="AH2491" s="135"/>
      <c r="AI2491" s="135"/>
    </row>
    <row r="2492" spans="1:35" ht="31.5">
      <c r="A2492" s="205">
        <v>2488</v>
      </c>
      <c r="B2492" s="206" t="s">
        <v>8990</v>
      </c>
      <c r="C2492" s="207" t="str">
        <f xml:space="preserve"> _xlfn.CONCAT(小韻資料表[[#This Row],[聲母拼音碼]],小韻資料表[[#This Row],[韻母拼音碼]],小韻資料表[[#This Row],[調號]])</f>
        <v>thuai3</v>
      </c>
      <c r="D2492" s="206" t="s">
        <v>8991</v>
      </c>
      <c r="E2492" s="208" t="s">
        <v>521</v>
      </c>
      <c r="F2492" s="205">
        <v>19</v>
      </c>
      <c r="G2492" s="209" t="s">
        <v>8991</v>
      </c>
      <c r="H2492" s="205">
        <f xml:space="preserve"> LEN(小韻資料表[[#This Row],[小韻字集]])</f>
        <v>1</v>
      </c>
      <c r="I2492" s="205" cm="1">
        <f t="array" ref="I2492" xml:space="preserve"> MATCH(TRUE, ISNUMBER( SEARCH( LEFT(小韻資料表[[#This Row],[切語]],1), 切語上字資料表[切語上字]) ), 0)</f>
        <v>6</v>
      </c>
      <c r="J2492" s="210" t="str" cm="1">
        <f t="array" ref="J2492" xml:space="preserve"> INDEX(切語上字資料表[聲母], 小韻資料表[[#This Row],[上字表識別號]])</f>
        <v>透</v>
      </c>
      <c r="K2492" s="210" t="str" cm="1">
        <f t="array" ref="K2492" xml:space="preserve"> INDEX(切語上字資料表[聲母拼音碼], 小韻資料表[[#This Row],[上字表識別號]])</f>
        <v>th</v>
      </c>
      <c r="L2492" s="210" t="str" cm="1">
        <f t="array" ref="L2492" xml:space="preserve"> INDEX(切語上字資料表[清濁], 小韻資料表[[#This Row],[上字表識別號]])</f>
        <v>次清</v>
      </c>
      <c r="M2492" s="223" t="str" cm="1">
        <f t="array" ref="M2492" xml:space="preserve"> INDEX(切語上字資料表[發送收], 小韻資料表[[#This Row],[上字表識別號]])</f>
        <v>送氣</v>
      </c>
      <c r="N2492" s="205" cm="1">
        <f t="array" ref="N2492" xml:space="preserve"> MATCH(TRUE, ISNUMBER( SEARCH( RIGHT(小韻資料表[[#This Row],[切語]],1), 切語下字資料表[切語下字]) ), 0)</f>
        <v>99</v>
      </c>
      <c r="O2492" s="207" t="str" cm="1">
        <f t="array" ref="O2492" xml:space="preserve"> INDEX(切語下字資料表[韻母], 小韻資料表[[#This Row],[下字表識別號]])</f>
        <v>怪合2</v>
      </c>
      <c r="P2492" s="207" t="str" cm="1">
        <f t="array" ref="P2492" xml:space="preserve"> INDEX(切語下字資料表[韻母拼音碼], 小韻資料表[[#This Row],[下字表識別號]])</f>
        <v>uai</v>
      </c>
      <c r="Q2492" s="210" t="str" cm="1">
        <f t="array" ref="Q2492" xml:space="preserve"> INDEX(設定表!$C$19:$C$23, INT( LEFT(小韻資料表[[#This Row],[目次編碼]],1) ))</f>
        <v>去</v>
      </c>
      <c r="R2492" s="210">
        <f xml:space="preserve">  INDEX(設定表!$C$8:$C$15, MATCH( (RIGHT(小韻資料表[[#This Row],[清濁]]) &amp; 小韻資料表[[#This Row],[調]]), 設定表!$B$8:$B$15, 0))</f>
        <v>3</v>
      </c>
      <c r="S2492" s="215" t="s">
        <v>8992</v>
      </c>
      <c r="T2492" s="205" t="s">
        <v>309</v>
      </c>
      <c r="U2492" s="226"/>
      <c r="V2492" s="147" t="s">
        <v>309</v>
      </c>
      <c r="X2492" s="135"/>
      <c r="Y2492" s="135"/>
      <c r="AA2492" s="135"/>
      <c r="AB2492" s="134"/>
      <c r="AC2492" s="135"/>
      <c r="AD2492" s="135"/>
      <c r="AH2492" s="135"/>
      <c r="AI2492" s="135"/>
    </row>
    <row r="2493" spans="1:35" ht="31.5">
      <c r="A2493" s="205">
        <v>2489</v>
      </c>
      <c r="B2493" s="206" t="s">
        <v>8887</v>
      </c>
      <c r="C2493" s="207" t="str">
        <f xml:space="preserve"> _xlfn.CONCAT(小韻資料表[[#This Row],[聲母拼音碼]],小韻資料表[[#This Row],[韻母拼音碼]],小韻資料表[[#This Row],[調號]])</f>
        <v>kai3</v>
      </c>
      <c r="D2493" s="206" t="s">
        <v>530</v>
      </c>
      <c r="E2493" s="208" t="s">
        <v>533</v>
      </c>
      <c r="F2493" s="205">
        <v>1</v>
      </c>
      <c r="G2493" s="209" t="s">
        <v>8993</v>
      </c>
      <c r="H2493" s="205">
        <f xml:space="preserve"> LEN(小韻資料表[[#This Row],[小韻字集]])</f>
        <v>3</v>
      </c>
      <c r="I2493" s="205" cm="1">
        <f t="array" ref="I2493" xml:space="preserve"> MATCH(TRUE, ISNUMBER( SEARCH( LEFT(小韻資料表[[#This Row],[切語]],1), 切語上字資料表[切語上字]) ), 0)</f>
        <v>1</v>
      </c>
      <c r="J2493" s="210" t="str" cm="1">
        <f t="array" ref="J2493" xml:space="preserve"> INDEX(切語上字資料表[聲母], 小韻資料表[[#This Row],[上字表識別號]])</f>
        <v>見</v>
      </c>
      <c r="K2493" s="210" t="str" cm="1">
        <f t="array" ref="K2493" xml:space="preserve"> INDEX(切語上字資料表[聲母拼音碼], 小韻資料表[[#This Row],[上字表識別號]])</f>
        <v>k</v>
      </c>
      <c r="L2493" s="210" t="str" cm="1">
        <f t="array" ref="L2493" xml:space="preserve"> INDEX(切語上字資料表[清濁], 小韻資料表[[#This Row],[上字表識別號]])</f>
        <v>全清</v>
      </c>
      <c r="M2493" s="223" t="str" cm="1">
        <f t="array" ref="M2493" xml:space="preserve"> INDEX(切語上字資料表[發送收], 小韻資料表[[#This Row],[上字表識別號]])</f>
        <v>發聲</v>
      </c>
      <c r="N2493" s="205" cm="1">
        <f t="array" ref="N2493" xml:space="preserve"> MATCH(TRUE, ISNUMBER( SEARCH( RIGHT(小韻資料表[[#This Row],[切語]],1), 切語下字資料表[切語下字]) ), 0)</f>
        <v>87</v>
      </c>
      <c r="O2493" s="207" t="str" cm="1">
        <f t="array" ref="O2493" xml:space="preserve"> INDEX(切語下字資料表[韻母], 小韻資料表[[#This Row],[下字表識別號]])</f>
        <v>卦開2</v>
      </c>
      <c r="P2493" s="207" t="str" cm="1">
        <f t="array" ref="P2493" xml:space="preserve"> INDEX(切語下字資料表[韻母拼音碼], 小韻資料表[[#This Row],[下字表識別號]])</f>
        <v>ai</v>
      </c>
      <c r="Q2493" s="210" t="str" cm="1">
        <f t="array" ref="Q2493" xml:space="preserve"> INDEX(設定表!$C$19:$C$23, INT( LEFT(小韻資料表[[#This Row],[目次編碼]],1) ))</f>
        <v>去</v>
      </c>
      <c r="R2493" s="210">
        <f xml:space="preserve">  INDEX(設定表!$C$8:$C$15, MATCH( (RIGHT(小韻資料表[[#This Row],[清濁]]) &amp; 小韻資料表[[#This Row],[調]]), 設定表!$B$8:$B$15, 0))</f>
        <v>3</v>
      </c>
      <c r="S2493" s="205" t="s">
        <v>309</v>
      </c>
      <c r="T2493" s="205" t="s">
        <v>309</v>
      </c>
      <c r="U2493" s="226" t="s">
        <v>309</v>
      </c>
      <c r="V2493" s="146" t="s">
        <v>309</v>
      </c>
      <c r="X2493" s="135"/>
      <c r="Y2493" s="135"/>
      <c r="AA2493" s="135"/>
      <c r="AB2493" s="134"/>
      <c r="AC2493" s="135"/>
      <c r="AD2493" s="135"/>
      <c r="AH2493" s="135"/>
      <c r="AI2493" s="135"/>
    </row>
    <row r="2494" spans="1:35" ht="31.5">
      <c r="A2494" s="205">
        <v>2490</v>
      </c>
      <c r="B2494" s="206" t="s">
        <v>8994</v>
      </c>
      <c r="C2494" s="207" t="str">
        <f xml:space="preserve"> _xlfn.CONCAT(小韻資料表[[#This Row],[聲母拼音碼]],小韻資料表[[#This Row],[韻母拼音碼]],小韻資料表[[#This Row],[調號]])</f>
        <v>khuai3</v>
      </c>
      <c r="D2494" s="206" t="s">
        <v>8995</v>
      </c>
      <c r="E2494" s="208" t="s">
        <v>533</v>
      </c>
      <c r="F2494" s="205">
        <v>2</v>
      </c>
      <c r="G2494" s="209" t="s">
        <v>8996</v>
      </c>
      <c r="H2494" s="205">
        <f xml:space="preserve"> LEN(小韻資料表[[#This Row],[小韻字集]])</f>
        <v>6</v>
      </c>
      <c r="I2494" s="205" cm="1">
        <f t="array" ref="I2494" xml:space="preserve"> MATCH(TRUE, ISNUMBER( SEARCH( LEFT(小韻資料表[[#This Row],[切語]],1), 切語上字資料表[切語上字]) ), 0)</f>
        <v>2</v>
      </c>
      <c r="J2494" s="210" t="str" cm="1">
        <f t="array" ref="J2494" xml:space="preserve"> INDEX(切語上字資料表[聲母], 小韻資料表[[#This Row],[上字表識別號]])</f>
        <v>溪</v>
      </c>
      <c r="K2494" s="210" t="str" cm="1">
        <f t="array" ref="K2494" xml:space="preserve"> INDEX(切語上字資料表[聲母拼音碼], 小韻資料表[[#This Row],[上字表識別號]])</f>
        <v>kh</v>
      </c>
      <c r="L2494" s="210" t="str" cm="1">
        <f t="array" ref="L2494" xml:space="preserve"> INDEX(切語上字資料表[清濁], 小韻資料表[[#This Row],[上字表識別號]])</f>
        <v>次清</v>
      </c>
      <c r="M2494" s="223" t="str" cm="1">
        <f t="array" ref="M2494" xml:space="preserve"> INDEX(切語上字資料表[發送收], 小韻資料表[[#This Row],[上字表識別號]])</f>
        <v>送氣</v>
      </c>
      <c r="N2494" s="205" cm="1">
        <f t="array" ref="N2494" xml:space="preserve"> MATCH(TRUE, ISNUMBER( SEARCH( RIGHT(小韻資料表[[#This Row],[切語]],1), 切語下字資料表[切語下字]) ), 0)</f>
        <v>107</v>
      </c>
      <c r="O2494" s="207" t="str" cm="1">
        <f t="array" ref="O2494" xml:space="preserve"> INDEX(切語下字資料表[韻母], 小韻資料表[[#This Row],[下字表識別號]])</f>
        <v>夬合2</v>
      </c>
      <c r="P2494" s="207" t="str" cm="1">
        <f t="array" ref="P2494" xml:space="preserve"> INDEX(切語下字資料表[韻母拼音碼], 小韻資料表[[#This Row],[下字表識別號]])</f>
        <v>uai</v>
      </c>
      <c r="Q2494" s="210" t="str" cm="1">
        <f t="array" ref="Q2494" xml:space="preserve"> INDEX(設定表!$C$19:$C$23, INT( LEFT(小韻資料表[[#This Row],[目次編碼]],1) ))</f>
        <v>去</v>
      </c>
      <c r="R2494" s="210">
        <f xml:space="preserve">  INDEX(設定表!$C$8:$C$15, MATCH( (RIGHT(小韻資料表[[#This Row],[清濁]]) &amp; 小韻資料表[[#This Row],[調]]), 設定表!$B$8:$B$15, 0))</f>
        <v>3</v>
      </c>
      <c r="S2494" s="205" t="s">
        <v>309</v>
      </c>
      <c r="T2494" s="205" t="s">
        <v>309</v>
      </c>
      <c r="U2494" s="226" t="s">
        <v>8997</v>
      </c>
      <c r="V2494" s="147" t="s">
        <v>309</v>
      </c>
      <c r="X2494" s="135"/>
      <c r="Y2494" s="135"/>
      <c r="AA2494" s="135"/>
      <c r="AB2494" s="134"/>
      <c r="AC2494" s="135"/>
      <c r="AD2494" s="135"/>
      <c r="AH2494" s="135"/>
      <c r="AI2494" s="135"/>
    </row>
    <row r="2495" spans="1:35" ht="31.5">
      <c r="A2495" s="205">
        <v>2491</v>
      </c>
      <c r="B2495" s="206" t="s">
        <v>8998</v>
      </c>
      <c r="C2495" s="207" t="str">
        <f xml:space="preserve"> _xlfn.CONCAT(小韻資料表[[#This Row],[聲母拼音碼]],小韻資料表[[#This Row],[韻母拼音碼]],小韻資料表[[#This Row],[調號]])</f>
        <v>muai7</v>
      </c>
      <c r="D2495" s="206" t="s">
        <v>8999</v>
      </c>
      <c r="E2495" s="208" t="s">
        <v>533</v>
      </c>
      <c r="F2495" s="205">
        <v>3</v>
      </c>
      <c r="G2495" s="209" t="s">
        <v>9000</v>
      </c>
      <c r="H2495" s="205">
        <f xml:space="preserve"> LEN(小韻資料表[[#This Row],[小韻字集]])</f>
        <v>4</v>
      </c>
      <c r="I2495" s="205" cm="1">
        <f t="array" ref="I2495" xml:space="preserve"> MATCH(TRUE, ISNUMBER( SEARCH( LEFT(小韻資料表[[#This Row],[切語]],1), 切語上字資料表[切語上字]) ), 0)</f>
        <v>16</v>
      </c>
      <c r="J2495" s="210" t="str" cm="1">
        <f t="array" ref="J2495" xml:space="preserve"> INDEX(切語上字資料表[聲母], 小韻資料表[[#This Row],[上字表識別號]])</f>
        <v>明</v>
      </c>
      <c r="K2495" s="210" t="str" cm="1">
        <f t="array" ref="K2495" xml:space="preserve"> INDEX(切語上字資料表[聲母拼音碼], 小韻資料表[[#This Row],[上字表識別號]])</f>
        <v>m</v>
      </c>
      <c r="L2495" s="210" t="str" cm="1">
        <f t="array" ref="L2495" xml:space="preserve"> INDEX(切語上字資料表[清濁], 小韻資料表[[#This Row],[上字表識別號]])</f>
        <v>次濁</v>
      </c>
      <c r="M2495" s="223" t="str" cm="1">
        <f t="array" ref="M2495" xml:space="preserve"> INDEX(切語上字資料表[發送收], 小韻資料表[[#This Row],[上字表識別號]])</f>
        <v>收聲</v>
      </c>
      <c r="N2495" s="205" cm="1">
        <f t="array" ref="N2495" xml:space="preserve"> MATCH(TRUE, ISNUMBER( SEARCH( RIGHT(小韻資料表[[#This Row],[切語]],1), 切語下字資料表[切語下字]) ), 0)</f>
        <v>107</v>
      </c>
      <c r="O2495" s="207" t="str" cm="1">
        <f t="array" ref="O2495" xml:space="preserve"> INDEX(切語下字資料表[韻母], 小韻資料表[[#This Row],[下字表識別號]])</f>
        <v>夬合2</v>
      </c>
      <c r="P2495" s="207" t="str" cm="1">
        <f t="array" ref="P2495" xml:space="preserve"> INDEX(切語下字資料表[韻母拼音碼], 小韻資料表[[#This Row],[下字表識別號]])</f>
        <v>uai</v>
      </c>
      <c r="Q2495" s="210" t="str" cm="1">
        <f t="array" ref="Q2495" xml:space="preserve"> INDEX(設定表!$C$19:$C$23, INT( LEFT(小韻資料表[[#This Row],[目次編碼]],1) ))</f>
        <v>去</v>
      </c>
      <c r="R2495" s="210">
        <f xml:space="preserve">  INDEX(設定表!$C$8:$C$15, MATCH( (RIGHT(小韻資料表[[#This Row],[清濁]]) &amp; 小韻資料表[[#This Row],[調]]), 設定表!$B$8:$B$15, 0))</f>
        <v>7</v>
      </c>
      <c r="S2495" s="205" t="s">
        <v>309</v>
      </c>
      <c r="T2495" s="205" t="s">
        <v>309</v>
      </c>
      <c r="U2495" s="226" t="s">
        <v>309</v>
      </c>
      <c r="V2495" s="146" t="s">
        <v>309</v>
      </c>
      <c r="X2495" s="135"/>
      <c r="Y2495" s="135"/>
      <c r="AA2495" s="135"/>
      <c r="AB2495" s="134"/>
      <c r="AC2495" s="135"/>
      <c r="AD2495" s="135"/>
      <c r="AH2495" s="135"/>
      <c r="AI2495" s="135"/>
    </row>
    <row r="2496" spans="1:35" ht="31.5">
      <c r="A2496" s="205">
        <v>2492</v>
      </c>
      <c r="B2496" s="206" t="s">
        <v>9001</v>
      </c>
      <c r="C2496" s="207" t="str">
        <f xml:space="preserve"> _xlfn.CONCAT(小韻資料表[[#This Row],[聲母拼音碼]],小韻資料表[[#This Row],[韻母拼音碼]],小韻資料表[[#This Row],[調號]])</f>
        <v>huai7</v>
      </c>
      <c r="D2496" s="206" t="s">
        <v>9002</v>
      </c>
      <c r="E2496" s="208" t="s">
        <v>533</v>
      </c>
      <c r="F2496" s="205">
        <v>4</v>
      </c>
      <c r="G2496" s="209" t="s">
        <v>9002</v>
      </c>
      <c r="H2496" s="205">
        <f xml:space="preserve"> LEN(小韻資料表[[#This Row],[小韻字集]])</f>
        <v>1</v>
      </c>
      <c r="I2496" s="205" cm="1">
        <f t="array" ref="I2496" xml:space="preserve"> MATCH(TRUE, ISNUMBER( SEARCH( LEFT(小韻資料表[[#This Row],[切語]],1), 切語上字資料表[切語上字]) ), 0)</f>
        <v>37</v>
      </c>
      <c r="J2496" s="210" t="str" cm="1">
        <f t="array" ref="J2496" xml:space="preserve"> INDEX(切語上字資料表[聲母], 小韻資料表[[#This Row],[上字表識別號]])</f>
        <v>匣</v>
      </c>
      <c r="K2496" s="210" t="str" cm="1">
        <f t="array" ref="K2496" xml:space="preserve"> INDEX(切語上字資料表[聲母拼音碼], 小韻資料表[[#This Row],[上字表識別號]])</f>
        <v>h</v>
      </c>
      <c r="L2496" s="210" t="str" cm="1">
        <f t="array" ref="L2496" xml:space="preserve"> INDEX(切語上字資料表[清濁], 小韻資料表[[#This Row],[上字表識別號]])</f>
        <v>全濁</v>
      </c>
      <c r="M2496" s="223" t="str" cm="1">
        <f t="array" ref="M2496" xml:space="preserve"> INDEX(切語上字資料表[發送收], 小韻資料表[[#This Row],[上字表識別號]])</f>
        <v>送氣</v>
      </c>
      <c r="N2496" s="205" cm="1">
        <f t="array" ref="N2496" xml:space="preserve"> MATCH(TRUE, ISNUMBER( SEARCH( RIGHT(小韻資料表[[#This Row],[切語]],1), 切語下字資料表[切語下字]) ), 0)</f>
        <v>107</v>
      </c>
      <c r="O2496" s="207" t="str" cm="1">
        <f t="array" ref="O2496" xml:space="preserve"> INDEX(切語下字資料表[韻母], 小韻資料表[[#This Row],[下字表識別號]])</f>
        <v>夬合2</v>
      </c>
      <c r="P2496" s="207" t="str" cm="1">
        <f t="array" ref="P2496" xml:space="preserve"> INDEX(切語下字資料表[韻母拼音碼], 小韻資料表[[#This Row],[下字表識別號]])</f>
        <v>uai</v>
      </c>
      <c r="Q2496" s="210" t="str" cm="1">
        <f t="array" ref="Q2496" xml:space="preserve"> INDEX(設定表!$C$19:$C$23, INT( LEFT(小韻資料表[[#This Row],[目次編碼]],1) ))</f>
        <v>去</v>
      </c>
      <c r="R2496" s="210">
        <f xml:space="preserve">  INDEX(設定表!$C$8:$C$15, MATCH( (RIGHT(小韻資料表[[#This Row],[清濁]]) &amp; 小韻資料表[[#This Row],[調]]), 設定表!$B$8:$B$15, 0))</f>
        <v>7</v>
      </c>
      <c r="S2496" s="205" t="s">
        <v>309</v>
      </c>
      <c r="T2496" s="205" t="s">
        <v>309</v>
      </c>
      <c r="U2496" s="226" t="s">
        <v>309</v>
      </c>
      <c r="V2496" s="147" t="s">
        <v>309</v>
      </c>
      <c r="X2496" s="135"/>
      <c r="Y2496" s="135"/>
      <c r="AA2496" s="135"/>
      <c r="AB2496" s="134"/>
      <c r="AC2496" s="135"/>
      <c r="AD2496" s="135"/>
      <c r="AH2496" s="135"/>
      <c r="AI2496" s="135"/>
    </row>
    <row r="2497" spans="1:35" ht="31.5">
      <c r="A2497" s="205">
        <v>2493</v>
      </c>
      <c r="B2497" s="206" t="s">
        <v>9003</v>
      </c>
      <c r="C2497" s="207" t="str">
        <f xml:space="preserve"> _xlfn.CONCAT(小韻資料表[[#This Row],[聲母拼音碼]],小韻資料表[[#This Row],[韻母拼音碼]],小韻資料表[[#This Row],[調號]])</f>
        <v>puai7</v>
      </c>
      <c r="D2497" s="206" t="s">
        <v>9004</v>
      </c>
      <c r="E2497" s="208" t="s">
        <v>533</v>
      </c>
      <c r="F2497" s="205">
        <v>5</v>
      </c>
      <c r="G2497" s="209" t="s">
        <v>9005</v>
      </c>
      <c r="H2497" s="205">
        <f xml:space="preserve"> LEN(小韻資料表[[#This Row],[小韻字集]])</f>
        <v>4</v>
      </c>
      <c r="I2497" s="205" cm="1">
        <f t="array" ref="I2497" xml:space="preserve"> MATCH(TRUE, ISNUMBER( SEARCH( LEFT(小韻資料表[[#This Row],[切語]],1), 切語上字資料表[切語上字]) ), 0)</f>
        <v>15</v>
      </c>
      <c r="J2497" s="210" t="str" cm="1">
        <f t="array" ref="J2497" xml:space="preserve"> INDEX(切語上字資料表[聲母], 小韻資料表[[#This Row],[上字表識別號]])</f>
        <v>並</v>
      </c>
      <c r="K2497" s="210" t="str" cm="1">
        <f t="array" ref="K2497" xml:space="preserve"> INDEX(切語上字資料表[聲母拼音碼], 小韻資料表[[#This Row],[上字表識別號]])</f>
        <v>p</v>
      </c>
      <c r="L2497" s="210" t="str" cm="1">
        <f t="array" ref="L2497" xml:space="preserve"> INDEX(切語上字資料表[清濁], 小韻資料表[[#This Row],[上字表識別號]])</f>
        <v>全濁</v>
      </c>
      <c r="M2497" s="223" cm="1">
        <f t="array" ref="M2497" xml:space="preserve"> INDEX(切語上字資料表[發送收], 小韻資料表[[#This Row],[上字表識別號]])</f>
        <v>0</v>
      </c>
      <c r="N2497" s="205" cm="1">
        <f t="array" ref="N2497" xml:space="preserve"> MATCH(TRUE, ISNUMBER( SEARCH( RIGHT(小韻資料表[[#This Row],[切語]],1), 切語下字資料表[切語下字]) ), 0)</f>
        <v>107</v>
      </c>
      <c r="O2497" s="207" t="str" cm="1">
        <f t="array" ref="O2497" xml:space="preserve"> INDEX(切語下字資料表[韻母], 小韻資料表[[#This Row],[下字表識別號]])</f>
        <v>夬合2</v>
      </c>
      <c r="P2497" s="207" t="str" cm="1">
        <f t="array" ref="P2497" xml:space="preserve"> INDEX(切語下字資料表[韻母拼音碼], 小韻資料表[[#This Row],[下字表識別號]])</f>
        <v>uai</v>
      </c>
      <c r="Q2497" s="210" t="str" cm="1">
        <f t="array" ref="Q2497" xml:space="preserve"> INDEX(設定表!$C$19:$C$23, INT( LEFT(小韻資料表[[#This Row],[目次編碼]],1) ))</f>
        <v>去</v>
      </c>
      <c r="R2497" s="210">
        <f xml:space="preserve">  INDEX(設定表!$C$8:$C$15, MATCH( (RIGHT(小韻資料表[[#This Row],[清濁]]) &amp; 小韻資料表[[#This Row],[調]]), 設定表!$B$8:$B$15, 0))</f>
        <v>7</v>
      </c>
      <c r="S2497" s="205" t="s">
        <v>309</v>
      </c>
      <c r="T2497" s="205" t="s">
        <v>309</v>
      </c>
      <c r="U2497" s="226" t="s">
        <v>309</v>
      </c>
      <c r="V2497" s="146" t="s">
        <v>309</v>
      </c>
      <c r="X2497" s="135"/>
      <c r="Y2497" s="135"/>
      <c r="AA2497" s="135"/>
      <c r="AB2497" s="134"/>
      <c r="AC2497" s="135"/>
      <c r="AD2497" s="135"/>
      <c r="AH2497" s="135"/>
      <c r="AI2497" s="135"/>
    </row>
    <row r="2498" spans="1:35" ht="31.5">
      <c r="A2498" s="205">
        <v>2494</v>
      </c>
      <c r="B2498" s="206" t="s">
        <v>9006</v>
      </c>
      <c r="C2498" s="207" t="str">
        <f xml:space="preserve"> _xlfn.CONCAT(小韻資料表[[#This Row],[聲母拼音碼]],小韻資料表[[#This Row],[韻母拼音碼]],小韻資料表[[#This Row],[調號]])</f>
        <v>Øuai3</v>
      </c>
      <c r="D2498" s="206" t="s">
        <v>9007</v>
      </c>
      <c r="E2498" s="208" t="s">
        <v>533</v>
      </c>
      <c r="F2498" s="205">
        <v>6</v>
      </c>
      <c r="G2498" s="209" t="s">
        <v>9008</v>
      </c>
      <c r="H2498" s="205">
        <f xml:space="preserve"> LEN(小韻資料表[[#This Row],[小韻字集]])</f>
        <v>3</v>
      </c>
      <c r="I2498" s="205" cm="1">
        <f t="array" ref="I2498" xml:space="preserve"> MATCH(TRUE, ISNUMBER( SEARCH( LEFT(小韻資料表[[#This Row],[切語]],1), 切語上字資料表[切語上字]) ), 0)</f>
        <v>35</v>
      </c>
      <c r="J2498" s="210" t="str" cm="1">
        <f t="array" ref="J2498" xml:space="preserve"> INDEX(切語上字資料表[聲母], 小韻資料表[[#This Row],[上字表識別號]])</f>
        <v>影</v>
      </c>
      <c r="K2498" s="210" t="str" cm="1">
        <f t="array" ref="K2498" xml:space="preserve"> INDEX(切語上字資料表[聲母拼音碼], 小韻資料表[[#This Row],[上字表識別號]])</f>
        <v>Ø</v>
      </c>
      <c r="L2498" s="210" t="str" cm="1">
        <f t="array" ref="L2498" xml:space="preserve"> INDEX(切語上字資料表[清濁], 小韻資料表[[#This Row],[上字表識別號]])</f>
        <v>全清</v>
      </c>
      <c r="M2498" s="223" t="str" cm="1">
        <f t="array" ref="M2498" xml:space="preserve"> INDEX(切語上字資料表[發送收], 小韻資料表[[#This Row],[上字表識別號]])</f>
        <v>發聲</v>
      </c>
      <c r="N2498" s="205" cm="1">
        <f t="array" ref="N2498" xml:space="preserve"> MATCH(TRUE, ISNUMBER( SEARCH( RIGHT(小韻資料表[[#This Row],[切語]],1), 切語下字資料表[切語下字]) ), 0)</f>
        <v>107</v>
      </c>
      <c r="O2498" s="207" t="str" cm="1">
        <f t="array" ref="O2498" xml:space="preserve"> INDEX(切語下字資料表[韻母], 小韻資料表[[#This Row],[下字表識別號]])</f>
        <v>夬合2</v>
      </c>
      <c r="P2498" s="207" t="str" cm="1">
        <f t="array" ref="P2498" xml:space="preserve"> INDEX(切語下字資料表[韻母拼音碼], 小韻資料表[[#This Row],[下字表識別號]])</f>
        <v>uai</v>
      </c>
      <c r="Q2498" s="210" t="str" cm="1">
        <f t="array" ref="Q2498" xml:space="preserve"> INDEX(設定表!$C$19:$C$23, INT( LEFT(小韻資料表[[#This Row],[目次編碼]],1) ))</f>
        <v>去</v>
      </c>
      <c r="R2498" s="210">
        <f xml:space="preserve">  INDEX(設定表!$C$8:$C$15, MATCH( (RIGHT(小韻資料表[[#This Row],[清濁]]) &amp; 小韻資料表[[#This Row],[調]]), 設定表!$B$8:$B$15, 0))</f>
        <v>3</v>
      </c>
      <c r="S2498" s="205" t="s">
        <v>309</v>
      </c>
      <c r="T2498" s="205" t="s">
        <v>309</v>
      </c>
      <c r="U2498" s="226" t="s">
        <v>309</v>
      </c>
      <c r="V2498" s="147" t="s">
        <v>309</v>
      </c>
      <c r="X2498" s="135"/>
      <c r="Y2498" s="135"/>
      <c r="AA2498" s="135"/>
      <c r="AB2498" s="134"/>
      <c r="AC2498" s="135"/>
      <c r="AD2498" s="135"/>
      <c r="AH2498" s="135"/>
      <c r="AI2498" s="135"/>
    </row>
    <row r="2499" spans="1:35" ht="31.5">
      <c r="A2499" s="205">
        <v>2495</v>
      </c>
      <c r="B2499" s="206" t="s">
        <v>9009</v>
      </c>
      <c r="C2499" s="207" t="str">
        <f xml:space="preserve"> _xlfn.CONCAT(小韻資料表[[#This Row],[聲母拼音碼]],小韻資料表[[#This Row],[韻母拼音碼]],小韻資料表[[#This Row],[調號]])</f>
        <v>chuai3</v>
      </c>
      <c r="D2499" s="206" t="s">
        <v>9010</v>
      </c>
      <c r="E2499" s="208" t="s">
        <v>533</v>
      </c>
      <c r="F2499" s="205">
        <v>7</v>
      </c>
      <c r="G2499" s="209" t="s">
        <v>9011</v>
      </c>
      <c r="H2499" s="205">
        <f xml:space="preserve"> LEN(小韻資料表[[#This Row],[小韻字集]])</f>
        <v>6</v>
      </c>
      <c r="I2499" s="205" cm="1">
        <f t="array" ref="I2499" xml:space="preserve"> MATCH(TRUE, ISNUMBER( SEARCH( LEFT(小韻資料表[[#This Row],[切語]],1), 切語上字資料表[切語上字]) ), 0)</f>
        <v>27</v>
      </c>
      <c r="J2499" s="210" t="str" cm="1">
        <f t="array" ref="J2499" xml:space="preserve"> INDEX(切語上字資料表[聲母], 小韻資料表[[#This Row],[上字表識別號]])</f>
        <v>初</v>
      </c>
      <c r="K2499" s="210" t="str" cm="1">
        <f t="array" ref="K2499" xml:space="preserve"> INDEX(切語上字資料表[聲母拼音碼], 小韻資料表[[#This Row],[上字表識別號]])</f>
        <v>ch</v>
      </c>
      <c r="L2499" s="210" t="str" cm="1">
        <f t="array" ref="L2499" xml:space="preserve"> INDEX(切語上字資料表[清濁], 小韻資料表[[#This Row],[上字表識別號]])</f>
        <v>次清</v>
      </c>
      <c r="M2499" s="223" t="str" cm="1">
        <f t="array" ref="M2499" xml:space="preserve"> INDEX(切語上字資料表[發送收], 小韻資料表[[#This Row],[上字表識別號]])</f>
        <v>送氣</v>
      </c>
      <c r="N2499" s="205" cm="1">
        <f t="array" ref="N2499" xml:space="preserve"> MATCH(TRUE, ISNUMBER( SEARCH( RIGHT(小韻資料表[[#This Row],[切語]],1), 切語下字資料表[切語下字]) ), 0)</f>
        <v>107</v>
      </c>
      <c r="O2499" s="207" t="str" cm="1">
        <f t="array" ref="O2499" xml:space="preserve"> INDEX(切語下字資料表[韻母], 小韻資料表[[#This Row],[下字表識別號]])</f>
        <v>夬合2</v>
      </c>
      <c r="P2499" s="207" t="str" cm="1">
        <f t="array" ref="P2499" xml:space="preserve"> INDEX(切語下字資料表[韻母拼音碼], 小韻資料表[[#This Row],[下字表識別號]])</f>
        <v>uai</v>
      </c>
      <c r="Q2499" s="210" t="str" cm="1">
        <f t="array" ref="Q2499" xml:space="preserve"> INDEX(設定表!$C$19:$C$23, INT( LEFT(小韻資料表[[#This Row],[目次編碼]],1) ))</f>
        <v>去</v>
      </c>
      <c r="R2499" s="210">
        <f xml:space="preserve">  INDEX(設定表!$C$8:$C$15, MATCH( (RIGHT(小韻資料表[[#This Row],[清濁]]) &amp; 小韻資料表[[#This Row],[調]]), 設定表!$B$8:$B$15, 0))</f>
        <v>3</v>
      </c>
      <c r="S2499" s="205" t="s">
        <v>309</v>
      </c>
      <c r="T2499" s="205" t="s">
        <v>309</v>
      </c>
      <c r="U2499" s="226" t="s">
        <v>309</v>
      </c>
      <c r="V2499" s="146" t="s">
        <v>309</v>
      </c>
      <c r="X2499" s="135"/>
      <c r="Y2499" s="135"/>
      <c r="AA2499" s="135"/>
      <c r="AB2499" s="134"/>
      <c r="AC2499" s="135"/>
      <c r="AD2499" s="135"/>
      <c r="AH2499" s="135"/>
      <c r="AI2499" s="135"/>
    </row>
    <row r="2500" spans="1:35" ht="31.5">
      <c r="A2500" s="205">
        <v>2496</v>
      </c>
      <c r="B2500" s="206" t="s">
        <v>13205</v>
      </c>
      <c r="C2500" s="207" t="str">
        <f xml:space="preserve"> _xlfn.CONCAT(小韻資料表[[#This Row],[聲母拼音碼]],小韻資料表[[#This Row],[韻母拼音碼]],小韻資料表[[#This Row],[調號]])</f>
        <v>kai3</v>
      </c>
      <c r="D2500" s="206" t="s">
        <v>9012</v>
      </c>
      <c r="E2500" s="208" t="s">
        <v>533</v>
      </c>
      <c r="F2500" s="205">
        <v>8</v>
      </c>
      <c r="G2500" s="209" t="s">
        <v>9013</v>
      </c>
      <c r="H2500" s="205">
        <f xml:space="preserve"> LEN(小韻資料表[[#This Row],[小韻字集]])</f>
        <v>3</v>
      </c>
      <c r="I2500" s="205" cm="1">
        <f t="array" ref="I2500" xml:space="preserve"> MATCH(TRUE, ISNUMBER( SEARCH( LEFT(小韻資料表[[#This Row],[切語]],1), 切語上字資料表[切語上字]) ), 0)</f>
        <v>1</v>
      </c>
      <c r="J2500" s="210" t="str" cm="1">
        <f t="array" ref="J2500" xml:space="preserve"> INDEX(切語上字資料表[聲母], 小韻資料表[[#This Row],[上字表識別號]])</f>
        <v>見</v>
      </c>
      <c r="K2500" s="210" t="str" cm="1">
        <f t="array" ref="K2500" xml:space="preserve"> INDEX(切語上字資料表[聲母拼音碼], 小韻資料表[[#This Row],[上字表識別號]])</f>
        <v>k</v>
      </c>
      <c r="L2500" s="210" t="str" cm="1">
        <f t="array" ref="L2500" xml:space="preserve"> INDEX(切語上字資料表[清濁], 小韻資料表[[#This Row],[上字表識別號]])</f>
        <v>全清</v>
      </c>
      <c r="M2500" s="223" t="str" cm="1">
        <f t="array" ref="M2500" xml:space="preserve"> INDEX(切語上字資料表[發送收], 小韻資料表[[#This Row],[上字表識別號]])</f>
        <v>發聲</v>
      </c>
      <c r="N2500" s="205" cm="1">
        <f t="array" ref="N2500" xml:space="preserve"> MATCH(TRUE, ISNUMBER( SEARCH( RIGHT(小韻資料表[[#This Row],[切語]],1), 切語下字資料表[切語下字]) ), 0)</f>
        <v>103</v>
      </c>
      <c r="O2500" s="207" t="str" cm="1">
        <f t="array" ref="O2500" xml:space="preserve"> INDEX(切語下字資料表[韻母], 小韻資料表[[#This Row],[下字表識別號]])</f>
        <v>夬開2</v>
      </c>
      <c r="P2500" s="207" t="str" cm="1">
        <f t="array" ref="P2500" xml:space="preserve"> INDEX(切語下字資料表[韻母拼音碼], 小韻資料表[[#This Row],[下字表識別號]])</f>
        <v>ai</v>
      </c>
      <c r="Q2500" s="210" t="str" cm="1">
        <f t="array" ref="Q2500" xml:space="preserve"> INDEX(設定表!$C$19:$C$23, INT( LEFT(小韻資料表[[#This Row],[目次編碼]],1) ))</f>
        <v>去</v>
      </c>
      <c r="R2500" s="210">
        <f xml:space="preserve">  INDEX(設定表!$C$8:$C$15, MATCH( (RIGHT(小韻資料表[[#This Row],[清濁]]) &amp; 小韻資料表[[#This Row],[調]]), 設定表!$B$8:$B$15, 0))</f>
        <v>3</v>
      </c>
      <c r="S2500" s="205" t="s">
        <v>309</v>
      </c>
      <c r="T2500" s="205" t="s">
        <v>309</v>
      </c>
      <c r="U2500" s="226" t="s">
        <v>309</v>
      </c>
      <c r="V2500" s="147" t="s">
        <v>309</v>
      </c>
      <c r="X2500" s="135"/>
      <c r="Y2500" s="135"/>
      <c r="AA2500" s="135"/>
      <c r="AB2500" s="134"/>
      <c r="AC2500" s="135"/>
      <c r="AD2500" s="135"/>
      <c r="AH2500" s="135"/>
      <c r="AI2500" s="135"/>
    </row>
    <row r="2501" spans="1:35" ht="31.5">
      <c r="A2501" s="205">
        <v>2497</v>
      </c>
      <c r="B2501" s="206" t="s">
        <v>9014</v>
      </c>
      <c r="C2501" s="207" t="str">
        <f xml:space="preserve"> _xlfn.CONCAT(小韻資料表[[#This Row],[聲母拼音碼]],小韻資料表[[#This Row],[韻母拼音碼]],小韻資料表[[#This Row],[調號]])</f>
        <v>thai3</v>
      </c>
      <c r="D2501" s="206" t="s">
        <v>9015</v>
      </c>
      <c r="E2501" s="208" t="s">
        <v>533</v>
      </c>
      <c r="F2501" s="205">
        <v>9</v>
      </c>
      <c r="G2501" s="209" t="s">
        <v>9016</v>
      </c>
      <c r="H2501" s="205">
        <f xml:space="preserve"> LEN(小韻資料表[[#This Row],[小韻字集]])</f>
        <v>2</v>
      </c>
      <c r="I2501" s="205" cm="1">
        <f t="array" ref="I2501" xml:space="preserve"> MATCH(TRUE, ISNUMBER( SEARCH( LEFT(小韻資料表[[#This Row],[切語]],1), 切語上字資料表[切語上字]) ), 0)</f>
        <v>10</v>
      </c>
      <c r="J2501" s="210" t="str" cm="1">
        <f t="array" ref="J2501" xml:space="preserve"> INDEX(切語上字資料表[聲母], 小韻資料表[[#This Row],[上字表識別號]])</f>
        <v>徹</v>
      </c>
      <c r="K2501" s="210" t="str" cm="1">
        <f t="array" ref="K2501" xml:space="preserve"> INDEX(切語上字資料表[聲母拼音碼], 小韻資料表[[#This Row],[上字表識別號]])</f>
        <v>th</v>
      </c>
      <c r="L2501" s="210" t="str" cm="1">
        <f t="array" ref="L2501" xml:space="preserve"> INDEX(切語上字資料表[清濁], 小韻資料表[[#This Row],[上字表識別號]])</f>
        <v>次清</v>
      </c>
      <c r="M2501" s="223" t="str" cm="1">
        <f t="array" ref="M2501" xml:space="preserve"> INDEX(切語上字資料表[發送收], 小韻資料表[[#This Row],[上字表識別號]])</f>
        <v>送氣</v>
      </c>
      <c r="N2501" s="205" cm="1">
        <f t="array" ref="N2501" xml:space="preserve"> MATCH(TRUE, ISNUMBER( SEARCH( RIGHT(小韻資料表[[#This Row],[切語]],1), 切語下字資料表[切語下字]) ), 0)</f>
        <v>103</v>
      </c>
      <c r="O2501" s="207" t="str" cm="1">
        <f t="array" ref="O2501" xml:space="preserve"> INDEX(切語下字資料表[韻母], 小韻資料表[[#This Row],[下字表識別號]])</f>
        <v>夬開2</v>
      </c>
      <c r="P2501" s="207" t="str" cm="1">
        <f t="array" ref="P2501" xml:space="preserve"> INDEX(切語下字資料表[韻母拼音碼], 小韻資料表[[#This Row],[下字表識別號]])</f>
        <v>ai</v>
      </c>
      <c r="Q2501" s="210" t="str" cm="1">
        <f t="array" ref="Q2501" xml:space="preserve"> INDEX(設定表!$C$19:$C$23, INT( LEFT(小韻資料表[[#This Row],[目次編碼]],1) ))</f>
        <v>去</v>
      </c>
      <c r="R2501" s="210">
        <f xml:space="preserve">  INDEX(設定表!$C$8:$C$15, MATCH( (RIGHT(小韻資料表[[#This Row],[清濁]]) &amp; 小韻資料表[[#This Row],[調]]), 設定表!$B$8:$B$15, 0))</f>
        <v>3</v>
      </c>
      <c r="S2501" s="205" t="s">
        <v>309</v>
      </c>
      <c r="T2501" s="205" t="s">
        <v>309</v>
      </c>
      <c r="U2501" s="226" t="s">
        <v>309</v>
      </c>
      <c r="V2501" s="146" t="s">
        <v>309</v>
      </c>
      <c r="X2501" s="135"/>
      <c r="Y2501" s="135"/>
      <c r="AA2501" s="135"/>
      <c r="AB2501" s="134"/>
      <c r="AC2501" s="135"/>
      <c r="AD2501" s="135"/>
      <c r="AH2501" s="135"/>
      <c r="AI2501" s="135"/>
    </row>
    <row r="2502" spans="1:35" ht="31.5">
      <c r="A2502" s="205">
        <v>2498</v>
      </c>
      <c r="B2502" s="206" t="s">
        <v>9017</v>
      </c>
      <c r="C2502" s="207" t="str">
        <f xml:space="preserve"> _xlfn.CONCAT(小韻資料表[[#This Row],[聲母拼音碼]],小韻資料表[[#This Row],[韻母拼音碼]],小韻資料表[[#This Row],[調號]])</f>
        <v>Øai3</v>
      </c>
      <c r="D2502" s="206" t="s">
        <v>9018</v>
      </c>
      <c r="E2502" s="208" t="s">
        <v>533</v>
      </c>
      <c r="F2502" s="205">
        <v>10</v>
      </c>
      <c r="G2502" s="209" t="s">
        <v>9019</v>
      </c>
      <c r="H2502" s="205">
        <f xml:space="preserve"> LEN(小韻資料表[[#This Row],[小韻字集]])</f>
        <v>5</v>
      </c>
      <c r="I2502" s="205" cm="1">
        <f t="array" ref="I2502" xml:space="preserve"> MATCH(TRUE, ISNUMBER( SEARCH( LEFT(小韻資料表[[#This Row],[切語]],1), 切語上字資料表[切語上字]) ), 0)</f>
        <v>35</v>
      </c>
      <c r="J2502" s="210" t="str" cm="1">
        <f t="array" ref="J2502" xml:space="preserve"> INDEX(切語上字資料表[聲母], 小韻資料表[[#This Row],[上字表識別號]])</f>
        <v>影</v>
      </c>
      <c r="K2502" s="210" t="str" cm="1">
        <f t="array" ref="K2502" xml:space="preserve"> INDEX(切語上字資料表[聲母拼音碼], 小韻資料表[[#This Row],[上字表識別號]])</f>
        <v>Ø</v>
      </c>
      <c r="L2502" s="210" t="str" cm="1">
        <f t="array" ref="L2502" xml:space="preserve"> INDEX(切語上字資料表[清濁], 小韻資料表[[#This Row],[上字表識別號]])</f>
        <v>全清</v>
      </c>
      <c r="M2502" s="223" t="str" cm="1">
        <f t="array" ref="M2502" xml:space="preserve"> INDEX(切語上字資料表[發送收], 小韻資料表[[#This Row],[上字表識別號]])</f>
        <v>發聲</v>
      </c>
      <c r="N2502" s="205" cm="1">
        <f t="array" ref="N2502" xml:space="preserve"> MATCH(TRUE, ISNUMBER( SEARCH( RIGHT(小韻資料表[[#This Row],[切語]],1), 切語下字資料表[切語下字]) ), 0)</f>
        <v>103</v>
      </c>
      <c r="O2502" s="207" t="str" cm="1">
        <f t="array" ref="O2502" xml:space="preserve"> INDEX(切語下字資料表[韻母], 小韻資料表[[#This Row],[下字表識別號]])</f>
        <v>夬開2</v>
      </c>
      <c r="P2502" s="207" t="str" cm="1">
        <f t="array" ref="P2502" xml:space="preserve"> INDEX(切語下字資料表[韻母拼音碼], 小韻資料表[[#This Row],[下字表識別號]])</f>
        <v>ai</v>
      </c>
      <c r="Q2502" s="210" t="str" cm="1">
        <f t="array" ref="Q2502" xml:space="preserve"> INDEX(設定表!$C$19:$C$23, INT( LEFT(小韻資料表[[#This Row],[目次編碼]],1) ))</f>
        <v>去</v>
      </c>
      <c r="R2502" s="210">
        <f xml:space="preserve">  INDEX(設定表!$C$8:$C$15, MATCH( (RIGHT(小韻資料表[[#This Row],[清濁]]) &amp; 小韻資料表[[#This Row],[調]]), 設定表!$B$8:$B$15, 0))</f>
        <v>3</v>
      </c>
      <c r="S2502" s="205" t="s">
        <v>309</v>
      </c>
      <c r="T2502" s="205" t="s">
        <v>309</v>
      </c>
      <c r="U2502" s="226" t="s">
        <v>309</v>
      </c>
      <c r="V2502" s="147" t="s">
        <v>309</v>
      </c>
      <c r="X2502" s="135"/>
      <c r="Y2502" s="135"/>
      <c r="AA2502" s="135"/>
      <c r="AB2502" s="134"/>
      <c r="AC2502" s="135"/>
      <c r="AD2502" s="135"/>
      <c r="AH2502" s="135"/>
      <c r="AI2502" s="135"/>
    </row>
    <row r="2503" spans="1:35" ht="31.5">
      <c r="A2503" s="205">
        <v>2499</v>
      </c>
      <c r="B2503" s="206" t="s">
        <v>9020</v>
      </c>
      <c r="C2503" s="207" t="str">
        <f xml:space="preserve"> _xlfn.CONCAT(小韻資料表[[#This Row],[聲母拼音碼]],小韻資料表[[#This Row],[韻母拼音碼]],小韻資料表[[#This Row],[調號]])</f>
        <v>sai3</v>
      </c>
      <c r="D2503" s="206" t="s">
        <v>9021</v>
      </c>
      <c r="E2503" s="208" t="s">
        <v>533</v>
      </c>
      <c r="F2503" s="205">
        <v>11</v>
      </c>
      <c r="G2503" s="209" t="s">
        <v>9021</v>
      </c>
      <c r="H2503" s="205">
        <f xml:space="preserve"> LEN(小韻資料表[[#This Row],[小韻字集]])</f>
        <v>2</v>
      </c>
      <c r="I2503" s="205" cm="1">
        <f t="array" ref="I2503" xml:space="preserve"> MATCH(TRUE, ISNUMBER( SEARCH( LEFT(小韻資料表[[#This Row],[切語]],1), 切語上字資料表[切語上字]) ), 0)</f>
        <v>29</v>
      </c>
      <c r="J2503" s="210" t="str" cm="1">
        <f t="array" ref="J2503" xml:space="preserve"> INDEX(切語上字資料表[聲母], 小韻資料表[[#This Row],[上字表識別號]])</f>
        <v>疏</v>
      </c>
      <c r="K2503" s="210" t="str" cm="1">
        <f t="array" ref="K2503" xml:space="preserve"> INDEX(切語上字資料表[聲母拼音碼], 小韻資料表[[#This Row],[上字表識別號]])</f>
        <v>s</v>
      </c>
      <c r="L2503" s="210" t="str" cm="1">
        <f t="array" ref="L2503" xml:space="preserve"> INDEX(切語上字資料表[清濁], 小韻資料表[[#This Row],[上字表識別號]])</f>
        <v>全清</v>
      </c>
      <c r="M2503" s="223" t="str" cm="1">
        <f t="array" ref="M2503" xml:space="preserve"> INDEX(切語上字資料表[發送收], 小韻資料表[[#This Row],[上字表識別號]])</f>
        <v>發聲</v>
      </c>
      <c r="N2503" s="205" cm="1">
        <f t="array" ref="N2503" xml:space="preserve"> MATCH(TRUE, ISNUMBER( SEARCH( RIGHT(小韻資料表[[#This Row],[切語]],1), 切語下字資料表[切語下字]) ), 0)</f>
        <v>103</v>
      </c>
      <c r="O2503" s="207" t="str" cm="1">
        <f t="array" ref="O2503" xml:space="preserve"> INDEX(切語下字資料表[韻母], 小韻資料表[[#This Row],[下字表識別號]])</f>
        <v>夬開2</v>
      </c>
      <c r="P2503" s="207" t="str" cm="1">
        <f t="array" ref="P2503" xml:space="preserve"> INDEX(切語下字資料表[韻母拼音碼], 小韻資料表[[#This Row],[下字表識別號]])</f>
        <v>ai</v>
      </c>
      <c r="Q2503" s="210" t="str" cm="1">
        <f t="array" ref="Q2503" xml:space="preserve"> INDEX(設定表!$C$19:$C$23, INT( LEFT(小韻資料表[[#This Row],[目次編碼]],1) ))</f>
        <v>去</v>
      </c>
      <c r="R2503" s="210">
        <f xml:space="preserve">  INDEX(設定表!$C$8:$C$15, MATCH( (RIGHT(小韻資料表[[#This Row],[清濁]]) &amp; 小韻資料表[[#This Row],[調]]), 設定表!$B$8:$B$15, 0))</f>
        <v>3</v>
      </c>
      <c r="S2503" s="205" t="s">
        <v>309</v>
      </c>
      <c r="T2503" s="205" t="s">
        <v>309</v>
      </c>
      <c r="U2503" s="226" t="s">
        <v>309</v>
      </c>
      <c r="V2503" s="146" t="s">
        <v>309</v>
      </c>
      <c r="X2503" s="135"/>
      <c r="Y2503" s="135"/>
      <c r="AA2503" s="135"/>
      <c r="AB2503" s="134"/>
      <c r="AC2503" s="135"/>
      <c r="AD2503" s="135"/>
      <c r="AH2503" s="135"/>
      <c r="AI2503" s="135"/>
    </row>
    <row r="2504" spans="1:35" ht="31.5">
      <c r="A2504" s="205">
        <v>2500</v>
      </c>
      <c r="B2504" s="206" t="s">
        <v>9022</v>
      </c>
      <c r="C2504" s="207" t="str">
        <f xml:space="preserve"> _xlfn.CONCAT(小韻資料表[[#This Row],[聲母拼音碼]],小韻資料表[[#This Row],[韻母拼音碼]],小韻資料表[[#This Row],[調號]])</f>
        <v>tuai7</v>
      </c>
      <c r="D2504" s="206" t="s">
        <v>9023</v>
      </c>
      <c r="E2504" s="208" t="s">
        <v>533</v>
      </c>
      <c r="F2504" s="205">
        <v>12</v>
      </c>
      <c r="G2504" s="209" t="s">
        <v>9023</v>
      </c>
      <c r="H2504" s="205">
        <f xml:space="preserve"> LEN(小韻資料表[[#This Row],[小韻字集]])</f>
        <v>2</v>
      </c>
      <c r="I2504" s="205" cm="1">
        <f t="array" ref="I2504" xml:space="preserve"> MATCH(TRUE, ISNUMBER( SEARCH( LEFT(小韻資料表[[#This Row],[切語]],1), 切語上字資料表[切語上字]) ), 0)</f>
        <v>11</v>
      </c>
      <c r="J2504" s="210" t="str" cm="1">
        <f t="array" ref="J2504" xml:space="preserve"> INDEX(切語上字資料表[聲母], 小韻資料表[[#This Row],[上字表識別號]])</f>
        <v>澄</v>
      </c>
      <c r="K2504" s="210" t="str" cm="1">
        <f t="array" ref="K2504" xml:space="preserve"> INDEX(切語上字資料表[聲母拼音碼], 小韻資料表[[#This Row],[上字表識別號]])</f>
        <v>t</v>
      </c>
      <c r="L2504" s="210" t="str" cm="1">
        <f t="array" ref="L2504" xml:space="preserve"> INDEX(切語上字資料表[清濁], 小韻資料表[[#This Row],[上字表識別號]])</f>
        <v>全濁</v>
      </c>
      <c r="M2504" s="223" cm="1">
        <f t="array" ref="M2504" xml:space="preserve"> INDEX(切語上字資料表[發送收], 小韻資料表[[#This Row],[上字表識別號]])</f>
        <v>0</v>
      </c>
      <c r="N2504" s="205" cm="1">
        <f t="array" ref="N2504" xml:space="preserve"> MATCH(TRUE, ISNUMBER( SEARCH( RIGHT(小韻資料表[[#This Row],[切語]],1), 切語下字資料表[切語下字]) ), 0)</f>
        <v>107</v>
      </c>
      <c r="O2504" s="207" t="str" cm="1">
        <f t="array" ref="O2504" xml:space="preserve"> INDEX(切語下字資料表[韻母], 小韻資料表[[#This Row],[下字表識別號]])</f>
        <v>夬合2</v>
      </c>
      <c r="P2504" s="207" t="str" cm="1">
        <f t="array" ref="P2504" xml:space="preserve"> INDEX(切語下字資料表[韻母拼音碼], 小韻資料表[[#This Row],[下字表識別號]])</f>
        <v>uai</v>
      </c>
      <c r="Q2504" s="210" t="str" cm="1">
        <f t="array" ref="Q2504" xml:space="preserve"> INDEX(設定表!$C$19:$C$23, INT( LEFT(小韻資料表[[#This Row],[目次編碼]],1) ))</f>
        <v>去</v>
      </c>
      <c r="R2504" s="210">
        <f xml:space="preserve">  INDEX(設定表!$C$8:$C$15, MATCH( (RIGHT(小韻資料表[[#This Row],[清濁]]) &amp; 小韻資料表[[#This Row],[調]]), 設定表!$B$8:$B$15, 0))</f>
        <v>7</v>
      </c>
      <c r="S2504" s="205" t="s">
        <v>309</v>
      </c>
      <c r="T2504" s="205" t="s">
        <v>309</v>
      </c>
      <c r="U2504" s="226" t="s">
        <v>309</v>
      </c>
      <c r="V2504" s="147" t="s">
        <v>309</v>
      </c>
      <c r="X2504" s="135"/>
      <c r="Y2504" s="135"/>
      <c r="AA2504" s="135"/>
      <c r="AB2504" s="134"/>
      <c r="AC2504" s="135"/>
      <c r="AD2504" s="135"/>
      <c r="AH2504" s="135"/>
      <c r="AI2504" s="135"/>
    </row>
    <row r="2505" spans="1:35" ht="31.5">
      <c r="A2505" s="205">
        <v>2501</v>
      </c>
      <c r="B2505" s="206" t="s">
        <v>9024</v>
      </c>
      <c r="C2505" s="207" t="str">
        <f xml:space="preserve"> _xlfn.CONCAT(小韻資料表[[#This Row],[聲母拼音碼]],小韻資料表[[#This Row],[韻母拼音碼]],小韻資料表[[#This Row],[調號]])</f>
        <v>hai3</v>
      </c>
      <c r="D2505" s="206" t="s">
        <v>9025</v>
      </c>
      <c r="E2505" s="208" t="s">
        <v>533</v>
      </c>
      <c r="F2505" s="205">
        <v>13</v>
      </c>
      <c r="G2505" s="209" t="s">
        <v>9026</v>
      </c>
      <c r="H2505" s="205">
        <f xml:space="preserve"> LEN(小韻資料表[[#This Row],[小韻字集]])</f>
        <v>3</v>
      </c>
      <c r="I2505" s="205" cm="1">
        <f t="array" ref="I2505" xml:space="preserve"> MATCH(TRUE, ISNUMBER( SEARCH( LEFT(小韻資料表[[#This Row],[切語]],1), 切語上字資料表[切語上字]) ), 0)</f>
        <v>36</v>
      </c>
      <c r="J2505" s="210" t="str" cm="1">
        <f t="array" ref="J2505" xml:space="preserve"> INDEX(切語上字資料表[聲母], 小韻資料表[[#This Row],[上字表識別號]])</f>
        <v>曉</v>
      </c>
      <c r="K2505" s="210" t="str" cm="1">
        <f t="array" ref="K2505" xml:space="preserve"> INDEX(切語上字資料表[聲母拼音碼], 小韻資料表[[#This Row],[上字表識別號]])</f>
        <v>h</v>
      </c>
      <c r="L2505" s="210" t="str" cm="1">
        <f t="array" ref="L2505" xml:space="preserve"> INDEX(切語上字資料表[清濁], 小韻資料表[[#This Row],[上字表識別號]])</f>
        <v>次清</v>
      </c>
      <c r="M2505" s="223" t="str" cm="1">
        <f t="array" ref="M2505" xml:space="preserve"> INDEX(切語上字資料表[發送收], 小韻資料表[[#This Row],[上字表識別號]])</f>
        <v>送氣</v>
      </c>
      <c r="N2505" s="205" cm="1">
        <f t="array" ref="N2505" xml:space="preserve"> MATCH(TRUE, ISNUMBER( SEARCH( RIGHT(小韻資料表[[#This Row],[切語]],1), 切語下字資料表[切語下字]) ), 0)</f>
        <v>103</v>
      </c>
      <c r="O2505" s="207" t="str" cm="1">
        <f t="array" ref="O2505" xml:space="preserve"> INDEX(切語下字資料表[韻母], 小韻資料表[[#This Row],[下字表識別號]])</f>
        <v>夬開2</v>
      </c>
      <c r="P2505" s="207" t="str" cm="1">
        <f t="array" ref="P2505" xml:space="preserve"> INDEX(切語下字資料表[韻母拼音碼], 小韻資料表[[#This Row],[下字表識別號]])</f>
        <v>ai</v>
      </c>
      <c r="Q2505" s="210" t="str" cm="1">
        <f t="array" ref="Q2505" xml:space="preserve"> INDEX(設定表!$C$19:$C$23, INT( LEFT(小韻資料表[[#This Row],[目次編碼]],1) ))</f>
        <v>去</v>
      </c>
      <c r="R2505" s="210">
        <f xml:space="preserve">  INDEX(設定表!$C$8:$C$15, MATCH( (RIGHT(小韻資料表[[#This Row],[清濁]]) &amp; 小韻資料表[[#This Row],[調]]), 設定表!$B$8:$B$15, 0))</f>
        <v>3</v>
      </c>
      <c r="S2505" s="205" t="s">
        <v>309</v>
      </c>
      <c r="T2505" s="205" t="s">
        <v>309</v>
      </c>
      <c r="U2505" s="226" t="s">
        <v>309</v>
      </c>
      <c r="V2505" s="146" t="s">
        <v>309</v>
      </c>
      <c r="X2505" s="135"/>
      <c r="Y2505" s="135"/>
      <c r="AA2505" s="135"/>
      <c r="AB2505" s="134"/>
      <c r="AC2505" s="135"/>
      <c r="AD2505" s="135"/>
      <c r="AH2505" s="135"/>
      <c r="AI2505" s="135"/>
    </row>
    <row r="2506" spans="1:35" ht="31.5">
      <c r="A2506" s="205">
        <v>2502</v>
      </c>
      <c r="B2506" s="206" t="s">
        <v>9027</v>
      </c>
      <c r="C2506" s="207" t="str">
        <f xml:space="preserve"> _xlfn.CONCAT(小韻資料表[[#This Row],[聲母拼音碼]],小韻資料表[[#This Row],[韻母拼音碼]],小韻資料表[[#This Row],[調號]])</f>
        <v>huai3</v>
      </c>
      <c r="D2506" s="206" t="s">
        <v>9028</v>
      </c>
      <c r="E2506" s="208" t="s">
        <v>533</v>
      </c>
      <c r="F2506" s="205">
        <v>14</v>
      </c>
      <c r="G2506" s="209" t="s">
        <v>9028</v>
      </c>
      <c r="H2506" s="205">
        <f xml:space="preserve"> LEN(小韻資料表[[#This Row],[小韻字集]])</f>
        <v>1</v>
      </c>
      <c r="I2506" s="205" cm="1">
        <f t="array" ref="I2506" xml:space="preserve"> MATCH(TRUE, ISNUMBER( SEARCH( LEFT(小韻資料表[[#This Row],[切語]],1), 切語上字資料表[切語上字]) ), 0)</f>
        <v>36</v>
      </c>
      <c r="J2506" s="210" t="str" cm="1">
        <f t="array" ref="J2506" xml:space="preserve"> INDEX(切語上字資料表[聲母], 小韻資料表[[#This Row],[上字表識別號]])</f>
        <v>曉</v>
      </c>
      <c r="K2506" s="210" t="str" cm="1">
        <f t="array" ref="K2506" xml:space="preserve"> INDEX(切語上字資料表[聲母拼音碼], 小韻資料表[[#This Row],[上字表識別號]])</f>
        <v>h</v>
      </c>
      <c r="L2506" s="210" t="str" cm="1">
        <f t="array" ref="L2506" xml:space="preserve"> INDEX(切語上字資料表[清濁], 小韻資料表[[#This Row],[上字表識別號]])</f>
        <v>次清</v>
      </c>
      <c r="M2506" s="223" t="str" cm="1">
        <f t="array" ref="M2506" xml:space="preserve"> INDEX(切語上字資料表[發送收], 小韻資料表[[#This Row],[上字表識別號]])</f>
        <v>送氣</v>
      </c>
      <c r="N2506" s="205" cm="1">
        <f t="array" ref="N2506" xml:space="preserve"> MATCH(TRUE, ISNUMBER( SEARCH( RIGHT(小韻資料表[[#This Row],[切語]],1), 切語下字資料表[切語下字]) ), 0)</f>
        <v>107</v>
      </c>
      <c r="O2506" s="207" t="str" cm="1">
        <f t="array" ref="O2506" xml:space="preserve"> INDEX(切語下字資料表[韻母], 小韻資料表[[#This Row],[下字表識別號]])</f>
        <v>夬合2</v>
      </c>
      <c r="P2506" s="207" t="str" cm="1">
        <f t="array" ref="P2506" xml:space="preserve"> INDEX(切語下字資料表[韻母拼音碼], 小韻資料表[[#This Row],[下字表識別號]])</f>
        <v>uai</v>
      </c>
      <c r="Q2506" s="210" t="str" cm="1">
        <f t="array" ref="Q2506" xml:space="preserve"> INDEX(設定表!$C$19:$C$23, INT( LEFT(小韻資料表[[#This Row],[目次編碼]],1) ))</f>
        <v>去</v>
      </c>
      <c r="R2506" s="210">
        <f xml:space="preserve">  INDEX(設定表!$C$8:$C$15, MATCH( (RIGHT(小韻資料表[[#This Row],[清濁]]) &amp; 小韻資料表[[#This Row],[調]]), 設定表!$B$8:$B$15, 0))</f>
        <v>3</v>
      </c>
      <c r="S2506" s="205" t="s">
        <v>309</v>
      </c>
      <c r="T2506" s="205" t="s">
        <v>309</v>
      </c>
      <c r="U2506" s="226" t="s">
        <v>309</v>
      </c>
      <c r="V2506" s="147" t="s">
        <v>309</v>
      </c>
      <c r="X2506" s="135"/>
      <c r="Y2506" s="135"/>
      <c r="AA2506" s="135"/>
      <c r="AB2506" s="134"/>
      <c r="AC2506" s="135"/>
      <c r="AD2506" s="135"/>
      <c r="AH2506" s="135"/>
      <c r="AI2506" s="135"/>
    </row>
    <row r="2507" spans="1:35" ht="31.5">
      <c r="A2507" s="205">
        <v>2503</v>
      </c>
      <c r="B2507" s="206" t="s">
        <v>9029</v>
      </c>
      <c r="C2507" s="207" t="str">
        <f xml:space="preserve"> _xlfn.CONCAT(小韻資料表[[#This Row],[聲母拼音碼]],小韻資料表[[#This Row],[韻母拼音碼]],小韻資料表[[#This Row],[調號]])</f>
        <v>puai3</v>
      </c>
      <c r="D2507" s="206" t="s">
        <v>9004</v>
      </c>
      <c r="E2507" s="208" t="s">
        <v>533</v>
      </c>
      <c r="F2507" s="205">
        <v>15</v>
      </c>
      <c r="G2507" s="209" t="s">
        <v>9004</v>
      </c>
      <c r="H2507" s="205">
        <f xml:space="preserve"> LEN(小韻資料表[[#This Row],[小韻字集]])</f>
        <v>1</v>
      </c>
      <c r="I2507" s="205" cm="1">
        <f t="array" ref="I2507" xml:space="preserve"> MATCH(TRUE, ISNUMBER( SEARCH( LEFT(小韻資料表[[#This Row],[切語]],1), 切語上字資料表[切語上字]) ), 0)</f>
        <v>13</v>
      </c>
      <c r="J2507" s="210" t="str" cm="1">
        <f t="array" ref="J2507" xml:space="preserve"> INDEX(切語上字資料表[聲母], 小韻資料表[[#This Row],[上字表識別號]])</f>
        <v>幫</v>
      </c>
      <c r="K2507" s="210" t="str" cm="1">
        <f t="array" ref="K2507" xml:space="preserve"> INDEX(切語上字資料表[聲母拼音碼], 小韻資料表[[#This Row],[上字表識別號]])</f>
        <v>p</v>
      </c>
      <c r="L2507" s="210" t="str" cm="1">
        <f t="array" ref="L2507" xml:space="preserve"> INDEX(切語上字資料表[清濁], 小韻資料表[[#This Row],[上字表識別號]])</f>
        <v>全清</v>
      </c>
      <c r="M2507" s="223" t="str" cm="1">
        <f t="array" ref="M2507" xml:space="preserve"> INDEX(切語上字資料表[發送收], 小韻資料表[[#This Row],[上字表識別號]])</f>
        <v>發聲</v>
      </c>
      <c r="N2507" s="205" cm="1">
        <f t="array" ref="N2507" xml:space="preserve"> MATCH(TRUE, ISNUMBER( SEARCH( RIGHT(小韻資料表[[#This Row],[切語]],1), 切語下字資料表[切語下字]) ), 0)</f>
        <v>107</v>
      </c>
      <c r="O2507" s="207" t="str" cm="1">
        <f t="array" ref="O2507" xml:space="preserve"> INDEX(切語下字資料表[韻母], 小韻資料表[[#This Row],[下字表識別號]])</f>
        <v>夬合2</v>
      </c>
      <c r="P2507" s="207" t="str" cm="1">
        <f t="array" ref="P2507" xml:space="preserve"> INDEX(切語下字資料表[韻母拼音碼], 小韻資料表[[#This Row],[下字表識別號]])</f>
        <v>uai</v>
      </c>
      <c r="Q2507" s="210" t="str" cm="1">
        <f t="array" ref="Q2507" xml:space="preserve"> INDEX(設定表!$C$19:$C$23, INT( LEFT(小韻資料表[[#This Row],[目次編碼]],1) ))</f>
        <v>去</v>
      </c>
      <c r="R2507" s="210">
        <f xml:space="preserve">  INDEX(設定表!$C$8:$C$15, MATCH( (RIGHT(小韻資料表[[#This Row],[清濁]]) &amp; 小韻資料表[[#This Row],[調]]), 設定表!$B$8:$B$15, 0))</f>
        <v>3</v>
      </c>
      <c r="S2507" s="205" t="s">
        <v>309</v>
      </c>
      <c r="T2507" s="205" t="s">
        <v>309</v>
      </c>
      <c r="U2507" s="226" t="s">
        <v>309</v>
      </c>
      <c r="V2507" s="146" t="s">
        <v>309</v>
      </c>
      <c r="X2507" s="135"/>
      <c r="Y2507" s="135"/>
      <c r="AA2507" s="135"/>
      <c r="AB2507" s="134"/>
      <c r="AC2507" s="135"/>
      <c r="AD2507" s="135"/>
      <c r="AH2507" s="135"/>
      <c r="AI2507" s="135"/>
    </row>
    <row r="2508" spans="1:35" ht="31.5">
      <c r="A2508" s="205">
        <v>2504</v>
      </c>
      <c r="B2508" s="206" t="s">
        <v>9030</v>
      </c>
      <c r="C2508" s="207" t="str">
        <f xml:space="preserve"> _xlfn.CONCAT(小韻資料表[[#This Row],[聲母拼音碼]],小韻資料表[[#This Row],[韻母拼音碼]],小韻資料表[[#This Row],[調號]])</f>
        <v>chuai3</v>
      </c>
      <c r="D2508" s="206" t="s">
        <v>9031</v>
      </c>
      <c r="E2508" s="208" t="s">
        <v>533</v>
      </c>
      <c r="F2508" s="205">
        <v>16</v>
      </c>
      <c r="G2508" s="209" t="s">
        <v>9031</v>
      </c>
      <c r="H2508" s="205">
        <f xml:space="preserve"> LEN(小韻資料表[[#This Row],[小韻字集]])</f>
        <v>1</v>
      </c>
      <c r="I2508" s="205" cm="1">
        <f t="array" ref="I2508" xml:space="preserve"> MATCH(TRUE, ISNUMBER( SEARCH( LEFT(小韻資料表[[#This Row],[切語]],1), 切語上字資料表[切語上字]) ), 0)</f>
        <v>22</v>
      </c>
      <c r="J2508" s="210" t="str" cm="1">
        <f t="array" ref="J2508" xml:space="preserve"> INDEX(切語上字資料表[聲母], 小韻資料表[[#This Row],[上字表識別號]])</f>
        <v>清</v>
      </c>
      <c r="K2508" s="210" t="str" cm="1">
        <f t="array" ref="K2508" xml:space="preserve"> INDEX(切語上字資料表[聲母拼音碼], 小韻資料表[[#This Row],[上字表識別號]])</f>
        <v>ch</v>
      </c>
      <c r="L2508" s="210" t="str" cm="1">
        <f t="array" ref="L2508" xml:space="preserve"> INDEX(切語上字資料表[清濁], 小韻資料表[[#This Row],[上字表識別號]])</f>
        <v>次清</v>
      </c>
      <c r="M2508" s="223" t="str" cm="1">
        <f t="array" ref="M2508" xml:space="preserve"> INDEX(切語上字資料表[發送收], 小韻資料表[[#This Row],[上字表識別號]])</f>
        <v>送氣</v>
      </c>
      <c r="N2508" s="205" cm="1">
        <f t="array" ref="N2508" xml:space="preserve"> MATCH(TRUE, ISNUMBER( SEARCH( RIGHT(小韻資料表[[#This Row],[切語]],1), 切語下字資料表[切語下字]) ), 0)</f>
        <v>107</v>
      </c>
      <c r="O2508" s="207" t="str" cm="1">
        <f t="array" ref="O2508" xml:space="preserve"> INDEX(切語下字資料表[韻母], 小韻資料表[[#This Row],[下字表識別號]])</f>
        <v>夬合2</v>
      </c>
      <c r="P2508" s="207" t="str" cm="1">
        <f t="array" ref="P2508" xml:space="preserve"> INDEX(切語下字資料表[韻母拼音碼], 小韻資料表[[#This Row],[下字表識別號]])</f>
        <v>uai</v>
      </c>
      <c r="Q2508" s="210" t="str" cm="1">
        <f t="array" ref="Q2508" xml:space="preserve"> INDEX(設定表!$C$19:$C$23, INT( LEFT(小韻資料表[[#This Row],[目次編碼]],1) ))</f>
        <v>去</v>
      </c>
      <c r="R2508" s="210">
        <f xml:space="preserve">  INDEX(設定表!$C$8:$C$15, MATCH( (RIGHT(小韻資料表[[#This Row],[清濁]]) &amp; 小韻資料表[[#This Row],[調]]), 設定表!$B$8:$B$15, 0))</f>
        <v>3</v>
      </c>
      <c r="S2508" s="205" t="s">
        <v>309</v>
      </c>
      <c r="T2508" s="205" t="s">
        <v>309</v>
      </c>
      <c r="U2508" s="226" t="s">
        <v>309</v>
      </c>
      <c r="V2508" s="147" t="s">
        <v>309</v>
      </c>
      <c r="X2508" s="135"/>
      <c r="Y2508" s="135"/>
      <c r="AA2508" s="135"/>
      <c r="AB2508" s="134"/>
      <c r="AC2508" s="135"/>
      <c r="AD2508" s="135"/>
      <c r="AH2508" s="135"/>
      <c r="AI2508" s="135"/>
    </row>
    <row r="2509" spans="1:35" ht="31.5">
      <c r="A2509" s="205">
        <v>2505</v>
      </c>
      <c r="B2509" s="206" t="s">
        <v>9032</v>
      </c>
      <c r="C2509" s="207" t="str">
        <f xml:space="preserve"> _xlfn.CONCAT(小韻資料表[[#This Row],[聲母拼音碼]],小韻資料表[[#This Row],[韻母拼音碼]],小韻資料表[[#This Row],[調號]])</f>
        <v>cuai7</v>
      </c>
      <c r="D2509" s="206" t="s">
        <v>9033</v>
      </c>
      <c r="E2509" s="208" t="s">
        <v>533</v>
      </c>
      <c r="F2509" s="205">
        <v>17</v>
      </c>
      <c r="G2509" s="209" t="s">
        <v>9034</v>
      </c>
      <c r="H2509" s="205">
        <f xml:space="preserve"> LEN(小韻資料表[[#This Row],[小韻字集]])</f>
        <v>2</v>
      </c>
      <c r="I2509" s="205" cm="1">
        <f t="array" ref="I2509" xml:space="preserve"> MATCH(TRUE, ISNUMBER( SEARCH( LEFT(小韻資料表[[#This Row],[切語]],1), 切語上字資料表[切語上字]) ), 0)</f>
        <v>28</v>
      </c>
      <c r="J2509" s="210" t="str" cm="1">
        <f t="array" ref="J2509" xml:space="preserve"> INDEX(切語上字資料表[聲母], 小韻資料表[[#This Row],[上字表識別號]])</f>
        <v>床</v>
      </c>
      <c r="K2509" s="210" t="str" cm="1">
        <f t="array" ref="K2509" xml:space="preserve"> INDEX(切語上字資料表[聲母拼音碼], 小韻資料表[[#This Row],[上字表識別號]])</f>
        <v>c</v>
      </c>
      <c r="L2509" s="210" t="str" cm="1">
        <f t="array" ref="L2509" xml:space="preserve"> INDEX(切語上字資料表[清濁], 小韻資料表[[#This Row],[上字表識別號]])</f>
        <v>全濁</v>
      </c>
      <c r="M2509" s="223" cm="1">
        <f t="array" ref="M2509" xml:space="preserve"> INDEX(切語上字資料表[發送收], 小韻資料表[[#This Row],[上字表識別號]])</f>
        <v>0</v>
      </c>
      <c r="N2509" s="205" cm="1">
        <f t="array" ref="N2509" xml:space="preserve"> MATCH(TRUE, ISNUMBER( SEARCH( RIGHT(小韻資料表[[#This Row],[切語]],1), 切語下字資料表[切語下字]) ), 0)</f>
        <v>107</v>
      </c>
      <c r="O2509" s="207" t="str" cm="1">
        <f t="array" ref="O2509" xml:space="preserve"> INDEX(切語下字資料表[韻母], 小韻資料表[[#This Row],[下字表識別號]])</f>
        <v>夬合2</v>
      </c>
      <c r="P2509" s="207" t="str" cm="1">
        <f t="array" ref="P2509" xml:space="preserve"> INDEX(切語下字資料表[韻母拼音碼], 小韻資料表[[#This Row],[下字表識別號]])</f>
        <v>uai</v>
      </c>
      <c r="Q2509" s="210" t="str" cm="1">
        <f t="array" ref="Q2509" xml:space="preserve"> INDEX(設定表!$C$19:$C$23, INT( LEFT(小韻資料表[[#This Row],[目次編碼]],1) ))</f>
        <v>去</v>
      </c>
      <c r="R2509" s="210">
        <f xml:space="preserve">  INDEX(設定表!$C$8:$C$15, MATCH( (RIGHT(小韻資料表[[#This Row],[清濁]]) &amp; 小韻資料表[[#This Row],[調]]), 設定表!$B$8:$B$15, 0))</f>
        <v>7</v>
      </c>
      <c r="S2509" s="211" t="s">
        <v>309</v>
      </c>
      <c r="T2509" s="205" t="s">
        <v>309</v>
      </c>
      <c r="U2509" s="226" t="s">
        <v>309</v>
      </c>
      <c r="V2509" s="147" t="s">
        <v>309</v>
      </c>
      <c r="X2509" s="135"/>
      <c r="Y2509" s="135"/>
      <c r="AA2509" s="135"/>
      <c r="AB2509" s="134"/>
      <c r="AC2509" s="135"/>
      <c r="AD2509" s="135"/>
      <c r="AH2509" s="135"/>
      <c r="AI2509" s="135"/>
    </row>
    <row r="2510" spans="1:35" ht="31.5">
      <c r="A2510" s="205">
        <v>2506</v>
      </c>
      <c r="B2510" s="206" t="s">
        <v>9035</v>
      </c>
      <c r="C2510" s="207" t="str">
        <f xml:space="preserve"> _xlfn.CONCAT(小韻資料表[[#This Row],[聲母拼音碼]],小韻資料表[[#This Row],[韻母拼音碼]],小韻資料表[[#This Row],[調號]])</f>
        <v>hai7</v>
      </c>
      <c r="D2510" s="206" t="s">
        <v>9036</v>
      </c>
      <c r="E2510" s="208" t="s">
        <v>533</v>
      </c>
      <c r="F2510" s="205">
        <v>18</v>
      </c>
      <c r="G2510" s="209" t="s">
        <v>9036</v>
      </c>
      <c r="H2510" s="205">
        <f xml:space="preserve"> LEN(小韻資料表[[#This Row],[小韻字集]])</f>
        <v>1</v>
      </c>
      <c r="I2510" s="205" cm="1">
        <f t="array" ref="I2510" xml:space="preserve"> MATCH(TRUE, ISNUMBER( SEARCH( LEFT(小韻資料表[[#This Row],[切語]],1), 切語上字資料表[切語上字]) ), 0)</f>
        <v>37</v>
      </c>
      <c r="J2510" s="210" t="str" cm="1">
        <f t="array" ref="J2510" xml:space="preserve"> INDEX(切語上字資料表[聲母], 小韻資料表[[#This Row],[上字表識別號]])</f>
        <v>匣</v>
      </c>
      <c r="K2510" s="210" t="str" cm="1">
        <f t="array" ref="K2510" xml:space="preserve"> INDEX(切語上字資料表[聲母拼音碼], 小韻資料表[[#This Row],[上字表識別號]])</f>
        <v>h</v>
      </c>
      <c r="L2510" s="210" t="str" cm="1">
        <f t="array" ref="L2510" xml:space="preserve"> INDEX(切語上字資料表[清濁], 小韻資料表[[#This Row],[上字表識別號]])</f>
        <v>全濁</v>
      </c>
      <c r="M2510" s="223" t="str" cm="1">
        <f t="array" ref="M2510" xml:space="preserve"> INDEX(切語上字資料表[發送收], 小韻資料表[[#This Row],[上字表識別號]])</f>
        <v>送氣</v>
      </c>
      <c r="N2510" s="205" cm="1">
        <f t="array" ref="N2510" xml:space="preserve"> MATCH(TRUE, ISNUMBER( SEARCH( RIGHT(小韻資料表[[#This Row],[切語]],1), 切語下字資料表[切語下字]) ), 0)</f>
        <v>103</v>
      </c>
      <c r="O2510" s="207" t="str" cm="1">
        <f t="array" ref="O2510" xml:space="preserve"> INDEX(切語下字資料表[韻母], 小韻資料表[[#This Row],[下字表識別號]])</f>
        <v>夬開2</v>
      </c>
      <c r="P2510" s="207" t="str" cm="1">
        <f t="array" ref="P2510" xml:space="preserve"> INDEX(切語下字資料表[韻母拼音碼], 小韻資料表[[#This Row],[下字表識別號]])</f>
        <v>ai</v>
      </c>
      <c r="Q2510" s="210" t="str" cm="1">
        <f t="array" ref="Q2510" xml:space="preserve"> INDEX(設定表!$C$19:$C$23, INT( LEFT(小韻資料表[[#This Row],[目次編碼]],1) ))</f>
        <v>去</v>
      </c>
      <c r="R2510" s="210">
        <f xml:space="preserve">  INDEX(設定表!$C$8:$C$15, MATCH( (RIGHT(小韻資料表[[#This Row],[清濁]]) &amp; 小韻資料表[[#This Row],[調]]), 設定表!$B$8:$B$15, 0))</f>
        <v>7</v>
      </c>
      <c r="S2510" s="205" t="s">
        <v>309</v>
      </c>
      <c r="T2510" s="205" t="s">
        <v>309</v>
      </c>
      <c r="U2510" s="226" t="s">
        <v>309</v>
      </c>
      <c r="V2510" s="147" t="s">
        <v>309</v>
      </c>
      <c r="X2510" s="135"/>
      <c r="Y2510" s="135"/>
      <c r="AA2510" s="135"/>
      <c r="AB2510" s="134"/>
      <c r="AC2510" s="135"/>
      <c r="AD2510" s="135"/>
      <c r="AH2510" s="135"/>
      <c r="AI2510" s="135"/>
    </row>
    <row r="2511" spans="1:35" ht="31.5">
      <c r="A2511" s="205">
        <v>2507</v>
      </c>
      <c r="B2511" s="206" t="s">
        <v>9037</v>
      </c>
      <c r="C2511" s="207" t="str">
        <f xml:space="preserve"> _xlfn.CONCAT(小韻資料表[[#This Row],[聲母拼音碼]],小韻資料表[[#This Row],[韻母拼音碼]],小韻資料表[[#This Row],[調號]])</f>
        <v>tue7</v>
      </c>
      <c r="D2511" s="206" t="s">
        <v>547</v>
      </c>
      <c r="E2511" s="208" t="s">
        <v>546</v>
      </c>
      <c r="F2511" s="205">
        <v>1</v>
      </c>
      <c r="G2511" s="209" t="s">
        <v>9038</v>
      </c>
      <c r="H2511" s="205">
        <f xml:space="preserve"> LEN(小韻資料表[[#This Row],[小韻字集]])</f>
        <v>13</v>
      </c>
      <c r="I2511" s="205" cm="1">
        <f t="array" ref="I2511" xml:space="preserve"> MATCH(TRUE, ISNUMBER( SEARCH( LEFT(小韻資料表[[#This Row],[切語]],1), 切語上字資料表[切語上字]) ), 0)</f>
        <v>7</v>
      </c>
      <c r="J2511" s="210" t="str" cm="1">
        <f t="array" ref="J2511" xml:space="preserve"> INDEX(切語上字資料表[聲母], 小韻資料表[[#This Row],[上字表識別號]])</f>
        <v>定</v>
      </c>
      <c r="K2511" s="210" t="str" cm="1">
        <f t="array" ref="K2511" xml:space="preserve"> INDEX(切語上字資料表[聲母拼音碼], 小韻資料表[[#This Row],[上字表識別號]])</f>
        <v>t</v>
      </c>
      <c r="L2511" s="210" t="str" cm="1">
        <f t="array" ref="L2511" xml:space="preserve"> INDEX(切語上字資料表[清濁], 小韻資料表[[#This Row],[上字表識別號]])</f>
        <v>全濁</v>
      </c>
      <c r="M2511" s="223" cm="1">
        <f t="array" ref="M2511" xml:space="preserve"> INDEX(切語上字資料表[發送收], 小韻資料表[[#This Row],[上字表識別號]])</f>
        <v>0</v>
      </c>
      <c r="N2511" s="205" cm="1">
        <f t="array" ref="N2511" xml:space="preserve"> MATCH(TRUE, ISNUMBER( SEARCH( RIGHT(小韻資料表[[#This Row],[切語]],1), 切語下字資料表[切語下字]) ), 0)</f>
        <v>111</v>
      </c>
      <c r="O2511" s="207" t="str" cm="1">
        <f t="array" ref="O2511" xml:space="preserve"> INDEX(切語下字資料表[韻母], 小韻資料表[[#This Row],[下字表識別號]])</f>
        <v>隊合1</v>
      </c>
      <c r="P2511" s="207" t="str" cm="1">
        <f t="array" ref="P2511" xml:space="preserve"> INDEX(切語下字資料表[韻母拼音碼], 小韻資料表[[#This Row],[下字表識別號]])</f>
        <v>ue</v>
      </c>
      <c r="Q2511" s="210" t="str" cm="1">
        <f t="array" ref="Q2511" xml:space="preserve"> INDEX(設定表!$C$19:$C$23, INT( LEFT(小韻資料表[[#This Row],[目次編碼]],1) ))</f>
        <v>去</v>
      </c>
      <c r="R2511" s="210">
        <f xml:space="preserve">  INDEX(設定表!$C$8:$C$15, MATCH( (RIGHT(小韻資料表[[#This Row],[清濁]]) &amp; 小韻資料表[[#This Row],[調]]), 設定表!$B$8:$B$15, 0))</f>
        <v>7</v>
      </c>
      <c r="S2511" s="205" t="s">
        <v>309</v>
      </c>
      <c r="T2511" s="205" t="s">
        <v>309</v>
      </c>
      <c r="U2511" s="226" t="s">
        <v>309</v>
      </c>
      <c r="V2511" s="146" t="s">
        <v>309</v>
      </c>
      <c r="X2511" s="135"/>
      <c r="Y2511" s="135"/>
      <c r="AA2511" s="135"/>
      <c r="AB2511" s="134"/>
      <c r="AC2511" s="135"/>
      <c r="AD2511" s="135"/>
      <c r="AH2511" s="135"/>
      <c r="AI2511" s="135"/>
    </row>
    <row r="2512" spans="1:35" ht="31.5">
      <c r="A2512" s="205">
        <v>2508</v>
      </c>
      <c r="B2512" s="206" t="s">
        <v>9039</v>
      </c>
      <c r="C2512" s="207" t="str">
        <f xml:space="preserve"> _xlfn.CONCAT(小韻資料表[[#This Row],[聲母拼音碼]],小韻資料表[[#This Row],[韻母拼音碼]],小韻資料表[[#This Row],[調號]])</f>
        <v>pue7</v>
      </c>
      <c r="D2512" s="206" t="s">
        <v>9040</v>
      </c>
      <c r="E2512" s="208" t="s">
        <v>546</v>
      </c>
      <c r="F2512" s="205">
        <v>2</v>
      </c>
      <c r="G2512" s="209" t="s">
        <v>9041</v>
      </c>
      <c r="H2512" s="205">
        <f xml:space="preserve"> LEN(小韻資料表[[#This Row],[小韻字集]])</f>
        <v>13</v>
      </c>
      <c r="I2512" s="205" cm="1">
        <f t="array" ref="I2512" xml:space="preserve"> MATCH(TRUE, ISNUMBER( SEARCH( LEFT(小韻資料表[[#This Row],[切語]],1), 切語上字資料表[切語上字]) ), 0)</f>
        <v>15</v>
      </c>
      <c r="J2512" s="210" t="str" cm="1">
        <f t="array" ref="J2512" xml:space="preserve"> INDEX(切語上字資料表[聲母], 小韻資料表[[#This Row],[上字表識別號]])</f>
        <v>並</v>
      </c>
      <c r="K2512" s="210" t="str" cm="1">
        <f t="array" ref="K2512" xml:space="preserve"> INDEX(切語上字資料表[聲母拼音碼], 小韻資料表[[#This Row],[上字表識別號]])</f>
        <v>p</v>
      </c>
      <c r="L2512" s="210" t="str" cm="1">
        <f t="array" ref="L2512" xml:space="preserve"> INDEX(切語上字資料表[清濁], 小韻資料表[[#This Row],[上字表識別號]])</f>
        <v>全濁</v>
      </c>
      <c r="M2512" s="223" cm="1">
        <f t="array" ref="M2512" xml:space="preserve"> INDEX(切語上字資料表[發送收], 小韻資料表[[#This Row],[上字表識別號]])</f>
        <v>0</v>
      </c>
      <c r="N2512" s="205" cm="1">
        <f t="array" ref="N2512" xml:space="preserve"> MATCH(TRUE, ISNUMBER( SEARCH( RIGHT(小韻資料表[[#This Row],[切語]],1), 切語下字資料表[切語下字]) ), 0)</f>
        <v>111</v>
      </c>
      <c r="O2512" s="207" t="str" cm="1">
        <f t="array" ref="O2512" xml:space="preserve"> INDEX(切語下字資料表[韻母], 小韻資料表[[#This Row],[下字表識別號]])</f>
        <v>隊合1</v>
      </c>
      <c r="P2512" s="207" t="str" cm="1">
        <f t="array" ref="P2512" xml:space="preserve"> INDEX(切語下字資料表[韻母拼音碼], 小韻資料表[[#This Row],[下字表識別號]])</f>
        <v>ue</v>
      </c>
      <c r="Q2512" s="210" t="str" cm="1">
        <f t="array" ref="Q2512" xml:space="preserve"> INDEX(設定表!$C$19:$C$23, INT( LEFT(小韻資料表[[#This Row],[目次編碼]],1) ))</f>
        <v>去</v>
      </c>
      <c r="R2512" s="210">
        <f xml:space="preserve">  INDEX(設定表!$C$8:$C$15, MATCH( (RIGHT(小韻資料表[[#This Row],[清濁]]) &amp; 小韻資料表[[#This Row],[調]]), 設定表!$B$8:$B$15, 0))</f>
        <v>7</v>
      </c>
      <c r="S2512" s="205" t="s">
        <v>309</v>
      </c>
      <c r="T2512" s="205" t="s">
        <v>309</v>
      </c>
      <c r="U2512" s="226" t="s">
        <v>9042</v>
      </c>
      <c r="V2512" s="147" t="s">
        <v>309</v>
      </c>
      <c r="X2512" s="135"/>
      <c r="Y2512" s="135"/>
      <c r="AA2512" s="135"/>
      <c r="AB2512" s="134"/>
      <c r="AC2512" s="135"/>
      <c r="AD2512" s="135"/>
      <c r="AH2512" s="135"/>
      <c r="AI2512" s="135"/>
    </row>
    <row r="2513" spans="1:35" ht="31.5">
      <c r="A2513" s="205">
        <v>2509</v>
      </c>
      <c r="B2513" s="206" t="s">
        <v>9043</v>
      </c>
      <c r="C2513" s="207" t="str">
        <f xml:space="preserve"> _xlfn.CONCAT(小韻資料表[[#This Row],[聲母拼音碼]],小韻資料表[[#This Row],[韻母拼音碼]],小韻資料表[[#This Row],[調號]])</f>
        <v>mue7</v>
      </c>
      <c r="D2513" s="206" t="s">
        <v>9044</v>
      </c>
      <c r="E2513" s="208" t="s">
        <v>546</v>
      </c>
      <c r="F2513" s="205">
        <v>3</v>
      </c>
      <c r="G2513" s="209" t="s">
        <v>9045</v>
      </c>
      <c r="H2513" s="205">
        <f xml:space="preserve"> LEN(小韻資料表[[#This Row],[小韻字集]])</f>
        <v>11</v>
      </c>
      <c r="I2513" s="205" cm="1">
        <f t="array" ref="I2513" xml:space="preserve"> MATCH(TRUE, ISNUMBER( SEARCH( LEFT(小韻資料表[[#This Row],[切語]],1), 切語上字資料表[切語上字]) ), 0)</f>
        <v>16</v>
      </c>
      <c r="J2513" s="210" t="str" cm="1">
        <f t="array" ref="J2513" xml:space="preserve"> INDEX(切語上字資料表[聲母], 小韻資料表[[#This Row],[上字表識別號]])</f>
        <v>明</v>
      </c>
      <c r="K2513" s="210" t="str" cm="1">
        <f t="array" ref="K2513" xml:space="preserve"> INDEX(切語上字資料表[聲母拼音碼], 小韻資料表[[#This Row],[上字表識別號]])</f>
        <v>m</v>
      </c>
      <c r="L2513" s="210" t="str" cm="1">
        <f t="array" ref="L2513" xml:space="preserve"> INDEX(切語上字資料表[清濁], 小韻資料表[[#This Row],[上字表識別號]])</f>
        <v>次濁</v>
      </c>
      <c r="M2513" s="223" t="str" cm="1">
        <f t="array" ref="M2513" xml:space="preserve"> INDEX(切語上字資料表[發送收], 小韻資料表[[#This Row],[上字表識別號]])</f>
        <v>收聲</v>
      </c>
      <c r="N2513" s="205" cm="1">
        <f t="array" ref="N2513" xml:space="preserve"> MATCH(TRUE, ISNUMBER( SEARCH( RIGHT(小韻資料表[[#This Row],[切語]],1), 切語下字資料表[切語下字]) ), 0)</f>
        <v>111</v>
      </c>
      <c r="O2513" s="207" t="str" cm="1">
        <f t="array" ref="O2513" xml:space="preserve"> INDEX(切語下字資料表[韻母], 小韻資料表[[#This Row],[下字表識別號]])</f>
        <v>隊合1</v>
      </c>
      <c r="P2513" s="207" t="str" cm="1">
        <f t="array" ref="P2513" xml:space="preserve"> INDEX(切語下字資料表[韻母拼音碼], 小韻資料表[[#This Row],[下字表識別號]])</f>
        <v>ue</v>
      </c>
      <c r="Q2513" s="210" t="str" cm="1">
        <f t="array" ref="Q2513" xml:space="preserve"> INDEX(設定表!$C$19:$C$23, INT( LEFT(小韻資料表[[#This Row],[目次編碼]],1) ))</f>
        <v>去</v>
      </c>
      <c r="R2513" s="210">
        <f xml:space="preserve">  INDEX(設定表!$C$8:$C$15, MATCH( (RIGHT(小韻資料表[[#This Row],[清濁]]) &amp; 小韻資料表[[#This Row],[調]]), 設定表!$B$8:$B$15, 0))</f>
        <v>7</v>
      </c>
      <c r="S2513" s="205" t="s">
        <v>309</v>
      </c>
      <c r="T2513" s="205" t="s">
        <v>309</v>
      </c>
      <c r="U2513" s="226" t="s">
        <v>309</v>
      </c>
      <c r="V2513" s="146" t="s">
        <v>309</v>
      </c>
      <c r="X2513" s="135"/>
      <c r="Y2513" s="135"/>
      <c r="AA2513" s="135"/>
      <c r="AB2513" s="134"/>
      <c r="AC2513" s="135"/>
      <c r="AD2513" s="135"/>
      <c r="AH2513" s="135"/>
      <c r="AI2513" s="135"/>
    </row>
    <row r="2514" spans="1:35" ht="31.5">
      <c r="A2514" s="205">
        <v>2510</v>
      </c>
      <c r="B2514" s="206" t="s">
        <v>9046</v>
      </c>
      <c r="C2514" s="207" t="str">
        <f xml:space="preserve"> _xlfn.CONCAT(小韻資料表[[#This Row],[聲母拼音碼]],小韻資料表[[#This Row],[韻母拼音碼]],小韻資料表[[#This Row],[調號]])</f>
        <v>phue3</v>
      </c>
      <c r="D2514" s="206" t="s">
        <v>9047</v>
      </c>
      <c r="E2514" s="208" t="s">
        <v>546</v>
      </c>
      <c r="F2514" s="205">
        <v>4</v>
      </c>
      <c r="G2514" s="209" t="s">
        <v>9048</v>
      </c>
      <c r="H2514" s="205">
        <f xml:space="preserve"> LEN(小韻資料表[[#This Row],[小韻字集]])</f>
        <v>4</v>
      </c>
      <c r="I2514" s="205" cm="1">
        <f t="array" ref="I2514" xml:space="preserve"> MATCH(TRUE, ISNUMBER( SEARCH( LEFT(小韻資料表[[#This Row],[切語]],1), 切語上字資料表[切語上字]) ), 0)</f>
        <v>14</v>
      </c>
      <c r="J2514" s="210" t="str" cm="1">
        <f t="array" ref="J2514" xml:space="preserve"> INDEX(切語上字資料表[聲母], 小韻資料表[[#This Row],[上字表識別號]])</f>
        <v>滂</v>
      </c>
      <c r="K2514" s="210" t="str" cm="1">
        <f t="array" ref="K2514" xml:space="preserve"> INDEX(切語上字資料表[聲母拼音碼], 小韻資料表[[#This Row],[上字表識別號]])</f>
        <v>ph</v>
      </c>
      <c r="L2514" s="210" t="str" cm="1">
        <f t="array" ref="L2514" xml:space="preserve"> INDEX(切語上字資料表[清濁], 小韻資料表[[#This Row],[上字表識別號]])</f>
        <v>次清</v>
      </c>
      <c r="M2514" s="223" t="str" cm="1">
        <f t="array" ref="M2514" xml:space="preserve"> INDEX(切語上字資料表[發送收], 小韻資料表[[#This Row],[上字表識別號]])</f>
        <v>送氣</v>
      </c>
      <c r="N2514" s="205" cm="1">
        <f t="array" ref="N2514" xml:space="preserve"> MATCH(TRUE, ISNUMBER( SEARCH( RIGHT(小韻資料表[[#This Row],[切語]],1), 切語下字資料表[切語下字]) ), 0)</f>
        <v>111</v>
      </c>
      <c r="O2514" s="207" t="str" cm="1">
        <f t="array" ref="O2514" xml:space="preserve"> INDEX(切語下字資料表[韻母], 小韻資料表[[#This Row],[下字表識別號]])</f>
        <v>隊合1</v>
      </c>
      <c r="P2514" s="207" t="str" cm="1">
        <f t="array" ref="P2514" xml:space="preserve"> INDEX(切語下字資料表[韻母拼音碼], 小韻資料表[[#This Row],[下字表識別號]])</f>
        <v>ue</v>
      </c>
      <c r="Q2514" s="210" t="str" cm="1">
        <f t="array" ref="Q2514" xml:space="preserve"> INDEX(設定表!$C$19:$C$23, INT( LEFT(小韻資料表[[#This Row],[目次編碼]],1) ))</f>
        <v>去</v>
      </c>
      <c r="R2514" s="210">
        <f xml:space="preserve">  INDEX(設定表!$C$8:$C$15, MATCH( (RIGHT(小韻資料表[[#This Row],[清濁]]) &amp; 小韻資料表[[#This Row],[調]]), 設定表!$B$8:$B$15, 0))</f>
        <v>3</v>
      </c>
      <c r="S2514" s="205" t="s">
        <v>309</v>
      </c>
      <c r="T2514" s="205" t="s">
        <v>309</v>
      </c>
      <c r="U2514" s="226" t="s">
        <v>309</v>
      </c>
      <c r="V2514" s="147" t="s">
        <v>309</v>
      </c>
      <c r="X2514" s="135"/>
      <c r="Y2514" s="135"/>
      <c r="AA2514" s="135"/>
      <c r="AB2514" s="134"/>
      <c r="AC2514" s="135"/>
      <c r="AD2514" s="135"/>
      <c r="AH2514" s="135"/>
      <c r="AI2514" s="135"/>
    </row>
    <row r="2515" spans="1:35" ht="31.5">
      <c r="A2515" s="205">
        <v>2511</v>
      </c>
      <c r="B2515" s="206" t="s">
        <v>13207</v>
      </c>
      <c r="C2515" s="207" t="str">
        <f xml:space="preserve"> _xlfn.CONCAT(小韻資料表[[#This Row],[聲母拼音碼]],小韻資料表[[#This Row],[韻母拼音碼]],小韻資料表[[#This Row],[調號]])</f>
        <v>hue3</v>
      </c>
      <c r="D2515" s="206" t="s">
        <v>9049</v>
      </c>
      <c r="E2515" s="208" t="s">
        <v>546</v>
      </c>
      <c r="F2515" s="205">
        <v>5</v>
      </c>
      <c r="G2515" s="209" t="s">
        <v>9050</v>
      </c>
      <c r="H2515" s="205">
        <f xml:space="preserve"> LEN(小韻資料表[[#This Row],[小韻字集]])</f>
        <v>14</v>
      </c>
      <c r="I2515" s="205" cm="1">
        <f t="array" ref="I2515" xml:space="preserve"> MATCH(TRUE, ISNUMBER( SEARCH( LEFT(小韻資料表[[#This Row],[切語]],1), 切語上字資料表[切語上字]) ), 0)</f>
        <v>36</v>
      </c>
      <c r="J2515" s="210" t="str" cm="1">
        <f t="array" ref="J2515" xml:space="preserve"> INDEX(切語上字資料表[聲母], 小韻資料表[[#This Row],[上字表識別號]])</f>
        <v>曉</v>
      </c>
      <c r="K2515" s="210" t="str" cm="1">
        <f t="array" ref="K2515" xml:space="preserve"> INDEX(切語上字資料表[聲母拼音碼], 小韻資料表[[#This Row],[上字表識別號]])</f>
        <v>h</v>
      </c>
      <c r="L2515" s="210" t="str" cm="1">
        <f t="array" ref="L2515" xml:space="preserve"> INDEX(切語上字資料表[清濁], 小韻資料表[[#This Row],[上字表識別號]])</f>
        <v>次清</v>
      </c>
      <c r="M2515" s="223" t="str" cm="1">
        <f t="array" ref="M2515" xml:space="preserve"> INDEX(切語上字資料表[發送收], 小韻資料表[[#This Row],[上字表識別號]])</f>
        <v>送氣</v>
      </c>
      <c r="N2515" s="205" cm="1">
        <f t="array" ref="N2515" xml:space="preserve"> MATCH(TRUE, ISNUMBER( SEARCH( RIGHT(小韻資料表[[#This Row],[切語]],1), 切語下字資料表[切語下字]) ), 0)</f>
        <v>111</v>
      </c>
      <c r="O2515" s="207" t="str" cm="1">
        <f t="array" ref="O2515" xml:space="preserve"> INDEX(切語下字資料表[韻母], 小韻資料表[[#This Row],[下字表識別號]])</f>
        <v>隊合1</v>
      </c>
      <c r="P2515" s="207" t="str" cm="1">
        <f t="array" ref="P2515" xml:space="preserve"> INDEX(切語下字資料表[韻母拼音碼], 小韻資料表[[#This Row],[下字表識別號]])</f>
        <v>ue</v>
      </c>
      <c r="Q2515" s="210" t="str" cm="1">
        <f t="array" ref="Q2515" xml:space="preserve"> INDEX(設定表!$C$19:$C$23, INT( LEFT(小韻資料表[[#This Row],[目次編碼]],1) ))</f>
        <v>去</v>
      </c>
      <c r="R2515" s="210">
        <f xml:space="preserve">  INDEX(設定表!$C$8:$C$15, MATCH( (RIGHT(小韻資料表[[#This Row],[清濁]]) &amp; 小韻資料表[[#This Row],[調]]), 設定表!$B$8:$B$15, 0))</f>
        <v>3</v>
      </c>
      <c r="S2515" s="205" t="s">
        <v>309</v>
      </c>
      <c r="T2515" s="205" t="s">
        <v>309</v>
      </c>
      <c r="U2515" s="226" t="s">
        <v>309</v>
      </c>
      <c r="V2515" s="146" t="s">
        <v>309</v>
      </c>
      <c r="X2515" s="135"/>
      <c r="Y2515" s="135"/>
      <c r="AA2515" s="135"/>
      <c r="AB2515" s="134"/>
      <c r="AC2515" s="135"/>
      <c r="AD2515" s="135"/>
      <c r="AH2515" s="135"/>
      <c r="AI2515" s="135"/>
    </row>
    <row r="2516" spans="1:35" ht="31.5">
      <c r="A2516" s="205">
        <v>2512</v>
      </c>
      <c r="B2516" s="206" t="s">
        <v>9051</v>
      </c>
      <c r="C2516" s="207" t="str">
        <f xml:space="preserve"> _xlfn.CONCAT(小韻資料表[[#This Row],[聲母拼音碼]],小韻資料表[[#This Row],[韻母拼音碼]],小韻資料表[[#This Row],[調號]])</f>
        <v>tue3</v>
      </c>
      <c r="D2516" s="206" t="s">
        <v>9052</v>
      </c>
      <c r="E2516" s="208" t="s">
        <v>546</v>
      </c>
      <c r="F2516" s="205">
        <v>6</v>
      </c>
      <c r="G2516" s="209" t="s">
        <v>9053</v>
      </c>
      <c r="H2516" s="205">
        <f xml:space="preserve"> LEN(小韻資料表[[#This Row],[小韻字集]])</f>
        <v>9</v>
      </c>
      <c r="I2516" s="205" cm="1">
        <f t="array" ref="I2516" xml:space="preserve"> MATCH(TRUE, ISNUMBER( SEARCH( LEFT(小韻資料表[[#This Row],[切語]],1), 切語上字資料表[切語上字]) ), 0)</f>
        <v>5</v>
      </c>
      <c r="J2516" s="210" t="str" cm="1">
        <f t="array" ref="J2516" xml:space="preserve"> INDEX(切語上字資料表[聲母], 小韻資料表[[#This Row],[上字表識別號]])</f>
        <v>端</v>
      </c>
      <c r="K2516" s="210" t="str" cm="1">
        <f t="array" ref="K2516" xml:space="preserve"> INDEX(切語上字資料表[聲母拼音碼], 小韻資料表[[#This Row],[上字表識別號]])</f>
        <v>t</v>
      </c>
      <c r="L2516" s="210" t="str" cm="1">
        <f t="array" ref="L2516" xml:space="preserve"> INDEX(切語上字資料表[清濁], 小韻資料表[[#This Row],[上字表識別號]])</f>
        <v>全清</v>
      </c>
      <c r="M2516" s="223" t="str" cm="1">
        <f t="array" ref="M2516" xml:space="preserve"> INDEX(切語上字資料表[發送收], 小韻資料表[[#This Row],[上字表識別號]])</f>
        <v>發聲</v>
      </c>
      <c r="N2516" s="205" cm="1">
        <f t="array" ref="N2516" xml:space="preserve"> MATCH(TRUE, ISNUMBER( SEARCH( RIGHT(小韻資料表[[#This Row],[切語]],1), 切語下字資料表[切語下字]) ), 0)</f>
        <v>111</v>
      </c>
      <c r="O2516" s="207" t="str" cm="1">
        <f t="array" ref="O2516" xml:space="preserve"> INDEX(切語下字資料表[韻母], 小韻資料表[[#This Row],[下字表識別號]])</f>
        <v>隊合1</v>
      </c>
      <c r="P2516" s="207" t="str" cm="1">
        <f t="array" ref="P2516" xml:space="preserve"> INDEX(切語下字資料表[韻母拼音碼], 小韻資料表[[#This Row],[下字表識別號]])</f>
        <v>ue</v>
      </c>
      <c r="Q2516" s="210" t="str" cm="1">
        <f t="array" ref="Q2516" xml:space="preserve"> INDEX(設定表!$C$19:$C$23, INT( LEFT(小韻資料表[[#This Row],[目次編碼]],1) ))</f>
        <v>去</v>
      </c>
      <c r="R2516" s="210">
        <f xml:space="preserve">  INDEX(設定表!$C$8:$C$15, MATCH( (RIGHT(小韻資料表[[#This Row],[清濁]]) &amp; 小韻資料表[[#This Row],[調]]), 設定表!$B$8:$B$15, 0))</f>
        <v>3</v>
      </c>
      <c r="S2516" s="205" t="s">
        <v>9054</v>
      </c>
      <c r="T2516" s="205" t="s">
        <v>309</v>
      </c>
      <c r="U2516" s="226" t="s">
        <v>309</v>
      </c>
      <c r="V2516" s="147" t="s">
        <v>309</v>
      </c>
      <c r="X2516" s="135"/>
      <c r="Y2516" s="135"/>
      <c r="AA2516" s="135"/>
      <c r="AB2516" s="134"/>
      <c r="AC2516" s="135"/>
      <c r="AD2516" s="135"/>
      <c r="AH2516" s="135"/>
      <c r="AI2516" s="135"/>
    </row>
    <row r="2517" spans="1:35" ht="31.5">
      <c r="A2517" s="205">
        <v>2513</v>
      </c>
      <c r="B2517" s="206" t="s">
        <v>9055</v>
      </c>
      <c r="C2517" s="207" t="str">
        <f xml:space="preserve"> _xlfn.CONCAT(小韻資料表[[#This Row],[聲母拼音碼]],小韻資料表[[#This Row],[韻母拼音碼]],小韻資料表[[#This Row],[調號]])</f>
        <v>chue3</v>
      </c>
      <c r="D2517" s="206" t="s">
        <v>9056</v>
      </c>
      <c r="E2517" s="208" t="s">
        <v>546</v>
      </c>
      <c r="F2517" s="205">
        <v>7</v>
      </c>
      <c r="G2517" s="209" t="s">
        <v>9057</v>
      </c>
      <c r="H2517" s="205">
        <f xml:space="preserve"> LEN(小韻資料表[[#This Row],[小韻字集]])</f>
        <v>5</v>
      </c>
      <c r="I2517" s="205" cm="1">
        <f t="array" ref="I2517" xml:space="preserve"> MATCH(TRUE, ISNUMBER( SEARCH( LEFT(小韻資料表[[#This Row],[切語]],1), 切語上字資料表[切語上字]) ), 0)</f>
        <v>22</v>
      </c>
      <c r="J2517" s="210" t="str" cm="1">
        <f t="array" ref="J2517" xml:space="preserve"> INDEX(切語上字資料表[聲母], 小韻資料表[[#This Row],[上字表識別號]])</f>
        <v>清</v>
      </c>
      <c r="K2517" s="210" t="str" cm="1">
        <f t="array" ref="K2517" xml:space="preserve"> INDEX(切語上字資料表[聲母拼音碼], 小韻資料表[[#This Row],[上字表識別號]])</f>
        <v>ch</v>
      </c>
      <c r="L2517" s="210" t="str" cm="1">
        <f t="array" ref="L2517" xml:space="preserve"> INDEX(切語上字資料表[清濁], 小韻資料表[[#This Row],[上字表識別號]])</f>
        <v>次清</v>
      </c>
      <c r="M2517" s="223" t="str" cm="1">
        <f t="array" ref="M2517" xml:space="preserve"> INDEX(切語上字資料表[發送收], 小韻資料表[[#This Row],[上字表識別號]])</f>
        <v>送氣</v>
      </c>
      <c r="N2517" s="205" cm="1">
        <f t="array" ref="N2517" xml:space="preserve"> MATCH(TRUE, ISNUMBER( SEARCH( RIGHT(小韻資料表[[#This Row],[切語]],1), 切語下字資料表[切語下字]) ), 0)</f>
        <v>111</v>
      </c>
      <c r="O2517" s="207" t="str" cm="1">
        <f t="array" ref="O2517" xml:space="preserve"> INDEX(切語下字資料表[韻母], 小韻資料表[[#This Row],[下字表識別號]])</f>
        <v>隊合1</v>
      </c>
      <c r="P2517" s="207" t="str" cm="1">
        <f t="array" ref="P2517" xml:space="preserve"> INDEX(切語下字資料表[韻母拼音碼], 小韻資料表[[#This Row],[下字表識別號]])</f>
        <v>ue</v>
      </c>
      <c r="Q2517" s="210" t="str" cm="1">
        <f t="array" ref="Q2517" xml:space="preserve"> INDEX(設定表!$C$19:$C$23, INT( LEFT(小韻資料表[[#This Row],[目次編碼]],1) ))</f>
        <v>去</v>
      </c>
      <c r="R2517" s="210">
        <f xml:space="preserve">  INDEX(設定表!$C$8:$C$15, MATCH( (RIGHT(小韻資料表[[#This Row],[清濁]]) &amp; 小韻資料表[[#This Row],[調]]), 設定表!$B$8:$B$15, 0))</f>
        <v>3</v>
      </c>
      <c r="S2517" s="205" t="s">
        <v>309</v>
      </c>
      <c r="T2517" s="205" t="s">
        <v>309</v>
      </c>
      <c r="U2517" s="226" t="s">
        <v>309</v>
      </c>
      <c r="V2517" s="146" t="s">
        <v>309</v>
      </c>
      <c r="X2517" s="135"/>
      <c r="Y2517" s="135"/>
      <c r="AA2517" s="135"/>
      <c r="AB2517" s="134"/>
      <c r="AC2517" s="135"/>
      <c r="AD2517" s="135"/>
      <c r="AH2517" s="135"/>
      <c r="AI2517" s="135"/>
    </row>
    <row r="2518" spans="1:35" ht="31.5">
      <c r="A2518" s="205">
        <v>2514</v>
      </c>
      <c r="B2518" s="206" t="s">
        <v>9058</v>
      </c>
      <c r="C2518" s="207" t="str">
        <f xml:space="preserve"> _xlfn.CONCAT(小韻資料表[[#This Row],[聲母拼音碼]],小韻資料表[[#This Row],[韻母拼音碼]],小韻資料表[[#This Row],[調號]])</f>
        <v>cue3</v>
      </c>
      <c r="D2518" s="206" t="s">
        <v>9059</v>
      </c>
      <c r="E2518" s="208" t="s">
        <v>546</v>
      </c>
      <c r="F2518" s="205">
        <v>8</v>
      </c>
      <c r="G2518" s="209" t="s">
        <v>9060</v>
      </c>
      <c r="H2518" s="205">
        <f xml:space="preserve"> LEN(小韻資料表[[#This Row],[小韻字集]])</f>
        <v>9</v>
      </c>
      <c r="I2518" s="205" cm="1">
        <f t="array" ref="I2518" xml:space="preserve"> MATCH(TRUE, ISNUMBER( SEARCH( LEFT(小韻資料表[[#This Row],[切語]],1), 切語上字資料表[切語上字]) ), 0)</f>
        <v>21</v>
      </c>
      <c r="J2518" s="210" t="str" cm="1">
        <f t="array" ref="J2518" xml:space="preserve"> INDEX(切語上字資料表[聲母], 小韻資料表[[#This Row],[上字表識別號]])</f>
        <v>精</v>
      </c>
      <c r="K2518" s="210" t="str" cm="1">
        <f t="array" ref="K2518" xml:space="preserve"> INDEX(切語上字資料表[聲母拼音碼], 小韻資料表[[#This Row],[上字表識別號]])</f>
        <v>c</v>
      </c>
      <c r="L2518" s="210" t="str" cm="1">
        <f t="array" ref="L2518" xml:space="preserve"> INDEX(切語上字資料表[清濁], 小韻資料表[[#This Row],[上字表識別號]])</f>
        <v>全清</v>
      </c>
      <c r="M2518" s="223" t="str" cm="1">
        <f t="array" ref="M2518" xml:space="preserve"> INDEX(切語上字資料表[發送收], 小韻資料表[[#This Row],[上字表識別號]])</f>
        <v>發聲</v>
      </c>
      <c r="N2518" s="205" cm="1">
        <f t="array" ref="N2518" xml:space="preserve"> MATCH(TRUE, ISNUMBER( SEARCH( RIGHT(小韻資料表[[#This Row],[切語]],1), 切語下字資料表[切語下字]) ), 0)</f>
        <v>111</v>
      </c>
      <c r="O2518" s="207" t="str" cm="1">
        <f t="array" ref="O2518" xml:space="preserve"> INDEX(切語下字資料表[韻母], 小韻資料表[[#This Row],[下字表識別號]])</f>
        <v>隊合1</v>
      </c>
      <c r="P2518" s="207" t="str" cm="1">
        <f t="array" ref="P2518" xml:space="preserve"> INDEX(切語下字資料表[韻母拼音碼], 小韻資料表[[#This Row],[下字表識別號]])</f>
        <v>ue</v>
      </c>
      <c r="Q2518" s="210" t="str" cm="1">
        <f t="array" ref="Q2518" xml:space="preserve"> INDEX(設定表!$C$19:$C$23, INT( LEFT(小韻資料表[[#This Row],[目次編碼]],1) ))</f>
        <v>去</v>
      </c>
      <c r="R2518" s="210">
        <f xml:space="preserve">  INDEX(設定表!$C$8:$C$15, MATCH( (RIGHT(小韻資料表[[#This Row],[清濁]]) &amp; 小韻資料表[[#This Row],[調]]), 設定表!$B$8:$B$15, 0))</f>
        <v>3</v>
      </c>
      <c r="S2518" s="205" t="s">
        <v>309</v>
      </c>
      <c r="T2518" s="205" t="s">
        <v>309</v>
      </c>
      <c r="U2518" s="226" t="s">
        <v>309</v>
      </c>
      <c r="V2518" s="147" t="s">
        <v>309</v>
      </c>
      <c r="X2518" s="135"/>
      <c r="Y2518" s="135"/>
      <c r="AA2518" s="135"/>
      <c r="AB2518" s="134"/>
      <c r="AC2518" s="135"/>
      <c r="AD2518" s="135"/>
      <c r="AH2518" s="135"/>
      <c r="AI2518" s="135"/>
    </row>
    <row r="2519" spans="1:35" ht="31.5">
      <c r="A2519" s="205">
        <v>2515</v>
      </c>
      <c r="B2519" s="206" t="s">
        <v>9061</v>
      </c>
      <c r="C2519" s="207" t="str">
        <f xml:space="preserve"> _xlfn.CONCAT(小韻資料表[[#This Row],[聲母拼音碼]],小韻資料表[[#This Row],[韻母拼音碼]],小韻資料表[[#This Row],[調號]])</f>
        <v>Øue3</v>
      </c>
      <c r="D2519" s="206" t="s">
        <v>9062</v>
      </c>
      <c r="E2519" s="208" t="s">
        <v>546</v>
      </c>
      <c r="F2519" s="205">
        <v>9</v>
      </c>
      <c r="G2519" s="209" t="s">
        <v>9063</v>
      </c>
      <c r="H2519" s="205">
        <f xml:space="preserve"> LEN(小韻資料表[[#This Row],[小韻字集]])</f>
        <v>4</v>
      </c>
      <c r="I2519" s="205" cm="1">
        <f t="array" ref="I2519" xml:space="preserve"> MATCH(TRUE, ISNUMBER( SEARCH( LEFT(小韻資料表[[#This Row],[切語]],1), 切語上字資料表[切語上字]) ), 0)</f>
        <v>35</v>
      </c>
      <c r="J2519" s="210" t="str" cm="1">
        <f t="array" ref="J2519" xml:space="preserve"> INDEX(切語上字資料表[聲母], 小韻資料表[[#This Row],[上字表識別號]])</f>
        <v>影</v>
      </c>
      <c r="K2519" s="210" t="str" cm="1">
        <f t="array" ref="K2519" xml:space="preserve"> INDEX(切語上字資料表[聲母拼音碼], 小韻資料表[[#This Row],[上字表識別號]])</f>
        <v>Ø</v>
      </c>
      <c r="L2519" s="210" t="str" cm="1">
        <f t="array" ref="L2519" xml:space="preserve"> INDEX(切語上字資料表[清濁], 小韻資料表[[#This Row],[上字表識別號]])</f>
        <v>全清</v>
      </c>
      <c r="M2519" s="223" t="str" cm="1">
        <f t="array" ref="M2519" xml:space="preserve"> INDEX(切語上字資料表[發送收], 小韻資料表[[#This Row],[上字表識別號]])</f>
        <v>發聲</v>
      </c>
      <c r="N2519" s="205" cm="1">
        <f t="array" ref="N2519" xml:space="preserve"> MATCH(TRUE, ISNUMBER( SEARCH( RIGHT(小韻資料表[[#This Row],[切語]],1), 切語下字資料表[切語下字]) ), 0)</f>
        <v>111</v>
      </c>
      <c r="O2519" s="207" t="str" cm="1">
        <f t="array" ref="O2519" xml:space="preserve"> INDEX(切語下字資料表[韻母], 小韻資料表[[#This Row],[下字表識別號]])</f>
        <v>隊合1</v>
      </c>
      <c r="P2519" s="207" t="str" cm="1">
        <f t="array" ref="P2519" xml:space="preserve"> INDEX(切語下字資料表[韻母拼音碼], 小韻資料表[[#This Row],[下字表識別號]])</f>
        <v>ue</v>
      </c>
      <c r="Q2519" s="210" t="str" cm="1">
        <f t="array" ref="Q2519" xml:space="preserve"> INDEX(設定表!$C$19:$C$23, INT( LEFT(小韻資料表[[#This Row],[目次編碼]],1) ))</f>
        <v>去</v>
      </c>
      <c r="R2519" s="210">
        <f xml:space="preserve">  INDEX(設定表!$C$8:$C$15, MATCH( (RIGHT(小韻資料表[[#This Row],[清濁]]) &amp; 小韻資料表[[#This Row],[調]]), 設定表!$B$8:$B$15, 0))</f>
        <v>3</v>
      </c>
      <c r="S2519" s="205" t="s">
        <v>309</v>
      </c>
      <c r="T2519" s="205" t="s">
        <v>309</v>
      </c>
      <c r="U2519" s="226" t="s">
        <v>309</v>
      </c>
      <c r="V2519" s="146" t="s">
        <v>309</v>
      </c>
      <c r="X2519" s="135"/>
      <c r="Y2519" s="135"/>
      <c r="AA2519" s="135"/>
      <c r="AB2519" s="134"/>
      <c r="AC2519" s="135"/>
      <c r="AD2519" s="135"/>
      <c r="AH2519" s="135"/>
      <c r="AI2519" s="135"/>
    </row>
    <row r="2520" spans="1:35" ht="31.5">
      <c r="A2520" s="205">
        <v>2516</v>
      </c>
      <c r="B2520" s="206" t="s">
        <v>9064</v>
      </c>
      <c r="C2520" s="207" t="str">
        <f xml:space="preserve"> _xlfn.CONCAT(小韻資料表[[#This Row],[聲母拼音碼]],小韻資料表[[#This Row],[韻母拼音碼]],小韻資料表[[#This Row],[調號]])</f>
        <v>thue3</v>
      </c>
      <c r="D2520" s="206" t="s">
        <v>9065</v>
      </c>
      <c r="E2520" s="208" t="s">
        <v>546</v>
      </c>
      <c r="F2520" s="205">
        <v>10</v>
      </c>
      <c r="G2520" s="209" t="s">
        <v>9066</v>
      </c>
      <c r="H2520" s="205">
        <f xml:space="preserve"> LEN(小韻資料表[[#This Row],[小韻字集]])</f>
        <v>8</v>
      </c>
      <c r="I2520" s="205" cm="1">
        <f t="array" ref="I2520" xml:space="preserve"> MATCH(TRUE, ISNUMBER( SEARCH( LEFT(小韻資料表[[#This Row],[切語]],1), 切語上字資料表[切語上字]) ), 0)</f>
        <v>6</v>
      </c>
      <c r="J2520" s="210" t="str" cm="1">
        <f t="array" ref="J2520" xml:space="preserve"> INDEX(切語上字資料表[聲母], 小韻資料表[[#This Row],[上字表識別號]])</f>
        <v>透</v>
      </c>
      <c r="K2520" s="210" t="str" cm="1">
        <f t="array" ref="K2520" xml:space="preserve"> INDEX(切語上字資料表[聲母拼音碼], 小韻資料表[[#This Row],[上字表識別號]])</f>
        <v>th</v>
      </c>
      <c r="L2520" s="210" t="str" cm="1">
        <f t="array" ref="L2520" xml:space="preserve"> INDEX(切語上字資料表[清濁], 小韻資料表[[#This Row],[上字表識別號]])</f>
        <v>次清</v>
      </c>
      <c r="M2520" s="223" t="str" cm="1">
        <f t="array" ref="M2520" xml:space="preserve"> INDEX(切語上字資料表[發送收], 小韻資料表[[#This Row],[上字表識別號]])</f>
        <v>送氣</v>
      </c>
      <c r="N2520" s="205" cm="1">
        <f t="array" ref="N2520" xml:space="preserve"> MATCH(TRUE, ISNUMBER( SEARCH( RIGHT(小韻資料表[[#This Row],[切語]],1), 切語下字資料表[切語下字]) ), 0)</f>
        <v>111</v>
      </c>
      <c r="O2520" s="207" t="str" cm="1">
        <f t="array" ref="O2520" xml:space="preserve"> INDEX(切語下字資料表[韻母], 小韻資料表[[#This Row],[下字表識別號]])</f>
        <v>隊合1</v>
      </c>
      <c r="P2520" s="207" t="str" cm="1">
        <f t="array" ref="P2520" xml:space="preserve"> INDEX(切語下字資料表[韻母拼音碼], 小韻資料表[[#This Row],[下字表識別號]])</f>
        <v>ue</v>
      </c>
      <c r="Q2520" s="210" t="str" cm="1">
        <f t="array" ref="Q2520" xml:space="preserve"> INDEX(設定表!$C$19:$C$23, INT( LEFT(小韻資料表[[#This Row],[目次編碼]],1) ))</f>
        <v>去</v>
      </c>
      <c r="R2520" s="210">
        <f xml:space="preserve">  INDEX(設定表!$C$8:$C$15, MATCH( (RIGHT(小韻資料表[[#This Row],[清濁]]) &amp; 小韻資料表[[#This Row],[調]]), 設定表!$B$8:$B$15, 0))</f>
        <v>3</v>
      </c>
      <c r="S2520" s="205" t="s">
        <v>309</v>
      </c>
      <c r="T2520" s="205" t="s">
        <v>309</v>
      </c>
      <c r="U2520" s="226" t="s">
        <v>309</v>
      </c>
      <c r="V2520" s="147" t="s">
        <v>309</v>
      </c>
      <c r="X2520" s="135"/>
      <c r="Y2520" s="135"/>
      <c r="AA2520" s="135"/>
      <c r="AB2520" s="134"/>
      <c r="AC2520" s="135"/>
      <c r="AD2520" s="135"/>
      <c r="AH2520" s="135"/>
      <c r="AI2520" s="135"/>
    </row>
    <row r="2521" spans="1:35" ht="31.5">
      <c r="A2521" s="205">
        <v>2517</v>
      </c>
      <c r="B2521" s="206" t="s">
        <v>9067</v>
      </c>
      <c r="C2521" s="207" t="str">
        <f xml:space="preserve"> _xlfn.CONCAT(小韻資料表[[#This Row],[聲母拼音碼]],小韻資料表[[#This Row],[韻母拼音碼]],小韻資料表[[#This Row],[調號]])</f>
        <v>kue3</v>
      </c>
      <c r="D2521" s="206" t="s">
        <v>9068</v>
      </c>
      <c r="E2521" s="208" t="s">
        <v>546</v>
      </c>
      <c r="F2521" s="205">
        <v>11</v>
      </c>
      <c r="G2521" s="209" t="s">
        <v>9069</v>
      </c>
      <c r="H2521" s="205">
        <f xml:space="preserve"> LEN(小韻資料表[[#This Row],[小韻字集]])</f>
        <v>11</v>
      </c>
      <c r="I2521" s="205" cm="1">
        <f t="array" ref="I2521" xml:space="preserve"> MATCH(TRUE, ISNUMBER( SEARCH( LEFT(小韻資料表[[#This Row],[切語]],1), 切語上字資料表[切語上字]) ), 0)</f>
        <v>1</v>
      </c>
      <c r="J2521" s="210" t="str" cm="1">
        <f t="array" ref="J2521" xml:space="preserve"> INDEX(切語上字資料表[聲母], 小韻資料表[[#This Row],[上字表識別號]])</f>
        <v>見</v>
      </c>
      <c r="K2521" s="210" t="str" cm="1">
        <f t="array" ref="K2521" xml:space="preserve"> INDEX(切語上字資料表[聲母拼音碼], 小韻資料表[[#This Row],[上字表識別號]])</f>
        <v>k</v>
      </c>
      <c r="L2521" s="210" t="str" cm="1">
        <f t="array" ref="L2521" xml:space="preserve"> INDEX(切語上字資料表[清濁], 小韻資料表[[#This Row],[上字表識別號]])</f>
        <v>全清</v>
      </c>
      <c r="M2521" s="223" t="str" cm="1">
        <f t="array" ref="M2521" xml:space="preserve"> INDEX(切語上字資料表[發送收], 小韻資料表[[#This Row],[上字表識別號]])</f>
        <v>發聲</v>
      </c>
      <c r="N2521" s="205" cm="1">
        <f t="array" ref="N2521" xml:space="preserve"> MATCH(TRUE, ISNUMBER( SEARCH( RIGHT(小韻資料表[[#This Row],[切語]],1), 切語下字資料表[切語下字]) ), 0)</f>
        <v>111</v>
      </c>
      <c r="O2521" s="207" t="str" cm="1">
        <f t="array" ref="O2521" xml:space="preserve"> INDEX(切語下字資料表[韻母], 小韻資料表[[#This Row],[下字表識別號]])</f>
        <v>隊合1</v>
      </c>
      <c r="P2521" s="207" t="str" cm="1">
        <f t="array" ref="P2521" xml:space="preserve"> INDEX(切語下字資料表[韻母拼音碼], 小韻資料表[[#This Row],[下字表識別號]])</f>
        <v>ue</v>
      </c>
      <c r="Q2521" s="210" t="str" cm="1">
        <f t="array" ref="Q2521" xml:space="preserve"> INDEX(設定表!$C$19:$C$23, INT( LEFT(小韻資料表[[#This Row],[目次編碼]],1) ))</f>
        <v>去</v>
      </c>
      <c r="R2521" s="210">
        <f xml:space="preserve">  INDEX(設定表!$C$8:$C$15, MATCH( (RIGHT(小韻資料表[[#This Row],[清濁]]) &amp; 小韻資料表[[#This Row],[調]]), 設定表!$B$8:$B$15, 0))</f>
        <v>3</v>
      </c>
      <c r="S2521" s="205" t="s">
        <v>309</v>
      </c>
      <c r="T2521" s="205" t="s">
        <v>309</v>
      </c>
      <c r="U2521" s="226" t="s">
        <v>309</v>
      </c>
      <c r="V2521" s="146" t="s">
        <v>309</v>
      </c>
      <c r="X2521" s="135"/>
      <c r="Y2521" s="135"/>
      <c r="AA2521" s="135"/>
      <c r="AB2521" s="134"/>
      <c r="AC2521" s="135"/>
      <c r="AD2521" s="135"/>
      <c r="AH2521" s="135"/>
      <c r="AI2521" s="135"/>
    </row>
    <row r="2522" spans="1:35" ht="31.5">
      <c r="A2522" s="205">
        <v>2518</v>
      </c>
      <c r="B2522" s="206" t="s">
        <v>9070</v>
      </c>
      <c r="C2522" s="207" t="str">
        <f xml:space="preserve"> _xlfn.CONCAT(小韻資料表[[#This Row],[聲母拼音碼]],小韻資料表[[#This Row],[韻母拼音碼]],小韻資料表[[#This Row],[調號]])</f>
        <v>hue7</v>
      </c>
      <c r="D2522" s="206" t="s">
        <v>9071</v>
      </c>
      <c r="E2522" s="208" t="s">
        <v>546</v>
      </c>
      <c r="F2522" s="205">
        <v>12</v>
      </c>
      <c r="G2522" s="209" t="s">
        <v>9072</v>
      </c>
      <c r="H2522" s="205">
        <f xml:space="preserve"> LEN(小韻資料表[[#This Row],[小韻字集]])</f>
        <v>13</v>
      </c>
      <c r="I2522" s="205" cm="1">
        <f t="array" ref="I2522" xml:space="preserve"> MATCH(TRUE, ISNUMBER( SEARCH( LEFT(小韻資料表[[#This Row],[切語]],1), 切語上字資料表[切語上字]) ), 0)</f>
        <v>37</v>
      </c>
      <c r="J2522" s="210" t="str" cm="1">
        <f t="array" ref="J2522" xml:space="preserve"> INDEX(切語上字資料表[聲母], 小韻資料表[[#This Row],[上字表識別號]])</f>
        <v>匣</v>
      </c>
      <c r="K2522" s="210" t="str" cm="1">
        <f t="array" ref="K2522" xml:space="preserve"> INDEX(切語上字資料表[聲母拼音碼], 小韻資料表[[#This Row],[上字表識別號]])</f>
        <v>h</v>
      </c>
      <c r="L2522" s="210" t="str" cm="1">
        <f t="array" ref="L2522" xml:space="preserve"> INDEX(切語上字資料表[清濁], 小韻資料表[[#This Row],[上字表識別號]])</f>
        <v>全濁</v>
      </c>
      <c r="M2522" s="223" t="str" cm="1">
        <f t="array" ref="M2522" xml:space="preserve"> INDEX(切語上字資料表[發送收], 小韻資料表[[#This Row],[上字表識別號]])</f>
        <v>送氣</v>
      </c>
      <c r="N2522" s="205" cm="1">
        <f t="array" ref="N2522" xml:space="preserve"> MATCH(TRUE, ISNUMBER( SEARCH( RIGHT(小韻資料表[[#This Row],[切語]],1), 切語下字資料表[切語下字]) ), 0)</f>
        <v>111</v>
      </c>
      <c r="O2522" s="207" t="str" cm="1">
        <f t="array" ref="O2522" xml:space="preserve"> INDEX(切語下字資料表[韻母], 小韻資料表[[#This Row],[下字表識別號]])</f>
        <v>隊合1</v>
      </c>
      <c r="P2522" s="207" t="str" cm="1">
        <f t="array" ref="P2522" xml:space="preserve"> INDEX(切語下字資料表[韻母拼音碼], 小韻資料表[[#This Row],[下字表識別號]])</f>
        <v>ue</v>
      </c>
      <c r="Q2522" s="210" t="str" cm="1">
        <f t="array" ref="Q2522" xml:space="preserve"> INDEX(設定表!$C$19:$C$23, INT( LEFT(小韻資料表[[#This Row],[目次編碼]],1) ))</f>
        <v>去</v>
      </c>
      <c r="R2522" s="210">
        <f xml:space="preserve">  INDEX(設定表!$C$8:$C$15, MATCH( (RIGHT(小韻資料表[[#This Row],[清濁]]) &amp; 小韻資料表[[#This Row],[調]]), 設定表!$B$8:$B$15, 0))</f>
        <v>7</v>
      </c>
      <c r="S2522" s="205" t="s">
        <v>309</v>
      </c>
      <c r="T2522" s="205" t="s">
        <v>309</v>
      </c>
      <c r="U2522" s="226" t="s">
        <v>309</v>
      </c>
      <c r="V2522" s="147" t="s">
        <v>309</v>
      </c>
      <c r="X2522" s="135"/>
      <c r="Y2522" s="135"/>
      <c r="AA2522" s="135"/>
      <c r="AB2522" s="134"/>
      <c r="AC2522" s="135"/>
      <c r="AD2522" s="135"/>
      <c r="AH2522" s="135"/>
      <c r="AI2522" s="135"/>
    </row>
    <row r="2523" spans="1:35" ht="31.5">
      <c r="A2523" s="205">
        <v>2519</v>
      </c>
      <c r="B2523" s="206" t="s">
        <v>9073</v>
      </c>
      <c r="C2523" s="207" t="str">
        <f xml:space="preserve"> _xlfn.CONCAT(小韻資料表[[#This Row],[聲母拼音碼]],小韻資料表[[#This Row],[韻母拼音碼]],小韻資料表[[#This Row],[調號]])</f>
        <v>khue3</v>
      </c>
      <c r="D2523" s="206" t="s">
        <v>9074</v>
      </c>
      <c r="E2523" s="208" t="s">
        <v>546</v>
      </c>
      <c r="F2523" s="205">
        <v>13</v>
      </c>
      <c r="G2523" s="209" t="s">
        <v>9075</v>
      </c>
      <c r="H2523" s="205">
        <f xml:space="preserve"> LEN(小韻資料表[[#This Row],[小韻字集]])</f>
        <v>3</v>
      </c>
      <c r="I2523" s="205" cm="1">
        <f t="array" ref="I2523" xml:space="preserve"> MATCH(TRUE, ISNUMBER( SEARCH( LEFT(小韻資料表[[#This Row],[切語]],1), 切語上字資料表[切語上字]) ), 0)</f>
        <v>2</v>
      </c>
      <c r="J2523" s="210" t="str" cm="1">
        <f t="array" ref="J2523" xml:space="preserve"> INDEX(切語上字資料表[聲母], 小韻資料表[[#This Row],[上字表識別號]])</f>
        <v>溪</v>
      </c>
      <c r="K2523" s="210" t="str" cm="1">
        <f t="array" ref="K2523" xml:space="preserve"> INDEX(切語上字資料表[聲母拼音碼], 小韻資料表[[#This Row],[上字表識別號]])</f>
        <v>kh</v>
      </c>
      <c r="L2523" s="210" t="str" cm="1">
        <f t="array" ref="L2523" xml:space="preserve"> INDEX(切語上字資料表[清濁], 小韻資料表[[#This Row],[上字表識別號]])</f>
        <v>次清</v>
      </c>
      <c r="M2523" s="223" t="str" cm="1">
        <f t="array" ref="M2523" xml:space="preserve"> INDEX(切語上字資料表[發送收], 小韻資料表[[#This Row],[上字表識別號]])</f>
        <v>送氣</v>
      </c>
      <c r="N2523" s="205" cm="1">
        <f t="array" ref="N2523" xml:space="preserve"> MATCH(TRUE, ISNUMBER( SEARCH( RIGHT(小韻資料表[[#This Row],[切語]],1), 切語下字資料表[切語下字]) ), 0)</f>
        <v>111</v>
      </c>
      <c r="O2523" s="207" t="str" cm="1">
        <f t="array" ref="O2523" xml:space="preserve"> INDEX(切語下字資料表[韻母], 小韻資料表[[#This Row],[下字表識別號]])</f>
        <v>隊合1</v>
      </c>
      <c r="P2523" s="207" t="str" cm="1">
        <f t="array" ref="P2523" xml:space="preserve"> INDEX(切語下字資料表[韻母拼音碼], 小韻資料表[[#This Row],[下字表識別號]])</f>
        <v>ue</v>
      </c>
      <c r="Q2523" s="210" t="str" cm="1">
        <f t="array" ref="Q2523" xml:space="preserve"> INDEX(設定表!$C$19:$C$23, INT( LEFT(小韻資料表[[#This Row],[目次編碼]],1) ))</f>
        <v>去</v>
      </c>
      <c r="R2523" s="210">
        <f xml:space="preserve">  INDEX(設定表!$C$8:$C$15, MATCH( (RIGHT(小韻資料表[[#This Row],[清濁]]) &amp; 小韻資料表[[#This Row],[調]]), 設定表!$B$8:$B$15, 0))</f>
        <v>3</v>
      </c>
      <c r="S2523" s="205" t="s">
        <v>309</v>
      </c>
      <c r="T2523" s="205" t="s">
        <v>309</v>
      </c>
      <c r="U2523" s="226" t="s">
        <v>309</v>
      </c>
      <c r="V2523" s="146" t="s">
        <v>309</v>
      </c>
      <c r="X2523" s="135"/>
      <c r="Y2523" s="135"/>
      <c r="AA2523" s="135"/>
      <c r="AB2523" s="134"/>
      <c r="AC2523" s="135"/>
      <c r="AD2523" s="135"/>
      <c r="AH2523" s="135"/>
      <c r="AI2523" s="135"/>
    </row>
    <row r="2524" spans="1:35" ht="31.5">
      <c r="A2524" s="205">
        <v>2520</v>
      </c>
      <c r="B2524" s="206" t="s">
        <v>9076</v>
      </c>
      <c r="C2524" s="207" t="str">
        <f xml:space="preserve"> _xlfn.CONCAT(小韻資料表[[#This Row],[聲母拼音碼]],小韻資料表[[#This Row],[韻母拼音碼]],小韻資料表[[#This Row],[調號]])</f>
        <v>sue3</v>
      </c>
      <c r="D2524" s="206" t="s">
        <v>9077</v>
      </c>
      <c r="E2524" s="208" t="s">
        <v>546</v>
      </c>
      <c r="F2524" s="205">
        <v>14</v>
      </c>
      <c r="G2524" s="209" t="s">
        <v>9078</v>
      </c>
      <c r="H2524" s="205">
        <f xml:space="preserve"> LEN(小韻資料表[[#This Row],[小韻字集]])</f>
        <v>6</v>
      </c>
      <c r="I2524" s="205" cm="1">
        <f t="array" ref="I2524" xml:space="preserve"> MATCH(TRUE, ISNUMBER( SEARCH( LEFT(小韻資料表[[#This Row],[切語]],1), 切語上字資料表[切語上字]) ), 0)</f>
        <v>24</v>
      </c>
      <c r="J2524" s="210" t="str" cm="1">
        <f t="array" ref="J2524" xml:space="preserve"> INDEX(切語上字資料表[聲母], 小韻資料表[[#This Row],[上字表識別號]])</f>
        <v>心</v>
      </c>
      <c r="K2524" s="210" t="str" cm="1">
        <f t="array" ref="K2524" xml:space="preserve"> INDEX(切語上字資料表[聲母拼音碼], 小韻資料表[[#This Row],[上字表識別號]])</f>
        <v>s</v>
      </c>
      <c r="L2524" s="210" t="str" cm="1">
        <f t="array" ref="L2524" xml:space="preserve"> INDEX(切語上字資料表[清濁], 小韻資料表[[#This Row],[上字表識別號]])</f>
        <v>全清</v>
      </c>
      <c r="M2524" s="223" t="str" cm="1">
        <f t="array" ref="M2524" xml:space="preserve"> INDEX(切語上字資料表[發送收], 小韻資料表[[#This Row],[上字表識別號]])</f>
        <v>送氣</v>
      </c>
      <c r="N2524" s="205" cm="1">
        <f t="array" ref="N2524" xml:space="preserve"> MATCH(TRUE, ISNUMBER( SEARCH( RIGHT(小韻資料表[[#This Row],[切語]],1), 切語下字資料表[切語下字]) ), 0)</f>
        <v>111</v>
      </c>
      <c r="O2524" s="207" t="str" cm="1">
        <f t="array" ref="O2524" xml:space="preserve"> INDEX(切語下字資料表[韻母], 小韻資料表[[#This Row],[下字表識別號]])</f>
        <v>隊合1</v>
      </c>
      <c r="P2524" s="207" t="str" cm="1">
        <f t="array" ref="P2524" xml:space="preserve"> INDEX(切語下字資料表[韻母拼音碼], 小韻資料表[[#This Row],[下字表識別號]])</f>
        <v>ue</v>
      </c>
      <c r="Q2524" s="210" t="str" cm="1">
        <f t="array" ref="Q2524" xml:space="preserve"> INDEX(設定表!$C$19:$C$23, INT( LEFT(小韻資料表[[#This Row],[目次編碼]],1) ))</f>
        <v>去</v>
      </c>
      <c r="R2524" s="210">
        <f xml:space="preserve">  INDEX(設定表!$C$8:$C$15, MATCH( (RIGHT(小韻資料表[[#This Row],[清濁]]) &amp; 小韻資料表[[#This Row],[調]]), 設定表!$B$8:$B$15, 0))</f>
        <v>3</v>
      </c>
      <c r="S2524" s="205" t="s">
        <v>309</v>
      </c>
      <c r="T2524" s="205" t="s">
        <v>309</v>
      </c>
      <c r="U2524" s="226" t="s">
        <v>309</v>
      </c>
      <c r="V2524" s="147" t="s">
        <v>309</v>
      </c>
      <c r="X2524" s="135"/>
      <c r="Y2524" s="135"/>
      <c r="AA2524" s="135"/>
      <c r="AB2524" s="134"/>
      <c r="AC2524" s="135"/>
      <c r="AD2524" s="135"/>
      <c r="AH2524" s="135"/>
      <c r="AI2524" s="135"/>
    </row>
    <row r="2525" spans="1:35" ht="31.5">
      <c r="A2525" s="205">
        <v>2521</v>
      </c>
      <c r="B2525" s="206" t="s">
        <v>9079</v>
      </c>
      <c r="C2525" s="207" t="str">
        <f xml:space="preserve"> _xlfn.CONCAT(小韻資料表[[#This Row],[聲母拼音碼]],小韻資料表[[#This Row],[韻母拼音碼]],小韻資料表[[#This Row],[調號]])</f>
        <v>nue7</v>
      </c>
      <c r="D2525" s="206" t="s">
        <v>9080</v>
      </c>
      <c r="E2525" s="208" t="s">
        <v>546</v>
      </c>
      <c r="F2525" s="205">
        <v>15</v>
      </c>
      <c r="G2525" s="209" t="s">
        <v>9080</v>
      </c>
      <c r="H2525" s="205">
        <f xml:space="preserve"> LEN(小韻資料表[[#This Row],[小韻字集]])</f>
        <v>1</v>
      </c>
      <c r="I2525" s="205" cm="1">
        <f t="array" ref="I2525" xml:space="preserve"> MATCH(TRUE, ISNUMBER( SEARCH( LEFT(小韻資料表[[#This Row],[切語]],1), 切語上字資料表[切語上字]) ), 0)</f>
        <v>8</v>
      </c>
      <c r="J2525" s="210" t="str" cm="1">
        <f t="array" ref="J2525" xml:space="preserve"> INDEX(切語上字資料表[聲母], 小韻資料表[[#This Row],[上字表識別號]])</f>
        <v>泥</v>
      </c>
      <c r="K2525" s="210" t="str" cm="1">
        <f t="array" ref="K2525" xml:space="preserve"> INDEX(切語上字資料表[聲母拼音碼], 小韻資料表[[#This Row],[上字表識別號]])</f>
        <v>n</v>
      </c>
      <c r="L2525" s="210" t="str" cm="1">
        <f t="array" ref="L2525" xml:space="preserve"> INDEX(切語上字資料表[清濁], 小韻資料表[[#This Row],[上字表識別號]])</f>
        <v>次濁</v>
      </c>
      <c r="M2525" s="223" t="str" cm="1">
        <f t="array" ref="M2525" xml:space="preserve"> INDEX(切語上字資料表[發送收], 小韻資料表[[#This Row],[上字表識別號]])</f>
        <v>收聲</v>
      </c>
      <c r="N2525" s="205" cm="1">
        <f t="array" ref="N2525" xml:space="preserve"> MATCH(TRUE, ISNUMBER( SEARCH( RIGHT(小韻資料表[[#This Row],[切語]],1), 切語下字資料表[切語下字]) ), 0)</f>
        <v>111</v>
      </c>
      <c r="O2525" s="207" t="str" cm="1">
        <f t="array" ref="O2525" xml:space="preserve"> INDEX(切語下字資料表[韻母], 小韻資料表[[#This Row],[下字表識別號]])</f>
        <v>隊合1</v>
      </c>
      <c r="P2525" s="207" t="str" cm="1">
        <f t="array" ref="P2525" xml:space="preserve"> INDEX(切語下字資料表[韻母拼音碼], 小韻資料表[[#This Row],[下字表識別號]])</f>
        <v>ue</v>
      </c>
      <c r="Q2525" s="210" t="str" cm="1">
        <f t="array" ref="Q2525" xml:space="preserve"> INDEX(設定表!$C$19:$C$23, INT( LEFT(小韻資料表[[#This Row],[目次編碼]],1) ))</f>
        <v>去</v>
      </c>
      <c r="R2525" s="210">
        <f xml:space="preserve">  INDEX(設定表!$C$8:$C$15, MATCH( (RIGHT(小韻資料表[[#This Row],[清濁]]) &amp; 小韻資料表[[#This Row],[調]]), 設定表!$B$8:$B$15, 0))</f>
        <v>7</v>
      </c>
      <c r="S2525" s="205" t="s">
        <v>309</v>
      </c>
      <c r="T2525" s="205" t="s">
        <v>309</v>
      </c>
      <c r="U2525" s="226" t="s">
        <v>9081</v>
      </c>
      <c r="V2525" s="146" t="s">
        <v>309</v>
      </c>
      <c r="X2525" s="135"/>
      <c r="Y2525" s="135"/>
      <c r="AA2525" s="135"/>
      <c r="AB2525" s="134"/>
      <c r="AC2525" s="135"/>
      <c r="AD2525" s="135"/>
      <c r="AH2525" s="135"/>
      <c r="AI2525" s="135"/>
    </row>
    <row r="2526" spans="1:35" ht="31.5">
      <c r="A2526" s="205">
        <v>2522</v>
      </c>
      <c r="B2526" s="206" t="s">
        <v>9082</v>
      </c>
      <c r="C2526" s="207" t="str">
        <f xml:space="preserve"> _xlfn.CONCAT(小韻資料表[[#This Row],[聲母拼音碼]],小韻資料表[[#This Row],[韻母拼音碼]],小韻資料表[[#This Row],[調號]])</f>
        <v>lue7</v>
      </c>
      <c r="D2526" s="206" t="s">
        <v>9083</v>
      </c>
      <c r="E2526" s="208" t="s">
        <v>546</v>
      </c>
      <c r="F2526" s="205">
        <v>16</v>
      </c>
      <c r="G2526" s="209" t="s">
        <v>9084</v>
      </c>
      <c r="H2526" s="205">
        <f xml:space="preserve"> LEN(小韻資料表[[#This Row],[小韻字集]])</f>
        <v>16</v>
      </c>
      <c r="I2526" s="205" cm="1">
        <f t="array" ref="I2526" xml:space="preserve"> MATCH(TRUE, ISNUMBER( SEARCH( LEFT(小韻資料表[[#This Row],[切語]],1), 切語上字資料表[切語上字]) ), 0)</f>
        <v>40</v>
      </c>
      <c r="J2526" s="210" t="str" cm="1">
        <f t="array" ref="J2526" xml:space="preserve"> INDEX(切語上字資料表[聲母], 小韻資料表[[#This Row],[上字表識別號]])</f>
        <v>來</v>
      </c>
      <c r="K2526" s="210" t="str" cm="1">
        <f t="array" ref="K2526" xml:space="preserve"> INDEX(切語上字資料表[聲母拼音碼], 小韻資料表[[#This Row],[上字表識別號]])</f>
        <v>l</v>
      </c>
      <c r="L2526" s="210" t="str" cm="1">
        <f t="array" ref="L2526" xml:space="preserve"> INDEX(切語上字資料表[清濁], 小韻資料表[[#This Row],[上字表識別號]])</f>
        <v>次濁</v>
      </c>
      <c r="M2526" s="223" t="str" cm="1">
        <f t="array" ref="M2526" xml:space="preserve"> INDEX(切語上字資料表[發送收], 小韻資料表[[#This Row],[上字表識別號]])</f>
        <v>收聲</v>
      </c>
      <c r="N2526" s="205" cm="1">
        <f t="array" ref="N2526" xml:space="preserve"> MATCH(TRUE, ISNUMBER( SEARCH( RIGHT(小韻資料表[[#This Row],[切語]],1), 切語下字資料表[切語下字]) ), 0)</f>
        <v>111</v>
      </c>
      <c r="O2526" s="207" t="str" cm="1">
        <f t="array" ref="O2526" xml:space="preserve"> INDEX(切語下字資料表[韻母], 小韻資料表[[#This Row],[下字表識別號]])</f>
        <v>隊合1</v>
      </c>
      <c r="P2526" s="207" t="str" cm="1">
        <f t="array" ref="P2526" xml:space="preserve"> INDEX(切語下字資料表[韻母拼音碼], 小韻資料表[[#This Row],[下字表識別號]])</f>
        <v>ue</v>
      </c>
      <c r="Q2526" s="210" t="str" cm="1">
        <f t="array" ref="Q2526" xml:space="preserve"> INDEX(設定表!$C$19:$C$23, INT( LEFT(小韻資料表[[#This Row],[目次編碼]],1) ))</f>
        <v>去</v>
      </c>
      <c r="R2526" s="210">
        <f xml:space="preserve">  INDEX(設定表!$C$8:$C$15, MATCH( (RIGHT(小韻資料表[[#This Row],[清濁]]) &amp; 小韻資料表[[#This Row],[調]]), 設定表!$B$8:$B$15, 0))</f>
        <v>7</v>
      </c>
      <c r="S2526" s="205" t="s">
        <v>309</v>
      </c>
      <c r="T2526" s="205" t="s">
        <v>309</v>
      </c>
      <c r="U2526" s="226" t="s">
        <v>9085</v>
      </c>
      <c r="V2526" s="147" t="s">
        <v>309</v>
      </c>
      <c r="X2526" s="135"/>
      <c r="Y2526" s="135"/>
      <c r="AA2526" s="135"/>
      <c r="AB2526" s="134"/>
      <c r="AC2526" s="135"/>
      <c r="AD2526" s="135"/>
      <c r="AH2526" s="135"/>
      <c r="AI2526" s="135"/>
    </row>
    <row r="2527" spans="1:35" ht="31.5">
      <c r="A2527" s="205">
        <v>2523</v>
      </c>
      <c r="B2527" s="206" t="s">
        <v>9086</v>
      </c>
      <c r="C2527" s="207" t="str">
        <f xml:space="preserve"> _xlfn.CONCAT(小韻資料表[[#This Row],[聲母拼音碼]],小韻資料表[[#This Row],[韻母拼音碼]],小韻資料表[[#This Row],[調號]])</f>
        <v>pue3</v>
      </c>
      <c r="D2527" s="206" t="s">
        <v>9087</v>
      </c>
      <c r="E2527" s="208" t="s">
        <v>546</v>
      </c>
      <c r="F2527" s="205">
        <v>17</v>
      </c>
      <c r="G2527" s="209" t="s">
        <v>9088</v>
      </c>
      <c r="H2527" s="205">
        <f xml:space="preserve"> LEN(小韻資料表[[#This Row],[小韻字集]])</f>
        <v>3</v>
      </c>
      <c r="I2527" s="205" cm="1">
        <f t="array" ref="I2527" xml:space="preserve"> MATCH(TRUE, ISNUMBER( SEARCH( LEFT(小韻資料表[[#This Row],[切語]],1), 切語上字資料表[切語上字]) ), 0)</f>
        <v>13</v>
      </c>
      <c r="J2527" s="210" t="str" cm="1">
        <f t="array" ref="J2527" xml:space="preserve"> INDEX(切語上字資料表[聲母], 小韻資料表[[#This Row],[上字表識別號]])</f>
        <v>幫</v>
      </c>
      <c r="K2527" s="210" t="str" cm="1">
        <f t="array" ref="K2527" xml:space="preserve"> INDEX(切語上字資料表[聲母拼音碼], 小韻資料表[[#This Row],[上字表識別號]])</f>
        <v>p</v>
      </c>
      <c r="L2527" s="210" t="str" cm="1">
        <f t="array" ref="L2527" xml:space="preserve"> INDEX(切語上字資料表[清濁], 小韻資料表[[#This Row],[上字表識別號]])</f>
        <v>全清</v>
      </c>
      <c r="M2527" s="223" t="str" cm="1">
        <f t="array" ref="M2527" xml:space="preserve"> INDEX(切語上字資料表[發送收], 小韻資料表[[#This Row],[上字表識別號]])</f>
        <v>發聲</v>
      </c>
      <c r="N2527" s="205" cm="1">
        <f t="array" ref="N2527" xml:space="preserve"> MATCH(TRUE, ISNUMBER( SEARCH( RIGHT(小韻資料表[[#This Row],[切語]],1), 切語下字資料表[切語下字]) ), 0)</f>
        <v>111</v>
      </c>
      <c r="O2527" s="207" t="str" cm="1">
        <f t="array" ref="O2527" xml:space="preserve"> INDEX(切語下字資料表[韻母], 小韻資料表[[#This Row],[下字表識別號]])</f>
        <v>隊合1</v>
      </c>
      <c r="P2527" s="207" t="str" cm="1">
        <f t="array" ref="P2527" xml:space="preserve"> INDEX(切語下字資料表[韻母拼音碼], 小韻資料表[[#This Row],[下字表識別號]])</f>
        <v>ue</v>
      </c>
      <c r="Q2527" s="210" t="str" cm="1">
        <f t="array" ref="Q2527" xml:space="preserve"> INDEX(設定表!$C$19:$C$23, INT( LEFT(小韻資料表[[#This Row],[目次編碼]],1) ))</f>
        <v>去</v>
      </c>
      <c r="R2527" s="210">
        <f xml:space="preserve">  INDEX(設定表!$C$8:$C$15, MATCH( (RIGHT(小韻資料表[[#This Row],[清濁]]) &amp; 小韻資料表[[#This Row],[調]]), 設定表!$B$8:$B$15, 0))</f>
        <v>3</v>
      </c>
      <c r="S2527" s="205" t="s">
        <v>309</v>
      </c>
      <c r="T2527" s="205" t="s">
        <v>309</v>
      </c>
      <c r="U2527" s="226" t="s">
        <v>9089</v>
      </c>
      <c r="V2527" s="146" t="s">
        <v>309</v>
      </c>
      <c r="X2527" s="135"/>
      <c r="Y2527" s="135"/>
      <c r="AA2527" s="135"/>
      <c r="AB2527" s="134"/>
      <c r="AC2527" s="135"/>
      <c r="AD2527" s="135"/>
      <c r="AH2527" s="135"/>
      <c r="AI2527" s="135"/>
    </row>
    <row r="2528" spans="1:35" ht="31.5">
      <c r="A2528" s="205">
        <v>2524</v>
      </c>
      <c r="B2528" s="206" t="s">
        <v>9090</v>
      </c>
      <c r="C2528" s="207" t="str">
        <f xml:space="preserve"> _xlfn.CONCAT(小韻資料表[[#This Row],[聲母拼音碼]],小韻資料表[[#This Row],[韻母拼音碼]],小韻資料表[[#This Row],[調號]])</f>
        <v>gue7</v>
      </c>
      <c r="D2528" s="206" t="s">
        <v>9091</v>
      </c>
      <c r="E2528" s="208" t="s">
        <v>546</v>
      </c>
      <c r="F2528" s="205">
        <v>18</v>
      </c>
      <c r="G2528" s="209" t="s">
        <v>9091</v>
      </c>
      <c r="H2528" s="205">
        <f xml:space="preserve"> LEN(小韻資料表[[#This Row],[小韻字集]])</f>
        <v>1</v>
      </c>
      <c r="I2528" s="205" cm="1">
        <f t="array" ref="I2528" xml:space="preserve"> MATCH(TRUE, ISNUMBER( SEARCH( LEFT(小韻資料表[[#This Row],[切語]],1), 切語上字資料表[切語上字]) ), 0)</f>
        <v>4</v>
      </c>
      <c r="J2528" s="210" t="str" cm="1">
        <f t="array" ref="J2528" xml:space="preserve"> INDEX(切語上字資料表[聲母], 小韻資料表[[#This Row],[上字表識別號]])</f>
        <v>疑</v>
      </c>
      <c r="K2528" s="210" t="str" cm="1">
        <f t="array" ref="K2528" xml:space="preserve"> INDEX(切語上字資料表[聲母拼音碼], 小韻資料表[[#This Row],[上字表識別號]])</f>
        <v>g</v>
      </c>
      <c r="L2528" s="210" t="str" cm="1">
        <f t="array" ref="L2528" xml:space="preserve"> INDEX(切語上字資料表[清濁], 小韻資料表[[#This Row],[上字表識別號]])</f>
        <v>次濁</v>
      </c>
      <c r="M2528" s="223" t="str" cm="1">
        <f t="array" ref="M2528" xml:space="preserve"> INDEX(切語上字資料表[發送收], 小韻資料表[[#This Row],[上字表識別號]])</f>
        <v>收聲</v>
      </c>
      <c r="N2528" s="205" cm="1">
        <f t="array" ref="N2528" xml:space="preserve"> MATCH(TRUE, ISNUMBER( SEARCH( RIGHT(小韻資料表[[#This Row],[切語]],1), 切語下字資料表[切語下字]) ), 0)</f>
        <v>111</v>
      </c>
      <c r="O2528" s="207" t="str" cm="1">
        <f t="array" ref="O2528" xml:space="preserve"> INDEX(切語下字資料表[韻母], 小韻資料表[[#This Row],[下字表識別號]])</f>
        <v>隊合1</v>
      </c>
      <c r="P2528" s="207" t="str" cm="1">
        <f t="array" ref="P2528" xml:space="preserve"> INDEX(切語下字資料表[韻母拼音碼], 小韻資料表[[#This Row],[下字表識別號]])</f>
        <v>ue</v>
      </c>
      <c r="Q2528" s="210" t="str" cm="1">
        <f t="array" ref="Q2528" xml:space="preserve"> INDEX(設定表!$C$19:$C$23, INT( LEFT(小韻資料表[[#This Row],[目次編碼]],1) ))</f>
        <v>去</v>
      </c>
      <c r="R2528" s="210">
        <f xml:space="preserve">  INDEX(設定表!$C$8:$C$15, MATCH( (RIGHT(小韻資料表[[#This Row],[清濁]]) &amp; 小韻資料表[[#This Row],[調]]), 設定表!$B$8:$B$15, 0))</f>
        <v>7</v>
      </c>
      <c r="S2528" s="205" t="s">
        <v>309</v>
      </c>
      <c r="T2528" s="205" t="s">
        <v>309</v>
      </c>
      <c r="U2528" s="226" t="s">
        <v>309</v>
      </c>
      <c r="V2528" s="147" t="s">
        <v>309</v>
      </c>
      <c r="X2528" s="135"/>
      <c r="Y2528" s="135"/>
      <c r="AA2528" s="135"/>
      <c r="AB2528" s="134"/>
      <c r="AC2528" s="135"/>
      <c r="AD2528" s="135"/>
      <c r="AH2528" s="135"/>
      <c r="AI2528" s="135"/>
    </row>
    <row r="2529" spans="1:35" ht="31.5">
      <c r="A2529" s="205">
        <v>2525</v>
      </c>
      <c r="B2529" s="206" t="s">
        <v>13208</v>
      </c>
      <c r="C2529" s="207" t="str">
        <f xml:space="preserve"> _xlfn.CONCAT(小韻資料表[[#This Row],[聲母拼音碼]],小韻資料表[[#This Row],[韻母拼音碼]],小韻資料表[[#This Row],[調號]])</f>
        <v>hue7</v>
      </c>
      <c r="D2529" s="206" t="s">
        <v>9092</v>
      </c>
      <c r="E2529" s="208" t="s">
        <v>546</v>
      </c>
      <c r="F2529" s="205">
        <v>19</v>
      </c>
      <c r="G2529" s="209" t="s">
        <v>9092</v>
      </c>
      <c r="H2529" s="205">
        <f xml:space="preserve"> LEN(小韻資料表[[#This Row],[小韻字集]])</f>
        <v>1</v>
      </c>
      <c r="I2529" s="205" cm="1">
        <f t="array" ref="I2529" xml:space="preserve"> MATCH(TRUE, ISNUMBER( SEARCH( LEFT(小韻資料表[[#This Row],[切語]],1), 切語上字資料表[切語上字]) ), 0)</f>
        <v>37</v>
      </c>
      <c r="J2529" s="210" t="str" cm="1">
        <f t="array" ref="J2529" xml:space="preserve"> INDEX(切語上字資料表[聲母], 小韻資料表[[#This Row],[上字表識別號]])</f>
        <v>匣</v>
      </c>
      <c r="K2529" s="210" t="str" cm="1">
        <f t="array" ref="K2529" xml:space="preserve"> INDEX(切語上字資料表[聲母拼音碼], 小韻資料表[[#This Row],[上字表識別號]])</f>
        <v>h</v>
      </c>
      <c r="L2529" s="210" t="str" cm="1">
        <f t="array" ref="L2529" xml:space="preserve"> INDEX(切語上字資料表[清濁], 小韻資料表[[#This Row],[上字表識別號]])</f>
        <v>全濁</v>
      </c>
      <c r="M2529" s="223" t="str" cm="1">
        <f t="array" ref="M2529" xml:space="preserve"> INDEX(切語上字資料表[發送收], 小韻資料表[[#This Row],[上字表識別號]])</f>
        <v>送氣</v>
      </c>
      <c r="N2529" s="205" cm="1">
        <f t="array" ref="N2529" xml:space="preserve"> MATCH(TRUE, ISNUMBER( SEARCH( RIGHT(小韻資料表[[#This Row],[切語]],1), 切語下字資料表[切語下字]) ), 0)</f>
        <v>111</v>
      </c>
      <c r="O2529" s="207" t="str" cm="1">
        <f t="array" ref="O2529" xml:space="preserve"> INDEX(切語下字資料表[韻母], 小韻資料表[[#This Row],[下字表識別號]])</f>
        <v>隊合1</v>
      </c>
      <c r="P2529" s="207" t="str" cm="1">
        <f t="array" ref="P2529" xml:space="preserve"> INDEX(切語下字資料表[韻母拼音碼], 小韻資料表[[#This Row],[下字表識別號]])</f>
        <v>ue</v>
      </c>
      <c r="Q2529" s="210" t="str" cm="1">
        <f t="array" ref="Q2529" xml:space="preserve"> INDEX(設定表!$C$19:$C$23, INT( LEFT(小韻資料表[[#This Row],[目次編碼]],1) ))</f>
        <v>去</v>
      </c>
      <c r="R2529" s="210">
        <f xml:space="preserve">  INDEX(設定表!$C$8:$C$15, MATCH( (RIGHT(小韻資料表[[#This Row],[清濁]]) &amp; 小韻資料表[[#This Row],[調]]), 設定表!$B$8:$B$15, 0))</f>
        <v>7</v>
      </c>
      <c r="S2529" s="205" t="s">
        <v>309</v>
      </c>
      <c r="T2529" s="205" t="s">
        <v>309</v>
      </c>
      <c r="U2529" s="226" t="s">
        <v>309</v>
      </c>
      <c r="V2529" s="146" t="s">
        <v>309</v>
      </c>
      <c r="X2529" s="135"/>
      <c r="Y2529" s="135"/>
      <c r="AA2529" s="135"/>
      <c r="AB2529" s="134"/>
      <c r="AC2529" s="135"/>
      <c r="AD2529" s="135"/>
      <c r="AH2529" s="135"/>
      <c r="AI2529" s="135"/>
    </row>
    <row r="2530" spans="1:35" ht="31.5">
      <c r="A2530" s="205">
        <v>2526</v>
      </c>
      <c r="B2530" s="206" t="s">
        <v>9093</v>
      </c>
      <c r="C2530" s="207" t="str">
        <f xml:space="preserve"> _xlfn.CONCAT(小韻資料表[[#This Row],[聲母拼音碼]],小韻資料表[[#This Row],[韻母拼音碼]],小韻資料表[[#This Row],[調號]])</f>
        <v>tai7</v>
      </c>
      <c r="D2530" s="206" t="s">
        <v>560</v>
      </c>
      <c r="E2530" s="208" t="s">
        <v>559</v>
      </c>
      <c r="F2530" s="205">
        <v>1</v>
      </c>
      <c r="G2530" s="209" t="s">
        <v>9094</v>
      </c>
      <c r="H2530" s="205">
        <f xml:space="preserve"> LEN(小韻資料表[[#This Row],[小韻字集]])</f>
        <v>15</v>
      </c>
      <c r="I2530" s="205" cm="1">
        <f t="array" ref="I2530" xml:space="preserve"> MATCH(TRUE, ISNUMBER( SEARCH( LEFT(小韻資料表[[#This Row],[切語]],1), 切語上字資料表[切語上字]) ), 0)</f>
        <v>7</v>
      </c>
      <c r="J2530" s="210" t="str" cm="1">
        <f t="array" ref="J2530" xml:space="preserve"> INDEX(切語上字資料表[聲母], 小韻資料表[[#This Row],[上字表識別號]])</f>
        <v>定</v>
      </c>
      <c r="K2530" s="210" t="str" cm="1">
        <f t="array" ref="K2530" xml:space="preserve"> INDEX(切語上字資料表[聲母拼音碼], 小韻資料表[[#This Row],[上字表識別號]])</f>
        <v>t</v>
      </c>
      <c r="L2530" s="210" t="str" cm="1">
        <f t="array" ref="L2530" xml:space="preserve"> INDEX(切語上字資料表[清濁], 小韻資料表[[#This Row],[上字表識別號]])</f>
        <v>全濁</v>
      </c>
      <c r="M2530" s="223" cm="1">
        <f t="array" ref="M2530" xml:space="preserve"> INDEX(切語上字資料表[發送收], 小韻資料表[[#This Row],[上字表識別號]])</f>
        <v>0</v>
      </c>
      <c r="N2530" s="205" cm="1">
        <f t="array" ref="N2530" xml:space="preserve"> MATCH(TRUE, ISNUMBER( SEARCH( RIGHT(小韻資料表[[#This Row],[切語]],1), 切語下字資料表[切語下字]) ), 0)</f>
        <v>115</v>
      </c>
      <c r="O2530" s="207" t="str" cm="1">
        <f t="array" ref="O2530" xml:space="preserve"> INDEX(切語下字資料表[韻母], 小韻資料表[[#This Row],[下字表識別號]])</f>
        <v>代開1</v>
      </c>
      <c r="P2530" s="207" t="str" cm="1">
        <f t="array" ref="P2530" xml:space="preserve"> INDEX(切語下字資料表[韻母拼音碼], 小韻資料表[[#This Row],[下字表識別號]])</f>
        <v>ai</v>
      </c>
      <c r="Q2530" s="210" t="str" cm="1">
        <f t="array" ref="Q2530" xml:space="preserve"> INDEX(設定表!$C$19:$C$23, INT( LEFT(小韻資料表[[#This Row],[目次編碼]],1) ))</f>
        <v>去</v>
      </c>
      <c r="R2530" s="210">
        <f xml:space="preserve">  INDEX(設定表!$C$8:$C$15, MATCH( (RIGHT(小韻資料表[[#This Row],[清濁]]) &amp; 小韻資料表[[#This Row],[調]]), 設定表!$B$8:$B$15, 0))</f>
        <v>7</v>
      </c>
      <c r="S2530" s="205" t="s">
        <v>309</v>
      </c>
      <c r="T2530" s="205" t="s">
        <v>309</v>
      </c>
      <c r="U2530" s="226" t="s">
        <v>9095</v>
      </c>
      <c r="V2530" s="147" t="s">
        <v>309</v>
      </c>
      <c r="X2530" s="135"/>
      <c r="Y2530" s="135"/>
      <c r="AA2530" s="135"/>
      <c r="AB2530" s="134"/>
      <c r="AC2530" s="135"/>
      <c r="AD2530" s="135"/>
      <c r="AH2530" s="135"/>
      <c r="AI2530" s="135"/>
    </row>
    <row r="2531" spans="1:35" ht="31.5">
      <c r="A2531" s="205">
        <v>2527</v>
      </c>
      <c r="B2531" s="206" t="s">
        <v>9096</v>
      </c>
      <c r="C2531" s="207" t="str">
        <f xml:space="preserve"> _xlfn.CONCAT(小韻資料表[[#This Row],[聲母拼音碼]],小韻資料表[[#This Row],[韻母拼音碼]],小韻資料表[[#This Row],[調號]])</f>
        <v>cai3</v>
      </c>
      <c r="D2531" s="206" t="s">
        <v>9097</v>
      </c>
      <c r="E2531" s="208" t="s">
        <v>559</v>
      </c>
      <c r="F2531" s="205">
        <v>2</v>
      </c>
      <c r="G2531" s="209" t="s">
        <v>9098</v>
      </c>
      <c r="H2531" s="205">
        <f xml:space="preserve"> LEN(小韻資料表[[#This Row],[小韻字集]])</f>
        <v>8</v>
      </c>
      <c r="I2531" s="205" cm="1">
        <f t="array" ref="I2531" xml:space="preserve"> MATCH(TRUE, ISNUMBER( SEARCH( LEFT(小韻資料表[[#This Row],[切語]],1), 切語上字資料表[切語上字]) ), 0)</f>
        <v>21</v>
      </c>
      <c r="J2531" s="210" t="str" cm="1">
        <f t="array" ref="J2531" xml:space="preserve"> INDEX(切語上字資料表[聲母], 小韻資料表[[#This Row],[上字表識別號]])</f>
        <v>精</v>
      </c>
      <c r="K2531" s="210" t="str" cm="1">
        <f t="array" ref="K2531" xml:space="preserve"> INDEX(切語上字資料表[聲母拼音碼], 小韻資料表[[#This Row],[上字表識別號]])</f>
        <v>c</v>
      </c>
      <c r="L2531" s="210" t="str" cm="1">
        <f t="array" ref="L2531" xml:space="preserve"> INDEX(切語上字資料表[清濁], 小韻資料表[[#This Row],[上字表識別號]])</f>
        <v>全清</v>
      </c>
      <c r="M2531" s="223" t="str" cm="1">
        <f t="array" ref="M2531" xml:space="preserve"> INDEX(切語上字資料表[發送收], 小韻資料表[[#This Row],[上字表識別號]])</f>
        <v>發聲</v>
      </c>
      <c r="N2531" s="205" cm="1">
        <f t="array" ref="N2531" xml:space="preserve"> MATCH(TRUE, ISNUMBER( SEARCH( RIGHT(小韻資料表[[#This Row],[切語]],1), 切語下字資料表[切語下字]) ), 0)</f>
        <v>115</v>
      </c>
      <c r="O2531" s="207" t="str" cm="1">
        <f t="array" ref="O2531" xml:space="preserve"> INDEX(切語下字資料表[韻母], 小韻資料表[[#This Row],[下字表識別號]])</f>
        <v>代開1</v>
      </c>
      <c r="P2531" s="207" t="str" cm="1">
        <f t="array" ref="P2531" xml:space="preserve"> INDEX(切語下字資料表[韻母拼音碼], 小韻資料表[[#This Row],[下字表識別號]])</f>
        <v>ai</v>
      </c>
      <c r="Q2531" s="210" t="str" cm="1">
        <f t="array" ref="Q2531" xml:space="preserve"> INDEX(設定表!$C$19:$C$23, INT( LEFT(小韻資料表[[#This Row],[目次編碼]],1) ))</f>
        <v>去</v>
      </c>
      <c r="R2531" s="210">
        <f xml:space="preserve">  INDEX(設定表!$C$8:$C$15, MATCH( (RIGHT(小韻資料表[[#This Row],[清濁]]) &amp; 小韻資料表[[#This Row],[調]]), 設定表!$B$8:$B$15, 0))</f>
        <v>3</v>
      </c>
      <c r="S2531" s="205" t="s">
        <v>309</v>
      </c>
      <c r="T2531" s="205" t="s">
        <v>309</v>
      </c>
      <c r="U2531" s="226" t="s">
        <v>309</v>
      </c>
      <c r="V2531" s="146" t="s">
        <v>309</v>
      </c>
      <c r="X2531" s="135"/>
      <c r="Y2531" s="135"/>
      <c r="AA2531" s="135"/>
      <c r="AB2531" s="134"/>
      <c r="AC2531" s="135"/>
      <c r="AD2531" s="135"/>
      <c r="AH2531" s="135"/>
      <c r="AI2531" s="135"/>
    </row>
    <row r="2532" spans="1:35" ht="31.5">
      <c r="A2532" s="205">
        <v>2528</v>
      </c>
      <c r="B2532" s="206" t="s">
        <v>9099</v>
      </c>
      <c r="C2532" s="207" t="str">
        <f xml:space="preserve"> _xlfn.CONCAT(小韻資料表[[#This Row],[聲母拼音碼]],小韻資料表[[#This Row],[韻母拼音碼]],小韻資料表[[#This Row],[調號]])</f>
        <v>mai7</v>
      </c>
      <c r="D2532" s="206" t="s">
        <v>5977</v>
      </c>
      <c r="E2532" s="208" t="s">
        <v>559</v>
      </c>
      <c r="F2532" s="205">
        <v>3</v>
      </c>
      <c r="G2532" s="209" t="s">
        <v>9100</v>
      </c>
      <c r="H2532" s="205">
        <f xml:space="preserve"> LEN(小韻資料表[[#This Row],[小韻字集]])</f>
        <v>2</v>
      </c>
      <c r="I2532" s="205" cm="1">
        <f t="array" ref="I2532" xml:space="preserve"> MATCH(TRUE, ISNUMBER( SEARCH( LEFT(小韻資料表[[#This Row],[切語]],1), 切語上字資料表[切語上字]) ), 0)</f>
        <v>16</v>
      </c>
      <c r="J2532" s="210" t="str" cm="1">
        <f t="array" ref="J2532" xml:space="preserve"> INDEX(切語上字資料表[聲母], 小韻資料表[[#This Row],[上字表識別號]])</f>
        <v>明</v>
      </c>
      <c r="K2532" s="210" t="str" cm="1">
        <f t="array" ref="K2532" xml:space="preserve"> INDEX(切語上字資料表[聲母拼音碼], 小韻資料表[[#This Row],[上字表識別號]])</f>
        <v>m</v>
      </c>
      <c r="L2532" s="210" t="str" cm="1">
        <f t="array" ref="L2532" xml:space="preserve"> INDEX(切語上字資料表[清濁], 小韻資料表[[#This Row],[上字表識別號]])</f>
        <v>次濁</v>
      </c>
      <c r="M2532" s="223" t="str" cm="1">
        <f t="array" ref="M2532" xml:space="preserve"> INDEX(切語上字資料表[發送收], 小韻資料表[[#This Row],[上字表識別號]])</f>
        <v>收聲</v>
      </c>
      <c r="N2532" s="205" cm="1">
        <f t="array" ref="N2532" xml:space="preserve"> MATCH(TRUE, ISNUMBER( SEARCH( RIGHT(小韻資料表[[#This Row],[切語]],1), 切語下字資料表[切語下字]) ), 0)</f>
        <v>115</v>
      </c>
      <c r="O2532" s="207" t="str" cm="1">
        <f t="array" ref="O2532" xml:space="preserve"> INDEX(切語下字資料表[韻母], 小韻資料表[[#This Row],[下字表識別號]])</f>
        <v>代開1</v>
      </c>
      <c r="P2532" s="207" t="str" cm="1">
        <f t="array" ref="P2532" xml:space="preserve"> INDEX(切語下字資料表[韻母拼音碼], 小韻資料表[[#This Row],[下字表識別號]])</f>
        <v>ai</v>
      </c>
      <c r="Q2532" s="210" t="str" cm="1">
        <f t="array" ref="Q2532" xml:space="preserve"> INDEX(設定表!$C$19:$C$23, INT( LEFT(小韻資料表[[#This Row],[目次編碼]],1) ))</f>
        <v>去</v>
      </c>
      <c r="R2532" s="210">
        <f xml:space="preserve">  INDEX(設定表!$C$8:$C$15, MATCH( (RIGHT(小韻資料表[[#This Row],[清濁]]) &amp; 小韻資料表[[#This Row],[調]]), 設定表!$B$8:$B$15, 0))</f>
        <v>7</v>
      </c>
      <c r="S2532" s="205" t="s">
        <v>309</v>
      </c>
      <c r="T2532" s="205" t="s">
        <v>309</v>
      </c>
      <c r="U2532" s="226" t="s">
        <v>309</v>
      </c>
      <c r="V2532" s="147" t="s">
        <v>309</v>
      </c>
      <c r="X2532" s="135"/>
      <c r="Y2532" s="135"/>
      <c r="AA2532" s="135"/>
      <c r="AB2532" s="134"/>
      <c r="AC2532" s="135"/>
      <c r="AD2532" s="135"/>
      <c r="AH2532" s="135"/>
      <c r="AI2532" s="135"/>
    </row>
    <row r="2533" spans="1:35" ht="31.5">
      <c r="A2533" s="205">
        <v>2529</v>
      </c>
      <c r="B2533" s="206" t="s">
        <v>9101</v>
      </c>
      <c r="C2533" s="207" t="str">
        <f xml:space="preserve"> _xlfn.CONCAT(小韻資料表[[#This Row],[聲母拼音碼]],小韻資料表[[#This Row],[韻母拼音碼]],小韻資料表[[#This Row],[調號]])</f>
        <v>sai3</v>
      </c>
      <c r="D2533" s="206" t="s">
        <v>9102</v>
      </c>
      <c r="E2533" s="208" t="s">
        <v>559</v>
      </c>
      <c r="F2533" s="205">
        <v>4</v>
      </c>
      <c r="G2533" s="209" t="s">
        <v>9103</v>
      </c>
      <c r="H2533" s="205">
        <f xml:space="preserve"> LEN(小韻資料表[[#This Row],[小韻字集]])</f>
        <v>5</v>
      </c>
      <c r="I2533" s="205" cm="1">
        <f t="array" ref="I2533" xml:space="preserve"> MATCH(TRUE, ISNUMBER( SEARCH( LEFT(小韻資料表[[#This Row],[切語]],1), 切語上字資料表[切語上字]) ), 0)</f>
        <v>24</v>
      </c>
      <c r="J2533" s="210" t="str" cm="1">
        <f t="array" ref="J2533" xml:space="preserve"> INDEX(切語上字資料表[聲母], 小韻資料表[[#This Row],[上字表識別號]])</f>
        <v>心</v>
      </c>
      <c r="K2533" s="210" t="str" cm="1">
        <f t="array" ref="K2533" xml:space="preserve"> INDEX(切語上字資料表[聲母拼音碼], 小韻資料表[[#This Row],[上字表識別號]])</f>
        <v>s</v>
      </c>
      <c r="L2533" s="210" t="str" cm="1">
        <f t="array" ref="L2533" xml:space="preserve"> INDEX(切語上字資料表[清濁], 小韻資料表[[#This Row],[上字表識別號]])</f>
        <v>全清</v>
      </c>
      <c r="M2533" s="223" t="str" cm="1">
        <f t="array" ref="M2533" xml:space="preserve"> INDEX(切語上字資料表[發送收], 小韻資料表[[#This Row],[上字表識別號]])</f>
        <v>送氣</v>
      </c>
      <c r="N2533" s="205" cm="1">
        <f t="array" ref="N2533" xml:space="preserve"> MATCH(TRUE, ISNUMBER( SEARCH( RIGHT(小韻資料表[[#This Row],[切語]],1), 切語下字資料表[切語下字]) ), 0)</f>
        <v>115</v>
      </c>
      <c r="O2533" s="207" t="str" cm="1">
        <f t="array" ref="O2533" xml:space="preserve"> INDEX(切語下字資料表[韻母], 小韻資料表[[#This Row],[下字表識別號]])</f>
        <v>代開1</v>
      </c>
      <c r="P2533" s="207" t="str" cm="1">
        <f t="array" ref="P2533" xml:space="preserve"> INDEX(切語下字資料表[韻母拼音碼], 小韻資料表[[#This Row],[下字表識別號]])</f>
        <v>ai</v>
      </c>
      <c r="Q2533" s="210" t="str" cm="1">
        <f t="array" ref="Q2533" xml:space="preserve"> INDEX(設定表!$C$19:$C$23, INT( LEFT(小韻資料表[[#This Row],[目次編碼]],1) ))</f>
        <v>去</v>
      </c>
      <c r="R2533" s="210">
        <f xml:space="preserve">  INDEX(設定表!$C$8:$C$15, MATCH( (RIGHT(小韻資料表[[#This Row],[清濁]]) &amp; 小韻資料表[[#This Row],[調]]), 設定表!$B$8:$B$15, 0))</f>
        <v>3</v>
      </c>
      <c r="S2533" s="205" t="s">
        <v>309</v>
      </c>
      <c r="T2533" s="205" t="s">
        <v>309</v>
      </c>
      <c r="U2533" s="226" t="s">
        <v>309</v>
      </c>
      <c r="V2533" s="146" t="s">
        <v>309</v>
      </c>
      <c r="X2533" s="135"/>
      <c r="Y2533" s="135"/>
      <c r="AA2533" s="135"/>
      <c r="AB2533" s="134"/>
      <c r="AC2533" s="135"/>
      <c r="AD2533" s="135"/>
      <c r="AH2533" s="135"/>
      <c r="AI2533" s="135"/>
    </row>
    <row r="2534" spans="1:35" ht="31.5">
      <c r="A2534" s="205">
        <v>2530</v>
      </c>
      <c r="B2534" s="206" t="s">
        <v>9104</v>
      </c>
      <c r="C2534" s="207" t="str">
        <f xml:space="preserve"> _xlfn.CONCAT(小韻資料表[[#This Row],[聲母拼音碼]],小韻資料表[[#This Row],[韻母拼音碼]],小韻資料表[[#This Row],[調號]])</f>
        <v>thai3</v>
      </c>
      <c r="D2534" s="206" t="s">
        <v>9105</v>
      </c>
      <c r="E2534" s="208" t="s">
        <v>559</v>
      </c>
      <c r="F2534" s="205">
        <v>5</v>
      </c>
      <c r="G2534" s="209" t="s">
        <v>9106</v>
      </c>
      <c r="H2534" s="205">
        <f xml:space="preserve"> LEN(小韻資料表[[#This Row],[小韻字集]])</f>
        <v>4</v>
      </c>
      <c r="I2534" s="205" cm="1">
        <f t="array" ref="I2534" xml:space="preserve"> MATCH(TRUE, ISNUMBER( SEARCH( LEFT(小韻資料表[[#This Row],[切語]],1), 切語上字資料表[切語上字]) ), 0)</f>
        <v>6</v>
      </c>
      <c r="J2534" s="210" t="str" cm="1">
        <f t="array" ref="J2534" xml:space="preserve"> INDEX(切語上字資料表[聲母], 小韻資料表[[#This Row],[上字表識別號]])</f>
        <v>透</v>
      </c>
      <c r="K2534" s="210" t="str" cm="1">
        <f t="array" ref="K2534" xml:space="preserve"> INDEX(切語上字資料表[聲母拼音碼], 小韻資料表[[#This Row],[上字表識別號]])</f>
        <v>th</v>
      </c>
      <c r="L2534" s="210" t="str" cm="1">
        <f t="array" ref="L2534" xml:space="preserve"> INDEX(切語上字資料表[清濁], 小韻資料表[[#This Row],[上字表識別號]])</f>
        <v>次清</v>
      </c>
      <c r="M2534" s="223" t="str" cm="1">
        <f t="array" ref="M2534" xml:space="preserve"> INDEX(切語上字資料表[發送收], 小韻資料表[[#This Row],[上字表識別號]])</f>
        <v>送氣</v>
      </c>
      <c r="N2534" s="205" cm="1">
        <f t="array" ref="N2534" xml:space="preserve"> MATCH(TRUE, ISNUMBER( SEARCH( RIGHT(小韻資料表[[#This Row],[切語]],1), 切語下字資料表[切語下字]) ), 0)</f>
        <v>115</v>
      </c>
      <c r="O2534" s="207" t="str" cm="1">
        <f t="array" ref="O2534" xml:space="preserve"> INDEX(切語下字資料表[韻母], 小韻資料表[[#This Row],[下字表識別號]])</f>
        <v>代開1</v>
      </c>
      <c r="P2534" s="207" t="str" cm="1">
        <f t="array" ref="P2534" xml:space="preserve"> INDEX(切語下字資料表[韻母拼音碼], 小韻資料表[[#This Row],[下字表識別號]])</f>
        <v>ai</v>
      </c>
      <c r="Q2534" s="210" t="str" cm="1">
        <f t="array" ref="Q2534" xml:space="preserve"> INDEX(設定表!$C$19:$C$23, INT( LEFT(小韻資料表[[#This Row],[目次編碼]],1) ))</f>
        <v>去</v>
      </c>
      <c r="R2534" s="210">
        <f xml:space="preserve">  INDEX(設定表!$C$8:$C$15, MATCH( (RIGHT(小韻資料表[[#This Row],[清濁]]) &amp; 小韻資料表[[#This Row],[調]]), 設定表!$B$8:$B$15, 0))</f>
        <v>3</v>
      </c>
      <c r="S2534" s="205" t="s">
        <v>309</v>
      </c>
      <c r="T2534" s="205" t="s">
        <v>309</v>
      </c>
      <c r="U2534" s="226" t="s">
        <v>309</v>
      </c>
      <c r="V2534" s="147" t="s">
        <v>309</v>
      </c>
      <c r="X2534" s="135"/>
      <c r="Y2534" s="135"/>
      <c r="AA2534" s="135"/>
      <c r="AB2534" s="134"/>
      <c r="AC2534" s="135"/>
      <c r="AD2534" s="135"/>
      <c r="AH2534" s="135"/>
      <c r="AI2534" s="135"/>
    </row>
    <row r="2535" spans="1:35" ht="31.5">
      <c r="A2535" s="205">
        <v>2531</v>
      </c>
      <c r="B2535" s="206" t="s">
        <v>9107</v>
      </c>
      <c r="C2535" s="207" t="str">
        <f xml:space="preserve"> _xlfn.CONCAT(小韻資料表[[#This Row],[聲母拼音碼]],小韻資料表[[#This Row],[韻母拼音碼]],小韻資料表[[#This Row],[調號]])</f>
        <v>kai3</v>
      </c>
      <c r="D2535" s="206" t="s">
        <v>9108</v>
      </c>
      <c r="E2535" s="208" t="s">
        <v>559</v>
      </c>
      <c r="F2535" s="205">
        <v>6</v>
      </c>
      <c r="G2535" s="209" t="s">
        <v>9109</v>
      </c>
      <c r="H2535" s="205">
        <f xml:space="preserve"> LEN(小韻資料表[[#This Row],[小韻字集]])</f>
        <v>7</v>
      </c>
      <c r="I2535" s="205" cm="1">
        <f t="array" ref="I2535" xml:space="preserve"> MATCH(TRUE, ISNUMBER( SEARCH( LEFT(小韻資料表[[#This Row],[切語]],1), 切語上字資料表[切語上字]) ), 0)</f>
        <v>1</v>
      </c>
      <c r="J2535" s="210" t="str" cm="1">
        <f t="array" ref="J2535" xml:space="preserve"> INDEX(切語上字資料表[聲母], 小韻資料表[[#This Row],[上字表識別號]])</f>
        <v>見</v>
      </c>
      <c r="K2535" s="210" t="str" cm="1">
        <f t="array" ref="K2535" xml:space="preserve"> INDEX(切語上字資料表[聲母拼音碼], 小韻資料表[[#This Row],[上字表識別號]])</f>
        <v>k</v>
      </c>
      <c r="L2535" s="210" t="str" cm="1">
        <f t="array" ref="L2535" xml:space="preserve"> INDEX(切語上字資料表[清濁], 小韻資料表[[#This Row],[上字表識別號]])</f>
        <v>全清</v>
      </c>
      <c r="M2535" s="223" t="str" cm="1">
        <f t="array" ref="M2535" xml:space="preserve"> INDEX(切語上字資料表[發送收], 小韻資料表[[#This Row],[上字表識別號]])</f>
        <v>發聲</v>
      </c>
      <c r="N2535" s="205" cm="1">
        <f t="array" ref="N2535" xml:space="preserve"> MATCH(TRUE, ISNUMBER( SEARCH( RIGHT(小韻資料表[[#This Row],[切語]],1), 切語下字資料表[切語下字]) ), 0)</f>
        <v>115</v>
      </c>
      <c r="O2535" s="207" t="str" cm="1">
        <f t="array" ref="O2535" xml:space="preserve"> INDEX(切語下字資料表[韻母], 小韻資料表[[#This Row],[下字表識別號]])</f>
        <v>代開1</v>
      </c>
      <c r="P2535" s="207" t="str" cm="1">
        <f t="array" ref="P2535" xml:space="preserve"> INDEX(切語下字資料表[韻母拼音碼], 小韻資料表[[#This Row],[下字表識別號]])</f>
        <v>ai</v>
      </c>
      <c r="Q2535" s="210" t="str" cm="1">
        <f t="array" ref="Q2535" xml:space="preserve"> INDEX(設定表!$C$19:$C$23, INT( LEFT(小韻資料表[[#This Row],[目次編碼]],1) ))</f>
        <v>去</v>
      </c>
      <c r="R2535" s="210">
        <f xml:space="preserve">  INDEX(設定表!$C$8:$C$15, MATCH( (RIGHT(小韻資料表[[#This Row],[清濁]]) &amp; 小韻資料表[[#This Row],[調]]), 設定表!$B$8:$B$15, 0))</f>
        <v>3</v>
      </c>
      <c r="S2535" s="205" t="s">
        <v>309</v>
      </c>
      <c r="T2535" s="205" t="s">
        <v>309</v>
      </c>
      <c r="U2535" s="226" t="s">
        <v>9110</v>
      </c>
      <c r="V2535" s="146" t="s">
        <v>309</v>
      </c>
      <c r="X2535" s="135"/>
      <c r="Y2535" s="135"/>
      <c r="AA2535" s="135"/>
      <c r="AB2535" s="134"/>
      <c r="AC2535" s="135"/>
      <c r="AD2535" s="135"/>
      <c r="AH2535" s="135"/>
      <c r="AI2535" s="135"/>
    </row>
    <row r="2536" spans="1:35" ht="31.5">
      <c r="A2536" s="205">
        <v>2532</v>
      </c>
      <c r="B2536" s="206" t="s">
        <v>8867</v>
      </c>
      <c r="C2536" s="207" t="str">
        <f xml:space="preserve"> _xlfn.CONCAT(小韻資料表[[#This Row],[聲母拼音碼]],小韻資料表[[#This Row],[韻母拼音碼]],小韻資料表[[#This Row],[調號]])</f>
        <v>khai3</v>
      </c>
      <c r="D2536" s="206" t="s">
        <v>9111</v>
      </c>
      <c r="E2536" s="208" t="s">
        <v>559</v>
      </c>
      <c r="F2536" s="205">
        <v>7</v>
      </c>
      <c r="G2536" s="209" t="s">
        <v>9112</v>
      </c>
      <c r="H2536" s="205">
        <f xml:space="preserve"> LEN(小韻資料表[[#This Row],[小韻字集]])</f>
        <v>6</v>
      </c>
      <c r="I2536" s="205" cm="1">
        <f t="array" ref="I2536" xml:space="preserve"> MATCH(TRUE, ISNUMBER( SEARCH( LEFT(小韻資料表[[#This Row],[切語]],1), 切語上字資料表[切語上字]) ), 0)</f>
        <v>2</v>
      </c>
      <c r="J2536" s="210" t="str" cm="1">
        <f t="array" ref="J2536" xml:space="preserve"> INDEX(切語上字資料表[聲母], 小韻資料表[[#This Row],[上字表識別號]])</f>
        <v>溪</v>
      </c>
      <c r="K2536" s="210" t="str" cm="1">
        <f t="array" ref="K2536" xml:space="preserve"> INDEX(切語上字資料表[聲母拼音碼], 小韻資料表[[#This Row],[上字表識別號]])</f>
        <v>kh</v>
      </c>
      <c r="L2536" s="210" t="str" cm="1">
        <f t="array" ref="L2536" xml:space="preserve"> INDEX(切語上字資料表[清濁], 小韻資料表[[#This Row],[上字表識別號]])</f>
        <v>次清</v>
      </c>
      <c r="M2536" s="223" t="str" cm="1">
        <f t="array" ref="M2536" xml:space="preserve"> INDEX(切語上字資料表[發送收], 小韻資料表[[#This Row],[上字表識別號]])</f>
        <v>送氣</v>
      </c>
      <c r="N2536" s="205" cm="1">
        <f t="array" ref="N2536" xml:space="preserve"> MATCH(TRUE, ISNUMBER( SEARCH( RIGHT(小韻資料表[[#This Row],[切語]],1), 切語下字資料表[切語下字]) ), 0)</f>
        <v>79</v>
      </c>
      <c r="O2536" s="207" t="str" cm="1">
        <f t="array" ref="O2536" xml:space="preserve"> INDEX(切語下字資料表[韻母], 小韻資料表[[#This Row],[下字表識別號]])</f>
        <v>泰開1</v>
      </c>
      <c r="P2536" s="207" t="str" cm="1">
        <f t="array" ref="P2536" xml:space="preserve"> INDEX(切語下字資料表[韻母拼音碼], 小韻資料表[[#This Row],[下字表識別號]])</f>
        <v>ai</v>
      </c>
      <c r="Q2536" s="210" t="str" cm="1">
        <f t="array" ref="Q2536" xml:space="preserve"> INDEX(設定表!$C$19:$C$23, INT( LEFT(小韻資料表[[#This Row],[目次編碼]],1) ))</f>
        <v>去</v>
      </c>
      <c r="R2536" s="210">
        <f xml:space="preserve">  INDEX(設定表!$C$8:$C$15, MATCH( (RIGHT(小韻資料表[[#This Row],[清濁]]) &amp; 小韻資料表[[#This Row],[調]]), 設定表!$B$8:$B$15, 0))</f>
        <v>3</v>
      </c>
      <c r="S2536" s="205" t="s">
        <v>309</v>
      </c>
      <c r="T2536" s="205" t="s">
        <v>309</v>
      </c>
      <c r="U2536" s="226" t="s">
        <v>309</v>
      </c>
      <c r="V2536" s="147" t="s">
        <v>309</v>
      </c>
      <c r="X2536" s="135"/>
      <c r="Y2536" s="135"/>
      <c r="AA2536" s="135"/>
      <c r="AB2536" s="134"/>
      <c r="AC2536" s="135"/>
      <c r="AD2536" s="135"/>
      <c r="AH2536" s="135"/>
      <c r="AI2536" s="135"/>
    </row>
    <row r="2537" spans="1:35" s="152" customFormat="1" ht="31.5">
      <c r="A2537" s="205">
        <v>2533</v>
      </c>
      <c r="B2537" s="206" t="s">
        <v>9113</v>
      </c>
      <c r="C2537" s="207" t="str">
        <f xml:space="preserve"> _xlfn.CONCAT(小韻資料表[[#This Row],[聲母拼音碼]],小韻資料表[[#This Row],[韻母拼音碼]],小韻資料表[[#This Row],[調號]])</f>
        <v>gai7</v>
      </c>
      <c r="D2537" s="206" t="s">
        <v>9114</v>
      </c>
      <c r="E2537" s="216" t="s">
        <v>559</v>
      </c>
      <c r="F2537" s="217">
        <v>8</v>
      </c>
      <c r="G2537" s="209" t="s">
        <v>9115</v>
      </c>
      <c r="H2537" s="205">
        <f xml:space="preserve"> LEN(小韻資料表[[#This Row],[小韻字集]])</f>
        <v>8</v>
      </c>
      <c r="I2537" s="217" cm="1">
        <f t="array" ref="I2537" xml:space="preserve"> MATCH(TRUE, ISNUMBER( SEARCH( LEFT(小韻資料表[[#This Row],[切語]],1), 切語上字資料表[切語上字]) ), 0)</f>
        <v>4</v>
      </c>
      <c r="J2537" s="210" t="str" cm="1">
        <f t="array" ref="J2537" xml:space="preserve"> INDEX(切語上字資料表[聲母], 小韻資料表[[#This Row],[上字表識別號]])</f>
        <v>疑</v>
      </c>
      <c r="K2537" s="210" t="str" cm="1">
        <f t="array" ref="K2537" xml:space="preserve"> INDEX(切語上字資料表[聲母拼音碼], 小韻資料表[[#This Row],[上字表識別號]])</f>
        <v>g</v>
      </c>
      <c r="L2537" s="210" t="str" cm="1">
        <f t="array" ref="L2537" xml:space="preserve"> INDEX(切語上字資料表[清濁], 小韻資料表[[#This Row],[上字表識別號]])</f>
        <v>次濁</v>
      </c>
      <c r="M2537" s="223" t="str" cm="1">
        <f t="array" ref="M2537" xml:space="preserve"> INDEX(切語上字資料表[發送收], 小韻資料表[[#This Row],[上字表識別號]])</f>
        <v>收聲</v>
      </c>
      <c r="N2537" s="217" cm="1">
        <f t="array" ref="N2537" xml:space="preserve"> MATCH(TRUE, ISNUMBER( SEARCH( RIGHT(小韻資料表[[#This Row],[切語]],1), 切語下字資料表[切語下字]) ), 0)</f>
        <v>115</v>
      </c>
      <c r="O2537" s="207" t="str" cm="1">
        <f t="array" ref="O2537" xml:space="preserve"> INDEX(切語下字資料表[韻母], 小韻資料表[[#This Row],[下字表識別號]])</f>
        <v>代開1</v>
      </c>
      <c r="P2537" s="207" t="str" cm="1">
        <f t="array" ref="P2537" xml:space="preserve"> INDEX(切語下字資料表[韻母拼音碼], 小韻資料表[[#This Row],[下字表識別號]])</f>
        <v>ai</v>
      </c>
      <c r="Q2537" s="210" t="str" cm="1">
        <f t="array" ref="Q2537" xml:space="preserve"> INDEX(設定表!$C$19:$C$23, INT( LEFT(小韻資料表[[#This Row],[目次編碼]],1) ))</f>
        <v>去</v>
      </c>
      <c r="R2537" s="210">
        <f xml:space="preserve">  INDEX(設定表!$C$8:$C$15, MATCH( (RIGHT(小韻資料表[[#This Row],[清濁]]) &amp; 小韻資料表[[#This Row],[調]]), 設定表!$B$8:$B$15, 0))</f>
        <v>7</v>
      </c>
      <c r="S2537" s="217" t="s">
        <v>309</v>
      </c>
      <c r="T2537" s="217" t="s">
        <v>309</v>
      </c>
      <c r="U2537" s="229" t="s">
        <v>309</v>
      </c>
      <c r="V2537" s="151" t="s">
        <v>309</v>
      </c>
      <c r="AB2537" s="153"/>
    </row>
    <row r="2538" spans="1:35" ht="31.5">
      <c r="A2538" s="205">
        <v>2534</v>
      </c>
      <c r="B2538" s="206" t="s">
        <v>9116</v>
      </c>
      <c r="C2538" s="207" t="str">
        <f xml:space="preserve"> _xlfn.CONCAT(小韻資料表[[#This Row],[聲母拼音碼]],小韻資料表[[#This Row],[韻母拼音碼]],小韻資料表[[#This Row],[調號]])</f>
        <v>Øai3</v>
      </c>
      <c r="D2538" s="206" t="s">
        <v>9117</v>
      </c>
      <c r="E2538" s="208" t="s">
        <v>559</v>
      </c>
      <c r="F2538" s="205">
        <v>9</v>
      </c>
      <c r="G2538" s="209" t="s">
        <v>9118</v>
      </c>
      <c r="H2538" s="205">
        <f xml:space="preserve"> LEN(小韻資料表[[#This Row],[小韻字集]])</f>
        <v>11</v>
      </c>
      <c r="I2538" s="205" cm="1">
        <f t="array" ref="I2538" xml:space="preserve"> MATCH(TRUE, ISNUMBER( SEARCH( LEFT(小韻資料表[[#This Row],[切語]],1), 切語上字資料表[切語上字]) ), 0)</f>
        <v>35</v>
      </c>
      <c r="J2538" s="210" t="str" cm="1">
        <f t="array" ref="J2538" xml:space="preserve"> INDEX(切語上字資料表[聲母], 小韻資料表[[#This Row],[上字表識別號]])</f>
        <v>影</v>
      </c>
      <c r="K2538" s="210" t="str" cm="1">
        <f t="array" ref="K2538" xml:space="preserve"> INDEX(切語上字資料表[聲母拼音碼], 小韻資料表[[#This Row],[上字表識別號]])</f>
        <v>Ø</v>
      </c>
      <c r="L2538" s="210" t="str" cm="1">
        <f t="array" ref="L2538" xml:space="preserve"> INDEX(切語上字資料表[清濁], 小韻資料表[[#This Row],[上字表識別號]])</f>
        <v>全清</v>
      </c>
      <c r="M2538" s="223" t="str" cm="1">
        <f t="array" ref="M2538" xml:space="preserve"> INDEX(切語上字資料表[發送收], 小韻資料表[[#This Row],[上字表識別號]])</f>
        <v>發聲</v>
      </c>
      <c r="N2538" s="205" cm="1">
        <f t="array" ref="N2538" xml:space="preserve"> MATCH(TRUE, ISNUMBER( SEARCH( RIGHT(小韻資料表[[#This Row],[切語]],1), 切語下字資料表[切語下字]) ), 0)</f>
        <v>115</v>
      </c>
      <c r="O2538" s="207" t="str" cm="1">
        <f t="array" ref="O2538" xml:space="preserve"> INDEX(切語下字資料表[韻母], 小韻資料表[[#This Row],[下字表識別號]])</f>
        <v>代開1</v>
      </c>
      <c r="P2538" s="207" t="str" cm="1">
        <f t="array" ref="P2538" xml:space="preserve"> INDEX(切語下字資料表[韻母拼音碼], 小韻資料表[[#This Row],[下字表識別號]])</f>
        <v>ai</v>
      </c>
      <c r="Q2538" s="210" t="str" cm="1">
        <f t="array" ref="Q2538" xml:space="preserve"> INDEX(設定表!$C$19:$C$23, INT( LEFT(小韻資料表[[#This Row],[目次編碼]],1) ))</f>
        <v>去</v>
      </c>
      <c r="R2538" s="210">
        <f xml:space="preserve">  INDEX(設定表!$C$8:$C$15, MATCH( (RIGHT(小韻資料表[[#This Row],[清濁]]) &amp; 小韻資料表[[#This Row],[調]]), 設定表!$B$8:$B$15, 0))</f>
        <v>3</v>
      </c>
      <c r="S2538" s="205" t="s">
        <v>309</v>
      </c>
      <c r="T2538" s="205" t="s">
        <v>309</v>
      </c>
      <c r="U2538" s="226" t="s">
        <v>309</v>
      </c>
      <c r="V2538" s="147" t="s">
        <v>309</v>
      </c>
      <c r="X2538" s="135"/>
      <c r="Y2538" s="135"/>
      <c r="AA2538" s="135"/>
      <c r="AB2538" s="134"/>
      <c r="AC2538" s="135"/>
      <c r="AD2538" s="135"/>
      <c r="AH2538" s="135"/>
      <c r="AI2538" s="135"/>
    </row>
    <row r="2539" spans="1:35" ht="31.5">
      <c r="A2539" s="205">
        <v>2535</v>
      </c>
      <c r="B2539" s="206" t="s">
        <v>13210</v>
      </c>
      <c r="C2539" s="207" t="str">
        <f xml:space="preserve"> _xlfn.CONCAT(小韻資料表[[#This Row],[聲母拼音碼]],小韻資料表[[#This Row],[韻母拼音碼]],小韻資料表[[#This Row],[調號]])</f>
        <v>hai7</v>
      </c>
      <c r="D2539" s="206" t="s">
        <v>9119</v>
      </c>
      <c r="E2539" s="208" t="s">
        <v>559</v>
      </c>
      <c r="F2539" s="205">
        <v>10</v>
      </c>
      <c r="G2539" s="209" t="s">
        <v>9120</v>
      </c>
      <c r="H2539" s="205">
        <f xml:space="preserve"> LEN(小韻資料表[[#This Row],[小韻字集]])</f>
        <v>3</v>
      </c>
      <c r="I2539" s="205" cm="1">
        <f t="array" ref="I2539" xml:space="preserve"> MATCH(TRUE, ISNUMBER( SEARCH( LEFT(小韻資料表[[#This Row],[切語]],1), 切語上字資料表[切語上字]) ), 0)</f>
        <v>37</v>
      </c>
      <c r="J2539" s="210" t="str" cm="1">
        <f t="array" ref="J2539" xml:space="preserve"> INDEX(切語上字資料表[聲母], 小韻資料表[[#This Row],[上字表識別號]])</f>
        <v>匣</v>
      </c>
      <c r="K2539" s="210" t="str" cm="1">
        <f t="array" ref="K2539" xml:space="preserve"> INDEX(切語上字資料表[聲母拼音碼], 小韻資料表[[#This Row],[上字表識別號]])</f>
        <v>h</v>
      </c>
      <c r="L2539" s="210" t="str" cm="1">
        <f t="array" ref="L2539" xml:space="preserve"> INDEX(切語上字資料表[清濁], 小韻資料表[[#This Row],[上字表識別號]])</f>
        <v>全濁</v>
      </c>
      <c r="M2539" s="223" t="str" cm="1">
        <f t="array" ref="M2539" xml:space="preserve"> INDEX(切語上字資料表[發送收], 小韻資料表[[#This Row],[上字表識別號]])</f>
        <v>送氣</v>
      </c>
      <c r="N2539" s="205" cm="1">
        <f t="array" ref="N2539" xml:space="preserve"> MATCH(TRUE, ISNUMBER( SEARCH( RIGHT(小韻資料表[[#This Row],[切語]],1), 切語下字資料表[切語下字]) ), 0)</f>
        <v>115</v>
      </c>
      <c r="O2539" s="207" t="str" cm="1">
        <f t="array" ref="O2539" xml:space="preserve"> INDEX(切語下字資料表[韻母], 小韻資料表[[#This Row],[下字表識別號]])</f>
        <v>代開1</v>
      </c>
      <c r="P2539" s="207" t="str" cm="1">
        <f t="array" ref="P2539" xml:space="preserve"> INDEX(切語下字資料表[韻母拼音碼], 小韻資料表[[#This Row],[下字表識別號]])</f>
        <v>ai</v>
      </c>
      <c r="Q2539" s="210" t="str" cm="1">
        <f t="array" ref="Q2539" xml:space="preserve"> INDEX(設定表!$C$19:$C$23, INT( LEFT(小韻資料表[[#This Row],[目次編碼]],1) ))</f>
        <v>去</v>
      </c>
      <c r="R2539" s="210">
        <f xml:space="preserve">  INDEX(設定表!$C$8:$C$15, MATCH( (RIGHT(小韻資料表[[#This Row],[清濁]]) &amp; 小韻資料表[[#This Row],[調]]), 設定表!$B$8:$B$15, 0))</f>
        <v>7</v>
      </c>
      <c r="S2539" s="205" t="s">
        <v>309</v>
      </c>
      <c r="T2539" s="205" t="s">
        <v>309</v>
      </c>
      <c r="U2539" s="226" t="s">
        <v>309</v>
      </c>
      <c r="V2539" s="146" t="s">
        <v>309</v>
      </c>
      <c r="X2539" s="135"/>
      <c r="Y2539" s="135"/>
      <c r="AA2539" s="135"/>
      <c r="AB2539" s="134"/>
      <c r="AC2539" s="135"/>
      <c r="AD2539" s="135"/>
      <c r="AH2539" s="135"/>
      <c r="AI2539" s="135"/>
    </row>
    <row r="2540" spans="1:35" ht="31.5">
      <c r="A2540" s="205">
        <v>2536</v>
      </c>
      <c r="B2540" s="206" t="s">
        <v>9121</v>
      </c>
      <c r="C2540" s="207" t="str">
        <f xml:space="preserve"> _xlfn.CONCAT(小韻資料表[[#This Row],[聲母拼音碼]],小韻資料表[[#This Row],[韻母拼音碼]],小韻資料表[[#This Row],[調號]])</f>
        <v>nai7</v>
      </c>
      <c r="D2540" s="206" t="s">
        <v>9122</v>
      </c>
      <c r="E2540" s="208" t="s">
        <v>559</v>
      </c>
      <c r="F2540" s="205">
        <v>11</v>
      </c>
      <c r="G2540" s="209" t="s">
        <v>9123</v>
      </c>
      <c r="H2540" s="205">
        <f xml:space="preserve"> LEN(小韻資料表[[#This Row],[小韻字集]])</f>
        <v>8</v>
      </c>
      <c r="I2540" s="205" cm="1">
        <f t="array" ref="I2540" xml:space="preserve"> MATCH(TRUE, ISNUMBER( SEARCH( LEFT(小韻資料表[[#This Row],[切語]],1), 切語上字資料表[切語上字]) ), 0)</f>
        <v>8</v>
      </c>
      <c r="J2540" s="210" t="str" cm="1">
        <f t="array" ref="J2540" xml:space="preserve"> INDEX(切語上字資料表[聲母], 小韻資料表[[#This Row],[上字表識別號]])</f>
        <v>泥</v>
      </c>
      <c r="K2540" s="210" t="str" cm="1">
        <f t="array" ref="K2540" xml:space="preserve"> INDEX(切語上字資料表[聲母拼音碼], 小韻資料表[[#This Row],[上字表識別號]])</f>
        <v>n</v>
      </c>
      <c r="L2540" s="210" t="str" cm="1">
        <f t="array" ref="L2540" xml:space="preserve"> INDEX(切語上字資料表[清濁], 小韻資料表[[#This Row],[上字表識別號]])</f>
        <v>次濁</v>
      </c>
      <c r="M2540" s="223" t="str" cm="1">
        <f t="array" ref="M2540" xml:space="preserve"> INDEX(切語上字資料表[發送收], 小韻資料表[[#This Row],[上字表識別號]])</f>
        <v>收聲</v>
      </c>
      <c r="N2540" s="205" cm="1">
        <f t="array" ref="N2540" xml:space="preserve"> MATCH(TRUE, ISNUMBER( SEARCH( RIGHT(小韻資料表[[#This Row],[切語]],1), 切語下字資料表[切語下字]) ), 0)</f>
        <v>115</v>
      </c>
      <c r="O2540" s="207" t="str" cm="1">
        <f t="array" ref="O2540" xml:space="preserve"> INDEX(切語下字資料表[韻母], 小韻資料表[[#This Row],[下字表識別號]])</f>
        <v>代開1</v>
      </c>
      <c r="P2540" s="207" t="str" cm="1">
        <f t="array" ref="P2540" xml:space="preserve"> INDEX(切語下字資料表[韻母拼音碼], 小韻資料表[[#This Row],[下字表識別號]])</f>
        <v>ai</v>
      </c>
      <c r="Q2540" s="210" t="str" cm="1">
        <f t="array" ref="Q2540" xml:space="preserve"> INDEX(設定表!$C$19:$C$23, INT( LEFT(小韻資料表[[#This Row],[目次編碼]],1) ))</f>
        <v>去</v>
      </c>
      <c r="R2540" s="210">
        <f xml:space="preserve">  INDEX(設定表!$C$8:$C$15, MATCH( (RIGHT(小韻資料表[[#This Row],[清濁]]) &amp; 小韻資料表[[#This Row],[調]]), 設定表!$B$8:$B$15, 0))</f>
        <v>7</v>
      </c>
      <c r="S2540" s="205" t="s">
        <v>309</v>
      </c>
      <c r="T2540" s="205" t="s">
        <v>309</v>
      </c>
      <c r="U2540" s="226" t="s">
        <v>309</v>
      </c>
      <c r="V2540" s="147" t="s">
        <v>309</v>
      </c>
      <c r="X2540" s="135"/>
      <c r="Y2540" s="135"/>
      <c r="AA2540" s="135"/>
      <c r="AB2540" s="134"/>
      <c r="AC2540" s="135"/>
      <c r="AD2540" s="135"/>
      <c r="AH2540" s="135"/>
      <c r="AI2540" s="135"/>
    </row>
    <row r="2541" spans="1:35" ht="31.5">
      <c r="A2541" s="205">
        <v>2537</v>
      </c>
      <c r="B2541" s="206" t="s">
        <v>9124</v>
      </c>
      <c r="C2541" s="207" t="str">
        <f xml:space="preserve"> _xlfn.CONCAT(小韻資料表[[#This Row],[聲母拼音碼]],小韻資料表[[#This Row],[韻母拼音碼]],小韻資料表[[#This Row],[調號]])</f>
        <v>tai3</v>
      </c>
      <c r="D2541" s="206" t="s">
        <v>9125</v>
      </c>
      <c r="E2541" s="208" t="s">
        <v>559</v>
      </c>
      <c r="F2541" s="205">
        <v>12</v>
      </c>
      <c r="G2541" s="209" t="s">
        <v>9125</v>
      </c>
      <c r="H2541" s="205">
        <f xml:space="preserve"> LEN(小韻資料表[[#This Row],[小韻字集]])</f>
        <v>1</v>
      </c>
      <c r="I2541" s="205" cm="1">
        <f t="array" ref="I2541" xml:space="preserve"> MATCH(TRUE, ISNUMBER( SEARCH( LEFT(小韻資料表[[#This Row],[切語]],1), 切語上字資料表[切語上字]) ), 0)</f>
        <v>5</v>
      </c>
      <c r="J2541" s="210" t="str" cm="1">
        <f t="array" ref="J2541" xml:space="preserve"> INDEX(切語上字資料表[聲母], 小韻資料表[[#This Row],[上字表識別號]])</f>
        <v>端</v>
      </c>
      <c r="K2541" s="210" t="str" cm="1">
        <f t="array" ref="K2541" xml:space="preserve"> INDEX(切語上字資料表[聲母拼音碼], 小韻資料表[[#This Row],[上字表識別號]])</f>
        <v>t</v>
      </c>
      <c r="L2541" s="210" t="str" cm="1">
        <f t="array" ref="L2541" xml:space="preserve"> INDEX(切語上字資料表[清濁], 小韻資料表[[#This Row],[上字表識別號]])</f>
        <v>全清</v>
      </c>
      <c r="M2541" s="223" t="str" cm="1">
        <f t="array" ref="M2541" xml:space="preserve"> INDEX(切語上字資料表[發送收], 小韻資料表[[#This Row],[上字表識別號]])</f>
        <v>發聲</v>
      </c>
      <c r="N2541" s="205" cm="1">
        <f t="array" ref="N2541" xml:space="preserve"> MATCH(TRUE, ISNUMBER( SEARCH( RIGHT(小韻資料表[[#This Row],[切語]],1), 切語下字資料表[切語下字]) ), 0)</f>
        <v>115</v>
      </c>
      <c r="O2541" s="207" t="str" cm="1">
        <f t="array" ref="O2541" xml:space="preserve"> INDEX(切語下字資料表[韻母], 小韻資料表[[#This Row],[下字表識別號]])</f>
        <v>代開1</v>
      </c>
      <c r="P2541" s="207" t="str" cm="1">
        <f t="array" ref="P2541" xml:space="preserve"> INDEX(切語下字資料表[韻母拼音碼], 小韻資料表[[#This Row],[下字表識別號]])</f>
        <v>ai</v>
      </c>
      <c r="Q2541" s="210" t="str" cm="1">
        <f t="array" ref="Q2541" xml:space="preserve"> INDEX(設定表!$C$19:$C$23, INT( LEFT(小韻資料表[[#This Row],[目次編碼]],1) ))</f>
        <v>去</v>
      </c>
      <c r="R2541" s="210">
        <f xml:space="preserve">  INDEX(設定表!$C$8:$C$15, MATCH( (RIGHT(小韻資料表[[#This Row],[清濁]]) &amp; 小韻資料表[[#This Row],[調]]), 設定表!$B$8:$B$15, 0))</f>
        <v>3</v>
      </c>
      <c r="S2541" s="205" t="s">
        <v>309</v>
      </c>
      <c r="T2541" s="205" t="s">
        <v>309</v>
      </c>
      <c r="U2541" s="226" t="s">
        <v>309</v>
      </c>
      <c r="V2541" s="146" t="s">
        <v>309</v>
      </c>
      <c r="X2541" s="135"/>
      <c r="Y2541" s="135"/>
      <c r="AA2541" s="135"/>
      <c r="AB2541" s="134"/>
      <c r="AC2541" s="135"/>
      <c r="AD2541" s="135"/>
      <c r="AH2541" s="135"/>
      <c r="AI2541" s="135"/>
    </row>
    <row r="2542" spans="1:35" ht="31.5">
      <c r="A2542" s="205">
        <v>2538</v>
      </c>
      <c r="B2542" s="206" t="s">
        <v>9126</v>
      </c>
      <c r="C2542" s="207" t="str">
        <f xml:space="preserve"> _xlfn.CONCAT(小韻資料表[[#This Row],[聲母拼音碼]],小韻資料表[[#This Row],[韻母拼音碼]],小韻資料表[[#This Row],[調號]])</f>
        <v>lai7</v>
      </c>
      <c r="D2542" s="206" t="s">
        <v>9127</v>
      </c>
      <c r="E2542" s="208" t="s">
        <v>559</v>
      </c>
      <c r="F2542" s="205">
        <v>13</v>
      </c>
      <c r="G2542" s="209" t="s">
        <v>9128</v>
      </c>
      <c r="H2542" s="205">
        <f xml:space="preserve"> LEN(小韻資料表[[#This Row],[小韻字集]])</f>
        <v>9</v>
      </c>
      <c r="I2542" s="205" cm="1">
        <f t="array" ref="I2542" xml:space="preserve"> MATCH(TRUE, ISNUMBER( SEARCH( LEFT(小韻資料表[[#This Row],[切語]],1), 切語上字資料表[切語上字]) ), 0)</f>
        <v>40</v>
      </c>
      <c r="J2542" s="210" t="str" cm="1">
        <f t="array" ref="J2542" xml:space="preserve"> INDEX(切語上字資料表[聲母], 小韻資料表[[#This Row],[上字表識別號]])</f>
        <v>來</v>
      </c>
      <c r="K2542" s="210" t="str" cm="1">
        <f t="array" ref="K2542" xml:space="preserve"> INDEX(切語上字資料表[聲母拼音碼], 小韻資料表[[#This Row],[上字表識別號]])</f>
        <v>l</v>
      </c>
      <c r="L2542" s="210" t="str" cm="1">
        <f t="array" ref="L2542" xml:space="preserve"> INDEX(切語上字資料表[清濁], 小韻資料表[[#This Row],[上字表識別號]])</f>
        <v>次濁</v>
      </c>
      <c r="M2542" s="223" t="str" cm="1">
        <f t="array" ref="M2542" xml:space="preserve"> INDEX(切語上字資料表[發送收], 小韻資料表[[#This Row],[上字表識別號]])</f>
        <v>收聲</v>
      </c>
      <c r="N2542" s="205" cm="1">
        <f t="array" ref="N2542" xml:space="preserve"> MATCH(TRUE, ISNUMBER( SEARCH( RIGHT(小韻資料表[[#This Row],[切語]],1), 切語下字資料表[切語下字]) ), 0)</f>
        <v>115</v>
      </c>
      <c r="O2542" s="207" t="str" cm="1">
        <f t="array" ref="O2542" xml:space="preserve"> INDEX(切語下字資料表[韻母], 小韻資料表[[#This Row],[下字表識別號]])</f>
        <v>代開1</v>
      </c>
      <c r="P2542" s="207" t="str" cm="1">
        <f t="array" ref="P2542" xml:space="preserve"> INDEX(切語下字資料表[韻母拼音碼], 小韻資料表[[#This Row],[下字表識別號]])</f>
        <v>ai</v>
      </c>
      <c r="Q2542" s="210" t="str" cm="1">
        <f t="array" ref="Q2542" xml:space="preserve"> INDEX(設定表!$C$19:$C$23, INT( LEFT(小韻資料表[[#This Row],[目次編碼]],1) ))</f>
        <v>去</v>
      </c>
      <c r="R2542" s="210">
        <f xml:space="preserve">  INDEX(設定表!$C$8:$C$15, MATCH( (RIGHT(小韻資料表[[#This Row],[清濁]]) &amp; 小韻資料表[[#This Row],[調]]), 設定表!$B$8:$B$15, 0))</f>
        <v>7</v>
      </c>
      <c r="S2542" s="205" t="s">
        <v>309</v>
      </c>
      <c r="T2542" s="205" t="s">
        <v>309</v>
      </c>
      <c r="U2542" s="226" t="s">
        <v>309</v>
      </c>
      <c r="V2542" s="147" t="s">
        <v>309</v>
      </c>
      <c r="X2542" s="135"/>
      <c r="Y2542" s="135"/>
      <c r="AA2542" s="135"/>
      <c r="AB2542" s="134"/>
      <c r="AC2542" s="135"/>
      <c r="AD2542" s="135"/>
      <c r="AH2542" s="135"/>
      <c r="AI2542" s="135"/>
    </row>
    <row r="2543" spans="1:35" ht="31.5">
      <c r="A2543" s="205">
        <v>2539</v>
      </c>
      <c r="B2543" s="206" t="s">
        <v>9129</v>
      </c>
      <c r="C2543" s="207" t="str">
        <f xml:space="preserve"> _xlfn.CONCAT(小韻資料表[[#This Row],[聲母拼音碼]],小韻資料表[[#This Row],[韻母拼音碼]],小韻資料表[[#This Row],[調號]])</f>
        <v>chai3</v>
      </c>
      <c r="D2543" s="206" t="s">
        <v>9130</v>
      </c>
      <c r="E2543" s="208" t="s">
        <v>559</v>
      </c>
      <c r="F2543" s="205">
        <v>14</v>
      </c>
      <c r="G2543" s="209" t="s">
        <v>9131</v>
      </c>
      <c r="H2543" s="205">
        <f xml:space="preserve"> LEN(小韻資料表[[#This Row],[小韻字集]])</f>
        <v>5</v>
      </c>
      <c r="I2543" s="205" cm="1">
        <f t="array" ref="I2543" xml:space="preserve"> MATCH(TRUE, ISNUMBER( SEARCH( LEFT(小韻資料表[[#This Row],[切語]],1), 切語上字資料表[切語上字]) ), 0)</f>
        <v>22</v>
      </c>
      <c r="J2543" s="210" t="str" cm="1">
        <f t="array" ref="J2543" xml:space="preserve"> INDEX(切語上字資料表[聲母], 小韻資料表[[#This Row],[上字表識別號]])</f>
        <v>清</v>
      </c>
      <c r="K2543" s="210" t="str" cm="1">
        <f t="array" ref="K2543" xml:space="preserve"> INDEX(切語上字資料表[聲母拼音碼], 小韻資料表[[#This Row],[上字表識別號]])</f>
        <v>ch</v>
      </c>
      <c r="L2543" s="210" t="str" cm="1">
        <f t="array" ref="L2543" xml:space="preserve"> INDEX(切語上字資料表[清濁], 小韻資料表[[#This Row],[上字表識別號]])</f>
        <v>次清</v>
      </c>
      <c r="M2543" s="223" t="str" cm="1">
        <f t="array" ref="M2543" xml:space="preserve"> INDEX(切語上字資料表[發送收], 小韻資料表[[#This Row],[上字表識別號]])</f>
        <v>送氣</v>
      </c>
      <c r="N2543" s="205" cm="1">
        <f t="array" ref="N2543" xml:space="preserve"> MATCH(TRUE, ISNUMBER( SEARCH( RIGHT(小韻資料表[[#This Row],[切語]],1), 切語下字資料表[切語下字]) ), 0)</f>
        <v>115</v>
      </c>
      <c r="O2543" s="207" t="str" cm="1">
        <f t="array" ref="O2543" xml:space="preserve"> INDEX(切語下字資料表[韻母], 小韻資料表[[#This Row],[下字表識別號]])</f>
        <v>代開1</v>
      </c>
      <c r="P2543" s="207" t="str" cm="1">
        <f t="array" ref="P2543" xml:space="preserve"> INDEX(切語下字資料表[韻母拼音碼], 小韻資料表[[#This Row],[下字表識別號]])</f>
        <v>ai</v>
      </c>
      <c r="Q2543" s="210" t="str" cm="1">
        <f t="array" ref="Q2543" xml:space="preserve"> INDEX(設定表!$C$19:$C$23, INT( LEFT(小韻資料表[[#This Row],[目次編碼]],1) ))</f>
        <v>去</v>
      </c>
      <c r="R2543" s="210">
        <f xml:space="preserve">  INDEX(設定表!$C$8:$C$15, MATCH( (RIGHT(小韻資料表[[#This Row],[清濁]]) &amp; 小韻資料表[[#This Row],[調]]), 設定表!$B$8:$B$15, 0))</f>
        <v>3</v>
      </c>
      <c r="S2543" s="205" t="s">
        <v>309</v>
      </c>
      <c r="T2543" s="205" t="s">
        <v>309</v>
      </c>
      <c r="U2543" s="226" t="s">
        <v>309</v>
      </c>
      <c r="V2543" s="146" t="s">
        <v>309</v>
      </c>
      <c r="X2543" s="135"/>
      <c r="Y2543" s="135"/>
      <c r="AA2543" s="135"/>
      <c r="AB2543" s="134"/>
      <c r="AC2543" s="135"/>
      <c r="AD2543" s="135"/>
      <c r="AH2543" s="135"/>
      <c r="AI2543" s="135"/>
    </row>
    <row r="2544" spans="1:35" ht="31.5">
      <c r="A2544" s="205">
        <v>2540</v>
      </c>
      <c r="B2544" s="206" t="s">
        <v>9132</v>
      </c>
      <c r="C2544" s="207" t="str">
        <f xml:space="preserve"> _xlfn.CONCAT(小韻資料表[[#This Row],[聲母拼音碼]],小韻資料表[[#This Row],[韻母拼音碼]],小韻資料表[[#This Row],[調號]])</f>
        <v>cai7</v>
      </c>
      <c r="D2544" s="206" t="s">
        <v>9097</v>
      </c>
      <c r="E2544" s="208" t="s">
        <v>559</v>
      </c>
      <c r="F2544" s="205">
        <v>15</v>
      </c>
      <c r="G2544" s="209" t="s">
        <v>9133</v>
      </c>
      <c r="H2544" s="205">
        <f xml:space="preserve"> LEN(小韻資料表[[#This Row],[小韻字集]])</f>
        <v>8</v>
      </c>
      <c r="I2544" s="205" cm="1">
        <f t="array" ref="I2544" xml:space="preserve"> MATCH(TRUE, ISNUMBER( SEARCH( LEFT(小韻資料表[[#This Row],[切語]],1), 切語上字資料表[切語上字]) ), 0)</f>
        <v>23</v>
      </c>
      <c r="J2544" s="210" t="str" cm="1">
        <f t="array" ref="J2544" xml:space="preserve"> INDEX(切語上字資料表[聲母], 小韻資料表[[#This Row],[上字表識別號]])</f>
        <v>從</v>
      </c>
      <c r="K2544" s="210" t="str" cm="1">
        <f t="array" ref="K2544" xml:space="preserve"> INDEX(切語上字資料表[聲母拼音碼], 小韻資料表[[#This Row],[上字表識別號]])</f>
        <v>c</v>
      </c>
      <c r="L2544" s="210" t="str" cm="1">
        <f t="array" ref="L2544" xml:space="preserve"> INDEX(切語上字資料表[清濁], 小韻資料表[[#This Row],[上字表識別號]])</f>
        <v>全濁</v>
      </c>
      <c r="M2544" s="223" cm="1">
        <f t="array" ref="M2544" xml:space="preserve"> INDEX(切語上字資料表[發送收], 小韻資料表[[#This Row],[上字表識別號]])</f>
        <v>0</v>
      </c>
      <c r="N2544" s="205" cm="1">
        <f t="array" ref="N2544" xml:space="preserve"> MATCH(TRUE, ISNUMBER( SEARCH( RIGHT(小韻資料表[[#This Row],[切語]],1), 切語下字資料表[切語下字]) ), 0)</f>
        <v>115</v>
      </c>
      <c r="O2544" s="207" t="str" cm="1">
        <f t="array" ref="O2544" xml:space="preserve"> INDEX(切語下字資料表[韻母], 小韻資料表[[#This Row],[下字表識別號]])</f>
        <v>代開1</v>
      </c>
      <c r="P2544" s="207" t="str" cm="1">
        <f t="array" ref="P2544" xml:space="preserve"> INDEX(切語下字資料表[韻母拼音碼], 小韻資料表[[#This Row],[下字表識別號]])</f>
        <v>ai</v>
      </c>
      <c r="Q2544" s="210" t="str" cm="1">
        <f t="array" ref="Q2544" xml:space="preserve"> INDEX(設定表!$C$19:$C$23, INT( LEFT(小韻資料表[[#This Row],[目次編碼]],1) ))</f>
        <v>去</v>
      </c>
      <c r="R2544" s="210">
        <f xml:space="preserve">  INDEX(設定表!$C$8:$C$15, MATCH( (RIGHT(小韻資料表[[#This Row],[清濁]]) &amp; 小韻資料表[[#This Row],[調]]), 設定表!$B$8:$B$15, 0))</f>
        <v>7</v>
      </c>
      <c r="S2544" s="205" t="s">
        <v>309</v>
      </c>
      <c r="T2544" s="205" t="s">
        <v>309</v>
      </c>
      <c r="U2544" s="226" t="s">
        <v>309</v>
      </c>
      <c r="V2544" s="147" t="s">
        <v>309</v>
      </c>
      <c r="X2544" s="135"/>
      <c r="Y2544" s="135"/>
      <c r="AA2544" s="135"/>
      <c r="AB2544" s="134"/>
      <c r="AC2544" s="135"/>
      <c r="AD2544" s="135"/>
      <c r="AH2544" s="135"/>
      <c r="AI2544" s="135"/>
    </row>
    <row r="2545" spans="1:35" ht="31.5">
      <c r="A2545" s="205">
        <v>2541</v>
      </c>
      <c r="B2545" s="206" t="s">
        <v>9134</v>
      </c>
      <c r="C2545" s="207" t="str">
        <f xml:space="preserve"> _xlfn.CONCAT(小韻資料表[[#This Row],[聲母拼音碼]],小韻資料表[[#This Row],[韻母拼音碼]],小韻資料表[[#This Row],[調號]])</f>
        <v>hai3</v>
      </c>
      <c r="D2545" s="206" t="s">
        <v>9135</v>
      </c>
      <c r="E2545" s="208" t="s">
        <v>559</v>
      </c>
      <c r="F2545" s="205">
        <v>16</v>
      </c>
      <c r="G2545" s="209" t="s">
        <v>9135</v>
      </c>
      <c r="H2545" s="205">
        <f xml:space="preserve"> LEN(小韻資料表[[#This Row],[小韻字集]])</f>
        <v>1</v>
      </c>
      <c r="I2545" s="205" cm="1">
        <f t="array" ref="I2545" xml:space="preserve"> MATCH(TRUE, ISNUMBER( SEARCH( LEFT(小韻資料表[[#This Row],[切語]],1), 切語上字資料表[切語上字]) ), 0)</f>
        <v>36</v>
      </c>
      <c r="J2545" s="210" t="str" cm="1">
        <f t="array" ref="J2545" xml:space="preserve"> INDEX(切語上字資料表[聲母], 小韻資料表[[#This Row],[上字表識別號]])</f>
        <v>曉</v>
      </c>
      <c r="K2545" s="210" t="str" cm="1">
        <f t="array" ref="K2545" xml:space="preserve"> INDEX(切語上字資料表[聲母拼音碼], 小韻資料表[[#This Row],[上字表識別號]])</f>
        <v>h</v>
      </c>
      <c r="L2545" s="210" t="str" cm="1">
        <f t="array" ref="L2545" xml:space="preserve"> INDEX(切語上字資料表[清濁], 小韻資料表[[#This Row],[上字表識別號]])</f>
        <v>次清</v>
      </c>
      <c r="M2545" s="223" t="str" cm="1">
        <f t="array" ref="M2545" xml:space="preserve"> INDEX(切語上字資料表[發送收], 小韻資料表[[#This Row],[上字表識別號]])</f>
        <v>送氣</v>
      </c>
      <c r="N2545" s="205" cm="1">
        <f t="array" ref="N2545" xml:space="preserve"> MATCH(TRUE, ISNUMBER( SEARCH( RIGHT(小韻資料表[[#This Row],[切語]],1), 切語下字資料表[切語下字]) ), 0)</f>
        <v>115</v>
      </c>
      <c r="O2545" s="207" t="str" cm="1">
        <f t="array" ref="O2545" xml:space="preserve"> INDEX(切語下字資料表[韻母], 小韻資料表[[#This Row],[下字表識別號]])</f>
        <v>代開1</v>
      </c>
      <c r="P2545" s="207" t="str" cm="1">
        <f t="array" ref="P2545" xml:space="preserve"> INDEX(切語下字資料表[韻母拼音碼], 小韻資料表[[#This Row],[下字表識別號]])</f>
        <v>ai</v>
      </c>
      <c r="Q2545" s="210" t="str" cm="1">
        <f t="array" ref="Q2545" xml:space="preserve"> INDEX(設定表!$C$19:$C$23, INT( LEFT(小韻資料表[[#This Row],[目次編碼]],1) ))</f>
        <v>去</v>
      </c>
      <c r="R2545" s="210">
        <f xml:space="preserve">  INDEX(設定表!$C$8:$C$15, MATCH( (RIGHT(小韻資料表[[#This Row],[清濁]]) &amp; 小韻資料表[[#This Row],[調]]), 設定表!$B$8:$B$15, 0))</f>
        <v>3</v>
      </c>
      <c r="S2545" s="205" t="s">
        <v>309</v>
      </c>
      <c r="T2545" s="205" t="s">
        <v>309</v>
      </c>
      <c r="U2545" s="226" t="s">
        <v>309</v>
      </c>
      <c r="V2545" s="146" t="s">
        <v>309</v>
      </c>
      <c r="X2545" s="135"/>
      <c r="Y2545" s="135"/>
      <c r="AA2545" s="135"/>
      <c r="AB2545" s="134"/>
      <c r="AC2545" s="135"/>
      <c r="AD2545" s="135"/>
      <c r="AH2545" s="135"/>
      <c r="AI2545" s="135"/>
    </row>
    <row r="2546" spans="1:35" ht="31.5">
      <c r="A2546" s="205">
        <v>2542</v>
      </c>
      <c r="B2546" s="206" t="s">
        <v>9136</v>
      </c>
      <c r="C2546" s="207" t="str">
        <f xml:space="preserve"> _xlfn.CONCAT(小韻資料表[[#This Row],[聲母拼音碼]],小韻資料表[[#This Row],[韻母拼音碼]],小韻資料表[[#This Row],[調號]])</f>
        <v>hue3</v>
      </c>
      <c r="D2546" s="206" t="s">
        <v>564</v>
      </c>
      <c r="E2546" s="208" t="s">
        <v>567</v>
      </c>
      <c r="F2546" s="205">
        <v>1</v>
      </c>
      <c r="G2546" s="209" t="s">
        <v>9137</v>
      </c>
      <c r="H2546" s="205">
        <f xml:space="preserve"> LEN(小韻資料表[[#This Row],[小韻字集]])</f>
        <v>11</v>
      </c>
      <c r="I2546" s="205" cm="1">
        <f t="array" ref="I2546" xml:space="preserve"> MATCH(TRUE, ISNUMBER( SEARCH( LEFT(小韻資料表[[#This Row],[切語]],1), 切語上字資料表[切語上字]) ), 0)</f>
        <v>17</v>
      </c>
      <c r="J2546" s="210" t="str" cm="1">
        <f t="array" ref="J2546" xml:space="preserve"> INDEX(切語上字資料表[聲母], 小韻資料表[[#This Row],[上字表識別號]])</f>
        <v>非</v>
      </c>
      <c r="K2546" s="210" t="str" cm="1">
        <f t="array" ref="K2546" xml:space="preserve"> INDEX(切語上字資料表[聲母拼音碼], 小韻資料表[[#This Row],[上字表識別號]])</f>
        <v>h</v>
      </c>
      <c r="L2546" s="210" t="str" cm="1">
        <f t="array" ref="L2546" xml:space="preserve"> INDEX(切語上字資料表[清濁], 小韻資料表[[#This Row],[上字表識別號]])</f>
        <v>全清</v>
      </c>
      <c r="M2546" s="223" t="str" cm="1">
        <f t="array" ref="M2546" xml:space="preserve"> INDEX(切語上字資料表[發送收], 小韻資料表[[#This Row],[上字表識別號]])</f>
        <v>發聲</v>
      </c>
      <c r="N2546" s="205" cm="1">
        <f t="array" ref="N2546" xml:space="preserve"> MATCH(TRUE, ISNUMBER( SEARCH( RIGHT(小韻資料表[[#This Row],[切語]],1), 切語下字資料表[切語下字]) ), 0)</f>
        <v>119</v>
      </c>
      <c r="O2546" s="207" t="str" cm="1">
        <f t="array" ref="O2546" xml:space="preserve"> INDEX(切語下字資料表[韻母], 小韻資料表[[#This Row],[下字表識別號]])</f>
        <v>廢合1</v>
      </c>
      <c r="P2546" s="207" t="str" cm="1">
        <f t="array" ref="P2546" xml:space="preserve"> INDEX(切語下字資料表[韻母拼音碼], 小韻資料表[[#This Row],[下字表識別號]])</f>
        <v>ue</v>
      </c>
      <c r="Q2546" s="210" t="str" cm="1">
        <f t="array" ref="Q2546" xml:space="preserve"> INDEX(設定表!$C$19:$C$23, INT( LEFT(小韻資料表[[#This Row],[目次編碼]],1) ))</f>
        <v>去</v>
      </c>
      <c r="R2546" s="210">
        <f xml:space="preserve">  INDEX(設定表!$C$8:$C$15, MATCH( (RIGHT(小韻資料表[[#This Row],[清濁]]) &amp; 小韻資料表[[#This Row],[調]]), 設定表!$B$8:$B$15, 0))</f>
        <v>3</v>
      </c>
      <c r="S2546" s="205" t="s">
        <v>309</v>
      </c>
      <c r="T2546" s="205" t="s">
        <v>309</v>
      </c>
      <c r="U2546" s="226" t="s">
        <v>309</v>
      </c>
      <c r="V2546" s="147" t="s">
        <v>309</v>
      </c>
      <c r="X2546" s="135"/>
      <c r="Y2546" s="135"/>
      <c r="AA2546" s="135"/>
      <c r="AB2546" s="134"/>
      <c r="AC2546" s="135"/>
      <c r="AD2546" s="135"/>
      <c r="AH2546" s="135"/>
      <c r="AI2546" s="135"/>
    </row>
    <row r="2547" spans="1:35" ht="31.5">
      <c r="A2547" s="205">
        <v>2543</v>
      </c>
      <c r="B2547" s="206" t="s">
        <v>9138</v>
      </c>
      <c r="C2547" s="207" t="str">
        <f xml:space="preserve"> _xlfn.CONCAT(小韻資料表[[#This Row],[聲母拼音碼]],小韻資料表[[#This Row],[韻母拼音碼]],小韻資料表[[#This Row],[調號]])</f>
        <v>hue3</v>
      </c>
      <c r="D2547" s="206" t="s">
        <v>9139</v>
      </c>
      <c r="E2547" s="208" t="s">
        <v>567</v>
      </c>
      <c r="F2547" s="205">
        <v>2</v>
      </c>
      <c r="G2547" s="209" t="s">
        <v>9140</v>
      </c>
      <c r="H2547" s="205">
        <f xml:space="preserve"> LEN(小韻資料表[[#This Row],[小韻字集]])</f>
        <v>4</v>
      </c>
      <c r="I2547" s="205" cm="1">
        <f t="array" ref="I2547" xml:space="preserve"> MATCH(TRUE, ISNUMBER( SEARCH( LEFT(小韻資料表[[#This Row],[切語]],1), 切語上字資料表[切語上字]) ), 0)</f>
        <v>17</v>
      </c>
      <c r="J2547" s="210" t="str" cm="1">
        <f t="array" ref="J2547" xml:space="preserve"> INDEX(切語上字資料表[聲母], 小韻資料表[[#This Row],[上字表識別號]])</f>
        <v>非</v>
      </c>
      <c r="K2547" s="210" t="str" cm="1">
        <f t="array" ref="K2547" xml:space="preserve"> INDEX(切語上字資料表[聲母拼音碼], 小韻資料表[[#This Row],[上字表識別號]])</f>
        <v>h</v>
      </c>
      <c r="L2547" s="210" t="str" cm="1">
        <f t="array" ref="L2547" xml:space="preserve"> INDEX(切語上字資料表[清濁], 小韻資料表[[#This Row],[上字表識別號]])</f>
        <v>全清</v>
      </c>
      <c r="M2547" s="223" t="str" cm="1">
        <f t="array" ref="M2547" xml:space="preserve"> INDEX(切語上字資料表[發送收], 小韻資料表[[#This Row],[上字表識別號]])</f>
        <v>發聲</v>
      </c>
      <c r="N2547" s="205" cm="1">
        <f t="array" ref="N2547" xml:space="preserve"> MATCH(TRUE, ISNUMBER( SEARCH( RIGHT(小韻資料表[[#This Row],[切語]],1), 切語下字資料表[切語下字]) ), 0)</f>
        <v>119</v>
      </c>
      <c r="O2547" s="207" t="str" cm="1">
        <f t="array" ref="O2547" xml:space="preserve"> INDEX(切語下字資料表[韻母], 小韻資料表[[#This Row],[下字表識別號]])</f>
        <v>廢合1</v>
      </c>
      <c r="P2547" s="207" t="str" cm="1">
        <f t="array" ref="P2547" xml:space="preserve"> INDEX(切語下字資料表[韻母拼音碼], 小韻資料表[[#This Row],[下字表識別號]])</f>
        <v>ue</v>
      </c>
      <c r="Q2547" s="210" t="str" cm="1">
        <f t="array" ref="Q2547" xml:space="preserve"> INDEX(設定表!$C$19:$C$23, INT( LEFT(小韻資料表[[#This Row],[目次編碼]],1) ))</f>
        <v>去</v>
      </c>
      <c r="R2547" s="210">
        <f xml:space="preserve">  INDEX(設定表!$C$8:$C$15, MATCH( (RIGHT(小韻資料表[[#This Row],[清濁]]) &amp; 小韻資料表[[#This Row],[調]]), 設定表!$B$8:$B$15, 0))</f>
        <v>3</v>
      </c>
      <c r="S2547" s="205" t="s">
        <v>309</v>
      </c>
      <c r="T2547" s="205" t="s">
        <v>309</v>
      </c>
      <c r="U2547" s="226" t="s">
        <v>309</v>
      </c>
      <c r="V2547" s="146" t="s">
        <v>309</v>
      </c>
      <c r="X2547" s="135"/>
      <c r="Y2547" s="135"/>
      <c r="AA2547" s="135"/>
      <c r="AB2547" s="134"/>
      <c r="AC2547" s="135"/>
      <c r="AD2547" s="135"/>
      <c r="AH2547" s="135"/>
      <c r="AI2547" s="135"/>
    </row>
    <row r="2548" spans="1:35" ht="31.5">
      <c r="A2548" s="205">
        <v>2544</v>
      </c>
      <c r="B2548" s="206" t="s">
        <v>9141</v>
      </c>
      <c r="C2548" s="207" t="str">
        <f xml:space="preserve"> _xlfn.CONCAT(小韻資料表[[#This Row],[聲母拼音碼]],小韻資料表[[#This Row],[韻母拼音碼]],小韻資料表[[#This Row],[調號]])</f>
        <v>Øue3</v>
      </c>
      <c r="D2548" s="206" t="s">
        <v>9142</v>
      </c>
      <c r="E2548" s="208" t="s">
        <v>567</v>
      </c>
      <c r="F2548" s="205">
        <v>3</v>
      </c>
      <c r="G2548" s="209" t="s">
        <v>9143</v>
      </c>
      <c r="H2548" s="205">
        <f xml:space="preserve"> LEN(小韻資料表[[#This Row],[小韻字集]])</f>
        <v>6</v>
      </c>
      <c r="I2548" s="205" cm="1">
        <f t="array" ref="I2548" xml:space="preserve"> MATCH(TRUE, ISNUMBER( SEARCH( LEFT(小韻資料表[[#This Row],[切語]],1), 切語上字資料表[切語上字]) ), 0)</f>
        <v>35</v>
      </c>
      <c r="J2548" s="210" t="str" cm="1">
        <f t="array" ref="J2548" xml:space="preserve"> INDEX(切語上字資料表[聲母], 小韻資料表[[#This Row],[上字表識別號]])</f>
        <v>影</v>
      </c>
      <c r="K2548" s="210" t="str" cm="1">
        <f t="array" ref="K2548" xml:space="preserve"> INDEX(切語上字資料表[聲母拼音碼], 小韻資料表[[#This Row],[上字表識別號]])</f>
        <v>Ø</v>
      </c>
      <c r="L2548" s="210" t="str" cm="1">
        <f t="array" ref="L2548" xml:space="preserve"> INDEX(切語上字資料表[清濁], 小韻資料表[[#This Row],[上字表識別號]])</f>
        <v>全清</v>
      </c>
      <c r="M2548" s="223" t="str" cm="1">
        <f t="array" ref="M2548" xml:space="preserve"> INDEX(切語上字資料表[發送收], 小韻資料表[[#This Row],[上字表識別號]])</f>
        <v>發聲</v>
      </c>
      <c r="N2548" s="205" cm="1">
        <f t="array" ref="N2548" xml:space="preserve"> MATCH(TRUE, ISNUMBER( SEARCH( RIGHT(小韻資料表[[#This Row],[切語]],1), 切語下字資料表[切語下字]) ), 0)</f>
        <v>119</v>
      </c>
      <c r="O2548" s="207" t="str" cm="1">
        <f t="array" ref="O2548" xml:space="preserve"> INDEX(切語下字資料表[韻母], 小韻資料表[[#This Row],[下字表識別號]])</f>
        <v>廢合1</v>
      </c>
      <c r="P2548" s="207" t="str" cm="1">
        <f t="array" ref="P2548" xml:space="preserve"> INDEX(切語下字資料表[韻母拼音碼], 小韻資料表[[#This Row],[下字表識別號]])</f>
        <v>ue</v>
      </c>
      <c r="Q2548" s="210" t="str" cm="1">
        <f t="array" ref="Q2548" xml:space="preserve"> INDEX(設定表!$C$19:$C$23, INT( LEFT(小韻資料表[[#This Row],[目次編碼]],1) ))</f>
        <v>去</v>
      </c>
      <c r="R2548" s="210">
        <f xml:space="preserve">  INDEX(設定表!$C$8:$C$15, MATCH( (RIGHT(小韻資料表[[#This Row],[清濁]]) &amp; 小韻資料表[[#This Row],[調]]), 設定表!$B$8:$B$15, 0))</f>
        <v>3</v>
      </c>
      <c r="S2548" s="205" t="s">
        <v>309</v>
      </c>
      <c r="T2548" s="205" t="s">
        <v>309</v>
      </c>
      <c r="U2548" s="226" t="s">
        <v>309</v>
      </c>
      <c r="V2548" s="147" t="s">
        <v>309</v>
      </c>
      <c r="X2548" s="135"/>
      <c r="Y2548" s="135"/>
      <c r="AA2548" s="135"/>
      <c r="AB2548" s="134"/>
      <c r="AC2548" s="135"/>
      <c r="AD2548" s="135"/>
      <c r="AH2548" s="135"/>
      <c r="AI2548" s="135"/>
    </row>
    <row r="2549" spans="1:35" ht="31.5">
      <c r="A2549" s="205">
        <v>2545</v>
      </c>
      <c r="B2549" s="206" t="s">
        <v>9144</v>
      </c>
      <c r="C2549" s="207" t="str">
        <f xml:space="preserve"> _xlfn.CONCAT(小韻資料表[[#This Row],[聲母拼音碼]],小韻資料表[[#This Row],[韻母拼音碼]],小韻資料表[[#This Row],[調號]])</f>
        <v>hue7</v>
      </c>
      <c r="D2549" s="206" t="s">
        <v>9145</v>
      </c>
      <c r="E2549" s="208" t="s">
        <v>567</v>
      </c>
      <c r="F2549" s="205">
        <v>4</v>
      </c>
      <c r="G2549" s="209" t="s">
        <v>9146</v>
      </c>
      <c r="H2549" s="205">
        <f xml:space="preserve"> LEN(小韻資料表[[#This Row],[小韻字集]])</f>
        <v>5</v>
      </c>
      <c r="I2549" s="205" cm="1">
        <f t="array" ref="I2549" xml:space="preserve"> MATCH(TRUE, ISNUMBER( SEARCH( LEFT(小韻資料表[[#This Row],[切語]],1), 切語上字資料表[切語上字]) ), 0)</f>
        <v>19</v>
      </c>
      <c r="J2549" s="210" t="str" cm="1">
        <f t="array" ref="J2549" xml:space="preserve"> INDEX(切語上字資料表[聲母], 小韻資料表[[#This Row],[上字表識別號]])</f>
        <v>奉</v>
      </c>
      <c r="K2549" s="210" t="str" cm="1">
        <f t="array" ref="K2549" xml:space="preserve"> INDEX(切語上字資料表[聲母拼音碼], 小韻資料表[[#This Row],[上字表識別號]])</f>
        <v>h</v>
      </c>
      <c r="L2549" s="210" t="str" cm="1">
        <f t="array" ref="L2549" xml:space="preserve"> INDEX(切語上字資料表[清濁], 小韻資料表[[#This Row],[上字表識別號]])</f>
        <v>全濁</v>
      </c>
      <c r="M2549" s="223" cm="1">
        <f t="array" ref="M2549" xml:space="preserve"> INDEX(切語上字資料表[發送收], 小韻資料表[[#This Row],[上字表識別號]])</f>
        <v>0</v>
      </c>
      <c r="N2549" s="205" cm="1">
        <f t="array" ref="N2549" xml:space="preserve"> MATCH(TRUE, ISNUMBER( SEARCH( RIGHT(小韻資料表[[#This Row],[切語]],1), 切語下字資料表[切語下字]) ), 0)</f>
        <v>119</v>
      </c>
      <c r="O2549" s="207" t="str" cm="1">
        <f t="array" ref="O2549" xml:space="preserve"> INDEX(切語下字資料表[韻母], 小韻資料表[[#This Row],[下字表識別號]])</f>
        <v>廢合1</v>
      </c>
      <c r="P2549" s="207" t="str" cm="1">
        <f t="array" ref="P2549" xml:space="preserve"> INDEX(切語下字資料表[韻母拼音碼], 小韻資料表[[#This Row],[下字表識別號]])</f>
        <v>ue</v>
      </c>
      <c r="Q2549" s="210" t="str" cm="1">
        <f t="array" ref="Q2549" xml:space="preserve"> INDEX(設定表!$C$19:$C$23, INT( LEFT(小韻資料表[[#This Row],[目次編碼]],1) ))</f>
        <v>去</v>
      </c>
      <c r="R2549" s="210">
        <f xml:space="preserve">  INDEX(設定表!$C$8:$C$15, MATCH( (RIGHT(小韻資料表[[#This Row],[清濁]]) &amp; 小韻資料表[[#This Row],[調]]), 設定表!$B$8:$B$15, 0))</f>
        <v>7</v>
      </c>
      <c r="S2549" s="205" t="s">
        <v>309</v>
      </c>
      <c r="T2549" s="205" t="s">
        <v>309</v>
      </c>
      <c r="U2549" s="226" t="s">
        <v>309</v>
      </c>
      <c r="V2549" s="146" t="s">
        <v>309</v>
      </c>
      <c r="X2549" s="135"/>
      <c r="Y2549" s="135"/>
      <c r="AA2549" s="135"/>
      <c r="AB2549" s="134"/>
      <c r="AC2549" s="135"/>
      <c r="AD2549" s="135"/>
      <c r="AH2549" s="135"/>
      <c r="AI2549" s="135"/>
    </row>
    <row r="2550" spans="1:35" ht="31.5">
      <c r="A2550" s="205">
        <v>2546</v>
      </c>
      <c r="B2550" s="206" t="s">
        <v>9147</v>
      </c>
      <c r="C2550" s="207" t="str">
        <f xml:space="preserve"> _xlfn.CONCAT(小韻資料表[[#This Row],[聲母拼音碼]],小韻資料表[[#This Row],[韻母拼音碼]],小韻資料表[[#This Row],[調號]])</f>
        <v>hue3</v>
      </c>
      <c r="D2550" s="206" t="s">
        <v>9148</v>
      </c>
      <c r="E2550" s="208" t="s">
        <v>567</v>
      </c>
      <c r="F2550" s="205">
        <v>5</v>
      </c>
      <c r="G2550" s="209" t="s">
        <v>9149</v>
      </c>
      <c r="H2550" s="205">
        <f xml:space="preserve"> LEN(小韻資料表[[#This Row],[小韻字集]])</f>
        <v>9</v>
      </c>
      <c r="I2550" s="205" cm="1">
        <f t="array" ref="I2550" xml:space="preserve"> MATCH(TRUE, ISNUMBER( SEARCH( LEFT(小韻資料表[[#This Row],[切語]],1), 切語上字資料表[切語上字]) ), 0)</f>
        <v>36</v>
      </c>
      <c r="J2550" s="210" t="str" cm="1">
        <f t="array" ref="J2550" xml:space="preserve"> INDEX(切語上字資料表[聲母], 小韻資料表[[#This Row],[上字表識別號]])</f>
        <v>曉</v>
      </c>
      <c r="K2550" s="210" t="str" cm="1">
        <f t="array" ref="K2550" xml:space="preserve"> INDEX(切語上字資料表[聲母拼音碼], 小韻資料表[[#This Row],[上字表識別號]])</f>
        <v>h</v>
      </c>
      <c r="L2550" s="210" t="str" cm="1">
        <f t="array" ref="L2550" xml:space="preserve"> INDEX(切語上字資料表[清濁], 小韻資料表[[#This Row],[上字表識別號]])</f>
        <v>次清</v>
      </c>
      <c r="M2550" s="223" t="str" cm="1">
        <f t="array" ref="M2550" xml:space="preserve"> INDEX(切語上字資料表[發送收], 小韻資料表[[#This Row],[上字表識別號]])</f>
        <v>送氣</v>
      </c>
      <c r="N2550" s="205" cm="1">
        <f t="array" ref="N2550" xml:space="preserve"> MATCH(TRUE, ISNUMBER( SEARCH( RIGHT(小韻資料表[[#This Row],[切語]],1), 切語下字資料表[切語下字]) ), 0)</f>
        <v>119</v>
      </c>
      <c r="O2550" s="207" t="str" cm="1">
        <f t="array" ref="O2550" xml:space="preserve"> INDEX(切語下字資料表[韻母], 小韻資料表[[#This Row],[下字表識別號]])</f>
        <v>廢合1</v>
      </c>
      <c r="P2550" s="207" t="str" cm="1">
        <f t="array" ref="P2550" xml:space="preserve"> INDEX(切語下字資料表[韻母拼音碼], 小韻資料表[[#This Row],[下字表識別號]])</f>
        <v>ue</v>
      </c>
      <c r="Q2550" s="210" t="str" cm="1">
        <f t="array" ref="Q2550" xml:space="preserve"> INDEX(設定表!$C$19:$C$23, INT( LEFT(小韻資料表[[#This Row],[目次編碼]],1) ))</f>
        <v>去</v>
      </c>
      <c r="R2550" s="210">
        <f xml:space="preserve">  INDEX(設定表!$C$8:$C$15, MATCH( (RIGHT(小韻資料表[[#This Row],[清濁]]) &amp; 小韻資料表[[#This Row],[調]]), 設定表!$B$8:$B$15, 0))</f>
        <v>3</v>
      </c>
      <c r="S2550" s="205" t="s">
        <v>309</v>
      </c>
      <c r="T2550" s="205" t="s">
        <v>309</v>
      </c>
      <c r="U2550" s="226" t="s">
        <v>309</v>
      </c>
      <c r="V2550" s="147" t="s">
        <v>309</v>
      </c>
      <c r="X2550" s="135"/>
      <c r="Y2550" s="135"/>
      <c r="AA2550" s="135"/>
      <c r="AB2550" s="134"/>
      <c r="AC2550" s="135"/>
      <c r="AD2550" s="135"/>
      <c r="AH2550" s="135"/>
      <c r="AI2550" s="135"/>
    </row>
    <row r="2551" spans="1:35" ht="31.5">
      <c r="A2551" s="205">
        <v>2547</v>
      </c>
      <c r="B2551" s="206" t="s">
        <v>9150</v>
      </c>
      <c r="C2551" s="207" t="str">
        <f xml:space="preserve"> _xlfn.CONCAT(小韻資料表[[#This Row],[聲母拼音碼]],小韻資料表[[#This Row],[韻母拼音碼]],小韻資料表[[#This Row],[調號]])</f>
        <v>khue7</v>
      </c>
      <c r="D2551" s="206" t="s">
        <v>9151</v>
      </c>
      <c r="E2551" s="208" t="s">
        <v>567</v>
      </c>
      <c r="F2551" s="205">
        <v>6</v>
      </c>
      <c r="G2551" s="209" t="s">
        <v>9151</v>
      </c>
      <c r="H2551" s="205">
        <f xml:space="preserve"> LEN(小韻資料表[[#This Row],[小韻字集]])</f>
        <v>2</v>
      </c>
      <c r="I2551" s="205" cm="1">
        <f t="array" ref="I2551" xml:space="preserve"> MATCH(TRUE, ISNUMBER( SEARCH( LEFT(小韻資料表[[#This Row],[切語]],1), 切語上字資料表[切語上字]) ), 0)</f>
        <v>3</v>
      </c>
      <c r="J2551" s="210" t="str" cm="1">
        <f t="array" ref="J2551" xml:space="preserve"> INDEX(切語上字資料表[聲母], 小韻資料表[[#This Row],[上字表識別號]])</f>
        <v>群</v>
      </c>
      <c r="K2551" s="210" t="str" cm="1">
        <f t="array" ref="K2551" xml:space="preserve"> INDEX(切語上字資料表[聲母拼音碼], 小韻資料表[[#This Row],[上字表識別號]])</f>
        <v>kh</v>
      </c>
      <c r="L2551" s="210" t="str" cm="1">
        <f t="array" ref="L2551" xml:space="preserve"> INDEX(切語上字資料表[清濁], 小韻資料表[[#This Row],[上字表識別號]])</f>
        <v>全濁</v>
      </c>
      <c r="M2551" s="223" cm="1">
        <f t="array" ref="M2551" xml:space="preserve"> INDEX(切語上字資料表[發送收], 小韻資料表[[#This Row],[上字表識別號]])</f>
        <v>0</v>
      </c>
      <c r="N2551" s="205" cm="1">
        <f t="array" ref="N2551" xml:space="preserve"> MATCH(TRUE, ISNUMBER( SEARCH( RIGHT(小韻資料表[[#This Row],[切語]],1), 切語下字資料表[切語下字]) ), 0)</f>
        <v>119</v>
      </c>
      <c r="O2551" s="207" t="str" cm="1">
        <f t="array" ref="O2551" xml:space="preserve"> INDEX(切語下字資料表[韻母], 小韻資料表[[#This Row],[下字表識別號]])</f>
        <v>廢合1</v>
      </c>
      <c r="P2551" s="207" t="str" cm="1">
        <f t="array" ref="P2551" xml:space="preserve"> INDEX(切語下字資料表[韻母拼音碼], 小韻資料表[[#This Row],[下字表識別號]])</f>
        <v>ue</v>
      </c>
      <c r="Q2551" s="210" t="str" cm="1">
        <f t="array" ref="Q2551" xml:space="preserve"> INDEX(設定表!$C$19:$C$23, INT( LEFT(小韻資料表[[#This Row],[目次編碼]],1) ))</f>
        <v>去</v>
      </c>
      <c r="R2551" s="210">
        <f xml:space="preserve">  INDEX(設定表!$C$8:$C$15, MATCH( (RIGHT(小韻資料表[[#This Row],[清濁]]) &amp; 小韻資料表[[#This Row],[調]]), 設定表!$B$8:$B$15, 0))</f>
        <v>7</v>
      </c>
      <c r="S2551" s="205" t="s">
        <v>309</v>
      </c>
      <c r="T2551" s="205" t="s">
        <v>309</v>
      </c>
      <c r="U2551" s="226" t="s">
        <v>309</v>
      </c>
      <c r="V2551" s="146" t="s">
        <v>309</v>
      </c>
      <c r="X2551" s="135"/>
      <c r="Y2551" s="135"/>
      <c r="AA2551" s="135"/>
      <c r="AB2551" s="134"/>
      <c r="AC2551" s="135"/>
      <c r="AD2551" s="135"/>
      <c r="AH2551" s="135"/>
      <c r="AI2551" s="135"/>
    </row>
    <row r="2552" spans="1:35" ht="31.5">
      <c r="A2552" s="205">
        <v>2548</v>
      </c>
      <c r="B2552" s="206" t="s">
        <v>9152</v>
      </c>
      <c r="C2552" s="207" t="str">
        <f xml:space="preserve"> _xlfn.CONCAT(小韻資料表[[#This Row],[聲母拼音碼]],小韻資料表[[#This Row],[韻母拼音碼]],小韻資料表[[#This Row],[調號]])</f>
        <v>gue7</v>
      </c>
      <c r="D2552" s="206" t="s">
        <v>9153</v>
      </c>
      <c r="E2552" s="208" t="s">
        <v>567</v>
      </c>
      <c r="F2552" s="205">
        <v>7</v>
      </c>
      <c r="G2552" s="209" t="s">
        <v>9154</v>
      </c>
      <c r="H2552" s="205">
        <f xml:space="preserve"> LEN(小韻資料表[[#This Row],[小韻字集]])</f>
        <v>9</v>
      </c>
      <c r="I2552" s="205" cm="1">
        <f t="array" ref="I2552" xml:space="preserve"> MATCH(TRUE, ISNUMBER( SEARCH( LEFT(小韻資料表[[#This Row],[切語]],1), 切語上字資料表[切語上字]) ), 0)</f>
        <v>4</v>
      </c>
      <c r="J2552" s="210" t="str" cm="1">
        <f t="array" ref="J2552" xml:space="preserve"> INDEX(切語上字資料表[聲母], 小韻資料表[[#This Row],[上字表識別號]])</f>
        <v>疑</v>
      </c>
      <c r="K2552" s="210" t="str" cm="1">
        <f t="array" ref="K2552" xml:space="preserve"> INDEX(切語上字資料表[聲母拼音碼], 小韻資料表[[#This Row],[上字表識別號]])</f>
        <v>g</v>
      </c>
      <c r="L2552" s="210" t="str" cm="1">
        <f t="array" ref="L2552" xml:space="preserve"> INDEX(切語上字資料表[清濁], 小韻資料表[[#This Row],[上字表識別號]])</f>
        <v>次濁</v>
      </c>
      <c r="M2552" s="223" t="str" cm="1">
        <f t="array" ref="M2552" xml:space="preserve"> INDEX(切語上字資料表[發送收], 小韻資料表[[#This Row],[上字表識別號]])</f>
        <v>收聲</v>
      </c>
      <c r="N2552" s="205" cm="1">
        <f t="array" ref="N2552" xml:space="preserve"> MATCH(TRUE, ISNUMBER( SEARCH( RIGHT(小韻資料表[[#This Row],[切語]],1), 切語下字資料表[切語下字]) ), 0)</f>
        <v>119</v>
      </c>
      <c r="O2552" s="207" t="str" cm="1">
        <f t="array" ref="O2552" xml:space="preserve"> INDEX(切語下字資料表[韻母], 小韻資料表[[#This Row],[下字表識別號]])</f>
        <v>廢合1</v>
      </c>
      <c r="P2552" s="207" t="str" cm="1">
        <f t="array" ref="P2552" xml:space="preserve"> INDEX(切語下字資料表[韻母拼音碼], 小韻資料表[[#This Row],[下字表識別號]])</f>
        <v>ue</v>
      </c>
      <c r="Q2552" s="210" t="str" cm="1">
        <f t="array" ref="Q2552" xml:space="preserve"> INDEX(設定表!$C$19:$C$23, INT( LEFT(小韻資料表[[#This Row],[目次編碼]],1) ))</f>
        <v>去</v>
      </c>
      <c r="R2552" s="210">
        <f xml:space="preserve">  INDEX(設定表!$C$8:$C$15, MATCH( (RIGHT(小韻資料表[[#This Row],[清濁]]) &amp; 小韻資料表[[#This Row],[調]]), 設定表!$B$8:$B$15, 0))</f>
        <v>7</v>
      </c>
      <c r="S2552" s="205" t="s">
        <v>309</v>
      </c>
      <c r="T2552" s="205" t="s">
        <v>309</v>
      </c>
      <c r="U2552" s="226" t="s">
        <v>309</v>
      </c>
      <c r="V2552" s="147" t="s">
        <v>309</v>
      </c>
      <c r="X2552" s="135"/>
      <c r="Y2552" s="135"/>
      <c r="AA2552" s="135"/>
      <c r="AB2552" s="134"/>
      <c r="AC2552" s="135"/>
      <c r="AD2552" s="135"/>
      <c r="AH2552" s="135"/>
      <c r="AI2552" s="135"/>
    </row>
    <row r="2553" spans="1:35" ht="31.5">
      <c r="A2553" s="205">
        <v>2549</v>
      </c>
      <c r="B2553" s="206" t="s">
        <v>9155</v>
      </c>
      <c r="C2553" s="207" t="str">
        <f xml:space="preserve"> _xlfn.CONCAT(小韻資料表[[#This Row],[聲母拼音碼]],小韻資料表[[#This Row],[韻母拼音碼]],小韻資料表[[#This Row],[調號]])</f>
        <v>cai3</v>
      </c>
      <c r="D2553" s="206" t="s">
        <v>582</v>
      </c>
      <c r="E2553" s="208" t="s">
        <v>581</v>
      </c>
      <c r="F2553" s="205">
        <v>1</v>
      </c>
      <c r="G2553" s="209" t="s">
        <v>9156</v>
      </c>
      <c r="H2553" s="205">
        <f xml:space="preserve"> LEN(小韻資料表[[#This Row],[小韻字集]])</f>
        <v>12</v>
      </c>
      <c r="I2553" s="205" cm="1">
        <f t="array" ref="I2553" xml:space="preserve"> MATCH(TRUE, ISNUMBER( SEARCH( LEFT(小韻資料表[[#This Row],[切語]],1), 切語上字資料表[切語上字]) ), 0)</f>
        <v>30</v>
      </c>
      <c r="J2553" s="210" t="str" cm="1">
        <f t="array" ref="J2553" xml:space="preserve"> INDEX(切語上字資料表[聲母], 小韻資料表[[#This Row],[上字表識別號]])</f>
        <v>照</v>
      </c>
      <c r="K2553" s="210" t="str" cm="1">
        <f t="array" ref="K2553" xml:space="preserve"> INDEX(切語上字資料表[聲母拼音碼], 小韻資料表[[#This Row],[上字表識別號]])</f>
        <v>c</v>
      </c>
      <c r="L2553" s="210" t="str" cm="1">
        <f t="array" ref="L2553" xml:space="preserve"> INDEX(切語上字資料表[清濁], 小韻資料表[[#This Row],[上字表識別號]])</f>
        <v>全清</v>
      </c>
      <c r="M2553" s="223" t="str" cm="1">
        <f t="array" ref="M2553" xml:space="preserve"> INDEX(切語上字資料表[發送收], 小韻資料表[[#This Row],[上字表識別號]])</f>
        <v>發聲</v>
      </c>
      <c r="N2553" s="205" cm="1">
        <f t="array" ref="N2553" xml:space="preserve"> MATCH(TRUE, ISNUMBER( SEARCH( RIGHT(小韻資料表[[#This Row],[切語]],1), 切語下字資料表[切語下字]) ), 0)</f>
        <v>115</v>
      </c>
      <c r="O2553" s="207" t="str" cm="1">
        <f t="array" ref="O2553" xml:space="preserve"> INDEX(切語下字資料表[韻母], 小韻資料表[[#This Row],[下字表識別號]])</f>
        <v>代開1</v>
      </c>
      <c r="P2553" s="207" t="str" cm="1">
        <f t="array" ref="P2553" xml:space="preserve"> INDEX(切語下字資料表[韻母拼音碼], 小韻資料表[[#This Row],[下字表識別號]])</f>
        <v>ai</v>
      </c>
      <c r="Q2553" s="210" t="str" cm="1">
        <f t="array" ref="Q2553" xml:space="preserve"> INDEX(設定表!$C$19:$C$23, INT( LEFT(小韻資料表[[#This Row],[目次編碼]],1) ))</f>
        <v>去</v>
      </c>
      <c r="R2553" s="210">
        <f xml:space="preserve">  INDEX(設定表!$C$8:$C$15, MATCH( (RIGHT(小韻資料表[[#This Row],[清濁]]) &amp; 小韻資料表[[#This Row],[調]]), 設定表!$B$8:$B$15, 0))</f>
        <v>3</v>
      </c>
      <c r="S2553" s="205" t="s">
        <v>309</v>
      </c>
      <c r="T2553" s="205" t="s">
        <v>309</v>
      </c>
      <c r="U2553" s="226" t="s">
        <v>309</v>
      </c>
      <c r="V2553" s="146" t="s">
        <v>309</v>
      </c>
      <c r="X2553" s="135"/>
      <c r="Y2553" s="135"/>
      <c r="AA2553" s="135"/>
      <c r="AB2553" s="134"/>
      <c r="AC2553" s="135"/>
      <c r="AD2553" s="135"/>
      <c r="AH2553" s="135"/>
      <c r="AI2553" s="135"/>
    </row>
    <row r="2554" spans="1:35" ht="31.5">
      <c r="A2554" s="205">
        <v>2550</v>
      </c>
      <c r="B2554" s="206" t="s">
        <v>9157</v>
      </c>
      <c r="C2554" s="207" t="str">
        <f xml:space="preserve"> _xlfn.CONCAT(小韻資料表[[#This Row],[聲母拼音碼]],小韻資料表[[#This Row],[韻母拼音碼]],小韻資料表[[#This Row],[調號]])</f>
        <v>sai3</v>
      </c>
      <c r="D2554" s="206" t="s">
        <v>9158</v>
      </c>
      <c r="E2554" s="208" t="s">
        <v>581</v>
      </c>
      <c r="F2554" s="205">
        <v>2</v>
      </c>
      <c r="G2554" s="209" t="s">
        <v>9159</v>
      </c>
      <c r="H2554" s="205">
        <f xml:space="preserve"> LEN(小韻資料表[[#This Row],[小韻字集]])</f>
        <v>12</v>
      </c>
      <c r="I2554" s="205" cm="1">
        <f t="array" ref="I2554" xml:space="preserve"> MATCH(TRUE, ISNUMBER( SEARCH( LEFT(小韻資料表[[#This Row],[切語]],1), 切語上字資料表[切語上字]) ), 0)</f>
        <v>24</v>
      </c>
      <c r="J2554" s="210" t="str" cm="1">
        <f t="array" ref="J2554" xml:space="preserve"> INDEX(切語上字資料表[聲母], 小韻資料表[[#This Row],[上字表識別號]])</f>
        <v>心</v>
      </c>
      <c r="K2554" s="210" t="str" cm="1">
        <f t="array" ref="K2554" xml:space="preserve"> INDEX(切語上字資料表[聲母拼音碼], 小韻資料表[[#This Row],[上字表識別號]])</f>
        <v>s</v>
      </c>
      <c r="L2554" s="210" t="str" cm="1">
        <f t="array" ref="L2554" xml:space="preserve"> INDEX(切語上字資料表[清濁], 小韻資料表[[#This Row],[上字表識別號]])</f>
        <v>全清</v>
      </c>
      <c r="M2554" s="223" t="str" cm="1">
        <f t="array" ref="M2554" xml:space="preserve"> INDEX(切語上字資料表[發送收], 小韻資料表[[#This Row],[上字表識別號]])</f>
        <v>送氣</v>
      </c>
      <c r="N2554" s="205" cm="1">
        <f t="array" ref="N2554" xml:space="preserve"> MATCH(TRUE, ISNUMBER( SEARCH( RIGHT(小韻資料表[[#This Row],[切語]],1), 切語下字資料表[切語下字]) ), 0)</f>
        <v>115</v>
      </c>
      <c r="O2554" s="207" t="str" cm="1">
        <f t="array" ref="O2554" xml:space="preserve"> INDEX(切語下字資料表[韻母], 小韻資料表[[#This Row],[下字表識別號]])</f>
        <v>代開1</v>
      </c>
      <c r="P2554" s="207" t="str" cm="1">
        <f t="array" ref="P2554" xml:space="preserve"> INDEX(切語下字資料表[韻母拼音碼], 小韻資料表[[#This Row],[下字表識別號]])</f>
        <v>ai</v>
      </c>
      <c r="Q2554" s="210" t="str" cm="1">
        <f t="array" ref="Q2554" xml:space="preserve"> INDEX(設定表!$C$19:$C$23, INT( LEFT(小韻資料表[[#This Row],[目次編碼]],1) ))</f>
        <v>去</v>
      </c>
      <c r="R2554" s="210">
        <f xml:space="preserve">  INDEX(設定表!$C$8:$C$15, MATCH( (RIGHT(小韻資料表[[#This Row],[清濁]]) &amp; 小韻資料表[[#This Row],[調]]), 設定表!$B$8:$B$15, 0))</f>
        <v>3</v>
      </c>
      <c r="S2554" s="205" t="s">
        <v>309</v>
      </c>
      <c r="T2554" s="205" t="s">
        <v>309</v>
      </c>
      <c r="U2554" s="226" t="s">
        <v>309</v>
      </c>
      <c r="V2554" s="147" t="s">
        <v>309</v>
      </c>
      <c r="X2554" s="135"/>
      <c r="Y2554" s="135"/>
      <c r="AA2554" s="135"/>
      <c r="AB2554" s="134"/>
      <c r="AC2554" s="135"/>
      <c r="AD2554" s="135"/>
      <c r="AH2554" s="135"/>
      <c r="AI2554" s="135"/>
    </row>
    <row r="2555" spans="1:35" ht="31.5">
      <c r="A2555" s="205">
        <v>2551</v>
      </c>
      <c r="B2555" s="206" t="s">
        <v>9160</v>
      </c>
      <c r="C2555" s="207" t="str">
        <f xml:space="preserve"> _xlfn.CONCAT(小韻資料表[[#This Row],[聲母拼音碼]],小韻資料表[[#This Row],[韻母拼音碼]],小韻資料表[[#This Row],[調號]])</f>
        <v>jai7</v>
      </c>
      <c r="D2555" s="206" t="s">
        <v>9161</v>
      </c>
      <c r="E2555" s="208" t="s">
        <v>581</v>
      </c>
      <c r="F2555" s="205">
        <v>3</v>
      </c>
      <c r="G2555" s="209" t="s">
        <v>9162</v>
      </c>
      <c r="H2555" s="205">
        <f xml:space="preserve"> LEN(小韻資料表[[#This Row],[小韻字集]])</f>
        <v>12</v>
      </c>
      <c r="I2555" s="205" cm="1">
        <f t="array" ref="I2555" xml:space="preserve"> MATCH(TRUE, ISNUMBER( SEARCH( LEFT(小韻資料表[[#This Row],[切語]],1), 切語上字資料表[切語上字]) ), 0)</f>
        <v>41</v>
      </c>
      <c r="J2555" s="210" t="str" cm="1">
        <f t="array" ref="J2555" xml:space="preserve"> INDEX(切語上字資料表[聲母], 小韻資料表[[#This Row],[上字表識別號]])</f>
        <v>日</v>
      </c>
      <c r="K2555" s="210" t="str" cm="1">
        <f t="array" ref="K2555" xml:space="preserve"> INDEX(切語上字資料表[聲母拼音碼], 小韻資料表[[#This Row],[上字表識別號]])</f>
        <v>j</v>
      </c>
      <c r="L2555" s="210" t="str" cm="1">
        <f t="array" ref="L2555" xml:space="preserve"> INDEX(切語上字資料表[清濁], 小韻資料表[[#This Row],[上字表識別號]])</f>
        <v>次濁</v>
      </c>
      <c r="M2555" s="223" t="str" cm="1">
        <f t="array" ref="M2555" xml:space="preserve"> INDEX(切語上字資料表[發送收], 小韻資料表[[#This Row],[上字表識別號]])</f>
        <v>收聲</v>
      </c>
      <c r="N2555" s="205" cm="1">
        <f t="array" ref="N2555" xml:space="preserve"> MATCH(TRUE, ISNUMBER( SEARCH( RIGHT(小韻資料表[[#This Row],[切語]],1), 切語下字資料表[切語下字]) ), 0)</f>
        <v>115</v>
      </c>
      <c r="O2555" s="207" t="str" cm="1">
        <f t="array" ref="O2555" xml:space="preserve"> INDEX(切語下字資料表[韻母], 小韻資料表[[#This Row],[下字表識別號]])</f>
        <v>代開1</v>
      </c>
      <c r="P2555" s="207" t="str" cm="1">
        <f t="array" ref="P2555" xml:space="preserve"> INDEX(切語下字資料表[韻母拼音碼], 小韻資料表[[#This Row],[下字表識別號]])</f>
        <v>ai</v>
      </c>
      <c r="Q2555" s="210" t="str" cm="1">
        <f t="array" ref="Q2555" xml:space="preserve"> INDEX(設定表!$C$19:$C$23, INT( LEFT(小韻資料表[[#This Row],[目次編碼]],1) ))</f>
        <v>去</v>
      </c>
      <c r="R2555" s="210">
        <f xml:space="preserve">  INDEX(設定表!$C$8:$C$15, MATCH( (RIGHT(小韻資料表[[#This Row],[清濁]]) &amp; 小韻資料表[[#This Row],[調]]), 設定表!$B$8:$B$15, 0))</f>
        <v>7</v>
      </c>
      <c r="S2555" s="205" t="s">
        <v>309</v>
      </c>
      <c r="T2555" s="205" t="s">
        <v>309</v>
      </c>
      <c r="U2555" s="226" t="s">
        <v>309</v>
      </c>
      <c r="V2555" s="146" t="s">
        <v>309</v>
      </c>
      <c r="X2555" s="135"/>
      <c r="Y2555" s="135"/>
      <c r="AA2555" s="135"/>
      <c r="AB2555" s="134"/>
      <c r="AC2555" s="135"/>
      <c r="AD2555" s="135"/>
      <c r="AH2555" s="135"/>
      <c r="AI2555" s="135"/>
    </row>
    <row r="2556" spans="1:35" ht="31.5">
      <c r="A2556" s="205">
        <v>2552</v>
      </c>
      <c r="B2556" s="206" t="s">
        <v>9163</v>
      </c>
      <c r="C2556" s="207" t="str">
        <f xml:space="preserve"> _xlfn.CONCAT(小韻資料表[[#This Row],[聲母拼音碼]],小韻資料表[[#This Row],[韻母拼音碼]],小韻資料表[[#This Row],[調號]])</f>
        <v>Øai7</v>
      </c>
      <c r="D2556" s="206" t="s">
        <v>9164</v>
      </c>
      <c r="E2556" s="208" t="s">
        <v>581</v>
      </c>
      <c r="F2556" s="205">
        <v>4</v>
      </c>
      <c r="G2556" s="209" t="s">
        <v>9165</v>
      </c>
      <c r="H2556" s="205">
        <f xml:space="preserve"> LEN(小韻資料表[[#This Row],[小韻字集]])</f>
        <v>15</v>
      </c>
      <c r="I2556" s="205" cm="1">
        <f t="array" ref="I2556" xml:space="preserve"> MATCH(TRUE, ISNUMBER( SEARCH( LEFT(小韻資料表[[#This Row],[切語]],1), 切語上字資料表[切語上字]) ), 0)</f>
        <v>39</v>
      </c>
      <c r="J2556" s="210" t="str" cm="1">
        <f t="array" ref="J2556" xml:space="preserve"> INDEX(切語上字資料表[聲母], 小韻資料表[[#This Row],[上字表識別號]])</f>
        <v>喻</v>
      </c>
      <c r="K2556" s="210" t="str" cm="1">
        <f t="array" ref="K2556" xml:space="preserve"> INDEX(切語上字資料表[聲母拼音碼], 小韻資料表[[#This Row],[上字表識別號]])</f>
        <v>Ø</v>
      </c>
      <c r="L2556" s="210" t="str" cm="1">
        <f t="array" ref="L2556" xml:space="preserve"> INDEX(切語上字資料表[清濁], 小韻資料表[[#This Row],[上字表識別號]])</f>
        <v>次濁</v>
      </c>
      <c r="M2556" s="223" t="str" cm="1">
        <f t="array" ref="M2556" xml:space="preserve"> INDEX(切語上字資料表[發送收], 小韻資料表[[#This Row],[上字表識別號]])</f>
        <v>發聲</v>
      </c>
      <c r="N2556" s="205" cm="1">
        <f t="array" ref="N2556" xml:space="preserve"> MATCH(TRUE, ISNUMBER( SEARCH( RIGHT(小韻資料表[[#This Row],[切語]],1), 切語下字資料表[切語下字]) ), 0)</f>
        <v>115</v>
      </c>
      <c r="O2556" s="207" t="str" cm="1">
        <f t="array" ref="O2556" xml:space="preserve"> INDEX(切語下字資料表[韻母], 小韻資料表[[#This Row],[下字表識別號]])</f>
        <v>代開1</v>
      </c>
      <c r="P2556" s="207" t="str" cm="1">
        <f t="array" ref="P2556" xml:space="preserve"> INDEX(切語下字資料表[韻母拼音碼], 小韻資料表[[#This Row],[下字表識別號]])</f>
        <v>ai</v>
      </c>
      <c r="Q2556" s="210" t="str" cm="1">
        <f t="array" ref="Q2556" xml:space="preserve"> INDEX(設定表!$C$19:$C$23, INT( LEFT(小韻資料表[[#This Row],[目次編碼]],1) ))</f>
        <v>去</v>
      </c>
      <c r="R2556" s="210">
        <f xml:space="preserve">  INDEX(設定表!$C$8:$C$15, MATCH( (RIGHT(小韻資料表[[#This Row],[清濁]]) &amp; 小韻資料表[[#This Row],[調]]), 設定表!$B$8:$B$15, 0))</f>
        <v>7</v>
      </c>
      <c r="S2556" s="205" t="s">
        <v>309</v>
      </c>
      <c r="T2556" s="205" t="s">
        <v>309</v>
      </c>
      <c r="U2556" s="226" t="s">
        <v>9166</v>
      </c>
      <c r="V2556" s="147" t="s">
        <v>309</v>
      </c>
      <c r="X2556" s="135"/>
      <c r="Y2556" s="135"/>
      <c r="AA2556" s="135"/>
      <c r="AB2556" s="134"/>
      <c r="AC2556" s="135"/>
      <c r="AD2556" s="135"/>
      <c r="AH2556" s="135"/>
      <c r="AI2556" s="135"/>
    </row>
    <row r="2557" spans="1:35" ht="63">
      <c r="A2557" s="205">
        <v>2553</v>
      </c>
      <c r="B2557" s="206" t="s">
        <v>9167</v>
      </c>
      <c r="C2557" s="207" t="str">
        <f xml:space="preserve"> _xlfn.CONCAT(小韻資料表[[#This Row],[聲母拼音碼]],小韻資料表[[#This Row],[韻母拼音碼]],小韻資料表[[#This Row],[調號]])</f>
        <v>lai7</v>
      </c>
      <c r="D2557" s="206" t="s">
        <v>9168</v>
      </c>
      <c r="E2557" s="208" t="s">
        <v>581</v>
      </c>
      <c r="F2557" s="205">
        <v>5</v>
      </c>
      <c r="G2557" s="209" t="s">
        <v>9169</v>
      </c>
      <c r="H2557" s="205">
        <f xml:space="preserve"> LEN(小韻資料表[[#This Row],[小韻字集]])</f>
        <v>35</v>
      </c>
      <c r="I2557" s="205" cm="1">
        <f t="array" ref="I2557" xml:space="preserve"> MATCH(TRUE, ISNUMBER( SEARCH( LEFT(小韻資料表[[#This Row],[切語]],1), 切語上字資料表[切語上字]) ), 0)</f>
        <v>40</v>
      </c>
      <c r="J2557" s="210" t="str" cm="1">
        <f t="array" ref="J2557" xml:space="preserve"> INDEX(切語上字資料表[聲母], 小韻資料表[[#This Row],[上字表識別號]])</f>
        <v>來</v>
      </c>
      <c r="K2557" s="210" t="str" cm="1">
        <f t="array" ref="K2557" xml:space="preserve"> INDEX(切語上字資料表[聲母拼音碼], 小韻資料表[[#This Row],[上字表識別號]])</f>
        <v>l</v>
      </c>
      <c r="L2557" s="210" t="str" cm="1">
        <f t="array" ref="L2557" xml:space="preserve"> INDEX(切語上字資料表[清濁], 小韻資料表[[#This Row],[上字表識別號]])</f>
        <v>次濁</v>
      </c>
      <c r="M2557" s="223" t="str" cm="1">
        <f t="array" ref="M2557" xml:space="preserve"> INDEX(切語上字資料表[發送收], 小韻資料表[[#This Row],[上字表識別號]])</f>
        <v>收聲</v>
      </c>
      <c r="N2557" s="205" cm="1">
        <f t="array" ref="N2557" xml:space="preserve"> MATCH(TRUE, ISNUMBER( SEARCH( RIGHT(小韻資料表[[#This Row],[切語]],1), 切語下字資料表[切語下字]) ), 0)</f>
        <v>115</v>
      </c>
      <c r="O2557" s="207" t="str" cm="1">
        <f t="array" ref="O2557" xml:space="preserve"> INDEX(切語下字資料表[韻母], 小韻資料表[[#This Row],[下字表識別號]])</f>
        <v>代開1</v>
      </c>
      <c r="P2557" s="207" t="str" cm="1">
        <f t="array" ref="P2557" xml:space="preserve"> INDEX(切語下字資料表[韻母拼音碼], 小韻資料表[[#This Row],[下字表識別號]])</f>
        <v>ai</v>
      </c>
      <c r="Q2557" s="210" t="str" cm="1">
        <f t="array" ref="Q2557" xml:space="preserve"> INDEX(設定表!$C$19:$C$23, INT( LEFT(小韻資料表[[#This Row],[目次編碼]],1) ))</f>
        <v>去</v>
      </c>
      <c r="R2557" s="210">
        <f xml:space="preserve">  INDEX(設定表!$C$8:$C$15, MATCH( (RIGHT(小韻資料表[[#This Row],[清濁]]) &amp; 小韻資料表[[#This Row],[調]]), 設定表!$B$8:$B$15, 0))</f>
        <v>7</v>
      </c>
      <c r="S2557" s="205" t="s">
        <v>309</v>
      </c>
      <c r="T2557" s="205" t="s">
        <v>309</v>
      </c>
      <c r="U2557" s="226" t="s">
        <v>9170</v>
      </c>
      <c r="V2557" s="146" t="s">
        <v>309</v>
      </c>
      <c r="X2557" s="135"/>
      <c r="Y2557" s="135"/>
      <c r="AA2557" s="135"/>
      <c r="AB2557" s="134"/>
      <c r="AC2557" s="135"/>
      <c r="AD2557" s="135"/>
      <c r="AH2557" s="135"/>
      <c r="AI2557" s="135"/>
    </row>
    <row r="2558" spans="1:35" ht="31.5">
      <c r="A2558" s="205">
        <v>2554</v>
      </c>
      <c r="B2558" s="206" t="s">
        <v>9171</v>
      </c>
      <c r="C2558" s="207" t="str">
        <f xml:space="preserve"> _xlfn.CONCAT(小韻資料表[[#This Row],[聲母拼音碼]],小韻資料表[[#This Row],[韻母拼音碼]],小韻資料表[[#This Row],[調號]])</f>
        <v>pai3</v>
      </c>
      <c r="D2558" s="206" t="s">
        <v>9172</v>
      </c>
      <c r="E2558" s="208" t="s">
        <v>581</v>
      </c>
      <c r="F2558" s="205">
        <v>6</v>
      </c>
      <c r="G2558" s="209" t="s">
        <v>9173</v>
      </c>
      <c r="H2558" s="205">
        <f xml:space="preserve"> LEN(小韻資料表[[#This Row],[小韻字集]])</f>
        <v>8</v>
      </c>
      <c r="I2558" s="205" cm="1">
        <f t="array" ref="I2558" xml:space="preserve"> MATCH(TRUE, ISNUMBER( SEARCH( LEFT(小韻資料表[[#This Row],[切語]],1), 切語上字資料表[切語上字]) ), 0)</f>
        <v>13</v>
      </c>
      <c r="J2558" s="210" t="str" cm="1">
        <f t="array" ref="J2558" xml:space="preserve"> INDEX(切語上字資料表[聲母], 小韻資料表[[#This Row],[上字表識別號]])</f>
        <v>幫</v>
      </c>
      <c r="K2558" s="210" t="str" cm="1">
        <f t="array" ref="K2558" xml:space="preserve"> INDEX(切語上字資料表[聲母拼音碼], 小韻資料表[[#This Row],[上字表識別號]])</f>
        <v>p</v>
      </c>
      <c r="L2558" s="210" t="str" cm="1">
        <f t="array" ref="L2558" xml:space="preserve"> INDEX(切語上字資料表[清濁], 小韻資料表[[#This Row],[上字表識別號]])</f>
        <v>全清</v>
      </c>
      <c r="M2558" s="223" t="str" cm="1">
        <f t="array" ref="M2558" xml:space="preserve"> INDEX(切語上字資料表[發送收], 小韻資料表[[#This Row],[上字表識別號]])</f>
        <v>發聲</v>
      </c>
      <c r="N2558" s="205" cm="1">
        <f t="array" ref="N2558" xml:space="preserve"> MATCH(TRUE, ISNUMBER( SEARCH( RIGHT(小韻資料表[[#This Row],[切語]],1), 切語下字資料表[切語下字]) ), 0)</f>
        <v>115</v>
      </c>
      <c r="O2558" s="207" t="str" cm="1">
        <f t="array" ref="O2558" xml:space="preserve"> INDEX(切語下字資料表[韻母], 小韻資料表[[#This Row],[下字表識別號]])</f>
        <v>代開1</v>
      </c>
      <c r="P2558" s="207" t="str" cm="1">
        <f t="array" ref="P2558" xml:space="preserve"> INDEX(切語下字資料表[韻母拼音碼], 小韻資料表[[#This Row],[下字表識別號]])</f>
        <v>ai</v>
      </c>
      <c r="Q2558" s="210" t="str" cm="1">
        <f t="array" ref="Q2558" xml:space="preserve"> INDEX(設定表!$C$19:$C$23, INT( LEFT(小韻資料表[[#This Row],[目次編碼]],1) ))</f>
        <v>去</v>
      </c>
      <c r="R2558" s="210">
        <f xml:space="preserve">  INDEX(設定表!$C$8:$C$15, MATCH( (RIGHT(小韻資料表[[#This Row],[清濁]]) &amp; 小韻資料表[[#This Row],[調]]), 設定表!$B$8:$B$15, 0))</f>
        <v>3</v>
      </c>
      <c r="S2558" s="205" t="s">
        <v>309</v>
      </c>
      <c r="T2558" s="205" t="s">
        <v>309</v>
      </c>
      <c r="U2558" s="226" t="s">
        <v>309</v>
      </c>
      <c r="V2558" s="147" t="s">
        <v>309</v>
      </c>
      <c r="X2558" s="135"/>
      <c r="Y2558" s="135"/>
      <c r="AA2558" s="135"/>
      <c r="AB2558" s="134"/>
      <c r="AC2558" s="135"/>
      <c r="AD2558" s="135"/>
      <c r="AH2558" s="135"/>
      <c r="AI2558" s="135"/>
    </row>
    <row r="2559" spans="1:35" ht="31.5">
      <c r="A2559" s="205">
        <v>2555</v>
      </c>
      <c r="B2559" s="206" t="s">
        <v>9174</v>
      </c>
      <c r="C2559" s="207" t="str">
        <f xml:space="preserve"> _xlfn.CONCAT(小韻資料表[[#This Row],[聲母拼音碼]],小韻資料表[[#This Row],[韻母拼音碼]],小韻資料表[[#This Row],[調號]])</f>
        <v>tai7</v>
      </c>
      <c r="D2559" s="206" t="s">
        <v>9175</v>
      </c>
      <c r="E2559" s="208" t="s">
        <v>581</v>
      </c>
      <c r="F2559" s="205">
        <v>7</v>
      </c>
      <c r="G2559" s="209" t="s">
        <v>9176</v>
      </c>
      <c r="H2559" s="205">
        <f xml:space="preserve"> LEN(小韻資料表[[#This Row],[小韻字集]])</f>
        <v>6</v>
      </c>
      <c r="I2559" s="205" cm="1">
        <f t="array" ref="I2559" xml:space="preserve"> MATCH(TRUE, ISNUMBER( SEARCH( LEFT(小韻資料表[[#This Row],[切語]],1), 切語上字資料表[切語上字]) ), 0)</f>
        <v>11</v>
      </c>
      <c r="J2559" s="210" t="str" cm="1">
        <f t="array" ref="J2559" xml:space="preserve"> INDEX(切語上字資料表[聲母], 小韻資料表[[#This Row],[上字表識別號]])</f>
        <v>澄</v>
      </c>
      <c r="K2559" s="210" t="str" cm="1">
        <f t="array" ref="K2559" xml:space="preserve"> INDEX(切語上字資料表[聲母拼音碼], 小韻資料表[[#This Row],[上字表識別號]])</f>
        <v>t</v>
      </c>
      <c r="L2559" s="210" t="str" cm="1">
        <f t="array" ref="L2559" xml:space="preserve"> INDEX(切語上字資料表[清濁], 小韻資料表[[#This Row],[上字表識別號]])</f>
        <v>全濁</v>
      </c>
      <c r="M2559" s="223" cm="1">
        <f t="array" ref="M2559" xml:space="preserve"> INDEX(切語上字資料表[發送收], 小韻資料表[[#This Row],[上字表識別號]])</f>
        <v>0</v>
      </c>
      <c r="N2559" s="205" cm="1">
        <f t="array" ref="N2559" xml:space="preserve"> MATCH(TRUE, ISNUMBER( SEARCH( RIGHT(小韻資料表[[#This Row],[切語]],1), 切語下字資料表[切語下字]) ), 0)</f>
        <v>115</v>
      </c>
      <c r="O2559" s="207" t="str" cm="1">
        <f t="array" ref="O2559" xml:space="preserve"> INDEX(切語下字資料表[韻母], 小韻資料表[[#This Row],[下字表識別號]])</f>
        <v>代開1</v>
      </c>
      <c r="P2559" s="207" t="str" cm="1">
        <f t="array" ref="P2559" xml:space="preserve"> INDEX(切語下字資料表[韻母拼音碼], 小韻資料表[[#This Row],[下字表識別號]])</f>
        <v>ai</v>
      </c>
      <c r="Q2559" s="210" t="str" cm="1">
        <f t="array" ref="Q2559" xml:space="preserve"> INDEX(設定表!$C$19:$C$23, INT( LEFT(小韻資料表[[#This Row],[目次編碼]],1) ))</f>
        <v>去</v>
      </c>
      <c r="R2559" s="210">
        <f xml:space="preserve">  INDEX(設定表!$C$8:$C$15, MATCH( (RIGHT(小韻資料表[[#This Row],[清濁]]) &amp; 小韻資料表[[#This Row],[調]]), 設定表!$B$8:$B$15, 0))</f>
        <v>7</v>
      </c>
      <c r="S2559" s="205" t="s">
        <v>309</v>
      </c>
      <c r="T2559" s="205" t="s">
        <v>309</v>
      </c>
      <c r="U2559" s="226" t="s">
        <v>309</v>
      </c>
      <c r="V2559" s="146" t="s">
        <v>309</v>
      </c>
      <c r="X2559" s="135"/>
      <c r="Y2559" s="135"/>
      <c r="AA2559" s="135"/>
      <c r="AB2559" s="134"/>
      <c r="AC2559" s="135"/>
      <c r="AD2559" s="135"/>
      <c r="AH2559" s="135"/>
      <c r="AI2559" s="135"/>
    </row>
    <row r="2560" spans="1:35" ht="31.5">
      <c r="A2560" s="205">
        <v>2556</v>
      </c>
      <c r="B2560" s="206" t="s">
        <v>9177</v>
      </c>
      <c r="C2560" s="207" t="str">
        <f xml:space="preserve"> _xlfn.CONCAT(小韻資料表[[#This Row],[聲母拼音碼]],小韻資料表[[#This Row],[韻母拼音碼]],小韻資料表[[#This Row],[調號]])</f>
        <v>sai7</v>
      </c>
      <c r="D2560" s="206" t="s">
        <v>9178</v>
      </c>
      <c r="E2560" s="208" t="s">
        <v>581</v>
      </c>
      <c r="F2560" s="205">
        <v>8</v>
      </c>
      <c r="G2560" s="209" t="s">
        <v>9179</v>
      </c>
      <c r="H2560" s="205">
        <f xml:space="preserve"> LEN(小韻資料表[[#This Row],[小韻字集]])</f>
        <v>3</v>
      </c>
      <c r="I2560" s="205" cm="1">
        <f t="array" ref="I2560" xml:space="preserve"> MATCH(TRUE, ISNUMBER( SEARCH( LEFT(小韻資料表[[#This Row],[切語]],1), 切語上字資料表[切語上字]) ), 0)</f>
        <v>34</v>
      </c>
      <c r="J2560" s="210" t="str" cm="1">
        <f t="array" ref="J2560" xml:space="preserve"> INDEX(切語上字資料表[聲母], 小韻資料表[[#This Row],[上字表識別號]])</f>
        <v>禪</v>
      </c>
      <c r="K2560" s="210" t="str" cm="1">
        <f t="array" ref="K2560" xml:space="preserve"> INDEX(切語上字資料表[聲母拼音碼], 小韻資料表[[#This Row],[上字表識別號]])</f>
        <v>s</v>
      </c>
      <c r="L2560" s="210" t="str" cm="1">
        <f t="array" ref="L2560" xml:space="preserve"> INDEX(切語上字資料表[清濁], 小韻資料表[[#This Row],[上字表識別號]])</f>
        <v>全濁</v>
      </c>
      <c r="M2560" s="223" cm="1">
        <f t="array" ref="M2560" xml:space="preserve"> INDEX(切語上字資料表[發送收], 小韻資料表[[#This Row],[上字表識別號]])</f>
        <v>0</v>
      </c>
      <c r="N2560" s="205" cm="1">
        <f t="array" ref="N2560" xml:space="preserve"> MATCH(TRUE, ISNUMBER( SEARCH( RIGHT(小韻資料表[[#This Row],[切語]],1), 切語下字資料表[切語下字]) ), 0)</f>
        <v>115</v>
      </c>
      <c r="O2560" s="207" t="str" cm="1">
        <f t="array" ref="O2560" xml:space="preserve"> INDEX(切語下字資料表[韻母], 小韻資料表[[#This Row],[下字表識別號]])</f>
        <v>代開1</v>
      </c>
      <c r="P2560" s="207" t="str" cm="1">
        <f t="array" ref="P2560" xml:space="preserve"> INDEX(切語下字資料表[韻母拼音碼], 小韻資料表[[#This Row],[下字表識別號]])</f>
        <v>ai</v>
      </c>
      <c r="Q2560" s="210" t="str" cm="1">
        <f t="array" ref="Q2560" xml:space="preserve"> INDEX(設定表!$C$19:$C$23, INT( LEFT(小韻資料表[[#This Row],[目次編碼]],1) ))</f>
        <v>去</v>
      </c>
      <c r="R2560" s="210">
        <f xml:space="preserve">  INDEX(設定表!$C$8:$C$15, MATCH( (RIGHT(小韻資料表[[#This Row],[清濁]]) &amp; 小韻資料表[[#This Row],[調]]), 設定表!$B$8:$B$15, 0))</f>
        <v>7</v>
      </c>
      <c r="S2560" s="205" t="s">
        <v>309</v>
      </c>
      <c r="T2560" s="205" t="s">
        <v>309</v>
      </c>
      <c r="U2560" s="226" t="s">
        <v>9180</v>
      </c>
      <c r="V2560" s="147" t="s">
        <v>309</v>
      </c>
      <c r="X2560" s="135"/>
      <c r="Y2560" s="135"/>
      <c r="AA2560" s="135"/>
      <c r="AB2560" s="134"/>
      <c r="AC2560" s="135"/>
      <c r="AD2560" s="135"/>
      <c r="AH2560" s="135"/>
      <c r="AI2560" s="135"/>
    </row>
    <row r="2561" spans="1:35" ht="31.5">
      <c r="A2561" s="205">
        <v>2557</v>
      </c>
      <c r="B2561" s="206" t="s">
        <v>9181</v>
      </c>
      <c r="C2561" s="207" t="str">
        <f xml:space="preserve"> _xlfn.CONCAT(小韻資料表[[#This Row],[聲母拼音碼]],小韻資料表[[#This Row],[韻母拼音碼]],小韻資料表[[#This Row],[調號]])</f>
        <v>sai3</v>
      </c>
      <c r="D2561" s="206" t="s">
        <v>9182</v>
      </c>
      <c r="E2561" s="208" t="s">
        <v>581</v>
      </c>
      <c r="F2561" s="205">
        <v>9</v>
      </c>
      <c r="G2561" s="209" t="s">
        <v>9183</v>
      </c>
      <c r="H2561" s="205">
        <f xml:space="preserve"> LEN(小韻資料表[[#This Row],[小韻字集]])</f>
        <v>3</v>
      </c>
      <c r="I2561" s="205" cm="1">
        <f t="array" ref="I2561" xml:space="preserve"> MATCH(TRUE, ISNUMBER( SEARCH( LEFT(小韻資料表[[#This Row],[切語]],1), 切語上字資料表[切語上字]) ), 0)</f>
        <v>33</v>
      </c>
      <c r="J2561" s="210" t="str" cm="1">
        <f t="array" ref="J2561" xml:space="preserve"> INDEX(切語上字資料表[聲母], 小韻資料表[[#This Row],[上字表識別號]])</f>
        <v>審</v>
      </c>
      <c r="K2561" s="210" t="str" cm="1">
        <f t="array" ref="K2561" xml:space="preserve"> INDEX(切語上字資料表[聲母拼音碼], 小韻資料表[[#This Row],[上字表識別號]])</f>
        <v>s</v>
      </c>
      <c r="L2561" s="210" t="str" cm="1">
        <f t="array" ref="L2561" xml:space="preserve"> INDEX(切語上字資料表[清濁], 小韻資料表[[#This Row],[上字表識別號]])</f>
        <v>全清</v>
      </c>
      <c r="M2561" s="223" t="str" cm="1">
        <f t="array" ref="M2561" xml:space="preserve"> INDEX(切語上字資料表[發送收], 小韻資料表[[#This Row],[上字表識別號]])</f>
        <v>送氣</v>
      </c>
      <c r="N2561" s="205" cm="1">
        <f t="array" ref="N2561" xml:space="preserve"> MATCH(TRUE, ISNUMBER( SEARCH( RIGHT(小韻資料表[[#This Row],[切語]],1), 切語下字資料表[切語下字]) ), 0)</f>
        <v>115</v>
      </c>
      <c r="O2561" s="207" t="str" cm="1">
        <f t="array" ref="O2561" xml:space="preserve"> INDEX(切語下字資料表[韻母], 小韻資料表[[#This Row],[下字表識別號]])</f>
        <v>代開1</v>
      </c>
      <c r="P2561" s="207" t="str" cm="1">
        <f t="array" ref="P2561" xml:space="preserve"> INDEX(切語下字資料表[韻母拼音碼], 小韻資料表[[#This Row],[下字表識別號]])</f>
        <v>ai</v>
      </c>
      <c r="Q2561" s="210" t="str" cm="1">
        <f t="array" ref="Q2561" xml:space="preserve"> INDEX(設定表!$C$19:$C$23, INT( LEFT(小韻資料表[[#This Row],[目次編碼]],1) ))</f>
        <v>去</v>
      </c>
      <c r="R2561" s="210">
        <f xml:space="preserve">  INDEX(設定表!$C$8:$C$15, MATCH( (RIGHT(小韻資料表[[#This Row],[清濁]]) &amp; 小韻資料表[[#This Row],[調]]), 設定表!$B$8:$B$15, 0))</f>
        <v>3</v>
      </c>
      <c r="S2561" s="205" t="s">
        <v>309</v>
      </c>
      <c r="T2561" s="205" t="s">
        <v>309</v>
      </c>
      <c r="U2561" s="226" t="s">
        <v>309</v>
      </c>
      <c r="V2561" s="146" t="s">
        <v>309</v>
      </c>
      <c r="X2561" s="135"/>
      <c r="Y2561" s="135"/>
      <c r="AA2561" s="135"/>
      <c r="AB2561" s="134"/>
      <c r="AC2561" s="135"/>
      <c r="AD2561" s="135"/>
      <c r="AH2561" s="135"/>
      <c r="AI2561" s="135"/>
    </row>
    <row r="2562" spans="1:35" ht="31.5">
      <c r="A2562" s="205">
        <v>2558</v>
      </c>
      <c r="B2562" s="206" t="s">
        <v>9184</v>
      </c>
      <c r="C2562" s="207" t="str">
        <f xml:space="preserve"> _xlfn.CONCAT(小韻資料表[[#This Row],[聲母拼音碼]],小韻資料表[[#This Row],[韻母拼音碼]],小韻資料表[[#This Row],[調號]])</f>
        <v>khai3</v>
      </c>
      <c r="D2562" s="206" t="s">
        <v>9185</v>
      </c>
      <c r="E2562" s="208" t="s">
        <v>581</v>
      </c>
      <c r="F2562" s="205">
        <v>10</v>
      </c>
      <c r="G2562" s="209" t="s">
        <v>9186</v>
      </c>
      <c r="H2562" s="205">
        <f xml:space="preserve"> LEN(小韻資料表[[#This Row],[小韻字集]])</f>
        <v>4</v>
      </c>
      <c r="I2562" s="205" cm="1">
        <f t="array" ref="I2562" xml:space="preserve"> MATCH(TRUE, ISNUMBER( SEARCH( LEFT(小韻資料表[[#This Row],[切語]],1), 切語上字資料表[切語上字]) ), 0)</f>
        <v>2</v>
      </c>
      <c r="J2562" s="210" t="str" cm="1">
        <f t="array" ref="J2562" xml:space="preserve"> INDEX(切語上字資料表[聲母], 小韻資料表[[#This Row],[上字表識別號]])</f>
        <v>溪</v>
      </c>
      <c r="K2562" s="210" t="str" cm="1">
        <f t="array" ref="K2562" xml:space="preserve"> INDEX(切語上字資料表[聲母拼音碼], 小韻資料表[[#This Row],[上字表識別號]])</f>
        <v>kh</v>
      </c>
      <c r="L2562" s="210" t="str" cm="1">
        <f t="array" ref="L2562" xml:space="preserve"> INDEX(切語上字資料表[清濁], 小韻資料表[[#This Row],[上字表識別號]])</f>
        <v>次清</v>
      </c>
      <c r="M2562" s="223" t="str" cm="1">
        <f t="array" ref="M2562" xml:space="preserve"> INDEX(切語上字資料表[發送收], 小韻資料表[[#This Row],[上字表識別號]])</f>
        <v>送氣</v>
      </c>
      <c r="N2562" s="205" cm="1">
        <f t="array" ref="N2562" xml:space="preserve"> MATCH(TRUE, ISNUMBER( SEARCH( RIGHT(小韻資料表[[#This Row],[切語]],1), 切語下字資料表[切語下字]) ), 0)</f>
        <v>115</v>
      </c>
      <c r="O2562" s="207" t="str" cm="1">
        <f t="array" ref="O2562" xml:space="preserve"> INDEX(切語下字資料表[韻母], 小韻資料表[[#This Row],[下字表識別號]])</f>
        <v>代開1</v>
      </c>
      <c r="P2562" s="207" t="str" cm="1">
        <f t="array" ref="P2562" xml:space="preserve"> INDEX(切語下字資料表[韻母拼音碼], 小韻資料表[[#This Row],[下字表識別號]])</f>
        <v>ai</v>
      </c>
      <c r="Q2562" s="210" t="str" cm="1">
        <f t="array" ref="Q2562" xml:space="preserve"> INDEX(設定表!$C$19:$C$23, INT( LEFT(小韻資料表[[#This Row],[目次編碼]],1) ))</f>
        <v>去</v>
      </c>
      <c r="R2562" s="210">
        <f xml:space="preserve">  INDEX(設定表!$C$8:$C$15, MATCH( (RIGHT(小韻資料表[[#This Row],[清濁]]) &amp; 小韻資料表[[#This Row],[調]]), 設定表!$B$8:$B$15, 0))</f>
        <v>3</v>
      </c>
      <c r="S2562" s="205" t="s">
        <v>309</v>
      </c>
      <c r="T2562" s="205" t="s">
        <v>309</v>
      </c>
      <c r="U2562" s="226" t="s">
        <v>309</v>
      </c>
      <c r="V2562" s="147" t="s">
        <v>309</v>
      </c>
      <c r="X2562" s="135"/>
      <c r="Y2562" s="135"/>
      <c r="AA2562" s="135"/>
      <c r="AB2562" s="134"/>
      <c r="AC2562" s="135"/>
      <c r="AD2562" s="135"/>
      <c r="AH2562" s="135"/>
      <c r="AI2562" s="135"/>
    </row>
    <row r="2563" spans="1:35" ht="31.5">
      <c r="A2563" s="205">
        <v>2559</v>
      </c>
      <c r="B2563" s="206" t="s">
        <v>9187</v>
      </c>
      <c r="C2563" s="207" t="str">
        <f xml:space="preserve"> _xlfn.CONCAT(小韻資料表[[#This Row],[聲母拼音碼]],小韻資料表[[#This Row],[韻母拼音碼]],小韻資料表[[#This Row],[調號]])</f>
        <v>sai7</v>
      </c>
      <c r="D2563" s="206" t="s">
        <v>9188</v>
      </c>
      <c r="E2563" s="208" t="s">
        <v>581</v>
      </c>
      <c r="F2563" s="205">
        <v>11</v>
      </c>
      <c r="G2563" s="209" t="s">
        <v>9189</v>
      </c>
      <c r="H2563" s="205">
        <f xml:space="preserve"> LEN(小韻資料表[[#This Row],[小韻字集]])</f>
        <v>6</v>
      </c>
      <c r="I2563" s="205" cm="1">
        <f t="array" ref="I2563" xml:space="preserve"> MATCH(TRUE, ISNUMBER( SEARCH( LEFT(小韻資料表[[#This Row],[切語]],1), 切語上字資料表[切語上字]) ), 0)</f>
        <v>25</v>
      </c>
      <c r="J2563" s="210" t="str" cm="1">
        <f t="array" ref="J2563" xml:space="preserve"> INDEX(切語上字資料表[聲母], 小韻資料表[[#This Row],[上字表識別號]])</f>
        <v>邪</v>
      </c>
      <c r="K2563" s="210" t="str" cm="1">
        <f t="array" ref="K2563" xml:space="preserve"> INDEX(切語上字資料表[聲母拼音碼], 小韻資料表[[#This Row],[上字表識別號]])</f>
        <v>s</v>
      </c>
      <c r="L2563" s="210" t="str" cm="1">
        <f t="array" ref="L2563" xml:space="preserve"> INDEX(切語上字資料表[清濁], 小韻資料表[[#This Row],[上字表識別號]])</f>
        <v>全濁</v>
      </c>
      <c r="M2563" s="223" t="str" cm="1">
        <f t="array" ref="M2563" xml:space="preserve"> INDEX(切語上字資料表[發送收], 小韻資料表[[#This Row],[上字表識別號]])</f>
        <v>送氣</v>
      </c>
      <c r="N2563" s="205" cm="1">
        <f t="array" ref="N2563" xml:space="preserve"> MATCH(TRUE, ISNUMBER( SEARCH( RIGHT(小韻資料表[[#This Row],[切語]],1), 切語下字資料表[切語下字]) ), 0)</f>
        <v>115</v>
      </c>
      <c r="O2563" s="207" t="str" cm="1">
        <f t="array" ref="O2563" xml:space="preserve"> INDEX(切語下字資料表[韻母], 小韻資料表[[#This Row],[下字表識別號]])</f>
        <v>代開1</v>
      </c>
      <c r="P2563" s="207" t="str" cm="1">
        <f t="array" ref="P2563" xml:space="preserve"> INDEX(切語下字資料表[韻母拼音碼], 小韻資料表[[#This Row],[下字表識別號]])</f>
        <v>ai</v>
      </c>
      <c r="Q2563" s="210" t="str" cm="1">
        <f t="array" ref="Q2563" xml:space="preserve"> INDEX(設定表!$C$19:$C$23, INT( LEFT(小韻資料表[[#This Row],[目次編碼]],1) ))</f>
        <v>去</v>
      </c>
      <c r="R2563" s="210">
        <f xml:space="preserve">  INDEX(設定表!$C$8:$C$15, MATCH( (RIGHT(小韻資料表[[#This Row],[清濁]]) &amp; 小韻資料表[[#This Row],[調]]), 設定表!$B$8:$B$15, 0))</f>
        <v>7</v>
      </c>
      <c r="S2563" s="205" t="s">
        <v>9190</v>
      </c>
      <c r="T2563" s="205" t="s">
        <v>309</v>
      </c>
      <c r="U2563" s="226" t="s">
        <v>9191</v>
      </c>
      <c r="V2563" s="146" t="s">
        <v>309</v>
      </c>
      <c r="X2563" s="135"/>
      <c r="Y2563" s="135"/>
      <c r="AA2563" s="135"/>
      <c r="AB2563" s="134"/>
      <c r="AC2563" s="135"/>
      <c r="AD2563" s="135"/>
      <c r="AH2563" s="135"/>
      <c r="AI2563" s="135"/>
    </row>
    <row r="2564" spans="1:35" ht="31.5">
      <c r="A2564" s="205">
        <v>2560</v>
      </c>
      <c r="B2564" s="206" t="s">
        <v>9192</v>
      </c>
      <c r="C2564" s="207" t="str">
        <f xml:space="preserve"> _xlfn.CONCAT(小韻資料表[[#This Row],[聲母拼音碼]],小韻資料表[[#This Row],[韻母拼音碼]],小韻資料表[[#This Row],[調號]])</f>
        <v>gai7</v>
      </c>
      <c r="D2564" s="206" t="s">
        <v>9193</v>
      </c>
      <c r="E2564" s="208" t="s">
        <v>581</v>
      </c>
      <c r="F2564" s="205">
        <v>12</v>
      </c>
      <c r="G2564" s="209" t="s">
        <v>9194</v>
      </c>
      <c r="H2564" s="205">
        <f xml:space="preserve"> LEN(小韻資料表[[#This Row],[小韻字集]])</f>
        <v>3</v>
      </c>
      <c r="I2564" s="205" cm="1">
        <f t="array" ref="I2564" xml:space="preserve"> MATCH(TRUE, ISNUMBER( SEARCH( LEFT(小韻資料表[[#This Row],[切語]],1), 切語上字資料表[切語上字]) ), 0)</f>
        <v>4</v>
      </c>
      <c r="J2564" s="210" t="str" cm="1">
        <f t="array" ref="J2564" xml:space="preserve"> INDEX(切語上字資料表[聲母], 小韻資料表[[#This Row],[上字表識別號]])</f>
        <v>疑</v>
      </c>
      <c r="K2564" s="210" t="str" cm="1">
        <f t="array" ref="K2564" xml:space="preserve"> INDEX(切語上字資料表[聲母拼音碼], 小韻資料表[[#This Row],[上字表識別號]])</f>
        <v>g</v>
      </c>
      <c r="L2564" s="210" t="str" cm="1">
        <f t="array" ref="L2564" xml:space="preserve"> INDEX(切語上字資料表[清濁], 小韻資料表[[#This Row],[上字表識別號]])</f>
        <v>次濁</v>
      </c>
      <c r="M2564" s="223" t="str" cm="1">
        <f t="array" ref="M2564" xml:space="preserve"> INDEX(切語上字資料表[發送收], 小韻資料表[[#This Row],[上字表識別號]])</f>
        <v>收聲</v>
      </c>
      <c r="N2564" s="205" cm="1">
        <f t="array" ref="N2564" xml:space="preserve"> MATCH(TRUE, ISNUMBER( SEARCH( RIGHT(小韻資料表[[#This Row],[切語]],1), 切語下字資料表[切語下字]) ), 0)</f>
        <v>115</v>
      </c>
      <c r="O2564" s="207" t="str" cm="1">
        <f t="array" ref="O2564" xml:space="preserve"> INDEX(切語下字資料表[韻母], 小韻資料表[[#This Row],[下字表識別號]])</f>
        <v>代開1</v>
      </c>
      <c r="P2564" s="207" t="str" cm="1">
        <f t="array" ref="P2564" xml:space="preserve"> INDEX(切語下字資料表[韻母拼音碼], 小韻資料表[[#This Row],[下字表識別號]])</f>
        <v>ai</v>
      </c>
      <c r="Q2564" s="210" t="str" cm="1">
        <f t="array" ref="Q2564" xml:space="preserve"> INDEX(設定表!$C$19:$C$23, INT( LEFT(小韻資料表[[#This Row],[目次編碼]],1) ))</f>
        <v>去</v>
      </c>
      <c r="R2564" s="210">
        <f xml:space="preserve">  INDEX(設定表!$C$8:$C$15, MATCH( (RIGHT(小韻資料表[[#This Row],[清濁]]) &amp; 小韻資料表[[#This Row],[調]]), 設定表!$B$8:$B$15, 0))</f>
        <v>7</v>
      </c>
      <c r="S2564" s="205" t="s">
        <v>309</v>
      </c>
      <c r="T2564" s="205" t="s">
        <v>309</v>
      </c>
      <c r="U2564" s="226" t="s">
        <v>309</v>
      </c>
      <c r="V2564" s="147" t="s">
        <v>309</v>
      </c>
      <c r="X2564" s="135"/>
      <c r="Y2564" s="135"/>
      <c r="AA2564" s="135"/>
      <c r="AB2564" s="134"/>
      <c r="AC2564" s="135"/>
      <c r="AD2564" s="135"/>
      <c r="AH2564" s="135"/>
      <c r="AI2564" s="135"/>
    </row>
    <row r="2565" spans="1:35" ht="31.5">
      <c r="A2565" s="205">
        <v>2561</v>
      </c>
      <c r="B2565" s="206" t="s">
        <v>9195</v>
      </c>
      <c r="C2565" s="207" t="str">
        <f xml:space="preserve"> _xlfn.CONCAT(小韻資料表[[#This Row],[聲母拼音碼]],小韻資料表[[#This Row],[韻母拼音碼]],小韻資料表[[#This Row],[調號]])</f>
        <v>cai3</v>
      </c>
      <c r="D2565" s="206" t="s">
        <v>9196</v>
      </c>
      <c r="E2565" s="208" t="s">
        <v>581</v>
      </c>
      <c r="F2565" s="205">
        <v>13</v>
      </c>
      <c r="G2565" s="209" t="s">
        <v>9197</v>
      </c>
      <c r="H2565" s="205">
        <f xml:space="preserve"> LEN(小韻資料表[[#This Row],[小韻字集]])</f>
        <v>11</v>
      </c>
      <c r="I2565" s="205" cm="1">
        <f t="array" ref="I2565" xml:space="preserve"> MATCH(TRUE, ISNUMBER( SEARCH( LEFT(小韻資料表[[#This Row],[切語]],1), 切語上字資料表[切語上字]) ), 0)</f>
        <v>21</v>
      </c>
      <c r="J2565" s="210" t="str" cm="1">
        <f t="array" ref="J2565" xml:space="preserve"> INDEX(切語上字資料表[聲母], 小韻資料表[[#This Row],[上字表識別號]])</f>
        <v>精</v>
      </c>
      <c r="K2565" s="210" t="str" cm="1">
        <f t="array" ref="K2565" xml:space="preserve"> INDEX(切語上字資料表[聲母拼音碼], 小韻資料表[[#This Row],[上字表識別號]])</f>
        <v>c</v>
      </c>
      <c r="L2565" s="210" t="str" cm="1">
        <f t="array" ref="L2565" xml:space="preserve"> INDEX(切語上字資料表[清濁], 小韻資料表[[#This Row],[上字表識別號]])</f>
        <v>全清</v>
      </c>
      <c r="M2565" s="223" t="str" cm="1">
        <f t="array" ref="M2565" xml:space="preserve"> INDEX(切語上字資料表[發送收], 小韻資料表[[#This Row],[上字表識別號]])</f>
        <v>發聲</v>
      </c>
      <c r="N2565" s="205" cm="1">
        <f t="array" ref="N2565" xml:space="preserve"> MATCH(TRUE, ISNUMBER( SEARCH( RIGHT(小韻資料表[[#This Row],[切語]],1), 切語下字資料表[切語下字]) ), 0)</f>
        <v>115</v>
      </c>
      <c r="O2565" s="207" t="str" cm="1">
        <f t="array" ref="O2565" xml:space="preserve"> INDEX(切語下字資料表[韻母], 小韻資料表[[#This Row],[下字表識別號]])</f>
        <v>代開1</v>
      </c>
      <c r="P2565" s="207" t="str" cm="1">
        <f t="array" ref="P2565" xml:space="preserve"> INDEX(切語下字資料表[韻母拼音碼], 小韻資料表[[#This Row],[下字表識別號]])</f>
        <v>ai</v>
      </c>
      <c r="Q2565" s="210" t="str" cm="1">
        <f t="array" ref="Q2565" xml:space="preserve"> INDEX(設定表!$C$19:$C$23, INT( LEFT(小韻資料表[[#This Row],[目次編碼]],1) ))</f>
        <v>去</v>
      </c>
      <c r="R2565" s="210">
        <f xml:space="preserve">  INDEX(設定表!$C$8:$C$15, MATCH( (RIGHT(小韻資料表[[#This Row],[清濁]]) &amp; 小韻資料表[[#This Row],[調]]), 設定表!$B$8:$B$15, 0))</f>
        <v>3</v>
      </c>
      <c r="S2565" s="205" t="s">
        <v>309</v>
      </c>
      <c r="T2565" s="205" t="s">
        <v>309</v>
      </c>
      <c r="U2565" s="226" t="s">
        <v>309</v>
      </c>
      <c r="V2565" s="146" t="s">
        <v>309</v>
      </c>
      <c r="X2565" s="135"/>
      <c r="Y2565" s="135"/>
      <c r="AA2565" s="135"/>
      <c r="AB2565" s="134"/>
      <c r="AC2565" s="135"/>
      <c r="AD2565" s="135"/>
      <c r="AH2565" s="135"/>
      <c r="AI2565" s="135"/>
    </row>
    <row r="2566" spans="1:35" ht="31.5">
      <c r="A2566" s="205">
        <v>2562</v>
      </c>
      <c r="B2566" s="206" t="s">
        <v>9198</v>
      </c>
      <c r="C2566" s="207" t="str">
        <f xml:space="preserve"> _xlfn.CONCAT(小韻資料表[[#This Row],[聲母拼音碼]],小韻資料表[[#This Row],[韻母拼音碼]],小韻資料表[[#This Row],[調號]])</f>
        <v>hai3</v>
      </c>
      <c r="D2566" s="206" t="s">
        <v>9199</v>
      </c>
      <c r="E2566" s="208" t="s">
        <v>581</v>
      </c>
      <c r="F2566" s="205">
        <v>14</v>
      </c>
      <c r="G2566" s="209" t="s">
        <v>9200</v>
      </c>
      <c r="H2566" s="205">
        <f xml:space="preserve"> LEN(小韻資料表[[#This Row],[小韻字集]])</f>
        <v>3</v>
      </c>
      <c r="I2566" s="205" cm="1">
        <f t="array" ref="I2566" xml:space="preserve"> MATCH(TRUE, ISNUMBER( SEARCH( LEFT(小韻資料表[[#This Row],[切語]],1), 切語上字資料表[切語上字]) ), 0)</f>
        <v>36</v>
      </c>
      <c r="J2566" s="210" t="str" cm="1">
        <f t="array" ref="J2566" xml:space="preserve"> INDEX(切語上字資料表[聲母], 小韻資料表[[#This Row],[上字表識別號]])</f>
        <v>曉</v>
      </c>
      <c r="K2566" s="210" t="str" cm="1">
        <f t="array" ref="K2566" xml:space="preserve"> INDEX(切語上字資料表[聲母拼音碼], 小韻資料表[[#This Row],[上字表識別號]])</f>
        <v>h</v>
      </c>
      <c r="L2566" s="210" t="str" cm="1">
        <f t="array" ref="L2566" xml:space="preserve"> INDEX(切語上字資料表[清濁], 小韻資料表[[#This Row],[上字表識別號]])</f>
        <v>次清</v>
      </c>
      <c r="M2566" s="223" t="str" cm="1">
        <f t="array" ref="M2566" xml:space="preserve"> INDEX(切語上字資料表[發送收], 小韻資料表[[#This Row],[上字表識別號]])</f>
        <v>送氣</v>
      </c>
      <c r="N2566" s="205" cm="1">
        <f t="array" ref="N2566" xml:space="preserve"> MATCH(TRUE, ISNUMBER( SEARCH( RIGHT(小韻資料表[[#This Row],[切語]],1), 切語下字資料表[切語下字]) ), 0)</f>
        <v>115</v>
      </c>
      <c r="O2566" s="207" t="str" cm="1">
        <f t="array" ref="O2566" xml:space="preserve"> INDEX(切語下字資料表[韻母], 小韻資料表[[#This Row],[下字表識別號]])</f>
        <v>代開1</v>
      </c>
      <c r="P2566" s="207" t="str" cm="1">
        <f t="array" ref="P2566" xml:space="preserve"> INDEX(切語下字資料表[韻母拼音碼], 小韻資料表[[#This Row],[下字表識別號]])</f>
        <v>ai</v>
      </c>
      <c r="Q2566" s="210" t="str" cm="1">
        <f t="array" ref="Q2566" xml:space="preserve"> INDEX(設定表!$C$19:$C$23, INT( LEFT(小韻資料表[[#This Row],[目次編碼]],1) ))</f>
        <v>去</v>
      </c>
      <c r="R2566" s="210">
        <f xml:space="preserve">  INDEX(設定表!$C$8:$C$15, MATCH( (RIGHT(小韻資料表[[#This Row],[清濁]]) &amp; 小韻資料表[[#This Row],[調]]), 設定表!$B$8:$B$15, 0))</f>
        <v>3</v>
      </c>
      <c r="S2566" s="205" t="s">
        <v>309</v>
      </c>
      <c r="T2566" s="205" t="s">
        <v>309</v>
      </c>
      <c r="U2566" s="226" t="s">
        <v>309</v>
      </c>
      <c r="V2566" s="147" t="s">
        <v>309</v>
      </c>
      <c r="X2566" s="135"/>
      <c r="Y2566" s="135"/>
      <c r="AA2566" s="135"/>
      <c r="AB2566" s="134"/>
      <c r="AC2566" s="135"/>
      <c r="AD2566" s="135"/>
      <c r="AH2566" s="135"/>
      <c r="AI2566" s="135"/>
    </row>
    <row r="2567" spans="1:35" ht="31.5">
      <c r="A2567" s="205">
        <v>2563</v>
      </c>
      <c r="B2567" s="206" t="s">
        <v>9201</v>
      </c>
      <c r="C2567" s="207" t="str">
        <f xml:space="preserve"> _xlfn.CONCAT(小韻資料表[[#This Row],[聲母拼音碼]],小韻資料表[[#This Row],[韻母拼音碼]],小韻資料表[[#This Row],[調號]])</f>
        <v>tai3</v>
      </c>
      <c r="D2567" s="206" t="s">
        <v>9202</v>
      </c>
      <c r="E2567" s="208" t="s">
        <v>581</v>
      </c>
      <c r="F2567" s="205">
        <v>15</v>
      </c>
      <c r="G2567" s="209" t="s">
        <v>9203</v>
      </c>
      <c r="H2567" s="205">
        <f xml:space="preserve"> LEN(小韻資料表[[#This Row],[小韻字集]])</f>
        <v>3</v>
      </c>
      <c r="I2567" s="205" cm="1">
        <f t="array" ref="I2567" xml:space="preserve"> MATCH(TRUE, ISNUMBER( SEARCH( LEFT(小韻資料表[[#This Row],[切語]],1), 切語上字資料表[切語上字]) ), 0)</f>
        <v>9</v>
      </c>
      <c r="J2567" s="210" t="str" cm="1">
        <f t="array" ref="J2567" xml:space="preserve"> INDEX(切語上字資料表[聲母], 小韻資料表[[#This Row],[上字表識別號]])</f>
        <v>知</v>
      </c>
      <c r="K2567" s="210" t="str" cm="1">
        <f t="array" ref="K2567" xml:space="preserve"> INDEX(切語上字資料表[聲母拼音碼], 小韻資料表[[#This Row],[上字表識別號]])</f>
        <v>t</v>
      </c>
      <c r="L2567" s="210" t="str" cm="1">
        <f t="array" ref="L2567" xml:space="preserve"> INDEX(切語上字資料表[清濁], 小韻資料表[[#This Row],[上字表識別號]])</f>
        <v>全清</v>
      </c>
      <c r="M2567" s="223" t="str" cm="1">
        <f t="array" ref="M2567" xml:space="preserve"> INDEX(切語上字資料表[發送收], 小韻資料表[[#This Row],[上字表識別號]])</f>
        <v>發聲</v>
      </c>
      <c r="N2567" s="205" cm="1">
        <f t="array" ref="N2567" xml:space="preserve"> MATCH(TRUE, ISNUMBER( SEARCH( RIGHT(小韻資料表[[#This Row],[切語]],1), 切語下字資料表[切語下字]) ), 0)</f>
        <v>115</v>
      </c>
      <c r="O2567" s="207" t="str" cm="1">
        <f t="array" ref="O2567" xml:space="preserve"> INDEX(切語下字資料表[韻母], 小韻資料表[[#This Row],[下字表識別號]])</f>
        <v>代開1</v>
      </c>
      <c r="P2567" s="207" t="str" cm="1">
        <f t="array" ref="P2567" xml:space="preserve"> INDEX(切語下字資料表[韻母拼音碼], 小韻資料表[[#This Row],[下字表識別號]])</f>
        <v>ai</v>
      </c>
      <c r="Q2567" s="210" t="str" cm="1">
        <f t="array" ref="Q2567" xml:space="preserve"> INDEX(設定表!$C$19:$C$23, INT( LEFT(小韻資料表[[#This Row],[目次編碼]],1) ))</f>
        <v>去</v>
      </c>
      <c r="R2567" s="210">
        <f xml:space="preserve">  INDEX(設定表!$C$8:$C$15, MATCH( (RIGHT(小韻資料表[[#This Row],[清濁]]) &amp; 小韻資料表[[#This Row],[調]]), 設定表!$B$8:$B$15, 0))</f>
        <v>3</v>
      </c>
      <c r="S2567" s="205" t="s">
        <v>309</v>
      </c>
      <c r="T2567" s="205" t="s">
        <v>309</v>
      </c>
      <c r="U2567" s="226" t="s">
        <v>9204</v>
      </c>
      <c r="V2567" s="146" t="s">
        <v>309</v>
      </c>
      <c r="X2567" s="135"/>
      <c r="Y2567" s="135"/>
      <c r="AA2567" s="135"/>
      <c r="AB2567" s="134"/>
      <c r="AC2567" s="135"/>
      <c r="AD2567" s="135"/>
      <c r="AH2567" s="135"/>
      <c r="AI2567" s="135"/>
    </row>
    <row r="2568" spans="1:35" ht="31.5">
      <c r="A2568" s="205">
        <v>2564</v>
      </c>
      <c r="B2568" s="206" t="s">
        <v>9205</v>
      </c>
      <c r="C2568" s="207" t="str">
        <f xml:space="preserve"> _xlfn.CONCAT(小韻資料表[[#This Row],[聲母拼音碼]],小韻資料表[[#This Row],[韻母拼音碼]],小韻資料表[[#This Row],[調號]])</f>
        <v>khai7</v>
      </c>
      <c r="D2568" s="206" t="s">
        <v>9206</v>
      </c>
      <c r="E2568" s="208" t="s">
        <v>581</v>
      </c>
      <c r="F2568" s="205">
        <v>16</v>
      </c>
      <c r="G2568" s="209" t="s">
        <v>9207</v>
      </c>
      <c r="H2568" s="205">
        <f xml:space="preserve"> LEN(小韻資料表[[#This Row],[小韻字集]])</f>
        <v>12</v>
      </c>
      <c r="I2568" s="205" cm="1">
        <f t="array" ref="I2568" xml:space="preserve"> MATCH(TRUE, ISNUMBER( SEARCH( LEFT(小韻資料表[[#This Row],[切語]],1), 切語上字資料表[切語上字]) ), 0)</f>
        <v>3</v>
      </c>
      <c r="J2568" s="210" t="str" cm="1">
        <f t="array" ref="J2568" xml:space="preserve"> INDEX(切語上字資料表[聲母], 小韻資料表[[#This Row],[上字表識別號]])</f>
        <v>群</v>
      </c>
      <c r="K2568" s="210" t="str" cm="1">
        <f t="array" ref="K2568" xml:space="preserve"> INDEX(切語上字資料表[聲母拼音碼], 小韻資料表[[#This Row],[上字表識別號]])</f>
        <v>kh</v>
      </c>
      <c r="L2568" s="210" t="str" cm="1">
        <f t="array" ref="L2568" xml:space="preserve"> INDEX(切語上字資料表[清濁], 小韻資料表[[#This Row],[上字表識別號]])</f>
        <v>全濁</v>
      </c>
      <c r="M2568" s="223" cm="1">
        <f t="array" ref="M2568" xml:space="preserve"> INDEX(切語上字資料表[發送收], 小韻資料表[[#This Row],[上字表識別號]])</f>
        <v>0</v>
      </c>
      <c r="N2568" s="205" cm="1">
        <f t="array" ref="N2568" xml:space="preserve"> MATCH(TRUE, ISNUMBER( SEARCH( RIGHT(小韻資料表[[#This Row],[切語]],1), 切語下字資料表[切語下字]) ), 0)</f>
        <v>115</v>
      </c>
      <c r="O2568" s="207" t="str" cm="1">
        <f t="array" ref="O2568" xml:space="preserve"> INDEX(切語下字資料表[韻母], 小韻資料表[[#This Row],[下字表識別號]])</f>
        <v>代開1</v>
      </c>
      <c r="P2568" s="207" t="str" cm="1">
        <f t="array" ref="P2568" xml:space="preserve"> INDEX(切語下字資料表[韻母拼音碼], 小韻資料表[[#This Row],[下字表識別號]])</f>
        <v>ai</v>
      </c>
      <c r="Q2568" s="210" t="str" cm="1">
        <f t="array" ref="Q2568" xml:space="preserve"> INDEX(設定表!$C$19:$C$23, INT( LEFT(小韻資料表[[#This Row],[目次編碼]],1) ))</f>
        <v>去</v>
      </c>
      <c r="R2568" s="210">
        <f xml:space="preserve">  INDEX(設定表!$C$8:$C$15, MATCH( (RIGHT(小韻資料表[[#This Row],[清濁]]) &amp; 小韻資料表[[#This Row],[調]]), 設定表!$B$8:$B$15, 0))</f>
        <v>7</v>
      </c>
      <c r="S2568" s="205" t="s">
        <v>309</v>
      </c>
      <c r="T2568" s="205" t="s">
        <v>309</v>
      </c>
      <c r="U2568" s="226" t="s">
        <v>309</v>
      </c>
      <c r="V2568" s="147" t="s">
        <v>309</v>
      </c>
      <c r="X2568" s="135"/>
      <c r="Y2568" s="135"/>
      <c r="AA2568" s="135"/>
      <c r="AB2568" s="134"/>
      <c r="AC2568" s="135"/>
      <c r="AD2568" s="135"/>
      <c r="AH2568" s="135"/>
      <c r="AI2568" s="135"/>
    </row>
    <row r="2569" spans="1:35" ht="31.5">
      <c r="A2569" s="205">
        <v>2565</v>
      </c>
      <c r="B2569" s="206" t="s">
        <v>9208</v>
      </c>
      <c r="C2569" s="207" t="str">
        <f xml:space="preserve"> _xlfn.CONCAT(小韻資料表[[#This Row],[聲母拼音碼]],小韻資料表[[#This Row],[韻母拼音碼]],小韻資料表[[#This Row],[調號]])</f>
        <v>chai3</v>
      </c>
      <c r="D2569" s="206" t="s">
        <v>615</v>
      </c>
      <c r="E2569" s="208" t="s">
        <v>581</v>
      </c>
      <c r="F2569" s="205">
        <v>17</v>
      </c>
      <c r="G2569" s="209" t="s">
        <v>9209</v>
      </c>
      <c r="H2569" s="205">
        <f xml:space="preserve"> LEN(小韻資料表[[#This Row],[小韻字集]])</f>
        <v>7</v>
      </c>
      <c r="I2569" s="205" cm="1">
        <f t="array" ref="I2569" xml:space="preserve"> MATCH(TRUE, ISNUMBER( SEARCH( LEFT(小韻資料表[[#This Row],[切語]],1), 切語上字資料表[切語上字]) ), 0)</f>
        <v>27</v>
      </c>
      <c r="J2569" s="210" t="str" cm="1">
        <f t="array" ref="J2569" xml:space="preserve"> INDEX(切語上字資料表[聲母], 小韻資料表[[#This Row],[上字表識別號]])</f>
        <v>初</v>
      </c>
      <c r="K2569" s="210" t="str" cm="1">
        <f t="array" ref="K2569" xml:space="preserve"> INDEX(切語上字資料表[聲母拼音碼], 小韻資料表[[#This Row],[上字表識別號]])</f>
        <v>ch</v>
      </c>
      <c r="L2569" s="210" t="str" cm="1">
        <f t="array" ref="L2569" xml:space="preserve"> INDEX(切語上字資料表[清濁], 小韻資料表[[#This Row],[上字表識別號]])</f>
        <v>次清</v>
      </c>
      <c r="M2569" s="223" t="str" cm="1">
        <f t="array" ref="M2569" xml:space="preserve"> INDEX(切語上字資料表[發送收], 小韻資料表[[#This Row],[上字表識別號]])</f>
        <v>送氣</v>
      </c>
      <c r="N2569" s="205" cm="1">
        <f t="array" ref="N2569" xml:space="preserve"> MATCH(TRUE, ISNUMBER( SEARCH( RIGHT(小韻資料表[[#This Row],[切語]],1), 切語下字資料表[切語下字]) ), 0)</f>
        <v>115</v>
      </c>
      <c r="O2569" s="207" t="str" cm="1">
        <f t="array" ref="O2569" xml:space="preserve"> INDEX(切語下字資料表[韻母], 小韻資料表[[#This Row],[下字表識別號]])</f>
        <v>代開1</v>
      </c>
      <c r="P2569" s="207" t="str" cm="1">
        <f t="array" ref="P2569" xml:space="preserve"> INDEX(切語下字資料表[韻母拼音碼], 小韻資料表[[#This Row],[下字表識別號]])</f>
        <v>ai</v>
      </c>
      <c r="Q2569" s="210" t="str" cm="1">
        <f t="array" ref="Q2569" xml:space="preserve"> INDEX(設定表!$C$19:$C$23, INT( LEFT(小韻資料表[[#This Row],[目次編碼]],1) ))</f>
        <v>去</v>
      </c>
      <c r="R2569" s="210">
        <f xml:space="preserve">  INDEX(設定表!$C$8:$C$15, MATCH( (RIGHT(小韻資料表[[#This Row],[清濁]]) &amp; 小韻資料表[[#This Row],[調]]), 設定表!$B$8:$B$15, 0))</f>
        <v>3</v>
      </c>
      <c r="S2569" s="205" t="s">
        <v>309</v>
      </c>
      <c r="T2569" s="205" t="s">
        <v>309</v>
      </c>
      <c r="U2569" s="226" t="s">
        <v>309</v>
      </c>
      <c r="V2569" s="146" t="s">
        <v>309</v>
      </c>
      <c r="X2569" s="135"/>
      <c r="Y2569" s="135"/>
      <c r="AA2569" s="135"/>
      <c r="AB2569" s="134"/>
      <c r="AC2569" s="135"/>
      <c r="AD2569" s="135"/>
      <c r="AH2569" s="135"/>
      <c r="AI2569" s="135"/>
    </row>
    <row r="2570" spans="1:35" ht="31.5">
      <c r="A2570" s="205">
        <v>2566</v>
      </c>
      <c r="B2570" s="206" t="s">
        <v>9210</v>
      </c>
      <c r="C2570" s="207" t="str">
        <f xml:space="preserve"> _xlfn.CONCAT(小韻資料表[[#This Row],[聲母拼音碼]],小韻資料表[[#This Row],[韻母拼音碼]],小韻資料表[[#This Row],[調號]])</f>
        <v>Øai3</v>
      </c>
      <c r="D2570" s="206" t="s">
        <v>9211</v>
      </c>
      <c r="E2570" s="208" t="s">
        <v>581</v>
      </c>
      <c r="F2570" s="205">
        <v>18</v>
      </c>
      <c r="G2570" s="209" t="s">
        <v>9212</v>
      </c>
      <c r="H2570" s="205">
        <f xml:space="preserve"> LEN(小韻資料表[[#This Row],[小韻字集]])</f>
        <v>6</v>
      </c>
      <c r="I2570" s="205" cm="1">
        <f t="array" ref="I2570" xml:space="preserve"> MATCH(TRUE, ISNUMBER( SEARCH( LEFT(小韻資料表[[#This Row],[切語]],1), 切語上字資料表[切語上字]) ), 0)</f>
        <v>35</v>
      </c>
      <c r="J2570" s="210" t="str" cm="1">
        <f t="array" ref="J2570" xml:space="preserve"> INDEX(切語上字資料表[聲母], 小韻資料表[[#This Row],[上字表識別號]])</f>
        <v>影</v>
      </c>
      <c r="K2570" s="210" t="str" cm="1">
        <f t="array" ref="K2570" xml:space="preserve"> INDEX(切語上字資料表[聲母拼音碼], 小韻資料表[[#This Row],[上字表識別號]])</f>
        <v>Ø</v>
      </c>
      <c r="L2570" s="210" t="str" cm="1">
        <f t="array" ref="L2570" xml:space="preserve"> INDEX(切語上字資料表[清濁], 小韻資料表[[#This Row],[上字表識別號]])</f>
        <v>全清</v>
      </c>
      <c r="M2570" s="223" t="str" cm="1">
        <f t="array" ref="M2570" xml:space="preserve"> INDEX(切語上字資料表[發送收], 小韻資料表[[#This Row],[上字表識別號]])</f>
        <v>發聲</v>
      </c>
      <c r="N2570" s="205" cm="1">
        <f t="array" ref="N2570" xml:space="preserve"> MATCH(TRUE, ISNUMBER( SEARCH( RIGHT(小韻資料表[[#This Row],[切語]],1), 切語下字資料表[切語下字]) ), 0)</f>
        <v>115</v>
      </c>
      <c r="O2570" s="207" t="str" cm="1">
        <f t="array" ref="O2570" xml:space="preserve"> INDEX(切語下字資料表[韻母], 小韻資料表[[#This Row],[下字表識別號]])</f>
        <v>代開1</v>
      </c>
      <c r="P2570" s="207" t="str" cm="1">
        <f t="array" ref="P2570" xml:space="preserve"> INDEX(切語下字資料表[韻母拼音碼], 小韻資料表[[#This Row],[下字表識別號]])</f>
        <v>ai</v>
      </c>
      <c r="Q2570" s="210" t="str" cm="1">
        <f t="array" ref="Q2570" xml:space="preserve"> INDEX(設定表!$C$19:$C$23, INT( LEFT(小韻資料表[[#This Row],[目次編碼]],1) ))</f>
        <v>去</v>
      </c>
      <c r="R2570" s="210">
        <f xml:space="preserve">  INDEX(設定表!$C$8:$C$15, MATCH( (RIGHT(小韻資料表[[#This Row],[清濁]]) &amp; 小韻資料表[[#This Row],[調]]), 設定表!$B$8:$B$15, 0))</f>
        <v>3</v>
      </c>
      <c r="S2570" s="205" t="s">
        <v>309</v>
      </c>
      <c r="T2570" s="205" t="s">
        <v>309</v>
      </c>
      <c r="U2570" s="226" t="s">
        <v>309</v>
      </c>
      <c r="V2570" s="147" t="s">
        <v>309</v>
      </c>
      <c r="X2570" s="135"/>
      <c r="Y2570" s="135"/>
      <c r="AA2570" s="135"/>
      <c r="AB2570" s="134"/>
      <c r="AC2570" s="135"/>
      <c r="AD2570" s="135"/>
      <c r="AH2570" s="135"/>
      <c r="AI2570" s="135"/>
    </row>
    <row r="2571" spans="1:35" ht="31.5">
      <c r="A2571" s="205">
        <v>2567</v>
      </c>
      <c r="B2571" s="206" t="s">
        <v>9213</v>
      </c>
      <c r="C2571" s="207" t="str">
        <f xml:space="preserve"> _xlfn.CONCAT(小韻資料表[[#This Row],[聲母拼音碼]],小韻資料表[[#This Row],[韻母拼音碼]],小韻資料表[[#This Row],[調號]])</f>
        <v>thai3</v>
      </c>
      <c r="D2571" s="206" t="s">
        <v>9214</v>
      </c>
      <c r="E2571" s="208" t="s">
        <v>581</v>
      </c>
      <c r="F2571" s="205">
        <v>19</v>
      </c>
      <c r="G2571" s="209" t="s">
        <v>9215</v>
      </c>
      <c r="H2571" s="205">
        <f xml:space="preserve"> LEN(小韻資料表[[#This Row],[小韻字集]])</f>
        <v>2</v>
      </c>
      <c r="I2571" s="205" cm="1">
        <f t="array" ref="I2571" xml:space="preserve"> MATCH(TRUE, ISNUMBER( SEARCH( LEFT(小韻資料表[[#This Row],[切語]],1), 切語上字資料表[切語上字]) ), 0)</f>
        <v>10</v>
      </c>
      <c r="J2571" s="210" t="str" cm="1">
        <f t="array" ref="J2571" xml:space="preserve"> INDEX(切語上字資料表[聲母], 小韻資料表[[#This Row],[上字表識別號]])</f>
        <v>徹</v>
      </c>
      <c r="K2571" s="210" t="str" cm="1">
        <f t="array" ref="K2571" xml:space="preserve"> INDEX(切語上字資料表[聲母拼音碼], 小韻資料表[[#This Row],[上字表識別號]])</f>
        <v>th</v>
      </c>
      <c r="L2571" s="210" t="str" cm="1">
        <f t="array" ref="L2571" xml:space="preserve"> INDEX(切語上字資料表[清濁], 小韻資料表[[#This Row],[上字表識別號]])</f>
        <v>次清</v>
      </c>
      <c r="M2571" s="223" t="str" cm="1">
        <f t="array" ref="M2571" xml:space="preserve"> INDEX(切語上字資料表[發送收], 小韻資料表[[#This Row],[上字表識別號]])</f>
        <v>送氣</v>
      </c>
      <c r="N2571" s="205" cm="1">
        <f t="array" ref="N2571" xml:space="preserve"> MATCH(TRUE, ISNUMBER( SEARCH( RIGHT(小韻資料表[[#This Row],[切語]],1), 切語下字資料表[切語下字]) ), 0)</f>
        <v>115</v>
      </c>
      <c r="O2571" s="207" t="str" cm="1">
        <f t="array" ref="O2571" xml:space="preserve"> INDEX(切語下字資料表[韻母], 小韻資料表[[#This Row],[下字表識別號]])</f>
        <v>代開1</v>
      </c>
      <c r="P2571" s="207" t="str" cm="1">
        <f t="array" ref="P2571" xml:space="preserve"> INDEX(切語下字資料表[韻母拼音碼], 小韻資料表[[#This Row],[下字表識別號]])</f>
        <v>ai</v>
      </c>
      <c r="Q2571" s="210" t="str" cm="1">
        <f t="array" ref="Q2571" xml:space="preserve"> INDEX(設定表!$C$19:$C$23, INT( LEFT(小韻資料表[[#This Row],[目次編碼]],1) ))</f>
        <v>去</v>
      </c>
      <c r="R2571" s="210">
        <f xml:space="preserve">  INDEX(設定表!$C$8:$C$15, MATCH( (RIGHT(小韻資料表[[#This Row],[清濁]]) &amp; 小韻資料表[[#This Row],[調]]), 設定表!$B$8:$B$15, 0))</f>
        <v>3</v>
      </c>
      <c r="S2571" s="205" t="s">
        <v>309</v>
      </c>
      <c r="T2571" s="205" t="s">
        <v>309</v>
      </c>
      <c r="U2571" s="226" t="s">
        <v>309</v>
      </c>
      <c r="V2571" s="146" t="s">
        <v>309</v>
      </c>
      <c r="X2571" s="135"/>
      <c r="Y2571" s="135"/>
      <c r="AA2571" s="135"/>
      <c r="AB2571" s="134"/>
      <c r="AC2571" s="135"/>
      <c r="AD2571" s="135"/>
      <c r="AH2571" s="135"/>
      <c r="AI2571" s="135"/>
    </row>
    <row r="2572" spans="1:35" ht="31.5">
      <c r="A2572" s="205">
        <v>2568</v>
      </c>
      <c r="B2572" s="206" t="s">
        <v>9216</v>
      </c>
      <c r="C2572" s="207" t="str">
        <f xml:space="preserve"> _xlfn.CONCAT(小韻資料表[[#This Row],[聲母拼音碼]],小韻資料表[[#This Row],[韻母拼音碼]],小韻資料表[[#This Row],[調號]])</f>
        <v>hai3</v>
      </c>
      <c r="D2572" s="206" t="s">
        <v>9217</v>
      </c>
      <c r="E2572" s="208" t="s">
        <v>581</v>
      </c>
      <c r="F2572" s="205">
        <v>20</v>
      </c>
      <c r="G2572" s="209" t="s">
        <v>9218</v>
      </c>
      <c r="H2572" s="205">
        <f xml:space="preserve"> LEN(小韻資料表[[#This Row],[小韻字集]])</f>
        <v>5</v>
      </c>
      <c r="I2572" s="205" cm="1">
        <f t="array" ref="I2572" xml:space="preserve"> MATCH(TRUE, ISNUMBER( SEARCH( LEFT(小韻資料表[[#This Row],[切語]],1), 切語上字資料表[切語上字]) ), 0)</f>
        <v>18</v>
      </c>
      <c r="J2572" s="210" t="str" cm="1">
        <f t="array" ref="J2572" xml:space="preserve"> INDEX(切語上字資料表[聲母], 小韻資料表[[#This Row],[上字表識別號]])</f>
        <v>敷</v>
      </c>
      <c r="K2572" s="210" t="str" cm="1">
        <f t="array" ref="K2572" xml:space="preserve"> INDEX(切語上字資料表[聲母拼音碼], 小韻資料表[[#This Row],[上字表識別號]])</f>
        <v>h</v>
      </c>
      <c r="L2572" s="210" t="str" cm="1">
        <f t="array" ref="L2572" xml:space="preserve"> INDEX(切語上字資料表[清濁], 小韻資料表[[#This Row],[上字表識別號]])</f>
        <v>次清</v>
      </c>
      <c r="M2572" s="223" t="str" cm="1">
        <f t="array" ref="M2572" xml:space="preserve"> INDEX(切語上字資料表[發送收], 小韻資料表[[#This Row],[上字表識別號]])</f>
        <v>送氣</v>
      </c>
      <c r="N2572" s="205" cm="1">
        <f t="array" ref="N2572" xml:space="preserve"> MATCH(TRUE, ISNUMBER( SEARCH( RIGHT(小韻資料表[[#This Row],[切語]],1), 切語下字資料表[切語下字]) ), 0)</f>
        <v>115</v>
      </c>
      <c r="O2572" s="207" t="str" cm="1">
        <f t="array" ref="O2572" xml:space="preserve"> INDEX(切語下字資料表[韻母], 小韻資料表[[#This Row],[下字表識別號]])</f>
        <v>代開1</v>
      </c>
      <c r="P2572" s="207" t="str" cm="1">
        <f t="array" ref="P2572" xml:space="preserve"> INDEX(切語下字資料表[韻母拼音碼], 小韻資料表[[#This Row],[下字表識別號]])</f>
        <v>ai</v>
      </c>
      <c r="Q2572" s="210" t="str" cm="1">
        <f t="array" ref="Q2572" xml:space="preserve"> INDEX(設定表!$C$19:$C$23, INT( LEFT(小韻資料表[[#This Row],[目次編碼]],1) ))</f>
        <v>去</v>
      </c>
      <c r="R2572" s="210">
        <f xml:space="preserve">  INDEX(設定表!$C$8:$C$15, MATCH( (RIGHT(小韻資料表[[#This Row],[清濁]]) &amp; 小韻資料表[[#This Row],[調]]), 設定表!$B$8:$B$15, 0))</f>
        <v>3</v>
      </c>
      <c r="S2572" s="205" t="s">
        <v>309</v>
      </c>
      <c r="T2572" s="205" t="s">
        <v>309</v>
      </c>
      <c r="U2572" s="226" t="s">
        <v>309</v>
      </c>
      <c r="V2572" s="147" t="s">
        <v>309</v>
      </c>
      <c r="X2572" s="135"/>
      <c r="Y2572" s="135"/>
      <c r="AA2572" s="135"/>
      <c r="AB2572" s="134"/>
      <c r="AC2572" s="135"/>
      <c r="AD2572" s="135"/>
      <c r="AH2572" s="135"/>
      <c r="AI2572" s="135"/>
    </row>
    <row r="2573" spans="1:35" ht="31.5">
      <c r="A2573" s="205">
        <v>2569</v>
      </c>
      <c r="B2573" s="206" t="s">
        <v>9219</v>
      </c>
      <c r="C2573" s="207" t="str">
        <f xml:space="preserve"> _xlfn.CONCAT(小韻資料表[[#This Row],[聲母拼音碼]],小韻資料表[[#This Row],[韻母拼音碼]],小韻資料表[[#This Row],[調號]])</f>
        <v>chai3</v>
      </c>
      <c r="D2573" s="206" t="s">
        <v>2784</v>
      </c>
      <c r="E2573" s="208" t="s">
        <v>581</v>
      </c>
      <c r="F2573" s="205">
        <v>21</v>
      </c>
      <c r="G2573" s="209" t="s">
        <v>9220</v>
      </c>
      <c r="H2573" s="205">
        <f xml:space="preserve"> LEN(小韻資料表[[#This Row],[小韻字集]])</f>
        <v>4</v>
      </c>
      <c r="I2573" s="205" cm="1">
        <f t="array" ref="I2573" xml:space="preserve"> MATCH(TRUE, ISNUMBER( SEARCH( LEFT(小韻資料表[[#This Row],[切語]],1), 切語上字資料表[切語上字]) ), 0)</f>
        <v>22</v>
      </c>
      <c r="J2573" s="210" t="str" cm="1">
        <f t="array" ref="J2573" xml:space="preserve"> INDEX(切語上字資料表[聲母], 小韻資料表[[#This Row],[上字表識別號]])</f>
        <v>清</v>
      </c>
      <c r="K2573" s="210" t="str" cm="1">
        <f t="array" ref="K2573" xml:space="preserve"> INDEX(切語上字資料表[聲母拼音碼], 小韻資料表[[#This Row],[上字表識別號]])</f>
        <v>ch</v>
      </c>
      <c r="L2573" s="210" t="str" cm="1">
        <f t="array" ref="L2573" xml:space="preserve"> INDEX(切語上字資料表[清濁], 小韻資料表[[#This Row],[上字表識別號]])</f>
        <v>次清</v>
      </c>
      <c r="M2573" s="223" t="str" cm="1">
        <f t="array" ref="M2573" xml:space="preserve"> INDEX(切語上字資料表[發送收], 小韻資料表[[#This Row],[上字表識別號]])</f>
        <v>送氣</v>
      </c>
      <c r="N2573" s="205" cm="1">
        <f t="array" ref="N2573" xml:space="preserve"> MATCH(TRUE, ISNUMBER( SEARCH( RIGHT(小韻資料表[[#This Row],[切語]],1), 切語下字資料表[切語下字]) ), 0)</f>
        <v>115</v>
      </c>
      <c r="O2573" s="207" t="str" cm="1">
        <f t="array" ref="O2573" xml:space="preserve"> INDEX(切語下字資料表[韻母], 小韻資料表[[#This Row],[下字表識別號]])</f>
        <v>代開1</v>
      </c>
      <c r="P2573" s="207" t="str" cm="1">
        <f t="array" ref="P2573" xml:space="preserve"> INDEX(切語下字資料表[韻母拼音碼], 小韻資料表[[#This Row],[下字表識別號]])</f>
        <v>ai</v>
      </c>
      <c r="Q2573" s="210" t="str" cm="1">
        <f t="array" ref="Q2573" xml:space="preserve"> INDEX(設定表!$C$19:$C$23, INT( LEFT(小韻資料表[[#This Row],[目次編碼]],1) ))</f>
        <v>去</v>
      </c>
      <c r="R2573" s="210">
        <f xml:space="preserve">  INDEX(設定表!$C$8:$C$15, MATCH( (RIGHT(小韻資料表[[#This Row],[清濁]]) &amp; 小韻資料表[[#This Row],[調]]), 設定表!$B$8:$B$15, 0))</f>
        <v>3</v>
      </c>
      <c r="S2573" s="205" t="s">
        <v>309</v>
      </c>
      <c r="T2573" s="205" t="s">
        <v>309</v>
      </c>
      <c r="U2573" s="226" t="s">
        <v>309</v>
      </c>
      <c r="V2573" s="146" t="s">
        <v>309</v>
      </c>
      <c r="X2573" s="135"/>
      <c r="Y2573" s="135"/>
      <c r="AA2573" s="135"/>
      <c r="AB2573" s="134"/>
      <c r="AC2573" s="135"/>
      <c r="AD2573" s="135"/>
      <c r="AH2573" s="135"/>
      <c r="AI2573" s="135"/>
    </row>
    <row r="2574" spans="1:35" ht="31.5">
      <c r="A2574" s="205">
        <v>2570</v>
      </c>
      <c r="B2574" s="206" t="s">
        <v>9221</v>
      </c>
      <c r="C2574" s="207" t="str">
        <f xml:space="preserve"> _xlfn.CONCAT(小韻資料表[[#This Row],[聲母拼音碼]],小韻資料表[[#This Row],[韻母拼音碼]],小韻資料表[[#This Row],[調號]])</f>
        <v>khai3</v>
      </c>
      <c r="D2574" s="206" t="s">
        <v>6080</v>
      </c>
      <c r="E2574" s="208" t="s">
        <v>581</v>
      </c>
      <c r="F2574" s="205">
        <v>22</v>
      </c>
      <c r="G2574" s="209" t="s">
        <v>6080</v>
      </c>
      <c r="H2574" s="205">
        <f xml:space="preserve"> LEN(小韻資料表[[#This Row],[小韻字集]])</f>
        <v>1</v>
      </c>
      <c r="I2574" s="205" cm="1">
        <f t="array" ref="I2574" xml:space="preserve"> MATCH(TRUE, ISNUMBER( SEARCH( LEFT(小韻資料表[[#This Row],[切語]],1), 切語上字資料表[切語上字]) ), 0)</f>
        <v>2</v>
      </c>
      <c r="J2574" s="210" t="str" cm="1">
        <f t="array" ref="J2574" xml:space="preserve"> INDEX(切語上字資料表[聲母], 小韻資料表[[#This Row],[上字表識別號]])</f>
        <v>溪</v>
      </c>
      <c r="K2574" s="210" t="str" cm="1">
        <f t="array" ref="K2574" xml:space="preserve"> INDEX(切語上字資料表[聲母拼音碼], 小韻資料表[[#This Row],[上字表識別號]])</f>
        <v>kh</v>
      </c>
      <c r="L2574" s="210" t="str" cm="1">
        <f t="array" ref="L2574" xml:space="preserve"> INDEX(切語上字資料表[清濁], 小韻資料表[[#This Row],[上字表識別號]])</f>
        <v>次清</v>
      </c>
      <c r="M2574" s="223" t="str" cm="1">
        <f t="array" ref="M2574" xml:space="preserve"> INDEX(切語上字資料表[發送收], 小韻資料表[[#This Row],[上字表識別號]])</f>
        <v>送氣</v>
      </c>
      <c r="N2574" s="205" cm="1">
        <f t="array" ref="N2574" xml:space="preserve"> MATCH(TRUE, ISNUMBER( SEARCH( RIGHT(小韻資料表[[#This Row],[切語]],1), 切語下字資料表[切語下字]) ), 0)</f>
        <v>115</v>
      </c>
      <c r="O2574" s="207" t="str" cm="1">
        <f t="array" ref="O2574" xml:space="preserve"> INDEX(切語下字資料表[韻母], 小韻資料表[[#This Row],[下字表識別號]])</f>
        <v>代開1</v>
      </c>
      <c r="P2574" s="207" t="str" cm="1">
        <f t="array" ref="P2574" xml:space="preserve"> INDEX(切語下字資料表[韻母拼音碼], 小韻資料表[[#This Row],[下字表識別號]])</f>
        <v>ai</v>
      </c>
      <c r="Q2574" s="210" t="str" cm="1">
        <f t="array" ref="Q2574" xml:space="preserve"> INDEX(設定表!$C$19:$C$23, INT( LEFT(小韻資料表[[#This Row],[目次編碼]],1) ))</f>
        <v>去</v>
      </c>
      <c r="R2574" s="210">
        <f xml:space="preserve">  INDEX(設定表!$C$8:$C$15, MATCH( (RIGHT(小韻資料表[[#This Row],[清濁]]) &amp; 小韻資料表[[#This Row],[調]]), 設定表!$B$8:$B$15, 0))</f>
        <v>3</v>
      </c>
      <c r="S2574" s="205" t="s">
        <v>309</v>
      </c>
      <c r="T2574" s="205" t="s">
        <v>309</v>
      </c>
      <c r="U2574" s="226" t="s">
        <v>309</v>
      </c>
      <c r="V2574" s="147" t="s">
        <v>309</v>
      </c>
      <c r="X2574" s="135"/>
      <c r="Y2574" s="135"/>
      <c r="AA2574" s="135"/>
      <c r="AB2574" s="134"/>
      <c r="AC2574" s="135"/>
      <c r="AD2574" s="135"/>
      <c r="AH2574" s="135"/>
      <c r="AI2574" s="135"/>
    </row>
    <row r="2575" spans="1:35" ht="31.5">
      <c r="A2575" s="205">
        <v>2571</v>
      </c>
      <c r="B2575" s="206" t="s">
        <v>9222</v>
      </c>
      <c r="C2575" s="207" t="str">
        <f xml:space="preserve"> _xlfn.CONCAT(小韻資料表[[#This Row],[聲母拼音碼]],小韻資料表[[#This Row],[韻母拼音碼]],小韻資料表[[#This Row],[調號]])</f>
        <v>kun3</v>
      </c>
      <c r="D2575" s="206" t="s">
        <v>9223</v>
      </c>
      <c r="E2575" s="208" t="s">
        <v>581</v>
      </c>
      <c r="F2575" s="205">
        <v>23</v>
      </c>
      <c r="G2575" s="209" t="s">
        <v>9224</v>
      </c>
      <c r="H2575" s="205">
        <f xml:space="preserve"> LEN(小韻資料表[[#This Row],[小韻字集]])</f>
        <v>3</v>
      </c>
      <c r="I2575" s="205" cm="1">
        <f t="array" ref="I2575" xml:space="preserve"> MATCH(TRUE, ISNUMBER( SEARCH( LEFT(小韻資料表[[#This Row],[切語]],1), 切語上字資料表[切語上字]) ), 0)</f>
        <v>1</v>
      </c>
      <c r="J2575" s="210" t="str" cm="1">
        <f t="array" ref="J2575" xml:space="preserve"> INDEX(切語上字資料表[聲母], 小韻資料表[[#This Row],[上字表識別號]])</f>
        <v>見</v>
      </c>
      <c r="K2575" s="210" t="str" cm="1">
        <f t="array" ref="K2575" xml:space="preserve"> INDEX(切語上字資料表[聲母拼音碼], 小韻資料表[[#This Row],[上字表識別號]])</f>
        <v>k</v>
      </c>
      <c r="L2575" s="210" t="str" cm="1">
        <f t="array" ref="L2575" xml:space="preserve"> INDEX(切語上字資料表[清濁], 小韻資料表[[#This Row],[上字表識別號]])</f>
        <v>全清</v>
      </c>
      <c r="M2575" s="223" t="str" cm="1">
        <f t="array" ref="M2575" xml:space="preserve"> INDEX(切語上字資料表[發送收], 小韻資料表[[#This Row],[上字表識別號]])</f>
        <v>發聲</v>
      </c>
      <c r="N2575" s="205" cm="1">
        <f t="array" ref="N2575" xml:space="preserve"> MATCH(TRUE, ISNUMBER( SEARCH( RIGHT(小韻資料表[[#This Row],[切語]],1), 切語下字資料表[切語下字]) ), 0)</f>
        <v>127</v>
      </c>
      <c r="O2575" s="207" t="str" cm="1">
        <f t="array" ref="O2575" xml:space="preserve"> INDEX(切語下字資料表[韻母], 小韻資料表[[#This Row],[下字表識別號]])</f>
        <v>稕合3</v>
      </c>
      <c r="P2575" s="207" t="str" cm="1">
        <f t="array" ref="P2575" xml:space="preserve"> INDEX(切語下字資料表[韻母拼音碼], 小韻資料表[[#This Row],[下字表識別號]])</f>
        <v>un</v>
      </c>
      <c r="Q2575" s="210" t="str" cm="1">
        <f t="array" ref="Q2575" xml:space="preserve"> INDEX(設定表!$C$19:$C$23, INT( LEFT(小韻資料表[[#This Row],[目次編碼]],1) ))</f>
        <v>去</v>
      </c>
      <c r="R2575" s="210">
        <f xml:space="preserve">  INDEX(設定表!$C$8:$C$15, MATCH( (RIGHT(小韻資料表[[#This Row],[清濁]]) &amp; 小韻資料表[[#This Row],[調]]), 設定表!$B$8:$B$15, 0))</f>
        <v>3</v>
      </c>
      <c r="S2575" s="205" t="s">
        <v>309</v>
      </c>
      <c r="T2575" s="205" t="s">
        <v>309</v>
      </c>
      <c r="U2575" s="226" t="s">
        <v>309</v>
      </c>
      <c r="V2575" s="146" t="s">
        <v>309</v>
      </c>
      <c r="X2575" s="135"/>
      <c r="Y2575" s="135"/>
      <c r="AA2575" s="135"/>
      <c r="AB2575" s="134"/>
      <c r="AC2575" s="135"/>
      <c r="AD2575" s="135"/>
      <c r="AH2575" s="135"/>
      <c r="AI2575" s="135"/>
    </row>
    <row r="2576" spans="1:35" ht="31.5">
      <c r="A2576" s="205">
        <v>2572</v>
      </c>
      <c r="B2576" s="206" t="s">
        <v>9225</v>
      </c>
      <c r="C2576" s="207" t="str">
        <f xml:space="preserve"> _xlfn.CONCAT(小韻資料表[[#This Row],[聲母拼音碼]],小韻資料表[[#This Row],[韻母拼音碼]],小韻資料表[[#This Row],[調號]])</f>
        <v>cun3</v>
      </c>
      <c r="D2576" s="206" t="s">
        <v>599</v>
      </c>
      <c r="E2576" s="208" t="s">
        <v>598</v>
      </c>
      <c r="F2576" s="205">
        <v>1</v>
      </c>
      <c r="G2576" s="209" t="s">
        <v>9226</v>
      </c>
      <c r="H2576" s="205">
        <f xml:space="preserve"> LEN(小韻資料表[[#This Row],[小韻字集]])</f>
        <v>8</v>
      </c>
      <c r="I2576" s="205" cm="1">
        <f t="array" ref="I2576" xml:space="preserve"> MATCH(TRUE, ISNUMBER( SEARCH( LEFT(小韻資料表[[#This Row],[切語]],1), 切語上字資料表[切語上字]) ), 0)</f>
        <v>30</v>
      </c>
      <c r="J2576" s="210" t="str" cm="1">
        <f t="array" ref="J2576" xml:space="preserve"> INDEX(切語上字資料表[聲母], 小韻資料表[[#This Row],[上字表識別號]])</f>
        <v>照</v>
      </c>
      <c r="K2576" s="210" t="str" cm="1">
        <f t="array" ref="K2576" xml:space="preserve"> INDEX(切語上字資料表[聲母拼音碼], 小韻資料表[[#This Row],[上字表識別號]])</f>
        <v>c</v>
      </c>
      <c r="L2576" s="210" t="str" cm="1">
        <f t="array" ref="L2576" xml:space="preserve"> INDEX(切語上字資料表[清濁], 小韻資料表[[#This Row],[上字表識別號]])</f>
        <v>全清</v>
      </c>
      <c r="M2576" s="223" t="str" cm="1">
        <f t="array" ref="M2576" xml:space="preserve"> INDEX(切語上字資料表[發送收], 小韻資料表[[#This Row],[上字表識別號]])</f>
        <v>發聲</v>
      </c>
      <c r="N2576" s="205" cm="1">
        <f t="array" ref="N2576" xml:space="preserve"> MATCH(TRUE, ISNUMBER( SEARCH( RIGHT(小韻資料表[[#This Row],[切語]],1), 切語下字資料表[切語下字]) ), 0)</f>
        <v>127</v>
      </c>
      <c r="O2576" s="207" t="str" cm="1">
        <f t="array" ref="O2576" xml:space="preserve"> INDEX(切語下字資料表[韻母], 小韻資料表[[#This Row],[下字表識別號]])</f>
        <v>稕合3</v>
      </c>
      <c r="P2576" s="207" t="str" cm="1">
        <f t="array" ref="P2576" xml:space="preserve"> INDEX(切語下字資料表[韻母拼音碼], 小韻資料表[[#This Row],[下字表識別號]])</f>
        <v>un</v>
      </c>
      <c r="Q2576" s="210" t="str" cm="1">
        <f t="array" ref="Q2576" xml:space="preserve"> INDEX(設定表!$C$19:$C$23, INT( LEFT(小韻資料表[[#This Row],[目次編碼]],1) ))</f>
        <v>去</v>
      </c>
      <c r="R2576" s="210">
        <f xml:space="preserve">  INDEX(設定表!$C$8:$C$15, MATCH( (RIGHT(小韻資料表[[#This Row],[清濁]]) &amp; 小韻資料表[[#This Row],[調]]), 設定表!$B$8:$B$15, 0))</f>
        <v>3</v>
      </c>
      <c r="S2576" s="205" t="s">
        <v>309</v>
      </c>
      <c r="T2576" s="205" t="s">
        <v>309</v>
      </c>
      <c r="U2576" s="226" t="s">
        <v>309</v>
      </c>
      <c r="V2576" s="147" t="s">
        <v>309</v>
      </c>
      <c r="X2576" s="135"/>
      <c r="Y2576" s="135"/>
      <c r="AA2576" s="135"/>
      <c r="AB2576" s="134"/>
      <c r="AC2576" s="135"/>
      <c r="AD2576" s="135"/>
      <c r="AH2576" s="135"/>
      <c r="AI2576" s="135"/>
    </row>
    <row r="2577" spans="1:35" ht="31.5">
      <c r="A2577" s="205">
        <v>2573</v>
      </c>
      <c r="B2577" s="206" t="s">
        <v>9227</v>
      </c>
      <c r="C2577" s="207" t="str">
        <f xml:space="preserve"> _xlfn.CONCAT(小韻資料表[[#This Row],[聲母拼音碼]],小韻資料表[[#This Row],[韻母拼音碼]],小韻資料表[[#This Row],[調號]])</f>
        <v>sun3</v>
      </c>
      <c r="D2577" s="206" t="s">
        <v>9228</v>
      </c>
      <c r="E2577" s="208" t="s">
        <v>598</v>
      </c>
      <c r="F2577" s="205">
        <v>2</v>
      </c>
      <c r="G2577" s="209" t="s">
        <v>9229</v>
      </c>
      <c r="H2577" s="205">
        <f xml:space="preserve"> LEN(小韻資料表[[#This Row],[小韻字集]])</f>
        <v>16</v>
      </c>
      <c r="I2577" s="205" cm="1">
        <f t="array" ref="I2577" xml:space="preserve"> MATCH(TRUE, ISNUMBER( SEARCH( LEFT(小韻資料表[[#This Row],[切語]],1), 切語上字資料表[切語上字]) ), 0)</f>
        <v>24</v>
      </c>
      <c r="J2577" s="210" t="str" cm="1">
        <f t="array" ref="J2577" xml:space="preserve"> INDEX(切語上字資料表[聲母], 小韻資料表[[#This Row],[上字表識別號]])</f>
        <v>心</v>
      </c>
      <c r="K2577" s="210" t="str" cm="1">
        <f t="array" ref="K2577" xml:space="preserve"> INDEX(切語上字資料表[聲母拼音碼], 小韻資料表[[#This Row],[上字表識別號]])</f>
        <v>s</v>
      </c>
      <c r="L2577" s="210" t="str" cm="1">
        <f t="array" ref="L2577" xml:space="preserve"> INDEX(切語上字資料表[清濁], 小韻資料表[[#This Row],[上字表識別號]])</f>
        <v>全清</v>
      </c>
      <c r="M2577" s="223" t="str" cm="1">
        <f t="array" ref="M2577" xml:space="preserve"> INDEX(切語上字資料表[發送收], 小韻資料表[[#This Row],[上字表識別號]])</f>
        <v>送氣</v>
      </c>
      <c r="N2577" s="205" cm="1">
        <f t="array" ref="N2577" xml:space="preserve"> MATCH(TRUE, ISNUMBER( SEARCH( RIGHT(小韻資料表[[#This Row],[切語]],1), 切語下字資料表[切語下字]) ), 0)</f>
        <v>127</v>
      </c>
      <c r="O2577" s="207" t="str" cm="1">
        <f t="array" ref="O2577" xml:space="preserve"> INDEX(切語下字資料表[韻母], 小韻資料表[[#This Row],[下字表識別號]])</f>
        <v>稕合3</v>
      </c>
      <c r="P2577" s="207" t="str" cm="1">
        <f t="array" ref="P2577" xml:space="preserve"> INDEX(切語下字資料表[韻母拼音碼], 小韻資料表[[#This Row],[下字表識別號]])</f>
        <v>un</v>
      </c>
      <c r="Q2577" s="210" t="str" cm="1">
        <f t="array" ref="Q2577" xml:space="preserve"> INDEX(設定表!$C$19:$C$23, INT( LEFT(小韻資料表[[#This Row],[目次編碼]],1) ))</f>
        <v>去</v>
      </c>
      <c r="R2577" s="210">
        <f xml:space="preserve">  INDEX(設定表!$C$8:$C$15, MATCH( (RIGHT(小韻資料表[[#This Row],[清濁]]) &amp; 小韻資料表[[#This Row],[調]]), 設定表!$B$8:$B$15, 0))</f>
        <v>3</v>
      </c>
      <c r="S2577" s="205" t="s">
        <v>309</v>
      </c>
      <c r="T2577" s="205" t="s">
        <v>309</v>
      </c>
      <c r="U2577" s="226" t="s">
        <v>309</v>
      </c>
      <c r="V2577" s="146" t="s">
        <v>309</v>
      </c>
      <c r="X2577" s="135"/>
      <c r="Y2577" s="135"/>
      <c r="AA2577" s="135"/>
      <c r="AB2577" s="134"/>
      <c r="AC2577" s="135"/>
      <c r="AD2577" s="135"/>
      <c r="AH2577" s="135"/>
      <c r="AI2577" s="135"/>
    </row>
    <row r="2578" spans="1:35" ht="31.5">
      <c r="A2578" s="205">
        <v>2574</v>
      </c>
      <c r="B2578" s="206" t="s">
        <v>9230</v>
      </c>
      <c r="C2578" s="207" t="str">
        <f xml:space="preserve"> _xlfn.CONCAT(小韻資料表[[#This Row],[聲母拼音碼]],小韻資料表[[#This Row],[韻母拼音碼]],小韻資料表[[#This Row],[調號]])</f>
        <v>sun7</v>
      </c>
      <c r="D2578" s="206" t="s">
        <v>9231</v>
      </c>
      <c r="E2578" s="208" t="s">
        <v>598</v>
      </c>
      <c r="F2578" s="205">
        <v>3</v>
      </c>
      <c r="G2578" s="209" t="s">
        <v>9232</v>
      </c>
      <c r="H2578" s="205">
        <f xml:space="preserve"> LEN(小韻資料表[[#This Row],[小韻字集]])</f>
        <v>5</v>
      </c>
      <c r="I2578" s="205" cm="1">
        <f t="array" ref="I2578" xml:space="preserve"> MATCH(TRUE, ISNUMBER( SEARCH( LEFT(小韻資料表[[#This Row],[切語]],1), 切語上字資料表[切語上字]) ), 0)</f>
        <v>25</v>
      </c>
      <c r="J2578" s="210" t="str" cm="1">
        <f t="array" ref="J2578" xml:space="preserve"> INDEX(切語上字資料表[聲母], 小韻資料表[[#This Row],[上字表識別號]])</f>
        <v>邪</v>
      </c>
      <c r="K2578" s="210" t="str" cm="1">
        <f t="array" ref="K2578" xml:space="preserve"> INDEX(切語上字資料表[聲母拼音碼], 小韻資料表[[#This Row],[上字表識別號]])</f>
        <v>s</v>
      </c>
      <c r="L2578" s="210" t="str" cm="1">
        <f t="array" ref="L2578" xml:space="preserve"> INDEX(切語上字資料表[清濁], 小韻資料表[[#This Row],[上字表識別號]])</f>
        <v>全濁</v>
      </c>
      <c r="M2578" s="223" t="str" cm="1">
        <f t="array" ref="M2578" xml:space="preserve"> INDEX(切語上字資料表[發送收], 小韻資料表[[#This Row],[上字表識別號]])</f>
        <v>送氣</v>
      </c>
      <c r="N2578" s="205" cm="1">
        <f t="array" ref="N2578" xml:space="preserve"> MATCH(TRUE, ISNUMBER( SEARCH( RIGHT(小韻資料表[[#This Row],[切語]],1), 切語下字資料表[切語下字]) ), 0)</f>
        <v>127</v>
      </c>
      <c r="O2578" s="207" t="str" cm="1">
        <f t="array" ref="O2578" xml:space="preserve"> INDEX(切語下字資料表[韻母], 小韻資料表[[#This Row],[下字表識別號]])</f>
        <v>稕合3</v>
      </c>
      <c r="P2578" s="207" t="str" cm="1">
        <f t="array" ref="P2578" xml:space="preserve"> INDEX(切語下字資料表[韻母拼音碼], 小韻資料表[[#This Row],[下字表識別號]])</f>
        <v>un</v>
      </c>
      <c r="Q2578" s="210" t="str" cm="1">
        <f t="array" ref="Q2578" xml:space="preserve"> INDEX(設定表!$C$19:$C$23, INT( LEFT(小韻資料表[[#This Row],[目次編碼]],1) ))</f>
        <v>去</v>
      </c>
      <c r="R2578" s="210">
        <f xml:space="preserve">  INDEX(設定表!$C$8:$C$15, MATCH( (RIGHT(小韻資料表[[#This Row],[清濁]]) &amp; 小韻資料表[[#This Row],[調]]), 設定表!$B$8:$B$15, 0))</f>
        <v>7</v>
      </c>
      <c r="S2578" s="205" t="s">
        <v>309</v>
      </c>
      <c r="T2578" s="205" t="s">
        <v>309</v>
      </c>
      <c r="U2578" s="226" t="s">
        <v>309</v>
      </c>
      <c r="V2578" s="147" t="s">
        <v>309</v>
      </c>
      <c r="X2578" s="135"/>
      <c r="Y2578" s="135"/>
      <c r="AA2578" s="135"/>
      <c r="AB2578" s="134"/>
      <c r="AC2578" s="135"/>
      <c r="AD2578" s="135"/>
      <c r="AH2578" s="135"/>
      <c r="AI2578" s="135"/>
    </row>
    <row r="2579" spans="1:35" ht="31.5">
      <c r="A2579" s="205">
        <v>2575</v>
      </c>
      <c r="B2579" s="206" t="s">
        <v>9233</v>
      </c>
      <c r="C2579" s="207" t="str">
        <f xml:space="preserve"> _xlfn.CONCAT(小韻資料表[[#This Row],[聲母拼音碼]],小韻資料表[[#This Row],[韻母拼音碼]],小韻資料表[[#This Row],[調號]])</f>
        <v>cun3</v>
      </c>
      <c r="D2579" s="206" t="s">
        <v>9234</v>
      </c>
      <c r="E2579" s="208" t="s">
        <v>598</v>
      </c>
      <c r="F2579" s="205">
        <v>4</v>
      </c>
      <c r="G2579" s="209" t="s">
        <v>9235</v>
      </c>
      <c r="H2579" s="205">
        <f xml:space="preserve"> LEN(小韻資料表[[#This Row],[小韻字集]])</f>
        <v>14</v>
      </c>
      <c r="I2579" s="205" cm="1">
        <f t="array" ref="I2579" xml:space="preserve"> MATCH(TRUE, ISNUMBER( SEARCH( LEFT(小韻資料表[[#This Row],[切語]],1), 切語上字資料表[切語上字]) ), 0)</f>
        <v>21</v>
      </c>
      <c r="J2579" s="210" t="str" cm="1">
        <f t="array" ref="J2579" xml:space="preserve"> INDEX(切語上字資料表[聲母], 小韻資料表[[#This Row],[上字表識別號]])</f>
        <v>精</v>
      </c>
      <c r="K2579" s="210" t="str" cm="1">
        <f t="array" ref="K2579" xml:space="preserve"> INDEX(切語上字資料表[聲母拼音碼], 小韻資料表[[#This Row],[上字表識別號]])</f>
        <v>c</v>
      </c>
      <c r="L2579" s="210" t="str" cm="1">
        <f t="array" ref="L2579" xml:space="preserve"> INDEX(切語上字資料表[清濁], 小韻資料表[[#This Row],[上字表識別號]])</f>
        <v>全清</v>
      </c>
      <c r="M2579" s="223" t="str" cm="1">
        <f t="array" ref="M2579" xml:space="preserve"> INDEX(切語上字資料表[發送收], 小韻資料表[[#This Row],[上字表識別號]])</f>
        <v>發聲</v>
      </c>
      <c r="N2579" s="205" cm="1">
        <f t="array" ref="N2579" xml:space="preserve"> MATCH(TRUE, ISNUMBER( SEARCH( RIGHT(小韻資料表[[#This Row],[切語]],1), 切語下字資料表[切語下字]) ), 0)</f>
        <v>127</v>
      </c>
      <c r="O2579" s="207" t="str" cm="1">
        <f t="array" ref="O2579" xml:space="preserve"> INDEX(切語下字資料表[韻母], 小韻資料表[[#This Row],[下字表識別號]])</f>
        <v>稕合3</v>
      </c>
      <c r="P2579" s="207" t="str" cm="1">
        <f t="array" ref="P2579" xml:space="preserve"> INDEX(切語下字資料表[韻母拼音碼], 小韻資料表[[#This Row],[下字表識別號]])</f>
        <v>un</v>
      </c>
      <c r="Q2579" s="210" t="str" cm="1">
        <f t="array" ref="Q2579" xml:space="preserve"> INDEX(設定表!$C$19:$C$23, INT( LEFT(小韻資料表[[#This Row],[目次編碼]],1) ))</f>
        <v>去</v>
      </c>
      <c r="R2579" s="210">
        <f xml:space="preserve">  INDEX(設定表!$C$8:$C$15, MATCH( (RIGHT(小韻資料表[[#This Row],[清濁]]) &amp; 小韻資料表[[#This Row],[調]]), 設定表!$B$8:$B$15, 0))</f>
        <v>3</v>
      </c>
      <c r="S2579" s="205" t="s">
        <v>309</v>
      </c>
      <c r="T2579" s="205" t="s">
        <v>309</v>
      </c>
      <c r="U2579" s="226" t="s">
        <v>309</v>
      </c>
      <c r="V2579" s="146" t="s">
        <v>309</v>
      </c>
      <c r="X2579" s="135"/>
      <c r="Y2579" s="135"/>
      <c r="AA2579" s="135"/>
      <c r="AB2579" s="134"/>
      <c r="AC2579" s="135"/>
      <c r="AD2579" s="135"/>
      <c r="AH2579" s="135"/>
      <c r="AI2579" s="135"/>
    </row>
    <row r="2580" spans="1:35" ht="31.5">
      <c r="A2580" s="205">
        <v>2576</v>
      </c>
      <c r="B2580" s="206" t="s">
        <v>9236</v>
      </c>
      <c r="C2580" s="207" t="str">
        <f xml:space="preserve"> _xlfn.CONCAT(小韻資料表[[#This Row],[聲母拼音碼]],小韻資料表[[#This Row],[韻母拼音碼]],小韻資料表[[#This Row],[調號]])</f>
        <v>sun3</v>
      </c>
      <c r="D2580" s="206" t="s">
        <v>9237</v>
      </c>
      <c r="E2580" s="208" t="s">
        <v>598</v>
      </c>
      <c r="F2580" s="205">
        <v>5</v>
      </c>
      <c r="G2580" s="209" t="s">
        <v>9238</v>
      </c>
      <c r="H2580" s="205">
        <f xml:space="preserve"> LEN(小韻資料表[[#This Row],[小韻字集]])</f>
        <v>8</v>
      </c>
      <c r="I2580" s="205" cm="1">
        <f t="array" ref="I2580" xml:space="preserve"> MATCH(TRUE, ISNUMBER( SEARCH( LEFT(小韻資料表[[#This Row],[切語]],1), 切語上字資料表[切語上字]) ), 0)</f>
        <v>33</v>
      </c>
      <c r="J2580" s="210" t="str" cm="1">
        <f t="array" ref="J2580" xml:space="preserve"> INDEX(切語上字資料表[聲母], 小韻資料表[[#This Row],[上字表識別號]])</f>
        <v>審</v>
      </c>
      <c r="K2580" s="210" t="str" cm="1">
        <f t="array" ref="K2580" xml:space="preserve"> INDEX(切語上字資料表[聲母拼音碼], 小韻資料表[[#This Row],[上字表識別號]])</f>
        <v>s</v>
      </c>
      <c r="L2580" s="210" t="str" cm="1">
        <f t="array" ref="L2580" xml:space="preserve"> INDEX(切語上字資料表[清濁], 小韻資料表[[#This Row],[上字表識別號]])</f>
        <v>全清</v>
      </c>
      <c r="M2580" s="223" t="str" cm="1">
        <f t="array" ref="M2580" xml:space="preserve"> INDEX(切語上字資料表[發送收], 小韻資料表[[#This Row],[上字表識別號]])</f>
        <v>送氣</v>
      </c>
      <c r="N2580" s="205" cm="1">
        <f t="array" ref="N2580" xml:space="preserve"> MATCH(TRUE, ISNUMBER( SEARCH( RIGHT(小韻資料表[[#This Row],[切語]],1), 切語下字資料表[切語下字]) ), 0)</f>
        <v>127</v>
      </c>
      <c r="O2580" s="207" t="str" cm="1">
        <f t="array" ref="O2580" xml:space="preserve"> INDEX(切語下字資料表[韻母], 小韻資料表[[#This Row],[下字表識別號]])</f>
        <v>稕合3</v>
      </c>
      <c r="P2580" s="207" t="str" cm="1">
        <f t="array" ref="P2580" xml:space="preserve"> INDEX(切語下字資料表[韻母拼音碼], 小韻資料表[[#This Row],[下字表識別號]])</f>
        <v>un</v>
      </c>
      <c r="Q2580" s="210" t="str" cm="1">
        <f t="array" ref="Q2580" xml:space="preserve"> INDEX(設定表!$C$19:$C$23, INT( LEFT(小韻資料表[[#This Row],[目次編碼]],1) ))</f>
        <v>去</v>
      </c>
      <c r="R2580" s="210">
        <f xml:space="preserve">  INDEX(設定表!$C$8:$C$15, MATCH( (RIGHT(小韻資料表[[#This Row],[清濁]]) &amp; 小韻資料表[[#This Row],[調]]), 設定表!$B$8:$B$15, 0))</f>
        <v>3</v>
      </c>
      <c r="S2580" s="205" t="s">
        <v>309</v>
      </c>
      <c r="T2580" s="205" t="s">
        <v>309</v>
      </c>
      <c r="U2580" s="226" t="s">
        <v>309</v>
      </c>
      <c r="V2580" s="147" t="s">
        <v>309</v>
      </c>
      <c r="X2580" s="135"/>
      <c r="Y2580" s="135"/>
      <c r="AA2580" s="135"/>
      <c r="AB2580" s="134"/>
      <c r="AC2580" s="135"/>
      <c r="AD2580" s="135"/>
      <c r="AH2580" s="135"/>
      <c r="AI2580" s="135"/>
    </row>
    <row r="2581" spans="1:35" ht="31.5">
      <c r="A2581" s="205">
        <v>2577</v>
      </c>
      <c r="B2581" s="206" t="s">
        <v>9239</v>
      </c>
      <c r="C2581" s="207" t="str">
        <f xml:space="preserve"> _xlfn.CONCAT(小韻資料表[[#This Row],[聲母拼音碼]],小韻資料表[[#This Row],[韻母拼音碼]],小韻資料表[[#This Row],[調號]])</f>
        <v>jun7</v>
      </c>
      <c r="D2581" s="206" t="s">
        <v>9240</v>
      </c>
      <c r="E2581" s="208" t="s">
        <v>598</v>
      </c>
      <c r="F2581" s="205">
        <v>6</v>
      </c>
      <c r="G2581" s="209" t="s">
        <v>9241</v>
      </c>
      <c r="H2581" s="205">
        <f xml:space="preserve"> LEN(小韻資料表[[#This Row],[小韻字集]])</f>
        <v>3</v>
      </c>
      <c r="I2581" s="205" cm="1">
        <f t="array" ref="I2581" xml:space="preserve"> MATCH(TRUE, ISNUMBER( SEARCH( LEFT(小韻資料表[[#This Row],[切語]],1), 切語上字資料表[切語上字]) ), 0)</f>
        <v>41</v>
      </c>
      <c r="J2581" s="210" t="str" cm="1">
        <f t="array" ref="J2581" xml:space="preserve"> INDEX(切語上字資料表[聲母], 小韻資料表[[#This Row],[上字表識別號]])</f>
        <v>日</v>
      </c>
      <c r="K2581" s="210" t="str" cm="1">
        <f t="array" ref="K2581" xml:space="preserve"> INDEX(切語上字資料表[聲母拼音碼], 小韻資料表[[#This Row],[上字表識別號]])</f>
        <v>j</v>
      </c>
      <c r="L2581" s="210" t="str" cm="1">
        <f t="array" ref="L2581" xml:space="preserve"> INDEX(切語上字資料表[清濁], 小韻資料表[[#This Row],[上字表識別號]])</f>
        <v>次濁</v>
      </c>
      <c r="M2581" s="223" t="str" cm="1">
        <f t="array" ref="M2581" xml:space="preserve"> INDEX(切語上字資料表[發送收], 小韻資料表[[#This Row],[上字表識別號]])</f>
        <v>收聲</v>
      </c>
      <c r="N2581" s="205" cm="1">
        <f t="array" ref="N2581" xml:space="preserve"> MATCH(TRUE, ISNUMBER( SEARCH( RIGHT(小韻資料表[[#This Row],[切語]],1), 切語下字資料表[切語下字]) ), 0)</f>
        <v>127</v>
      </c>
      <c r="O2581" s="207" t="str" cm="1">
        <f t="array" ref="O2581" xml:space="preserve"> INDEX(切語下字資料表[韻母], 小韻資料表[[#This Row],[下字表識別號]])</f>
        <v>稕合3</v>
      </c>
      <c r="P2581" s="207" t="str" cm="1">
        <f t="array" ref="P2581" xml:space="preserve"> INDEX(切語下字資料表[韻母拼音碼], 小韻資料表[[#This Row],[下字表識別號]])</f>
        <v>un</v>
      </c>
      <c r="Q2581" s="210" t="str" cm="1">
        <f t="array" ref="Q2581" xml:space="preserve"> INDEX(設定表!$C$19:$C$23, INT( LEFT(小韻資料表[[#This Row],[目次編碼]],1) ))</f>
        <v>去</v>
      </c>
      <c r="R2581" s="210">
        <f xml:space="preserve">  INDEX(設定表!$C$8:$C$15, MATCH( (RIGHT(小韻資料表[[#This Row],[清濁]]) &amp; 小韻資料表[[#This Row],[調]]), 設定表!$B$8:$B$15, 0))</f>
        <v>7</v>
      </c>
      <c r="S2581" s="205" t="s">
        <v>309</v>
      </c>
      <c r="T2581" s="205" t="s">
        <v>309</v>
      </c>
      <c r="U2581" s="226" t="s">
        <v>9242</v>
      </c>
      <c r="V2581" s="146" t="s">
        <v>309</v>
      </c>
      <c r="X2581" s="135"/>
      <c r="Y2581" s="135"/>
      <c r="AA2581" s="135"/>
      <c r="AB2581" s="134"/>
      <c r="AC2581" s="135"/>
      <c r="AD2581" s="135"/>
      <c r="AH2581" s="135"/>
      <c r="AI2581" s="135"/>
    </row>
    <row r="2582" spans="1:35" ht="31.5">
      <c r="A2582" s="205">
        <v>2578</v>
      </c>
      <c r="B2582" s="206" t="s">
        <v>9243</v>
      </c>
      <c r="C2582" s="207" t="str">
        <f xml:space="preserve"> _xlfn.CONCAT(小韻資料表[[#This Row],[聲母拼音碼]],小韻資料表[[#This Row],[韻母拼音碼]],小韻資料表[[#This Row],[調號]])</f>
        <v>sun7</v>
      </c>
      <c r="D2582" s="206" t="s">
        <v>9244</v>
      </c>
      <c r="E2582" s="208" t="s">
        <v>598</v>
      </c>
      <c r="F2582" s="205">
        <v>7</v>
      </c>
      <c r="G2582" s="209" t="s">
        <v>9245</v>
      </c>
      <c r="H2582" s="205">
        <f xml:space="preserve"> LEN(小韻資料表[[#This Row],[小韻字集]])</f>
        <v>2</v>
      </c>
      <c r="I2582" s="205" cm="1">
        <f t="array" ref="I2582" xml:space="preserve"> MATCH(TRUE, ISNUMBER( SEARCH( LEFT(小韻資料表[[#This Row],[切語]],1), 切語上字資料表[切語上字]) ), 0)</f>
        <v>32</v>
      </c>
      <c r="J2582" s="210" t="str" cm="1">
        <f t="array" ref="J2582" xml:space="preserve"> INDEX(切語上字資料表[聲母], 小韻資料表[[#This Row],[上字表識別號]])</f>
        <v>神</v>
      </c>
      <c r="K2582" s="210" t="str" cm="1">
        <f t="array" ref="K2582" xml:space="preserve"> INDEX(切語上字資料表[聲母拼音碼], 小韻資料表[[#This Row],[上字表識別號]])</f>
        <v>s</v>
      </c>
      <c r="L2582" s="210" t="str" cm="1">
        <f t="array" ref="L2582" xml:space="preserve"> INDEX(切語上字資料表[清濁], 小韻資料表[[#This Row],[上字表識別號]])</f>
        <v>全濁</v>
      </c>
      <c r="M2582" s="223" t="str" cm="1">
        <f t="array" ref="M2582" xml:space="preserve"> INDEX(切語上字資料表[發送收], 小韻資料表[[#This Row],[上字表識別號]])</f>
        <v>發聲</v>
      </c>
      <c r="N2582" s="205" cm="1">
        <f t="array" ref="N2582" xml:space="preserve"> MATCH(TRUE, ISNUMBER( SEARCH( RIGHT(小韻資料表[[#This Row],[切語]],1), 切語下字資料表[切語下字]) ), 0)</f>
        <v>127</v>
      </c>
      <c r="O2582" s="207" t="str" cm="1">
        <f t="array" ref="O2582" xml:space="preserve"> INDEX(切語下字資料表[韻母], 小韻資料表[[#This Row],[下字表識別號]])</f>
        <v>稕合3</v>
      </c>
      <c r="P2582" s="207" t="str" cm="1">
        <f t="array" ref="P2582" xml:space="preserve"> INDEX(切語下字資料表[韻母拼音碼], 小韻資料表[[#This Row],[下字表識別號]])</f>
        <v>un</v>
      </c>
      <c r="Q2582" s="210" t="str" cm="1">
        <f t="array" ref="Q2582" xml:space="preserve"> INDEX(設定表!$C$19:$C$23, INT( LEFT(小韻資料表[[#This Row],[目次編碼]],1) ))</f>
        <v>去</v>
      </c>
      <c r="R2582" s="210">
        <f xml:space="preserve">  INDEX(設定表!$C$8:$C$15, MATCH( (RIGHT(小韻資料表[[#This Row],[清濁]]) &amp; 小韻資料表[[#This Row],[調]]), 設定表!$B$8:$B$15, 0))</f>
        <v>7</v>
      </c>
      <c r="S2582" s="205" t="s">
        <v>309</v>
      </c>
      <c r="T2582" s="205" t="s">
        <v>309</v>
      </c>
      <c r="U2582" s="226" t="s">
        <v>309</v>
      </c>
      <c r="V2582" s="147" t="s">
        <v>309</v>
      </c>
      <c r="X2582" s="135"/>
      <c r="Y2582" s="135"/>
      <c r="AA2582" s="135"/>
      <c r="AB2582" s="134"/>
      <c r="AC2582" s="135"/>
      <c r="AD2582" s="135"/>
      <c r="AH2582" s="135"/>
      <c r="AI2582" s="135"/>
    </row>
    <row r="2583" spans="1:35" ht="31.5">
      <c r="A2583" s="205">
        <v>2579</v>
      </c>
      <c r="B2583" s="206" t="s">
        <v>9246</v>
      </c>
      <c r="C2583" s="207" t="str">
        <f xml:space="preserve"> _xlfn.CONCAT(小韻資料表[[#This Row],[聲母拼音碼]],小韻資料表[[#This Row],[韻母拼音碼]],小韻資料表[[#This Row],[調號]])</f>
        <v>bun7</v>
      </c>
      <c r="D2583" s="206" t="s">
        <v>631</v>
      </c>
      <c r="E2583" s="208" t="s">
        <v>630</v>
      </c>
      <c r="F2583" s="205">
        <v>1</v>
      </c>
      <c r="G2583" s="209" t="s">
        <v>9247</v>
      </c>
      <c r="H2583" s="205">
        <f xml:space="preserve"> LEN(小韻資料表[[#This Row],[小韻字集]])</f>
        <v>11</v>
      </c>
      <c r="I2583" s="205" cm="1">
        <f t="array" ref="I2583" xml:space="preserve"> MATCH(TRUE, ISNUMBER( SEARCH( LEFT(小韻資料表[[#This Row],[切語]],1), 切語上字資料表[切語上字]) ), 0)</f>
        <v>20</v>
      </c>
      <c r="J2583" s="210" t="str" cm="1">
        <f t="array" ref="J2583" xml:space="preserve"> INDEX(切語上字資料表[聲母], 小韻資料表[[#This Row],[上字表識別號]])</f>
        <v>微</v>
      </c>
      <c r="K2583" s="210" t="str" cm="1">
        <f t="array" ref="K2583" xml:space="preserve"> INDEX(切語上字資料表[聲母拼音碼], 小韻資料表[[#This Row],[上字表識別號]])</f>
        <v>b</v>
      </c>
      <c r="L2583" s="210" t="str" cm="1">
        <f t="array" ref="L2583" xml:space="preserve"> INDEX(切語上字資料表[清濁], 小韻資料表[[#This Row],[上字表識別號]])</f>
        <v>次濁</v>
      </c>
      <c r="M2583" s="223" t="str" cm="1">
        <f t="array" ref="M2583" xml:space="preserve"> INDEX(切語上字資料表[發送收], 小韻資料表[[#This Row],[上字表識別號]])</f>
        <v>收聲</v>
      </c>
      <c r="N2583" s="205" cm="1">
        <f t="array" ref="N2583" xml:space="preserve"> MATCH(TRUE, ISNUMBER( SEARCH( RIGHT(小韻資料表[[#This Row],[切語]],1), 切語下字資料表[切語下字]) ), 0)</f>
        <v>135</v>
      </c>
      <c r="O2583" s="207" t="str" cm="1">
        <f t="array" ref="O2583" xml:space="preserve"> INDEX(切語下字資料表[韻母], 小韻資料表[[#This Row],[下字表識別號]])</f>
        <v>問合3</v>
      </c>
      <c r="P2583" s="207" t="str" cm="1">
        <f t="array" ref="P2583" xml:space="preserve"> INDEX(切語下字資料表[韻母拼音碼], 小韻資料表[[#This Row],[下字表識別號]])</f>
        <v>un</v>
      </c>
      <c r="Q2583" s="210" t="str" cm="1">
        <f t="array" ref="Q2583" xml:space="preserve"> INDEX(設定表!$C$19:$C$23, INT( LEFT(小韻資料表[[#This Row],[目次編碼]],1) ))</f>
        <v>去</v>
      </c>
      <c r="R2583" s="210">
        <f xml:space="preserve">  INDEX(設定表!$C$8:$C$15, MATCH( (RIGHT(小韻資料表[[#This Row],[清濁]]) &amp; 小韻資料表[[#This Row],[調]]), 設定表!$B$8:$B$15, 0))</f>
        <v>7</v>
      </c>
      <c r="S2583" s="205" t="s">
        <v>309</v>
      </c>
      <c r="T2583" s="205" t="s">
        <v>309</v>
      </c>
      <c r="U2583" s="226" t="s">
        <v>309</v>
      </c>
      <c r="V2583" s="146" t="s">
        <v>309</v>
      </c>
      <c r="X2583" s="135"/>
      <c r="Y2583" s="135"/>
      <c r="AA2583" s="135"/>
      <c r="AB2583" s="134"/>
      <c r="AC2583" s="135"/>
      <c r="AD2583" s="135"/>
      <c r="AH2583" s="135"/>
      <c r="AI2583" s="135"/>
    </row>
    <row r="2584" spans="1:35" ht="31.5">
      <c r="A2584" s="205">
        <v>2580</v>
      </c>
      <c r="B2584" s="206" t="s">
        <v>9248</v>
      </c>
      <c r="C2584" s="207" t="str">
        <f xml:space="preserve"> _xlfn.CONCAT(小韻資料表[[#This Row],[聲母拼音碼]],小韻資料表[[#This Row],[韻母拼音碼]],小韻資料表[[#This Row],[調號]])</f>
        <v>Øun7</v>
      </c>
      <c r="D2584" s="206" t="s">
        <v>9249</v>
      </c>
      <c r="E2584" s="208" t="s">
        <v>630</v>
      </c>
      <c r="F2584" s="205">
        <v>2</v>
      </c>
      <c r="G2584" s="209" t="s">
        <v>9250</v>
      </c>
      <c r="H2584" s="205">
        <f xml:space="preserve"> LEN(小韻資料表[[#This Row],[小韻字集]])</f>
        <v>19</v>
      </c>
      <c r="I2584" s="205" cm="1">
        <f t="array" ref="I2584" xml:space="preserve"> MATCH(TRUE, ISNUMBER( SEARCH( LEFT(小韻資料表[[#This Row],[切語]],1), 切語上字資料表[切語上字]) ), 0)</f>
        <v>38</v>
      </c>
      <c r="J2584" s="210" t="str" cm="1">
        <f t="array" ref="J2584" xml:space="preserve"> INDEX(切語上字資料表[聲母], 小韻資料表[[#This Row],[上字表識別號]])</f>
        <v>為</v>
      </c>
      <c r="K2584" s="210" t="str" cm="1">
        <f t="array" ref="K2584" xml:space="preserve"> INDEX(切語上字資料表[聲母拼音碼], 小韻資料表[[#This Row],[上字表識別號]])</f>
        <v>Ø</v>
      </c>
      <c r="L2584" s="210" t="str" cm="1">
        <f t="array" ref="L2584" xml:space="preserve"> INDEX(切語上字資料表[清濁], 小韻資料表[[#This Row],[上字表識別號]])</f>
        <v>次濁</v>
      </c>
      <c r="M2584" s="223" t="str" cm="1">
        <f t="array" ref="M2584" xml:space="preserve"> INDEX(切語上字資料表[發送收], 小韻資料表[[#This Row],[上字表識別號]])</f>
        <v>發聲</v>
      </c>
      <c r="N2584" s="205" cm="1">
        <f t="array" ref="N2584" xml:space="preserve"> MATCH(TRUE, ISNUMBER( SEARCH( RIGHT(小韻資料表[[#This Row],[切語]],1), 切語下字資料表[切語下字]) ), 0)</f>
        <v>135</v>
      </c>
      <c r="O2584" s="207" t="str" cm="1">
        <f t="array" ref="O2584" xml:space="preserve"> INDEX(切語下字資料表[韻母], 小韻資料表[[#This Row],[下字表識別號]])</f>
        <v>問合3</v>
      </c>
      <c r="P2584" s="207" t="str" cm="1">
        <f t="array" ref="P2584" xml:space="preserve"> INDEX(切語下字資料表[韻母拼音碼], 小韻資料表[[#This Row],[下字表識別號]])</f>
        <v>un</v>
      </c>
      <c r="Q2584" s="210" t="str" cm="1">
        <f t="array" ref="Q2584" xml:space="preserve"> INDEX(設定表!$C$19:$C$23, INT( LEFT(小韻資料表[[#This Row],[目次編碼]],1) ))</f>
        <v>去</v>
      </c>
      <c r="R2584" s="210">
        <f xml:space="preserve">  INDEX(設定表!$C$8:$C$15, MATCH( (RIGHT(小韻資料表[[#This Row],[清濁]]) &amp; 小韻資料表[[#This Row],[調]]), 設定表!$B$8:$B$15, 0))</f>
        <v>7</v>
      </c>
      <c r="S2584" s="205" t="s">
        <v>309</v>
      </c>
      <c r="T2584" s="205" t="s">
        <v>309</v>
      </c>
      <c r="U2584" s="226" t="s">
        <v>9251</v>
      </c>
      <c r="V2584" s="147" t="s">
        <v>309</v>
      </c>
      <c r="X2584" s="135"/>
      <c r="Y2584" s="135"/>
      <c r="AA2584" s="135"/>
      <c r="AB2584" s="134"/>
      <c r="AC2584" s="135"/>
      <c r="AD2584" s="135"/>
      <c r="AH2584" s="135"/>
      <c r="AI2584" s="135"/>
    </row>
    <row r="2585" spans="1:35" ht="31.5">
      <c r="A2585" s="205">
        <v>2581</v>
      </c>
      <c r="B2585" s="206" t="s">
        <v>9252</v>
      </c>
      <c r="C2585" s="207" t="str">
        <f xml:space="preserve"> _xlfn.CONCAT(小韻資料表[[#This Row],[聲母拼音碼]],小韻資料表[[#This Row],[韻母拼音碼]],小韻資料表[[#This Row],[調號]])</f>
        <v>hun3</v>
      </c>
      <c r="D2585" s="206" t="s">
        <v>9253</v>
      </c>
      <c r="E2585" s="208" t="s">
        <v>630</v>
      </c>
      <c r="F2585" s="205">
        <v>3</v>
      </c>
      <c r="G2585" s="209" t="s">
        <v>9254</v>
      </c>
      <c r="H2585" s="205">
        <f xml:space="preserve"> LEN(小韻資料表[[#This Row],[小韻字集]])</f>
        <v>5</v>
      </c>
      <c r="I2585" s="205" cm="1">
        <f t="array" ref="I2585" xml:space="preserve"> MATCH(TRUE, ISNUMBER( SEARCH( LEFT(小韻資料表[[#This Row],[切語]],1), 切語上字資料表[切語上字]) ), 0)</f>
        <v>36</v>
      </c>
      <c r="J2585" s="210" t="str" cm="1">
        <f t="array" ref="J2585" xml:space="preserve"> INDEX(切語上字資料表[聲母], 小韻資料表[[#This Row],[上字表識別號]])</f>
        <v>曉</v>
      </c>
      <c r="K2585" s="210" t="str" cm="1">
        <f t="array" ref="K2585" xml:space="preserve"> INDEX(切語上字資料表[聲母拼音碼], 小韻資料表[[#This Row],[上字表識別號]])</f>
        <v>h</v>
      </c>
      <c r="L2585" s="210" t="str" cm="1">
        <f t="array" ref="L2585" xml:space="preserve"> INDEX(切語上字資料表[清濁], 小韻資料表[[#This Row],[上字表識別號]])</f>
        <v>次清</v>
      </c>
      <c r="M2585" s="223" t="str" cm="1">
        <f t="array" ref="M2585" xml:space="preserve"> INDEX(切語上字資料表[發送收], 小韻資料表[[#This Row],[上字表識別號]])</f>
        <v>送氣</v>
      </c>
      <c r="N2585" s="205" cm="1">
        <f t="array" ref="N2585" xml:space="preserve"> MATCH(TRUE, ISNUMBER( SEARCH( RIGHT(小韻資料表[[#This Row],[切語]],1), 切語下字資料表[切語下字]) ), 0)</f>
        <v>135</v>
      </c>
      <c r="O2585" s="207" t="str" cm="1">
        <f t="array" ref="O2585" xml:space="preserve"> INDEX(切語下字資料表[韻母], 小韻資料表[[#This Row],[下字表識別號]])</f>
        <v>問合3</v>
      </c>
      <c r="P2585" s="207" t="str" cm="1">
        <f t="array" ref="P2585" xml:space="preserve"> INDEX(切語下字資料表[韻母拼音碼], 小韻資料表[[#This Row],[下字表識別號]])</f>
        <v>un</v>
      </c>
      <c r="Q2585" s="210" t="str" cm="1">
        <f t="array" ref="Q2585" xml:space="preserve"> INDEX(設定表!$C$19:$C$23, INT( LEFT(小韻資料表[[#This Row],[目次編碼]],1) ))</f>
        <v>去</v>
      </c>
      <c r="R2585" s="210">
        <f xml:space="preserve">  INDEX(設定表!$C$8:$C$15, MATCH( (RIGHT(小韻資料表[[#This Row],[清濁]]) &amp; 小韻資料表[[#This Row],[調]]), 設定表!$B$8:$B$15, 0))</f>
        <v>3</v>
      </c>
      <c r="S2585" s="205" t="s">
        <v>309</v>
      </c>
      <c r="T2585" s="205" t="s">
        <v>309</v>
      </c>
      <c r="U2585" s="226" t="s">
        <v>309</v>
      </c>
      <c r="V2585" s="146" t="s">
        <v>309</v>
      </c>
      <c r="X2585" s="135"/>
      <c r="Y2585" s="135"/>
      <c r="AA2585" s="135"/>
      <c r="AB2585" s="134"/>
      <c r="AC2585" s="135"/>
      <c r="AD2585" s="135"/>
      <c r="AH2585" s="135"/>
      <c r="AI2585" s="135"/>
    </row>
    <row r="2586" spans="1:35" ht="31.5">
      <c r="A2586" s="205">
        <v>2582</v>
      </c>
      <c r="B2586" s="206" t="s">
        <v>9255</v>
      </c>
      <c r="C2586" s="207" t="str">
        <f xml:space="preserve"> _xlfn.CONCAT(小韻資料表[[#This Row],[聲母拼音碼]],小韻資料表[[#This Row],[韻母拼音碼]],小韻資料表[[#This Row],[調號]])</f>
        <v>phun3</v>
      </c>
      <c r="D2586" s="206" t="s">
        <v>9256</v>
      </c>
      <c r="E2586" s="208" t="s">
        <v>630</v>
      </c>
      <c r="F2586" s="205">
        <v>4</v>
      </c>
      <c r="G2586" s="209" t="s">
        <v>9257</v>
      </c>
      <c r="H2586" s="205">
        <f xml:space="preserve"> LEN(小韻資料表[[#This Row],[小韻字集]])</f>
        <v>4</v>
      </c>
      <c r="I2586" s="205" cm="1">
        <f t="array" ref="I2586" xml:space="preserve"> MATCH(TRUE, ISNUMBER( SEARCH( LEFT(小韻資料表[[#This Row],[切語]],1), 切語上字資料表[切語上字]) ), 0)</f>
        <v>14</v>
      </c>
      <c r="J2586" s="210" t="str" cm="1">
        <f t="array" ref="J2586" xml:space="preserve"> INDEX(切語上字資料表[聲母], 小韻資料表[[#This Row],[上字表識別號]])</f>
        <v>滂</v>
      </c>
      <c r="K2586" s="210" t="str" cm="1">
        <f t="array" ref="K2586" xml:space="preserve"> INDEX(切語上字資料表[聲母拼音碼], 小韻資料表[[#This Row],[上字表識別號]])</f>
        <v>ph</v>
      </c>
      <c r="L2586" s="210" t="str" cm="1">
        <f t="array" ref="L2586" xml:space="preserve"> INDEX(切語上字資料表[清濁], 小韻資料表[[#This Row],[上字表識別號]])</f>
        <v>次清</v>
      </c>
      <c r="M2586" s="223" t="str" cm="1">
        <f t="array" ref="M2586" xml:space="preserve"> INDEX(切語上字資料表[發送收], 小韻資料表[[#This Row],[上字表識別號]])</f>
        <v>送氣</v>
      </c>
      <c r="N2586" s="205" cm="1">
        <f t="array" ref="N2586" xml:space="preserve"> MATCH(TRUE, ISNUMBER( SEARCH( RIGHT(小韻資料表[[#This Row],[切語]],1), 切語下字資料表[切語下字]) ), 0)</f>
        <v>135</v>
      </c>
      <c r="O2586" s="207" t="str" cm="1">
        <f t="array" ref="O2586" xml:space="preserve"> INDEX(切語下字資料表[韻母], 小韻資料表[[#This Row],[下字表識別號]])</f>
        <v>問合3</v>
      </c>
      <c r="P2586" s="207" t="str" cm="1">
        <f t="array" ref="P2586" xml:space="preserve"> INDEX(切語下字資料表[韻母拼音碼], 小韻資料表[[#This Row],[下字表識別號]])</f>
        <v>un</v>
      </c>
      <c r="Q2586" s="210" t="str" cm="1">
        <f t="array" ref="Q2586" xml:space="preserve"> INDEX(設定表!$C$19:$C$23, INT( LEFT(小韻資料表[[#This Row],[目次編碼]],1) ))</f>
        <v>去</v>
      </c>
      <c r="R2586" s="210">
        <f xml:space="preserve">  INDEX(設定表!$C$8:$C$15, MATCH( (RIGHT(小韻資料表[[#This Row],[清濁]]) &amp; 小韻資料表[[#This Row],[調]]), 設定表!$B$8:$B$15, 0))</f>
        <v>3</v>
      </c>
      <c r="S2586" s="205" t="s">
        <v>309</v>
      </c>
      <c r="T2586" s="205" t="s">
        <v>309</v>
      </c>
      <c r="U2586" s="226" t="s">
        <v>309</v>
      </c>
      <c r="V2586" s="147" t="s">
        <v>309</v>
      </c>
      <c r="X2586" s="135"/>
      <c r="Y2586" s="135"/>
      <c r="AA2586" s="135"/>
      <c r="AB2586" s="134"/>
      <c r="AC2586" s="135"/>
      <c r="AD2586" s="135"/>
      <c r="AH2586" s="135"/>
      <c r="AI2586" s="135"/>
    </row>
    <row r="2587" spans="1:35" ht="31.5">
      <c r="A2587" s="205">
        <v>2583</v>
      </c>
      <c r="B2587" s="206" t="s">
        <v>9258</v>
      </c>
      <c r="C2587" s="207" t="str">
        <f xml:space="preserve"> _xlfn.CONCAT(小韻資料表[[#This Row],[聲母拼音碼]],小韻資料表[[#This Row],[韻母拼音碼]],小韻資料表[[#This Row],[調號]])</f>
        <v>hun3</v>
      </c>
      <c r="D2587" s="206" t="s">
        <v>9259</v>
      </c>
      <c r="E2587" s="208" t="s">
        <v>630</v>
      </c>
      <c r="F2587" s="205">
        <v>5</v>
      </c>
      <c r="G2587" s="209" t="s">
        <v>9260</v>
      </c>
      <c r="H2587" s="205">
        <f xml:space="preserve"> LEN(小韻資料表[[#This Row],[小韻字集]])</f>
        <v>10</v>
      </c>
      <c r="I2587" s="205" cm="1">
        <f t="array" ref="I2587" xml:space="preserve"> MATCH(TRUE, ISNUMBER( SEARCH( LEFT(小韻資料表[[#This Row],[切語]],1), 切語上字資料表[切語上字]) ), 0)</f>
        <v>17</v>
      </c>
      <c r="J2587" s="210" t="str" cm="1">
        <f t="array" ref="J2587" xml:space="preserve"> INDEX(切語上字資料表[聲母], 小韻資料表[[#This Row],[上字表識別號]])</f>
        <v>非</v>
      </c>
      <c r="K2587" s="210" t="str" cm="1">
        <f t="array" ref="K2587" xml:space="preserve"> INDEX(切語上字資料表[聲母拼音碼], 小韻資料表[[#This Row],[上字表識別號]])</f>
        <v>h</v>
      </c>
      <c r="L2587" s="210" t="str" cm="1">
        <f t="array" ref="L2587" xml:space="preserve"> INDEX(切語上字資料表[清濁], 小韻資料表[[#This Row],[上字表識別號]])</f>
        <v>全清</v>
      </c>
      <c r="M2587" s="223" t="str" cm="1">
        <f t="array" ref="M2587" xml:space="preserve"> INDEX(切語上字資料表[發送收], 小韻資料表[[#This Row],[上字表識別號]])</f>
        <v>發聲</v>
      </c>
      <c r="N2587" s="205" cm="1">
        <f t="array" ref="N2587" xml:space="preserve"> MATCH(TRUE, ISNUMBER( SEARCH( RIGHT(小韻資料表[[#This Row],[切語]],1), 切語下字資料表[切語下字]) ), 0)</f>
        <v>135</v>
      </c>
      <c r="O2587" s="207" t="str" cm="1">
        <f t="array" ref="O2587" xml:space="preserve"> INDEX(切語下字資料表[韻母], 小韻資料表[[#This Row],[下字表識別號]])</f>
        <v>問合3</v>
      </c>
      <c r="P2587" s="207" t="str" cm="1">
        <f t="array" ref="P2587" xml:space="preserve"> INDEX(切語下字資料表[韻母拼音碼], 小韻資料表[[#This Row],[下字表識別號]])</f>
        <v>un</v>
      </c>
      <c r="Q2587" s="210" t="str" cm="1">
        <f t="array" ref="Q2587" xml:space="preserve"> INDEX(設定表!$C$19:$C$23, INT( LEFT(小韻資料表[[#This Row],[目次編碼]],1) ))</f>
        <v>去</v>
      </c>
      <c r="R2587" s="210">
        <f xml:space="preserve">  INDEX(設定表!$C$8:$C$15, MATCH( (RIGHT(小韻資料表[[#This Row],[清濁]]) &amp; 小韻資料表[[#This Row],[調]]), 設定表!$B$8:$B$15, 0))</f>
        <v>3</v>
      </c>
      <c r="S2587" s="205" t="s">
        <v>9261</v>
      </c>
      <c r="T2587" s="205" t="s">
        <v>309</v>
      </c>
      <c r="U2587" s="226" t="s">
        <v>309</v>
      </c>
      <c r="V2587" s="146" t="s">
        <v>309</v>
      </c>
      <c r="X2587" s="135"/>
      <c r="Y2587" s="135"/>
      <c r="AA2587" s="135"/>
      <c r="AB2587" s="134"/>
      <c r="AC2587" s="135"/>
      <c r="AD2587" s="135"/>
      <c r="AH2587" s="135"/>
      <c r="AI2587" s="135"/>
    </row>
    <row r="2588" spans="1:35" ht="31.5">
      <c r="A2588" s="205">
        <v>2584</v>
      </c>
      <c r="B2588" s="206" t="s">
        <v>9262</v>
      </c>
      <c r="C2588" s="207" t="str">
        <f xml:space="preserve"> _xlfn.CONCAT(小韻資料表[[#This Row],[聲母拼音碼]],小韻資料表[[#This Row],[韻母拼音碼]],小韻資料表[[#This Row],[調號]])</f>
        <v>Øun3</v>
      </c>
      <c r="D2588" s="206" t="s">
        <v>9263</v>
      </c>
      <c r="E2588" s="208" t="s">
        <v>630</v>
      </c>
      <c r="F2588" s="205">
        <v>6</v>
      </c>
      <c r="G2588" s="209" t="s">
        <v>9264</v>
      </c>
      <c r="H2588" s="205">
        <f xml:space="preserve"> LEN(小韻資料表[[#This Row],[小韻字集]])</f>
        <v>4</v>
      </c>
      <c r="I2588" s="205" cm="1">
        <f t="array" ref="I2588" xml:space="preserve"> MATCH(TRUE, ISNUMBER( SEARCH( LEFT(小韻資料表[[#This Row],[切語]],1), 切語上字資料表[切語上字]) ), 0)</f>
        <v>35</v>
      </c>
      <c r="J2588" s="210" t="str" cm="1">
        <f t="array" ref="J2588" xml:space="preserve"> INDEX(切語上字資料表[聲母], 小韻資料表[[#This Row],[上字表識別號]])</f>
        <v>影</v>
      </c>
      <c r="K2588" s="210" t="str" cm="1">
        <f t="array" ref="K2588" xml:space="preserve"> INDEX(切語上字資料表[聲母拼音碼], 小韻資料表[[#This Row],[上字表識別號]])</f>
        <v>Ø</v>
      </c>
      <c r="L2588" s="210" t="str" cm="1">
        <f t="array" ref="L2588" xml:space="preserve"> INDEX(切語上字資料表[清濁], 小韻資料表[[#This Row],[上字表識別號]])</f>
        <v>全清</v>
      </c>
      <c r="M2588" s="223" t="str" cm="1">
        <f t="array" ref="M2588" xml:space="preserve"> INDEX(切語上字資料表[發送收], 小韻資料表[[#This Row],[上字表識別號]])</f>
        <v>發聲</v>
      </c>
      <c r="N2588" s="205" cm="1">
        <f t="array" ref="N2588" xml:space="preserve"> MATCH(TRUE, ISNUMBER( SEARCH( RIGHT(小韻資料表[[#This Row],[切語]],1), 切語下字資料表[切語下字]) ), 0)</f>
        <v>135</v>
      </c>
      <c r="O2588" s="207" t="str" cm="1">
        <f t="array" ref="O2588" xml:space="preserve"> INDEX(切語下字資料表[韻母], 小韻資料表[[#This Row],[下字表識別號]])</f>
        <v>問合3</v>
      </c>
      <c r="P2588" s="207" t="str" cm="1">
        <f t="array" ref="P2588" xml:space="preserve"> INDEX(切語下字資料表[韻母拼音碼], 小韻資料表[[#This Row],[下字表識別號]])</f>
        <v>un</v>
      </c>
      <c r="Q2588" s="210" t="str" cm="1">
        <f t="array" ref="Q2588" xml:space="preserve"> INDEX(設定表!$C$19:$C$23, INT( LEFT(小韻資料表[[#This Row],[目次編碼]],1) ))</f>
        <v>去</v>
      </c>
      <c r="R2588" s="210">
        <f xml:space="preserve">  INDEX(設定表!$C$8:$C$15, MATCH( (RIGHT(小韻資料表[[#This Row],[清濁]]) &amp; 小韻資料表[[#This Row],[調]]), 設定表!$B$8:$B$15, 0))</f>
        <v>3</v>
      </c>
      <c r="S2588" s="205" t="s">
        <v>309</v>
      </c>
      <c r="T2588" s="205" t="s">
        <v>309</v>
      </c>
      <c r="U2588" s="226" t="s">
        <v>9265</v>
      </c>
      <c r="V2588" s="147" t="s">
        <v>309</v>
      </c>
      <c r="X2588" s="135"/>
      <c r="Y2588" s="135"/>
      <c r="AA2588" s="135"/>
      <c r="AB2588" s="134"/>
      <c r="AC2588" s="135"/>
      <c r="AD2588" s="135"/>
      <c r="AH2588" s="135"/>
      <c r="AI2588" s="135"/>
    </row>
    <row r="2589" spans="1:35" ht="31.5">
      <c r="A2589" s="205">
        <v>2585</v>
      </c>
      <c r="B2589" s="206" t="s">
        <v>9266</v>
      </c>
      <c r="C2589" s="207" t="str">
        <f xml:space="preserve"> _xlfn.CONCAT(小韻資料表[[#This Row],[聲母拼音碼]],小韻資料表[[#This Row],[韻母拼音碼]],小韻資料表[[#This Row],[調號]])</f>
        <v>kun3</v>
      </c>
      <c r="D2589" s="206" t="s">
        <v>9267</v>
      </c>
      <c r="E2589" s="208" t="s">
        <v>630</v>
      </c>
      <c r="F2589" s="205">
        <v>7</v>
      </c>
      <c r="G2589" s="209" t="s">
        <v>9268</v>
      </c>
      <c r="H2589" s="205">
        <f xml:space="preserve"> LEN(小韻資料表[[#This Row],[小韻字集]])</f>
        <v>6</v>
      </c>
      <c r="I2589" s="205" cm="1">
        <f t="array" ref="I2589" xml:space="preserve"> MATCH(TRUE, ISNUMBER( SEARCH( LEFT(小韻資料表[[#This Row],[切語]],1), 切語上字資料表[切語上字]) ), 0)</f>
        <v>1</v>
      </c>
      <c r="J2589" s="210" t="str" cm="1">
        <f t="array" ref="J2589" xml:space="preserve"> INDEX(切語上字資料表[聲母], 小韻資料表[[#This Row],[上字表識別號]])</f>
        <v>見</v>
      </c>
      <c r="K2589" s="210" t="str" cm="1">
        <f t="array" ref="K2589" xml:space="preserve"> INDEX(切語上字資料表[聲母拼音碼], 小韻資料表[[#This Row],[上字表識別號]])</f>
        <v>k</v>
      </c>
      <c r="L2589" s="210" t="str" cm="1">
        <f t="array" ref="L2589" xml:space="preserve"> INDEX(切語上字資料表[清濁], 小韻資料表[[#This Row],[上字表識別號]])</f>
        <v>全清</v>
      </c>
      <c r="M2589" s="223" t="str" cm="1">
        <f t="array" ref="M2589" xml:space="preserve"> INDEX(切語上字資料表[發送收], 小韻資料表[[#This Row],[上字表識別號]])</f>
        <v>發聲</v>
      </c>
      <c r="N2589" s="205" cm="1">
        <f t="array" ref="N2589" xml:space="preserve"> MATCH(TRUE, ISNUMBER( SEARCH( RIGHT(小韻資料表[[#This Row],[切語]],1), 切語下字資料表[切語下字]) ), 0)</f>
        <v>135</v>
      </c>
      <c r="O2589" s="207" t="str" cm="1">
        <f t="array" ref="O2589" xml:space="preserve"> INDEX(切語下字資料表[韻母], 小韻資料表[[#This Row],[下字表識別號]])</f>
        <v>問合3</v>
      </c>
      <c r="P2589" s="207" t="str" cm="1">
        <f t="array" ref="P2589" xml:space="preserve"> INDEX(切語下字資料表[韻母拼音碼], 小韻資料表[[#This Row],[下字表識別號]])</f>
        <v>un</v>
      </c>
      <c r="Q2589" s="210" t="str" cm="1">
        <f t="array" ref="Q2589" xml:space="preserve"> INDEX(設定表!$C$19:$C$23, INT( LEFT(小韻資料表[[#This Row],[目次編碼]],1) ))</f>
        <v>去</v>
      </c>
      <c r="R2589" s="210">
        <f xml:space="preserve">  INDEX(設定表!$C$8:$C$15, MATCH( (RIGHT(小韻資料表[[#This Row],[清濁]]) &amp; 小韻資料表[[#This Row],[調]]), 設定表!$B$8:$B$15, 0))</f>
        <v>3</v>
      </c>
      <c r="S2589" s="205" t="s">
        <v>309</v>
      </c>
      <c r="T2589" s="205" t="s">
        <v>309</v>
      </c>
      <c r="U2589" s="226" t="s">
        <v>309</v>
      </c>
      <c r="V2589" s="146" t="s">
        <v>309</v>
      </c>
      <c r="X2589" s="135"/>
      <c r="Y2589" s="135"/>
      <c r="AA2589" s="135"/>
      <c r="AB2589" s="134"/>
      <c r="AC2589" s="135"/>
      <c r="AD2589" s="135"/>
      <c r="AH2589" s="135"/>
      <c r="AI2589" s="135"/>
    </row>
    <row r="2590" spans="1:35" ht="31.5">
      <c r="A2590" s="205">
        <v>2586</v>
      </c>
      <c r="B2590" s="206" t="s">
        <v>9269</v>
      </c>
      <c r="C2590" s="207" t="str">
        <f xml:space="preserve"> _xlfn.CONCAT(小韻資料表[[#This Row],[聲母拼音碼]],小韻資料表[[#This Row],[韻母拼音碼]],小韻資料表[[#This Row],[調號]])</f>
        <v>khun7</v>
      </c>
      <c r="D2590" s="206" t="s">
        <v>9270</v>
      </c>
      <c r="E2590" s="208" t="s">
        <v>630</v>
      </c>
      <c r="F2590" s="205">
        <v>8</v>
      </c>
      <c r="G2590" s="209" t="s">
        <v>9270</v>
      </c>
      <c r="H2590" s="205">
        <f xml:space="preserve"> LEN(小韻資料表[[#This Row],[小韻字集]])</f>
        <v>1</v>
      </c>
      <c r="I2590" s="205" cm="1">
        <f t="array" ref="I2590" xml:space="preserve"> MATCH(TRUE, ISNUMBER( SEARCH( LEFT(小韻資料表[[#This Row],[切語]],1), 切語上字資料表[切語上字]) ), 0)</f>
        <v>3</v>
      </c>
      <c r="J2590" s="210" t="str" cm="1">
        <f t="array" ref="J2590" xml:space="preserve"> INDEX(切語上字資料表[聲母], 小韻資料表[[#This Row],[上字表識別號]])</f>
        <v>群</v>
      </c>
      <c r="K2590" s="210" t="str" cm="1">
        <f t="array" ref="K2590" xml:space="preserve"> INDEX(切語上字資料表[聲母拼音碼], 小韻資料表[[#This Row],[上字表識別號]])</f>
        <v>kh</v>
      </c>
      <c r="L2590" s="210" t="str" cm="1">
        <f t="array" ref="L2590" xml:space="preserve"> INDEX(切語上字資料表[清濁], 小韻資料表[[#This Row],[上字表識別號]])</f>
        <v>全濁</v>
      </c>
      <c r="M2590" s="223" cm="1">
        <f t="array" ref="M2590" xml:space="preserve"> INDEX(切語上字資料表[發送收], 小韻資料表[[#This Row],[上字表識別號]])</f>
        <v>0</v>
      </c>
      <c r="N2590" s="205" cm="1">
        <f t="array" ref="N2590" xml:space="preserve"> MATCH(TRUE, ISNUMBER( SEARCH( RIGHT(小韻資料表[[#This Row],[切語]],1), 切語下字資料表[切語下字]) ), 0)</f>
        <v>135</v>
      </c>
      <c r="O2590" s="207" t="str" cm="1">
        <f t="array" ref="O2590" xml:space="preserve"> INDEX(切語下字資料表[韻母], 小韻資料表[[#This Row],[下字表識別號]])</f>
        <v>問合3</v>
      </c>
      <c r="P2590" s="207" t="str" cm="1">
        <f t="array" ref="P2590" xml:space="preserve"> INDEX(切語下字資料表[韻母拼音碼], 小韻資料表[[#This Row],[下字表識別號]])</f>
        <v>un</v>
      </c>
      <c r="Q2590" s="210" t="str" cm="1">
        <f t="array" ref="Q2590" xml:space="preserve"> INDEX(設定表!$C$19:$C$23, INT( LEFT(小韻資料表[[#This Row],[目次編碼]],1) ))</f>
        <v>去</v>
      </c>
      <c r="R2590" s="210">
        <f xml:space="preserve">  INDEX(設定表!$C$8:$C$15, MATCH( (RIGHT(小韻資料表[[#This Row],[清濁]]) &amp; 小韻資料表[[#This Row],[調]]), 設定表!$B$8:$B$15, 0))</f>
        <v>7</v>
      </c>
      <c r="S2590" s="205" t="s">
        <v>309</v>
      </c>
      <c r="T2590" s="205" t="s">
        <v>309</v>
      </c>
      <c r="U2590" s="226" t="s">
        <v>309</v>
      </c>
      <c r="V2590" s="147" t="s">
        <v>309</v>
      </c>
      <c r="X2590" s="135"/>
      <c r="Y2590" s="135"/>
      <c r="AA2590" s="135"/>
      <c r="AB2590" s="134"/>
      <c r="AC2590" s="135"/>
      <c r="AD2590" s="135"/>
      <c r="AH2590" s="135"/>
      <c r="AI2590" s="135"/>
    </row>
    <row r="2591" spans="1:35" ht="31.5">
      <c r="A2591" s="205">
        <v>2587</v>
      </c>
      <c r="B2591" s="206" t="s">
        <v>9271</v>
      </c>
      <c r="C2591" s="207" t="str">
        <f xml:space="preserve"> _xlfn.CONCAT(小韻資料表[[#This Row],[聲母拼音碼]],小韻資料表[[#This Row],[韻母拼音碼]],小韻資料表[[#This Row],[調號]])</f>
        <v>hun7</v>
      </c>
      <c r="D2591" s="206" t="s">
        <v>2938</v>
      </c>
      <c r="E2591" s="208" t="s">
        <v>630</v>
      </c>
      <c r="F2591" s="205">
        <v>9</v>
      </c>
      <c r="G2591" s="209" t="s">
        <v>9272</v>
      </c>
      <c r="H2591" s="205">
        <f xml:space="preserve"> LEN(小韻資料表[[#This Row],[小韻字集]])</f>
        <v>6</v>
      </c>
      <c r="I2591" s="205" cm="1">
        <f t="array" ref="I2591" xml:space="preserve"> MATCH(TRUE, ISNUMBER( SEARCH( LEFT(小韻資料表[[#This Row],[切語]],1), 切語上字資料表[切語上字]) ), 0)</f>
        <v>19</v>
      </c>
      <c r="J2591" s="210" t="str" cm="1">
        <f t="array" ref="J2591" xml:space="preserve"> INDEX(切語上字資料表[聲母], 小韻資料表[[#This Row],[上字表識別號]])</f>
        <v>奉</v>
      </c>
      <c r="K2591" s="210" t="str" cm="1">
        <f t="array" ref="K2591" xml:space="preserve"> INDEX(切語上字資料表[聲母拼音碼], 小韻資料表[[#This Row],[上字表識別號]])</f>
        <v>h</v>
      </c>
      <c r="L2591" s="210" t="str" cm="1">
        <f t="array" ref="L2591" xml:space="preserve"> INDEX(切語上字資料表[清濁], 小韻資料表[[#This Row],[上字表識別號]])</f>
        <v>全濁</v>
      </c>
      <c r="M2591" s="223" cm="1">
        <f t="array" ref="M2591" xml:space="preserve"> INDEX(切語上字資料表[發送收], 小韻資料表[[#This Row],[上字表識別號]])</f>
        <v>0</v>
      </c>
      <c r="N2591" s="205" cm="1">
        <f t="array" ref="N2591" xml:space="preserve"> MATCH(TRUE, ISNUMBER( SEARCH( RIGHT(小韻資料表[[#This Row],[切語]],1), 切語下字資料表[切語下字]) ), 0)</f>
        <v>135</v>
      </c>
      <c r="O2591" s="207" t="str" cm="1">
        <f t="array" ref="O2591" xml:space="preserve"> INDEX(切語下字資料表[韻母], 小韻資料表[[#This Row],[下字表識別號]])</f>
        <v>問合3</v>
      </c>
      <c r="P2591" s="207" t="str" cm="1">
        <f t="array" ref="P2591" xml:space="preserve"> INDEX(切語下字資料表[韻母拼音碼], 小韻資料表[[#This Row],[下字表識別號]])</f>
        <v>un</v>
      </c>
      <c r="Q2591" s="210" t="str" cm="1">
        <f t="array" ref="Q2591" xml:space="preserve"> INDEX(設定表!$C$19:$C$23, INT( LEFT(小韻資料表[[#This Row],[目次編碼]],1) ))</f>
        <v>去</v>
      </c>
      <c r="R2591" s="210">
        <f xml:space="preserve">  INDEX(設定表!$C$8:$C$15, MATCH( (RIGHT(小韻資料表[[#This Row],[清濁]]) &amp; 小韻資料表[[#This Row],[調]]), 設定表!$B$8:$B$15, 0))</f>
        <v>7</v>
      </c>
      <c r="S2591" s="205" t="s">
        <v>309</v>
      </c>
      <c r="T2591" s="205" t="s">
        <v>309</v>
      </c>
      <c r="U2591" s="226" t="s">
        <v>9273</v>
      </c>
      <c r="V2591" s="146" t="s">
        <v>309</v>
      </c>
      <c r="X2591" s="135"/>
      <c r="Y2591" s="135"/>
      <c r="AA2591" s="135"/>
      <c r="AB2591" s="134"/>
      <c r="AC2591" s="135"/>
      <c r="AD2591" s="135"/>
      <c r="AH2591" s="135"/>
      <c r="AI2591" s="135"/>
    </row>
    <row r="2592" spans="1:35" ht="31.5">
      <c r="A2592" s="205">
        <v>2588</v>
      </c>
      <c r="B2592" s="206" t="s">
        <v>9274</v>
      </c>
      <c r="C2592" s="207" t="str">
        <f xml:space="preserve"> _xlfn.CONCAT(小韻資料表[[#This Row],[聲母拼音碼]],小韻資料表[[#This Row],[韻母拼音碼]],小韻資料表[[#This Row],[調號]])</f>
        <v>hin3</v>
      </c>
      <c r="D2592" s="206" t="s">
        <v>647</v>
      </c>
      <c r="E2592" s="208" t="s">
        <v>646</v>
      </c>
      <c r="F2592" s="205">
        <v>1</v>
      </c>
      <c r="G2592" s="209" t="s">
        <v>9275</v>
      </c>
      <c r="H2592" s="205">
        <f xml:space="preserve"> LEN(小韻資料表[[#This Row],[小韻字集]])</f>
        <v>7</v>
      </c>
      <c r="I2592" s="205" cm="1">
        <f t="array" ref="I2592" xml:space="preserve"> MATCH(TRUE, ISNUMBER( SEARCH( LEFT(小韻資料表[[#This Row],[切語]],1), 切語上字資料表[切語上字]) ), 0)</f>
        <v>36</v>
      </c>
      <c r="J2592" s="210" t="str" cm="1">
        <f t="array" ref="J2592" xml:space="preserve"> INDEX(切語上字資料表[聲母], 小韻資料表[[#This Row],[上字表識別號]])</f>
        <v>曉</v>
      </c>
      <c r="K2592" s="210" t="str" cm="1">
        <f t="array" ref="K2592" xml:space="preserve"> INDEX(切語上字資料表[聲母拼音碼], 小韻資料表[[#This Row],[上字表識別號]])</f>
        <v>h</v>
      </c>
      <c r="L2592" s="210" t="str" cm="1">
        <f t="array" ref="L2592" xml:space="preserve"> INDEX(切語上字資料表[清濁], 小韻資料表[[#This Row],[上字表識別號]])</f>
        <v>次清</v>
      </c>
      <c r="M2592" s="223" t="str" cm="1">
        <f t="array" ref="M2592" xml:space="preserve"> INDEX(切語上字資料表[發送收], 小韻資料表[[#This Row],[上字表識別號]])</f>
        <v>送氣</v>
      </c>
      <c r="N2592" s="205" cm="1">
        <f t="array" ref="N2592" xml:space="preserve"> MATCH(TRUE, ISNUMBER( SEARCH( RIGHT(小韻資料表[[#This Row],[切語]],1), 切語下字資料表[切語下字]) ), 0)</f>
        <v>139</v>
      </c>
      <c r="O2592" s="207" t="str" cm="1">
        <f t="array" ref="O2592" xml:space="preserve"> INDEX(切語下字資料表[韻母], 小韻資料表[[#This Row],[下字表識別號]])</f>
        <v>焮開3</v>
      </c>
      <c r="P2592" s="207" t="str" cm="1">
        <f t="array" ref="P2592" xml:space="preserve"> INDEX(切語下字資料表[韻母拼音碼], 小韻資料表[[#This Row],[下字表識別號]])</f>
        <v>in</v>
      </c>
      <c r="Q2592" s="210" t="str" cm="1">
        <f t="array" ref="Q2592" xml:space="preserve"> INDEX(設定表!$C$19:$C$23, INT( LEFT(小韻資料表[[#This Row],[目次編碼]],1) ))</f>
        <v>去</v>
      </c>
      <c r="R2592" s="210">
        <f xml:space="preserve">  INDEX(設定表!$C$8:$C$15, MATCH( (RIGHT(小韻資料表[[#This Row],[清濁]]) &amp; 小韻資料表[[#This Row],[調]]), 設定表!$B$8:$B$15, 0))</f>
        <v>3</v>
      </c>
      <c r="S2592" s="205" t="s">
        <v>309</v>
      </c>
      <c r="T2592" s="205" t="s">
        <v>309</v>
      </c>
      <c r="U2592" s="226" t="s">
        <v>309</v>
      </c>
      <c r="V2592" s="147" t="s">
        <v>309</v>
      </c>
      <c r="X2592" s="135"/>
      <c r="Y2592" s="135"/>
      <c r="AA2592" s="135"/>
      <c r="AB2592" s="134"/>
      <c r="AC2592" s="135"/>
      <c r="AD2592" s="135"/>
      <c r="AH2592" s="135"/>
      <c r="AI2592" s="135"/>
    </row>
    <row r="2593" spans="1:35" ht="31.5">
      <c r="A2593" s="205">
        <v>2589</v>
      </c>
      <c r="B2593" s="206" t="s">
        <v>9276</v>
      </c>
      <c r="C2593" s="207" t="str">
        <f xml:space="preserve"> _xlfn.CONCAT(小韻資料表[[#This Row],[聲母拼音碼]],小韻資料表[[#This Row],[韻母拼音碼]],小韻資料表[[#This Row],[調號]])</f>
        <v>kin3</v>
      </c>
      <c r="D2593" s="206" t="s">
        <v>9277</v>
      </c>
      <c r="E2593" s="208" t="s">
        <v>646</v>
      </c>
      <c r="F2593" s="205">
        <v>2</v>
      </c>
      <c r="G2593" s="209" t="s">
        <v>9278</v>
      </c>
      <c r="H2593" s="205">
        <f xml:space="preserve"> LEN(小韻資料表[[#This Row],[小韻字集]])</f>
        <v>5</v>
      </c>
      <c r="I2593" s="205" cm="1">
        <f t="array" ref="I2593" xml:space="preserve"> MATCH(TRUE, ISNUMBER( SEARCH( LEFT(小韻資料表[[#This Row],[切語]],1), 切語上字資料表[切語上字]) ), 0)</f>
        <v>1</v>
      </c>
      <c r="J2593" s="210" t="str" cm="1">
        <f t="array" ref="J2593" xml:space="preserve"> INDEX(切語上字資料表[聲母], 小韻資料表[[#This Row],[上字表識別號]])</f>
        <v>見</v>
      </c>
      <c r="K2593" s="210" t="str" cm="1">
        <f t="array" ref="K2593" xml:space="preserve"> INDEX(切語上字資料表[聲母拼音碼], 小韻資料表[[#This Row],[上字表識別號]])</f>
        <v>k</v>
      </c>
      <c r="L2593" s="210" t="str" cm="1">
        <f t="array" ref="L2593" xml:space="preserve"> INDEX(切語上字資料表[清濁], 小韻資料表[[#This Row],[上字表識別號]])</f>
        <v>全清</v>
      </c>
      <c r="M2593" s="223" t="str" cm="1">
        <f t="array" ref="M2593" xml:space="preserve"> INDEX(切語上字資料表[發送收], 小韻資料表[[#This Row],[上字表識別號]])</f>
        <v>發聲</v>
      </c>
      <c r="N2593" s="205" cm="1">
        <f t="array" ref="N2593" xml:space="preserve"> MATCH(TRUE, ISNUMBER( SEARCH( RIGHT(小韻資料表[[#This Row],[切語]],1), 切語下字資料表[切語下字]) ), 0)</f>
        <v>139</v>
      </c>
      <c r="O2593" s="207" t="str" cm="1">
        <f t="array" ref="O2593" xml:space="preserve"> INDEX(切語下字資料表[韻母], 小韻資料表[[#This Row],[下字表識別號]])</f>
        <v>焮開3</v>
      </c>
      <c r="P2593" s="207" t="str" cm="1">
        <f t="array" ref="P2593" xml:space="preserve"> INDEX(切語下字資料表[韻母拼音碼], 小韻資料表[[#This Row],[下字表識別號]])</f>
        <v>in</v>
      </c>
      <c r="Q2593" s="210" t="str" cm="1">
        <f t="array" ref="Q2593" xml:space="preserve"> INDEX(設定表!$C$19:$C$23, INT( LEFT(小韻資料表[[#This Row],[目次編碼]],1) ))</f>
        <v>去</v>
      </c>
      <c r="R2593" s="210">
        <f xml:space="preserve">  INDEX(設定表!$C$8:$C$15, MATCH( (RIGHT(小韻資料表[[#This Row],[清濁]]) &amp; 小韻資料表[[#This Row],[調]]), 設定表!$B$8:$B$15, 0))</f>
        <v>3</v>
      </c>
      <c r="S2593" s="205" t="s">
        <v>309</v>
      </c>
      <c r="T2593" s="205" t="s">
        <v>309</v>
      </c>
      <c r="U2593" s="226" t="s">
        <v>9279</v>
      </c>
      <c r="V2593" s="146" t="s">
        <v>309</v>
      </c>
      <c r="X2593" s="135"/>
      <c r="Y2593" s="135"/>
      <c r="AA2593" s="135"/>
      <c r="AB2593" s="134"/>
      <c r="AC2593" s="135"/>
      <c r="AD2593" s="135"/>
      <c r="AH2593" s="135"/>
      <c r="AI2593" s="135"/>
    </row>
    <row r="2594" spans="1:35" ht="31.5">
      <c r="A2594" s="205">
        <v>2590</v>
      </c>
      <c r="B2594" s="206" t="s">
        <v>9280</v>
      </c>
      <c r="C2594" s="207" t="str">
        <f xml:space="preserve"> _xlfn.CONCAT(小韻資料表[[#This Row],[聲母拼音碼]],小韻資料表[[#This Row],[韻母拼音碼]],小韻資料表[[#This Row],[調號]])</f>
        <v>khin7</v>
      </c>
      <c r="D2594" s="206" t="s">
        <v>6129</v>
      </c>
      <c r="E2594" s="208" t="s">
        <v>646</v>
      </c>
      <c r="F2594" s="205">
        <v>3</v>
      </c>
      <c r="G2594" s="209" t="s">
        <v>6129</v>
      </c>
      <c r="H2594" s="205">
        <f xml:space="preserve"> LEN(小韻資料表[[#This Row],[小韻字集]])</f>
        <v>1</v>
      </c>
      <c r="I2594" s="205" cm="1">
        <f t="array" ref="I2594" xml:space="preserve"> MATCH(TRUE, ISNUMBER( SEARCH( LEFT(小韻資料表[[#This Row],[切語]],1), 切語上字資料表[切語上字]) ), 0)</f>
        <v>3</v>
      </c>
      <c r="J2594" s="210" t="str" cm="1">
        <f t="array" ref="J2594" xml:space="preserve"> INDEX(切語上字資料表[聲母], 小韻資料表[[#This Row],[上字表識別號]])</f>
        <v>群</v>
      </c>
      <c r="K2594" s="210" t="str" cm="1">
        <f t="array" ref="K2594" xml:space="preserve"> INDEX(切語上字資料表[聲母拼音碼], 小韻資料表[[#This Row],[上字表識別號]])</f>
        <v>kh</v>
      </c>
      <c r="L2594" s="210" t="str" cm="1">
        <f t="array" ref="L2594" xml:space="preserve"> INDEX(切語上字資料表[清濁], 小韻資料表[[#This Row],[上字表識別號]])</f>
        <v>全濁</v>
      </c>
      <c r="M2594" s="223" cm="1">
        <f t="array" ref="M2594" xml:space="preserve"> INDEX(切語上字資料表[發送收], 小韻資料表[[#This Row],[上字表識別號]])</f>
        <v>0</v>
      </c>
      <c r="N2594" s="205" cm="1">
        <f t="array" ref="N2594" xml:space="preserve"> MATCH(TRUE, ISNUMBER( SEARCH( RIGHT(小韻資料表[[#This Row],[切語]],1), 切語下字資料表[切語下字]) ), 0)</f>
        <v>139</v>
      </c>
      <c r="O2594" s="207" t="str" cm="1">
        <f t="array" ref="O2594" xml:space="preserve"> INDEX(切語下字資料表[韻母], 小韻資料表[[#This Row],[下字表識別號]])</f>
        <v>焮開3</v>
      </c>
      <c r="P2594" s="207" t="str" cm="1">
        <f t="array" ref="P2594" xml:space="preserve"> INDEX(切語下字資料表[韻母拼音碼], 小韻資料表[[#This Row],[下字表識別號]])</f>
        <v>in</v>
      </c>
      <c r="Q2594" s="210" t="str" cm="1">
        <f t="array" ref="Q2594" xml:space="preserve"> INDEX(設定表!$C$19:$C$23, INT( LEFT(小韻資料表[[#This Row],[目次編碼]],1) ))</f>
        <v>去</v>
      </c>
      <c r="R2594" s="210">
        <f xml:space="preserve">  INDEX(設定表!$C$8:$C$15, MATCH( (RIGHT(小韻資料表[[#This Row],[清濁]]) &amp; 小韻資料表[[#This Row],[調]]), 設定表!$B$8:$B$15, 0))</f>
        <v>7</v>
      </c>
      <c r="S2594" s="205" t="s">
        <v>309</v>
      </c>
      <c r="T2594" s="205" t="s">
        <v>309</v>
      </c>
      <c r="U2594" s="226" t="s">
        <v>309</v>
      </c>
      <c r="V2594" s="147" t="s">
        <v>309</v>
      </c>
      <c r="X2594" s="135"/>
      <c r="Y2594" s="135"/>
      <c r="AA2594" s="135"/>
      <c r="AB2594" s="134"/>
      <c r="AC2594" s="135"/>
      <c r="AD2594" s="135"/>
      <c r="AH2594" s="135"/>
      <c r="AI2594" s="135"/>
    </row>
    <row r="2595" spans="1:35" ht="31.5">
      <c r="A2595" s="205">
        <v>2591</v>
      </c>
      <c r="B2595" s="206" t="s">
        <v>9281</v>
      </c>
      <c r="C2595" s="207" t="str">
        <f xml:space="preserve"> _xlfn.CONCAT(小韻資料表[[#This Row],[聲母拼音碼]],小韻資料表[[#This Row],[韻母拼音碼]],小韻資料表[[#This Row],[調號]])</f>
        <v>Øin3</v>
      </c>
      <c r="D2595" s="206" t="s">
        <v>9282</v>
      </c>
      <c r="E2595" s="208" t="s">
        <v>646</v>
      </c>
      <c r="F2595" s="205">
        <v>4</v>
      </c>
      <c r="G2595" s="209" t="s">
        <v>9283</v>
      </c>
      <c r="H2595" s="205">
        <f xml:space="preserve"> LEN(小韻資料表[[#This Row],[小韻字集]])</f>
        <v>9</v>
      </c>
      <c r="I2595" s="205" cm="1">
        <f t="array" ref="I2595" xml:space="preserve"> MATCH(TRUE, ISNUMBER( SEARCH( LEFT(小韻資料表[[#This Row],[切語]],1), 切語上字資料表[切語上字]) ), 0)</f>
        <v>35</v>
      </c>
      <c r="J2595" s="210" t="str" cm="1">
        <f t="array" ref="J2595" xml:space="preserve"> INDEX(切語上字資料表[聲母], 小韻資料表[[#This Row],[上字表識別號]])</f>
        <v>影</v>
      </c>
      <c r="K2595" s="210" t="str" cm="1">
        <f t="array" ref="K2595" xml:space="preserve"> INDEX(切語上字資料表[聲母拼音碼], 小韻資料表[[#This Row],[上字表識別號]])</f>
        <v>Ø</v>
      </c>
      <c r="L2595" s="210" t="str" cm="1">
        <f t="array" ref="L2595" xml:space="preserve"> INDEX(切語上字資料表[清濁], 小韻資料表[[#This Row],[上字表識別號]])</f>
        <v>全清</v>
      </c>
      <c r="M2595" s="223" t="str" cm="1">
        <f t="array" ref="M2595" xml:space="preserve"> INDEX(切語上字資料表[發送收], 小韻資料表[[#This Row],[上字表識別號]])</f>
        <v>發聲</v>
      </c>
      <c r="N2595" s="205" cm="1">
        <f t="array" ref="N2595" xml:space="preserve"> MATCH(TRUE, ISNUMBER( SEARCH( RIGHT(小韻資料表[[#This Row],[切語]],1), 切語下字資料表[切語下字]) ), 0)</f>
        <v>139</v>
      </c>
      <c r="O2595" s="207" t="str" cm="1">
        <f t="array" ref="O2595" xml:space="preserve"> INDEX(切語下字資料表[韻母], 小韻資料表[[#This Row],[下字表識別號]])</f>
        <v>焮開3</v>
      </c>
      <c r="P2595" s="207" t="str" cm="1">
        <f t="array" ref="P2595" xml:space="preserve"> INDEX(切語下字資料表[韻母拼音碼], 小韻資料表[[#This Row],[下字表識別號]])</f>
        <v>in</v>
      </c>
      <c r="Q2595" s="210" t="str" cm="1">
        <f t="array" ref="Q2595" xml:space="preserve"> INDEX(設定表!$C$19:$C$23, INT( LEFT(小韻資料表[[#This Row],[目次編碼]],1) ))</f>
        <v>去</v>
      </c>
      <c r="R2595" s="210">
        <f xml:space="preserve">  INDEX(設定表!$C$8:$C$15, MATCH( (RIGHT(小韻資料表[[#This Row],[清濁]]) &amp; 小韻資料表[[#This Row],[調]]), 設定表!$B$8:$B$15, 0))</f>
        <v>3</v>
      </c>
      <c r="S2595" s="205" t="s">
        <v>309</v>
      </c>
      <c r="T2595" s="205" t="s">
        <v>309</v>
      </c>
      <c r="U2595" s="226" t="s">
        <v>309</v>
      </c>
      <c r="V2595" s="146" t="s">
        <v>309</v>
      </c>
      <c r="X2595" s="135"/>
      <c r="Y2595" s="135"/>
      <c r="AA2595" s="135"/>
      <c r="AB2595" s="134"/>
      <c r="AC2595" s="135"/>
      <c r="AD2595" s="135"/>
      <c r="AH2595" s="135"/>
      <c r="AI2595" s="135"/>
    </row>
    <row r="2596" spans="1:35" ht="31.5">
      <c r="A2596" s="205">
        <v>2592</v>
      </c>
      <c r="B2596" s="206" t="s">
        <v>9284</v>
      </c>
      <c r="C2596" s="207" t="str">
        <f xml:space="preserve"> _xlfn.CONCAT(小韻資料表[[#This Row],[聲母拼音碼]],小韻資料表[[#This Row],[韻母拼音碼]],小韻資料表[[#This Row],[調號]])</f>
        <v>gin7</v>
      </c>
      <c r="D2596" s="206" t="s">
        <v>9285</v>
      </c>
      <c r="E2596" s="208" t="s">
        <v>646</v>
      </c>
      <c r="F2596" s="205">
        <v>5</v>
      </c>
      <c r="G2596" s="209" t="s">
        <v>9285</v>
      </c>
      <c r="H2596" s="205">
        <f xml:space="preserve"> LEN(小韻資料表[[#This Row],[小韻字集]])</f>
        <v>1</v>
      </c>
      <c r="I2596" s="205" cm="1">
        <f t="array" ref="I2596" xml:space="preserve"> MATCH(TRUE, ISNUMBER( SEARCH( LEFT(小韻資料表[[#This Row],[切語]],1), 切語上字資料表[切語上字]) ), 0)</f>
        <v>4</v>
      </c>
      <c r="J2596" s="210" t="str" cm="1">
        <f t="array" ref="J2596" xml:space="preserve"> INDEX(切語上字資料表[聲母], 小韻資料表[[#This Row],[上字表識別號]])</f>
        <v>疑</v>
      </c>
      <c r="K2596" s="210" t="str" cm="1">
        <f t="array" ref="K2596" xml:space="preserve"> INDEX(切語上字資料表[聲母拼音碼], 小韻資料表[[#This Row],[上字表識別號]])</f>
        <v>g</v>
      </c>
      <c r="L2596" s="210" t="str" cm="1">
        <f t="array" ref="L2596" xml:space="preserve"> INDEX(切語上字資料表[清濁], 小韻資料表[[#This Row],[上字表識別號]])</f>
        <v>次濁</v>
      </c>
      <c r="M2596" s="223" t="str" cm="1">
        <f t="array" ref="M2596" xml:space="preserve"> INDEX(切語上字資料表[發送收], 小韻資料表[[#This Row],[上字表識別號]])</f>
        <v>收聲</v>
      </c>
      <c r="N2596" s="205" cm="1">
        <f t="array" ref="N2596" xml:space="preserve"> MATCH(TRUE, ISNUMBER( SEARCH( RIGHT(小韻資料表[[#This Row],[切語]],1), 切語下字資料表[切語下字]) ), 0)</f>
        <v>139</v>
      </c>
      <c r="O2596" s="207" t="str" cm="1">
        <f t="array" ref="O2596" xml:space="preserve"> INDEX(切語下字資料表[韻母], 小韻資料表[[#This Row],[下字表識別號]])</f>
        <v>焮開3</v>
      </c>
      <c r="P2596" s="207" t="str" cm="1">
        <f t="array" ref="P2596" xml:space="preserve"> INDEX(切語下字資料表[韻母拼音碼], 小韻資料表[[#This Row],[下字表識別號]])</f>
        <v>in</v>
      </c>
      <c r="Q2596" s="210" t="str" cm="1">
        <f t="array" ref="Q2596" xml:space="preserve"> INDEX(設定表!$C$19:$C$23, INT( LEFT(小韻資料表[[#This Row],[目次編碼]],1) ))</f>
        <v>去</v>
      </c>
      <c r="R2596" s="210">
        <f xml:space="preserve">  INDEX(設定表!$C$8:$C$15, MATCH( (RIGHT(小韻資料表[[#This Row],[清濁]]) &amp; 小韻資料表[[#This Row],[調]]), 設定表!$B$8:$B$15, 0))</f>
        <v>7</v>
      </c>
      <c r="S2596" s="205" t="s">
        <v>309</v>
      </c>
      <c r="T2596" s="205" t="s">
        <v>309</v>
      </c>
      <c r="U2596" s="226" t="s">
        <v>309</v>
      </c>
      <c r="V2596" s="147" t="s">
        <v>309</v>
      </c>
      <c r="X2596" s="135"/>
      <c r="Y2596" s="135"/>
      <c r="AA2596" s="135"/>
      <c r="AB2596" s="134"/>
      <c r="AC2596" s="135"/>
      <c r="AD2596" s="135"/>
      <c r="AH2596" s="135"/>
      <c r="AI2596" s="135"/>
    </row>
    <row r="2597" spans="1:35" ht="31.5">
      <c r="A2597" s="205">
        <v>2593</v>
      </c>
      <c r="B2597" s="206" t="s">
        <v>9286</v>
      </c>
      <c r="C2597" s="207" t="str">
        <f xml:space="preserve"> _xlfn.CONCAT(小韻資料表[[#This Row],[聲母拼音碼]],小韻資料表[[#This Row],[韻母拼音碼]],小韻資料表[[#This Row],[調號]])</f>
        <v>guan7</v>
      </c>
      <c r="D2597" s="206" t="s">
        <v>664</v>
      </c>
      <c r="E2597" s="208" t="s">
        <v>663</v>
      </c>
      <c r="F2597" s="205">
        <v>1</v>
      </c>
      <c r="G2597" s="209" t="s">
        <v>9287</v>
      </c>
      <c r="H2597" s="205">
        <f xml:space="preserve"> LEN(小韻資料表[[#This Row],[小韻字集]])</f>
        <v>5</v>
      </c>
      <c r="I2597" s="205" cm="1">
        <f t="array" ref="I2597" xml:space="preserve"> MATCH(TRUE, ISNUMBER( SEARCH( LEFT(小韻資料表[[#This Row],[切語]],1), 切語上字資料表[切語上字]) ), 0)</f>
        <v>4</v>
      </c>
      <c r="J2597" s="210" t="str" cm="1">
        <f t="array" ref="J2597" xml:space="preserve"> INDEX(切語上字資料表[聲母], 小韻資料表[[#This Row],[上字表識別號]])</f>
        <v>疑</v>
      </c>
      <c r="K2597" s="210" t="str" cm="1">
        <f t="array" ref="K2597" xml:space="preserve"> INDEX(切語上字資料表[聲母拼音碼], 小韻資料表[[#This Row],[上字表識別號]])</f>
        <v>g</v>
      </c>
      <c r="L2597" s="210" t="str" cm="1">
        <f t="array" ref="L2597" xml:space="preserve"> INDEX(切語上字資料表[清濁], 小韻資料表[[#This Row],[上字表識別號]])</f>
        <v>次濁</v>
      </c>
      <c r="M2597" s="223" t="str" cm="1">
        <f t="array" ref="M2597" xml:space="preserve"> INDEX(切語上字資料表[發送收], 小韻資料表[[#This Row],[上字表識別號]])</f>
        <v>收聲</v>
      </c>
      <c r="N2597" s="205" cm="1">
        <f t="array" ref="N2597" xml:space="preserve"> MATCH(TRUE, ISNUMBER( SEARCH( RIGHT(小韻資料表[[#This Row],[切語]],1), 切語下字資料表[切語下字]) ), 0)</f>
        <v>147</v>
      </c>
      <c r="O2597" s="207" t="str" cm="1">
        <f t="array" ref="O2597" xml:space="preserve"> INDEX(切語下字資料表[韻母], 小韻資料表[[#This Row],[下字表識別號]])</f>
        <v>願合3</v>
      </c>
      <c r="P2597" s="207" t="str" cm="1">
        <f t="array" ref="P2597" xml:space="preserve"> INDEX(切語下字資料表[韻母拼音碼], 小韻資料表[[#This Row],[下字表識別號]])</f>
        <v>uan</v>
      </c>
      <c r="Q2597" s="210" t="str" cm="1">
        <f t="array" ref="Q2597" xml:space="preserve"> INDEX(設定表!$C$19:$C$23, INT( LEFT(小韻資料表[[#This Row],[目次編碼]],1) ))</f>
        <v>去</v>
      </c>
      <c r="R2597" s="210">
        <f xml:space="preserve">  INDEX(設定表!$C$8:$C$15, MATCH( (RIGHT(小韻資料表[[#This Row],[清濁]]) &amp; 小韻資料表[[#This Row],[調]]), 設定表!$B$8:$B$15, 0))</f>
        <v>7</v>
      </c>
      <c r="S2597" s="205" t="s">
        <v>309</v>
      </c>
      <c r="T2597" s="205" t="s">
        <v>309</v>
      </c>
      <c r="U2597" s="226" t="s">
        <v>309</v>
      </c>
      <c r="V2597" s="146" t="s">
        <v>309</v>
      </c>
      <c r="X2597" s="135"/>
      <c r="Y2597" s="135"/>
      <c r="AA2597" s="135"/>
      <c r="AB2597" s="134"/>
      <c r="AC2597" s="135"/>
      <c r="AD2597" s="135"/>
      <c r="AH2597" s="135"/>
      <c r="AI2597" s="135"/>
    </row>
    <row r="2598" spans="1:35" ht="31.5">
      <c r="A2598" s="205">
        <v>2594</v>
      </c>
      <c r="B2598" s="206" t="s">
        <v>9288</v>
      </c>
      <c r="C2598" s="207" t="str">
        <f xml:space="preserve"> _xlfn.CONCAT(小韻資料表[[#This Row],[聲母拼音碼]],小韻資料表[[#This Row],[韻母拼音碼]],小韻資料表[[#This Row],[調號]])</f>
        <v>Øuan3</v>
      </c>
      <c r="D2598" s="206" t="s">
        <v>9289</v>
      </c>
      <c r="E2598" s="208" t="s">
        <v>663</v>
      </c>
      <c r="F2598" s="205">
        <v>2</v>
      </c>
      <c r="G2598" s="209" t="s">
        <v>9290</v>
      </c>
      <c r="H2598" s="205">
        <f xml:space="preserve"> LEN(小韻資料表[[#This Row],[小韻字集]])</f>
        <v>2</v>
      </c>
      <c r="I2598" s="205" cm="1">
        <f t="array" ref="I2598" xml:space="preserve"> MATCH(TRUE, ISNUMBER( SEARCH( LEFT(小韻資料表[[#This Row],[切語]],1), 切語上字資料表[切語上字]) ), 0)</f>
        <v>35</v>
      </c>
      <c r="J2598" s="210" t="str" cm="1">
        <f t="array" ref="J2598" xml:space="preserve"> INDEX(切語上字資料表[聲母], 小韻資料表[[#This Row],[上字表識別號]])</f>
        <v>影</v>
      </c>
      <c r="K2598" s="210" t="str" cm="1">
        <f t="array" ref="K2598" xml:space="preserve"> INDEX(切語上字資料表[聲母拼音碼], 小韻資料表[[#This Row],[上字表識別號]])</f>
        <v>Ø</v>
      </c>
      <c r="L2598" s="210" t="str" cm="1">
        <f t="array" ref="L2598" xml:space="preserve"> INDEX(切語上字資料表[清濁], 小韻資料表[[#This Row],[上字表識別號]])</f>
        <v>全清</v>
      </c>
      <c r="M2598" s="223" t="str" cm="1">
        <f t="array" ref="M2598" xml:space="preserve"> INDEX(切語上字資料表[發送收], 小韻資料表[[#This Row],[上字表識別號]])</f>
        <v>發聲</v>
      </c>
      <c r="N2598" s="205" cm="1">
        <f t="array" ref="N2598" xml:space="preserve"> MATCH(TRUE, ISNUMBER( SEARCH( RIGHT(小韻資料表[[#This Row],[切語]],1), 切語下字資料表[切語下字]) ), 0)</f>
        <v>147</v>
      </c>
      <c r="O2598" s="207" t="str" cm="1">
        <f t="array" ref="O2598" xml:space="preserve"> INDEX(切語下字資料表[韻母], 小韻資料表[[#This Row],[下字表識別號]])</f>
        <v>願合3</v>
      </c>
      <c r="P2598" s="207" t="str" cm="1">
        <f t="array" ref="P2598" xml:space="preserve"> INDEX(切語下字資料表[韻母拼音碼], 小韻資料表[[#This Row],[下字表識別號]])</f>
        <v>uan</v>
      </c>
      <c r="Q2598" s="210" t="str" cm="1">
        <f t="array" ref="Q2598" xml:space="preserve"> INDEX(設定表!$C$19:$C$23, INT( LEFT(小韻資料表[[#This Row],[目次編碼]],1) ))</f>
        <v>去</v>
      </c>
      <c r="R2598" s="210">
        <f xml:space="preserve">  INDEX(設定表!$C$8:$C$15, MATCH( (RIGHT(小韻資料表[[#This Row],[清濁]]) &amp; 小韻資料表[[#This Row],[調]]), 設定表!$B$8:$B$15, 0))</f>
        <v>3</v>
      </c>
      <c r="S2598" s="205" t="s">
        <v>309</v>
      </c>
      <c r="T2598" s="205" t="s">
        <v>309</v>
      </c>
      <c r="U2598" s="226" t="s">
        <v>309</v>
      </c>
      <c r="V2598" s="147" t="s">
        <v>309</v>
      </c>
      <c r="X2598" s="135"/>
      <c r="Y2598" s="135"/>
      <c r="AA2598" s="135"/>
      <c r="AB2598" s="134"/>
      <c r="AC2598" s="135"/>
      <c r="AD2598" s="135"/>
      <c r="AH2598" s="135"/>
      <c r="AI2598" s="135"/>
    </row>
    <row r="2599" spans="1:35" ht="31.5">
      <c r="A2599" s="205">
        <v>2595</v>
      </c>
      <c r="B2599" s="206" t="s">
        <v>9291</v>
      </c>
      <c r="C2599" s="207" t="str">
        <f xml:space="preserve"> _xlfn.CONCAT(小韻資料表[[#This Row],[聲母拼音碼]],小韻資料表[[#This Row],[韻母拼音碼]],小韻資料表[[#This Row],[調號]])</f>
        <v>huan3</v>
      </c>
      <c r="D2599" s="206" t="s">
        <v>9292</v>
      </c>
      <c r="E2599" s="208" t="s">
        <v>663</v>
      </c>
      <c r="F2599" s="205">
        <v>3</v>
      </c>
      <c r="G2599" s="209" t="s">
        <v>9293</v>
      </c>
      <c r="H2599" s="205">
        <f xml:space="preserve"> LEN(小韻資料表[[#This Row],[小韻字集]])</f>
        <v>2</v>
      </c>
      <c r="I2599" s="205" cm="1">
        <f t="array" ref="I2599" xml:space="preserve"> MATCH(TRUE, ISNUMBER( SEARCH( LEFT(小韻資料表[[#This Row],[切語]],1), 切語上字資料表[切語上字]) ), 0)</f>
        <v>17</v>
      </c>
      <c r="J2599" s="210" t="str" cm="1">
        <f t="array" ref="J2599" xml:space="preserve"> INDEX(切語上字資料表[聲母], 小韻資料表[[#This Row],[上字表識別號]])</f>
        <v>非</v>
      </c>
      <c r="K2599" s="210" t="str" cm="1">
        <f t="array" ref="K2599" xml:space="preserve"> INDEX(切語上字資料表[聲母拼音碼], 小韻資料表[[#This Row],[上字表識別號]])</f>
        <v>h</v>
      </c>
      <c r="L2599" s="210" t="str" cm="1">
        <f t="array" ref="L2599" xml:space="preserve"> INDEX(切語上字資料表[清濁], 小韻資料表[[#This Row],[上字表識別號]])</f>
        <v>全清</v>
      </c>
      <c r="M2599" s="223" t="str" cm="1">
        <f t="array" ref="M2599" xml:space="preserve"> INDEX(切語上字資料表[發送收], 小韻資料表[[#This Row],[上字表識別號]])</f>
        <v>發聲</v>
      </c>
      <c r="N2599" s="205" cm="1">
        <f t="array" ref="N2599" xml:space="preserve"> MATCH(TRUE, ISNUMBER( SEARCH( RIGHT(小韻資料表[[#This Row],[切語]],1), 切語下字資料表[切語下字]) ), 0)</f>
        <v>147</v>
      </c>
      <c r="O2599" s="207" t="str" cm="1">
        <f t="array" ref="O2599" xml:space="preserve"> INDEX(切語下字資料表[韻母], 小韻資料表[[#This Row],[下字表識別號]])</f>
        <v>願合3</v>
      </c>
      <c r="P2599" s="207" t="str" cm="1">
        <f t="array" ref="P2599" xml:space="preserve"> INDEX(切語下字資料表[韻母拼音碼], 小韻資料表[[#This Row],[下字表識別號]])</f>
        <v>uan</v>
      </c>
      <c r="Q2599" s="210" t="str" cm="1">
        <f t="array" ref="Q2599" xml:space="preserve"> INDEX(設定表!$C$19:$C$23, INT( LEFT(小韻資料表[[#This Row],[目次編碼]],1) ))</f>
        <v>去</v>
      </c>
      <c r="R2599" s="210">
        <f xml:space="preserve">  INDEX(設定表!$C$8:$C$15, MATCH( (RIGHT(小韻資料表[[#This Row],[清濁]]) &amp; 小韻資料表[[#This Row],[調]]), 設定表!$B$8:$B$15, 0))</f>
        <v>3</v>
      </c>
      <c r="S2599" s="205" t="s">
        <v>309</v>
      </c>
      <c r="T2599" s="205" t="s">
        <v>309</v>
      </c>
      <c r="U2599" s="226" t="s">
        <v>309</v>
      </c>
      <c r="V2599" s="146" t="s">
        <v>309</v>
      </c>
      <c r="X2599" s="135"/>
      <c r="Y2599" s="135"/>
      <c r="AA2599" s="135"/>
      <c r="AB2599" s="134"/>
      <c r="AC2599" s="135"/>
      <c r="AD2599" s="135"/>
      <c r="AH2599" s="135"/>
      <c r="AI2599" s="135"/>
    </row>
    <row r="2600" spans="1:35" ht="31.5">
      <c r="A2600" s="205">
        <v>2596</v>
      </c>
      <c r="B2600" s="206" t="s">
        <v>9294</v>
      </c>
      <c r="C2600" s="207" t="str">
        <f xml:space="preserve"> _xlfn.CONCAT(小韻資料表[[#This Row],[聲母拼音碼]],小韻資料表[[#This Row],[韻母拼音碼]],小韻資料表[[#This Row],[調號]])</f>
        <v>khuan3</v>
      </c>
      <c r="D2600" s="206" t="s">
        <v>9295</v>
      </c>
      <c r="E2600" s="208" t="s">
        <v>663</v>
      </c>
      <c r="F2600" s="205">
        <v>4</v>
      </c>
      <c r="G2600" s="209" t="s">
        <v>9296</v>
      </c>
      <c r="H2600" s="205">
        <f xml:space="preserve"> LEN(小韻資料表[[#This Row],[小韻字集]])</f>
        <v>6</v>
      </c>
      <c r="I2600" s="205" cm="1">
        <f t="array" ref="I2600" xml:space="preserve"> MATCH(TRUE, ISNUMBER( SEARCH( LEFT(小韻資料表[[#This Row],[切語]],1), 切語上字資料表[切語上字]) ), 0)</f>
        <v>2</v>
      </c>
      <c r="J2600" s="210" t="str" cm="1">
        <f t="array" ref="J2600" xml:space="preserve"> INDEX(切語上字資料表[聲母], 小韻資料表[[#This Row],[上字表識別號]])</f>
        <v>溪</v>
      </c>
      <c r="K2600" s="210" t="str" cm="1">
        <f t="array" ref="K2600" xml:space="preserve"> INDEX(切語上字資料表[聲母拼音碼], 小韻資料表[[#This Row],[上字表識別號]])</f>
        <v>kh</v>
      </c>
      <c r="L2600" s="210" t="str" cm="1">
        <f t="array" ref="L2600" xml:space="preserve"> INDEX(切語上字資料表[清濁], 小韻資料表[[#This Row],[上字表識別號]])</f>
        <v>次清</v>
      </c>
      <c r="M2600" s="223" t="str" cm="1">
        <f t="array" ref="M2600" xml:space="preserve"> INDEX(切語上字資料表[發送收], 小韻資料表[[#This Row],[上字表識別號]])</f>
        <v>送氣</v>
      </c>
      <c r="N2600" s="205" cm="1">
        <f t="array" ref="N2600" xml:space="preserve"> MATCH(TRUE, ISNUMBER( SEARCH( RIGHT(小韻資料表[[#This Row],[切語]],1), 切語下字資料表[切語下字]) ), 0)</f>
        <v>147</v>
      </c>
      <c r="O2600" s="207" t="str" cm="1">
        <f t="array" ref="O2600" xml:space="preserve"> INDEX(切語下字資料表[韻母], 小韻資料表[[#This Row],[下字表識別號]])</f>
        <v>願合3</v>
      </c>
      <c r="P2600" s="207" t="str" cm="1">
        <f t="array" ref="P2600" xml:space="preserve"> INDEX(切語下字資料表[韻母拼音碼], 小韻資料表[[#This Row],[下字表識別號]])</f>
        <v>uan</v>
      </c>
      <c r="Q2600" s="210" t="str" cm="1">
        <f t="array" ref="Q2600" xml:space="preserve"> INDEX(設定表!$C$19:$C$23, INT( LEFT(小韻資料表[[#This Row],[目次編碼]],1) ))</f>
        <v>去</v>
      </c>
      <c r="R2600" s="210">
        <f xml:space="preserve">  INDEX(設定表!$C$8:$C$15, MATCH( (RIGHT(小韻資料表[[#This Row],[清濁]]) &amp; 小韻資料表[[#This Row],[調]]), 設定表!$B$8:$B$15, 0))</f>
        <v>3</v>
      </c>
      <c r="S2600" s="205" t="s">
        <v>309</v>
      </c>
      <c r="T2600" s="205" t="s">
        <v>309</v>
      </c>
      <c r="U2600" s="226" t="s">
        <v>9297</v>
      </c>
      <c r="V2600" s="147" t="s">
        <v>309</v>
      </c>
      <c r="X2600" s="135"/>
      <c r="Y2600" s="135"/>
      <c r="AA2600" s="135"/>
      <c r="AB2600" s="134"/>
      <c r="AC2600" s="135"/>
      <c r="AD2600" s="135"/>
      <c r="AH2600" s="135"/>
      <c r="AI2600" s="135"/>
    </row>
    <row r="2601" spans="1:35" ht="63">
      <c r="A2601" s="205">
        <v>2597</v>
      </c>
      <c r="B2601" s="206" t="s">
        <v>9298</v>
      </c>
      <c r="C2601" s="207" t="str">
        <f xml:space="preserve"> _xlfn.CONCAT(小韻資料表[[#This Row],[聲母拼音碼]],小韻資料表[[#This Row],[韻母拼音碼]],小韻資料表[[#This Row],[調號]])</f>
        <v>buan7</v>
      </c>
      <c r="D2601" s="206" t="s">
        <v>9299</v>
      </c>
      <c r="E2601" s="208" t="s">
        <v>663</v>
      </c>
      <c r="F2601" s="205">
        <v>5</v>
      </c>
      <c r="G2601" s="209" t="s">
        <v>9300</v>
      </c>
      <c r="H2601" s="205">
        <f xml:space="preserve"> LEN(小韻資料表[[#This Row],[小韻字集]])</f>
        <v>20</v>
      </c>
      <c r="I2601" s="205" cm="1">
        <f t="array" ref="I2601" xml:space="preserve"> MATCH(TRUE, ISNUMBER( SEARCH( LEFT(小韻資料表[[#This Row],[切語]],1), 切語上字資料表[切語上字]) ), 0)</f>
        <v>20</v>
      </c>
      <c r="J2601" s="210" t="str" cm="1">
        <f t="array" ref="J2601" xml:space="preserve"> INDEX(切語上字資料表[聲母], 小韻資料表[[#This Row],[上字表識別號]])</f>
        <v>微</v>
      </c>
      <c r="K2601" s="210" t="str" cm="1">
        <f t="array" ref="K2601" xml:space="preserve"> INDEX(切語上字資料表[聲母拼音碼], 小韻資料表[[#This Row],[上字表識別號]])</f>
        <v>b</v>
      </c>
      <c r="L2601" s="210" t="str" cm="1">
        <f t="array" ref="L2601" xml:space="preserve"> INDEX(切語上字資料表[清濁], 小韻資料表[[#This Row],[上字表識別號]])</f>
        <v>次濁</v>
      </c>
      <c r="M2601" s="223" t="str" cm="1">
        <f t="array" ref="M2601" xml:space="preserve"> INDEX(切語上字資料表[發送收], 小韻資料表[[#This Row],[上字表識別號]])</f>
        <v>收聲</v>
      </c>
      <c r="N2601" s="205" cm="1">
        <f t="array" ref="N2601" xml:space="preserve"> MATCH(TRUE, ISNUMBER( SEARCH( RIGHT(小韻資料表[[#This Row],[切語]],1), 切語下字資料表[切語下字]) ), 0)</f>
        <v>147</v>
      </c>
      <c r="O2601" s="207" t="str" cm="1">
        <f t="array" ref="O2601" xml:space="preserve"> INDEX(切語下字資料表[韻母], 小韻資料表[[#This Row],[下字表識別號]])</f>
        <v>願合3</v>
      </c>
      <c r="P2601" s="207" t="str" cm="1">
        <f t="array" ref="P2601" xml:space="preserve"> INDEX(切語下字資料表[韻母拼音碼], 小韻資料表[[#This Row],[下字表識別號]])</f>
        <v>uan</v>
      </c>
      <c r="Q2601" s="210" t="str" cm="1">
        <f t="array" ref="Q2601" xml:space="preserve"> INDEX(設定表!$C$19:$C$23, INT( LEFT(小韻資料表[[#This Row],[目次編碼]],1) ))</f>
        <v>去</v>
      </c>
      <c r="R2601" s="210">
        <f xml:space="preserve">  INDEX(設定表!$C$8:$C$15, MATCH( (RIGHT(小韻資料表[[#This Row],[清濁]]) &amp; 小韻資料表[[#This Row],[調]]), 設定表!$B$8:$B$15, 0))</f>
        <v>7</v>
      </c>
      <c r="S2601" s="205" t="s">
        <v>9301</v>
      </c>
      <c r="T2601" s="205" t="s">
        <v>309</v>
      </c>
      <c r="U2601" s="226" t="s">
        <v>309</v>
      </c>
      <c r="V2601" s="146" t="s">
        <v>309</v>
      </c>
      <c r="X2601" s="135"/>
      <c r="Y2601" s="135"/>
      <c r="AA2601" s="135"/>
      <c r="AB2601" s="134"/>
      <c r="AC2601" s="135"/>
      <c r="AD2601" s="135"/>
      <c r="AH2601" s="135"/>
      <c r="AI2601" s="135"/>
    </row>
    <row r="2602" spans="1:35" ht="31.5">
      <c r="A2602" s="205">
        <v>2598</v>
      </c>
      <c r="B2602" s="206" t="s">
        <v>9302</v>
      </c>
      <c r="C2602" s="207" t="str">
        <f xml:space="preserve"> _xlfn.CONCAT(小韻資料表[[#This Row],[聲母拼音碼]],小韻資料表[[#This Row],[韻母拼音碼]],小韻資料表[[#This Row],[調號]])</f>
        <v>huan7</v>
      </c>
      <c r="D2602" s="206" t="s">
        <v>6185</v>
      </c>
      <c r="E2602" s="208" t="s">
        <v>663</v>
      </c>
      <c r="F2602" s="205">
        <v>6</v>
      </c>
      <c r="G2602" s="209" t="s">
        <v>9303</v>
      </c>
      <c r="H2602" s="205">
        <f xml:space="preserve"> LEN(小韻資料表[[#This Row],[小韻字集]])</f>
        <v>9</v>
      </c>
      <c r="I2602" s="205" cm="1">
        <f t="array" ref="I2602" xml:space="preserve"> MATCH(TRUE, ISNUMBER( SEARCH( LEFT(小韻資料表[[#This Row],[切語]],1), 切語上字資料表[切語上字]) ), 0)</f>
        <v>19</v>
      </c>
      <c r="J2602" s="210" t="str" cm="1">
        <f t="array" ref="J2602" xml:space="preserve"> INDEX(切語上字資料表[聲母], 小韻資料表[[#This Row],[上字表識別號]])</f>
        <v>奉</v>
      </c>
      <c r="K2602" s="210" t="str" cm="1">
        <f t="array" ref="K2602" xml:space="preserve"> INDEX(切語上字資料表[聲母拼音碼], 小韻資料表[[#This Row],[上字表識別號]])</f>
        <v>h</v>
      </c>
      <c r="L2602" s="210" t="str" cm="1">
        <f t="array" ref="L2602" xml:space="preserve"> INDEX(切語上字資料表[清濁], 小韻資料表[[#This Row],[上字表識別號]])</f>
        <v>全濁</v>
      </c>
      <c r="M2602" s="223" cm="1">
        <f t="array" ref="M2602" xml:space="preserve"> INDEX(切語上字資料表[發送收], 小韻資料表[[#This Row],[上字表識別號]])</f>
        <v>0</v>
      </c>
      <c r="N2602" s="205" cm="1">
        <f t="array" ref="N2602" xml:space="preserve"> MATCH(TRUE, ISNUMBER( SEARCH( RIGHT(小韻資料表[[#This Row],[切語]],1), 切語下字資料表[切語下字]) ), 0)</f>
        <v>147</v>
      </c>
      <c r="O2602" s="207" t="str" cm="1">
        <f t="array" ref="O2602" xml:space="preserve"> INDEX(切語下字資料表[韻母], 小韻資料表[[#This Row],[下字表識別號]])</f>
        <v>願合3</v>
      </c>
      <c r="P2602" s="207" t="str" cm="1">
        <f t="array" ref="P2602" xml:space="preserve"> INDEX(切語下字資料表[韻母拼音碼], 小韻資料表[[#This Row],[下字表識別號]])</f>
        <v>uan</v>
      </c>
      <c r="Q2602" s="210" t="str" cm="1">
        <f t="array" ref="Q2602" xml:space="preserve"> INDEX(設定表!$C$19:$C$23, INT( LEFT(小韻資料表[[#This Row],[目次編碼]],1) ))</f>
        <v>去</v>
      </c>
      <c r="R2602" s="210">
        <f xml:space="preserve">  INDEX(設定表!$C$8:$C$15, MATCH( (RIGHT(小韻資料表[[#This Row],[清濁]]) &amp; 小韻資料表[[#This Row],[調]]), 設定表!$B$8:$B$15, 0))</f>
        <v>7</v>
      </c>
      <c r="S2602" s="205" t="s">
        <v>309</v>
      </c>
      <c r="T2602" s="205" t="s">
        <v>309</v>
      </c>
      <c r="U2602" s="226" t="s">
        <v>9304</v>
      </c>
      <c r="V2602" s="147" t="s">
        <v>309</v>
      </c>
      <c r="X2602" s="135"/>
      <c r="Y2602" s="135"/>
      <c r="AA2602" s="135"/>
      <c r="AB2602" s="134"/>
      <c r="AC2602" s="135"/>
      <c r="AD2602" s="135"/>
      <c r="AH2602" s="135"/>
      <c r="AI2602" s="135"/>
    </row>
    <row r="2603" spans="1:35" ht="31.5">
      <c r="A2603" s="205">
        <v>2599</v>
      </c>
      <c r="B2603" s="206" t="s">
        <v>9305</v>
      </c>
      <c r="C2603" s="207" t="str">
        <f xml:space="preserve"> _xlfn.CONCAT(小韻資料表[[#This Row],[聲母拼音碼]],小韻資料表[[#This Row],[韻母拼音碼]],小韻資料表[[#This Row],[調號]])</f>
        <v>huan3</v>
      </c>
      <c r="D2603" s="206" t="s">
        <v>9306</v>
      </c>
      <c r="E2603" s="208" t="s">
        <v>663</v>
      </c>
      <c r="F2603" s="205">
        <v>7</v>
      </c>
      <c r="G2603" s="209" t="s">
        <v>9307</v>
      </c>
      <c r="H2603" s="205">
        <f xml:space="preserve"> LEN(小韻資料表[[#This Row],[小韻字集]])</f>
        <v>14</v>
      </c>
      <c r="I2603" s="205" cm="1">
        <f t="array" ref="I2603" xml:space="preserve"> MATCH(TRUE, ISNUMBER( SEARCH( LEFT(小韻資料表[[#This Row],[切語]],1), 切語上字資料表[切語上字]) ), 0)</f>
        <v>18</v>
      </c>
      <c r="J2603" s="210" t="str" cm="1">
        <f t="array" ref="J2603" xml:space="preserve"> INDEX(切語上字資料表[聲母], 小韻資料表[[#This Row],[上字表識別號]])</f>
        <v>敷</v>
      </c>
      <c r="K2603" s="210" t="str" cm="1">
        <f t="array" ref="K2603" xml:space="preserve"> INDEX(切語上字資料表[聲母拼音碼], 小韻資料表[[#This Row],[上字表識別號]])</f>
        <v>h</v>
      </c>
      <c r="L2603" s="210" t="str" cm="1">
        <f t="array" ref="L2603" xml:space="preserve"> INDEX(切語上字資料表[清濁], 小韻資料表[[#This Row],[上字表識別號]])</f>
        <v>次清</v>
      </c>
      <c r="M2603" s="223" t="str" cm="1">
        <f t="array" ref="M2603" xml:space="preserve"> INDEX(切語上字資料表[發送收], 小韻資料表[[#This Row],[上字表識別號]])</f>
        <v>送氣</v>
      </c>
      <c r="N2603" s="205" cm="1">
        <f t="array" ref="N2603" xml:space="preserve"> MATCH(TRUE, ISNUMBER( SEARCH( RIGHT(小韻資料表[[#This Row],[切語]],1), 切語下字資料表[切語下字]) ), 0)</f>
        <v>147</v>
      </c>
      <c r="O2603" s="207" t="str" cm="1">
        <f t="array" ref="O2603" xml:space="preserve"> INDEX(切語下字資料表[韻母], 小韻資料表[[#This Row],[下字表識別號]])</f>
        <v>願合3</v>
      </c>
      <c r="P2603" s="207" t="str" cm="1">
        <f t="array" ref="P2603" xml:space="preserve"> INDEX(切語下字資料表[韻母拼音碼], 小韻資料表[[#This Row],[下字表識別號]])</f>
        <v>uan</v>
      </c>
      <c r="Q2603" s="210" t="str" cm="1">
        <f t="array" ref="Q2603" xml:space="preserve"> INDEX(設定表!$C$19:$C$23, INT( LEFT(小韻資料表[[#This Row],[目次編碼]],1) ))</f>
        <v>去</v>
      </c>
      <c r="R2603" s="210">
        <f xml:space="preserve">  INDEX(設定表!$C$8:$C$15, MATCH( (RIGHT(小韻資料表[[#This Row],[清濁]]) &amp; 小韻資料表[[#This Row],[調]]), 設定表!$B$8:$B$15, 0))</f>
        <v>3</v>
      </c>
      <c r="S2603" s="205" t="s">
        <v>309</v>
      </c>
      <c r="T2603" s="205" t="s">
        <v>309</v>
      </c>
      <c r="U2603" s="226" t="s">
        <v>309</v>
      </c>
      <c r="V2603" s="146" t="s">
        <v>309</v>
      </c>
      <c r="X2603" s="135"/>
      <c r="Y2603" s="135"/>
      <c r="AA2603" s="135"/>
      <c r="AB2603" s="134"/>
      <c r="AC2603" s="135"/>
      <c r="AD2603" s="135"/>
      <c r="AH2603" s="135"/>
      <c r="AI2603" s="135"/>
    </row>
    <row r="2604" spans="1:35" ht="31.5">
      <c r="A2604" s="205">
        <v>2600</v>
      </c>
      <c r="B2604" s="206" t="s">
        <v>9308</v>
      </c>
      <c r="C2604" s="207" t="str">
        <f xml:space="preserve"> _xlfn.CONCAT(小韻資料表[[#This Row],[聲母拼音碼]],小韻資料表[[#This Row],[韻母拼音碼]],小韻資料表[[#This Row],[調號]])</f>
        <v>kuan3</v>
      </c>
      <c r="D2604" s="206" t="s">
        <v>9309</v>
      </c>
      <c r="E2604" s="208" t="s">
        <v>663</v>
      </c>
      <c r="F2604" s="205">
        <v>8</v>
      </c>
      <c r="G2604" s="209" t="s">
        <v>9310</v>
      </c>
      <c r="H2604" s="205">
        <f xml:space="preserve"> LEN(小韻資料表[[#This Row],[小韻字集]])</f>
        <v>2</v>
      </c>
      <c r="I2604" s="205" cm="1">
        <f t="array" ref="I2604" xml:space="preserve"> MATCH(TRUE, ISNUMBER( SEARCH( LEFT(小韻資料表[[#This Row],[切語]],1), 切語上字資料表[切語上字]) ), 0)</f>
        <v>1</v>
      </c>
      <c r="J2604" s="210" t="str" cm="1">
        <f t="array" ref="J2604" xml:space="preserve"> INDEX(切語上字資料表[聲母], 小韻資料表[[#This Row],[上字表識別號]])</f>
        <v>見</v>
      </c>
      <c r="K2604" s="210" t="str" cm="1">
        <f t="array" ref="K2604" xml:space="preserve"> INDEX(切語上字資料表[聲母拼音碼], 小韻資料表[[#This Row],[上字表識別號]])</f>
        <v>k</v>
      </c>
      <c r="L2604" s="210" t="str" cm="1">
        <f t="array" ref="L2604" xml:space="preserve"> INDEX(切語上字資料表[清濁], 小韻資料表[[#This Row],[上字表識別號]])</f>
        <v>全清</v>
      </c>
      <c r="M2604" s="223" t="str" cm="1">
        <f t="array" ref="M2604" xml:space="preserve"> INDEX(切語上字資料表[發送收], 小韻資料表[[#This Row],[上字表識別號]])</f>
        <v>發聲</v>
      </c>
      <c r="N2604" s="205" cm="1">
        <f t="array" ref="N2604" xml:space="preserve"> MATCH(TRUE, ISNUMBER( SEARCH( RIGHT(小韻資料表[[#This Row],[切語]],1), 切語下字資料表[切語下字]) ), 0)</f>
        <v>147</v>
      </c>
      <c r="O2604" s="207" t="str" cm="1">
        <f t="array" ref="O2604" xml:space="preserve"> INDEX(切語下字資料表[韻母], 小韻資料表[[#This Row],[下字表識別號]])</f>
        <v>願合3</v>
      </c>
      <c r="P2604" s="207" t="str" cm="1">
        <f t="array" ref="P2604" xml:space="preserve"> INDEX(切語下字資料表[韻母拼音碼], 小韻資料表[[#This Row],[下字表識別號]])</f>
        <v>uan</v>
      </c>
      <c r="Q2604" s="210" t="str" cm="1">
        <f t="array" ref="Q2604" xml:space="preserve"> INDEX(設定表!$C$19:$C$23, INT( LEFT(小韻資料表[[#This Row],[目次編碼]],1) ))</f>
        <v>去</v>
      </c>
      <c r="R2604" s="210">
        <f xml:space="preserve">  INDEX(設定表!$C$8:$C$15, MATCH( (RIGHT(小韻資料表[[#This Row],[清濁]]) &amp; 小韻資料表[[#This Row],[調]]), 設定表!$B$8:$B$15, 0))</f>
        <v>3</v>
      </c>
      <c r="S2604" s="205" t="s">
        <v>309</v>
      </c>
      <c r="T2604" s="205" t="s">
        <v>309</v>
      </c>
      <c r="U2604" s="226" t="s">
        <v>309</v>
      </c>
      <c r="V2604" s="147" t="s">
        <v>309</v>
      </c>
      <c r="X2604" s="135"/>
      <c r="Y2604" s="135"/>
      <c r="AA2604" s="135"/>
      <c r="AB2604" s="134"/>
      <c r="AC2604" s="135"/>
      <c r="AD2604" s="135"/>
      <c r="AH2604" s="135"/>
      <c r="AI2604" s="135"/>
    </row>
    <row r="2605" spans="1:35" ht="31.5">
      <c r="A2605" s="205">
        <v>2601</v>
      </c>
      <c r="B2605" s="206" t="s">
        <v>9311</v>
      </c>
      <c r="C2605" s="207" t="str">
        <f xml:space="preserve"> _xlfn.CONCAT(小韻資料表[[#This Row],[聲母拼音碼]],小韻資料表[[#This Row],[韻母拼音碼]],小韻資料表[[#This Row],[調號]])</f>
        <v>Øian3</v>
      </c>
      <c r="D2605" s="206" t="s">
        <v>9312</v>
      </c>
      <c r="E2605" s="208" t="s">
        <v>663</v>
      </c>
      <c r="F2605" s="205">
        <v>9</v>
      </c>
      <c r="G2605" s="209" t="s">
        <v>9313</v>
      </c>
      <c r="H2605" s="205">
        <f xml:space="preserve"> LEN(小韻資料表[[#This Row],[小韻字集]])</f>
        <v>11</v>
      </c>
      <c r="I2605" s="205" cm="1">
        <f t="array" ref="I2605" xml:space="preserve"> MATCH(TRUE, ISNUMBER( SEARCH( LEFT(小韻資料表[[#This Row],[切語]],1), 切語上字資料表[切語上字]) ), 0)</f>
        <v>35</v>
      </c>
      <c r="J2605" s="210" t="str" cm="1">
        <f t="array" ref="J2605" xml:space="preserve"> INDEX(切語上字資料表[聲母], 小韻資料表[[#This Row],[上字表識別號]])</f>
        <v>影</v>
      </c>
      <c r="K2605" s="210" t="str" cm="1">
        <f t="array" ref="K2605" xml:space="preserve"> INDEX(切語上字資料表[聲母拼音碼], 小韻資料表[[#This Row],[上字表識別號]])</f>
        <v>Ø</v>
      </c>
      <c r="L2605" s="210" t="str" cm="1">
        <f t="array" ref="L2605" xml:space="preserve"> INDEX(切語上字資料表[清濁], 小韻資料表[[#This Row],[上字表識別號]])</f>
        <v>全清</v>
      </c>
      <c r="M2605" s="223" t="str" cm="1">
        <f t="array" ref="M2605" xml:space="preserve"> INDEX(切語上字資料表[發送收], 小韻資料表[[#This Row],[上字表識別號]])</f>
        <v>發聲</v>
      </c>
      <c r="N2605" s="205" cm="1">
        <f t="array" ref="N2605" xml:space="preserve"> MATCH(TRUE, ISNUMBER( SEARCH( RIGHT(小韻資料表[[#This Row],[切語]],1), 切語下字資料表[切語下字]) ), 0)</f>
        <v>143</v>
      </c>
      <c r="O2605" s="207" t="str" cm="1">
        <f t="array" ref="O2605" xml:space="preserve"> INDEX(切語下字資料表[韻母], 小韻資料表[[#This Row],[下字表識別號]])</f>
        <v>願開3</v>
      </c>
      <c r="P2605" s="207" t="str" cm="1">
        <f t="array" ref="P2605" xml:space="preserve"> INDEX(切語下字資料表[韻母拼音碼], 小韻資料表[[#This Row],[下字表識別號]])</f>
        <v>ian</v>
      </c>
      <c r="Q2605" s="210" t="str" cm="1">
        <f t="array" ref="Q2605" xml:space="preserve"> INDEX(設定表!$C$19:$C$23, INT( LEFT(小韻資料表[[#This Row],[目次編碼]],1) ))</f>
        <v>去</v>
      </c>
      <c r="R2605" s="210">
        <f xml:space="preserve">  INDEX(設定表!$C$8:$C$15, MATCH( (RIGHT(小韻資料表[[#This Row],[清濁]]) &amp; 小韻資料表[[#This Row],[調]]), 設定表!$B$8:$B$15, 0))</f>
        <v>3</v>
      </c>
      <c r="S2605" s="205" t="s">
        <v>9314</v>
      </c>
      <c r="T2605" s="205" t="s">
        <v>309</v>
      </c>
      <c r="U2605" s="226" t="s">
        <v>9315</v>
      </c>
      <c r="V2605" s="146" t="s">
        <v>309</v>
      </c>
      <c r="X2605" s="135"/>
      <c r="Y2605" s="135"/>
      <c r="AA2605" s="135"/>
      <c r="AB2605" s="134"/>
      <c r="AC2605" s="135"/>
      <c r="AD2605" s="135"/>
      <c r="AH2605" s="135"/>
      <c r="AI2605" s="135"/>
    </row>
    <row r="2606" spans="1:35" ht="31.5">
      <c r="A2606" s="205">
        <v>2602</v>
      </c>
      <c r="B2606" s="206" t="s">
        <v>9316</v>
      </c>
      <c r="C2606" s="207" t="str">
        <f xml:space="preserve"> _xlfn.CONCAT(小韻資料表[[#This Row],[聲母拼音碼]],小韻資料表[[#This Row],[韻母拼音碼]],小韻資料表[[#This Row],[調號]])</f>
        <v>hian3</v>
      </c>
      <c r="D2606" s="206" t="s">
        <v>9317</v>
      </c>
      <c r="E2606" s="208" t="s">
        <v>663</v>
      </c>
      <c r="F2606" s="205">
        <v>10</v>
      </c>
      <c r="G2606" s="209" t="s">
        <v>9318</v>
      </c>
      <c r="H2606" s="205">
        <f xml:space="preserve"> LEN(小韻資料表[[#This Row],[小韻字集]])</f>
        <v>5</v>
      </c>
      <c r="I2606" s="205" cm="1">
        <f t="array" ref="I2606" xml:space="preserve"> MATCH(TRUE, ISNUMBER( SEARCH( LEFT(小韻資料表[[#This Row],[切語]],1), 切語上字資料表[切語上字]) ), 0)</f>
        <v>36</v>
      </c>
      <c r="J2606" s="210" t="str" cm="1">
        <f t="array" ref="J2606" xml:space="preserve"> INDEX(切語上字資料表[聲母], 小韻資料表[[#This Row],[上字表識別號]])</f>
        <v>曉</v>
      </c>
      <c r="K2606" s="210" t="str" cm="1">
        <f t="array" ref="K2606" xml:space="preserve"> INDEX(切語上字資料表[聲母拼音碼], 小韻資料表[[#This Row],[上字表識別號]])</f>
        <v>h</v>
      </c>
      <c r="L2606" s="210" t="str" cm="1">
        <f t="array" ref="L2606" xml:space="preserve"> INDEX(切語上字資料表[清濁], 小韻資料表[[#This Row],[上字表識別號]])</f>
        <v>次清</v>
      </c>
      <c r="M2606" s="223" t="str" cm="1">
        <f t="array" ref="M2606" xml:space="preserve"> INDEX(切語上字資料表[發送收], 小韻資料表[[#This Row],[上字表識別號]])</f>
        <v>送氣</v>
      </c>
      <c r="N2606" s="205" cm="1">
        <f t="array" ref="N2606" xml:space="preserve"> MATCH(TRUE, ISNUMBER( SEARCH( RIGHT(小韻資料表[[#This Row],[切語]],1), 切語下字資料表[切語下字]) ), 0)</f>
        <v>143</v>
      </c>
      <c r="O2606" s="207" t="str" cm="1">
        <f t="array" ref="O2606" xml:space="preserve"> INDEX(切語下字資料表[韻母], 小韻資料表[[#This Row],[下字表識別號]])</f>
        <v>願開3</v>
      </c>
      <c r="P2606" s="207" t="str" cm="1">
        <f t="array" ref="P2606" xml:space="preserve"> INDEX(切語下字資料表[韻母拼音碼], 小韻資料表[[#This Row],[下字表識別號]])</f>
        <v>ian</v>
      </c>
      <c r="Q2606" s="210" t="str" cm="1">
        <f t="array" ref="Q2606" xml:space="preserve"> INDEX(設定表!$C$19:$C$23, INT( LEFT(小韻資料表[[#This Row],[目次編碼]],1) ))</f>
        <v>去</v>
      </c>
      <c r="R2606" s="210">
        <f xml:space="preserve">  INDEX(設定表!$C$8:$C$15, MATCH( (RIGHT(小韻資料表[[#This Row],[清濁]]) &amp; 小韻資料表[[#This Row],[調]]), 設定表!$B$8:$B$15, 0))</f>
        <v>3</v>
      </c>
      <c r="S2606" s="205" t="s">
        <v>309</v>
      </c>
      <c r="T2606" s="205" t="s">
        <v>309</v>
      </c>
      <c r="U2606" s="226" t="s">
        <v>309</v>
      </c>
      <c r="V2606" s="147" t="s">
        <v>309</v>
      </c>
      <c r="X2606" s="135"/>
      <c r="Y2606" s="135"/>
      <c r="AA2606" s="135"/>
      <c r="AB2606" s="134"/>
      <c r="AC2606" s="135"/>
      <c r="AD2606" s="135"/>
      <c r="AH2606" s="135"/>
      <c r="AI2606" s="135"/>
    </row>
    <row r="2607" spans="1:35" ht="31.5">
      <c r="A2607" s="205">
        <v>2603</v>
      </c>
      <c r="B2607" s="206" t="s">
        <v>9319</v>
      </c>
      <c r="C2607" s="207" t="str">
        <f xml:space="preserve"> _xlfn.CONCAT(小韻資料表[[#This Row],[聲母拼音碼]],小韻資料表[[#This Row],[韻母拼音碼]],小韻資料表[[#This Row],[調號]])</f>
        <v>huan3</v>
      </c>
      <c r="D2607" s="206" t="s">
        <v>9320</v>
      </c>
      <c r="E2607" s="208" t="s">
        <v>663</v>
      </c>
      <c r="F2607" s="205">
        <v>11</v>
      </c>
      <c r="G2607" s="209" t="s">
        <v>9321</v>
      </c>
      <c r="H2607" s="205">
        <f xml:space="preserve"> LEN(小韻資料表[[#This Row],[小韻字集]])</f>
        <v>5</v>
      </c>
      <c r="I2607" s="205" cm="1">
        <f t="array" ref="I2607" xml:space="preserve"> MATCH(TRUE, ISNUMBER( SEARCH( LEFT(小韻資料表[[#This Row],[切語]],1), 切語上字資料表[切語上字]) ), 0)</f>
        <v>36</v>
      </c>
      <c r="J2607" s="210" t="str" cm="1">
        <f t="array" ref="J2607" xml:space="preserve"> INDEX(切語上字資料表[聲母], 小韻資料表[[#This Row],[上字表識別號]])</f>
        <v>曉</v>
      </c>
      <c r="K2607" s="210" t="str" cm="1">
        <f t="array" ref="K2607" xml:space="preserve"> INDEX(切語上字資料表[聲母拼音碼], 小韻資料表[[#This Row],[上字表識別號]])</f>
        <v>h</v>
      </c>
      <c r="L2607" s="210" t="str" cm="1">
        <f t="array" ref="L2607" xml:space="preserve"> INDEX(切語上字資料表[清濁], 小韻資料表[[#This Row],[上字表識別號]])</f>
        <v>次清</v>
      </c>
      <c r="M2607" s="223" t="str" cm="1">
        <f t="array" ref="M2607" xml:space="preserve"> INDEX(切語上字資料表[發送收], 小韻資料表[[#This Row],[上字表識別號]])</f>
        <v>送氣</v>
      </c>
      <c r="N2607" s="205" cm="1">
        <f t="array" ref="N2607" xml:space="preserve"> MATCH(TRUE, ISNUMBER( SEARCH( RIGHT(小韻資料表[[#This Row],[切語]],1), 切語下字資料表[切語下字]) ), 0)</f>
        <v>147</v>
      </c>
      <c r="O2607" s="207" t="str" cm="1">
        <f t="array" ref="O2607" xml:space="preserve"> INDEX(切語下字資料表[韻母], 小韻資料表[[#This Row],[下字表識別號]])</f>
        <v>願合3</v>
      </c>
      <c r="P2607" s="207" t="str" cm="1">
        <f t="array" ref="P2607" xml:space="preserve"> INDEX(切語下字資料表[韻母拼音碼], 小韻資料表[[#This Row],[下字表識別號]])</f>
        <v>uan</v>
      </c>
      <c r="Q2607" s="210" t="str" cm="1">
        <f t="array" ref="Q2607" xml:space="preserve"> INDEX(設定表!$C$19:$C$23, INT( LEFT(小韻資料表[[#This Row],[目次編碼]],1) ))</f>
        <v>去</v>
      </c>
      <c r="R2607" s="210">
        <f xml:space="preserve">  INDEX(設定表!$C$8:$C$15, MATCH( (RIGHT(小韻資料表[[#This Row],[清濁]]) &amp; 小韻資料表[[#This Row],[調]]), 設定表!$B$8:$B$15, 0))</f>
        <v>3</v>
      </c>
      <c r="S2607" s="205" t="s">
        <v>309</v>
      </c>
      <c r="T2607" s="205" t="s">
        <v>309</v>
      </c>
      <c r="U2607" s="226" t="s">
        <v>309</v>
      </c>
      <c r="V2607" s="146" t="s">
        <v>309</v>
      </c>
      <c r="X2607" s="135"/>
      <c r="Y2607" s="135"/>
      <c r="AA2607" s="135"/>
      <c r="AB2607" s="134"/>
      <c r="AC2607" s="135"/>
      <c r="AD2607" s="135"/>
      <c r="AH2607" s="135"/>
      <c r="AI2607" s="135"/>
    </row>
    <row r="2608" spans="1:35" ht="31.5">
      <c r="A2608" s="205">
        <v>2604</v>
      </c>
      <c r="B2608" s="206" t="s">
        <v>9322</v>
      </c>
      <c r="C2608" s="207" t="str">
        <f xml:space="preserve"> _xlfn.CONCAT(小韻資料表[[#This Row],[聲母拼音碼]],小韻資料表[[#This Row],[韻母拼音碼]],小韻資料表[[#This Row],[調號]])</f>
        <v>khian7</v>
      </c>
      <c r="D2608" s="206" t="s">
        <v>9323</v>
      </c>
      <c r="E2608" s="208" t="s">
        <v>663</v>
      </c>
      <c r="F2608" s="205">
        <v>12</v>
      </c>
      <c r="G2608" s="209" t="s">
        <v>9324</v>
      </c>
      <c r="H2608" s="205">
        <f xml:space="preserve"> LEN(小韻資料表[[#This Row],[小韻字集]])</f>
        <v>2</v>
      </c>
      <c r="I2608" s="205" cm="1">
        <f t="array" ref="I2608" xml:space="preserve"> MATCH(TRUE, ISNUMBER( SEARCH( LEFT(小韻資料表[[#This Row],[切語]],1), 切語上字資料表[切語上字]) ), 0)</f>
        <v>3</v>
      </c>
      <c r="J2608" s="210" t="str" cm="1">
        <f t="array" ref="J2608" xml:space="preserve"> INDEX(切語上字資料表[聲母], 小韻資料表[[#This Row],[上字表識別號]])</f>
        <v>群</v>
      </c>
      <c r="K2608" s="210" t="str" cm="1">
        <f t="array" ref="K2608" xml:space="preserve"> INDEX(切語上字資料表[聲母拼音碼], 小韻資料表[[#This Row],[上字表識別號]])</f>
        <v>kh</v>
      </c>
      <c r="L2608" s="210" t="str" cm="1">
        <f t="array" ref="L2608" xml:space="preserve"> INDEX(切語上字資料表[清濁], 小韻資料表[[#This Row],[上字表識別號]])</f>
        <v>全濁</v>
      </c>
      <c r="M2608" s="223" cm="1">
        <f t="array" ref="M2608" xml:space="preserve"> INDEX(切語上字資料表[發送收], 小韻資料表[[#This Row],[上字表識別號]])</f>
        <v>0</v>
      </c>
      <c r="N2608" s="205" cm="1">
        <f t="array" ref="N2608" xml:space="preserve"> MATCH(TRUE, ISNUMBER( SEARCH( RIGHT(小韻資料表[[#This Row],[切語]],1), 切語下字資料表[切語下字]) ), 0)</f>
        <v>143</v>
      </c>
      <c r="O2608" s="207" t="str" cm="1">
        <f t="array" ref="O2608" xml:space="preserve"> INDEX(切語下字資料表[韻母], 小韻資料表[[#This Row],[下字表識別號]])</f>
        <v>願開3</v>
      </c>
      <c r="P2608" s="207" t="str" cm="1">
        <f t="array" ref="P2608" xml:space="preserve"> INDEX(切語下字資料表[韻母拼音碼], 小韻資料表[[#This Row],[下字表識別號]])</f>
        <v>ian</v>
      </c>
      <c r="Q2608" s="210" t="str" cm="1">
        <f t="array" ref="Q2608" xml:space="preserve"> INDEX(設定表!$C$19:$C$23, INT( LEFT(小韻資料表[[#This Row],[目次編碼]],1) ))</f>
        <v>去</v>
      </c>
      <c r="R2608" s="210">
        <f xml:space="preserve">  INDEX(設定表!$C$8:$C$15, MATCH( (RIGHT(小韻資料表[[#This Row],[清濁]]) &amp; 小韻資料表[[#This Row],[調]]), 設定表!$B$8:$B$15, 0))</f>
        <v>7</v>
      </c>
      <c r="S2608" s="205" t="s">
        <v>309</v>
      </c>
      <c r="T2608" s="205" t="s">
        <v>309</v>
      </c>
      <c r="U2608" s="226" t="s">
        <v>9325</v>
      </c>
      <c r="V2608" s="147" t="s">
        <v>309</v>
      </c>
      <c r="X2608" s="135"/>
      <c r="Y2608" s="135"/>
      <c r="AA2608" s="135"/>
      <c r="AB2608" s="134"/>
      <c r="AC2608" s="135"/>
      <c r="AD2608" s="135"/>
      <c r="AH2608" s="135"/>
      <c r="AI2608" s="135"/>
    </row>
    <row r="2609" spans="1:35" ht="31.5">
      <c r="A2609" s="205">
        <v>2605</v>
      </c>
      <c r="B2609" s="206" t="s">
        <v>9305</v>
      </c>
      <c r="C2609" s="207" t="str">
        <f xml:space="preserve"> _xlfn.CONCAT(小韻資料表[[#This Row],[聲母拼音碼]],小韻資料表[[#This Row],[韻母拼音碼]],小韻資料表[[#This Row],[調號]])</f>
        <v>huan3</v>
      </c>
      <c r="D2609" s="206" t="s">
        <v>9326</v>
      </c>
      <c r="E2609" s="208" t="s">
        <v>663</v>
      </c>
      <c r="F2609" s="205">
        <v>13</v>
      </c>
      <c r="G2609" s="209" t="s">
        <v>9326</v>
      </c>
      <c r="H2609" s="205">
        <f xml:space="preserve"> LEN(小韻資料表[[#This Row],[小韻字集]])</f>
        <v>2</v>
      </c>
      <c r="I2609" s="205" cm="1">
        <f t="array" ref="I2609" xml:space="preserve"> MATCH(TRUE, ISNUMBER( SEARCH( LEFT(小韻資料表[[#This Row],[切語]],1), 切語上字資料表[切語上字]) ), 0)</f>
        <v>18</v>
      </c>
      <c r="J2609" s="210" t="str" cm="1">
        <f t="array" ref="J2609" xml:space="preserve"> INDEX(切語上字資料表[聲母], 小韻資料表[[#This Row],[上字表識別號]])</f>
        <v>敷</v>
      </c>
      <c r="K2609" s="210" t="str" cm="1">
        <f t="array" ref="K2609" xml:space="preserve"> INDEX(切語上字資料表[聲母拼音碼], 小韻資料表[[#This Row],[上字表識別號]])</f>
        <v>h</v>
      </c>
      <c r="L2609" s="210" t="str" cm="1">
        <f t="array" ref="L2609" xml:space="preserve"> INDEX(切語上字資料表[清濁], 小韻資料表[[#This Row],[上字表識別號]])</f>
        <v>次清</v>
      </c>
      <c r="M2609" s="223" t="str" cm="1">
        <f t="array" ref="M2609" xml:space="preserve"> INDEX(切語上字資料表[發送收], 小韻資料表[[#This Row],[上字表識別號]])</f>
        <v>送氣</v>
      </c>
      <c r="N2609" s="205" cm="1">
        <f t="array" ref="N2609" xml:space="preserve"> MATCH(TRUE, ISNUMBER( SEARCH( RIGHT(小韻資料表[[#This Row],[切語]],1), 切語下字資料表[切語下字]) ), 0)</f>
        <v>147</v>
      </c>
      <c r="O2609" s="207" t="str" cm="1">
        <f t="array" ref="O2609" xml:space="preserve"> INDEX(切語下字資料表[韻母], 小韻資料表[[#This Row],[下字表識別號]])</f>
        <v>願合3</v>
      </c>
      <c r="P2609" s="207" t="str" cm="1">
        <f t="array" ref="P2609" xml:space="preserve"> INDEX(切語下字資料表[韻母拼音碼], 小韻資料表[[#This Row],[下字表識別號]])</f>
        <v>uan</v>
      </c>
      <c r="Q2609" s="210" t="str" cm="1">
        <f t="array" ref="Q2609" xml:space="preserve"> INDEX(設定表!$C$19:$C$23, INT( LEFT(小韻資料表[[#This Row],[目次編碼]],1) ))</f>
        <v>去</v>
      </c>
      <c r="R2609" s="210">
        <f xml:space="preserve">  INDEX(設定表!$C$8:$C$15, MATCH( (RIGHT(小韻資料表[[#This Row],[清濁]]) &amp; 小韻資料表[[#This Row],[調]]), 設定表!$B$8:$B$15, 0))</f>
        <v>3</v>
      </c>
      <c r="S2609" s="205" t="s">
        <v>309</v>
      </c>
      <c r="T2609" s="205" t="s">
        <v>309</v>
      </c>
      <c r="U2609" s="226" t="s">
        <v>309</v>
      </c>
      <c r="V2609" s="146" t="s">
        <v>309</v>
      </c>
      <c r="X2609" s="135"/>
      <c r="Y2609" s="135"/>
      <c r="AA2609" s="135"/>
      <c r="AB2609" s="134"/>
      <c r="AC2609" s="135"/>
      <c r="AD2609" s="135"/>
      <c r="AH2609" s="135"/>
      <c r="AI2609" s="135"/>
    </row>
    <row r="2610" spans="1:35" ht="31.5">
      <c r="A2610" s="205">
        <v>2606</v>
      </c>
      <c r="B2610" s="206" t="s">
        <v>9327</v>
      </c>
      <c r="C2610" s="207" t="str">
        <f xml:space="preserve"> _xlfn.CONCAT(小韻資料表[[#This Row],[聲母拼音碼]],小韻資料表[[#This Row],[韻母拼音碼]],小韻資料表[[#This Row],[調號]])</f>
        <v>Øuan7</v>
      </c>
      <c r="D2610" s="206" t="s">
        <v>6144</v>
      </c>
      <c r="E2610" s="208" t="s">
        <v>663</v>
      </c>
      <c r="F2610" s="205">
        <v>14</v>
      </c>
      <c r="G2610" s="209" t="s">
        <v>6144</v>
      </c>
      <c r="H2610" s="205">
        <f xml:space="preserve"> LEN(小韻資料表[[#This Row],[小韻字集]])</f>
        <v>1</v>
      </c>
      <c r="I2610" s="205" cm="1">
        <f t="array" ref="I2610" xml:space="preserve"> MATCH(TRUE, ISNUMBER( SEARCH( LEFT(小韻資料表[[#This Row],[切語]],1), 切語上字資料表[切語上字]) ), 0)</f>
        <v>38</v>
      </c>
      <c r="J2610" s="210" t="str" cm="1">
        <f t="array" ref="J2610" xml:space="preserve"> INDEX(切語上字資料表[聲母], 小韻資料表[[#This Row],[上字表識別號]])</f>
        <v>為</v>
      </c>
      <c r="K2610" s="210" t="str" cm="1">
        <f t="array" ref="K2610" xml:space="preserve"> INDEX(切語上字資料表[聲母拼音碼], 小韻資料表[[#This Row],[上字表識別號]])</f>
        <v>Ø</v>
      </c>
      <c r="L2610" s="210" t="str" cm="1">
        <f t="array" ref="L2610" xml:space="preserve"> INDEX(切語上字資料表[清濁], 小韻資料表[[#This Row],[上字表識別號]])</f>
        <v>次濁</v>
      </c>
      <c r="M2610" s="223" t="str" cm="1">
        <f t="array" ref="M2610" xml:space="preserve"> INDEX(切語上字資料表[發送收], 小韻資料表[[#This Row],[上字表識別號]])</f>
        <v>發聲</v>
      </c>
      <c r="N2610" s="205" cm="1">
        <f t="array" ref="N2610" xml:space="preserve"> MATCH(TRUE, ISNUMBER( SEARCH( RIGHT(小韻資料表[[#This Row],[切語]],1), 切語下字資料表[切語下字]) ), 0)</f>
        <v>147</v>
      </c>
      <c r="O2610" s="207" t="str" cm="1">
        <f t="array" ref="O2610" xml:space="preserve"> INDEX(切語下字資料表[韻母], 小韻資料表[[#This Row],[下字表識別號]])</f>
        <v>願合3</v>
      </c>
      <c r="P2610" s="207" t="str" cm="1">
        <f t="array" ref="P2610" xml:space="preserve"> INDEX(切語下字資料表[韻母拼音碼], 小韻資料表[[#This Row],[下字表識別號]])</f>
        <v>uan</v>
      </c>
      <c r="Q2610" s="210" t="str" cm="1">
        <f t="array" ref="Q2610" xml:space="preserve"> INDEX(設定表!$C$19:$C$23, INT( LEFT(小韻資料表[[#This Row],[目次編碼]],1) ))</f>
        <v>去</v>
      </c>
      <c r="R2610" s="210">
        <f xml:space="preserve">  INDEX(設定表!$C$8:$C$15, MATCH( (RIGHT(小韻資料表[[#This Row],[清濁]]) &amp; 小韻資料表[[#This Row],[調]]), 設定表!$B$8:$B$15, 0))</f>
        <v>7</v>
      </c>
      <c r="S2610" s="205" t="s">
        <v>309</v>
      </c>
      <c r="T2610" s="205" t="s">
        <v>309</v>
      </c>
      <c r="U2610" s="226" t="s">
        <v>309</v>
      </c>
      <c r="V2610" s="147" t="s">
        <v>309</v>
      </c>
      <c r="X2610" s="135"/>
      <c r="Y2610" s="135"/>
      <c r="AA2610" s="135"/>
      <c r="AB2610" s="134"/>
      <c r="AC2610" s="135"/>
      <c r="AD2610" s="135"/>
      <c r="AH2610" s="135"/>
      <c r="AI2610" s="135"/>
    </row>
    <row r="2611" spans="1:35" ht="31.5">
      <c r="A2611" s="205">
        <v>2607</v>
      </c>
      <c r="B2611" s="206" t="s">
        <v>9328</v>
      </c>
      <c r="C2611" s="207" t="str">
        <f xml:space="preserve"> _xlfn.CONCAT(小韻資料表[[#This Row],[聲母拼音碼]],小韻資料表[[#This Row],[韻母拼音碼]],小韻資料表[[#This Row],[調號]])</f>
        <v>gian7</v>
      </c>
      <c r="D2611" s="206" t="s">
        <v>9329</v>
      </c>
      <c r="E2611" s="208" t="s">
        <v>663</v>
      </c>
      <c r="F2611" s="205">
        <v>15</v>
      </c>
      <c r="G2611" s="209" t="s">
        <v>9330</v>
      </c>
      <c r="H2611" s="205">
        <f xml:space="preserve"> LEN(小韻資料表[[#This Row],[小韻字集]])</f>
        <v>3</v>
      </c>
      <c r="I2611" s="205" cm="1">
        <f t="array" ref="I2611" xml:space="preserve"> MATCH(TRUE, ISNUMBER( SEARCH( LEFT(小韻資料表[[#This Row],[切語]],1), 切語上字資料表[切語上字]) ), 0)</f>
        <v>4</v>
      </c>
      <c r="J2611" s="210" t="str" cm="1">
        <f t="array" ref="J2611" xml:space="preserve"> INDEX(切語上字資料表[聲母], 小韻資料表[[#This Row],[上字表識別號]])</f>
        <v>疑</v>
      </c>
      <c r="K2611" s="210" t="str" cm="1">
        <f t="array" ref="K2611" xml:space="preserve"> INDEX(切語上字資料表[聲母拼音碼], 小韻資料表[[#This Row],[上字表識別號]])</f>
        <v>g</v>
      </c>
      <c r="L2611" s="210" t="str" cm="1">
        <f t="array" ref="L2611" xml:space="preserve"> INDEX(切語上字資料表[清濁], 小韻資料表[[#This Row],[上字表識別號]])</f>
        <v>次濁</v>
      </c>
      <c r="M2611" s="223" t="str" cm="1">
        <f t="array" ref="M2611" xml:space="preserve"> INDEX(切語上字資料表[發送收], 小韻資料表[[#This Row],[上字表識別號]])</f>
        <v>收聲</v>
      </c>
      <c r="N2611" s="205" cm="1">
        <f t="array" ref="N2611" xml:space="preserve"> MATCH(TRUE, ISNUMBER( SEARCH( RIGHT(小韻資料表[[#This Row],[切語]],1), 切語下字資料表[切語下字]) ), 0)</f>
        <v>143</v>
      </c>
      <c r="O2611" s="207" t="str" cm="1">
        <f t="array" ref="O2611" xml:space="preserve"> INDEX(切語下字資料表[韻母], 小韻資料表[[#This Row],[下字表識別號]])</f>
        <v>願開3</v>
      </c>
      <c r="P2611" s="207" t="str" cm="1">
        <f t="array" ref="P2611" xml:space="preserve"> INDEX(切語下字資料表[韻母拼音碼], 小韻資料表[[#This Row],[下字表識別號]])</f>
        <v>ian</v>
      </c>
      <c r="Q2611" s="210" t="str" cm="1">
        <f t="array" ref="Q2611" xml:space="preserve"> INDEX(設定表!$C$19:$C$23, INT( LEFT(小韻資料表[[#This Row],[目次編碼]],1) ))</f>
        <v>去</v>
      </c>
      <c r="R2611" s="210">
        <f xml:space="preserve">  INDEX(設定表!$C$8:$C$15, MATCH( (RIGHT(小韻資料表[[#This Row],[清濁]]) &amp; 小韻資料表[[#This Row],[調]]), 設定表!$B$8:$B$15, 0))</f>
        <v>7</v>
      </c>
      <c r="S2611" s="205" t="s">
        <v>309</v>
      </c>
      <c r="T2611" s="205" t="s">
        <v>309</v>
      </c>
      <c r="U2611" s="226" t="s">
        <v>309</v>
      </c>
      <c r="V2611" s="146" t="s">
        <v>309</v>
      </c>
      <c r="X2611" s="135"/>
      <c r="Y2611" s="135"/>
      <c r="AA2611" s="135"/>
      <c r="AB2611" s="134"/>
      <c r="AC2611" s="135"/>
      <c r="AD2611" s="135"/>
      <c r="AH2611" s="135"/>
      <c r="AI2611" s="135"/>
    </row>
    <row r="2612" spans="1:35" ht="31.5">
      <c r="A2612" s="205">
        <v>2608</v>
      </c>
      <c r="B2612" s="206" t="s">
        <v>9331</v>
      </c>
      <c r="C2612" s="207" t="str">
        <f xml:space="preserve"> _xlfn.CONCAT(小韻資料表[[#This Row],[聲母拼音碼]],小韻資料表[[#This Row],[韻母拼音碼]],小韻資料表[[#This Row],[調號]])</f>
        <v>khuan7</v>
      </c>
      <c r="D2612" s="206" t="s">
        <v>6544</v>
      </c>
      <c r="E2612" s="208" t="s">
        <v>663</v>
      </c>
      <c r="F2612" s="205">
        <v>16</v>
      </c>
      <c r="G2612" s="209" t="s">
        <v>6544</v>
      </c>
      <c r="H2612" s="205">
        <f xml:space="preserve"> LEN(小韻資料表[[#This Row],[小韻字集]])</f>
        <v>1</v>
      </c>
      <c r="I2612" s="205" cm="1">
        <f t="array" ref="I2612" xml:space="preserve"> MATCH(TRUE, ISNUMBER( SEARCH( LEFT(小韻資料表[[#This Row],[切語]],1), 切語上字資料表[切語上字]) ), 0)</f>
        <v>3</v>
      </c>
      <c r="J2612" s="210" t="str" cm="1">
        <f t="array" ref="J2612" xml:space="preserve"> INDEX(切語上字資料表[聲母], 小韻資料表[[#This Row],[上字表識別號]])</f>
        <v>群</v>
      </c>
      <c r="K2612" s="210" t="str" cm="1">
        <f t="array" ref="K2612" xml:space="preserve"> INDEX(切語上字資料表[聲母拼音碼], 小韻資料表[[#This Row],[上字表識別號]])</f>
        <v>kh</v>
      </c>
      <c r="L2612" s="210" t="str" cm="1">
        <f t="array" ref="L2612" xml:space="preserve"> INDEX(切語上字資料表[清濁], 小韻資料表[[#This Row],[上字表識別號]])</f>
        <v>全濁</v>
      </c>
      <c r="M2612" s="223" cm="1">
        <f t="array" ref="M2612" xml:space="preserve"> INDEX(切語上字資料表[發送收], 小韻資料表[[#This Row],[上字表識別號]])</f>
        <v>0</v>
      </c>
      <c r="N2612" s="205" cm="1">
        <f t="array" ref="N2612" xml:space="preserve"> MATCH(TRUE, ISNUMBER( SEARCH( RIGHT(小韻資料表[[#This Row],[切語]],1), 切語下字資料表[切語下字]) ), 0)</f>
        <v>147</v>
      </c>
      <c r="O2612" s="207" t="str" cm="1">
        <f t="array" ref="O2612" xml:space="preserve"> INDEX(切語下字資料表[韻母], 小韻資料表[[#This Row],[下字表識別號]])</f>
        <v>願合3</v>
      </c>
      <c r="P2612" s="207" t="str" cm="1">
        <f t="array" ref="P2612" xml:space="preserve"> INDEX(切語下字資料表[韻母拼音碼], 小韻資料表[[#This Row],[下字表識別號]])</f>
        <v>uan</v>
      </c>
      <c r="Q2612" s="210" t="str" cm="1">
        <f t="array" ref="Q2612" xml:space="preserve"> INDEX(設定表!$C$19:$C$23, INT( LEFT(小韻資料表[[#This Row],[目次編碼]],1) ))</f>
        <v>去</v>
      </c>
      <c r="R2612" s="210">
        <f xml:space="preserve">  INDEX(設定表!$C$8:$C$15, MATCH( (RIGHT(小韻資料表[[#This Row],[清濁]]) &amp; 小韻資料表[[#This Row],[調]]), 設定表!$B$8:$B$15, 0))</f>
        <v>7</v>
      </c>
      <c r="S2612" s="205" t="s">
        <v>309</v>
      </c>
      <c r="T2612" s="205" t="s">
        <v>309</v>
      </c>
      <c r="U2612" s="226" t="s">
        <v>309</v>
      </c>
      <c r="V2612" s="147" t="s">
        <v>309</v>
      </c>
      <c r="X2612" s="135"/>
      <c r="Y2612" s="135"/>
      <c r="AA2612" s="135"/>
      <c r="AB2612" s="134"/>
      <c r="AC2612" s="135"/>
      <c r="AD2612" s="135"/>
      <c r="AH2612" s="135"/>
      <c r="AI2612" s="135"/>
    </row>
    <row r="2613" spans="1:35" ht="31.5">
      <c r="A2613" s="205">
        <v>2609</v>
      </c>
      <c r="B2613" s="206" t="s">
        <v>9332</v>
      </c>
      <c r="C2613" s="207" t="str">
        <f xml:space="preserve"> _xlfn.CONCAT(小韻資料表[[#This Row],[聲母拼音碼]],小韻資料表[[#This Row],[韻母拼音碼]],小韻資料表[[#This Row],[調號]])</f>
        <v>kuan3</v>
      </c>
      <c r="D2613" s="206" t="s">
        <v>9333</v>
      </c>
      <c r="E2613" s="208" t="s">
        <v>663</v>
      </c>
      <c r="F2613" s="205">
        <v>17</v>
      </c>
      <c r="G2613" s="209" t="s">
        <v>9334</v>
      </c>
      <c r="H2613" s="205">
        <f xml:space="preserve"> LEN(小韻資料表[[#This Row],[小韻字集]])</f>
        <v>2</v>
      </c>
      <c r="I2613" s="205" cm="1">
        <f t="array" ref="I2613" xml:space="preserve"> MATCH(TRUE, ISNUMBER( SEARCH( LEFT(小韻資料表[[#This Row],[切語]],1), 切語上字資料表[切語上字]) ), 0)</f>
        <v>1</v>
      </c>
      <c r="J2613" s="210" t="str" cm="1">
        <f t="array" ref="J2613" xml:space="preserve"> INDEX(切語上字資料表[聲母], 小韻資料表[[#This Row],[上字表識別號]])</f>
        <v>見</v>
      </c>
      <c r="K2613" s="210" t="str" cm="1">
        <f t="array" ref="K2613" xml:space="preserve"> INDEX(切語上字資料表[聲母拼音碼], 小韻資料表[[#This Row],[上字表識別號]])</f>
        <v>k</v>
      </c>
      <c r="L2613" s="210" t="str" cm="1">
        <f t="array" ref="L2613" xml:space="preserve"> INDEX(切語上字資料表[清濁], 小韻資料表[[#This Row],[上字表識別號]])</f>
        <v>全清</v>
      </c>
      <c r="M2613" s="223" t="str" cm="1">
        <f t="array" ref="M2613" xml:space="preserve"> INDEX(切語上字資料表[發送收], 小韻資料表[[#This Row],[上字表識別號]])</f>
        <v>發聲</v>
      </c>
      <c r="N2613" s="205" cm="1">
        <f t="array" ref="N2613" xml:space="preserve"> MATCH(TRUE, ISNUMBER( SEARCH( RIGHT(小韻資料表[[#This Row],[切語]],1), 切語下字資料表[切語下字]) ), 0)</f>
        <v>147</v>
      </c>
      <c r="O2613" s="207" t="str" cm="1">
        <f t="array" ref="O2613" xml:space="preserve"> INDEX(切語下字資料表[韻母], 小韻資料表[[#This Row],[下字表識別號]])</f>
        <v>願合3</v>
      </c>
      <c r="P2613" s="207" t="str" cm="1">
        <f t="array" ref="P2613" xml:space="preserve"> INDEX(切語下字資料表[韻母拼音碼], 小韻資料表[[#This Row],[下字表識別號]])</f>
        <v>uan</v>
      </c>
      <c r="Q2613" s="210" t="str" cm="1">
        <f t="array" ref="Q2613" xml:space="preserve"> INDEX(設定表!$C$19:$C$23, INT( LEFT(小韻資料表[[#This Row],[目次編碼]],1) ))</f>
        <v>去</v>
      </c>
      <c r="R2613" s="210">
        <f xml:space="preserve">  INDEX(設定表!$C$8:$C$15, MATCH( (RIGHT(小韻資料表[[#This Row],[清濁]]) &amp; 小韻資料表[[#This Row],[調]]), 設定表!$B$8:$B$15, 0))</f>
        <v>3</v>
      </c>
      <c r="S2613" s="205" t="s">
        <v>309</v>
      </c>
      <c r="T2613" s="205" t="s">
        <v>9335</v>
      </c>
      <c r="U2613" s="226" t="s">
        <v>309</v>
      </c>
      <c r="V2613" s="146" t="s">
        <v>309</v>
      </c>
      <c r="X2613" s="135"/>
      <c r="Y2613" s="135"/>
      <c r="AA2613" s="135"/>
      <c r="AB2613" s="134"/>
      <c r="AC2613" s="135"/>
      <c r="AD2613" s="135"/>
      <c r="AH2613" s="135"/>
      <c r="AI2613" s="135"/>
    </row>
    <row r="2614" spans="1:35" ht="31.5">
      <c r="A2614" s="205">
        <v>2610</v>
      </c>
      <c r="B2614" s="206" t="s">
        <v>9336</v>
      </c>
      <c r="C2614" s="207" t="str">
        <f xml:space="preserve"> _xlfn.CONCAT(小韻資料表[[#This Row],[聲母拼音碼]],小韻資料表[[#This Row],[韻母拼音碼]],小韻資料表[[#This Row],[調號]])</f>
        <v>hun7</v>
      </c>
      <c r="D2614" s="206" t="s">
        <v>680</v>
      </c>
      <c r="E2614" s="208" t="s">
        <v>679</v>
      </c>
      <c r="F2614" s="205">
        <v>1</v>
      </c>
      <c r="G2614" s="209" t="s">
        <v>9337</v>
      </c>
      <c r="H2614" s="205">
        <f xml:space="preserve"> LEN(小韻資料表[[#This Row],[小韻字集]])</f>
        <v>4</v>
      </c>
      <c r="I2614" s="205" cm="1">
        <f t="array" ref="I2614" xml:space="preserve"> MATCH(TRUE, ISNUMBER( SEARCH( LEFT(小韻資料表[[#This Row],[切語]],1), 切語上字資料表[切語上字]) ), 0)</f>
        <v>37</v>
      </c>
      <c r="J2614" s="210" t="str" cm="1">
        <f t="array" ref="J2614" xml:space="preserve"> INDEX(切語上字資料表[聲母], 小韻資料表[[#This Row],[上字表識別號]])</f>
        <v>匣</v>
      </c>
      <c r="K2614" s="210" t="str" cm="1">
        <f t="array" ref="K2614" xml:space="preserve"> INDEX(切語上字資料表[聲母拼音碼], 小韻資料表[[#This Row],[上字表識別號]])</f>
        <v>h</v>
      </c>
      <c r="L2614" s="210" t="str" cm="1">
        <f t="array" ref="L2614" xml:space="preserve"> INDEX(切語上字資料表[清濁], 小韻資料表[[#This Row],[上字表識別號]])</f>
        <v>全濁</v>
      </c>
      <c r="M2614" s="223" t="str" cm="1">
        <f t="array" ref="M2614" xml:space="preserve"> INDEX(切語上字資料表[發送收], 小韻資料表[[#This Row],[上字表識別號]])</f>
        <v>送氣</v>
      </c>
      <c r="N2614" s="205" cm="1">
        <f t="array" ref="N2614" xml:space="preserve"> MATCH(TRUE, ISNUMBER( SEARCH( RIGHT(小韻資料表[[#This Row],[切語]],1), 切語下字資料表[切語下字]) ), 0)</f>
        <v>151</v>
      </c>
      <c r="O2614" s="207" t="str" cm="1">
        <f t="array" ref="O2614" xml:space="preserve"> INDEX(切語下字資料表[韻母], 小韻資料表[[#This Row],[下字表識別號]])</f>
        <v>慁合3</v>
      </c>
      <c r="P2614" s="207" t="str" cm="1">
        <f t="array" ref="P2614" xml:space="preserve"> INDEX(切語下字資料表[韻母拼音碼], 小韻資料表[[#This Row],[下字表識別號]])</f>
        <v>un</v>
      </c>
      <c r="Q2614" s="210" t="str" cm="1">
        <f t="array" ref="Q2614" xml:space="preserve"> INDEX(設定表!$C$19:$C$23, INT( LEFT(小韻資料表[[#This Row],[目次編碼]],1) ))</f>
        <v>去</v>
      </c>
      <c r="R2614" s="210">
        <f xml:space="preserve">  INDEX(設定表!$C$8:$C$15, MATCH( (RIGHT(小韻資料表[[#This Row],[清濁]]) &amp; 小韻資料表[[#This Row],[調]]), 設定表!$B$8:$B$15, 0))</f>
        <v>7</v>
      </c>
      <c r="S2614" s="205" t="s">
        <v>309</v>
      </c>
      <c r="T2614" s="205" t="s">
        <v>309</v>
      </c>
      <c r="U2614" s="226" t="s">
        <v>309</v>
      </c>
      <c r="V2614" s="147" t="s">
        <v>309</v>
      </c>
      <c r="X2614" s="135"/>
      <c r="Y2614" s="135"/>
      <c r="AA2614" s="135"/>
      <c r="AB2614" s="134"/>
      <c r="AC2614" s="135"/>
      <c r="AD2614" s="135"/>
      <c r="AH2614" s="135"/>
      <c r="AI2614" s="135"/>
    </row>
    <row r="2615" spans="1:35" ht="31.5">
      <c r="A2615" s="205">
        <v>2611</v>
      </c>
      <c r="B2615" s="206" t="s">
        <v>9338</v>
      </c>
      <c r="C2615" s="207" t="str">
        <f xml:space="preserve"> _xlfn.CONCAT(小韻資料表[[#This Row],[聲母拼音碼]],小韻資料表[[#This Row],[韻母拼音碼]],小韻資料表[[#This Row],[調號]])</f>
        <v>tun3</v>
      </c>
      <c r="D2615" s="206" t="s">
        <v>9339</v>
      </c>
      <c r="E2615" s="208" t="s">
        <v>679</v>
      </c>
      <c r="F2615" s="205">
        <v>2</v>
      </c>
      <c r="G2615" s="209" t="s">
        <v>9340</v>
      </c>
      <c r="H2615" s="205">
        <f xml:space="preserve"> LEN(小韻資料表[[#This Row],[小韻字集]])</f>
        <v>3</v>
      </c>
      <c r="I2615" s="205" cm="1">
        <f t="array" ref="I2615" xml:space="preserve"> MATCH(TRUE, ISNUMBER( SEARCH( LEFT(小韻資料表[[#This Row],[切語]],1), 切語上字資料表[切語上字]) ), 0)</f>
        <v>5</v>
      </c>
      <c r="J2615" s="210" t="str" cm="1">
        <f t="array" ref="J2615" xml:space="preserve"> INDEX(切語上字資料表[聲母], 小韻資料表[[#This Row],[上字表識別號]])</f>
        <v>端</v>
      </c>
      <c r="K2615" s="210" t="str" cm="1">
        <f t="array" ref="K2615" xml:space="preserve"> INDEX(切語上字資料表[聲母拼音碼], 小韻資料表[[#This Row],[上字表識別號]])</f>
        <v>t</v>
      </c>
      <c r="L2615" s="210" t="str" cm="1">
        <f t="array" ref="L2615" xml:space="preserve"> INDEX(切語上字資料表[清濁], 小韻資料表[[#This Row],[上字表識別號]])</f>
        <v>全清</v>
      </c>
      <c r="M2615" s="223" t="str" cm="1">
        <f t="array" ref="M2615" xml:space="preserve"> INDEX(切語上字資料表[發送收], 小韻資料表[[#This Row],[上字表識別號]])</f>
        <v>發聲</v>
      </c>
      <c r="N2615" s="205" cm="1">
        <f t="array" ref="N2615" xml:space="preserve"> MATCH(TRUE, ISNUMBER( SEARCH( RIGHT(小韻資料表[[#This Row],[切語]],1), 切語下字資料表[切語下字]) ), 0)</f>
        <v>151</v>
      </c>
      <c r="O2615" s="207" t="str" cm="1">
        <f t="array" ref="O2615" xml:space="preserve"> INDEX(切語下字資料表[韻母], 小韻資料表[[#This Row],[下字表識別號]])</f>
        <v>慁合3</v>
      </c>
      <c r="P2615" s="207" t="str" cm="1">
        <f t="array" ref="P2615" xml:space="preserve"> INDEX(切語下字資料表[韻母拼音碼], 小韻資料表[[#This Row],[下字表識別號]])</f>
        <v>un</v>
      </c>
      <c r="Q2615" s="210" t="str" cm="1">
        <f t="array" ref="Q2615" xml:space="preserve"> INDEX(設定表!$C$19:$C$23, INT( LEFT(小韻資料表[[#This Row],[目次編碼]],1) ))</f>
        <v>去</v>
      </c>
      <c r="R2615" s="210">
        <f xml:space="preserve">  INDEX(設定表!$C$8:$C$15, MATCH( (RIGHT(小韻資料表[[#This Row],[清濁]]) &amp; 小韻資料表[[#This Row],[調]]), 設定表!$B$8:$B$15, 0))</f>
        <v>3</v>
      </c>
      <c r="S2615" s="205" t="s">
        <v>309</v>
      </c>
      <c r="T2615" s="205" t="s">
        <v>309</v>
      </c>
      <c r="U2615" s="226" t="s">
        <v>309</v>
      </c>
      <c r="V2615" s="146" t="s">
        <v>309</v>
      </c>
      <c r="X2615" s="135"/>
      <c r="Y2615" s="135"/>
      <c r="AA2615" s="135"/>
      <c r="AB2615" s="134"/>
      <c r="AC2615" s="135"/>
      <c r="AD2615" s="135"/>
      <c r="AH2615" s="135"/>
      <c r="AI2615" s="135"/>
    </row>
    <row r="2616" spans="1:35" ht="31.5">
      <c r="A2616" s="205">
        <v>2612</v>
      </c>
      <c r="B2616" s="206" t="s">
        <v>9341</v>
      </c>
      <c r="C2616" s="207" t="str">
        <f xml:space="preserve"> _xlfn.CONCAT(小韻資料表[[#This Row],[聲母拼音碼]],小韻資料表[[#This Row],[韻母拼音碼]],小韻資料表[[#This Row],[調號]])</f>
        <v>sun3</v>
      </c>
      <c r="D2616" s="206" t="s">
        <v>9342</v>
      </c>
      <c r="E2616" s="208" t="s">
        <v>679</v>
      </c>
      <c r="F2616" s="205">
        <v>3</v>
      </c>
      <c r="G2616" s="209" t="s">
        <v>9343</v>
      </c>
      <c r="H2616" s="205">
        <f xml:space="preserve"> LEN(小韻資料表[[#This Row],[小韻字集]])</f>
        <v>8</v>
      </c>
      <c r="I2616" s="205" cm="1">
        <f t="array" ref="I2616" xml:space="preserve"> MATCH(TRUE, ISNUMBER( SEARCH( LEFT(小韻資料表[[#This Row],[切語]],1), 切語上字資料表[切語上字]) ), 0)</f>
        <v>24</v>
      </c>
      <c r="J2616" s="210" t="str" cm="1">
        <f t="array" ref="J2616" xml:space="preserve"> INDEX(切語上字資料表[聲母], 小韻資料表[[#This Row],[上字表識別號]])</f>
        <v>心</v>
      </c>
      <c r="K2616" s="210" t="str" cm="1">
        <f t="array" ref="K2616" xml:space="preserve"> INDEX(切語上字資料表[聲母拼音碼], 小韻資料表[[#This Row],[上字表識別號]])</f>
        <v>s</v>
      </c>
      <c r="L2616" s="210" t="str" cm="1">
        <f t="array" ref="L2616" xml:space="preserve"> INDEX(切語上字資料表[清濁], 小韻資料表[[#This Row],[上字表識別號]])</f>
        <v>全清</v>
      </c>
      <c r="M2616" s="223" t="str" cm="1">
        <f t="array" ref="M2616" xml:space="preserve"> INDEX(切語上字資料表[發送收], 小韻資料表[[#This Row],[上字表識別號]])</f>
        <v>送氣</v>
      </c>
      <c r="N2616" s="205" cm="1">
        <f t="array" ref="N2616" xml:space="preserve"> MATCH(TRUE, ISNUMBER( SEARCH( RIGHT(小韻資料表[[#This Row],[切語]],1), 切語下字資料表[切語下字]) ), 0)</f>
        <v>151</v>
      </c>
      <c r="O2616" s="207" t="str" cm="1">
        <f t="array" ref="O2616" xml:space="preserve"> INDEX(切語下字資料表[韻母], 小韻資料表[[#This Row],[下字表識別號]])</f>
        <v>慁合3</v>
      </c>
      <c r="P2616" s="207" t="str" cm="1">
        <f t="array" ref="P2616" xml:space="preserve"> INDEX(切語下字資料表[韻母拼音碼], 小韻資料表[[#This Row],[下字表識別號]])</f>
        <v>un</v>
      </c>
      <c r="Q2616" s="210" t="str" cm="1">
        <f t="array" ref="Q2616" xml:space="preserve"> INDEX(設定表!$C$19:$C$23, INT( LEFT(小韻資料表[[#This Row],[目次編碼]],1) ))</f>
        <v>去</v>
      </c>
      <c r="R2616" s="210">
        <f xml:space="preserve">  INDEX(設定表!$C$8:$C$15, MATCH( (RIGHT(小韻資料表[[#This Row],[清濁]]) &amp; 小韻資料表[[#This Row],[調]]), 設定表!$B$8:$B$15, 0))</f>
        <v>3</v>
      </c>
      <c r="S2616" s="205" t="s">
        <v>309</v>
      </c>
      <c r="T2616" s="205" t="s">
        <v>309</v>
      </c>
      <c r="U2616" s="226" t="s">
        <v>309</v>
      </c>
      <c r="V2616" s="147" t="s">
        <v>309</v>
      </c>
      <c r="X2616" s="135"/>
      <c r="Y2616" s="135"/>
      <c r="AA2616" s="135"/>
      <c r="AB2616" s="134"/>
      <c r="AC2616" s="135"/>
      <c r="AD2616" s="135"/>
      <c r="AH2616" s="135"/>
      <c r="AI2616" s="135"/>
    </row>
    <row r="2617" spans="1:35" ht="31.5">
      <c r="A2617" s="205">
        <v>2613</v>
      </c>
      <c r="B2617" s="206" t="s">
        <v>9344</v>
      </c>
      <c r="C2617" s="207" t="str">
        <f xml:space="preserve"> _xlfn.CONCAT(小韻資料表[[#This Row],[聲母拼音碼]],小韻資料表[[#This Row],[韻母拼音碼]],小韻資料表[[#This Row],[調號]])</f>
        <v>khun3</v>
      </c>
      <c r="D2617" s="206" t="s">
        <v>9345</v>
      </c>
      <c r="E2617" s="208" t="s">
        <v>679</v>
      </c>
      <c r="F2617" s="205">
        <v>4</v>
      </c>
      <c r="G2617" s="209" t="s">
        <v>9346</v>
      </c>
      <c r="H2617" s="205">
        <f xml:space="preserve"> LEN(小韻資料表[[#This Row],[小韻字集]])</f>
        <v>6</v>
      </c>
      <c r="I2617" s="205" cm="1">
        <f t="array" ref="I2617" xml:space="preserve"> MATCH(TRUE, ISNUMBER( SEARCH( LEFT(小韻資料表[[#This Row],[切語]],1), 切語上字資料表[切語上字]) ), 0)</f>
        <v>2</v>
      </c>
      <c r="J2617" s="210" t="str" cm="1">
        <f t="array" ref="J2617" xml:space="preserve"> INDEX(切語上字資料表[聲母], 小韻資料表[[#This Row],[上字表識別號]])</f>
        <v>溪</v>
      </c>
      <c r="K2617" s="210" t="str" cm="1">
        <f t="array" ref="K2617" xml:space="preserve"> INDEX(切語上字資料表[聲母拼音碼], 小韻資料表[[#This Row],[上字表識別號]])</f>
        <v>kh</v>
      </c>
      <c r="L2617" s="210" t="str" cm="1">
        <f t="array" ref="L2617" xml:space="preserve"> INDEX(切語上字資料表[清濁], 小韻資料表[[#This Row],[上字表識別號]])</f>
        <v>次清</v>
      </c>
      <c r="M2617" s="223" t="str" cm="1">
        <f t="array" ref="M2617" xml:space="preserve"> INDEX(切語上字資料表[發送收], 小韻資料表[[#This Row],[上字表識別號]])</f>
        <v>送氣</v>
      </c>
      <c r="N2617" s="205" cm="1">
        <f t="array" ref="N2617" xml:space="preserve"> MATCH(TRUE, ISNUMBER( SEARCH( RIGHT(小韻資料表[[#This Row],[切語]],1), 切語下字資料表[切語下字]) ), 0)</f>
        <v>151</v>
      </c>
      <c r="O2617" s="207" t="str" cm="1">
        <f t="array" ref="O2617" xml:space="preserve"> INDEX(切語下字資料表[韻母], 小韻資料表[[#This Row],[下字表識別號]])</f>
        <v>慁合3</v>
      </c>
      <c r="P2617" s="207" t="str" cm="1">
        <f t="array" ref="P2617" xml:space="preserve"> INDEX(切語下字資料表[韻母拼音碼], 小韻資料表[[#This Row],[下字表識別號]])</f>
        <v>un</v>
      </c>
      <c r="Q2617" s="210" t="str" cm="1">
        <f t="array" ref="Q2617" xml:space="preserve"> INDEX(設定表!$C$19:$C$23, INT( LEFT(小韻資料表[[#This Row],[目次編碼]],1) ))</f>
        <v>去</v>
      </c>
      <c r="R2617" s="210">
        <f xml:space="preserve">  INDEX(設定表!$C$8:$C$15, MATCH( (RIGHT(小韻資料表[[#This Row],[清濁]]) &amp; 小韻資料表[[#This Row],[調]]), 設定表!$B$8:$B$15, 0))</f>
        <v>3</v>
      </c>
      <c r="S2617" s="205" t="s">
        <v>309</v>
      </c>
      <c r="T2617" s="205" t="s">
        <v>309</v>
      </c>
      <c r="U2617" s="226" t="s">
        <v>309</v>
      </c>
      <c r="V2617" s="146" t="s">
        <v>309</v>
      </c>
      <c r="X2617" s="135"/>
      <c r="Y2617" s="135"/>
      <c r="AA2617" s="135"/>
      <c r="AB2617" s="134"/>
      <c r="AC2617" s="135"/>
      <c r="AD2617" s="135"/>
      <c r="AH2617" s="135"/>
      <c r="AI2617" s="135"/>
    </row>
    <row r="2618" spans="1:35" ht="31.5">
      <c r="A2618" s="205">
        <v>2614</v>
      </c>
      <c r="B2618" s="206" t="s">
        <v>9347</v>
      </c>
      <c r="C2618" s="207" t="str">
        <f xml:space="preserve"> _xlfn.CONCAT(小韻資料表[[#This Row],[聲母拼音碼]],小韻資料表[[#This Row],[韻母拼音碼]],小韻資料表[[#This Row],[調號]])</f>
        <v>nun7</v>
      </c>
      <c r="D2618" s="206" t="s">
        <v>9348</v>
      </c>
      <c r="E2618" s="208" t="s">
        <v>679</v>
      </c>
      <c r="F2618" s="205">
        <v>5</v>
      </c>
      <c r="G2618" s="209" t="s">
        <v>9349</v>
      </c>
      <c r="H2618" s="205">
        <f xml:space="preserve"> LEN(小韻資料表[[#This Row],[小韻字集]])</f>
        <v>4</v>
      </c>
      <c r="I2618" s="205" cm="1">
        <f t="array" ref="I2618" xml:space="preserve"> MATCH(TRUE, ISNUMBER( SEARCH( LEFT(小韻資料表[[#This Row],[切語]],1), 切語上字資料表[切語上字]) ), 0)</f>
        <v>8</v>
      </c>
      <c r="J2618" s="210" t="str" cm="1">
        <f t="array" ref="J2618" xml:space="preserve"> INDEX(切語上字資料表[聲母], 小韻資料表[[#This Row],[上字表識別號]])</f>
        <v>泥</v>
      </c>
      <c r="K2618" s="210" t="str" cm="1">
        <f t="array" ref="K2618" xml:space="preserve"> INDEX(切語上字資料表[聲母拼音碼], 小韻資料表[[#This Row],[上字表識別號]])</f>
        <v>n</v>
      </c>
      <c r="L2618" s="210" t="str" cm="1">
        <f t="array" ref="L2618" xml:space="preserve"> INDEX(切語上字資料表[清濁], 小韻資料表[[#This Row],[上字表識別號]])</f>
        <v>次濁</v>
      </c>
      <c r="M2618" s="223" t="str" cm="1">
        <f t="array" ref="M2618" xml:space="preserve"> INDEX(切語上字資料表[發送收], 小韻資料表[[#This Row],[上字表識別號]])</f>
        <v>收聲</v>
      </c>
      <c r="N2618" s="205" cm="1">
        <f t="array" ref="N2618" xml:space="preserve"> MATCH(TRUE, ISNUMBER( SEARCH( RIGHT(小韻資料表[[#This Row],[切語]],1), 切語下字資料表[切語下字]) ), 0)</f>
        <v>151</v>
      </c>
      <c r="O2618" s="207" t="str" cm="1">
        <f t="array" ref="O2618" xml:space="preserve"> INDEX(切語下字資料表[韻母], 小韻資料表[[#This Row],[下字表識別號]])</f>
        <v>慁合3</v>
      </c>
      <c r="P2618" s="207" t="str" cm="1">
        <f t="array" ref="P2618" xml:space="preserve"> INDEX(切語下字資料表[韻母拼音碼], 小韻資料表[[#This Row],[下字表識別號]])</f>
        <v>un</v>
      </c>
      <c r="Q2618" s="210" t="str" cm="1">
        <f t="array" ref="Q2618" xml:space="preserve"> INDEX(設定表!$C$19:$C$23, INT( LEFT(小韻資料表[[#This Row],[目次編碼]],1) ))</f>
        <v>去</v>
      </c>
      <c r="R2618" s="210">
        <f xml:space="preserve">  INDEX(設定表!$C$8:$C$15, MATCH( (RIGHT(小韻資料表[[#This Row],[清濁]]) &amp; 小韻資料表[[#This Row],[調]]), 設定表!$B$8:$B$15, 0))</f>
        <v>7</v>
      </c>
      <c r="S2618" s="205" t="s">
        <v>309</v>
      </c>
      <c r="T2618" s="205" t="s">
        <v>309</v>
      </c>
      <c r="U2618" s="226" t="s">
        <v>309</v>
      </c>
      <c r="V2618" s="147" t="s">
        <v>309</v>
      </c>
      <c r="X2618" s="135"/>
      <c r="Y2618" s="135"/>
      <c r="AA2618" s="135"/>
      <c r="AB2618" s="134"/>
      <c r="AC2618" s="135"/>
      <c r="AD2618" s="135"/>
      <c r="AH2618" s="135"/>
      <c r="AI2618" s="135"/>
    </row>
    <row r="2619" spans="1:35" ht="31.5">
      <c r="A2619" s="205">
        <v>2615</v>
      </c>
      <c r="B2619" s="206" t="s">
        <v>9350</v>
      </c>
      <c r="C2619" s="207" t="str">
        <f xml:space="preserve"> _xlfn.CONCAT(小韻資料表[[#This Row],[聲母拼音碼]],小韻資料表[[#This Row],[韻母拼音碼]],小韻資料表[[#This Row],[調號]])</f>
        <v>Øun3</v>
      </c>
      <c r="D2619" s="206" t="s">
        <v>9351</v>
      </c>
      <c r="E2619" s="208" t="s">
        <v>679</v>
      </c>
      <c r="F2619" s="205">
        <v>6</v>
      </c>
      <c r="G2619" s="209" t="s">
        <v>9352</v>
      </c>
      <c r="H2619" s="205">
        <f xml:space="preserve"> LEN(小韻資料表[[#This Row],[小韻字集]])</f>
        <v>2</v>
      </c>
      <c r="I2619" s="205" cm="1">
        <f t="array" ref="I2619" xml:space="preserve"> MATCH(TRUE, ISNUMBER( SEARCH( LEFT(小韻資料表[[#This Row],[切語]],1), 切語上字資料表[切語上字]) ), 0)</f>
        <v>35</v>
      </c>
      <c r="J2619" s="210" t="str" cm="1">
        <f t="array" ref="J2619" xml:space="preserve"> INDEX(切語上字資料表[聲母], 小韻資料表[[#This Row],[上字表識別號]])</f>
        <v>影</v>
      </c>
      <c r="K2619" s="210" t="str" cm="1">
        <f t="array" ref="K2619" xml:space="preserve"> INDEX(切語上字資料表[聲母拼音碼], 小韻資料表[[#This Row],[上字表識別號]])</f>
        <v>Ø</v>
      </c>
      <c r="L2619" s="210" t="str" cm="1">
        <f t="array" ref="L2619" xml:space="preserve"> INDEX(切語上字資料表[清濁], 小韻資料表[[#This Row],[上字表識別號]])</f>
        <v>全清</v>
      </c>
      <c r="M2619" s="223" t="str" cm="1">
        <f t="array" ref="M2619" xml:space="preserve"> INDEX(切語上字資料表[發送收], 小韻資料表[[#This Row],[上字表識別號]])</f>
        <v>發聲</v>
      </c>
      <c r="N2619" s="205" cm="1">
        <f t="array" ref="N2619" xml:space="preserve"> MATCH(TRUE, ISNUMBER( SEARCH( RIGHT(小韻資料表[[#This Row],[切語]],1), 切語下字資料表[切語下字]) ), 0)</f>
        <v>151</v>
      </c>
      <c r="O2619" s="207" t="str" cm="1">
        <f t="array" ref="O2619" xml:space="preserve"> INDEX(切語下字資料表[韻母], 小韻資料表[[#This Row],[下字表識別號]])</f>
        <v>慁合3</v>
      </c>
      <c r="P2619" s="207" t="str" cm="1">
        <f t="array" ref="P2619" xml:space="preserve"> INDEX(切語下字資料表[韻母拼音碼], 小韻資料表[[#This Row],[下字表識別號]])</f>
        <v>un</v>
      </c>
      <c r="Q2619" s="210" t="str" cm="1">
        <f t="array" ref="Q2619" xml:space="preserve"> INDEX(設定表!$C$19:$C$23, INT( LEFT(小韻資料表[[#This Row],[目次編碼]],1) ))</f>
        <v>去</v>
      </c>
      <c r="R2619" s="210">
        <f xml:space="preserve">  INDEX(設定表!$C$8:$C$15, MATCH( (RIGHT(小韻資料表[[#This Row],[清濁]]) &amp; 小韻資料表[[#This Row],[調]]), 設定表!$B$8:$B$15, 0))</f>
        <v>3</v>
      </c>
      <c r="S2619" s="205" t="s">
        <v>309</v>
      </c>
      <c r="T2619" s="205" t="s">
        <v>309</v>
      </c>
      <c r="U2619" s="226" t="s">
        <v>9353</v>
      </c>
      <c r="V2619" s="146" t="s">
        <v>309</v>
      </c>
      <c r="X2619" s="135"/>
      <c r="Y2619" s="135"/>
      <c r="AA2619" s="135"/>
      <c r="AB2619" s="134"/>
      <c r="AC2619" s="135"/>
      <c r="AD2619" s="135"/>
      <c r="AH2619" s="135"/>
      <c r="AI2619" s="135"/>
    </row>
    <row r="2620" spans="1:35" ht="31.5">
      <c r="A2620" s="205">
        <v>2616</v>
      </c>
      <c r="B2620" s="206" t="s">
        <v>9354</v>
      </c>
      <c r="C2620" s="207" t="str">
        <f xml:space="preserve"> _xlfn.CONCAT(小韻資料表[[#This Row],[聲母拼音碼]],小韻資料表[[#This Row],[韻母拼音碼]],小韻資料表[[#This Row],[調號]])</f>
        <v>mun7</v>
      </c>
      <c r="D2620" s="206" t="s">
        <v>9355</v>
      </c>
      <c r="E2620" s="208" t="s">
        <v>679</v>
      </c>
      <c r="F2620" s="205">
        <v>7</v>
      </c>
      <c r="G2620" s="209" t="s">
        <v>9356</v>
      </c>
      <c r="H2620" s="205">
        <f xml:space="preserve"> LEN(小韻資料表[[#This Row],[小韻字集]])</f>
        <v>2</v>
      </c>
      <c r="I2620" s="205" cm="1">
        <f t="array" ref="I2620" xml:space="preserve"> MATCH(TRUE, ISNUMBER( SEARCH( LEFT(小韻資料表[[#This Row],[切語]],1), 切語上字資料表[切語上字]) ), 0)</f>
        <v>16</v>
      </c>
      <c r="J2620" s="210" t="str" cm="1">
        <f t="array" ref="J2620" xml:space="preserve"> INDEX(切語上字資料表[聲母], 小韻資料表[[#This Row],[上字表識別號]])</f>
        <v>明</v>
      </c>
      <c r="K2620" s="210" t="str" cm="1">
        <f t="array" ref="K2620" xml:space="preserve"> INDEX(切語上字資料表[聲母拼音碼], 小韻資料表[[#This Row],[上字表識別號]])</f>
        <v>m</v>
      </c>
      <c r="L2620" s="210" t="str" cm="1">
        <f t="array" ref="L2620" xml:space="preserve"> INDEX(切語上字資料表[清濁], 小韻資料表[[#This Row],[上字表識別號]])</f>
        <v>次濁</v>
      </c>
      <c r="M2620" s="223" t="str" cm="1">
        <f t="array" ref="M2620" xml:space="preserve"> INDEX(切語上字資料表[發送收], 小韻資料表[[#This Row],[上字表識別號]])</f>
        <v>收聲</v>
      </c>
      <c r="N2620" s="205" cm="1">
        <f t="array" ref="N2620" xml:space="preserve"> MATCH(TRUE, ISNUMBER( SEARCH( RIGHT(小韻資料表[[#This Row],[切語]],1), 切語下字資料表[切語下字]) ), 0)</f>
        <v>151</v>
      </c>
      <c r="O2620" s="207" t="str" cm="1">
        <f t="array" ref="O2620" xml:space="preserve"> INDEX(切語下字資料表[韻母], 小韻資料表[[#This Row],[下字表識別號]])</f>
        <v>慁合3</v>
      </c>
      <c r="P2620" s="207" t="str" cm="1">
        <f t="array" ref="P2620" xml:space="preserve"> INDEX(切語下字資料表[韻母拼音碼], 小韻資料表[[#This Row],[下字表識別號]])</f>
        <v>un</v>
      </c>
      <c r="Q2620" s="210" t="str" cm="1">
        <f t="array" ref="Q2620" xml:space="preserve"> INDEX(設定表!$C$19:$C$23, INT( LEFT(小韻資料表[[#This Row],[目次編碼]],1) ))</f>
        <v>去</v>
      </c>
      <c r="R2620" s="210">
        <f xml:space="preserve">  INDEX(設定表!$C$8:$C$15, MATCH( (RIGHT(小韻資料表[[#This Row],[清濁]]) &amp; 小韻資料表[[#This Row],[調]]), 設定表!$B$8:$B$15, 0))</f>
        <v>7</v>
      </c>
      <c r="S2620" s="205" t="s">
        <v>309</v>
      </c>
      <c r="T2620" s="205" t="s">
        <v>309</v>
      </c>
      <c r="U2620" s="226" t="s">
        <v>309</v>
      </c>
      <c r="V2620" s="147" t="s">
        <v>309</v>
      </c>
      <c r="X2620" s="135"/>
      <c r="Y2620" s="135"/>
      <c r="AA2620" s="135"/>
      <c r="AB2620" s="134"/>
      <c r="AC2620" s="135"/>
      <c r="AD2620" s="135"/>
      <c r="AH2620" s="135"/>
      <c r="AI2620" s="135"/>
    </row>
    <row r="2621" spans="1:35" ht="31.5">
      <c r="A2621" s="205">
        <v>2617</v>
      </c>
      <c r="B2621" s="206" t="s">
        <v>9357</v>
      </c>
      <c r="C2621" s="207" t="str">
        <f xml:space="preserve"> _xlfn.CONCAT(小韻資料表[[#This Row],[聲母拼音碼]],小韻資料表[[#This Row],[韻母拼音碼]],小韻資料表[[#This Row],[調號]])</f>
        <v>cun7</v>
      </c>
      <c r="D2621" s="206" t="s">
        <v>9358</v>
      </c>
      <c r="E2621" s="208" t="s">
        <v>679</v>
      </c>
      <c r="F2621" s="205">
        <v>8</v>
      </c>
      <c r="G2621" s="209" t="s">
        <v>9359</v>
      </c>
      <c r="H2621" s="205">
        <f xml:space="preserve"> LEN(小韻資料表[[#This Row],[小韻字集]])</f>
        <v>6</v>
      </c>
      <c r="I2621" s="205" cm="1">
        <f t="array" ref="I2621" xml:space="preserve"> MATCH(TRUE, ISNUMBER( SEARCH( LEFT(小韻資料表[[#This Row],[切語]],1), 切語上字資料表[切語上字]) ), 0)</f>
        <v>23</v>
      </c>
      <c r="J2621" s="210" t="str" cm="1">
        <f t="array" ref="J2621" xml:space="preserve"> INDEX(切語上字資料表[聲母], 小韻資料表[[#This Row],[上字表識別號]])</f>
        <v>從</v>
      </c>
      <c r="K2621" s="210" t="str" cm="1">
        <f t="array" ref="K2621" xml:space="preserve"> INDEX(切語上字資料表[聲母拼音碼], 小韻資料表[[#This Row],[上字表識別號]])</f>
        <v>c</v>
      </c>
      <c r="L2621" s="210" t="str" cm="1">
        <f t="array" ref="L2621" xml:space="preserve"> INDEX(切語上字資料表[清濁], 小韻資料表[[#This Row],[上字表識別號]])</f>
        <v>全濁</v>
      </c>
      <c r="M2621" s="223" cm="1">
        <f t="array" ref="M2621" xml:space="preserve"> INDEX(切語上字資料表[發送收], 小韻資料表[[#This Row],[上字表識別號]])</f>
        <v>0</v>
      </c>
      <c r="N2621" s="205" cm="1">
        <f t="array" ref="N2621" xml:space="preserve"> MATCH(TRUE, ISNUMBER( SEARCH( RIGHT(小韻資料表[[#This Row],[切語]],1), 切語下字資料表[切語下字]) ), 0)</f>
        <v>151</v>
      </c>
      <c r="O2621" s="207" t="str" cm="1">
        <f t="array" ref="O2621" xml:space="preserve"> INDEX(切語下字資料表[韻母], 小韻資料表[[#This Row],[下字表識別號]])</f>
        <v>慁合3</v>
      </c>
      <c r="P2621" s="207" t="str" cm="1">
        <f t="array" ref="P2621" xml:space="preserve"> INDEX(切語下字資料表[韻母拼音碼], 小韻資料表[[#This Row],[下字表識別號]])</f>
        <v>un</v>
      </c>
      <c r="Q2621" s="210" t="str" cm="1">
        <f t="array" ref="Q2621" xml:space="preserve"> INDEX(設定表!$C$19:$C$23, INT( LEFT(小韻資料表[[#This Row],[目次編碼]],1) ))</f>
        <v>去</v>
      </c>
      <c r="R2621" s="210">
        <f xml:space="preserve">  INDEX(設定表!$C$8:$C$15, MATCH( (RIGHT(小韻資料表[[#This Row],[清濁]]) &amp; 小韻資料表[[#This Row],[調]]), 設定表!$B$8:$B$15, 0))</f>
        <v>7</v>
      </c>
      <c r="S2621" s="205" t="s">
        <v>309</v>
      </c>
      <c r="T2621" s="205" t="s">
        <v>309</v>
      </c>
      <c r="U2621" s="226" t="s">
        <v>309</v>
      </c>
      <c r="V2621" s="146" t="s">
        <v>309</v>
      </c>
      <c r="X2621" s="135"/>
      <c r="Y2621" s="135"/>
      <c r="AA2621" s="135"/>
      <c r="AB2621" s="134"/>
      <c r="AC2621" s="135"/>
      <c r="AD2621" s="135"/>
      <c r="AH2621" s="135"/>
      <c r="AI2621" s="135"/>
    </row>
    <row r="2622" spans="1:35" ht="31.5">
      <c r="A2622" s="205">
        <v>2618</v>
      </c>
      <c r="B2622" s="206" t="s">
        <v>9360</v>
      </c>
      <c r="C2622" s="207" t="str">
        <f xml:space="preserve"> _xlfn.CONCAT(小韻資料表[[#This Row],[聲母拼音碼]],小韻資料表[[#This Row],[韻母拼音碼]],小韻資料表[[#This Row],[調號]])</f>
        <v>kun3</v>
      </c>
      <c r="D2622" s="206" t="s">
        <v>9361</v>
      </c>
      <c r="E2622" s="208" t="s">
        <v>679</v>
      </c>
      <c r="F2622" s="205">
        <v>9</v>
      </c>
      <c r="G2622" s="209" t="s">
        <v>9362</v>
      </c>
      <c r="H2622" s="205">
        <f xml:space="preserve"> LEN(小韻資料表[[#This Row],[小韻字集]])</f>
        <v>8</v>
      </c>
      <c r="I2622" s="205" cm="1">
        <f t="array" ref="I2622" xml:space="preserve"> MATCH(TRUE, ISNUMBER( SEARCH( LEFT(小韻資料表[[#This Row],[切語]],1), 切語上字資料表[切語上字]) ), 0)</f>
        <v>1</v>
      </c>
      <c r="J2622" s="210" t="str" cm="1">
        <f t="array" ref="J2622" xml:space="preserve"> INDEX(切語上字資料表[聲母], 小韻資料表[[#This Row],[上字表識別號]])</f>
        <v>見</v>
      </c>
      <c r="K2622" s="210" t="str" cm="1">
        <f t="array" ref="K2622" xml:space="preserve"> INDEX(切語上字資料表[聲母拼音碼], 小韻資料表[[#This Row],[上字表識別號]])</f>
        <v>k</v>
      </c>
      <c r="L2622" s="210" t="str" cm="1">
        <f t="array" ref="L2622" xml:space="preserve"> INDEX(切語上字資料表[清濁], 小韻資料表[[#This Row],[上字表識別號]])</f>
        <v>全清</v>
      </c>
      <c r="M2622" s="223" t="str" cm="1">
        <f t="array" ref="M2622" xml:space="preserve"> INDEX(切語上字資料表[發送收], 小韻資料表[[#This Row],[上字表識別號]])</f>
        <v>發聲</v>
      </c>
      <c r="N2622" s="205" cm="1">
        <f t="array" ref="N2622" xml:space="preserve"> MATCH(TRUE, ISNUMBER( SEARCH( RIGHT(小韻資料表[[#This Row],[切語]],1), 切語下字資料表[切語下字]) ), 0)</f>
        <v>151</v>
      </c>
      <c r="O2622" s="207" t="str" cm="1">
        <f t="array" ref="O2622" xml:space="preserve"> INDEX(切語下字資料表[韻母], 小韻資料表[[#This Row],[下字表識別號]])</f>
        <v>慁合3</v>
      </c>
      <c r="P2622" s="207" t="str" cm="1">
        <f t="array" ref="P2622" xml:space="preserve"> INDEX(切語下字資料表[韻母拼音碼], 小韻資料表[[#This Row],[下字表識別號]])</f>
        <v>un</v>
      </c>
      <c r="Q2622" s="210" t="str" cm="1">
        <f t="array" ref="Q2622" xml:space="preserve"> INDEX(設定表!$C$19:$C$23, INT( LEFT(小韻資料表[[#This Row],[目次編碼]],1) ))</f>
        <v>去</v>
      </c>
      <c r="R2622" s="210">
        <f xml:space="preserve">  INDEX(設定表!$C$8:$C$15, MATCH( (RIGHT(小韻資料表[[#This Row],[清濁]]) &amp; 小韻資料表[[#This Row],[調]]), 設定表!$B$8:$B$15, 0))</f>
        <v>3</v>
      </c>
      <c r="S2622" s="205" t="s">
        <v>309</v>
      </c>
      <c r="T2622" s="205" t="s">
        <v>309</v>
      </c>
      <c r="U2622" s="226" t="s">
        <v>309</v>
      </c>
      <c r="V2622" s="147" t="s">
        <v>309</v>
      </c>
      <c r="X2622" s="135"/>
      <c r="Y2622" s="135"/>
      <c r="AA2622" s="135"/>
      <c r="AB2622" s="134"/>
      <c r="AC2622" s="135"/>
      <c r="AD2622" s="135"/>
      <c r="AH2622" s="135"/>
      <c r="AI2622" s="135"/>
    </row>
    <row r="2623" spans="1:35" ht="31.5">
      <c r="A2623" s="205">
        <v>2619</v>
      </c>
      <c r="B2623" s="206" t="s">
        <v>9363</v>
      </c>
      <c r="C2623" s="207" t="str">
        <f xml:space="preserve"> _xlfn.CONCAT(小韻資料表[[#This Row],[聲母拼音碼]],小韻資料表[[#This Row],[韻母拼音碼]],小韻資料表[[#This Row],[調號]])</f>
        <v>phun3</v>
      </c>
      <c r="D2623" s="206" t="s">
        <v>9364</v>
      </c>
      <c r="E2623" s="208" t="s">
        <v>679</v>
      </c>
      <c r="F2623" s="205">
        <v>10</v>
      </c>
      <c r="G2623" s="209" t="s">
        <v>9365</v>
      </c>
      <c r="H2623" s="205">
        <f xml:space="preserve"> LEN(小韻資料表[[#This Row],[小韻字集]])</f>
        <v>3</v>
      </c>
      <c r="I2623" s="205" cm="1">
        <f t="array" ref="I2623" xml:space="preserve"> MATCH(TRUE, ISNUMBER( SEARCH( LEFT(小韻資料表[[#This Row],[切語]],1), 切語上字資料表[切語上字]) ), 0)</f>
        <v>14</v>
      </c>
      <c r="J2623" s="210" t="str" cm="1">
        <f t="array" ref="J2623" xml:space="preserve"> INDEX(切語上字資料表[聲母], 小韻資料表[[#This Row],[上字表識別號]])</f>
        <v>滂</v>
      </c>
      <c r="K2623" s="210" t="str" cm="1">
        <f t="array" ref="K2623" xml:space="preserve"> INDEX(切語上字資料表[聲母拼音碼], 小韻資料表[[#This Row],[上字表識別號]])</f>
        <v>ph</v>
      </c>
      <c r="L2623" s="210" t="str" cm="1">
        <f t="array" ref="L2623" xml:space="preserve"> INDEX(切語上字資料表[清濁], 小韻資料表[[#This Row],[上字表識別號]])</f>
        <v>次清</v>
      </c>
      <c r="M2623" s="223" t="str" cm="1">
        <f t="array" ref="M2623" xml:space="preserve"> INDEX(切語上字資料表[發送收], 小韻資料表[[#This Row],[上字表識別號]])</f>
        <v>送氣</v>
      </c>
      <c r="N2623" s="205" cm="1">
        <f t="array" ref="N2623" xml:space="preserve"> MATCH(TRUE, ISNUMBER( SEARCH( RIGHT(小韻資料表[[#This Row],[切語]],1), 切語下字資料表[切語下字]) ), 0)</f>
        <v>151</v>
      </c>
      <c r="O2623" s="207" t="str" cm="1">
        <f t="array" ref="O2623" xml:space="preserve"> INDEX(切語下字資料表[韻母], 小韻資料表[[#This Row],[下字表識別號]])</f>
        <v>慁合3</v>
      </c>
      <c r="P2623" s="207" t="str" cm="1">
        <f t="array" ref="P2623" xml:space="preserve"> INDEX(切語下字資料表[韻母拼音碼], 小韻資料表[[#This Row],[下字表識別號]])</f>
        <v>un</v>
      </c>
      <c r="Q2623" s="210" t="str" cm="1">
        <f t="array" ref="Q2623" xml:space="preserve"> INDEX(設定表!$C$19:$C$23, INT( LEFT(小韻資料表[[#This Row],[目次編碼]],1) ))</f>
        <v>去</v>
      </c>
      <c r="R2623" s="210">
        <f xml:space="preserve">  INDEX(設定表!$C$8:$C$15, MATCH( (RIGHT(小韻資料表[[#This Row],[清濁]]) &amp; 小韻資料表[[#This Row],[調]]), 設定表!$B$8:$B$15, 0))</f>
        <v>3</v>
      </c>
      <c r="S2623" s="205" t="s">
        <v>309</v>
      </c>
      <c r="T2623" s="205" t="s">
        <v>309</v>
      </c>
      <c r="U2623" s="226" t="s">
        <v>309</v>
      </c>
      <c r="V2623" s="146" t="s">
        <v>309</v>
      </c>
      <c r="X2623" s="135"/>
      <c r="Y2623" s="135"/>
      <c r="AA2623" s="135"/>
      <c r="AB2623" s="134"/>
      <c r="AC2623" s="135"/>
      <c r="AD2623" s="135"/>
      <c r="AH2623" s="135"/>
      <c r="AI2623" s="135"/>
    </row>
    <row r="2624" spans="1:35" ht="31.5">
      <c r="A2624" s="205">
        <v>2620</v>
      </c>
      <c r="B2624" s="206" t="s">
        <v>9366</v>
      </c>
      <c r="C2624" s="207" t="str">
        <f xml:space="preserve"> _xlfn.CONCAT(小韻資料表[[#This Row],[聲母拼音碼]],小韻資料表[[#This Row],[韻母拼音碼]],小韻資料表[[#This Row],[調號]])</f>
        <v>tun7</v>
      </c>
      <c r="D2624" s="206" t="s">
        <v>9367</v>
      </c>
      <c r="E2624" s="208" t="s">
        <v>679</v>
      </c>
      <c r="F2624" s="205">
        <v>11</v>
      </c>
      <c r="G2624" s="209" t="s">
        <v>9368</v>
      </c>
      <c r="H2624" s="205">
        <f xml:space="preserve"> LEN(小韻資料表[[#This Row],[小韻字集]])</f>
        <v>6</v>
      </c>
      <c r="I2624" s="205" cm="1">
        <f t="array" ref="I2624" xml:space="preserve"> MATCH(TRUE, ISNUMBER( SEARCH( LEFT(小韻資料表[[#This Row],[切語]],1), 切語上字資料表[切語上字]) ), 0)</f>
        <v>7</v>
      </c>
      <c r="J2624" s="210" t="str" cm="1">
        <f t="array" ref="J2624" xml:space="preserve"> INDEX(切語上字資料表[聲母], 小韻資料表[[#This Row],[上字表識別號]])</f>
        <v>定</v>
      </c>
      <c r="K2624" s="210" t="str" cm="1">
        <f t="array" ref="K2624" xml:space="preserve"> INDEX(切語上字資料表[聲母拼音碼], 小韻資料表[[#This Row],[上字表識別號]])</f>
        <v>t</v>
      </c>
      <c r="L2624" s="210" t="str" cm="1">
        <f t="array" ref="L2624" xml:space="preserve"> INDEX(切語上字資料表[清濁], 小韻資料表[[#This Row],[上字表識別號]])</f>
        <v>全濁</v>
      </c>
      <c r="M2624" s="223" cm="1">
        <f t="array" ref="M2624" xml:space="preserve"> INDEX(切語上字資料表[發送收], 小韻資料表[[#This Row],[上字表識別號]])</f>
        <v>0</v>
      </c>
      <c r="N2624" s="205" cm="1">
        <f t="array" ref="N2624" xml:space="preserve"> MATCH(TRUE, ISNUMBER( SEARCH( RIGHT(小韻資料表[[#This Row],[切語]],1), 切語下字資料表[切語下字]) ), 0)</f>
        <v>151</v>
      </c>
      <c r="O2624" s="207" t="str" cm="1">
        <f t="array" ref="O2624" xml:space="preserve"> INDEX(切語下字資料表[韻母], 小韻資料表[[#This Row],[下字表識別號]])</f>
        <v>慁合3</v>
      </c>
      <c r="P2624" s="207" t="str" cm="1">
        <f t="array" ref="P2624" xml:space="preserve"> INDEX(切語下字資料表[韻母拼音碼], 小韻資料表[[#This Row],[下字表識別號]])</f>
        <v>un</v>
      </c>
      <c r="Q2624" s="210" t="str" cm="1">
        <f t="array" ref="Q2624" xml:space="preserve"> INDEX(設定表!$C$19:$C$23, INT( LEFT(小韻資料表[[#This Row],[目次編碼]],1) ))</f>
        <v>去</v>
      </c>
      <c r="R2624" s="210">
        <f xml:space="preserve">  INDEX(設定表!$C$8:$C$15, MATCH( (RIGHT(小韻資料表[[#This Row],[清濁]]) &amp; 小韻資料表[[#This Row],[調]]), 設定表!$B$8:$B$15, 0))</f>
        <v>7</v>
      </c>
      <c r="S2624" s="205" t="s">
        <v>309</v>
      </c>
      <c r="T2624" s="205" t="s">
        <v>309</v>
      </c>
      <c r="U2624" s="226" t="s">
        <v>309</v>
      </c>
      <c r="V2624" s="147" t="s">
        <v>309</v>
      </c>
      <c r="X2624" s="135"/>
      <c r="Y2624" s="135"/>
      <c r="AA2624" s="135"/>
      <c r="AB2624" s="134"/>
      <c r="AC2624" s="135"/>
      <c r="AD2624" s="135"/>
      <c r="AH2624" s="135"/>
      <c r="AI2624" s="135"/>
    </row>
    <row r="2625" spans="1:35" ht="31.5">
      <c r="A2625" s="205">
        <v>2621</v>
      </c>
      <c r="B2625" s="206" t="s">
        <v>9369</v>
      </c>
      <c r="C2625" s="207" t="str">
        <f xml:space="preserve"> _xlfn.CONCAT(小韻資料表[[#This Row],[聲母拼音碼]],小韻資料表[[#This Row],[韻母拼音碼]],小韻資料表[[#This Row],[調號]])</f>
        <v>chun3</v>
      </c>
      <c r="D2625" s="206" t="s">
        <v>9370</v>
      </c>
      <c r="E2625" s="208" t="s">
        <v>679</v>
      </c>
      <c r="F2625" s="205">
        <v>12</v>
      </c>
      <c r="G2625" s="209" t="s">
        <v>9371</v>
      </c>
      <c r="H2625" s="205">
        <f xml:space="preserve"> LEN(小韻資料表[[#This Row],[小韻字集]])</f>
        <v>2</v>
      </c>
      <c r="I2625" s="205" cm="1">
        <f t="array" ref="I2625" xml:space="preserve"> MATCH(TRUE, ISNUMBER( SEARCH( LEFT(小韻資料表[[#This Row],[切語]],1), 切語上字資料表[切語上字]) ), 0)</f>
        <v>22</v>
      </c>
      <c r="J2625" s="210" t="str" cm="1">
        <f t="array" ref="J2625" xml:space="preserve"> INDEX(切語上字資料表[聲母], 小韻資料表[[#This Row],[上字表識別號]])</f>
        <v>清</v>
      </c>
      <c r="K2625" s="210" t="str" cm="1">
        <f t="array" ref="K2625" xml:space="preserve"> INDEX(切語上字資料表[聲母拼音碼], 小韻資料表[[#This Row],[上字表識別號]])</f>
        <v>ch</v>
      </c>
      <c r="L2625" s="210" t="str" cm="1">
        <f t="array" ref="L2625" xml:space="preserve"> INDEX(切語上字資料表[清濁], 小韻資料表[[#This Row],[上字表識別號]])</f>
        <v>次清</v>
      </c>
      <c r="M2625" s="223" t="str" cm="1">
        <f t="array" ref="M2625" xml:space="preserve"> INDEX(切語上字資料表[發送收], 小韻資料表[[#This Row],[上字表識別號]])</f>
        <v>送氣</v>
      </c>
      <c r="N2625" s="205" cm="1">
        <f t="array" ref="N2625" xml:space="preserve"> MATCH(TRUE, ISNUMBER( SEARCH( RIGHT(小韻資料表[[#This Row],[切語]],1), 切語下字資料表[切語下字]) ), 0)</f>
        <v>151</v>
      </c>
      <c r="O2625" s="207" t="str" cm="1">
        <f t="array" ref="O2625" xml:space="preserve"> INDEX(切語下字資料表[韻母], 小韻資料表[[#This Row],[下字表識別號]])</f>
        <v>慁合3</v>
      </c>
      <c r="P2625" s="207" t="str" cm="1">
        <f t="array" ref="P2625" xml:space="preserve"> INDEX(切語下字資料表[韻母拼音碼], 小韻資料表[[#This Row],[下字表識別號]])</f>
        <v>un</v>
      </c>
      <c r="Q2625" s="210" t="str" cm="1">
        <f t="array" ref="Q2625" xml:space="preserve"> INDEX(設定表!$C$19:$C$23, INT( LEFT(小韻資料表[[#This Row],[目次編碼]],1) ))</f>
        <v>去</v>
      </c>
      <c r="R2625" s="210">
        <f xml:space="preserve">  INDEX(設定表!$C$8:$C$15, MATCH( (RIGHT(小韻資料表[[#This Row],[清濁]]) &amp; 小韻資料表[[#This Row],[調]]), 設定表!$B$8:$B$15, 0))</f>
        <v>3</v>
      </c>
      <c r="S2625" s="205" t="s">
        <v>309</v>
      </c>
      <c r="T2625" s="205" t="s">
        <v>309</v>
      </c>
      <c r="U2625" s="226" t="s">
        <v>309</v>
      </c>
      <c r="V2625" s="146" t="s">
        <v>309</v>
      </c>
      <c r="X2625" s="135"/>
      <c r="Y2625" s="135"/>
      <c r="AA2625" s="135"/>
      <c r="AB2625" s="134"/>
      <c r="AC2625" s="135"/>
      <c r="AD2625" s="135"/>
      <c r="AH2625" s="135"/>
      <c r="AI2625" s="135"/>
    </row>
    <row r="2626" spans="1:35" ht="31.5">
      <c r="A2626" s="205">
        <v>2622</v>
      </c>
      <c r="B2626" s="206" t="s">
        <v>9372</v>
      </c>
      <c r="C2626" s="207" t="str">
        <f xml:space="preserve"> _xlfn.CONCAT(小韻資料表[[#This Row],[聲母拼音碼]],小韻資料表[[#This Row],[韻母拼音碼]],小韻資料表[[#This Row],[調號]])</f>
        <v>pun7</v>
      </c>
      <c r="D2626" s="206" t="s">
        <v>9373</v>
      </c>
      <c r="E2626" s="208" t="s">
        <v>679</v>
      </c>
      <c r="F2626" s="205">
        <v>13</v>
      </c>
      <c r="G2626" s="209" t="s">
        <v>9374</v>
      </c>
      <c r="H2626" s="205">
        <f xml:space="preserve"> LEN(小韻資料表[[#This Row],[小韻字集]])</f>
        <v>3</v>
      </c>
      <c r="I2626" s="205" cm="1">
        <f t="array" ref="I2626" xml:space="preserve"> MATCH(TRUE, ISNUMBER( SEARCH( LEFT(小韻資料表[[#This Row],[切語]],1), 切語上字資料表[切語上字]) ), 0)</f>
        <v>15</v>
      </c>
      <c r="J2626" s="210" t="str" cm="1">
        <f t="array" ref="J2626" xml:space="preserve"> INDEX(切語上字資料表[聲母], 小韻資料表[[#This Row],[上字表識別號]])</f>
        <v>並</v>
      </c>
      <c r="K2626" s="210" t="str" cm="1">
        <f t="array" ref="K2626" xml:space="preserve"> INDEX(切語上字資料表[聲母拼音碼], 小韻資料表[[#This Row],[上字表識別號]])</f>
        <v>p</v>
      </c>
      <c r="L2626" s="210" t="str" cm="1">
        <f t="array" ref="L2626" xml:space="preserve"> INDEX(切語上字資料表[清濁], 小韻資料表[[#This Row],[上字表識別號]])</f>
        <v>全濁</v>
      </c>
      <c r="M2626" s="223" cm="1">
        <f t="array" ref="M2626" xml:space="preserve"> INDEX(切語上字資料表[發送收], 小韻資料表[[#This Row],[上字表識別號]])</f>
        <v>0</v>
      </c>
      <c r="N2626" s="205" cm="1">
        <f t="array" ref="N2626" xml:space="preserve"> MATCH(TRUE, ISNUMBER( SEARCH( RIGHT(小韻資料表[[#This Row],[切語]],1), 切語下字資料表[切語下字]) ), 0)</f>
        <v>151</v>
      </c>
      <c r="O2626" s="207" t="str" cm="1">
        <f t="array" ref="O2626" xml:space="preserve"> INDEX(切語下字資料表[韻母], 小韻資料表[[#This Row],[下字表識別號]])</f>
        <v>慁合3</v>
      </c>
      <c r="P2626" s="207" t="str" cm="1">
        <f t="array" ref="P2626" xml:space="preserve"> INDEX(切語下字資料表[韻母拼音碼], 小韻資料表[[#This Row],[下字表識別號]])</f>
        <v>un</v>
      </c>
      <c r="Q2626" s="210" t="str" cm="1">
        <f t="array" ref="Q2626" xml:space="preserve"> INDEX(設定表!$C$19:$C$23, INT( LEFT(小韻資料表[[#This Row],[目次編碼]],1) ))</f>
        <v>去</v>
      </c>
      <c r="R2626" s="210">
        <f xml:space="preserve">  INDEX(設定表!$C$8:$C$15, MATCH( (RIGHT(小韻資料表[[#This Row],[清濁]]) &amp; 小韻資料表[[#This Row],[調]]), 設定表!$B$8:$B$15, 0))</f>
        <v>7</v>
      </c>
      <c r="S2626" s="205" t="s">
        <v>309</v>
      </c>
      <c r="T2626" s="205" t="s">
        <v>309</v>
      </c>
      <c r="U2626" s="226" t="s">
        <v>309</v>
      </c>
      <c r="V2626" s="147" t="s">
        <v>309</v>
      </c>
      <c r="X2626" s="135"/>
      <c r="Y2626" s="135"/>
      <c r="AA2626" s="135"/>
      <c r="AB2626" s="134"/>
      <c r="AC2626" s="135"/>
      <c r="AD2626" s="135"/>
      <c r="AH2626" s="135"/>
      <c r="AI2626" s="135"/>
    </row>
    <row r="2627" spans="1:35" ht="31.5">
      <c r="A2627" s="205">
        <v>2623</v>
      </c>
      <c r="B2627" s="206" t="s">
        <v>9375</v>
      </c>
      <c r="C2627" s="207" t="str">
        <f xml:space="preserve"> _xlfn.CONCAT(小韻資料表[[#This Row],[聲母拼音碼]],小韻資料表[[#This Row],[韻母拼音碼]],小韻資料表[[#This Row],[調號]])</f>
        <v>gun7</v>
      </c>
      <c r="D2627" s="206" t="s">
        <v>9376</v>
      </c>
      <c r="E2627" s="208" t="s">
        <v>679</v>
      </c>
      <c r="F2627" s="205">
        <v>14</v>
      </c>
      <c r="G2627" s="209" t="s">
        <v>9377</v>
      </c>
      <c r="H2627" s="205">
        <f xml:space="preserve"> LEN(小韻資料表[[#This Row],[小韻字集]])</f>
        <v>2</v>
      </c>
      <c r="I2627" s="205" cm="1">
        <f t="array" ref="I2627" xml:space="preserve"> MATCH(TRUE, ISNUMBER( SEARCH( LEFT(小韻資料表[[#This Row],[切語]],1), 切語上字資料表[切語上字]) ), 0)</f>
        <v>4</v>
      </c>
      <c r="J2627" s="210" t="str" cm="1">
        <f t="array" ref="J2627" xml:space="preserve"> INDEX(切語上字資料表[聲母], 小韻資料表[[#This Row],[上字表識別號]])</f>
        <v>疑</v>
      </c>
      <c r="K2627" s="210" t="str" cm="1">
        <f t="array" ref="K2627" xml:space="preserve"> INDEX(切語上字資料表[聲母拼音碼], 小韻資料表[[#This Row],[上字表識別號]])</f>
        <v>g</v>
      </c>
      <c r="L2627" s="210" t="str" cm="1">
        <f t="array" ref="L2627" xml:space="preserve"> INDEX(切語上字資料表[清濁], 小韻資料表[[#This Row],[上字表識別號]])</f>
        <v>次濁</v>
      </c>
      <c r="M2627" s="223" t="str" cm="1">
        <f t="array" ref="M2627" xml:space="preserve"> INDEX(切語上字資料表[發送收], 小韻資料表[[#This Row],[上字表識別號]])</f>
        <v>收聲</v>
      </c>
      <c r="N2627" s="205" cm="1">
        <f t="array" ref="N2627" xml:space="preserve"> MATCH(TRUE, ISNUMBER( SEARCH( RIGHT(小韻資料表[[#This Row],[切語]],1), 切語下字資料表[切語下字]) ), 0)</f>
        <v>151</v>
      </c>
      <c r="O2627" s="207" t="str" cm="1">
        <f t="array" ref="O2627" xml:space="preserve"> INDEX(切語下字資料表[韻母], 小韻資料表[[#This Row],[下字表識別號]])</f>
        <v>慁合3</v>
      </c>
      <c r="P2627" s="207" t="str" cm="1">
        <f t="array" ref="P2627" xml:space="preserve"> INDEX(切語下字資料表[韻母拼音碼], 小韻資料表[[#This Row],[下字表識別號]])</f>
        <v>un</v>
      </c>
      <c r="Q2627" s="210" t="str" cm="1">
        <f t="array" ref="Q2627" xml:space="preserve"> INDEX(設定表!$C$19:$C$23, INT( LEFT(小韻資料表[[#This Row],[目次編碼]],1) ))</f>
        <v>去</v>
      </c>
      <c r="R2627" s="210">
        <f xml:space="preserve">  INDEX(設定表!$C$8:$C$15, MATCH( (RIGHT(小韻資料表[[#This Row],[清濁]]) &amp; 小韻資料表[[#This Row],[調]]), 設定表!$B$8:$B$15, 0))</f>
        <v>7</v>
      </c>
      <c r="S2627" s="205" t="s">
        <v>309</v>
      </c>
      <c r="T2627" s="205" t="s">
        <v>309</v>
      </c>
      <c r="U2627" s="226" t="s">
        <v>309</v>
      </c>
      <c r="V2627" s="146" t="s">
        <v>309</v>
      </c>
      <c r="X2627" s="135"/>
      <c r="Y2627" s="135"/>
      <c r="AA2627" s="135"/>
      <c r="AB2627" s="134"/>
      <c r="AC2627" s="135"/>
      <c r="AD2627" s="135"/>
      <c r="AH2627" s="135"/>
      <c r="AI2627" s="135"/>
    </row>
    <row r="2628" spans="1:35" ht="31.5">
      <c r="A2628" s="205">
        <v>2624</v>
      </c>
      <c r="B2628" s="206" t="s">
        <v>9378</v>
      </c>
      <c r="C2628" s="207" t="str">
        <f xml:space="preserve"> _xlfn.CONCAT(小韻資料表[[#This Row],[聲母拼音碼]],小韻資料表[[#This Row],[韻母拼音碼]],小韻資料表[[#This Row],[調號]])</f>
        <v>lun7</v>
      </c>
      <c r="D2628" s="206" t="s">
        <v>3060</v>
      </c>
      <c r="E2628" s="208" t="s">
        <v>679</v>
      </c>
      <c r="F2628" s="205">
        <v>15</v>
      </c>
      <c r="G2628" s="209" t="s">
        <v>9379</v>
      </c>
      <c r="H2628" s="205">
        <f xml:space="preserve"> LEN(小韻資料表[[#This Row],[小韻字集]])</f>
        <v>3</v>
      </c>
      <c r="I2628" s="205" cm="1">
        <f t="array" ref="I2628" xml:space="preserve"> MATCH(TRUE, ISNUMBER( SEARCH( LEFT(小韻資料表[[#This Row],[切語]],1), 切語上字資料表[切語上字]) ), 0)</f>
        <v>40</v>
      </c>
      <c r="J2628" s="210" t="str" cm="1">
        <f t="array" ref="J2628" xml:space="preserve"> INDEX(切語上字資料表[聲母], 小韻資料表[[#This Row],[上字表識別號]])</f>
        <v>來</v>
      </c>
      <c r="K2628" s="210" t="str" cm="1">
        <f t="array" ref="K2628" xml:space="preserve"> INDEX(切語上字資料表[聲母拼音碼], 小韻資料表[[#This Row],[上字表識別號]])</f>
        <v>l</v>
      </c>
      <c r="L2628" s="210" t="str" cm="1">
        <f t="array" ref="L2628" xml:space="preserve"> INDEX(切語上字資料表[清濁], 小韻資料表[[#This Row],[上字表識別號]])</f>
        <v>次濁</v>
      </c>
      <c r="M2628" s="223" t="str" cm="1">
        <f t="array" ref="M2628" xml:space="preserve"> INDEX(切語上字資料表[發送收], 小韻資料表[[#This Row],[上字表識別號]])</f>
        <v>收聲</v>
      </c>
      <c r="N2628" s="205" cm="1">
        <f t="array" ref="N2628" xml:space="preserve"> MATCH(TRUE, ISNUMBER( SEARCH( RIGHT(小韻資料表[[#This Row],[切語]],1), 切語下字資料表[切語下字]) ), 0)</f>
        <v>151</v>
      </c>
      <c r="O2628" s="207" t="str" cm="1">
        <f t="array" ref="O2628" xml:space="preserve"> INDEX(切語下字資料表[韻母], 小韻資料表[[#This Row],[下字表識別號]])</f>
        <v>慁合3</v>
      </c>
      <c r="P2628" s="207" t="str" cm="1">
        <f t="array" ref="P2628" xml:space="preserve"> INDEX(切語下字資料表[韻母拼音碼], 小韻資料表[[#This Row],[下字表識別號]])</f>
        <v>un</v>
      </c>
      <c r="Q2628" s="210" t="str" cm="1">
        <f t="array" ref="Q2628" xml:space="preserve"> INDEX(設定表!$C$19:$C$23, INT( LEFT(小韻資料表[[#This Row],[目次編碼]],1) ))</f>
        <v>去</v>
      </c>
      <c r="R2628" s="210">
        <f xml:space="preserve">  INDEX(設定表!$C$8:$C$15, MATCH( (RIGHT(小韻資料表[[#This Row],[清濁]]) &amp; 小韻資料表[[#This Row],[調]]), 設定表!$B$8:$B$15, 0))</f>
        <v>7</v>
      </c>
      <c r="S2628" s="205" t="s">
        <v>309</v>
      </c>
      <c r="T2628" s="205" t="s">
        <v>309</v>
      </c>
      <c r="U2628" s="226" t="s">
        <v>309</v>
      </c>
      <c r="V2628" s="147" t="s">
        <v>309</v>
      </c>
      <c r="X2628" s="135"/>
      <c r="Y2628" s="135"/>
      <c r="AA2628" s="135"/>
      <c r="AB2628" s="134"/>
      <c r="AC2628" s="135"/>
      <c r="AD2628" s="135"/>
      <c r="AH2628" s="135"/>
      <c r="AI2628" s="135"/>
    </row>
    <row r="2629" spans="1:35" ht="31.5">
      <c r="A2629" s="205">
        <v>2625</v>
      </c>
      <c r="B2629" s="206" t="s">
        <v>9380</v>
      </c>
      <c r="C2629" s="207" t="str">
        <f xml:space="preserve"> _xlfn.CONCAT(小韻資料表[[#This Row],[聲母拼音碼]],小韻資料表[[#This Row],[韻母拼音碼]],小韻資料表[[#This Row],[調號]])</f>
        <v>hun3</v>
      </c>
      <c r="D2629" s="206" t="s">
        <v>3056</v>
      </c>
      <c r="E2629" s="208" t="s">
        <v>679</v>
      </c>
      <c r="F2629" s="205">
        <v>16</v>
      </c>
      <c r="G2629" s="209" t="s">
        <v>3056</v>
      </c>
      <c r="H2629" s="205">
        <f xml:space="preserve"> LEN(小韻資料表[[#This Row],[小韻字集]])</f>
        <v>1</v>
      </c>
      <c r="I2629" s="205" cm="1">
        <f t="array" ref="I2629" xml:space="preserve"> MATCH(TRUE, ISNUMBER( SEARCH( LEFT(小韻資料表[[#This Row],[切語]],1), 切語上字資料表[切語上字]) ), 0)</f>
        <v>17</v>
      </c>
      <c r="J2629" s="210" t="str" cm="1">
        <f t="array" ref="J2629" xml:space="preserve"> INDEX(切語上字資料表[聲母], 小韻資料表[[#This Row],[上字表識別號]])</f>
        <v>非</v>
      </c>
      <c r="K2629" s="210" t="str" cm="1">
        <f t="array" ref="K2629" xml:space="preserve"> INDEX(切語上字資料表[聲母拼音碼], 小韻資料表[[#This Row],[上字表識別號]])</f>
        <v>h</v>
      </c>
      <c r="L2629" s="210" t="str" cm="1">
        <f t="array" ref="L2629" xml:space="preserve"> INDEX(切語上字資料表[清濁], 小韻資料表[[#This Row],[上字表識別號]])</f>
        <v>全清</v>
      </c>
      <c r="M2629" s="223" t="str" cm="1">
        <f t="array" ref="M2629" xml:space="preserve"> INDEX(切語上字資料表[發送收], 小韻資料表[[#This Row],[上字表識別號]])</f>
        <v>發聲</v>
      </c>
      <c r="N2629" s="205" cm="1">
        <f t="array" ref="N2629" xml:space="preserve"> MATCH(TRUE, ISNUMBER( SEARCH( RIGHT(小韻資料表[[#This Row],[切語]],1), 切語下字資料表[切語下字]) ), 0)</f>
        <v>151</v>
      </c>
      <c r="O2629" s="207" t="str" cm="1">
        <f t="array" ref="O2629" xml:space="preserve"> INDEX(切語下字資料表[韻母], 小韻資料表[[#This Row],[下字表識別號]])</f>
        <v>慁合3</v>
      </c>
      <c r="P2629" s="207" t="str" cm="1">
        <f t="array" ref="P2629" xml:space="preserve"> INDEX(切語下字資料表[韻母拼音碼], 小韻資料表[[#This Row],[下字表識別號]])</f>
        <v>un</v>
      </c>
      <c r="Q2629" s="210" t="str" cm="1">
        <f t="array" ref="Q2629" xml:space="preserve"> INDEX(設定表!$C$19:$C$23, INT( LEFT(小韻資料表[[#This Row],[目次編碼]],1) ))</f>
        <v>去</v>
      </c>
      <c r="R2629" s="210">
        <f xml:space="preserve">  INDEX(設定表!$C$8:$C$15, MATCH( (RIGHT(小韻資料表[[#This Row],[清濁]]) &amp; 小韻資料表[[#This Row],[調]]), 設定表!$B$8:$B$15, 0))</f>
        <v>3</v>
      </c>
      <c r="S2629" s="205" t="s">
        <v>309</v>
      </c>
      <c r="T2629" s="205" t="s">
        <v>309</v>
      </c>
      <c r="U2629" s="226" t="s">
        <v>309</v>
      </c>
      <c r="V2629" s="146" t="s">
        <v>309</v>
      </c>
      <c r="X2629" s="135"/>
      <c r="Y2629" s="135"/>
      <c r="AA2629" s="135"/>
      <c r="AB2629" s="134"/>
      <c r="AC2629" s="135"/>
      <c r="AD2629" s="135"/>
      <c r="AH2629" s="135"/>
      <c r="AI2629" s="135"/>
    </row>
    <row r="2630" spans="1:35" ht="31.5">
      <c r="A2630" s="205">
        <v>2626</v>
      </c>
      <c r="B2630" s="206" t="s">
        <v>9381</v>
      </c>
      <c r="C2630" s="207" t="str">
        <f xml:space="preserve"> _xlfn.CONCAT(小韻資料表[[#This Row],[聲母拼音碼]],小韻資料表[[#This Row],[韻母拼音碼]],小韻資料表[[#This Row],[調號]])</f>
        <v>hun3</v>
      </c>
      <c r="D2630" s="206" t="s">
        <v>9382</v>
      </c>
      <c r="E2630" s="208" t="s">
        <v>679</v>
      </c>
      <c r="F2630" s="205">
        <v>17</v>
      </c>
      <c r="G2630" s="209" t="s">
        <v>9382</v>
      </c>
      <c r="H2630" s="205">
        <f xml:space="preserve"> LEN(小韻資料表[[#This Row],[小韻字集]])</f>
        <v>1</v>
      </c>
      <c r="I2630" s="205" cm="1">
        <f t="array" ref="I2630" xml:space="preserve"> MATCH(TRUE, ISNUMBER( SEARCH( LEFT(小韻資料表[[#This Row],[切語]],1), 切語上字資料表[切語上字]) ), 0)</f>
        <v>36</v>
      </c>
      <c r="J2630" s="210" t="str" cm="1">
        <f t="array" ref="J2630" xml:space="preserve"> INDEX(切語上字資料表[聲母], 小韻資料表[[#This Row],[上字表識別號]])</f>
        <v>曉</v>
      </c>
      <c r="K2630" s="210" t="str" cm="1">
        <f t="array" ref="K2630" xml:space="preserve"> INDEX(切語上字資料表[聲母拼音碼], 小韻資料表[[#This Row],[上字表識別號]])</f>
        <v>h</v>
      </c>
      <c r="L2630" s="210" t="str" cm="1">
        <f t="array" ref="L2630" xml:space="preserve"> INDEX(切語上字資料表[清濁], 小韻資料表[[#This Row],[上字表識別號]])</f>
        <v>次清</v>
      </c>
      <c r="M2630" s="223" t="str" cm="1">
        <f t="array" ref="M2630" xml:space="preserve"> INDEX(切語上字資料表[發送收], 小韻資料表[[#This Row],[上字表識別號]])</f>
        <v>送氣</v>
      </c>
      <c r="N2630" s="205" cm="1">
        <f t="array" ref="N2630" xml:space="preserve"> MATCH(TRUE, ISNUMBER( SEARCH( RIGHT(小韻資料表[[#This Row],[切語]],1), 切語下字資料表[切語下字]) ), 0)</f>
        <v>151</v>
      </c>
      <c r="O2630" s="207" t="str" cm="1">
        <f t="array" ref="O2630" xml:space="preserve"> INDEX(切語下字資料表[韻母], 小韻資料表[[#This Row],[下字表識別號]])</f>
        <v>慁合3</v>
      </c>
      <c r="P2630" s="207" t="str" cm="1">
        <f t="array" ref="P2630" xml:space="preserve"> INDEX(切語下字資料表[韻母拼音碼], 小韻資料表[[#This Row],[下字表識別號]])</f>
        <v>un</v>
      </c>
      <c r="Q2630" s="210" t="str" cm="1">
        <f t="array" ref="Q2630" xml:space="preserve"> INDEX(設定表!$C$19:$C$23, INT( LEFT(小韻資料表[[#This Row],[目次編碼]],1) ))</f>
        <v>去</v>
      </c>
      <c r="R2630" s="210">
        <f xml:space="preserve">  INDEX(設定表!$C$8:$C$15, MATCH( (RIGHT(小韻資料表[[#This Row],[清濁]]) &amp; 小韻資料表[[#This Row],[調]]), 設定表!$B$8:$B$15, 0))</f>
        <v>3</v>
      </c>
      <c r="S2630" s="205" t="s">
        <v>309</v>
      </c>
      <c r="T2630" s="205" t="s">
        <v>309</v>
      </c>
      <c r="U2630" s="226" t="s">
        <v>309</v>
      </c>
      <c r="V2630" s="147" t="s">
        <v>309</v>
      </c>
      <c r="X2630" s="135"/>
      <c r="Y2630" s="135"/>
      <c r="AA2630" s="135"/>
      <c r="AB2630" s="134"/>
      <c r="AC2630" s="135"/>
      <c r="AD2630" s="135"/>
      <c r="AH2630" s="135"/>
      <c r="AI2630" s="135"/>
    </row>
    <row r="2631" spans="1:35" ht="31.5">
      <c r="A2631" s="205">
        <v>2627</v>
      </c>
      <c r="B2631" s="206" t="s">
        <v>9383</v>
      </c>
      <c r="C2631" s="207" t="str">
        <f xml:space="preserve"> _xlfn.CONCAT(小韻資料表[[#This Row],[聲母拼音碼]],小韻資料表[[#This Row],[韻母拼音碼]],小韻資料表[[#This Row],[調號]])</f>
        <v>cun3</v>
      </c>
      <c r="D2631" s="206" t="s">
        <v>9384</v>
      </c>
      <c r="E2631" s="208" t="s">
        <v>679</v>
      </c>
      <c r="F2631" s="205">
        <v>18</v>
      </c>
      <c r="G2631" s="209" t="s">
        <v>9385</v>
      </c>
      <c r="H2631" s="205">
        <f xml:space="preserve"> LEN(小韻資料表[[#This Row],[小韻字集]])</f>
        <v>4</v>
      </c>
      <c r="I2631" s="205" cm="1">
        <f t="array" ref="I2631" xml:space="preserve"> MATCH(TRUE, ISNUMBER( SEARCH( LEFT(小韻資料表[[#This Row],[切語]],1), 切語上字資料表[切語上字]) ), 0)</f>
        <v>21</v>
      </c>
      <c r="J2631" s="210" t="str" cm="1">
        <f t="array" ref="J2631" xml:space="preserve"> INDEX(切語上字資料表[聲母], 小韻資料表[[#This Row],[上字表識別號]])</f>
        <v>精</v>
      </c>
      <c r="K2631" s="210" t="str" cm="1">
        <f t="array" ref="K2631" xml:space="preserve"> INDEX(切語上字資料表[聲母拼音碼], 小韻資料表[[#This Row],[上字表識別號]])</f>
        <v>c</v>
      </c>
      <c r="L2631" s="210" t="str" cm="1">
        <f t="array" ref="L2631" xml:space="preserve"> INDEX(切語上字資料表[清濁], 小韻資料表[[#This Row],[上字表識別號]])</f>
        <v>全清</v>
      </c>
      <c r="M2631" s="223" t="str" cm="1">
        <f t="array" ref="M2631" xml:space="preserve"> INDEX(切語上字資料表[發送收], 小韻資料表[[#This Row],[上字表識別號]])</f>
        <v>發聲</v>
      </c>
      <c r="N2631" s="205" cm="1">
        <f t="array" ref="N2631" xml:space="preserve"> MATCH(TRUE, ISNUMBER( SEARCH( RIGHT(小韻資料表[[#This Row],[切語]],1), 切語下字資料表[切語下字]) ), 0)</f>
        <v>151</v>
      </c>
      <c r="O2631" s="207" t="str" cm="1">
        <f t="array" ref="O2631" xml:space="preserve"> INDEX(切語下字資料表[韻母], 小韻資料表[[#This Row],[下字表識別號]])</f>
        <v>慁合3</v>
      </c>
      <c r="P2631" s="207" t="str" cm="1">
        <f t="array" ref="P2631" xml:space="preserve"> INDEX(切語下字資料表[韻母拼音碼], 小韻資料表[[#This Row],[下字表識別號]])</f>
        <v>un</v>
      </c>
      <c r="Q2631" s="210" t="str" cm="1">
        <f t="array" ref="Q2631" xml:space="preserve"> INDEX(設定表!$C$19:$C$23, INT( LEFT(小韻資料表[[#This Row],[目次編碼]],1) ))</f>
        <v>去</v>
      </c>
      <c r="R2631" s="210">
        <f xml:space="preserve">  INDEX(設定表!$C$8:$C$15, MATCH( (RIGHT(小韻資料表[[#This Row],[清濁]]) &amp; 小韻資料表[[#This Row],[調]]), 設定表!$B$8:$B$15, 0))</f>
        <v>3</v>
      </c>
      <c r="S2631" s="205" t="s">
        <v>309</v>
      </c>
      <c r="T2631" s="205" t="s">
        <v>309</v>
      </c>
      <c r="U2631" s="226" t="s">
        <v>309</v>
      </c>
      <c r="V2631" s="146" t="s">
        <v>309</v>
      </c>
      <c r="X2631" s="135"/>
      <c r="Y2631" s="135"/>
      <c r="AA2631" s="135"/>
      <c r="AB2631" s="134"/>
      <c r="AC2631" s="135"/>
      <c r="AD2631" s="135"/>
      <c r="AH2631" s="135"/>
      <c r="AI2631" s="135"/>
    </row>
    <row r="2632" spans="1:35" ht="31.5">
      <c r="A2632" s="205">
        <v>2628</v>
      </c>
      <c r="B2632" s="206" t="s">
        <v>9386</v>
      </c>
      <c r="C2632" s="207" t="str">
        <f xml:space="preserve"> _xlfn.CONCAT(小韻資料表[[#This Row],[聲母拼音碼]],小韻資料表[[#This Row],[韻母拼音碼]],小韻資料表[[#This Row],[調號]])</f>
        <v>hirn7</v>
      </c>
      <c r="D2632" s="206" t="s">
        <v>697</v>
      </c>
      <c r="E2632" s="208" t="s">
        <v>696</v>
      </c>
      <c r="F2632" s="205">
        <v>1</v>
      </c>
      <c r="G2632" s="209" t="s">
        <v>697</v>
      </c>
      <c r="H2632" s="205">
        <f xml:space="preserve"> LEN(小韻資料表[[#This Row],[小韻字集]])</f>
        <v>1</v>
      </c>
      <c r="I2632" s="205" cm="1">
        <f t="array" ref="I2632" xml:space="preserve"> MATCH(TRUE, ISNUMBER( SEARCH( LEFT(小韻資料表[[#This Row],[切語]],1), 切語上字資料表[切語上字]) ), 0)</f>
        <v>37</v>
      </c>
      <c r="J2632" s="210" t="str" cm="1">
        <f t="array" ref="J2632" xml:space="preserve"> INDEX(切語上字資料表[聲母], 小韻資料表[[#This Row],[上字表識別號]])</f>
        <v>匣</v>
      </c>
      <c r="K2632" s="210" t="str" cm="1">
        <f t="array" ref="K2632" xml:space="preserve"> INDEX(切語上字資料表[聲母拼音碼], 小韻資料表[[#This Row],[上字表識別號]])</f>
        <v>h</v>
      </c>
      <c r="L2632" s="210" t="str" cm="1">
        <f t="array" ref="L2632" xml:space="preserve"> INDEX(切語上字資料表[清濁], 小韻資料表[[#This Row],[上字表識別號]])</f>
        <v>全濁</v>
      </c>
      <c r="M2632" s="223" t="str" cm="1">
        <f t="array" ref="M2632" xml:space="preserve"> INDEX(切語上字資料表[發送收], 小韻資料表[[#This Row],[上字表識別號]])</f>
        <v>送氣</v>
      </c>
      <c r="N2632" s="205" cm="1">
        <f t="array" ref="N2632" xml:space="preserve"> MATCH(TRUE, ISNUMBER( SEARCH( RIGHT(小韻資料表[[#This Row],[切語]],1), 切語下字資料表[切語下字]) ), 0)</f>
        <v>155</v>
      </c>
      <c r="O2632" s="207" t="str" cm="1">
        <f t="array" ref="O2632" xml:space="preserve"> INDEX(切語下字資料表[韻母], 小韻資料表[[#This Row],[下字表識別號]])</f>
        <v>恨開1</v>
      </c>
      <c r="P2632" s="207" t="str" cm="1">
        <f t="array" ref="P2632" xml:space="preserve"> INDEX(切語下字資料表[韻母拼音碼], 小韻資料表[[#This Row],[下字表識別號]])</f>
        <v>irn</v>
      </c>
      <c r="Q2632" s="210" t="str" cm="1">
        <f t="array" ref="Q2632" xml:space="preserve"> INDEX(設定表!$C$19:$C$23, INT( LEFT(小韻資料表[[#This Row],[目次編碼]],1) ))</f>
        <v>去</v>
      </c>
      <c r="R2632" s="210">
        <f xml:space="preserve">  INDEX(設定表!$C$8:$C$15, MATCH( (RIGHT(小韻資料表[[#This Row],[清濁]]) &amp; 小韻資料表[[#This Row],[調]]), 設定表!$B$8:$B$15, 0))</f>
        <v>7</v>
      </c>
      <c r="S2632" s="205" t="s">
        <v>309</v>
      </c>
      <c r="T2632" s="205" t="s">
        <v>309</v>
      </c>
      <c r="U2632" s="226" t="s">
        <v>309</v>
      </c>
      <c r="V2632" s="147" t="s">
        <v>309</v>
      </c>
      <c r="X2632" s="135"/>
      <c r="Y2632" s="135"/>
      <c r="AA2632" s="135"/>
      <c r="AB2632" s="134"/>
      <c r="AC2632" s="135"/>
      <c r="AD2632" s="135"/>
      <c r="AH2632" s="135"/>
      <c r="AI2632" s="135"/>
    </row>
    <row r="2633" spans="1:35" ht="31.5">
      <c r="A2633" s="205">
        <v>2629</v>
      </c>
      <c r="B2633" s="206" t="s">
        <v>9387</v>
      </c>
      <c r="C2633" s="207" t="str">
        <f xml:space="preserve"> _xlfn.CONCAT(小韻資料表[[#This Row],[聲母拼音碼]],小韻資料表[[#This Row],[韻母拼音碼]],小韻資料表[[#This Row],[調號]])</f>
        <v>kirn3</v>
      </c>
      <c r="D2633" s="206" t="s">
        <v>9388</v>
      </c>
      <c r="E2633" s="208" t="s">
        <v>696</v>
      </c>
      <c r="F2633" s="205">
        <v>2</v>
      </c>
      <c r="G2633" s="209" t="s">
        <v>9389</v>
      </c>
      <c r="H2633" s="205">
        <f xml:space="preserve"> LEN(小韻資料表[[#This Row],[小韻字集]])</f>
        <v>4</v>
      </c>
      <c r="I2633" s="205" cm="1">
        <f t="array" ref="I2633" xml:space="preserve"> MATCH(TRUE, ISNUMBER( SEARCH( LEFT(小韻資料表[[#This Row],[切語]],1), 切語上字資料表[切語上字]) ), 0)</f>
        <v>1</v>
      </c>
      <c r="J2633" s="210" t="str" cm="1">
        <f t="array" ref="J2633" xml:space="preserve"> INDEX(切語上字資料表[聲母], 小韻資料表[[#This Row],[上字表識別號]])</f>
        <v>見</v>
      </c>
      <c r="K2633" s="210" t="str" cm="1">
        <f t="array" ref="K2633" xml:space="preserve"> INDEX(切語上字資料表[聲母拼音碼], 小韻資料表[[#This Row],[上字表識別號]])</f>
        <v>k</v>
      </c>
      <c r="L2633" s="210" t="str" cm="1">
        <f t="array" ref="L2633" xml:space="preserve"> INDEX(切語上字資料表[清濁], 小韻資料表[[#This Row],[上字表識別號]])</f>
        <v>全清</v>
      </c>
      <c r="M2633" s="223" t="str" cm="1">
        <f t="array" ref="M2633" xml:space="preserve"> INDEX(切語上字資料表[發送收], 小韻資料表[[#This Row],[上字表識別號]])</f>
        <v>發聲</v>
      </c>
      <c r="N2633" s="205" cm="1">
        <f t="array" ref="N2633" xml:space="preserve"> MATCH(TRUE, ISNUMBER( SEARCH( RIGHT(小韻資料表[[#This Row],[切語]],1), 切語下字資料表[切語下字]) ), 0)</f>
        <v>155</v>
      </c>
      <c r="O2633" s="207" t="str" cm="1">
        <f t="array" ref="O2633" xml:space="preserve"> INDEX(切語下字資料表[韻母], 小韻資料表[[#This Row],[下字表識別號]])</f>
        <v>恨開1</v>
      </c>
      <c r="P2633" s="207" t="str" cm="1">
        <f t="array" ref="P2633" xml:space="preserve"> INDEX(切語下字資料表[韻母拼音碼], 小韻資料表[[#This Row],[下字表識別號]])</f>
        <v>irn</v>
      </c>
      <c r="Q2633" s="210" t="str" cm="1">
        <f t="array" ref="Q2633" xml:space="preserve"> INDEX(設定表!$C$19:$C$23, INT( LEFT(小韻資料表[[#This Row],[目次編碼]],1) ))</f>
        <v>去</v>
      </c>
      <c r="R2633" s="210">
        <f xml:space="preserve">  INDEX(設定表!$C$8:$C$15, MATCH( (RIGHT(小韻資料表[[#This Row],[清濁]]) &amp; 小韻資料表[[#This Row],[調]]), 設定表!$B$8:$B$15, 0))</f>
        <v>3</v>
      </c>
      <c r="S2633" s="205" t="s">
        <v>309</v>
      </c>
      <c r="T2633" s="205" t="s">
        <v>309</v>
      </c>
      <c r="U2633" s="226" t="s">
        <v>309</v>
      </c>
      <c r="V2633" s="146" t="s">
        <v>309</v>
      </c>
      <c r="X2633" s="135"/>
      <c r="Y2633" s="135"/>
      <c r="AA2633" s="135"/>
      <c r="AB2633" s="134"/>
      <c r="AC2633" s="135"/>
      <c r="AD2633" s="135"/>
      <c r="AH2633" s="135"/>
      <c r="AI2633" s="135"/>
    </row>
    <row r="2634" spans="1:35" ht="31.5">
      <c r="A2634" s="205">
        <v>2630</v>
      </c>
      <c r="B2634" s="206" t="s">
        <v>9390</v>
      </c>
      <c r="C2634" s="207" t="str">
        <f xml:space="preserve"> _xlfn.CONCAT(小韻資料表[[#This Row],[聲母拼音碼]],小韻資料表[[#This Row],[韻母拼音碼]],小韻資料表[[#This Row],[調號]])</f>
        <v>girn7</v>
      </c>
      <c r="D2634" s="206" t="s">
        <v>9391</v>
      </c>
      <c r="E2634" s="208" t="s">
        <v>696</v>
      </c>
      <c r="F2634" s="205">
        <v>3</v>
      </c>
      <c r="G2634" s="209" t="s">
        <v>9391</v>
      </c>
      <c r="H2634" s="205">
        <f xml:space="preserve"> LEN(小韻資料表[[#This Row],[小韻字集]])</f>
        <v>1</v>
      </c>
      <c r="I2634" s="205" cm="1">
        <f t="array" ref="I2634" xml:space="preserve"> MATCH(TRUE, ISNUMBER( SEARCH( LEFT(小韻資料表[[#This Row],[切語]],1), 切語上字資料表[切語上字]) ), 0)</f>
        <v>4</v>
      </c>
      <c r="J2634" s="210" t="str" cm="1">
        <f t="array" ref="J2634" xml:space="preserve"> INDEX(切語上字資料表[聲母], 小韻資料表[[#This Row],[上字表識別號]])</f>
        <v>疑</v>
      </c>
      <c r="K2634" s="210" t="str" cm="1">
        <f t="array" ref="K2634" xml:space="preserve"> INDEX(切語上字資料表[聲母拼音碼], 小韻資料表[[#This Row],[上字表識別號]])</f>
        <v>g</v>
      </c>
      <c r="L2634" s="210" t="str" cm="1">
        <f t="array" ref="L2634" xml:space="preserve"> INDEX(切語上字資料表[清濁], 小韻資料表[[#This Row],[上字表識別號]])</f>
        <v>次濁</v>
      </c>
      <c r="M2634" s="223" t="str" cm="1">
        <f t="array" ref="M2634" xml:space="preserve"> INDEX(切語上字資料表[發送收], 小韻資料表[[#This Row],[上字表識別號]])</f>
        <v>收聲</v>
      </c>
      <c r="N2634" s="205" cm="1">
        <f t="array" ref="N2634" xml:space="preserve"> MATCH(TRUE, ISNUMBER( SEARCH( RIGHT(小韻資料表[[#This Row],[切語]],1), 切語下字資料表[切語下字]) ), 0)</f>
        <v>155</v>
      </c>
      <c r="O2634" s="207" t="str" cm="1">
        <f t="array" ref="O2634" xml:space="preserve"> INDEX(切語下字資料表[韻母], 小韻資料表[[#This Row],[下字表識別號]])</f>
        <v>恨開1</v>
      </c>
      <c r="P2634" s="207" t="str" cm="1">
        <f t="array" ref="P2634" xml:space="preserve"> INDEX(切語下字資料表[韻母拼音碼], 小韻資料表[[#This Row],[下字表識別號]])</f>
        <v>irn</v>
      </c>
      <c r="Q2634" s="210" t="str" cm="1">
        <f t="array" ref="Q2634" xml:space="preserve"> INDEX(設定表!$C$19:$C$23, INT( LEFT(小韻資料表[[#This Row],[目次編碼]],1) ))</f>
        <v>去</v>
      </c>
      <c r="R2634" s="210">
        <f xml:space="preserve">  INDEX(設定表!$C$8:$C$15, MATCH( (RIGHT(小韻資料表[[#This Row],[清濁]]) &amp; 小韻資料表[[#This Row],[調]]), 設定表!$B$8:$B$15, 0))</f>
        <v>7</v>
      </c>
      <c r="S2634" s="205" t="s">
        <v>309</v>
      </c>
      <c r="T2634" s="205" t="s">
        <v>309</v>
      </c>
      <c r="U2634" s="226" t="s">
        <v>309</v>
      </c>
      <c r="V2634" s="147" t="s">
        <v>309</v>
      </c>
      <c r="X2634" s="135"/>
      <c r="Y2634" s="135"/>
      <c r="AA2634" s="135"/>
      <c r="AB2634" s="134"/>
      <c r="AC2634" s="135"/>
      <c r="AD2634" s="135"/>
      <c r="AH2634" s="135"/>
      <c r="AI2634" s="135"/>
    </row>
    <row r="2635" spans="1:35" ht="31.5">
      <c r="A2635" s="205">
        <v>2631</v>
      </c>
      <c r="B2635" s="206" t="s">
        <v>9392</v>
      </c>
      <c r="C2635" s="207" t="str">
        <f xml:space="preserve"> _xlfn.CONCAT(小韻資料表[[#This Row],[聲母拼音碼]],小韻資料表[[#This Row],[韻母拼音碼]],小韻資料表[[#This Row],[調號]])</f>
        <v>Øirn3</v>
      </c>
      <c r="D2635" s="206" t="s">
        <v>9393</v>
      </c>
      <c r="E2635" s="208" t="s">
        <v>696</v>
      </c>
      <c r="F2635" s="205">
        <v>4</v>
      </c>
      <c r="G2635" s="209" t="s">
        <v>9393</v>
      </c>
      <c r="H2635" s="205">
        <f xml:space="preserve"> LEN(小韻資料表[[#This Row],[小韻字集]])</f>
        <v>1</v>
      </c>
      <c r="I2635" s="205" cm="1">
        <f t="array" ref="I2635" xml:space="preserve"> MATCH(TRUE, ISNUMBER( SEARCH( LEFT(小韻資料表[[#This Row],[切語]],1), 切語上字資料表[切語上字]) ), 0)</f>
        <v>35</v>
      </c>
      <c r="J2635" s="210" t="str" cm="1">
        <f t="array" ref="J2635" xml:space="preserve"> INDEX(切語上字資料表[聲母], 小韻資料表[[#This Row],[上字表識別號]])</f>
        <v>影</v>
      </c>
      <c r="K2635" s="210" t="str" cm="1">
        <f t="array" ref="K2635" xml:space="preserve"> INDEX(切語上字資料表[聲母拼音碼], 小韻資料表[[#This Row],[上字表識別號]])</f>
        <v>Ø</v>
      </c>
      <c r="L2635" s="210" t="str" cm="1">
        <f t="array" ref="L2635" xml:space="preserve"> INDEX(切語上字資料表[清濁], 小韻資料表[[#This Row],[上字表識別號]])</f>
        <v>全清</v>
      </c>
      <c r="M2635" s="223" t="str" cm="1">
        <f t="array" ref="M2635" xml:space="preserve"> INDEX(切語上字資料表[發送收], 小韻資料表[[#This Row],[上字表識別號]])</f>
        <v>發聲</v>
      </c>
      <c r="N2635" s="205" cm="1">
        <f t="array" ref="N2635" xml:space="preserve"> MATCH(TRUE, ISNUMBER( SEARCH( RIGHT(小韻資料表[[#This Row],[切語]],1), 切語下字資料表[切語下字]) ), 0)</f>
        <v>155</v>
      </c>
      <c r="O2635" s="207" t="str" cm="1">
        <f t="array" ref="O2635" xml:space="preserve"> INDEX(切語下字資料表[韻母], 小韻資料表[[#This Row],[下字表識別號]])</f>
        <v>恨開1</v>
      </c>
      <c r="P2635" s="207" t="str" cm="1">
        <f t="array" ref="P2635" xml:space="preserve"> INDEX(切語下字資料表[韻母拼音碼], 小韻資料表[[#This Row],[下字表識別號]])</f>
        <v>irn</v>
      </c>
      <c r="Q2635" s="210" t="str" cm="1">
        <f t="array" ref="Q2635" xml:space="preserve"> INDEX(設定表!$C$19:$C$23, INT( LEFT(小韻資料表[[#This Row],[目次編碼]],1) ))</f>
        <v>去</v>
      </c>
      <c r="R2635" s="210">
        <f xml:space="preserve">  INDEX(設定表!$C$8:$C$15, MATCH( (RIGHT(小韻資料表[[#This Row],[清濁]]) &amp; 小韻資料表[[#This Row],[調]]), 設定表!$B$8:$B$15, 0))</f>
        <v>3</v>
      </c>
      <c r="S2635" s="205" t="s">
        <v>309</v>
      </c>
      <c r="T2635" s="205" t="s">
        <v>309</v>
      </c>
      <c r="U2635" s="226" t="s">
        <v>309</v>
      </c>
      <c r="V2635" s="146" t="s">
        <v>309</v>
      </c>
      <c r="X2635" s="135"/>
      <c r="Y2635" s="135"/>
      <c r="AA2635" s="135"/>
      <c r="AB2635" s="134"/>
      <c r="AC2635" s="135"/>
      <c r="AD2635" s="135"/>
      <c r="AH2635" s="135"/>
      <c r="AI2635" s="135"/>
    </row>
    <row r="2636" spans="1:35" ht="63">
      <c r="A2636" s="205">
        <v>2632</v>
      </c>
      <c r="B2636" s="206" t="s">
        <v>9394</v>
      </c>
      <c r="C2636" s="207" t="str">
        <f xml:space="preserve"> _xlfn.CONCAT(小韻資料表[[#This Row],[聲母拼音碼]],小韻資料表[[#This Row],[韻母拼音碼]],小韻資料表[[#This Row],[調號]])</f>
        <v>han7</v>
      </c>
      <c r="D2636" s="206" t="s">
        <v>715</v>
      </c>
      <c r="E2636" s="208" t="s">
        <v>714</v>
      </c>
      <c r="F2636" s="205">
        <v>1</v>
      </c>
      <c r="G2636" s="209" t="s">
        <v>9395</v>
      </c>
      <c r="H2636" s="205">
        <f xml:space="preserve"> LEN(小韻資料表[[#This Row],[小韻字集]])</f>
        <v>28</v>
      </c>
      <c r="I2636" s="205" cm="1">
        <f t="array" ref="I2636" xml:space="preserve"> MATCH(TRUE, ISNUMBER( SEARCH( LEFT(小韻資料表[[#This Row],[切語]],1), 切語上字資料表[切語上字]) ), 0)</f>
        <v>37</v>
      </c>
      <c r="J2636" s="210" t="str" cm="1">
        <f t="array" ref="J2636" xml:space="preserve"> INDEX(切語上字資料表[聲母], 小韻資料表[[#This Row],[上字表識別號]])</f>
        <v>匣</v>
      </c>
      <c r="K2636" s="210" t="str" cm="1">
        <f t="array" ref="K2636" xml:space="preserve"> INDEX(切語上字資料表[聲母拼音碼], 小韻資料表[[#This Row],[上字表識別號]])</f>
        <v>h</v>
      </c>
      <c r="L2636" s="210" t="str" cm="1">
        <f t="array" ref="L2636" xml:space="preserve"> INDEX(切語上字資料表[清濁], 小韻資料表[[#This Row],[上字表識別號]])</f>
        <v>全濁</v>
      </c>
      <c r="M2636" s="223" t="str" cm="1">
        <f t="array" ref="M2636" xml:space="preserve"> INDEX(切語上字資料表[發送收], 小韻資料表[[#This Row],[上字表識別號]])</f>
        <v>送氣</v>
      </c>
      <c r="N2636" s="205" cm="1">
        <f t="array" ref="N2636" xml:space="preserve"> MATCH(TRUE, ISNUMBER( SEARCH( RIGHT(小韻資料表[[#This Row],[切語]],1), 切語下字資料表[切語下字]) ), 0)</f>
        <v>159</v>
      </c>
      <c r="O2636" s="207" t="str" cm="1">
        <f t="array" ref="O2636" xml:space="preserve"> INDEX(切語下字資料表[韻母], 小韻資料表[[#This Row],[下字表識別號]])</f>
        <v>翰開1</v>
      </c>
      <c r="P2636" s="207" t="str" cm="1">
        <f t="array" ref="P2636" xml:space="preserve"> INDEX(切語下字資料表[韻母拼音碼], 小韻資料表[[#This Row],[下字表識別號]])</f>
        <v>an</v>
      </c>
      <c r="Q2636" s="210" t="str" cm="1">
        <f t="array" ref="Q2636" xml:space="preserve"> INDEX(設定表!$C$19:$C$23, INT( LEFT(小韻資料表[[#This Row],[目次編碼]],1) ))</f>
        <v>去</v>
      </c>
      <c r="R2636" s="210">
        <f xml:space="preserve">  INDEX(設定表!$C$8:$C$15, MATCH( (RIGHT(小韻資料表[[#This Row],[清濁]]) &amp; 小韻資料表[[#This Row],[調]]), 設定表!$B$8:$B$15, 0))</f>
        <v>7</v>
      </c>
      <c r="S2636" s="205" t="s">
        <v>309</v>
      </c>
      <c r="T2636" s="205" t="s">
        <v>309</v>
      </c>
      <c r="U2636" s="226" t="s">
        <v>309</v>
      </c>
      <c r="V2636" s="147" t="s">
        <v>309</v>
      </c>
      <c r="X2636" s="135"/>
      <c r="Y2636" s="135"/>
      <c r="AA2636" s="135"/>
      <c r="AB2636" s="134"/>
      <c r="AC2636" s="135"/>
      <c r="AD2636" s="135"/>
      <c r="AH2636" s="135"/>
      <c r="AI2636" s="135"/>
    </row>
    <row r="2637" spans="1:35" ht="31.5">
      <c r="A2637" s="205">
        <v>2633</v>
      </c>
      <c r="B2637" s="206" t="s">
        <v>9396</v>
      </c>
      <c r="C2637" s="207" t="str">
        <f xml:space="preserve"> _xlfn.CONCAT(小韻資料表[[#This Row],[聲母拼音碼]],小韻資料表[[#This Row],[韻母拼音碼]],小韻資料表[[#This Row],[調號]])</f>
        <v>than3</v>
      </c>
      <c r="D2637" s="206" t="s">
        <v>9397</v>
      </c>
      <c r="E2637" s="208" t="s">
        <v>714</v>
      </c>
      <c r="F2637" s="205">
        <v>2</v>
      </c>
      <c r="G2637" s="209" t="s">
        <v>9398</v>
      </c>
      <c r="H2637" s="205">
        <f xml:space="preserve"> LEN(小韻資料表[[#This Row],[小韻字集]])</f>
        <v>7</v>
      </c>
      <c r="I2637" s="205" cm="1">
        <f t="array" ref="I2637" xml:space="preserve"> MATCH(TRUE, ISNUMBER( SEARCH( LEFT(小韻資料表[[#This Row],[切語]],1), 切語上字資料表[切語上字]) ), 0)</f>
        <v>6</v>
      </c>
      <c r="J2637" s="210" t="str" cm="1">
        <f t="array" ref="J2637" xml:space="preserve"> INDEX(切語上字資料表[聲母], 小韻資料表[[#This Row],[上字表識別號]])</f>
        <v>透</v>
      </c>
      <c r="K2637" s="210" t="str" cm="1">
        <f t="array" ref="K2637" xml:space="preserve"> INDEX(切語上字資料表[聲母拼音碼], 小韻資料表[[#This Row],[上字表識別號]])</f>
        <v>th</v>
      </c>
      <c r="L2637" s="210" t="str" cm="1">
        <f t="array" ref="L2637" xml:space="preserve"> INDEX(切語上字資料表[清濁], 小韻資料表[[#This Row],[上字表識別號]])</f>
        <v>次清</v>
      </c>
      <c r="M2637" s="223" t="str" cm="1">
        <f t="array" ref="M2637" xml:space="preserve"> INDEX(切語上字資料表[發送收], 小韻資料表[[#This Row],[上字表識別號]])</f>
        <v>送氣</v>
      </c>
      <c r="N2637" s="205" cm="1">
        <f t="array" ref="N2637" xml:space="preserve"> MATCH(TRUE, ISNUMBER( SEARCH( RIGHT(小韻資料表[[#This Row],[切語]],1), 切語下字資料表[切語下字]) ), 0)</f>
        <v>159</v>
      </c>
      <c r="O2637" s="207" t="str" cm="1">
        <f t="array" ref="O2637" xml:space="preserve"> INDEX(切語下字資料表[韻母], 小韻資料表[[#This Row],[下字表識別號]])</f>
        <v>翰開1</v>
      </c>
      <c r="P2637" s="207" t="str" cm="1">
        <f t="array" ref="P2637" xml:space="preserve"> INDEX(切語下字資料表[韻母拼音碼], 小韻資料表[[#This Row],[下字表識別號]])</f>
        <v>an</v>
      </c>
      <c r="Q2637" s="210" t="str" cm="1">
        <f t="array" ref="Q2637" xml:space="preserve"> INDEX(設定表!$C$19:$C$23, INT( LEFT(小韻資料表[[#This Row],[目次編碼]],1) ))</f>
        <v>去</v>
      </c>
      <c r="R2637" s="210">
        <f xml:space="preserve">  INDEX(設定表!$C$8:$C$15, MATCH( (RIGHT(小韻資料表[[#This Row],[清濁]]) &amp; 小韻資料表[[#This Row],[調]]), 設定表!$B$8:$B$15, 0))</f>
        <v>3</v>
      </c>
      <c r="S2637" s="205" t="s">
        <v>309</v>
      </c>
      <c r="T2637" s="205" t="s">
        <v>309</v>
      </c>
      <c r="U2637" s="226" t="s">
        <v>9399</v>
      </c>
      <c r="V2637" s="146" t="s">
        <v>309</v>
      </c>
      <c r="X2637" s="135"/>
      <c r="Y2637" s="135"/>
      <c r="AA2637" s="135"/>
      <c r="AB2637" s="134"/>
      <c r="AC2637" s="135"/>
      <c r="AD2637" s="135"/>
      <c r="AH2637" s="135"/>
      <c r="AI2637" s="135"/>
    </row>
    <row r="2638" spans="1:35" ht="31.5">
      <c r="A2638" s="205">
        <v>2634</v>
      </c>
      <c r="B2638" s="206" t="s">
        <v>9400</v>
      </c>
      <c r="C2638" s="207" t="str">
        <f xml:space="preserve"> _xlfn.CONCAT(小韻資料表[[#This Row],[聲母拼音碼]],小韻資料表[[#This Row],[韻母拼音碼]],小韻資料表[[#This Row],[調號]])</f>
        <v>Øan3</v>
      </c>
      <c r="D2638" s="206" t="s">
        <v>9401</v>
      </c>
      <c r="E2638" s="208" t="s">
        <v>714</v>
      </c>
      <c r="F2638" s="205">
        <v>3</v>
      </c>
      <c r="G2638" s="209" t="s">
        <v>9402</v>
      </c>
      <c r="H2638" s="205">
        <f xml:space="preserve"> LEN(小韻資料表[[#This Row],[小韻字集]])</f>
        <v>7</v>
      </c>
      <c r="I2638" s="205" cm="1">
        <f t="array" ref="I2638" xml:space="preserve"> MATCH(TRUE, ISNUMBER( SEARCH( LEFT(小韻資料表[[#This Row],[切語]],1), 切語上字資料表[切語上字]) ), 0)</f>
        <v>35</v>
      </c>
      <c r="J2638" s="210" t="str" cm="1">
        <f t="array" ref="J2638" xml:space="preserve"> INDEX(切語上字資料表[聲母], 小韻資料表[[#This Row],[上字表識別號]])</f>
        <v>影</v>
      </c>
      <c r="K2638" s="210" t="str" cm="1">
        <f t="array" ref="K2638" xml:space="preserve"> INDEX(切語上字資料表[聲母拼音碼], 小韻資料表[[#This Row],[上字表識別號]])</f>
        <v>Ø</v>
      </c>
      <c r="L2638" s="210" t="str" cm="1">
        <f t="array" ref="L2638" xml:space="preserve"> INDEX(切語上字資料表[清濁], 小韻資料表[[#This Row],[上字表識別號]])</f>
        <v>全清</v>
      </c>
      <c r="M2638" s="223" t="str" cm="1">
        <f t="array" ref="M2638" xml:space="preserve"> INDEX(切語上字資料表[發送收], 小韻資料表[[#This Row],[上字表識別號]])</f>
        <v>發聲</v>
      </c>
      <c r="N2638" s="205" cm="1">
        <f t="array" ref="N2638" xml:space="preserve"> MATCH(TRUE, ISNUMBER( SEARCH( RIGHT(小韻資料表[[#This Row],[切語]],1), 切語下字資料表[切語下字]) ), 0)</f>
        <v>159</v>
      </c>
      <c r="O2638" s="207" t="str" cm="1">
        <f t="array" ref="O2638" xml:space="preserve"> INDEX(切語下字資料表[韻母], 小韻資料表[[#This Row],[下字表識別號]])</f>
        <v>翰開1</v>
      </c>
      <c r="P2638" s="207" t="str" cm="1">
        <f t="array" ref="P2638" xml:space="preserve"> INDEX(切語下字資料表[韻母拼音碼], 小韻資料表[[#This Row],[下字表識別號]])</f>
        <v>an</v>
      </c>
      <c r="Q2638" s="210" t="str" cm="1">
        <f t="array" ref="Q2638" xml:space="preserve"> INDEX(設定表!$C$19:$C$23, INT( LEFT(小韻資料表[[#This Row],[目次編碼]],1) ))</f>
        <v>去</v>
      </c>
      <c r="R2638" s="210">
        <f xml:space="preserve">  INDEX(設定表!$C$8:$C$15, MATCH( (RIGHT(小韻資料表[[#This Row],[清濁]]) &amp; 小韻資料表[[#This Row],[調]]), 設定表!$B$8:$B$15, 0))</f>
        <v>3</v>
      </c>
      <c r="S2638" s="205" t="s">
        <v>9403</v>
      </c>
      <c r="T2638" s="205" t="s">
        <v>309</v>
      </c>
      <c r="U2638" s="226" t="s">
        <v>309</v>
      </c>
      <c r="V2638" s="147" t="s">
        <v>309</v>
      </c>
      <c r="X2638" s="135"/>
      <c r="Y2638" s="135"/>
      <c r="AA2638" s="135"/>
      <c r="AB2638" s="134"/>
      <c r="AC2638" s="135"/>
      <c r="AD2638" s="135"/>
      <c r="AH2638" s="135"/>
      <c r="AI2638" s="135"/>
    </row>
    <row r="2639" spans="1:35" ht="31.5">
      <c r="A2639" s="205">
        <v>2635</v>
      </c>
      <c r="B2639" s="206" t="s">
        <v>9404</v>
      </c>
      <c r="C2639" s="207" t="str">
        <f xml:space="preserve"> _xlfn.CONCAT(小韻資料表[[#This Row],[聲母拼音碼]],小韻資料表[[#This Row],[韻母拼音碼]],小韻資料表[[#This Row],[調號]])</f>
        <v>tan3</v>
      </c>
      <c r="D2639" s="206" t="s">
        <v>9405</v>
      </c>
      <c r="E2639" s="208" t="s">
        <v>714</v>
      </c>
      <c r="F2639" s="205">
        <v>4</v>
      </c>
      <c r="G2639" s="209" t="s">
        <v>9406</v>
      </c>
      <c r="H2639" s="205">
        <f xml:space="preserve"> LEN(小韻資料表[[#This Row],[小韻字集]])</f>
        <v>9</v>
      </c>
      <c r="I2639" s="205" cm="1">
        <f t="array" ref="I2639" xml:space="preserve"> MATCH(TRUE, ISNUMBER( SEARCH( LEFT(小韻資料表[[#This Row],[切語]],1), 切語上字資料表[切語上字]) ), 0)</f>
        <v>5</v>
      </c>
      <c r="J2639" s="210" t="str" cm="1">
        <f t="array" ref="J2639" xml:space="preserve"> INDEX(切語上字資料表[聲母], 小韻資料表[[#This Row],[上字表識別號]])</f>
        <v>端</v>
      </c>
      <c r="K2639" s="210" t="str" cm="1">
        <f t="array" ref="K2639" xml:space="preserve"> INDEX(切語上字資料表[聲母拼音碼], 小韻資料表[[#This Row],[上字表識別號]])</f>
        <v>t</v>
      </c>
      <c r="L2639" s="210" t="str" cm="1">
        <f t="array" ref="L2639" xml:space="preserve"> INDEX(切語上字資料表[清濁], 小韻資料表[[#This Row],[上字表識別號]])</f>
        <v>全清</v>
      </c>
      <c r="M2639" s="223" t="str" cm="1">
        <f t="array" ref="M2639" xml:space="preserve"> INDEX(切語上字資料表[發送收], 小韻資料表[[#This Row],[上字表識別號]])</f>
        <v>發聲</v>
      </c>
      <c r="N2639" s="205" cm="1">
        <f t="array" ref="N2639" xml:space="preserve"> MATCH(TRUE, ISNUMBER( SEARCH( RIGHT(小韻資料表[[#This Row],[切語]],1), 切語下字資料表[切語下字]) ), 0)</f>
        <v>159</v>
      </c>
      <c r="O2639" s="207" t="str" cm="1">
        <f t="array" ref="O2639" xml:space="preserve"> INDEX(切語下字資料表[韻母], 小韻資料表[[#This Row],[下字表識別號]])</f>
        <v>翰開1</v>
      </c>
      <c r="P2639" s="207" t="str" cm="1">
        <f t="array" ref="P2639" xml:space="preserve"> INDEX(切語下字資料表[韻母拼音碼], 小韻資料表[[#This Row],[下字表識別號]])</f>
        <v>an</v>
      </c>
      <c r="Q2639" s="210" t="str" cm="1">
        <f t="array" ref="Q2639" xml:space="preserve"> INDEX(設定表!$C$19:$C$23, INT( LEFT(小韻資料表[[#This Row],[目次編碼]],1) ))</f>
        <v>去</v>
      </c>
      <c r="R2639" s="210">
        <f xml:space="preserve">  INDEX(設定表!$C$8:$C$15, MATCH( (RIGHT(小韻資料表[[#This Row],[清濁]]) &amp; 小韻資料表[[#This Row],[調]]), 設定表!$B$8:$B$15, 0))</f>
        <v>3</v>
      </c>
      <c r="S2639" s="205" t="s">
        <v>309</v>
      </c>
      <c r="T2639" s="205" t="s">
        <v>309</v>
      </c>
      <c r="U2639" s="226" t="s">
        <v>309</v>
      </c>
      <c r="V2639" s="146" t="s">
        <v>309</v>
      </c>
      <c r="X2639" s="135"/>
      <c r="Y2639" s="135"/>
      <c r="AA2639" s="135"/>
      <c r="AB2639" s="134"/>
      <c r="AC2639" s="135"/>
      <c r="AD2639" s="135"/>
      <c r="AH2639" s="135"/>
      <c r="AI2639" s="135"/>
    </row>
    <row r="2640" spans="1:35" ht="31.5">
      <c r="A2640" s="205">
        <v>2636</v>
      </c>
      <c r="B2640" s="206" t="s">
        <v>9407</v>
      </c>
      <c r="C2640" s="207" t="str">
        <f xml:space="preserve"> _xlfn.CONCAT(小韻資料表[[#This Row],[聲母拼音碼]],小韻資料表[[#This Row],[韻母拼音碼]],小韻資料表[[#This Row],[調號]])</f>
        <v>tan7</v>
      </c>
      <c r="D2640" s="206" t="s">
        <v>9408</v>
      </c>
      <c r="E2640" s="208" t="s">
        <v>714</v>
      </c>
      <c r="F2640" s="205">
        <v>5</v>
      </c>
      <c r="G2640" s="209" t="s">
        <v>9409</v>
      </c>
      <c r="H2640" s="205">
        <f xml:space="preserve"> LEN(小韻資料表[[#This Row],[小韻字集]])</f>
        <v>6</v>
      </c>
      <c r="I2640" s="205" cm="1">
        <f t="array" ref="I2640" xml:space="preserve"> MATCH(TRUE, ISNUMBER( SEARCH( LEFT(小韻資料表[[#This Row],[切語]],1), 切語上字資料表[切語上字]) ), 0)</f>
        <v>7</v>
      </c>
      <c r="J2640" s="210" t="str" cm="1">
        <f t="array" ref="J2640" xml:space="preserve"> INDEX(切語上字資料表[聲母], 小韻資料表[[#This Row],[上字表識別號]])</f>
        <v>定</v>
      </c>
      <c r="K2640" s="210" t="str" cm="1">
        <f t="array" ref="K2640" xml:space="preserve"> INDEX(切語上字資料表[聲母拼音碼], 小韻資料表[[#This Row],[上字表識別號]])</f>
        <v>t</v>
      </c>
      <c r="L2640" s="210" t="str" cm="1">
        <f t="array" ref="L2640" xml:space="preserve"> INDEX(切語上字資料表[清濁], 小韻資料表[[#This Row],[上字表識別號]])</f>
        <v>全濁</v>
      </c>
      <c r="M2640" s="223" cm="1">
        <f t="array" ref="M2640" xml:space="preserve"> INDEX(切語上字資料表[發送收], 小韻資料表[[#This Row],[上字表識別號]])</f>
        <v>0</v>
      </c>
      <c r="N2640" s="205" cm="1">
        <f t="array" ref="N2640" xml:space="preserve"> MATCH(TRUE, ISNUMBER( SEARCH( RIGHT(小韻資料表[[#This Row],[切語]],1), 切語下字資料表[切語下字]) ), 0)</f>
        <v>159</v>
      </c>
      <c r="O2640" s="207" t="str" cm="1">
        <f t="array" ref="O2640" xml:space="preserve"> INDEX(切語下字資料表[韻母], 小韻資料表[[#This Row],[下字表識別號]])</f>
        <v>翰開1</v>
      </c>
      <c r="P2640" s="207" t="str" cm="1">
        <f t="array" ref="P2640" xml:space="preserve"> INDEX(切語下字資料表[韻母拼音碼], 小韻資料表[[#This Row],[下字表識別號]])</f>
        <v>an</v>
      </c>
      <c r="Q2640" s="210" t="str" cm="1">
        <f t="array" ref="Q2640" xml:space="preserve"> INDEX(設定表!$C$19:$C$23, INT( LEFT(小韻資料表[[#This Row],[目次編碼]],1) ))</f>
        <v>去</v>
      </c>
      <c r="R2640" s="210">
        <f xml:space="preserve">  INDEX(設定表!$C$8:$C$15, MATCH( (RIGHT(小韻資料表[[#This Row],[清濁]]) &amp; 小韻資料表[[#This Row],[調]]), 設定表!$B$8:$B$15, 0))</f>
        <v>7</v>
      </c>
      <c r="S2640" s="205" t="s">
        <v>309</v>
      </c>
      <c r="T2640" s="205" t="s">
        <v>309</v>
      </c>
      <c r="U2640" s="226" t="s">
        <v>309</v>
      </c>
      <c r="V2640" s="147" t="s">
        <v>309</v>
      </c>
      <c r="X2640" s="135"/>
      <c r="Y2640" s="135"/>
      <c r="AA2640" s="135"/>
      <c r="AB2640" s="134"/>
      <c r="AC2640" s="135"/>
      <c r="AD2640" s="135"/>
      <c r="AH2640" s="135"/>
      <c r="AI2640" s="135"/>
    </row>
    <row r="2641" spans="1:35" ht="31.5">
      <c r="A2641" s="205">
        <v>2637</v>
      </c>
      <c r="B2641" s="206" t="s">
        <v>9410</v>
      </c>
      <c r="C2641" s="207" t="str">
        <f xml:space="preserve"> _xlfn.CONCAT(小韻資料表[[#This Row],[聲母拼音碼]],小韻資料表[[#This Row],[韻母拼音碼]],小韻資料表[[#This Row],[調號]])</f>
        <v>kan3</v>
      </c>
      <c r="D2641" s="206" t="s">
        <v>9411</v>
      </c>
      <c r="E2641" s="208" t="s">
        <v>714</v>
      </c>
      <c r="F2641" s="205">
        <v>6</v>
      </c>
      <c r="G2641" s="209" t="s">
        <v>9412</v>
      </c>
      <c r="H2641" s="205">
        <f xml:space="preserve"> LEN(小韻資料表[[#This Row],[小韻字集]])</f>
        <v>14</v>
      </c>
      <c r="I2641" s="205" cm="1">
        <f t="array" ref="I2641" xml:space="preserve"> MATCH(TRUE, ISNUMBER( SEARCH( LEFT(小韻資料表[[#This Row],[切語]],1), 切語上字資料表[切語上字]) ), 0)</f>
        <v>1</v>
      </c>
      <c r="J2641" s="210" t="str" cm="1">
        <f t="array" ref="J2641" xml:space="preserve"> INDEX(切語上字資料表[聲母], 小韻資料表[[#This Row],[上字表識別號]])</f>
        <v>見</v>
      </c>
      <c r="K2641" s="210" t="str" cm="1">
        <f t="array" ref="K2641" xml:space="preserve"> INDEX(切語上字資料表[聲母拼音碼], 小韻資料表[[#This Row],[上字表識別號]])</f>
        <v>k</v>
      </c>
      <c r="L2641" s="210" t="str" cm="1">
        <f t="array" ref="L2641" xml:space="preserve"> INDEX(切語上字資料表[清濁], 小韻資料表[[#This Row],[上字表識別號]])</f>
        <v>全清</v>
      </c>
      <c r="M2641" s="223" t="str" cm="1">
        <f t="array" ref="M2641" xml:space="preserve"> INDEX(切語上字資料表[發送收], 小韻資料表[[#This Row],[上字表識別號]])</f>
        <v>發聲</v>
      </c>
      <c r="N2641" s="205" cm="1">
        <f t="array" ref="N2641" xml:space="preserve"> MATCH(TRUE, ISNUMBER( SEARCH( RIGHT(小韻資料表[[#This Row],[切語]],1), 切語下字資料表[切語下字]) ), 0)</f>
        <v>159</v>
      </c>
      <c r="O2641" s="207" t="str" cm="1">
        <f t="array" ref="O2641" xml:space="preserve"> INDEX(切語下字資料表[韻母], 小韻資料表[[#This Row],[下字表識別號]])</f>
        <v>翰開1</v>
      </c>
      <c r="P2641" s="207" t="str" cm="1">
        <f t="array" ref="P2641" xml:space="preserve"> INDEX(切語下字資料表[韻母拼音碼], 小韻資料表[[#This Row],[下字表識別號]])</f>
        <v>an</v>
      </c>
      <c r="Q2641" s="210" t="str" cm="1">
        <f t="array" ref="Q2641" xml:space="preserve"> INDEX(設定表!$C$19:$C$23, INT( LEFT(小韻資料表[[#This Row],[目次編碼]],1) ))</f>
        <v>去</v>
      </c>
      <c r="R2641" s="210">
        <f xml:space="preserve">  INDEX(設定表!$C$8:$C$15, MATCH( (RIGHT(小韻資料表[[#This Row],[清濁]]) &amp; 小韻資料表[[#This Row],[調]]), 設定表!$B$8:$B$15, 0))</f>
        <v>3</v>
      </c>
      <c r="S2641" s="205" t="s">
        <v>309</v>
      </c>
      <c r="T2641" s="205" t="s">
        <v>309</v>
      </c>
      <c r="U2641" s="226" t="s">
        <v>309</v>
      </c>
      <c r="V2641" s="146" t="s">
        <v>309</v>
      </c>
      <c r="X2641" s="135"/>
      <c r="Y2641" s="135"/>
      <c r="AA2641" s="135"/>
      <c r="AB2641" s="134"/>
      <c r="AC2641" s="135"/>
      <c r="AD2641" s="135"/>
      <c r="AH2641" s="135"/>
      <c r="AI2641" s="135"/>
    </row>
    <row r="2642" spans="1:35" ht="31.5">
      <c r="A2642" s="205">
        <v>2638</v>
      </c>
      <c r="B2642" s="206" t="s">
        <v>9413</v>
      </c>
      <c r="C2642" s="207" t="str">
        <f xml:space="preserve"> _xlfn.CONCAT(小韻資料表[[#This Row],[聲母拼音碼]],小韻資料表[[#This Row],[韻母拼音碼]],小韻資料表[[#This Row],[調號]])</f>
        <v>gan7</v>
      </c>
      <c r="D2642" s="206" t="s">
        <v>9414</v>
      </c>
      <c r="E2642" s="208" t="s">
        <v>714</v>
      </c>
      <c r="F2642" s="205">
        <v>7</v>
      </c>
      <c r="G2642" s="209" t="s">
        <v>9415</v>
      </c>
      <c r="H2642" s="205">
        <f xml:space="preserve"> LEN(小韻資料表[[#This Row],[小韻字集]])</f>
        <v>11</v>
      </c>
      <c r="I2642" s="205" cm="1">
        <f t="array" ref="I2642" xml:space="preserve"> MATCH(TRUE, ISNUMBER( SEARCH( LEFT(小韻資料表[[#This Row],[切語]],1), 切語上字資料表[切語上字]) ), 0)</f>
        <v>4</v>
      </c>
      <c r="J2642" s="210" t="str" cm="1">
        <f t="array" ref="J2642" xml:space="preserve"> INDEX(切語上字資料表[聲母], 小韻資料表[[#This Row],[上字表識別號]])</f>
        <v>疑</v>
      </c>
      <c r="K2642" s="210" t="str" cm="1">
        <f t="array" ref="K2642" xml:space="preserve"> INDEX(切語上字資料表[聲母拼音碼], 小韻資料表[[#This Row],[上字表識別號]])</f>
        <v>g</v>
      </c>
      <c r="L2642" s="210" t="str" cm="1">
        <f t="array" ref="L2642" xml:space="preserve"> INDEX(切語上字資料表[清濁], 小韻資料表[[#This Row],[上字表識別號]])</f>
        <v>次濁</v>
      </c>
      <c r="M2642" s="223" t="str" cm="1">
        <f t="array" ref="M2642" xml:space="preserve"> INDEX(切語上字資料表[發送收], 小韻資料表[[#This Row],[上字表識別號]])</f>
        <v>收聲</v>
      </c>
      <c r="N2642" s="205" cm="1">
        <f t="array" ref="N2642" xml:space="preserve"> MATCH(TRUE, ISNUMBER( SEARCH( RIGHT(小韻資料表[[#This Row],[切語]],1), 切語下字資料表[切語下字]) ), 0)</f>
        <v>159</v>
      </c>
      <c r="O2642" s="207" t="str" cm="1">
        <f t="array" ref="O2642" xml:space="preserve"> INDEX(切語下字資料表[韻母], 小韻資料表[[#This Row],[下字表識別號]])</f>
        <v>翰開1</v>
      </c>
      <c r="P2642" s="207" t="str" cm="1">
        <f t="array" ref="P2642" xml:space="preserve"> INDEX(切語下字資料表[韻母拼音碼], 小韻資料表[[#This Row],[下字表識別號]])</f>
        <v>an</v>
      </c>
      <c r="Q2642" s="210" t="str" cm="1">
        <f t="array" ref="Q2642" xml:space="preserve"> INDEX(設定表!$C$19:$C$23, INT( LEFT(小韻資料表[[#This Row],[目次編碼]],1) ))</f>
        <v>去</v>
      </c>
      <c r="R2642" s="210">
        <f xml:space="preserve">  INDEX(設定表!$C$8:$C$15, MATCH( (RIGHT(小韻資料表[[#This Row],[清濁]]) &amp; 小韻資料表[[#This Row],[調]]), 設定表!$B$8:$B$15, 0))</f>
        <v>7</v>
      </c>
      <c r="S2642" s="205" t="s">
        <v>309</v>
      </c>
      <c r="T2642" s="205" t="s">
        <v>309</v>
      </c>
      <c r="U2642" s="226" t="s">
        <v>309</v>
      </c>
      <c r="V2642" s="147" t="s">
        <v>309</v>
      </c>
      <c r="X2642" s="135"/>
      <c r="Y2642" s="135"/>
      <c r="AA2642" s="135"/>
      <c r="AB2642" s="134"/>
      <c r="AC2642" s="135"/>
      <c r="AD2642" s="135"/>
      <c r="AH2642" s="135"/>
      <c r="AI2642" s="135"/>
    </row>
    <row r="2643" spans="1:35" ht="31.5">
      <c r="A2643" s="205">
        <v>2639</v>
      </c>
      <c r="B2643" s="206" t="s">
        <v>9416</v>
      </c>
      <c r="C2643" s="207" t="str">
        <f xml:space="preserve"> _xlfn.CONCAT(小韻資料表[[#This Row],[聲母拼音碼]],小韻資料表[[#This Row],[韻母拼音碼]],小韻資料表[[#This Row],[調號]])</f>
        <v>khan3</v>
      </c>
      <c r="D2643" s="206" t="s">
        <v>6276</v>
      </c>
      <c r="E2643" s="208" t="s">
        <v>714</v>
      </c>
      <c r="F2643" s="205">
        <v>8</v>
      </c>
      <c r="G2643" s="209" t="s">
        <v>9417</v>
      </c>
      <c r="H2643" s="205">
        <f xml:space="preserve"> LEN(小韻資料表[[#This Row],[小韻字集]])</f>
        <v>6</v>
      </c>
      <c r="I2643" s="205" cm="1">
        <f t="array" ref="I2643" xml:space="preserve"> MATCH(TRUE, ISNUMBER( SEARCH( LEFT(小韻資料表[[#This Row],[切語]],1), 切語上字資料表[切語上字]) ), 0)</f>
        <v>2</v>
      </c>
      <c r="J2643" s="210" t="str" cm="1">
        <f t="array" ref="J2643" xml:space="preserve"> INDEX(切語上字資料表[聲母], 小韻資料表[[#This Row],[上字表識別號]])</f>
        <v>溪</v>
      </c>
      <c r="K2643" s="210" t="str" cm="1">
        <f t="array" ref="K2643" xml:space="preserve"> INDEX(切語上字資料表[聲母拼音碼], 小韻資料表[[#This Row],[上字表識別號]])</f>
        <v>kh</v>
      </c>
      <c r="L2643" s="210" t="str" cm="1">
        <f t="array" ref="L2643" xml:space="preserve"> INDEX(切語上字資料表[清濁], 小韻資料表[[#This Row],[上字表識別號]])</f>
        <v>次清</v>
      </c>
      <c r="M2643" s="223" t="str" cm="1">
        <f t="array" ref="M2643" xml:space="preserve"> INDEX(切語上字資料表[發送收], 小韻資料表[[#This Row],[上字表識別號]])</f>
        <v>送氣</v>
      </c>
      <c r="N2643" s="205" cm="1">
        <f t="array" ref="N2643" xml:space="preserve"> MATCH(TRUE, ISNUMBER( SEARCH( RIGHT(小韻資料表[[#This Row],[切語]],1), 切語下字資料表[切語下字]) ), 0)</f>
        <v>159</v>
      </c>
      <c r="O2643" s="207" t="str" cm="1">
        <f t="array" ref="O2643" xml:space="preserve"> INDEX(切語下字資料表[韻母], 小韻資料表[[#This Row],[下字表識別號]])</f>
        <v>翰開1</v>
      </c>
      <c r="P2643" s="207" t="str" cm="1">
        <f t="array" ref="P2643" xml:space="preserve"> INDEX(切語下字資料表[韻母拼音碼], 小韻資料表[[#This Row],[下字表識別號]])</f>
        <v>an</v>
      </c>
      <c r="Q2643" s="210" t="str" cm="1">
        <f t="array" ref="Q2643" xml:space="preserve"> INDEX(設定表!$C$19:$C$23, INT( LEFT(小韻資料表[[#This Row],[目次編碼]],1) ))</f>
        <v>去</v>
      </c>
      <c r="R2643" s="210">
        <f xml:space="preserve">  INDEX(設定表!$C$8:$C$15, MATCH( (RIGHT(小韻資料表[[#This Row],[清濁]]) &amp; 小韻資料表[[#This Row],[調]]), 設定表!$B$8:$B$15, 0))</f>
        <v>3</v>
      </c>
      <c r="S2643" s="205" t="s">
        <v>309</v>
      </c>
      <c r="T2643" s="205" t="s">
        <v>309</v>
      </c>
      <c r="U2643" s="226" t="s">
        <v>309</v>
      </c>
      <c r="V2643" s="146" t="s">
        <v>309</v>
      </c>
      <c r="X2643" s="135"/>
      <c r="Y2643" s="135"/>
      <c r="AA2643" s="135"/>
      <c r="AB2643" s="134"/>
      <c r="AC2643" s="135"/>
      <c r="AD2643" s="135"/>
      <c r="AH2643" s="135"/>
      <c r="AI2643" s="135"/>
    </row>
    <row r="2644" spans="1:35" ht="31.5">
      <c r="A2644" s="205">
        <v>2640</v>
      </c>
      <c r="B2644" s="206" t="s">
        <v>9418</v>
      </c>
      <c r="C2644" s="207" t="str">
        <f xml:space="preserve"> _xlfn.CONCAT(小韻資料表[[#This Row],[聲母拼音碼]],小韻資料表[[#This Row],[韻母拼音碼]],小韻資料表[[#This Row],[調號]])</f>
        <v>han3</v>
      </c>
      <c r="D2644" s="206" t="s">
        <v>9419</v>
      </c>
      <c r="E2644" s="208" t="s">
        <v>714</v>
      </c>
      <c r="F2644" s="205">
        <v>9</v>
      </c>
      <c r="G2644" s="209" t="s">
        <v>9420</v>
      </c>
      <c r="H2644" s="205">
        <f xml:space="preserve"> LEN(小韻資料表[[#This Row],[小韻字集]])</f>
        <v>12</v>
      </c>
      <c r="I2644" s="205" cm="1">
        <f t="array" ref="I2644" xml:space="preserve"> MATCH(TRUE, ISNUMBER( SEARCH( LEFT(小韻資料表[[#This Row],[切語]],1), 切語上字資料表[切語上字]) ), 0)</f>
        <v>36</v>
      </c>
      <c r="J2644" s="210" t="str" cm="1">
        <f t="array" ref="J2644" xml:space="preserve"> INDEX(切語上字資料表[聲母], 小韻資料表[[#This Row],[上字表識別號]])</f>
        <v>曉</v>
      </c>
      <c r="K2644" s="210" t="str" cm="1">
        <f t="array" ref="K2644" xml:space="preserve"> INDEX(切語上字資料表[聲母拼音碼], 小韻資料表[[#This Row],[上字表識別號]])</f>
        <v>h</v>
      </c>
      <c r="L2644" s="210" t="str" cm="1">
        <f t="array" ref="L2644" xml:space="preserve"> INDEX(切語上字資料表[清濁], 小韻資料表[[#This Row],[上字表識別號]])</f>
        <v>次清</v>
      </c>
      <c r="M2644" s="223" t="str" cm="1">
        <f t="array" ref="M2644" xml:space="preserve"> INDEX(切語上字資料表[發送收], 小韻資料表[[#This Row],[上字表識別號]])</f>
        <v>送氣</v>
      </c>
      <c r="N2644" s="205" cm="1">
        <f t="array" ref="N2644" xml:space="preserve"> MATCH(TRUE, ISNUMBER( SEARCH( RIGHT(小韻資料表[[#This Row],[切語]],1), 切語下字資料表[切語下字]) ), 0)</f>
        <v>159</v>
      </c>
      <c r="O2644" s="207" t="str" cm="1">
        <f t="array" ref="O2644" xml:space="preserve"> INDEX(切語下字資料表[韻母], 小韻資料表[[#This Row],[下字表識別號]])</f>
        <v>翰開1</v>
      </c>
      <c r="P2644" s="207" t="str" cm="1">
        <f t="array" ref="P2644" xml:space="preserve"> INDEX(切語下字資料表[韻母拼音碼], 小韻資料表[[#This Row],[下字表識別號]])</f>
        <v>an</v>
      </c>
      <c r="Q2644" s="210" t="str" cm="1">
        <f t="array" ref="Q2644" xml:space="preserve"> INDEX(設定表!$C$19:$C$23, INT( LEFT(小韻資料表[[#This Row],[目次編碼]],1) ))</f>
        <v>去</v>
      </c>
      <c r="R2644" s="210">
        <f xml:space="preserve">  INDEX(設定表!$C$8:$C$15, MATCH( (RIGHT(小韻資料表[[#This Row],[清濁]]) &amp; 小韻資料表[[#This Row],[調]]), 設定表!$B$8:$B$15, 0))</f>
        <v>3</v>
      </c>
      <c r="S2644" s="205" t="s">
        <v>309</v>
      </c>
      <c r="T2644" s="205" t="s">
        <v>309</v>
      </c>
      <c r="U2644" s="226" t="s">
        <v>9421</v>
      </c>
      <c r="V2644" s="147" t="s">
        <v>309</v>
      </c>
      <c r="X2644" s="135"/>
      <c r="Y2644" s="135"/>
      <c r="AA2644" s="135"/>
      <c r="AB2644" s="134"/>
      <c r="AC2644" s="135"/>
      <c r="AD2644" s="135"/>
      <c r="AH2644" s="135"/>
      <c r="AI2644" s="135"/>
    </row>
    <row r="2645" spans="1:35" ht="31.5">
      <c r="A2645" s="205">
        <v>2641</v>
      </c>
      <c r="B2645" s="206" t="s">
        <v>9422</v>
      </c>
      <c r="C2645" s="207" t="str">
        <f xml:space="preserve"> _xlfn.CONCAT(小韻資料表[[#This Row],[聲母拼音碼]],小韻資料表[[#This Row],[韻母拼音碼]],小韻資料表[[#This Row],[調號]])</f>
        <v>lan7</v>
      </c>
      <c r="D2645" s="206" t="s">
        <v>9423</v>
      </c>
      <c r="E2645" s="208" t="s">
        <v>714</v>
      </c>
      <c r="F2645" s="205">
        <v>10</v>
      </c>
      <c r="G2645" s="209" t="s">
        <v>9424</v>
      </c>
      <c r="H2645" s="205">
        <f xml:space="preserve"> LEN(小韻資料表[[#This Row],[小韻字集]])</f>
        <v>8</v>
      </c>
      <c r="I2645" s="205" cm="1">
        <f t="array" ref="I2645" xml:space="preserve"> MATCH(TRUE, ISNUMBER( SEARCH( LEFT(小韻資料表[[#This Row],[切語]],1), 切語上字資料表[切語上字]) ), 0)</f>
        <v>40</v>
      </c>
      <c r="J2645" s="210" t="str" cm="1">
        <f t="array" ref="J2645" xml:space="preserve"> INDEX(切語上字資料表[聲母], 小韻資料表[[#This Row],[上字表識別號]])</f>
        <v>來</v>
      </c>
      <c r="K2645" s="210" t="str" cm="1">
        <f t="array" ref="K2645" xml:space="preserve"> INDEX(切語上字資料表[聲母拼音碼], 小韻資料表[[#This Row],[上字表識別號]])</f>
        <v>l</v>
      </c>
      <c r="L2645" s="210" t="str" cm="1">
        <f t="array" ref="L2645" xml:space="preserve"> INDEX(切語上字資料表[清濁], 小韻資料表[[#This Row],[上字表識別號]])</f>
        <v>次濁</v>
      </c>
      <c r="M2645" s="223" t="str" cm="1">
        <f t="array" ref="M2645" xml:space="preserve"> INDEX(切語上字資料表[發送收], 小韻資料表[[#This Row],[上字表識別號]])</f>
        <v>收聲</v>
      </c>
      <c r="N2645" s="205" cm="1">
        <f t="array" ref="N2645" xml:space="preserve"> MATCH(TRUE, ISNUMBER( SEARCH( RIGHT(小韻資料表[[#This Row],[切語]],1), 切語下字資料表[切語下字]) ), 0)</f>
        <v>159</v>
      </c>
      <c r="O2645" s="207" t="str" cm="1">
        <f t="array" ref="O2645" xml:space="preserve"> INDEX(切語下字資料表[韻母], 小韻資料表[[#This Row],[下字表識別號]])</f>
        <v>翰開1</v>
      </c>
      <c r="P2645" s="207" t="str" cm="1">
        <f t="array" ref="P2645" xml:space="preserve"> INDEX(切語下字資料表[韻母拼音碼], 小韻資料表[[#This Row],[下字表識別號]])</f>
        <v>an</v>
      </c>
      <c r="Q2645" s="210" t="str" cm="1">
        <f t="array" ref="Q2645" xml:space="preserve"> INDEX(設定表!$C$19:$C$23, INT( LEFT(小韻資料表[[#This Row],[目次編碼]],1) ))</f>
        <v>去</v>
      </c>
      <c r="R2645" s="210">
        <f xml:space="preserve">  INDEX(設定表!$C$8:$C$15, MATCH( (RIGHT(小韻資料表[[#This Row],[清濁]]) &amp; 小韻資料表[[#This Row],[調]]), 設定表!$B$8:$B$15, 0))</f>
        <v>7</v>
      </c>
      <c r="S2645" s="205" t="s">
        <v>309</v>
      </c>
      <c r="T2645" s="205" t="s">
        <v>309</v>
      </c>
      <c r="U2645" s="226" t="s">
        <v>309</v>
      </c>
      <c r="V2645" s="146" t="s">
        <v>309</v>
      </c>
      <c r="X2645" s="135"/>
      <c r="Y2645" s="135"/>
      <c r="AA2645" s="135"/>
      <c r="AB2645" s="134"/>
      <c r="AC2645" s="135"/>
      <c r="AD2645" s="135"/>
      <c r="AH2645" s="135"/>
      <c r="AI2645" s="135"/>
    </row>
    <row r="2646" spans="1:35" ht="31.5">
      <c r="A2646" s="205">
        <v>2642</v>
      </c>
      <c r="B2646" s="206" t="s">
        <v>9425</v>
      </c>
      <c r="C2646" s="207" t="str">
        <f xml:space="preserve"> _xlfn.CONCAT(小韻資料表[[#This Row],[聲母拼音碼]],小韻資料表[[#This Row],[韻母拼音碼]],小韻資料表[[#This Row],[調號]])</f>
        <v>nan7</v>
      </c>
      <c r="D2646" s="206" t="s">
        <v>6331</v>
      </c>
      <c r="E2646" s="208" t="s">
        <v>714</v>
      </c>
      <c r="F2646" s="205">
        <v>11</v>
      </c>
      <c r="G2646" s="209" t="s">
        <v>9426</v>
      </c>
      <c r="H2646" s="205">
        <f xml:space="preserve"> LEN(小韻資料表[[#This Row],[小韻字集]])</f>
        <v>8</v>
      </c>
      <c r="I2646" s="205" cm="1">
        <f t="array" ref="I2646" xml:space="preserve"> MATCH(TRUE, ISNUMBER( SEARCH( LEFT(小韻資料表[[#This Row],[切語]],1), 切語上字資料表[切語上字]) ), 0)</f>
        <v>8</v>
      </c>
      <c r="J2646" s="210" t="str" cm="1">
        <f t="array" ref="J2646" xml:space="preserve"> INDEX(切語上字資料表[聲母], 小韻資料表[[#This Row],[上字表識別號]])</f>
        <v>泥</v>
      </c>
      <c r="K2646" s="210" t="str" cm="1">
        <f t="array" ref="K2646" xml:space="preserve"> INDEX(切語上字資料表[聲母拼音碼], 小韻資料表[[#This Row],[上字表識別號]])</f>
        <v>n</v>
      </c>
      <c r="L2646" s="210" t="str" cm="1">
        <f t="array" ref="L2646" xml:space="preserve"> INDEX(切語上字資料表[清濁], 小韻資料表[[#This Row],[上字表識別號]])</f>
        <v>次濁</v>
      </c>
      <c r="M2646" s="223" t="str" cm="1">
        <f t="array" ref="M2646" xml:space="preserve"> INDEX(切語上字資料表[發送收], 小韻資料表[[#This Row],[上字表識別號]])</f>
        <v>收聲</v>
      </c>
      <c r="N2646" s="205" cm="1">
        <f t="array" ref="N2646" xml:space="preserve"> MATCH(TRUE, ISNUMBER( SEARCH( RIGHT(小韻資料表[[#This Row],[切語]],1), 切語下字資料表[切語下字]) ), 0)</f>
        <v>159</v>
      </c>
      <c r="O2646" s="207" t="str" cm="1">
        <f t="array" ref="O2646" xml:space="preserve"> INDEX(切語下字資料表[韻母], 小韻資料表[[#This Row],[下字表識別號]])</f>
        <v>翰開1</v>
      </c>
      <c r="P2646" s="207" t="str" cm="1">
        <f t="array" ref="P2646" xml:space="preserve"> INDEX(切語下字資料表[韻母拼音碼], 小韻資料表[[#This Row],[下字表識別號]])</f>
        <v>an</v>
      </c>
      <c r="Q2646" s="210" t="str" cm="1">
        <f t="array" ref="Q2646" xml:space="preserve"> INDEX(設定表!$C$19:$C$23, INT( LEFT(小韻資料表[[#This Row],[目次編碼]],1) ))</f>
        <v>去</v>
      </c>
      <c r="R2646" s="210">
        <f xml:space="preserve">  INDEX(設定表!$C$8:$C$15, MATCH( (RIGHT(小韻資料表[[#This Row],[清濁]]) &amp; 小韻資料表[[#This Row],[調]]), 設定表!$B$8:$B$15, 0))</f>
        <v>7</v>
      </c>
      <c r="S2646" s="205" t="s">
        <v>309</v>
      </c>
      <c r="T2646" s="205" t="s">
        <v>309</v>
      </c>
      <c r="U2646" s="226" t="s">
        <v>309</v>
      </c>
      <c r="V2646" s="147" t="s">
        <v>309</v>
      </c>
      <c r="X2646" s="135"/>
      <c r="Y2646" s="135"/>
      <c r="AA2646" s="135"/>
      <c r="AB2646" s="134"/>
      <c r="AC2646" s="135"/>
      <c r="AD2646" s="135"/>
      <c r="AH2646" s="135"/>
      <c r="AI2646" s="135"/>
    </row>
    <row r="2647" spans="1:35" ht="31.5">
      <c r="A2647" s="205">
        <v>2643</v>
      </c>
      <c r="B2647" s="206" t="s">
        <v>9427</v>
      </c>
      <c r="C2647" s="207" t="str">
        <f xml:space="preserve"> _xlfn.CONCAT(小韻資料表[[#This Row],[聲母拼音碼]],小韻資料表[[#This Row],[韻母拼音碼]],小韻資料表[[#This Row],[調號]])</f>
        <v>chan3</v>
      </c>
      <c r="D2647" s="206" t="s">
        <v>9428</v>
      </c>
      <c r="E2647" s="208" t="s">
        <v>714</v>
      </c>
      <c r="F2647" s="205">
        <v>12</v>
      </c>
      <c r="G2647" s="209" t="s">
        <v>9429</v>
      </c>
      <c r="H2647" s="205">
        <f xml:space="preserve"> LEN(小韻資料表[[#This Row],[小韻字集]])</f>
        <v>7</v>
      </c>
      <c r="I2647" s="205" cm="1">
        <f t="array" ref="I2647" xml:space="preserve"> MATCH(TRUE, ISNUMBER( SEARCH( LEFT(小韻資料表[[#This Row],[切語]],1), 切語上字資料表[切語上字]) ), 0)</f>
        <v>22</v>
      </c>
      <c r="J2647" s="210" t="str" cm="1">
        <f t="array" ref="J2647" xml:space="preserve"> INDEX(切語上字資料表[聲母], 小韻資料表[[#This Row],[上字表識別號]])</f>
        <v>清</v>
      </c>
      <c r="K2647" s="210" t="str" cm="1">
        <f t="array" ref="K2647" xml:space="preserve"> INDEX(切語上字資料表[聲母拼音碼], 小韻資料表[[#This Row],[上字表識別號]])</f>
        <v>ch</v>
      </c>
      <c r="L2647" s="210" t="str" cm="1">
        <f t="array" ref="L2647" xml:space="preserve"> INDEX(切語上字資料表[清濁], 小韻資料表[[#This Row],[上字表識別號]])</f>
        <v>次清</v>
      </c>
      <c r="M2647" s="223" t="str" cm="1">
        <f t="array" ref="M2647" xml:space="preserve"> INDEX(切語上字資料表[發送收], 小韻資料表[[#This Row],[上字表識別號]])</f>
        <v>送氣</v>
      </c>
      <c r="N2647" s="205" cm="1">
        <f t="array" ref="N2647" xml:space="preserve"> MATCH(TRUE, ISNUMBER( SEARCH( RIGHT(小韻資料表[[#This Row],[切語]],1), 切語下字資料表[切語下字]) ), 0)</f>
        <v>159</v>
      </c>
      <c r="O2647" s="207" t="str" cm="1">
        <f t="array" ref="O2647" xml:space="preserve"> INDEX(切語下字資料表[韻母], 小韻資料表[[#This Row],[下字表識別號]])</f>
        <v>翰開1</v>
      </c>
      <c r="P2647" s="207" t="str" cm="1">
        <f t="array" ref="P2647" xml:space="preserve"> INDEX(切語下字資料表[韻母拼音碼], 小韻資料表[[#This Row],[下字表識別號]])</f>
        <v>an</v>
      </c>
      <c r="Q2647" s="210" t="str" cm="1">
        <f t="array" ref="Q2647" xml:space="preserve"> INDEX(設定表!$C$19:$C$23, INT( LEFT(小韻資料表[[#This Row],[目次編碼]],1) ))</f>
        <v>去</v>
      </c>
      <c r="R2647" s="210">
        <f xml:space="preserve">  INDEX(設定表!$C$8:$C$15, MATCH( (RIGHT(小韻資料表[[#This Row],[清濁]]) &amp; 小韻資料表[[#This Row],[調]]), 設定表!$B$8:$B$15, 0))</f>
        <v>3</v>
      </c>
      <c r="S2647" s="205" t="s">
        <v>309</v>
      </c>
      <c r="T2647" s="205" t="s">
        <v>309</v>
      </c>
      <c r="U2647" s="226" t="s">
        <v>309</v>
      </c>
      <c r="V2647" s="146" t="s">
        <v>309</v>
      </c>
      <c r="X2647" s="135"/>
      <c r="Y2647" s="135"/>
      <c r="AA2647" s="135"/>
      <c r="AB2647" s="134"/>
      <c r="AC2647" s="135"/>
      <c r="AD2647" s="135"/>
      <c r="AH2647" s="135"/>
      <c r="AI2647" s="135"/>
    </row>
    <row r="2648" spans="1:35" ht="31.5">
      <c r="A2648" s="205">
        <v>2644</v>
      </c>
      <c r="B2648" s="206" t="s">
        <v>9430</v>
      </c>
      <c r="C2648" s="207" t="str">
        <f xml:space="preserve"> _xlfn.CONCAT(小韻資料表[[#This Row],[聲母拼音碼]],小韻資料表[[#This Row],[韻母拼音碼]],小韻資料表[[#This Row],[調號]])</f>
        <v>san3</v>
      </c>
      <c r="D2648" s="206" t="s">
        <v>9431</v>
      </c>
      <c r="E2648" s="208" t="s">
        <v>714</v>
      </c>
      <c r="F2648" s="205">
        <v>13</v>
      </c>
      <c r="G2648" s="209" t="s">
        <v>9432</v>
      </c>
      <c r="H2648" s="205">
        <f xml:space="preserve"> LEN(小韻資料表[[#This Row],[小韻字集]])</f>
        <v>8</v>
      </c>
      <c r="I2648" s="205" cm="1">
        <f t="array" ref="I2648" xml:space="preserve"> MATCH(TRUE, ISNUMBER( SEARCH( LEFT(小韻資料表[[#This Row],[切語]],1), 切語上字資料表[切語上字]) ), 0)</f>
        <v>24</v>
      </c>
      <c r="J2648" s="210" t="str" cm="1">
        <f t="array" ref="J2648" xml:space="preserve"> INDEX(切語上字資料表[聲母], 小韻資料表[[#This Row],[上字表識別號]])</f>
        <v>心</v>
      </c>
      <c r="K2648" s="210" t="str" cm="1">
        <f t="array" ref="K2648" xml:space="preserve"> INDEX(切語上字資料表[聲母拼音碼], 小韻資料表[[#This Row],[上字表識別號]])</f>
        <v>s</v>
      </c>
      <c r="L2648" s="210" t="str" cm="1">
        <f t="array" ref="L2648" xml:space="preserve"> INDEX(切語上字資料表[清濁], 小韻資料表[[#This Row],[上字表識別號]])</f>
        <v>全清</v>
      </c>
      <c r="M2648" s="223" t="str" cm="1">
        <f t="array" ref="M2648" xml:space="preserve"> INDEX(切語上字資料表[發送收], 小韻資料表[[#This Row],[上字表識別號]])</f>
        <v>送氣</v>
      </c>
      <c r="N2648" s="205" cm="1">
        <f t="array" ref="N2648" xml:space="preserve"> MATCH(TRUE, ISNUMBER( SEARCH( RIGHT(小韻資料表[[#This Row],[切語]],1), 切語下字資料表[切語下字]) ), 0)</f>
        <v>159</v>
      </c>
      <c r="O2648" s="207" t="str" cm="1">
        <f t="array" ref="O2648" xml:space="preserve"> INDEX(切語下字資料表[韻母], 小韻資料表[[#This Row],[下字表識別號]])</f>
        <v>翰開1</v>
      </c>
      <c r="P2648" s="207" t="str" cm="1">
        <f t="array" ref="P2648" xml:space="preserve"> INDEX(切語下字資料表[韻母拼音碼], 小韻資料表[[#This Row],[下字表識別號]])</f>
        <v>an</v>
      </c>
      <c r="Q2648" s="210" t="str" cm="1">
        <f t="array" ref="Q2648" xml:space="preserve"> INDEX(設定表!$C$19:$C$23, INT( LEFT(小韻資料表[[#This Row],[目次編碼]],1) ))</f>
        <v>去</v>
      </c>
      <c r="R2648" s="210">
        <f xml:space="preserve">  INDEX(設定表!$C$8:$C$15, MATCH( (RIGHT(小韻資料表[[#This Row],[清濁]]) &amp; 小韻資料表[[#This Row],[調]]), 設定表!$B$8:$B$15, 0))</f>
        <v>3</v>
      </c>
      <c r="S2648" s="205" t="s">
        <v>309</v>
      </c>
      <c r="T2648" s="205" t="s">
        <v>309</v>
      </c>
      <c r="U2648" s="226" t="s">
        <v>9433</v>
      </c>
      <c r="V2648" s="147" t="s">
        <v>309</v>
      </c>
      <c r="X2648" s="135"/>
      <c r="Y2648" s="135"/>
      <c r="AA2648" s="135"/>
      <c r="AB2648" s="134"/>
      <c r="AC2648" s="135"/>
      <c r="AD2648" s="135"/>
      <c r="AH2648" s="135"/>
      <c r="AI2648" s="135"/>
    </row>
    <row r="2649" spans="1:35" ht="31.5">
      <c r="A2649" s="205">
        <v>2645</v>
      </c>
      <c r="B2649" s="206" t="s">
        <v>9434</v>
      </c>
      <c r="C2649" s="207" t="str">
        <f xml:space="preserve"> _xlfn.CONCAT(小韻資料表[[#This Row],[聲母拼音碼]],小韻資料表[[#This Row],[韻母拼音碼]],小韻資料表[[#This Row],[調號]])</f>
        <v>can3</v>
      </c>
      <c r="D2649" s="206" t="s">
        <v>9435</v>
      </c>
      <c r="E2649" s="208" t="s">
        <v>714</v>
      </c>
      <c r="F2649" s="205">
        <v>14</v>
      </c>
      <c r="G2649" s="209" t="s">
        <v>9436</v>
      </c>
      <c r="H2649" s="205">
        <f xml:space="preserve"> LEN(小韻資料表[[#This Row],[小韻字集]])</f>
        <v>12</v>
      </c>
      <c r="I2649" s="205" cm="1">
        <f t="array" ref="I2649" xml:space="preserve"> MATCH(TRUE, ISNUMBER( SEARCH( LEFT(小韻資料表[[#This Row],[切語]],1), 切語上字資料表[切語上字]) ), 0)</f>
        <v>21</v>
      </c>
      <c r="J2649" s="210" t="str" cm="1">
        <f t="array" ref="J2649" xml:space="preserve"> INDEX(切語上字資料表[聲母], 小韻資料表[[#This Row],[上字表識別號]])</f>
        <v>精</v>
      </c>
      <c r="K2649" s="210" t="str" cm="1">
        <f t="array" ref="K2649" xml:space="preserve"> INDEX(切語上字資料表[聲母拼音碼], 小韻資料表[[#This Row],[上字表識別號]])</f>
        <v>c</v>
      </c>
      <c r="L2649" s="210" t="str" cm="1">
        <f t="array" ref="L2649" xml:space="preserve"> INDEX(切語上字資料表[清濁], 小韻資料表[[#This Row],[上字表識別號]])</f>
        <v>全清</v>
      </c>
      <c r="M2649" s="223" t="str" cm="1">
        <f t="array" ref="M2649" xml:space="preserve"> INDEX(切語上字資料表[發送收], 小韻資料表[[#This Row],[上字表識別號]])</f>
        <v>發聲</v>
      </c>
      <c r="N2649" s="205" cm="1">
        <f t="array" ref="N2649" xml:space="preserve"> MATCH(TRUE, ISNUMBER( SEARCH( RIGHT(小韻資料表[[#This Row],[切語]],1), 切語下字資料表[切語下字]) ), 0)</f>
        <v>159</v>
      </c>
      <c r="O2649" s="207" t="str" cm="1">
        <f t="array" ref="O2649" xml:space="preserve"> INDEX(切語下字資料表[韻母], 小韻資料表[[#This Row],[下字表識別號]])</f>
        <v>翰開1</v>
      </c>
      <c r="P2649" s="207" t="str" cm="1">
        <f t="array" ref="P2649" xml:space="preserve"> INDEX(切語下字資料表[韻母拼音碼], 小韻資料表[[#This Row],[下字表識別號]])</f>
        <v>an</v>
      </c>
      <c r="Q2649" s="210" t="str" cm="1">
        <f t="array" ref="Q2649" xml:space="preserve"> INDEX(設定表!$C$19:$C$23, INT( LEFT(小韻資料表[[#This Row],[目次編碼]],1) ))</f>
        <v>去</v>
      </c>
      <c r="R2649" s="210">
        <f xml:space="preserve">  INDEX(設定表!$C$8:$C$15, MATCH( (RIGHT(小韻資料表[[#This Row],[清濁]]) &amp; 小韻資料表[[#This Row],[調]]), 設定表!$B$8:$B$15, 0))</f>
        <v>3</v>
      </c>
      <c r="S2649" s="205" t="s">
        <v>309</v>
      </c>
      <c r="T2649" s="205" t="s">
        <v>309</v>
      </c>
      <c r="U2649" s="226" t="s">
        <v>9437</v>
      </c>
      <c r="V2649" s="146" t="s">
        <v>309</v>
      </c>
      <c r="X2649" s="135"/>
      <c r="Y2649" s="135"/>
      <c r="AA2649" s="135"/>
      <c r="AB2649" s="134"/>
      <c r="AC2649" s="135"/>
      <c r="AD2649" s="135"/>
      <c r="AH2649" s="135"/>
      <c r="AI2649" s="135"/>
    </row>
    <row r="2650" spans="1:35" ht="31.5">
      <c r="A2650" s="205">
        <v>2646</v>
      </c>
      <c r="B2650" s="206" t="s">
        <v>9438</v>
      </c>
      <c r="C2650" s="207" t="str">
        <f xml:space="preserve"> _xlfn.CONCAT(小韻資料表[[#This Row],[聲母拼音碼]],小韻資料表[[#This Row],[韻母拼音碼]],小韻資料表[[#This Row],[調號]])</f>
        <v>can7</v>
      </c>
      <c r="D2650" s="206" t="s">
        <v>9439</v>
      </c>
      <c r="E2650" s="208" t="s">
        <v>714</v>
      </c>
      <c r="F2650" s="205">
        <v>15</v>
      </c>
      <c r="G2650" s="209" t="s">
        <v>9440</v>
      </c>
      <c r="H2650" s="205">
        <f xml:space="preserve"> LEN(小韻資料表[[#This Row],[小韻字集]])</f>
        <v>6</v>
      </c>
      <c r="I2650" s="205" cm="1">
        <f t="array" ref="I2650" xml:space="preserve"> MATCH(TRUE, ISNUMBER( SEARCH( LEFT(小韻資料表[[#This Row],[切語]],1), 切語上字資料表[切語上字]) ), 0)</f>
        <v>23</v>
      </c>
      <c r="J2650" s="210" t="str" cm="1">
        <f t="array" ref="J2650" xml:space="preserve"> INDEX(切語上字資料表[聲母], 小韻資料表[[#This Row],[上字表識別號]])</f>
        <v>從</v>
      </c>
      <c r="K2650" s="210" t="str" cm="1">
        <f t="array" ref="K2650" xml:space="preserve"> INDEX(切語上字資料表[聲母拼音碼], 小韻資料表[[#This Row],[上字表識別號]])</f>
        <v>c</v>
      </c>
      <c r="L2650" s="210" t="str" cm="1">
        <f t="array" ref="L2650" xml:space="preserve"> INDEX(切語上字資料表[清濁], 小韻資料表[[#This Row],[上字表識別號]])</f>
        <v>全濁</v>
      </c>
      <c r="M2650" s="223" cm="1">
        <f t="array" ref="M2650" xml:space="preserve"> INDEX(切語上字資料表[發送收], 小韻資料表[[#This Row],[上字表識別號]])</f>
        <v>0</v>
      </c>
      <c r="N2650" s="205" cm="1">
        <f t="array" ref="N2650" xml:space="preserve"> MATCH(TRUE, ISNUMBER( SEARCH( RIGHT(小韻資料表[[#This Row],[切語]],1), 切語下字資料表[切語下字]) ), 0)</f>
        <v>159</v>
      </c>
      <c r="O2650" s="207" t="str" cm="1">
        <f t="array" ref="O2650" xml:space="preserve"> INDEX(切語下字資料表[韻母], 小韻資料表[[#This Row],[下字表識別號]])</f>
        <v>翰開1</v>
      </c>
      <c r="P2650" s="207" t="str" cm="1">
        <f t="array" ref="P2650" xml:space="preserve"> INDEX(切語下字資料表[韻母拼音碼], 小韻資料表[[#This Row],[下字表識別號]])</f>
        <v>an</v>
      </c>
      <c r="Q2650" s="210" t="str" cm="1">
        <f t="array" ref="Q2650" xml:space="preserve"> INDEX(設定表!$C$19:$C$23, INT( LEFT(小韻資料表[[#This Row],[目次編碼]],1) ))</f>
        <v>去</v>
      </c>
      <c r="R2650" s="210">
        <f xml:space="preserve">  INDEX(設定表!$C$8:$C$15, MATCH( (RIGHT(小韻資料表[[#This Row],[清濁]]) &amp; 小韻資料表[[#This Row],[調]]), 設定表!$B$8:$B$15, 0))</f>
        <v>7</v>
      </c>
      <c r="S2650" s="205" t="s">
        <v>309</v>
      </c>
      <c r="T2650" s="205" t="s">
        <v>309</v>
      </c>
      <c r="U2650" s="226" t="s">
        <v>9441</v>
      </c>
      <c r="V2650" s="147" t="s">
        <v>309</v>
      </c>
      <c r="X2650" s="135"/>
      <c r="Y2650" s="135"/>
      <c r="AA2650" s="135"/>
      <c r="AB2650" s="134"/>
      <c r="AC2650" s="135"/>
      <c r="AD2650" s="135"/>
      <c r="AH2650" s="135"/>
      <c r="AI2650" s="135"/>
    </row>
    <row r="2651" spans="1:35" ht="31.5">
      <c r="A2651" s="205">
        <v>2647</v>
      </c>
      <c r="B2651" s="206" t="s">
        <v>9442</v>
      </c>
      <c r="C2651" s="207" t="str">
        <f xml:space="preserve"> _xlfn.CONCAT(小韻資料表[[#This Row],[聲母拼音碼]],小韻資料表[[#This Row],[韻母拼音碼]],小韻資料表[[#This Row],[調號]])</f>
        <v>huan7</v>
      </c>
      <c r="D2651" s="206" t="s">
        <v>732</v>
      </c>
      <c r="E2651" s="208" t="s">
        <v>731</v>
      </c>
      <c r="F2651" s="205">
        <v>1</v>
      </c>
      <c r="G2651" s="209" t="s">
        <v>9443</v>
      </c>
      <c r="H2651" s="205">
        <f xml:space="preserve"> LEN(小韻資料表[[#This Row],[小韻字集]])</f>
        <v>11</v>
      </c>
      <c r="I2651" s="205" cm="1">
        <f t="array" ref="I2651" xml:space="preserve"> MATCH(TRUE, ISNUMBER( SEARCH( LEFT(小韻資料表[[#This Row],[切語]],1), 切語上字資料表[切語上字]) ), 0)</f>
        <v>37</v>
      </c>
      <c r="J2651" s="210" t="str" cm="1">
        <f t="array" ref="J2651" xml:space="preserve"> INDEX(切語上字資料表[聲母], 小韻資料表[[#This Row],[上字表識別號]])</f>
        <v>匣</v>
      </c>
      <c r="K2651" s="210" t="str" cm="1">
        <f t="array" ref="K2651" xml:space="preserve"> INDEX(切語上字資料表[聲母拼音碼], 小韻資料表[[#This Row],[上字表識別號]])</f>
        <v>h</v>
      </c>
      <c r="L2651" s="210" t="str" cm="1">
        <f t="array" ref="L2651" xml:space="preserve"> INDEX(切語上字資料表[清濁], 小韻資料表[[#This Row],[上字表識別號]])</f>
        <v>全濁</v>
      </c>
      <c r="M2651" s="223" t="str" cm="1">
        <f t="array" ref="M2651" xml:space="preserve"> INDEX(切語上字資料表[發送收], 小韻資料表[[#This Row],[上字表識別號]])</f>
        <v>送氣</v>
      </c>
      <c r="N2651" s="205" cm="1">
        <f t="array" ref="N2651" xml:space="preserve"> MATCH(TRUE, ISNUMBER( SEARCH( RIGHT(小韻資料表[[#This Row],[切語]],1), 切語下字資料表[切語下字]) ), 0)</f>
        <v>163</v>
      </c>
      <c r="O2651" s="207" t="str" cm="1">
        <f t="array" ref="O2651" xml:space="preserve"> INDEX(切語下字資料表[韻母], 小韻資料表[[#This Row],[下字表識別號]])</f>
        <v>換合1</v>
      </c>
      <c r="P2651" s="207" t="str" cm="1">
        <f t="array" ref="P2651" xml:space="preserve"> INDEX(切語下字資料表[韻母拼音碼], 小韻資料表[[#This Row],[下字表識別號]])</f>
        <v>uan</v>
      </c>
      <c r="Q2651" s="210" t="str" cm="1">
        <f t="array" ref="Q2651" xml:space="preserve"> INDEX(設定表!$C$19:$C$23, INT( LEFT(小韻資料表[[#This Row],[目次編碼]],1) ))</f>
        <v>去</v>
      </c>
      <c r="R2651" s="210">
        <f xml:space="preserve">  INDEX(設定表!$C$8:$C$15, MATCH( (RIGHT(小韻資料表[[#This Row],[清濁]]) &amp; 小韻資料表[[#This Row],[調]]), 設定表!$B$8:$B$15, 0))</f>
        <v>7</v>
      </c>
      <c r="S2651" s="205" t="s">
        <v>309</v>
      </c>
      <c r="T2651" s="205" t="s">
        <v>309</v>
      </c>
      <c r="U2651" s="226" t="s">
        <v>309</v>
      </c>
      <c r="V2651" s="146" t="s">
        <v>309</v>
      </c>
      <c r="X2651" s="135"/>
      <c r="Y2651" s="135"/>
      <c r="AA2651" s="135"/>
      <c r="AB2651" s="134"/>
      <c r="AC2651" s="135"/>
      <c r="AD2651" s="135"/>
      <c r="AH2651" s="135"/>
      <c r="AI2651" s="135"/>
    </row>
    <row r="2652" spans="1:35" ht="31.5">
      <c r="A2652" s="205">
        <v>2648</v>
      </c>
      <c r="B2652" s="206" t="s">
        <v>9444</v>
      </c>
      <c r="C2652" s="207" t="str">
        <f xml:space="preserve"> _xlfn.CONCAT(小韻資料表[[#This Row],[聲母拼音碼]],小韻資料表[[#This Row],[韻母拼音碼]],小韻資料表[[#This Row],[調號]])</f>
        <v>cuan3</v>
      </c>
      <c r="D2652" s="206" t="s">
        <v>9445</v>
      </c>
      <c r="E2652" s="208" t="s">
        <v>731</v>
      </c>
      <c r="F2652" s="205">
        <v>2</v>
      </c>
      <c r="G2652" s="209" t="s">
        <v>9446</v>
      </c>
      <c r="H2652" s="205">
        <f xml:space="preserve"> LEN(小韻資料表[[#This Row],[小韻字集]])</f>
        <v>2</v>
      </c>
      <c r="I2652" s="205" cm="1">
        <f t="array" ref="I2652" xml:space="preserve"> MATCH(TRUE, ISNUMBER( SEARCH( LEFT(小韻資料表[[#This Row],[切語]],1), 切語上字資料表[切語上字]) ), 0)</f>
        <v>21</v>
      </c>
      <c r="J2652" s="210" t="str" cm="1">
        <f t="array" ref="J2652" xml:space="preserve"> INDEX(切語上字資料表[聲母], 小韻資料表[[#This Row],[上字表識別號]])</f>
        <v>精</v>
      </c>
      <c r="K2652" s="210" t="str" cm="1">
        <f t="array" ref="K2652" xml:space="preserve"> INDEX(切語上字資料表[聲母拼音碼], 小韻資料表[[#This Row],[上字表識別號]])</f>
        <v>c</v>
      </c>
      <c r="L2652" s="210" t="str" cm="1">
        <f t="array" ref="L2652" xml:space="preserve"> INDEX(切語上字資料表[清濁], 小韻資料表[[#This Row],[上字表識別號]])</f>
        <v>全清</v>
      </c>
      <c r="M2652" s="223" t="str" cm="1">
        <f t="array" ref="M2652" xml:space="preserve"> INDEX(切語上字資料表[發送收], 小韻資料表[[#This Row],[上字表識別號]])</f>
        <v>發聲</v>
      </c>
      <c r="N2652" s="205" cm="1">
        <f t="array" ref="N2652" xml:space="preserve"> MATCH(TRUE, ISNUMBER( SEARCH( RIGHT(小韻資料表[[#This Row],[切語]],1), 切語下字資料表[切語下字]) ), 0)</f>
        <v>163</v>
      </c>
      <c r="O2652" s="207" t="str" cm="1">
        <f t="array" ref="O2652" xml:space="preserve"> INDEX(切語下字資料表[韻母], 小韻資料表[[#This Row],[下字表識別號]])</f>
        <v>換合1</v>
      </c>
      <c r="P2652" s="207" t="str" cm="1">
        <f t="array" ref="P2652" xml:space="preserve"> INDEX(切語下字資料表[韻母拼音碼], 小韻資料表[[#This Row],[下字表識別號]])</f>
        <v>uan</v>
      </c>
      <c r="Q2652" s="210" t="str" cm="1">
        <f t="array" ref="Q2652" xml:space="preserve"> INDEX(設定表!$C$19:$C$23, INT( LEFT(小韻資料表[[#This Row],[目次編碼]],1) ))</f>
        <v>去</v>
      </c>
      <c r="R2652" s="210">
        <f xml:space="preserve">  INDEX(設定表!$C$8:$C$15, MATCH( (RIGHT(小韻資料表[[#This Row],[清濁]]) &amp; 小韻資料表[[#This Row],[調]]), 設定表!$B$8:$B$15, 0))</f>
        <v>3</v>
      </c>
      <c r="S2652" s="205" t="s">
        <v>309</v>
      </c>
      <c r="T2652" s="205" t="s">
        <v>309</v>
      </c>
      <c r="U2652" s="226" t="s">
        <v>9447</v>
      </c>
      <c r="V2652" s="147" t="s">
        <v>309</v>
      </c>
      <c r="X2652" s="135"/>
      <c r="Y2652" s="135"/>
      <c r="AA2652" s="135"/>
      <c r="AB2652" s="134"/>
      <c r="AC2652" s="135"/>
      <c r="AD2652" s="135"/>
      <c r="AH2652" s="135"/>
      <c r="AI2652" s="135"/>
    </row>
    <row r="2653" spans="1:35" ht="31.5">
      <c r="A2653" s="205">
        <v>2649</v>
      </c>
      <c r="B2653" s="206" t="s">
        <v>9448</v>
      </c>
      <c r="C2653" s="207" t="str">
        <f xml:space="preserve"> _xlfn.CONCAT(小韻資料表[[#This Row],[聲母拼音碼]],小韻資料表[[#This Row],[韻母拼音碼]],小韻資料表[[#This Row],[調號]])</f>
        <v>Øuan3</v>
      </c>
      <c r="D2653" s="206" t="s">
        <v>9449</v>
      </c>
      <c r="E2653" s="208" t="s">
        <v>731</v>
      </c>
      <c r="F2653" s="205">
        <v>3</v>
      </c>
      <c r="G2653" s="209" t="s">
        <v>9450</v>
      </c>
      <c r="H2653" s="205">
        <f xml:space="preserve"> LEN(小韻資料表[[#This Row],[小韻字集]])</f>
        <v>7</v>
      </c>
      <c r="I2653" s="205" cm="1">
        <f t="array" ref="I2653" xml:space="preserve"> MATCH(TRUE, ISNUMBER( SEARCH( LEFT(小韻資料表[[#This Row],[切語]],1), 切語上字資料表[切語上字]) ), 0)</f>
        <v>35</v>
      </c>
      <c r="J2653" s="210" t="str" cm="1">
        <f t="array" ref="J2653" xml:space="preserve"> INDEX(切語上字資料表[聲母], 小韻資料表[[#This Row],[上字表識別號]])</f>
        <v>影</v>
      </c>
      <c r="K2653" s="210" t="str" cm="1">
        <f t="array" ref="K2653" xml:space="preserve"> INDEX(切語上字資料表[聲母拼音碼], 小韻資料表[[#This Row],[上字表識別號]])</f>
        <v>Ø</v>
      </c>
      <c r="L2653" s="210" t="str" cm="1">
        <f t="array" ref="L2653" xml:space="preserve"> INDEX(切語上字資料表[清濁], 小韻資料表[[#This Row],[上字表識別號]])</f>
        <v>全清</v>
      </c>
      <c r="M2653" s="223" t="str" cm="1">
        <f t="array" ref="M2653" xml:space="preserve"> INDEX(切語上字資料表[發送收], 小韻資料表[[#This Row],[上字表識別號]])</f>
        <v>發聲</v>
      </c>
      <c r="N2653" s="205" cm="1">
        <f t="array" ref="N2653" xml:space="preserve"> MATCH(TRUE, ISNUMBER( SEARCH( RIGHT(小韻資料表[[#This Row],[切語]],1), 切語下字資料表[切語下字]) ), 0)</f>
        <v>163</v>
      </c>
      <c r="O2653" s="207" t="str" cm="1">
        <f t="array" ref="O2653" xml:space="preserve"> INDEX(切語下字資料表[韻母], 小韻資料表[[#This Row],[下字表識別號]])</f>
        <v>換合1</v>
      </c>
      <c r="P2653" s="207" t="str" cm="1">
        <f t="array" ref="P2653" xml:space="preserve"> INDEX(切語下字資料表[韻母拼音碼], 小韻資料表[[#This Row],[下字表識別號]])</f>
        <v>uan</v>
      </c>
      <c r="Q2653" s="210" t="str" cm="1">
        <f t="array" ref="Q2653" xml:space="preserve"> INDEX(設定表!$C$19:$C$23, INT( LEFT(小韻資料表[[#This Row],[目次編碼]],1) ))</f>
        <v>去</v>
      </c>
      <c r="R2653" s="210">
        <f xml:space="preserve">  INDEX(設定表!$C$8:$C$15, MATCH( (RIGHT(小韻資料表[[#This Row],[清濁]]) &amp; 小韻資料表[[#This Row],[調]]), 設定表!$B$8:$B$15, 0))</f>
        <v>3</v>
      </c>
      <c r="S2653" s="205" t="s">
        <v>309</v>
      </c>
      <c r="T2653" s="205" t="s">
        <v>309</v>
      </c>
      <c r="U2653" s="226" t="s">
        <v>309</v>
      </c>
      <c r="V2653" s="146" t="s">
        <v>309</v>
      </c>
      <c r="X2653" s="135"/>
      <c r="Y2653" s="135"/>
      <c r="AA2653" s="135"/>
      <c r="AB2653" s="134"/>
      <c r="AC2653" s="135"/>
      <c r="AD2653" s="135"/>
      <c r="AH2653" s="135"/>
      <c r="AI2653" s="135"/>
    </row>
    <row r="2654" spans="1:35" ht="63">
      <c r="A2654" s="205">
        <v>2650</v>
      </c>
      <c r="B2654" s="206" t="s">
        <v>9451</v>
      </c>
      <c r="C2654" s="207" t="str">
        <f xml:space="preserve"> _xlfn.CONCAT(小韻資料表[[#This Row],[聲母拼音碼]],小韻資料表[[#This Row],[韻母拼音碼]],小韻資料表[[#This Row],[調號]])</f>
        <v>kuan3</v>
      </c>
      <c r="D2654" s="206" t="s">
        <v>9452</v>
      </c>
      <c r="E2654" s="208" t="s">
        <v>731</v>
      </c>
      <c r="F2654" s="205">
        <v>4</v>
      </c>
      <c r="G2654" s="209" t="s">
        <v>9453</v>
      </c>
      <c r="H2654" s="205">
        <f xml:space="preserve"> LEN(小韻資料表[[#This Row],[小韻字集]])</f>
        <v>29</v>
      </c>
      <c r="I2654" s="205" cm="1">
        <f t="array" ref="I2654" xml:space="preserve"> MATCH(TRUE, ISNUMBER( SEARCH( LEFT(小韻資料表[[#This Row],[切語]],1), 切語上字資料表[切語上字]) ), 0)</f>
        <v>1</v>
      </c>
      <c r="J2654" s="210" t="str" cm="1">
        <f t="array" ref="J2654" xml:space="preserve"> INDEX(切語上字資料表[聲母], 小韻資料表[[#This Row],[上字表識別號]])</f>
        <v>見</v>
      </c>
      <c r="K2654" s="210" t="str" cm="1">
        <f t="array" ref="K2654" xml:space="preserve"> INDEX(切語上字資料表[聲母拼音碼], 小韻資料表[[#This Row],[上字表識別號]])</f>
        <v>k</v>
      </c>
      <c r="L2654" s="210" t="str" cm="1">
        <f t="array" ref="L2654" xml:space="preserve"> INDEX(切語上字資料表[清濁], 小韻資料表[[#This Row],[上字表識別號]])</f>
        <v>全清</v>
      </c>
      <c r="M2654" s="223" t="str" cm="1">
        <f t="array" ref="M2654" xml:space="preserve"> INDEX(切語上字資料表[發送收], 小韻資料表[[#This Row],[上字表識別號]])</f>
        <v>發聲</v>
      </c>
      <c r="N2654" s="205" cm="1">
        <f t="array" ref="N2654" xml:space="preserve"> MATCH(TRUE, ISNUMBER( SEARCH( RIGHT(小韻資料表[[#This Row],[切語]],1), 切語下字資料表[切語下字]) ), 0)</f>
        <v>163</v>
      </c>
      <c r="O2654" s="207" t="str" cm="1">
        <f t="array" ref="O2654" xml:space="preserve"> INDEX(切語下字資料表[韻母], 小韻資料表[[#This Row],[下字表識別號]])</f>
        <v>換合1</v>
      </c>
      <c r="P2654" s="207" t="str" cm="1">
        <f t="array" ref="P2654" xml:space="preserve"> INDEX(切語下字資料表[韻母拼音碼], 小韻資料表[[#This Row],[下字表識別號]])</f>
        <v>uan</v>
      </c>
      <c r="Q2654" s="210" t="str" cm="1">
        <f t="array" ref="Q2654" xml:space="preserve"> INDEX(設定表!$C$19:$C$23, INT( LEFT(小韻資料表[[#This Row],[目次編碼]],1) ))</f>
        <v>去</v>
      </c>
      <c r="R2654" s="210">
        <f xml:space="preserve">  INDEX(設定表!$C$8:$C$15, MATCH( (RIGHT(小韻資料表[[#This Row],[清濁]]) &amp; 小韻資料表[[#This Row],[調]]), 設定表!$B$8:$B$15, 0))</f>
        <v>3</v>
      </c>
      <c r="S2654" s="205" t="s">
        <v>309</v>
      </c>
      <c r="T2654" s="205" t="s">
        <v>309</v>
      </c>
      <c r="U2654" s="226" t="s">
        <v>9454</v>
      </c>
      <c r="V2654" s="147" t="s">
        <v>309</v>
      </c>
      <c r="X2654" s="135"/>
      <c r="Y2654" s="135"/>
      <c r="AA2654" s="135"/>
      <c r="AB2654" s="134"/>
      <c r="AC2654" s="135"/>
      <c r="AD2654" s="135"/>
      <c r="AH2654" s="135"/>
      <c r="AI2654" s="135"/>
    </row>
    <row r="2655" spans="1:35" ht="31.5">
      <c r="A2655" s="205">
        <v>2651</v>
      </c>
      <c r="B2655" s="206" t="s">
        <v>9455</v>
      </c>
      <c r="C2655" s="207" t="str">
        <f xml:space="preserve"> _xlfn.CONCAT(小韻資料表[[#This Row],[聲母拼音碼]],小韻資料表[[#This Row],[韻母拼音碼]],小韻資料表[[#This Row],[調號]])</f>
        <v>chuan3</v>
      </c>
      <c r="D2655" s="206" t="s">
        <v>9456</v>
      </c>
      <c r="E2655" s="208" t="s">
        <v>731</v>
      </c>
      <c r="F2655" s="205">
        <v>5</v>
      </c>
      <c r="G2655" s="209" t="s">
        <v>9457</v>
      </c>
      <c r="H2655" s="205">
        <f xml:space="preserve"> LEN(小韻資料表[[#This Row],[小韻字集]])</f>
        <v>5</v>
      </c>
      <c r="I2655" s="205" cm="1">
        <f t="array" ref="I2655" xml:space="preserve"> MATCH(TRUE, ISNUMBER( SEARCH( LEFT(小韻資料表[[#This Row],[切語]],1), 切語上字資料表[切語上字]) ), 0)</f>
        <v>22</v>
      </c>
      <c r="J2655" s="210" t="str" cm="1">
        <f t="array" ref="J2655" xml:space="preserve"> INDEX(切語上字資料表[聲母], 小韻資料表[[#This Row],[上字表識別號]])</f>
        <v>清</v>
      </c>
      <c r="K2655" s="210" t="str" cm="1">
        <f t="array" ref="K2655" xml:space="preserve"> INDEX(切語上字資料表[聲母拼音碼], 小韻資料表[[#This Row],[上字表識別號]])</f>
        <v>ch</v>
      </c>
      <c r="L2655" s="210" t="str" cm="1">
        <f t="array" ref="L2655" xml:space="preserve"> INDEX(切語上字資料表[清濁], 小韻資料表[[#This Row],[上字表識別號]])</f>
        <v>次清</v>
      </c>
      <c r="M2655" s="223" t="str" cm="1">
        <f t="array" ref="M2655" xml:space="preserve"> INDEX(切語上字資料表[發送收], 小韻資料表[[#This Row],[上字表識別號]])</f>
        <v>送氣</v>
      </c>
      <c r="N2655" s="205" cm="1">
        <f t="array" ref="N2655" xml:space="preserve"> MATCH(TRUE, ISNUMBER( SEARCH( RIGHT(小韻資料表[[#This Row],[切語]],1), 切語下字資料表[切語下字]) ), 0)</f>
        <v>163</v>
      </c>
      <c r="O2655" s="207" t="str" cm="1">
        <f t="array" ref="O2655" xml:space="preserve"> INDEX(切語下字資料表[韻母], 小韻資料表[[#This Row],[下字表識別號]])</f>
        <v>換合1</v>
      </c>
      <c r="P2655" s="207" t="str" cm="1">
        <f t="array" ref="P2655" xml:space="preserve"> INDEX(切語下字資料表[韻母拼音碼], 小韻資料表[[#This Row],[下字表識別號]])</f>
        <v>uan</v>
      </c>
      <c r="Q2655" s="210" t="str" cm="1">
        <f t="array" ref="Q2655" xml:space="preserve"> INDEX(設定表!$C$19:$C$23, INT( LEFT(小韻資料表[[#This Row],[目次編碼]],1) ))</f>
        <v>去</v>
      </c>
      <c r="R2655" s="210">
        <f xml:space="preserve">  INDEX(設定表!$C$8:$C$15, MATCH( (RIGHT(小韻資料表[[#This Row],[清濁]]) &amp; 小韻資料表[[#This Row],[調]]), 設定表!$B$8:$B$15, 0))</f>
        <v>3</v>
      </c>
      <c r="S2655" s="205" t="s">
        <v>309</v>
      </c>
      <c r="T2655" s="205" t="s">
        <v>309</v>
      </c>
      <c r="U2655" s="226" t="s">
        <v>9458</v>
      </c>
      <c r="V2655" s="146" t="s">
        <v>309</v>
      </c>
      <c r="X2655" s="135"/>
      <c r="Y2655" s="135"/>
      <c r="AA2655" s="135"/>
      <c r="AB2655" s="134"/>
      <c r="AC2655" s="135"/>
      <c r="AD2655" s="135"/>
      <c r="AH2655" s="135"/>
      <c r="AI2655" s="135"/>
    </row>
    <row r="2656" spans="1:35" ht="31.5">
      <c r="A2656" s="205">
        <v>2652</v>
      </c>
      <c r="B2656" s="206" t="s">
        <v>9459</v>
      </c>
      <c r="C2656" s="207" t="str">
        <f xml:space="preserve"> _xlfn.CONCAT(小韻資料表[[#This Row],[聲母拼音碼]],小韻資料表[[#This Row],[韻母拼音碼]],小韻資料表[[#This Row],[調號]])</f>
        <v>guan7</v>
      </c>
      <c r="D2656" s="206" t="s">
        <v>9460</v>
      </c>
      <c r="E2656" s="208" t="s">
        <v>731</v>
      </c>
      <c r="F2656" s="205">
        <v>6</v>
      </c>
      <c r="G2656" s="209" t="s">
        <v>9461</v>
      </c>
      <c r="H2656" s="205">
        <f xml:space="preserve"> LEN(小韻資料表[[#This Row],[小韻字集]])</f>
        <v>5</v>
      </c>
      <c r="I2656" s="205" cm="1">
        <f t="array" ref="I2656" xml:space="preserve"> MATCH(TRUE, ISNUMBER( SEARCH( LEFT(小韻資料表[[#This Row],[切語]],1), 切語上字資料表[切語上字]) ), 0)</f>
        <v>4</v>
      </c>
      <c r="J2656" s="210" t="str" cm="1">
        <f t="array" ref="J2656" xml:space="preserve"> INDEX(切語上字資料表[聲母], 小韻資料表[[#This Row],[上字表識別號]])</f>
        <v>疑</v>
      </c>
      <c r="K2656" s="210" t="str" cm="1">
        <f t="array" ref="K2656" xml:space="preserve"> INDEX(切語上字資料表[聲母拼音碼], 小韻資料表[[#This Row],[上字表識別號]])</f>
        <v>g</v>
      </c>
      <c r="L2656" s="210" t="str" cm="1">
        <f t="array" ref="L2656" xml:space="preserve"> INDEX(切語上字資料表[清濁], 小韻資料表[[#This Row],[上字表識別號]])</f>
        <v>次濁</v>
      </c>
      <c r="M2656" s="223" t="str" cm="1">
        <f t="array" ref="M2656" xml:space="preserve"> INDEX(切語上字資料表[發送收], 小韻資料表[[#This Row],[上字表識別號]])</f>
        <v>收聲</v>
      </c>
      <c r="N2656" s="205" cm="1">
        <f t="array" ref="N2656" xml:space="preserve"> MATCH(TRUE, ISNUMBER( SEARCH( RIGHT(小韻資料表[[#This Row],[切語]],1), 切語下字資料表[切語下字]) ), 0)</f>
        <v>163</v>
      </c>
      <c r="O2656" s="207" t="str" cm="1">
        <f t="array" ref="O2656" xml:space="preserve"> INDEX(切語下字資料表[韻母], 小韻資料表[[#This Row],[下字表識別號]])</f>
        <v>換合1</v>
      </c>
      <c r="P2656" s="207" t="str" cm="1">
        <f t="array" ref="P2656" xml:space="preserve"> INDEX(切語下字資料表[韻母拼音碼], 小韻資料表[[#This Row],[下字表識別號]])</f>
        <v>uan</v>
      </c>
      <c r="Q2656" s="210" t="str" cm="1">
        <f t="array" ref="Q2656" xml:space="preserve"> INDEX(設定表!$C$19:$C$23, INT( LEFT(小韻資料表[[#This Row],[目次編碼]],1) ))</f>
        <v>去</v>
      </c>
      <c r="R2656" s="210">
        <f xml:space="preserve">  INDEX(設定表!$C$8:$C$15, MATCH( (RIGHT(小韻資料表[[#This Row],[清濁]]) &amp; 小韻資料表[[#This Row],[調]]), 設定表!$B$8:$B$15, 0))</f>
        <v>7</v>
      </c>
      <c r="S2656" s="205" t="s">
        <v>309</v>
      </c>
      <c r="T2656" s="205" t="s">
        <v>309</v>
      </c>
      <c r="U2656" s="226" t="s">
        <v>309</v>
      </c>
      <c r="V2656" s="147" t="s">
        <v>309</v>
      </c>
      <c r="X2656" s="135"/>
      <c r="Y2656" s="135"/>
      <c r="AA2656" s="135"/>
      <c r="AB2656" s="134"/>
      <c r="AC2656" s="135"/>
      <c r="AD2656" s="135"/>
      <c r="AH2656" s="135"/>
      <c r="AI2656" s="135"/>
    </row>
    <row r="2657" spans="1:35" ht="31.5">
      <c r="A2657" s="205">
        <v>2653</v>
      </c>
      <c r="B2657" s="206" t="s">
        <v>9462</v>
      </c>
      <c r="C2657" s="207" t="str">
        <f xml:space="preserve"> _xlfn.CONCAT(小韻資料表[[#This Row],[聲母拼音碼]],小韻資料表[[#This Row],[韻母拼音碼]],小韻資料表[[#This Row],[調號]])</f>
        <v>tuan7</v>
      </c>
      <c r="D2657" s="206" t="s">
        <v>9463</v>
      </c>
      <c r="E2657" s="208" t="s">
        <v>731</v>
      </c>
      <c r="F2657" s="205">
        <v>7</v>
      </c>
      <c r="G2657" s="209" t="s">
        <v>9464</v>
      </c>
      <c r="H2657" s="205">
        <f xml:space="preserve"> LEN(小韻資料表[[#This Row],[小韻字集]])</f>
        <v>3</v>
      </c>
      <c r="I2657" s="205" cm="1">
        <f t="array" ref="I2657" xml:space="preserve"> MATCH(TRUE, ISNUMBER( SEARCH( LEFT(小韻資料表[[#This Row],[切語]],1), 切語上字資料表[切語上字]) ), 0)</f>
        <v>7</v>
      </c>
      <c r="J2657" s="210" t="str" cm="1">
        <f t="array" ref="J2657" xml:space="preserve"> INDEX(切語上字資料表[聲母], 小韻資料表[[#This Row],[上字表識別號]])</f>
        <v>定</v>
      </c>
      <c r="K2657" s="210" t="str" cm="1">
        <f t="array" ref="K2657" xml:space="preserve"> INDEX(切語上字資料表[聲母拼音碼], 小韻資料表[[#This Row],[上字表識別號]])</f>
        <v>t</v>
      </c>
      <c r="L2657" s="210" t="str" cm="1">
        <f t="array" ref="L2657" xml:space="preserve"> INDEX(切語上字資料表[清濁], 小韻資料表[[#This Row],[上字表識別號]])</f>
        <v>全濁</v>
      </c>
      <c r="M2657" s="223" cm="1">
        <f t="array" ref="M2657" xml:space="preserve"> INDEX(切語上字資料表[發送收], 小韻資料表[[#This Row],[上字表識別號]])</f>
        <v>0</v>
      </c>
      <c r="N2657" s="205" cm="1">
        <f t="array" ref="N2657" xml:space="preserve"> MATCH(TRUE, ISNUMBER( SEARCH( RIGHT(小韻資料表[[#This Row],[切語]],1), 切語下字資料表[切語下字]) ), 0)</f>
        <v>163</v>
      </c>
      <c r="O2657" s="207" t="str" cm="1">
        <f t="array" ref="O2657" xml:space="preserve"> INDEX(切語下字資料表[韻母], 小韻資料表[[#This Row],[下字表識別號]])</f>
        <v>換合1</v>
      </c>
      <c r="P2657" s="207" t="str" cm="1">
        <f t="array" ref="P2657" xml:space="preserve"> INDEX(切語下字資料表[韻母拼音碼], 小韻資料表[[#This Row],[下字表識別號]])</f>
        <v>uan</v>
      </c>
      <c r="Q2657" s="210" t="str" cm="1">
        <f t="array" ref="Q2657" xml:space="preserve"> INDEX(設定表!$C$19:$C$23, INT( LEFT(小韻資料表[[#This Row],[目次編碼]],1) ))</f>
        <v>去</v>
      </c>
      <c r="R2657" s="210">
        <f xml:space="preserve">  INDEX(設定表!$C$8:$C$15, MATCH( (RIGHT(小韻資料表[[#This Row],[清濁]]) &amp; 小韻資料表[[#This Row],[調]]), 設定表!$B$8:$B$15, 0))</f>
        <v>7</v>
      </c>
      <c r="S2657" s="205" t="s">
        <v>309</v>
      </c>
      <c r="T2657" s="205" t="s">
        <v>309</v>
      </c>
      <c r="U2657" s="226" t="s">
        <v>309</v>
      </c>
      <c r="V2657" s="146" t="s">
        <v>309</v>
      </c>
      <c r="X2657" s="135"/>
      <c r="Y2657" s="135"/>
      <c r="AA2657" s="135"/>
      <c r="AB2657" s="134"/>
      <c r="AC2657" s="135"/>
      <c r="AD2657" s="135"/>
      <c r="AH2657" s="135"/>
      <c r="AI2657" s="135"/>
    </row>
    <row r="2658" spans="1:35" ht="31.5">
      <c r="A2658" s="205">
        <v>2654</v>
      </c>
      <c r="B2658" s="206" t="s">
        <v>9465</v>
      </c>
      <c r="C2658" s="207" t="str">
        <f xml:space="preserve"> _xlfn.CONCAT(小韻資料表[[#This Row],[聲母拼音碼]],小韻資料表[[#This Row],[韻母拼音碼]],小韻資料表[[#This Row],[調號]])</f>
        <v>luan7</v>
      </c>
      <c r="D2658" s="206" t="s">
        <v>9466</v>
      </c>
      <c r="E2658" s="208" t="s">
        <v>731</v>
      </c>
      <c r="F2658" s="205">
        <v>8</v>
      </c>
      <c r="G2658" s="209" t="s">
        <v>9467</v>
      </c>
      <c r="H2658" s="205">
        <f xml:space="preserve"> LEN(小韻資料表[[#This Row],[小韻字集]])</f>
        <v>6</v>
      </c>
      <c r="I2658" s="205" cm="1">
        <f t="array" ref="I2658" xml:space="preserve"> MATCH(TRUE, ISNUMBER( SEARCH( LEFT(小韻資料表[[#This Row],[切語]],1), 切語上字資料表[切語上字]) ), 0)</f>
        <v>40</v>
      </c>
      <c r="J2658" s="210" t="str" cm="1">
        <f t="array" ref="J2658" xml:space="preserve"> INDEX(切語上字資料表[聲母], 小韻資料表[[#This Row],[上字表識別號]])</f>
        <v>來</v>
      </c>
      <c r="K2658" s="210" t="str" cm="1">
        <f t="array" ref="K2658" xml:space="preserve"> INDEX(切語上字資料表[聲母拼音碼], 小韻資料表[[#This Row],[上字表識別號]])</f>
        <v>l</v>
      </c>
      <c r="L2658" s="210" t="str" cm="1">
        <f t="array" ref="L2658" xml:space="preserve"> INDEX(切語上字資料表[清濁], 小韻資料表[[#This Row],[上字表識別號]])</f>
        <v>次濁</v>
      </c>
      <c r="M2658" s="223" t="str" cm="1">
        <f t="array" ref="M2658" xml:space="preserve"> INDEX(切語上字資料表[發送收], 小韻資料表[[#This Row],[上字表識別號]])</f>
        <v>收聲</v>
      </c>
      <c r="N2658" s="205" cm="1">
        <f t="array" ref="N2658" xml:space="preserve"> MATCH(TRUE, ISNUMBER( SEARCH( RIGHT(小韻資料表[[#This Row],[切語]],1), 切語下字資料表[切語下字]) ), 0)</f>
        <v>163</v>
      </c>
      <c r="O2658" s="207" t="str" cm="1">
        <f t="array" ref="O2658" xml:space="preserve"> INDEX(切語下字資料表[韻母], 小韻資料表[[#This Row],[下字表識別號]])</f>
        <v>換合1</v>
      </c>
      <c r="P2658" s="207" t="str" cm="1">
        <f t="array" ref="P2658" xml:space="preserve"> INDEX(切語下字資料表[韻母拼音碼], 小韻資料表[[#This Row],[下字表識別號]])</f>
        <v>uan</v>
      </c>
      <c r="Q2658" s="210" t="str" cm="1">
        <f t="array" ref="Q2658" xml:space="preserve"> INDEX(設定表!$C$19:$C$23, INT( LEFT(小韻資料表[[#This Row],[目次編碼]],1) ))</f>
        <v>去</v>
      </c>
      <c r="R2658" s="210">
        <f xml:space="preserve">  INDEX(設定表!$C$8:$C$15, MATCH( (RIGHT(小韻資料表[[#This Row],[清濁]]) &amp; 小韻資料表[[#This Row],[調]]), 設定表!$B$8:$B$15, 0))</f>
        <v>7</v>
      </c>
      <c r="S2658" s="205" t="s">
        <v>309</v>
      </c>
      <c r="T2658" s="205" t="s">
        <v>309</v>
      </c>
      <c r="U2658" s="226" t="s">
        <v>309</v>
      </c>
      <c r="V2658" s="147" t="s">
        <v>309</v>
      </c>
      <c r="X2658" s="135"/>
      <c r="Y2658" s="135"/>
      <c r="AA2658" s="135"/>
      <c r="AB2658" s="134"/>
      <c r="AC2658" s="135"/>
      <c r="AD2658" s="135"/>
      <c r="AH2658" s="135"/>
      <c r="AI2658" s="135"/>
    </row>
    <row r="2659" spans="1:35" ht="31.5">
      <c r="A2659" s="205">
        <v>2655</v>
      </c>
      <c r="B2659" s="206" t="s">
        <v>9468</v>
      </c>
      <c r="C2659" s="207" t="str">
        <f xml:space="preserve"> _xlfn.CONCAT(小韻資料表[[#This Row],[聲母拼音碼]],小韻資料表[[#This Row],[韻母拼音碼]],小韻資料表[[#This Row],[調號]])</f>
        <v>tuan3</v>
      </c>
      <c r="D2659" s="206" t="s">
        <v>9469</v>
      </c>
      <c r="E2659" s="208" t="s">
        <v>731</v>
      </c>
      <c r="F2659" s="205">
        <v>9</v>
      </c>
      <c r="G2659" s="209" t="s">
        <v>9470</v>
      </c>
      <c r="H2659" s="205">
        <f xml:space="preserve"> LEN(小韻資料表[[#This Row],[小韻字集]])</f>
        <v>6</v>
      </c>
      <c r="I2659" s="205" cm="1">
        <f t="array" ref="I2659" xml:space="preserve"> MATCH(TRUE, ISNUMBER( SEARCH( LEFT(小韻資料表[[#This Row],[切語]],1), 切語上字資料表[切語上字]) ), 0)</f>
        <v>5</v>
      </c>
      <c r="J2659" s="210" t="str" cm="1">
        <f t="array" ref="J2659" xml:space="preserve"> INDEX(切語上字資料表[聲母], 小韻資料表[[#This Row],[上字表識別號]])</f>
        <v>端</v>
      </c>
      <c r="K2659" s="210" t="str" cm="1">
        <f t="array" ref="K2659" xml:space="preserve"> INDEX(切語上字資料表[聲母拼音碼], 小韻資料表[[#This Row],[上字表識別號]])</f>
        <v>t</v>
      </c>
      <c r="L2659" s="210" t="str" cm="1">
        <f t="array" ref="L2659" xml:space="preserve"> INDEX(切語上字資料表[清濁], 小韻資料表[[#This Row],[上字表識別號]])</f>
        <v>全清</v>
      </c>
      <c r="M2659" s="223" t="str" cm="1">
        <f t="array" ref="M2659" xml:space="preserve"> INDEX(切語上字資料表[發送收], 小韻資料表[[#This Row],[上字表識別號]])</f>
        <v>發聲</v>
      </c>
      <c r="N2659" s="205" cm="1">
        <f t="array" ref="N2659" xml:space="preserve"> MATCH(TRUE, ISNUMBER( SEARCH( RIGHT(小韻資料表[[#This Row],[切語]],1), 切語下字資料表[切語下字]) ), 0)</f>
        <v>163</v>
      </c>
      <c r="O2659" s="207" t="str" cm="1">
        <f t="array" ref="O2659" xml:space="preserve"> INDEX(切語下字資料表[韻母], 小韻資料表[[#This Row],[下字表識別號]])</f>
        <v>換合1</v>
      </c>
      <c r="P2659" s="207" t="str" cm="1">
        <f t="array" ref="P2659" xml:space="preserve"> INDEX(切語下字資料表[韻母拼音碼], 小韻資料表[[#This Row],[下字表識別號]])</f>
        <v>uan</v>
      </c>
      <c r="Q2659" s="210" t="str" cm="1">
        <f t="array" ref="Q2659" xml:space="preserve"> INDEX(設定表!$C$19:$C$23, INT( LEFT(小韻資料表[[#This Row],[目次編碼]],1) ))</f>
        <v>去</v>
      </c>
      <c r="R2659" s="210">
        <f xml:space="preserve">  INDEX(設定表!$C$8:$C$15, MATCH( (RIGHT(小韻資料表[[#This Row],[清濁]]) &amp; 小韻資料表[[#This Row],[調]]), 設定表!$B$8:$B$15, 0))</f>
        <v>3</v>
      </c>
      <c r="S2659" s="205" t="s">
        <v>309</v>
      </c>
      <c r="T2659" s="205" t="s">
        <v>309</v>
      </c>
      <c r="U2659" s="226" t="s">
        <v>9471</v>
      </c>
      <c r="V2659" s="146" t="s">
        <v>309</v>
      </c>
      <c r="X2659" s="135"/>
      <c r="Y2659" s="135"/>
      <c r="AA2659" s="135"/>
      <c r="AB2659" s="134"/>
      <c r="AC2659" s="135"/>
      <c r="AD2659" s="135"/>
      <c r="AH2659" s="135"/>
      <c r="AI2659" s="135"/>
    </row>
    <row r="2660" spans="1:35" ht="31.5">
      <c r="A2660" s="205">
        <v>2656</v>
      </c>
      <c r="B2660" s="206" t="s">
        <v>9472</v>
      </c>
      <c r="C2660" s="207" t="str">
        <f xml:space="preserve"> _xlfn.CONCAT(小韻資料表[[#This Row],[聲母拼音碼]],小韻資料表[[#This Row],[韻母拼音碼]],小韻資料表[[#This Row],[調號]])</f>
        <v>thuan3</v>
      </c>
      <c r="D2660" s="206" t="s">
        <v>9473</v>
      </c>
      <c r="E2660" s="208" t="s">
        <v>731</v>
      </c>
      <c r="F2660" s="205">
        <v>10</v>
      </c>
      <c r="G2660" s="209" t="s">
        <v>9474</v>
      </c>
      <c r="H2660" s="205">
        <f xml:space="preserve"> LEN(小韻資料表[[#This Row],[小韻字集]])</f>
        <v>4</v>
      </c>
      <c r="I2660" s="205" cm="1">
        <f t="array" ref="I2660" xml:space="preserve"> MATCH(TRUE, ISNUMBER( SEARCH( LEFT(小韻資料表[[#This Row],[切語]],1), 切語上字資料表[切語上字]) ), 0)</f>
        <v>6</v>
      </c>
      <c r="J2660" s="210" t="str" cm="1">
        <f t="array" ref="J2660" xml:space="preserve"> INDEX(切語上字資料表[聲母], 小韻資料表[[#This Row],[上字表識別號]])</f>
        <v>透</v>
      </c>
      <c r="K2660" s="210" t="str" cm="1">
        <f t="array" ref="K2660" xml:space="preserve"> INDEX(切語上字資料表[聲母拼音碼], 小韻資料表[[#This Row],[上字表識別號]])</f>
        <v>th</v>
      </c>
      <c r="L2660" s="210" t="str" cm="1">
        <f t="array" ref="L2660" xml:space="preserve"> INDEX(切語上字資料表[清濁], 小韻資料表[[#This Row],[上字表識別號]])</f>
        <v>次清</v>
      </c>
      <c r="M2660" s="223" t="str" cm="1">
        <f t="array" ref="M2660" xml:space="preserve"> INDEX(切語上字資料表[發送收], 小韻資料表[[#This Row],[上字表識別號]])</f>
        <v>送氣</v>
      </c>
      <c r="N2660" s="205" cm="1">
        <f t="array" ref="N2660" xml:space="preserve"> MATCH(TRUE, ISNUMBER( SEARCH( RIGHT(小韻資料表[[#This Row],[切語]],1), 切語下字資料表[切語下字]) ), 0)</f>
        <v>163</v>
      </c>
      <c r="O2660" s="207" t="str" cm="1">
        <f t="array" ref="O2660" xml:space="preserve"> INDEX(切語下字資料表[韻母], 小韻資料表[[#This Row],[下字表識別號]])</f>
        <v>換合1</v>
      </c>
      <c r="P2660" s="207" t="str" cm="1">
        <f t="array" ref="P2660" xml:space="preserve"> INDEX(切語下字資料表[韻母拼音碼], 小韻資料表[[#This Row],[下字表識別號]])</f>
        <v>uan</v>
      </c>
      <c r="Q2660" s="210" t="str" cm="1">
        <f t="array" ref="Q2660" xml:space="preserve"> INDEX(設定表!$C$19:$C$23, INT( LEFT(小韻資料表[[#This Row],[目次編碼]],1) ))</f>
        <v>去</v>
      </c>
      <c r="R2660" s="210">
        <f xml:space="preserve">  INDEX(設定表!$C$8:$C$15, MATCH( (RIGHT(小韻資料表[[#This Row],[清濁]]) &amp; 小韻資料表[[#This Row],[調]]), 設定表!$B$8:$B$15, 0))</f>
        <v>3</v>
      </c>
      <c r="S2660" s="205" t="s">
        <v>309</v>
      </c>
      <c r="T2660" s="205" t="s">
        <v>309</v>
      </c>
      <c r="U2660" s="226" t="s">
        <v>309</v>
      </c>
      <c r="V2660" s="147" t="s">
        <v>309</v>
      </c>
      <c r="X2660" s="135"/>
      <c r="Y2660" s="135"/>
      <c r="AA2660" s="135"/>
      <c r="AB2660" s="134"/>
      <c r="AC2660" s="135"/>
      <c r="AD2660" s="135"/>
      <c r="AH2660" s="135"/>
      <c r="AI2660" s="135"/>
    </row>
    <row r="2661" spans="1:35" ht="31.5">
      <c r="A2661" s="205">
        <v>2657</v>
      </c>
      <c r="B2661" s="206" t="s">
        <v>9475</v>
      </c>
      <c r="C2661" s="207" t="str">
        <f xml:space="preserve"> _xlfn.CONCAT(小韻資料表[[#This Row],[聲母拼音碼]],小韻資料表[[#This Row],[韻母拼音碼]],小韻資料表[[#This Row],[調號]])</f>
        <v>huan3</v>
      </c>
      <c r="D2661" s="206" t="s">
        <v>9476</v>
      </c>
      <c r="E2661" s="208" t="s">
        <v>731</v>
      </c>
      <c r="F2661" s="205">
        <v>11</v>
      </c>
      <c r="G2661" s="209" t="s">
        <v>9477</v>
      </c>
      <c r="H2661" s="205">
        <f xml:space="preserve"> LEN(小韻資料表[[#This Row],[小韻字集]])</f>
        <v>10</v>
      </c>
      <c r="I2661" s="205" cm="1">
        <f t="array" ref="I2661" xml:space="preserve"> MATCH(TRUE, ISNUMBER( SEARCH( LEFT(小韻資料表[[#This Row],[切語]],1), 切語上字資料表[切語上字]) ), 0)</f>
        <v>36</v>
      </c>
      <c r="J2661" s="210" t="str" cm="1">
        <f t="array" ref="J2661" xml:space="preserve"> INDEX(切語上字資料表[聲母], 小韻資料表[[#This Row],[上字表識別號]])</f>
        <v>曉</v>
      </c>
      <c r="K2661" s="210" t="str" cm="1">
        <f t="array" ref="K2661" xml:space="preserve"> INDEX(切語上字資料表[聲母拼音碼], 小韻資料表[[#This Row],[上字表識別號]])</f>
        <v>h</v>
      </c>
      <c r="L2661" s="210" t="str" cm="1">
        <f t="array" ref="L2661" xml:space="preserve"> INDEX(切語上字資料表[清濁], 小韻資料表[[#This Row],[上字表識別號]])</f>
        <v>次清</v>
      </c>
      <c r="M2661" s="223" t="str" cm="1">
        <f t="array" ref="M2661" xml:space="preserve"> INDEX(切語上字資料表[發送收], 小韻資料表[[#This Row],[上字表識別號]])</f>
        <v>送氣</v>
      </c>
      <c r="N2661" s="205" cm="1">
        <f t="array" ref="N2661" xml:space="preserve"> MATCH(TRUE, ISNUMBER( SEARCH( RIGHT(小韻資料表[[#This Row],[切語]],1), 切語下字資料表[切語下字]) ), 0)</f>
        <v>163</v>
      </c>
      <c r="O2661" s="207" t="str" cm="1">
        <f t="array" ref="O2661" xml:space="preserve"> INDEX(切語下字資料表[韻母], 小韻資料表[[#This Row],[下字表識別號]])</f>
        <v>換合1</v>
      </c>
      <c r="P2661" s="207" t="str" cm="1">
        <f t="array" ref="P2661" xml:space="preserve"> INDEX(切語下字資料表[韻母拼音碼], 小韻資料表[[#This Row],[下字表識別號]])</f>
        <v>uan</v>
      </c>
      <c r="Q2661" s="210" t="str" cm="1">
        <f t="array" ref="Q2661" xml:space="preserve"> INDEX(設定表!$C$19:$C$23, INT( LEFT(小韻資料表[[#This Row],[目次編碼]],1) ))</f>
        <v>去</v>
      </c>
      <c r="R2661" s="210">
        <f xml:space="preserve">  INDEX(設定表!$C$8:$C$15, MATCH( (RIGHT(小韻資料表[[#This Row],[清濁]]) &amp; 小韻資料表[[#This Row],[調]]), 設定表!$B$8:$B$15, 0))</f>
        <v>3</v>
      </c>
      <c r="S2661" s="205" t="s">
        <v>309</v>
      </c>
      <c r="T2661" s="205" t="s">
        <v>309</v>
      </c>
      <c r="U2661" s="226" t="s">
        <v>309</v>
      </c>
      <c r="V2661" s="146" t="s">
        <v>309</v>
      </c>
      <c r="X2661" s="135"/>
      <c r="Y2661" s="135"/>
      <c r="AA2661" s="135"/>
      <c r="AB2661" s="134"/>
      <c r="AC2661" s="135"/>
      <c r="AD2661" s="135"/>
      <c r="AH2661" s="135"/>
      <c r="AI2661" s="135"/>
    </row>
    <row r="2662" spans="1:35" ht="31.5">
      <c r="A2662" s="205">
        <v>2658</v>
      </c>
      <c r="B2662" s="206" t="s">
        <v>9478</v>
      </c>
      <c r="C2662" s="207" t="str">
        <f xml:space="preserve"> _xlfn.CONCAT(小韻資料表[[#This Row],[聲母拼音碼]],小韻資料表[[#This Row],[韻母拼音碼]],小韻資料表[[#This Row],[調號]])</f>
        <v>suan3</v>
      </c>
      <c r="D2662" s="206" t="s">
        <v>9479</v>
      </c>
      <c r="E2662" s="208" t="s">
        <v>731</v>
      </c>
      <c r="F2662" s="205">
        <v>12</v>
      </c>
      <c r="G2662" s="209" t="s">
        <v>9480</v>
      </c>
      <c r="H2662" s="205">
        <f xml:space="preserve"> LEN(小韻資料表[[#This Row],[小韻字集]])</f>
        <v>4</v>
      </c>
      <c r="I2662" s="205" cm="1">
        <f t="array" ref="I2662" xml:space="preserve"> MATCH(TRUE, ISNUMBER( SEARCH( LEFT(小韻資料表[[#This Row],[切語]],1), 切語上字資料表[切語上字]) ), 0)</f>
        <v>24</v>
      </c>
      <c r="J2662" s="210" t="str" cm="1">
        <f t="array" ref="J2662" xml:space="preserve"> INDEX(切語上字資料表[聲母], 小韻資料表[[#This Row],[上字表識別號]])</f>
        <v>心</v>
      </c>
      <c r="K2662" s="210" t="str" cm="1">
        <f t="array" ref="K2662" xml:space="preserve"> INDEX(切語上字資料表[聲母拼音碼], 小韻資料表[[#This Row],[上字表識別號]])</f>
        <v>s</v>
      </c>
      <c r="L2662" s="210" t="str" cm="1">
        <f t="array" ref="L2662" xml:space="preserve"> INDEX(切語上字資料表[清濁], 小韻資料表[[#This Row],[上字表識別號]])</f>
        <v>全清</v>
      </c>
      <c r="M2662" s="223" t="str" cm="1">
        <f t="array" ref="M2662" xml:space="preserve"> INDEX(切語上字資料表[發送收], 小韻資料表[[#This Row],[上字表識別號]])</f>
        <v>送氣</v>
      </c>
      <c r="N2662" s="205" cm="1">
        <f t="array" ref="N2662" xml:space="preserve"> MATCH(TRUE, ISNUMBER( SEARCH( RIGHT(小韻資料表[[#This Row],[切語]],1), 切語下字資料表[切語下字]) ), 0)</f>
        <v>163</v>
      </c>
      <c r="O2662" s="207" t="str" cm="1">
        <f t="array" ref="O2662" xml:space="preserve"> INDEX(切語下字資料表[韻母], 小韻資料表[[#This Row],[下字表識別號]])</f>
        <v>換合1</v>
      </c>
      <c r="P2662" s="207" t="str" cm="1">
        <f t="array" ref="P2662" xml:space="preserve"> INDEX(切語下字資料表[韻母拼音碼], 小韻資料表[[#This Row],[下字表識別號]])</f>
        <v>uan</v>
      </c>
      <c r="Q2662" s="210" t="str" cm="1">
        <f t="array" ref="Q2662" xml:space="preserve"> INDEX(設定表!$C$19:$C$23, INT( LEFT(小韻資料表[[#This Row],[目次編碼]],1) ))</f>
        <v>去</v>
      </c>
      <c r="R2662" s="210">
        <f xml:space="preserve">  INDEX(設定表!$C$8:$C$15, MATCH( (RIGHT(小韻資料表[[#This Row],[清濁]]) &amp; 小韻資料表[[#This Row],[調]]), 設定表!$B$8:$B$15, 0))</f>
        <v>3</v>
      </c>
      <c r="S2662" s="205" t="s">
        <v>309</v>
      </c>
      <c r="T2662" s="205" t="s">
        <v>309</v>
      </c>
      <c r="U2662" s="226" t="s">
        <v>9481</v>
      </c>
      <c r="V2662" s="147" t="s">
        <v>309</v>
      </c>
      <c r="X2662" s="135"/>
      <c r="Y2662" s="135"/>
      <c r="AA2662" s="135"/>
      <c r="AB2662" s="134"/>
      <c r="AC2662" s="135"/>
      <c r="AD2662" s="135"/>
      <c r="AH2662" s="135"/>
      <c r="AI2662" s="135"/>
    </row>
    <row r="2663" spans="1:35" ht="31.5">
      <c r="A2663" s="205">
        <v>2659</v>
      </c>
      <c r="B2663" s="206" t="s">
        <v>9482</v>
      </c>
      <c r="C2663" s="207" t="str">
        <f xml:space="preserve"> _xlfn.CONCAT(小韻資料表[[#This Row],[聲母拼音碼]],小韻資料表[[#This Row],[韻母拼音碼]],小韻資料表[[#This Row],[調號]])</f>
        <v>muan7</v>
      </c>
      <c r="D2663" s="206" t="s">
        <v>9483</v>
      </c>
      <c r="E2663" s="208" t="s">
        <v>731</v>
      </c>
      <c r="F2663" s="205">
        <v>13</v>
      </c>
      <c r="G2663" s="209" t="s">
        <v>9484</v>
      </c>
      <c r="H2663" s="205">
        <f xml:space="preserve"> LEN(小韻資料表[[#This Row],[小韻字集]])</f>
        <v>12</v>
      </c>
      <c r="I2663" s="205" cm="1">
        <f t="array" ref="I2663" xml:space="preserve"> MATCH(TRUE, ISNUMBER( SEARCH( LEFT(小韻資料表[[#This Row],[切語]],1), 切語上字資料表[切語上字]) ), 0)</f>
        <v>16</v>
      </c>
      <c r="J2663" s="210" t="str" cm="1">
        <f t="array" ref="J2663" xml:space="preserve"> INDEX(切語上字資料表[聲母], 小韻資料表[[#This Row],[上字表識別號]])</f>
        <v>明</v>
      </c>
      <c r="K2663" s="210" t="str" cm="1">
        <f t="array" ref="K2663" xml:space="preserve"> INDEX(切語上字資料表[聲母拼音碼], 小韻資料表[[#This Row],[上字表識別號]])</f>
        <v>m</v>
      </c>
      <c r="L2663" s="210" t="str" cm="1">
        <f t="array" ref="L2663" xml:space="preserve"> INDEX(切語上字資料表[清濁], 小韻資料表[[#This Row],[上字表識別號]])</f>
        <v>次濁</v>
      </c>
      <c r="M2663" s="223" t="str" cm="1">
        <f t="array" ref="M2663" xml:space="preserve"> INDEX(切語上字資料表[發送收], 小韻資料表[[#This Row],[上字表識別號]])</f>
        <v>收聲</v>
      </c>
      <c r="N2663" s="205" cm="1">
        <f t="array" ref="N2663" xml:space="preserve"> MATCH(TRUE, ISNUMBER( SEARCH( RIGHT(小韻資料表[[#This Row],[切語]],1), 切語下字資料表[切語下字]) ), 0)</f>
        <v>163</v>
      </c>
      <c r="O2663" s="207" t="str" cm="1">
        <f t="array" ref="O2663" xml:space="preserve"> INDEX(切語下字資料表[韻母], 小韻資料表[[#This Row],[下字表識別號]])</f>
        <v>換合1</v>
      </c>
      <c r="P2663" s="207" t="str" cm="1">
        <f t="array" ref="P2663" xml:space="preserve"> INDEX(切語下字資料表[韻母拼音碼], 小韻資料表[[#This Row],[下字表識別號]])</f>
        <v>uan</v>
      </c>
      <c r="Q2663" s="210" t="str" cm="1">
        <f t="array" ref="Q2663" xml:space="preserve"> INDEX(設定表!$C$19:$C$23, INT( LEFT(小韻資料表[[#This Row],[目次編碼]],1) ))</f>
        <v>去</v>
      </c>
      <c r="R2663" s="210">
        <f xml:space="preserve">  INDEX(設定表!$C$8:$C$15, MATCH( (RIGHT(小韻資料表[[#This Row],[清濁]]) &amp; 小韻資料表[[#This Row],[調]]), 設定表!$B$8:$B$15, 0))</f>
        <v>7</v>
      </c>
      <c r="S2663" s="205" t="s">
        <v>309</v>
      </c>
      <c r="T2663" s="205" t="s">
        <v>309</v>
      </c>
      <c r="U2663" s="226" t="s">
        <v>9485</v>
      </c>
      <c r="V2663" s="146" t="s">
        <v>309</v>
      </c>
      <c r="X2663" s="135"/>
      <c r="Y2663" s="135"/>
      <c r="AA2663" s="135"/>
      <c r="AB2663" s="134"/>
      <c r="AC2663" s="135"/>
      <c r="AD2663" s="135"/>
      <c r="AH2663" s="135"/>
      <c r="AI2663" s="135"/>
    </row>
    <row r="2664" spans="1:35" ht="31.5">
      <c r="A2664" s="205">
        <v>2660</v>
      </c>
      <c r="B2664" s="206" t="s">
        <v>9486</v>
      </c>
      <c r="C2664" s="207" t="str">
        <f xml:space="preserve"> _xlfn.CONCAT(小韻資料表[[#This Row],[聲母拼音碼]],小韻資料表[[#This Row],[韻母拼音碼]],小韻資料表[[#This Row],[調號]])</f>
        <v>pong3</v>
      </c>
      <c r="D2664" s="206" t="s">
        <v>9487</v>
      </c>
      <c r="E2664" s="208" t="s">
        <v>731</v>
      </c>
      <c r="F2664" s="205">
        <v>14</v>
      </c>
      <c r="G2664" s="209" t="s">
        <v>9488</v>
      </c>
      <c r="H2664" s="205">
        <f xml:space="preserve"> LEN(小韻資料表[[#This Row],[小韻字集]])</f>
        <v>9</v>
      </c>
      <c r="I2664" s="205" cm="1">
        <f t="array" ref="I2664" xml:space="preserve"> MATCH(TRUE, ISNUMBER( SEARCH( LEFT(小韻資料表[[#This Row],[切語]],1), 切語上字資料表[切語上字]) ), 0)</f>
        <v>13</v>
      </c>
      <c r="J2664" s="210" t="str" cm="1">
        <f t="array" ref="J2664" xml:space="preserve"> INDEX(切語上字資料表[聲母], 小韻資料表[[#This Row],[上字表識別號]])</f>
        <v>幫</v>
      </c>
      <c r="K2664" s="210" t="str" cm="1">
        <f t="array" ref="K2664" xml:space="preserve"> INDEX(切語上字資料表[聲母拼音碼], 小韻資料表[[#This Row],[上字表識別號]])</f>
        <v>p</v>
      </c>
      <c r="L2664" s="210" t="str" cm="1">
        <f t="array" ref="L2664" xml:space="preserve"> INDEX(切語上字資料表[清濁], 小韻資料表[[#This Row],[上字表識別號]])</f>
        <v>全清</v>
      </c>
      <c r="M2664" s="223" t="str" cm="1">
        <f t="array" ref="M2664" xml:space="preserve"> INDEX(切語上字資料表[發送收], 小韻資料表[[#This Row],[上字表識別號]])</f>
        <v>發聲</v>
      </c>
      <c r="N2664" s="205" cm="1">
        <f t="array" ref="N2664" xml:space="preserve"> MATCH(TRUE, ISNUMBER( SEARCH( RIGHT(小韻資料表[[#This Row],[切語]],1), 切語下字資料表[切語下字]) ), 0)</f>
        <v>1</v>
      </c>
      <c r="O2664" s="207" t="str" cm="1">
        <f t="array" ref="O2664" xml:space="preserve"> INDEX(切語下字資料表[韻母], 小韻資料表[[#This Row],[下字表識別號]])</f>
        <v>東開1</v>
      </c>
      <c r="P2664" s="207" t="str" cm="1">
        <f t="array" ref="P2664" xml:space="preserve"> INDEX(切語下字資料表[韻母拼音碼], 小韻資料表[[#This Row],[下字表識別號]])</f>
        <v>ong</v>
      </c>
      <c r="Q2664" s="210" t="str" cm="1">
        <f t="array" ref="Q2664" xml:space="preserve"> INDEX(設定表!$C$19:$C$23, INT( LEFT(小韻資料表[[#This Row],[目次編碼]],1) ))</f>
        <v>去</v>
      </c>
      <c r="R2664" s="210">
        <f xml:space="preserve">  INDEX(設定表!$C$8:$C$15, MATCH( (RIGHT(小韻資料表[[#This Row],[清濁]]) &amp; 小韻資料表[[#This Row],[調]]), 設定表!$B$8:$B$15, 0))</f>
        <v>3</v>
      </c>
      <c r="S2664" s="205" t="s">
        <v>309</v>
      </c>
      <c r="T2664" s="205" t="s">
        <v>309</v>
      </c>
      <c r="U2664" s="226" t="s">
        <v>309</v>
      </c>
      <c r="V2664" s="147" t="s">
        <v>309</v>
      </c>
      <c r="X2664" s="135"/>
      <c r="Y2664" s="135"/>
      <c r="AA2664" s="135"/>
      <c r="AB2664" s="134"/>
      <c r="AC2664" s="135"/>
      <c r="AD2664" s="135"/>
      <c r="AH2664" s="135"/>
      <c r="AI2664" s="135"/>
    </row>
    <row r="2665" spans="1:35" ht="31.5">
      <c r="A2665" s="205">
        <v>2661</v>
      </c>
      <c r="B2665" s="206" t="s">
        <v>9489</v>
      </c>
      <c r="C2665" s="207" t="str">
        <f xml:space="preserve"> _xlfn.CONCAT(小韻資料表[[#This Row],[聲母拼音碼]],小韻資料表[[#This Row],[韻母拼音碼]],小韻資料表[[#This Row],[調號]])</f>
        <v>phuan3</v>
      </c>
      <c r="D2665" s="206" t="s">
        <v>9490</v>
      </c>
      <c r="E2665" s="208" t="s">
        <v>731</v>
      </c>
      <c r="F2665" s="205">
        <v>15</v>
      </c>
      <c r="G2665" s="209" t="s">
        <v>9491</v>
      </c>
      <c r="H2665" s="205">
        <f xml:space="preserve"> LEN(小韻資料表[[#This Row],[小韻字集]])</f>
        <v>8</v>
      </c>
      <c r="I2665" s="205" cm="1">
        <f t="array" ref="I2665" xml:space="preserve"> MATCH(TRUE, ISNUMBER( SEARCH( LEFT(小韻資料表[[#This Row],[切語]],1), 切語上字資料表[切語上字]) ), 0)</f>
        <v>14</v>
      </c>
      <c r="J2665" s="210" t="str" cm="1">
        <f t="array" ref="J2665" xml:space="preserve"> INDEX(切語上字資料表[聲母], 小韻資料表[[#This Row],[上字表識別號]])</f>
        <v>滂</v>
      </c>
      <c r="K2665" s="210" t="str" cm="1">
        <f t="array" ref="K2665" xml:space="preserve"> INDEX(切語上字資料表[聲母拼音碼], 小韻資料表[[#This Row],[上字表識別號]])</f>
        <v>ph</v>
      </c>
      <c r="L2665" s="210" t="str" cm="1">
        <f t="array" ref="L2665" xml:space="preserve"> INDEX(切語上字資料表[清濁], 小韻資料表[[#This Row],[上字表識別號]])</f>
        <v>次清</v>
      </c>
      <c r="M2665" s="223" t="str" cm="1">
        <f t="array" ref="M2665" xml:space="preserve"> INDEX(切語上字資料表[發送收], 小韻資料表[[#This Row],[上字表識別號]])</f>
        <v>送氣</v>
      </c>
      <c r="N2665" s="205" cm="1">
        <f t="array" ref="N2665" xml:space="preserve"> MATCH(TRUE, ISNUMBER( SEARCH( RIGHT(小韻資料表[[#This Row],[切語]],1), 切語下字資料表[切語下字]) ), 0)</f>
        <v>163</v>
      </c>
      <c r="O2665" s="207" t="str" cm="1">
        <f t="array" ref="O2665" xml:space="preserve"> INDEX(切語下字資料表[韻母], 小韻資料表[[#This Row],[下字表識別號]])</f>
        <v>換合1</v>
      </c>
      <c r="P2665" s="207" t="str" cm="1">
        <f t="array" ref="P2665" xml:space="preserve"> INDEX(切語下字資料表[韻母拼音碼], 小韻資料表[[#This Row],[下字表識別號]])</f>
        <v>uan</v>
      </c>
      <c r="Q2665" s="210" t="str" cm="1">
        <f t="array" ref="Q2665" xml:space="preserve"> INDEX(設定表!$C$19:$C$23, INT( LEFT(小韻資料表[[#This Row],[目次編碼]],1) ))</f>
        <v>去</v>
      </c>
      <c r="R2665" s="210">
        <f xml:space="preserve">  INDEX(設定表!$C$8:$C$15, MATCH( (RIGHT(小韻資料表[[#This Row],[清濁]]) &amp; 小韻資料表[[#This Row],[調]]), 設定表!$B$8:$B$15, 0))</f>
        <v>3</v>
      </c>
      <c r="S2665" s="205" t="s">
        <v>309</v>
      </c>
      <c r="T2665" s="205" t="s">
        <v>309</v>
      </c>
      <c r="U2665" s="226" t="s">
        <v>309</v>
      </c>
      <c r="V2665" s="146" t="s">
        <v>309</v>
      </c>
      <c r="X2665" s="135"/>
      <c r="Y2665" s="135"/>
      <c r="AA2665" s="135"/>
      <c r="AB2665" s="134"/>
      <c r="AC2665" s="135"/>
      <c r="AD2665" s="135"/>
      <c r="AH2665" s="135"/>
      <c r="AI2665" s="135"/>
    </row>
    <row r="2666" spans="1:35" ht="31.5">
      <c r="A2666" s="205">
        <v>2662</v>
      </c>
      <c r="B2666" s="206" t="s">
        <v>9492</v>
      </c>
      <c r="C2666" s="207" t="str">
        <f xml:space="preserve"> _xlfn.CONCAT(小韻資料表[[#This Row],[聲母拼音碼]],小韻資料表[[#This Row],[韻母拼音碼]],小韻資料表[[#This Row],[調號]])</f>
        <v>puan7</v>
      </c>
      <c r="D2666" s="206" t="s">
        <v>9493</v>
      </c>
      <c r="E2666" s="208" t="s">
        <v>731</v>
      </c>
      <c r="F2666" s="205">
        <v>16</v>
      </c>
      <c r="G2666" s="209" t="s">
        <v>9494</v>
      </c>
      <c r="H2666" s="205">
        <f xml:space="preserve"> LEN(小韻資料表[[#This Row],[小韻字集]])</f>
        <v>5</v>
      </c>
      <c r="I2666" s="205" cm="1">
        <f t="array" ref="I2666" xml:space="preserve"> MATCH(TRUE, ISNUMBER( SEARCH( LEFT(小韻資料表[[#This Row],[切語]],1), 切語上字資料表[切語上字]) ), 0)</f>
        <v>15</v>
      </c>
      <c r="J2666" s="210" t="str" cm="1">
        <f t="array" ref="J2666" xml:space="preserve"> INDEX(切語上字資料表[聲母], 小韻資料表[[#This Row],[上字表識別號]])</f>
        <v>並</v>
      </c>
      <c r="K2666" s="210" t="str" cm="1">
        <f t="array" ref="K2666" xml:space="preserve"> INDEX(切語上字資料表[聲母拼音碼], 小韻資料表[[#This Row],[上字表識別號]])</f>
        <v>p</v>
      </c>
      <c r="L2666" s="210" t="str" cm="1">
        <f t="array" ref="L2666" xml:space="preserve"> INDEX(切語上字資料表[清濁], 小韻資料表[[#This Row],[上字表識別號]])</f>
        <v>全濁</v>
      </c>
      <c r="M2666" s="223" cm="1">
        <f t="array" ref="M2666" xml:space="preserve"> INDEX(切語上字資料表[發送收], 小韻資料表[[#This Row],[上字表識別號]])</f>
        <v>0</v>
      </c>
      <c r="N2666" s="205" cm="1">
        <f t="array" ref="N2666" xml:space="preserve"> MATCH(TRUE, ISNUMBER( SEARCH( RIGHT(小韻資料表[[#This Row],[切語]],1), 切語下字資料表[切語下字]) ), 0)</f>
        <v>163</v>
      </c>
      <c r="O2666" s="207" t="str" cm="1">
        <f t="array" ref="O2666" xml:space="preserve"> INDEX(切語下字資料表[韻母], 小韻資料表[[#This Row],[下字表識別號]])</f>
        <v>換合1</v>
      </c>
      <c r="P2666" s="207" t="str" cm="1">
        <f t="array" ref="P2666" xml:space="preserve"> INDEX(切語下字資料表[韻母拼音碼], 小韻資料表[[#This Row],[下字表識別號]])</f>
        <v>uan</v>
      </c>
      <c r="Q2666" s="210" t="str" cm="1">
        <f t="array" ref="Q2666" xml:space="preserve"> INDEX(設定表!$C$19:$C$23, INT( LEFT(小韻資料表[[#This Row],[目次編碼]],1) ))</f>
        <v>去</v>
      </c>
      <c r="R2666" s="210">
        <f xml:space="preserve">  INDEX(設定表!$C$8:$C$15, MATCH( (RIGHT(小韻資料表[[#This Row],[清濁]]) &amp; 小韻資料表[[#This Row],[調]]), 設定表!$B$8:$B$15, 0))</f>
        <v>7</v>
      </c>
      <c r="S2666" s="205" t="s">
        <v>309</v>
      </c>
      <c r="T2666" s="205" t="s">
        <v>309</v>
      </c>
      <c r="U2666" s="226" t="s">
        <v>309</v>
      </c>
      <c r="V2666" s="147" t="s">
        <v>309</v>
      </c>
      <c r="X2666" s="135"/>
      <c r="Y2666" s="135"/>
      <c r="AA2666" s="135"/>
      <c r="AB2666" s="134"/>
      <c r="AC2666" s="135"/>
      <c r="AD2666" s="135"/>
      <c r="AH2666" s="135"/>
      <c r="AI2666" s="135"/>
    </row>
    <row r="2667" spans="1:35" ht="31.5">
      <c r="A2667" s="205">
        <v>2663</v>
      </c>
      <c r="B2667" s="206" t="s">
        <v>9495</v>
      </c>
      <c r="C2667" s="207" t="str">
        <f xml:space="preserve"> _xlfn.CONCAT(小韻資料表[[#This Row],[聲母拼音碼]],小韻資料表[[#This Row],[韻母拼音碼]],小韻資料表[[#This Row],[調號]])</f>
        <v>nuan7</v>
      </c>
      <c r="D2667" s="206" t="s">
        <v>9496</v>
      </c>
      <c r="E2667" s="208" t="s">
        <v>731</v>
      </c>
      <c r="F2667" s="205">
        <v>17</v>
      </c>
      <c r="G2667" s="209" t="s">
        <v>9497</v>
      </c>
      <c r="H2667" s="205">
        <f xml:space="preserve"> LEN(小韻資料表[[#This Row],[小韻字集]])</f>
        <v>6</v>
      </c>
      <c r="I2667" s="205" cm="1">
        <f t="array" ref="I2667" xml:space="preserve"> MATCH(TRUE, ISNUMBER( SEARCH( LEFT(小韻資料表[[#This Row],[切語]],1), 切語上字資料表[切語上字]) ), 0)</f>
        <v>8</v>
      </c>
      <c r="J2667" s="210" t="str" cm="1">
        <f t="array" ref="J2667" xml:space="preserve"> INDEX(切語上字資料表[聲母], 小韻資料表[[#This Row],[上字表識別號]])</f>
        <v>泥</v>
      </c>
      <c r="K2667" s="210" t="str" cm="1">
        <f t="array" ref="K2667" xml:space="preserve"> INDEX(切語上字資料表[聲母拼音碼], 小韻資料表[[#This Row],[上字表識別號]])</f>
        <v>n</v>
      </c>
      <c r="L2667" s="210" t="str" cm="1">
        <f t="array" ref="L2667" xml:space="preserve"> INDEX(切語上字資料表[清濁], 小韻資料表[[#This Row],[上字表識別號]])</f>
        <v>次濁</v>
      </c>
      <c r="M2667" s="223" t="str" cm="1">
        <f t="array" ref="M2667" xml:space="preserve"> INDEX(切語上字資料表[發送收], 小韻資料表[[#This Row],[上字表識別號]])</f>
        <v>收聲</v>
      </c>
      <c r="N2667" s="205" cm="1">
        <f t="array" ref="N2667" xml:space="preserve"> MATCH(TRUE, ISNUMBER( SEARCH( RIGHT(小韻資料表[[#This Row],[切語]],1), 切語下字資料表[切語下字]) ), 0)</f>
        <v>163</v>
      </c>
      <c r="O2667" s="207" t="str" cm="1">
        <f t="array" ref="O2667" xml:space="preserve"> INDEX(切語下字資料表[韻母], 小韻資料表[[#This Row],[下字表識別號]])</f>
        <v>換合1</v>
      </c>
      <c r="P2667" s="207" t="str" cm="1">
        <f t="array" ref="P2667" xml:space="preserve"> INDEX(切語下字資料表[韻母拼音碼], 小韻資料表[[#This Row],[下字表識別號]])</f>
        <v>uan</v>
      </c>
      <c r="Q2667" s="210" t="str" cm="1">
        <f t="array" ref="Q2667" xml:space="preserve"> INDEX(設定表!$C$19:$C$23, INT( LEFT(小韻資料表[[#This Row],[目次編碼]],1) ))</f>
        <v>去</v>
      </c>
      <c r="R2667" s="210">
        <f xml:space="preserve">  INDEX(設定表!$C$8:$C$15, MATCH( (RIGHT(小韻資料表[[#This Row],[清濁]]) &amp; 小韻資料表[[#This Row],[調]]), 設定表!$B$8:$B$15, 0))</f>
        <v>7</v>
      </c>
      <c r="S2667" s="205" t="s">
        <v>309</v>
      </c>
      <c r="T2667" s="205" t="s">
        <v>309</v>
      </c>
      <c r="U2667" s="226" t="s">
        <v>309</v>
      </c>
      <c r="V2667" s="146" t="s">
        <v>309</v>
      </c>
      <c r="X2667" s="135"/>
      <c r="Y2667" s="135"/>
      <c r="AA2667" s="135"/>
      <c r="AB2667" s="134"/>
      <c r="AC2667" s="135"/>
      <c r="AD2667" s="135"/>
      <c r="AH2667" s="135"/>
      <c r="AI2667" s="135"/>
    </row>
    <row r="2668" spans="1:35" ht="31.5">
      <c r="A2668" s="205">
        <v>2664</v>
      </c>
      <c r="B2668" s="206" t="s">
        <v>9498</v>
      </c>
      <c r="C2668" s="207" t="str">
        <f xml:space="preserve"> _xlfn.CONCAT(小韻資料表[[#This Row],[聲母拼音碼]],小韻資料表[[#This Row],[韻母拼音碼]],小韻資料表[[#This Row],[調號]])</f>
        <v>cuan7</v>
      </c>
      <c r="D2668" s="206" t="s">
        <v>9499</v>
      </c>
      <c r="E2668" s="208" t="s">
        <v>731</v>
      </c>
      <c r="F2668" s="205">
        <v>18</v>
      </c>
      <c r="G2668" s="209" t="s">
        <v>9499</v>
      </c>
      <c r="H2668" s="205">
        <f xml:space="preserve"> LEN(小韻資料表[[#This Row],[小韻字集]])</f>
        <v>1</v>
      </c>
      <c r="I2668" s="205" cm="1">
        <f t="array" ref="I2668" xml:space="preserve"> MATCH(TRUE, ISNUMBER( SEARCH( LEFT(小韻資料表[[#This Row],[切語]],1), 切語上字資料表[切語上字]) ), 0)</f>
        <v>23</v>
      </c>
      <c r="J2668" s="210" t="str" cm="1">
        <f t="array" ref="J2668" xml:space="preserve"> INDEX(切語上字資料表[聲母], 小韻資料表[[#This Row],[上字表識別號]])</f>
        <v>從</v>
      </c>
      <c r="K2668" s="210" t="str" cm="1">
        <f t="array" ref="K2668" xml:space="preserve"> INDEX(切語上字資料表[聲母拼音碼], 小韻資料表[[#This Row],[上字表識別號]])</f>
        <v>c</v>
      </c>
      <c r="L2668" s="210" t="str" cm="1">
        <f t="array" ref="L2668" xml:space="preserve"> INDEX(切語上字資料表[清濁], 小韻資料表[[#This Row],[上字表識別號]])</f>
        <v>全濁</v>
      </c>
      <c r="M2668" s="223" cm="1">
        <f t="array" ref="M2668" xml:space="preserve"> INDEX(切語上字資料表[發送收], 小韻資料表[[#This Row],[上字表識別號]])</f>
        <v>0</v>
      </c>
      <c r="N2668" s="205" cm="1">
        <f t="array" ref="N2668" xml:space="preserve"> MATCH(TRUE, ISNUMBER( SEARCH( RIGHT(小韻資料表[[#This Row],[切語]],1), 切語下字資料表[切語下字]) ), 0)</f>
        <v>163</v>
      </c>
      <c r="O2668" s="207" t="str" cm="1">
        <f t="array" ref="O2668" xml:space="preserve"> INDEX(切語下字資料表[韻母], 小韻資料表[[#This Row],[下字表識別號]])</f>
        <v>換合1</v>
      </c>
      <c r="P2668" s="207" t="str" cm="1">
        <f t="array" ref="P2668" xml:space="preserve"> INDEX(切語下字資料表[韻母拼音碼], 小韻資料表[[#This Row],[下字表識別號]])</f>
        <v>uan</v>
      </c>
      <c r="Q2668" s="210" t="str" cm="1">
        <f t="array" ref="Q2668" xml:space="preserve"> INDEX(設定表!$C$19:$C$23, INT( LEFT(小韻資料表[[#This Row],[目次編碼]],1) ))</f>
        <v>去</v>
      </c>
      <c r="R2668" s="210">
        <f xml:space="preserve">  INDEX(設定表!$C$8:$C$15, MATCH( (RIGHT(小韻資料表[[#This Row],[清濁]]) &amp; 小韻資料表[[#This Row],[調]]), 設定表!$B$8:$B$15, 0))</f>
        <v>7</v>
      </c>
      <c r="S2668" s="205" t="s">
        <v>309</v>
      </c>
      <c r="T2668" s="205" t="s">
        <v>309</v>
      </c>
      <c r="U2668" s="226" t="s">
        <v>309</v>
      </c>
      <c r="V2668" s="147" t="s">
        <v>309</v>
      </c>
      <c r="X2668" s="135"/>
      <c r="Y2668" s="135"/>
      <c r="AA2668" s="135"/>
      <c r="AB2668" s="134"/>
      <c r="AC2668" s="135"/>
      <c r="AD2668" s="135"/>
      <c r="AH2668" s="135"/>
      <c r="AI2668" s="135"/>
    </row>
    <row r="2669" spans="1:35" ht="31.5">
      <c r="A2669" s="205">
        <v>2665</v>
      </c>
      <c r="B2669" s="206" t="s">
        <v>9500</v>
      </c>
      <c r="C2669" s="207" t="str">
        <f xml:space="preserve"> _xlfn.CONCAT(小韻資料表[[#This Row],[聲母拼音碼]],小韻資料表[[#This Row],[韻母拼音碼]],小韻資料表[[#This Row],[調號]])</f>
        <v>khuan3</v>
      </c>
      <c r="D2669" s="206" t="s">
        <v>9501</v>
      </c>
      <c r="E2669" s="208" t="s">
        <v>731</v>
      </c>
      <c r="F2669" s="205">
        <v>19</v>
      </c>
      <c r="G2669" s="209" t="s">
        <v>9502</v>
      </c>
      <c r="H2669" s="205">
        <f xml:space="preserve"> LEN(小韻資料表[[#This Row],[小韻字集]])</f>
        <v>2</v>
      </c>
      <c r="I2669" s="205" cm="1">
        <f t="array" ref="I2669" xml:space="preserve"> MATCH(TRUE, ISNUMBER( SEARCH( LEFT(小韻資料表[[#This Row],[切語]],1), 切語上字資料表[切語上字]) ), 0)</f>
        <v>2</v>
      </c>
      <c r="J2669" s="210" t="str" cm="1">
        <f t="array" ref="J2669" xml:space="preserve"> INDEX(切語上字資料表[聲母], 小韻資料表[[#This Row],[上字表識別號]])</f>
        <v>溪</v>
      </c>
      <c r="K2669" s="210" t="str" cm="1">
        <f t="array" ref="K2669" xml:space="preserve"> INDEX(切語上字資料表[聲母拼音碼], 小韻資料表[[#This Row],[上字表識別號]])</f>
        <v>kh</v>
      </c>
      <c r="L2669" s="210" t="str" cm="1">
        <f t="array" ref="L2669" xml:space="preserve"> INDEX(切語上字資料表[清濁], 小韻資料表[[#This Row],[上字表識別號]])</f>
        <v>次清</v>
      </c>
      <c r="M2669" s="223" t="str" cm="1">
        <f t="array" ref="M2669" xml:space="preserve"> INDEX(切語上字資料表[發送收], 小韻資料表[[#This Row],[上字表識別號]])</f>
        <v>送氣</v>
      </c>
      <c r="N2669" s="205" cm="1">
        <f t="array" ref="N2669" xml:space="preserve"> MATCH(TRUE, ISNUMBER( SEARCH( RIGHT(小韻資料表[[#This Row],[切語]],1), 切語下字資料表[切語下字]) ), 0)</f>
        <v>163</v>
      </c>
      <c r="O2669" s="207" t="str" cm="1">
        <f t="array" ref="O2669" xml:space="preserve"> INDEX(切語下字資料表[韻母], 小韻資料表[[#This Row],[下字表識別號]])</f>
        <v>換合1</v>
      </c>
      <c r="P2669" s="207" t="str" cm="1">
        <f t="array" ref="P2669" xml:space="preserve"> INDEX(切語下字資料表[韻母拼音碼], 小韻資料表[[#This Row],[下字表識別號]])</f>
        <v>uan</v>
      </c>
      <c r="Q2669" s="210" t="str" cm="1">
        <f t="array" ref="Q2669" xml:space="preserve"> INDEX(設定表!$C$19:$C$23, INT( LEFT(小韻資料表[[#This Row],[目次編碼]],1) ))</f>
        <v>去</v>
      </c>
      <c r="R2669" s="210">
        <f xml:space="preserve">  INDEX(設定表!$C$8:$C$15, MATCH( (RIGHT(小韻資料表[[#This Row],[清濁]]) &amp; 小韻資料表[[#This Row],[調]]), 設定表!$B$8:$B$15, 0))</f>
        <v>3</v>
      </c>
      <c r="S2669" s="205" t="s">
        <v>309</v>
      </c>
      <c r="T2669" s="205" t="s">
        <v>309</v>
      </c>
      <c r="U2669" s="226" t="s">
        <v>309</v>
      </c>
      <c r="V2669" s="146" t="s">
        <v>309</v>
      </c>
      <c r="X2669" s="135"/>
      <c r="Y2669" s="135"/>
      <c r="AA2669" s="135"/>
      <c r="AB2669" s="134"/>
      <c r="AC2669" s="135"/>
      <c r="AD2669" s="135"/>
      <c r="AH2669" s="135"/>
      <c r="AI2669" s="135"/>
    </row>
    <row r="2670" spans="1:35" ht="31.5">
      <c r="A2670" s="205">
        <v>2666</v>
      </c>
      <c r="B2670" s="206" t="s">
        <v>9503</v>
      </c>
      <c r="C2670" s="207" t="str">
        <f xml:space="preserve"> _xlfn.CONCAT(小韻資料表[[#This Row],[聲母拼音碼]],小韻資料表[[#This Row],[韻母拼音碼]],小韻資料表[[#This Row],[調號]])</f>
        <v>kan3</v>
      </c>
      <c r="D2670" s="206" t="s">
        <v>748</v>
      </c>
      <c r="E2670" s="208" t="s">
        <v>747</v>
      </c>
      <c r="F2670" s="205">
        <v>1</v>
      </c>
      <c r="G2670" s="209" t="s">
        <v>9504</v>
      </c>
      <c r="H2670" s="205">
        <f xml:space="preserve"> LEN(小韻資料表[[#This Row],[小韻字集]])</f>
        <v>3</v>
      </c>
      <c r="I2670" s="205" cm="1">
        <f t="array" ref="I2670" xml:space="preserve"> MATCH(TRUE, ISNUMBER( SEARCH( LEFT(小韻資料表[[#This Row],[切語]],1), 切語上字資料表[切語上字]) ), 0)</f>
        <v>1</v>
      </c>
      <c r="J2670" s="210" t="str" cm="1">
        <f t="array" ref="J2670" xml:space="preserve"> INDEX(切語上字資料表[聲母], 小韻資料表[[#This Row],[上字表識別號]])</f>
        <v>見</v>
      </c>
      <c r="K2670" s="210" t="str" cm="1">
        <f t="array" ref="K2670" xml:space="preserve"> INDEX(切語上字資料表[聲母拼音碼], 小韻資料表[[#This Row],[上字表識別號]])</f>
        <v>k</v>
      </c>
      <c r="L2670" s="210" t="str" cm="1">
        <f t="array" ref="L2670" xml:space="preserve"> INDEX(切語上字資料表[清濁], 小韻資料表[[#This Row],[上字表識別號]])</f>
        <v>全清</v>
      </c>
      <c r="M2670" s="223" t="str" cm="1">
        <f t="array" ref="M2670" xml:space="preserve"> INDEX(切語上字資料表[發送收], 小韻資料表[[#This Row],[上字表識別號]])</f>
        <v>發聲</v>
      </c>
      <c r="N2670" s="205" cm="1">
        <f t="array" ref="N2670" xml:space="preserve"> MATCH(TRUE, ISNUMBER( SEARCH( RIGHT(小韻資料表[[#This Row],[切語]],1), 切語下字資料表[切語下字]) ), 0)</f>
        <v>167</v>
      </c>
      <c r="O2670" s="207" t="str" cm="1">
        <f t="array" ref="O2670" xml:space="preserve"> INDEX(切語下字資料表[韻母], 小韻資料表[[#This Row],[下字表識別號]])</f>
        <v>諫開2</v>
      </c>
      <c r="P2670" s="207" t="str" cm="1">
        <f t="array" ref="P2670" xml:space="preserve"> INDEX(切語下字資料表[韻母拼音碼], 小韻資料表[[#This Row],[下字表識別號]])</f>
        <v>an</v>
      </c>
      <c r="Q2670" s="210" t="str" cm="1">
        <f t="array" ref="Q2670" xml:space="preserve"> INDEX(設定表!$C$19:$C$23, INT( LEFT(小韻資料表[[#This Row],[目次編碼]],1) ))</f>
        <v>去</v>
      </c>
      <c r="R2670" s="210">
        <f xml:space="preserve">  INDEX(設定表!$C$8:$C$15, MATCH( (RIGHT(小韻資料表[[#This Row],[清濁]]) &amp; 小韻資料表[[#This Row],[調]]), 設定表!$B$8:$B$15, 0))</f>
        <v>3</v>
      </c>
      <c r="S2670" s="205" t="s">
        <v>309</v>
      </c>
      <c r="T2670" s="205" t="s">
        <v>309</v>
      </c>
      <c r="U2670" s="226" t="s">
        <v>309</v>
      </c>
      <c r="V2670" s="147" t="s">
        <v>309</v>
      </c>
      <c r="X2670" s="135"/>
      <c r="Y2670" s="135"/>
      <c r="AA2670" s="135"/>
      <c r="AB2670" s="134"/>
      <c r="AC2670" s="135"/>
      <c r="AD2670" s="135"/>
      <c r="AH2670" s="135"/>
      <c r="AI2670" s="135"/>
    </row>
    <row r="2671" spans="1:35" ht="31.5">
      <c r="A2671" s="205">
        <v>2667</v>
      </c>
      <c r="B2671" s="206" t="s">
        <v>9505</v>
      </c>
      <c r="C2671" s="207" t="str">
        <f xml:space="preserve"> _xlfn.CONCAT(小韻資料表[[#This Row],[聲母拼音碼]],小韻資料表[[#This Row],[韻母拼音碼]],小韻資料表[[#This Row],[調號]])</f>
        <v>gan7</v>
      </c>
      <c r="D2671" s="206" t="s">
        <v>9506</v>
      </c>
      <c r="E2671" s="208" t="s">
        <v>747</v>
      </c>
      <c r="F2671" s="205">
        <v>2</v>
      </c>
      <c r="G2671" s="209" t="s">
        <v>9507</v>
      </c>
      <c r="H2671" s="205">
        <f xml:space="preserve"> LEN(小韻資料表[[#This Row],[小韻字集]])</f>
        <v>7</v>
      </c>
      <c r="I2671" s="205" cm="1">
        <f t="array" ref="I2671" xml:space="preserve"> MATCH(TRUE, ISNUMBER( SEARCH( LEFT(小韻資料表[[#This Row],[切語]],1), 切語上字資料表[切語上字]) ), 0)</f>
        <v>4</v>
      </c>
      <c r="J2671" s="210" t="str" cm="1">
        <f t="array" ref="J2671" xml:space="preserve"> INDEX(切語上字資料表[聲母], 小韻資料表[[#This Row],[上字表識別號]])</f>
        <v>疑</v>
      </c>
      <c r="K2671" s="210" t="str" cm="1">
        <f t="array" ref="K2671" xml:space="preserve"> INDEX(切語上字資料表[聲母拼音碼], 小韻資料表[[#This Row],[上字表識別號]])</f>
        <v>g</v>
      </c>
      <c r="L2671" s="210" t="str" cm="1">
        <f t="array" ref="L2671" xml:space="preserve"> INDEX(切語上字資料表[清濁], 小韻資料表[[#This Row],[上字表識別號]])</f>
        <v>次濁</v>
      </c>
      <c r="M2671" s="223" t="str" cm="1">
        <f t="array" ref="M2671" xml:space="preserve"> INDEX(切語上字資料表[發送收], 小韻資料表[[#This Row],[上字表識別號]])</f>
        <v>收聲</v>
      </c>
      <c r="N2671" s="205" cm="1">
        <f t="array" ref="N2671" xml:space="preserve"> MATCH(TRUE, ISNUMBER( SEARCH( RIGHT(小韻資料表[[#This Row],[切語]],1), 切語下字資料表[切語下字]) ), 0)</f>
        <v>167</v>
      </c>
      <c r="O2671" s="207" t="str" cm="1">
        <f t="array" ref="O2671" xml:space="preserve"> INDEX(切語下字資料表[韻母], 小韻資料表[[#This Row],[下字表識別號]])</f>
        <v>諫開2</v>
      </c>
      <c r="P2671" s="207" t="str" cm="1">
        <f t="array" ref="P2671" xml:space="preserve"> INDEX(切語下字資料表[韻母拼音碼], 小韻資料表[[#This Row],[下字表識別號]])</f>
        <v>an</v>
      </c>
      <c r="Q2671" s="210" t="str" cm="1">
        <f t="array" ref="Q2671" xml:space="preserve"> INDEX(設定表!$C$19:$C$23, INT( LEFT(小韻資料表[[#This Row],[目次編碼]],1) ))</f>
        <v>去</v>
      </c>
      <c r="R2671" s="210">
        <f xml:space="preserve">  INDEX(設定表!$C$8:$C$15, MATCH( (RIGHT(小韻資料表[[#This Row],[清濁]]) &amp; 小韻資料表[[#This Row],[調]]), 設定表!$B$8:$B$15, 0))</f>
        <v>7</v>
      </c>
      <c r="S2671" s="205" t="s">
        <v>309</v>
      </c>
      <c r="T2671" s="205" t="s">
        <v>309</v>
      </c>
      <c r="U2671" s="226" t="s">
        <v>9508</v>
      </c>
      <c r="V2671" s="146" t="s">
        <v>309</v>
      </c>
      <c r="X2671" s="135"/>
      <c r="Y2671" s="135"/>
      <c r="AA2671" s="135"/>
      <c r="AB2671" s="134"/>
      <c r="AC2671" s="135"/>
      <c r="AD2671" s="135"/>
      <c r="AH2671" s="135"/>
      <c r="AI2671" s="135"/>
    </row>
    <row r="2672" spans="1:35" ht="31.5">
      <c r="A2672" s="205">
        <v>2668</v>
      </c>
      <c r="B2672" s="206" t="s">
        <v>9509</v>
      </c>
      <c r="C2672" s="207" t="str">
        <f xml:space="preserve"> _xlfn.CONCAT(小韻資料表[[#This Row],[聲母拼音碼]],小韻資料表[[#This Row],[韻母拼音碼]],小韻資料表[[#This Row],[調號]])</f>
        <v>Øan3</v>
      </c>
      <c r="D2672" s="206" t="s">
        <v>9510</v>
      </c>
      <c r="E2672" s="208" t="s">
        <v>747</v>
      </c>
      <c r="F2672" s="205">
        <v>3</v>
      </c>
      <c r="G2672" s="209" t="s">
        <v>9511</v>
      </c>
      <c r="H2672" s="205">
        <f xml:space="preserve"> LEN(小韻資料表[[#This Row],[小韻字集]])</f>
        <v>5</v>
      </c>
      <c r="I2672" s="205" cm="1">
        <f t="array" ref="I2672" xml:space="preserve"> MATCH(TRUE, ISNUMBER( SEARCH( LEFT(小韻資料表[[#This Row],[切語]],1), 切語上字資料表[切語上字]) ), 0)</f>
        <v>35</v>
      </c>
      <c r="J2672" s="210" t="str" cm="1">
        <f t="array" ref="J2672" xml:space="preserve"> INDEX(切語上字資料表[聲母], 小韻資料表[[#This Row],[上字表識別號]])</f>
        <v>影</v>
      </c>
      <c r="K2672" s="210" t="str" cm="1">
        <f t="array" ref="K2672" xml:space="preserve"> INDEX(切語上字資料表[聲母拼音碼], 小韻資料表[[#This Row],[上字表識別號]])</f>
        <v>Ø</v>
      </c>
      <c r="L2672" s="210" t="str" cm="1">
        <f t="array" ref="L2672" xml:space="preserve"> INDEX(切語上字資料表[清濁], 小韻資料表[[#This Row],[上字表識別號]])</f>
        <v>全清</v>
      </c>
      <c r="M2672" s="223" t="str" cm="1">
        <f t="array" ref="M2672" xml:space="preserve"> INDEX(切語上字資料表[發送收], 小韻資料表[[#This Row],[上字表識別號]])</f>
        <v>發聲</v>
      </c>
      <c r="N2672" s="205" cm="1">
        <f t="array" ref="N2672" xml:space="preserve"> MATCH(TRUE, ISNUMBER( SEARCH( RIGHT(小韻資料表[[#This Row],[切語]],1), 切語下字資料表[切語下字]) ), 0)</f>
        <v>167</v>
      </c>
      <c r="O2672" s="207" t="str" cm="1">
        <f t="array" ref="O2672" xml:space="preserve"> INDEX(切語下字資料表[韻母], 小韻資料表[[#This Row],[下字表識別號]])</f>
        <v>諫開2</v>
      </c>
      <c r="P2672" s="207" t="str" cm="1">
        <f t="array" ref="P2672" xml:space="preserve"> INDEX(切語下字資料表[韻母拼音碼], 小韻資料表[[#This Row],[下字表識別號]])</f>
        <v>an</v>
      </c>
      <c r="Q2672" s="210" t="str" cm="1">
        <f t="array" ref="Q2672" xml:space="preserve"> INDEX(設定表!$C$19:$C$23, INT( LEFT(小韻資料表[[#This Row],[目次編碼]],1) ))</f>
        <v>去</v>
      </c>
      <c r="R2672" s="210">
        <f xml:space="preserve">  INDEX(設定表!$C$8:$C$15, MATCH( (RIGHT(小韻資料表[[#This Row],[清濁]]) &amp; 小韻資料表[[#This Row],[調]]), 設定表!$B$8:$B$15, 0))</f>
        <v>3</v>
      </c>
      <c r="S2672" s="205" t="s">
        <v>309</v>
      </c>
      <c r="T2672" s="205" t="s">
        <v>309</v>
      </c>
      <c r="U2672" s="226" t="s">
        <v>309</v>
      </c>
      <c r="V2672" s="147" t="s">
        <v>309</v>
      </c>
      <c r="X2672" s="135"/>
      <c r="Y2672" s="135"/>
      <c r="AA2672" s="135"/>
      <c r="AB2672" s="134"/>
      <c r="AC2672" s="135"/>
      <c r="AD2672" s="135"/>
      <c r="AH2672" s="135"/>
      <c r="AI2672" s="135"/>
    </row>
    <row r="2673" spans="1:35" ht="31.5">
      <c r="A2673" s="205">
        <v>2669</v>
      </c>
      <c r="B2673" s="206" t="s">
        <v>9512</v>
      </c>
      <c r="C2673" s="207" t="str">
        <f xml:space="preserve"> _xlfn.CONCAT(小韻資料表[[#This Row],[聲母拼音碼]],小韻資料表[[#This Row],[韻母拼音碼]],小韻資料表[[#This Row],[調號]])</f>
        <v>san3</v>
      </c>
      <c r="D2673" s="206" t="s">
        <v>9513</v>
      </c>
      <c r="E2673" s="208" t="s">
        <v>747</v>
      </c>
      <c r="F2673" s="205">
        <v>4</v>
      </c>
      <c r="G2673" s="209" t="s">
        <v>9514</v>
      </c>
      <c r="H2673" s="205">
        <f xml:space="preserve"> LEN(小韻資料表[[#This Row],[小韻字集]])</f>
        <v>8</v>
      </c>
      <c r="I2673" s="205" cm="1">
        <f t="array" ref="I2673" xml:space="preserve"> MATCH(TRUE, ISNUMBER( SEARCH( LEFT(小韻資料表[[#This Row],[切語]],1), 切語上字資料表[切語上字]) ), 0)</f>
        <v>29</v>
      </c>
      <c r="J2673" s="210" t="str" cm="1">
        <f t="array" ref="J2673" xml:space="preserve"> INDEX(切語上字資料表[聲母], 小韻資料表[[#This Row],[上字表識別號]])</f>
        <v>疏</v>
      </c>
      <c r="K2673" s="210" t="str" cm="1">
        <f t="array" ref="K2673" xml:space="preserve"> INDEX(切語上字資料表[聲母拼音碼], 小韻資料表[[#This Row],[上字表識別號]])</f>
        <v>s</v>
      </c>
      <c r="L2673" s="210" t="str" cm="1">
        <f t="array" ref="L2673" xml:space="preserve"> INDEX(切語上字資料表[清濁], 小韻資料表[[#This Row],[上字表識別號]])</f>
        <v>全清</v>
      </c>
      <c r="M2673" s="223" t="str" cm="1">
        <f t="array" ref="M2673" xml:space="preserve"> INDEX(切語上字資料表[發送收], 小韻資料表[[#This Row],[上字表識別號]])</f>
        <v>發聲</v>
      </c>
      <c r="N2673" s="205" cm="1">
        <f t="array" ref="N2673" xml:space="preserve"> MATCH(TRUE, ISNUMBER( SEARCH( RIGHT(小韻資料表[[#This Row],[切語]],1), 切語下字資料表[切語下字]) ), 0)</f>
        <v>167</v>
      </c>
      <c r="O2673" s="207" t="str" cm="1">
        <f t="array" ref="O2673" xml:space="preserve"> INDEX(切語下字資料表[韻母], 小韻資料表[[#This Row],[下字表識別號]])</f>
        <v>諫開2</v>
      </c>
      <c r="P2673" s="207" t="str" cm="1">
        <f t="array" ref="P2673" xml:space="preserve"> INDEX(切語下字資料表[韻母拼音碼], 小韻資料表[[#This Row],[下字表識別號]])</f>
        <v>an</v>
      </c>
      <c r="Q2673" s="210" t="str" cm="1">
        <f t="array" ref="Q2673" xml:space="preserve"> INDEX(設定表!$C$19:$C$23, INT( LEFT(小韻資料表[[#This Row],[目次編碼]],1) ))</f>
        <v>去</v>
      </c>
      <c r="R2673" s="210">
        <f xml:space="preserve">  INDEX(設定表!$C$8:$C$15, MATCH( (RIGHT(小韻資料表[[#This Row],[清濁]]) &amp; 小韻資料表[[#This Row],[調]]), 設定表!$B$8:$B$15, 0))</f>
        <v>3</v>
      </c>
      <c r="S2673" s="205" t="s">
        <v>309</v>
      </c>
      <c r="T2673" s="205" t="s">
        <v>309</v>
      </c>
      <c r="U2673" s="226" t="s">
        <v>309</v>
      </c>
      <c r="V2673" s="146" t="s">
        <v>309</v>
      </c>
      <c r="X2673" s="135"/>
      <c r="Y2673" s="135"/>
      <c r="AA2673" s="135"/>
      <c r="AB2673" s="134"/>
      <c r="AC2673" s="135"/>
      <c r="AD2673" s="135"/>
      <c r="AH2673" s="135"/>
      <c r="AI2673" s="135"/>
    </row>
    <row r="2674" spans="1:35" ht="31.5">
      <c r="A2674" s="205">
        <v>2670</v>
      </c>
      <c r="B2674" s="206" t="s">
        <v>9515</v>
      </c>
      <c r="C2674" s="207" t="str">
        <f xml:space="preserve"> _xlfn.CONCAT(小韻資料表[[#This Row],[聲母拼音碼]],小韻資料表[[#This Row],[韻母拼音碼]],小韻資料表[[#This Row],[調號]])</f>
        <v>han7</v>
      </c>
      <c r="D2674" s="206" t="s">
        <v>9516</v>
      </c>
      <c r="E2674" s="208" t="s">
        <v>747</v>
      </c>
      <c r="F2674" s="205">
        <v>5</v>
      </c>
      <c r="G2674" s="209" t="s">
        <v>9517</v>
      </c>
      <c r="H2674" s="205">
        <f xml:space="preserve"> LEN(小韻資料表[[#This Row],[小韻字集]])</f>
        <v>2</v>
      </c>
      <c r="I2674" s="205" cm="1">
        <f t="array" ref="I2674" xml:space="preserve"> MATCH(TRUE, ISNUMBER( SEARCH( LEFT(小韻資料表[[#This Row],[切語]],1), 切語上字資料表[切語上字]) ), 0)</f>
        <v>37</v>
      </c>
      <c r="J2674" s="210" t="str" cm="1">
        <f t="array" ref="J2674" xml:space="preserve"> INDEX(切語上字資料表[聲母], 小韻資料表[[#This Row],[上字表識別號]])</f>
        <v>匣</v>
      </c>
      <c r="K2674" s="210" t="str" cm="1">
        <f t="array" ref="K2674" xml:space="preserve"> INDEX(切語上字資料表[聲母拼音碼], 小韻資料表[[#This Row],[上字表識別號]])</f>
        <v>h</v>
      </c>
      <c r="L2674" s="210" t="str" cm="1">
        <f t="array" ref="L2674" xml:space="preserve"> INDEX(切語上字資料表[清濁], 小韻資料表[[#This Row],[上字表識別號]])</f>
        <v>全濁</v>
      </c>
      <c r="M2674" s="223" t="str" cm="1">
        <f t="array" ref="M2674" xml:space="preserve"> INDEX(切語上字資料表[發送收], 小韻資料表[[#This Row],[上字表識別號]])</f>
        <v>送氣</v>
      </c>
      <c r="N2674" s="205" cm="1">
        <f t="array" ref="N2674" xml:space="preserve"> MATCH(TRUE, ISNUMBER( SEARCH( RIGHT(小韻資料表[[#This Row],[切語]],1), 切語下字資料表[切語下字]) ), 0)</f>
        <v>167</v>
      </c>
      <c r="O2674" s="207" t="str" cm="1">
        <f t="array" ref="O2674" xml:space="preserve"> INDEX(切語下字資料表[韻母], 小韻資料表[[#This Row],[下字表識別號]])</f>
        <v>諫開2</v>
      </c>
      <c r="P2674" s="207" t="str" cm="1">
        <f t="array" ref="P2674" xml:space="preserve"> INDEX(切語下字資料表[韻母拼音碼], 小韻資料表[[#This Row],[下字表識別號]])</f>
        <v>an</v>
      </c>
      <c r="Q2674" s="210" t="str" cm="1">
        <f t="array" ref="Q2674" xml:space="preserve"> INDEX(設定表!$C$19:$C$23, INT( LEFT(小韻資料表[[#This Row],[目次編碼]],1) ))</f>
        <v>去</v>
      </c>
      <c r="R2674" s="210">
        <f xml:space="preserve">  INDEX(設定表!$C$8:$C$15, MATCH( (RIGHT(小韻資料表[[#This Row],[清濁]]) &amp; 小韻資料表[[#This Row],[調]]), 設定表!$B$8:$B$15, 0))</f>
        <v>7</v>
      </c>
      <c r="S2674" s="205" t="s">
        <v>309</v>
      </c>
      <c r="T2674" s="205" t="s">
        <v>309</v>
      </c>
      <c r="U2674" s="226" t="s">
        <v>309</v>
      </c>
      <c r="V2674" s="147" t="s">
        <v>309</v>
      </c>
      <c r="X2674" s="135"/>
      <c r="Y2674" s="135"/>
      <c r="AA2674" s="135"/>
      <c r="AB2674" s="134"/>
      <c r="AC2674" s="135"/>
      <c r="AD2674" s="135"/>
      <c r="AH2674" s="135"/>
      <c r="AI2674" s="135"/>
    </row>
    <row r="2675" spans="1:35" ht="31.5">
      <c r="A2675" s="205">
        <v>2671</v>
      </c>
      <c r="B2675" s="206" t="s">
        <v>9518</v>
      </c>
      <c r="C2675" s="207" t="str">
        <f xml:space="preserve"> _xlfn.CONCAT(小韻資料表[[#This Row],[聲母拼音碼]],小韻資料表[[#This Row],[韻母拼音碼]],小韻資料表[[#This Row],[調號]])</f>
        <v>man7</v>
      </c>
      <c r="D2675" s="206" t="s">
        <v>9519</v>
      </c>
      <c r="E2675" s="208" t="s">
        <v>747</v>
      </c>
      <c r="F2675" s="205">
        <v>6</v>
      </c>
      <c r="G2675" s="209" t="s">
        <v>9520</v>
      </c>
      <c r="H2675" s="205">
        <f xml:space="preserve"> LEN(小韻資料表[[#This Row],[小韻字集]])</f>
        <v>5</v>
      </c>
      <c r="I2675" s="205" cm="1">
        <f t="array" ref="I2675" xml:space="preserve"> MATCH(TRUE, ISNUMBER( SEARCH( LEFT(小韻資料表[[#This Row],[切語]],1), 切語上字資料表[切語上字]) ), 0)</f>
        <v>16</v>
      </c>
      <c r="J2675" s="210" t="str" cm="1">
        <f t="array" ref="J2675" xml:space="preserve"> INDEX(切語上字資料表[聲母], 小韻資料表[[#This Row],[上字表識別號]])</f>
        <v>明</v>
      </c>
      <c r="K2675" s="210" t="str" cm="1">
        <f t="array" ref="K2675" xml:space="preserve"> INDEX(切語上字資料表[聲母拼音碼], 小韻資料表[[#This Row],[上字表識別號]])</f>
        <v>m</v>
      </c>
      <c r="L2675" s="210" t="str" cm="1">
        <f t="array" ref="L2675" xml:space="preserve"> INDEX(切語上字資料表[清濁], 小韻資料表[[#This Row],[上字表識別號]])</f>
        <v>次濁</v>
      </c>
      <c r="M2675" s="223" t="str" cm="1">
        <f t="array" ref="M2675" xml:space="preserve"> INDEX(切語上字資料表[發送收], 小韻資料表[[#This Row],[上字表識別號]])</f>
        <v>收聲</v>
      </c>
      <c r="N2675" s="205" cm="1">
        <f t="array" ref="N2675" xml:space="preserve"> MATCH(TRUE, ISNUMBER( SEARCH( RIGHT(小韻資料表[[#This Row],[切語]],1), 切語下字資料表[切語下字]) ), 0)</f>
        <v>167</v>
      </c>
      <c r="O2675" s="207" t="str" cm="1">
        <f t="array" ref="O2675" xml:space="preserve"> INDEX(切語下字資料表[韻母], 小韻資料表[[#This Row],[下字表識別號]])</f>
        <v>諫開2</v>
      </c>
      <c r="P2675" s="207" t="str" cm="1">
        <f t="array" ref="P2675" xml:space="preserve"> INDEX(切語下字資料表[韻母拼音碼], 小韻資料表[[#This Row],[下字表識別號]])</f>
        <v>an</v>
      </c>
      <c r="Q2675" s="210" t="str" cm="1">
        <f t="array" ref="Q2675" xml:space="preserve"> INDEX(設定表!$C$19:$C$23, INT( LEFT(小韻資料表[[#This Row],[目次編碼]],1) ))</f>
        <v>去</v>
      </c>
      <c r="R2675" s="210">
        <f xml:space="preserve">  INDEX(設定表!$C$8:$C$15, MATCH( (RIGHT(小韻資料表[[#This Row],[清濁]]) &amp; 小韻資料表[[#This Row],[調]]), 設定表!$B$8:$B$15, 0))</f>
        <v>7</v>
      </c>
      <c r="S2675" s="205" t="s">
        <v>309</v>
      </c>
      <c r="T2675" s="205" t="s">
        <v>309</v>
      </c>
      <c r="U2675" s="226" t="s">
        <v>309</v>
      </c>
      <c r="V2675" s="146" t="s">
        <v>309</v>
      </c>
      <c r="X2675" s="135"/>
      <c r="Y2675" s="135"/>
      <c r="AA2675" s="135"/>
      <c r="AB2675" s="134"/>
      <c r="AC2675" s="135"/>
      <c r="AD2675" s="135"/>
      <c r="AH2675" s="135"/>
      <c r="AI2675" s="135"/>
    </row>
    <row r="2676" spans="1:35" ht="31.5">
      <c r="A2676" s="205">
        <v>2672</v>
      </c>
      <c r="B2676" s="206" t="s">
        <v>9521</v>
      </c>
      <c r="C2676" s="207" t="str">
        <f xml:space="preserve"> _xlfn.CONCAT(小韻資料表[[#This Row],[聲母拼音碼]],小韻資料表[[#This Row],[韻母拼音碼]],小韻資料表[[#This Row],[調號]])</f>
        <v>Øuan3</v>
      </c>
      <c r="D2676" s="206" t="s">
        <v>6338</v>
      </c>
      <c r="E2676" s="208" t="s">
        <v>747</v>
      </c>
      <c r="F2676" s="205">
        <v>7</v>
      </c>
      <c r="G2676" s="209" t="s">
        <v>9522</v>
      </c>
      <c r="H2676" s="205">
        <f xml:space="preserve"> LEN(小韻資料表[[#This Row],[小韻字集]])</f>
        <v>4</v>
      </c>
      <c r="I2676" s="205" cm="1">
        <f t="array" ref="I2676" xml:space="preserve"> MATCH(TRUE, ISNUMBER( SEARCH( LEFT(小韻資料表[[#This Row],[切語]],1), 切語上字資料表[切語上字]) ), 0)</f>
        <v>35</v>
      </c>
      <c r="J2676" s="210" t="str" cm="1">
        <f t="array" ref="J2676" xml:space="preserve"> INDEX(切語上字資料表[聲母], 小韻資料表[[#This Row],[上字表識別號]])</f>
        <v>影</v>
      </c>
      <c r="K2676" s="210" t="str" cm="1">
        <f t="array" ref="K2676" xml:space="preserve"> INDEX(切語上字資料表[聲母拼音碼], 小韻資料表[[#This Row],[上字表識別號]])</f>
        <v>Ø</v>
      </c>
      <c r="L2676" s="210" t="str" cm="1">
        <f t="array" ref="L2676" xml:space="preserve"> INDEX(切語上字資料表[清濁], 小韻資料表[[#This Row],[上字表識別號]])</f>
        <v>全清</v>
      </c>
      <c r="M2676" s="223" t="str" cm="1">
        <f t="array" ref="M2676" xml:space="preserve"> INDEX(切語上字資料表[發送收], 小韻資料表[[#This Row],[上字表識別號]])</f>
        <v>發聲</v>
      </c>
      <c r="N2676" s="205" cm="1">
        <f t="array" ref="N2676" xml:space="preserve"> MATCH(TRUE, ISNUMBER( SEARCH( RIGHT(小韻資料表[[#This Row],[切語]],1), 切語下字資料表[切語下字]) ), 0)</f>
        <v>171</v>
      </c>
      <c r="O2676" s="207" t="str" cm="1">
        <f t="array" ref="O2676" xml:space="preserve"> INDEX(切語下字資料表[韻母], 小韻資料表[[#This Row],[下字表識別號]])</f>
        <v>諫合2</v>
      </c>
      <c r="P2676" s="207" t="str" cm="1">
        <f t="array" ref="P2676" xml:space="preserve"> INDEX(切語下字資料表[韻母拼音碼], 小韻資料表[[#This Row],[下字表識別號]])</f>
        <v>uan</v>
      </c>
      <c r="Q2676" s="210" t="str" cm="1">
        <f t="array" ref="Q2676" xml:space="preserve"> INDEX(設定表!$C$19:$C$23, INT( LEFT(小韻資料表[[#This Row],[目次編碼]],1) ))</f>
        <v>去</v>
      </c>
      <c r="R2676" s="210">
        <f xml:space="preserve">  INDEX(設定表!$C$8:$C$15, MATCH( (RIGHT(小韻資料表[[#This Row],[清濁]]) &amp; 小韻資料表[[#This Row],[調]]), 設定表!$B$8:$B$15, 0))</f>
        <v>3</v>
      </c>
      <c r="S2676" s="205" t="s">
        <v>309</v>
      </c>
      <c r="T2676" s="205" t="s">
        <v>309</v>
      </c>
      <c r="U2676" s="226" t="s">
        <v>309</v>
      </c>
      <c r="V2676" s="147" t="s">
        <v>309</v>
      </c>
      <c r="X2676" s="135"/>
      <c r="Y2676" s="135"/>
      <c r="AA2676" s="135"/>
      <c r="AB2676" s="134"/>
      <c r="AC2676" s="135"/>
      <c r="AD2676" s="135"/>
      <c r="AH2676" s="135"/>
      <c r="AI2676" s="135"/>
    </row>
    <row r="2677" spans="1:35" ht="31.5">
      <c r="A2677" s="205">
        <v>2673</v>
      </c>
      <c r="B2677" s="206" t="s">
        <v>9523</v>
      </c>
      <c r="C2677" s="207" t="str">
        <f xml:space="preserve"> _xlfn.CONCAT(小韻資料表[[#This Row],[聲母拼音碼]],小韻資料表[[#This Row],[韻母拼音碼]],小韻資料表[[#This Row],[調號]])</f>
        <v>huan7</v>
      </c>
      <c r="D2677" s="206" t="s">
        <v>9524</v>
      </c>
      <c r="E2677" s="208" t="s">
        <v>747</v>
      </c>
      <c r="F2677" s="205">
        <v>8</v>
      </c>
      <c r="G2677" s="209" t="s">
        <v>9525</v>
      </c>
      <c r="H2677" s="205">
        <f xml:space="preserve"> LEN(小韻資料表[[#This Row],[小韻字集]])</f>
        <v>10</v>
      </c>
      <c r="I2677" s="205" cm="1">
        <f t="array" ref="I2677" xml:space="preserve"> MATCH(TRUE, ISNUMBER( SEARCH( LEFT(小韻資料表[[#This Row],[切語]],1), 切語上字資料表[切語上字]) ), 0)</f>
        <v>37</v>
      </c>
      <c r="J2677" s="210" t="str" cm="1">
        <f t="array" ref="J2677" xml:space="preserve"> INDEX(切語上字資料表[聲母], 小韻資料表[[#This Row],[上字表識別號]])</f>
        <v>匣</v>
      </c>
      <c r="K2677" s="210" t="str" cm="1">
        <f t="array" ref="K2677" xml:space="preserve"> INDEX(切語上字資料表[聲母拼音碼], 小韻資料表[[#This Row],[上字表識別號]])</f>
        <v>h</v>
      </c>
      <c r="L2677" s="210" t="str" cm="1">
        <f t="array" ref="L2677" xml:space="preserve"> INDEX(切語上字資料表[清濁], 小韻資料表[[#This Row],[上字表識別號]])</f>
        <v>全濁</v>
      </c>
      <c r="M2677" s="223" t="str" cm="1">
        <f t="array" ref="M2677" xml:space="preserve"> INDEX(切語上字資料表[發送收], 小韻資料表[[#This Row],[上字表識別號]])</f>
        <v>送氣</v>
      </c>
      <c r="N2677" s="205" cm="1">
        <f t="array" ref="N2677" xml:space="preserve"> MATCH(TRUE, ISNUMBER( SEARCH( RIGHT(小韻資料表[[#This Row],[切語]],1), 切語下字資料表[切語下字]) ), 0)</f>
        <v>171</v>
      </c>
      <c r="O2677" s="207" t="str" cm="1">
        <f t="array" ref="O2677" xml:space="preserve"> INDEX(切語下字資料表[韻母], 小韻資料表[[#This Row],[下字表識別號]])</f>
        <v>諫合2</v>
      </c>
      <c r="P2677" s="207" t="str" cm="1">
        <f t="array" ref="P2677" xml:space="preserve"> INDEX(切語下字資料表[韻母拼音碼], 小韻資料表[[#This Row],[下字表識別號]])</f>
        <v>uan</v>
      </c>
      <c r="Q2677" s="210" t="str" cm="1">
        <f t="array" ref="Q2677" xml:space="preserve"> INDEX(設定表!$C$19:$C$23, INT( LEFT(小韻資料表[[#This Row],[目次編碼]],1) ))</f>
        <v>去</v>
      </c>
      <c r="R2677" s="210">
        <f xml:space="preserve">  INDEX(設定表!$C$8:$C$15, MATCH( (RIGHT(小韻資料表[[#This Row],[清濁]]) &amp; 小韻資料表[[#This Row],[調]]), 設定表!$B$8:$B$15, 0))</f>
        <v>7</v>
      </c>
      <c r="S2677" s="205" t="s">
        <v>309</v>
      </c>
      <c r="T2677" s="205" t="s">
        <v>309</v>
      </c>
      <c r="U2677" s="226" t="s">
        <v>309</v>
      </c>
      <c r="V2677" s="146" t="s">
        <v>309</v>
      </c>
      <c r="X2677" s="135"/>
      <c r="Y2677" s="135"/>
      <c r="AA2677" s="135"/>
      <c r="AB2677" s="134"/>
      <c r="AC2677" s="135"/>
      <c r="AD2677" s="135"/>
      <c r="AH2677" s="135"/>
      <c r="AI2677" s="135"/>
    </row>
    <row r="2678" spans="1:35" ht="31.5">
      <c r="A2678" s="205">
        <v>2674</v>
      </c>
      <c r="B2678" s="206" t="s">
        <v>9526</v>
      </c>
      <c r="C2678" s="207" t="str">
        <f xml:space="preserve"> _xlfn.CONCAT(小韻資料表[[#This Row],[聲母拼音碼]],小韻資料表[[#This Row],[韻母拼音碼]],小韻資料表[[#This Row],[調號]])</f>
        <v>kuan3</v>
      </c>
      <c r="D2678" s="206" t="s">
        <v>9527</v>
      </c>
      <c r="E2678" s="208" t="s">
        <v>747</v>
      </c>
      <c r="F2678" s="205">
        <v>9</v>
      </c>
      <c r="G2678" s="209" t="s">
        <v>9528</v>
      </c>
      <c r="H2678" s="205">
        <f xml:space="preserve"> LEN(小韻資料表[[#This Row],[小韻字集]])</f>
        <v>6</v>
      </c>
      <c r="I2678" s="205" cm="1">
        <f t="array" ref="I2678" xml:space="preserve"> MATCH(TRUE, ISNUMBER( SEARCH( LEFT(小韻資料表[[#This Row],[切語]],1), 切語上字資料表[切語上字]) ), 0)</f>
        <v>1</v>
      </c>
      <c r="J2678" s="210" t="str" cm="1">
        <f t="array" ref="J2678" xml:space="preserve"> INDEX(切語上字資料表[聲母], 小韻資料表[[#This Row],[上字表識別號]])</f>
        <v>見</v>
      </c>
      <c r="K2678" s="210" t="str" cm="1">
        <f t="array" ref="K2678" xml:space="preserve"> INDEX(切語上字資料表[聲母拼音碼], 小韻資料表[[#This Row],[上字表識別號]])</f>
        <v>k</v>
      </c>
      <c r="L2678" s="210" t="str" cm="1">
        <f t="array" ref="L2678" xml:space="preserve"> INDEX(切語上字資料表[清濁], 小韻資料表[[#This Row],[上字表識別號]])</f>
        <v>全清</v>
      </c>
      <c r="M2678" s="223" t="str" cm="1">
        <f t="array" ref="M2678" xml:space="preserve"> INDEX(切語上字資料表[發送收], 小韻資料表[[#This Row],[上字表識別號]])</f>
        <v>發聲</v>
      </c>
      <c r="N2678" s="205" cm="1">
        <f t="array" ref="N2678" xml:space="preserve"> MATCH(TRUE, ISNUMBER( SEARCH( RIGHT(小韻資料表[[#This Row],[切語]],1), 切語下字資料表[切語下字]) ), 0)</f>
        <v>171</v>
      </c>
      <c r="O2678" s="207" t="str" cm="1">
        <f t="array" ref="O2678" xml:space="preserve"> INDEX(切語下字資料表[韻母], 小韻資料表[[#This Row],[下字表識別號]])</f>
        <v>諫合2</v>
      </c>
      <c r="P2678" s="207" t="str" cm="1">
        <f t="array" ref="P2678" xml:space="preserve"> INDEX(切語下字資料表[韻母拼音碼], 小韻資料表[[#This Row],[下字表識別號]])</f>
        <v>uan</v>
      </c>
      <c r="Q2678" s="210" t="str" cm="1">
        <f t="array" ref="Q2678" xml:space="preserve"> INDEX(設定表!$C$19:$C$23, INT( LEFT(小韻資料表[[#This Row],[目次編碼]],1) ))</f>
        <v>去</v>
      </c>
      <c r="R2678" s="210">
        <f xml:space="preserve">  INDEX(設定表!$C$8:$C$15, MATCH( (RIGHT(小韻資料表[[#This Row],[清濁]]) &amp; 小韻資料表[[#This Row],[調]]), 設定表!$B$8:$B$15, 0))</f>
        <v>3</v>
      </c>
      <c r="S2678" s="205" t="s">
        <v>309</v>
      </c>
      <c r="T2678" s="205" t="s">
        <v>309</v>
      </c>
      <c r="U2678" s="226" t="s">
        <v>309</v>
      </c>
      <c r="V2678" s="147" t="s">
        <v>309</v>
      </c>
      <c r="X2678" s="135"/>
      <c r="Y2678" s="135"/>
      <c r="AA2678" s="135"/>
      <c r="AB2678" s="134"/>
      <c r="AC2678" s="135"/>
      <c r="AD2678" s="135"/>
      <c r="AH2678" s="135"/>
      <c r="AI2678" s="135"/>
    </row>
    <row r="2679" spans="1:35" ht="31.5">
      <c r="A2679" s="205">
        <v>2675</v>
      </c>
      <c r="B2679" s="206" t="s">
        <v>9529</v>
      </c>
      <c r="C2679" s="207" t="str">
        <f xml:space="preserve"> _xlfn.CONCAT(小韻資料表[[#This Row],[聲母拼音碼]],小韻資料表[[#This Row],[韻母拼音碼]],小韻資料表[[#This Row],[調號]])</f>
        <v>suan3</v>
      </c>
      <c r="D2679" s="206" t="s">
        <v>9530</v>
      </c>
      <c r="E2679" s="208" t="s">
        <v>747</v>
      </c>
      <c r="F2679" s="205">
        <v>10</v>
      </c>
      <c r="G2679" s="209" t="s">
        <v>9531</v>
      </c>
      <c r="H2679" s="205">
        <f xml:space="preserve"> LEN(小韻資料表[[#This Row],[小韻字集]])</f>
        <v>2</v>
      </c>
      <c r="I2679" s="205" cm="1">
        <f t="array" ref="I2679" xml:space="preserve"> MATCH(TRUE, ISNUMBER( SEARCH( LEFT(小韻資料表[[#This Row],[切語]],1), 切語上字資料表[切語上字]) ), 0)</f>
        <v>29</v>
      </c>
      <c r="J2679" s="210" t="str" cm="1">
        <f t="array" ref="J2679" xml:space="preserve"> INDEX(切語上字資料表[聲母], 小韻資料表[[#This Row],[上字表識別號]])</f>
        <v>疏</v>
      </c>
      <c r="K2679" s="210" t="str" cm="1">
        <f t="array" ref="K2679" xml:space="preserve"> INDEX(切語上字資料表[聲母拼音碼], 小韻資料表[[#This Row],[上字表識別號]])</f>
        <v>s</v>
      </c>
      <c r="L2679" s="210" t="str" cm="1">
        <f t="array" ref="L2679" xml:space="preserve"> INDEX(切語上字資料表[清濁], 小韻資料表[[#This Row],[上字表識別號]])</f>
        <v>全清</v>
      </c>
      <c r="M2679" s="223" t="str" cm="1">
        <f t="array" ref="M2679" xml:space="preserve"> INDEX(切語上字資料表[發送收], 小韻資料表[[#This Row],[上字表識別號]])</f>
        <v>發聲</v>
      </c>
      <c r="N2679" s="205" cm="1">
        <f t="array" ref="N2679" xml:space="preserve"> MATCH(TRUE, ISNUMBER( SEARCH( RIGHT(小韻資料表[[#This Row],[切語]],1), 切語下字資料表[切語下字]) ), 0)</f>
        <v>171</v>
      </c>
      <c r="O2679" s="207" t="str" cm="1">
        <f t="array" ref="O2679" xml:space="preserve"> INDEX(切語下字資料表[韻母], 小韻資料表[[#This Row],[下字表識別號]])</f>
        <v>諫合2</v>
      </c>
      <c r="P2679" s="207" t="str" cm="1">
        <f t="array" ref="P2679" xml:space="preserve"> INDEX(切語下字資料表[韻母拼音碼], 小韻資料表[[#This Row],[下字表識別號]])</f>
        <v>uan</v>
      </c>
      <c r="Q2679" s="210" t="str" cm="1">
        <f t="array" ref="Q2679" xml:space="preserve"> INDEX(設定表!$C$19:$C$23, INT( LEFT(小韻資料表[[#This Row],[目次編碼]],1) ))</f>
        <v>去</v>
      </c>
      <c r="R2679" s="210">
        <f xml:space="preserve">  INDEX(設定表!$C$8:$C$15, MATCH( (RIGHT(小韻資料表[[#This Row],[清濁]]) &amp; 小韻資料表[[#This Row],[調]]), 設定表!$B$8:$B$15, 0))</f>
        <v>3</v>
      </c>
      <c r="S2679" s="205" t="s">
        <v>309</v>
      </c>
      <c r="T2679" s="205" t="s">
        <v>309</v>
      </c>
      <c r="U2679" s="226" t="s">
        <v>9532</v>
      </c>
      <c r="V2679" s="146" t="s">
        <v>309</v>
      </c>
      <c r="X2679" s="135"/>
      <c r="Y2679" s="135"/>
      <c r="AA2679" s="135"/>
      <c r="AB2679" s="134"/>
      <c r="AC2679" s="135"/>
      <c r="AD2679" s="135"/>
      <c r="AH2679" s="135"/>
      <c r="AI2679" s="135"/>
    </row>
    <row r="2680" spans="1:35" ht="31.5">
      <c r="A2680" s="205">
        <v>2676</v>
      </c>
      <c r="B2680" s="206" t="s">
        <v>9533</v>
      </c>
      <c r="C2680" s="207" t="str">
        <f xml:space="preserve"> _xlfn.CONCAT(小韻資料表[[#This Row],[聲母拼音碼]],小韻資料表[[#This Row],[韻母拼音碼]],小韻資料表[[#This Row],[調號]])</f>
        <v>chuan3</v>
      </c>
      <c r="D2680" s="206" t="s">
        <v>9534</v>
      </c>
      <c r="E2680" s="208" t="s">
        <v>747</v>
      </c>
      <c r="F2680" s="205">
        <v>11</v>
      </c>
      <c r="G2680" s="209" t="s">
        <v>9534</v>
      </c>
      <c r="H2680" s="205">
        <f xml:space="preserve"> LEN(小韻資料表[[#This Row],[小韻字集]])</f>
        <v>1</v>
      </c>
      <c r="I2680" s="205" cm="1">
        <f t="array" ref="I2680" xml:space="preserve"> MATCH(TRUE, ISNUMBER( SEARCH( LEFT(小韻資料表[[#This Row],[切語]],1), 切語上字資料表[切語上字]) ), 0)</f>
        <v>27</v>
      </c>
      <c r="J2680" s="210" t="str" cm="1">
        <f t="array" ref="J2680" xml:space="preserve"> INDEX(切語上字資料表[聲母], 小韻資料表[[#This Row],[上字表識別號]])</f>
        <v>初</v>
      </c>
      <c r="K2680" s="210" t="str" cm="1">
        <f t="array" ref="K2680" xml:space="preserve"> INDEX(切語上字資料表[聲母拼音碼], 小韻資料表[[#This Row],[上字表識別號]])</f>
        <v>ch</v>
      </c>
      <c r="L2680" s="210" t="str" cm="1">
        <f t="array" ref="L2680" xml:space="preserve"> INDEX(切語上字資料表[清濁], 小韻資料表[[#This Row],[上字表識別號]])</f>
        <v>次清</v>
      </c>
      <c r="M2680" s="223" t="str" cm="1">
        <f t="array" ref="M2680" xml:space="preserve"> INDEX(切語上字資料表[發送收], 小韻資料表[[#This Row],[上字表識別號]])</f>
        <v>送氣</v>
      </c>
      <c r="N2680" s="205" cm="1">
        <f t="array" ref="N2680" xml:space="preserve"> MATCH(TRUE, ISNUMBER( SEARCH( RIGHT(小韻資料表[[#This Row],[切語]],1), 切語下字資料表[切語下字]) ), 0)</f>
        <v>171</v>
      </c>
      <c r="O2680" s="207" t="str" cm="1">
        <f t="array" ref="O2680" xml:space="preserve"> INDEX(切語下字資料表[韻母], 小韻資料表[[#This Row],[下字表識別號]])</f>
        <v>諫合2</v>
      </c>
      <c r="P2680" s="207" t="str" cm="1">
        <f t="array" ref="P2680" xml:space="preserve"> INDEX(切語下字資料表[韻母拼音碼], 小韻資料表[[#This Row],[下字表識別號]])</f>
        <v>uan</v>
      </c>
      <c r="Q2680" s="210" t="str" cm="1">
        <f t="array" ref="Q2680" xml:space="preserve"> INDEX(設定表!$C$19:$C$23, INT( LEFT(小韻資料表[[#This Row],[目次編碼]],1) ))</f>
        <v>去</v>
      </c>
      <c r="R2680" s="210">
        <f xml:space="preserve">  INDEX(設定表!$C$8:$C$15, MATCH( (RIGHT(小韻資料表[[#This Row],[清濁]]) &amp; 小韻資料表[[#This Row],[調]]), 設定表!$B$8:$B$15, 0))</f>
        <v>3</v>
      </c>
      <c r="S2680" s="205" t="s">
        <v>309</v>
      </c>
      <c r="T2680" s="205" t="s">
        <v>309</v>
      </c>
      <c r="U2680" s="226" t="s">
        <v>309</v>
      </c>
      <c r="V2680" s="147" t="s">
        <v>309</v>
      </c>
      <c r="X2680" s="135"/>
      <c r="Y2680" s="135"/>
      <c r="AA2680" s="135"/>
      <c r="AB2680" s="134"/>
      <c r="AC2680" s="135"/>
      <c r="AD2680" s="135"/>
      <c r="AH2680" s="135"/>
      <c r="AI2680" s="135"/>
    </row>
    <row r="2681" spans="1:35" ht="31.5">
      <c r="A2681" s="205">
        <v>2677</v>
      </c>
      <c r="B2681" s="206" t="s">
        <v>9535</v>
      </c>
      <c r="C2681" s="207" t="str">
        <f xml:space="preserve"> _xlfn.CONCAT(小韻資料表[[#This Row],[聲母拼音碼]],小韻資料表[[#This Row],[韻母拼音碼]],小韻資料表[[#This Row],[調號]])</f>
        <v>guan7</v>
      </c>
      <c r="D2681" s="206" t="s">
        <v>9536</v>
      </c>
      <c r="E2681" s="208" t="s">
        <v>747</v>
      </c>
      <c r="F2681" s="205">
        <v>12</v>
      </c>
      <c r="G2681" s="209" t="s">
        <v>9536</v>
      </c>
      <c r="H2681" s="205">
        <f xml:space="preserve"> LEN(小韻資料表[[#This Row],[小韻字集]])</f>
        <v>1</v>
      </c>
      <c r="I2681" s="205" cm="1">
        <f t="array" ref="I2681" xml:space="preserve"> MATCH(TRUE, ISNUMBER( SEARCH( LEFT(小韻資料表[[#This Row],[切語]],1), 切語上字資料表[切語上字]) ), 0)</f>
        <v>4</v>
      </c>
      <c r="J2681" s="210" t="str" cm="1">
        <f t="array" ref="J2681" xml:space="preserve"> INDEX(切語上字資料表[聲母], 小韻資料表[[#This Row],[上字表識別號]])</f>
        <v>疑</v>
      </c>
      <c r="K2681" s="210" t="str" cm="1">
        <f t="array" ref="K2681" xml:space="preserve"> INDEX(切語上字資料表[聲母拼音碼], 小韻資料表[[#This Row],[上字表識別號]])</f>
        <v>g</v>
      </c>
      <c r="L2681" s="210" t="str" cm="1">
        <f t="array" ref="L2681" xml:space="preserve"> INDEX(切語上字資料表[清濁], 小韻資料表[[#This Row],[上字表識別號]])</f>
        <v>次濁</v>
      </c>
      <c r="M2681" s="223" t="str" cm="1">
        <f t="array" ref="M2681" xml:space="preserve"> INDEX(切語上字資料表[發送收], 小韻資料表[[#This Row],[上字表識別號]])</f>
        <v>收聲</v>
      </c>
      <c r="N2681" s="205" cm="1">
        <f t="array" ref="N2681" xml:space="preserve"> MATCH(TRUE, ISNUMBER( SEARCH( RIGHT(小韻資料表[[#This Row],[切語]],1), 切語下字資料表[切語下字]) ), 0)</f>
        <v>171</v>
      </c>
      <c r="O2681" s="207" t="str" cm="1">
        <f t="array" ref="O2681" xml:space="preserve"> INDEX(切語下字資料表[韻母], 小韻資料表[[#This Row],[下字表識別號]])</f>
        <v>諫合2</v>
      </c>
      <c r="P2681" s="207" t="str" cm="1">
        <f t="array" ref="P2681" xml:space="preserve"> INDEX(切語下字資料表[韻母拼音碼], 小韻資料表[[#This Row],[下字表識別號]])</f>
        <v>uan</v>
      </c>
      <c r="Q2681" s="210" t="str" cm="1">
        <f t="array" ref="Q2681" xml:space="preserve"> INDEX(設定表!$C$19:$C$23, INT( LEFT(小韻資料表[[#This Row],[目次編碼]],1) ))</f>
        <v>去</v>
      </c>
      <c r="R2681" s="210">
        <f xml:space="preserve">  INDEX(設定表!$C$8:$C$15, MATCH( (RIGHT(小韻資料表[[#This Row],[清濁]]) &amp; 小韻資料表[[#This Row],[調]]), 設定表!$B$8:$B$15, 0))</f>
        <v>7</v>
      </c>
      <c r="S2681" s="205" t="s">
        <v>309</v>
      </c>
      <c r="T2681" s="205" t="s">
        <v>309</v>
      </c>
      <c r="U2681" s="226" t="s">
        <v>309</v>
      </c>
      <c r="V2681" s="146" t="s">
        <v>309</v>
      </c>
      <c r="X2681" s="135"/>
      <c r="Y2681" s="135"/>
      <c r="AA2681" s="135"/>
      <c r="AB2681" s="134"/>
      <c r="AC2681" s="135"/>
      <c r="AD2681" s="135"/>
      <c r="AH2681" s="135"/>
      <c r="AI2681" s="135"/>
    </row>
    <row r="2682" spans="1:35" ht="31.5">
      <c r="A2682" s="205">
        <v>2678</v>
      </c>
      <c r="B2682" s="206" t="s">
        <v>9537</v>
      </c>
      <c r="C2682" s="207" t="str">
        <f xml:space="preserve"> _xlfn.CONCAT(小韻資料表[[#This Row],[聲母拼音碼]],小韻資料表[[#This Row],[韻母拼音碼]],小韻資料表[[#This Row],[調號]])</f>
        <v>can7</v>
      </c>
      <c r="D2682" s="206" t="s">
        <v>9538</v>
      </c>
      <c r="E2682" s="208" t="s">
        <v>747</v>
      </c>
      <c r="F2682" s="205">
        <v>13</v>
      </c>
      <c r="G2682" s="209" t="s">
        <v>9539</v>
      </c>
      <c r="H2682" s="205">
        <f xml:space="preserve"> LEN(小韻資料表[[#This Row],[小韻字集]])</f>
        <v>6</v>
      </c>
      <c r="I2682" s="205" cm="1">
        <f t="array" ref="I2682" xml:space="preserve"> MATCH(TRUE, ISNUMBER( SEARCH( LEFT(小韻資料表[[#This Row],[切語]],1), 切語上字資料表[切語上字]) ), 0)</f>
        <v>28</v>
      </c>
      <c r="J2682" s="210" t="str" cm="1">
        <f t="array" ref="J2682" xml:space="preserve"> INDEX(切語上字資料表[聲母], 小韻資料表[[#This Row],[上字表識別號]])</f>
        <v>床</v>
      </c>
      <c r="K2682" s="210" t="str" cm="1">
        <f t="array" ref="K2682" xml:space="preserve"> INDEX(切語上字資料表[聲母拼音碼], 小韻資料表[[#This Row],[上字表識別號]])</f>
        <v>c</v>
      </c>
      <c r="L2682" s="210" t="str" cm="1">
        <f t="array" ref="L2682" xml:space="preserve"> INDEX(切語上字資料表[清濁], 小韻資料表[[#This Row],[上字表識別號]])</f>
        <v>全濁</v>
      </c>
      <c r="M2682" s="223" cm="1">
        <f t="array" ref="M2682" xml:space="preserve"> INDEX(切語上字資料表[發送收], 小韻資料表[[#This Row],[上字表識別號]])</f>
        <v>0</v>
      </c>
      <c r="N2682" s="205" cm="1">
        <f t="array" ref="N2682" xml:space="preserve"> MATCH(TRUE, ISNUMBER( SEARCH( RIGHT(小韻資料表[[#This Row],[切語]],1), 切語下字資料表[切語下字]) ), 0)</f>
        <v>167</v>
      </c>
      <c r="O2682" s="207" t="str" cm="1">
        <f t="array" ref="O2682" xml:space="preserve"> INDEX(切語下字資料表[韻母], 小韻資料表[[#This Row],[下字表識別號]])</f>
        <v>諫開2</v>
      </c>
      <c r="P2682" s="207" t="str" cm="1">
        <f t="array" ref="P2682" xml:space="preserve"> INDEX(切語下字資料表[韻母拼音碼], 小韻資料表[[#This Row],[下字表識別號]])</f>
        <v>an</v>
      </c>
      <c r="Q2682" s="210" t="str" cm="1">
        <f t="array" ref="Q2682" xml:space="preserve"> INDEX(設定表!$C$19:$C$23, INT( LEFT(小韻資料表[[#This Row],[目次編碼]],1) ))</f>
        <v>去</v>
      </c>
      <c r="R2682" s="210">
        <f xml:space="preserve">  INDEX(設定表!$C$8:$C$15, MATCH( (RIGHT(小韻資料表[[#This Row],[清濁]]) &amp; 小韻資料表[[#This Row],[調]]), 設定表!$B$8:$B$15, 0))</f>
        <v>7</v>
      </c>
      <c r="S2682" s="205" t="s">
        <v>309</v>
      </c>
      <c r="T2682" s="205" t="s">
        <v>309</v>
      </c>
      <c r="U2682" s="226" t="s">
        <v>309</v>
      </c>
      <c r="V2682" s="147" t="s">
        <v>309</v>
      </c>
      <c r="X2682" s="135"/>
      <c r="Y2682" s="135"/>
      <c r="AA2682" s="135"/>
      <c r="AB2682" s="134"/>
      <c r="AC2682" s="135"/>
      <c r="AD2682" s="135"/>
      <c r="AH2682" s="135"/>
      <c r="AI2682" s="135"/>
    </row>
    <row r="2683" spans="1:35" ht="31.5">
      <c r="A2683" s="205">
        <v>2679</v>
      </c>
      <c r="B2683" s="206" t="s">
        <v>9540</v>
      </c>
      <c r="C2683" s="207" t="str">
        <f xml:space="preserve"> _xlfn.CONCAT(小韻資料表[[#This Row],[聲母拼音碼]],小韻資料表[[#This Row],[韻母拼音碼]],小韻資料表[[#This Row],[調號]])</f>
        <v>phuan3</v>
      </c>
      <c r="D2683" s="206" t="s">
        <v>9541</v>
      </c>
      <c r="E2683" s="208" t="s">
        <v>747</v>
      </c>
      <c r="F2683" s="205">
        <v>14</v>
      </c>
      <c r="G2683" s="209" t="s">
        <v>9541</v>
      </c>
      <c r="H2683" s="205">
        <f xml:space="preserve"> LEN(小韻資料表[[#This Row],[小韻字集]])</f>
        <v>1</v>
      </c>
      <c r="I2683" s="205" cm="1">
        <f t="array" ref="I2683" xml:space="preserve"> MATCH(TRUE, ISNUMBER( SEARCH( LEFT(小韻資料表[[#This Row],[切語]],1), 切語上字資料表[切語上字]) ), 0)</f>
        <v>14</v>
      </c>
      <c r="J2683" s="210" t="str" cm="1">
        <f t="array" ref="J2683" xml:space="preserve"> INDEX(切語上字資料表[聲母], 小韻資料表[[#This Row],[上字表識別號]])</f>
        <v>滂</v>
      </c>
      <c r="K2683" s="210" t="str" cm="1">
        <f t="array" ref="K2683" xml:space="preserve"> INDEX(切語上字資料表[聲母拼音碼], 小韻資料表[[#This Row],[上字表識別號]])</f>
        <v>ph</v>
      </c>
      <c r="L2683" s="210" t="str" cm="1">
        <f t="array" ref="L2683" xml:space="preserve"> INDEX(切語上字資料表[清濁], 小韻資料表[[#This Row],[上字表識別號]])</f>
        <v>次清</v>
      </c>
      <c r="M2683" s="223" t="str" cm="1">
        <f t="array" ref="M2683" xml:space="preserve"> INDEX(切語上字資料表[發送收], 小韻資料表[[#This Row],[上字表識別號]])</f>
        <v>送氣</v>
      </c>
      <c r="N2683" s="205" cm="1">
        <f t="array" ref="N2683" xml:space="preserve"> MATCH(TRUE, ISNUMBER( SEARCH( RIGHT(小韻資料表[[#This Row],[切語]],1), 切語下字資料表[切語下字]) ), 0)</f>
        <v>171</v>
      </c>
      <c r="O2683" s="207" t="str" cm="1">
        <f t="array" ref="O2683" xml:space="preserve"> INDEX(切語下字資料表[韻母], 小韻資料表[[#This Row],[下字表識別號]])</f>
        <v>諫合2</v>
      </c>
      <c r="P2683" s="207" t="str" cm="1">
        <f t="array" ref="P2683" xml:space="preserve"> INDEX(切語下字資料表[韻母拼音碼], 小韻資料表[[#This Row],[下字表識別號]])</f>
        <v>uan</v>
      </c>
      <c r="Q2683" s="210" t="str" cm="1">
        <f t="array" ref="Q2683" xml:space="preserve"> INDEX(設定表!$C$19:$C$23, INT( LEFT(小韻資料表[[#This Row],[目次編碼]],1) ))</f>
        <v>去</v>
      </c>
      <c r="R2683" s="210">
        <f xml:space="preserve">  INDEX(設定表!$C$8:$C$15, MATCH( (RIGHT(小韻資料表[[#This Row],[清濁]]) &amp; 小韻資料表[[#This Row],[調]]), 設定表!$B$8:$B$15, 0))</f>
        <v>3</v>
      </c>
      <c r="S2683" s="205" t="s">
        <v>309</v>
      </c>
      <c r="T2683" s="205" t="s">
        <v>309</v>
      </c>
      <c r="U2683" s="226" t="s">
        <v>309</v>
      </c>
      <c r="V2683" s="146" t="s">
        <v>309</v>
      </c>
      <c r="X2683" s="135"/>
      <c r="Y2683" s="135"/>
      <c r="AA2683" s="135"/>
      <c r="AB2683" s="134"/>
      <c r="AC2683" s="135"/>
      <c r="AD2683" s="135"/>
      <c r="AH2683" s="135"/>
      <c r="AI2683" s="135"/>
    </row>
    <row r="2684" spans="1:35" ht="31.5">
      <c r="A2684" s="205">
        <v>2680</v>
      </c>
      <c r="B2684" s="206" t="s">
        <v>9542</v>
      </c>
      <c r="C2684" s="207" t="str">
        <f xml:space="preserve"> _xlfn.CONCAT(小韻資料表[[#This Row],[聲母拼音碼]],小韻資料表[[#This Row],[韻母拼音碼]],小韻資料表[[#This Row],[調號]])</f>
        <v>nuan7</v>
      </c>
      <c r="D2684" s="206" t="s">
        <v>3224</v>
      </c>
      <c r="E2684" s="208" t="s">
        <v>747</v>
      </c>
      <c r="F2684" s="205">
        <v>15</v>
      </c>
      <c r="G2684" s="209" t="s">
        <v>3224</v>
      </c>
      <c r="H2684" s="205">
        <f xml:space="preserve"> LEN(小韻資料表[[#This Row],[小韻字集]])</f>
        <v>1</v>
      </c>
      <c r="I2684" s="205" cm="1">
        <f t="array" ref="I2684" xml:space="preserve"> MATCH(TRUE, ISNUMBER( SEARCH( LEFT(小韻資料表[[#This Row],[切語]],1), 切語上字資料表[切語上字]) ), 0)</f>
        <v>12</v>
      </c>
      <c r="J2684" s="210" t="str" cm="1">
        <f t="array" ref="J2684" xml:space="preserve"> INDEX(切語上字資料表[聲母], 小韻資料表[[#This Row],[上字表識別號]])</f>
        <v>娘</v>
      </c>
      <c r="K2684" s="210" t="str" cm="1">
        <f t="array" ref="K2684" xml:space="preserve"> INDEX(切語上字資料表[聲母拼音碼], 小韻資料表[[#This Row],[上字表識別號]])</f>
        <v>n</v>
      </c>
      <c r="L2684" s="210" t="str" cm="1">
        <f t="array" ref="L2684" xml:space="preserve"> INDEX(切語上字資料表[清濁], 小韻資料表[[#This Row],[上字表識別號]])</f>
        <v>次濁</v>
      </c>
      <c r="M2684" s="223" t="str" cm="1">
        <f t="array" ref="M2684" xml:space="preserve"> INDEX(切語上字資料表[發送收], 小韻資料表[[#This Row],[上字表識別號]])</f>
        <v>收聲</v>
      </c>
      <c r="N2684" s="205" cm="1">
        <f t="array" ref="N2684" xml:space="preserve"> MATCH(TRUE, ISNUMBER( SEARCH( RIGHT(小韻資料表[[#This Row],[切語]],1), 切語下字資料表[切語下字]) ), 0)</f>
        <v>171</v>
      </c>
      <c r="O2684" s="207" t="str" cm="1">
        <f t="array" ref="O2684" xml:space="preserve"> INDEX(切語下字資料表[韻母], 小韻資料表[[#This Row],[下字表識別號]])</f>
        <v>諫合2</v>
      </c>
      <c r="P2684" s="207" t="str" cm="1">
        <f t="array" ref="P2684" xml:space="preserve"> INDEX(切語下字資料表[韻母拼音碼], 小韻資料表[[#This Row],[下字表識別號]])</f>
        <v>uan</v>
      </c>
      <c r="Q2684" s="210" t="str" cm="1">
        <f t="array" ref="Q2684" xml:space="preserve"> INDEX(設定表!$C$19:$C$23, INT( LEFT(小韻資料表[[#This Row],[目次編碼]],1) ))</f>
        <v>去</v>
      </c>
      <c r="R2684" s="210">
        <f xml:space="preserve">  INDEX(設定表!$C$8:$C$15, MATCH( (RIGHT(小韻資料表[[#This Row],[清濁]]) &amp; 小韻資料表[[#This Row],[調]]), 設定表!$B$8:$B$15, 0))</f>
        <v>7</v>
      </c>
      <c r="S2684" s="205" t="s">
        <v>309</v>
      </c>
      <c r="T2684" s="205" t="s">
        <v>309</v>
      </c>
      <c r="U2684" s="226" t="s">
        <v>309</v>
      </c>
      <c r="V2684" s="147" t="s">
        <v>309</v>
      </c>
      <c r="X2684" s="135"/>
      <c r="Y2684" s="135"/>
      <c r="AA2684" s="135"/>
      <c r="AB2684" s="134"/>
      <c r="AC2684" s="135"/>
      <c r="AD2684" s="135"/>
      <c r="AH2684" s="135"/>
      <c r="AI2684" s="135"/>
    </row>
    <row r="2685" spans="1:35" ht="31.5">
      <c r="A2685" s="205">
        <v>2681</v>
      </c>
      <c r="B2685" s="206" t="s">
        <v>9543</v>
      </c>
      <c r="C2685" s="207" t="str">
        <f xml:space="preserve"> _xlfn.CONCAT(小韻資料表[[#This Row],[聲母拼音碼]],小韻資料表[[#This Row],[韻母拼音碼]],小韻資料表[[#This Row],[調號]])</f>
        <v>chan3</v>
      </c>
      <c r="D2685" s="206" t="s">
        <v>9544</v>
      </c>
      <c r="E2685" s="208" t="s">
        <v>747</v>
      </c>
      <c r="F2685" s="205">
        <v>16</v>
      </c>
      <c r="G2685" s="209" t="s">
        <v>9545</v>
      </c>
      <c r="H2685" s="205">
        <f xml:space="preserve"> LEN(小韻資料表[[#This Row],[小韻字集]])</f>
        <v>3</v>
      </c>
      <c r="I2685" s="205" cm="1">
        <f t="array" ref="I2685" xml:space="preserve"> MATCH(TRUE, ISNUMBER( SEARCH( LEFT(小韻資料表[[#This Row],[切語]],1), 切語上字資料表[切語上字]) ), 0)</f>
        <v>27</v>
      </c>
      <c r="J2685" s="210" t="str" cm="1">
        <f t="array" ref="J2685" xml:space="preserve"> INDEX(切語上字資料表[聲母], 小韻資料表[[#This Row],[上字表識別號]])</f>
        <v>初</v>
      </c>
      <c r="K2685" s="210" t="str" cm="1">
        <f t="array" ref="K2685" xml:space="preserve"> INDEX(切語上字資料表[聲母拼音碼], 小韻資料表[[#This Row],[上字表識別號]])</f>
        <v>ch</v>
      </c>
      <c r="L2685" s="210" t="str" cm="1">
        <f t="array" ref="L2685" xml:space="preserve"> INDEX(切語上字資料表[清濁], 小韻資料表[[#This Row],[上字表識別號]])</f>
        <v>次清</v>
      </c>
      <c r="M2685" s="223" t="str" cm="1">
        <f t="array" ref="M2685" xml:space="preserve"> INDEX(切語上字資料表[發送收], 小韻資料表[[#This Row],[上字表識別號]])</f>
        <v>送氣</v>
      </c>
      <c r="N2685" s="205" cm="1">
        <f t="array" ref="N2685" xml:space="preserve"> MATCH(TRUE, ISNUMBER( SEARCH( RIGHT(小韻資料表[[#This Row],[切語]],1), 切語下字資料表[切語下字]) ), 0)</f>
        <v>167</v>
      </c>
      <c r="O2685" s="207" t="str" cm="1">
        <f t="array" ref="O2685" xml:space="preserve"> INDEX(切語下字資料表[韻母], 小韻資料表[[#This Row],[下字表識別號]])</f>
        <v>諫開2</v>
      </c>
      <c r="P2685" s="207" t="str" cm="1">
        <f t="array" ref="P2685" xml:space="preserve"> INDEX(切語下字資料表[韻母拼音碼], 小韻資料表[[#This Row],[下字表識別號]])</f>
        <v>an</v>
      </c>
      <c r="Q2685" s="210" t="str" cm="1">
        <f t="array" ref="Q2685" xml:space="preserve"> INDEX(設定表!$C$19:$C$23, INT( LEFT(小韻資料表[[#This Row],[目次編碼]],1) ))</f>
        <v>去</v>
      </c>
      <c r="R2685" s="210">
        <f xml:space="preserve">  INDEX(設定表!$C$8:$C$15, MATCH( (RIGHT(小韻資料表[[#This Row],[清濁]]) &amp; 小韻資料表[[#This Row],[調]]), 設定表!$B$8:$B$15, 0))</f>
        <v>3</v>
      </c>
      <c r="S2685" s="205" t="s">
        <v>309</v>
      </c>
      <c r="T2685" s="205" t="s">
        <v>309</v>
      </c>
      <c r="U2685" s="226" t="s">
        <v>309</v>
      </c>
      <c r="V2685" s="146" t="s">
        <v>309</v>
      </c>
      <c r="X2685" s="135"/>
      <c r="Y2685" s="135"/>
      <c r="AA2685" s="135"/>
      <c r="AB2685" s="134"/>
      <c r="AC2685" s="135"/>
      <c r="AD2685" s="135"/>
      <c r="AH2685" s="135"/>
      <c r="AI2685" s="135"/>
    </row>
    <row r="2686" spans="1:35" ht="31.5">
      <c r="A2686" s="205">
        <v>2682</v>
      </c>
      <c r="B2686" s="206" t="s">
        <v>9546</v>
      </c>
      <c r="C2686" s="207" t="str">
        <f xml:space="preserve"> _xlfn.CONCAT(小韻資料表[[#This Row],[聲母拼音碼]],小韻資料表[[#This Row],[韻母拼音碼]],小韻資料表[[#This Row],[調號]])</f>
        <v>than3</v>
      </c>
      <c r="D2686" s="206" t="s">
        <v>9547</v>
      </c>
      <c r="E2686" s="208" t="s">
        <v>747</v>
      </c>
      <c r="F2686" s="205">
        <v>17</v>
      </c>
      <c r="G2686" s="209" t="s">
        <v>9548</v>
      </c>
      <c r="H2686" s="205">
        <f xml:space="preserve"> LEN(小韻資料表[[#This Row],[小韻字集]])</f>
        <v>2</v>
      </c>
      <c r="I2686" s="205" cm="1">
        <f t="array" ref="I2686" xml:space="preserve"> MATCH(TRUE, ISNUMBER( SEARCH( LEFT(小韻資料表[[#This Row],[切語]],1), 切語上字資料表[切語上字]) ), 0)</f>
        <v>10</v>
      </c>
      <c r="J2686" s="210" t="str" cm="1">
        <f t="array" ref="J2686" xml:space="preserve"> INDEX(切語上字資料表[聲母], 小韻資料表[[#This Row],[上字表識別號]])</f>
        <v>徹</v>
      </c>
      <c r="K2686" s="210" t="str" cm="1">
        <f t="array" ref="K2686" xml:space="preserve"> INDEX(切語上字資料表[聲母拼音碼], 小韻資料表[[#This Row],[上字表識別號]])</f>
        <v>th</v>
      </c>
      <c r="L2686" s="210" t="str" cm="1">
        <f t="array" ref="L2686" xml:space="preserve"> INDEX(切語上字資料表[清濁], 小韻資料表[[#This Row],[上字表識別號]])</f>
        <v>次清</v>
      </c>
      <c r="M2686" s="223" t="str" cm="1">
        <f t="array" ref="M2686" xml:space="preserve"> INDEX(切語上字資料表[發送收], 小韻資料表[[#This Row],[上字表識別號]])</f>
        <v>送氣</v>
      </c>
      <c r="N2686" s="205" cm="1">
        <f t="array" ref="N2686" xml:space="preserve"> MATCH(TRUE, ISNUMBER( SEARCH( RIGHT(小韻資料表[[#This Row],[切語]],1), 切語下字資料表[切語下字]) ), 0)</f>
        <v>167</v>
      </c>
      <c r="O2686" s="207" t="str" cm="1">
        <f t="array" ref="O2686" xml:space="preserve"> INDEX(切語下字資料表[韻母], 小韻資料表[[#This Row],[下字表識別號]])</f>
        <v>諫開2</v>
      </c>
      <c r="P2686" s="207" t="str" cm="1">
        <f t="array" ref="P2686" xml:space="preserve"> INDEX(切語下字資料表[韻母拼音碼], 小韻資料表[[#This Row],[下字表識別號]])</f>
        <v>an</v>
      </c>
      <c r="Q2686" s="210" t="str" cm="1">
        <f t="array" ref="Q2686" xml:space="preserve"> INDEX(設定表!$C$19:$C$23, INT( LEFT(小韻資料表[[#This Row],[目次編碼]],1) ))</f>
        <v>去</v>
      </c>
      <c r="R2686" s="210">
        <f xml:space="preserve">  INDEX(設定表!$C$8:$C$15, MATCH( (RIGHT(小韻資料表[[#This Row],[清濁]]) &amp; 小韻資料表[[#This Row],[調]]), 設定表!$B$8:$B$15, 0))</f>
        <v>3</v>
      </c>
      <c r="S2686" s="205" t="s">
        <v>309</v>
      </c>
      <c r="T2686" s="205" t="s">
        <v>309</v>
      </c>
      <c r="U2686" s="226" t="s">
        <v>309</v>
      </c>
      <c r="V2686" s="147" t="s">
        <v>309</v>
      </c>
      <c r="X2686" s="135"/>
      <c r="Y2686" s="135"/>
      <c r="AA2686" s="135"/>
      <c r="AB2686" s="134"/>
      <c r="AC2686" s="135"/>
      <c r="AD2686" s="135"/>
      <c r="AH2686" s="135"/>
      <c r="AI2686" s="135"/>
    </row>
    <row r="2687" spans="1:35" ht="31.5">
      <c r="A2687" s="205">
        <v>2683</v>
      </c>
      <c r="B2687" s="206" t="s">
        <v>9549</v>
      </c>
      <c r="C2687" s="207" t="str">
        <f xml:space="preserve"> _xlfn.CONCAT(小韻資料表[[#This Row],[聲母拼音碼]],小韻資料表[[#This Row],[韻母拼音碼]],小韻資料表[[#This Row],[調號]])</f>
        <v>kan3</v>
      </c>
      <c r="D2687" s="206" t="s">
        <v>767</v>
      </c>
      <c r="E2687" s="208" t="s">
        <v>766</v>
      </c>
      <c r="F2687" s="205">
        <v>1</v>
      </c>
      <c r="G2687" s="209" t="s">
        <v>9550</v>
      </c>
      <c r="H2687" s="205">
        <f xml:space="preserve"> LEN(小韻資料表[[#This Row],[小韻字集]])</f>
        <v>9</v>
      </c>
      <c r="I2687" s="205" cm="1">
        <f t="array" ref="I2687" xml:space="preserve"> MATCH(TRUE, ISNUMBER( SEARCH( LEFT(小韻資料表[[#This Row],[切語]],1), 切語上字資料表[切語上字]) ), 0)</f>
        <v>1</v>
      </c>
      <c r="J2687" s="210" t="str" cm="1">
        <f t="array" ref="J2687" xml:space="preserve"> INDEX(切語上字資料表[聲母], 小韻資料表[[#This Row],[上字表識別號]])</f>
        <v>見</v>
      </c>
      <c r="K2687" s="210" t="str" cm="1">
        <f t="array" ref="K2687" xml:space="preserve"> INDEX(切語上字資料表[聲母拼音碼], 小韻資料表[[#This Row],[上字表識別號]])</f>
        <v>k</v>
      </c>
      <c r="L2687" s="210" t="str" cm="1">
        <f t="array" ref="L2687" xml:space="preserve"> INDEX(切語上字資料表[清濁], 小韻資料表[[#This Row],[上字表識別號]])</f>
        <v>全清</v>
      </c>
      <c r="M2687" s="223" t="str" cm="1">
        <f t="array" ref="M2687" xml:space="preserve"> INDEX(切語上字資料表[發送收], 小韻資料表[[#This Row],[上字表識別號]])</f>
        <v>發聲</v>
      </c>
      <c r="N2687" s="205" cm="1">
        <f t="array" ref="N2687" xml:space="preserve"> MATCH(TRUE, ISNUMBER( SEARCH( RIGHT(小韻資料表[[#This Row],[切語]],1), 切語下字資料表[切語下字]) ), 0)</f>
        <v>175</v>
      </c>
      <c r="O2687" s="207" t="str" cm="1">
        <f t="array" ref="O2687" xml:space="preserve"> INDEX(切語下字資料表[韻母], 小韻資料表[[#This Row],[下字表識別號]])</f>
        <v>襇開2</v>
      </c>
      <c r="P2687" s="207" t="str" cm="1">
        <f t="array" ref="P2687" xml:space="preserve"> INDEX(切語下字資料表[韻母拼音碼], 小韻資料表[[#This Row],[下字表識別號]])</f>
        <v>an</v>
      </c>
      <c r="Q2687" s="210" t="str" cm="1">
        <f t="array" ref="Q2687" xml:space="preserve"> INDEX(設定表!$C$19:$C$23, INT( LEFT(小韻資料表[[#This Row],[目次編碼]],1) ))</f>
        <v>去</v>
      </c>
      <c r="R2687" s="210">
        <f xml:space="preserve">  INDEX(設定表!$C$8:$C$15, MATCH( (RIGHT(小韻資料表[[#This Row],[清濁]]) &amp; 小韻資料表[[#This Row],[調]]), 設定表!$B$8:$B$15, 0))</f>
        <v>3</v>
      </c>
      <c r="S2687" s="205" t="s">
        <v>309</v>
      </c>
      <c r="T2687" s="205" t="s">
        <v>309</v>
      </c>
      <c r="U2687" s="226" t="s">
        <v>309</v>
      </c>
      <c r="V2687" s="146" t="s">
        <v>309</v>
      </c>
      <c r="X2687" s="135"/>
      <c r="Y2687" s="135"/>
      <c r="AA2687" s="135"/>
      <c r="AB2687" s="134"/>
      <c r="AC2687" s="135"/>
      <c r="AD2687" s="135"/>
      <c r="AH2687" s="135"/>
      <c r="AI2687" s="135"/>
    </row>
    <row r="2688" spans="1:35" ht="31.5">
      <c r="A2688" s="205">
        <v>2684</v>
      </c>
      <c r="B2688" s="206" t="s">
        <v>9551</v>
      </c>
      <c r="C2688" s="207" t="str">
        <f xml:space="preserve"> _xlfn.CONCAT(小韻資料表[[#This Row],[聲母拼音碼]],小韻資料表[[#This Row],[韻母拼音碼]],小韻資料表[[#This Row],[調號]])</f>
        <v>han7</v>
      </c>
      <c r="D2688" s="206" t="s">
        <v>9552</v>
      </c>
      <c r="E2688" s="208" t="s">
        <v>766</v>
      </c>
      <c r="F2688" s="205">
        <v>2</v>
      </c>
      <c r="G2688" s="209" t="s">
        <v>9553</v>
      </c>
      <c r="H2688" s="205">
        <f xml:space="preserve"> LEN(小韻資料表[[#This Row],[小韻字集]])</f>
        <v>3</v>
      </c>
      <c r="I2688" s="205" cm="1">
        <f t="array" ref="I2688" xml:space="preserve"> MATCH(TRUE, ISNUMBER( SEARCH( LEFT(小韻資料表[[#This Row],[切語]],1), 切語上字資料表[切語上字]) ), 0)</f>
        <v>37</v>
      </c>
      <c r="J2688" s="210" t="str" cm="1">
        <f t="array" ref="J2688" xml:space="preserve"> INDEX(切語上字資料表[聲母], 小韻資料表[[#This Row],[上字表識別號]])</f>
        <v>匣</v>
      </c>
      <c r="K2688" s="210" t="str" cm="1">
        <f t="array" ref="K2688" xml:space="preserve"> INDEX(切語上字資料表[聲母拼音碼], 小韻資料表[[#This Row],[上字表識別號]])</f>
        <v>h</v>
      </c>
      <c r="L2688" s="210" t="str" cm="1">
        <f t="array" ref="L2688" xml:space="preserve"> INDEX(切語上字資料表[清濁], 小韻資料表[[#This Row],[上字表識別號]])</f>
        <v>全濁</v>
      </c>
      <c r="M2688" s="223" t="str" cm="1">
        <f t="array" ref="M2688" xml:space="preserve"> INDEX(切語上字資料表[發送收], 小韻資料表[[#This Row],[上字表識別號]])</f>
        <v>送氣</v>
      </c>
      <c r="N2688" s="205" cm="1">
        <f t="array" ref="N2688" xml:space="preserve"> MATCH(TRUE, ISNUMBER( SEARCH( RIGHT(小韻資料表[[#This Row],[切語]],1), 切語下字資料表[切語下字]) ), 0)</f>
        <v>175</v>
      </c>
      <c r="O2688" s="207" t="str" cm="1">
        <f t="array" ref="O2688" xml:space="preserve"> INDEX(切語下字資料表[韻母], 小韻資料表[[#This Row],[下字表識別號]])</f>
        <v>襇開2</v>
      </c>
      <c r="P2688" s="207" t="str" cm="1">
        <f t="array" ref="P2688" xml:space="preserve"> INDEX(切語下字資料表[韻母拼音碼], 小韻資料表[[#This Row],[下字表識別號]])</f>
        <v>an</v>
      </c>
      <c r="Q2688" s="210" t="str" cm="1">
        <f t="array" ref="Q2688" xml:space="preserve"> INDEX(設定表!$C$19:$C$23, INT( LEFT(小韻資料表[[#This Row],[目次編碼]],1) ))</f>
        <v>去</v>
      </c>
      <c r="R2688" s="210">
        <f xml:space="preserve">  INDEX(設定表!$C$8:$C$15, MATCH( (RIGHT(小韻資料表[[#This Row],[清濁]]) &amp; 小韻資料表[[#This Row],[調]]), 設定表!$B$8:$B$15, 0))</f>
        <v>7</v>
      </c>
      <c r="S2688" s="205" t="s">
        <v>309</v>
      </c>
      <c r="T2688" s="205" t="s">
        <v>309</v>
      </c>
      <c r="U2688" s="226" t="s">
        <v>309</v>
      </c>
      <c r="V2688" s="147" t="s">
        <v>309</v>
      </c>
      <c r="X2688" s="135"/>
      <c r="Y2688" s="135"/>
      <c r="AA2688" s="135"/>
      <c r="AB2688" s="134"/>
      <c r="AC2688" s="135"/>
      <c r="AD2688" s="135"/>
      <c r="AH2688" s="135"/>
      <c r="AI2688" s="135"/>
    </row>
    <row r="2689" spans="1:35" ht="31.5">
      <c r="A2689" s="205">
        <v>2685</v>
      </c>
      <c r="B2689" s="206" t="s">
        <v>9554</v>
      </c>
      <c r="C2689" s="207" t="str">
        <f xml:space="preserve"> _xlfn.CONCAT(小韻資料表[[#This Row],[聲母拼音碼]],小韻資料表[[#This Row],[韻母拼音碼]],小韻資料表[[#This Row],[調號]])</f>
        <v>pan7</v>
      </c>
      <c r="D2689" s="206" t="s">
        <v>9555</v>
      </c>
      <c r="E2689" s="208" t="s">
        <v>766</v>
      </c>
      <c r="F2689" s="205">
        <v>3</v>
      </c>
      <c r="G2689" s="209" t="s">
        <v>9556</v>
      </c>
      <c r="H2689" s="205">
        <f xml:space="preserve"> LEN(小韻資料表[[#This Row],[小韻字集]])</f>
        <v>4</v>
      </c>
      <c r="I2689" s="205" cm="1">
        <f t="array" ref="I2689" xml:space="preserve"> MATCH(TRUE, ISNUMBER( SEARCH( LEFT(小韻資料表[[#This Row],[切語]],1), 切語上字資料表[切語上字]) ), 0)</f>
        <v>15</v>
      </c>
      <c r="J2689" s="210" t="str" cm="1">
        <f t="array" ref="J2689" xml:space="preserve"> INDEX(切語上字資料表[聲母], 小韻資料表[[#This Row],[上字表識別號]])</f>
        <v>並</v>
      </c>
      <c r="K2689" s="210" t="str" cm="1">
        <f t="array" ref="K2689" xml:space="preserve"> INDEX(切語上字資料表[聲母拼音碼], 小韻資料表[[#This Row],[上字表識別號]])</f>
        <v>p</v>
      </c>
      <c r="L2689" s="210" t="str" cm="1">
        <f t="array" ref="L2689" xml:space="preserve"> INDEX(切語上字資料表[清濁], 小韻資料表[[#This Row],[上字表識別號]])</f>
        <v>全濁</v>
      </c>
      <c r="M2689" s="223" cm="1">
        <f t="array" ref="M2689" xml:space="preserve"> INDEX(切語上字資料表[發送收], 小韻資料表[[#This Row],[上字表識別號]])</f>
        <v>0</v>
      </c>
      <c r="N2689" s="205" cm="1">
        <f t="array" ref="N2689" xml:space="preserve"> MATCH(TRUE, ISNUMBER( SEARCH( RIGHT(小韻資料表[[#This Row],[切語]],1), 切語下字資料表[切語下字]) ), 0)</f>
        <v>175</v>
      </c>
      <c r="O2689" s="207" t="str" cm="1">
        <f t="array" ref="O2689" xml:space="preserve"> INDEX(切語下字資料表[韻母], 小韻資料表[[#This Row],[下字表識別號]])</f>
        <v>襇開2</v>
      </c>
      <c r="P2689" s="207" t="str" cm="1">
        <f t="array" ref="P2689" xml:space="preserve"> INDEX(切語下字資料表[韻母拼音碼], 小韻資料表[[#This Row],[下字表識別號]])</f>
        <v>an</v>
      </c>
      <c r="Q2689" s="210" t="str" cm="1">
        <f t="array" ref="Q2689" xml:space="preserve"> INDEX(設定表!$C$19:$C$23, INT( LEFT(小韻資料表[[#This Row],[目次編碼]],1) ))</f>
        <v>去</v>
      </c>
      <c r="R2689" s="210">
        <f xml:space="preserve">  INDEX(設定表!$C$8:$C$15, MATCH( (RIGHT(小韻資料表[[#This Row],[清濁]]) &amp; 小韻資料表[[#This Row],[調]]), 設定表!$B$8:$B$15, 0))</f>
        <v>7</v>
      </c>
      <c r="S2689" s="205" t="s">
        <v>9557</v>
      </c>
      <c r="T2689" s="205" t="s">
        <v>309</v>
      </c>
      <c r="U2689" s="226" t="s">
        <v>309</v>
      </c>
      <c r="V2689" s="146" t="s">
        <v>309</v>
      </c>
      <c r="X2689" s="135"/>
      <c r="Y2689" s="135"/>
      <c r="AA2689" s="135"/>
      <c r="AB2689" s="134"/>
      <c r="AC2689" s="135"/>
      <c r="AD2689" s="135"/>
      <c r="AH2689" s="135"/>
      <c r="AI2689" s="135"/>
    </row>
    <row r="2690" spans="1:35" ht="31.5">
      <c r="A2690" s="205">
        <v>2686</v>
      </c>
      <c r="B2690" s="206" t="s">
        <v>9558</v>
      </c>
      <c r="C2690" s="207" t="str">
        <f xml:space="preserve"> _xlfn.CONCAT(小韻資料表[[#This Row],[聲母拼音碼]],小韻資料表[[#This Row],[韻母拼音碼]],小韻資料表[[#This Row],[調號]])</f>
        <v>phan3</v>
      </c>
      <c r="D2690" s="206" t="s">
        <v>9559</v>
      </c>
      <c r="E2690" s="208" t="s">
        <v>766</v>
      </c>
      <c r="F2690" s="205">
        <v>4</v>
      </c>
      <c r="G2690" s="209" t="s">
        <v>9560</v>
      </c>
      <c r="H2690" s="205">
        <f xml:space="preserve"> LEN(小韻資料表[[#This Row],[小韻字集]])</f>
        <v>3</v>
      </c>
      <c r="I2690" s="205" cm="1">
        <f t="array" ref="I2690" xml:space="preserve"> MATCH(TRUE, ISNUMBER( SEARCH( LEFT(小韻資料表[[#This Row],[切語]],1), 切語上字資料表[切語上字]) ), 0)</f>
        <v>14</v>
      </c>
      <c r="J2690" s="210" t="str" cm="1">
        <f t="array" ref="J2690" xml:space="preserve"> INDEX(切語上字資料表[聲母], 小韻資料表[[#This Row],[上字表識別號]])</f>
        <v>滂</v>
      </c>
      <c r="K2690" s="210" t="str" cm="1">
        <f t="array" ref="K2690" xml:space="preserve"> INDEX(切語上字資料表[聲母拼音碼], 小韻資料表[[#This Row],[上字表識別號]])</f>
        <v>ph</v>
      </c>
      <c r="L2690" s="210" t="str" cm="1">
        <f t="array" ref="L2690" xml:space="preserve"> INDEX(切語上字資料表[清濁], 小韻資料表[[#This Row],[上字表識別號]])</f>
        <v>次清</v>
      </c>
      <c r="M2690" s="223" t="str" cm="1">
        <f t="array" ref="M2690" xml:space="preserve"> INDEX(切語上字資料表[發送收], 小韻資料表[[#This Row],[上字表識別號]])</f>
        <v>送氣</v>
      </c>
      <c r="N2690" s="205" cm="1">
        <f t="array" ref="N2690" xml:space="preserve"> MATCH(TRUE, ISNUMBER( SEARCH( RIGHT(小韻資料表[[#This Row],[切語]],1), 切語下字資料表[切語下字]) ), 0)</f>
        <v>175</v>
      </c>
      <c r="O2690" s="207" t="str" cm="1">
        <f t="array" ref="O2690" xml:space="preserve"> INDEX(切語下字資料表[韻母], 小韻資料表[[#This Row],[下字表識別號]])</f>
        <v>襇開2</v>
      </c>
      <c r="P2690" s="207" t="str" cm="1">
        <f t="array" ref="P2690" xml:space="preserve"> INDEX(切語下字資料表[韻母拼音碼], 小韻資料表[[#This Row],[下字表識別號]])</f>
        <v>an</v>
      </c>
      <c r="Q2690" s="210" t="str" cm="1">
        <f t="array" ref="Q2690" xml:space="preserve"> INDEX(設定表!$C$19:$C$23, INT( LEFT(小韻資料表[[#This Row],[目次編碼]],1) ))</f>
        <v>去</v>
      </c>
      <c r="R2690" s="210">
        <f xml:space="preserve">  INDEX(設定表!$C$8:$C$15, MATCH( (RIGHT(小韻資料表[[#This Row],[清濁]]) &amp; 小韻資料表[[#This Row],[調]]), 設定表!$B$8:$B$15, 0))</f>
        <v>3</v>
      </c>
      <c r="S2690" s="205" t="s">
        <v>309</v>
      </c>
      <c r="T2690" s="205" t="s">
        <v>309</v>
      </c>
      <c r="U2690" s="226" t="s">
        <v>9561</v>
      </c>
      <c r="V2690" s="147" t="s">
        <v>309</v>
      </c>
      <c r="X2690" s="135"/>
      <c r="Y2690" s="135"/>
      <c r="AA2690" s="135"/>
      <c r="AB2690" s="134"/>
      <c r="AC2690" s="135"/>
      <c r="AD2690" s="135"/>
      <c r="AH2690" s="135"/>
      <c r="AI2690" s="135"/>
    </row>
    <row r="2691" spans="1:35" ht="31.5">
      <c r="A2691" s="205">
        <v>2687</v>
      </c>
      <c r="B2691" s="206" t="s">
        <v>9562</v>
      </c>
      <c r="C2691" s="207" t="str">
        <f xml:space="preserve"> _xlfn.CONCAT(小韻資料表[[#This Row],[聲母拼音碼]],小韻資料表[[#This Row],[韻母拼音碼]],小韻資料表[[#This Row],[調號]])</f>
        <v>hian7</v>
      </c>
      <c r="D2691" s="206" t="s">
        <v>9563</v>
      </c>
      <c r="E2691" s="208" t="s">
        <v>766</v>
      </c>
      <c r="F2691" s="205">
        <v>5</v>
      </c>
      <c r="G2691" s="209" t="s">
        <v>9563</v>
      </c>
      <c r="H2691" s="205">
        <f xml:space="preserve"> LEN(小韻資料表[[#This Row],[小韻字集]])</f>
        <v>1</v>
      </c>
      <c r="I2691" s="205" cm="1">
        <f t="array" ref="I2691" xml:space="preserve"> MATCH(TRUE, ISNUMBER( SEARCH( LEFT(小韻資料表[[#This Row],[切語]],1), 切語上字資料表[切語上字]) ), 0)</f>
        <v>37</v>
      </c>
      <c r="J2691" s="210" t="str" cm="1">
        <f t="array" ref="J2691" xml:space="preserve"> INDEX(切語上字資料表[聲母], 小韻資料表[[#This Row],[上字表識別號]])</f>
        <v>匣</v>
      </c>
      <c r="K2691" s="210" t="str" cm="1">
        <f t="array" ref="K2691" xml:space="preserve"> INDEX(切語上字資料表[聲母拼音碼], 小韻資料表[[#This Row],[上字表識別號]])</f>
        <v>h</v>
      </c>
      <c r="L2691" s="210" t="str" cm="1">
        <f t="array" ref="L2691" xml:space="preserve"> INDEX(切語上字資料表[清濁], 小韻資料表[[#This Row],[上字表識別號]])</f>
        <v>全濁</v>
      </c>
      <c r="M2691" s="223" t="str" cm="1">
        <f t="array" ref="M2691" xml:space="preserve"> INDEX(切語上字資料表[發送收], 小韻資料表[[#This Row],[上字表識別號]])</f>
        <v>送氣</v>
      </c>
      <c r="N2691" s="205" cm="1">
        <f t="array" ref="N2691" xml:space="preserve"> MATCH(TRUE, ISNUMBER( SEARCH( RIGHT(小韻資料表[[#This Row],[切語]],1), 切語下字資料表[切語下字]) ), 0)</f>
        <v>190</v>
      </c>
      <c r="O2691" s="207" t="str" cm="1">
        <f t="array" ref="O2691" xml:space="preserve"> INDEX(切語下字資料表[韻母], 小韻資料表[[#This Row],[下字表識別號]])</f>
        <v>獮開3</v>
      </c>
      <c r="P2691" s="207" t="str" cm="1">
        <f t="array" ref="P2691" xml:space="preserve"> INDEX(切語下字資料表[韻母拼音碼], 小韻資料表[[#This Row],[下字表識別號]])</f>
        <v>ian</v>
      </c>
      <c r="Q2691" s="210" t="str" cm="1">
        <f t="array" ref="Q2691" xml:space="preserve"> INDEX(設定表!$C$19:$C$23, INT( LEFT(小韻資料表[[#This Row],[目次編碼]],1) ))</f>
        <v>去</v>
      </c>
      <c r="R2691" s="210">
        <f xml:space="preserve">  INDEX(設定表!$C$8:$C$15, MATCH( (RIGHT(小韻資料表[[#This Row],[清濁]]) &amp; 小韻資料表[[#This Row],[調]]), 設定表!$B$8:$B$15, 0))</f>
        <v>7</v>
      </c>
      <c r="S2691" s="205" t="s">
        <v>309</v>
      </c>
      <c r="T2691" s="205" t="s">
        <v>309</v>
      </c>
      <c r="U2691" s="226" t="s">
        <v>309</v>
      </c>
      <c r="V2691" s="146" t="s">
        <v>309</v>
      </c>
      <c r="X2691" s="135"/>
      <c r="Y2691" s="135"/>
      <c r="AA2691" s="135"/>
      <c r="AB2691" s="134"/>
      <c r="AC2691" s="135"/>
      <c r="AD2691" s="135"/>
      <c r="AH2691" s="135"/>
      <c r="AI2691" s="135"/>
    </row>
    <row r="2692" spans="1:35" ht="31.5">
      <c r="A2692" s="205">
        <v>2688</v>
      </c>
      <c r="B2692" s="206" t="s">
        <v>9564</v>
      </c>
      <c r="C2692" s="207" t="str">
        <f xml:space="preserve"> _xlfn.CONCAT(小韻資料表[[#This Row],[聲母拼音碼]],小韻資料表[[#This Row],[韻母拼音碼]],小韻資料表[[#This Row],[調號]])</f>
        <v>ban7</v>
      </c>
      <c r="D2692" s="206" t="s">
        <v>9565</v>
      </c>
      <c r="E2692" s="208" t="s">
        <v>766</v>
      </c>
      <c r="F2692" s="205">
        <v>6</v>
      </c>
      <c r="G2692" s="209" t="s">
        <v>9565</v>
      </c>
      <c r="H2692" s="205">
        <f xml:space="preserve"> LEN(小韻資料表[[#This Row],[小韻字集]])</f>
        <v>1</v>
      </c>
      <c r="I2692" s="205" cm="1">
        <f t="array" ref="I2692" xml:space="preserve"> MATCH(TRUE, ISNUMBER( SEARCH( LEFT(小韻資料表[[#This Row],[切語]],1), 切語上字資料表[切語上字]) ), 0)</f>
        <v>20</v>
      </c>
      <c r="J2692" s="210" t="str" cm="1">
        <f t="array" ref="J2692" xml:space="preserve"> INDEX(切語上字資料表[聲母], 小韻資料表[[#This Row],[上字表識別號]])</f>
        <v>微</v>
      </c>
      <c r="K2692" s="210" t="str" cm="1">
        <f t="array" ref="K2692" xml:space="preserve"> INDEX(切語上字資料表[聲母拼音碼], 小韻資料表[[#This Row],[上字表識別號]])</f>
        <v>b</v>
      </c>
      <c r="L2692" s="210" t="str" cm="1">
        <f t="array" ref="L2692" xml:space="preserve"> INDEX(切語上字資料表[清濁], 小韻資料表[[#This Row],[上字表識別號]])</f>
        <v>次濁</v>
      </c>
      <c r="M2692" s="223" t="str" cm="1">
        <f t="array" ref="M2692" xml:space="preserve"> INDEX(切語上字資料表[發送收], 小韻資料表[[#This Row],[上字表識別號]])</f>
        <v>收聲</v>
      </c>
      <c r="N2692" s="205" cm="1">
        <f t="array" ref="N2692" xml:space="preserve"> MATCH(TRUE, ISNUMBER( SEARCH( RIGHT(小韻資料表[[#This Row],[切語]],1), 切語下字資料表[切語下字]) ), 0)</f>
        <v>175</v>
      </c>
      <c r="O2692" s="207" t="str" cm="1">
        <f t="array" ref="O2692" xml:space="preserve"> INDEX(切語下字資料表[韻母], 小韻資料表[[#This Row],[下字表識別號]])</f>
        <v>襇開2</v>
      </c>
      <c r="P2692" s="207" t="str" cm="1">
        <f t="array" ref="P2692" xml:space="preserve"> INDEX(切語下字資料表[韻母拼音碼], 小韻資料表[[#This Row],[下字表識別號]])</f>
        <v>an</v>
      </c>
      <c r="Q2692" s="210" t="str" cm="1">
        <f t="array" ref="Q2692" xml:space="preserve"> INDEX(設定表!$C$19:$C$23, INT( LEFT(小韻資料表[[#This Row],[目次編碼]],1) ))</f>
        <v>去</v>
      </c>
      <c r="R2692" s="210">
        <f xml:space="preserve">  INDEX(設定表!$C$8:$C$15, MATCH( (RIGHT(小韻資料表[[#This Row],[清濁]]) &amp; 小韻資料表[[#This Row],[調]]), 設定表!$B$8:$B$15, 0))</f>
        <v>7</v>
      </c>
      <c r="S2692" s="205" t="s">
        <v>309</v>
      </c>
      <c r="T2692" s="205" t="s">
        <v>309</v>
      </c>
      <c r="U2692" s="226" t="s">
        <v>309</v>
      </c>
      <c r="V2692" s="147" t="s">
        <v>309</v>
      </c>
      <c r="X2692" s="135"/>
      <c r="Y2692" s="135"/>
      <c r="AA2692" s="135"/>
      <c r="AB2692" s="134"/>
      <c r="AC2692" s="135"/>
      <c r="AD2692" s="135"/>
      <c r="AH2692" s="135"/>
      <c r="AI2692" s="135"/>
    </row>
    <row r="2693" spans="1:35" ht="31.5">
      <c r="A2693" s="205">
        <v>2689</v>
      </c>
      <c r="B2693" s="206" t="s">
        <v>9566</v>
      </c>
      <c r="C2693" s="207" t="str">
        <f xml:space="preserve"> _xlfn.CONCAT(小韻資料表[[#This Row],[聲母拼音碼]],小韻資料表[[#This Row],[韻母拼音碼]],小韻資料表[[#This Row],[調號]])</f>
        <v>tan7</v>
      </c>
      <c r="D2693" s="206" t="s">
        <v>9567</v>
      </c>
      <c r="E2693" s="208" t="s">
        <v>766</v>
      </c>
      <c r="F2693" s="205">
        <v>7</v>
      </c>
      <c r="G2693" s="209" t="s">
        <v>9568</v>
      </c>
      <c r="H2693" s="205">
        <f xml:space="preserve"> LEN(小韻資料表[[#This Row],[小韻字集]])</f>
        <v>3</v>
      </c>
      <c r="I2693" s="205" cm="1">
        <f t="array" ref="I2693" xml:space="preserve"> MATCH(TRUE, ISNUMBER( SEARCH( LEFT(小韻資料表[[#This Row],[切語]],1), 切語上字資料表[切語上字]) ), 0)</f>
        <v>11</v>
      </c>
      <c r="J2693" s="210" t="str" cm="1">
        <f t="array" ref="J2693" xml:space="preserve"> INDEX(切語上字資料表[聲母], 小韻資料表[[#This Row],[上字表識別號]])</f>
        <v>澄</v>
      </c>
      <c r="K2693" s="210" t="str" cm="1">
        <f t="array" ref="K2693" xml:space="preserve"> INDEX(切語上字資料表[聲母拼音碼], 小韻資料表[[#This Row],[上字表識別號]])</f>
        <v>t</v>
      </c>
      <c r="L2693" s="210" t="str" cm="1">
        <f t="array" ref="L2693" xml:space="preserve"> INDEX(切語上字資料表[清濁], 小韻資料表[[#This Row],[上字表識別號]])</f>
        <v>全濁</v>
      </c>
      <c r="M2693" s="223" cm="1">
        <f t="array" ref="M2693" xml:space="preserve"> INDEX(切語上字資料表[發送收], 小韻資料表[[#This Row],[上字表識別號]])</f>
        <v>0</v>
      </c>
      <c r="N2693" s="205" cm="1">
        <f t="array" ref="N2693" xml:space="preserve"> MATCH(TRUE, ISNUMBER( SEARCH( RIGHT(小韻資料表[[#This Row],[切語]],1), 切語下字資料表[切語下字]) ), 0)</f>
        <v>175</v>
      </c>
      <c r="O2693" s="207" t="str" cm="1">
        <f t="array" ref="O2693" xml:space="preserve"> INDEX(切語下字資料表[韻母], 小韻資料表[[#This Row],[下字表識別號]])</f>
        <v>襇開2</v>
      </c>
      <c r="P2693" s="207" t="str" cm="1">
        <f t="array" ref="P2693" xml:space="preserve"> INDEX(切語下字資料表[韻母拼音碼], 小韻資料表[[#This Row],[下字表識別號]])</f>
        <v>an</v>
      </c>
      <c r="Q2693" s="210" t="str" cm="1">
        <f t="array" ref="Q2693" xml:space="preserve"> INDEX(設定表!$C$19:$C$23, INT( LEFT(小韻資料表[[#This Row],[目次編碼]],1) ))</f>
        <v>去</v>
      </c>
      <c r="R2693" s="210">
        <f xml:space="preserve">  INDEX(設定表!$C$8:$C$15, MATCH( (RIGHT(小韻資料表[[#This Row],[清濁]]) &amp; 小韻資料表[[#This Row],[調]]), 設定表!$B$8:$B$15, 0))</f>
        <v>7</v>
      </c>
      <c r="S2693" s="205" t="s">
        <v>309</v>
      </c>
      <c r="T2693" s="205" t="s">
        <v>309</v>
      </c>
      <c r="U2693" s="226" t="s">
        <v>309</v>
      </c>
      <c r="V2693" s="146" t="s">
        <v>309</v>
      </c>
      <c r="X2693" s="135"/>
      <c r="Y2693" s="135"/>
      <c r="AA2693" s="135"/>
      <c r="AB2693" s="134"/>
      <c r="AC2693" s="135"/>
      <c r="AD2693" s="135"/>
      <c r="AH2693" s="135"/>
      <c r="AI2693" s="135"/>
    </row>
    <row r="2694" spans="1:35" ht="31.5">
      <c r="A2694" s="205">
        <v>2690</v>
      </c>
      <c r="B2694" s="206" t="s">
        <v>9569</v>
      </c>
      <c r="C2694" s="207" t="str">
        <f xml:space="preserve"> _xlfn.CONCAT(小韻資料表[[#This Row],[聲母拼音碼]],小韻資料表[[#This Row],[韻母拼音碼]],小韻資料表[[#This Row],[調號]])</f>
        <v>puan3</v>
      </c>
      <c r="D2694" s="206" t="s">
        <v>5882</v>
      </c>
      <c r="E2694" s="208" t="s">
        <v>766</v>
      </c>
      <c r="F2694" s="205">
        <v>8</v>
      </c>
      <c r="G2694" s="209" t="s">
        <v>5882</v>
      </c>
      <c r="H2694" s="205">
        <f xml:space="preserve"> LEN(小韻資料表[[#This Row],[小韻字集]])</f>
        <v>1</v>
      </c>
      <c r="I2694" s="205" cm="1">
        <f t="array" ref="I2694" xml:space="preserve"> MATCH(TRUE, ISNUMBER( SEARCH( LEFT(小韻資料表[[#This Row],[切語]],1), 切語上字資料表[切語上字]) ), 0)</f>
        <v>13</v>
      </c>
      <c r="J2694" s="210" t="str" cm="1">
        <f t="array" ref="J2694" xml:space="preserve"> INDEX(切語上字資料表[聲母], 小韻資料表[[#This Row],[上字表識別號]])</f>
        <v>幫</v>
      </c>
      <c r="K2694" s="210" t="str" cm="1">
        <f t="array" ref="K2694" xml:space="preserve"> INDEX(切語上字資料表[聲母拼音碼], 小韻資料表[[#This Row],[上字表識別號]])</f>
        <v>p</v>
      </c>
      <c r="L2694" s="210" t="str" cm="1">
        <f t="array" ref="L2694" xml:space="preserve"> INDEX(切語上字資料表[清濁], 小韻資料表[[#This Row],[上字表識別號]])</f>
        <v>全清</v>
      </c>
      <c r="M2694" s="223" t="str" cm="1">
        <f t="array" ref="M2694" xml:space="preserve"> INDEX(切語上字資料表[發送收], 小韻資料表[[#This Row],[上字表識別號]])</f>
        <v>發聲</v>
      </c>
      <c r="N2694" s="205" cm="1">
        <f t="array" ref="N2694" xml:space="preserve"> MATCH(TRUE, ISNUMBER( SEARCH( RIGHT(小韻資料表[[#This Row],[切語]],1), 切語下字資料表[切語下字]) ), 0)</f>
        <v>179</v>
      </c>
      <c r="O2694" s="207" t="str" cm="1">
        <f t="array" ref="O2694" xml:space="preserve"> INDEX(切語下字資料表[韻母], 小韻資料表[[#This Row],[下字表識別號]])</f>
        <v>襇合2</v>
      </c>
      <c r="P2694" s="207" t="str" cm="1">
        <f t="array" ref="P2694" xml:space="preserve"> INDEX(切語下字資料表[韻母拼音碼], 小韻資料表[[#This Row],[下字表識別號]])</f>
        <v>uan</v>
      </c>
      <c r="Q2694" s="210" t="str" cm="1">
        <f t="array" ref="Q2694" xml:space="preserve"> INDEX(設定表!$C$19:$C$23, INT( LEFT(小韻資料表[[#This Row],[目次編碼]],1) ))</f>
        <v>去</v>
      </c>
      <c r="R2694" s="210">
        <f xml:space="preserve">  INDEX(設定表!$C$8:$C$15, MATCH( (RIGHT(小韻資料表[[#This Row],[清濁]]) &amp; 小韻資料表[[#This Row],[調]]), 設定表!$B$8:$B$15, 0))</f>
        <v>3</v>
      </c>
      <c r="S2694" s="211" t="s">
        <v>309</v>
      </c>
      <c r="T2694" s="205" t="s">
        <v>309</v>
      </c>
      <c r="U2694" s="226" t="s">
        <v>309</v>
      </c>
      <c r="V2694" s="147" t="s">
        <v>309</v>
      </c>
      <c r="X2694" s="135"/>
      <c r="Y2694" s="135"/>
      <c r="AA2694" s="135"/>
      <c r="AB2694" s="134"/>
      <c r="AC2694" s="135"/>
      <c r="AD2694" s="135"/>
      <c r="AH2694" s="135"/>
      <c r="AI2694" s="135"/>
    </row>
    <row r="2695" spans="1:35" ht="31.5">
      <c r="A2695" s="205">
        <v>2691</v>
      </c>
      <c r="B2695" s="206" t="s">
        <v>9570</v>
      </c>
      <c r="C2695" s="207" t="str">
        <f xml:space="preserve"> _xlfn.CONCAT(小韻資料表[[#This Row],[聲母拼音碼]],小韻資料表[[#This Row],[韻母拼音碼]],小韻資料表[[#This Row],[調號]])</f>
        <v>kuan3</v>
      </c>
      <c r="D2695" s="206" t="s">
        <v>3236</v>
      </c>
      <c r="E2695" s="208" t="s">
        <v>766</v>
      </c>
      <c r="F2695" s="205">
        <v>9</v>
      </c>
      <c r="G2695" s="209" t="s">
        <v>3236</v>
      </c>
      <c r="H2695" s="205">
        <f xml:space="preserve"> LEN(小韻資料表[[#This Row],[小韻字集]])</f>
        <v>1</v>
      </c>
      <c r="I2695" s="205" cm="1">
        <f t="array" ref="I2695" xml:space="preserve"> MATCH(TRUE, ISNUMBER( SEARCH( LEFT(小韻資料表[[#This Row],[切語]],1), 切語上字資料表[切語上字]) ), 0)</f>
        <v>1</v>
      </c>
      <c r="J2695" s="210" t="str" cm="1">
        <f t="array" ref="J2695" xml:space="preserve"> INDEX(切語上字資料表[聲母], 小韻資料表[[#This Row],[上字表識別號]])</f>
        <v>見</v>
      </c>
      <c r="K2695" s="210" t="str" cm="1">
        <f t="array" ref="K2695" xml:space="preserve"> INDEX(切語上字資料表[聲母拼音碼], 小韻資料表[[#This Row],[上字表識別號]])</f>
        <v>k</v>
      </c>
      <c r="L2695" s="210" t="str" cm="1">
        <f t="array" ref="L2695" xml:space="preserve"> INDEX(切語上字資料表[清濁], 小韻資料表[[#This Row],[上字表識別號]])</f>
        <v>全清</v>
      </c>
      <c r="M2695" s="223" t="str" cm="1">
        <f t="array" ref="M2695" xml:space="preserve"> INDEX(切語上字資料表[發送收], 小韻資料表[[#This Row],[上字表識別號]])</f>
        <v>發聲</v>
      </c>
      <c r="N2695" s="205" cm="1">
        <f t="array" ref="N2695" xml:space="preserve"> MATCH(TRUE, ISNUMBER( SEARCH( RIGHT(小韻資料表[[#This Row],[切語]],1), 切語下字資料表[切語下字]) ), 0)</f>
        <v>179</v>
      </c>
      <c r="O2695" s="207" t="str" cm="1">
        <f t="array" ref="O2695" xml:space="preserve"> INDEX(切語下字資料表[韻母], 小韻資料表[[#This Row],[下字表識別號]])</f>
        <v>襇合2</v>
      </c>
      <c r="P2695" s="207" t="str" cm="1">
        <f t="array" ref="P2695" xml:space="preserve"> INDEX(切語下字資料表[韻母拼音碼], 小韻資料表[[#This Row],[下字表識別號]])</f>
        <v>uan</v>
      </c>
      <c r="Q2695" s="210" t="str" cm="1">
        <f t="array" ref="Q2695" xml:space="preserve"> INDEX(設定表!$C$19:$C$23, INT( LEFT(小韻資料表[[#This Row],[目次編碼]],1) ))</f>
        <v>去</v>
      </c>
      <c r="R2695" s="210">
        <f xml:space="preserve">  INDEX(設定表!$C$8:$C$15, MATCH( (RIGHT(小韻資料表[[#This Row],[清濁]]) &amp; 小韻資料表[[#This Row],[調]]), 設定表!$B$8:$B$15, 0))</f>
        <v>3</v>
      </c>
      <c r="S2695" s="205" t="s">
        <v>309</v>
      </c>
      <c r="T2695" s="205" t="s">
        <v>309</v>
      </c>
      <c r="U2695" s="226" t="s">
        <v>309</v>
      </c>
      <c r="V2695" s="146" t="s">
        <v>309</v>
      </c>
      <c r="X2695" s="135"/>
      <c r="Y2695" s="135"/>
      <c r="AA2695" s="135"/>
      <c r="AB2695" s="134"/>
      <c r="AC2695" s="135"/>
      <c r="AD2695" s="135"/>
      <c r="AH2695" s="135"/>
      <c r="AI2695" s="135"/>
    </row>
    <row r="2696" spans="1:35" ht="31.5">
      <c r="A2696" s="205">
        <v>2692</v>
      </c>
      <c r="B2696" s="206" t="s">
        <v>9571</v>
      </c>
      <c r="C2696" s="207" t="str">
        <f xml:space="preserve"> _xlfn.CONCAT(小韻資料表[[#This Row],[聲母拼音碼]],小韻資料表[[#This Row],[韻母拼音碼]],小韻資料表[[#This Row],[調號]])</f>
        <v>sian3</v>
      </c>
      <c r="D2696" s="206" t="s">
        <v>787</v>
      </c>
      <c r="E2696" s="208" t="s">
        <v>786</v>
      </c>
      <c r="F2696" s="205">
        <v>1</v>
      </c>
      <c r="G2696" s="209" t="s">
        <v>9572</v>
      </c>
      <c r="H2696" s="205">
        <f xml:space="preserve"> LEN(小韻資料表[[#This Row],[小韻字集]])</f>
        <v>12</v>
      </c>
      <c r="I2696" s="205" cm="1">
        <f t="array" ref="I2696" xml:space="preserve"> MATCH(TRUE, ISNUMBER( SEARCH( LEFT(小韻資料表[[#This Row],[切語]],1), 切語上字資料表[切語上字]) ), 0)</f>
        <v>24</v>
      </c>
      <c r="J2696" s="210" t="str" cm="1">
        <f t="array" ref="J2696" xml:space="preserve"> INDEX(切語上字資料表[聲母], 小韻資料表[[#This Row],[上字表識別號]])</f>
        <v>心</v>
      </c>
      <c r="K2696" s="210" t="str" cm="1">
        <f t="array" ref="K2696" xml:space="preserve"> INDEX(切語上字資料表[聲母拼音碼], 小韻資料表[[#This Row],[上字表識別號]])</f>
        <v>s</v>
      </c>
      <c r="L2696" s="210" t="str" cm="1">
        <f t="array" ref="L2696" xml:space="preserve"> INDEX(切語上字資料表[清濁], 小韻資料表[[#This Row],[上字表識別號]])</f>
        <v>全清</v>
      </c>
      <c r="M2696" s="223" t="str" cm="1">
        <f t="array" ref="M2696" xml:space="preserve"> INDEX(切語上字資料表[發送收], 小韻資料表[[#This Row],[上字表識別號]])</f>
        <v>送氣</v>
      </c>
      <c r="N2696" s="205" cm="1">
        <f t="array" ref="N2696" xml:space="preserve"> MATCH(TRUE, ISNUMBER( SEARCH( RIGHT(小韻資料表[[#This Row],[切語]],1), 切語下字資料表[切語下字]) ), 0)</f>
        <v>183</v>
      </c>
      <c r="O2696" s="207" t="str" cm="1">
        <f t="array" ref="O2696" xml:space="preserve"> INDEX(切語下字資料表[韻母], 小韻資料表[[#This Row],[下字表識別號]])</f>
        <v>霰開4</v>
      </c>
      <c r="P2696" s="207" t="str" cm="1">
        <f t="array" ref="P2696" xml:space="preserve"> INDEX(切語下字資料表[韻母拼音碼], 小韻資料表[[#This Row],[下字表識別號]])</f>
        <v>ian</v>
      </c>
      <c r="Q2696" s="210" t="str" cm="1">
        <f t="array" ref="Q2696" xml:space="preserve"> INDEX(設定表!$C$19:$C$23, INT( LEFT(小韻資料表[[#This Row],[目次編碼]],1) ))</f>
        <v>去</v>
      </c>
      <c r="R2696" s="210">
        <f xml:space="preserve">  INDEX(設定表!$C$8:$C$15, MATCH( (RIGHT(小韻資料表[[#This Row],[清濁]]) &amp; 小韻資料表[[#This Row],[調]]), 設定表!$B$8:$B$15, 0))</f>
        <v>3</v>
      </c>
      <c r="S2696" s="205" t="s">
        <v>9573</v>
      </c>
      <c r="T2696" s="205" t="s">
        <v>309</v>
      </c>
      <c r="U2696" s="226" t="s">
        <v>309</v>
      </c>
      <c r="V2696" s="147" t="s">
        <v>309</v>
      </c>
      <c r="X2696" s="135"/>
      <c r="Y2696" s="135"/>
      <c r="AA2696" s="135"/>
      <c r="AB2696" s="134"/>
      <c r="AC2696" s="135"/>
      <c r="AD2696" s="135"/>
      <c r="AH2696" s="135"/>
      <c r="AI2696" s="135"/>
    </row>
    <row r="2697" spans="1:35" ht="31.5">
      <c r="A2697" s="205">
        <v>2693</v>
      </c>
      <c r="B2697" s="206" t="s">
        <v>9574</v>
      </c>
      <c r="C2697" s="207" t="str">
        <f xml:space="preserve"> _xlfn.CONCAT(小韻資料表[[#This Row],[聲母拼音碼]],小韻資料表[[#This Row],[韻母拼音碼]],小韻資料表[[#This Row],[調號]])</f>
        <v>chian3</v>
      </c>
      <c r="D2697" s="206" t="s">
        <v>9575</v>
      </c>
      <c r="E2697" s="208" t="s">
        <v>786</v>
      </c>
      <c r="F2697" s="205">
        <v>2</v>
      </c>
      <c r="G2697" s="209" t="s">
        <v>9576</v>
      </c>
      <c r="H2697" s="205">
        <f xml:space="preserve"> LEN(小韻資料表[[#This Row],[小韻字集]])</f>
        <v>15</v>
      </c>
      <c r="I2697" s="205" cm="1">
        <f t="array" ref="I2697" xml:space="preserve"> MATCH(TRUE, ISNUMBER( SEARCH( LEFT(小韻資料表[[#This Row],[切語]],1), 切語上字資料表[切語上字]) ), 0)</f>
        <v>22</v>
      </c>
      <c r="J2697" s="210" t="str" cm="1">
        <f t="array" ref="J2697" xml:space="preserve"> INDEX(切語上字資料表[聲母], 小韻資料表[[#This Row],[上字表識別號]])</f>
        <v>清</v>
      </c>
      <c r="K2697" s="210" t="str" cm="1">
        <f t="array" ref="K2697" xml:space="preserve"> INDEX(切語上字資料表[聲母拼音碼], 小韻資料表[[#This Row],[上字表識別號]])</f>
        <v>ch</v>
      </c>
      <c r="L2697" s="210" t="str" cm="1">
        <f t="array" ref="L2697" xml:space="preserve"> INDEX(切語上字資料表[清濁], 小韻資料表[[#This Row],[上字表識別號]])</f>
        <v>次清</v>
      </c>
      <c r="M2697" s="223" t="str" cm="1">
        <f t="array" ref="M2697" xml:space="preserve"> INDEX(切語上字資料表[發送收], 小韻資料表[[#This Row],[上字表識別號]])</f>
        <v>送氣</v>
      </c>
      <c r="N2697" s="205" cm="1">
        <f t="array" ref="N2697" xml:space="preserve"> MATCH(TRUE, ISNUMBER( SEARCH( RIGHT(小韻資料表[[#This Row],[切語]],1), 切語下字資料表[切語下字]) ), 0)</f>
        <v>183</v>
      </c>
      <c r="O2697" s="207" t="str" cm="1">
        <f t="array" ref="O2697" xml:space="preserve"> INDEX(切語下字資料表[韻母], 小韻資料表[[#This Row],[下字表識別號]])</f>
        <v>霰開4</v>
      </c>
      <c r="P2697" s="207" t="str" cm="1">
        <f t="array" ref="P2697" xml:space="preserve"> INDEX(切語下字資料表[韻母拼音碼], 小韻資料表[[#This Row],[下字表識別號]])</f>
        <v>ian</v>
      </c>
      <c r="Q2697" s="210" t="str" cm="1">
        <f t="array" ref="Q2697" xml:space="preserve"> INDEX(設定表!$C$19:$C$23, INT( LEFT(小韻資料表[[#This Row],[目次編碼]],1) ))</f>
        <v>去</v>
      </c>
      <c r="R2697" s="210">
        <f xml:space="preserve">  INDEX(設定表!$C$8:$C$15, MATCH( (RIGHT(小韻資料表[[#This Row],[清濁]]) &amp; 小韻資料表[[#This Row],[調]]), 設定表!$B$8:$B$15, 0))</f>
        <v>3</v>
      </c>
      <c r="S2697" s="205" t="s">
        <v>309</v>
      </c>
      <c r="T2697" s="205" t="s">
        <v>309</v>
      </c>
      <c r="U2697" s="226" t="s">
        <v>309</v>
      </c>
      <c r="V2697" s="146" t="s">
        <v>309</v>
      </c>
      <c r="X2697" s="135"/>
      <c r="Y2697" s="135"/>
      <c r="AA2697" s="135"/>
      <c r="AB2697" s="134"/>
      <c r="AC2697" s="135"/>
      <c r="AD2697" s="135"/>
      <c r="AH2697" s="135"/>
      <c r="AI2697" s="135"/>
    </row>
    <row r="2698" spans="1:35" ht="31.5">
      <c r="A2698" s="205">
        <v>2694</v>
      </c>
      <c r="B2698" s="206" t="s">
        <v>9577</v>
      </c>
      <c r="C2698" s="207" t="str">
        <f xml:space="preserve"> _xlfn.CONCAT(小韻資料表[[#This Row],[聲母拼音碼]],小韻資料表[[#This Row],[韻母拼音碼]],小韻資料表[[#This Row],[調號]])</f>
        <v>hian3</v>
      </c>
      <c r="D2698" s="206" t="s">
        <v>9578</v>
      </c>
      <c r="E2698" s="208" t="s">
        <v>786</v>
      </c>
      <c r="F2698" s="205">
        <v>3</v>
      </c>
      <c r="G2698" s="209" t="s">
        <v>9579</v>
      </c>
      <c r="H2698" s="205">
        <f xml:space="preserve"> LEN(小韻資料表[[#This Row],[小韻字集]])</f>
        <v>9</v>
      </c>
      <c r="I2698" s="205" cm="1">
        <f t="array" ref="I2698" xml:space="preserve"> MATCH(TRUE, ISNUMBER( SEARCH( LEFT(小韻資料表[[#This Row],[切語]],1), 切語上字資料表[切語上字]) ), 0)</f>
        <v>36</v>
      </c>
      <c r="J2698" s="210" t="str" cm="1">
        <f t="array" ref="J2698" xml:space="preserve"> INDEX(切語上字資料表[聲母], 小韻資料表[[#This Row],[上字表識別號]])</f>
        <v>曉</v>
      </c>
      <c r="K2698" s="210" t="str" cm="1">
        <f t="array" ref="K2698" xml:space="preserve"> INDEX(切語上字資料表[聲母拼音碼], 小韻資料表[[#This Row],[上字表識別號]])</f>
        <v>h</v>
      </c>
      <c r="L2698" s="210" t="str" cm="1">
        <f t="array" ref="L2698" xml:space="preserve"> INDEX(切語上字資料表[清濁], 小韻資料表[[#This Row],[上字表識別號]])</f>
        <v>次清</v>
      </c>
      <c r="M2698" s="223" t="str" cm="1">
        <f t="array" ref="M2698" xml:space="preserve"> INDEX(切語上字資料表[發送收], 小韻資料表[[#This Row],[上字表識別號]])</f>
        <v>送氣</v>
      </c>
      <c r="N2698" s="205" cm="1">
        <f t="array" ref="N2698" xml:space="preserve"> MATCH(TRUE, ISNUMBER( SEARCH( RIGHT(小韻資料表[[#This Row],[切語]],1), 切語下字資料表[切語下字]) ), 0)</f>
        <v>187</v>
      </c>
      <c r="O2698" s="207" t="str" cm="1">
        <f t="array" ref="O2698" xml:space="preserve"> INDEX(切語下字資料表[韻母], 小韻資料表[[#This Row],[下字表識別號]])</f>
        <v>霰合2</v>
      </c>
      <c r="P2698" s="207" t="str" cm="1">
        <f t="array" ref="P2698" xml:space="preserve"> INDEX(切語下字資料表[韻母拼音碼], 小韻資料表[[#This Row],[下字表識別號]])</f>
        <v>ian</v>
      </c>
      <c r="Q2698" s="210" t="str" cm="1">
        <f t="array" ref="Q2698" xml:space="preserve"> INDEX(設定表!$C$19:$C$23, INT( LEFT(小韻資料表[[#This Row],[目次編碼]],1) ))</f>
        <v>去</v>
      </c>
      <c r="R2698" s="210">
        <f xml:space="preserve">  INDEX(設定表!$C$8:$C$15, MATCH( (RIGHT(小韻資料表[[#This Row],[清濁]]) &amp; 小韻資料表[[#This Row],[調]]), 設定表!$B$8:$B$15, 0))</f>
        <v>3</v>
      </c>
      <c r="S2698" s="205" t="s">
        <v>309</v>
      </c>
      <c r="T2698" s="205" t="s">
        <v>309</v>
      </c>
      <c r="U2698" s="226" t="s">
        <v>309</v>
      </c>
      <c r="V2698" s="147" t="s">
        <v>309</v>
      </c>
      <c r="X2698" s="135"/>
      <c r="Y2698" s="135"/>
      <c r="AA2698" s="135"/>
      <c r="AB2698" s="134"/>
      <c r="AC2698" s="135"/>
      <c r="AD2698" s="135"/>
      <c r="AH2698" s="135"/>
      <c r="AI2698" s="135"/>
    </row>
    <row r="2699" spans="1:35" ht="31.5">
      <c r="A2699" s="205">
        <v>2695</v>
      </c>
      <c r="B2699" s="206" t="s">
        <v>9580</v>
      </c>
      <c r="C2699" s="207" t="str">
        <f xml:space="preserve"> _xlfn.CONCAT(小韻資料表[[#This Row],[聲母拼音碼]],小韻資料表[[#This Row],[韻母拼音碼]],小韻資料表[[#This Row],[調號]])</f>
        <v>hian7</v>
      </c>
      <c r="D2699" s="206" t="s">
        <v>9581</v>
      </c>
      <c r="E2699" s="208" t="s">
        <v>786</v>
      </c>
      <c r="F2699" s="205">
        <v>4</v>
      </c>
      <c r="G2699" s="209" t="s">
        <v>9582</v>
      </c>
      <c r="H2699" s="205">
        <f xml:space="preserve"> LEN(小韻資料表[[#This Row],[小韻字集]])</f>
        <v>17</v>
      </c>
      <c r="I2699" s="205" cm="1">
        <f t="array" ref="I2699" xml:space="preserve"> MATCH(TRUE, ISNUMBER( SEARCH( LEFT(小韻資料表[[#This Row],[切語]],1), 切語上字資料表[切語上字]) ), 0)</f>
        <v>37</v>
      </c>
      <c r="J2699" s="210" t="str" cm="1">
        <f t="array" ref="J2699" xml:space="preserve"> INDEX(切語上字資料表[聲母], 小韻資料表[[#This Row],[上字表識別號]])</f>
        <v>匣</v>
      </c>
      <c r="K2699" s="210" t="str" cm="1">
        <f t="array" ref="K2699" xml:space="preserve"> INDEX(切語上字資料表[聲母拼音碼], 小韻資料表[[#This Row],[上字表識別號]])</f>
        <v>h</v>
      </c>
      <c r="L2699" s="210" t="str" cm="1">
        <f t="array" ref="L2699" xml:space="preserve"> INDEX(切語上字資料表[清濁], 小韻資料表[[#This Row],[上字表識別號]])</f>
        <v>全濁</v>
      </c>
      <c r="M2699" s="223" t="str" cm="1">
        <f t="array" ref="M2699" xml:space="preserve"> INDEX(切語上字資料表[發送收], 小韻資料表[[#This Row],[上字表識別號]])</f>
        <v>送氣</v>
      </c>
      <c r="N2699" s="205" cm="1">
        <f t="array" ref="N2699" xml:space="preserve"> MATCH(TRUE, ISNUMBER( SEARCH( RIGHT(小韻資料表[[#This Row],[切語]],1), 切語下字資料表[切語下字]) ), 0)</f>
        <v>183</v>
      </c>
      <c r="O2699" s="207" t="str" cm="1">
        <f t="array" ref="O2699" xml:space="preserve"> INDEX(切語下字資料表[韻母], 小韻資料表[[#This Row],[下字表識別號]])</f>
        <v>霰開4</v>
      </c>
      <c r="P2699" s="207" t="str" cm="1">
        <f t="array" ref="P2699" xml:space="preserve"> INDEX(切語下字資料表[韻母拼音碼], 小韻資料表[[#This Row],[下字表識別號]])</f>
        <v>ian</v>
      </c>
      <c r="Q2699" s="210" t="str" cm="1">
        <f t="array" ref="Q2699" xml:space="preserve"> INDEX(設定表!$C$19:$C$23, INT( LEFT(小韻資料表[[#This Row],[目次編碼]],1) ))</f>
        <v>去</v>
      </c>
      <c r="R2699" s="210">
        <f xml:space="preserve">  INDEX(設定表!$C$8:$C$15, MATCH( (RIGHT(小韻資料表[[#This Row],[清濁]]) &amp; 小韻資料表[[#This Row],[調]]), 設定表!$B$8:$B$15, 0))</f>
        <v>7</v>
      </c>
      <c r="S2699" s="205" t="s">
        <v>309</v>
      </c>
      <c r="T2699" s="205" t="s">
        <v>309</v>
      </c>
      <c r="U2699" s="226" t="s">
        <v>309</v>
      </c>
      <c r="V2699" s="146" t="s">
        <v>309</v>
      </c>
      <c r="X2699" s="135"/>
      <c r="Y2699" s="135"/>
      <c r="AA2699" s="135"/>
      <c r="AB2699" s="134"/>
      <c r="AC2699" s="135"/>
      <c r="AD2699" s="135"/>
      <c r="AH2699" s="135"/>
      <c r="AI2699" s="135"/>
    </row>
    <row r="2700" spans="1:35" ht="31.5">
      <c r="A2700" s="205">
        <v>2696</v>
      </c>
      <c r="B2700" s="206" t="s">
        <v>9583</v>
      </c>
      <c r="C2700" s="207" t="str">
        <f xml:space="preserve"> _xlfn.CONCAT(小韻資料表[[#This Row],[聲母拼音碼]],小韻資料表[[#This Row],[韻母拼音碼]],小韻資料表[[#This Row],[調號]])</f>
        <v>kian3</v>
      </c>
      <c r="D2700" s="206" t="s">
        <v>9584</v>
      </c>
      <c r="E2700" s="208" t="s">
        <v>786</v>
      </c>
      <c r="F2700" s="205">
        <v>5</v>
      </c>
      <c r="G2700" s="209" t="s">
        <v>9585</v>
      </c>
      <c r="H2700" s="205">
        <f xml:space="preserve"> LEN(小韻資料表[[#This Row],[小韻字集]])</f>
        <v>12</v>
      </c>
      <c r="I2700" s="205" cm="1">
        <f t="array" ref="I2700" xml:space="preserve"> MATCH(TRUE, ISNUMBER( SEARCH( LEFT(小韻資料表[[#This Row],[切語]],1), 切語上字資料表[切語上字]) ), 0)</f>
        <v>1</v>
      </c>
      <c r="J2700" s="210" t="str" cm="1">
        <f t="array" ref="J2700" xml:space="preserve"> INDEX(切語上字資料表[聲母], 小韻資料表[[#This Row],[上字表識別號]])</f>
        <v>見</v>
      </c>
      <c r="K2700" s="210" t="str" cm="1">
        <f t="array" ref="K2700" xml:space="preserve"> INDEX(切語上字資料表[聲母拼音碼], 小韻資料表[[#This Row],[上字表識別號]])</f>
        <v>k</v>
      </c>
      <c r="L2700" s="210" t="str" cm="1">
        <f t="array" ref="L2700" xml:space="preserve"> INDEX(切語上字資料表[清濁], 小韻資料表[[#This Row],[上字表識別號]])</f>
        <v>全清</v>
      </c>
      <c r="M2700" s="223" t="str" cm="1">
        <f t="array" ref="M2700" xml:space="preserve"> INDEX(切語上字資料表[發送收], 小韻資料表[[#This Row],[上字表識別號]])</f>
        <v>發聲</v>
      </c>
      <c r="N2700" s="205" cm="1">
        <f t="array" ref="N2700" xml:space="preserve"> MATCH(TRUE, ISNUMBER( SEARCH( RIGHT(小韻資料表[[#This Row],[切語]],1), 切語下字資料表[切語下字]) ), 0)</f>
        <v>187</v>
      </c>
      <c r="O2700" s="207" t="str" cm="1">
        <f t="array" ref="O2700" xml:space="preserve"> INDEX(切語下字資料表[韻母], 小韻資料表[[#This Row],[下字表識別號]])</f>
        <v>霰合2</v>
      </c>
      <c r="P2700" s="207" t="str" cm="1">
        <f t="array" ref="P2700" xml:space="preserve"> INDEX(切語下字資料表[韻母拼音碼], 小韻資料表[[#This Row],[下字表識別號]])</f>
        <v>ian</v>
      </c>
      <c r="Q2700" s="210" t="str" cm="1">
        <f t="array" ref="Q2700" xml:space="preserve"> INDEX(設定表!$C$19:$C$23, INT( LEFT(小韻資料表[[#This Row],[目次編碼]],1) ))</f>
        <v>去</v>
      </c>
      <c r="R2700" s="210">
        <f xml:space="preserve">  INDEX(設定表!$C$8:$C$15, MATCH( (RIGHT(小韻資料表[[#This Row],[清濁]]) &amp; 小韻資料表[[#This Row],[調]]), 設定表!$B$8:$B$15, 0))</f>
        <v>3</v>
      </c>
      <c r="S2700" s="205" t="s">
        <v>309</v>
      </c>
      <c r="T2700" s="205" t="s">
        <v>309</v>
      </c>
      <c r="U2700" s="226" t="s">
        <v>309</v>
      </c>
      <c r="V2700" s="147" t="s">
        <v>309</v>
      </c>
      <c r="X2700" s="135"/>
      <c r="Y2700" s="135"/>
      <c r="AA2700" s="135"/>
      <c r="AB2700" s="134"/>
      <c r="AC2700" s="135"/>
      <c r="AD2700" s="135"/>
      <c r="AH2700" s="135"/>
      <c r="AI2700" s="135"/>
    </row>
    <row r="2701" spans="1:35" ht="63">
      <c r="A2701" s="205">
        <v>2697</v>
      </c>
      <c r="B2701" s="206" t="s">
        <v>9586</v>
      </c>
      <c r="C2701" s="207" t="str">
        <f xml:space="preserve"> _xlfn.CONCAT(小韻資料表[[#This Row],[聲母拼音碼]],小韻資料表[[#This Row],[韻母拼音碼]],小韻資料表[[#This Row],[調號]])</f>
        <v>tian7</v>
      </c>
      <c r="D2701" s="206" t="s">
        <v>9587</v>
      </c>
      <c r="E2701" s="208" t="s">
        <v>786</v>
      </c>
      <c r="F2701" s="205">
        <v>6</v>
      </c>
      <c r="G2701" s="209" t="s">
        <v>9588</v>
      </c>
      <c r="H2701" s="205">
        <f xml:space="preserve"> LEN(小韻資料表[[#This Row],[小韻字集]])</f>
        <v>21</v>
      </c>
      <c r="I2701" s="205" cm="1">
        <f t="array" ref="I2701" xml:space="preserve"> MATCH(TRUE, ISNUMBER( SEARCH( LEFT(小韻資料表[[#This Row],[切語]],1), 切語上字資料表[切語上字]) ), 0)</f>
        <v>7</v>
      </c>
      <c r="J2701" s="210" t="str" cm="1">
        <f t="array" ref="J2701" xml:space="preserve"> INDEX(切語上字資料表[聲母], 小韻資料表[[#This Row],[上字表識別號]])</f>
        <v>定</v>
      </c>
      <c r="K2701" s="210" t="str" cm="1">
        <f t="array" ref="K2701" xml:space="preserve"> INDEX(切語上字資料表[聲母拼音碼], 小韻資料表[[#This Row],[上字表識別號]])</f>
        <v>t</v>
      </c>
      <c r="L2701" s="210" t="str" cm="1">
        <f t="array" ref="L2701" xml:space="preserve"> INDEX(切語上字資料表[清濁], 小韻資料表[[#This Row],[上字表識別號]])</f>
        <v>全濁</v>
      </c>
      <c r="M2701" s="223" cm="1">
        <f t="array" ref="M2701" xml:space="preserve"> INDEX(切語上字資料表[發送收], 小韻資料表[[#This Row],[上字表識別號]])</f>
        <v>0</v>
      </c>
      <c r="N2701" s="205" cm="1">
        <f t="array" ref="N2701" xml:space="preserve"> MATCH(TRUE, ISNUMBER( SEARCH( RIGHT(小韻資料表[[#This Row],[切語]],1), 切語下字資料表[切語下字]) ), 0)</f>
        <v>183</v>
      </c>
      <c r="O2701" s="207" t="str" cm="1">
        <f t="array" ref="O2701" xml:space="preserve"> INDEX(切語下字資料表[韻母], 小韻資料表[[#This Row],[下字表識別號]])</f>
        <v>霰開4</v>
      </c>
      <c r="P2701" s="207" t="str" cm="1">
        <f t="array" ref="P2701" xml:space="preserve"> INDEX(切語下字資料表[韻母拼音碼], 小韻資料表[[#This Row],[下字表識別號]])</f>
        <v>ian</v>
      </c>
      <c r="Q2701" s="210" t="str" cm="1">
        <f t="array" ref="Q2701" xml:space="preserve"> INDEX(設定表!$C$19:$C$23, INT( LEFT(小韻資料表[[#This Row],[目次編碼]],1) ))</f>
        <v>去</v>
      </c>
      <c r="R2701" s="210">
        <f xml:space="preserve">  INDEX(設定表!$C$8:$C$15, MATCH( (RIGHT(小韻資料表[[#This Row],[清濁]]) &amp; 小韻資料表[[#This Row],[調]]), 設定表!$B$8:$B$15, 0))</f>
        <v>7</v>
      </c>
      <c r="S2701" s="205" t="s">
        <v>3320</v>
      </c>
      <c r="T2701" s="205" t="s">
        <v>309</v>
      </c>
      <c r="U2701" s="226" t="s">
        <v>9589</v>
      </c>
      <c r="V2701" s="146" t="s">
        <v>309</v>
      </c>
      <c r="X2701" s="135"/>
      <c r="Y2701" s="135"/>
      <c r="AA2701" s="135"/>
      <c r="AB2701" s="134"/>
      <c r="AC2701" s="135"/>
      <c r="AD2701" s="135"/>
      <c r="AH2701" s="135"/>
      <c r="AI2701" s="135"/>
    </row>
    <row r="2702" spans="1:35" ht="31.5">
      <c r="A2702" s="205">
        <v>2698</v>
      </c>
      <c r="B2702" s="206" t="s">
        <v>9590</v>
      </c>
      <c r="C2702" s="207" t="str">
        <f xml:space="preserve"> _xlfn.CONCAT(小韻資料表[[#This Row],[聲母拼音碼]],小韻資料表[[#This Row],[韻母拼音碼]],小韻資料表[[#This Row],[調號]])</f>
        <v>thian3</v>
      </c>
      <c r="D2702" s="206" t="s">
        <v>9591</v>
      </c>
      <c r="E2702" s="208" t="s">
        <v>786</v>
      </c>
      <c r="F2702" s="205">
        <v>7</v>
      </c>
      <c r="G2702" s="209" t="s">
        <v>9592</v>
      </c>
      <c r="H2702" s="205">
        <f xml:space="preserve"> LEN(小韻資料表[[#This Row],[小韻字集]])</f>
        <v>4</v>
      </c>
      <c r="I2702" s="205" cm="1">
        <f t="array" ref="I2702" xml:space="preserve"> MATCH(TRUE, ISNUMBER( SEARCH( LEFT(小韻資料表[[#This Row],[切語]],1), 切語上字資料表[切語上字]) ), 0)</f>
        <v>6</v>
      </c>
      <c r="J2702" s="210" t="str" cm="1">
        <f t="array" ref="J2702" xml:space="preserve"> INDEX(切語上字資料表[聲母], 小韻資料表[[#This Row],[上字表識別號]])</f>
        <v>透</v>
      </c>
      <c r="K2702" s="210" t="str" cm="1">
        <f t="array" ref="K2702" xml:space="preserve"> INDEX(切語上字資料表[聲母拼音碼], 小韻資料表[[#This Row],[上字表識別號]])</f>
        <v>th</v>
      </c>
      <c r="L2702" s="210" t="str" cm="1">
        <f t="array" ref="L2702" xml:space="preserve"> INDEX(切語上字資料表[清濁], 小韻資料表[[#This Row],[上字表識別號]])</f>
        <v>次清</v>
      </c>
      <c r="M2702" s="223" t="str" cm="1">
        <f t="array" ref="M2702" xml:space="preserve"> INDEX(切語上字資料表[發送收], 小韻資料表[[#This Row],[上字表識別號]])</f>
        <v>送氣</v>
      </c>
      <c r="N2702" s="205" cm="1">
        <f t="array" ref="N2702" xml:space="preserve"> MATCH(TRUE, ISNUMBER( SEARCH( RIGHT(小韻資料表[[#This Row],[切語]],1), 切語下字資料表[切語下字]) ), 0)</f>
        <v>183</v>
      </c>
      <c r="O2702" s="207" t="str" cm="1">
        <f t="array" ref="O2702" xml:space="preserve"> INDEX(切語下字資料表[韻母], 小韻資料表[[#This Row],[下字表識別號]])</f>
        <v>霰開4</v>
      </c>
      <c r="P2702" s="207" t="str" cm="1">
        <f t="array" ref="P2702" xml:space="preserve"> INDEX(切語下字資料表[韻母拼音碼], 小韻資料表[[#This Row],[下字表識別號]])</f>
        <v>ian</v>
      </c>
      <c r="Q2702" s="210" t="str" cm="1">
        <f t="array" ref="Q2702" xml:space="preserve"> INDEX(設定表!$C$19:$C$23, INT( LEFT(小韻資料表[[#This Row],[目次編碼]],1) ))</f>
        <v>去</v>
      </c>
      <c r="R2702" s="210">
        <f xml:space="preserve">  INDEX(設定表!$C$8:$C$15, MATCH( (RIGHT(小韻資料表[[#This Row],[清濁]]) &amp; 小韻資料表[[#This Row],[調]]), 設定表!$B$8:$B$15, 0))</f>
        <v>3</v>
      </c>
      <c r="S2702" s="205" t="s">
        <v>309</v>
      </c>
      <c r="T2702" s="205" t="s">
        <v>309</v>
      </c>
      <c r="U2702" s="226" t="s">
        <v>3328</v>
      </c>
      <c r="V2702" s="147" t="s">
        <v>309</v>
      </c>
      <c r="X2702" s="135"/>
      <c r="Y2702" s="135"/>
      <c r="AA2702" s="135"/>
      <c r="AB2702" s="134"/>
      <c r="AC2702" s="135"/>
      <c r="AD2702" s="135"/>
      <c r="AH2702" s="135"/>
      <c r="AI2702" s="135"/>
    </row>
    <row r="2703" spans="1:35" ht="31.5">
      <c r="A2703" s="205">
        <v>2699</v>
      </c>
      <c r="B2703" s="206" t="s">
        <v>9593</v>
      </c>
      <c r="C2703" s="207" t="str">
        <f xml:space="preserve"> _xlfn.CONCAT(小韻資料表[[#This Row],[聲母拼音碼]],小韻資料表[[#This Row],[韻母拼音碼]],小韻資料表[[#This Row],[調號]])</f>
        <v>lian7</v>
      </c>
      <c r="D2703" s="206" t="s">
        <v>9594</v>
      </c>
      <c r="E2703" s="208" t="s">
        <v>786</v>
      </c>
      <c r="F2703" s="205">
        <v>8</v>
      </c>
      <c r="G2703" s="209" t="s">
        <v>9595</v>
      </c>
      <c r="H2703" s="205">
        <f xml:space="preserve"> LEN(小韻資料表[[#This Row],[小韻字集]])</f>
        <v>18</v>
      </c>
      <c r="I2703" s="205" cm="1">
        <f t="array" ref="I2703" xml:space="preserve"> MATCH(TRUE, ISNUMBER( SEARCH( LEFT(小韻資料表[[#This Row],[切語]],1), 切語上字資料表[切語上字]) ), 0)</f>
        <v>40</v>
      </c>
      <c r="J2703" s="210" t="str" cm="1">
        <f t="array" ref="J2703" xml:space="preserve"> INDEX(切語上字資料表[聲母], 小韻資料表[[#This Row],[上字表識別號]])</f>
        <v>來</v>
      </c>
      <c r="K2703" s="210" t="str" cm="1">
        <f t="array" ref="K2703" xml:space="preserve"> INDEX(切語上字資料表[聲母拼音碼], 小韻資料表[[#This Row],[上字表識別號]])</f>
        <v>l</v>
      </c>
      <c r="L2703" s="210" t="str" cm="1">
        <f t="array" ref="L2703" xml:space="preserve"> INDEX(切語上字資料表[清濁], 小韻資料表[[#This Row],[上字表識別號]])</f>
        <v>次濁</v>
      </c>
      <c r="M2703" s="223" t="str" cm="1">
        <f t="array" ref="M2703" xml:space="preserve"> INDEX(切語上字資料表[發送收], 小韻資料表[[#This Row],[上字表識別號]])</f>
        <v>收聲</v>
      </c>
      <c r="N2703" s="205" cm="1">
        <f t="array" ref="N2703" xml:space="preserve"> MATCH(TRUE, ISNUMBER( SEARCH( RIGHT(小韻資料表[[#This Row],[切語]],1), 切語下字資料表[切語下字]) ), 0)</f>
        <v>183</v>
      </c>
      <c r="O2703" s="207" t="str" cm="1">
        <f t="array" ref="O2703" xml:space="preserve"> INDEX(切語下字資料表[韻母], 小韻資料表[[#This Row],[下字表識別號]])</f>
        <v>霰開4</v>
      </c>
      <c r="P2703" s="207" t="str" cm="1">
        <f t="array" ref="P2703" xml:space="preserve"> INDEX(切語下字資料表[韻母拼音碼], 小韻資料表[[#This Row],[下字表識別號]])</f>
        <v>ian</v>
      </c>
      <c r="Q2703" s="210" t="str" cm="1">
        <f t="array" ref="Q2703" xml:space="preserve"> INDEX(設定表!$C$19:$C$23, INT( LEFT(小韻資料表[[#This Row],[目次編碼]],1) ))</f>
        <v>去</v>
      </c>
      <c r="R2703" s="210">
        <f xml:space="preserve">  INDEX(設定表!$C$8:$C$15, MATCH( (RIGHT(小韻資料表[[#This Row],[清濁]]) &amp; 小韻資料表[[#This Row],[調]]), 設定表!$B$8:$B$15, 0))</f>
        <v>7</v>
      </c>
      <c r="S2703" s="205" t="s">
        <v>309</v>
      </c>
      <c r="T2703" s="205" t="s">
        <v>309</v>
      </c>
      <c r="U2703" s="226" t="s">
        <v>309</v>
      </c>
      <c r="V2703" s="146" t="s">
        <v>309</v>
      </c>
      <c r="X2703" s="135"/>
      <c r="Y2703" s="135"/>
      <c r="AA2703" s="135"/>
      <c r="AB2703" s="134"/>
      <c r="AC2703" s="135"/>
      <c r="AD2703" s="135"/>
      <c r="AH2703" s="135"/>
      <c r="AI2703" s="135"/>
    </row>
    <row r="2704" spans="1:35" ht="31.5">
      <c r="A2704" s="205">
        <v>2700</v>
      </c>
      <c r="B2704" s="206" t="s">
        <v>9596</v>
      </c>
      <c r="C2704" s="207" t="str">
        <f xml:space="preserve"> _xlfn.CONCAT(小韻資料表[[#This Row],[聲母拼音碼]],小韻資料表[[#This Row],[韻母拼音碼]],小韻資料表[[#This Row],[調號]])</f>
        <v>kian3</v>
      </c>
      <c r="D2704" s="206" t="s">
        <v>1365</v>
      </c>
      <c r="E2704" s="208" t="s">
        <v>786</v>
      </c>
      <c r="F2704" s="205">
        <v>9</v>
      </c>
      <c r="G2704" s="209" t="s">
        <v>9597</v>
      </c>
      <c r="H2704" s="205">
        <f xml:space="preserve"> LEN(小韻資料表[[#This Row],[小韻字集]])</f>
        <v>2</v>
      </c>
      <c r="I2704" s="205" cm="1">
        <f t="array" ref="I2704" xml:space="preserve"> MATCH(TRUE, ISNUMBER( SEARCH( LEFT(小韻資料表[[#This Row],[切語]],1), 切語上字資料表[切語上字]) ), 0)</f>
        <v>1</v>
      </c>
      <c r="J2704" s="210" t="str" cm="1">
        <f t="array" ref="J2704" xml:space="preserve"> INDEX(切語上字資料表[聲母], 小韻資料表[[#This Row],[上字表識別號]])</f>
        <v>見</v>
      </c>
      <c r="K2704" s="210" t="str" cm="1">
        <f t="array" ref="K2704" xml:space="preserve"> INDEX(切語上字資料表[聲母拼音碼], 小韻資料表[[#This Row],[上字表識別號]])</f>
        <v>k</v>
      </c>
      <c r="L2704" s="210" t="str" cm="1">
        <f t="array" ref="L2704" xml:space="preserve"> INDEX(切語上字資料表[清濁], 小韻資料表[[#This Row],[上字表識別號]])</f>
        <v>全清</v>
      </c>
      <c r="M2704" s="223" t="str" cm="1">
        <f t="array" ref="M2704" xml:space="preserve"> INDEX(切語上字資料表[發送收], 小韻資料表[[#This Row],[上字表識別號]])</f>
        <v>發聲</v>
      </c>
      <c r="N2704" s="205" cm="1">
        <f t="array" ref="N2704" xml:space="preserve"> MATCH(TRUE, ISNUMBER( SEARCH( RIGHT(小韻資料表[[#This Row],[切語]],1), 切語下字資料表[切語下字]) ), 0)</f>
        <v>183</v>
      </c>
      <c r="O2704" s="207" t="str" cm="1">
        <f t="array" ref="O2704" xml:space="preserve"> INDEX(切語下字資料表[韻母], 小韻資料表[[#This Row],[下字表識別號]])</f>
        <v>霰開4</v>
      </c>
      <c r="P2704" s="207" t="str" cm="1">
        <f t="array" ref="P2704" xml:space="preserve"> INDEX(切語下字資料表[韻母拼音碼], 小韻資料表[[#This Row],[下字表識別號]])</f>
        <v>ian</v>
      </c>
      <c r="Q2704" s="210" t="str" cm="1">
        <f t="array" ref="Q2704" xml:space="preserve"> INDEX(設定表!$C$19:$C$23, INT( LEFT(小韻資料表[[#This Row],[目次編碼]],1) ))</f>
        <v>去</v>
      </c>
      <c r="R2704" s="210">
        <f xml:space="preserve">  INDEX(設定表!$C$8:$C$15, MATCH( (RIGHT(小韻資料表[[#This Row],[清濁]]) &amp; 小韻資料表[[#This Row],[調]]), 設定表!$B$8:$B$15, 0))</f>
        <v>3</v>
      </c>
      <c r="S2704" s="205" t="s">
        <v>309</v>
      </c>
      <c r="T2704" s="205" t="s">
        <v>309</v>
      </c>
      <c r="U2704" s="226" t="s">
        <v>9598</v>
      </c>
      <c r="V2704" s="147" t="s">
        <v>309</v>
      </c>
      <c r="X2704" s="135"/>
      <c r="Y2704" s="135"/>
      <c r="AA2704" s="135"/>
      <c r="AB2704" s="134"/>
      <c r="AC2704" s="135"/>
      <c r="AD2704" s="135"/>
      <c r="AH2704" s="135"/>
      <c r="AI2704" s="135"/>
    </row>
    <row r="2705" spans="1:35" ht="31.5">
      <c r="A2705" s="205">
        <v>2701</v>
      </c>
      <c r="B2705" s="206" t="s">
        <v>9599</v>
      </c>
      <c r="C2705" s="207" t="str">
        <f xml:space="preserve"> _xlfn.CONCAT(小韻資料表[[#This Row],[聲母拼音碼]],小韻資料表[[#This Row],[韻母拼音碼]],小韻資料表[[#This Row],[調號]])</f>
        <v>nian7</v>
      </c>
      <c r="D2705" s="206" t="s">
        <v>9600</v>
      </c>
      <c r="E2705" s="208" t="s">
        <v>786</v>
      </c>
      <c r="F2705" s="205">
        <v>10</v>
      </c>
      <c r="G2705" s="209" t="s">
        <v>9601</v>
      </c>
      <c r="H2705" s="205">
        <f xml:space="preserve"> LEN(小韻資料表[[#This Row],[小韻字集]])</f>
        <v>4</v>
      </c>
      <c r="I2705" s="205" cm="1">
        <f t="array" ref="I2705" xml:space="preserve"> MATCH(TRUE, ISNUMBER( SEARCH( LEFT(小韻資料表[[#This Row],[切語]],1), 切語上字資料表[切語上字]) ), 0)</f>
        <v>8</v>
      </c>
      <c r="J2705" s="210" t="str" cm="1">
        <f t="array" ref="J2705" xml:space="preserve"> INDEX(切語上字資料表[聲母], 小韻資料表[[#This Row],[上字表識別號]])</f>
        <v>泥</v>
      </c>
      <c r="K2705" s="210" t="str" cm="1">
        <f t="array" ref="K2705" xml:space="preserve"> INDEX(切語上字資料表[聲母拼音碼], 小韻資料表[[#This Row],[上字表識別號]])</f>
        <v>n</v>
      </c>
      <c r="L2705" s="210" t="str" cm="1">
        <f t="array" ref="L2705" xml:space="preserve"> INDEX(切語上字資料表[清濁], 小韻資料表[[#This Row],[上字表識別號]])</f>
        <v>次濁</v>
      </c>
      <c r="M2705" s="223" t="str" cm="1">
        <f t="array" ref="M2705" xml:space="preserve"> INDEX(切語上字資料表[發送收], 小韻資料表[[#This Row],[上字表識別號]])</f>
        <v>收聲</v>
      </c>
      <c r="N2705" s="205" cm="1">
        <f t="array" ref="N2705" xml:space="preserve"> MATCH(TRUE, ISNUMBER( SEARCH( RIGHT(小韻資料表[[#This Row],[切語]],1), 切語下字資料表[切語下字]) ), 0)</f>
        <v>183</v>
      </c>
      <c r="O2705" s="207" t="str" cm="1">
        <f t="array" ref="O2705" xml:space="preserve"> INDEX(切語下字資料表[韻母], 小韻資料表[[#This Row],[下字表識別號]])</f>
        <v>霰開4</v>
      </c>
      <c r="P2705" s="207" t="str" cm="1">
        <f t="array" ref="P2705" xml:space="preserve"> INDEX(切語下字資料表[韻母拼音碼], 小韻資料表[[#This Row],[下字表識別號]])</f>
        <v>ian</v>
      </c>
      <c r="Q2705" s="210" t="str" cm="1">
        <f t="array" ref="Q2705" xml:space="preserve"> INDEX(設定表!$C$19:$C$23, INT( LEFT(小韻資料表[[#This Row],[目次編碼]],1) ))</f>
        <v>去</v>
      </c>
      <c r="R2705" s="210">
        <f xml:space="preserve">  INDEX(設定表!$C$8:$C$15, MATCH( (RIGHT(小韻資料表[[#This Row],[清濁]]) &amp; 小韻資料表[[#This Row],[調]]), 設定表!$B$8:$B$15, 0))</f>
        <v>7</v>
      </c>
      <c r="S2705" s="205" t="s">
        <v>309</v>
      </c>
      <c r="T2705" s="205" t="s">
        <v>309</v>
      </c>
      <c r="U2705" s="226" t="s">
        <v>309</v>
      </c>
      <c r="V2705" s="146" t="s">
        <v>309</v>
      </c>
      <c r="X2705" s="135"/>
      <c r="Y2705" s="135"/>
      <c r="AA2705" s="135"/>
      <c r="AB2705" s="134"/>
      <c r="AC2705" s="135"/>
      <c r="AD2705" s="135"/>
      <c r="AH2705" s="135"/>
      <c r="AI2705" s="135"/>
    </row>
    <row r="2706" spans="1:35" ht="31.5">
      <c r="A2706" s="205">
        <v>2702</v>
      </c>
      <c r="B2706" s="206" t="s">
        <v>9602</v>
      </c>
      <c r="C2706" s="207" t="str">
        <f xml:space="preserve"> _xlfn.CONCAT(小韻資料表[[#This Row],[聲母拼音碼]],小韻資料表[[#This Row],[韻母拼音碼]],小韻資料表[[#This Row],[調號]])</f>
        <v>khian3</v>
      </c>
      <c r="D2706" s="206" t="s">
        <v>9603</v>
      </c>
      <c r="E2706" s="208" t="s">
        <v>786</v>
      </c>
      <c r="F2706" s="205">
        <v>11</v>
      </c>
      <c r="G2706" s="209" t="s">
        <v>9604</v>
      </c>
      <c r="H2706" s="205">
        <f xml:space="preserve"> LEN(小韻資料表[[#This Row],[小韻字集]])</f>
        <v>8</v>
      </c>
      <c r="I2706" s="205" cm="1">
        <f t="array" ref="I2706" xml:space="preserve"> MATCH(TRUE, ISNUMBER( SEARCH( LEFT(小韻資料表[[#This Row],[切語]],1), 切語上字資料表[切語上字]) ), 0)</f>
        <v>2</v>
      </c>
      <c r="J2706" s="210" t="str" cm="1">
        <f t="array" ref="J2706" xml:space="preserve"> INDEX(切語上字資料表[聲母], 小韻資料表[[#This Row],[上字表識別號]])</f>
        <v>溪</v>
      </c>
      <c r="K2706" s="210" t="str" cm="1">
        <f t="array" ref="K2706" xml:space="preserve"> INDEX(切語上字資料表[聲母拼音碼], 小韻資料表[[#This Row],[上字表識別號]])</f>
        <v>kh</v>
      </c>
      <c r="L2706" s="210" t="str" cm="1">
        <f t="array" ref="L2706" xml:space="preserve"> INDEX(切語上字資料表[清濁], 小韻資料表[[#This Row],[上字表識別號]])</f>
        <v>次清</v>
      </c>
      <c r="M2706" s="223" t="str" cm="1">
        <f t="array" ref="M2706" xml:space="preserve"> INDEX(切語上字資料表[發送收], 小韻資料表[[#This Row],[上字表識別號]])</f>
        <v>送氣</v>
      </c>
      <c r="N2706" s="205" cm="1">
        <f t="array" ref="N2706" xml:space="preserve"> MATCH(TRUE, ISNUMBER( SEARCH( RIGHT(小韻資料表[[#This Row],[切語]],1), 切語下字資料表[切語下字]) ), 0)</f>
        <v>183</v>
      </c>
      <c r="O2706" s="207" t="str" cm="1">
        <f t="array" ref="O2706" xml:space="preserve"> INDEX(切語下字資料表[韻母], 小韻資料表[[#This Row],[下字表識別號]])</f>
        <v>霰開4</v>
      </c>
      <c r="P2706" s="207" t="str" cm="1">
        <f t="array" ref="P2706" xml:space="preserve"> INDEX(切語下字資料表[韻母拼音碼], 小韻資料表[[#This Row],[下字表識別號]])</f>
        <v>ian</v>
      </c>
      <c r="Q2706" s="210" t="str" cm="1">
        <f t="array" ref="Q2706" xml:space="preserve"> INDEX(設定表!$C$19:$C$23, INT( LEFT(小韻資料表[[#This Row],[目次編碼]],1) ))</f>
        <v>去</v>
      </c>
      <c r="R2706" s="210">
        <f xml:space="preserve">  INDEX(設定表!$C$8:$C$15, MATCH( (RIGHT(小韻資料表[[#This Row],[清濁]]) &amp; 小韻資料表[[#This Row],[調]]), 設定表!$B$8:$B$15, 0))</f>
        <v>3</v>
      </c>
      <c r="S2706" s="205" t="s">
        <v>9605</v>
      </c>
      <c r="T2706" s="205" t="s">
        <v>309</v>
      </c>
      <c r="U2706" s="226" t="s">
        <v>309</v>
      </c>
      <c r="V2706" s="147" t="s">
        <v>309</v>
      </c>
      <c r="X2706" s="135"/>
      <c r="Y2706" s="135"/>
      <c r="AA2706" s="135"/>
      <c r="AB2706" s="134"/>
      <c r="AC2706" s="135"/>
      <c r="AD2706" s="135"/>
      <c r="AH2706" s="135"/>
      <c r="AI2706" s="135"/>
    </row>
    <row r="2707" spans="1:35" ht="31.5">
      <c r="A2707" s="205">
        <v>2703</v>
      </c>
      <c r="B2707" s="206" t="s">
        <v>9606</v>
      </c>
      <c r="C2707" s="207" t="str">
        <f xml:space="preserve"> _xlfn.CONCAT(小韻資料表[[#This Row],[聲母拼音碼]],小韻資料表[[#This Row],[韻母拼音碼]],小韻資料表[[#This Row],[調號]])</f>
        <v>hian7</v>
      </c>
      <c r="D2707" s="206" t="s">
        <v>1365</v>
      </c>
      <c r="E2707" s="208" t="s">
        <v>786</v>
      </c>
      <c r="F2707" s="205">
        <v>12</v>
      </c>
      <c r="G2707" s="209" t="s">
        <v>9607</v>
      </c>
      <c r="H2707" s="205">
        <f xml:space="preserve"> LEN(小韻資料表[[#This Row],[小韻字集]])</f>
        <v>5</v>
      </c>
      <c r="I2707" s="205" cm="1">
        <f t="array" ref="I2707" xml:space="preserve"> MATCH(TRUE, ISNUMBER( SEARCH( LEFT(小韻資料表[[#This Row],[切語]],1), 切語上字資料表[切語上字]) ), 0)</f>
        <v>37</v>
      </c>
      <c r="J2707" s="210" t="str" cm="1">
        <f t="array" ref="J2707" xml:space="preserve"> INDEX(切語上字資料表[聲母], 小韻資料表[[#This Row],[上字表識別號]])</f>
        <v>匣</v>
      </c>
      <c r="K2707" s="210" t="str" cm="1">
        <f t="array" ref="K2707" xml:space="preserve"> INDEX(切語上字資料表[聲母拼音碼], 小韻資料表[[#This Row],[上字表識別號]])</f>
        <v>h</v>
      </c>
      <c r="L2707" s="210" t="str" cm="1">
        <f t="array" ref="L2707" xml:space="preserve"> INDEX(切語上字資料表[清濁], 小韻資料表[[#This Row],[上字表識別號]])</f>
        <v>全濁</v>
      </c>
      <c r="M2707" s="223" t="str" cm="1">
        <f t="array" ref="M2707" xml:space="preserve"> INDEX(切語上字資料表[發送收], 小韻資料表[[#This Row],[上字表識別號]])</f>
        <v>送氣</v>
      </c>
      <c r="N2707" s="205" cm="1">
        <f t="array" ref="N2707" xml:space="preserve"> MATCH(TRUE, ISNUMBER( SEARCH( RIGHT(小韻資料表[[#This Row],[切語]],1), 切語下字資料表[切語下字]) ), 0)</f>
        <v>183</v>
      </c>
      <c r="O2707" s="207" t="str" cm="1">
        <f t="array" ref="O2707" xml:space="preserve"> INDEX(切語下字資料表[韻母], 小韻資料表[[#This Row],[下字表識別號]])</f>
        <v>霰開4</v>
      </c>
      <c r="P2707" s="207" t="str" cm="1">
        <f t="array" ref="P2707" xml:space="preserve"> INDEX(切語下字資料表[韻母拼音碼], 小韻資料表[[#This Row],[下字表識別號]])</f>
        <v>ian</v>
      </c>
      <c r="Q2707" s="210" t="str" cm="1">
        <f t="array" ref="Q2707" xml:space="preserve"> INDEX(設定表!$C$19:$C$23, INT( LEFT(小韻資料表[[#This Row],[目次編碼]],1) ))</f>
        <v>去</v>
      </c>
      <c r="R2707" s="210">
        <f xml:space="preserve">  INDEX(設定表!$C$8:$C$15, MATCH( (RIGHT(小韻資料表[[#This Row],[清濁]]) &amp; 小韻資料表[[#This Row],[調]]), 設定表!$B$8:$B$15, 0))</f>
        <v>7</v>
      </c>
      <c r="S2707" s="205" t="s">
        <v>309</v>
      </c>
      <c r="T2707" s="205" t="s">
        <v>309</v>
      </c>
      <c r="U2707" s="226" t="s">
        <v>309</v>
      </c>
      <c r="V2707" s="146" t="s">
        <v>309</v>
      </c>
      <c r="X2707" s="135"/>
      <c r="Y2707" s="135"/>
      <c r="AA2707" s="135"/>
      <c r="AB2707" s="134"/>
      <c r="AC2707" s="135"/>
      <c r="AD2707" s="135"/>
      <c r="AH2707" s="135"/>
      <c r="AI2707" s="135"/>
    </row>
    <row r="2708" spans="1:35" ht="31.5">
      <c r="A2708" s="205">
        <v>2704</v>
      </c>
      <c r="B2708" s="206" t="s">
        <v>9608</v>
      </c>
      <c r="C2708" s="207" t="str">
        <f xml:space="preserve"> _xlfn.CONCAT(小韻資料表[[#This Row],[聲母拼音碼]],小韻資料表[[#This Row],[韻母拼音碼]],小韻資料表[[#This Row],[調號]])</f>
        <v>gian7</v>
      </c>
      <c r="D2708" s="206" t="s">
        <v>9609</v>
      </c>
      <c r="E2708" s="208" t="s">
        <v>786</v>
      </c>
      <c r="F2708" s="205">
        <v>13</v>
      </c>
      <c r="G2708" s="209" t="s">
        <v>9610</v>
      </c>
      <c r="H2708" s="205">
        <f xml:space="preserve"> LEN(小韻資料表[[#This Row],[小韻字集]])</f>
        <v>8</v>
      </c>
      <c r="I2708" s="205" cm="1">
        <f t="array" ref="I2708" xml:space="preserve"> MATCH(TRUE, ISNUMBER( SEARCH( LEFT(小韻資料表[[#This Row],[切語]],1), 切語上字資料表[切語上字]) ), 0)</f>
        <v>4</v>
      </c>
      <c r="J2708" s="210" t="str" cm="1">
        <f t="array" ref="J2708" xml:space="preserve"> INDEX(切語上字資料表[聲母], 小韻資料表[[#This Row],[上字表識別號]])</f>
        <v>疑</v>
      </c>
      <c r="K2708" s="210" t="str" cm="1">
        <f t="array" ref="K2708" xml:space="preserve"> INDEX(切語上字資料表[聲母拼音碼], 小韻資料表[[#This Row],[上字表識別號]])</f>
        <v>g</v>
      </c>
      <c r="L2708" s="210" t="str" cm="1">
        <f t="array" ref="L2708" xml:space="preserve"> INDEX(切語上字資料表[清濁], 小韻資料表[[#This Row],[上字表識別號]])</f>
        <v>次濁</v>
      </c>
      <c r="M2708" s="223" t="str" cm="1">
        <f t="array" ref="M2708" xml:space="preserve"> INDEX(切語上字資料表[發送收], 小韻資料表[[#This Row],[上字表識別號]])</f>
        <v>收聲</v>
      </c>
      <c r="N2708" s="205" cm="1">
        <f t="array" ref="N2708" xml:space="preserve"> MATCH(TRUE, ISNUMBER( SEARCH( RIGHT(小韻資料表[[#This Row],[切語]],1), 切語下字資料表[切語下字]) ), 0)</f>
        <v>183</v>
      </c>
      <c r="O2708" s="207" t="str" cm="1">
        <f t="array" ref="O2708" xml:space="preserve"> INDEX(切語下字資料表[韻母], 小韻資料表[[#This Row],[下字表識別號]])</f>
        <v>霰開4</v>
      </c>
      <c r="P2708" s="207" t="str" cm="1">
        <f t="array" ref="P2708" xml:space="preserve"> INDEX(切語下字資料表[韻母拼音碼], 小韻資料表[[#This Row],[下字表識別號]])</f>
        <v>ian</v>
      </c>
      <c r="Q2708" s="210" t="str" cm="1">
        <f t="array" ref="Q2708" xml:space="preserve"> INDEX(設定表!$C$19:$C$23, INT( LEFT(小韻資料表[[#This Row],[目次編碼]],1) ))</f>
        <v>去</v>
      </c>
      <c r="R2708" s="210">
        <f xml:space="preserve">  INDEX(設定表!$C$8:$C$15, MATCH( (RIGHT(小韻資料表[[#This Row],[清濁]]) &amp; 小韻資料表[[#This Row],[調]]), 設定表!$B$8:$B$15, 0))</f>
        <v>7</v>
      </c>
      <c r="S2708" s="205" t="s">
        <v>309</v>
      </c>
      <c r="T2708" s="205" t="s">
        <v>309</v>
      </c>
      <c r="U2708" s="226" t="s">
        <v>309</v>
      </c>
      <c r="V2708" s="147" t="s">
        <v>309</v>
      </c>
      <c r="X2708" s="135"/>
      <c r="Y2708" s="135"/>
      <c r="AA2708" s="135"/>
      <c r="AB2708" s="134"/>
      <c r="AC2708" s="135"/>
      <c r="AD2708" s="135"/>
      <c r="AH2708" s="135"/>
      <c r="AI2708" s="135"/>
    </row>
    <row r="2709" spans="1:35" ht="31.5">
      <c r="A2709" s="205">
        <v>2705</v>
      </c>
      <c r="B2709" s="206" t="s">
        <v>9611</v>
      </c>
      <c r="C2709" s="207" t="str">
        <f xml:space="preserve"> _xlfn.CONCAT(小韻資料表[[#This Row],[聲母拼音碼]],小韻資料表[[#This Row],[韻母拼音碼]],小韻資料表[[#This Row],[調號]])</f>
        <v>Øian3</v>
      </c>
      <c r="D2709" s="206" t="s">
        <v>9612</v>
      </c>
      <c r="E2709" s="208" t="s">
        <v>786</v>
      </c>
      <c r="F2709" s="205">
        <v>14</v>
      </c>
      <c r="G2709" s="209" t="s">
        <v>9613</v>
      </c>
      <c r="H2709" s="205">
        <f xml:space="preserve"> LEN(小韻資料表[[#This Row],[小韻字集]])</f>
        <v>14</v>
      </c>
      <c r="I2709" s="205" cm="1">
        <f t="array" ref="I2709" xml:space="preserve"> MATCH(TRUE, ISNUMBER( SEARCH( LEFT(小韻資料表[[#This Row],[切語]],1), 切語上字資料表[切語上字]) ), 0)</f>
        <v>35</v>
      </c>
      <c r="J2709" s="210" t="str" cm="1">
        <f t="array" ref="J2709" xml:space="preserve"> INDEX(切語上字資料表[聲母], 小韻資料表[[#This Row],[上字表識別號]])</f>
        <v>影</v>
      </c>
      <c r="K2709" s="210" t="str" cm="1">
        <f t="array" ref="K2709" xml:space="preserve"> INDEX(切語上字資料表[聲母拼音碼], 小韻資料表[[#This Row],[上字表識別號]])</f>
        <v>Ø</v>
      </c>
      <c r="L2709" s="210" t="str" cm="1">
        <f t="array" ref="L2709" xml:space="preserve"> INDEX(切語上字資料表[清濁], 小韻資料表[[#This Row],[上字表識別號]])</f>
        <v>全清</v>
      </c>
      <c r="M2709" s="223" t="str" cm="1">
        <f t="array" ref="M2709" xml:space="preserve"> INDEX(切語上字資料表[發送收], 小韻資料表[[#This Row],[上字表識別號]])</f>
        <v>發聲</v>
      </c>
      <c r="N2709" s="205" cm="1">
        <f t="array" ref="N2709" xml:space="preserve"> MATCH(TRUE, ISNUMBER( SEARCH( RIGHT(小韻資料表[[#This Row],[切語]],1), 切語下字資料表[切語下字]) ), 0)</f>
        <v>183</v>
      </c>
      <c r="O2709" s="207" t="str" cm="1">
        <f t="array" ref="O2709" xml:space="preserve"> INDEX(切語下字資料表[韻母], 小韻資料表[[#This Row],[下字表識別號]])</f>
        <v>霰開4</v>
      </c>
      <c r="P2709" s="207" t="str" cm="1">
        <f t="array" ref="P2709" xml:space="preserve"> INDEX(切語下字資料表[韻母拼音碼], 小韻資料表[[#This Row],[下字表識別號]])</f>
        <v>ian</v>
      </c>
      <c r="Q2709" s="210" t="str" cm="1">
        <f t="array" ref="Q2709" xml:space="preserve"> INDEX(設定表!$C$19:$C$23, INT( LEFT(小韻資料表[[#This Row],[目次編碼]],1) ))</f>
        <v>去</v>
      </c>
      <c r="R2709" s="210">
        <f xml:space="preserve">  INDEX(設定表!$C$8:$C$15, MATCH( (RIGHT(小韻資料表[[#This Row],[清濁]]) &amp; 小韻資料表[[#This Row],[調]]), 設定表!$B$8:$B$15, 0))</f>
        <v>3</v>
      </c>
      <c r="S2709" s="205" t="s">
        <v>309</v>
      </c>
      <c r="T2709" s="205" t="s">
        <v>309</v>
      </c>
      <c r="U2709" s="226" t="s">
        <v>309</v>
      </c>
      <c r="V2709" s="146" t="s">
        <v>309</v>
      </c>
      <c r="X2709" s="135"/>
      <c r="Y2709" s="135"/>
      <c r="AA2709" s="135"/>
      <c r="AB2709" s="134"/>
      <c r="AC2709" s="135"/>
      <c r="AD2709" s="135"/>
      <c r="AH2709" s="135"/>
      <c r="AI2709" s="135"/>
    </row>
    <row r="2710" spans="1:35" ht="31.5">
      <c r="A2710" s="205">
        <v>2706</v>
      </c>
      <c r="B2710" s="206" t="s">
        <v>9614</v>
      </c>
      <c r="C2710" s="207" t="str">
        <f xml:space="preserve"> _xlfn.CONCAT(小韻資料表[[#This Row],[聲母拼音碼]],小韻資料表[[#This Row],[韻母拼音碼]],小韻資料表[[#This Row],[調號]])</f>
        <v>cian3</v>
      </c>
      <c r="D2710" s="206" t="s">
        <v>9615</v>
      </c>
      <c r="E2710" s="208" t="s">
        <v>786</v>
      </c>
      <c r="F2710" s="205">
        <v>15</v>
      </c>
      <c r="G2710" s="209" t="s">
        <v>9616</v>
      </c>
      <c r="H2710" s="205">
        <f xml:space="preserve"> LEN(小韻資料表[[#This Row],[小韻字集]])</f>
        <v>3</v>
      </c>
      <c r="I2710" s="205" cm="1">
        <f t="array" ref="I2710" xml:space="preserve"> MATCH(TRUE, ISNUMBER( SEARCH( LEFT(小韻資料表[[#This Row],[切語]],1), 切語上字資料表[切語上字]) ), 0)</f>
        <v>21</v>
      </c>
      <c r="J2710" s="210" t="str" cm="1">
        <f t="array" ref="J2710" xml:space="preserve"> INDEX(切語上字資料表[聲母], 小韻資料表[[#This Row],[上字表識別號]])</f>
        <v>精</v>
      </c>
      <c r="K2710" s="210" t="str" cm="1">
        <f t="array" ref="K2710" xml:space="preserve"> INDEX(切語上字資料表[聲母拼音碼], 小韻資料表[[#This Row],[上字表識別號]])</f>
        <v>c</v>
      </c>
      <c r="L2710" s="210" t="str" cm="1">
        <f t="array" ref="L2710" xml:space="preserve"> INDEX(切語上字資料表[清濁], 小韻資料表[[#This Row],[上字表識別號]])</f>
        <v>全清</v>
      </c>
      <c r="M2710" s="223" t="str" cm="1">
        <f t="array" ref="M2710" xml:space="preserve"> INDEX(切語上字資料表[發送收], 小韻資料表[[#This Row],[上字表識別號]])</f>
        <v>發聲</v>
      </c>
      <c r="N2710" s="205" cm="1">
        <f t="array" ref="N2710" xml:space="preserve"> MATCH(TRUE, ISNUMBER( SEARCH( RIGHT(小韻資料表[[#This Row],[切語]],1), 切語下字資料表[切語下字]) ), 0)</f>
        <v>183</v>
      </c>
      <c r="O2710" s="207" t="str" cm="1">
        <f t="array" ref="O2710" xml:space="preserve"> INDEX(切語下字資料表[韻母], 小韻資料表[[#This Row],[下字表識別號]])</f>
        <v>霰開4</v>
      </c>
      <c r="P2710" s="207" t="str" cm="1">
        <f t="array" ref="P2710" xml:space="preserve"> INDEX(切語下字資料表[韻母拼音碼], 小韻資料表[[#This Row],[下字表識別號]])</f>
        <v>ian</v>
      </c>
      <c r="Q2710" s="210" t="str" cm="1">
        <f t="array" ref="Q2710" xml:space="preserve"> INDEX(設定表!$C$19:$C$23, INT( LEFT(小韻資料表[[#This Row],[目次編碼]],1) ))</f>
        <v>去</v>
      </c>
      <c r="R2710" s="210">
        <f xml:space="preserve">  INDEX(設定表!$C$8:$C$15, MATCH( (RIGHT(小韻資料表[[#This Row],[清濁]]) &amp; 小韻資料表[[#This Row],[調]]), 設定表!$B$8:$B$15, 0))</f>
        <v>3</v>
      </c>
      <c r="S2710" s="205" t="s">
        <v>309</v>
      </c>
      <c r="T2710" s="205" t="s">
        <v>309</v>
      </c>
      <c r="U2710" s="226" t="s">
        <v>9617</v>
      </c>
      <c r="V2710" s="147" t="s">
        <v>309</v>
      </c>
      <c r="X2710" s="135"/>
      <c r="Y2710" s="135"/>
      <c r="AA2710" s="135"/>
      <c r="AB2710" s="134"/>
      <c r="AC2710" s="135"/>
      <c r="AD2710" s="135"/>
      <c r="AH2710" s="135"/>
      <c r="AI2710" s="135"/>
    </row>
    <row r="2711" spans="1:35" ht="31.5">
      <c r="A2711" s="205">
        <v>2707</v>
      </c>
      <c r="B2711" s="206" t="s">
        <v>9618</v>
      </c>
      <c r="C2711" s="207" t="str">
        <f xml:space="preserve"> _xlfn.CONCAT(小韻資料表[[#This Row],[聲母拼音碼]],小韻資料表[[#This Row],[韻母拼音碼]],小韻資料表[[#This Row],[調號]])</f>
        <v>mian7</v>
      </c>
      <c r="D2711" s="206" t="s">
        <v>9619</v>
      </c>
      <c r="E2711" s="208" t="s">
        <v>786</v>
      </c>
      <c r="F2711" s="205">
        <v>16</v>
      </c>
      <c r="G2711" s="209" t="s">
        <v>9620</v>
      </c>
      <c r="H2711" s="205">
        <f xml:space="preserve"> LEN(小韻資料表[[#This Row],[小韻字集]])</f>
        <v>11</v>
      </c>
      <c r="I2711" s="205" cm="1">
        <f t="array" ref="I2711" xml:space="preserve"> MATCH(TRUE, ISNUMBER( SEARCH( LEFT(小韻資料表[[#This Row],[切語]],1), 切語上字資料表[切語上字]) ), 0)</f>
        <v>16</v>
      </c>
      <c r="J2711" s="210" t="str" cm="1">
        <f t="array" ref="J2711" xml:space="preserve"> INDEX(切語上字資料表[聲母], 小韻資料表[[#This Row],[上字表識別號]])</f>
        <v>明</v>
      </c>
      <c r="K2711" s="210" t="str" cm="1">
        <f t="array" ref="K2711" xml:space="preserve"> INDEX(切語上字資料表[聲母拼音碼], 小韻資料表[[#This Row],[上字表識別號]])</f>
        <v>m</v>
      </c>
      <c r="L2711" s="210" t="str" cm="1">
        <f t="array" ref="L2711" xml:space="preserve"> INDEX(切語上字資料表[清濁], 小韻資料表[[#This Row],[上字表識別號]])</f>
        <v>次濁</v>
      </c>
      <c r="M2711" s="223" t="str" cm="1">
        <f t="array" ref="M2711" xml:space="preserve"> INDEX(切語上字資料表[發送收], 小韻資料表[[#This Row],[上字表識別號]])</f>
        <v>收聲</v>
      </c>
      <c r="N2711" s="205" cm="1">
        <f t="array" ref="N2711" xml:space="preserve"> MATCH(TRUE, ISNUMBER( SEARCH( RIGHT(小韻資料表[[#This Row],[切語]],1), 切語下字資料表[切語下字]) ), 0)</f>
        <v>183</v>
      </c>
      <c r="O2711" s="207" t="str" cm="1">
        <f t="array" ref="O2711" xml:space="preserve"> INDEX(切語下字資料表[韻母], 小韻資料表[[#This Row],[下字表識別號]])</f>
        <v>霰開4</v>
      </c>
      <c r="P2711" s="207" t="str" cm="1">
        <f t="array" ref="P2711" xml:space="preserve"> INDEX(切語下字資料表[韻母拼音碼], 小韻資料表[[#This Row],[下字表識別號]])</f>
        <v>ian</v>
      </c>
      <c r="Q2711" s="210" t="str" cm="1">
        <f t="array" ref="Q2711" xml:space="preserve"> INDEX(設定表!$C$19:$C$23, INT( LEFT(小韻資料表[[#This Row],[目次編碼]],1) ))</f>
        <v>去</v>
      </c>
      <c r="R2711" s="210">
        <f xml:space="preserve">  INDEX(設定表!$C$8:$C$15, MATCH( (RIGHT(小韻資料表[[#This Row],[清濁]]) &amp; 小韻資料表[[#This Row],[調]]), 設定表!$B$8:$B$15, 0))</f>
        <v>7</v>
      </c>
      <c r="S2711" s="205" t="s">
        <v>309</v>
      </c>
      <c r="T2711" s="205" t="s">
        <v>309</v>
      </c>
      <c r="U2711" s="226" t="s">
        <v>9621</v>
      </c>
      <c r="V2711" s="146" t="s">
        <v>309</v>
      </c>
      <c r="X2711" s="135"/>
      <c r="Y2711" s="135"/>
      <c r="AA2711" s="135"/>
      <c r="AB2711" s="134"/>
      <c r="AC2711" s="135"/>
      <c r="AD2711" s="135"/>
      <c r="AH2711" s="135"/>
      <c r="AI2711" s="135"/>
    </row>
    <row r="2712" spans="1:35" ht="31.5">
      <c r="A2712" s="205">
        <v>2708</v>
      </c>
      <c r="B2712" s="206" t="s">
        <v>9622</v>
      </c>
      <c r="C2712" s="207" t="str">
        <f xml:space="preserve"> _xlfn.CONCAT(小韻資料表[[#This Row],[聲母拼音碼]],小韻資料表[[#This Row],[韻母拼音碼]],小韻資料表[[#This Row],[調號]])</f>
        <v>phian3</v>
      </c>
      <c r="D2712" s="206" t="s">
        <v>9623</v>
      </c>
      <c r="E2712" s="208" t="s">
        <v>786</v>
      </c>
      <c r="F2712" s="205">
        <v>17</v>
      </c>
      <c r="G2712" s="209" t="s">
        <v>9624</v>
      </c>
      <c r="H2712" s="205">
        <f xml:space="preserve"> LEN(小韻資料表[[#This Row],[小韻字集]])</f>
        <v>3</v>
      </c>
      <c r="I2712" s="205" cm="1">
        <f t="array" ref="I2712" xml:space="preserve"> MATCH(TRUE, ISNUMBER( SEARCH( LEFT(小韻資料表[[#This Row],[切語]],1), 切語上字資料表[切語上字]) ), 0)</f>
        <v>14</v>
      </c>
      <c r="J2712" s="210" t="str" cm="1">
        <f t="array" ref="J2712" xml:space="preserve"> INDEX(切語上字資料表[聲母], 小韻資料表[[#This Row],[上字表識別號]])</f>
        <v>滂</v>
      </c>
      <c r="K2712" s="210" t="str" cm="1">
        <f t="array" ref="K2712" xml:space="preserve"> INDEX(切語上字資料表[聲母拼音碼], 小韻資料表[[#This Row],[上字表識別號]])</f>
        <v>ph</v>
      </c>
      <c r="L2712" s="210" t="str" cm="1">
        <f t="array" ref="L2712" xml:space="preserve"> INDEX(切語上字資料表[清濁], 小韻資料表[[#This Row],[上字表識別號]])</f>
        <v>次清</v>
      </c>
      <c r="M2712" s="223" t="str" cm="1">
        <f t="array" ref="M2712" xml:space="preserve"> INDEX(切語上字資料表[發送收], 小韻資料表[[#This Row],[上字表識別號]])</f>
        <v>送氣</v>
      </c>
      <c r="N2712" s="205" cm="1">
        <f t="array" ref="N2712" xml:space="preserve"> MATCH(TRUE, ISNUMBER( SEARCH( RIGHT(小韻資料表[[#This Row],[切語]],1), 切語下字資料表[切語下字]) ), 0)</f>
        <v>187</v>
      </c>
      <c r="O2712" s="207" t="str" cm="1">
        <f t="array" ref="O2712" xml:space="preserve"> INDEX(切語下字資料表[韻母], 小韻資料表[[#This Row],[下字表識別號]])</f>
        <v>霰合2</v>
      </c>
      <c r="P2712" s="207" t="str" cm="1">
        <f t="array" ref="P2712" xml:space="preserve"> INDEX(切語下字資料表[韻母拼音碼], 小韻資料表[[#This Row],[下字表識別號]])</f>
        <v>ian</v>
      </c>
      <c r="Q2712" s="210" t="str" cm="1">
        <f t="array" ref="Q2712" xml:space="preserve"> INDEX(設定表!$C$19:$C$23, INT( LEFT(小韻資料表[[#This Row],[目次編碼]],1) ))</f>
        <v>去</v>
      </c>
      <c r="R2712" s="210">
        <f xml:space="preserve">  INDEX(設定表!$C$8:$C$15, MATCH( (RIGHT(小韻資料表[[#This Row],[清濁]]) &amp; 小韻資料表[[#This Row],[調]]), 設定表!$B$8:$B$15, 0))</f>
        <v>3</v>
      </c>
      <c r="S2712" s="205" t="s">
        <v>309</v>
      </c>
      <c r="T2712" s="205" t="s">
        <v>309</v>
      </c>
      <c r="U2712" s="226" t="s">
        <v>309</v>
      </c>
      <c r="V2712" s="147" t="s">
        <v>309</v>
      </c>
      <c r="X2712" s="135"/>
      <c r="Y2712" s="135"/>
      <c r="AA2712" s="135"/>
      <c r="AB2712" s="134"/>
      <c r="AC2712" s="135"/>
      <c r="AD2712" s="135"/>
      <c r="AH2712" s="135"/>
      <c r="AI2712" s="135"/>
    </row>
    <row r="2713" spans="1:35" ht="31.5">
      <c r="A2713" s="205">
        <v>2709</v>
      </c>
      <c r="B2713" s="206" t="s">
        <v>9625</v>
      </c>
      <c r="C2713" s="207" t="str">
        <f xml:space="preserve"> _xlfn.CONCAT(小韻資料表[[#This Row],[聲母拼音碼]],小韻資料表[[#This Row],[韻母拼音碼]],小韻資料表[[#This Row],[調號]])</f>
        <v>cian7</v>
      </c>
      <c r="D2713" s="206" t="s">
        <v>9626</v>
      </c>
      <c r="E2713" s="208" t="s">
        <v>786</v>
      </c>
      <c r="F2713" s="205">
        <v>18</v>
      </c>
      <c r="G2713" s="209" t="s">
        <v>9627</v>
      </c>
      <c r="H2713" s="205">
        <f xml:space="preserve"> LEN(小韻資料表[[#This Row],[小韻字集]])</f>
        <v>8</v>
      </c>
      <c r="I2713" s="205" cm="1">
        <f t="array" ref="I2713" xml:space="preserve"> MATCH(TRUE, ISNUMBER( SEARCH( LEFT(小韻資料表[[#This Row],[切語]],1), 切語上字資料表[切語上字]) ), 0)</f>
        <v>23</v>
      </c>
      <c r="J2713" s="210" t="str" cm="1">
        <f t="array" ref="J2713" xml:space="preserve"> INDEX(切語上字資料表[聲母], 小韻資料表[[#This Row],[上字表識別號]])</f>
        <v>從</v>
      </c>
      <c r="K2713" s="210" t="str" cm="1">
        <f t="array" ref="K2713" xml:space="preserve"> INDEX(切語上字資料表[聲母拼音碼], 小韻資料表[[#This Row],[上字表識別號]])</f>
        <v>c</v>
      </c>
      <c r="L2713" s="210" t="str" cm="1">
        <f t="array" ref="L2713" xml:space="preserve"> INDEX(切語上字資料表[清濁], 小韻資料表[[#This Row],[上字表識別號]])</f>
        <v>全濁</v>
      </c>
      <c r="M2713" s="223" cm="1">
        <f t="array" ref="M2713" xml:space="preserve"> INDEX(切語上字資料表[發送收], 小韻資料表[[#This Row],[上字表識別號]])</f>
        <v>0</v>
      </c>
      <c r="N2713" s="205" cm="1">
        <f t="array" ref="N2713" xml:space="preserve"> MATCH(TRUE, ISNUMBER( SEARCH( RIGHT(小韻資料表[[#This Row],[切語]],1), 切語下字資料表[切語下字]) ), 0)</f>
        <v>183</v>
      </c>
      <c r="O2713" s="207" t="str" cm="1">
        <f t="array" ref="O2713" xml:space="preserve"> INDEX(切語下字資料表[韻母], 小韻資料表[[#This Row],[下字表識別號]])</f>
        <v>霰開4</v>
      </c>
      <c r="P2713" s="207" t="str" cm="1">
        <f t="array" ref="P2713" xml:space="preserve"> INDEX(切語下字資料表[韻母拼音碼], 小韻資料表[[#This Row],[下字表識別號]])</f>
        <v>ian</v>
      </c>
      <c r="Q2713" s="210" t="str" cm="1">
        <f t="array" ref="Q2713" xml:space="preserve"> INDEX(設定表!$C$19:$C$23, INT( LEFT(小韻資料表[[#This Row],[目次編碼]],1) ))</f>
        <v>去</v>
      </c>
      <c r="R2713" s="210">
        <f xml:space="preserve">  INDEX(設定表!$C$8:$C$15, MATCH( (RIGHT(小韻資料表[[#This Row],[清濁]]) &amp; 小韻資料表[[#This Row],[調]]), 設定表!$B$8:$B$15, 0))</f>
        <v>7</v>
      </c>
      <c r="S2713" s="205" t="s">
        <v>309</v>
      </c>
      <c r="T2713" s="205" t="s">
        <v>309</v>
      </c>
      <c r="U2713" s="226" t="s">
        <v>309</v>
      </c>
      <c r="V2713" s="146" t="s">
        <v>309</v>
      </c>
      <c r="X2713" s="135"/>
      <c r="Y2713" s="135"/>
      <c r="AA2713" s="135"/>
      <c r="AB2713" s="134"/>
      <c r="AC2713" s="135"/>
      <c r="AD2713" s="135"/>
      <c r="AH2713" s="135"/>
      <c r="AI2713" s="135"/>
    </row>
    <row r="2714" spans="1:35" ht="31.5">
      <c r="A2714" s="205">
        <v>2710</v>
      </c>
      <c r="B2714" s="206" t="s">
        <v>9628</v>
      </c>
      <c r="C2714" s="207" t="str">
        <f xml:space="preserve"> _xlfn.CONCAT(小韻資料表[[#This Row],[聲母拼音碼]],小韻資料表[[#This Row],[韻母拼音碼]],小韻資料表[[#This Row],[調號]])</f>
        <v>Øian3</v>
      </c>
      <c r="D2714" s="206" t="s">
        <v>9629</v>
      </c>
      <c r="E2714" s="208" t="s">
        <v>786</v>
      </c>
      <c r="F2714" s="205">
        <v>19</v>
      </c>
      <c r="G2714" s="209" t="s">
        <v>9630</v>
      </c>
      <c r="H2714" s="205">
        <f xml:space="preserve"> LEN(小韻資料表[[#This Row],[小韻字集]])</f>
        <v>4</v>
      </c>
      <c r="I2714" s="205" cm="1">
        <f t="array" ref="I2714" xml:space="preserve"> MATCH(TRUE, ISNUMBER( SEARCH( LEFT(小韻資料表[[#This Row],[切語]],1), 切語上字資料表[切語上字]) ), 0)</f>
        <v>35</v>
      </c>
      <c r="J2714" s="210" t="str" cm="1">
        <f t="array" ref="J2714" xml:space="preserve"> INDEX(切語上字資料表[聲母], 小韻資料表[[#This Row],[上字表識別號]])</f>
        <v>影</v>
      </c>
      <c r="K2714" s="210" t="str" cm="1">
        <f t="array" ref="K2714" xml:space="preserve"> INDEX(切語上字資料表[聲母拼音碼], 小韻資料表[[#This Row],[上字表識別號]])</f>
        <v>Ø</v>
      </c>
      <c r="L2714" s="210" t="str" cm="1">
        <f t="array" ref="L2714" xml:space="preserve"> INDEX(切語上字資料表[清濁], 小韻資料表[[#This Row],[上字表識別號]])</f>
        <v>全清</v>
      </c>
      <c r="M2714" s="223" t="str" cm="1">
        <f t="array" ref="M2714" xml:space="preserve"> INDEX(切語上字資料表[發送收], 小韻資料表[[#This Row],[上字表識別號]])</f>
        <v>發聲</v>
      </c>
      <c r="N2714" s="205" cm="1">
        <f t="array" ref="N2714" xml:space="preserve"> MATCH(TRUE, ISNUMBER( SEARCH( RIGHT(小韻資料表[[#This Row],[切語]],1), 切語下字資料表[切語下字]) ), 0)</f>
        <v>187</v>
      </c>
      <c r="O2714" s="207" t="str" cm="1">
        <f t="array" ref="O2714" xml:space="preserve"> INDEX(切語下字資料表[韻母], 小韻資料表[[#This Row],[下字表識別號]])</f>
        <v>霰合2</v>
      </c>
      <c r="P2714" s="207" t="str" cm="1">
        <f t="array" ref="P2714" xml:space="preserve"> INDEX(切語下字資料表[韻母拼音碼], 小韻資料表[[#This Row],[下字表識別號]])</f>
        <v>ian</v>
      </c>
      <c r="Q2714" s="210" t="str" cm="1">
        <f t="array" ref="Q2714" xml:space="preserve"> INDEX(設定表!$C$19:$C$23, INT( LEFT(小韻資料表[[#This Row],[目次編碼]],1) ))</f>
        <v>去</v>
      </c>
      <c r="R2714" s="210">
        <f xml:space="preserve">  INDEX(設定表!$C$8:$C$15, MATCH( (RIGHT(小韻資料表[[#This Row],[清濁]]) &amp; 小韻資料表[[#This Row],[調]]), 設定表!$B$8:$B$15, 0))</f>
        <v>3</v>
      </c>
      <c r="S2714" s="205" t="s">
        <v>309</v>
      </c>
      <c r="T2714" s="205" t="s">
        <v>309</v>
      </c>
      <c r="U2714" s="226" t="s">
        <v>309</v>
      </c>
      <c r="V2714" s="147" t="s">
        <v>309</v>
      </c>
      <c r="X2714" s="135"/>
      <c r="Y2714" s="135"/>
      <c r="AA2714" s="135"/>
      <c r="AB2714" s="134"/>
      <c r="AC2714" s="135"/>
      <c r="AD2714" s="135"/>
      <c r="AH2714" s="135"/>
      <c r="AI2714" s="135"/>
    </row>
    <row r="2715" spans="1:35" ht="31.5">
      <c r="A2715" s="205">
        <v>2711</v>
      </c>
      <c r="B2715" s="206" t="s">
        <v>9631</v>
      </c>
      <c r="C2715" s="207" t="str">
        <f xml:space="preserve"> _xlfn.CONCAT(小韻資料表[[#This Row],[聲母拼音碼]],小韻資料表[[#This Row],[韻母拼音碼]],小韻資料表[[#This Row],[調號]])</f>
        <v>tian3</v>
      </c>
      <c r="D2715" s="206" t="s">
        <v>9632</v>
      </c>
      <c r="E2715" s="208" t="s">
        <v>786</v>
      </c>
      <c r="F2715" s="205">
        <v>20</v>
      </c>
      <c r="G2715" s="209" t="s">
        <v>9633</v>
      </c>
      <c r="H2715" s="205">
        <f xml:space="preserve"> LEN(小韻資料表[[#This Row],[小韻字集]])</f>
        <v>4</v>
      </c>
      <c r="I2715" s="205" cm="1">
        <f t="array" ref="I2715" xml:space="preserve"> MATCH(TRUE, ISNUMBER( SEARCH( LEFT(小韻資料表[[#This Row],[切語]],1), 切語上字資料表[切語上字]) ), 0)</f>
        <v>5</v>
      </c>
      <c r="J2715" s="210" t="str" cm="1">
        <f t="array" ref="J2715" xml:space="preserve"> INDEX(切語上字資料表[聲母], 小韻資料表[[#This Row],[上字表識別號]])</f>
        <v>端</v>
      </c>
      <c r="K2715" s="210" t="str" cm="1">
        <f t="array" ref="K2715" xml:space="preserve"> INDEX(切語上字資料表[聲母拼音碼], 小韻資料表[[#This Row],[上字表識別號]])</f>
        <v>t</v>
      </c>
      <c r="L2715" s="210" t="str" cm="1">
        <f t="array" ref="L2715" xml:space="preserve"> INDEX(切語上字資料表[清濁], 小韻資料表[[#This Row],[上字表識別號]])</f>
        <v>全清</v>
      </c>
      <c r="M2715" s="223" t="str" cm="1">
        <f t="array" ref="M2715" xml:space="preserve"> INDEX(切語上字資料表[發送收], 小韻資料表[[#This Row],[上字表識別號]])</f>
        <v>發聲</v>
      </c>
      <c r="N2715" s="205" cm="1">
        <f t="array" ref="N2715" xml:space="preserve"> MATCH(TRUE, ISNUMBER( SEARCH( RIGHT(小韻資料表[[#This Row],[切語]],1), 切語下字資料表[切語下字]) ), 0)</f>
        <v>183</v>
      </c>
      <c r="O2715" s="207" t="str" cm="1">
        <f t="array" ref="O2715" xml:space="preserve"> INDEX(切語下字資料表[韻母], 小韻資料表[[#This Row],[下字表識別號]])</f>
        <v>霰開4</v>
      </c>
      <c r="P2715" s="207" t="str" cm="1">
        <f t="array" ref="P2715" xml:space="preserve"> INDEX(切語下字資料表[韻母拼音碼], 小韻資料表[[#This Row],[下字表識別號]])</f>
        <v>ian</v>
      </c>
      <c r="Q2715" s="210" t="str" cm="1">
        <f t="array" ref="Q2715" xml:space="preserve"> INDEX(設定表!$C$19:$C$23, INT( LEFT(小韻資料表[[#This Row],[目次編碼]],1) ))</f>
        <v>去</v>
      </c>
      <c r="R2715" s="210">
        <f xml:space="preserve">  INDEX(設定表!$C$8:$C$15, MATCH( (RIGHT(小韻資料表[[#This Row],[清濁]]) &amp; 小韻資料表[[#This Row],[調]]), 設定表!$B$8:$B$15, 0))</f>
        <v>3</v>
      </c>
      <c r="S2715" s="205" t="s">
        <v>309</v>
      </c>
      <c r="T2715" s="205" t="s">
        <v>309</v>
      </c>
      <c r="U2715" s="226" t="s">
        <v>309</v>
      </c>
      <c r="V2715" s="146" t="s">
        <v>309</v>
      </c>
      <c r="X2715" s="135"/>
      <c r="Y2715" s="135"/>
      <c r="AA2715" s="135"/>
      <c r="AB2715" s="134"/>
      <c r="AC2715" s="135"/>
      <c r="AD2715" s="135"/>
      <c r="AH2715" s="135"/>
      <c r="AI2715" s="135"/>
    </row>
    <row r="2716" spans="1:35" ht="31.5">
      <c r="A2716" s="205">
        <v>2712</v>
      </c>
      <c r="B2716" s="206" t="s">
        <v>9634</v>
      </c>
      <c r="C2716" s="207" t="str">
        <f xml:space="preserve"> _xlfn.CONCAT(小韻資料表[[#This Row],[聲母拼音碼]],小韻資料表[[#This Row],[韻母拼音碼]],小韻資料表[[#This Row],[調號]])</f>
        <v>hian3</v>
      </c>
      <c r="D2716" s="206" t="s">
        <v>9635</v>
      </c>
      <c r="E2716" s="208" t="s">
        <v>786</v>
      </c>
      <c r="F2716" s="205">
        <v>21</v>
      </c>
      <c r="G2716" s="209" t="s">
        <v>9635</v>
      </c>
      <c r="H2716" s="205">
        <f xml:space="preserve"> LEN(小韻資料表[[#This Row],[小韻字集]])</f>
        <v>2</v>
      </c>
      <c r="I2716" s="205" cm="1">
        <f t="array" ref="I2716" xml:space="preserve"> MATCH(TRUE, ISNUMBER( SEARCH( LEFT(小韻資料表[[#This Row],[切語]],1), 切語上字資料表[切語上字]) ), 0)</f>
        <v>36</v>
      </c>
      <c r="J2716" s="210" t="str" cm="1">
        <f t="array" ref="J2716" xml:space="preserve"> INDEX(切語上字資料表[聲母], 小韻資料表[[#This Row],[上字表識別號]])</f>
        <v>曉</v>
      </c>
      <c r="K2716" s="210" t="str" cm="1">
        <f t="array" ref="K2716" xml:space="preserve"> INDEX(切語上字資料表[聲母拼音碼], 小韻資料表[[#This Row],[上字表識別號]])</f>
        <v>h</v>
      </c>
      <c r="L2716" s="210" t="str" cm="1">
        <f t="array" ref="L2716" xml:space="preserve"> INDEX(切語上字資料表[清濁], 小韻資料表[[#This Row],[上字表識別號]])</f>
        <v>次清</v>
      </c>
      <c r="M2716" s="223" t="str" cm="1">
        <f t="array" ref="M2716" xml:space="preserve"> INDEX(切語上字資料表[發送收], 小韻資料表[[#This Row],[上字表識別號]])</f>
        <v>送氣</v>
      </c>
      <c r="N2716" s="205" cm="1">
        <f t="array" ref="N2716" xml:space="preserve"> MATCH(TRUE, ISNUMBER( SEARCH( RIGHT(小韻資料表[[#This Row],[切語]],1), 切語下字資料表[切語下字]) ), 0)</f>
        <v>183</v>
      </c>
      <c r="O2716" s="207" t="str" cm="1">
        <f t="array" ref="O2716" xml:space="preserve"> INDEX(切語下字資料表[韻母], 小韻資料表[[#This Row],[下字表識別號]])</f>
        <v>霰開4</v>
      </c>
      <c r="P2716" s="207" t="str" cm="1">
        <f t="array" ref="P2716" xml:space="preserve"> INDEX(切語下字資料表[韻母拼音碼], 小韻資料表[[#This Row],[下字表識別號]])</f>
        <v>ian</v>
      </c>
      <c r="Q2716" s="210" t="str" cm="1">
        <f t="array" ref="Q2716" xml:space="preserve"> INDEX(設定表!$C$19:$C$23, INT( LEFT(小韻資料表[[#This Row],[目次編碼]],1) ))</f>
        <v>去</v>
      </c>
      <c r="R2716" s="210">
        <f xml:space="preserve">  INDEX(設定表!$C$8:$C$15, MATCH( (RIGHT(小韻資料表[[#This Row],[清濁]]) &amp; 小韻資料表[[#This Row],[調]]), 設定表!$B$8:$B$15, 0))</f>
        <v>3</v>
      </c>
      <c r="S2716" s="205" t="s">
        <v>309</v>
      </c>
      <c r="T2716" s="205" t="s">
        <v>309</v>
      </c>
      <c r="U2716" s="226" t="s">
        <v>9636</v>
      </c>
      <c r="V2716" s="147" t="s">
        <v>309</v>
      </c>
      <c r="X2716" s="135"/>
      <c r="Y2716" s="135"/>
      <c r="AA2716" s="135"/>
      <c r="AB2716" s="134"/>
      <c r="AC2716" s="135"/>
      <c r="AD2716" s="135"/>
      <c r="AH2716" s="135"/>
      <c r="AI2716" s="135"/>
    </row>
    <row r="2717" spans="1:35" ht="31.5">
      <c r="A2717" s="205">
        <v>2713</v>
      </c>
      <c r="B2717" s="206" t="s">
        <v>9637</v>
      </c>
      <c r="C2717" s="207" t="str">
        <f xml:space="preserve"> _xlfn.CONCAT(小韻資料表[[#This Row],[聲母拼音碼]],小韻資料表[[#This Row],[韻母拼音碼]],小韻資料表[[#This Row],[調號]])</f>
        <v>sian3</v>
      </c>
      <c r="D2717" s="206" t="s">
        <v>807</v>
      </c>
      <c r="E2717" s="208" t="s">
        <v>806</v>
      </c>
      <c r="F2717" s="205">
        <v>1</v>
      </c>
      <c r="G2717" s="209" t="s">
        <v>9638</v>
      </c>
      <c r="H2717" s="205">
        <f xml:space="preserve"> LEN(小韻資料表[[#This Row],[小韻字集]])</f>
        <v>4</v>
      </c>
      <c r="I2717" s="205" cm="1">
        <f t="array" ref="I2717" xml:space="preserve"> MATCH(TRUE, ISNUMBER( SEARCH( LEFT(小韻資料表[[#This Row],[切語]],1), 切語上字資料表[切語上字]) ), 0)</f>
        <v>24</v>
      </c>
      <c r="J2717" s="210" t="str" cm="1">
        <f t="array" ref="J2717" xml:space="preserve"> INDEX(切語上字資料表[聲母], 小韻資料表[[#This Row],[上字表識別號]])</f>
        <v>心</v>
      </c>
      <c r="K2717" s="210" t="str" cm="1">
        <f t="array" ref="K2717" xml:space="preserve"> INDEX(切語上字資料表[聲母拼音碼], 小韻資料表[[#This Row],[上字表識別號]])</f>
        <v>s</v>
      </c>
      <c r="L2717" s="210" t="str" cm="1">
        <f t="array" ref="L2717" xml:space="preserve"> INDEX(切語上字資料表[清濁], 小韻資料表[[#This Row],[上字表識別號]])</f>
        <v>全清</v>
      </c>
      <c r="M2717" s="223" t="str" cm="1">
        <f t="array" ref="M2717" xml:space="preserve"> INDEX(切語上字資料表[發送收], 小韻資料表[[#This Row],[上字表識別號]])</f>
        <v>送氣</v>
      </c>
      <c r="N2717" s="205" cm="1">
        <f t="array" ref="N2717" xml:space="preserve"> MATCH(TRUE, ISNUMBER( SEARCH( RIGHT(小韻資料表[[#This Row],[切語]],1), 切語下字資料表[切語下字]) ), 0)</f>
        <v>191</v>
      </c>
      <c r="O2717" s="207" t="str" cm="1">
        <f t="array" ref="O2717" xml:space="preserve"> INDEX(切語下字資料表[韻母], 小韻資料表[[#This Row],[下字表識別號]])</f>
        <v>線開3</v>
      </c>
      <c r="P2717" s="207" t="str" cm="1">
        <f t="array" ref="P2717" xml:space="preserve"> INDEX(切語下字資料表[韻母拼音碼], 小韻資料表[[#This Row],[下字表識別號]])</f>
        <v>ian</v>
      </c>
      <c r="Q2717" s="210" t="str" cm="1">
        <f t="array" ref="Q2717" xml:space="preserve"> INDEX(設定表!$C$19:$C$23, INT( LEFT(小韻資料表[[#This Row],[目次編碼]],1) ))</f>
        <v>去</v>
      </c>
      <c r="R2717" s="210">
        <f xml:space="preserve">  INDEX(設定表!$C$8:$C$15, MATCH( (RIGHT(小韻資料表[[#This Row],[清濁]]) &amp; 小韻資料表[[#This Row],[調]]), 設定表!$B$8:$B$15, 0))</f>
        <v>3</v>
      </c>
      <c r="S2717" s="205" t="s">
        <v>309</v>
      </c>
      <c r="T2717" s="205" t="s">
        <v>309</v>
      </c>
      <c r="U2717" s="226" t="s">
        <v>9639</v>
      </c>
      <c r="V2717" s="146" t="s">
        <v>309</v>
      </c>
      <c r="X2717" s="135"/>
      <c r="Y2717" s="135"/>
      <c r="AA2717" s="135"/>
      <c r="AB2717" s="134"/>
      <c r="AC2717" s="135"/>
      <c r="AD2717" s="135"/>
      <c r="AH2717" s="135"/>
      <c r="AI2717" s="135"/>
    </row>
    <row r="2718" spans="1:35" ht="31.5">
      <c r="A2718" s="205">
        <v>2714</v>
      </c>
      <c r="B2718" s="206" t="s">
        <v>9640</v>
      </c>
      <c r="C2718" s="207" t="str">
        <f xml:space="preserve"> _xlfn.CONCAT(小韻資料表[[#This Row],[聲母拼音碼]],小韻資料表[[#This Row],[韻母拼音碼]],小韻資料表[[#This Row],[調號]])</f>
        <v>cian3</v>
      </c>
      <c r="D2718" s="206" t="s">
        <v>9641</v>
      </c>
      <c r="E2718" s="208" t="s">
        <v>806</v>
      </c>
      <c r="F2718" s="205">
        <v>2</v>
      </c>
      <c r="G2718" s="209" t="s">
        <v>9642</v>
      </c>
      <c r="H2718" s="205">
        <f xml:space="preserve"> LEN(小韻資料表[[#This Row],[小韻字集]])</f>
        <v>2</v>
      </c>
      <c r="I2718" s="205" cm="1">
        <f t="array" ref="I2718" xml:space="preserve"> MATCH(TRUE, ISNUMBER( SEARCH( LEFT(小韻資料表[[#This Row],[切語]],1), 切語上字資料表[切語上字]) ), 0)</f>
        <v>30</v>
      </c>
      <c r="J2718" s="210" t="str" cm="1">
        <f t="array" ref="J2718" xml:space="preserve"> INDEX(切語上字資料表[聲母], 小韻資料表[[#This Row],[上字表識別號]])</f>
        <v>照</v>
      </c>
      <c r="K2718" s="210" t="str" cm="1">
        <f t="array" ref="K2718" xml:space="preserve"> INDEX(切語上字資料表[聲母拼音碼], 小韻資料表[[#This Row],[上字表識別號]])</f>
        <v>c</v>
      </c>
      <c r="L2718" s="210" t="str" cm="1">
        <f t="array" ref="L2718" xml:space="preserve"> INDEX(切語上字資料表[清濁], 小韻資料表[[#This Row],[上字表識別號]])</f>
        <v>全清</v>
      </c>
      <c r="M2718" s="223" t="str" cm="1">
        <f t="array" ref="M2718" xml:space="preserve"> INDEX(切語上字資料表[發送收], 小韻資料表[[#This Row],[上字表識別號]])</f>
        <v>發聲</v>
      </c>
      <c r="N2718" s="205" cm="1">
        <f t="array" ref="N2718" xml:space="preserve"> MATCH(TRUE, ISNUMBER( SEARCH( RIGHT(小韻資料表[[#This Row],[切語]],1), 切語下字資料表[切語下字]) ), 0)</f>
        <v>191</v>
      </c>
      <c r="O2718" s="207" t="str" cm="1">
        <f t="array" ref="O2718" xml:space="preserve"> INDEX(切語下字資料表[韻母], 小韻資料表[[#This Row],[下字表識別號]])</f>
        <v>線開3</v>
      </c>
      <c r="P2718" s="207" t="str" cm="1">
        <f t="array" ref="P2718" xml:space="preserve"> INDEX(切語下字資料表[韻母拼音碼], 小韻資料表[[#This Row],[下字表識別號]])</f>
        <v>ian</v>
      </c>
      <c r="Q2718" s="210" t="str" cm="1">
        <f t="array" ref="Q2718" xml:space="preserve"> INDEX(設定表!$C$19:$C$23, INT( LEFT(小韻資料表[[#This Row],[目次編碼]],1) ))</f>
        <v>去</v>
      </c>
      <c r="R2718" s="210">
        <f xml:space="preserve">  INDEX(設定表!$C$8:$C$15, MATCH( (RIGHT(小韻資料表[[#This Row],[清濁]]) &amp; 小韻資料表[[#This Row],[調]]), 設定表!$B$8:$B$15, 0))</f>
        <v>3</v>
      </c>
      <c r="S2718" s="205" t="s">
        <v>309</v>
      </c>
      <c r="T2718" s="205" t="s">
        <v>309</v>
      </c>
      <c r="U2718" s="226" t="s">
        <v>309</v>
      </c>
      <c r="V2718" s="147" t="s">
        <v>309</v>
      </c>
      <c r="X2718" s="135"/>
      <c r="Y2718" s="135"/>
      <c r="AA2718" s="135"/>
      <c r="AB2718" s="134"/>
      <c r="AC2718" s="135"/>
      <c r="AD2718" s="135"/>
      <c r="AH2718" s="135"/>
      <c r="AI2718" s="135"/>
    </row>
    <row r="2719" spans="1:35" ht="31.5">
      <c r="A2719" s="205">
        <v>2715</v>
      </c>
      <c r="B2719" s="206" t="s">
        <v>9643</v>
      </c>
      <c r="C2719" s="207" t="str">
        <f xml:space="preserve"> _xlfn.CONCAT(小韻資料表[[#This Row],[聲母拼音碼]],小韻資料表[[#This Row],[韻母拼音碼]],小韻資料表[[#This Row],[調號]])</f>
        <v>sian7</v>
      </c>
      <c r="D2719" s="206" t="s">
        <v>9644</v>
      </c>
      <c r="E2719" s="208" t="s">
        <v>806</v>
      </c>
      <c r="F2719" s="205">
        <v>3</v>
      </c>
      <c r="G2719" s="209" t="s">
        <v>9645</v>
      </c>
      <c r="H2719" s="205">
        <f xml:space="preserve"> LEN(小韻資料表[[#This Row],[小韻字集]])</f>
        <v>14</v>
      </c>
      <c r="I2719" s="205" cm="1">
        <f t="array" ref="I2719" xml:space="preserve"> MATCH(TRUE, ISNUMBER( SEARCH( LEFT(小韻資料表[[#This Row],[切語]],1), 切語上字資料表[切語上字]) ), 0)</f>
        <v>34</v>
      </c>
      <c r="J2719" s="210" t="str" cm="1">
        <f t="array" ref="J2719" xml:space="preserve"> INDEX(切語上字資料表[聲母], 小韻資料表[[#This Row],[上字表識別號]])</f>
        <v>禪</v>
      </c>
      <c r="K2719" s="210" t="str" cm="1">
        <f t="array" ref="K2719" xml:space="preserve"> INDEX(切語上字資料表[聲母拼音碼], 小韻資料表[[#This Row],[上字表識別號]])</f>
        <v>s</v>
      </c>
      <c r="L2719" s="210" t="str" cm="1">
        <f t="array" ref="L2719" xml:space="preserve"> INDEX(切語上字資料表[清濁], 小韻資料表[[#This Row],[上字表識別號]])</f>
        <v>全濁</v>
      </c>
      <c r="M2719" s="223" cm="1">
        <f t="array" ref="M2719" xml:space="preserve"> INDEX(切語上字資料表[發送收], 小韻資料表[[#This Row],[上字表識別號]])</f>
        <v>0</v>
      </c>
      <c r="N2719" s="205" cm="1">
        <f t="array" ref="N2719" xml:space="preserve"> MATCH(TRUE, ISNUMBER( SEARCH( RIGHT(小韻資料表[[#This Row],[切語]],1), 切語下字資料表[切語下字]) ), 0)</f>
        <v>191</v>
      </c>
      <c r="O2719" s="207" t="str" cm="1">
        <f t="array" ref="O2719" xml:space="preserve"> INDEX(切語下字資料表[韻母], 小韻資料表[[#This Row],[下字表識別號]])</f>
        <v>線開3</v>
      </c>
      <c r="P2719" s="207" t="str" cm="1">
        <f t="array" ref="P2719" xml:space="preserve"> INDEX(切語下字資料表[韻母拼音碼], 小韻資料表[[#This Row],[下字表識別號]])</f>
        <v>ian</v>
      </c>
      <c r="Q2719" s="210" t="str" cm="1">
        <f t="array" ref="Q2719" xml:space="preserve"> INDEX(設定表!$C$19:$C$23, INT( LEFT(小韻資料表[[#This Row],[目次編碼]],1) ))</f>
        <v>去</v>
      </c>
      <c r="R2719" s="210">
        <f xml:space="preserve">  INDEX(設定表!$C$8:$C$15, MATCH( (RIGHT(小韻資料表[[#This Row],[清濁]]) &amp; 小韻資料表[[#This Row],[調]]), 設定表!$B$8:$B$15, 0))</f>
        <v>7</v>
      </c>
      <c r="S2719" s="205" t="s">
        <v>309</v>
      </c>
      <c r="T2719" s="205" t="s">
        <v>309</v>
      </c>
      <c r="U2719" s="226" t="s">
        <v>309</v>
      </c>
      <c r="V2719" s="146" t="s">
        <v>309</v>
      </c>
      <c r="X2719" s="135"/>
      <c r="Y2719" s="135"/>
      <c r="AA2719" s="135"/>
      <c r="AB2719" s="134"/>
      <c r="AC2719" s="135"/>
      <c r="AD2719" s="135"/>
      <c r="AH2719" s="135"/>
      <c r="AI2719" s="135"/>
    </row>
    <row r="2720" spans="1:35" ht="31.5">
      <c r="A2720" s="205">
        <v>2716</v>
      </c>
      <c r="B2720" s="206" t="s">
        <v>9646</v>
      </c>
      <c r="C2720" s="207" t="str">
        <f xml:space="preserve"> _xlfn.CONCAT(小韻資料表[[#This Row],[聲母拼音碼]],小韻資料表[[#This Row],[韻母拼音碼]],小韻資料表[[#This Row],[調號]])</f>
        <v>guan7</v>
      </c>
      <c r="D2720" s="206" t="s">
        <v>9647</v>
      </c>
      <c r="E2720" s="208" t="s">
        <v>806</v>
      </c>
      <c r="F2720" s="205">
        <v>4</v>
      </c>
      <c r="G2720" s="209" t="s">
        <v>9648</v>
      </c>
      <c r="H2720" s="205">
        <f xml:space="preserve"> LEN(小韻資料表[[#This Row],[小韻字集]])</f>
        <v>6</v>
      </c>
      <c r="I2720" s="205" cm="1">
        <f t="array" ref="I2720" xml:space="preserve"> MATCH(TRUE, ISNUMBER( SEARCH( LEFT(小韻資料表[[#This Row],[切語]],1), 切語上字資料表[切語上字]) ), 0)</f>
        <v>4</v>
      </c>
      <c r="J2720" s="210" t="str" cm="1">
        <f t="array" ref="J2720" xml:space="preserve"> INDEX(切語上字資料表[聲母], 小韻資料表[[#This Row],[上字表識別號]])</f>
        <v>疑</v>
      </c>
      <c r="K2720" s="210" t="str" cm="1">
        <f t="array" ref="K2720" xml:space="preserve"> INDEX(切語上字資料表[聲母拼音碼], 小韻資料表[[#This Row],[上字表識別號]])</f>
        <v>g</v>
      </c>
      <c r="L2720" s="210" t="str" cm="1">
        <f t="array" ref="L2720" xml:space="preserve"> INDEX(切語上字資料表[清濁], 小韻資料表[[#This Row],[上字表識別號]])</f>
        <v>次濁</v>
      </c>
      <c r="M2720" s="223" t="str" cm="1">
        <f t="array" ref="M2720" xml:space="preserve"> INDEX(切語上字資料表[發送收], 小韻資料表[[#This Row],[上字表識別號]])</f>
        <v>收聲</v>
      </c>
      <c r="N2720" s="205" cm="1">
        <f t="array" ref="N2720" xml:space="preserve"> MATCH(TRUE, ISNUMBER( SEARCH( RIGHT(小韻資料表[[#This Row],[切語]],1), 切語下字資料表[切語下字]) ), 0)</f>
        <v>195</v>
      </c>
      <c r="O2720" s="207" t="str" cm="1">
        <f t="array" ref="O2720" xml:space="preserve"> INDEX(切語下字資料表[韻母], 小韻資料表[[#This Row],[下字表識別號]])</f>
        <v>線合3</v>
      </c>
      <c r="P2720" s="207" t="str" cm="1">
        <f t="array" ref="P2720" xml:space="preserve"> INDEX(切語下字資料表[韻母拼音碼], 小韻資料表[[#This Row],[下字表識別號]])</f>
        <v>uan</v>
      </c>
      <c r="Q2720" s="210" t="str" cm="1">
        <f t="array" ref="Q2720" xml:space="preserve"> INDEX(設定表!$C$19:$C$23, INT( LEFT(小韻資料表[[#This Row],[目次編碼]],1) ))</f>
        <v>去</v>
      </c>
      <c r="R2720" s="210">
        <f xml:space="preserve">  INDEX(設定表!$C$8:$C$15, MATCH( (RIGHT(小韻資料表[[#This Row],[清濁]]) &amp; 小韻資料表[[#This Row],[調]]), 設定表!$B$8:$B$15, 0))</f>
        <v>7</v>
      </c>
      <c r="S2720" s="205" t="s">
        <v>309</v>
      </c>
      <c r="T2720" s="205" t="s">
        <v>309</v>
      </c>
      <c r="U2720" s="226" t="s">
        <v>9649</v>
      </c>
      <c r="V2720" s="147" t="s">
        <v>309</v>
      </c>
      <c r="X2720" s="135"/>
      <c r="Y2720" s="135"/>
      <c r="AA2720" s="135"/>
      <c r="AB2720" s="134"/>
      <c r="AC2720" s="135"/>
      <c r="AD2720" s="135"/>
      <c r="AH2720" s="135"/>
      <c r="AI2720" s="135"/>
    </row>
    <row r="2721" spans="1:35" ht="31.5">
      <c r="A2721" s="205">
        <v>2717</v>
      </c>
      <c r="B2721" s="206" t="s">
        <v>9650</v>
      </c>
      <c r="C2721" s="207" t="str">
        <f xml:space="preserve"> _xlfn.CONCAT(小韻資料表[[#This Row],[聲母拼音碼]],小韻資料表[[#This Row],[韻母拼音碼]],小韻資料表[[#This Row],[調號]])</f>
        <v>khian3</v>
      </c>
      <c r="D2721" s="206" t="s">
        <v>9651</v>
      </c>
      <c r="E2721" s="208" t="s">
        <v>806</v>
      </c>
      <c r="F2721" s="205">
        <v>5</v>
      </c>
      <c r="G2721" s="209" t="s">
        <v>9652</v>
      </c>
      <c r="H2721" s="205">
        <f xml:space="preserve"> LEN(小韻資料表[[#This Row],[小韻字集]])</f>
        <v>5</v>
      </c>
      <c r="I2721" s="205" cm="1">
        <f t="array" ref="I2721" xml:space="preserve"> MATCH(TRUE, ISNUMBER( SEARCH( LEFT(小韻資料表[[#This Row],[切語]],1), 切語上字資料表[切語上字]) ), 0)</f>
        <v>2</v>
      </c>
      <c r="J2721" s="210" t="str" cm="1">
        <f t="array" ref="J2721" xml:space="preserve"> INDEX(切語上字資料表[聲母], 小韻資料表[[#This Row],[上字表識別號]])</f>
        <v>溪</v>
      </c>
      <c r="K2721" s="210" t="str" cm="1">
        <f t="array" ref="K2721" xml:space="preserve"> INDEX(切語上字資料表[聲母拼音碼], 小韻資料表[[#This Row],[上字表識別號]])</f>
        <v>kh</v>
      </c>
      <c r="L2721" s="210" t="str" cm="1">
        <f t="array" ref="L2721" xml:space="preserve"> INDEX(切語上字資料表[清濁], 小韻資料表[[#This Row],[上字表識別號]])</f>
        <v>次清</v>
      </c>
      <c r="M2721" s="223" t="str" cm="1">
        <f t="array" ref="M2721" xml:space="preserve"> INDEX(切語上字資料表[發送收], 小韻資料表[[#This Row],[上字表識別號]])</f>
        <v>送氣</v>
      </c>
      <c r="N2721" s="205" cm="1">
        <f t="array" ref="N2721" xml:space="preserve"> MATCH(TRUE, ISNUMBER( SEARCH( RIGHT(小韻資料表[[#This Row],[切語]],1), 切語下字資料表[切語下字]) ), 0)</f>
        <v>191</v>
      </c>
      <c r="O2721" s="207" t="str" cm="1">
        <f t="array" ref="O2721" xml:space="preserve"> INDEX(切語下字資料表[韻母], 小韻資料表[[#This Row],[下字表識別號]])</f>
        <v>線開3</v>
      </c>
      <c r="P2721" s="207" t="str" cm="1">
        <f t="array" ref="P2721" xml:space="preserve"> INDEX(切語下字資料表[韻母拼音碼], 小韻資料表[[#This Row],[下字表識別號]])</f>
        <v>ian</v>
      </c>
      <c r="Q2721" s="210" t="str" cm="1">
        <f t="array" ref="Q2721" xml:space="preserve"> INDEX(設定表!$C$19:$C$23, INT( LEFT(小韻資料表[[#This Row],[目次編碼]],1) ))</f>
        <v>去</v>
      </c>
      <c r="R2721" s="210">
        <f xml:space="preserve">  INDEX(設定表!$C$8:$C$15, MATCH( (RIGHT(小韻資料表[[#This Row],[清濁]]) &amp; 小韻資料表[[#This Row],[調]]), 設定表!$B$8:$B$15, 0))</f>
        <v>3</v>
      </c>
      <c r="S2721" s="205" t="s">
        <v>309</v>
      </c>
      <c r="T2721" s="205" t="s">
        <v>309</v>
      </c>
      <c r="U2721" s="226" t="s">
        <v>309</v>
      </c>
      <c r="V2721" s="146" t="s">
        <v>309</v>
      </c>
      <c r="X2721" s="135"/>
      <c r="Y2721" s="135"/>
      <c r="AA2721" s="135"/>
      <c r="AB2721" s="134"/>
      <c r="AC2721" s="135"/>
      <c r="AD2721" s="135"/>
      <c r="AH2721" s="135"/>
      <c r="AI2721" s="135"/>
    </row>
    <row r="2722" spans="1:35" ht="31.5">
      <c r="A2722" s="205">
        <v>2718</v>
      </c>
      <c r="B2722" s="206" t="s">
        <v>9653</v>
      </c>
      <c r="C2722" s="207" t="str">
        <f xml:space="preserve"> _xlfn.CONCAT(小韻資料表[[#This Row],[聲母拼音碼]],小韻資料表[[#This Row],[韻母拼音碼]],小韻資料表[[#This Row],[調號]])</f>
        <v>kuan3</v>
      </c>
      <c r="D2722" s="206" t="s">
        <v>9654</v>
      </c>
      <c r="E2722" s="208" t="s">
        <v>806</v>
      </c>
      <c r="F2722" s="205">
        <v>6</v>
      </c>
      <c r="G2722" s="209" t="s">
        <v>9655</v>
      </c>
      <c r="H2722" s="205">
        <f xml:space="preserve"> LEN(小韻資料表[[#This Row],[小韻字集]])</f>
        <v>5</v>
      </c>
      <c r="I2722" s="205" cm="1">
        <f t="array" ref="I2722" xml:space="preserve"> MATCH(TRUE, ISNUMBER( SEARCH( LEFT(小韻資料表[[#This Row],[切語]],1), 切語上字資料表[切語上字]) ), 0)</f>
        <v>1</v>
      </c>
      <c r="J2722" s="210" t="str" cm="1">
        <f t="array" ref="J2722" xml:space="preserve"> INDEX(切語上字資料表[聲母], 小韻資料表[[#This Row],[上字表識別號]])</f>
        <v>見</v>
      </c>
      <c r="K2722" s="210" t="str" cm="1">
        <f t="array" ref="K2722" xml:space="preserve"> INDEX(切語上字資料表[聲母拼音碼], 小韻資料表[[#This Row],[上字表識別號]])</f>
        <v>k</v>
      </c>
      <c r="L2722" s="210" t="str" cm="1">
        <f t="array" ref="L2722" xml:space="preserve"> INDEX(切語上字資料表[清濁], 小韻資料表[[#This Row],[上字表識別號]])</f>
        <v>全清</v>
      </c>
      <c r="M2722" s="223" t="str" cm="1">
        <f t="array" ref="M2722" xml:space="preserve"> INDEX(切語上字資料表[發送收], 小韻資料表[[#This Row],[上字表識別號]])</f>
        <v>發聲</v>
      </c>
      <c r="N2722" s="205" cm="1">
        <f t="array" ref="N2722" xml:space="preserve"> MATCH(TRUE, ISNUMBER( SEARCH( RIGHT(小韻資料表[[#This Row],[切語]],1), 切語下字資料表[切語下字]) ), 0)</f>
        <v>195</v>
      </c>
      <c r="O2722" s="207" t="str" cm="1">
        <f t="array" ref="O2722" xml:space="preserve"> INDEX(切語下字資料表[韻母], 小韻資料表[[#This Row],[下字表識別號]])</f>
        <v>線合3</v>
      </c>
      <c r="P2722" s="207" t="str" cm="1">
        <f t="array" ref="P2722" xml:space="preserve"> INDEX(切語下字資料表[韻母拼音碼], 小韻資料表[[#This Row],[下字表識別號]])</f>
        <v>uan</v>
      </c>
      <c r="Q2722" s="210" t="str" cm="1">
        <f t="array" ref="Q2722" xml:space="preserve"> INDEX(設定表!$C$19:$C$23, INT( LEFT(小韻資料表[[#This Row],[目次編碼]],1) ))</f>
        <v>去</v>
      </c>
      <c r="R2722" s="210">
        <f xml:space="preserve">  INDEX(設定表!$C$8:$C$15, MATCH( (RIGHT(小韻資料表[[#This Row],[清濁]]) &amp; 小韻資料表[[#This Row],[調]]), 設定表!$B$8:$B$15, 0))</f>
        <v>3</v>
      </c>
      <c r="S2722" s="205" t="s">
        <v>309</v>
      </c>
      <c r="T2722" s="205" t="s">
        <v>309</v>
      </c>
      <c r="U2722" s="226" t="s">
        <v>309</v>
      </c>
      <c r="V2722" s="147" t="s">
        <v>309</v>
      </c>
      <c r="X2722" s="135"/>
      <c r="Y2722" s="135"/>
      <c r="AA2722" s="135"/>
      <c r="AB2722" s="134"/>
      <c r="AC2722" s="135"/>
      <c r="AD2722" s="135"/>
      <c r="AH2722" s="135"/>
      <c r="AI2722" s="135"/>
    </row>
    <row r="2723" spans="1:35" ht="31.5">
      <c r="A2723" s="205">
        <v>2719</v>
      </c>
      <c r="B2723" s="206" t="s">
        <v>9656</v>
      </c>
      <c r="C2723" s="207" t="str">
        <f xml:space="preserve"> _xlfn.CONCAT(小韻資料表[[#This Row],[聲母拼音碼]],小韻資料表[[#This Row],[韻母拼音碼]],小韻資料表[[#This Row],[調號]])</f>
        <v>Øuan7</v>
      </c>
      <c r="D2723" s="206" t="s">
        <v>9657</v>
      </c>
      <c r="E2723" s="208" t="s">
        <v>806</v>
      </c>
      <c r="F2723" s="205">
        <v>7</v>
      </c>
      <c r="G2723" s="209" t="s">
        <v>9658</v>
      </c>
      <c r="H2723" s="205">
        <f xml:space="preserve"> LEN(小韻資料表[[#This Row],[小韻字集]])</f>
        <v>5</v>
      </c>
      <c r="I2723" s="205" cm="1">
        <f t="array" ref="I2723" xml:space="preserve"> MATCH(TRUE, ISNUMBER( SEARCH( LEFT(小韻資料表[[#This Row],[切語]],1), 切語上字資料表[切語上字]) ), 0)</f>
        <v>38</v>
      </c>
      <c r="J2723" s="210" t="str" cm="1">
        <f t="array" ref="J2723" xml:space="preserve"> INDEX(切語上字資料表[聲母], 小韻資料表[[#This Row],[上字表識別號]])</f>
        <v>為</v>
      </c>
      <c r="K2723" s="210" t="str" cm="1">
        <f t="array" ref="K2723" xml:space="preserve"> INDEX(切語上字資料表[聲母拼音碼], 小韻資料表[[#This Row],[上字表識別號]])</f>
        <v>Ø</v>
      </c>
      <c r="L2723" s="210" t="str" cm="1">
        <f t="array" ref="L2723" xml:space="preserve"> INDEX(切語上字資料表[清濁], 小韻資料表[[#This Row],[上字表識別號]])</f>
        <v>次濁</v>
      </c>
      <c r="M2723" s="223" t="str" cm="1">
        <f t="array" ref="M2723" xml:space="preserve"> INDEX(切語上字資料表[發送收], 小韻資料表[[#This Row],[上字表識別號]])</f>
        <v>發聲</v>
      </c>
      <c r="N2723" s="205" cm="1">
        <f t="array" ref="N2723" xml:space="preserve"> MATCH(TRUE, ISNUMBER( SEARCH( RIGHT(小韻資料表[[#This Row],[切語]],1), 切語下字資料表[切語下字]) ), 0)</f>
        <v>195</v>
      </c>
      <c r="O2723" s="207" t="str" cm="1">
        <f t="array" ref="O2723" xml:space="preserve"> INDEX(切語下字資料表[韻母], 小韻資料表[[#This Row],[下字表識別號]])</f>
        <v>線合3</v>
      </c>
      <c r="P2723" s="207" t="str" cm="1">
        <f t="array" ref="P2723" xml:space="preserve"> INDEX(切語下字資料表[韻母拼音碼], 小韻資料表[[#This Row],[下字表識別號]])</f>
        <v>uan</v>
      </c>
      <c r="Q2723" s="210" t="str" cm="1">
        <f t="array" ref="Q2723" xml:space="preserve"> INDEX(設定表!$C$19:$C$23, INT( LEFT(小韻資料表[[#This Row],[目次編碼]],1) ))</f>
        <v>去</v>
      </c>
      <c r="R2723" s="210">
        <f xml:space="preserve">  INDEX(設定表!$C$8:$C$15, MATCH( (RIGHT(小韻資料表[[#This Row],[清濁]]) &amp; 小韻資料表[[#This Row],[調]]), 設定表!$B$8:$B$15, 0))</f>
        <v>7</v>
      </c>
      <c r="S2723" s="205" t="s">
        <v>309</v>
      </c>
      <c r="T2723" s="205" t="s">
        <v>309</v>
      </c>
      <c r="U2723" s="226" t="s">
        <v>309</v>
      </c>
      <c r="V2723" s="146" t="s">
        <v>309</v>
      </c>
      <c r="X2723" s="135"/>
      <c r="Y2723" s="135"/>
      <c r="AA2723" s="135"/>
      <c r="AB2723" s="134"/>
      <c r="AC2723" s="135"/>
      <c r="AD2723" s="135"/>
      <c r="AH2723" s="135"/>
      <c r="AI2723" s="135"/>
    </row>
    <row r="2724" spans="1:35" ht="31.5">
      <c r="A2724" s="205">
        <v>2720</v>
      </c>
      <c r="B2724" s="206" t="s">
        <v>9659</v>
      </c>
      <c r="C2724" s="207" t="str">
        <f xml:space="preserve"> _xlfn.CONCAT(小韻資料表[[#This Row],[聲母拼音碼]],小韻資料表[[#This Row],[韻母拼音碼]],小韻資料表[[#This Row],[調號]])</f>
        <v>mian7</v>
      </c>
      <c r="D2724" s="206" t="s">
        <v>9660</v>
      </c>
      <c r="E2724" s="208" t="s">
        <v>806</v>
      </c>
      <c r="F2724" s="205">
        <v>8</v>
      </c>
      <c r="G2724" s="209" t="s">
        <v>9661</v>
      </c>
      <c r="H2724" s="205">
        <f xml:space="preserve"> LEN(小韻資料表[[#This Row],[小韻字集]])</f>
        <v>2</v>
      </c>
      <c r="I2724" s="205" cm="1">
        <f t="array" ref="I2724" xml:space="preserve"> MATCH(TRUE, ISNUMBER( SEARCH( LEFT(小韻資料表[[#This Row],[切語]],1), 切語上字資料表[切語上字]) ), 0)</f>
        <v>16</v>
      </c>
      <c r="J2724" s="210" t="str" cm="1">
        <f t="array" ref="J2724" xml:space="preserve"> INDEX(切語上字資料表[聲母], 小韻資料表[[#This Row],[上字表識別號]])</f>
        <v>明</v>
      </c>
      <c r="K2724" s="210" t="str" cm="1">
        <f t="array" ref="K2724" xml:space="preserve"> INDEX(切語上字資料表[聲母拼音碼], 小韻資料表[[#This Row],[上字表識別號]])</f>
        <v>m</v>
      </c>
      <c r="L2724" s="210" t="str" cm="1">
        <f t="array" ref="L2724" xml:space="preserve"> INDEX(切語上字資料表[清濁], 小韻資料表[[#This Row],[上字表識別號]])</f>
        <v>次濁</v>
      </c>
      <c r="M2724" s="223" t="str" cm="1">
        <f t="array" ref="M2724" xml:space="preserve"> INDEX(切語上字資料表[發送收], 小韻資料表[[#This Row],[上字表識別號]])</f>
        <v>收聲</v>
      </c>
      <c r="N2724" s="205" cm="1">
        <f t="array" ref="N2724" xml:space="preserve"> MATCH(TRUE, ISNUMBER( SEARCH( RIGHT(小韻資料表[[#This Row],[切語]],1), 切語下字資料表[切語下字]) ), 0)</f>
        <v>191</v>
      </c>
      <c r="O2724" s="207" t="str" cm="1">
        <f t="array" ref="O2724" xml:space="preserve"> INDEX(切語下字資料表[韻母], 小韻資料表[[#This Row],[下字表識別號]])</f>
        <v>線開3</v>
      </c>
      <c r="P2724" s="207" t="str" cm="1">
        <f t="array" ref="P2724" xml:space="preserve"> INDEX(切語下字資料表[韻母拼音碼], 小韻資料表[[#This Row],[下字表識別號]])</f>
        <v>ian</v>
      </c>
      <c r="Q2724" s="210" t="str" cm="1">
        <f t="array" ref="Q2724" xml:space="preserve"> INDEX(設定表!$C$19:$C$23, INT( LEFT(小韻資料表[[#This Row],[目次編碼]],1) ))</f>
        <v>去</v>
      </c>
      <c r="R2724" s="210">
        <f xml:space="preserve">  INDEX(設定表!$C$8:$C$15, MATCH( (RIGHT(小韻資料表[[#This Row],[清濁]]) &amp; 小韻資料表[[#This Row],[調]]), 設定表!$B$8:$B$15, 0))</f>
        <v>7</v>
      </c>
      <c r="S2724" s="205" t="s">
        <v>309</v>
      </c>
      <c r="T2724" s="205" t="s">
        <v>309</v>
      </c>
      <c r="U2724" s="226" t="s">
        <v>309</v>
      </c>
      <c r="V2724" s="147" t="s">
        <v>309</v>
      </c>
      <c r="X2724" s="135"/>
      <c r="Y2724" s="135"/>
      <c r="AA2724" s="135"/>
      <c r="AB2724" s="134"/>
      <c r="AC2724" s="135"/>
      <c r="AD2724" s="135"/>
      <c r="AH2724" s="135"/>
      <c r="AI2724" s="135"/>
    </row>
    <row r="2725" spans="1:35" ht="31.5">
      <c r="A2725" s="205">
        <v>2721</v>
      </c>
      <c r="B2725" s="206" t="s">
        <v>9662</v>
      </c>
      <c r="C2725" s="207" t="str">
        <f xml:space="preserve"> _xlfn.CONCAT(小韻資料表[[#This Row],[聲母拼音碼]],小韻資料表[[#This Row],[韻母拼音碼]],小韻資料表[[#This Row],[調號]])</f>
        <v>chuan3</v>
      </c>
      <c r="D2725" s="206" t="s">
        <v>9663</v>
      </c>
      <c r="E2725" s="208" t="s">
        <v>806</v>
      </c>
      <c r="F2725" s="205">
        <v>9</v>
      </c>
      <c r="G2725" s="209" t="s">
        <v>9664</v>
      </c>
      <c r="H2725" s="205">
        <f xml:space="preserve"> LEN(小韻資料表[[#This Row],[小韻字集]])</f>
        <v>4</v>
      </c>
      <c r="I2725" s="205" cm="1">
        <f t="array" ref="I2725" xml:space="preserve"> MATCH(TRUE, ISNUMBER( SEARCH( LEFT(小韻資料表[[#This Row],[切語]],1), 切語上字資料表[切語上字]) ), 0)</f>
        <v>31</v>
      </c>
      <c r="J2725" s="210" t="str" cm="1">
        <f t="array" ref="J2725" xml:space="preserve"> INDEX(切語上字資料表[聲母], 小韻資料表[[#This Row],[上字表識別號]])</f>
        <v>穿</v>
      </c>
      <c r="K2725" s="210" t="str" cm="1">
        <f t="array" ref="K2725" xml:space="preserve"> INDEX(切語上字資料表[聲母拼音碼], 小韻資料表[[#This Row],[上字表識別號]])</f>
        <v>ch</v>
      </c>
      <c r="L2725" s="210" t="str" cm="1">
        <f t="array" ref="L2725" xml:space="preserve"> INDEX(切語上字資料表[清濁], 小韻資料表[[#This Row],[上字表識別號]])</f>
        <v>次清</v>
      </c>
      <c r="M2725" s="223" t="str" cm="1">
        <f t="array" ref="M2725" xml:space="preserve"> INDEX(切語上字資料表[發送收], 小韻資料表[[#This Row],[上字表識別號]])</f>
        <v>送氣</v>
      </c>
      <c r="N2725" s="205" cm="1">
        <f t="array" ref="N2725" xml:space="preserve"> MATCH(TRUE, ISNUMBER( SEARCH( RIGHT(小韻資料表[[#This Row],[切語]],1), 切語下字資料表[切語下字]) ), 0)</f>
        <v>195</v>
      </c>
      <c r="O2725" s="207" t="str" cm="1">
        <f t="array" ref="O2725" xml:space="preserve"> INDEX(切語下字資料表[韻母], 小韻資料表[[#This Row],[下字表識別號]])</f>
        <v>線合3</v>
      </c>
      <c r="P2725" s="207" t="str" cm="1">
        <f t="array" ref="P2725" xml:space="preserve"> INDEX(切語下字資料表[韻母拼音碼], 小韻資料表[[#This Row],[下字表識別號]])</f>
        <v>uan</v>
      </c>
      <c r="Q2725" s="210" t="str" cm="1">
        <f t="array" ref="Q2725" xml:space="preserve"> INDEX(設定表!$C$19:$C$23, INT( LEFT(小韻資料表[[#This Row],[目次編碼]],1) ))</f>
        <v>去</v>
      </c>
      <c r="R2725" s="210">
        <f xml:space="preserve">  INDEX(設定表!$C$8:$C$15, MATCH( (RIGHT(小韻資料表[[#This Row],[清濁]]) &amp; 小韻資料表[[#This Row],[調]]), 設定表!$B$8:$B$15, 0))</f>
        <v>3</v>
      </c>
      <c r="S2725" s="205" t="s">
        <v>309</v>
      </c>
      <c r="T2725" s="205" t="s">
        <v>309</v>
      </c>
      <c r="U2725" s="226" t="s">
        <v>9665</v>
      </c>
      <c r="V2725" s="146" t="s">
        <v>309</v>
      </c>
      <c r="X2725" s="135"/>
      <c r="Y2725" s="135"/>
      <c r="AA2725" s="135"/>
      <c r="AB2725" s="134"/>
      <c r="AC2725" s="135"/>
      <c r="AD2725" s="135"/>
      <c r="AH2725" s="135"/>
      <c r="AI2725" s="135"/>
    </row>
    <row r="2726" spans="1:35" ht="31.5">
      <c r="A2726" s="205">
        <v>2722</v>
      </c>
      <c r="B2726" s="206" t="s">
        <v>9666</v>
      </c>
      <c r="C2726" s="207" t="str">
        <f xml:space="preserve"> _xlfn.CONCAT(小韻資料表[[#This Row],[聲母拼音碼]],小韻資料表[[#This Row],[韻母拼音碼]],小韻資料表[[#This Row],[調號]])</f>
        <v>Øuan7</v>
      </c>
      <c r="D2726" s="206" t="s">
        <v>9667</v>
      </c>
      <c r="E2726" s="208" t="s">
        <v>806</v>
      </c>
      <c r="F2726" s="205">
        <v>10</v>
      </c>
      <c r="G2726" s="209" t="s">
        <v>9668</v>
      </c>
      <c r="H2726" s="205">
        <f xml:space="preserve"> LEN(小韻資料表[[#This Row],[小韻字集]])</f>
        <v>5</v>
      </c>
      <c r="I2726" s="205" cm="1">
        <f t="array" ref="I2726" xml:space="preserve"> MATCH(TRUE, ISNUMBER( SEARCH( LEFT(小韻資料表[[#This Row],[切語]],1), 切語上字資料表[切語上字]) ), 0)</f>
        <v>39</v>
      </c>
      <c r="J2726" s="210" t="str" cm="1">
        <f t="array" ref="J2726" xml:space="preserve"> INDEX(切語上字資料表[聲母], 小韻資料表[[#This Row],[上字表識別號]])</f>
        <v>喻</v>
      </c>
      <c r="K2726" s="210" t="str" cm="1">
        <f t="array" ref="K2726" xml:space="preserve"> INDEX(切語上字資料表[聲母拼音碼], 小韻資料表[[#This Row],[上字表識別號]])</f>
        <v>Ø</v>
      </c>
      <c r="L2726" s="210" t="str" cm="1">
        <f t="array" ref="L2726" xml:space="preserve"> INDEX(切語上字資料表[清濁], 小韻資料表[[#This Row],[上字表識別號]])</f>
        <v>次濁</v>
      </c>
      <c r="M2726" s="223" t="str" cm="1">
        <f t="array" ref="M2726" xml:space="preserve"> INDEX(切語上字資料表[發送收], 小韻資料表[[#This Row],[上字表識別號]])</f>
        <v>發聲</v>
      </c>
      <c r="N2726" s="205" cm="1">
        <f t="array" ref="N2726" xml:space="preserve"> MATCH(TRUE, ISNUMBER( SEARCH( RIGHT(小韻資料表[[#This Row],[切語]],1), 切語下字資料表[切語下字]) ), 0)</f>
        <v>195</v>
      </c>
      <c r="O2726" s="207" t="str" cm="1">
        <f t="array" ref="O2726" xml:space="preserve"> INDEX(切語下字資料表[韻母], 小韻資料表[[#This Row],[下字表識別號]])</f>
        <v>線合3</v>
      </c>
      <c r="P2726" s="207" t="str" cm="1">
        <f t="array" ref="P2726" xml:space="preserve"> INDEX(切語下字資料表[韻母拼音碼], 小韻資料表[[#This Row],[下字表識別號]])</f>
        <v>uan</v>
      </c>
      <c r="Q2726" s="210" t="str" cm="1">
        <f t="array" ref="Q2726" xml:space="preserve"> INDEX(設定表!$C$19:$C$23, INT( LEFT(小韻資料表[[#This Row],[目次編碼]],1) ))</f>
        <v>去</v>
      </c>
      <c r="R2726" s="210">
        <f xml:space="preserve">  INDEX(設定表!$C$8:$C$15, MATCH( (RIGHT(小韻資料表[[#This Row],[清濁]]) &amp; 小韻資料表[[#This Row],[調]]), 設定表!$B$8:$B$15, 0))</f>
        <v>7</v>
      </c>
      <c r="S2726" s="205" t="s">
        <v>309</v>
      </c>
      <c r="T2726" s="205" t="s">
        <v>309</v>
      </c>
      <c r="U2726" s="226" t="s">
        <v>9669</v>
      </c>
      <c r="V2726" s="147" t="s">
        <v>309</v>
      </c>
      <c r="X2726" s="135"/>
      <c r="Y2726" s="135"/>
      <c r="AA2726" s="135"/>
      <c r="AB2726" s="134"/>
      <c r="AC2726" s="135"/>
      <c r="AD2726" s="135"/>
      <c r="AH2726" s="135"/>
      <c r="AI2726" s="135"/>
    </row>
    <row r="2727" spans="1:35" ht="31.5">
      <c r="A2727" s="205">
        <v>2723</v>
      </c>
      <c r="B2727" s="206" t="s">
        <v>9670</v>
      </c>
      <c r="C2727" s="207" t="str">
        <f xml:space="preserve"> _xlfn.CONCAT(小韻資料表[[#This Row],[聲母拼音碼]],小韻資料表[[#This Row],[韻母拼音碼]],小韻資料表[[#This Row],[調號]])</f>
        <v>tian3</v>
      </c>
      <c r="D2727" s="206" t="s">
        <v>9671</v>
      </c>
      <c r="E2727" s="208" t="s">
        <v>806</v>
      </c>
      <c r="F2727" s="205">
        <v>11</v>
      </c>
      <c r="G2727" s="209" t="s">
        <v>9672</v>
      </c>
      <c r="H2727" s="205">
        <f xml:space="preserve"> LEN(小韻資料表[[#This Row],[小韻字集]])</f>
        <v>5</v>
      </c>
      <c r="I2727" s="205" cm="1">
        <f t="array" ref="I2727" xml:space="preserve"> MATCH(TRUE, ISNUMBER( SEARCH( LEFT(小韻資料表[[#This Row],[切語]],1), 切語上字資料表[切語上字]) ), 0)</f>
        <v>9</v>
      </c>
      <c r="J2727" s="210" t="str" cm="1">
        <f t="array" ref="J2727" xml:space="preserve"> INDEX(切語上字資料表[聲母], 小韻資料表[[#This Row],[上字表識別號]])</f>
        <v>知</v>
      </c>
      <c r="K2727" s="210" t="str" cm="1">
        <f t="array" ref="K2727" xml:space="preserve"> INDEX(切語上字資料表[聲母拼音碼], 小韻資料表[[#This Row],[上字表識別號]])</f>
        <v>t</v>
      </c>
      <c r="L2727" s="210" t="str" cm="1">
        <f t="array" ref="L2727" xml:space="preserve"> INDEX(切語上字資料表[清濁], 小韻資料表[[#This Row],[上字表識別號]])</f>
        <v>全清</v>
      </c>
      <c r="M2727" s="223" t="str" cm="1">
        <f t="array" ref="M2727" xml:space="preserve"> INDEX(切語上字資料表[發送收], 小韻資料表[[#This Row],[上字表識別號]])</f>
        <v>發聲</v>
      </c>
      <c r="N2727" s="205" cm="1">
        <f t="array" ref="N2727" xml:space="preserve"> MATCH(TRUE, ISNUMBER( SEARCH( RIGHT(小韻資料表[[#This Row],[切語]],1), 切語下字資料表[切語下字]) ), 0)</f>
        <v>191</v>
      </c>
      <c r="O2727" s="207" t="str" cm="1">
        <f t="array" ref="O2727" xml:space="preserve"> INDEX(切語下字資料表[韻母], 小韻資料表[[#This Row],[下字表識別號]])</f>
        <v>線開3</v>
      </c>
      <c r="P2727" s="207" t="str" cm="1">
        <f t="array" ref="P2727" xml:space="preserve"> INDEX(切語下字資料表[韻母拼音碼], 小韻資料表[[#This Row],[下字表識別號]])</f>
        <v>ian</v>
      </c>
      <c r="Q2727" s="210" t="str" cm="1">
        <f t="array" ref="Q2727" xml:space="preserve"> INDEX(設定表!$C$19:$C$23, INT( LEFT(小韻資料表[[#This Row],[目次編碼]],1) ))</f>
        <v>去</v>
      </c>
      <c r="R2727" s="210">
        <f xml:space="preserve">  INDEX(設定表!$C$8:$C$15, MATCH( (RIGHT(小韻資料表[[#This Row],[清濁]]) &amp; 小韻資料表[[#This Row],[調]]), 設定表!$B$8:$B$15, 0))</f>
        <v>3</v>
      </c>
      <c r="S2727" s="205" t="s">
        <v>309</v>
      </c>
      <c r="T2727" s="205" t="s">
        <v>309</v>
      </c>
      <c r="U2727" s="226" t="s">
        <v>309</v>
      </c>
      <c r="V2727" s="146" t="s">
        <v>309</v>
      </c>
      <c r="X2727" s="135"/>
      <c r="Y2727" s="135"/>
      <c r="AA2727" s="135"/>
      <c r="AB2727" s="134"/>
      <c r="AC2727" s="135"/>
      <c r="AD2727" s="135"/>
      <c r="AH2727" s="135"/>
      <c r="AI2727" s="135"/>
    </row>
    <row r="2728" spans="1:35" ht="31.5">
      <c r="A2728" s="205">
        <v>2724</v>
      </c>
      <c r="B2728" s="206" t="s">
        <v>9673</v>
      </c>
      <c r="C2728" s="207" t="str">
        <f xml:space="preserve"> _xlfn.CONCAT(小韻資料表[[#This Row],[聲母拼音碼]],小韻資料表[[#This Row],[韻母拼音碼]],小韻資料表[[#This Row],[調號]])</f>
        <v>juan7</v>
      </c>
      <c r="D2728" s="206" t="s">
        <v>9674</v>
      </c>
      <c r="E2728" s="208" t="s">
        <v>806</v>
      </c>
      <c r="F2728" s="205">
        <v>12</v>
      </c>
      <c r="G2728" s="209" t="s">
        <v>9674</v>
      </c>
      <c r="H2728" s="205">
        <f xml:space="preserve"> LEN(小韻資料表[[#This Row],[小韻字集]])</f>
        <v>2</v>
      </c>
      <c r="I2728" s="205" cm="1">
        <f t="array" ref="I2728" xml:space="preserve"> MATCH(TRUE, ISNUMBER( SEARCH( LEFT(小韻資料表[[#This Row],[切語]],1), 切語上字資料表[切語上字]) ), 0)</f>
        <v>41</v>
      </c>
      <c r="J2728" s="210" t="str" cm="1">
        <f t="array" ref="J2728" xml:space="preserve"> INDEX(切語上字資料表[聲母], 小韻資料表[[#This Row],[上字表識別號]])</f>
        <v>日</v>
      </c>
      <c r="K2728" s="210" t="str" cm="1">
        <f t="array" ref="K2728" xml:space="preserve"> INDEX(切語上字資料表[聲母拼音碼], 小韻資料表[[#This Row],[上字表識別號]])</f>
        <v>j</v>
      </c>
      <c r="L2728" s="210" t="str" cm="1">
        <f t="array" ref="L2728" xml:space="preserve"> INDEX(切語上字資料表[清濁], 小韻資料表[[#This Row],[上字表識別號]])</f>
        <v>次濁</v>
      </c>
      <c r="M2728" s="223" t="str" cm="1">
        <f t="array" ref="M2728" xml:space="preserve"> INDEX(切語上字資料表[發送收], 小韻資料表[[#This Row],[上字表識別號]])</f>
        <v>收聲</v>
      </c>
      <c r="N2728" s="205" cm="1">
        <f t="array" ref="N2728" xml:space="preserve"> MATCH(TRUE, ISNUMBER( SEARCH( RIGHT(小韻資料表[[#This Row],[切語]],1), 切語下字資料表[切語下字]) ), 0)</f>
        <v>195</v>
      </c>
      <c r="O2728" s="207" t="str" cm="1">
        <f t="array" ref="O2728" xml:space="preserve"> INDEX(切語下字資料表[韻母], 小韻資料表[[#This Row],[下字表識別號]])</f>
        <v>線合3</v>
      </c>
      <c r="P2728" s="207" t="str" cm="1">
        <f t="array" ref="P2728" xml:space="preserve"> INDEX(切語下字資料表[韻母拼音碼], 小韻資料表[[#This Row],[下字表識別號]])</f>
        <v>uan</v>
      </c>
      <c r="Q2728" s="210" t="str" cm="1">
        <f t="array" ref="Q2728" xml:space="preserve"> INDEX(設定表!$C$19:$C$23, INT( LEFT(小韻資料表[[#This Row],[目次編碼]],1) ))</f>
        <v>去</v>
      </c>
      <c r="R2728" s="210">
        <f xml:space="preserve">  INDEX(設定表!$C$8:$C$15, MATCH( (RIGHT(小韻資料表[[#This Row],[清濁]]) &amp; 小韻資料表[[#This Row],[調]]), 設定表!$B$8:$B$15, 0))</f>
        <v>7</v>
      </c>
      <c r="S2728" s="205" t="s">
        <v>309</v>
      </c>
      <c r="T2728" s="205" t="s">
        <v>309</v>
      </c>
      <c r="U2728" s="226" t="s">
        <v>309</v>
      </c>
      <c r="V2728" s="147" t="s">
        <v>309</v>
      </c>
      <c r="X2728" s="135"/>
      <c r="Y2728" s="135"/>
      <c r="AA2728" s="135"/>
      <c r="AB2728" s="134"/>
      <c r="AC2728" s="135"/>
      <c r="AD2728" s="135"/>
      <c r="AH2728" s="135"/>
      <c r="AI2728" s="135"/>
    </row>
    <row r="2729" spans="1:35" ht="31.5">
      <c r="A2729" s="205">
        <v>2725</v>
      </c>
      <c r="B2729" s="206" t="s">
        <v>9675</v>
      </c>
      <c r="C2729" s="207" t="str">
        <f xml:space="preserve"> _xlfn.CONCAT(小韻資料表[[#This Row],[聲母拼音碼]],小韻資料表[[#This Row],[韻母拼音碼]],小韻資料表[[#This Row],[調號]])</f>
        <v>cian3</v>
      </c>
      <c r="D2729" s="206" t="s">
        <v>9676</v>
      </c>
      <c r="E2729" s="208" t="s">
        <v>806</v>
      </c>
      <c r="F2729" s="205">
        <v>13</v>
      </c>
      <c r="G2729" s="209" t="s">
        <v>9677</v>
      </c>
      <c r="H2729" s="205">
        <f xml:space="preserve"> LEN(小韻資料表[[#This Row],[小韻字集]])</f>
        <v>10</v>
      </c>
      <c r="I2729" s="205" cm="1">
        <f t="array" ref="I2729" xml:space="preserve"> MATCH(TRUE, ISNUMBER( SEARCH( LEFT(小韻資料表[[#This Row],[切語]],1), 切語上字資料表[切語上字]) ), 0)</f>
        <v>21</v>
      </c>
      <c r="J2729" s="210" t="str" cm="1">
        <f t="array" ref="J2729" xml:space="preserve"> INDEX(切語上字資料表[聲母], 小韻資料表[[#This Row],[上字表識別號]])</f>
        <v>精</v>
      </c>
      <c r="K2729" s="210" t="str" cm="1">
        <f t="array" ref="K2729" xml:space="preserve"> INDEX(切語上字資料表[聲母拼音碼], 小韻資料表[[#This Row],[上字表識別號]])</f>
        <v>c</v>
      </c>
      <c r="L2729" s="210" t="str" cm="1">
        <f t="array" ref="L2729" xml:space="preserve"> INDEX(切語上字資料表[清濁], 小韻資料表[[#This Row],[上字表識別號]])</f>
        <v>全清</v>
      </c>
      <c r="M2729" s="223" t="str" cm="1">
        <f t="array" ref="M2729" xml:space="preserve"> INDEX(切語上字資料表[發送收], 小韻資料表[[#This Row],[上字表識別號]])</f>
        <v>發聲</v>
      </c>
      <c r="N2729" s="205" cm="1">
        <f t="array" ref="N2729" xml:space="preserve"> MATCH(TRUE, ISNUMBER( SEARCH( RIGHT(小韻資料表[[#This Row],[切語]],1), 切語下字資料表[切語下字]) ), 0)</f>
        <v>191</v>
      </c>
      <c r="O2729" s="207" t="str" cm="1">
        <f t="array" ref="O2729" xml:space="preserve"> INDEX(切語下字資料表[韻母], 小韻資料表[[#This Row],[下字表識別號]])</f>
        <v>線開3</v>
      </c>
      <c r="P2729" s="207" t="str" cm="1">
        <f t="array" ref="P2729" xml:space="preserve"> INDEX(切語下字資料表[韻母拼音碼], 小韻資料表[[#This Row],[下字表識別號]])</f>
        <v>ian</v>
      </c>
      <c r="Q2729" s="210" t="str" cm="1">
        <f t="array" ref="Q2729" xml:space="preserve"> INDEX(設定表!$C$19:$C$23, INT( LEFT(小韻資料表[[#This Row],[目次編碼]],1) ))</f>
        <v>去</v>
      </c>
      <c r="R2729" s="210">
        <f xml:space="preserve">  INDEX(設定表!$C$8:$C$15, MATCH( (RIGHT(小韻資料表[[#This Row],[清濁]]) &amp; 小韻資料表[[#This Row],[調]]), 設定表!$B$8:$B$15, 0))</f>
        <v>3</v>
      </c>
      <c r="S2729" s="205" t="s">
        <v>309</v>
      </c>
      <c r="T2729" s="205" t="s">
        <v>309</v>
      </c>
      <c r="U2729" s="226" t="s">
        <v>309</v>
      </c>
      <c r="V2729" s="146" t="s">
        <v>309</v>
      </c>
      <c r="X2729" s="135"/>
      <c r="Y2729" s="135"/>
      <c r="AA2729" s="135"/>
      <c r="AB2729" s="134"/>
      <c r="AC2729" s="135"/>
      <c r="AD2729" s="135"/>
      <c r="AH2729" s="135"/>
      <c r="AI2729" s="135"/>
    </row>
    <row r="2730" spans="1:35" ht="31.5">
      <c r="A2730" s="205">
        <v>2726</v>
      </c>
      <c r="B2730" s="206" t="s">
        <v>9678</v>
      </c>
      <c r="C2730" s="207" t="str">
        <f xml:space="preserve"> _xlfn.CONCAT(小韻資料表[[#This Row],[聲母拼音碼]],小韻資料表[[#This Row],[韻母拼音碼]],小韻資料表[[#This Row],[調號]])</f>
        <v>chian3</v>
      </c>
      <c r="D2730" s="206" t="s">
        <v>9679</v>
      </c>
      <c r="E2730" s="208" t="s">
        <v>806</v>
      </c>
      <c r="F2730" s="205">
        <v>14</v>
      </c>
      <c r="G2730" s="209" t="s">
        <v>9679</v>
      </c>
      <c r="H2730" s="205">
        <f xml:space="preserve"> LEN(小韻資料表[[#This Row],[小韻字集]])</f>
        <v>1</v>
      </c>
      <c r="I2730" s="205" cm="1">
        <f t="array" ref="I2730" xml:space="preserve"> MATCH(TRUE, ISNUMBER( SEARCH( LEFT(小韻資料表[[#This Row],[切語]],1), 切語上字資料表[切語上字]) ), 0)</f>
        <v>31</v>
      </c>
      <c r="J2730" s="210" t="str" cm="1">
        <f t="array" ref="J2730" xml:space="preserve"> INDEX(切語上字資料表[聲母], 小韻資料表[[#This Row],[上字表識別號]])</f>
        <v>穿</v>
      </c>
      <c r="K2730" s="210" t="str" cm="1">
        <f t="array" ref="K2730" xml:space="preserve"> INDEX(切語上字資料表[聲母拼音碼], 小韻資料表[[#This Row],[上字表識別號]])</f>
        <v>ch</v>
      </c>
      <c r="L2730" s="210" t="str" cm="1">
        <f t="array" ref="L2730" xml:space="preserve"> INDEX(切語上字資料表[清濁], 小韻資料表[[#This Row],[上字表識別號]])</f>
        <v>次清</v>
      </c>
      <c r="M2730" s="223" t="str" cm="1">
        <f t="array" ref="M2730" xml:space="preserve"> INDEX(切語上字資料表[發送收], 小韻資料表[[#This Row],[上字表識別號]])</f>
        <v>送氣</v>
      </c>
      <c r="N2730" s="205" cm="1">
        <f t="array" ref="N2730" xml:space="preserve"> MATCH(TRUE, ISNUMBER( SEARCH( RIGHT(小韻資料表[[#This Row],[切語]],1), 切語下字資料表[切語下字]) ), 0)</f>
        <v>191</v>
      </c>
      <c r="O2730" s="207" t="str" cm="1">
        <f t="array" ref="O2730" xml:space="preserve"> INDEX(切語下字資料表[韻母], 小韻資料表[[#This Row],[下字表識別號]])</f>
        <v>線開3</v>
      </c>
      <c r="P2730" s="207" t="str" cm="1">
        <f t="array" ref="P2730" xml:space="preserve"> INDEX(切語下字資料表[韻母拼音碼], 小韻資料表[[#This Row],[下字表識別號]])</f>
        <v>ian</v>
      </c>
      <c r="Q2730" s="210" t="str" cm="1">
        <f t="array" ref="Q2730" xml:space="preserve"> INDEX(設定表!$C$19:$C$23, INT( LEFT(小韻資料表[[#This Row],[目次編碼]],1) ))</f>
        <v>去</v>
      </c>
      <c r="R2730" s="210">
        <f xml:space="preserve">  INDEX(設定表!$C$8:$C$15, MATCH( (RIGHT(小韻資料表[[#This Row],[清濁]]) &amp; 小韻資料表[[#This Row],[調]]), 設定表!$B$8:$B$15, 0))</f>
        <v>3</v>
      </c>
      <c r="S2730" s="205" t="s">
        <v>309</v>
      </c>
      <c r="T2730" s="205" t="s">
        <v>309</v>
      </c>
      <c r="U2730" s="226" t="s">
        <v>309</v>
      </c>
      <c r="V2730" s="147" t="s">
        <v>309</v>
      </c>
      <c r="X2730" s="135"/>
      <c r="Y2730" s="135"/>
      <c r="AA2730" s="135"/>
      <c r="AB2730" s="134"/>
      <c r="AC2730" s="135"/>
      <c r="AD2730" s="135"/>
      <c r="AH2730" s="135"/>
      <c r="AI2730" s="135"/>
    </row>
    <row r="2731" spans="1:35" ht="31.5">
      <c r="A2731" s="205">
        <v>2727</v>
      </c>
      <c r="B2731" s="206" t="s">
        <v>9680</v>
      </c>
      <c r="C2731" s="207" t="str">
        <f xml:space="preserve"> _xlfn.CONCAT(小韻資料表[[#This Row],[聲母拼音碼]],小韻資料表[[#This Row],[韻母拼音碼]],小韻資料表[[#This Row],[調號]])</f>
        <v>sian3</v>
      </c>
      <c r="D2731" s="206" t="s">
        <v>9681</v>
      </c>
      <c r="E2731" s="208" t="s">
        <v>806</v>
      </c>
      <c r="F2731" s="205">
        <v>15</v>
      </c>
      <c r="G2731" s="209" t="s">
        <v>9682</v>
      </c>
      <c r="H2731" s="205">
        <f xml:space="preserve"> LEN(小韻資料表[[#This Row],[小韻字集]])</f>
        <v>9</v>
      </c>
      <c r="I2731" s="205" cm="1">
        <f t="array" ref="I2731" xml:space="preserve"> MATCH(TRUE, ISNUMBER( SEARCH( LEFT(小韻資料表[[#This Row],[切語]],1), 切語上字資料表[切語上字]) ), 0)</f>
        <v>33</v>
      </c>
      <c r="J2731" s="210" t="str" cm="1">
        <f t="array" ref="J2731" xml:space="preserve"> INDEX(切語上字資料表[聲母], 小韻資料表[[#This Row],[上字表識別號]])</f>
        <v>審</v>
      </c>
      <c r="K2731" s="210" t="str" cm="1">
        <f t="array" ref="K2731" xml:space="preserve"> INDEX(切語上字資料表[聲母拼音碼], 小韻資料表[[#This Row],[上字表識別號]])</f>
        <v>s</v>
      </c>
      <c r="L2731" s="210" t="str" cm="1">
        <f t="array" ref="L2731" xml:space="preserve"> INDEX(切語上字資料表[清濁], 小韻資料表[[#This Row],[上字表識別號]])</f>
        <v>全清</v>
      </c>
      <c r="M2731" s="223" t="str" cm="1">
        <f t="array" ref="M2731" xml:space="preserve"> INDEX(切語上字資料表[發送收], 小韻資料表[[#This Row],[上字表識別號]])</f>
        <v>送氣</v>
      </c>
      <c r="N2731" s="205" cm="1">
        <f t="array" ref="N2731" xml:space="preserve"> MATCH(TRUE, ISNUMBER( SEARCH( RIGHT(小韻資料表[[#This Row],[切語]],1), 切語下字資料表[切語下字]) ), 0)</f>
        <v>191</v>
      </c>
      <c r="O2731" s="207" t="str" cm="1">
        <f t="array" ref="O2731" xml:space="preserve"> INDEX(切語下字資料表[韻母], 小韻資料表[[#This Row],[下字表識別號]])</f>
        <v>線開3</v>
      </c>
      <c r="P2731" s="207" t="str" cm="1">
        <f t="array" ref="P2731" xml:space="preserve"> INDEX(切語下字資料表[韻母拼音碼], 小韻資料表[[#This Row],[下字表識別號]])</f>
        <v>ian</v>
      </c>
      <c r="Q2731" s="210" t="str" cm="1">
        <f t="array" ref="Q2731" xml:space="preserve"> INDEX(設定表!$C$19:$C$23, INT( LEFT(小韻資料表[[#This Row],[目次編碼]],1) ))</f>
        <v>去</v>
      </c>
      <c r="R2731" s="210">
        <f xml:space="preserve">  INDEX(設定表!$C$8:$C$15, MATCH( (RIGHT(小韻資料表[[#This Row],[清濁]]) &amp; 小韻資料表[[#This Row],[調]]), 設定表!$B$8:$B$15, 0))</f>
        <v>3</v>
      </c>
      <c r="S2731" s="205" t="s">
        <v>309</v>
      </c>
      <c r="T2731" s="205" t="s">
        <v>309</v>
      </c>
      <c r="U2731" s="226" t="s">
        <v>9683</v>
      </c>
      <c r="V2731" s="146" t="s">
        <v>309</v>
      </c>
      <c r="X2731" s="135"/>
      <c r="Y2731" s="135"/>
      <c r="AA2731" s="135"/>
      <c r="AB2731" s="134"/>
      <c r="AC2731" s="135"/>
      <c r="AD2731" s="135"/>
      <c r="AH2731" s="135"/>
      <c r="AI2731" s="135"/>
    </row>
    <row r="2732" spans="1:35" ht="31.5">
      <c r="A2732" s="205">
        <v>2728</v>
      </c>
      <c r="B2732" s="206" t="s">
        <v>9684</v>
      </c>
      <c r="C2732" s="207" t="str">
        <f xml:space="preserve"> _xlfn.CONCAT(小韻資料表[[#This Row],[聲母拼音碼]],小韻資料表[[#This Row],[韻母拼音碼]],小韻資料表[[#This Row],[調號]])</f>
        <v>Øian3</v>
      </c>
      <c r="D2732" s="206" t="s">
        <v>9685</v>
      </c>
      <c r="E2732" s="208" t="s">
        <v>806</v>
      </c>
      <c r="F2732" s="205">
        <v>16</v>
      </c>
      <c r="G2732" s="209" t="s">
        <v>9686</v>
      </c>
      <c r="H2732" s="205">
        <f xml:space="preserve"> LEN(小韻資料表[[#This Row],[小韻字集]])</f>
        <v>4</v>
      </c>
      <c r="I2732" s="205" cm="1">
        <f t="array" ref="I2732" xml:space="preserve"> MATCH(TRUE, ISNUMBER( SEARCH( LEFT(小韻資料表[[#This Row],[切語]],1), 切語上字資料表[切語上字]) ), 0)</f>
        <v>35</v>
      </c>
      <c r="J2732" s="210" t="str" cm="1">
        <f t="array" ref="J2732" xml:space="preserve"> INDEX(切語上字資料表[聲母], 小韻資料表[[#This Row],[上字表識別號]])</f>
        <v>影</v>
      </c>
      <c r="K2732" s="210" t="str" cm="1">
        <f t="array" ref="K2732" xml:space="preserve"> INDEX(切語上字資料表[聲母拼音碼], 小韻資料表[[#This Row],[上字表識別號]])</f>
        <v>Ø</v>
      </c>
      <c r="L2732" s="210" t="str" cm="1">
        <f t="array" ref="L2732" xml:space="preserve"> INDEX(切語上字資料表[清濁], 小韻資料表[[#This Row],[上字表識別號]])</f>
        <v>全清</v>
      </c>
      <c r="M2732" s="223" t="str" cm="1">
        <f t="array" ref="M2732" xml:space="preserve"> INDEX(切語上字資料表[發送收], 小韻資料表[[#This Row],[上字表識別號]])</f>
        <v>發聲</v>
      </c>
      <c r="N2732" s="205" cm="1">
        <f t="array" ref="N2732" xml:space="preserve"> MATCH(TRUE, ISNUMBER( SEARCH( RIGHT(小韻資料表[[#This Row],[切語]],1), 切語下字資料表[切語下字]) ), 0)</f>
        <v>191</v>
      </c>
      <c r="O2732" s="207" t="str" cm="1">
        <f t="array" ref="O2732" xml:space="preserve"> INDEX(切語下字資料表[韻母], 小韻資料表[[#This Row],[下字表識別號]])</f>
        <v>線開3</v>
      </c>
      <c r="P2732" s="207" t="str" cm="1">
        <f t="array" ref="P2732" xml:space="preserve"> INDEX(切語下字資料表[韻母拼音碼], 小韻資料表[[#This Row],[下字表識別號]])</f>
        <v>ian</v>
      </c>
      <c r="Q2732" s="210" t="str" cm="1">
        <f t="array" ref="Q2732" xml:space="preserve"> INDEX(設定表!$C$19:$C$23, INT( LEFT(小韻資料表[[#This Row],[目次編碼]],1) ))</f>
        <v>去</v>
      </c>
      <c r="R2732" s="210">
        <f xml:space="preserve">  INDEX(設定表!$C$8:$C$15, MATCH( (RIGHT(小韻資料表[[#This Row],[清濁]]) &amp; 小韻資料表[[#This Row],[調]]), 設定表!$B$8:$B$15, 0))</f>
        <v>3</v>
      </c>
      <c r="S2732" s="205" t="s">
        <v>309</v>
      </c>
      <c r="T2732" s="205" t="s">
        <v>309</v>
      </c>
      <c r="U2732" s="226" t="s">
        <v>309</v>
      </c>
      <c r="V2732" s="147" t="s">
        <v>309</v>
      </c>
      <c r="X2732" s="135"/>
      <c r="Y2732" s="135"/>
      <c r="AA2732" s="135"/>
      <c r="AB2732" s="134"/>
      <c r="AC2732" s="135"/>
      <c r="AD2732" s="135"/>
      <c r="AH2732" s="135"/>
      <c r="AI2732" s="135"/>
    </row>
    <row r="2733" spans="1:35" ht="31.5">
      <c r="A2733" s="205">
        <v>2729</v>
      </c>
      <c r="B2733" s="206" t="s">
        <v>9687</v>
      </c>
      <c r="C2733" s="207" t="str">
        <f xml:space="preserve"> _xlfn.CONCAT(小韻資料表[[#This Row],[聲母拼音碼]],小韻資料表[[#This Row],[韻母拼音碼]],小韻資料表[[#This Row],[調號]])</f>
        <v>kuan3</v>
      </c>
      <c r="D2733" s="206" t="s">
        <v>9688</v>
      </c>
      <c r="E2733" s="208" t="s">
        <v>806</v>
      </c>
      <c r="F2733" s="205">
        <v>17</v>
      </c>
      <c r="G2733" s="209" t="s">
        <v>9689</v>
      </c>
      <c r="H2733" s="205">
        <f xml:space="preserve"> LEN(小韻資料表[[#This Row],[小韻字集]])</f>
        <v>17</v>
      </c>
      <c r="I2733" s="205" cm="1">
        <f t="array" ref="I2733" xml:space="preserve"> MATCH(TRUE, ISNUMBER( SEARCH( LEFT(小韻資料表[[#This Row],[切語]],1), 切語上字資料表[切語上字]) ), 0)</f>
        <v>1</v>
      </c>
      <c r="J2733" s="210" t="str" cm="1">
        <f t="array" ref="J2733" xml:space="preserve"> INDEX(切語上字資料表[聲母], 小韻資料表[[#This Row],[上字表識別號]])</f>
        <v>見</v>
      </c>
      <c r="K2733" s="210" t="str" cm="1">
        <f t="array" ref="K2733" xml:space="preserve"> INDEX(切語上字資料表[聲母拼音碼], 小韻資料表[[#This Row],[上字表識別號]])</f>
        <v>k</v>
      </c>
      <c r="L2733" s="210" t="str" cm="1">
        <f t="array" ref="L2733" xml:space="preserve"> INDEX(切語上字資料表[清濁], 小韻資料表[[#This Row],[上字表識別號]])</f>
        <v>全清</v>
      </c>
      <c r="M2733" s="223" t="str" cm="1">
        <f t="array" ref="M2733" xml:space="preserve"> INDEX(切語上字資料表[發送收], 小韻資料表[[#This Row],[上字表識別號]])</f>
        <v>發聲</v>
      </c>
      <c r="N2733" s="205" cm="1">
        <f t="array" ref="N2733" xml:space="preserve"> MATCH(TRUE, ISNUMBER( SEARCH( RIGHT(小韻資料表[[#This Row],[切語]],1), 切語下字資料表[切語下字]) ), 0)</f>
        <v>195</v>
      </c>
      <c r="O2733" s="207" t="str" cm="1">
        <f t="array" ref="O2733" xml:space="preserve"> INDEX(切語下字資料表[韻母], 小韻資料表[[#This Row],[下字表識別號]])</f>
        <v>線合3</v>
      </c>
      <c r="P2733" s="207" t="str" cm="1">
        <f t="array" ref="P2733" xml:space="preserve"> INDEX(切語下字資料表[韻母拼音碼], 小韻資料表[[#This Row],[下字表識別號]])</f>
        <v>uan</v>
      </c>
      <c r="Q2733" s="210" t="str" cm="1">
        <f t="array" ref="Q2733" xml:space="preserve"> INDEX(設定表!$C$19:$C$23, INT( LEFT(小韻資料表[[#This Row],[目次編碼]],1) ))</f>
        <v>去</v>
      </c>
      <c r="R2733" s="210">
        <f xml:space="preserve">  INDEX(設定表!$C$8:$C$15, MATCH( (RIGHT(小韻資料表[[#This Row],[清濁]]) &amp; 小韻資料表[[#This Row],[調]]), 設定表!$B$8:$B$15, 0))</f>
        <v>3</v>
      </c>
      <c r="S2733" s="205" t="s">
        <v>309</v>
      </c>
      <c r="T2733" s="205" t="s">
        <v>309</v>
      </c>
      <c r="U2733" s="226" t="s">
        <v>309</v>
      </c>
      <c r="V2733" s="146" t="s">
        <v>309</v>
      </c>
      <c r="X2733" s="135"/>
      <c r="Y2733" s="135"/>
      <c r="AA2733" s="135"/>
      <c r="AB2733" s="134"/>
      <c r="AC2733" s="135"/>
      <c r="AD2733" s="135"/>
      <c r="AH2733" s="135"/>
      <c r="AI2733" s="135"/>
    </row>
    <row r="2734" spans="1:35" ht="31.5">
      <c r="A2734" s="205">
        <v>2730</v>
      </c>
      <c r="B2734" s="206" t="s">
        <v>9690</v>
      </c>
      <c r="C2734" s="207" t="str">
        <f xml:space="preserve"> _xlfn.CONCAT(小韻資料表[[#This Row],[聲母拼音碼]],小韻資料表[[#This Row],[韻母拼音碼]],小韻資料表[[#This Row],[調號]])</f>
        <v>khuan7</v>
      </c>
      <c r="D2734" s="206" t="s">
        <v>9691</v>
      </c>
      <c r="E2734" s="208" t="s">
        <v>806</v>
      </c>
      <c r="F2734" s="205">
        <v>18</v>
      </c>
      <c r="G2734" s="209" t="s">
        <v>9692</v>
      </c>
      <c r="H2734" s="205">
        <f xml:space="preserve"> LEN(小韻資料表[[#This Row],[小韻字集]])</f>
        <v>6</v>
      </c>
      <c r="I2734" s="205" cm="1">
        <f t="array" ref="I2734" xml:space="preserve"> MATCH(TRUE, ISNUMBER( SEARCH( LEFT(小韻資料表[[#This Row],[切語]],1), 切語上字資料表[切語上字]) ), 0)</f>
        <v>3</v>
      </c>
      <c r="J2734" s="210" t="str" cm="1">
        <f t="array" ref="J2734" xml:space="preserve"> INDEX(切語上字資料表[聲母], 小韻資料表[[#This Row],[上字表識別號]])</f>
        <v>群</v>
      </c>
      <c r="K2734" s="210" t="str" cm="1">
        <f t="array" ref="K2734" xml:space="preserve"> INDEX(切語上字資料表[聲母拼音碼], 小韻資料表[[#This Row],[上字表識別號]])</f>
        <v>kh</v>
      </c>
      <c r="L2734" s="210" t="str" cm="1">
        <f t="array" ref="L2734" xml:space="preserve"> INDEX(切語上字資料表[清濁], 小韻資料表[[#This Row],[上字表識別號]])</f>
        <v>全濁</v>
      </c>
      <c r="M2734" s="223" cm="1">
        <f t="array" ref="M2734" xml:space="preserve"> INDEX(切語上字資料表[發送收], 小韻資料表[[#This Row],[上字表識別號]])</f>
        <v>0</v>
      </c>
      <c r="N2734" s="205" cm="1">
        <f t="array" ref="N2734" xml:space="preserve"> MATCH(TRUE, ISNUMBER( SEARCH( RIGHT(小韻資料表[[#This Row],[切語]],1), 切語下字資料表[切語下字]) ), 0)</f>
        <v>195</v>
      </c>
      <c r="O2734" s="207" t="str" cm="1">
        <f t="array" ref="O2734" xml:space="preserve"> INDEX(切語下字資料表[韻母], 小韻資料表[[#This Row],[下字表識別號]])</f>
        <v>線合3</v>
      </c>
      <c r="P2734" s="207" t="str" cm="1">
        <f t="array" ref="P2734" xml:space="preserve"> INDEX(切語下字資料表[韻母拼音碼], 小韻資料表[[#This Row],[下字表識別號]])</f>
        <v>uan</v>
      </c>
      <c r="Q2734" s="210" t="str" cm="1">
        <f t="array" ref="Q2734" xml:space="preserve"> INDEX(設定表!$C$19:$C$23, INT( LEFT(小韻資料表[[#This Row],[目次編碼]],1) ))</f>
        <v>去</v>
      </c>
      <c r="R2734" s="210">
        <f xml:space="preserve">  INDEX(設定表!$C$8:$C$15, MATCH( (RIGHT(小韻資料表[[#This Row],[清濁]]) &amp; 小韻資料表[[#This Row],[調]]), 設定表!$B$8:$B$15, 0))</f>
        <v>7</v>
      </c>
      <c r="S2734" s="205" t="s">
        <v>309</v>
      </c>
      <c r="T2734" s="205" t="s">
        <v>309</v>
      </c>
      <c r="U2734" s="226" t="s">
        <v>309</v>
      </c>
      <c r="V2734" s="147" t="s">
        <v>309</v>
      </c>
      <c r="X2734" s="135"/>
      <c r="Y2734" s="135"/>
      <c r="AA2734" s="135"/>
      <c r="AB2734" s="134"/>
      <c r="AC2734" s="135"/>
      <c r="AD2734" s="135"/>
      <c r="AH2734" s="135"/>
      <c r="AI2734" s="135"/>
    </row>
    <row r="2735" spans="1:35" ht="31.5">
      <c r="A2735" s="205">
        <v>2731</v>
      </c>
      <c r="B2735" s="206" t="s">
        <v>9693</v>
      </c>
      <c r="C2735" s="207" t="str">
        <f xml:space="preserve"> _xlfn.CONCAT(小韻資料表[[#This Row],[聲母拼音碼]],小韻資料表[[#This Row],[韻母拼音碼]],小韻資料表[[#This Row],[調號]])</f>
        <v>luan7</v>
      </c>
      <c r="D2735" s="206" t="s">
        <v>9694</v>
      </c>
      <c r="E2735" s="208" t="s">
        <v>806</v>
      </c>
      <c r="F2735" s="205">
        <v>19</v>
      </c>
      <c r="G2735" s="209" t="s">
        <v>9695</v>
      </c>
      <c r="H2735" s="205">
        <f xml:space="preserve"> LEN(小韻資料表[[#This Row],[小韻字集]])</f>
        <v>4</v>
      </c>
      <c r="I2735" s="205" cm="1">
        <f t="array" ref="I2735" xml:space="preserve"> MATCH(TRUE, ISNUMBER( SEARCH( LEFT(小韻資料表[[#This Row],[切語]],1), 切語上字資料表[切語上字]) ), 0)</f>
        <v>40</v>
      </c>
      <c r="J2735" s="210" t="str" cm="1">
        <f t="array" ref="J2735" xml:space="preserve"> INDEX(切語上字資料表[聲母], 小韻資料表[[#This Row],[上字表識別號]])</f>
        <v>來</v>
      </c>
      <c r="K2735" s="210" t="str" cm="1">
        <f t="array" ref="K2735" xml:space="preserve"> INDEX(切語上字資料表[聲母拼音碼], 小韻資料表[[#This Row],[上字表識別號]])</f>
        <v>l</v>
      </c>
      <c r="L2735" s="210" t="str" cm="1">
        <f t="array" ref="L2735" xml:space="preserve"> INDEX(切語上字資料表[清濁], 小韻資料表[[#This Row],[上字表識別號]])</f>
        <v>次濁</v>
      </c>
      <c r="M2735" s="223" t="str" cm="1">
        <f t="array" ref="M2735" xml:space="preserve"> INDEX(切語上字資料表[發送收], 小韻資料表[[#This Row],[上字表識別號]])</f>
        <v>收聲</v>
      </c>
      <c r="N2735" s="205" cm="1">
        <f t="array" ref="N2735" xml:space="preserve"> MATCH(TRUE, ISNUMBER( SEARCH( RIGHT(小韻資料表[[#This Row],[切語]],1), 切語下字資料表[切語下字]) ), 0)</f>
        <v>195</v>
      </c>
      <c r="O2735" s="207" t="str" cm="1">
        <f t="array" ref="O2735" xml:space="preserve"> INDEX(切語下字資料表[韻母], 小韻資料表[[#This Row],[下字表識別號]])</f>
        <v>線合3</v>
      </c>
      <c r="P2735" s="207" t="str" cm="1">
        <f t="array" ref="P2735" xml:space="preserve"> INDEX(切語下字資料表[韻母拼音碼], 小韻資料表[[#This Row],[下字表識別號]])</f>
        <v>uan</v>
      </c>
      <c r="Q2735" s="210" t="str" cm="1">
        <f t="array" ref="Q2735" xml:space="preserve"> INDEX(設定表!$C$19:$C$23, INT( LEFT(小韻資料表[[#This Row],[目次編碼]],1) ))</f>
        <v>去</v>
      </c>
      <c r="R2735" s="210">
        <f xml:space="preserve">  INDEX(設定表!$C$8:$C$15, MATCH( (RIGHT(小韻資料表[[#This Row],[清濁]]) &amp; 小韻資料表[[#This Row],[調]]), 設定表!$B$8:$B$15, 0))</f>
        <v>7</v>
      </c>
      <c r="S2735" s="205" t="s">
        <v>309</v>
      </c>
      <c r="T2735" s="205" t="s">
        <v>309</v>
      </c>
      <c r="U2735" s="226" t="s">
        <v>309</v>
      </c>
      <c r="V2735" s="146" t="s">
        <v>309</v>
      </c>
      <c r="X2735" s="135"/>
      <c r="Y2735" s="135"/>
      <c r="AA2735" s="135"/>
      <c r="AB2735" s="134"/>
      <c r="AC2735" s="135"/>
      <c r="AD2735" s="135"/>
      <c r="AH2735" s="135"/>
      <c r="AI2735" s="135"/>
    </row>
    <row r="2736" spans="1:35" ht="31.5">
      <c r="A2736" s="205">
        <v>2732</v>
      </c>
      <c r="B2736" s="206" t="s">
        <v>9696</v>
      </c>
      <c r="C2736" s="207" t="str">
        <f xml:space="preserve"> _xlfn.CONCAT(小韻資料表[[#This Row],[聲母拼音碼]],小韻資料表[[#This Row],[韻母拼音碼]],小韻資料表[[#This Row],[調號]])</f>
        <v>thuan3</v>
      </c>
      <c r="D2736" s="206" t="s">
        <v>3479</v>
      </c>
      <c r="E2736" s="208" t="s">
        <v>806</v>
      </c>
      <c r="F2736" s="205">
        <v>20</v>
      </c>
      <c r="G2736" s="209" t="s">
        <v>9697</v>
      </c>
      <c r="H2736" s="205">
        <f xml:space="preserve"> LEN(小韻資料表[[#This Row],[小韻字集]])</f>
        <v>2</v>
      </c>
      <c r="I2736" s="205" cm="1">
        <f t="array" ref="I2736" xml:space="preserve"> MATCH(TRUE, ISNUMBER( SEARCH( LEFT(小韻資料表[[#This Row],[切語]],1), 切語上字資料表[切語上字]) ), 0)</f>
        <v>10</v>
      </c>
      <c r="J2736" s="210" t="str" cm="1">
        <f t="array" ref="J2736" xml:space="preserve"> INDEX(切語上字資料表[聲母], 小韻資料表[[#This Row],[上字表識別號]])</f>
        <v>徹</v>
      </c>
      <c r="K2736" s="210" t="str" cm="1">
        <f t="array" ref="K2736" xml:space="preserve"> INDEX(切語上字資料表[聲母拼音碼], 小韻資料表[[#This Row],[上字表識別號]])</f>
        <v>th</v>
      </c>
      <c r="L2736" s="210" t="str" cm="1">
        <f t="array" ref="L2736" xml:space="preserve"> INDEX(切語上字資料表[清濁], 小韻資料表[[#This Row],[上字表識別號]])</f>
        <v>次清</v>
      </c>
      <c r="M2736" s="223" t="str" cm="1">
        <f t="array" ref="M2736" xml:space="preserve"> INDEX(切語上字資料表[發送收], 小韻資料表[[#This Row],[上字表識別號]])</f>
        <v>送氣</v>
      </c>
      <c r="N2736" s="205" cm="1">
        <f t="array" ref="N2736" xml:space="preserve"> MATCH(TRUE, ISNUMBER( SEARCH( RIGHT(小韻資料表[[#This Row],[切語]],1), 切語下字資料表[切語下字]) ), 0)</f>
        <v>195</v>
      </c>
      <c r="O2736" s="207" t="str" cm="1">
        <f t="array" ref="O2736" xml:space="preserve"> INDEX(切語下字資料表[韻母], 小韻資料表[[#This Row],[下字表識別號]])</f>
        <v>線合3</v>
      </c>
      <c r="P2736" s="207" t="str" cm="1">
        <f t="array" ref="P2736" xml:space="preserve"> INDEX(切語下字資料表[韻母拼音碼], 小韻資料表[[#This Row],[下字表識別號]])</f>
        <v>uan</v>
      </c>
      <c r="Q2736" s="210" t="str" cm="1">
        <f t="array" ref="Q2736" xml:space="preserve"> INDEX(設定表!$C$19:$C$23, INT( LEFT(小韻資料表[[#This Row],[目次編碼]],1) ))</f>
        <v>去</v>
      </c>
      <c r="R2736" s="210">
        <f xml:space="preserve">  INDEX(設定表!$C$8:$C$15, MATCH( (RIGHT(小韻資料表[[#This Row],[清濁]]) &amp; 小韻資料表[[#This Row],[調]]), 設定表!$B$8:$B$15, 0))</f>
        <v>3</v>
      </c>
      <c r="S2736" s="205" t="s">
        <v>309</v>
      </c>
      <c r="T2736" s="205" t="s">
        <v>309</v>
      </c>
      <c r="U2736" s="226" t="s">
        <v>309</v>
      </c>
      <c r="V2736" s="147" t="s">
        <v>309</v>
      </c>
      <c r="X2736" s="135"/>
      <c r="Y2736" s="135"/>
      <c r="AA2736" s="135"/>
      <c r="AB2736" s="134"/>
      <c r="AC2736" s="135"/>
      <c r="AD2736" s="135"/>
      <c r="AH2736" s="135"/>
      <c r="AI2736" s="135"/>
    </row>
    <row r="2737" spans="1:35" ht="31.5">
      <c r="A2737" s="205">
        <v>2733</v>
      </c>
      <c r="B2737" s="206" t="s">
        <v>9698</v>
      </c>
      <c r="C2737" s="207" t="str">
        <f xml:space="preserve"> _xlfn.CONCAT(小韻資料表[[#This Row],[聲母拼音碼]],小韻資料表[[#This Row],[韻母拼音碼]],小韻資料表[[#This Row],[調號]])</f>
        <v>puan3</v>
      </c>
      <c r="D2737" s="206" t="s">
        <v>9699</v>
      </c>
      <c r="E2737" s="208" t="s">
        <v>806</v>
      </c>
      <c r="F2737" s="205">
        <v>21</v>
      </c>
      <c r="G2737" s="209" t="s">
        <v>9699</v>
      </c>
      <c r="H2737" s="205">
        <f xml:space="preserve"> LEN(小韻資料表[[#This Row],[小韻字集]])</f>
        <v>1</v>
      </c>
      <c r="I2737" s="205" cm="1">
        <f t="array" ref="I2737" xml:space="preserve"> MATCH(TRUE, ISNUMBER( SEARCH( LEFT(小韻資料表[[#This Row],[切語]],1), 切語上字資料表[切語上字]) ), 0)</f>
        <v>13</v>
      </c>
      <c r="J2737" s="210" t="str" cm="1">
        <f t="array" ref="J2737" xml:space="preserve"> INDEX(切語上字資料表[聲母], 小韻資料表[[#This Row],[上字表識別號]])</f>
        <v>幫</v>
      </c>
      <c r="K2737" s="210" t="str" cm="1">
        <f t="array" ref="K2737" xml:space="preserve"> INDEX(切語上字資料表[聲母拼音碼], 小韻資料表[[#This Row],[上字表識別號]])</f>
        <v>p</v>
      </c>
      <c r="L2737" s="210" t="str" cm="1">
        <f t="array" ref="L2737" xml:space="preserve"> INDEX(切語上字資料表[清濁], 小韻資料表[[#This Row],[上字表識別號]])</f>
        <v>全清</v>
      </c>
      <c r="M2737" s="223" t="str" cm="1">
        <f t="array" ref="M2737" xml:space="preserve"> INDEX(切語上字資料表[發送收], 小韻資料表[[#This Row],[上字表識別號]])</f>
        <v>發聲</v>
      </c>
      <c r="N2737" s="205" cm="1">
        <f t="array" ref="N2737" xml:space="preserve"> MATCH(TRUE, ISNUMBER( SEARCH( RIGHT(小韻資料表[[#This Row],[切語]],1), 切語下字資料表[切語下字]) ), 0)</f>
        <v>195</v>
      </c>
      <c r="O2737" s="207" t="str" cm="1">
        <f t="array" ref="O2737" xml:space="preserve"> INDEX(切語下字資料表[韻母], 小韻資料表[[#This Row],[下字表識別號]])</f>
        <v>線合3</v>
      </c>
      <c r="P2737" s="207" t="str" cm="1">
        <f t="array" ref="P2737" xml:space="preserve"> INDEX(切語下字資料表[韻母拼音碼], 小韻資料表[[#This Row],[下字表識別號]])</f>
        <v>uan</v>
      </c>
      <c r="Q2737" s="210" t="str" cm="1">
        <f t="array" ref="Q2737" xml:space="preserve"> INDEX(設定表!$C$19:$C$23, INT( LEFT(小韻資料表[[#This Row],[目次編碼]],1) ))</f>
        <v>去</v>
      </c>
      <c r="R2737" s="210">
        <f xml:space="preserve">  INDEX(設定表!$C$8:$C$15, MATCH( (RIGHT(小韻資料表[[#This Row],[清濁]]) &amp; 小韻資料表[[#This Row],[調]]), 設定表!$B$8:$B$15, 0))</f>
        <v>3</v>
      </c>
      <c r="S2737" s="205" t="s">
        <v>309</v>
      </c>
      <c r="T2737" s="205" t="s">
        <v>309</v>
      </c>
      <c r="U2737" s="226" t="s">
        <v>309</v>
      </c>
      <c r="V2737" s="146" t="s">
        <v>309</v>
      </c>
      <c r="X2737" s="135"/>
      <c r="Y2737" s="135"/>
      <c r="AA2737" s="135"/>
      <c r="AB2737" s="134"/>
      <c r="AC2737" s="135"/>
      <c r="AD2737" s="135"/>
      <c r="AH2737" s="135"/>
      <c r="AI2737" s="135"/>
    </row>
    <row r="2738" spans="1:35" ht="31.5">
      <c r="A2738" s="205">
        <v>2734</v>
      </c>
      <c r="B2738" s="206" t="s">
        <v>9700</v>
      </c>
      <c r="C2738" s="207" t="str">
        <f xml:space="preserve"> _xlfn.CONCAT(小韻資料表[[#This Row],[聲母拼音碼]],小韻資料表[[#This Row],[韻母拼音碼]],小韻資料表[[#This Row],[調號]])</f>
        <v>suan3</v>
      </c>
      <c r="D2738" s="206" t="s">
        <v>9701</v>
      </c>
      <c r="E2738" s="208" t="s">
        <v>806</v>
      </c>
      <c r="F2738" s="205">
        <v>22</v>
      </c>
      <c r="G2738" s="209" t="s">
        <v>9702</v>
      </c>
      <c r="H2738" s="205">
        <f xml:space="preserve"> LEN(小韻資料表[[#This Row],[小韻字集]])</f>
        <v>3</v>
      </c>
      <c r="I2738" s="205" cm="1">
        <f t="array" ref="I2738" xml:space="preserve"> MATCH(TRUE, ISNUMBER( SEARCH( LEFT(小韻資料表[[#This Row],[切語]],1), 切語上字資料表[切語上字]) ), 0)</f>
        <v>29</v>
      </c>
      <c r="J2738" s="210" t="str" cm="1">
        <f t="array" ref="J2738" xml:space="preserve"> INDEX(切語上字資料表[聲母], 小韻資料表[[#This Row],[上字表識別號]])</f>
        <v>疏</v>
      </c>
      <c r="K2738" s="210" t="str" cm="1">
        <f t="array" ref="K2738" xml:space="preserve"> INDEX(切語上字資料表[聲母拼音碼], 小韻資料表[[#This Row],[上字表識別號]])</f>
        <v>s</v>
      </c>
      <c r="L2738" s="210" t="str" cm="1">
        <f t="array" ref="L2738" xml:space="preserve"> INDEX(切語上字資料表[清濁], 小韻資料表[[#This Row],[上字表識別號]])</f>
        <v>全清</v>
      </c>
      <c r="M2738" s="223" t="str" cm="1">
        <f t="array" ref="M2738" xml:space="preserve"> INDEX(切語上字資料表[發送收], 小韻資料表[[#This Row],[上字表識別號]])</f>
        <v>發聲</v>
      </c>
      <c r="N2738" s="205" cm="1">
        <f t="array" ref="N2738" xml:space="preserve"> MATCH(TRUE, ISNUMBER( SEARCH( RIGHT(小韻資料表[[#This Row],[切語]],1), 切語下字資料表[切語下字]) ), 0)</f>
        <v>195</v>
      </c>
      <c r="O2738" s="207" t="str" cm="1">
        <f t="array" ref="O2738" xml:space="preserve"> INDEX(切語下字資料表[韻母], 小韻資料表[[#This Row],[下字表識別號]])</f>
        <v>線合3</v>
      </c>
      <c r="P2738" s="207" t="str" cm="1">
        <f t="array" ref="P2738" xml:space="preserve"> INDEX(切語下字資料表[韻母拼音碼], 小韻資料表[[#This Row],[下字表識別號]])</f>
        <v>uan</v>
      </c>
      <c r="Q2738" s="210" t="str" cm="1">
        <f t="array" ref="Q2738" xml:space="preserve"> INDEX(設定表!$C$19:$C$23, INT( LEFT(小韻資料表[[#This Row],[目次編碼]],1) ))</f>
        <v>去</v>
      </c>
      <c r="R2738" s="210">
        <f xml:space="preserve">  INDEX(設定表!$C$8:$C$15, MATCH( (RIGHT(小韻資料表[[#This Row],[清濁]]) &amp; 小韻資料表[[#This Row],[調]]), 設定表!$B$8:$B$15, 0))</f>
        <v>3</v>
      </c>
      <c r="S2738" s="205" t="s">
        <v>309</v>
      </c>
      <c r="T2738" s="205" t="s">
        <v>309</v>
      </c>
      <c r="U2738" s="226" t="s">
        <v>9532</v>
      </c>
      <c r="V2738" s="147" t="s">
        <v>309</v>
      </c>
      <c r="X2738" s="135"/>
      <c r="Y2738" s="135"/>
      <c r="AA2738" s="135"/>
      <c r="AB2738" s="134"/>
      <c r="AC2738" s="135"/>
      <c r="AD2738" s="135"/>
      <c r="AH2738" s="135"/>
      <c r="AI2738" s="135"/>
    </row>
    <row r="2739" spans="1:35" ht="31.5">
      <c r="A2739" s="205">
        <v>2735</v>
      </c>
      <c r="B2739" s="206" t="s">
        <v>9703</v>
      </c>
      <c r="C2739" s="207" t="str">
        <f xml:space="preserve"> _xlfn.CONCAT(小韻資料表[[#This Row],[聲母拼音碼]],小韻資料表[[#This Row],[韻母拼音碼]],小韻資料表[[#This Row],[調號]])</f>
        <v>chuan3</v>
      </c>
      <c r="D2739" s="206" t="s">
        <v>9704</v>
      </c>
      <c r="E2739" s="208" t="s">
        <v>806</v>
      </c>
      <c r="F2739" s="205">
        <v>23</v>
      </c>
      <c r="G2739" s="209" t="s">
        <v>9705</v>
      </c>
      <c r="H2739" s="205">
        <f xml:space="preserve"> LEN(小韻資料表[[#This Row],[小韻字集]])</f>
        <v>4</v>
      </c>
      <c r="I2739" s="205" cm="1">
        <f t="array" ref="I2739" xml:space="preserve"> MATCH(TRUE, ISNUMBER( SEARCH( LEFT(小韻資料表[[#This Row],[切語]],1), 切語上字資料表[切語上字]) ), 0)</f>
        <v>22</v>
      </c>
      <c r="J2739" s="210" t="str" cm="1">
        <f t="array" ref="J2739" xml:space="preserve"> INDEX(切語上字資料表[聲母], 小韻資料表[[#This Row],[上字表識別號]])</f>
        <v>清</v>
      </c>
      <c r="K2739" s="210" t="str" cm="1">
        <f t="array" ref="K2739" xml:space="preserve"> INDEX(切語上字資料表[聲母拼音碼], 小韻資料表[[#This Row],[上字表識別號]])</f>
        <v>ch</v>
      </c>
      <c r="L2739" s="210" t="str" cm="1">
        <f t="array" ref="L2739" xml:space="preserve"> INDEX(切語上字資料表[清濁], 小韻資料表[[#This Row],[上字表識別號]])</f>
        <v>次清</v>
      </c>
      <c r="M2739" s="223" t="str" cm="1">
        <f t="array" ref="M2739" xml:space="preserve"> INDEX(切語上字資料表[發送收], 小韻資料表[[#This Row],[上字表識別號]])</f>
        <v>送氣</v>
      </c>
      <c r="N2739" s="205" cm="1">
        <f t="array" ref="N2739" xml:space="preserve"> MATCH(TRUE, ISNUMBER( SEARCH( RIGHT(小韻資料表[[#This Row],[切語]],1), 切語下字資料表[切語下字]) ), 0)</f>
        <v>195</v>
      </c>
      <c r="O2739" s="207" t="str" cm="1">
        <f t="array" ref="O2739" xml:space="preserve"> INDEX(切語下字資料表[韻母], 小韻資料表[[#This Row],[下字表識別號]])</f>
        <v>線合3</v>
      </c>
      <c r="P2739" s="207" t="str" cm="1">
        <f t="array" ref="P2739" xml:space="preserve"> INDEX(切語下字資料表[韻母拼音碼], 小韻資料表[[#This Row],[下字表識別號]])</f>
        <v>uan</v>
      </c>
      <c r="Q2739" s="210" t="str" cm="1">
        <f t="array" ref="Q2739" xml:space="preserve"> INDEX(設定表!$C$19:$C$23, INT( LEFT(小韻資料表[[#This Row],[目次編碼]],1) ))</f>
        <v>去</v>
      </c>
      <c r="R2739" s="210">
        <f xml:space="preserve">  INDEX(設定表!$C$8:$C$15, MATCH( (RIGHT(小韻資料表[[#This Row],[清濁]]) &amp; 小韻資料表[[#This Row],[調]]), 設定表!$B$8:$B$15, 0))</f>
        <v>3</v>
      </c>
      <c r="S2739" s="205" t="s">
        <v>309</v>
      </c>
      <c r="T2739" s="205" t="s">
        <v>309</v>
      </c>
      <c r="U2739" s="226" t="s">
        <v>309</v>
      </c>
      <c r="V2739" s="146" t="s">
        <v>309</v>
      </c>
      <c r="X2739" s="135"/>
      <c r="Y2739" s="135"/>
      <c r="AA2739" s="135"/>
      <c r="AB2739" s="134"/>
      <c r="AC2739" s="135"/>
      <c r="AD2739" s="135"/>
      <c r="AH2739" s="135"/>
      <c r="AI2739" s="135"/>
    </row>
    <row r="2740" spans="1:35" ht="31.5">
      <c r="A2740" s="205">
        <v>2736</v>
      </c>
      <c r="B2740" s="206" t="s">
        <v>9706</v>
      </c>
      <c r="C2740" s="207" t="str">
        <f xml:space="preserve"> _xlfn.CONCAT(小韻資料表[[#This Row],[聲母拼音碼]],小韻資料表[[#This Row],[韻母拼音碼]],小韻資料表[[#This Row],[調號]])</f>
        <v>puan7</v>
      </c>
      <c r="D2740" s="206" t="s">
        <v>9707</v>
      </c>
      <c r="E2740" s="208" t="s">
        <v>806</v>
      </c>
      <c r="F2740" s="205">
        <v>24</v>
      </c>
      <c r="G2740" s="209" t="s">
        <v>9708</v>
      </c>
      <c r="H2740" s="205">
        <f xml:space="preserve"> LEN(小韻資料表[[#This Row],[小韻字集]])</f>
        <v>16</v>
      </c>
      <c r="I2740" s="205" cm="1">
        <f t="array" ref="I2740" xml:space="preserve"> MATCH(TRUE, ISNUMBER( SEARCH( LEFT(小韻資料表[[#This Row],[切語]],1), 切語上字資料表[切語上字]) ), 0)</f>
        <v>15</v>
      </c>
      <c r="J2740" s="210" t="str" cm="1">
        <f t="array" ref="J2740" xml:space="preserve"> INDEX(切語上字資料表[聲母], 小韻資料表[[#This Row],[上字表識別號]])</f>
        <v>並</v>
      </c>
      <c r="K2740" s="210" t="str" cm="1">
        <f t="array" ref="K2740" xml:space="preserve"> INDEX(切語上字資料表[聲母拼音碼], 小韻資料表[[#This Row],[上字表識別號]])</f>
        <v>p</v>
      </c>
      <c r="L2740" s="210" t="str" cm="1">
        <f t="array" ref="L2740" xml:space="preserve"> INDEX(切語上字資料表[清濁], 小韻資料表[[#This Row],[上字表識別號]])</f>
        <v>全濁</v>
      </c>
      <c r="M2740" s="223" cm="1">
        <f t="array" ref="M2740" xml:space="preserve"> INDEX(切語上字資料表[發送收], 小韻資料表[[#This Row],[上字表識別號]])</f>
        <v>0</v>
      </c>
      <c r="N2740" s="205" cm="1">
        <f t="array" ref="N2740" xml:space="preserve"> MATCH(TRUE, ISNUMBER( SEARCH( RIGHT(小韻資料表[[#This Row],[切語]],1), 切語下字資料表[切語下字]) ), 0)</f>
        <v>195</v>
      </c>
      <c r="O2740" s="207" t="str" cm="1">
        <f t="array" ref="O2740" xml:space="preserve"> INDEX(切語下字資料表[韻母], 小韻資料表[[#This Row],[下字表識別號]])</f>
        <v>線合3</v>
      </c>
      <c r="P2740" s="207" t="str" cm="1">
        <f t="array" ref="P2740" xml:space="preserve"> INDEX(切語下字資料表[韻母拼音碼], 小韻資料表[[#This Row],[下字表識別號]])</f>
        <v>uan</v>
      </c>
      <c r="Q2740" s="210" t="str" cm="1">
        <f t="array" ref="Q2740" xml:space="preserve"> INDEX(設定表!$C$19:$C$23, INT( LEFT(小韻資料表[[#This Row],[目次編碼]],1) ))</f>
        <v>去</v>
      </c>
      <c r="R2740" s="210">
        <f xml:space="preserve">  INDEX(設定表!$C$8:$C$15, MATCH( (RIGHT(小韻資料表[[#This Row],[清濁]]) &amp; 小韻資料表[[#This Row],[調]]), 設定表!$B$8:$B$15, 0))</f>
        <v>7</v>
      </c>
      <c r="S2740" s="205" t="s">
        <v>309</v>
      </c>
      <c r="T2740" s="205" t="s">
        <v>309</v>
      </c>
      <c r="U2740" s="226" t="s">
        <v>309</v>
      </c>
      <c r="V2740" s="147" t="s">
        <v>309</v>
      </c>
      <c r="X2740" s="135"/>
      <c r="Y2740" s="135"/>
      <c r="AA2740" s="135"/>
      <c r="AB2740" s="134"/>
      <c r="AC2740" s="135"/>
      <c r="AD2740" s="135"/>
      <c r="AH2740" s="135"/>
      <c r="AI2740" s="135"/>
    </row>
    <row r="2741" spans="1:35" ht="31.5">
      <c r="A2741" s="205">
        <v>2737</v>
      </c>
      <c r="B2741" s="206" t="s">
        <v>9709</v>
      </c>
      <c r="C2741" s="207" t="str">
        <f xml:space="preserve"> _xlfn.CONCAT(小韻資料表[[#This Row],[聲母拼音碼]],小韻資料表[[#This Row],[韻母拼音碼]],小韻資料表[[#This Row],[調號]])</f>
        <v>suan7</v>
      </c>
      <c r="D2741" s="206" t="s">
        <v>9710</v>
      </c>
      <c r="E2741" s="208" t="s">
        <v>806</v>
      </c>
      <c r="F2741" s="205">
        <v>25</v>
      </c>
      <c r="G2741" s="209" t="s">
        <v>9711</v>
      </c>
      <c r="H2741" s="205">
        <f xml:space="preserve"> LEN(小韻資料表[[#This Row],[小韻字集]])</f>
        <v>12</v>
      </c>
      <c r="I2741" s="205" cm="1">
        <f t="array" ref="I2741" xml:space="preserve"> MATCH(TRUE, ISNUMBER( SEARCH( LEFT(小韻資料表[[#This Row],[切語]],1), 切語上字資料表[切語上字]) ), 0)</f>
        <v>25</v>
      </c>
      <c r="J2741" s="210" t="str" cm="1">
        <f t="array" ref="J2741" xml:space="preserve"> INDEX(切語上字資料表[聲母], 小韻資料表[[#This Row],[上字表識別號]])</f>
        <v>邪</v>
      </c>
      <c r="K2741" s="210" t="str" cm="1">
        <f t="array" ref="K2741" xml:space="preserve"> INDEX(切語上字資料表[聲母拼音碼], 小韻資料表[[#This Row],[上字表識別號]])</f>
        <v>s</v>
      </c>
      <c r="L2741" s="210" t="str" cm="1">
        <f t="array" ref="L2741" xml:space="preserve"> INDEX(切語上字資料表[清濁], 小韻資料表[[#This Row],[上字表識別號]])</f>
        <v>全濁</v>
      </c>
      <c r="M2741" s="223" t="str" cm="1">
        <f t="array" ref="M2741" xml:space="preserve"> INDEX(切語上字資料表[發送收], 小韻資料表[[#This Row],[上字表識別號]])</f>
        <v>送氣</v>
      </c>
      <c r="N2741" s="205" cm="1">
        <f t="array" ref="N2741" xml:space="preserve"> MATCH(TRUE, ISNUMBER( SEARCH( RIGHT(小韻資料表[[#This Row],[切語]],1), 切語下字資料表[切語下字]) ), 0)</f>
        <v>195</v>
      </c>
      <c r="O2741" s="207" t="str" cm="1">
        <f t="array" ref="O2741" xml:space="preserve"> INDEX(切語下字資料表[韻母], 小韻資料表[[#This Row],[下字表識別號]])</f>
        <v>線合3</v>
      </c>
      <c r="P2741" s="207" t="str" cm="1">
        <f t="array" ref="P2741" xml:space="preserve"> INDEX(切語下字資料表[韻母拼音碼], 小韻資料表[[#This Row],[下字表識別號]])</f>
        <v>uan</v>
      </c>
      <c r="Q2741" s="210" t="str" cm="1">
        <f t="array" ref="Q2741" xml:space="preserve"> INDEX(設定表!$C$19:$C$23, INT( LEFT(小韻資料表[[#This Row],[目次編碼]],1) ))</f>
        <v>去</v>
      </c>
      <c r="R2741" s="210">
        <f xml:space="preserve">  INDEX(設定表!$C$8:$C$15, MATCH( (RIGHT(小韻資料表[[#This Row],[清濁]]) &amp; 小韻資料表[[#This Row],[調]]), 設定表!$B$8:$B$15, 0))</f>
        <v>7</v>
      </c>
      <c r="S2741" s="211" t="s">
        <v>309</v>
      </c>
      <c r="T2741" s="205" t="s">
        <v>309</v>
      </c>
      <c r="U2741" s="226" t="s">
        <v>9712</v>
      </c>
      <c r="V2741" s="147" t="s">
        <v>309</v>
      </c>
      <c r="X2741" s="135"/>
      <c r="Y2741" s="135"/>
      <c r="AA2741" s="135"/>
      <c r="AB2741" s="134"/>
      <c r="AC2741" s="135"/>
      <c r="AD2741" s="135"/>
      <c r="AH2741" s="135"/>
      <c r="AI2741" s="135"/>
    </row>
    <row r="2742" spans="1:35" ht="31.5">
      <c r="A2742" s="205">
        <v>2738</v>
      </c>
      <c r="B2742" s="206" t="s">
        <v>9713</v>
      </c>
      <c r="C2742" s="207" t="str">
        <f xml:space="preserve"> _xlfn.CONCAT(小韻資料表[[#This Row],[聲母拼音碼]],小韻資料表[[#This Row],[韻母拼音碼]],小韻資料表[[#This Row],[調號]])</f>
        <v>suan3</v>
      </c>
      <c r="D2742" s="206" t="s">
        <v>6563</v>
      </c>
      <c r="E2742" s="208" t="s">
        <v>806</v>
      </c>
      <c r="F2742" s="205">
        <v>26</v>
      </c>
      <c r="G2742" s="209" t="s">
        <v>9714</v>
      </c>
      <c r="H2742" s="205">
        <f xml:space="preserve"> LEN(小韻資料表[[#This Row],[小韻字集]])</f>
        <v>11</v>
      </c>
      <c r="I2742" s="205" cm="1">
        <f t="array" ref="I2742" xml:space="preserve"> MATCH(TRUE, ISNUMBER( SEARCH( LEFT(小韻資料表[[#This Row],[切語]],1), 切語上字資料表[切語上字]) ), 0)</f>
        <v>24</v>
      </c>
      <c r="J2742" s="210" t="str" cm="1">
        <f t="array" ref="J2742" xml:space="preserve"> INDEX(切語上字資料表[聲母], 小韻資料表[[#This Row],[上字表識別號]])</f>
        <v>心</v>
      </c>
      <c r="K2742" s="210" t="str" cm="1">
        <f t="array" ref="K2742" xml:space="preserve"> INDEX(切語上字資料表[聲母拼音碼], 小韻資料表[[#This Row],[上字表識別號]])</f>
        <v>s</v>
      </c>
      <c r="L2742" s="210" t="str" cm="1">
        <f t="array" ref="L2742" xml:space="preserve"> INDEX(切語上字資料表[清濁], 小韻資料表[[#This Row],[上字表識別號]])</f>
        <v>全清</v>
      </c>
      <c r="M2742" s="223" t="str" cm="1">
        <f t="array" ref="M2742" xml:space="preserve"> INDEX(切語上字資料表[發送收], 小韻資料表[[#This Row],[上字表識別號]])</f>
        <v>送氣</v>
      </c>
      <c r="N2742" s="205" cm="1">
        <f t="array" ref="N2742" xml:space="preserve"> MATCH(TRUE, ISNUMBER( SEARCH( RIGHT(小韻資料表[[#This Row],[切語]],1), 切語下字資料表[切語下字]) ), 0)</f>
        <v>195</v>
      </c>
      <c r="O2742" s="207" t="str" cm="1">
        <f t="array" ref="O2742" xml:space="preserve"> INDEX(切語下字資料表[韻母], 小韻資料表[[#This Row],[下字表識別號]])</f>
        <v>線合3</v>
      </c>
      <c r="P2742" s="207" t="str" cm="1">
        <f t="array" ref="P2742" xml:space="preserve"> INDEX(切語下字資料表[韻母拼音碼], 小韻資料表[[#This Row],[下字表識別號]])</f>
        <v>uan</v>
      </c>
      <c r="Q2742" s="210" t="str" cm="1">
        <f t="array" ref="Q2742" xml:space="preserve"> INDEX(設定表!$C$19:$C$23, INT( LEFT(小韻資料表[[#This Row],[目次編碼]],1) ))</f>
        <v>去</v>
      </c>
      <c r="R2742" s="210">
        <f xml:space="preserve">  INDEX(設定表!$C$8:$C$15, MATCH( (RIGHT(小韻資料表[[#This Row],[清濁]]) &amp; 小韻資料表[[#This Row],[調]]), 設定表!$B$8:$B$15, 0))</f>
        <v>3</v>
      </c>
      <c r="S2742" s="205" t="s">
        <v>309</v>
      </c>
      <c r="T2742" s="205" t="s">
        <v>309</v>
      </c>
      <c r="U2742" s="226" t="s">
        <v>309</v>
      </c>
      <c r="V2742" s="147" t="s">
        <v>309</v>
      </c>
      <c r="X2742" s="135"/>
      <c r="Y2742" s="135"/>
      <c r="AA2742" s="135"/>
      <c r="AB2742" s="134"/>
      <c r="AC2742" s="135"/>
      <c r="AD2742" s="135"/>
      <c r="AH2742" s="135"/>
      <c r="AI2742" s="135"/>
    </row>
    <row r="2743" spans="1:35" ht="31.5">
      <c r="A2743" s="205">
        <v>2739</v>
      </c>
      <c r="B2743" s="206" t="s">
        <v>9715</v>
      </c>
      <c r="C2743" s="207" t="str">
        <f xml:space="preserve"> _xlfn.CONCAT(小韻資料表[[#This Row],[聲母拼音碼]],小韻資料表[[#This Row],[韻母拼音碼]],小韻資料表[[#This Row],[調號]])</f>
        <v>cuan7</v>
      </c>
      <c r="D2743" s="206" t="s">
        <v>9716</v>
      </c>
      <c r="E2743" s="208" t="s">
        <v>806</v>
      </c>
      <c r="F2743" s="205">
        <v>27</v>
      </c>
      <c r="G2743" s="209" t="s">
        <v>9717</v>
      </c>
      <c r="H2743" s="205">
        <f xml:space="preserve"> LEN(小韻資料表[[#This Row],[小韻字集]])</f>
        <v>12</v>
      </c>
      <c r="I2743" s="205" cm="1">
        <f t="array" ref="I2743" xml:space="preserve"> MATCH(TRUE, ISNUMBER( SEARCH( LEFT(小韻資料表[[#This Row],[切語]],1), 切語上字資料表[切語上字]) ), 0)</f>
        <v>28</v>
      </c>
      <c r="J2743" s="210" t="str" cm="1">
        <f t="array" ref="J2743" xml:space="preserve"> INDEX(切語上字資料表[聲母], 小韻資料表[[#This Row],[上字表識別號]])</f>
        <v>床</v>
      </c>
      <c r="K2743" s="210" t="str" cm="1">
        <f t="array" ref="K2743" xml:space="preserve"> INDEX(切語上字資料表[聲母拼音碼], 小韻資料表[[#This Row],[上字表識別號]])</f>
        <v>c</v>
      </c>
      <c r="L2743" s="210" t="str" cm="1">
        <f t="array" ref="L2743" xml:space="preserve"> INDEX(切語上字資料表[清濁], 小韻資料表[[#This Row],[上字表識別號]])</f>
        <v>全濁</v>
      </c>
      <c r="M2743" s="223" cm="1">
        <f t="array" ref="M2743" xml:space="preserve"> INDEX(切語上字資料表[發送收], 小韻資料表[[#This Row],[上字表識別號]])</f>
        <v>0</v>
      </c>
      <c r="N2743" s="205" cm="1">
        <f t="array" ref="N2743" xml:space="preserve"> MATCH(TRUE, ISNUMBER( SEARCH( RIGHT(小韻資料表[[#This Row],[切語]],1), 切語下字資料表[切語下字]) ), 0)</f>
        <v>195</v>
      </c>
      <c r="O2743" s="207" t="str" cm="1">
        <f t="array" ref="O2743" xml:space="preserve"> INDEX(切語下字資料表[韻母], 小韻資料表[[#This Row],[下字表識別號]])</f>
        <v>線合3</v>
      </c>
      <c r="P2743" s="207" t="str" cm="1">
        <f t="array" ref="P2743" xml:space="preserve"> INDEX(切語下字資料表[韻母拼音碼], 小韻資料表[[#This Row],[下字表識別號]])</f>
        <v>uan</v>
      </c>
      <c r="Q2743" s="210" t="str" cm="1">
        <f t="array" ref="Q2743" xml:space="preserve"> INDEX(設定表!$C$19:$C$23, INT( LEFT(小韻資料表[[#This Row],[目次編碼]],1) ))</f>
        <v>去</v>
      </c>
      <c r="R2743" s="210">
        <f xml:space="preserve">  INDEX(設定表!$C$8:$C$15, MATCH( (RIGHT(小韻資料表[[#This Row],[清濁]]) &amp; 小韻資料表[[#This Row],[調]]), 設定表!$B$8:$B$15, 0))</f>
        <v>7</v>
      </c>
      <c r="S2743" s="205" t="s">
        <v>309</v>
      </c>
      <c r="T2743" s="205" t="s">
        <v>309</v>
      </c>
      <c r="U2743" s="226" t="s">
        <v>309</v>
      </c>
      <c r="V2743" s="146" t="s">
        <v>309</v>
      </c>
      <c r="X2743" s="135"/>
      <c r="Y2743" s="135"/>
      <c r="AA2743" s="135"/>
      <c r="AB2743" s="134"/>
      <c r="AC2743" s="135"/>
      <c r="AD2743" s="135"/>
      <c r="AH2743" s="135"/>
      <c r="AI2743" s="135"/>
    </row>
    <row r="2744" spans="1:35" ht="31.5">
      <c r="A2744" s="205">
        <v>2740</v>
      </c>
      <c r="B2744" s="206" t="s">
        <v>9718</v>
      </c>
      <c r="C2744" s="207" t="str">
        <f xml:space="preserve"> _xlfn.CONCAT(小韻資料表[[#This Row],[聲母拼音碼]],小韻資料表[[#This Row],[韻母拼音碼]],小韻資料表[[#This Row],[調號]])</f>
        <v>cuan3</v>
      </c>
      <c r="D2744" s="206" t="s">
        <v>9719</v>
      </c>
      <c r="E2744" s="208" t="s">
        <v>806</v>
      </c>
      <c r="F2744" s="205">
        <v>28</v>
      </c>
      <c r="G2744" s="209" t="s">
        <v>9719</v>
      </c>
      <c r="H2744" s="205">
        <f xml:space="preserve"> LEN(小韻資料表[[#This Row],[小韻字集]])</f>
        <v>1</v>
      </c>
      <c r="I2744" s="205" cm="1">
        <f t="array" ref="I2744" xml:space="preserve"> MATCH(TRUE, ISNUMBER( SEARCH( LEFT(小韻資料表[[#This Row],[切語]],1), 切語上字資料表[切語上字]) ), 0)</f>
        <v>26</v>
      </c>
      <c r="J2744" s="210" t="str" cm="1">
        <f t="array" ref="J2744" xml:space="preserve"> INDEX(切語上字資料表[聲母], 小韻資料表[[#This Row],[上字表識別號]])</f>
        <v>莊</v>
      </c>
      <c r="K2744" s="210" t="str" cm="1">
        <f t="array" ref="K2744" xml:space="preserve"> INDEX(切語上字資料表[聲母拼音碼], 小韻資料表[[#This Row],[上字表識別號]])</f>
        <v>c</v>
      </c>
      <c r="L2744" s="210" t="str" cm="1">
        <f t="array" ref="L2744" xml:space="preserve"> INDEX(切語上字資料表[清濁], 小韻資料表[[#This Row],[上字表識別號]])</f>
        <v>全清</v>
      </c>
      <c r="M2744" s="223" t="str" cm="1">
        <f t="array" ref="M2744" xml:space="preserve"> INDEX(切語上字資料表[發送收], 小韻資料表[[#This Row],[上字表識別號]])</f>
        <v>發聲</v>
      </c>
      <c r="N2744" s="205" cm="1">
        <f t="array" ref="N2744" xml:space="preserve"> MATCH(TRUE, ISNUMBER( SEARCH( RIGHT(小韻資料表[[#This Row],[切語]],1), 切語下字資料表[切語下字]) ), 0)</f>
        <v>195</v>
      </c>
      <c r="O2744" s="207" t="str" cm="1">
        <f t="array" ref="O2744" xml:space="preserve"> INDEX(切語下字資料表[韻母], 小韻資料表[[#This Row],[下字表識別號]])</f>
        <v>線合3</v>
      </c>
      <c r="P2744" s="207" t="str" cm="1">
        <f t="array" ref="P2744" xml:space="preserve"> INDEX(切語下字資料表[韻母拼音碼], 小韻資料表[[#This Row],[下字表識別號]])</f>
        <v>uan</v>
      </c>
      <c r="Q2744" s="210" t="str" cm="1">
        <f t="array" ref="Q2744" xml:space="preserve"> INDEX(設定表!$C$19:$C$23, INT( LEFT(小韻資料表[[#This Row],[目次編碼]],1) ))</f>
        <v>去</v>
      </c>
      <c r="R2744" s="210">
        <f xml:space="preserve">  INDEX(設定表!$C$8:$C$15, MATCH( (RIGHT(小韻資料表[[#This Row],[清濁]]) &amp; 小韻資料表[[#This Row],[調]]), 設定表!$B$8:$B$15, 0))</f>
        <v>3</v>
      </c>
      <c r="S2744" s="205" t="s">
        <v>309</v>
      </c>
      <c r="T2744" s="205" t="s">
        <v>309</v>
      </c>
      <c r="U2744" s="226" t="s">
        <v>309</v>
      </c>
      <c r="V2744" s="147" t="s">
        <v>309</v>
      </c>
      <c r="X2744" s="135"/>
      <c r="Y2744" s="135"/>
      <c r="AA2744" s="135"/>
      <c r="AB2744" s="134"/>
      <c r="AC2744" s="135"/>
      <c r="AD2744" s="135"/>
      <c r="AH2744" s="135"/>
      <c r="AI2744" s="135"/>
    </row>
    <row r="2745" spans="1:35" ht="31.5">
      <c r="A2745" s="205">
        <v>2741</v>
      </c>
      <c r="B2745" s="206" t="s">
        <v>9720</v>
      </c>
      <c r="C2745" s="207" t="str">
        <f xml:space="preserve"> _xlfn.CONCAT(小韻資料表[[#This Row],[聲母拼音碼]],小韻資料表[[#This Row],[韻母拼音碼]],小韻資料表[[#This Row],[調號]])</f>
        <v>tuan7</v>
      </c>
      <c r="D2745" s="206" t="s">
        <v>9721</v>
      </c>
      <c r="E2745" s="208" t="s">
        <v>806</v>
      </c>
      <c r="F2745" s="205">
        <v>29</v>
      </c>
      <c r="G2745" s="209" t="s">
        <v>9722</v>
      </c>
      <c r="H2745" s="205">
        <f xml:space="preserve"> LEN(小韻資料表[[#This Row],[小韻字集]])</f>
        <v>3</v>
      </c>
      <c r="I2745" s="205" cm="1">
        <f t="array" ref="I2745" xml:space="preserve"> MATCH(TRUE, ISNUMBER( SEARCH( LEFT(小韻資料表[[#This Row],[切語]],1), 切語上字資料表[切語上字]) ), 0)</f>
        <v>11</v>
      </c>
      <c r="J2745" s="210" t="str" cm="1">
        <f t="array" ref="J2745" xml:space="preserve"> INDEX(切語上字資料表[聲母], 小韻資料表[[#This Row],[上字表識別號]])</f>
        <v>澄</v>
      </c>
      <c r="K2745" s="210" t="str" cm="1">
        <f t="array" ref="K2745" xml:space="preserve"> INDEX(切語上字資料表[聲母拼音碼], 小韻資料表[[#This Row],[上字表識別號]])</f>
        <v>t</v>
      </c>
      <c r="L2745" s="210" t="str" cm="1">
        <f t="array" ref="L2745" xml:space="preserve"> INDEX(切語上字資料表[清濁], 小韻資料表[[#This Row],[上字表識別號]])</f>
        <v>全濁</v>
      </c>
      <c r="M2745" s="223" cm="1">
        <f t="array" ref="M2745" xml:space="preserve"> INDEX(切語上字資料表[發送收], 小韻資料表[[#This Row],[上字表識別號]])</f>
        <v>0</v>
      </c>
      <c r="N2745" s="205" cm="1">
        <f t="array" ref="N2745" xml:space="preserve"> MATCH(TRUE, ISNUMBER( SEARCH( RIGHT(小韻資料表[[#This Row],[切語]],1), 切語下字資料表[切語下字]) ), 0)</f>
        <v>195</v>
      </c>
      <c r="O2745" s="207" t="str" cm="1">
        <f t="array" ref="O2745" xml:space="preserve"> INDEX(切語下字資料表[韻母], 小韻資料表[[#This Row],[下字表識別號]])</f>
        <v>線合3</v>
      </c>
      <c r="P2745" s="207" t="str" cm="1">
        <f t="array" ref="P2745" xml:space="preserve"> INDEX(切語下字資料表[韻母拼音碼], 小韻資料表[[#This Row],[下字表識別號]])</f>
        <v>uan</v>
      </c>
      <c r="Q2745" s="210" t="str" cm="1">
        <f t="array" ref="Q2745" xml:space="preserve"> INDEX(設定表!$C$19:$C$23, INT( LEFT(小韻資料表[[#This Row],[目次編碼]],1) ))</f>
        <v>去</v>
      </c>
      <c r="R2745" s="210">
        <f xml:space="preserve">  INDEX(設定表!$C$8:$C$15, MATCH( (RIGHT(小韻資料表[[#This Row],[清濁]]) &amp; 小韻資料表[[#This Row],[調]]), 設定表!$B$8:$B$15, 0))</f>
        <v>7</v>
      </c>
      <c r="S2745" s="205" t="s">
        <v>309</v>
      </c>
      <c r="T2745" s="205" t="s">
        <v>309</v>
      </c>
      <c r="U2745" s="226" t="s">
        <v>309</v>
      </c>
      <c r="V2745" s="146" t="s">
        <v>309</v>
      </c>
      <c r="X2745" s="135"/>
      <c r="Y2745" s="135"/>
      <c r="AA2745" s="135"/>
      <c r="AB2745" s="134"/>
      <c r="AC2745" s="135"/>
      <c r="AD2745" s="135"/>
      <c r="AH2745" s="135"/>
      <c r="AI2745" s="135"/>
    </row>
    <row r="2746" spans="1:35" ht="31.5">
      <c r="A2746" s="205">
        <v>2742</v>
      </c>
      <c r="B2746" s="206" t="s">
        <v>9723</v>
      </c>
      <c r="C2746" s="207" t="str">
        <f xml:space="preserve"> _xlfn.CONCAT(小韻資料表[[#This Row],[聲母拼音碼]],小韻資料表[[#This Row],[韻母拼音碼]],小韻資料表[[#This Row],[調號]])</f>
        <v>cian7</v>
      </c>
      <c r="D2746" s="206" t="s">
        <v>9724</v>
      </c>
      <c r="E2746" s="208" t="s">
        <v>806</v>
      </c>
      <c r="F2746" s="205">
        <v>30</v>
      </c>
      <c r="G2746" s="209" t="s">
        <v>9725</v>
      </c>
      <c r="H2746" s="205">
        <f xml:space="preserve"> LEN(小韻資料表[[#This Row],[小韻字集]])</f>
        <v>3</v>
      </c>
      <c r="I2746" s="205" cm="1">
        <f t="array" ref="I2746" xml:space="preserve"> MATCH(TRUE, ISNUMBER( SEARCH( LEFT(小韻資料表[[#This Row],[切語]],1), 切語上字資料表[切語上字]) ), 0)</f>
        <v>23</v>
      </c>
      <c r="J2746" s="210" t="str" cm="1">
        <f t="array" ref="J2746" xml:space="preserve"> INDEX(切語上字資料表[聲母], 小韻資料表[[#This Row],[上字表識別號]])</f>
        <v>從</v>
      </c>
      <c r="K2746" s="210" t="str" cm="1">
        <f t="array" ref="K2746" xml:space="preserve"> INDEX(切語上字資料表[聲母拼音碼], 小韻資料表[[#This Row],[上字表識別號]])</f>
        <v>c</v>
      </c>
      <c r="L2746" s="210" t="str" cm="1">
        <f t="array" ref="L2746" xml:space="preserve"> INDEX(切語上字資料表[清濁], 小韻資料表[[#This Row],[上字表識別號]])</f>
        <v>全濁</v>
      </c>
      <c r="M2746" s="223" cm="1">
        <f t="array" ref="M2746" xml:space="preserve"> INDEX(切語上字資料表[發送收], 小韻資料表[[#This Row],[上字表識別號]])</f>
        <v>0</v>
      </c>
      <c r="N2746" s="205" cm="1">
        <f t="array" ref="N2746" xml:space="preserve"> MATCH(TRUE, ISNUMBER( SEARCH( RIGHT(小韻資料表[[#This Row],[切語]],1), 切語下字資料表[切語下字]) ), 0)</f>
        <v>191</v>
      </c>
      <c r="O2746" s="207" t="str" cm="1">
        <f t="array" ref="O2746" xml:space="preserve"> INDEX(切語下字資料表[韻母], 小韻資料表[[#This Row],[下字表識別號]])</f>
        <v>線開3</v>
      </c>
      <c r="P2746" s="207" t="str" cm="1">
        <f t="array" ref="P2746" xml:space="preserve"> INDEX(切語下字資料表[韻母拼音碼], 小韻資料表[[#This Row],[下字表識別號]])</f>
        <v>ian</v>
      </c>
      <c r="Q2746" s="210" t="str" cm="1">
        <f t="array" ref="Q2746" xml:space="preserve"> INDEX(設定表!$C$19:$C$23, INT( LEFT(小韻資料表[[#This Row],[目次編碼]],1) ))</f>
        <v>去</v>
      </c>
      <c r="R2746" s="210">
        <f xml:space="preserve">  INDEX(設定表!$C$8:$C$15, MATCH( (RIGHT(小韻資料表[[#This Row],[清濁]]) &amp; 小韻資料表[[#This Row],[調]]), 設定表!$B$8:$B$15, 0))</f>
        <v>7</v>
      </c>
      <c r="S2746" s="205" t="s">
        <v>309</v>
      </c>
      <c r="T2746" s="205" t="s">
        <v>309</v>
      </c>
      <c r="U2746" s="226" t="s">
        <v>309</v>
      </c>
      <c r="V2746" s="147" t="s">
        <v>309</v>
      </c>
      <c r="X2746" s="135"/>
      <c r="Y2746" s="135"/>
      <c r="AA2746" s="135"/>
      <c r="AB2746" s="134"/>
      <c r="AC2746" s="135"/>
      <c r="AD2746" s="135"/>
      <c r="AH2746" s="135"/>
      <c r="AI2746" s="135"/>
    </row>
    <row r="2747" spans="1:35" ht="31.5">
      <c r="A2747" s="205">
        <v>2743</v>
      </c>
      <c r="B2747" s="206" t="s">
        <v>9726</v>
      </c>
      <c r="C2747" s="207" t="str">
        <f xml:space="preserve"> _xlfn.CONCAT(小韻資料表[[#This Row],[聲母拼音碼]],小韻資料表[[#This Row],[韻母拼音碼]],小韻資料表[[#This Row],[調號]])</f>
        <v>sian7</v>
      </c>
      <c r="D2747" s="206" t="s">
        <v>9727</v>
      </c>
      <c r="E2747" s="208" t="s">
        <v>806</v>
      </c>
      <c r="F2747" s="205">
        <v>31</v>
      </c>
      <c r="G2747" s="209" t="s">
        <v>9728</v>
      </c>
      <c r="H2747" s="205">
        <f xml:space="preserve"> LEN(小韻資料表[[#This Row],[小韻字集]])</f>
        <v>2</v>
      </c>
      <c r="I2747" s="205" cm="1">
        <f t="array" ref="I2747" xml:space="preserve"> MATCH(TRUE, ISNUMBER( SEARCH( LEFT(小韻資料表[[#This Row],[切語]],1), 切語上字資料表[切語上字]) ), 0)</f>
        <v>25</v>
      </c>
      <c r="J2747" s="210" t="str" cm="1">
        <f t="array" ref="J2747" xml:space="preserve"> INDEX(切語上字資料表[聲母], 小韻資料表[[#This Row],[上字表識別號]])</f>
        <v>邪</v>
      </c>
      <c r="K2747" s="210" t="str" cm="1">
        <f t="array" ref="K2747" xml:space="preserve"> INDEX(切語上字資料表[聲母拼音碼], 小韻資料表[[#This Row],[上字表識別號]])</f>
        <v>s</v>
      </c>
      <c r="L2747" s="210" t="str" cm="1">
        <f t="array" ref="L2747" xml:space="preserve"> INDEX(切語上字資料表[清濁], 小韻資料表[[#This Row],[上字表識別號]])</f>
        <v>全濁</v>
      </c>
      <c r="M2747" s="223" t="str" cm="1">
        <f t="array" ref="M2747" xml:space="preserve"> INDEX(切語上字資料表[發送收], 小韻資料表[[#This Row],[上字表識別號]])</f>
        <v>送氣</v>
      </c>
      <c r="N2747" s="205" cm="1">
        <f t="array" ref="N2747" xml:space="preserve"> MATCH(TRUE, ISNUMBER( SEARCH( RIGHT(小韻資料表[[#This Row],[切語]],1), 切語下字資料表[切語下字]) ), 0)</f>
        <v>191</v>
      </c>
      <c r="O2747" s="207" t="str" cm="1">
        <f t="array" ref="O2747" xml:space="preserve"> INDEX(切語下字資料表[韻母], 小韻資料表[[#This Row],[下字表識別號]])</f>
        <v>線開3</v>
      </c>
      <c r="P2747" s="207" t="str" cm="1">
        <f t="array" ref="P2747" xml:space="preserve"> INDEX(切語下字資料表[韻母拼音碼], 小韻資料表[[#This Row],[下字表識別號]])</f>
        <v>ian</v>
      </c>
      <c r="Q2747" s="210" t="str" cm="1">
        <f t="array" ref="Q2747" xml:space="preserve"> INDEX(設定表!$C$19:$C$23, INT( LEFT(小韻資料表[[#This Row],[目次編碼]],1) ))</f>
        <v>去</v>
      </c>
      <c r="R2747" s="210">
        <f xml:space="preserve">  INDEX(設定表!$C$8:$C$15, MATCH( (RIGHT(小韻資料表[[#This Row],[清濁]]) &amp; 小韻資料表[[#This Row],[調]]), 設定表!$B$8:$B$15, 0))</f>
        <v>7</v>
      </c>
      <c r="S2747" s="205" t="s">
        <v>309</v>
      </c>
      <c r="T2747" s="205" t="s">
        <v>309</v>
      </c>
      <c r="U2747" s="226" t="s">
        <v>309</v>
      </c>
      <c r="V2747" s="146" t="s">
        <v>309</v>
      </c>
      <c r="X2747" s="135"/>
      <c r="Y2747" s="135"/>
      <c r="AA2747" s="135"/>
      <c r="AB2747" s="134"/>
      <c r="AC2747" s="135"/>
      <c r="AD2747" s="135"/>
      <c r="AH2747" s="135"/>
      <c r="AI2747" s="135"/>
    </row>
    <row r="2748" spans="1:35" ht="31.5">
      <c r="A2748" s="205">
        <v>2744</v>
      </c>
      <c r="B2748" s="206" t="s">
        <v>9729</v>
      </c>
      <c r="C2748" s="207" t="str">
        <f xml:space="preserve"> _xlfn.CONCAT(小韻資料表[[#This Row],[聲母拼音碼]],小韻資料表[[#This Row],[韻母拼音碼]],小韻資料表[[#This Row],[調號]])</f>
        <v>phian3</v>
      </c>
      <c r="D2748" s="206" t="s">
        <v>9730</v>
      </c>
      <c r="E2748" s="208" t="s">
        <v>806</v>
      </c>
      <c r="F2748" s="205">
        <v>32</v>
      </c>
      <c r="G2748" s="209" t="s">
        <v>9731</v>
      </c>
      <c r="H2748" s="205">
        <f xml:space="preserve"> LEN(小韻資料表[[#This Row],[小韻字集]])</f>
        <v>2</v>
      </c>
      <c r="I2748" s="205" cm="1">
        <f t="array" ref="I2748" xml:space="preserve"> MATCH(TRUE, ISNUMBER( SEARCH( LEFT(小韻資料表[[#This Row],[切語]],1), 切語上字資料表[切語上字]) ), 0)</f>
        <v>14</v>
      </c>
      <c r="J2748" s="210" t="str" cm="1">
        <f t="array" ref="J2748" xml:space="preserve"> INDEX(切語上字資料表[聲母], 小韻資料表[[#This Row],[上字表識別號]])</f>
        <v>滂</v>
      </c>
      <c r="K2748" s="210" t="str" cm="1">
        <f t="array" ref="K2748" xml:space="preserve"> INDEX(切語上字資料表[聲母拼音碼], 小韻資料表[[#This Row],[上字表識別號]])</f>
        <v>ph</v>
      </c>
      <c r="L2748" s="210" t="str" cm="1">
        <f t="array" ref="L2748" xml:space="preserve"> INDEX(切語上字資料表[清濁], 小韻資料表[[#This Row],[上字表識別號]])</f>
        <v>次清</v>
      </c>
      <c r="M2748" s="223" t="str" cm="1">
        <f t="array" ref="M2748" xml:space="preserve"> INDEX(切語上字資料表[發送收], 小韻資料表[[#This Row],[上字表識別號]])</f>
        <v>送氣</v>
      </c>
      <c r="N2748" s="205" cm="1">
        <f t="array" ref="N2748" xml:space="preserve"> MATCH(TRUE, ISNUMBER( SEARCH( RIGHT(小韻資料表[[#This Row],[切語]],1), 切語下字資料表[切語下字]) ), 0)</f>
        <v>191</v>
      </c>
      <c r="O2748" s="207" t="str" cm="1">
        <f t="array" ref="O2748" xml:space="preserve"> INDEX(切語下字資料表[韻母], 小韻資料表[[#This Row],[下字表識別號]])</f>
        <v>線開3</v>
      </c>
      <c r="P2748" s="207" t="str" cm="1">
        <f t="array" ref="P2748" xml:space="preserve"> INDEX(切語下字資料表[韻母拼音碼], 小韻資料表[[#This Row],[下字表識別號]])</f>
        <v>ian</v>
      </c>
      <c r="Q2748" s="210" t="str" cm="1">
        <f t="array" ref="Q2748" xml:space="preserve"> INDEX(設定表!$C$19:$C$23, INT( LEFT(小韻資料表[[#This Row],[目次編碼]],1) ))</f>
        <v>去</v>
      </c>
      <c r="R2748" s="210">
        <f xml:space="preserve">  INDEX(設定表!$C$8:$C$15, MATCH( (RIGHT(小韻資料表[[#This Row],[清濁]]) &amp; 小韻資料表[[#This Row],[調]]), 設定表!$B$8:$B$15, 0))</f>
        <v>3</v>
      </c>
      <c r="S2748" s="205" t="s">
        <v>309</v>
      </c>
      <c r="T2748" s="205" t="s">
        <v>309</v>
      </c>
      <c r="U2748" s="226" t="s">
        <v>9732</v>
      </c>
      <c r="V2748" s="147" t="s">
        <v>309</v>
      </c>
      <c r="X2748" s="135"/>
      <c r="Y2748" s="135"/>
      <c r="AA2748" s="135"/>
      <c r="AB2748" s="134"/>
      <c r="AC2748" s="135"/>
      <c r="AD2748" s="135"/>
      <c r="AH2748" s="135"/>
      <c r="AI2748" s="135"/>
    </row>
    <row r="2749" spans="1:35" ht="31.5">
      <c r="A2749" s="205">
        <v>2745</v>
      </c>
      <c r="B2749" s="206" t="s">
        <v>9733</v>
      </c>
      <c r="C2749" s="207" t="str">
        <f xml:space="preserve"> _xlfn.CONCAT(小韻資料表[[#This Row],[聲母拼音碼]],小韻資料表[[#This Row],[韻母拼音碼]],小韻資料表[[#This Row],[調號]])</f>
        <v>suan7</v>
      </c>
      <c r="D2749" s="206" t="s">
        <v>9734</v>
      </c>
      <c r="E2749" s="208" t="s">
        <v>806</v>
      </c>
      <c r="F2749" s="205">
        <v>33</v>
      </c>
      <c r="G2749" s="209" t="s">
        <v>9735</v>
      </c>
      <c r="H2749" s="205">
        <f xml:space="preserve"> LEN(小韻資料表[[#This Row],[小韻字集]])</f>
        <v>3</v>
      </c>
      <c r="I2749" s="205" cm="1">
        <f t="array" ref="I2749" xml:space="preserve"> MATCH(TRUE, ISNUMBER( SEARCH( LEFT(小韻資料表[[#This Row],[切語]],1), 切語上字資料表[切語上字]) ), 0)</f>
        <v>34</v>
      </c>
      <c r="J2749" s="210" t="str" cm="1">
        <f t="array" ref="J2749" xml:space="preserve"> INDEX(切語上字資料表[聲母], 小韻資料表[[#This Row],[上字表識別號]])</f>
        <v>禪</v>
      </c>
      <c r="K2749" s="210" t="str" cm="1">
        <f t="array" ref="K2749" xml:space="preserve"> INDEX(切語上字資料表[聲母拼音碼], 小韻資料表[[#This Row],[上字表識別號]])</f>
        <v>s</v>
      </c>
      <c r="L2749" s="210" t="str" cm="1">
        <f t="array" ref="L2749" xml:space="preserve"> INDEX(切語上字資料表[清濁], 小韻資料表[[#This Row],[上字表識別號]])</f>
        <v>全濁</v>
      </c>
      <c r="M2749" s="223" cm="1">
        <f t="array" ref="M2749" xml:space="preserve"> INDEX(切語上字資料表[發送收], 小韻資料表[[#This Row],[上字表識別號]])</f>
        <v>0</v>
      </c>
      <c r="N2749" s="205" cm="1">
        <f t="array" ref="N2749" xml:space="preserve"> MATCH(TRUE, ISNUMBER( SEARCH( RIGHT(小韻資料表[[#This Row],[切語]],1), 切語下字資料表[切語下字]) ), 0)</f>
        <v>195</v>
      </c>
      <c r="O2749" s="207" t="str" cm="1">
        <f t="array" ref="O2749" xml:space="preserve"> INDEX(切語下字資料表[韻母], 小韻資料表[[#This Row],[下字表識別號]])</f>
        <v>線合3</v>
      </c>
      <c r="P2749" s="207" t="str" cm="1">
        <f t="array" ref="P2749" xml:space="preserve"> INDEX(切語下字資料表[韻母拼音碼], 小韻資料表[[#This Row],[下字表識別號]])</f>
        <v>uan</v>
      </c>
      <c r="Q2749" s="210" t="str" cm="1">
        <f t="array" ref="Q2749" xml:space="preserve"> INDEX(設定表!$C$19:$C$23, INT( LEFT(小韻資料表[[#This Row],[目次編碼]],1) ))</f>
        <v>去</v>
      </c>
      <c r="R2749" s="210">
        <f xml:space="preserve">  INDEX(設定表!$C$8:$C$15, MATCH( (RIGHT(小韻資料表[[#This Row],[清濁]]) &amp; 小韻資料表[[#This Row],[調]]), 設定表!$B$8:$B$15, 0))</f>
        <v>7</v>
      </c>
      <c r="S2749" s="205" t="s">
        <v>309</v>
      </c>
      <c r="T2749" s="205" t="s">
        <v>309</v>
      </c>
      <c r="U2749" s="226" t="s">
        <v>309</v>
      </c>
      <c r="V2749" s="146" t="s">
        <v>309</v>
      </c>
      <c r="X2749" s="135"/>
      <c r="Y2749" s="135"/>
      <c r="AA2749" s="135"/>
      <c r="AB2749" s="134"/>
      <c r="AC2749" s="135"/>
      <c r="AD2749" s="135"/>
      <c r="AH2749" s="135"/>
      <c r="AI2749" s="135"/>
    </row>
    <row r="2750" spans="1:35" ht="31.5">
      <c r="A2750" s="205">
        <v>2746</v>
      </c>
      <c r="B2750" s="206" t="s">
        <v>9736</v>
      </c>
      <c r="C2750" s="207" t="str">
        <f xml:space="preserve"> _xlfn.CONCAT(小韻資料表[[#This Row],[聲母拼音碼]],小韻資料表[[#This Row],[韻母拼音碼]],小韻資料表[[#This Row],[調號]])</f>
        <v>nian7</v>
      </c>
      <c r="D2750" s="206" t="s">
        <v>9737</v>
      </c>
      <c r="E2750" s="208" t="s">
        <v>806</v>
      </c>
      <c r="F2750" s="205">
        <v>34</v>
      </c>
      <c r="G2750" s="209" t="s">
        <v>9738</v>
      </c>
      <c r="H2750" s="205">
        <f xml:space="preserve"> LEN(小韻資料表[[#This Row],[小韻字集]])</f>
        <v>2</v>
      </c>
      <c r="I2750" s="205" cm="1">
        <f t="array" ref="I2750" xml:space="preserve"> MATCH(TRUE, ISNUMBER( SEARCH( LEFT(小韻資料表[[#This Row],[切語]],1), 切語上字資料表[切語上字]) ), 0)</f>
        <v>12</v>
      </c>
      <c r="J2750" s="210" t="str" cm="1">
        <f t="array" ref="J2750" xml:space="preserve"> INDEX(切語上字資料表[聲母], 小韻資料表[[#This Row],[上字表識別號]])</f>
        <v>娘</v>
      </c>
      <c r="K2750" s="210" t="str" cm="1">
        <f t="array" ref="K2750" xml:space="preserve"> INDEX(切語上字資料表[聲母拼音碼], 小韻資料表[[#This Row],[上字表識別號]])</f>
        <v>n</v>
      </c>
      <c r="L2750" s="210" t="str" cm="1">
        <f t="array" ref="L2750" xml:space="preserve"> INDEX(切語上字資料表[清濁], 小韻資料表[[#This Row],[上字表識別號]])</f>
        <v>次濁</v>
      </c>
      <c r="M2750" s="223" t="str" cm="1">
        <f t="array" ref="M2750" xml:space="preserve"> INDEX(切語上字資料表[發送收], 小韻資料表[[#This Row],[上字表識別號]])</f>
        <v>收聲</v>
      </c>
      <c r="N2750" s="205" cm="1">
        <f t="array" ref="N2750" xml:space="preserve"> MATCH(TRUE, ISNUMBER( SEARCH( RIGHT(小韻資料表[[#This Row],[切語]],1), 切語下字資料表[切語下字]) ), 0)</f>
        <v>191</v>
      </c>
      <c r="O2750" s="207" t="str" cm="1">
        <f t="array" ref="O2750" xml:space="preserve"> INDEX(切語下字資料表[韻母], 小韻資料表[[#This Row],[下字表識別號]])</f>
        <v>線開3</v>
      </c>
      <c r="P2750" s="207" t="str" cm="1">
        <f t="array" ref="P2750" xml:space="preserve"> INDEX(切語下字資料表[韻母拼音碼], 小韻資料表[[#This Row],[下字表識別號]])</f>
        <v>ian</v>
      </c>
      <c r="Q2750" s="210" t="str" cm="1">
        <f t="array" ref="Q2750" xml:space="preserve"> INDEX(設定表!$C$19:$C$23, INT( LEFT(小韻資料表[[#This Row],[目次編碼]],1) ))</f>
        <v>去</v>
      </c>
      <c r="R2750" s="210">
        <f xml:space="preserve">  INDEX(設定表!$C$8:$C$15, MATCH( (RIGHT(小韻資料表[[#This Row],[清濁]]) &amp; 小韻資料表[[#This Row],[調]]), 設定表!$B$8:$B$15, 0))</f>
        <v>7</v>
      </c>
      <c r="S2750" s="205" t="s">
        <v>309</v>
      </c>
      <c r="T2750" s="205" t="s">
        <v>309</v>
      </c>
      <c r="U2750" s="226" t="s">
        <v>309</v>
      </c>
      <c r="V2750" s="147" t="s">
        <v>309</v>
      </c>
      <c r="X2750" s="135"/>
      <c r="Y2750" s="135"/>
      <c r="AA2750" s="135"/>
      <c r="AB2750" s="134"/>
      <c r="AC2750" s="135"/>
      <c r="AD2750" s="135"/>
      <c r="AH2750" s="135"/>
      <c r="AI2750" s="135"/>
    </row>
    <row r="2751" spans="1:35" ht="31.5">
      <c r="A2751" s="205">
        <v>2747</v>
      </c>
      <c r="B2751" s="206" t="s">
        <v>9739</v>
      </c>
      <c r="C2751" s="207" t="str">
        <f xml:space="preserve"> _xlfn.CONCAT(小韻資料表[[#This Row],[聲母拼音碼]],小韻資料表[[#This Row],[韻母拼音碼]],小韻資料表[[#This Row],[調號]])</f>
        <v>tuan3</v>
      </c>
      <c r="D2751" s="206" t="s">
        <v>9740</v>
      </c>
      <c r="E2751" s="208" t="s">
        <v>806</v>
      </c>
      <c r="F2751" s="205">
        <v>35</v>
      </c>
      <c r="G2751" s="209" t="s">
        <v>9741</v>
      </c>
      <c r="H2751" s="205">
        <f xml:space="preserve"> LEN(小韻資料表[[#This Row],[小韻字集]])</f>
        <v>3</v>
      </c>
      <c r="I2751" s="205" cm="1">
        <f t="array" ref="I2751" xml:space="preserve"> MATCH(TRUE, ISNUMBER( SEARCH( LEFT(小韻資料表[[#This Row],[切語]],1), 切語上字資料表[切語上字]) ), 0)</f>
        <v>9</v>
      </c>
      <c r="J2751" s="210" t="str" cm="1">
        <f t="array" ref="J2751" xml:space="preserve"> INDEX(切語上字資料表[聲母], 小韻資料表[[#This Row],[上字表識別號]])</f>
        <v>知</v>
      </c>
      <c r="K2751" s="210" t="str" cm="1">
        <f t="array" ref="K2751" xml:space="preserve"> INDEX(切語上字資料表[聲母拼音碼], 小韻資料表[[#This Row],[上字表識別號]])</f>
        <v>t</v>
      </c>
      <c r="L2751" s="210" t="str" cm="1">
        <f t="array" ref="L2751" xml:space="preserve"> INDEX(切語上字資料表[清濁], 小韻資料表[[#This Row],[上字表識別號]])</f>
        <v>全清</v>
      </c>
      <c r="M2751" s="223" t="str" cm="1">
        <f t="array" ref="M2751" xml:space="preserve"> INDEX(切語上字資料表[發送收], 小韻資料表[[#This Row],[上字表識別號]])</f>
        <v>發聲</v>
      </c>
      <c r="N2751" s="205" cm="1">
        <f t="array" ref="N2751" xml:space="preserve"> MATCH(TRUE, ISNUMBER( SEARCH( RIGHT(小韻資料表[[#This Row],[切語]],1), 切語下字資料表[切語下字]) ), 0)</f>
        <v>195</v>
      </c>
      <c r="O2751" s="207" t="str" cm="1">
        <f t="array" ref="O2751" xml:space="preserve"> INDEX(切語下字資料表[韻母], 小韻資料表[[#This Row],[下字表識別號]])</f>
        <v>線合3</v>
      </c>
      <c r="P2751" s="207" t="str" cm="1">
        <f t="array" ref="P2751" xml:space="preserve"> INDEX(切語下字資料表[韻母拼音碼], 小韻資料表[[#This Row],[下字表識別號]])</f>
        <v>uan</v>
      </c>
      <c r="Q2751" s="210" t="str" cm="1">
        <f t="array" ref="Q2751" xml:space="preserve"> INDEX(設定表!$C$19:$C$23, INT( LEFT(小韻資料表[[#This Row],[目次編碼]],1) ))</f>
        <v>去</v>
      </c>
      <c r="R2751" s="210">
        <f xml:space="preserve">  INDEX(設定表!$C$8:$C$15, MATCH( (RIGHT(小韻資料表[[#This Row],[清濁]]) &amp; 小韻資料表[[#This Row],[調]]), 設定表!$B$8:$B$15, 0))</f>
        <v>3</v>
      </c>
      <c r="S2751" s="205" t="s">
        <v>309</v>
      </c>
      <c r="T2751" s="205" t="s">
        <v>309</v>
      </c>
      <c r="U2751" s="226" t="s">
        <v>309</v>
      </c>
      <c r="V2751" s="146" t="s">
        <v>309</v>
      </c>
      <c r="X2751" s="135"/>
      <c r="Y2751" s="135"/>
      <c r="AA2751" s="135"/>
      <c r="AB2751" s="134"/>
      <c r="AC2751" s="135"/>
      <c r="AD2751" s="135"/>
      <c r="AH2751" s="135"/>
      <c r="AI2751" s="135"/>
    </row>
    <row r="2752" spans="1:35" ht="31.5">
      <c r="A2752" s="205">
        <v>2748</v>
      </c>
      <c r="B2752" s="206" t="s">
        <v>9742</v>
      </c>
      <c r="C2752" s="207" t="str">
        <f xml:space="preserve"> _xlfn.CONCAT(小韻資料表[[#This Row],[聲母拼音碼]],小韻資料表[[#This Row],[韻母拼音碼]],小韻資料表[[#This Row],[調號]])</f>
        <v>Øian7</v>
      </c>
      <c r="D2752" s="206" t="s">
        <v>9743</v>
      </c>
      <c r="E2752" s="208" t="s">
        <v>806</v>
      </c>
      <c r="F2752" s="205">
        <v>36</v>
      </c>
      <c r="G2752" s="209" t="s">
        <v>9744</v>
      </c>
      <c r="H2752" s="205">
        <f xml:space="preserve"> LEN(小韻資料表[[#This Row],[小韻字集]])</f>
        <v>9</v>
      </c>
      <c r="I2752" s="205" cm="1">
        <f t="array" ref="I2752" xml:space="preserve"> MATCH(TRUE, ISNUMBER( SEARCH( LEFT(小韻資料表[[#This Row],[切語]],1), 切語上字資料表[切語上字]) ), 0)</f>
        <v>38</v>
      </c>
      <c r="J2752" s="210" t="str" cm="1">
        <f t="array" ref="J2752" xml:space="preserve"> INDEX(切語上字資料表[聲母], 小韻資料表[[#This Row],[上字表識別號]])</f>
        <v>為</v>
      </c>
      <c r="K2752" s="210" t="str" cm="1">
        <f t="array" ref="K2752" xml:space="preserve"> INDEX(切語上字資料表[聲母拼音碼], 小韻資料表[[#This Row],[上字表識別號]])</f>
        <v>Ø</v>
      </c>
      <c r="L2752" s="210" t="str" cm="1">
        <f t="array" ref="L2752" xml:space="preserve"> INDEX(切語上字資料表[清濁], 小韻資料表[[#This Row],[上字表識別號]])</f>
        <v>次濁</v>
      </c>
      <c r="M2752" s="223" t="str" cm="1">
        <f t="array" ref="M2752" xml:space="preserve"> INDEX(切語上字資料表[發送收], 小韻資料表[[#This Row],[上字表識別號]])</f>
        <v>發聲</v>
      </c>
      <c r="N2752" s="205" cm="1">
        <f t="array" ref="N2752" xml:space="preserve"> MATCH(TRUE, ISNUMBER( SEARCH( RIGHT(小韻資料表[[#This Row],[切語]],1), 切語下字資料表[切語下字]) ), 0)</f>
        <v>191</v>
      </c>
      <c r="O2752" s="207" t="str" cm="1">
        <f t="array" ref="O2752" xml:space="preserve"> INDEX(切語下字資料表[韻母], 小韻資料表[[#This Row],[下字表識別號]])</f>
        <v>線開3</v>
      </c>
      <c r="P2752" s="207" t="str" cm="1">
        <f t="array" ref="P2752" xml:space="preserve"> INDEX(切語下字資料表[韻母拼音碼], 小韻資料表[[#This Row],[下字表識別號]])</f>
        <v>ian</v>
      </c>
      <c r="Q2752" s="210" t="str" cm="1">
        <f t="array" ref="Q2752" xml:space="preserve"> INDEX(設定表!$C$19:$C$23, INT( LEFT(小韻資料表[[#This Row],[目次編碼]],1) ))</f>
        <v>去</v>
      </c>
      <c r="R2752" s="210">
        <f xml:space="preserve">  INDEX(設定表!$C$8:$C$15, MATCH( (RIGHT(小韻資料表[[#This Row],[清濁]]) &amp; 小韻資料表[[#This Row],[調]]), 設定表!$B$8:$B$15, 0))</f>
        <v>7</v>
      </c>
      <c r="S2752" s="205" t="s">
        <v>309</v>
      </c>
      <c r="T2752" s="205" t="s">
        <v>309</v>
      </c>
      <c r="U2752" s="226" t="s">
        <v>309</v>
      </c>
      <c r="V2752" s="147" t="s">
        <v>309</v>
      </c>
      <c r="X2752" s="135"/>
      <c r="Y2752" s="135"/>
      <c r="AA2752" s="135"/>
      <c r="AB2752" s="134"/>
      <c r="AC2752" s="135"/>
      <c r="AD2752" s="135"/>
      <c r="AH2752" s="135"/>
      <c r="AI2752" s="135"/>
    </row>
    <row r="2753" spans="1:35" ht="31.5">
      <c r="A2753" s="205">
        <v>2749</v>
      </c>
      <c r="B2753" s="206" t="s">
        <v>9745</v>
      </c>
      <c r="C2753" s="207" t="str">
        <f xml:space="preserve"> _xlfn.CONCAT(小韻資料表[[#This Row],[聲母拼音碼]],小韻資料表[[#This Row],[韻母拼音碼]],小韻資料表[[#This Row],[調號]])</f>
        <v>pian7</v>
      </c>
      <c r="D2753" s="206" t="s">
        <v>3416</v>
      </c>
      <c r="E2753" s="208" t="s">
        <v>806</v>
      </c>
      <c r="F2753" s="205">
        <v>37</v>
      </c>
      <c r="G2753" s="209" t="s">
        <v>3416</v>
      </c>
      <c r="H2753" s="205">
        <f xml:space="preserve"> LEN(小韻資料表[[#This Row],[小韻字集]])</f>
        <v>1</v>
      </c>
      <c r="I2753" s="205" cm="1">
        <f t="array" ref="I2753" xml:space="preserve"> MATCH(TRUE, ISNUMBER( SEARCH( LEFT(小韻資料表[[#This Row],[切語]],1), 切語上字資料表[切語上字]) ), 0)</f>
        <v>15</v>
      </c>
      <c r="J2753" s="210" t="str" cm="1">
        <f t="array" ref="J2753" xml:space="preserve"> INDEX(切語上字資料表[聲母], 小韻資料表[[#This Row],[上字表識別號]])</f>
        <v>並</v>
      </c>
      <c r="K2753" s="210" t="str" cm="1">
        <f t="array" ref="K2753" xml:space="preserve"> INDEX(切語上字資料表[聲母拼音碼], 小韻資料表[[#This Row],[上字表識別號]])</f>
        <v>p</v>
      </c>
      <c r="L2753" s="210" t="str" cm="1">
        <f t="array" ref="L2753" xml:space="preserve"> INDEX(切語上字資料表[清濁], 小韻資料表[[#This Row],[上字表識別號]])</f>
        <v>全濁</v>
      </c>
      <c r="M2753" s="223" cm="1">
        <f t="array" ref="M2753" xml:space="preserve"> INDEX(切語上字資料表[發送收], 小韻資料表[[#This Row],[上字表識別號]])</f>
        <v>0</v>
      </c>
      <c r="N2753" s="205" cm="1">
        <f t="array" ref="N2753" xml:space="preserve"> MATCH(TRUE, ISNUMBER( SEARCH( RIGHT(小韻資料表[[#This Row],[切語]],1), 切語下字資料表[切語下字]) ), 0)</f>
        <v>191</v>
      </c>
      <c r="O2753" s="207" t="str" cm="1">
        <f t="array" ref="O2753" xml:space="preserve"> INDEX(切語下字資料表[韻母], 小韻資料表[[#This Row],[下字表識別號]])</f>
        <v>線開3</v>
      </c>
      <c r="P2753" s="207" t="str" cm="1">
        <f t="array" ref="P2753" xml:space="preserve"> INDEX(切語下字資料表[韻母拼音碼], 小韻資料表[[#This Row],[下字表識別號]])</f>
        <v>ian</v>
      </c>
      <c r="Q2753" s="210" t="str" cm="1">
        <f t="array" ref="Q2753" xml:space="preserve"> INDEX(設定表!$C$19:$C$23, INT( LEFT(小韻資料表[[#This Row],[目次編碼]],1) ))</f>
        <v>去</v>
      </c>
      <c r="R2753" s="210">
        <f xml:space="preserve">  INDEX(設定表!$C$8:$C$15, MATCH( (RIGHT(小韻資料表[[#This Row],[清濁]]) &amp; 小韻資料表[[#This Row],[調]]), 設定表!$B$8:$B$15, 0))</f>
        <v>7</v>
      </c>
      <c r="S2753" s="205" t="s">
        <v>309</v>
      </c>
      <c r="T2753" s="205" t="s">
        <v>309</v>
      </c>
      <c r="U2753" s="226" t="s">
        <v>309</v>
      </c>
      <c r="V2753" s="146" t="s">
        <v>309</v>
      </c>
      <c r="X2753" s="135"/>
      <c r="Y2753" s="135"/>
      <c r="AA2753" s="135"/>
      <c r="AB2753" s="134"/>
      <c r="AC2753" s="135"/>
      <c r="AD2753" s="135"/>
      <c r="AH2753" s="135"/>
      <c r="AI2753" s="135"/>
    </row>
    <row r="2754" spans="1:35" ht="31.5">
      <c r="A2754" s="205">
        <v>2750</v>
      </c>
      <c r="B2754" s="206" t="s">
        <v>9746</v>
      </c>
      <c r="C2754" s="207" t="str">
        <f xml:space="preserve"> _xlfn.CONCAT(小韻資料表[[#This Row],[聲母拼音碼]],小韻資料表[[#This Row],[韻母拼音碼]],小韻資料表[[#This Row],[調號]])</f>
        <v>tian7</v>
      </c>
      <c r="D2754" s="206" t="s">
        <v>3387</v>
      </c>
      <c r="E2754" s="208" t="s">
        <v>806</v>
      </c>
      <c r="F2754" s="205">
        <v>38</v>
      </c>
      <c r="G2754" s="209" t="s">
        <v>9747</v>
      </c>
      <c r="H2754" s="205">
        <f xml:space="preserve"> LEN(小韻資料表[[#This Row],[小韻字集]])</f>
        <v>2</v>
      </c>
      <c r="I2754" s="205" cm="1">
        <f t="array" ref="I2754" xml:space="preserve"> MATCH(TRUE, ISNUMBER( SEARCH( LEFT(小韻資料表[[#This Row],[切語]],1), 切語上字資料表[切語上字]) ), 0)</f>
        <v>11</v>
      </c>
      <c r="J2754" s="210" t="str" cm="1">
        <f t="array" ref="J2754" xml:space="preserve"> INDEX(切語上字資料表[聲母], 小韻資料表[[#This Row],[上字表識別號]])</f>
        <v>澄</v>
      </c>
      <c r="K2754" s="210" t="str" cm="1">
        <f t="array" ref="K2754" xml:space="preserve"> INDEX(切語上字資料表[聲母拼音碼], 小韻資料表[[#This Row],[上字表識別號]])</f>
        <v>t</v>
      </c>
      <c r="L2754" s="210" t="str" cm="1">
        <f t="array" ref="L2754" xml:space="preserve"> INDEX(切語上字資料表[清濁], 小韻資料表[[#This Row],[上字表識別號]])</f>
        <v>全濁</v>
      </c>
      <c r="M2754" s="223" cm="1">
        <f t="array" ref="M2754" xml:space="preserve"> INDEX(切語上字資料表[發送收], 小韻資料表[[#This Row],[上字表識別號]])</f>
        <v>0</v>
      </c>
      <c r="N2754" s="205" cm="1">
        <f t="array" ref="N2754" xml:space="preserve"> MATCH(TRUE, ISNUMBER( SEARCH( RIGHT(小韻資料表[[#This Row],[切語]],1), 切語下字資料表[切語下字]) ), 0)</f>
        <v>191</v>
      </c>
      <c r="O2754" s="207" t="str" cm="1">
        <f t="array" ref="O2754" xml:space="preserve"> INDEX(切語下字資料表[韻母], 小韻資料表[[#This Row],[下字表識別號]])</f>
        <v>線開3</v>
      </c>
      <c r="P2754" s="207" t="str" cm="1">
        <f t="array" ref="P2754" xml:space="preserve"> INDEX(切語下字資料表[韻母拼音碼], 小韻資料表[[#This Row],[下字表識別號]])</f>
        <v>ian</v>
      </c>
      <c r="Q2754" s="210" t="str" cm="1">
        <f t="array" ref="Q2754" xml:space="preserve"> INDEX(設定表!$C$19:$C$23, INT( LEFT(小韻資料表[[#This Row],[目次編碼]],1) ))</f>
        <v>去</v>
      </c>
      <c r="R2754" s="210">
        <f xml:space="preserve">  INDEX(設定表!$C$8:$C$15, MATCH( (RIGHT(小韻資料表[[#This Row],[清濁]]) &amp; 小韻資料表[[#This Row],[調]]), 設定表!$B$8:$B$15, 0))</f>
        <v>7</v>
      </c>
      <c r="S2754" s="205" t="s">
        <v>309</v>
      </c>
      <c r="T2754" s="205" t="s">
        <v>309</v>
      </c>
      <c r="U2754" s="226" t="s">
        <v>309</v>
      </c>
      <c r="V2754" s="147" t="s">
        <v>309</v>
      </c>
      <c r="X2754" s="135"/>
      <c r="Y2754" s="135"/>
      <c r="AA2754" s="135"/>
      <c r="AB2754" s="134"/>
      <c r="AC2754" s="135"/>
      <c r="AD2754" s="135"/>
      <c r="AH2754" s="135"/>
      <c r="AI2754" s="135"/>
    </row>
    <row r="2755" spans="1:35" ht="31.5">
      <c r="A2755" s="205">
        <v>2751</v>
      </c>
      <c r="B2755" s="206" t="s">
        <v>9748</v>
      </c>
      <c r="C2755" s="207" t="str">
        <f xml:space="preserve"> _xlfn.CONCAT(小韻資料表[[#This Row],[聲母拼音碼]],小韻資料表[[#This Row],[韻母拼音碼]],小韻資料表[[#This Row],[調號]])</f>
        <v>lian7</v>
      </c>
      <c r="D2755" s="206" t="s">
        <v>9749</v>
      </c>
      <c r="E2755" s="208" t="s">
        <v>806</v>
      </c>
      <c r="F2755" s="205">
        <v>39</v>
      </c>
      <c r="G2755" s="209" t="s">
        <v>9750</v>
      </c>
      <c r="H2755" s="205">
        <f xml:space="preserve"> LEN(小韻資料表[[#This Row],[小韻字集]])</f>
        <v>3</v>
      </c>
      <c r="I2755" s="205" cm="1">
        <f t="array" ref="I2755" xml:space="preserve"> MATCH(TRUE, ISNUMBER( SEARCH( LEFT(小韻資料表[[#This Row],[切語]],1), 切語上字資料表[切語上字]) ), 0)</f>
        <v>40</v>
      </c>
      <c r="J2755" s="210" t="str" cm="1">
        <f t="array" ref="J2755" xml:space="preserve"> INDEX(切語上字資料表[聲母], 小韻資料表[[#This Row],[上字表識別號]])</f>
        <v>來</v>
      </c>
      <c r="K2755" s="210" t="str" cm="1">
        <f t="array" ref="K2755" xml:space="preserve"> INDEX(切語上字資料表[聲母拼音碼], 小韻資料表[[#This Row],[上字表識別號]])</f>
        <v>l</v>
      </c>
      <c r="L2755" s="210" t="str" cm="1">
        <f t="array" ref="L2755" xml:space="preserve"> INDEX(切語上字資料表[清濁], 小韻資料表[[#This Row],[上字表識別號]])</f>
        <v>次濁</v>
      </c>
      <c r="M2755" s="223" t="str" cm="1">
        <f t="array" ref="M2755" xml:space="preserve"> INDEX(切語上字資料表[發送收], 小韻資料表[[#This Row],[上字表識別號]])</f>
        <v>收聲</v>
      </c>
      <c r="N2755" s="205" cm="1">
        <f t="array" ref="N2755" xml:space="preserve"> MATCH(TRUE, ISNUMBER( SEARCH( RIGHT(小韻資料表[[#This Row],[切語]],1), 切語下字資料表[切語下字]) ), 0)</f>
        <v>191</v>
      </c>
      <c r="O2755" s="207" t="str" cm="1">
        <f t="array" ref="O2755" xml:space="preserve"> INDEX(切語下字資料表[韻母], 小韻資料表[[#This Row],[下字表識別號]])</f>
        <v>線開3</v>
      </c>
      <c r="P2755" s="207" t="str" cm="1">
        <f t="array" ref="P2755" xml:space="preserve"> INDEX(切語下字資料表[韻母拼音碼], 小韻資料表[[#This Row],[下字表識別號]])</f>
        <v>ian</v>
      </c>
      <c r="Q2755" s="210" t="str" cm="1">
        <f t="array" ref="Q2755" xml:space="preserve"> INDEX(設定表!$C$19:$C$23, INT( LEFT(小韻資料表[[#This Row],[目次編碼]],1) ))</f>
        <v>去</v>
      </c>
      <c r="R2755" s="210">
        <f xml:space="preserve">  INDEX(設定表!$C$8:$C$15, MATCH( (RIGHT(小韻資料表[[#This Row],[清濁]]) &amp; 小韻資料表[[#This Row],[調]]), 設定表!$B$8:$B$15, 0))</f>
        <v>7</v>
      </c>
      <c r="S2755" s="205" t="s">
        <v>309</v>
      </c>
      <c r="T2755" s="205" t="s">
        <v>309</v>
      </c>
      <c r="U2755" s="226" t="s">
        <v>309</v>
      </c>
      <c r="V2755" s="146" t="s">
        <v>309</v>
      </c>
      <c r="X2755" s="135"/>
      <c r="Y2755" s="135"/>
      <c r="AA2755" s="135"/>
      <c r="AB2755" s="134"/>
      <c r="AC2755" s="135"/>
      <c r="AD2755" s="135"/>
      <c r="AH2755" s="135"/>
      <c r="AI2755" s="135"/>
    </row>
    <row r="2756" spans="1:35" ht="31.5">
      <c r="A2756" s="205">
        <v>2752</v>
      </c>
      <c r="B2756" s="206" t="s">
        <v>9751</v>
      </c>
      <c r="C2756" s="207" t="str">
        <f xml:space="preserve"> _xlfn.CONCAT(小韻資料表[[#This Row],[聲母拼音碼]],小韻資料表[[#This Row],[韻母拼音碼]],小韻資料表[[#This Row],[調號]])</f>
        <v>khuan3</v>
      </c>
      <c r="D2756" s="206" t="s">
        <v>9752</v>
      </c>
      <c r="E2756" s="208" t="s">
        <v>806</v>
      </c>
      <c r="F2756" s="205">
        <v>40</v>
      </c>
      <c r="G2756" s="209" t="s">
        <v>9753</v>
      </c>
      <c r="H2756" s="205">
        <f xml:space="preserve"> LEN(小韻資料表[[#This Row],[小韻字集]])</f>
        <v>4</v>
      </c>
      <c r="I2756" s="205" cm="1">
        <f t="array" ref="I2756" xml:space="preserve"> MATCH(TRUE, ISNUMBER( SEARCH( LEFT(小韻資料表[[#This Row],[切語]],1), 切語上字資料表[切語上字]) ), 0)</f>
        <v>2</v>
      </c>
      <c r="J2756" s="210" t="str" cm="1">
        <f t="array" ref="J2756" xml:space="preserve"> INDEX(切語上字資料表[聲母], 小韻資料表[[#This Row],[上字表識別號]])</f>
        <v>溪</v>
      </c>
      <c r="K2756" s="210" t="str" cm="1">
        <f t="array" ref="K2756" xml:space="preserve"> INDEX(切語上字資料表[聲母拼音碼], 小韻資料表[[#This Row],[上字表識別號]])</f>
        <v>kh</v>
      </c>
      <c r="L2756" s="210" t="str" cm="1">
        <f t="array" ref="L2756" xml:space="preserve"> INDEX(切語上字資料表[清濁], 小韻資料表[[#This Row],[上字表識別號]])</f>
        <v>次清</v>
      </c>
      <c r="M2756" s="223" t="str" cm="1">
        <f t="array" ref="M2756" xml:space="preserve"> INDEX(切語上字資料表[發送收], 小韻資料表[[#This Row],[上字表識別號]])</f>
        <v>送氣</v>
      </c>
      <c r="N2756" s="205" cm="1">
        <f t="array" ref="N2756" xml:space="preserve"> MATCH(TRUE, ISNUMBER( SEARCH( RIGHT(小韻資料表[[#This Row],[切語]],1), 切語下字資料表[切語下字]) ), 0)</f>
        <v>195</v>
      </c>
      <c r="O2756" s="207" t="str" cm="1">
        <f t="array" ref="O2756" xml:space="preserve"> INDEX(切語下字資料表[韻母], 小韻資料表[[#This Row],[下字表識別號]])</f>
        <v>線合3</v>
      </c>
      <c r="P2756" s="207" t="str" cm="1">
        <f t="array" ref="P2756" xml:space="preserve"> INDEX(切語下字資料表[韻母拼音碼], 小韻資料表[[#This Row],[下字表識別號]])</f>
        <v>uan</v>
      </c>
      <c r="Q2756" s="210" t="str" cm="1">
        <f t="array" ref="Q2756" xml:space="preserve"> INDEX(設定表!$C$19:$C$23, INT( LEFT(小韻資料表[[#This Row],[目次編碼]],1) ))</f>
        <v>去</v>
      </c>
      <c r="R2756" s="210">
        <f xml:space="preserve">  INDEX(設定表!$C$8:$C$15, MATCH( (RIGHT(小韻資料表[[#This Row],[清濁]]) &amp; 小韻資料表[[#This Row],[調]]), 設定表!$B$8:$B$15, 0))</f>
        <v>3</v>
      </c>
      <c r="S2756" s="205" t="s">
        <v>309</v>
      </c>
      <c r="T2756" s="205" t="s">
        <v>309</v>
      </c>
      <c r="U2756" s="226" t="s">
        <v>309</v>
      </c>
      <c r="V2756" s="147" t="s">
        <v>309</v>
      </c>
      <c r="X2756" s="135"/>
      <c r="Y2756" s="135"/>
      <c r="AA2756" s="135"/>
      <c r="AB2756" s="134"/>
      <c r="AC2756" s="135"/>
      <c r="AD2756" s="135"/>
      <c r="AH2756" s="135"/>
      <c r="AI2756" s="135"/>
    </row>
    <row r="2757" spans="1:35" ht="31.5">
      <c r="A2757" s="205">
        <v>2753</v>
      </c>
      <c r="B2757" s="206" t="s">
        <v>9754</v>
      </c>
      <c r="C2757" s="207" t="str">
        <f xml:space="preserve"> _xlfn.CONCAT(小韻資料表[[#This Row],[聲母拼音碼]],小韻資料表[[#This Row],[韻母拼音碼]],小韻資料表[[#This Row],[調號]])</f>
        <v>cuan3</v>
      </c>
      <c r="D2757" s="206" t="s">
        <v>6560</v>
      </c>
      <c r="E2757" s="208" t="s">
        <v>806</v>
      </c>
      <c r="F2757" s="205">
        <v>41</v>
      </c>
      <c r="G2757" s="209" t="s">
        <v>6560</v>
      </c>
      <c r="H2757" s="205">
        <f xml:space="preserve"> LEN(小韻資料表[[#This Row],[小韻字集]])</f>
        <v>1</v>
      </c>
      <c r="I2757" s="205" cm="1">
        <f t="array" ref="I2757" xml:space="preserve"> MATCH(TRUE, ISNUMBER( SEARCH( LEFT(小韻資料表[[#This Row],[切語]],1), 切語上字資料表[切語上字]) ), 0)</f>
        <v>30</v>
      </c>
      <c r="J2757" s="210" t="str" cm="1">
        <f t="array" ref="J2757" xml:space="preserve"> INDEX(切語上字資料表[聲母], 小韻資料表[[#This Row],[上字表識別號]])</f>
        <v>照</v>
      </c>
      <c r="K2757" s="210" t="str" cm="1">
        <f t="array" ref="K2757" xml:space="preserve"> INDEX(切語上字資料表[聲母拼音碼], 小韻資料表[[#This Row],[上字表識別號]])</f>
        <v>c</v>
      </c>
      <c r="L2757" s="210" t="str" cm="1">
        <f t="array" ref="L2757" xml:space="preserve"> INDEX(切語上字資料表[清濁], 小韻資料表[[#This Row],[上字表識別號]])</f>
        <v>全清</v>
      </c>
      <c r="M2757" s="223" t="str" cm="1">
        <f t="array" ref="M2757" xml:space="preserve"> INDEX(切語上字資料表[發送收], 小韻資料表[[#This Row],[上字表識別號]])</f>
        <v>發聲</v>
      </c>
      <c r="N2757" s="205" cm="1">
        <f t="array" ref="N2757" xml:space="preserve"> MATCH(TRUE, ISNUMBER( SEARCH( RIGHT(小韻資料表[[#This Row],[切語]],1), 切語下字資料表[切語下字]) ), 0)</f>
        <v>195</v>
      </c>
      <c r="O2757" s="207" t="str" cm="1">
        <f t="array" ref="O2757" xml:space="preserve"> INDEX(切語下字資料表[韻母], 小韻資料表[[#This Row],[下字表識別號]])</f>
        <v>線合3</v>
      </c>
      <c r="P2757" s="207" t="str" cm="1">
        <f t="array" ref="P2757" xml:space="preserve"> INDEX(切語下字資料表[韻母拼音碼], 小韻資料表[[#This Row],[下字表識別號]])</f>
        <v>uan</v>
      </c>
      <c r="Q2757" s="210" t="str" cm="1">
        <f t="array" ref="Q2757" xml:space="preserve"> INDEX(設定表!$C$19:$C$23, INT( LEFT(小韻資料表[[#This Row],[目次編碼]],1) ))</f>
        <v>去</v>
      </c>
      <c r="R2757" s="210">
        <f xml:space="preserve">  INDEX(設定表!$C$8:$C$15, MATCH( (RIGHT(小韻資料表[[#This Row],[清濁]]) &amp; 小韻資料表[[#This Row],[調]]), 設定表!$B$8:$B$15, 0))</f>
        <v>3</v>
      </c>
      <c r="S2757" s="205" t="s">
        <v>309</v>
      </c>
      <c r="T2757" s="205" t="s">
        <v>309</v>
      </c>
      <c r="U2757" s="226" t="s">
        <v>309</v>
      </c>
      <c r="V2757" s="146" t="s">
        <v>309</v>
      </c>
      <c r="X2757" s="135"/>
      <c r="Y2757" s="135"/>
      <c r="AA2757" s="135"/>
      <c r="AB2757" s="134"/>
      <c r="AC2757" s="135"/>
      <c r="AD2757" s="135"/>
      <c r="AH2757" s="135"/>
      <c r="AI2757" s="135"/>
    </row>
    <row r="2758" spans="1:35" ht="31.5">
      <c r="A2758" s="205">
        <v>2754</v>
      </c>
      <c r="B2758" s="206" t="s">
        <v>9755</v>
      </c>
      <c r="C2758" s="207" t="str">
        <f xml:space="preserve"> _xlfn.CONCAT(小韻資料表[[#This Row],[聲母拼音碼]],小韻資料表[[#This Row],[韻母拼音碼]],小韻資料表[[#This Row],[調號]])</f>
        <v>hian3</v>
      </c>
      <c r="D2758" s="206" t="s">
        <v>9756</v>
      </c>
      <c r="E2758" s="208" t="s">
        <v>806</v>
      </c>
      <c r="F2758" s="205">
        <v>42</v>
      </c>
      <c r="G2758" s="209" t="s">
        <v>9757</v>
      </c>
      <c r="H2758" s="205">
        <f xml:space="preserve"> LEN(小韻資料表[[#This Row],[小韻字集]])</f>
        <v>2</v>
      </c>
      <c r="I2758" s="205" cm="1">
        <f t="array" ref="I2758" xml:space="preserve"> MATCH(TRUE, ISNUMBER( SEARCH( LEFT(小韻資料表[[#This Row],[切語]],1), 切語上字資料表[切語上字]) ), 0)</f>
        <v>17</v>
      </c>
      <c r="J2758" s="210" t="str" cm="1">
        <f t="array" ref="J2758" xml:space="preserve"> INDEX(切語上字資料表[聲母], 小韻資料表[[#This Row],[上字表識別號]])</f>
        <v>非</v>
      </c>
      <c r="K2758" s="210" t="str" cm="1">
        <f t="array" ref="K2758" xml:space="preserve"> INDEX(切語上字資料表[聲母拼音碼], 小韻資料表[[#This Row],[上字表識別號]])</f>
        <v>h</v>
      </c>
      <c r="L2758" s="210" t="str" cm="1">
        <f t="array" ref="L2758" xml:space="preserve"> INDEX(切語上字資料表[清濁], 小韻資料表[[#This Row],[上字表識別號]])</f>
        <v>全清</v>
      </c>
      <c r="M2758" s="223" t="str" cm="1">
        <f t="array" ref="M2758" xml:space="preserve"> INDEX(切語上字資料表[發送收], 小韻資料表[[#This Row],[上字表識別號]])</f>
        <v>發聲</v>
      </c>
      <c r="N2758" s="205" cm="1">
        <f t="array" ref="N2758" xml:space="preserve"> MATCH(TRUE, ISNUMBER( SEARCH( RIGHT(小韻資料表[[#This Row],[切語]],1), 切語下字資料表[切語下字]) ), 0)</f>
        <v>191</v>
      </c>
      <c r="O2758" s="207" t="str" cm="1">
        <f t="array" ref="O2758" xml:space="preserve"> INDEX(切語下字資料表[韻母], 小韻資料表[[#This Row],[下字表識別號]])</f>
        <v>線開3</v>
      </c>
      <c r="P2758" s="207" t="str" cm="1">
        <f t="array" ref="P2758" xml:space="preserve"> INDEX(切語下字資料表[韻母拼音碼], 小韻資料表[[#This Row],[下字表識別號]])</f>
        <v>ian</v>
      </c>
      <c r="Q2758" s="210" t="str" cm="1">
        <f t="array" ref="Q2758" xml:space="preserve"> INDEX(設定表!$C$19:$C$23, INT( LEFT(小韻資料表[[#This Row],[目次編碼]],1) ))</f>
        <v>去</v>
      </c>
      <c r="R2758" s="210">
        <f xml:space="preserve">  INDEX(設定表!$C$8:$C$15, MATCH( (RIGHT(小韻資料表[[#This Row],[清濁]]) &amp; 小韻資料表[[#This Row],[調]]), 設定表!$B$8:$B$15, 0))</f>
        <v>3</v>
      </c>
      <c r="S2758" s="205" t="s">
        <v>309</v>
      </c>
      <c r="T2758" s="205" t="s">
        <v>309</v>
      </c>
      <c r="U2758" s="226" t="s">
        <v>309</v>
      </c>
      <c r="V2758" s="147" t="s">
        <v>309</v>
      </c>
      <c r="X2758" s="135"/>
      <c r="Y2758" s="135"/>
      <c r="AA2758" s="135"/>
      <c r="AB2758" s="134"/>
      <c r="AC2758" s="135"/>
      <c r="AD2758" s="135"/>
      <c r="AH2758" s="135"/>
      <c r="AI2758" s="135"/>
    </row>
    <row r="2759" spans="1:35" ht="31.5">
      <c r="A2759" s="205">
        <v>2755</v>
      </c>
      <c r="B2759" s="206" t="s">
        <v>9758</v>
      </c>
      <c r="C2759" s="207" t="str">
        <f xml:space="preserve"> _xlfn.CONCAT(小韻資料表[[#This Row],[聲母拼音碼]],小韻資料表[[#This Row],[韻母拼音碼]],小韻資料表[[#This Row],[調號]])</f>
        <v>siau3</v>
      </c>
      <c r="D2759" s="206" t="s">
        <v>829</v>
      </c>
      <c r="E2759" s="208" t="s">
        <v>828</v>
      </c>
      <c r="F2759" s="205">
        <v>1</v>
      </c>
      <c r="G2759" s="209" t="s">
        <v>9759</v>
      </c>
      <c r="H2759" s="205">
        <f xml:space="preserve"> LEN(小韻資料表[[#This Row],[小韻字集]])</f>
        <v>5</v>
      </c>
      <c r="I2759" s="205" cm="1">
        <f t="array" ref="I2759" xml:space="preserve"> MATCH(TRUE, ISNUMBER( SEARCH( LEFT(小韻資料表[[#This Row],[切語]],1), 切語上字資料表[切語上字]) ), 0)</f>
        <v>24</v>
      </c>
      <c r="J2759" s="210" t="str" cm="1">
        <f t="array" ref="J2759" xml:space="preserve"> INDEX(切語上字資料表[聲母], 小韻資料表[[#This Row],[上字表識別號]])</f>
        <v>心</v>
      </c>
      <c r="K2759" s="210" t="str" cm="1">
        <f t="array" ref="K2759" xml:space="preserve"> INDEX(切語上字資料表[聲母拼音碼], 小韻資料表[[#This Row],[上字表識別號]])</f>
        <v>s</v>
      </c>
      <c r="L2759" s="210" t="str" cm="1">
        <f t="array" ref="L2759" xml:space="preserve"> INDEX(切語上字資料表[清濁], 小韻資料表[[#This Row],[上字表識別號]])</f>
        <v>全清</v>
      </c>
      <c r="M2759" s="223" t="str" cm="1">
        <f t="array" ref="M2759" xml:space="preserve"> INDEX(切語上字資料表[發送收], 小韻資料表[[#This Row],[上字表識別號]])</f>
        <v>送氣</v>
      </c>
      <c r="N2759" s="205" cm="1">
        <f t="array" ref="N2759" xml:space="preserve"> MATCH(TRUE, ISNUMBER( SEARCH( RIGHT(小韻資料表[[#This Row],[切語]],1), 切語下字資料表[切語下字]) ), 0)</f>
        <v>199</v>
      </c>
      <c r="O2759" s="207" t="str" cm="1">
        <f t="array" ref="O2759" xml:space="preserve"> INDEX(切語下字資料表[韻母], 小韻資料表[[#This Row],[下字表識別號]])</f>
        <v>嘯開4</v>
      </c>
      <c r="P2759" s="207" t="str" cm="1">
        <f t="array" ref="P2759" xml:space="preserve"> INDEX(切語下字資料表[韻母拼音碼], 小韻資料表[[#This Row],[下字表識別號]])</f>
        <v>iau</v>
      </c>
      <c r="Q2759" s="210" t="str" cm="1">
        <f t="array" ref="Q2759" xml:space="preserve"> INDEX(設定表!$C$19:$C$23, INT( LEFT(小韻資料表[[#This Row],[目次編碼]],1) ))</f>
        <v>去</v>
      </c>
      <c r="R2759" s="210">
        <f xml:space="preserve">  INDEX(設定表!$C$8:$C$15, MATCH( (RIGHT(小韻資料表[[#This Row],[清濁]]) &amp; 小韻資料表[[#This Row],[調]]), 設定表!$B$8:$B$15, 0))</f>
        <v>3</v>
      </c>
      <c r="S2759" s="205" t="s">
        <v>309</v>
      </c>
      <c r="T2759" s="205" t="s">
        <v>309</v>
      </c>
      <c r="U2759" s="226" t="s">
        <v>309</v>
      </c>
      <c r="V2759" s="146" t="s">
        <v>309</v>
      </c>
      <c r="X2759" s="135"/>
      <c r="Y2759" s="135"/>
      <c r="AA2759" s="135"/>
      <c r="AB2759" s="134"/>
      <c r="AC2759" s="135"/>
      <c r="AD2759" s="135"/>
      <c r="AH2759" s="135"/>
      <c r="AI2759" s="135"/>
    </row>
    <row r="2760" spans="1:35" ht="31.5">
      <c r="A2760" s="205">
        <v>2756</v>
      </c>
      <c r="B2760" s="206" t="s">
        <v>9760</v>
      </c>
      <c r="C2760" s="207" t="str">
        <f xml:space="preserve"> _xlfn.CONCAT(小韻資料表[[#This Row],[聲母拼音碼]],小韻資料表[[#This Row],[韻母拼音碼]],小韻資料表[[#This Row],[調號]])</f>
        <v>thiau3</v>
      </c>
      <c r="D2760" s="206" t="s">
        <v>9761</v>
      </c>
      <c r="E2760" s="208" t="s">
        <v>828</v>
      </c>
      <c r="F2760" s="205">
        <v>2</v>
      </c>
      <c r="G2760" s="209" t="s">
        <v>9762</v>
      </c>
      <c r="H2760" s="205">
        <f xml:space="preserve"> LEN(小韻資料表[[#This Row],[小韻字集]])</f>
        <v>10</v>
      </c>
      <c r="I2760" s="205" cm="1">
        <f t="array" ref="I2760" xml:space="preserve"> MATCH(TRUE, ISNUMBER( SEARCH( LEFT(小韻資料表[[#This Row],[切語]],1), 切語上字資料表[切語上字]) ), 0)</f>
        <v>6</v>
      </c>
      <c r="J2760" s="210" t="str" cm="1">
        <f t="array" ref="J2760" xml:space="preserve"> INDEX(切語上字資料表[聲母], 小韻資料表[[#This Row],[上字表識別號]])</f>
        <v>透</v>
      </c>
      <c r="K2760" s="210" t="str" cm="1">
        <f t="array" ref="K2760" xml:space="preserve"> INDEX(切語上字資料表[聲母拼音碼], 小韻資料表[[#This Row],[上字表識別號]])</f>
        <v>th</v>
      </c>
      <c r="L2760" s="210" t="str" cm="1">
        <f t="array" ref="L2760" xml:space="preserve"> INDEX(切語上字資料表[清濁], 小韻資料表[[#This Row],[上字表識別號]])</f>
        <v>次清</v>
      </c>
      <c r="M2760" s="223" t="str" cm="1">
        <f t="array" ref="M2760" xml:space="preserve"> INDEX(切語上字資料表[發送收], 小韻資料表[[#This Row],[上字表識別號]])</f>
        <v>送氣</v>
      </c>
      <c r="N2760" s="205" cm="1">
        <f t="array" ref="N2760" xml:space="preserve"> MATCH(TRUE, ISNUMBER( SEARCH( RIGHT(小韻資料表[[#This Row],[切語]],1), 切語下字資料表[切語下字]) ), 0)</f>
        <v>199</v>
      </c>
      <c r="O2760" s="207" t="str" cm="1">
        <f t="array" ref="O2760" xml:space="preserve"> INDEX(切語下字資料表[韻母], 小韻資料表[[#This Row],[下字表識別號]])</f>
        <v>嘯開4</v>
      </c>
      <c r="P2760" s="207" t="str" cm="1">
        <f t="array" ref="P2760" xml:space="preserve"> INDEX(切語下字資料表[韻母拼音碼], 小韻資料表[[#This Row],[下字表識別號]])</f>
        <v>iau</v>
      </c>
      <c r="Q2760" s="210" t="str" cm="1">
        <f t="array" ref="Q2760" xml:space="preserve"> INDEX(設定表!$C$19:$C$23, INT( LEFT(小韻資料表[[#This Row],[目次編碼]],1) ))</f>
        <v>去</v>
      </c>
      <c r="R2760" s="210">
        <f xml:space="preserve">  INDEX(設定表!$C$8:$C$15, MATCH( (RIGHT(小韻資料表[[#This Row],[清濁]]) &amp; 小韻資料表[[#This Row],[調]]), 設定表!$B$8:$B$15, 0))</f>
        <v>3</v>
      </c>
      <c r="S2760" s="205" t="s">
        <v>309</v>
      </c>
      <c r="T2760" s="205" t="s">
        <v>309</v>
      </c>
      <c r="U2760" s="226" t="s">
        <v>309</v>
      </c>
      <c r="V2760" s="147" t="s">
        <v>309</v>
      </c>
      <c r="X2760" s="135"/>
      <c r="Y2760" s="135"/>
      <c r="AA2760" s="135"/>
      <c r="AB2760" s="134"/>
      <c r="AC2760" s="135"/>
      <c r="AD2760" s="135"/>
      <c r="AH2760" s="135"/>
      <c r="AI2760" s="135"/>
    </row>
    <row r="2761" spans="1:35" ht="31.5">
      <c r="A2761" s="205">
        <v>2757</v>
      </c>
      <c r="B2761" s="206" t="s">
        <v>9763</v>
      </c>
      <c r="C2761" s="207" t="str">
        <f xml:space="preserve"> _xlfn.CONCAT(小韻資料表[[#This Row],[聲母拼音碼]],小韻資料表[[#This Row],[韻母拼音碼]],小韻資料表[[#This Row],[調號]])</f>
        <v>tiau3</v>
      </c>
      <c r="D2761" s="206" t="s">
        <v>9764</v>
      </c>
      <c r="E2761" s="208" t="s">
        <v>828</v>
      </c>
      <c r="F2761" s="205">
        <v>3</v>
      </c>
      <c r="G2761" s="209" t="s">
        <v>9765</v>
      </c>
      <c r="H2761" s="205">
        <f xml:space="preserve"> LEN(小韻資料表[[#This Row],[小韻字集]])</f>
        <v>8</v>
      </c>
      <c r="I2761" s="205" cm="1">
        <f t="array" ref="I2761" xml:space="preserve"> MATCH(TRUE, ISNUMBER( SEARCH( LEFT(小韻資料表[[#This Row],[切語]],1), 切語上字資料表[切語上字]) ), 0)</f>
        <v>5</v>
      </c>
      <c r="J2761" s="210" t="str" cm="1">
        <f t="array" ref="J2761" xml:space="preserve"> INDEX(切語上字資料表[聲母], 小韻資料表[[#This Row],[上字表識別號]])</f>
        <v>端</v>
      </c>
      <c r="K2761" s="210" t="str" cm="1">
        <f t="array" ref="K2761" xml:space="preserve"> INDEX(切語上字資料表[聲母拼音碼], 小韻資料表[[#This Row],[上字表識別號]])</f>
        <v>t</v>
      </c>
      <c r="L2761" s="210" t="str" cm="1">
        <f t="array" ref="L2761" xml:space="preserve"> INDEX(切語上字資料表[清濁], 小韻資料表[[#This Row],[上字表識別號]])</f>
        <v>全清</v>
      </c>
      <c r="M2761" s="223" t="str" cm="1">
        <f t="array" ref="M2761" xml:space="preserve"> INDEX(切語上字資料表[發送收], 小韻資料表[[#This Row],[上字表識別號]])</f>
        <v>發聲</v>
      </c>
      <c r="N2761" s="205" cm="1">
        <f t="array" ref="N2761" xml:space="preserve"> MATCH(TRUE, ISNUMBER( SEARCH( RIGHT(小韻資料表[[#This Row],[切語]],1), 切語下字資料表[切語下字]) ), 0)</f>
        <v>199</v>
      </c>
      <c r="O2761" s="207" t="str" cm="1">
        <f t="array" ref="O2761" xml:space="preserve"> INDEX(切語下字資料表[韻母], 小韻資料表[[#This Row],[下字表識別號]])</f>
        <v>嘯開4</v>
      </c>
      <c r="P2761" s="207" t="str" cm="1">
        <f t="array" ref="P2761" xml:space="preserve"> INDEX(切語下字資料表[韻母拼音碼], 小韻資料表[[#This Row],[下字表識別號]])</f>
        <v>iau</v>
      </c>
      <c r="Q2761" s="210" t="str" cm="1">
        <f t="array" ref="Q2761" xml:space="preserve"> INDEX(設定表!$C$19:$C$23, INT( LEFT(小韻資料表[[#This Row],[目次編碼]],1) ))</f>
        <v>去</v>
      </c>
      <c r="R2761" s="210">
        <f xml:space="preserve">  INDEX(設定表!$C$8:$C$15, MATCH( (RIGHT(小韻資料表[[#This Row],[清濁]]) &amp; 小韻資料表[[#This Row],[調]]), 設定表!$B$8:$B$15, 0))</f>
        <v>3</v>
      </c>
      <c r="S2761" s="205" t="s">
        <v>309</v>
      </c>
      <c r="T2761" s="205" t="s">
        <v>309</v>
      </c>
      <c r="U2761" s="226" t="s">
        <v>9766</v>
      </c>
      <c r="V2761" s="146" t="s">
        <v>309</v>
      </c>
      <c r="X2761" s="135"/>
      <c r="Y2761" s="135"/>
      <c r="AA2761" s="135"/>
      <c r="AB2761" s="134"/>
      <c r="AC2761" s="135"/>
      <c r="AD2761" s="135"/>
      <c r="AH2761" s="135"/>
      <c r="AI2761" s="135"/>
    </row>
    <row r="2762" spans="1:35" ht="31.5">
      <c r="A2762" s="205">
        <v>2758</v>
      </c>
      <c r="B2762" s="206" t="s">
        <v>9767</v>
      </c>
      <c r="C2762" s="207" t="str">
        <f xml:space="preserve"> _xlfn.CONCAT(小韻資料表[[#This Row],[聲母拼音碼]],小韻資料表[[#This Row],[韻母拼音碼]],小韻資料表[[#This Row],[調號]])</f>
        <v>kiau3</v>
      </c>
      <c r="D2762" s="206" t="s">
        <v>9768</v>
      </c>
      <c r="E2762" s="208" t="s">
        <v>828</v>
      </c>
      <c r="F2762" s="205">
        <v>4</v>
      </c>
      <c r="G2762" s="209" t="s">
        <v>9769</v>
      </c>
      <c r="H2762" s="205">
        <f xml:space="preserve"> LEN(小韻資料表[[#This Row],[小韻字集]])</f>
        <v>14</v>
      </c>
      <c r="I2762" s="205" cm="1">
        <f t="array" ref="I2762" xml:space="preserve"> MATCH(TRUE, ISNUMBER( SEARCH( LEFT(小韻資料表[[#This Row],[切語]],1), 切語上字資料表[切語上字]) ), 0)</f>
        <v>1</v>
      </c>
      <c r="J2762" s="210" t="str" cm="1">
        <f t="array" ref="J2762" xml:space="preserve"> INDEX(切語上字資料表[聲母], 小韻資料表[[#This Row],[上字表識別號]])</f>
        <v>見</v>
      </c>
      <c r="K2762" s="210" t="str" cm="1">
        <f t="array" ref="K2762" xml:space="preserve"> INDEX(切語上字資料表[聲母拼音碼], 小韻資料表[[#This Row],[上字表識別號]])</f>
        <v>k</v>
      </c>
      <c r="L2762" s="210" t="str" cm="1">
        <f t="array" ref="L2762" xml:space="preserve"> INDEX(切語上字資料表[清濁], 小韻資料表[[#This Row],[上字表識別號]])</f>
        <v>全清</v>
      </c>
      <c r="M2762" s="223" t="str" cm="1">
        <f t="array" ref="M2762" xml:space="preserve"> INDEX(切語上字資料表[發送收], 小韻資料表[[#This Row],[上字表識別號]])</f>
        <v>發聲</v>
      </c>
      <c r="N2762" s="205" cm="1">
        <f t="array" ref="N2762" xml:space="preserve"> MATCH(TRUE, ISNUMBER( SEARCH( RIGHT(小韻資料表[[#This Row],[切語]],1), 切語下字資料表[切語下字]) ), 0)</f>
        <v>199</v>
      </c>
      <c r="O2762" s="207" t="str" cm="1">
        <f t="array" ref="O2762" xml:space="preserve"> INDEX(切語下字資料表[韻母], 小韻資料表[[#This Row],[下字表識別號]])</f>
        <v>嘯開4</v>
      </c>
      <c r="P2762" s="207" t="str" cm="1">
        <f t="array" ref="P2762" xml:space="preserve"> INDEX(切語下字資料表[韻母拼音碼], 小韻資料表[[#This Row],[下字表識別號]])</f>
        <v>iau</v>
      </c>
      <c r="Q2762" s="210" t="str" cm="1">
        <f t="array" ref="Q2762" xml:space="preserve"> INDEX(設定表!$C$19:$C$23, INT( LEFT(小韻資料表[[#This Row],[目次編碼]],1) ))</f>
        <v>去</v>
      </c>
      <c r="R2762" s="210">
        <f xml:space="preserve">  INDEX(設定表!$C$8:$C$15, MATCH( (RIGHT(小韻資料表[[#This Row],[清濁]]) &amp; 小韻資料表[[#This Row],[調]]), 設定表!$B$8:$B$15, 0))</f>
        <v>3</v>
      </c>
      <c r="S2762" s="205" t="s">
        <v>309</v>
      </c>
      <c r="T2762" s="205" t="s">
        <v>309</v>
      </c>
      <c r="U2762" s="226" t="s">
        <v>309</v>
      </c>
      <c r="V2762" s="147" t="s">
        <v>309</v>
      </c>
      <c r="X2762" s="135"/>
      <c r="Y2762" s="135"/>
      <c r="AA2762" s="135"/>
      <c r="AB2762" s="134"/>
      <c r="AC2762" s="135"/>
      <c r="AD2762" s="135"/>
      <c r="AH2762" s="135"/>
      <c r="AI2762" s="135"/>
    </row>
    <row r="2763" spans="1:35" ht="31.5">
      <c r="A2763" s="205">
        <v>2759</v>
      </c>
      <c r="B2763" s="206" t="s">
        <v>9770</v>
      </c>
      <c r="C2763" s="207" t="str">
        <f xml:space="preserve"> _xlfn.CONCAT(小韻資料表[[#This Row],[聲母拼音碼]],小韻資料表[[#This Row],[韻母拼音碼]],小韻資料表[[#This Row],[調號]])</f>
        <v>niau7</v>
      </c>
      <c r="D2763" s="206" t="s">
        <v>9771</v>
      </c>
      <c r="E2763" s="208" t="s">
        <v>828</v>
      </c>
      <c r="F2763" s="205">
        <v>5</v>
      </c>
      <c r="G2763" s="209" t="s">
        <v>9772</v>
      </c>
      <c r="H2763" s="205">
        <f xml:space="preserve"> LEN(小韻資料表[[#This Row],[小韻字集]])</f>
        <v>2</v>
      </c>
      <c r="I2763" s="205" cm="1">
        <f t="array" ref="I2763" xml:space="preserve"> MATCH(TRUE, ISNUMBER( SEARCH( LEFT(小韻資料表[[#This Row],[切語]],1), 切語上字資料表[切語上字]) ), 0)</f>
        <v>8</v>
      </c>
      <c r="J2763" s="210" t="str" cm="1">
        <f t="array" ref="J2763" xml:space="preserve"> INDEX(切語上字資料表[聲母], 小韻資料表[[#This Row],[上字表識別號]])</f>
        <v>泥</v>
      </c>
      <c r="K2763" s="210" t="str" cm="1">
        <f t="array" ref="K2763" xml:space="preserve"> INDEX(切語上字資料表[聲母拼音碼], 小韻資料表[[#This Row],[上字表識別號]])</f>
        <v>n</v>
      </c>
      <c r="L2763" s="210" t="str" cm="1">
        <f t="array" ref="L2763" xml:space="preserve"> INDEX(切語上字資料表[清濁], 小韻資料表[[#This Row],[上字表識別號]])</f>
        <v>次濁</v>
      </c>
      <c r="M2763" s="223" t="str" cm="1">
        <f t="array" ref="M2763" xml:space="preserve"> INDEX(切語上字資料表[發送收], 小韻資料表[[#This Row],[上字表識別號]])</f>
        <v>收聲</v>
      </c>
      <c r="N2763" s="205" cm="1">
        <f t="array" ref="N2763" xml:space="preserve"> MATCH(TRUE, ISNUMBER( SEARCH( RIGHT(小韻資料表[[#This Row],[切語]],1), 切語下字資料表[切語下字]) ), 0)</f>
        <v>199</v>
      </c>
      <c r="O2763" s="207" t="str" cm="1">
        <f t="array" ref="O2763" xml:space="preserve"> INDEX(切語下字資料表[韻母], 小韻資料表[[#This Row],[下字表識別號]])</f>
        <v>嘯開4</v>
      </c>
      <c r="P2763" s="207" t="str" cm="1">
        <f t="array" ref="P2763" xml:space="preserve"> INDEX(切語下字資料表[韻母拼音碼], 小韻資料表[[#This Row],[下字表識別號]])</f>
        <v>iau</v>
      </c>
      <c r="Q2763" s="210" t="str" cm="1">
        <f t="array" ref="Q2763" xml:space="preserve"> INDEX(設定表!$C$19:$C$23, INT( LEFT(小韻資料表[[#This Row],[目次編碼]],1) ))</f>
        <v>去</v>
      </c>
      <c r="R2763" s="210">
        <f xml:space="preserve">  INDEX(設定表!$C$8:$C$15, MATCH( (RIGHT(小韻資料表[[#This Row],[清濁]]) &amp; 小韻資料表[[#This Row],[調]]), 設定表!$B$8:$B$15, 0))</f>
        <v>7</v>
      </c>
      <c r="S2763" s="205" t="s">
        <v>309</v>
      </c>
      <c r="T2763" s="205" t="s">
        <v>309</v>
      </c>
      <c r="U2763" s="226" t="s">
        <v>309</v>
      </c>
      <c r="V2763" s="146" t="s">
        <v>309</v>
      </c>
      <c r="X2763" s="135"/>
      <c r="Y2763" s="135"/>
      <c r="AA2763" s="135"/>
      <c r="AB2763" s="134"/>
      <c r="AC2763" s="135"/>
      <c r="AD2763" s="135"/>
      <c r="AH2763" s="135"/>
      <c r="AI2763" s="135"/>
    </row>
    <row r="2764" spans="1:35" ht="31.5">
      <c r="A2764" s="205">
        <v>2760</v>
      </c>
      <c r="B2764" s="206" t="s">
        <v>9773</v>
      </c>
      <c r="C2764" s="207" t="str">
        <f xml:space="preserve"> _xlfn.CONCAT(小韻資料表[[#This Row],[聲母拼音碼]],小韻資料表[[#This Row],[韻母拼音碼]],小韻資料表[[#This Row],[調號]])</f>
        <v>tiau7</v>
      </c>
      <c r="D2764" s="206" t="s">
        <v>9774</v>
      </c>
      <c r="E2764" s="208" t="s">
        <v>828</v>
      </c>
      <c r="F2764" s="205">
        <v>6</v>
      </c>
      <c r="G2764" s="209" t="s">
        <v>9775</v>
      </c>
      <c r="H2764" s="205">
        <f xml:space="preserve"> LEN(小韻資料表[[#This Row],[小韻字集]])</f>
        <v>8</v>
      </c>
      <c r="I2764" s="205" cm="1">
        <f t="array" ref="I2764" xml:space="preserve"> MATCH(TRUE, ISNUMBER( SEARCH( LEFT(小韻資料表[[#This Row],[切語]],1), 切語上字資料表[切語上字]) ), 0)</f>
        <v>7</v>
      </c>
      <c r="J2764" s="210" t="str" cm="1">
        <f t="array" ref="J2764" xml:space="preserve"> INDEX(切語上字資料表[聲母], 小韻資料表[[#This Row],[上字表識別號]])</f>
        <v>定</v>
      </c>
      <c r="K2764" s="210" t="str" cm="1">
        <f t="array" ref="K2764" xml:space="preserve"> INDEX(切語上字資料表[聲母拼音碼], 小韻資料表[[#This Row],[上字表識別號]])</f>
        <v>t</v>
      </c>
      <c r="L2764" s="210" t="str" cm="1">
        <f t="array" ref="L2764" xml:space="preserve"> INDEX(切語上字資料表[清濁], 小韻資料表[[#This Row],[上字表識別號]])</f>
        <v>全濁</v>
      </c>
      <c r="M2764" s="223" cm="1">
        <f t="array" ref="M2764" xml:space="preserve"> INDEX(切語上字資料表[發送收], 小韻資料表[[#This Row],[上字表識別號]])</f>
        <v>0</v>
      </c>
      <c r="N2764" s="205" cm="1">
        <f t="array" ref="N2764" xml:space="preserve"> MATCH(TRUE, ISNUMBER( SEARCH( RIGHT(小韻資料表[[#This Row],[切語]],1), 切語下字資料表[切語下字]) ), 0)</f>
        <v>199</v>
      </c>
      <c r="O2764" s="207" t="str" cm="1">
        <f t="array" ref="O2764" xml:space="preserve"> INDEX(切語下字資料表[韻母], 小韻資料表[[#This Row],[下字表識別號]])</f>
        <v>嘯開4</v>
      </c>
      <c r="P2764" s="207" t="str" cm="1">
        <f t="array" ref="P2764" xml:space="preserve"> INDEX(切語下字資料表[韻母拼音碼], 小韻資料表[[#This Row],[下字表識別號]])</f>
        <v>iau</v>
      </c>
      <c r="Q2764" s="210" t="str" cm="1">
        <f t="array" ref="Q2764" xml:space="preserve"> INDEX(設定表!$C$19:$C$23, INT( LEFT(小韻資料表[[#This Row],[目次編碼]],1) ))</f>
        <v>去</v>
      </c>
      <c r="R2764" s="210">
        <f xml:space="preserve">  INDEX(設定表!$C$8:$C$15, MATCH( (RIGHT(小韻資料表[[#This Row],[清濁]]) &amp; 小韻資料表[[#This Row],[調]]), 設定表!$B$8:$B$15, 0))</f>
        <v>7</v>
      </c>
      <c r="S2764" s="205" t="s">
        <v>309</v>
      </c>
      <c r="T2764" s="205" t="s">
        <v>309</v>
      </c>
      <c r="U2764" s="226" t="s">
        <v>309</v>
      </c>
      <c r="V2764" s="147" t="s">
        <v>309</v>
      </c>
      <c r="X2764" s="135"/>
      <c r="Y2764" s="135"/>
      <c r="AA2764" s="135"/>
      <c r="AB2764" s="134"/>
      <c r="AC2764" s="135"/>
      <c r="AD2764" s="135"/>
      <c r="AH2764" s="135"/>
      <c r="AI2764" s="135"/>
    </row>
    <row r="2765" spans="1:35" ht="31.5">
      <c r="A2765" s="205">
        <v>2761</v>
      </c>
      <c r="B2765" s="206" t="s">
        <v>9776</v>
      </c>
      <c r="C2765" s="207" t="str">
        <f xml:space="preserve"> _xlfn.CONCAT(小韻資料表[[#This Row],[聲母拼音碼]],小韻資料表[[#This Row],[韻母拼音碼]],小韻資料表[[#This Row],[調號]])</f>
        <v>khiau3</v>
      </c>
      <c r="D2765" s="206" t="s">
        <v>9777</v>
      </c>
      <c r="E2765" s="208" t="s">
        <v>828</v>
      </c>
      <c r="F2765" s="205">
        <v>7</v>
      </c>
      <c r="G2765" s="209" t="s">
        <v>9778</v>
      </c>
      <c r="H2765" s="205">
        <f xml:space="preserve"> LEN(小韻資料表[[#This Row],[小韻字集]])</f>
        <v>3</v>
      </c>
      <c r="I2765" s="205" cm="1">
        <f t="array" ref="I2765" xml:space="preserve"> MATCH(TRUE, ISNUMBER( SEARCH( LEFT(小韻資料表[[#This Row],[切語]],1), 切語上字資料表[切語上字]) ), 0)</f>
        <v>2</v>
      </c>
      <c r="J2765" s="210" t="str" cm="1">
        <f t="array" ref="J2765" xml:space="preserve"> INDEX(切語上字資料表[聲母], 小韻資料表[[#This Row],[上字表識別號]])</f>
        <v>溪</v>
      </c>
      <c r="K2765" s="210" t="str" cm="1">
        <f t="array" ref="K2765" xml:space="preserve"> INDEX(切語上字資料表[聲母拼音碼], 小韻資料表[[#This Row],[上字表識別號]])</f>
        <v>kh</v>
      </c>
      <c r="L2765" s="210" t="str" cm="1">
        <f t="array" ref="L2765" xml:space="preserve"> INDEX(切語上字資料表[清濁], 小韻資料表[[#This Row],[上字表識別號]])</f>
        <v>次清</v>
      </c>
      <c r="M2765" s="223" t="str" cm="1">
        <f t="array" ref="M2765" xml:space="preserve"> INDEX(切語上字資料表[發送收], 小韻資料表[[#This Row],[上字表識別號]])</f>
        <v>送氣</v>
      </c>
      <c r="N2765" s="205" cm="1">
        <f t="array" ref="N2765" xml:space="preserve"> MATCH(TRUE, ISNUMBER( SEARCH( RIGHT(小韻資料表[[#This Row],[切語]],1), 切語下字資料表[切語下字]) ), 0)</f>
        <v>199</v>
      </c>
      <c r="O2765" s="207" t="str" cm="1">
        <f t="array" ref="O2765" xml:space="preserve"> INDEX(切語下字資料表[韻母], 小韻資料表[[#This Row],[下字表識別號]])</f>
        <v>嘯開4</v>
      </c>
      <c r="P2765" s="207" t="str" cm="1">
        <f t="array" ref="P2765" xml:space="preserve"> INDEX(切語下字資料表[韻母拼音碼], 小韻資料表[[#This Row],[下字表識別號]])</f>
        <v>iau</v>
      </c>
      <c r="Q2765" s="210" t="str" cm="1">
        <f t="array" ref="Q2765" xml:space="preserve"> INDEX(設定表!$C$19:$C$23, INT( LEFT(小韻資料表[[#This Row],[目次編碼]],1) ))</f>
        <v>去</v>
      </c>
      <c r="R2765" s="210">
        <f xml:space="preserve">  INDEX(設定表!$C$8:$C$15, MATCH( (RIGHT(小韻資料表[[#This Row],[清濁]]) &amp; 小韻資料表[[#This Row],[調]]), 設定表!$B$8:$B$15, 0))</f>
        <v>3</v>
      </c>
      <c r="S2765" s="205" t="s">
        <v>309</v>
      </c>
      <c r="T2765" s="205" t="s">
        <v>309</v>
      </c>
      <c r="U2765" s="226" t="s">
        <v>9779</v>
      </c>
      <c r="V2765" s="146" t="s">
        <v>309</v>
      </c>
      <c r="X2765" s="135"/>
      <c r="Y2765" s="135"/>
      <c r="AA2765" s="135"/>
      <c r="AB2765" s="134"/>
      <c r="AC2765" s="135"/>
      <c r="AD2765" s="135"/>
      <c r="AH2765" s="135"/>
      <c r="AI2765" s="135"/>
    </row>
    <row r="2766" spans="1:35" ht="31.5">
      <c r="A2766" s="205">
        <v>2762</v>
      </c>
      <c r="B2766" s="206" t="s">
        <v>9780</v>
      </c>
      <c r="C2766" s="207" t="str">
        <f xml:space="preserve"> _xlfn.CONCAT(小韻資料表[[#This Row],[聲母拼音碼]],小韻資料表[[#This Row],[韻母拼音碼]],小韻資料表[[#This Row],[調號]])</f>
        <v>liau7</v>
      </c>
      <c r="D2766" s="206" t="s">
        <v>9781</v>
      </c>
      <c r="E2766" s="208" t="s">
        <v>828</v>
      </c>
      <c r="F2766" s="205">
        <v>8</v>
      </c>
      <c r="G2766" s="209" t="s">
        <v>9782</v>
      </c>
      <c r="H2766" s="205">
        <f xml:space="preserve"> LEN(小韻資料表[[#This Row],[小韻字集]])</f>
        <v>11</v>
      </c>
      <c r="I2766" s="205" cm="1">
        <f t="array" ref="I2766" xml:space="preserve"> MATCH(TRUE, ISNUMBER( SEARCH( LEFT(小韻資料表[[#This Row],[切語]],1), 切語上字資料表[切語上字]) ), 0)</f>
        <v>40</v>
      </c>
      <c r="J2766" s="210" t="str" cm="1">
        <f t="array" ref="J2766" xml:space="preserve"> INDEX(切語上字資料表[聲母], 小韻資料表[[#This Row],[上字表識別號]])</f>
        <v>來</v>
      </c>
      <c r="K2766" s="210" t="str" cm="1">
        <f t="array" ref="K2766" xml:space="preserve"> INDEX(切語上字資料表[聲母拼音碼], 小韻資料表[[#This Row],[上字表識別號]])</f>
        <v>l</v>
      </c>
      <c r="L2766" s="210" t="str" cm="1">
        <f t="array" ref="L2766" xml:space="preserve"> INDEX(切語上字資料表[清濁], 小韻資料表[[#This Row],[上字表識別號]])</f>
        <v>次濁</v>
      </c>
      <c r="M2766" s="223" t="str" cm="1">
        <f t="array" ref="M2766" xml:space="preserve"> INDEX(切語上字資料表[發送收], 小韻資料表[[#This Row],[上字表識別號]])</f>
        <v>收聲</v>
      </c>
      <c r="N2766" s="205" cm="1">
        <f t="array" ref="N2766" xml:space="preserve"> MATCH(TRUE, ISNUMBER( SEARCH( RIGHT(小韻資料表[[#This Row],[切語]],1), 切語下字資料表[切語下字]) ), 0)</f>
        <v>199</v>
      </c>
      <c r="O2766" s="207" t="str" cm="1">
        <f t="array" ref="O2766" xml:space="preserve"> INDEX(切語下字資料表[韻母], 小韻資料表[[#This Row],[下字表識別號]])</f>
        <v>嘯開4</v>
      </c>
      <c r="P2766" s="207" t="str" cm="1">
        <f t="array" ref="P2766" xml:space="preserve"> INDEX(切語下字資料表[韻母拼音碼], 小韻資料表[[#This Row],[下字表識別號]])</f>
        <v>iau</v>
      </c>
      <c r="Q2766" s="210" t="str" cm="1">
        <f t="array" ref="Q2766" xml:space="preserve"> INDEX(設定表!$C$19:$C$23, INT( LEFT(小韻資料表[[#This Row],[目次編碼]],1) ))</f>
        <v>去</v>
      </c>
      <c r="R2766" s="210">
        <f xml:space="preserve">  INDEX(設定表!$C$8:$C$15, MATCH( (RIGHT(小韻資料表[[#This Row],[清濁]]) &amp; 小韻資料表[[#This Row],[調]]), 設定表!$B$8:$B$15, 0))</f>
        <v>7</v>
      </c>
      <c r="S2766" s="205" t="s">
        <v>309</v>
      </c>
      <c r="T2766" s="205" t="s">
        <v>309</v>
      </c>
      <c r="U2766" s="226" t="s">
        <v>309</v>
      </c>
      <c r="V2766" s="147" t="s">
        <v>309</v>
      </c>
      <c r="X2766" s="135"/>
      <c r="Y2766" s="135"/>
      <c r="AA2766" s="135"/>
      <c r="AB2766" s="134"/>
      <c r="AC2766" s="135"/>
      <c r="AD2766" s="135"/>
      <c r="AH2766" s="135"/>
      <c r="AI2766" s="135"/>
    </row>
    <row r="2767" spans="1:35" ht="31.5">
      <c r="A2767" s="205">
        <v>2763</v>
      </c>
      <c r="B2767" s="206" t="s">
        <v>9783</v>
      </c>
      <c r="C2767" s="207" t="str">
        <f xml:space="preserve"> _xlfn.CONCAT(小韻資料表[[#This Row],[聲母拼音碼]],小韻資料表[[#This Row],[韻母拼音碼]],小韻資料表[[#This Row],[調號]])</f>
        <v>giau7</v>
      </c>
      <c r="D2767" s="206" t="s">
        <v>9784</v>
      </c>
      <c r="E2767" s="208" t="s">
        <v>828</v>
      </c>
      <c r="F2767" s="205">
        <v>9</v>
      </c>
      <c r="G2767" s="209" t="s">
        <v>9785</v>
      </c>
      <c r="H2767" s="205">
        <f xml:space="preserve"> LEN(小韻資料表[[#This Row],[小韻字集]])</f>
        <v>7</v>
      </c>
      <c r="I2767" s="205" cm="1">
        <f t="array" ref="I2767" xml:space="preserve"> MATCH(TRUE, ISNUMBER( SEARCH( LEFT(小韻資料表[[#This Row],[切語]],1), 切語上字資料表[切語上字]) ), 0)</f>
        <v>4</v>
      </c>
      <c r="J2767" s="210" t="str" cm="1">
        <f t="array" ref="J2767" xml:space="preserve"> INDEX(切語上字資料表[聲母], 小韻資料表[[#This Row],[上字表識別號]])</f>
        <v>疑</v>
      </c>
      <c r="K2767" s="210" t="str" cm="1">
        <f t="array" ref="K2767" xml:space="preserve"> INDEX(切語上字資料表[聲母拼音碼], 小韻資料表[[#This Row],[上字表識別號]])</f>
        <v>g</v>
      </c>
      <c r="L2767" s="210" t="str" cm="1">
        <f t="array" ref="L2767" xml:space="preserve"> INDEX(切語上字資料表[清濁], 小韻資料表[[#This Row],[上字表識別號]])</f>
        <v>次濁</v>
      </c>
      <c r="M2767" s="223" t="str" cm="1">
        <f t="array" ref="M2767" xml:space="preserve"> INDEX(切語上字資料表[發送收], 小韻資料表[[#This Row],[上字表識別號]])</f>
        <v>收聲</v>
      </c>
      <c r="N2767" s="205" cm="1">
        <f t="array" ref="N2767" xml:space="preserve"> MATCH(TRUE, ISNUMBER( SEARCH( RIGHT(小韻資料表[[#This Row],[切語]],1), 切語下字資料表[切語下字]) ), 0)</f>
        <v>199</v>
      </c>
      <c r="O2767" s="207" t="str" cm="1">
        <f t="array" ref="O2767" xml:space="preserve"> INDEX(切語下字資料表[韻母], 小韻資料表[[#This Row],[下字表識別號]])</f>
        <v>嘯開4</v>
      </c>
      <c r="P2767" s="207" t="str" cm="1">
        <f t="array" ref="P2767" xml:space="preserve"> INDEX(切語下字資料表[韻母拼音碼], 小韻資料表[[#This Row],[下字表識別號]])</f>
        <v>iau</v>
      </c>
      <c r="Q2767" s="210" t="str" cm="1">
        <f t="array" ref="Q2767" xml:space="preserve"> INDEX(設定表!$C$19:$C$23, INT( LEFT(小韻資料表[[#This Row],[目次編碼]],1) ))</f>
        <v>去</v>
      </c>
      <c r="R2767" s="210">
        <f xml:space="preserve">  INDEX(設定表!$C$8:$C$15, MATCH( (RIGHT(小韻資料表[[#This Row],[清濁]]) &amp; 小韻資料表[[#This Row],[調]]), 設定表!$B$8:$B$15, 0))</f>
        <v>7</v>
      </c>
      <c r="S2767" s="205" t="s">
        <v>309</v>
      </c>
      <c r="T2767" s="205" t="s">
        <v>309</v>
      </c>
      <c r="U2767" s="226" t="s">
        <v>309</v>
      </c>
      <c r="V2767" s="146" t="s">
        <v>309</v>
      </c>
      <c r="X2767" s="135"/>
      <c r="Y2767" s="135"/>
      <c r="AA2767" s="135"/>
      <c r="AB2767" s="134"/>
      <c r="AC2767" s="135"/>
      <c r="AD2767" s="135"/>
      <c r="AH2767" s="135"/>
      <c r="AI2767" s="135"/>
    </row>
    <row r="2768" spans="1:35" ht="31.5">
      <c r="A2768" s="205">
        <v>2764</v>
      </c>
      <c r="B2768" s="206" t="s">
        <v>9786</v>
      </c>
      <c r="C2768" s="207" t="str">
        <f xml:space="preserve"> _xlfn.CONCAT(小韻資料表[[#This Row],[聲母拼音碼]],小韻資料表[[#This Row],[韻母拼音碼]],小韻資料表[[#This Row],[調號]])</f>
        <v>Øiau3</v>
      </c>
      <c r="D2768" s="206" t="s">
        <v>9787</v>
      </c>
      <c r="E2768" s="208" t="s">
        <v>828</v>
      </c>
      <c r="F2768" s="205">
        <v>10</v>
      </c>
      <c r="G2768" s="209" t="s">
        <v>9788</v>
      </c>
      <c r="H2768" s="205">
        <f xml:space="preserve"> LEN(小韻資料表[[#This Row],[小韻字集]])</f>
        <v>3</v>
      </c>
      <c r="I2768" s="205" cm="1">
        <f t="array" ref="I2768" xml:space="preserve"> MATCH(TRUE, ISNUMBER( SEARCH( LEFT(小韻資料表[[#This Row],[切語]],1), 切語上字資料表[切語上字]) ), 0)</f>
        <v>35</v>
      </c>
      <c r="J2768" s="210" t="str" cm="1">
        <f t="array" ref="J2768" xml:space="preserve"> INDEX(切語上字資料表[聲母], 小韻資料表[[#This Row],[上字表識別號]])</f>
        <v>影</v>
      </c>
      <c r="K2768" s="210" t="str" cm="1">
        <f t="array" ref="K2768" xml:space="preserve"> INDEX(切語上字資料表[聲母拼音碼], 小韻資料表[[#This Row],[上字表識別號]])</f>
        <v>Ø</v>
      </c>
      <c r="L2768" s="210" t="str" cm="1">
        <f t="array" ref="L2768" xml:space="preserve"> INDEX(切語上字資料表[清濁], 小韻資料表[[#This Row],[上字表識別號]])</f>
        <v>全清</v>
      </c>
      <c r="M2768" s="223" t="str" cm="1">
        <f t="array" ref="M2768" xml:space="preserve"> INDEX(切語上字資料表[發送收], 小韻資料表[[#This Row],[上字表識別號]])</f>
        <v>發聲</v>
      </c>
      <c r="N2768" s="205" cm="1">
        <f t="array" ref="N2768" xml:space="preserve"> MATCH(TRUE, ISNUMBER( SEARCH( RIGHT(小韻資料表[[#This Row],[切語]],1), 切語下字資料表[切語下字]) ), 0)</f>
        <v>199</v>
      </c>
      <c r="O2768" s="207" t="str" cm="1">
        <f t="array" ref="O2768" xml:space="preserve"> INDEX(切語下字資料表[韻母], 小韻資料表[[#This Row],[下字表識別號]])</f>
        <v>嘯開4</v>
      </c>
      <c r="P2768" s="207" t="str" cm="1">
        <f t="array" ref="P2768" xml:space="preserve"> INDEX(切語下字資料表[韻母拼音碼], 小韻資料表[[#This Row],[下字表識別號]])</f>
        <v>iau</v>
      </c>
      <c r="Q2768" s="210" t="str" cm="1">
        <f t="array" ref="Q2768" xml:space="preserve"> INDEX(設定表!$C$19:$C$23, INT( LEFT(小韻資料表[[#This Row],[目次編碼]],1) ))</f>
        <v>去</v>
      </c>
      <c r="R2768" s="210">
        <f xml:space="preserve">  INDEX(設定表!$C$8:$C$15, MATCH( (RIGHT(小韻資料表[[#This Row],[清濁]]) &amp; 小韻資料表[[#This Row],[調]]), 設定表!$B$8:$B$15, 0))</f>
        <v>3</v>
      </c>
      <c r="S2768" s="205" t="s">
        <v>309</v>
      </c>
      <c r="T2768" s="205" t="s">
        <v>309</v>
      </c>
      <c r="U2768" s="226" t="s">
        <v>309</v>
      </c>
      <c r="V2768" s="147" t="s">
        <v>309</v>
      </c>
      <c r="X2768" s="135"/>
      <c r="Y2768" s="135"/>
      <c r="AA2768" s="135"/>
      <c r="AB2768" s="134"/>
      <c r="AC2768" s="135"/>
      <c r="AD2768" s="135"/>
      <c r="AH2768" s="135"/>
      <c r="AI2768" s="135"/>
    </row>
    <row r="2769" spans="1:35" ht="31.5">
      <c r="A2769" s="205">
        <v>2765</v>
      </c>
      <c r="B2769" s="206" t="s">
        <v>9789</v>
      </c>
      <c r="C2769" s="207" t="str">
        <f xml:space="preserve"> _xlfn.CONCAT(小韻資料表[[#This Row],[聲母拼音碼]],小韻資料表[[#This Row],[韻母拼音碼]],小韻資料表[[#This Row],[調號]])</f>
        <v>hiau3</v>
      </c>
      <c r="D2769" s="206" t="s">
        <v>9790</v>
      </c>
      <c r="E2769" s="208" t="s">
        <v>828</v>
      </c>
      <c r="F2769" s="205">
        <v>11</v>
      </c>
      <c r="G2769" s="209" t="s">
        <v>9791</v>
      </c>
      <c r="H2769" s="205">
        <f xml:space="preserve"> LEN(小韻資料表[[#This Row],[小韻字集]])</f>
        <v>4</v>
      </c>
      <c r="I2769" s="205" cm="1">
        <f t="array" ref="I2769" xml:space="preserve"> MATCH(TRUE, ISNUMBER( SEARCH( LEFT(小韻資料表[[#This Row],[切語]],1), 切語上字資料表[切語上字]) ), 0)</f>
        <v>36</v>
      </c>
      <c r="J2769" s="210" t="str" cm="1">
        <f t="array" ref="J2769" xml:space="preserve"> INDEX(切語上字資料表[聲母], 小韻資料表[[#This Row],[上字表識別號]])</f>
        <v>曉</v>
      </c>
      <c r="K2769" s="210" t="str" cm="1">
        <f t="array" ref="K2769" xml:space="preserve"> INDEX(切語上字資料表[聲母拼音碼], 小韻資料表[[#This Row],[上字表識別號]])</f>
        <v>h</v>
      </c>
      <c r="L2769" s="210" t="str" cm="1">
        <f t="array" ref="L2769" xml:space="preserve"> INDEX(切語上字資料表[清濁], 小韻資料表[[#This Row],[上字表識別號]])</f>
        <v>次清</v>
      </c>
      <c r="M2769" s="223" t="str" cm="1">
        <f t="array" ref="M2769" xml:space="preserve"> INDEX(切語上字資料表[發送收], 小韻資料表[[#This Row],[上字表識別號]])</f>
        <v>送氣</v>
      </c>
      <c r="N2769" s="205" cm="1">
        <f t="array" ref="N2769" xml:space="preserve"> MATCH(TRUE, ISNUMBER( SEARCH( RIGHT(小韻資料表[[#This Row],[切語]],1), 切語下字資料表[切語下字]) ), 0)</f>
        <v>199</v>
      </c>
      <c r="O2769" s="207" t="str" cm="1">
        <f t="array" ref="O2769" xml:space="preserve"> INDEX(切語下字資料表[韻母], 小韻資料表[[#This Row],[下字表識別號]])</f>
        <v>嘯開4</v>
      </c>
      <c r="P2769" s="207" t="str" cm="1">
        <f t="array" ref="P2769" xml:space="preserve"> INDEX(切語下字資料表[韻母拼音碼], 小韻資料表[[#This Row],[下字表識別號]])</f>
        <v>iau</v>
      </c>
      <c r="Q2769" s="210" t="str" cm="1">
        <f t="array" ref="Q2769" xml:space="preserve"> INDEX(設定表!$C$19:$C$23, INT( LEFT(小韻資料表[[#This Row],[目次編碼]],1) ))</f>
        <v>去</v>
      </c>
      <c r="R2769" s="210">
        <f xml:space="preserve">  INDEX(設定表!$C$8:$C$15, MATCH( (RIGHT(小韻資料表[[#This Row],[清濁]]) &amp; 小韻資料表[[#This Row],[調]]), 設定表!$B$8:$B$15, 0))</f>
        <v>3</v>
      </c>
      <c r="S2769" s="205" t="s">
        <v>309</v>
      </c>
      <c r="T2769" s="205" t="s">
        <v>309</v>
      </c>
      <c r="U2769" s="226" t="s">
        <v>309</v>
      </c>
      <c r="V2769" s="146" t="s">
        <v>309</v>
      </c>
      <c r="X2769" s="135"/>
      <c r="Y2769" s="135"/>
      <c r="AA2769" s="135"/>
      <c r="AB2769" s="134"/>
      <c r="AC2769" s="135"/>
      <c r="AD2769" s="135"/>
      <c r="AH2769" s="135"/>
      <c r="AI2769" s="135"/>
    </row>
    <row r="2770" spans="1:35" ht="31.5">
      <c r="A2770" s="205">
        <v>2766</v>
      </c>
      <c r="B2770" s="206" t="s">
        <v>9792</v>
      </c>
      <c r="C2770" s="207" t="str">
        <f xml:space="preserve"> _xlfn.CONCAT(小韻資料表[[#This Row],[聲母拼音碼]],小韻資料表[[#This Row],[韻母拼音碼]],小韻資料表[[#This Row],[調號]])</f>
        <v>siau3</v>
      </c>
      <c r="D2770" s="206" t="s">
        <v>9793</v>
      </c>
      <c r="E2770" s="208" t="s">
        <v>841</v>
      </c>
      <c r="F2770" s="205">
        <v>1</v>
      </c>
      <c r="G2770" s="209" t="s">
        <v>9794</v>
      </c>
      <c r="H2770" s="205">
        <f xml:space="preserve"> LEN(小韻資料表[[#This Row],[小韻字集]])</f>
        <v>6</v>
      </c>
      <c r="I2770" s="205" cm="1">
        <f t="array" ref="I2770" xml:space="preserve"> MATCH(TRUE, ISNUMBER( SEARCH( LEFT(小韻資料表[[#This Row],[切語]],1), 切語上字資料表[切語上字]) ), 0)</f>
        <v>24</v>
      </c>
      <c r="J2770" s="210" t="str" cm="1">
        <f t="array" ref="J2770" xml:space="preserve"> INDEX(切語上字資料表[聲母], 小韻資料表[[#This Row],[上字表識別號]])</f>
        <v>心</v>
      </c>
      <c r="K2770" s="210" t="str" cm="1">
        <f t="array" ref="K2770" xml:space="preserve"> INDEX(切語上字資料表[聲母拼音碼], 小韻資料表[[#This Row],[上字表識別號]])</f>
        <v>s</v>
      </c>
      <c r="L2770" s="210" t="str" cm="1">
        <f t="array" ref="L2770" xml:space="preserve"> INDEX(切語上字資料表[清濁], 小韻資料表[[#This Row],[上字表識別號]])</f>
        <v>全清</v>
      </c>
      <c r="M2770" s="223" t="str" cm="1">
        <f t="array" ref="M2770" xml:space="preserve"> INDEX(切語上字資料表[發送收], 小韻資料表[[#This Row],[上字表識別號]])</f>
        <v>送氣</v>
      </c>
      <c r="N2770" s="205" cm="1">
        <f t="array" ref="N2770" xml:space="preserve"> MATCH(TRUE, ISNUMBER( SEARCH( RIGHT(小韻資料表[[#This Row],[切語]],1), 切語下字資料表[切語下字]) ), 0)</f>
        <v>203</v>
      </c>
      <c r="O2770" s="207" t="str" cm="1">
        <f t="array" ref="O2770" xml:space="preserve"> INDEX(切語下字資料表[韻母], 小韻資料表[[#This Row],[下字表識別號]])</f>
        <v>笑開3</v>
      </c>
      <c r="P2770" s="207" t="str" cm="1">
        <f t="array" ref="P2770" xml:space="preserve"> INDEX(切語下字資料表[韻母拼音碼], 小韻資料表[[#This Row],[下字表識別號]])</f>
        <v>iau</v>
      </c>
      <c r="Q2770" s="210" t="str" cm="1">
        <f t="array" ref="Q2770" xml:space="preserve"> INDEX(設定表!$C$19:$C$23, INT( LEFT(小韻資料表[[#This Row],[目次編碼]],1) ))</f>
        <v>去</v>
      </c>
      <c r="R2770" s="210">
        <f xml:space="preserve">  INDEX(設定表!$C$8:$C$15, MATCH( (RIGHT(小韻資料表[[#This Row],[清濁]]) &amp; 小韻資料表[[#This Row],[調]]), 設定表!$B$8:$B$15, 0))</f>
        <v>3</v>
      </c>
      <c r="S2770" s="205" t="s">
        <v>309</v>
      </c>
      <c r="T2770" s="205" t="s">
        <v>309</v>
      </c>
      <c r="U2770" s="226" t="s">
        <v>842</v>
      </c>
      <c r="V2770" s="147" t="s">
        <v>309</v>
      </c>
      <c r="X2770" s="135"/>
      <c r="Y2770" s="135"/>
      <c r="AA2770" s="135"/>
      <c r="AB2770" s="134"/>
      <c r="AC2770" s="135"/>
      <c r="AD2770" s="135"/>
      <c r="AH2770" s="135"/>
      <c r="AI2770" s="135"/>
    </row>
    <row r="2771" spans="1:35" ht="31.5">
      <c r="A2771" s="205">
        <v>2767</v>
      </c>
      <c r="B2771" s="206" t="s">
        <v>6636</v>
      </c>
      <c r="C2771" s="207" t="str">
        <f xml:space="preserve"> _xlfn.CONCAT(小韻資料表[[#This Row],[聲母拼音碼]],小韻資料表[[#This Row],[韻母拼音碼]],小韻資料表[[#This Row],[調號]])</f>
        <v>ciau3</v>
      </c>
      <c r="D2771" s="206" t="s">
        <v>1450</v>
      </c>
      <c r="E2771" s="208" t="s">
        <v>841</v>
      </c>
      <c r="F2771" s="205">
        <v>2</v>
      </c>
      <c r="G2771" s="209" t="s">
        <v>9795</v>
      </c>
      <c r="H2771" s="205">
        <f xml:space="preserve"> LEN(小韻資料表[[#This Row],[小韻字集]])</f>
        <v>7</v>
      </c>
      <c r="I2771" s="205" cm="1">
        <f t="array" ref="I2771" xml:space="preserve"> MATCH(TRUE, ISNUMBER( SEARCH( LEFT(小韻資料表[[#This Row],[切語]],1), 切語上字資料表[切語上字]) ), 0)</f>
        <v>30</v>
      </c>
      <c r="J2771" s="210" t="str" cm="1">
        <f t="array" ref="J2771" xml:space="preserve"> INDEX(切語上字資料表[聲母], 小韻資料表[[#This Row],[上字表識別號]])</f>
        <v>照</v>
      </c>
      <c r="K2771" s="210" t="str" cm="1">
        <f t="array" ref="K2771" xml:space="preserve"> INDEX(切語上字資料表[聲母拼音碼], 小韻資料表[[#This Row],[上字表識別號]])</f>
        <v>c</v>
      </c>
      <c r="L2771" s="210" t="str" cm="1">
        <f t="array" ref="L2771" xml:space="preserve"> INDEX(切語上字資料表[清濁], 小韻資料表[[#This Row],[上字表識別號]])</f>
        <v>全清</v>
      </c>
      <c r="M2771" s="223" t="str" cm="1">
        <f t="array" ref="M2771" xml:space="preserve"> INDEX(切語上字資料表[發送收], 小韻資料表[[#This Row],[上字表識別號]])</f>
        <v>發聲</v>
      </c>
      <c r="N2771" s="205" cm="1">
        <f t="array" ref="N2771" xml:space="preserve"> MATCH(TRUE, ISNUMBER( SEARCH( RIGHT(小韻資料表[[#This Row],[切語]],1), 切語下字資料表[切語下字]) ), 0)</f>
        <v>202</v>
      </c>
      <c r="O2771" s="207" t="str" cm="1">
        <f t="array" ref="O2771" xml:space="preserve"> INDEX(切語下字資料表[韻母], 小韻資料表[[#This Row],[下字表識別號]])</f>
        <v>小開3</v>
      </c>
      <c r="P2771" s="207" t="str" cm="1">
        <f t="array" ref="P2771" xml:space="preserve"> INDEX(切語下字資料表[韻母拼音碼], 小韻資料表[[#This Row],[下字表識別號]])</f>
        <v>iau</v>
      </c>
      <c r="Q2771" s="210" t="str" cm="1">
        <f t="array" ref="Q2771" xml:space="preserve"> INDEX(設定表!$C$19:$C$23, INT( LEFT(小韻資料表[[#This Row],[目次編碼]],1) ))</f>
        <v>去</v>
      </c>
      <c r="R2771" s="210">
        <f xml:space="preserve">  INDEX(設定表!$C$8:$C$15, MATCH( (RIGHT(小韻資料表[[#This Row],[清濁]]) &amp; 小韻資料表[[#This Row],[調]]), 設定表!$B$8:$B$15, 0))</f>
        <v>3</v>
      </c>
      <c r="S2771" s="205" t="s">
        <v>309</v>
      </c>
      <c r="T2771" s="205" t="s">
        <v>309</v>
      </c>
      <c r="U2771" s="226" t="s">
        <v>309</v>
      </c>
      <c r="V2771" s="146" t="s">
        <v>309</v>
      </c>
      <c r="X2771" s="135"/>
      <c r="Y2771" s="135"/>
      <c r="AA2771" s="135"/>
      <c r="AB2771" s="134"/>
      <c r="AC2771" s="135"/>
      <c r="AD2771" s="135"/>
      <c r="AH2771" s="135"/>
      <c r="AI2771" s="135"/>
    </row>
    <row r="2772" spans="1:35" ht="31.5">
      <c r="A2772" s="205">
        <v>2768</v>
      </c>
      <c r="B2772" s="206" t="s">
        <v>9796</v>
      </c>
      <c r="C2772" s="207" t="str">
        <f xml:space="preserve"> _xlfn.CONCAT(小韻資料表[[#This Row],[聲母拼音碼]],小韻資料表[[#This Row],[韻母拼音碼]],小韻資料表[[#This Row],[調號]])</f>
        <v>Øiau7</v>
      </c>
      <c r="D2772" s="206" t="s">
        <v>9797</v>
      </c>
      <c r="E2772" s="208" t="s">
        <v>841</v>
      </c>
      <c r="F2772" s="205">
        <v>3</v>
      </c>
      <c r="G2772" s="209" t="s">
        <v>9798</v>
      </c>
      <c r="H2772" s="205">
        <f xml:space="preserve"> LEN(小韻資料表[[#This Row],[小韻字集]])</f>
        <v>20</v>
      </c>
      <c r="I2772" s="205" cm="1">
        <f t="array" ref="I2772" xml:space="preserve"> MATCH(TRUE, ISNUMBER( SEARCH( LEFT(小韻資料表[[#This Row],[切語]],1), 切語上字資料表[切語上字]) ), 0)</f>
        <v>39</v>
      </c>
      <c r="J2772" s="210" t="str" cm="1">
        <f t="array" ref="J2772" xml:space="preserve"> INDEX(切語上字資料表[聲母], 小韻資料表[[#This Row],[上字表識別號]])</f>
        <v>喻</v>
      </c>
      <c r="K2772" s="210" t="str" cm="1">
        <f t="array" ref="K2772" xml:space="preserve"> INDEX(切語上字資料表[聲母拼音碼], 小韻資料表[[#This Row],[上字表識別號]])</f>
        <v>Ø</v>
      </c>
      <c r="L2772" s="210" t="str" cm="1">
        <f t="array" ref="L2772" xml:space="preserve"> INDEX(切語上字資料表[清濁], 小韻資料表[[#This Row],[上字表識別號]])</f>
        <v>次濁</v>
      </c>
      <c r="M2772" s="223" t="str" cm="1">
        <f t="array" ref="M2772" xml:space="preserve"> INDEX(切語上字資料表[發送收], 小韻資料表[[#This Row],[上字表識別號]])</f>
        <v>發聲</v>
      </c>
      <c r="N2772" s="205" cm="1">
        <f t="array" ref="N2772" xml:space="preserve"> MATCH(TRUE, ISNUMBER( SEARCH( RIGHT(小韻資料表[[#This Row],[切語]],1), 切語下字資料表[切語下字]) ), 0)</f>
        <v>203</v>
      </c>
      <c r="O2772" s="207" t="str" cm="1">
        <f t="array" ref="O2772" xml:space="preserve"> INDEX(切語下字資料表[韻母], 小韻資料表[[#This Row],[下字表識別號]])</f>
        <v>笑開3</v>
      </c>
      <c r="P2772" s="207" t="str" cm="1">
        <f t="array" ref="P2772" xml:space="preserve"> INDEX(切語下字資料表[韻母拼音碼], 小韻資料表[[#This Row],[下字表識別號]])</f>
        <v>iau</v>
      </c>
      <c r="Q2772" s="210" t="str" cm="1">
        <f t="array" ref="Q2772" xml:space="preserve"> INDEX(設定表!$C$19:$C$23, INT( LEFT(小韻資料表[[#This Row],[目次編碼]],1) ))</f>
        <v>去</v>
      </c>
      <c r="R2772" s="210">
        <f xml:space="preserve">  INDEX(設定表!$C$8:$C$15, MATCH( (RIGHT(小韻資料表[[#This Row],[清濁]]) &amp; 小韻資料表[[#This Row],[調]]), 設定表!$B$8:$B$15, 0))</f>
        <v>7</v>
      </c>
      <c r="S2772" s="205" t="s">
        <v>9799</v>
      </c>
      <c r="T2772" s="205" t="s">
        <v>309</v>
      </c>
      <c r="U2772" s="226" t="s">
        <v>309</v>
      </c>
      <c r="V2772" s="147" t="s">
        <v>309</v>
      </c>
      <c r="X2772" s="135"/>
      <c r="Y2772" s="135"/>
      <c r="AA2772" s="135"/>
      <c r="AB2772" s="134"/>
      <c r="AC2772" s="135"/>
      <c r="AD2772" s="135"/>
      <c r="AH2772" s="135"/>
      <c r="AI2772" s="135"/>
    </row>
    <row r="2773" spans="1:35" ht="32.25">
      <c r="A2773" s="205">
        <v>2769</v>
      </c>
      <c r="B2773" s="206" t="s">
        <v>9800</v>
      </c>
      <c r="C2773" s="207" t="str">
        <f xml:space="preserve"> _xlfn.CONCAT(小韻資料表[[#This Row],[聲母拼音碼]],小韻資料表[[#This Row],[韻母拼音碼]],小韻資料表[[#This Row],[調號]])</f>
        <v>Øiau3</v>
      </c>
      <c r="D2773" s="206" t="s">
        <v>3612</v>
      </c>
      <c r="E2773" s="208" t="s">
        <v>841</v>
      </c>
      <c r="F2773" s="205">
        <v>4</v>
      </c>
      <c r="G2773" s="209" t="s">
        <v>9801</v>
      </c>
      <c r="H2773" s="205">
        <f xml:space="preserve"> LEN(小韻資料表[[#This Row],[小韻字集]])</f>
        <v>3</v>
      </c>
      <c r="I2773" s="205" cm="1">
        <f t="array" ref="I2773" xml:space="preserve"> MATCH(TRUE, ISNUMBER( SEARCH( LEFT(小韻資料表[[#This Row],[切語]],1), 切語上字資料表[切語上字]) ), 0)</f>
        <v>35</v>
      </c>
      <c r="J2773" s="210" t="str" cm="1">
        <f t="array" ref="J2773" xml:space="preserve"> INDEX(切語上字資料表[聲母], 小韻資料表[[#This Row],[上字表識別號]])</f>
        <v>影</v>
      </c>
      <c r="K2773" s="210" t="str" cm="1">
        <f t="array" ref="K2773" xml:space="preserve"> INDEX(切語上字資料表[聲母拼音碼], 小韻資料表[[#This Row],[上字表識別號]])</f>
        <v>Ø</v>
      </c>
      <c r="L2773" s="210" t="str" cm="1">
        <f t="array" ref="L2773" xml:space="preserve"> INDEX(切語上字資料表[清濁], 小韻資料表[[#This Row],[上字表識別號]])</f>
        <v>全清</v>
      </c>
      <c r="M2773" s="223" t="str" cm="1">
        <f t="array" ref="M2773" xml:space="preserve"> INDEX(切語上字資料表[發送收], 小韻資料表[[#This Row],[上字表識別號]])</f>
        <v>發聲</v>
      </c>
      <c r="N2773" s="205" cm="1">
        <f t="array" ref="N2773" xml:space="preserve"> MATCH(TRUE, ISNUMBER( SEARCH( RIGHT(小韻資料表[[#This Row],[切語]],1), 切語下字資料表[切語下字]) ), 0)</f>
        <v>203</v>
      </c>
      <c r="O2773" s="207" t="str" cm="1">
        <f t="array" ref="O2773" xml:space="preserve"> INDEX(切語下字資料表[韻母], 小韻資料表[[#This Row],[下字表識別號]])</f>
        <v>笑開3</v>
      </c>
      <c r="P2773" s="207" t="str" cm="1">
        <f t="array" ref="P2773" xml:space="preserve"> INDEX(切語下字資料表[韻母拼音碼], 小韻資料表[[#This Row],[下字表識別號]])</f>
        <v>iau</v>
      </c>
      <c r="Q2773" s="210" t="str" cm="1">
        <f t="array" ref="Q2773" xml:space="preserve"> INDEX(設定表!$C$19:$C$23, INT( LEFT(小韻資料表[[#This Row],[目次編碼]],1) ))</f>
        <v>去</v>
      </c>
      <c r="R2773" s="210">
        <f xml:space="preserve">  INDEX(設定表!$C$8:$C$15, MATCH( (RIGHT(小韻資料表[[#This Row],[清濁]]) &amp; 小韻資料表[[#This Row],[調]]), 設定表!$B$8:$B$15, 0))</f>
        <v>3</v>
      </c>
      <c r="S2773" s="205" t="s">
        <v>309</v>
      </c>
      <c r="T2773" s="205" t="s">
        <v>309</v>
      </c>
      <c r="U2773" s="226" t="s">
        <v>309</v>
      </c>
      <c r="V2773" s="147" t="s">
        <v>309</v>
      </c>
      <c r="X2773" s="135"/>
      <c r="Y2773" s="135"/>
      <c r="AA2773" s="135"/>
      <c r="AB2773" s="134"/>
      <c r="AC2773" s="135"/>
      <c r="AD2773" s="135"/>
      <c r="AH2773" s="135"/>
      <c r="AI2773" s="135"/>
    </row>
    <row r="2774" spans="1:35" ht="31.5">
      <c r="A2774" s="205">
        <v>2770</v>
      </c>
      <c r="B2774" s="206" t="s">
        <v>9802</v>
      </c>
      <c r="C2774" s="207" t="str">
        <f xml:space="preserve"> _xlfn.CONCAT(小韻資料表[[#This Row],[聲母拼音碼]],小韻資料表[[#This Row],[韻母拼音碼]],小韻資料表[[#This Row],[調號]])</f>
        <v>tiau7</v>
      </c>
      <c r="D2774" s="206" t="s">
        <v>9803</v>
      </c>
      <c r="E2774" s="208" t="s">
        <v>841</v>
      </c>
      <c r="F2774" s="205">
        <v>5</v>
      </c>
      <c r="G2774" s="209" t="s">
        <v>9803</v>
      </c>
      <c r="H2774" s="205">
        <f xml:space="preserve"> LEN(小韻資料表[[#This Row],[小韻字集]])</f>
        <v>1</v>
      </c>
      <c r="I2774" s="205" cm="1">
        <f t="array" ref="I2774" xml:space="preserve"> MATCH(TRUE, ISNUMBER( SEARCH( LEFT(小韻資料表[[#This Row],[切語]],1), 切語上字資料表[切語上字]) ), 0)</f>
        <v>11</v>
      </c>
      <c r="J2774" s="210" t="str" cm="1">
        <f t="array" ref="J2774" xml:space="preserve"> INDEX(切語上字資料表[聲母], 小韻資料表[[#This Row],[上字表識別號]])</f>
        <v>澄</v>
      </c>
      <c r="K2774" s="210" t="str" cm="1">
        <f t="array" ref="K2774" xml:space="preserve"> INDEX(切語上字資料表[聲母拼音碼], 小韻資料表[[#This Row],[上字表識別號]])</f>
        <v>t</v>
      </c>
      <c r="L2774" s="210" t="str" cm="1">
        <f t="array" ref="L2774" xml:space="preserve"> INDEX(切語上字資料表[清濁], 小韻資料表[[#This Row],[上字表識別號]])</f>
        <v>全濁</v>
      </c>
      <c r="M2774" s="223" cm="1">
        <f t="array" ref="M2774" xml:space="preserve"> INDEX(切語上字資料表[發送收], 小韻資料表[[#This Row],[上字表識別號]])</f>
        <v>0</v>
      </c>
      <c r="N2774" s="205" cm="1">
        <f t="array" ref="N2774" xml:space="preserve"> MATCH(TRUE, ISNUMBER( SEARCH( RIGHT(小韻資料表[[#This Row],[切語]],1), 切語下字資料表[切語下字]) ), 0)</f>
        <v>203</v>
      </c>
      <c r="O2774" s="207" t="str" cm="1">
        <f t="array" ref="O2774" xml:space="preserve"> INDEX(切語下字資料表[韻母], 小韻資料表[[#This Row],[下字表識別號]])</f>
        <v>笑開3</v>
      </c>
      <c r="P2774" s="207" t="str" cm="1">
        <f t="array" ref="P2774" xml:space="preserve"> INDEX(切語下字資料表[韻母拼音碼], 小韻資料表[[#This Row],[下字表識別號]])</f>
        <v>iau</v>
      </c>
      <c r="Q2774" s="210" t="str" cm="1">
        <f t="array" ref="Q2774" xml:space="preserve"> INDEX(設定表!$C$19:$C$23, INT( LEFT(小韻資料表[[#This Row],[目次編碼]],1) ))</f>
        <v>去</v>
      </c>
      <c r="R2774" s="210">
        <f xml:space="preserve">  INDEX(設定表!$C$8:$C$15, MATCH( (RIGHT(小韻資料表[[#This Row],[清濁]]) &amp; 小韻資料表[[#This Row],[調]]), 設定表!$B$8:$B$15, 0))</f>
        <v>7</v>
      </c>
      <c r="S2774" s="205" t="s">
        <v>309</v>
      </c>
      <c r="T2774" s="205" t="s">
        <v>309</v>
      </c>
      <c r="U2774" s="226" t="s">
        <v>309</v>
      </c>
      <c r="V2774" s="147" t="s">
        <v>309</v>
      </c>
      <c r="X2774" s="135"/>
      <c r="Y2774" s="135"/>
      <c r="AA2774" s="135"/>
      <c r="AB2774" s="134"/>
      <c r="AC2774" s="135"/>
      <c r="AD2774" s="135"/>
      <c r="AH2774" s="135"/>
      <c r="AI2774" s="135"/>
    </row>
    <row r="2775" spans="1:35" ht="31.5">
      <c r="A2775" s="205">
        <v>2771</v>
      </c>
      <c r="B2775" s="206" t="s">
        <v>9804</v>
      </c>
      <c r="C2775" s="207" t="str">
        <f xml:space="preserve"> _xlfn.CONCAT(小韻資料表[[#This Row],[聲母拼音碼]],小韻資料表[[#This Row],[韻母拼音碼]],小韻資料表[[#This Row],[調號]])</f>
        <v>siau7</v>
      </c>
      <c r="D2775" s="206" t="s">
        <v>9805</v>
      </c>
      <c r="E2775" s="208" t="s">
        <v>841</v>
      </c>
      <c r="F2775" s="205">
        <v>6</v>
      </c>
      <c r="G2775" s="209" t="s">
        <v>9806</v>
      </c>
      <c r="H2775" s="205">
        <f xml:space="preserve"> LEN(小韻資料表[[#This Row],[小韻字集]])</f>
        <v>9</v>
      </c>
      <c r="I2775" s="205" cm="1">
        <f t="array" ref="I2775" xml:space="preserve"> MATCH(TRUE, ISNUMBER( SEARCH( LEFT(小韻資料表[[#This Row],[切語]],1), 切語上字資料表[切語上字]) ), 0)</f>
        <v>34</v>
      </c>
      <c r="J2775" s="210" t="str" cm="1">
        <f t="array" ref="J2775" xml:space="preserve"> INDEX(切語上字資料表[聲母], 小韻資料表[[#This Row],[上字表識別號]])</f>
        <v>禪</v>
      </c>
      <c r="K2775" s="210" t="str" cm="1">
        <f t="array" ref="K2775" xml:space="preserve"> INDEX(切語上字資料表[聲母拼音碼], 小韻資料表[[#This Row],[上字表識別號]])</f>
        <v>s</v>
      </c>
      <c r="L2775" s="210" t="str" cm="1">
        <f t="array" ref="L2775" xml:space="preserve"> INDEX(切語上字資料表[清濁], 小韻資料表[[#This Row],[上字表識別號]])</f>
        <v>全濁</v>
      </c>
      <c r="M2775" s="223" cm="1">
        <f t="array" ref="M2775" xml:space="preserve"> INDEX(切語上字資料表[發送收], 小韻資料表[[#This Row],[上字表識別號]])</f>
        <v>0</v>
      </c>
      <c r="N2775" s="205" cm="1">
        <f t="array" ref="N2775" xml:space="preserve"> MATCH(TRUE, ISNUMBER( SEARCH( RIGHT(小韻資料表[[#This Row],[切語]],1), 切語下字資料表[切語下字]) ), 0)</f>
        <v>203</v>
      </c>
      <c r="O2775" s="207" t="str" cm="1">
        <f t="array" ref="O2775" xml:space="preserve"> INDEX(切語下字資料表[韻母], 小韻資料表[[#This Row],[下字表識別號]])</f>
        <v>笑開3</v>
      </c>
      <c r="P2775" s="207" t="str" cm="1">
        <f t="array" ref="P2775" xml:space="preserve"> INDEX(切語下字資料表[韻母拼音碼], 小韻資料表[[#This Row],[下字表識別號]])</f>
        <v>iau</v>
      </c>
      <c r="Q2775" s="210" t="str" cm="1">
        <f t="array" ref="Q2775" xml:space="preserve"> INDEX(設定表!$C$19:$C$23, INT( LEFT(小韻資料表[[#This Row],[目次編碼]],1) ))</f>
        <v>去</v>
      </c>
      <c r="R2775" s="210">
        <f xml:space="preserve">  INDEX(設定表!$C$8:$C$15, MATCH( (RIGHT(小韻資料表[[#This Row],[清濁]]) &amp; 小韻資料表[[#This Row],[調]]), 設定表!$B$8:$B$15, 0))</f>
        <v>7</v>
      </c>
      <c r="S2775" s="205" t="s">
        <v>309</v>
      </c>
      <c r="T2775" s="205" t="s">
        <v>309</v>
      </c>
      <c r="U2775" s="226" t="s">
        <v>309</v>
      </c>
      <c r="V2775" s="146" t="s">
        <v>309</v>
      </c>
      <c r="X2775" s="135"/>
      <c r="Y2775" s="135"/>
      <c r="AA2775" s="135"/>
      <c r="AB2775" s="134"/>
      <c r="AC2775" s="135"/>
      <c r="AD2775" s="135"/>
      <c r="AH2775" s="135"/>
      <c r="AI2775" s="135"/>
    </row>
    <row r="2776" spans="1:35" ht="31.5">
      <c r="A2776" s="205">
        <v>2772</v>
      </c>
      <c r="B2776" s="206" t="s">
        <v>9807</v>
      </c>
      <c r="C2776" s="207" t="str">
        <f xml:space="preserve"> _xlfn.CONCAT(小韻資料表[[#This Row],[聲母拼音碼]],小韻資料表[[#This Row],[韻母拼音碼]],小韻資料表[[#This Row],[調號]])</f>
        <v>khiau7</v>
      </c>
      <c r="D2776" s="206" t="s">
        <v>9808</v>
      </c>
      <c r="E2776" s="208" t="s">
        <v>841</v>
      </c>
      <c r="F2776" s="205">
        <v>7</v>
      </c>
      <c r="G2776" s="209" t="s">
        <v>9809</v>
      </c>
      <c r="H2776" s="205">
        <f xml:space="preserve"> LEN(小韻資料表[[#This Row],[小韻字集]])</f>
        <v>2</v>
      </c>
      <c r="I2776" s="205" cm="1">
        <f t="array" ref="I2776" xml:space="preserve"> MATCH(TRUE, ISNUMBER( SEARCH( LEFT(小韻資料表[[#This Row],[切語]],1), 切語上字資料表[切語上字]) ), 0)</f>
        <v>3</v>
      </c>
      <c r="J2776" s="210" t="str" cm="1">
        <f t="array" ref="J2776" xml:space="preserve"> INDEX(切語上字資料表[聲母], 小韻資料表[[#This Row],[上字表識別號]])</f>
        <v>群</v>
      </c>
      <c r="K2776" s="210" t="str" cm="1">
        <f t="array" ref="K2776" xml:space="preserve"> INDEX(切語上字資料表[聲母拼音碼], 小韻資料表[[#This Row],[上字表識別號]])</f>
        <v>kh</v>
      </c>
      <c r="L2776" s="210" t="str" cm="1">
        <f t="array" ref="L2776" xml:space="preserve"> INDEX(切語上字資料表[清濁], 小韻資料表[[#This Row],[上字表識別號]])</f>
        <v>全濁</v>
      </c>
      <c r="M2776" s="223" cm="1">
        <f t="array" ref="M2776" xml:space="preserve"> INDEX(切語上字資料表[發送收], 小韻資料表[[#This Row],[上字表識別號]])</f>
        <v>0</v>
      </c>
      <c r="N2776" s="205" cm="1">
        <f t="array" ref="N2776" xml:space="preserve"> MATCH(TRUE, ISNUMBER( SEARCH( RIGHT(小韻資料表[[#This Row],[切語]],1), 切語下字資料表[切語下字]) ), 0)</f>
        <v>203</v>
      </c>
      <c r="O2776" s="207" t="str" cm="1">
        <f t="array" ref="O2776" xml:space="preserve"> INDEX(切語下字資料表[韻母], 小韻資料表[[#This Row],[下字表識別號]])</f>
        <v>笑開3</v>
      </c>
      <c r="P2776" s="207" t="str" cm="1">
        <f t="array" ref="P2776" xml:space="preserve"> INDEX(切語下字資料表[韻母拼音碼], 小韻資料表[[#This Row],[下字表識別號]])</f>
        <v>iau</v>
      </c>
      <c r="Q2776" s="210" t="str" cm="1">
        <f t="array" ref="Q2776" xml:space="preserve"> INDEX(設定表!$C$19:$C$23, INT( LEFT(小韻資料表[[#This Row],[目次編碼]],1) ))</f>
        <v>去</v>
      </c>
      <c r="R2776" s="210">
        <f xml:space="preserve">  INDEX(設定表!$C$8:$C$15, MATCH( (RIGHT(小韻資料表[[#This Row],[清濁]]) &amp; 小韻資料表[[#This Row],[調]]), 設定表!$B$8:$B$15, 0))</f>
        <v>7</v>
      </c>
      <c r="S2776" s="205" t="s">
        <v>309</v>
      </c>
      <c r="T2776" s="205" t="s">
        <v>309</v>
      </c>
      <c r="U2776" s="226" t="s">
        <v>309</v>
      </c>
      <c r="V2776" s="147" t="s">
        <v>309</v>
      </c>
      <c r="X2776" s="135"/>
      <c r="Y2776" s="135"/>
      <c r="AA2776" s="135"/>
      <c r="AB2776" s="134"/>
      <c r="AC2776" s="135"/>
      <c r="AD2776" s="135"/>
      <c r="AH2776" s="135"/>
      <c r="AI2776" s="135"/>
    </row>
    <row r="2777" spans="1:35" ht="31.5">
      <c r="A2777" s="205">
        <v>2773</v>
      </c>
      <c r="B2777" s="206" t="s">
        <v>9810</v>
      </c>
      <c r="C2777" s="207" t="str">
        <f xml:space="preserve"> _xlfn.CONCAT(小韻資料表[[#This Row],[聲母拼音碼]],小韻資料表[[#This Row],[韻母拼音碼]],小韻資料表[[#This Row],[調號]])</f>
        <v>phiau3</v>
      </c>
      <c r="D2777" s="206" t="s">
        <v>9811</v>
      </c>
      <c r="E2777" s="208" t="s">
        <v>841</v>
      </c>
      <c r="F2777" s="205">
        <v>8</v>
      </c>
      <c r="G2777" s="209" t="s">
        <v>9812</v>
      </c>
      <c r="H2777" s="205">
        <f xml:space="preserve"> LEN(小韻資料表[[#This Row],[小韻字集]])</f>
        <v>11</v>
      </c>
      <c r="I2777" s="205" cm="1">
        <f t="array" ref="I2777" xml:space="preserve"> MATCH(TRUE, ISNUMBER( SEARCH( LEFT(小韻資料表[[#This Row],[切語]],1), 切語上字資料表[切語上字]) ), 0)</f>
        <v>14</v>
      </c>
      <c r="J2777" s="210" t="str" cm="1">
        <f t="array" ref="J2777" xml:space="preserve"> INDEX(切語上字資料表[聲母], 小韻資料表[[#This Row],[上字表識別號]])</f>
        <v>滂</v>
      </c>
      <c r="K2777" s="210" t="str" cm="1">
        <f t="array" ref="K2777" xml:space="preserve"> INDEX(切語上字資料表[聲母拼音碼], 小韻資料表[[#This Row],[上字表識別號]])</f>
        <v>ph</v>
      </c>
      <c r="L2777" s="210" t="str" cm="1">
        <f t="array" ref="L2777" xml:space="preserve"> INDEX(切語上字資料表[清濁], 小韻資料表[[#This Row],[上字表識別號]])</f>
        <v>次清</v>
      </c>
      <c r="M2777" s="223" t="str" cm="1">
        <f t="array" ref="M2777" xml:space="preserve"> INDEX(切語上字資料表[發送收], 小韻資料表[[#This Row],[上字表識別號]])</f>
        <v>送氣</v>
      </c>
      <c r="N2777" s="205" cm="1">
        <f t="array" ref="N2777" xml:space="preserve"> MATCH(TRUE, ISNUMBER( SEARCH( RIGHT(小韻資料表[[#This Row],[切語]],1), 切語下字資料表[切語下字]) ), 0)</f>
        <v>203</v>
      </c>
      <c r="O2777" s="207" t="str" cm="1">
        <f t="array" ref="O2777" xml:space="preserve"> INDEX(切語下字資料表[韻母], 小韻資料表[[#This Row],[下字表識別號]])</f>
        <v>笑開3</v>
      </c>
      <c r="P2777" s="207" t="str" cm="1">
        <f t="array" ref="P2777" xml:space="preserve"> INDEX(切語下字資料表[韻母拼音碼], 小韻資料表[[#This Row],[下字表識別號]])</f>
        <v>iau</v>
      </c>
      <c r="Q2777" s="210" t="str" cm="1">
        <f t="array" ref="Q2777" xml:space="preserve"> INDEX(設定表!$C$19:$C$23, INT( LEFT(小韻資料表[[#This Row],[目次編碼]],1) ))</f>
        <v>去</v>
      </c>
      <c r="R2777" s="210">
        <f xml:space="preserve">  INDEX(設定表!$C$8:$C$15, MATCH( (RIGHT(小韻資料表[[#This Row],[清濁]]) &amp; 小韻資料表[[#This Row],[調]]), 設定表!$B$8:$B$15, 0))</f>
        <v>3</v>
      </c>
      <c r="S2777" s="205" t="s">
        <v>309</v>
      </c>
      <c r="T2777" s="205" t="s">
        <v>309</v>
      </c>
      <c r="U2777" s="226" t="s">
        <v>9813</v>
      </c>
      <c r="V2777" s="146" t="s">
        <v>309</v>
      </c>
      <c r="X2777" s="135"/>
      <c r="Y2777" s="135"/>
      <c r="AA2777" s="135"/>
      <c r="AB2777" s="134"/>
      <c r="AC2777" s="135"/>
      <c r="AD2777" s="135"/>
      <c r="AH2777" s="135"/>
      <c r="AI2777" s="135"/>
    </row>
    <row r="2778" spans="1:35" ht="31.5">
      <c r="A2778" s="205">
        <v>2774</v>
      </c>
      <c r="B2778" s="206" t="s">
        <v>9814</v>
      </c>
      <c r="C2778" s="207" t="str">
        <f xml:space="preserve"> _xlfn.CONCAT(小韻資料表[[#This Row],[聲母拼音碼]],小韻資料表[[#This Row],[韻母拼音碼]],小韻資料表[[#This Row],[調號]])</f>
        <v>ciau3</v>
      </c>
      <c r="D2778" s="206" t="s">
        <v>9815</v>
      </c>
      <c r="E2778" s="208" t="s">
        <v>841</v>
      </c>
      <c r="F2778" s="205">
        <v>9</v>
      </c>
      <c r="G2778" s="209" t="s">
        <v>9816</v>
      </c>
      <c r="H2778" s="205">
        <f xml:space="preserve"> LEN(小韻資料表[[#This Row],[小韻字集]])</f>
        <v>4</v>
      </c>
      <c r="I2778" s="205" cm="1">
        <f t="array" ref="I2778" xml:space="preserve"> MATCH(TRUE, ISNUMBER( SEARCH( LEFT(小韻資料表[[#This Row],[切語]],1), 切語上字資料表[切語上字]) ), 0)</f>
        <v>21</v>
      </c>
      <c r="J2778" s="210" t="str" cm="1">
        <f t="array" ref="J2778" xml:space="preserve"> INDEX(切語上字資料表[聲母], 小韻資料表[[#This Row],[上字表識別號]])</f>
        <v>精</v>
      </c>
      <c r="K2778" s="210" t="str" cm="1">
        <f t="array" ref="K2778" xml:space="preserve"> INDEX(切語上字資料表[聲母拼音碼], 小韻資料表[[#This Row],[上字表識別號]])</f>
        <v>c</v>
      </c>
      <c r="L2778" s="210" t="str" cm="1">
        <f t="array" ref="L2778" xml:space="preserve"> INDEX(切語上字資料表[清濁], 小韻資料表[[#This Row],[上字表識別號]])</f>
        <v>全清</v>
      </c>
      <c r="M2778" s="223" t="str" cm="1">
        <f t="array" ref="M2778" xml:space="preserve"> INDEX(切語上字資料表[發送收], 小韻資料表[[#This Row],[上字表識別號]])</f>
        <v>發聲</v>
      </c>
      <c r="N2778" s="205" cm="1">
        <f t="array" ref="N2778" xml:space="preserve"> MATCH(TRUE, ISNUMBER( SEARCH( RIGHT(小韻資料表[[#This Row],[切語]],1), 切語下字資料表[切語下字]) ), 0)</f>
        <v>201</v>
      </c>
      <c r="O2778" s="207" t="str" cm="1">
        <f t="array" ref="O2778" xml:space="preserve"> INDEX(切語下字資料表[韻母], 小韻資料表[[#This Row],[下字表識別號]])</f>
        <v>宵開3</v>
      </c>
      <c r="P2778" s="207" t="str" cm="1">
        <f t="array" ref="P2778" xml:space="preserve"> INDEX(切語下字資料表[韻母拼音碼], 小韻資料表[[#This Row],[下字表識別號]])</f>
        <v>iau</v>
      </c>
      <c r="Q2778" s="210" t="str" cm="1">
        <f t="array" ref="Q2778" xml:space="preserve"> INDEX(設定表!$C$19:$C$23, INT( LEFT(小韻資料表[[#This Row],[目次編碼]],1) ))</f>
        <v>去</v>
      </c>
      <c r="R2778" s="210">
        <f xml:space="preserve">  INDEX(設定表!$C$8:$C$15, MATCH( (RIGHT(小韻資料表[[#This Row],[清濁]]) &amp; 小韻資料表[[#This Row],[調]]), 設定表!$B$8:$B$15, 0))</f>
        <v>3</v>
      </c>
      <c r="S2778" s="205" t="s">
        <v>309</v>
      </c>
      <c r="T2778" s="205" t="s">
        <v>309</v>
      </c>
      <c r="U2778" s="226" t="s">
        <v>309</v>
      </c>
      <c r="V2778" s="147" t="s">
        <v>309</v>
      </c>
      <c r="X2778" s="135"/>
      <c r="Y2778" s="135"/>
      <c r="AA2778" s="135"/>
      <c r="AB2778" s="134"/>
      <c r="AC2778" s="135"/>
      <c r="AD2778" s="135"/>
      <c r="AH2778" s="135"/>
      <c r="AI2778" s="135"/>
    </row>
    <row r="2779" spans="1:35" ht="32.25">
      <c r="A2779" s="205">
        <v>2775</v>
      </c>
      <c r="B2779" s="206" t="s">
        <v>9817</v>
      </c>
      <c r="C2779" s="207" t="str">
        <f xml:space="preserve"> _xlfn.CONCAT(小韻資料表[[#This Row],[聲母拼音碼]],小韻資料表[[#This Row],[韻母拼音碼]],小韻資料表[[#This Row],[調號]])</f>
        <v>miau7</v>
      </c>
      <c r="D2779" s="206" t="s">
        <v>9818</v>
      </c>
      <c r="E2779" s="208" t="s">
        <v>841</v>
      </c>
      <c r="F2779" s="205">
        <v>10</v>
      </c>
      <c r="G2779" s="209" t="s">
        <v>9819</v>
      </c>
      <c r="H2779" s="205">
        <f xml:space="preserve"> LEN(小韻資料表[[#This Row],[小韻字集]])</f>
        <v>3</v>
      </c>
      <c r="I2779" s="205" cm="1">
        <f t="array" ref="I2779" xml:space="preserve"> MATCH(TRUE, ISNUMBER( SEARCH( LEFT(小韻資料表[[#This Row],[切語]],1), 切語上字資料表[切語上字]) ), 0)</f>
        <v>16</v>
      </c>
      <c r="J2779" s="210" t="str" cm="1">
        <f t="array" ref="J2779" xml:space="preserve"> INDEX(切語上字資料表[聲母], 小韻資料表[[#This Row],[上字表識別號]])</f>
        <v>明</v>
      </c>
      <c r="K2779" s="210" t="str" cm="1">
        <f t="array" ref="K2779" xml:space="preserve"> INDEX(切語上字資料表[聲母拼音碼], 小韻資料表[[#This Row],[上字表識別號]])</f>
        <v>m</v>
      </c>
      <c r="L2779" s="210" t="str" cm="1">
        <f t="array" ref="L2779" xml:space="preserve"> INDEX(切語上字資料表[清濁], 小韻資料表[[#This Row],[上字表識別號]])</f>
        <v>次濁</v>
      </c>
      <c r="M2779" s="223" t="str" cm="1">
        <f t="array" ref="M2779" xml:space="preserve"> INDEX(切語上字資料表[發送收], 小韻資料表[[#This Row],[上字表識別號]])</f>
        <v>收聲</v>
      </c>
      <c r="N2779" s="205" cm="1">
        <f t="array" ref="N2779" xml:space="preserve"> MATCH(TRUE, ISNUMBER( SEARCH( RIGHT(小韻資料表[[#This Row],[切語]],1), 切語下字資料表[切語下字]) ), 0)</f>
        <v>203</v>
      </c>
      <c r="O2779" s="207" t="str" cm="1">
        <f t="array" ref="O2779" xml:space="preserve"> INDEX(切語下字資料表[韻母], 小韻資料表[[#This Row],[下字表識別號]])</f>
        <v>笑開3</v>
      </c>
      <c r="P2779" s="207" t="str" cm="1">
        <f t="array" ref="P2779" xml:space="preserve"> INDEX(切語下字資料表[韻母拼音碼], 小韻資料表[[#This Row],[下字表識別號]])</f>
        <v>iau</v>
      </c>
      <c r="Q2779" s="210" t="str" cm="1">
        <f t="array" ref="Q2779" xml:space="preserve"> INDEX(設定表!$C$19:$C$23, INT( LEFT(小韻資料表[[#This Row],[目次編碼]],1) ))</f>
        <v>去</v>
      </c>
      <c r="R2779" s="210">
        <f xml:space="preserve">  INDEX(設定表!$C$8:$C$15, MATCH( (RIGHT(小韻資料表[[#This Row],[清濁]]) &amp; 小韻資料表[[#This Row],[調]]), 設定表!$B$8:$B$15, 0))</f>
        <v>7</v>
      </c>
      <c r="S2779" s="205" t="s">
        <v>309</v>
      </c>
      <c r="T2779" s="205" t="s">
        <v>309</v>
      </c>
      <c r="U2779" s="226" t="s">
        <v>309</v>
      </c>
      <c r="V2779" s="147" t="s">
        <v>309</v>
      </c>
      <c r="X2779" s="135"/>
      <c r="Y2779" s="135"/>
      <c r="AA2779" s="135"/>
      <c r="AB2779" s="134"/>
      <c r="AC2779" s="135"/>
      <c r="AD2779" s="135"/>
      <c r="AH2779" s="135"/>
      <c r="AI2779" s="135"/>
    </row>
    <row r="2780" spans="1:35" ht="31.5">
      <c r="A2780" s="205">
        <v>2776</v>
      </c>
      <c r="B2780" s="206" t="s">
        <v>9820</v>
      </c>
      <c r="C2780" s="207" t="str">
        <f xml:space="preserve"> _xlfn.CONCAT(小韻資料表[[#This Row],[聲母拼音碼]],小韻資料表[[#This Row],[韻母拼音碼]],小韻資料表[[#This Row],[調號]])</f>
        <v>chiau3</v>
      </c>
      <c r="D2780" s="206" t="s">
        <v>9821</v>
      </c>
      <c r="E2780" s="208" t="s">
        <v>841</v>
      </c>
      <c r="F2780" s="205">
        <v>11</v>
      </c>
      <c r="G2780" s="209" t="s">
        <v>9822</v>
      </c>
      <c r="H2780" s="205">
        <f xml:space="preserve"> LEN(小韻資料表[[#This Row],[小韻字集]])</f>
        <v>9</v>
      </c>
      <c r="I2780" s="205" cm="1">
        <f t="array" ref="I2780" xml:space="preserve"> MATCH(TRUE, ISNUMBER( SEARCH( LEFT(小韻資料表[[#This Row],[切語]],1), 切語上字資料表[切語上字]) ), 0)</f>
        <v>22</v>
      </c>
      <c r="J2780" s="210" t="str" cm="1">
        <f t="array" ref="J2780" xml:space="preserve"> INDEX(切語上字資料表[聲母], 小韻資料表[[#This Row],[上字表識別號]])</f>
        <v>清</v>
      </c>
      <c r="K2780" s="210" t="str" cm="1">
        <f t="array" ref="K2780" xml:space="preserve"> INDEX(切語上字資料表[聲母拼音碼], 小韻資料表[[#This Row],[上字表識別號]])</f>
        <v>ch</v>
      </c>
      <c r="L2780" s="210" t="str" cm="1">
        <f t="array" ref="L2780" xml:space="preserve"> INDEX(切語上字資料表[清濁], 小韻資料表[[#This Row],[上字表識別號]])</f>
        <v>次清</v>
      </c>
      <c r="M2780" s="223" t="str" cm="1">
        <f t="array" ref="M2780" xml:space="preserve"> INDEX(切語上字資料表[發送收], 小韻資料表[[#This Row],[上字表識別號]])</f>
        <v>送氣</v>
      </c>
      <c r="N2780" s="205" cm="1">
        <f t="array" ref="N2780" xml:space="preserve"> MATCH(TRUE, ISNUMBER( SEARCH( RIGHT(小韻資料表[[#This Row],[切語]],1), 切語下字資料表[切語下字]) ), 0)</f>
        <v>203</v>
      </c>
      <c r="O2780" s="207" t="str" cm="1">
        <f t="array" ref="O2780" xml:space="preserve"> INDEX(切語下字資料表[韻母], 小韻資料表[[#This Row],[下字表識別號]])</f>
        <v>笑開3</v>
      </c>
      <c r="P2780" s="207" t="str" cm="1">
        <f t="array" ref="P2780" xml:space="preserve"> INDEX(切語下字資料表[韻母拼音碼], 小韻資料表[[#This Row],[下字表識別號]])</f>
        <v>iau</v>
      </c>
      <c r="Q2780" s="210" t="str" cm="1">
        <f t="array" ref="Q2780" xml:space="preserve"> INDEX(設定表!$C$19:$C$23, INT( LEFT(小韻資料表[[#This Row],[目次編碼]],1) ))</f>
        <v>去</v>
      </c>
      <c r="R2780" s="210">
        <f xml:space="preserve">  INDEX(設定表!$C$8:$C$15, MATCH( (RIGHT(小韻資料表[[#This Row],[清濁]]) &amp; 小韻資料表[[#This Row],[調]]), 設定表!$B$8:$B$15, 0))</f>
        <v>3</v>
      </c>
      <c r="S2780" s="205" t="s">
        <v>309</v>
      </c>
      <c r="T2780" s="205" t="s">
        <v>309</v>
      </c>
      <c r="U2780" s="226" t="s">
        <v>309</v>
      </c>
      <c r="V2780" s="147" t="s">
        <v>309</v>
      </c>
      <c r="X2780" s="135"/>
      <c r="Y2780" s="135"/>
      <c r="AA2780" s="135"/>
      <c r="AB2780" s="134"/>
      <c r="AC2780" s="135"/>
      <c r="AD2780" s="135"/>
      <c r="AH2780" s="135"/>
      <c r="AI2780" s="135"/>
    </row>
    <row r="2781" spans="1:35" ht="31.5">
      <c r="A2781" s="205">
        <v>2777</v>
      </c>
      <c r="B2781" s="206" t="s">
        <v>9823</v>
      </c>
      <c r="C2781" s="207" t="str">
        <f xml:space="preserve"> _xlfn.CONCAT(小韻資料表[[#This Row],[聲母拼音碼]],小韻資料表[[#This Row],[韻母拼音碼]],小韻資料表[[#This Row],[調號]])</f>
        <v>liau7</v>
      </c>
      <c r="D2781" s="206" t="s">
        <v>9824</v>
      </c>
      <c r="E2781" s="208" t="s">
        <v>841</v>
      </c>
      <c r="F2781" s="205">
        <v>12</v>
      </c>
      <c r="G2781" s="209" t="s">
        <v>9825</v>
      </c>
      <c r="H2781" s="205">
        <f xml:space="preserve"> LEN(小韻資料表[[#This Row],[小韻字集]])</f>
        <v>10</v>
      </c>
      <c r="I2781" s="205" cm="1">
        <f t="array" ref="I2781" xml:space="preserve"> MATCH(TRUE, ISNUMBER( SEARCH( LEFT(小韻資料表[[#This Row],[切語]],1), 切語上字資料表[切語上字]) ), 0)</f>
        <v>40</v>
      </c>
      <c r="J2781" s="210" t="str" cm="1">
        <f t="array" ref="J2781" xml:space="preserve"> INDEX(切語上字資料表[聲母], 小韻資料表[[#This Row],[上字表識別號]])</f>
        <v>來</v>
      </c>
      <c r="K2781" s="210" t="str" cm="1">
        <f t="array" ref="K2781" xml:space="preserve"> INDEX(切語上字資料表[聲母拼音碼], 小韻資料表[[#This Row],[上字表識別號]])</f>
        <v>l</v>
      </c>
      <c r="L2781" s="210" t="str" cm="1">
        <f t="array" ref="L2781" xml:space="preserve"> INDEX(切語上字資料表[清濁], 小韻資料表[[#This Row],[上字表識別號]])</f>
        <v>次濁</v>
      </c>
      <c r="M2781" s="223" t="str" cm="1">
        <f t="array" ref="M2781" xml:space="preserve"> INDEX(切語上字資料表[發送收], 小韻資料表[[#This Row],[上字表識別號]])</f>
        <v>收聲</v>
      </c>
      <c r="N2781" s="205" cm="1">
        <f t="array" ref="N2781" xml:space="preserve"> MATCH(TRUE, ISNUMBER( SEARCH( RIGHT(小韻資料表[[#This Row],[切語]],1), 切語下字資料表[切語下字]) ), 0)</f>
        <v>203</v>
      </c>
      <c r="O2781" s="207" t="str" cm="1">
        <f t="array" ref="O2781" xml:space="preserve"> INDEX(切語下字資料表[韻母], 小韻資料表[[#This Row],[下字表識別號]])</f>
        <v>笑開3</v>
      </c>
      <c r="P2781" s="207" t="str" cm="1">
        <f t="array" ref="P2781" xml:space="preserve"> INDEX(切語下字資料表[韻母拼音碼], 小韻資料表[[#This Row],[下字表識別號]])</f>
        <v>iau</v>
      </c>
      <c r="Q2781" s="210" t="str" cm="1">
        <f t="array" ref="Q2781" xml:space="preserve"> INDEX(設定表!$C$19:$C$23, INT( LEFT(小韻資料表[[#This Row],[目次編碼]],1) ))</f>
        <v>去</v>
      </c>
      <c r="R2781" s="210">
        <f xml:space="preserve">  INDEX(設定表!$C$8:$C$15, MATCH( (RIGHT(小韻資料表[[#This Row],[清濁]]) &amp; 小韻資料表[[#This Row],[調]]), 設定表!$B$8:$B$15, 0))</f>
        <v>7</v>
      </c>
      <c r="S2781" s="205" t="s">
        <v>309</v>
      </c>
      <c r="T2781" s="205" t="s">
        <v>309</v>
      </c>
      <c r="U2781" s="226" t="s">
        <v>9826</v>
      </c>
      <c r="V2781" s="146" t="s">
        <v>309</v>
      </c>
      <c r="X2781" s="135"/>
      <c r="Y2781" s="135"/>
      <c r="AA2781" s="135"/>
      <c r="AB2781" s="134"/>
      <c r="AC2781" s="135"/>
      <c r="AD2781" s="135"/>
      <c r="AH2781" s="135"/>
      <c r="AI2781" s="135"/>
    </row>
    <row r="2782" spans="1:35" ht="31.5">
      <c r="A2782" s="205">
        <v>2778</v>
      </c>
      <c r="B2782" s="206" t="s">
        <v>9827</v>
      </c>
      <c r="C2782" s="207" t="str">
        <f xml:space="preserve"> _xlfn.CONCAT(小韻資料表[[#This Row],[聲母拼音碼]],小韻資料表[[#This Row],[韻母拼音碼]],小韻資料表[[#This Row],[調號]])</f>
        <v>khiau3</v>
      </c>
      <c r="D2782" s="206" t="s">
        <v>9828</v>
      </c>
      <c r="E2782" s="208" t="s">
        <v>841</v>
      </c>
      <c r="F2782" s="205">
        <v>13</v>
      </c>
      <c r="G2782" s="209" t="s">
        <v>9829</v>
      </c>
      <c r="H2782" s="205">
        <f xml:space="preserve"> LEN(小韻資料表[[#This Row],[小韻字集]])</f>
        <v>6</v>
      </c>
      <c r="I2782" s="205" cm="1">
        <f t="array" ref="I2782" xml:space="preserve"> MATCH(TRUE, ISNUMBER( SEARCH( LEFT(小韻資料表[[#This Row],[切語]],1), 切語上字資料表[切語上字]) ), 0)</f>
        <v>2</v>
      </c>
      <c r="J2782" s="210" t="str" cm="1">
        <f t="array" ref="J2782" xml:space="preserve"> INDEX(切語上字資料表[聲母], 小韻資料表[[#This Row],[上字表識別號]])</f>
        <v>溪</v>
      </c>
      <c r="K2782" s="210" t="str" cm="1">
        <f t="array" ref="K2782" xml:space="preserve"> INDEX(切語上字資料表[聲母拼音碼], 小韻資料表[[#This Row],[上字表識別號]])</f>
        <v>kh</v>
      </c>
      <c r="L2782" s="210" t="str" cm="1">
        <f t="array" ref="L2782" xml:space="preserve"> INDEX(切語上字資料表[清濁], 小韻資料表[[#This Row],[上字表識別號]])</f>
        <v>次清</v>
      </c>
      <c r="M2782" s="223" t="str" cm="1">
        <f t="array" ref="M2782" xml:space="preserve"> INDEX(切語上字資料表[發送收], 小韻資料表[[#This Row],[上字表識別號]])</f>
        <v>送氣</v>
      </c>
      <c r="N2782" s="205" cm="1">
        <f t="array" ref="N2782" xml:space="preserve"> MATCH(TRUE, ISNUMBER( SEARCH( RIGHT(小韻資料表[[#This Row],[切語]],1), 切語下字資料表[切語下字]) ), 0)</f>
        <v>203</v>
      </c>
      <c r="O2782" s="207" t="str" cm="1">
        <f t="array" ref="O2782" xml:space="preserve"> INDEX(切語下字資料表[韻母], 小韻資料表[[#This Row],[下字表識別號]])</f>
        <v>笑開3</v>
      </c>
      <c r="P2782" s="207" t="str" cm="1">
        <f t="array" ref="P2782" xml:space="preserve"> INDEX(切語下字資料表[韻母拼音碼], 小韻資料表[[#This Row],[下字表識別號]])</f>
        <v>iau</v>
      </c>
      <c r="Q2782" s="210" t="str" cm="1">
        <f t="array" ref="Q2782" xml:space="preserve"> INDEX(設定表!$C$19:$C$23, INT( LEFT(小韻資料表[[#This Row],[目次編碼]],1) ))</f>
        <v>去</v>
      </c>
      <c r="R2782" s="210">
        <f xml:space="preserve">  INDEX(設定表!$C$8:$C$15, MATCH( (RIGHT(小韻資料表[[#This Row],[清濁]]) &amp; 小韻資料表[[#This Row],[調]]), 設定表!$B$8:$B$15, 0))</f>
        <v>3</v>
      </c>
      <c r="S2782" s="205" t="s">
        <v>309</v>
      </c>
      <c r="T2782" s="205" t="s">
        <v>309</v>
      </c>
      <c r="U2782" s="226" t="s">
        <v>309</v>
      </c>
      <c r="V2782" s="147" t="s">
        <v>309</v>
      </c>
      <c r="X2782" s="135"/>
      <c r="Y2782" s="135"/>
      <c r="AA2782" s="135"/>
      <c r="AB2782" s="134"/>
      <c r="AC2782" s="135"/>
      <c r="AD2782" s="135"/>
      <c r="AH2782" s="135"/>
      <c r="AI2782" s="135"/>
    </row>
    <row r="2783" spans="1:35" ht="31.5">
      <c r="A2783" s="205">
        <v>2779</v>
      </c>
      <c r="B2783" s="206" t="s">
        <v>9830</v>
      </c>
      <c r="C2783" s="207" t="str">
        <f xml:space="preserve"> _xlfn.CONCAT(小韻資料表[[#This Row],[聲母拼音碼]],小韻資料表[[#This Row],[韻母拼音碼]],小韻資料表[[#This Row],[調號]])</f>
        <v>giau7</v>
      </c>
      <c r="D2783" s="206" t="s">
        <v>9831</v>
      </c>
      <c r="E2783" s="208" t="s">
        <v>841</v>
      </c>
      <c r="F2783" s="205">
        <v>14</v>
      </c>
      <c r="G2783" s="209" t="s">
        <v>9831</v>
      </c>
      <c r="H2783" s="205">
        <f xml:space="preserve"> LEN(小韻資料表[[#This Row],[小韻字集]])</f>
        <v>2</v>
      </c>
      <c r="I2783" s="205" cm="1">
        <f t="array" ref="I2783" xml:space="preserve"> MATCH(TRUE, ISNUMBER( SEARCH( LEFT(小韻資料表[[#This Row],[切語]],1), 切語上字資料表[切語上字]) ), 0)</f>
        <v>4</v>
      </c>
      <c r="J2783" s="210" t="str" cm="1">
        <f t="array" ref="J2783" xml:space="preserve"> INDEX(切語上字資料表[聲母], 小韻資料表[[#This Row],[上字表識別號]])</f>
        <v>疑</v>
      </c>
      <c r="K2783" s="210" t="str" cm="1">
        <f t="array" ref="K2783" xml:space="preserve"> INDEX(切語上字資料表[聲母拼音碼], 小韻資料表[[#This Row],[上字表識別號]])</f>
        <v>g</v>
      </c>
      <c r="L2783" s="210" t="str" cm="1">
        <f t="array" ref="L2783" xml:space="preserve"> INDEX(切語上字資料表[清濁], 小韻資料表[[#This Row],[上字表識別號]])</f>
        <v>次濁</v>
      </c>
      <c r="M2783" s="223" t="str" cm="1">
        <f t="array" ref="M2783" xml:space="preserve"> INDEX(切語上字資料表[發送收], 小韻資料表[[#This Row],[上字表識別號]])</f>
        <v>收聲</v>
      </c>
      <c r="N2783" s="205" cm="1">
        <f t="array" ref="N2783" xml:space="preserve"> MATCH(TRUE, ISNUMBER( SEARCH( RIGHT(小韻資料表[[#This Row],[切語]],1), 切語下字資料表[切語下字]) ), 0)</f>
        <v>203</v>
      </c>
      <c r="O2783" s="207" t="str" cm="1">
        <f t="array" ref="O2783" xml:space="preserve"> INDEX(切語下字資料表[韻母], 小韻資料表[[#This Row],[下字表識別號]])</f>
        <v>笑開3</v>
      </c>
      <c r="P2783" s="207" t="str" cm="1">
        <f t="array" ref="P2783" xml:space="preserve"> INDEX(切語下字資料表[韻母拼音碼], 小韻資料表[[#This Row],[下字表識別號]])</f>
        <v>iau</v>
      </c>
      <c r="Q2783" s="210" t="str" cm="1">
        <f t="array" ref="Q2783" xml:space="preserve"> INDEX(設定表!$C$19:$C$23, INT( LEFT(小韻資料表[[#This Row],[目次編碼]],1) ))</f>
        <v>去</v>
      </c>
      <c r="R2783" s="210">
        <f xml:space="preserve">  INDEX(設定表!$C$8:$C$15, MATCH( (RIGHT(小韻資料表[[#This Row],[清濁]]) &amp; 小韻資料表[[#This Row],[調]]), 設定表!$B$8:$B$15, 0))</f>
        <v>7</v>
      </c>
      <c r="S2783" s="205" t="s">
        <v>309</v>
      </c>
      <c r="T2783" s="205" t="s">
        <v>309</v>
      </c>
      <c r="U2783" s="226" t="s">
        <v>309</v>
      </c>
      <c r="V2783" s="146" t="s">
        <v>309</v>
      </c>
      <c r="X2783" s="135"/>
      <c r="Y2783" s="135"/>
      <c r="AA2783" s="135"/>
      <c r="AB2783" s="134"/>
      <c r="AC2783" s="135"/>
      <c r="AD2783" s="135"/>
      <c r="AH2783" s="135"/>
      <c r="AI2783" s="135"/>
    </row>
    <row r="2784" spans="1:35" ht="31.5">
      <c r="A2784" s="205">
        <v>2780</v>
      </c>
      <c r="B2784" s="206" t="s">
        <v>9832</v>
      </c>
      <c r="C2784" s="207" t="str">
        <f xml:space="preserve"> _xlfn.CONCAT(小韻資料表[[#This Row],[聲母拼音碼]],小韻資料表[[#This Row],[韻母拼音碼]],小韻資料表[[#This Row],[調號]])</f>
        <v>ciau3</v>
      </c>
      <c r="D2784" s="206" t="s">
        <v>9833</v>
      </c>
      <c r="E2784" s="208" t="s">
        <v>841</v>
      </c>
      <c r="F2784" s="205">
        <v>15</v>
      </c>
      <c r="G2784" s="209" t="s">
        <v>9834</v>
      </c>
      <c r="H2784" s="205">
        <f xml:space="preserve"> LEN(小韻資料表[[#This Row],[小韻字集]])</f>
        <v>13</v>
      </c>
      <c r="I2784" s="205" cm="1">
        <f t="array" ref="I2784" xml:space="preserve"> MATCH(TRUE, ISNUMBER( SEARCH( LEFT(小韻資料表[[#This Row],[切語]],1), 切語上字資料表[切語上字]) ), 0)</f>
        <v>21</v>
      </c>
      <c r="J2784" s="210" t="str" cm="1">
        <f t="array" ref="J2784" xml:space="preserve"> INDEX(切語上字資料表[聲母], 小韻資料表[[#This Row],[上字表識別號]])</f>
        <v>精</v>
      </c>
      <c r="K2784" s="210" t="str" cm="1">
        <f t="array" ref="K2784" xml:space="preserve"> INDEX(切語上字資料表[聲母拼音碼], 小韻資料表[[#This Row],[上字表識別號]])</f>
        <v>c</v>
      </c>
      <c r="L2784" s="210" t="str" cm="1">
        <f t="array" ref="L2784" xml:space="preserve"> INDEX(切語上字資料表[清濁], 小韻資料表[[#This Row],[上字表識別號]])</f>
        <v>全清</v>
      </c>
      <c r="M2784" s="223" t="str" cm="1">
        <f t="array" ref="M2784" xml:space="preserve"> INDEX(切語上字資料表[發送收], 小韻資料表[[#This Row],[上字表識別號]])</f>
        <v>發聲</v>
      </c>
      <c r="N2784" s="205" cm="1">
        <f t="array" ref="N2784" xml:space="preserve"> MATCH(TRUE, ISNUMBER( SEARCH( RIGHT(小韻資料表[[#This Row],[切語]],1), 切語下字資料表[切語下字]) ), 0)</f>
        <v>203</v>
      </c>
      <c r="O2784" s="207" t="str" cm="1">
        <f t="array" ref="O2784" xml:space="preserve"> INDEX(切語下字資料表[韻母], 小韻資料表[[#This Row],[下字表識別號]])</f>
        <v>笑開3</v>
      </c>
      <c r="P2784" s="207" t="str" cm="1">
        <f t="array" ref="P2784" xml:space="preserve"> INDEX(切語下字資料表[韻母拼音碼], 小韻資料表[[#This Row],[下字表識別號]])</f>
        <v>iau</v>
      </c>
      <c r="Q2784" s="210" t="str" cm="1">
        <f t="array" ref="Q2784" xml:space="preserve"> INDEX(設定表!$C$19:$C$23, INT( LEFT(小韻資料表[[#This Row],[目次編碼]],1) ))</f>
        <v>去</v>
      </c>
      <c r="R2784" s="210">
        <f xml:space="preserve">  INDEX(設定表!$C$8:$C$15, MATCH( (RIGHT(小韻資料表[[#This Row],[清濁]]) &amp; 小韻資料表[[#This Row],[調]]), 設定表!$B$8:$B$15, 0))</f>
        <v>3</v>
      </c>
      <c r="S2784" s="205" t="s">
        <v>9835</v>
      </c>
      <c r="T2784" s="205" t="s">
        <v>309</v>
      </c>
      <c r="U2784" s="226" t="s">
        <v>9836</v>
      </c>
      <c r="V2784" s="147" t="s">
        <v>309</v>
      </c>
      <c r="X2784" s="135"/>
      <c r="Y2784" s="135"/>
      <c r="AA2784" s="135"/>
      <c r="AB2784" s="134"/>
      <c r="AC2784" s="135"/>
      <c r="AD2784" s="135"/>
      <c r="AH2784" s="135"/>
      <c r="AI2784" s="135"/>
    </row>
    <row r="2785" spans="1:35" ht="31.5">
      <c r="A2785" s="205">
        <v>2781</v>
      </c>
      <c r="B2785" s="206" t="s">
        <v>9837</v>
      </c>
      <c r="C2785" s="207" t="str">
        <f xml:space="preserve"> _xlfn.CONCAT(小韻資料表[[#This Row],[聲母拼音碼]],小韻資料表[[#This Row],[韻母拼音碼]],小韻資料表[[#This Row],[調號]])</f>
        <v>miau7</v>
      </c>
      <c r="D2785" s="206" t="s">
        <v>9838</v>
      </c>
      <c r="E2785" s="208" t="s">
        <v>841</v>
      </c>
      <c r="F2785" s="205">
        <v>16</v>
      </c>
      <c r="G2785" s="209" t="s">
        <v>9839</v>
      </c>
      <c r="H2785" s="205">
        <f xml:space="preserve"> LEN(小韻資料表[[#This Row],[小韻字集]])</f>
        <v>2</v>
      </c>
      <c r="I2785" s="205" cm="1">
        <f t="array" ref="I2785" xml:space="preserve"> MATCH(TRUE, ISNUMBER( SEARCH( LEFT(小韻資料表[[#This Row],[切語]],1), 切語上字資料表[切語上字]) ), 0)</f>
        <v>16</v>
      </c>
      <c r="J2785" s="210" t="str" cm="1">
        <f t="array" ref="J2785" xml:space="preserve"> INDEX(切語上字資料表[聲母], 小韻資料表[[#This Row],[上字表識別號]])</f>
        <v>明</v>
      </c>
      <c r="K2785" s="210" t="str" cm="1">
        <f t="array" ref="K2785" xml:space="preserve"> INDEX(切語上字資料表[聲母拼音碼], 小韻資料表[[#This Row],[上字表識別號]])</f>
        <v>m</v>
      </c>
      <c r="L2785" s="210" t="str" cm="1">
        <f t="array" ref="L2785" xml:space="preserve"> INDEX(切語上字資料表[清濁], 小韻資料表[[#This Row],[上字表識別號]])</f>
        <v>次濁</v>
      </c>
      <c r="M2785" s="223" t="str" cm="1">
        <f t="array" ref="M2785" xml:space="preserve"> INDEX(切語上字資料表[發送收], 小韻資料表[[#This Row],[上字表識別號]])</f>
        <v>收聲</v>
      </c>
      <c r="N2785" s="205" cm="1">
        <f t="array" ref="N2785" xml:space="preserve"> MATCH(TRUE, ISNUMBER( SEARCH( RIGHT(小韻資料表[[#This Row],[切語]],1), 切語下字資料表[切語下字]) ), 0)</f>
        <v>203</v>
      </c>
      <c r="O2785" s="207" t="str" cm="1">
        <f t="array" ref="O2785" xml:space="preserve"> INDEX(切語下字資料表[韻母], 小韻資料表[[#This Row],[下字表識別號]])</f>
        <v>笑開3</v>
      </c>
      <c r="P2785" s="207" t="str" cm="1">
        <f t="array" ref="P2785" xml:space="preserve"> INDEX(切語下字資料表[韻母拼音碼], 小韻資料表[[#This Row],[下字表識別號]])</f>
        <v>iau</v>
      </c>
      <c r="Q2785" s="210" t="str" cm="1">
        <f t="array" ref="Q2785" xml:space="preserve"> INDEX(設定表!$C$19:$C$23, INT( LEFT(小韻資料表[[#This Row],[目次編碼]],1) ))</f>
        <v>去</v>
      </c>
      <c r="R2785" s="210">
        <f xml:space="preserve">  INDEX(設定表!$C$8:$C$15, MATCH( (RIGHT(小韻資料表[[#This Row],[清濁]]) &amp; 小韻資料表[[#This Row],[調]]), 設定表!$B$8:$B$15, 0))</f>
        <v>7</v>
      </c>
      <c r="S2785" s="205" t="s">
        <v>309</v>
      </c>
      <c r="T2785" s="205" t="s">
        <v>309</v>
      </c>
      <c r="U2785" s="226" t="s">
        <v>309</v>
      </c>
      <c r="V2785" s="146" t="s">
        <v>309</v>
      </c>
      <c r="X2785" s="135"/>
      <c r="Y2785" s="135"/>
      <c r="AA2785" s="135"/>
      <c r="AB2785" s="134"/>
      <c r="AC2785" s="135"/>
      <c r="AD2785" s="135"/>
      <c r="AH2785" s="135"/>
      <c r="AI2785" s="135"/>
    </row>
    <row r="2786" spans="1:35" ht="31.5">
      <c r="A2786" s="205">
        <v>2782</v>
      </c>
      <c r="B2786" s="206" t="s">
        <v>9840</v>
      </c>
      <c r="C2786" s="207" t="str">
        <f xml:space="preserve"> _xlfn.CONCAT(小韻資料表[[#This Row],[聲母拼音碼]],小韻資料表[[#This Row],[韻母拼音碼]],小韻資料表[[#This Row],[調號]])</f>
        <v>piau7</v>
      </c>
      <c r="D2786" s="206" t="s">
        <v>9841</v>
      </c>
      <c r="E2786" s="208" t="s">
        <v>841</v>
      </c>
      <c r="F2786" s="205">
        <v>17</v>
      </c>
      <c r="G2786" s="209" t="s">
        <v>9841</v>
      </c>
      <c r="H2786" s="205">
        <f xml:space="preserve"> LEN(小韻資料表[[#This Row],[小韻字集]])</f>
        <v>1</v>
      </c>
      <c r="I2786" s="205" cm="1">
        <f t="array" ref="I2786" xml:space="preserve"> MATCH(TRUE, ISNUMBER( SEARCH( LEFT(小韻資料表[[#This Row],[切語]],1), 切語上字資料表[切語上字]) ), 0)</f>
        <v>15</v>
      </c>
      <c r="J2786" s="210" t="str" cm="1">
        <f t="array" ref="J2786" xml:space="preserve"> INDEX(切語上字資料表[聲母], 小韻資料表[[#This Row],[上字表識別號]])</f>
        <v>並</v>
      </c>
      <c r="K2786" s="210" t="str" cm="1">
        <f t="array" ref="K2786" xml:space="preserve"> INDEX(切語上字資料表[聲母拼音碼], 小韻資料表[[#This Row],[上字表識別號]])</f>
        <v>p</v>
      </c>
      <c r="L2786" s="210" t="str" cm="1">
        <f t="array" ref="L2786" xml:space="preserve"> INDEX(切語上字資料表[清濁], 小韻資料表[[#This Row],[上字表識別號]])</f>
        <v>全濁</v>
      </c>
      <c r="M2786" s="223" cm="1">
        <f t="array" ref="M2786" xml:space="preserve"> INDEX(切語上字資料表[發送收], 小韻資料表[[#This Row],[上字表識別號]])</f>
        <v>0</v>
      </c>
      <c r="N2786" s="205" cm="1">
        <f t="array" ref="N2786" xml:space="preserve"> MATCH(TRUE, ISNUMBER( SEARCH( RIGHT(小韻資料表[[#This Row],[切語]],1), 切語下字資料表[切語下字]) ), 0)</f>
        <v>203</v>
      </c>
      <c r="O2786" s="207" t="str" cm="1">
        <f t="array" ref="O2786" xml:space="preserve"> INDEX(切語下字資料表[韻母], 小韻資料表[[#This Row],[下字表識別號]])</f>
        <v>笑開3</v>
      </c>
      <c r="P2786" s="207" t="str" cm="1">
        <f t="array" ref="P2786" xml:space="preserve"> INDEX(切語下字資料表[韻母拼音碼], 小韻資料表[[#This Row],[下字表識別號]])</f>
        <v>iau</v>
      </c>
      <c r="Q2786" s="210" t="str" cm="1">
        <f t="array" ref="Q2786" xml:space="preserve"> INDEX(設定表!$C$19:$C$23, INT( LEFT(小韻資料表[[#This Row],[目次編碼]],1) ))</f>
        <v>去</v>
      </c>
      <c r="R2786" s="210">
        <f xml:space="preserve">  INDEX(設定表!$C$8:$C$15, MATCH( (RIGHT(小韻資料表[[#This Row],[清濁]]) &amp; 小韻資料表[[#This Row],[調]]), 設定表!$B$8:$B$15, 0))</f>
        <v>7</v>
      </c>
      <c r="S2786" s="205" t="s">
        <v>309</v>
      </c>
      <c r="T2786" s="205" t="s">
        <v>309</v>
      </c>
      <c r="U2786" s="226" t="s">
        <v>9842</v>
      </c>
      <c r="V2786" s="147" t="s">
        <v>309</v>
      </c>
      <c r="X2786" s="135"/>
      <c r="Y2786" s="135"/>
      <c r="AA2786" s="135"/>
      <c r="AB2786" s="134"/>
      <c r="AC2786" s="135"/>
      <c r="AD2786" s="135"/>
      <c r="AH2786" s="135"/>
      <c r="AI2786" s="135"/>
    </row>
    <row r="2787" spans="1:35" ht="31.5">
      <c r="A2787" s="205">
        <v>2783</v>
      </c>
      <c r="B2787" s="206" t="s">
        <v>9843</v>
      </c>
      <c r="C2787" s="207" t="str">
        <f xml:space="preserve"> _xlfn.CONCAT(小韻資料表[[#This Row],[聲母拼音碼]],小韻資料表[[#This Row],[韻母拼音碼]],小韻資料表[[#This Row],[調號]])</f>
        <v>siau3</v>
      </c>
      <c r="D2787" s="206" t="s">
        <v>6645</v>
      </c>
      <c r="E2787" s="208" t="s">
        <v>841</v>
      </c>
      <c r="F2787" s="205">
        <v>18</v>
      </c>
      <c r="G2787" s="209" t="s">
        <v>9844</v>
      </c>
      <c r="H2787" s="205">
        <f xml:space="preserve"> LEN(小韻資料表[[#This Row],[小韻字集]])</f>
        <v>2</v>
      </c>
      <c r="I2787" s="205" cm="1">
        <f t="array" ref="I2787" xml:space="preserve"> MATCH(TRUE, ISNUMBER( SEARCH( LEFT(小韻資料表[[#This Row],[切語]],1), 切語上字資料表[切語上字]) ), 0)</f>
        <v>33</v>
      </c>
      <c r="J2787" s="210" t="str" cm="1">
        <f t="array" ref="J2787" xml:space="preserve"> INDEX(切語上字資料表[聲母], 小韻資料表[[#This Row],[上字表識別號]])</f>
        <v>審</v>
      </c>
      <c r="K2787" s="210" t="str" cm="1">
        <f t="array" ref="K2787" xml:space="preserve"> INDEX(切語上字資料表[聲母拼音碼], 小韻資料表[[#This Row],[上字表識別號]])</f>
        <v>s</v>
      </c>
      <c r="L2787" s="210" t="str" cm="1">
        <f t="array" ref="L2787" xml:space="preserve"> INDEX(切語上字資料表[清濁], 小韻資料表[[#This Row],[上字表識別號]])</f>
        <v>全清</v>
      </c>
      <c r="M2787" s="223" t="str" cm="1">
        <f t="array" ref="M2787" xml:space="preserve"> INDEX(切語上字資料表[發送收], 小韻資料表[[#This Row],[上字表識別號]])</f>
        <v>送氣</v>
      </c>
      <c r="N2787" s="205" cm="1">
        <f t="array" ref="N2787" xml:space="preserve"> MATCH(TRUE, ISNUMBER( SEARCH( RIGHT(小韻資料表[[#This Row],[切語]],1), 切語下字資料表[切語下字]) ), 0)</f>
        <v>203</v>
      </c>
      <c r="O2787" s="207" t="str" cm="1">
        <f t="array" ref="O2787" xml:space="preserve"> INDEX(切語下字資料表[韻母], 小韻資料表[[#This Row],[下字表識別號]])</f>
        <v>笑開3</v>
      </c>
      <c r="P2787" s="207" t="str" cm="1">
        <f t="array" ref="P2787" xml:space="preserve"> INDEX(切語下字資料表[韻母拼音碼], 小韻資料表[[#This Row],[下字表識別號]])</f>
        <v>iau</v>
      </c>
      <c r="Q2787" s="210" t="str" cm="1">
        <f t="array" ref="Q2787" xml:space="preserve"> INDEX(設定表!$C$19:$C$23, INT( LEFT(小韻資料表[[#This Row],[目次編碼]],1) ))</f>
        <v>去</v>
      </c>
      <c r="R2787" s="210">
        <f xml:space="preserve">  INDEX(設定表!$C$8:$C$15, MATCH( (RIGHT(小韻資料表[[#This Row],[清濁]]) &amp; 小韻資料表[[#This Row],[調]]), 設定表!$B$8:$B$15, 0))</f>
        <v>3</v>
      </c>
      <c r="S2787" s="205" t="s">
        <v>309</v>
      </c>
      <c r="T2787" s="205" t="s">
        <v>309</v>
      </c>
      <c r="U2787" s="226" t="s">
        <v>309</v>
      </c>
      <c r="V2787" s="146" t="s">
        <v>309</v>
      </c>
      <c r="X2787" s="135"/>
      <c r="Y2787" s="135"/>
      <c r="AA2787" s="135"/>
      <c r="AB2787" s="134"/>
      <c r="AC2787" s="135"/>
      <c r="AD2787" s="135"/>
      <c r="AH2787" s="135"/>
      <c r="AI2787" s="135"/>
    </row>
    <row r="2788" spans="1:35" ht="31.5">
      <c r="A2788" s="205">
        <v>2784</v>
      </c>
      <c r="B2788" s="206" t="s">
        <v>9845</v>
      </c>
      <c r="C2788" s="207" t="str">
        <f xml:space="preserve"> _xlfn.CONCAT(小韻資料表[[#This Row],[聲母拼音碼]],小韻資料表[[#This Row],[韻母拼音碼]],小韻資料表[[#This Row],[調號]])</f>
        <v>thiau3</v>
      </c>
      <c r="D2788" s="206" t="s">
        <v>6606</v>
      </c>
      <c r="E2788" s="208" t="s">
        <v>841</v>
      </c>
      <c r="F2788" s="205">
        <v>19</v>
      </c>
      <c r="G2788" s="209" t="s">
        <v>6606</v>
      </c>
      <c r="H2788" s="205">
        <f xml:space="preserve"> LEN(小韻資料表[[#This Row],[小韻字集]])</f>
        <v>1</v>
      </c>
      <c r="I2788" s="205" cm="1">
        <f t="array" ref="I2788" xml:space="preserve"> MATCH(TRUE, ISNUMBER( SEARCH( LEFT(小韻資料表[[#This Row],[切語]],1), 切語上字資料表[切語上字]) ), 0)</f>
        <v>10</v>
      </c>
      <c r="J2788" s="210" t="str" cm="1">
        <f t="array" ref="J2788" xml:space="preserve"> INDEX(切語上字資料表[聲母], 小韻資料表[[#This Row],[上字表識別號]])</f>
        <v>徹</v>
      </c>
      <c r="K2788" s="210" t="str" cm="1">
        <f t="array" ref="K2788" xml:space="preserve"> INDEX(切語上字資料表[聲母拼音碼], 小韻資料表[[#This Row],[上字表識別號]])</f>
        <v>th</v>
      </c>
      <c r="L2788" s="210" t="str" cm="1">
        <f t="array" ref="L2788" xml:space="preserve"> INDEX(切語上字資料表[清濁], 小韻資料表[[#This Row],[上字表識別號]])</f>
        <v>次清</v>
      </c>
      <c r="M2788" s="223" t="str" cm="1">
        <f t="array" ref="M2788" xml:space="preserve"> INDEX(切語上字資料表[發送收], 小韻資料表[[#This Row],[上字表識別號]])</f>
        <v>送氣</v>
      </c>
      <c r="N2788" s="205" cm="1">
        <f t="array" ref="N2788" xml:space="preserve"> MATCH(TRUE, ISNUMBER( SEARCH( RIGHT(小韻資料表[[#This Row],[切語]],1), 切語下字資料表[切語下字]) ), 0)</f>
        <v>203</v>
      </c>
      <c r="O2788" s="207" t="str" cm="1">
        <f t="array" ref="O2788" xml:space="preserve"> INDEX(切語下字資料表[韻母], 小韻資料表[[#This Row],[下字表識別號]])</f>
        <v>笑開3</v>
      </c>
      <c r="P2788" s="207" t="str" cm="1">
        <f t="array" ref="P2788" xml:space="preserve"> INDEX(切語下字資料表[韻母拼音碼], 小韻資料表[[#This Row],[下字表識別號]])</f>
        <v>iau</v>
      </c>
      <c r="Q2788" s="210" t="str" cm="1">
        <f t="array" ref="Q2788" xml:space="preserve"> INDEX(設定表!$C$19:$C$23, INT( LEFT(小韻資料表[[#This Row],[目次編碼]],1) ))</f>
        <v>去</v>
      </c>
      <c r="R2788" s="210">
        <f xml:space="preserve">  INDEX(設定表!$C$8:$C$15, MATCH( (RIGHT(小韻資料表[[#This Row],[清濁]]) &amp; 小韻資料表[[#This Row],[調]]), 設定表!$B$8:$B$15, 0))</f>
        <v>3</v>
      </c>
      <c r="S2788" s="205" t="s">
        <v>309</v>
      </c>
      <c r="T2788" s="205" t="s">
        <v>309</v>
      </c>
      <c r="U2788" s="226" t="s">
        <v>309</v>
      </c>
      <c r="V2788" s="147" t="s">
        <v>309</v>
      </c>
      <c r="X2788" s="135"/>
      <c r="Y2788" s="135"/>
      <c r="AA2788" s="135"/>
      <c r="AB2788" s="134"/>
      <c r="AC2788" s="135"/>
      <c r="AD2788" s="135"/>
      <c r="AH2788" s="135"/>
      <c r="AI2788" s="135"/>
    </row>
    <row r="2789" spans="1:35" ht="31.5">
      <c r="A2789" s="205">
        <v>2785</v>
      </c>
      <c r="B2789" s="206" t="s">
        <v>9846</v>
      </c>
      <c r="C2789" s="207" t="str">
        <f xml:space="preserve"> _xlfn.CONCAT(小韻資料表[[#This Row],[聲母拼音碼]],小韻資料表[[#This Row],[韻母拼音碼]],小韻資料表[[#This Row],[調號]])</f>
        <v>hiau3</v>
      </c>
      <c r="D2789" s="206" t="s">
        <v>9847</v>
      </c>
      <c r="E2789" s="208" t="s">
        <v>841</v>
      </c>
      <c r="F2789" s="205">
        <v>20</v>
      </c>
      <c r="G2789" s="209" t="s">
        <v>9848</v>
      </c>
      <c r="H2789" s="205">
        <f xml:space="preserve"> LEN(小韻資料表[[#This Row],[小韻字集]])</f>
        <v>2</v>
      </c>
      <c r="I2789" s="205" cm="1">
        <f t="array" ref="I2789" xml:space="preserve"> MATCH(TRUE, ISNUMBER( SEARCH( LEFT(小韻資料表[[#This Row],[切語]],1), 切語上字資料表[切語上字]) ), 0)</f>
        <v>17</v>
      </c>
      <c r="J2789" s="210" t="str" cm="1">
        <f t="array" ref="J2789" xml:space="preserve"> INDEX(切語上字資料表[聲母], 小韻資料表[[#This Row],[上字表識別號]])</f>
        <v>非</v>
      </c>
      <c r="K2789" s="210" t="str" cm="1">
        <f t="array" ref="K2789" xml:space="preserve"> INDEX(切語上字資料表[聲母拼音碼], 小韻資料表[[#This Row],[上字表識別號]])</f>
        <v>h</v>
      </c>
      <c r="L2789" s="210" t="str" cm="1">
        <f t="array" ref="L2789" xml:space="preserve"> INDEX(切語上字資料表[清濁], 小韻資料表[[#This Row],[上字表識別號]])</f>
        <v>全清</v>
      </c>
      <c r="M2789" s="223" t="str" cm="1">
        <f t="array" ref="M2789" xml:space="preserve"> INDEX(切語上字資料表[發送收], 小韻資料表[[#This Row],[上字表識別號]])</f>
        <v>發聲</v>
      </c>
      <c r="N2789" s="205" cm="1">
        <f t="array" ref="N2789" xml:space="preserve"> MATCH(TRUE, ISNUMBER( SEARCH( RIGHT(小韻資料表[[#This Row],[切語]],1), 切語下字資料表[切語下字]) ), 0)</f>
        <v>203</v>
      </c>
      <c r="O2789" s="207" t="str" cm="1">
        <f t="array" ref="O2789" xml:space="preserve"> INDEX(切語下字資料表[韻母], 小韻資料表[[#This Row],[下字表識別號]])</f>
        <v>笑開3</v>
      </c>
      <c r="P2789" s="207" t="str" cm="1">
        <f t="array" ref="P2789" xml:space="preserve"> INDEX(切語下字資料表[韻母拼音碼], 小韻資料表[[#This Row],[下字表識別號]])</f>
        <v>iau</v>
      </c>
      <c r="Q2789" s="210" t="str" cm="1">
        <f t="array" ref="Q2789" xml:space="preserve"> INDEX(設定表!$C$19:$C$23, INT( LEFT(小韻資料表[[#This Row],[目次編碼]],1) ))</f>
        <v>去</v>
      </c>
      <c r="R2789" s="210">
        <f xml:space="preserve">  INDEX(設定表!$C$8:$C$15, MATCH( (RIGHT(小韻資料表[[#This Row],[清濁]]) &amp; 小韻資料表[[#This Row],[調]]), 設定表!$B$8:$B$15, 0))</f>
        <v>3</v>
      </c>
      <c r="S2789" s="205" t="s">
        <v>309</v>
      </c>
      <c r="T2789" s="205" t="s">
        <v>309</v>
      </c>
      <c r="U2789" s="226" t="s">
        <v>309</v>
      </c>
      <c r="V2789" s="146" t="s">
        <v>309</v>
      </c>
      <c r="X2789" s="135"/>
      <c r="Y2789" s="135"/>
      <c r="AA2789" s="135"/>
      <c r="AB2789" s="134"/>
      <c r="AC2789" s="135"/>
      <c r="AD2789" s="135"/>
      <c r="AH2789" s="135"/>
      <c r="AI2789" s="135"/>
    </row>
    <row r="2790" spans="1:35" ht="31.5">
      <c r="A2790" s="205">
        <v>2786</v>
      </c>
      <c r="B2790" s="206" t="s">
        <v>9849</v>
      </c>
      <c r="C2790" s="207" t="str">
        <f xml:space="preserve"> _xlfn.CONCAT(小韻資料表[[#This Row],[聲母拼音碼]],小韻資料表[[#This Row],[韻母拼音碼]],小韻資料表[[#This Row],[調號]])</f>
        <v>khiau7</v>
      </c>
      <c r="D2790" s="206" t="s">
        <v>3638</v>
      </c>
      <c r="E2790" s="208" t="s">
        <v>841</v>
      </c>
      <c r="F2790" s="205">
        <v>21</v>
      </c>
      <c r="G2790" s="209" t="s">
        <v>3638</v>
      </c>
      <c r="H2790" s="205">
        <f xml:space="preserve"> LEN(小韻資料表[[#This Row],[小韻字集]])</f>
        <v>1</v>
      </c>
      <c r="I2790" s="205" cm="1">
        <f t="array" ref="I2790" xml:space="preserve"> MATCH(TRUE, ISNUMBER( SEARCH( LEFT(小韻資料表[[#This Row],[切語]],1), 切語上字資料表[切語上字]) ), 0)</f>
        <v>3</v>
      </c>
      <c r="J2790" s="210" t="str" cm="1">
        <f t="array" ref="J2790" xml:space="preserve"> INDEX(切語上字資料表[聲母], 小韻資料表[[#This Row],[上字表識別號]])</f>
        <v>群</v>
      </c>
      <c r="K2790" s="210" t="str" cm="1">
        <f t="array" ref="K2790" xml:space="preserve"> INDEX(切語上字資料表[聲母拼音碼], 小韻資料表[[#This Row],[上字表識別號]])</f>
        <v>kh</v>
      </c>
      <c r="L2790" s="210" t="str" cm="1">
        <f t="array" ref="L2790" xml:space="preserve"> INDEX(切語上字資料表[清濁], 小韻資料表[[#This Row],[上字表識別號]])</f>
        <v>全濁</v>
      </c>
      <c r="M2790" s="223" cm="1">
        <f t="array" ref="M2790" xml:space="preserve"> INDEX(切語上字資料表[發送收], 小韻資料表[[#This Row],[上字表識別號]])</f>
        <v>0</v>
      </c>
      <c r="N2790" s="205" cm="1">
        <f t="array" ref="N2790" xml:space="preserve"> MATCH(TRUE, ISNUMBER( SEARCH( RIGHT(小韻資料表[[#This Row],[切語]],1), 切語下字資料表[切語下字]) ), 0)</f>
        <v>203</v>
      </c>
      <c r="O2790" s="207" t="str" cm="1">
        <f t="array" ref="O2790" xml:space="preserve"> INDEX(切語下字資料表[韻母], 小韻資料表[[#This Row],[下字表識別號]])</f>
        <v>笑開3</v>
      </c>
      <c r="P2790" s="207" t="str" cm="1">
        <f t="array" ref="P2790" xml:space="preserve"> INDEX(切語下字資料表[韻母拼音碼], 小韻資料表[[#This Row],[下字表識別號]])</f>
        <v>iau</v>
      </c>
      <c r="Q2790" s="210" t="str" cm="1">
        <f t="array" ref="Q2790" xml:space="preserve"> INDEX(設定表!$C$19:$C$23, INT( LEFT(小韻資料表[[#This Row],[目次編碼]],1) ))</f>
        <v>去</v>
      </c>
      <c r="R2790" s="210">
        <f xml:space="preserve">  INDEX(設定表!$C$8:$C$15, MATCH( (RIGHT(小韻資料表[[#This Row],[清濁]]) &amp; 小韻資料表[[#This Row],[調]]), 設定表!$B$8:$B$15, 0))</f>
        <v>7</v>
      </c>
      <c r="S2790" s="205" t="s">
        <v>309</v>
      </c>
      <c r="T2790" s="205" t="s">
        <v>309</v>
      </c>
      <c r="U2790" s="226" t="s">
        <v>309</v>
      </c>
      <c r="V2790" s="147" t="s">
        <v>309</v>
      </c>
      <c r="X2790" s="135"/>
      <c r="Y2790" s="135"/>
      <c r="AA2790" s="135"/>
      <c r="AB2790" s="134"/>
      <c r="AC2790" s="135"/>
      <c r="AD2790" s="135"/>
      <c r="AH2790" s="135"/>
      <c r="AI2790" s="135"/>
    </row>
    <row r="2791" spans="1:35" ht="31.5">
      <c r="A2791" s="205">
        <v>2787</v>
      </c>
      <c r="B2791" s="206" t="s">
        <v>9850</v>
      </c>
      <c r="C2791" s="207" t="str">
        <f xml:space="preserve"> _xlfn.CONCAT(小韻資料表[[#This Row],[聲母拼音碼]],小韻資料表[[#This Row],[韻母拼音碼]],小韻資料表[[#This Row],[調號]])</f>
        <v>jiau7</v>
      </c>
      <c r="D2791" s="206" t="s">
        <v>3580</v>
      </c>
      <c r="E2791" s="208" t="s">
        <v>841</v>
      </c>
      <c r="F2791" s="205">
        <v>22</v>
      </c>
      <c r="G2791" s="209" t="s">
        <v>9851</v>
      </c>
      <c r="H2791" s="205">
        <f xml:space="preserve"> LEN(小韻資料表[[#This Row],[小韻字集]])</f>
        <v>2</v>
      </c>
      <c r="I2791" s="205" cm="1">
        <f t="array" ref="I2791" xml:space="preserve"> MATCH(TRUE, ISNUMBER( SEARCH( LEFT(小韻資料表[[#This Row],[切語]],1), 切語上字資料表[切語上字]) ), 0)</f>
        <v>41</v>
      </c>
      <c r="J2791" s="210" t="str" cm="1">
        <f t="array" ref="J2791" xml:space="preserve"> INDEX(切語上字資料表[聲母], 小韻資料表[[#This Row],[上字表識別號]])</f>
        <v>日</v>
      </c>
      <c r="K2791" s="210" t="str" cm="1">
        <f t="array" ref="K2791" xml:space="preserve"> INDEX(切語上字資料表[聲母拼音碼], 小韻資料表[[#This Row],[上字表識別號]])</f>
        <v>j</v>
      </c>
      <c r="L2791" s="210" t="str" cm="1">
        <f t="array" ref="L2791" xml:space="preserve"> INDEX(切語上字資料表[清濁], 小韻資料表[[#This Row],[上字表識別號]])</f>
        <v>次濁</v>
      </c>
      <c r="M2791" s="223" t="str" cm="1">
        <f t="array" ref="M2791" xml:space="preserve"> INDEX(切語上字資料表[發送收], 小韻資料表[[#This Row],[上字表識別號]])</f>
        <v>收聲</v>
      </c>
      <c r="N2791" s="205" cm="1">
        <f t="array" ref="N2791" xml:space="preserve"> MATCH(TRUE, ISNUMBER( SEARCH( RIGHT(小韻資料表[[#This Row],[切語]],1), 切語下字資料表[切語下字]) ), 0)</f>
        <v>203</v>
      </c>
      <c r="O2791" s="207" t="str" cm="1">
        <f t="array" ref="O2791" xml:space="preserve"> INDEX(切語下字資料表[韻母], 小韻資料表[[#This Row],[下字表識別號]])</f>
        <v>笑開3</v>
      </c>
      <c r="P2791" s="207" t="str" cm="1">
        <f t="array" ref="P2791" xml:space="preserve"> INDEX(切語下字資料表[韻母拼音碼], 小韻資料表[[#This Row],[下字表識別號]])</f>
        <v>iau</v>
      </c>
      <c r="Q2791" s="210" t="str" cm="1">
        <f t="array" ref="Q2791" xml:space="preserve"> INDEX(設定表!$C$19:$C$23, INT( LEFT(小韻資料表[[#This Row],[目次編碼]],1) ))</f>
        <v>去</v>
      </c>
      <c r="R2791" s="210">
        <f xml:space="preserve">  INDEX(設定表!$C$8:$C$15, MATCH( (RIGHT(小韻資料表[[#This Row],[清濁]]) &amp; 小韻資料表[[#This Row],[調]]), 設定表!$B$8:$B$15, 0))</f>
        <v>7</v>
      </c>
      <c r="S2791" s="205" t="s">
        <v>309</v>
      </c>
      <c r="T2791" s="205" t="s">
        <v>309</v>
      </c>
      <c r="U2791" s="226" t="s">
        <v>309</v>
      </c>
      <c r="V2791" s="146" t="s">
        <v>309</v>
      </c>
      <c r="X2791" s="135"/>
      <c r="Y2791" s="135"/>
      <c r="AA2791" s="135"/>
      <c r="AB2791" s="134"/>
      <c r="AC2791" s="135"/>
      <c r="AD2791" s="135"/>
      <c r="AH2791" s="135"/>
      <c r="AI2791" s="135"/>
    </row>
    <row r="2792" spans="1:35" ht="31.5">
      <c r="A2792" s="205">
        <v>2788</v>
      </c>
      <c r="B2792" s="206" t="s">
        <v>9852</v>
      </c>
      <c r="C2792" s="207" t="str">
        <f xml:space="preserve"> _xlfn.CONCAT(小韻資料表[[#This Row],[聲母拼音碼]],小韻資料表[[#This Row],[韻母拼音碼]],小韻資料表[[#This Row],[調號]])</f>
        <v>hau7</v>
      </c>
      <c r="D2792" s="206" t="s">
        <v>819</v>
      </c>
      <c r="E2792" s="208" t="s">
        <v>855</v>
      </c>
      <c r="F2792" s="205">
        <v>1</v>
      </c>
      <c r="G2792" s="209" t="s">
        <v>9853</v>
      </c>
      <c r="H2792" s="205">
        <f xml:space="preserve"> LEN(小韻資料表[[#This Row],[小韻字集]])</f>
        <v>9</v>
      </c>
      <c r="I2792" s="205" cm="1">
        <f t="array" ref="I2792" xml:space="preserve"> MATCH(TRUE, ISNUMBER( SEARCH( LEFT(小韻資料表[[#This Row],[切語]],1), 切語上字資料表[切語上字]) ), 0)</f>
        <v>37</v>
      </c>
      <c r="J2792" s="210" t="str" cm="1">
        <f t="array" ref="J2792" xml:space="preserve"> INDEX(切語上字資料表[聲母], 小韻資料表[[#This Row],[上字表識別號]])</f>
        <v>匣</v>
      </c>
      <c r="K2792" s="210" t="str" cm="1">
        <f t="array" ref="K2792" xml:space="preserve"> INDEX(切語上字資料表[聲母拼音碼], 小韻資料表[[#This Row],[上字表識別號]])</f>
        <v>h</v>
      </c>
      <c r="L2792" s="210" t="str" cm="1">
        <f t="array" ref="L2792" xml:space="preserve"> INDEX(切語上字資料表[清濁], 小韻資料表[[#This Row],[上字表識別號]])</f>
        <v>全濁</v>
      </c>
      <c r="M2792" s="223" t="str" cm="1">
        <f t="array" ref="M2792" xml:space="preserve"> INDEX(切語上字資料表[發送收], 小韻資料表[[#This Row],[上字表識別號]])</f>
        <v>送氣</v>
      </c>
      <c r="N2792" s="205" cm="1">
        <f t="array" ref="N2792" xml:space="preserve"> MATCH(TRUE, ISNUMBER( SEARCH( RIGHT(小韻資料表[[#This Row],[切語]],1), 切語下字資料表[切語下字]) ), 0)</f>
        <v>207</v>
      </c>
      <c r="O2792" s="207" t="str" cm="1">
        <f t="array" ref="O2792" xml:space="preserve"> INDEX(切語下字資料表[韻母], 小韻資料表[[#This Row],[下字表識別號]])</f>
        <v>效開2</v>
      </c>
      <c r="P2792" s="207" t="str" cm="1">
        <f t="array" ref="P2792" xml:space="preserve"> INDEX(切語下字資料表[韻母拼音碼], 小韻資料表[[#This Row],[下字表識別號]])</f>
        <v>au</v>
      </c>
      <c r="Q2792" s="210" t="str" cm="1">
        <f t="array" ref="Q2792" xml:space="preserve"> INDEX(設定表!$C$19:$C$23, INT( LEFT(小韻資料表[[#This Row],[目次編碼]],1) ))</f>
        <v>去</v>
      </c>
      <c r="R2792" s="210">
        <f xml:space="preserve">  INDEX(設定表!$C$8:$C$15, MATCH( (RIGHT(小韻資料表[[#This Row],[清濁]]) &amp; 小韻資料表[[#This Row],[調]]), 設定表!$B$8:$B$15, 0))</f>
        <v>7</v>
      </c>
      <c r="S2792" s="205" t="s">
        <v>309</v>
      </c>
      <c r="T2792" s="205" t="s">
        <v>309</v>
      </c>
      <c r="U2792" s="226" t="s">
        <v>309</v>
      </c>
      <c r="V2792" s="147" t="s">
        <v>309</v>
      </c>
      <c r="X2792" s="135"/>
      <c r="Y2792" s="135"/>
      <c r="AA2792" s="135"/>
      <c r="AB2792" s="134"/>
      <c r="AC2792" s="135"/>
      <c r="AD2792" s="135"/>
      <c r="AH2792" s="135"/>
      <c r="AI2792" s="135"/>
    </row>
    <row r="2793" spans="1:35" ht="31.5">
      <c r="A2793" s="205">
        <v>2789</v>
      </c>
      <c r="B2793" s="206" t="s">
        <v>9854</v>
      </c>
      <c r="C2793" s="207" t="str">
        <f xml:space="preserve"> _xlfn.CONCAT(小韻資料表[[#This Row],[聲母拼音碼]],小韻資料表[[#This Row],[韻母拼音碼]],小韻資料表[[#This Row],[調號]])</f>
        <v>kau3</v>
      </c>
      <c r="D2793" s="206" t="s">
        <v>9855</v>
      </c>
      <c r="E2793" s="208" t="s">
        <v>855</v>
      </c>
      <c r="F2793" s="205">
        <v>2</v>
      </c>
      <c r="G2793" s="209" t="s">
        <v>9856</v>
      </c>
      <c r="H2793" s="205">
        <f xml:space="preserve"> LEN(小韻資料表[[#This Row],[小韻字集]])</f>
        <v>13</v>
      </c>
      <c r="I2793" s="205" cm="1">
        <f t="array" ref="I2793" xml:space="preserve"> MATCH(TRUE, ISNUMBER( SEARCH( LEFT(小韻資料表[[#This Row],[切語]],1), 切語上字資料表[切語上字]) ), 0)</f>
        <v>1</v>
      </c>
      <c r="J2793" s="210" t="str" cm="1">
        <f t="array" ref="J2793" xml:space="preserve"> INDEX(切語上字資料表[聲母], 小韻資料表[[#This Row],[上字表識別號]])</f>
        <v>見</v>
      </c>
      <c r="K2793" s="210" t="str" cm="1">
        <f t="array" ref="K2793" xml:space="preserve"> INDEX(切語上字資料表[聲母拼音碼], 小韻資料表[[#This Row],[上字表識別號]])</f>
        <v>k</v>
      </c>
      <c r="L2793" s="210" t="str" cm="1">
        <f t="array" ref="L2793" xml:space="preserve"> INDEX(切語上字資料表[清濁], 小韻資料表[[#This Row],[上字表識別號]])</f>
        <v>全清</v>
      </c>
      <c r="M2793" s="223" t="str" cm="1">
        <f t="array" ref="M2793" xml:space="preserve"> INDEX(切語上字資料表[發送收], 小韻資料表[[#This Row],[上字表識別號]])</f>
        <v>發聲</v>
      </c>
      <c r="N2793" s="205" cm="1">
        <f t="array" ref="N2793" xml:space="preserve"> MATCH(TRUE, ISNUMBER( SEARCH( RIGHT(小韻資料表[[#This Row],[切語]],1), 切語下字資料表[切語下字]) ), 0)</f>
        <v>207</v>
      </c>
      <c r="O2793" s="207" t="str" cm="1">
        <f t="array" ref="O2793" xml:space="preserve"> INDEX(切語下字資料表[韻母], 小韻資料表[[#This Row],[下字表識別號]])</f>
        <v>效開2</v>
      </c>
      <c r="P2793" s="207" t="str" cm="1">
        <f t="array" ref="P2793" xml:space="preserve"> INDEX(切語下字資料表[韻母拼音碼], 小韻資料表[[#This Row],[下字表識別號]])</f>
        <v>au</v>
      </c>
      <c r="Q2793" s="210" t="str" cm="1">
        <f t="array" ref="Q2793" xml:space="preserve"> INDEX(設定表!$C$19:$C$23, INT( LEFT(小韻資料表[[#This Row],[目次編碼]],1) ))</f>
        <v>去</v>
      </c>
      <c r="R2793" s="210">
        <f xml:space="preserve">  INDEX(設定表!$C$8:$C$15, MATCH( (RIGHT(小韻資料表[[#This Row],[清濁]]) &amp; 小韻資料表[[#This Row],[調]]), 設定表!$B$8:$B$15, 0))</f>
        <v>3</v>
      </c>
      <c r="S2793" s="205" t="s">
        <v>309</v>
      </c>
      <c r="T2793" s="205" t="s">
        <v>309</v>
      </c>
      <c r="U2793" s="226" t="s">
        <v>9857</v>
      </c>
      <c r="V2793" s="146" t="s">
        <v>309</v>
      </c>
      <c r="X2793" s="135"/>
      <c r="Y2793" s="135"/>
      <c r="AA2793" s="135"/>
      <c r="AB2793" s="134"/>
      <c r="AC2793" s="135"/>
      <c r="AD2793" s="135"/>
      <c r="AH2793" s="135"/>
      <c r="AI2793" s="135"/>
    </row>
    <row r="2794" spans="1:35" ht="31.5">
      <c r="A2794" s="205">
        <v>2790</v>
      </c>
      <c r="B2794" s="206" t="s">
        <v>9858</v>
      </c>
      <c r="C2794" s="207" t="str">
        <f xml:space="preserve"> _xlfn.CONCAT(小韻資料表[[#This Row],[聲母拼音碼]],小韻資料表[[#This Row],[韻母拼音碼]],小韻資料表[[#This Row],[調號]])</f>
        <v>hau3</v>
      </c>
      <c r="D2794" s="206" t="s">
        <v>9859</v>
      </c>
      <c r="E2794" s="208" t="s">
        <v>855</v>
      </c>
      <c r="F2794" s="205">
        <v>3</v>
      </c>
      <c r="G2794" s="209" t="s">
        <v>9860</v>
      </c>
      <c r="H2794" s="205">
        <f xml:space="preserve"> LEN(小韻資料表[[#This Row],[小韻字集]])</f>
        <v>7</v>
      </c>
      <c r="I2794" s="205" cm="1">
        <f t="array" ref="I2794" xml:space="preserve"> MATCH(TRUE, ISNUMBER( SEARCH( LEFT(小韻資料表[[#This Row],[切語]],1), 切語上字資料表[切語上字]) ), 0)</f>
        <v>36</v>
      </c>
      <c r="J2794" s="210" t="str" cm="1">
        <f t="array" ref="J2794" xml:space="preserve"> INDEX(切語上字資料表[聲母], 小韻資料表[[#This Row],[上字表識別號]])</f>
        <v>曉</v>
      </c>
      <c r="K2794" s="210" t="str" cm="1">
        <f t="array" ref="K2794" xml:space="preserve"> INDEX(切語上字資料表[聲母拼音碼], 小韻資料表[[#This Row],[上字表識別號]])</f>
        <v>h</v>
      </c>
      <c r="L2794" s="210" t="str" cm="1">
        <f t="array" ref="L2794" xml:space="preserve"> INDEX(切語上字資料表[清濁], 小韻資料表[[#This Row],[上字表識別號]])</f>
        <v>次清</v>
      </c>
      <c r="M2794" s="223" t="str" cm="1">
        <f t="array" ref="M2794" xml:space="preserve"> INDEX(切語上字資料表[發送收], 小韻資料表[[#This Row],[上字表識別號]])</f>
        <v>送氣</v>
      </c>
      <c r="N2794" s="205" cm="1">
        <f t="array" ref="N2794" xml:space="preserve"> MATCH(TRUE, ISNUMBER( SEARCH( RIGHT(小韻資料表[[#This Row],[切語]],1), 切語下字資料表[切語下字]) ), 0)</f>
        <v>207</v>
      </c>
      <c r="O2794" s="207" t="str" cm="1">
        <f t="array" ref="O2794" xml:space="preserve"> INDEX(切語下字資料表[韻母], 小韻資料表[[#This Row],[下字表識別號]])</f>
        <v>效開2</v>
      </c>
      <c r="P2794" s="207" t="str" cm="1">
        <f t="array" ref="P2794" xml:space="preserve"> INDEX(切語下字資料表[韻母拼音碼], 小韻資料表[[#This Row],[下字表識別號]])</f>
        <v>au</v>
      </c>
      <c r="Q2794" s="210" t="str" cm="1">
        <f t="array" ref="Q2794" xml:space="preserve"> INDEX(設定表!$C$19:$C$23, INT( LEFT(小韻資料表[[#This Row],[目次編碼]],1) ))</f>
        <v>去</v>
      </c>
      <c r="R2794" s="210">
        <f xml:space="preserve">  INDEX(設定表!$C$8:$C$15, MATCH( (RIGHT(小韻資料表[[#This Row],[清濁]]) &amp; 小韻資料表[[#This Row],[調]]), 設定表!$B$8:$B$15, 0))</f>
        <v>3</v>
      </c>
      <c r="S2794" s="205" t="s">
        <v>309</v>
      </c>
      <c r="T2794" s="205" t="s">
        <v>309</v>
      </c>
      <c r="U2794" s="226" t="s">
        <v>309</v>
      </c>
      <c r="V2794" s="147" t="s">
        <v>309</v>
      </c>
      <c r="X2794" s="135"/>
      <c r="Y2794" s="135"/>
      <c r="AA2794" s="135"/>
      <c r="AB2794" s="134"/>
      <c r="AC2794" s="135"/>
      <c r="AD2794" s="135"/>
      <c r="AH2794" s="135"/>
      <c r="AI2794" s="135"/>
    </row>
    <row r="2795" spans="1:35" ht="31.5">
      <c r="A2795" s="205">
        <v>2791</v>
      </c>
      <c r="B2795" s="206" t="s">
        <v>9861</v>
      </c>
      <c r="C2795" s="207" t="str">
        <f xml:space="preserve"> _xlfn.CONCAT(小韻資料表[[#This Row],[聲母拼音碼]],小韻資料表[[#This Row],[韻母拼音碼]],小韻資料表[[#This Row],[調號]])</f>
        <v>tau3</v>
      </c>
      <c r="D2795" s="206" t="s">
        <v>9862</v>
      </c>
      <c r="E2795" s="208" t="s">
        <v>855</v>
      </c>
      <c r="F2795" s="205">
        <v>4</v>
      </c>
      <c r="G2795" s="209" t="s">
        <v>9863</v>
      </c>
      <c r="H2795" s="205">
        <f xml:space="preserve"> LEN(小韻資料表[[#This Row],[小韻字集]])</f>
        <v>5</v>
      </c>
      <c r="I2795" s="205" cm="1">
        <f t="array" ref="I2795" xml:space="preserve"> MATCH(TRUE, ISNUMBER( SEARCH( LEFT(小韻資料表[[#This Row],[切語]],1), 切語上字資料表[切語上字]) ), 0)</f>
        <v>5</v>
      </c>
      <c r="J2795" s="210" t="str" cm="1">
        <f t="array" ref="J2795" xml:space="preserve"> INDEX(切語上字資料表[聲母], 小韻資料表[[#This Row],[上字表識別號]])</f>
        <v>端</v>
      </c>
      <c r="K2795" s="210" t="str" cm="1">
        <f t="array" ref="K2795" xml:space="preserve"> INDEX(切語上字資料表[聲母拼音碼], 小韻資料表[[#This Row],[上字表識別號]])</f>
        <v>t</v>
      </c>
      <c r="L2795" s="210" t="str" cm="1">
        <f t="array" ref="L2795" xml:space="preserve"> INDEX(切語上字資料表[清濁], 小韻資料表[[#This Row],[上字表識別號]])</f>
        <v>全清</v>
      </c>
      <c r="M2795" s="223" t="str" cm="1">
        <f t="array" ref="M2795" xml:space="preserve"> INDEX(切語上字資料表[發送收], 小韻資料表[[#This Row],[上字表識別號]])</f>
        <v>發聲</v>
      </c>
      <c r="N2795" s="205" cm="1">
        <f t="array" ref="N2795" xml:space="preserve"> MATCH(TRUE, ISNUMBER( SEARCH( RIGHT(小韻資料表[[#This Row],[切語]],1), 切語下字資料表[切語下字]) ), 0)</f>
        <v>207</v>
      </c>
      <c r="O2795" s="207" t="str" cm="1">
        <f t="array" ref="O2795" xml:space="preserve"> INDEX(切語下字資料表[韻母], 小韻資料表[[#This Row],[下字表識別號]])</f>
        <v>效開2</v>
      </c>
      <c r="P2795" s="207" t="str" cm="1">
        <f t="array" ref="P2795" xml:space="preserve"> INDEX(切語下字資料表[韻母拼音碼], 小韻資料表[[#This Row],[下字表識別號]])</f>
        <v>au</v>
      </c>
      <c r="Q2795" s="210" t="str" cm="1">
        <f t="array" ref="Q2795" xml:space="preserve"> INDEX(設定表!$C$19:$C$23, INT( LEFT(小韻資料表[[#This Row],[目次編碼]],1) ))</f>
        <v>去</v>
      </c>
      <c r="R2795" s="210">
        <f xml:space="preserve">  INDEX(設定表!$C$8:$C$15, MATCH( (RIGHT(小韻資料表[[#This Row],[清濁]]) &amp; 小韻資料表[[#This Row],[調]]), 設定表!$B$8:$B$15, 0))</f>
        <v>3</v>
      </c>
      <c r="S2795" s="205" t="s">
        <v>309</v>
      </c>
      <c r="T2795" s="205" t="s">
        <v>309</v>
      </c>
      <c r="U2795" s="226" t="s">
        <v>309</v>
      </c>
      <c r="V2795" s="146" t="s">
        <v>309</v>
      </c>
      <c r="X2795" s="135"/>
      <c r="Y2795" s="135"/>
      <c r="AA2795" s="135"/>
      <c r="AB2795" s="134"/>
      <c r="AC2795" s="135"/>
      <c r="AD2795" s="135"/>
      <c r="AH2795" s="135"/>
      <c r="AI2795" s="135"/>
    </row>
    <row r="2796" spans="1:35" ht="31.5">
      <c r="A2796" s="205">
        <v>2792</v>
      </c>
      <c r="B2796" s="206" t="s">
        <v>9864</v>
      </c>
      <c r="C2796" s="207" t="str">
        <f xml:space="preserve"> _xlfn.CONCAT(小韻資料表[[#This Row],[聲母拼音碼]],小韻資料表[[#This Row],[韻母拼音碼]],小韻資料表[[#This Row],[調號]])</f>
        <v>pau3</v>
      </c>
      <c r="D2796" s="206" t="s">
        <v>9865</v>
      </c>
      <c r="E2796" s="208" t="s">
        <v>855</v>
      </c>
      <c r="F2796" s="205">
        <v>5</v>
      </c>
      <c r="G2796" s="209" t="s">
        <v>9866</v>
      </c>
      <c r="H2796" s="205">
        <f xml:space="preserve"> LEN(小韻資料表[[#This Row],[小韻字集]])</f>
        <v>7</v>
      </c>
      <c r="I2796" s="205" cm="1">
        <f t="array" ref="I2796" xml:space="preserve"> MATCH(TRUE, ISNUMBER( SEARCH( LEFT(小韻資料表[[#This Row],[切語]],1), 切語上字資料表[切語上字]) ), 0)</f>
        <v>13</v>
      </c>
      <c r="J2796" s="210" t="str" cm="1">
        <f t="array" ref="J2796" xml:space="preserve"> INDEX(切語上字資料表[聲母], 小韻資料表[[#This Row],[上字表識別號]])</f>
        <v>幫</v>
      </c>
      <c r="K2796" s="210" t="str" cm="1">
        <f t="array" ref="K2796" xml:space="preserve"> INDEX(切語上字資料表[聲母拼音碼], 小韻資料表[[#This Row],[上字表識別號]])</f>
        <v>p</v>
      </c>
      <c r="L2796" s="210" t="str" cm="1">
        <f t="array" ref="L2796" xml:space="preserve"> INDEX(切語上字資料表[清濁], 小韻資料表[[#This Row],[上字表識別號]])</f>
        <v>全清</v>
      </c>
      <c r="M2796" s="223" t="str" cm="1">
        <f t="array" ref="M2796" xml:space="preserve"> INDEX(切語上字資料表[發送收], 小韻資料表[[#This Row],[上字表識別號]])</f>
        <v>發聲</v>
      </c>
      <c r="N2796" s="205" cm="1">
        <f t="array" ref="N2796" xml:space="preserve"> MATCH(TRUE, ISNUMBER( SEARCH( RIGHT(小韻資料表[[#This Row],[切語]],1), 切語下字資料表[切語下字]) ), 0)</f>
        <v>207</v>
      </c>
      <c r="O2796" s="207" t="str" cm="1">
        <f t="array" ref="O2796" xml:space="preserve"> INDEX(切語下字資料表[韻母], 小韻資料表[[#This Row],[下字表識別號]])</f>
        <v>效開2</v>
      </c>
      <c r="P2796" s="207" t="str" cm="1">
        <f t="array" ref="P2796" xml:space="preserve"> INDEX(切語下字資料表[韻母拼音碼], 小韻資料表[[#This Row],[下字表識別號]])</f>
        <v>au</v>
      </c>
      <c r="Q2796" s="210" t="str" cm="1">
        <f t="array" ref="Q2796" xml:space="preserve"> INDEX(設定表!$C$19:$C$23, INT( LEFT(小韻資料表[[#This Row],[目次編碼]],1) ))</f>
        <v>去</v>
      </c>
      <c r="R2796" s="210">
        <f xml:space="preserve">  INDEX(設定表!$C$8:$C$15, MATCH( (RIGHT(小韻資料表[[#This Row],[清濁]]) &amp; 小韻資料表[[#This Row],[調]]), 設定表!$B$8:$B$15, 0))</f>
        <v>3</v>
      </c>
      <c r="S2796" s="205" t="s">
        <v>309</v>
      </c>
      <c r="T2796" s="205" t="s">
        <v>309</v>
      </c>
      <c r="U2796" s="226" t="s">
        <v>309</v>
      </c>
      <c r="V2796" s="147" t="s">
        <v>309</v>
      </c>
      <c r="X2796" s="135"/>
      <c r="Y2796" s="135"/>
      <c r="AA2796" s="135"/>
      <c r="AB2796" s="134"/>
      <c r="AC2796" s="135"/>
      <c r="AD2796" s="135"/>
      <c r="AH2796" s="135"/>
      <c r="AI2796" s="135"/>
    </row>
    <row r="2797" spans="1:35" ht="31.5">
      <c r="A2797" s="205">
        <v>2793</v>
      </c>
      <c r="B2797" s="206" t="s">
        <v>9867</v>
      </c>
      <c r="C2797" s="207" t="str">
        <f xml:space="preserve"> _xlfn.CONCAT(小韻資料表[[#This Row],[聲母拼音碼]],小韻資料表[[#This Row],[韻母拼音碼]],小韻資料表[[#This Row],[調號]])</f>
        <v>khau3</v>
      </c>
      <c r="D2797" s="206" t="s">
        <v>3679</v>
      </c>
      <c r="E2797" s="208" t="s">
        <v>855</v>
      </c>
      <c r="F2797" s="205">
        <v>6</v>
      </c>
      <c r="G2797" s="209" t="s">
        <v>9868</v>
      </c>
      <c r="H2797" s="205">
        <f xml:space="preserve"> LEN(小韻資料表[[#This Row],[小韻字集]])</f>
        <v>3</v>
      </c>
      <c r="I2797" s="205" cm="1">
        <f t="array" ref="I2797" xml:space="preserve"> MATCH(TRUE, ISNUMBER( SEARCH( LEFT(小韻資料表[[#This Row],[切語]],1), 切語上字資料表[切語上字]) ), 0)</f>
        <v>2</v>
      </c>
      <c r="J2797" s="210" t="str" cm="1">
        <f t="array" ref="J2797" xml:space="preserve"> INDEX(切語上字資料表[聲母], 小韻資料表[[#This Row],[上字表識別號]])</f>
        <v>溪</v>
      </c>
      <c r="K2797" s="210" t="str" cm="1">
        <f t="array" ref="K2797" xml:space="preserve"> INDEX(切語上字資料表[聲母拼音碼], 小韻資料表[[#This Row],[上字表識別號]])</f>
        <v>kh</v>
      </c>
      <c r="L2797" s="210" t="str" cm="1">
        <f t="array" ref="L2797" xml:space="preserve"> INDEX(切語上字資料表[清濁], 小韻資料表[[#This Row],[上字表識別號]])</f>
        <v>次清</v>
      </c>
      <c r="M2797" s="223" t="str" cm="1">
        <f t="array" ref="M2797" xml:space="preserve"> INDEX(切語上字資料表[發送收], 小韻資料表[[#This Row],[上字表識別號]])</f>
        <v>送氣</v>
      </c>
      <c r="N2797" s="205" cm="1">
        <f t="array" ref="N2797" xml:space="preserve"> MATCH(TRUE, ISNUMBER( SEARCH( RIGHT(小韻資料表[[#This Row],[切語]],1), 切語下字資料表[切語下字]) ), 0)</f>
        <v>207</v>
      </c>
      <c r="O2797" s="207" t="str" cm="1">
        <f t="array" ref="O2797" xml:space="preserve"> INDEX(切語下字資料表[韻母], 小韻資料表[[#This Row],[下字表識別號]])</f>
        <v>效開2</v>
      </c>
      <c r="P2797" s="207" t="str" cm="1">
        <f t="array" ref="P2797" xml:space="preserve"> INDEX(切語下字資料表[韻母拼音碼], 小韻資料表[[#This Row],[下字表識別號]])</f>
        <v>au</v>
      </c>
      <c r="Q2797" s="210" t="str" cm="1">
        <f t="array" ref="Q2797" xml:space="preserve"> INDEX(設定表!$C$19:$C$23, INT( LEFT(小韻資料表[[#This Row],[目次編碼]],1) ))</f>
        <v>去</v>
      </c>
      <c r="R2797" s="210">
        <f xml:space="preserve">  INDEX(設定表!$C$8:$C$15, MATCH( (RIGHT(小韻資料表[[#This Row],[清濁]]) &amp; 小韻資料表[[#This Row],[調]]), 設定表!$B$8:$B$15, 0))</f>
        <v>3</v>
      </c>
      <c r="S2797" s="205" t="s">
        <v>309</v>
      </c>
      <c r="T2797" s="205" t="s">
        <v>309</v>
      </c>
      <c r="U2797" s="226" t="s">
        <v>309</v>
      </c>
      <c r="V2797" s="146" t="s">
        <v>309</v>
      </c>
      <c r="X2797" s="135"/>
      <c r="Y2797" s="135"/>
      <c r="AA2797" s="135"/>
      <c r="AB2797" s="134"/>
      <c r="AC2797" s="135"/>
      <c r="AD2797" s="135"/>
      <c r="AH2797" s="135"/>
      <c r="AI2797" s="135"/>
    </row>
    <row r="2798" spans="1:35" ht="31.5">
      <c r="A2798" s="205">
        <v>2794</v>
      </c>
      <c r="B2798" s="206" t="s">
        <v>9869</v>
      </c>
      <c r="C2798" s="207" t="str">
        <f xml:space="preserve"> _xlfn.CONCAT(小韻資料表[[#This Row],[聲母拼音碼]],小韻資料表[[#This Row],[韻母拼音碼]],小韻資料表[[#This Row],[調號]])</f>
        <v>mau7</v>
      </c>
      <c r="D2798" s="206" t="s">
        <v>9870</v>
      </c>
      <c r="E2798" s="208" t="s">
        <v>855</v>
      </c>
      <c r="F2798" s="205">
        <v>7</v>
      </c>
      <c r="G2798" s="209" t="s">
        <v>9871</v>
      </c>
      <c r="H2798" s="205">
        <f xml:space="preserve"> LEN(小韻資料表[[#This Row],[小韻字集]])</f>
        <v>9</v>
      </c>
      <c r="I2798" s="205" cm="1">
        <f t="array" ref="I2798" xml:space="preserve"> MATCH(TRUE, ISNUMBER( SEARCH( LEFT(小韻資料表[[#This Row],[切語]],1), 切語上字資料表[切語上字]) ), 0)</f>
        <v>16</v>
      </c>
      <c r="J2798" s="210" t="str" cm="1">
        <f t="array" ref="J2798" xml:space="preserve"> INDEX(切語上字資料表[聲母], 小韻資料表[[#This Row],[上字表識別號]])</f>
        <v>明</v>
      </c>
      <c r="K2798" s="210" t="str" cm="1">
        <f t="array" ref="K2798" xml:space="preserve"> INDEX(切語上字資料表[聲母拼音碼], 小韻資料表[[#This Row],[上字表識別號]])</f>
        <v>m</v>
      </c>
      <c r="L2798" s="210" t="str" cm="1">
        <f t="array" ref="L2798" xml:space="preserve"> INDEX(切語上字資料表[清濁], 小韻資料表[[#This Row],[上字表識別號]])</f>
        <v>次濁</v>
      </c>
      <c r="M2798" s="223" t="str" cm="1">
        <f t="array" ref="M2798" xml:space="preserve"> INDEX(切語上字資料表[發送收], 小韻資料表[[#This Row],[上字表識別號]])</f>
        <v>收聲</v>
      </c>
      <c r="N2798" s="205" cm="1">
        <f t="array" ref="N2798" xml:space="preserve"> MATCH(TRUE, ISNUMBER( SEARCH( RIGHT(小韻資料表[[#This Row],[切語]],1), 切語下字資料表[切語下字]) ), 0)</f>
        <v>207</v>
      </c>
      <c r="O2798" s="207" t="str" cm="1">
        <f t="array" ref="O2798" xml:space="preserve"> INDEX(切語下字資料表[韻母], 小韻資料表[[#This Row],[下字表識別號]])</f>
        <v>效開2</v>
      </c>
      <c r="P2798" s="207" t="str" cm="1">
        <f t="array" ref="P2798" xml:space="preserve"> INDEX(切語下字資料表[韻母拼音碼], 小韻資料表[[#This Row],[下字表識別號]])</f>
        <v>au</v>
      </c>
      <c r="Q2798" s="210" t="str" cm="1">
        <f t="array" ref="Q2798" xml:space="preserve"> INDEX(設定表!$C$19:$C$23, INT( LEFT(小韻資料表[[#This Row],[目次編碼]],1) ))</f>
        <v>去</v>
      </c>
      <c r="R2798" s="210">
        <f xml:space="preserve">  INDEX(設定表!$C$8:$C$15, MATCH( (RIGHT(小韻資料表[[#This Row],[清濁]]) &amp; 小韻資料表[[#This Row],[調]]), 設定表!$B$8:$B$15, 0))</f>
        <v>7</v>
      </c>
      <c r="S2798" s="205" t="s">
        <v>309</v>
      </c>
      <c r="T2798" s="205" t="s">
        <v>309</v>
      </c>
      <c r="U2798" s="226" t="s">
        <v>309</v>
      </c>
      <c r="V2798" s="147" t="s">
        <v>309</v>
      </c>
      <c r="X2798" s="135"/>
      <c r="Y2798" s="135"/>
      <c r="AA2798" s="135"/>
      <c r="AB2798" s="134"/>
      <c r="AC2798" s="135"/>
      <c r="AD2798" s="135"/>
      <c r="AH2798" s="135"/>
      <c r="AI2798" s="135"/>
    </row>
    <row r="2799" spans="1:35" ht="31.5">
      <c r="A2799" s="205">
        <v>2795</v>
      </c>
      <c r="B2799" s="206" t="s">
        <v>9872</v>
      </c>
      <c r="C2799" s="207" t="str">
        <f xml:space="preserve"> _xlfn.CONCAT(小韻資料表[[#This Row],[聲母拼音碼]],小韻資料表[[#This Row],[韻母拼音碼]],小韻資料表[[#This Row],[調號]])</f>
        <v>phau3</v>
      </c>
      <c r="D2799" s="206" t="s">
        <v>9873</v>
      </c>
      <c r="E2799" s="208" t="s">
        <v>855</v>
      </c>
      <c r="F2799" s="205">
        <v>8</v>
      </c>
      <c r="G2799" s="209" t="s">
        <v>9874</v>
      </c>
      <c r="H2799" s="205">
        <f xml:space="preserve"> LEN(小韻資料表[[#This Row],[小韻字集]])</f>
        <v>6</v>
      </c>
      <c r="I2799" s="205" cm="1">
        <f t="array" ref="I2799" xml:space="preserve"> MATCH(TRUE, ISNUMBER( SEARCH( LEFT(小韻資料表[[#This Row],[切語]],1), 切語上字資料表[切語上字]) ), 0)</f>
        <v>14</v>
      </c>
      <c r="J2799" s="210" t="str" cm="1">
        <f t="array" ref="J2799" xml:space="preserve"> INDEX(切語上字資料表[聲母], 小韻資料表[[#This Row],[上字表識別號]])</f>
        <v>滂</v>
      </c>
      <c r="K2799" s="210" t="str" cm="1">
        <f t="array" ref="K2799" xml:space="preserve"> INDEX(切語上字資料表[聲母拼音碼], 小韻資料表[[#This Row],[上字表識別號]])</f>
        <v>ph</v>
      </c>
      <c r="L2799" s="210" t="str" cm="1">
        <f t="array" ref="L2799" xml:space="preserve"> INDEX(切語上字資料表[清濁], 小韻資料表[[#This Row],[上字表識別號]])</f>
        <v>次清</v>
      </c>
      <c r="M2799" s="223" t="str" cm="1">
        <f t="array" ref="M2799" xml:space="preserve"> INDEX(切語上字資料表[發送收], 小韻資料表[[#This Row],[上字表識別號]])</f>
        <v>送氣</v>
      </c>
      <c r="N2799" s="205" cm="1">
        <f t="array" ref="N2799" xml:space="preserve"> MATCH(TRUE, ISNUMBER( SEARCH( RIGHT(小韻資料表[[#This Row],[切語]],1), 切語下字資料表[切語下字]) ), 0)</f>
        <v>207</v>
      </c>
      <c r="O2799" s="207" t="str" cm="1">
        <f t="array" ref="O2799" xml:space="preserve"> INDEX(切語下字資料表[韻母], 小韻資料表[[#This Row],[下字表識別號]])</f>
        <v>效開2</v>
      </c>
      <c r="P2799" s="207" t="str" cm="1">
        <f t="array" ref="P2799" xml:space="preserve"> INDEX(切語下字資料表[韻母拼音碼], 小韻資料表[[#This Row],[下字表識別號]])</f>
        <v>au</v>
      </c>
      <c r="Q2799" s="210" t="str" cm="1">
        <f t="array" ref="Q2799" xml:space="preserve"> INDEX(設定表!$C$19:$C$23, INT( LEFT(小韻資料表[[#This Row],[目次編碼]],1) ))</f>
        <v>去</v>
      </c>
      <c r="R2799" s="210">
        <f xml:space="preserve">  INDEX(設定表!$C$8:$C$15, MATCH( (RIGHT(小韻資料表[[#This Row],[清濁]]) &amp; 小韻資料表[[#This Row],[調]]), 設定表!$B$8:$B$15, 0))</f>
        <v>3</v>
      </c>
      <c r="S2799" s="205" t="s">
        <v>309</v>
      </c>
      <c r="T2799" s="205" t="s">
        <v>309</v>
      </c>
      <c r="U2799" s="226" t="s">
        <v>9875</v>
      </c>
      <c r="V2799" s="146" t="s">
        <v>309</v>
      </c>
      <c r="X2799" s="135"/>
      <c r="Y2799" s="135"/>
      <c r="AA2799" s="135"/>
      <c r="AB2799" s="134"/>
      <c r="AC2799" s="135"/>
      <c r="AD2799" s="135"/>
      <c r="AH2799" s="135"/>
      <c r="AI2799" s="135"/>
    </row>
    <row r="2800" spans="1:35" ht="31.5">
      <c r="A2800" s="205">
        <v>2796</v>
      </c>
      <c r="B2800" s="206" t="s">
        <v>9876</v>
      </c>
      <c r="C2800" s="207" t="str">
        <f xml:space="preserve"> _xlfn.CONCAT(小韻資料表[[#This Row],[聲母拼音碼]],小韻資料表[[#This Row],[韻母拼音碼]],小韻資料表[[#This Row],[調號]])</f>
        <v>thau3</v>
      </c>
      <c r="D2800" s="206" t="s">
        <v>9877</v>
      </c>
      <c r="E2800" s="208" t="s">
        <v>855</v>
      </c>
      <c r="F2800" s="205">
        <v>9</v>
      </c>
      <c r="G2800" s="209" t="s">
        <v>9878</v>
      </c>
      <c r="H2800" s="205">
        <f xml:space="preserve"> LEN(小韻資料表[[#This Row],[小韻字集]])</f>
        <v>2</v>
      </c>
      <c r="I2800" s="205" cm="1">
        <f t="array" ref="I2800" xml:space="preserve"> MATCH(TRUE, ISNUMBER( SEARCH( LEFT(小韻資料表[[#This Row],[切語]],1), 切語上字資料表[切語上字]) ), 0)</f>
        <v>10</v>
      </c>
      <c r="J2800" s="210" t="str" cm="1">
        <f t="array" ref="J2800" xml:space="preserve"> INDEX(切語上字資料表[聲母], 小韻資料表[[#This Row],[上字表識別號]])</f>
        <v>徹</v>
      </c>
      <c r="K2800" s="210" t="str" cm="1">
        <f t="array" ref="K2800" xml:space="preserve"> INDEX(切語上字資料表[聲母拼音碼], 小韻資料表[[#This Row],[上字表識別號]])</f>
        <v>th</v>
      </c>
      <c r="L2800" s="210" t="str" cm="1">
        <f t="array" ref="L2800" xml:space="preserve"> INDEX(切語上字資料表[清濁], 小韻資料表[[#This Row],[上字表識別號]])</f>
        <v>次清</v>
      </c>
      <c r="M2800" s="223" t="str" cm="1">
        <f t="array" ref="M2800" xml:space="preserve"> INDEX(切語上字資料表[發送收], 小韻資料表[[#This Row],[上字表識別號]])</f>
        <v>送氣</v>
      </c>
      <c r="N2800" s="205" cm="1">
        <f t="array" ref="N2800" xml:space="preserve"> MATCH(TRUE, ISNUMBER( SEARCH( RIGHT(小韻資料表[[#This Row],[切語]],1), 切語下字資料表[切語下字]) ), 0)</f>
        <v>207</v>
      </c>
      <c r="O2800" s="207" t="str" cm="1">
        <f t="array" ref="O2800" xml:space="preserve"> INDEX(切語下字資料表[韻母], 小韻資料表[[#This Row],[下字表識別號]])</f>
        <v>效開2</v>
      </c>
      <c r="P2800" s="207" t="str" cm="1">
        <f t="array" ref="P2800" xml:space="preserve"> INDEX(切語下字資料表[韻母拼音碼], 小韻資料表[[#This Row],[下字表識別號]])</f>
        <v>au</v>
      </c>
      <c r="Q2800" s="210" t="str" cm="1">
        <f t="array" ref="Q2800" xml:space="preserve"> INDEX(設定表!$C$19:$C$23, INT( LEFT(小韻資料表[[#This Row],[目次編碼]],1) ))</f>
        <v>去</v>
      </c>
      <c r="R2800" s="210">
        <f xml:space="preserve">  INDEX(設定表!$C$8:$C$15, MATCH( (RIGHT(小韻資料表[[#This Row],[清濁]]) &amp; 小韻資料表[[#This Row],[調]]), 設定表!$B$8:$B$15, 0))</f>
        <v>3</v>
      </c>
      <c r="S2800" s="205" t="s">
        <v>309</v>
      </c>
      <c r="T2800" s="205" t="s">
        <v>309</v>
      </c>
      <c r="U2800" s="226" t="s">
        <v>309</v>
      </c>
      <c r="V2800" s="147" t="s">
        <v>309</v>
      </c>
      <c r="X2800" s="135"/>
      <c r="Y2800" s="135"/>
      <c r="AA2800" s="135"/>
      <c r="AB2800" s="134"/>
      <c r="AC2800" s="135"/>
      <c r="AD2800" s="135"/>
      <c r="AH2800" s="135"/>
      <c r="AI2800" s="135"/>
    </row>
    <row r="2801" spans="1:35" ht="31.5">
      <c r="A2801" s="205">
        <v>2797</v>
      </c>
      <c r="B2801" s="206" t="s">
        <v>9879</v>
      </c>
      <c r="C2801" s="207" t="str">
        <f xml:space="preserve"> _xlfn.CONCAT(小韻資料表[[#This Row],[聲母拼音碼]],小韻資料表[[#This Row],[韻母拼音碼]],小韻資料表[[#This Row],[調號]])</f>
        <v>sau3</v>
      </c>
      <c r="D2801" s="206" t="s">
        <v>9880</v>
      </c>
      <c r="E2801" s="208" t="s">
        <v>855</v>
      </c>
      <c r="F2801" s="205">
        <v>10</v>
      </c>
      <c r="G2801" s="209" t="s">
        <v>9881</v>
      </c>
      <c r="H2801" s="205">
        <f xml:space="preserve"> LEN(小韻資料表[[#This Row],[小韻字集]])</f>
        <v>10</v>
      </c>
      <c r="I2801" s="205" cm="1">
        <f t="array" ref="I2801" xml:space="preserve"> MATCH(TRUE, ISNUMBER( SEARCH( LEFT(小韻資料表[[#This Row],[切語]],1), 切語上字資料表[切語上字]) ), 0)</f>
        <v>29</v>
      </c>
      <c r="J2801" s="210" t="str" cm="1">
        <f t="array" ref="J2801" xml:space="preserve"> INDEX(切語上字資料表[聲母], 小韻資料表[[#This Row],[上字表識別號]])</f>
        <v>疏</v>
      </c>
      <c r="K2801" s="210" t="str" cm="1">
        <f t="array" ref="K2801" xml:space="preserve"> INDEX(切語上字資料表[聲母拼音碼], 小韻資料表[[#This Row],[上字表識別號]])</f>
        <v>s</v>
      </c>
      <c r="L2801" s="210" t="str" cm="1">
        <f t="array" ref="L2801" xml:space="preserve"> INDEX(切語上字資料表[清濁], 小韻資料表[[#This Row],[上字表識別號]])</f>
        <v>全清</v>
      </c>
      <c r="M2801" s="223" t="str" cm="1">
        <f t="array" ref="M2801" xml:space="preserve"> INDEX(切語上字資料表[發送收], 小韻資料表[[#This Row],[上字表識別號]])</f>
        <v>發聲</v>
      </c>
      <c r="N2801" s="205" cm="1">
        <f t="array" ref="N2801" xml:space="preserve"> MATCH(TRUE, ISNUMBER( SEARCH( RIGHT(小韻資料表[[#This Row],[切語]],1), 切語下字資料表[切語下字]) ), 0)</f>
        <v>207</v>
      </c>
      <c r="O2801" s="207" t="str" cm="1">
        <f t="array" ref="O2801" xml:space="preserve"> INDEX(切語下字資料表[韻母], 小韻資料表[[#This Row],[下字表識別號]])</f>
        <v>效開2</v>
      </c>
      <c r="P2801" s="207" t="str" cm="1">
        <f t="array" ref="P2801" xml:space="preserve"> INDEX(切語下字資料表[韻母拼音碼], 小韻資料表[[#This Row],[下字表識別號]])</f>
        <v>au</v>
      </c>
      <c r="Q2801" s="210" t="str" cm="1">
        <f t="array" ref="Q2801" xml:space="preserve"> INDEX(設定表!$C$19:$C$23, INT( LEFT(小韻資料表[[#This Row],[目次編碼]],1) ))</f>
        <v>去</v>
      </c>
      <c r="R2801" s="210">
        <f xml:space="preserve">  INDEX(設定表!$C$8:$C$15, MATCH( (RIGHT(小韻資料表[[#This Row],[清濁]]) &amp; 小韻資料表[[#This Row],[調]]), 設定表!$B$8:$B$15, 0))</f>
        <v>3</v>
      </c>
      <c r="S2801" s="205" t="s">
        <v>309</v>
      </c>
      <c r="T2801" s="205" t="s">
        <v>309</v>
      </c>
      <c r="U2801" s="226" t="s">
        <v>309</v>
      </c>
      <c r="V2801" s="146" t="s">
        <v>309</v>
      </c>
      <c r="X2801" s="135"/>
      <c r="Y2801" s="135"/>
      <c r="AA2801" s="135"/>
      <c r="AB2801" s="134"/>
      <c r="AC2801" s="135"/>
      <c r="AD2801" s="135"/>
      <c r="AH2801" s="135"/>
      <c r="AI2801" s="135"/>
    </row>
    <row r="2802" spans="1:35" ht="31.5">
      <c r="A2802" s="205">
        <v>2798</v>
      </c>
      <c r="B2802" s="206" t="s">
        <v>9882</v>
      </c>
      <c r="C2802" s="207" t="str">
        <f xml:space="preserve"> _xlfn.CONCAT(小韻資料表[[#This Row],[聲母拼音碼]],小韻資料表[[#This Row],[韻母拼音碼]],小韻資料表[[#This Row],[調號]])</f>
        <v>tau7</v>
      </c>
      <c r="D2802" s="206" t="s">
        <v>9883</v>
      </c>
      <c r="E2802" s="208" t="s">
        <v>855</v>
      </c>
      <c r="F2802" s="205">
        <v>11</v>
      </c>
      <c r="G2802" s="209" t="s">
        <v>9884</v>
      </c>
      <c r="H2802" s="205">
        <f xml:space="preserve"> LEN(小韻資料表[[#This Row],[小韻字集]])</f>
        <v>4</v>
      </c>
      <c r="I2802" s="205" cm="1">
        <f t="array" ref="I2802" xml:space="preserve"> MATCH(TRUE, ISNUMBER( SEARCH( LEFT(小韻資料表[[#This Row],[切語]],1), 切語上字資料表[切語上字]) ), 0)</f>
        <v>11</v>
      </c>
      <c r="J2802" s="210" t="str" cm="1">
        <f t="array" ref="J2802" xml:space="preserve"> INDEX(切語上字資料表[聲母], 小韻資料表[[#This Row],[上字表識別號]])</f>
        <v>澄</v>
      </c>
      <c r="K2802" s="210" t="str" cm="1">
        <f t="array" ref="K2802" xml:space="preserve"> INDEX(切語上字資料表[聲母拼音碼], 小韻資料表[[#This Row],[上字表識別號]])</f>
        <v>t</v>
      </c>
      <c r="L2802" s="210" t="str" cm="1">
        <f t="array" ref="L2802" xml:space="preserve"> INDEX(切語上字資料表[清濁], 小韻資料表[[#This Row],[上字表識別號]])</f>
        <v>全濁</v>
      </c>
      <c r="M2802" s="223" cm="1">
        <f t="array" ref="M2802" xml:space="preserve"> INDEX(切語上字資料表[發送收], 小韻資料表[[#This Row],[上字表識別號]])</f>
        <v>0</v>
      </c>
      <c r="N2802" s="205" cm="1">
        <f t="array" ref="N2802" xml:space="preserve"> MATCH(TRUE, ISNUMBER( SEARCH( RIGHT(小韻資料表[[#This Row],[切語]],1), 切語下字資料表[切語下字]) ), 0)</f>
        <v>207</v>
      </c>
      <c r="O2802" s="207" t="str" cm="1">
        <f t="array" ref="O2802" xml:space="preserve"> INDEX(切語下字資料表[韻母], 小韻資料表[[#This Row],[下字表識別號]])</f>
        <v>效開2</v>
      </c>
      <c r="P2802" s="207" t="str" cm="1">
        <f t="array" ref="P2802" xml:space="preserve"> INDEX(切語下字資料表[韻母拼音碼], 小韻資料表[[#This Row],[下字表識別號]])</f>
        <v>au</v>
      </c>
      <c r="Q2802" s="210" t="str" cm="1">
        <f t="array" ref="Q2802" xml:space="preserve"> INDEX(設定表!$C$19:$C$23, INT( LEFT(小韻資料表[[#This Row],[目次編碼]],1) ))</f>
        <v>去</v>
      </c>
      <c r="R2802" s="210">
        <f xml:space="preserve">  INDEX(設定表!$C$8:$C$15, MATCH( (RIGHT(小韻資料表[[#This Row],[清濁]]) &amp; 小韻資料表[[#This Row],[調]]), 設定表!$B$8:$B$15, 0))</f>
        <v>7</v>
      </c>
      <c r="S2802" s="205" t="s">
        <v>309</v>
      </c>
      <c r="T2802" s="205" t="s">
        <v>309</v>
      </c>
      <c r="U2802" s="226" t="s">
        <v>309</v>
      </c>
      <c r="V2802" s="147" t="s">
        <v>309</v>
      </c>
      <c r="X2802" s="135"/>
      <c r="Y2802" s="135"/>
      <c r="AA2802" s="135"/>
      <c r="AB2802" s="134"/>
      <c r="AC2802" s="135"/>
      <c r="AD2802" s="135"/>
      <c r="AH2802" s="135"/>
      <c r="AI2802" s="135"/>
    </row>
    <row r="2803" spans="1:35" ht="31.5">
      <c r="A2803" s="205">
        <v>2799</v>
      </c>
      <c r="B2803" s="206" t="s">
        <v>9885</v>
      </c>
      <c r="C2803" s="207" t="str">
        <f xml:space="preserve"> _xlfn.CONCAT(小韻資料表[[#This Row],[聲母拼音碼]],小韻資料表[[#This Row],[韻母拼音碼]],小韻資料表[[#This Row],[調號]])</f>
        <v>nau7</v>
      </c>
      <c r="D2803" s="206" t="s">
        <v>9886</v>
      </c>
      <c r="E2803" s="208" t="s">
        <v>855</v>
      </c>
      <c r="F2803" s="205">
        <v>12</v>
      </c>
      <c r="G2803" s="209" t="s">
        <v>9887</v>
      </c>
      <c r="H2803" s="205">
        <f xml:space="preserve"> LEN(小韻資料表[[#This Row],[小韻字集]])</f>
        <v>5</v>
      </c>
      <c r="I2803" s="205" cm="1">
        <f t="array" ref="I2803" xml:space="preserve"> MATCH(TRUE, ISNUMBER( SEARCH( LEFT(小韻資料表[[#This Row],[切語]],1), 切語上字資料表[切語上字]) ), 0)</f>
        <v>8</v>
      </c>
      <c r="J2803" s="210" t="str" cm="1">
        <f t="array" ref="J2803" xml:space="preserve"> INDEX(切語上字資料表[聲母], 小韻資料表[[#This Row],[上字表識別號]])</f>
        <v>泥</v>
      </c>
      <c r="K2803" s="210" t="str" cm="1">
        <f t="array" ref="K2803" xml:space="preserve"> INDEX(切語上字資料表[聲母拼音碼], 小韻資料表[[#This Row],[上字表識別號]])</f>
        <v>n</v>
      </c>
      <c r="L2803" s="210" t="str" cm="1">
        <f t="array" ref="L2803" xml:space="preserve"> INDEX(切語上字資料表[清濁], 小韻資料表[[#This Row],[上字表識別號]])</f>
        <v>次濁</v>
      </c>
      <c r="M2803" s="223" t="str" cm="1">
        <f t="array" ref="M2803" xml:space="preserve"> INDEX(切語上字資料表[發送收], 小韻資料表[[#This Row],[上字表識別號]])</f>
        <v>收聲</v>
      </c>
      <c r="N2803" s="205" cm="1">
        <f t="array" ref="N2803" xml:space="preserve"> MATCH(TRUE, ISNUMBER( SEARCH( RIGHT(小韻資料表[[#This Row],[切語]],1), 切語下字資料表[切語下字]) ), 0)</f>
        <v>207</v>
      </c>
      <c r="O2803" s="207" t="str" cm="1">
        <f t="array" ref="O2803" xml:space="preserve"> INDEX(切語下字資料表[韻母], 小韻資料表[[#This Row],[下字表識別號]])</f>
        <v>效開2</v>
      </c>
      <c r="P2803" s="207" t="str" cm="1">
        <f t="array" ref="P2803" xml:space="preserve"> INDEX(切語下字資料表[韻母拼音碼], 小韻資料表[[#This Row],[下字表識別號]])</f>
        <v>au</v>
      </c>
      <c r="Q2803" s="210" t="str" cm="1">
        <f t="array" ref="Q2803" xml:space="preserve"> INDEX(設定表!$C$19:$C$23, INT( LEFT(小韻資料表[[#This Row],[目次編碼]],1) ))</f>
        <v>去</v>
      </c>
      <c r="R2803" s="210">
        <f xml:space="preserve">  INDEX(設定表!$C$8:$C$15, MATCH( (RIGHT(小韻資料表[[#This Row],[清濁]]) &amp; 小韻資料表[[#This Row],[調]]), 設定表!$B$8:$B$15, 0))</f>
        <v>7</v>
      </c>
      <c r="S2803" s="205" t="s">
        <v>309</v>
      </c>
      <c r="T2803" s="205" t="s">
        <v>309</v>
      </c>
      <c r="U2803" s="226" t="s">
        <v>9888</v>
      </c>
      <c r="V2803" s="146" t="s">
        <v>309</v>
      </c>
      <c r="X2803" s="135"/>
      <c r="Y2803" s="135"/>
      <c r="AA2803" s="135"/>
      <c r="AB2803" s="134"/>
      <c r="AC2803" s="135"/>
      <c r="AD2803" s="135"/>
      <c r="AH2803" s="135"/>
      <c r="AI2803" s="135"/>
    </row>
    <row r="2804" spans="1:35" ht="31.5">
      <c r="A2804" s="205">
        <v>2800</v>
      </c>
      <c r="B2804" s="206" t="s">
        <v>9889</v>
      </c>
      <c r="C2804" s="207" t="str">
        <f xml:space="preserve"> _xlfn.CONCAT(小韻資料表[[#This Row],[聲母拼音碼]],小韻資料表[[#This Row],[韻母拼音碼]],小韻資料表[[#This Row],[調號]])</f>
        <v>cau3</v>
      </c>
      <c r="D2804" s="206" t="s">
        <v>9890</v>
      </c>
      <c r="E2804" s="208" t="s">
        <v>855</v>
      </c>
      <c r="F2804" s="205">
        <v>13</v>
      </c>
      <c r="G2804" s="209" t="s">
        <v>9891</v>
      </c>
      <c r="H2804" s="205">
        <f xml:space="preserve"> LEN(小韻資料表[[#This Row],[小韻字集]])</f>
        <v>3</v>
      </c>
      <c r="I2804" s="205" cm="1">
        <f t="array" ref="I2804" xml:space="preserve"> MATCH(TRUE, ISNUMBER( SEARCH( LEFT(小韻資料表[[#This Row],[切語]],1), 切語上字資料表[切語上字]) ), 0)</f>
        <v>26</v>
      </c>
      <c r="J2804" s="210" t="str" cm="1">
        <f t="array" ref="J2804" xml:space="preserve"> INDEX(切語上字資料表[聲母], 小韻資料表[[#This Row],[上字表識別號]])</f>
        <v>莊</v>
      </c>
      <c r="K2804" s="210" t="str" cm="1">
        <f t="array" ref="K2804" xml:space="preserve"> INDEX(切語上字資料表[聲母拼音碼], 小韻資料表[[#This Row],[上字表識別號]])</f>
        <v>c</v>
      </c>
      <c r="L2804" s="210" t="str" cm="1">
        <f t="array" ref="L2804" xml:space="preserve"> INDEX(切語上字資料表[清濁], 小韻資料表[[#This Row],[上字表識別號]])</f>
        <v>全清</v>
      </c>
      <c r="M2804" s="223" t="str" cm="1">
        <f t="array" ref="M2804" xml:space="preserve"> INDEX(切語上字資料表[發送收], 小韻資料表[[#This Row],[上字表識別號]])</f>
        <v>發聲</v>
      </c>
      <c r="N2804" s="205" cm="1">
        <f t="array" ref="N2804" xml:space="preserve"> MATCH(TRUE, ISNUMBER( SEARCH( RIGHT(小韻資料表[[#This Row],[切語]],1), 切語下字資料表[切語下字]) ), 0)</f>
        <v>207</v>
      </c>
      <c r="O2804" s="207" t="str" cm="1">
        <f t="array" ref="O2804" xml:space="preserve"> INDEX(切語下字資料表[韻母], 小韻資料表[[#This Row],[下字表識別號]])</f>
        <v>效開2</v>
      </c>
      <c r="P2804" s="207" t="str" cm="1">
        <f t="array" ref="P2804" xml:space="preserve"> INDEX(切語下字資料表[韻母拼音碼], 小韻資料表[[#This Row],[下字表識別號]])</f>
        <v>au</v>
      </c>
      <c r="Q2804" s="210" t="str" cm="1">
        <f t="array" ref="Q2804" xml:space="preserve"> INDEX(設定表!$C$19:$C$23, INT( LEFT(小韻資料表[[#This Row],[目次編碼]],1) ))</f>
        <v>去</v>
      </c>
      <c r="R2804" s="210">
        <f xml:space="preserve">  INDEX(設定表!$C$8:$C$15, MATCH( (RIGHT(小韻資料表[[#This Row],[清濁]]) &amp; 小韻資料表[[#This Row],[調]]), 設定表!$B$8:$B$15, 0))</f>
        <v>3</v>
      </c>
      <c r="S2804" s="205" t="s">
        <v>309</v>
      </c>
      <c r="T2804" s="205" t="s">
        <v>309</v>
      </c>
      <c r="U2804" s="226" t="s">
        <v>9892</v>
      </c>
      <c r="V2804" s="147" t="s">
        <v>309</v>
      </c>
      <c r="X2804" s="135"/>
      <c r="Y2804" s="135"/>
      <c r="AA2804" s="135"/>
      <c r="AB2804" s="134"/>
      <c r="AC2804" s="135"/>
      <c r="AD2804" s="135"/>
      <c r="AH2804" s="135"/>
      <c r="AI2804" s="135"/>
    </row>
    <row r="2805" spans="1:35" ht="31.5">
      <c r="A2805" s="205">
        <v>2801</v>
      </c>
      <c r="B2805" s="206" t="s">
        <v>9893</v>
      </c>
      <c r="C2805" s="207" t="str">
        <f xml:space="preserve"> _xlfn.CONCAT(小韻資料表[[#This Row],[聲母拼音碼]],小韻資料表[[#This Row],[韻母拼音碼]],小韻資料表[[#This Row],[調號]])</f>
        <v>hau7</v>
      </c>
      <c r="D2805" s="206" t="s">
        <v>9894</v>
      </c>
      <c r="E2805" s="208" t="s">
        <v>855</v>
      </c>
      <c r="F2805" s="205">
        <v>14</v>
      </c>
      <c r="G2805" s="209" t="s">
        <v>9895</v>
      </c>
      <c r="H2805" s="205">
        <f xml:space="preserve"> LEN(小韻資料表[[#This Row],[小韻字集]])</f>
        <v>5</v>
      </c>
      <c r="I2805" s="205" cm="1">
        <f t="array" ref="I2805" xml:space="preserve"> MATCH(TRUE, ISNUMBER( SEARCH( LEFT(小韻資料表[[#This Row],[切語]],1), 切語上字資料表[切語上字]) ), 0)</f>
        <v>19</v>
      </c>
      <c r="J2805" s="210" t="str" cm="1">
        <f t="array" ref="J2805" xml:space="preserve"> INDEX(切語上字資料表[聲母], 小韻資料表[[#This Row],[上字表識別號]])</f>
        <v>奉</v>
      </c>
      <c r="K2805" s="210" t="str" cm="1">
        <f t="array" ref="K2805" xml:space="preserve"> INDEX(切語上字資料表[聲母拼音碼], 小韻資料表[[#This Row],[上字表識別號]])</f>
        <v>h</v>
      </c>
      <c r="L2805" s="210" t="str" cm="1">
        <f t="array" ref="L2805" xml:space="preserve"> INDEX(切語上字資料表[清濁], 小韻資料表[[#This Row],[上字表識別號]])</f>
        <v>全濁</v>
      </c>
      <c r="M2805" s="223" cm="1">
        <f t="array" ref="M2805" xml:space="preserve"> INDEX(切語上字資料表[發送收], 小韻資料表[[#This Row],[上字表識別號]])</f>
        <v>0</v>
      </c>
      <c r="N2805" s="205" cm="1">
        <f t="array" ref="N2805" xml:space="preserve"> MATCH(TRUE, ISNUMBER( SEARCH( RIGHT(小韻資料表[[#This Row],[切語]],1), 切語下字資料表[切語下字]) ), 0)</f>
        <v>207</v>
      </c>
      <c r="O2805" s="207" t="str" cm="1">
        <f t="array" ref="O2805" xml:space="preserve"> INDEX(切語下字資料表[韻母], 小韻資料表[[#This Row],[下字表識別號]])</f>
        <v>效開2</v>
      </c>
      <c r="P2805" s="207" t="str" cm="1">
        <f t="array" ref="P2805" xml:space="preserve"> INDEX(切語下字資料表[韻母拼音碼], 小韻資料表[[#This Row],[下字表識別號]])</f>
        <v>au</v>
      </c>
      <c r="Q2805" s="210" t="str" cm="1">
        <f t="array" ref="Q2805" xml:space="preserve"> INDEX(設定表!$C$19:$C$23, INT( LEFT(小韻資料表[[#This Row],[目次編碼]],1) ))</f>
        <v>去</v>
      </c>
      <c r="R2805" s="210">
        <f xml:space="preserve">  INDEX(設定表!$C$8:$C$15, MATCH( (RIGHT(小韻資料表[[#This Row],[清濁]]) &amp; 小韻資料表[[#This Row],[調]]), 設定表!$B$8:$B$15, 0))</f>
        <v>7</v>
      </c>
      <c r="S2805" s="205" t="s">
        <v>309</v>
      </c>
      <c r="T2805" s="205" t="s">
        <v>309</v>
      </c>
      <c r="U2805" s="226" t="s">
        <v>9875</v>
      </c>
      <c r="V2805" s="146" t="s">
        <v>309</v>
      </c>
      <c r="X2805" s="135"/>
      <c r="Y2805" s="135"/>
      <c r="AA2805" s="135"/>
      <c r="AB2805" s="134"/>
      <c r="AC2805" s="135"/>
      <c r="AD2805" s="135"/>
      <c r="AH2805" s="135"/>
      <c r="AI2805" s="135"/>
    </row>
    <row r="2806" spans="1:35" ht="31.5">
      <c r="A2806" s="205">
        <v>2802</v>
      </c>
      <c r="B2806" s="206" t="s">
        <v>9896</v>
      </c>
      <c r="C2806" s="207" t="str">
        <f xml:space="preserve"> _xlfn.CONCAT(小韻資料表[[#This Row],[聲母拼音碼]],小韻資料表[[#This Row],[韻母拼音碼]],小韻資料表[[#This Row],[調號]])</f>
        <v>chau3</v>
      </c>
      <c r="D2806" s="206" t="s">
        <v>9897</v>
      </c>
      <c r="E2806" s="208" t="s">
        <v>855</v>
      </c>
      <c r="F2806" s="205">
        <v>15</v>
      </c>
      <c r="G2806" s="209" t="s">
        <v>9898</v>
      </c>
      <c r="H2806" s="205">
        <f xml:space="preserve"> LEN(小韻資料表[[#This Row],[小韻字集]])</f>
        <v>9</v>
      </c>
      <c r="I2806" s="205" cm="1">
        <f t="array" ref="I2806" xml:space="preserve"> MATCH(TRUE, ISNUMBER( SEARCH( LEFT(小韻資料表[[#This Row],[切語]],1), 切語上字資料表[切語上字]) ), 0)</f>
        <v>27</v>
      </c>
      <c r="J2806" s="210" t="str" cm="1">
        <f t="array" ref="J2806" xml:space="preserve"> INDEX(切語上字資料表[聲母], 小韻資料表[[#This Row],[上字表識別號]])</f>
        <v>初</v>
      </c>
      <c r="K2806" s="210" t="str" cm="1">
        <f t="array" ref="K2806" xml:space="preserve"> INDEX(切語上字資料表[聲母拼音碼], 小韻資料表[[#This Row],[上字表識別號]])</f>
        <v>ch</v>
      </c>
      <c r="L2806" s="210" t="str" cm="1">
        <f t="array" ref="L2806" xml:space="preserve"> INDEX(切語上字資料表[清濁], 小韻資料表[[#This Row],[上字表識別號]])</f>
        <v>次清</v>
      </c>
      <c r="M2806" s="223" t="str" cm="1">
        <f t="array" ref="M2806" xml:space="preserve"> INDEX(切語上字資料表[發送收], 小韻資料表[[#This Row],[上字表識別號]])</f>
        <v>送氣</v>
      </c>
      <c r="N2806" s="205" cm="1">
        <f t="array" ref="N2806" xml:space="preserve"> MATCH(TRUE, ISNUMBER( SEARCH( RIGHT(小韻資料表[[#This Row],[切語]],1), 切語下字資料表[切語下字]) ), 0)</f>
        <v>207</v>
      </c>
      <c r="O2806" s="207" t="str" cm="1">
        <f t="array" ref="O2806" xml:space="preserve"> INDEX(切語下字資料表[韻母], 小韻資料表[[#This Row],[下字表識別號]])</f>
        <v>效開2</v>
      </c>
      <c r="P2806" s="207" t="str" cm="1">
        <f t="array" ref="P2806" xml:space="preserve"> INDEX(切語下字資料表[韻母拼音碼], 小韻資料表[[#This Row],[下字表識別號]])</f>
        <v>au</v>
      </c>
      <c r="Q2806" s="210" t="str" cm="1">
        <f t="array" ref="Q2806" xml:space="preserve"> INDEX(設定表!$C$19:$C$23, INT( LEFT(小韻資料表[[#This Row],[目次編碼]],1) ))</f>
        <v>去</v>
      </c>
      <c r="R2806" s="210">
        <f xml:space="preserve">  INDEX(設定表!$C$8:$C$15, MATCH( (RIGHT(小韻資料表[[#This Row],[清濁]]) &amp; 小韻資料表[[#This Row],[調]]), 設定表!$B$8:$B$15, 0))</f>
        <v>3</v>
      </c>
      <c r="S2806" s="205" t="s">
        <v>309</v>
      </c>
      <c r="T2806" s="205" t="s">
        <v>309</v>
      </c>
      <c r="U2806" s="226" t="s">
        <v>309</v>
      </c>
      <c r="V2806" s="147" t="s">
        <v>309</v>
      </c>
      <c r="X2806" s="135"/>
      <c r="Y2806" s="135"/>
      <c r="AA2806" s="135"/>
      <c r="AB2806" s="134"/>
      <c r="AC2806" s="135"/>
      <c r="AD2806" s="135"/>
      <c r="AH2806" s="135"/>
      <c r="AI2806" s="135"/>
    </row>
    <row r="2807" spans="1:35" ht="31.5">
      <c r="A2807" s="205">
        <v>2803</v>
      </c>
      <c r="B2807" s="206" t="s">
        <v>9899</v>
      </c>
      <c r="C2807" s="207" t="str">
        <f xml:space="preserve"> _xlfn.CONCAT(小韻資料表[[#This Row],[聲母拼音碼]],小韻資料表[[#This Row],[韻母拼音碼]],小韻資料表[[#This Row],[調號]])</f>
        <v>Øau3</v>
      </c>
      <c r="D2807" s="206" t="s">
        <v>9900</v>
      </c>
      <c r="E2807" s="208" t="s">
        <v>855</v>
      </c>
      <c r="F2807" s="205">
        <v>16</v>
      </c>
      <c r="G2807" s="209" t="s">
        <v>9901</v>
      </c>
      <c r="H2807" s="205">
        <f xml:space="preserve"> LEN(小韻資料表[[#This Row],[小韻字集]])</f>
        <v>5</v>
      </c>
      <c r="I2807" s="205" cm="1">
        <f t="array" ref="I2807" xml:space="preserve"> MATCH(TRUE, ISNUMBER( SEARCH( LEFT(小韻資料表[[#This Row],[切語]],1), 切語上字資料表[切語上字]) ), 0)</f>
        <v>35</v>
      </c>
      <c r="J2807" s="210" t="str" cm="1">
        <f t="array" ref="J2807" xml:space="preserve"> INDEX(切語上字資料表[聲母], 小韻資料表[[#This Row],[上字表識別號]])</f>
        <v>影</v>
      </c>
      <c r="K2807" s="210" t="str" cm="1">
        <f t="array" ref="K2807" xml:space="preserve"> INDEX(切語上字資料表[聲母拼音碼], 小韻資料表[[#This Row],[上字表識別號]])</f>
        <v>Ø</v>
      </c>
      <c r="L2807" s="210" t="str" cm="1">
        <f t="array" ref="L2807" xml:space="preserve"> INDEX(切語上字資料表[清濁], 小韻資料表[[#This Row],[上字表識別號]])</f>
        <v>全清</v>
      </c>
      <c r="M2807" s="223" t="str" cm="1">
        <f t="array" ref="M2807" xml:space="preserve"> INDEX(切語上字資料表[發送收], 小韻資料表[[#This Row],[上字表識別號]])</f>
        <v>發聲</v>
      </c>
      <c r="N2807" s="205" cm="1">
        <f t="array" ref="N2807" xml:space="preserve"> MATCH(TRUE, ISNUMBER( SEARCH( RIGHT(小韻資料表[[#This Row],[切語]],1), 切語下字資料表[切語下字]) ), 0)</f>
        <v>207</v>
      </c>
      <c r="O2807" s="207" t="str" cm="1">
        <f t="array" ref="O2807" xml:space="preserve"> INDEX(切語下字資料表[韻母], 小韻資料表[[#This Row],[下字表識別號]])</f>
        <v>效開2</v>
      </c>
      <c r="P2807" s="207" t="str" cm="1">
        <f t="array" ref="P2807" xml:space="preserve"> INDEX(切語下字資料表[韻母拼音碼], 小韻資料表[[#This Row],[下字表識別號]])</f>
        <v>au</v>
      </c>
      <c r="Q2807" s="210" t="str" cm="1">
        <f t="array" ref="Q2807" xml:space="preserve"> INDEX(設定表!$C$19:$C$23, INT( LEFT(小韻資料表[[#This Row],[目次編碼]],1) ))</f>
        <v>去</v>
      </c>
      <c r="R2807" s="210">
        <f xml:space="preserve">  INDEX(設定表!$C$8:$C$15, MATCH( (RIGHT(小韻資料表[[#This Row],[清濁]]) &amp; 小韻資料表[[#This Row],[調]]), 設定表!$B$8:$B$15, 0))</f>
        <v>3</v>
      </c>
      <c r="S2807" s="205" t="s">
        <v>309</v>
      </c>
      <c r="T2807" s="205" t="s">
        <v>309</v>
      </c>
      <c r="U2807" s="226" t="s">
        <v>309</v>
      </c>
      <c r="V2807" s="146" t="s">
        <v>309</v>
      </c>
      <c r="X2807" s="135"/>
      <c r="Y2807" s="135"/>
      <c r="AA2807" s="135"/>
      <c r="AB2807" s="134"/>
      <c r="AC2807" s="135"/>
      <c r="AD2807" s="135"/>
      <c r="AH2807" s="135"/>
      <c r="AI2807" s="135"/>
    </row>
    <row r="2808" spans="1:35" ht="31.5">
      <c r="A2808" s="205">
        <v>2804</v>
      </c>
      <c r="B2808" s="206" t="s">
        <v>9902</v>
      </c>
      <c r="C2808" s="207" t="str">
        <f xml:space="preserve"> _xlfn.CONCAT(小韻資料表[[#This Row],[聲母拼音碼]],小韻資料表[[#This Row],[韻母拼音碼]],小韻資料表[[#This Row],[調號]])</f>
        <v>gau7</v>
      </c>
      <c r="D2808" s="206" t="s">
        <v>9903</v>
      </c>
      <c r="E2808" s="208" t="s">
        <v>855</v>
      </c>
      <c r="F2808" s="205">
        <v>17</v>
      </c>
      <c r="G2808" s="209" t="s">
        <v>9904</v>
      </c>
      <c r="H2808" s="205">
        <f xml:space="preserve"> LEN(小韻資料表[[#This Row],[小韻字集]])</f>
        <v>4</v>
      </c>
      <c r="I2808" s="205" cm="1">
        <f t="array" ref="I2808" xml:space="preserve"> MATCH(TRUE, ISNUMBER( SEARCH( LEFT(小韻資料表[[#This Row],[切語]],1), 切語上字資料表[切語上字]) ), 0)</f>
        <v>4</v>
      </c>
      <c r="J2808" s="210" t="str" cm="1">
        <f t="array" ref="J2808" xml:space="preserve"> INDEX(切語上字資料表[聲母], 小韻資料表[[#This Row],[上字表識別號]])</f>
        <v>疑</v>
      </c>
      <c r="K2808" s="210" t="str" cm="1">
        <f t="array" ref="K2808" xml:space="preserve"> INDEX(切語上字資料表[聲母拼音碼], 小韻資料表[[#This Row],[上字表識別號]])</f>
        <v>g</v>
      </c>
      <c r="L2808" s="210" t="str" cm="1">
        <f t="array" ref="L2808" xml:space="preserve"> INDEX(切語上字資料表[清濁], 小韻資料表[[#This Row],[上字表識別號]])</f>
        <v>次濁</v>
      </c>
      <c r="M2808" s="223" t="str" cm="1">
        <f t="array" ref="M2808" xml:space="preserve"> INDEX(切語上字資料表[發送收], 小韻資料表[[#This Row],[上字表識別號]])</f>
        <v>收聲</v>
      </c>
      <c r="N2808" s="205" cm="1">
        <f t="array" ref="N2808" xml:space="preserve"> MATCH(TRUE, ISNUMBER( SEARCH( RIGHT(小韻資料表[[#This Row],[切語]],1), 切語下字資料表[切語下字]) ), 0)</f>
        <v>207</v>
      </c>
      <c r="O2808" s="207" t="str" cm="1">
        <f t="array" ref="O2808" xml:space="preserve"> INDEX(切語下字資料表[韻母], 小韻資料表[[#This Row],[下字表識別號]])</f>
        <v>效開2</v>
      </c>
      <c r="P2808" s="207" t="str" cm="1">
        <f t="array" ref="P2808" xml:space="preserve"> INDEX(切語下字資料表[韻母拼音碼], 小韻資料表[[#This Row],[下字表識別號]])</f>
        <v>au</v>
      </c>
      <c r="Q2808" s="210" t="str" cm="1">
        <f t="array" ref="Q2808" xml:space="preserve"> INDEX(設定表!$C$19:$C$23, INT( LEFT(小韻資料表[[#This Row],[目次編碼]],1) ))</f>
        <v>去</v>
      </c>
      <c r="R2808" s="210">
        <f xml:space="preserve">  INDEX(設定表!$C$8:$C$15, MATCH( (RIGHT(小韻資料表[[#This Row],[清濁]]) &amp; 小韻資料表[[#This Row],[調]]), 設定表!$B$8:$B$15, 0))</f>
        <v>7</v>
      </c>
      <c r="S2808" s="205" t="s">
        <v>309</v>
      </c>
      <c r="T2808" s="205" t="s">
        <v>309</v>
      </c>
      <c r="U2808" s="226" t="s">
        <v>309</v>
      </c>
      <c r="V2808" s="147" t="s">
        <v>309</v>
      </c>
      <c r="X2808" s="135"/>
      <c r="Y2808" s="135"/>
      <c r="AA2808" s="135"/>
      <c r="AB2808" s="134"/>
      <c r="AC2808" s="135"/>
      <c r="AD2808" s="135"/>
      <c r="AH2808" s="135"/>
      <c r="AI2808" s="135"/>
    </row>
    <row r="2809" spans="1:35" ht="31.5">
      <c r="A2809" s="205">
        <v>2805</v>
      </c>
      <c r="B2809" s="206" t="s">
        <v>9905</v>
      </c>
      <c r="C2809" s="207" t="str">
        <f xml:space="preserve"> _xlfn.CONCAT(小韻資料表[[#This Row],[聲母拼音碼]],小韻資料表[[#This Row],[韻母拼音碼]],小韻資料表[[#This Row],[調號]])</f>
        <v>cau7</v>
      </c>
      <c r="D2809" s="206" t="s">
        <v>3653</v>
      </c>
      <c r="E2809" s="208" t="s">
        <v>855</v>
      </c>
      <c r="F2809" s="205">
        <v>18</v>
      </c>
      <c r="G2809" s="209" t="s">
        <v>3653</v>
      </c>
      <c r="H2809" s="205">
        <f xml:space="preserve"> LEN(小韻資料表[[#This Row],[小韻字集]])</f>
        <v>1</v>
      </c>
      <c r="I2809" s="205" cm="1">
        <f t="array" ref="I2809" xml:space="preserve"> MATCH(TRUE, ISNUMBER( SEARCH( LEFT(小韻資料表[[#This Row],[切語]],1), 切語上字資料表[切語上字]) ), 0)</f>
        <v>28</v>
      </c>
      <c r="J2809" s="210" t="str" cm="1">
        <f t="array" ref="J2809" xml:space="preserve"> INDEX(切語上字資料表[聲母], 小韻資料表[[#This Row],[上字表識別號]])</f>
        <v>床</v>
      </c>
      <c r="K2809" s="210" t="str" cm="1">
        <f t="array" ref="K2809" xml:space="preserve"> INDEX(切語上字資料表[聲母拼音碼], 小韻資料表[[#This Row],[上字表識別號]])</f>
        <v>c</v>
      </c>
      <c r="L2809" s="210" t="str" cm="1">
        <f t="array" ref="L2809" xml:space="preserve"> INDEX(切語上字資料表[清濁], 小韻資料表[[#This Row],[上字表識別號]])</f>
        <v>全濁</v>
      </c>
      <c r="M2809" s="223" cm="1">
        <f t="array" ref="M2809" xml:space="preserve"> INDEX(切語上字資料表[發送收], 小韻資料表[[#This Row],[上字表識別號]])</f>
        <v>0</v>
      </c>
      <c r="N2809" s="205" cm="1">
        <f t="array" ref="N2809" xml:space="preserve"> MATCH(TRUE, ISNUMBER( SEARCH( RIGHT(小韻資料表[[#This Row],[切語]],1), 切語下字資料表[切語下字]) ), 0)</f>
        <v>207</v>
      </c>
      <c r="O2809" s="207" t="str" cm="1">
        <f t="array" ref="O2809" xml:space="preserve"> INDEX(切語下字資料表[韻母], 小韻資料表[[#This Row],[下字表識別號]])</f>
        <v>效開2</v>
      </c>
      <c r="P2809" s="207" t="str" cm="1">
        <f t="array" ref="P2809" xml:space="preserve"> INDEX(切語下字資料表[韻母拼音碼], 小韻資料表[[#This Row],[下字表識別號]])</f>
        <v>au</v>
      </c>
      <c r="Q2809" s="210" t="str" cm="1">
        <f t="array" ref="Q2809" xml:space="preserve"> INDEX(設定表!$C$19:$C$23, INT( LEFT(小韻資料表[[#This Row],[目次編碼]],1) ))</f>
        <v>去</v>
      </c>
      <c r="R2809" s="210">
        <f xml:space="preserve">  INDEX(設定表!$C$8:$C$15, MATCH( (RIGHT(小韻資料表[[#This Row],[清濁]]) &amp; 小韻資料表[[#This Row],[調]]), 設定表!$B$8:$B$15, 0))</f>
        <v>7</v>
      </c>
      <c r="S2809" s="205" t="s">
        <v>309</v>
      </c>
      <c r="T2809" s="205" t="s">
        <v>309</v>
      </c>
      <c r="U2809" s="226" t="s">
        <v>309</v>
      </c>
      <c r="V2809" s="146" t="s">
        <v>309</v>
      </c>
      <c r="X2809" s="135"/>
      <c r="Y2809" s="135"/>
      <c r="AA2809" s="135"/>
      <c r="AB2809" s="134"/>
      <c r="AC2809" s="135"/>
      <c r="AD2809" s="135"/>
      <c r="AH2809" s="135"/>
      <c r="AI2809" s="135"/>
    </row>
    <row r="2810" spans="1:35" ht="31.5">
      <c r="A2810" s="205">
        <v>2806</v>
      </c>
      <c r="B2810" s="206" t="s">
        <v>9906</v>
      </c>
      <c r="C2810" s="207" t="str">
        <f xml:space="preserve"> _xlfn.CONCAT(小韻資料表[[#This Row],[聲母拼音碼]],小韻資料表[[#This Row],[韻母拼音碼]],小韻資料表[[#This Row],[調號]])</f>
        <v>ho7</v>
      </c>
      <c r="D2810" s="206" t="s">
        <v>869</v>
      </c>
      <c r="E2810" s="208" t="s">
        <v>868</v>
      </c>
      <c r="F2810" s="205">
        <v>1</v>
      </c>
      <c r="G2810" s="209" t="s">
        <v>9907</v>
      </c>
      <c r="H2810" s="205">
        <f xml:space="preserve"> LEN(小韻資料表[[#This Row],[小韻字集]])</f>
        <v>9</v>
      </c>
      <c r="I2810" s="205" cm="1">
        <f t="array" ref="I2810" xml:space="preserve"> MATCH(TRUE, ISNUMBER( SEARCH( LEFT(小韻資料表[[#This Row],[切語]],1), 切語上字資料表[切語上字]) ), 0)</f>
        <v>37</v>
      </c>
      <c r="J2810" s="210" t="str" cm="1">
        <f t="array" ref="J2810" xml:space="preserve"> INDEX(切語上字資料表[聲母], 小韻資料表[[#This Row],[上字表識別號]])</f>
        <v>匣</v>
      </c>
      <c r="K2810" s="210" t="str" cm="1">
        <f t="array" ref="K2810" xml:space="preserve"> INDEX(切語上字資料表[聲母拼音碼], 小韻資料表[[#This Row],[上字表識別號]])</f>
        <v>h</v>
      </c>
      <c r="L2810" s="210" t="str" cm="1">
        <f t="array" ref="L2810" xml:space="preserve"> INDEX(切語上字資料表[清濁], 小韻資料表[[#This Row],[上字表識別號]])</f>
        <v>全濁</v>
      </c>
      <c r="M2810" s="223" t="str" cm="1">
        <f t="array" ref="M2810" xml:space="preserve"> INDEX(切語上字資料表[發送收], 小韻資料表[[#This Row],[上字表識別號]])</f>
        <v>送氣</v>
      </c>
      <c r="N2810" s="205" cm="1">
        <f t="array" ref="N2810" xml:space="preserve"> MATCH(TRUE, ISNUMBER( SEARCH( RIGHT(小韻資料表[[#This Row],[切語]],1), 切語下字資料表[切語下字]) ), 0)</f>
        <v>211</v>
      </c>
      <c r="O2810" s="207" t="str" cm="1">
        <f t="array" ref="O2810" xml:space="preserve"> INDEX(切語下字資料表[韻母], 小韻資料表[[#This Row],[下字表識別號]])</f>
        <v>号開1</v>
      </c>
      <c r="P2810" s="207" t="str" cm="1">
        <f t="array" ref="P2810" xml:space="preserve"> INDEX(切語下字資料表[韻母拼音碼], 小韻資料表[[#This Row],[下字表識別號]])</f>
        <v>o</v>
      </c>
      <c r="Q2810" s="210" t="str" cm="1">
        <f t="array" ref="Q2810" xml:space="preserve"> INDEX(設定表!$C$19:$C$23, INT( LEFT(小韻資料表[[#This Row],[目次編碼]],1) ))</f>
        <v>去</v>
      </c>
      <c r="R2810" s="210">
        <f xml:space="preserve">  INDEX(設定表!$C$8:$C$15, MATCH( (RIGHT(小韻資料表[[#This Row],[清濁]]) &amp; 小韻資料表[[#This Row],[調]]), 設定表!$B$8:$B$15, 0))</f>
        <v>7</v>
      </c>
      <c r="S2810" s="205" t="s">
        <v>309</v>
      </c>
      <c r="T2810" s="205" t="s">
        <v>309</v>
      </c>
      <c r="U2810" s="226" t="s">
        <v>309</v>
      </c>
      <c r="V2810" s="147" t="s">
        <v>309</v>
      </c>
      <c r="X2810" s="135"/>
      <c r="Y2810" s="135"/>
      <c r="AA2810" s="135"/>
      <c r="AB2810" s="134"/>
      <c r="AC2810" s="135"/>
      <c r="AD2810" s="135"/>
      <c r="AH2810" s="135"/>
      <c r="AI2810" s="135"/>
    </row>
    <row r="2811" spans="1:35" ht="31.5">
      <c r="A2811" s="205">
        <v>2807</v>
      </c>
      <c r="B2811" s="206" t="s">
        <v>9908</v>
      </c>
      <c r="C2811" s="207" t="str">
        <f xml:space="preserve"> _xlfn.CONCAT(小韻資料表[[#This Row],[聲母拼音碼]],小韻資料表[[#This Row],[韻母拼音碼]],小韻資料表[[#This Row],[調號]])</f>
        <v>to7</v>
      </c>
      <c r="D2811" s="206" t="s">
        <v>9909</v>
      </c>
      <c r="E2811" s="208" t="s">
        <v>868</v>
      </c>
      <c r="F2811" s="205">
        <v>2</v>
      </c>
      <c r="G2811" s="209" t="s">
        <v>9910</v>
      </c>
      <c r="H2811" s="205">
        <f xml:space="preserve"> LEN(小韻資料表[[#This Row],[小韻字集]])</f>
        <v>16</v>
      </c>
      <c r="I2811" s="205" cm="1">
        <f t="array" ref="I2811" xml:space="preserve"> MATCH(TRUE, ISNUMBER( SEARCH( LEFT(小韻資料表[[#This Row],[切語]],1), 切語上字資料表[切語上字]) ), 0)</f>
        <v>7</v>
      </c>
      <c r="J2811" s="210" t="str" cm="1">
        <f t="array" ref="J2811" xml:space="preserve"> INDEX(切語上字資料表[聲母], 小韻資料表[[#This Row],[上字表識別號]])</f>
        <v>定</v>
      </c>
      <c r="K2811" s="210" t="str" cm="1">
        <f t="array" ref="K2811" xml:space="preserve"> INDEX(切語上字資料表[聲母拼音碼], 小韻資料表[[#This Row],[上字表識別號]])</f>
        <v>t</v>
      </c>
      <c r="L2811" s="210" t="str" cm="1">
        <f t="array" ref="L2811" xml:space="preserve"> INDEX(切語上字資料表[清濁], 小韻資料表[[#This Row],[上字表識別號]])</f>
        <v>全濁</v>
      </c>
      <c r="M2811" s="223" cm="1">
        <f t="array" ref="M2811" xml:space="preserve"> INDEX(切語上字資料表[發送收], 小韻資料表[[#This Row],[上字表識別號]])</f>
        <v>0</v>
      </c>
      <c r="N2811" s="205" cm="1">
        <f t="array" ref="N2811" xml:space="preserve"> MATCH(TRUE, ISNUMBER( SEARCH( RIGHT(小韻資料表[[#This Row],[切語]],1), 切語下字資料表[切語下字]) ), 0)</f>
        <v>211</v>
      </c>
      <c r="O2811" s="207" t="str" cm="1">
        <f t="array" ref="O2811" xml:space="preserve"> INDEX(切語下字資料表[韻母], 小韻資料表[[#This Row],[下字表識別號]])</f>
        <v>号開1</v>
      </c>
      <c r="P2811" s="207" t="str" cm="1">
        <f t="array" ref="P2811" xml:space="preserve"> INDEX(切語下字資料表[韻母拼音碼], 小韻資料表[[#This Row],[下字表識別號]])</f>
        <v>o</v>
      </c>
      <c r="Q2811" s="210" t="str" cm="1">
        <f t="array" ref="Q2811" xml:space="preserve"> INDEX(設定表!$C$19:$C$23, INT( LEFT(小韻資料表[[#This Row],[目次編碼]],1) ))</f>
        <v>去</v>
      </c>
      <c r="R2811" s="210">
        <f xml:space="preserve">  INDEX(設定表!$C$8:$C$15, MATCH( (RIGHT(小韻資料表[[#This Row],[清濁]]) &amp; 小韻資料表[[#This Row],[調]]), 設定表!$B$8:$B$15, 0))</f>
        <v>7</v>
      </c>
      <c r="S2811" s="205" t="s">
        <v>9911</v>
      </c>
      <c r="T2811" s="205" t="s">
        <v>309</v>
      </c>
      <c r="U2811" s="226" t="s">
        <v>309</v>
      </c>
      <c r="V2811" s="146" t="s">
        <v>309</v>
      </c>
      <c r="X2811" s="135"/>
      <c r="Y2811" s="135"/>
      <c r="AA2811" s="135"/>
      <c r="AB2811" s="134"/>
      <c r="AC2811" s="135"/>
      <c r="AD2811" s="135"/>
      <c r="AH2811" s="135"/>
      <c r="AI2811" s="135"/>
    </row>
    <row r="2812" spans="1:35" ht="31.5">
      <c r="A2812" s="205">
        <v>2808</v>
      </c>
      <c r="B2812" s="206" t="s">
        <v>9912</v>
      </c>
      <c r="C2812" s="207" t="str">
        <f xml:space="preserve"> _xlfn.CONCAT(小韻資料表[[#This Row],[聲母拼音碼]],小韻資料表[[#This Row],[韻母拼音碼]],小韻資料表[[#This Row],[調號]])</f>
        <v>to3</v>
      </c>
      <c r="D2812" s="206" t="s">
        <v>9913</v>
      </c>
      <c r="E2812" s="208" t="s">
        <v>868</v>
      </c>
      <c r="F2812" s="205">
        <v>3</v>
      </c>
      <c r="G2812" s="209" t="s">
        <v>9914</v>
      </c>
      <c r="H2812" s="205">
        <f xml:space="preserve"> LEN(小韻資料表[[#This Row],[小韻字集]])</f>
        <v>8</v>
      </c>
      <c r="I2812" s="205" cm="1">
        <f t="array" ref="I2812" xml:space="preserve"> MATCH(TRUE, ISNUMBER( SEARCH( LEFT(小韻資料表[[#This Row],[切語]],1), 切語上字資料表[切語上字]) ), 0)</f>
        <v>5</v>
      </c>
      <c r="J2812" s="210" t="str" cm="1">
        <f t="array" ref="J2812" xml:space="preserve"> INDEX(切語上字資料表[聲母], 小韻資料表[[#This Row],[上字表識別號]])</f>
        <v>端</v>
      </c>
      <c r="K2812" s="210" t="str" cm="1">
        <f t="array" ref="K2812" xml:space="preserve"> INDEX(切語上字資料表[聲母拼音碼], 小韻資料表[[#This Row],[上字表識別號]])</f>
        <v>t</v>
      </c>
      <c r="L2812" s="210" t="str" cm="1">
        <f t="array" ref="L2812" xml:space="preserve"> INDEX(切語上字資料表[清濁], 小韻資料表[[#This Row],[上字表識別號]])</f>
        <v>全清</v>
      </c>
      <c r="M2812" s="223" t="str" cm="1">
        <f t="array" ref="M2812" xml:space="preserve"> INDEX(切語上字資料表[發送收], 小韻資料表[[#This Row],[上字表識別號]])</f>
        <v>發聲</v>
      </c>
      <c r="N2812" s="205" cm="1">
        <f t="array" ref="N2812" xml:space="preserve"> MATCH(TRUE, ISNUMBER( SEARCH( RIGHT(小韻資料表[[#This Row],[切語]],1), 切語下字資料表[切語下字]) ), 0)</f>
        <v>211</v>
      </c>
      <c r="O2812" s="207" t="str" cm="1">
        <f t="array" ref="O2812" xml:space="preserve"> INDEX(切語下字資料表[韻母], 小韻資料表[[#This Row],[下字表識別號]])</f>
        <v>号開1</v>
      </c>
      <c r="P2812" s="207" t="str" cm="1">
        <f t="array" ref="P2812" xml:space="preserve"> INDEX(切語下字資料表[韻母拼音碼], 小韻資料表[[#This Row],[下字表識別號]])</f>
        <v>o</v>
      </c>
      <c r="Q2812" s="210" t="str" cm="1">
        <f t="array" ref="Q2812" xml:space="preserve"> INDEX(設定表!$C$19:$C$23, INT( LEFT(小韻資料表[[#This Row],[目次編碼]],1) ))</f>
        <v>去</v>
      </c>
      <c r="R2812" s="210">
        <f xml:space="preserve">  INDEX(設定表!$C$8:$C$15, MATCH( (RIGHT(小韻資料表[[#This Row],[清濁]]) &amp; 小韻資料表[[#This Row],[調]]), 設定表!$B$8:$B$15, 0))</f>
        <v>3</v>
      </c>
      <c r="S2812" s="205" t="s">
        <v>309</v>
      </c>
      <c r="T2812" s="205" t="s">
        <v>309</v>
      </c>
      <c r="U2812" s="226" t="s">
        <v>309</v>
      </c>
      <c r="V2812" s="147" t="s">
        <v>309</v>
      </c>
      <c r="X2812" s="135"/>
      <c r="Y2812" s="135"/>
      <c r="AA2812" s="135"/>
      <c r="AB2812" s="134"/>
      <c r="AC2812" s="135"/>
      <c r="AD2812" s="135"/>
      <c r="AH2812" s="135"/>
      <c r="AI2812" s="135"/>
    </row>
    <row r="2813" spans="1:35" ht="31.5">
      <c r="A2813" s="205">
        <v>2809</v>
      </c>
      <c r="B2813" s="206" t="s">
        <v>9915</v>
      </c>
      <c r="C2813" s="207" t="str">
        <f xml:space="preserve"> _xlfn.CONCAT(小韻資料表[[#This Row],[聲母拼音碼]],小韻資料表[[#This Row],[韻母拼音碼]],小韻資料表[[#This Row],[調號]])</f>
        <v>ko3</v>
      </c>
      <c r="D2813" s="206" t="s">
        <v>9916</v>
      </c>
      <c r="E2813" s="208" t="s">
        <v>868</v>
      </c>
      <c r="F2813" s="205">
        <v>4</v>
      </c>
      <c r="G2813" s="209" t="s">
        <v>9917</v>
      </c>
      <c r="H2813" s="205">
        <f xml:space="preserve"> LEN(小韻資料表[[#This Row],[小韻字集]])</f>
        <v>8</v>
      </c>
      <c r="I2813" s="205" cm="1">
        <f t="array" ref="I2813" xml:space="preserve"> MATCH(TRUE, ISNUMBER( SEARCH( LEFT(小韻資料表[[#This Row],[切語]],1), 切語上字資料表[切語上字]) ), 0)</f>
        <v>1</v>
      </c>
      <c r="J2813" s="210" t="str" cm="1">
        <f t="array" ref="J2813" xml:space="preserve"> INDEX(切語上字資料表[聲母], 小韻資料表[[#This Row],[上字表識別號]])</f>
        <v>見</v>
      </c>
      <c r="K2813" s="210" t="str" cm="1">
        <f t="array" ref="K2813" xml:space="preserve"> INDEX(切語上字資料表[聲母拼音碼], 小韻資料表[[#This Row],[上字表識別號]])</f>
        <v>k</v>
      </c>
      <c r="L2813" s="210" t="str" cm="1">
        <f t="array" ref="L2813" xml:space="preserve"> INDEX(切語上字資料表[清濁], 小韻資料表[[#This Row],[上字表識別號]])</f>
        <v>全清</v>
      </c>
      <c r="M2813" s="223" t="str" cm="1">
        <f t="array" ref="M2813" xml:space="preserve"> INDEX(切語上字資料表[發送收], 小韻資料表[[#This Row],[上字表識別號]])</f>
        <v>發聲</v>
      </c>
      <c r="N2813" s="205" cm="1">
        <f t="array" ref="N2813" xml:space="preserve"> MATCH(TRUE, ISNUMBER( SEARCH( RIGHT(小韻資料表[[#This Row],[切語]],1), 切語下字資料表[切語下字]) ), 0)</f>
        <v>211</v>
      </c>
      <c r="O2813" s="207" t="str" cm="1">
        <f t="array" ref="O2813" xml:space="preserve"> INDEX(切語下字資料表[韻母], 小韻資料表[[#This Row],[下字表識別號]])</f>
        <v>号開1</v>
      </c>
      <c r="P2813" s="207" t="str" cm="1">
        <f t="array" ref="P2813" xml:space="preserve"> INDEX(切語下字資料表[韻母拼音碼], 小韻資料表[[#This Row],[下字表識別號]])</f>
        <v>o</v>
      </c>
      <c r="Q2813" s="210" t="str" cm="1">
        <f t="array" ref="Q2813" xml:space="preserve"> INDEX(設定表!$C$19:$C$23, INT( LEFT(小韻資料表[[#This Row],[目次編碼]],1) ))</f>
        <v>去</v>
      </c>
      <c r="R2813" s="210">
        <f xml:space="preserve">  INDEX(設定表!$C$8:$C$15, MATCH( (RIGHT(小韻資料表[[#This Row],[清濁]]) &amp; 小韻資料表[[#This Row],[調]]), 設定表!$B$8:$B$15, 0))</f>
        <v>3</v>
      </c>
      <c r="S2813" s="205" t="s">
        <v>309</v>
      </c>
      <c r="T2813" s="205" t="s">
        <v>309</v>
      </c>
      <c r="U2813" s="226" t="s">
        <v>309</v>
      </c>
      <c r="V2813" s="146" t="s">
        <v>309</v>
      </c>
      <c r="X2813" s="135"/>
      <c r="Y2813" s="135"/>
      <c r="AA2813" s="135"/>
      <c r="AB2813" s="134"/>
      <c r="AC2813" s="135"/>
      <c r="AD2813" s="135"/>
      <c r="AH2813" s="135"/>
      <c r="AI2813" s="135"/>
    </row>
    <row r="2814" spans="1:35" ht="31.5">
      <c r="A2814" s="205">
        <v>2810</v>
      </c>
      <c r="B2814" s="206" t="s">
        <v>9918</v>
      </c>
      <c r="C2814" s="207" t="str">
        <f xml:space="preserve"> _xlfn.CONCAT(小韻資料表[[#This Row],[聲母拼音碼]],小韻資料表[[#This Row],[韻母拼音碼]],小韻資料表[[#This Row],[調號]])</f>
        <v>go7</v>
      </c>
      <c r="D2814" s="206" t="s">
        <v>9919</v>
      </c>
      <c r="E2814" s="208" t="s">
        <v>868</v>
      </c>
      <c r="F2814" s="205">
        <v>5</v>
      </c>
      <c r="G2814" s="209" t="s">
        <v>9920</v>
      </c>
      <c r="H2814" s="205">
        <f xml:space="preserve"> LEN(小韻資料表[[#This Row],[小韻字集]])</f>
        <v>8</v>
      </c>
      <c r="I2814" s="205" cm="1">
        <f t="array" ref="I2814" xml:space="preserve"> MATCH(TRUE, ISNUMBER( SEARCH( LEFT(小韻資料表[[#This Row],[切語]],1), 切語上字資料表[切語上字]) ), 0)</f>
        <v>4</v>
      </c>
      <c r="J2814" s="210" t="str" cm="1">
        <f t="array" ref="J2814" xml:space="preserve"> INDEX(切語上字資料表[聲母], 小韻資料表[[#This Row],[上字表識別號]])</f>
        <v>疑</v>
      </c>
      <c r="K2814" s="210" t="str" cm="1">
        <f t="array" ref="K2814" xml:space="preserve"> INDEX(切語上字資料表[聲母拼音碼], 小韻資料表[[#This Row],[上字表識別號]])</f>
        <v>g</v>
      </c>
      <c r="L2814" s="210" t="str" cm="1">
        <f t="array" ref="L2814" xml:space="preserve"> INDEX(切語上字資料表[清濁], 小韻資料表[[#This Row],[上字表識別號]])</f>
        <v>次濁</v>
      </c>
      <c r="M2814" s="223" t="str" cm="1">
        <f t="array" ref="M2814" xml:space="preserve"> INDEX(切語上字資料表[發送收], 小韻資料表[[#This Row],[上字表識別號]])</f>
        <v>收聲</v>
      </c>
      <c r="N2814" s="205" cm="1">
        <f t="array" ref="N2814" xml:space="preserve"> MATCH(TRUE, ISNUMBER( SEARCH( RIGHT(小韻資料表[[#This Row],[切語]],1), 切語下字資料表[切語下字]) ), 0)</f>
        <v>211</v>
      </c>
      <c r="O2814" s="207" t="str" cm="1">
        <f t="array" ref="O2814" xml:space="preserve"> INDEX(切語下字資料表[韻母], 小韻資料表[[#This Row],[下字表識別號]])</f>
        <v>号開1</v>
      </c>
      <c r="P2814" s="207" t="str" cm="1">
        <f t="array" ref="P2814" xml:space="preserve"> INDEX(切語下字資料表[韻母拼音碼], 小韻資料表[[#This Row],[下字表識別號]])</f>
        <v>o</v>
      </c>
      <c r="Q2814" s="210" t="str" cm="1">
        <f t="array" ref="Q2814" xml:space="preserve"> INDEX(設定表!$C$19:$C$23, INT( LEFT(小韻資料表[[#This Row],[目次編碼]],1) ))</f>
        <v>去</v>
      </c>
      <c r="R2814" s="210">
        <f xml:space="preserve">  INDEX(設定表!$C$8:$C$15, MATCH( (RIGHT(小韻資料表[[#This Row],[清濁]]) &amp; 小韻資料表[[#This Row],[調]]), 設定表!$B$8:$B$15, 0))</f>
        <v>7</v>
      </c>
      <c r="S2814" s="205" t="s">
        <v>309</v>
      </c>
      <c r="T2814" s="205" t="s">
        <v>9921</v>
      </c>
      <c r="U2814" s="226" t="s">
        <v>309</v>
      </c>
      <c r="V2814" s="147" t="s">
        <v>309</v>
      </c>
      <c r="X2814" s="135"/>
      <c r="Y2814" s="135"/>
      <c r="AA2814" s="135"/>
      <c r="AB2814" s="134"/>
      <c r="AC2814" s="135"/>
      <c r="AD2814" s="135"/>
      <c r="AH2814" s="135"/>
      <c r="AI2814" s="135"/>
    </row>
    <row r="2815" spans="1:35" ht="63">
      <c r="A2815" s="205">
        <v>2811</v>
      </c>
      <c r="B2815" s="206" t="s">
        <v>9922</v>
      </c>
      <c r="C2815" s="207" t="str">
        <f xml:space="preserve"> _xlfn.CONCAT(小韻資料表[[#This Row],[聲母拼音碼]],小韻資料表[[#This Row],[韻母拼音碼]],小韻資料表[[#This Row],[調號]])</f>
        <v>mo7</v>
      </c>
      <c r="D2815" s="206" t="s">
        <v>9923</v>
      </c>
      <c r="E2815" s="208" t="s">
        <v>868</v>
      </c>
      <c r="F2815" s="205">
        <v>6</v>
      </c>
      <c r="G2815" s="209" t="s">
        <v>9924</v>
      </c>
      <c r="H2815" s="205">
        <f xml:space="preserve"> LEN(小韻資料表[[#This Row],[小韻字集]])</f>
        <v>25</v>
      </c>
      <c r="I2815" s="205" cm="1">
        <f t="array" ref="I2815" xml:space="preserve"> MATCH(TRUE, ISNUMBER( SEARCH( LEFT(小韻資料表[[#This Row],[切語]],1), 切語上字資料表[切語上字]) ), 0)</f>
        <v>16</v>
      </c>
      <c r="J2815" s="210" t="str" cm="1">
        <f t="array" ref="J2815" xml:space="preserve"> INDEX(切語上字資料表[聲母], 小韻資料表[[#This Row],[上字表識別號]])</f>
        <v>明</v>
      </c>
      <c r="K2815" s="210" t="str" cm="1">
        <f t="array" ref="K2815" xml:space="preserve"> INDEX(切語上字資料表[聲母拼音碼], 小韻資料表[[#This Row],[上字表識別號]])</f>
        <v>m</v>
      </c>
      <c r="L2815" s="210" t="str" cm="1">
        <f t="array" ref="L2815" xml:space="preserve"> INDEX(切語上字資料表[清濁], 小韻資料表[[#This Row],[上字表識別號]])</f>
        <v>次濁</v>
      </c>
      <c r="M2815" s="223" t="str" cm="1">
        <f t="array" ref="M2815" xml:space="preserve"> INDEX(切語上字資料表[發送收], 小韻資料表[[#This Row],[上字表識別號]])</f>
        <v>收聲</v>
      </c>
      <c r="N2815" s="205" cm="1">
        <f t="array" ref="N2815" xml:space="preserve"> MATCH(TRUE, ISNUMBER( SEARCH( RIGHT(小韻資料表[[#This Row],[切語]],1), 切語下字資料表[切語下字]) ), 0)</f>
        <v>211</v>
      </c>
      <c r="O2815" s="207" t="str" cm="1">
        <f t="array" ref="O2815" xml:space="preserve"> INDEX(切語下字資料表[韻母], 小韻資料表[[#This Row],[下字表識別號]])</f>
        <v>号開1</v>
      </c>
      <c r="P2815" s="207" t="str" cm="1">
        <f t="array" ref="P2815" xml:space="preserve"> INDEX(切語下字資料表[韻母拼音碼], 小韻資料表[[#This Row],[下字表識別號]])</f>
        <v>o</v>
      </c>
      <c r="Q2815" s="210" t="str" cm="1">
        <f t="array" ref="Q2815" xml:space="preserve"> INDEX(設定表!$C$19:$C$23, INT( LEFT(小韻資料表[[#This Row],[目次編碼]],1) ))</f>
        <v>去</v>
      </c>
      <c r="R2815" s="210">
        <f xml:space="preserve">  INDEX(設定表!$C$8:$C$15, MATCH( (RIGHT(小韻資料表[[#This Row],[清濁]]) &amp; 小韻資料表[[#This Row],[調]]), 設定表!$B$8:$B$15, 0))</f>
        <v>7</v>
      </c>
      <c r="S2815" s="205" t="s">
        <v>309</v>
      </c>
      <c r="T2815" s="205" t="s">
        <v>309</v>
      </c>
      <c r="U2815" s="226" t="s">
        <v>309</v>
      </c>
      <c r="V2815" s="146" t="s">
        <v>309</v>
      </c>
      <c r="X2815" s="135"/>
      <c r="Y2815" s="135"/>
      <c r="AA2815" s="135"/>
      <c r="AB2815" s="134"/>
      <c r="AC2815" s="135"/>
      <c r="AD2815" s="135"/>
      <c r="AH2815" s="135"/>
      <c r="AI2815" s="135"/>
    </row>
    <row r="2816" spans="1:35" ht="31.5">
      <c r="A2816" s="205">
        <v>2812</v>
      </c>
      <c r="B2816" s="206" t="s">
        <v>9925</v>
      </c>
      <c r="C2816" s="207" t="str">
        <f xml:space="preserve"> _xlfn.CONCAT(小韻資料表[[#This Row],[聲母拼音碼]],小韻資料表[[#This Row],[韻母拼音碼]],小韻資料表[[#This Row],[調號]])</f>
        <v>lo7</v>
      </c>
      <c r="D2816" s="206" t="s">
        <v>9926</v>
      </c>
      <c r="E2816" s="208" t="s">
        <v>868</v>
      </c>
      <c r="F2816" s="205">
        <v>7</v>
      </c>
      <c r="G2816" s="209" t="s">
        <v>9927</v>
      </c>
      <c r="H2816" s="205">
        <f xml:space="preserve"> LEN(小韻資料表[[#This Row],[小韻字集]])</f>
        <v>9</v>
      </c>
      <c r="I2816" s="205" cm="1">
        <f t="array" ref="I2816" xml:space="preserve"> MATCH(TRUE, ISNUMBER( SEARCH( LEFT(小韻資料表[[#This Row],[切語]],1), 切語上字資料表[切語上字]) ), 0)</f>
        <v>40</v>
      </c>
      <c r="J2816" s="210" t="str" cm="1">
        <f t="array" ref="J2816" xml:space="preserve"> INDEX(切語上字資料表[聲母], 小韻資料表[[#This Row],[上字表識別號]])</f>
        <v>來</v>
      </c>
      <c r="K2816" s="210" t="str" cm="1">
        <f t="array" ref="K2816" xml:space="preserve"> INDEX(切語上字資料表[聲母拼音碼], 小韻資料表[[#This Row],[上字表識別號]])</f>
        <v>l</v>
      </c>
      <c r="L2816" s="210" t="str" cm="1">
        <f t="array" ref="L2816" xml:space="preserve"> INDEX(切語上字資料表[清濁], 小韻資料表[[#This Row],[上字表識別號]])</f>
        <v>次濁</v>
      </c>
      <c r="M2816" s="223" t="str" cm="1">
        <f t="array" ref="M2816" xml:space="preserve"> INDEX(切語上字資料表[發送收], 小韻資料表[[#This Row],[上字表識別號]])</f>
        <v>收聲</v>
      </c>
      <c r="N2816" s="205" cm="1">
        <f t="array" ref="N2816" xml:space="preserve"> MATCH(TRUE, ISNUMBER( SEARCH( RIGHT(小韻資料表[[#This Row],[切語]],1), 切語下字資料表[切語下字]) ), 0)</f>
        <v>211</v>
      </c>
      <c r="O2816" s="207" t="str" cm="1">
        <f t="array" ref="O2816" xml:space="preserve"> INDEX(切語下字資料表[韻母], 小韻資料表[[#This Row],[下字表識別號]])</f>
        <v>号開1</v>
      </c>
      <c r="P2816" s="207" t="str" cm="1">
        <f t="array" ref="P2816" xml:space="preserve"> INDEX(切語下字資料表[韻母拼音碼], 小韻資料表[[#This Row],[下字表識別號]])</f>
        <v>o</v>
      </c>
      <c r="Q2816" s="210" t="str" cm="1">
        <f t="array" ref="Q2816" xml:space="preserve"> INDEX(設定表!$C$19:$C$23, INT( LEFT(小韻資料表[[#This Row],[目次編碼]],1) ))</f>
        <v>去</v>
      </c>
      <c r="R2816" s="210">
        <f xml:space="preserve">  INDEX(設定表!$C$8:$C$15, MATCH( (RIGHT(小韻資料表[[#This Row],[清濁]]) &amp; 小韻資料表[[#This Row],[調]]), 設定表!$B$8:$B$15, 0))</f>
        <v>7</v>
      </c>
      <c r="S2816" s="205" t="s">
        <v>309</v>
      </c>
      <c r="T2816" s="205" t="s">
        <v>309</v>
      </c>
      <c r="U2816" s="226" t="s">
        <v>9928</v>
      </c>
      <c r="V2816" s="147" t="s">
        <v>309</v>
      </c>
      <c r="X2816" s="135"/>
      <c r="Y2816" s="135"/>
      <c r="AA2816" s="135"/>
      <c r="AB2816" s="134"/>
      <c r="AC2816" s="135"/>
      <c r="AD2816" s="135"/>
      <c r="AH2816" s="135"/>
      <c r="AI2816" s="135"/>
    </row>
    <row r="2817" spans="1:35" ht="31.5">
      <c r="A2817" s="205">
        <v>2813</v>
      </c>
      <c r="B2817" s="206" t="s">
        <v>9929</v>
      </c>
      <c r="C2817" s="207" t="str">
        <f xml:space="preserve"> _xlfn.CONCAT(小韻資料表[[#This Row],[聲母拼音碼]],小韻資料表[[#This Row],[韻母拼音碼]],小韻資料表[[#This Row],[調號]])</f>
        <v>cho3</v>
      </c>
      <c r="D2817" s="206" t="s">
        <v>3770</v>
      </c>
      <c r="E2817" s="208" t="s">
        <v>868</v>
      </c>
      <c r="F2817" s="205">
        <v>8</v>
      </c>
      <c r="G2817" s="209" t="s">
        <v>9930</v>
      </c>
      <c r="H2817" s="205">
        <f xml:space="preserve"> LEN(小韻資料表[[#This Row],[小韻字集]])</f>
        <v>7</v>
      </c>
      <c r="I2817" s="205" cm="1">
        <f t="array" ref="I2817" xml:space="preserve"> MATCH(TRUE, ISNUMBER( SEARCH( LEFT(小韻資料表[[#This Row],[切語]],1), 切語上字資料表[切語上字]) ), 0)</f>
        <v>22</v>
      </c>
      <c r="J2817" s="210" t="str" cm="1">
        <f t="array" ref="J2817" xml:space="preserve"> INDEX(切語上字資料表[聲母], 小韻資料表[[#This Row],[上字表識別號]])</f>
        <v>清</v>
      </c>
      <c r="K2817" s="210" t="str" cm="1">
        <f t="array" ref="K2817" xml:space="preserve"> INDEX(切語上字資料表[聲母拼音碼], 小韻資料表[[#This Row],[上字表識別號]])</f>
        <v>ch</v>
      </c>
      <c r="L2817" s="210" t="str" cm="1">
        <f t="array" ref="L2817" xml:space="preserve"> INDEX(切語上字資料表[清濁], 小韻資料表[[#This Row],[上字表識別號]])</f>
        <v>次清</v>
      </c>
      <c r="M2817" s="223" t="str" cm="1">
        <f t="array" ref="M2817" xml:space="preserve"> INDEX(切語上字資料表[發送收], 小韻資料表[[#This Row],[上字表識別號]])</f>
        <v>送氣</v>
      </c>
      <c r="N2817" s="205" cm="1">
        <f t="array" ref="N2817" xml:space="preserve"> MATCH(TRUE, ISNUMBER( SEARCH( RIGHT(小韻資料表[[#This Row],[切語]],1), 切語下字資料表[切語下字]) ), 0)</f>
        <v>211</v>
      </c>
      <c r="O2817" s="207" t="str" cm="1">
        <f t="array" ref="O2817" xml:space="preserve"> INDEX(切語下字資料表[韻母], 小韻資料表[[#This Row],[下字表識別號]])</f>
        <v>号開1</v>
      </c>
      <c r="P2817" s="207" t="str" cm="1">
        <f t="array" ref="P2817" xml:space="preserve"> INDEX(切語下字資料表[韻母拼音碼], 小韻資料表[[#This Row],[下字表識別號]])</f>
        <v>o</v>
      </c>
      <c r="Q2817" s="210" t="str" cm="1">
        <f t="array" ref="Q2817" xml:space="preserve"> INDEX(設定表!$C$19:$C$23, INT( LEFT(小韻資料表[[#This Row],[目次編碼]],1) ))</f>
        <v>去</v>
      </c>
      <c r="R2817" s="210">
        <f xml:space="preserve">  INDEX(設定表!$C$8:$C$15, MATCH( (RIGHT(小韻資料表[[#This Row],[清濁]]) &amp; 小韻資料表[[#This Row],[調]]), 設定表!$B$8:$B$15, 0))</f>
        <v>3</v>
      </c>
      <c r="S2817" s="205" t="s">
        <v>309</v>
      </c>
      <c r="T2817" s="205" t="s">
        <v>309</v>
      </c>
      <c r="U2817" s="226" t="s">
        <v>9931</v>
      </c>
      <c r="V2817" s="146" t="s">
        <v>309</v>
      </c>
      <c r="X2817" s="135"/>
      <c r="Y2817" s="135"/>
      <c r="AA2817" s="135"/>
      <c r="AB2817" s="134"/>
      <c r="AC2817" s="135"/>
      <c r="AD2817" s="135"/>
      <c r="AH2817" s="135"/>
      <c r="AI2817" s="135"/>
    </row>
    <row r="2818" spans="1:35" ht="31.5">
      <c r="A2818" s="205">
        <v>2814</v>
      </c>
      <c r="B2818" s="206" t="s">
        <v>9932</v>
      </c>
      <c r="C2818" s="207" t="str">
        <f xml:space="preserve"> _xlfn.CONCAT(小韻資料表[[#This Row],[聲母拼音碼]],小韻資料表[[#This Row],[韻母拼音碼]],小韻資料表[[#This Row],[調號]])</f>
        <v>po7</v>
      </c>
      <c r="D2818" s="206" t="s">
        <v>9933</v>
      </c>
      <c r="E2818" s="208" t="s">
        <v>868</v>
      </c>
      <c r="F2818" s="205">
        <v>9</v>
      </c>
      <c r="G2818" s="209" t="s">
        <v>9934</v>
      </c>
      <c r="H2818" s="205">
        <f xml:space="preserve"> LEN(小韻資料表[[#This Row],[小韻字集]])</f>
        <v>11</v>
      </c>
      <c r="I2818" s="205" cm="1">
        <f t="array" ref="I2818" xml:space="preserve"> MATCH(TRUE, ISNUMBER( SEARCH( LEFT(小韻資料表[[#This Row],[切語]],1), 切語上字資料表[切語上字]) ), 0)</f>
        <v>15</v>
      </c>
      <c r="J2818" s="210" t="str" cm="1">
        <f t="array" ref="J2818" xml:space="preserve"> INDEX(切語上字資料表[聲母], 小韻資料表[[#This Row],[上字表識別號]])</f>
        <v>並</v>
      </c>
      <c r="K2818" s="210" t="str" cm="1">
        <f t="array" ref="K2818" xml:space="preserve"> INDEX(切語上字資料表[聲母拼音碼], 小韻資料表[[#This Row],[上字表識別號]])</f>
        <v>p</v>
      </c>
      <c r="L2818" s="210" t="str" cm="1">
        <f t="array" ref="L2818" xml:space="preserve"> INDEX(切語上字資料表[清濁], 小韻資料表[[#This Row],[上字表識別號]])</f>
        <v>全濁</v>
      </c>
      <c r="M2818" s="223" cm="1">
        <f t="array" ref="M2818" xml:space="preserve"> INDEX(切語上字資料表[發送收], 小韻資料表[[#This Row],[上字表識別號]])</f>
        <v>0</v>
      </c>
      <c r="N2818" s="205" cm="1">
        <f t="array" ref="N2818" xml:space="preserve"> MATCH(TRUE, ISNUMBER( SEARCH( RIGHT(小韻資料表[[#This Row],[切語]],1), 切語下字資料表[切語下字]) ), 0)</f>
        <v>211</v>
      </c>
      <c r="O2818" s="207" t="str" cm="1">
        <f t="array" ref="O2818" xml:space="preserve"> INDEX(切語下字資料表[韻母], 小韻資料表[[#This Row],[下字表識別號]])</f>
        <v>号開1</v>
      </c>
      <c r="P2818" s="207" t="str" cm="1">
        <f t="array" ref="P2818" xml:space="preserve"> INDEX(切語下字資料表[韻母拼音碼], 小韻資料表[[#This Row],[下字表識別號]])</f>
        <v>o</v>
      </c>
      <c r="Q2818" s="210" t="str" cm="1">
        <f t="array" ref="Q2818" xml:space="preserve"> INDEX(設定表!$C$19:$C$23, INT( LEFT(小韻資料表[[#This Row],[目次編碼]],1) ))</f>
        <v>去</v>
      </c>
      <c r="R2818" s="210">
        <f xml:space="preserve">  INDEX(設定表!$C$8:$C$15, MATCH( (RIGHT(小韻資料表[[#This Row],[清濁]]) &amp; 小韻資料表[[#This Row],[調]]), 設定表!$B$8:$B$15, 0))</f>
        <v>7</v>
      </c>
      <c r="S2818" s="205" t="s">
        <v>309</v>
      </c>
      <c r="T2818" s="205" t="s">
        <v>309</v>
      </c>
      <c r="U2818" s="226" t="s">
        <v>309</v>
      </c>
      <c r="V2818" s="147" t="s">
        <v>309</v>
      </c>
      <c r="X2818" s="135"/>
      <c r="Y2818" s="135"/>
      <c r="AA2818" s="135"/>
      <c r="AB2818" s="134"/>
      <c r="AC2818" s="135"/>
      <c r="AD2818" s="135"/>
      <c r="AH2818" s="135"/>
      <c r="AI2818" s="135"/>
    </row>
    <row r="2819" spans="1:35" ht="31.5">
      <c r="A2819" s="205">
        <v>2815</v>
      </c>
      <c r="B2819" s="206" t="s">
        <v>9935</v>
      </c>
      <c r="C2819" s="207" t="str">
        <f xml:space="preserve"> _xlfn.CONCAT(小韻資料表[[#This Row],[聲母拼音碼]],小韻資料表[[#This Row],[韻母拼音碼]],小韻資料表[[#This Row],[調號]])</f>
        <v>po3</v>
      </c>
      <c r="D2819" s="206" t="s">
        <v>9936</v>
      </c>
      <c r="E2819" s="208" t="s">
        <v>868</v>
      </c>
      <c r="F2819" s="205">
        <v>10</v>
      </c>
      <c r="G2819" s="209" t="s">
        <v>9936</v>
      </c>
      <c r="H2819" s="205">
        <f xml:space="preserve"> LEN(小韻資料表[[#This Row],[小韻字集]])</f>
        <v>1</v>
      </c>
      <c r="I2819" s="205" cm="1">
        <f t="array" ref="I2819" xml:space="preserve"> MATCH(TRUE, ISNUMBER( SEARCH( LEFT(小韻資料表[[#This Row],[切語]],1), 切語上字資料表[切語上字]) ), 0)</f>
        <v>13</v>
      </c>
      <c r="J2819" s="210" t="str" cm="1">
        <f t="array" ref="J2819" xml:space="preserve"> INDEX(切語上字資料表[聲母], 小韻資料表[[#This Row],[上字表識別號]])</f>
        <v>幫</v>
      </c>
      <c r="K2819" s="210" t="str" cm="1">
        <f t="array" ref="K2819" xml:space="preserve"> INDEX(切語上字資料表[聲母拼音碼], 小韻資料表[[#This Row],[上字表識別號]])</f>
        <v>p</v>
      </c>
      <c r="L2819" s="210" t="str" cm="1">
        <f t="array" ref="L2819" xml:space="preserve"> INDEX(切語上字資料表[清濁], 小韻資料表[[#This Row],[上字表識別號]])</f>
        <v>全清</v>
      </c>
      <c r="M2819" s="223" t="str" cm="1">
        <f t="array" ref="M2819" xml:space="preserve"> INDEX(切語上字資料表[發送收], 小韻資料表[[#This Row],[上字表識別號]])</f>
        <v>發聲</v>
      </c>
      <c r="N2819" s="205" cm="1">
        <f t="array" ref="N2819" xml:space="preserve"> MATCH(TRUE, ISNUMBER( SEARCH( RIGHT(小韻資料表[[#This Row],[切語]],1), 切語下字資料表[切語下字]) ), 0)</f>
        <v>211</v>
      </c>
      <c r="O2819" s="207" t="str" cm="1">
        <f t="array" ref="O2819" xml:space="preserve"> INDEX(切語下字資料表[韻母], 小韻資料表[[#This Row],[下字表識別號]])</f>
        <v>号開1</v>
      </c>
      <c r="P2819" s="207" t="str" cm="1">
        <f t="array" ref="P2819" xml:space="preserve"> INDEX(切語下字資料表[韻母拼音碼], 小韻資料表[[#This Row],[下字表識別號]])</f>
        <v>o</v>
      </c>
      <c r="Q2819" s="210" t="str" cm="1">
        <f t="array" ref="Q2819" xml:space="preserve"> INDEX(設定表!$C$19:$C$23, INT( LEFT(小韻資料表[[#This Row],[目次編碼]],1) ))</f>
        <v>去</v>
      </c>
      <c r="R2819" s="210">
        <f xml:space="preserve">  INDEX(設定表!$C$8:$C$15, MATCH( (RIGHT(小韻資料表[[#This Row],[清濁]]) &amp; 小韻資料表[[#This Row],[調]]), 設定表!$B$8:$B$15, 0))</f>
        <v>3</v>
      </c>
      <c r="S2819" s="205" t="s">
        <v>309</v>
      </c>
      <c r="T2819" s="205" t="s">
        <v>309</v>
      </c>
      <c r="U2819" s="226" t="s">
        <v>309</v>
      </c>
      <c r="V2819" s="146" t="s">
        <v>309</v>
      </c>
      <c r="X2819" s="135"/>
      <c r="Y2819" s="135"/>
      <c r="AA2819" s="135"/>
      <c r="AB2819" s="134"/>
      <c r="AC2819" s="135"/>
      <c r="AD2819" s="135"/>
      <c r="AH2819" s="135"/>
      <c r="AI2819" s="135"/>
    </row>
    <row r="2820" spans="1:35" ht="31.5">
      <c r="A2820" s="205">
        <v>2816</v>
      </c>
      <c r="B2820" s="206" t="s">
        <v>9937</v>
      </c>
      <c r="C2820" s="207" t="str">
        <f xml:space="preserve"> _xlfn.CONCAT(小韻資料表[[#This Row],[聲母拼音碼]],小韻資料表[[#This Row],[韻母拼音碼]],小韻資料表[[#This Row],[調號]])</f>
        <v>co7</v>
      </c>
      <c r="D2820" s="206" t="s">
        <v>9938</v>
      </c>
      <c r="E2820" s="208" t="s">
        <v>868</v>
      </c>
      <c r="F2820" s="205">
        <v>11</v>
      </c>
      <c r="G2820" s="209" t="s">
        <v>9939</v>
      </c>
      <c r="H2820" s="205">
        <f xml:space="preserve"> LEN(小韻資料表[[#This Row],[小韻字集]])</f>
        <v>3</v>
      </c>
      <c r="I2820" s="205" cm="1">
        <f t="array" ref="I2820" xml:space="preserve"> MATCH(TRUE, ISNUMBER( SEARCH( LEFT(小韻資料表[[#This Row],[切語]],1), 切語上字資料表[切語上字]) ), 0)</f>
        <v>23</v>
      </c>
      <c r="J2820" s="210" t="str" cm="1">
        <f t="array" ref="J2820" xml:space="preserve"> INDEX(切語上字資料表[聲母], 小韻資料表[[#This Row],[上字表識別號]])</f>
        <v>從</v>
      </c>
      <c r="K2820" s="210" t="str" cm="1">
        <f t="array" ref="K2820" xml:space="preserve"> INDEX(切語上字資料表[聲母拼音碼], 小韻資料表[[#This Row],[上字表識別號]])</f>
        <v>c</v>
      </c>
      <c r="L2820" s="210" t="str" cm="1">
        <f t="array" ref="L2820" xml:space="preserve"> INDEX(切語上字資料表[清濁], 小韻資料表[[#This Row],[上字表識別號]])</f>
        <v>全濁</v>
      </c>
      <c r="M2820" s="223" cm="1">
        <f t="array" ref="M2820" xml:space="preserve"> INDEX(切語上字資料表[發送收], 小韻資料表[[#This Row],[上字表識別號]])</f>
        <v>0</v>
      </c>
      <c r="N2820" s="205" cm="1">
        <f t="array" ref="N2820" xml:space="preserve"> MATCH(TRUE, ISNUMBER( SEARCH( RIGHT(小韻資料表[[#This Row],[切語]],1), 切語下字資料表[切語下字]) ), 0)</f>
        <v>211</v>
      </c>
      <c r="O2820" s="207" t="str" cm="1">
        <f t="array" ref="O2820" xml:space="preserve"> INDEX(切語下字資料表[韻母], 小韻資料表[[#This Row],[下字表識別號]])</f>
        <v>号開1</v>
      </c>
      <c r="P2820" s="207" t="str" cm="1">
        <f t="array" ref="P2820" xml:space="preserve"> INDEX(切語下字資料表[韻母拼音碼], 小韻資料表[[#This Row],[下字表識別號]])</f>
        <v>o</v>
      </c>
      <c r="Q2820" s="210" t="str" cm="1">
        <f t="array" ref="Q2820" xml:space="preserve"> INDEX(設定表!$C$19:$C$23, INT( LEFT(小韻資料表[[#This Row],[目次編碼]],1) ))</f>
        <v>去</v>
      </c>
      <c r="R2820" s="210">
        <f xml:space="preserve">  INDEX(設定表!$C$8:$C$15, MATCH( (RIGHT(小韻資料表[[#This Row],[清濁]]) &amp; 小韻資料表[[#This Row],[調]]), 設定表!$B$8:$B$15, 0))</f>
        <v>7</v>
      </c>
      <c r="S2820" s="205" t="s">
        <v>309</v>
      </c>
      <c r="T2820" s="205" t="s">
        <v>309</v>
      </c>
      <c r="U2820" s="226" t="s">
        <v>309</v>
      </c>
      <c r="V2820" s="147" t="s">
        <v>309</v>
      </c>
      <c r="X2820" s="135"/>
      <c r="Y2820" s="135"/>
      <c r="AA2820" s="135"/>
      <c r="AB2820" s="134"/>
      <c r="AC2820" s="135"/>
      <c r="AD2820" s="135"/>
      <c r="AH2820" s="135"/>
      <c r="AI2820" s="135"/>
    </row>
    <row r="2821" spans="1:35" ht="31.5">
      <c r="A2821" s="205">
        <v>2817</v>
      </c>
      <c r="B2821" s="206" t="s">
        <v>9940</v>
      </c>
      <c r="C2821" s="207" t="str">
        <f xml:space="preserve"> _xlfn.CONCAT(小韻資料表[[#This Row],[聲母拼音碼]],小韻資料表[[#This Row],[韻母拼音碼]],小韻資料表[[#This Row],[調號]])</f>
        <v>Øo3</v>
      </c>
      <c r="D2821" s="206" t="s">
        <v>9941</v>
      </c>
      <c r="E2821" s="208" t="s">
        <v>868</v>
      </c>
      <c r="F2821" s="205">
        <v>12</v>
      </c>
      <c r="G2821" s="209" t="s">
        <v>9942</v>
      </c>
      <c r="H2821" s="205">
        <f xml:space="preserve"> LEN(小韻資料表[[#This Row],[小韻字集]])</f>
        <v>13</v>
      </c>
      <c r="I2821" s="205" cm="1">
        <f t="array" ref="I2821" xml:space="preserve"> MATCH(TRUE, ISNUMBER( SEARCH( LEFT(小韻資料表[[#This Row],[切語]],1), 切語上字資料表[切語上字]) ), 0)</f>
        <v>35</v>
      </c>
      <c r="J2821" s="210" t="str" cm="1">
        <f t="array" ref="J2821" xml:space="preserve"> INDEX(切語上字資料表[聲母], 小韻資料表[[#This Row],[上字表識別號]])</f>
        <v>影</v>
      </c>
      <c r="K2821" s="210" t="str" cm="1">
        <f t="array" ref="K2821" xml:space="preserve"> INDEX(切語上字資料表[聲母拼音碼], 小韻資料表[[#This Row],[上字表識別號]])</f>
        <v>Ø</v>
      </c>
      <c r="L2821" s="210" t="str" cm="1">
        <f t="array" ref="L2821" xml:space="preserve"> INDEX(切語上字資料表[清濁], 小韻資料表[[#This Row],[上字表識別號]])</f>
        <v>全清</v>
      </c>
      <c r="M2821" s="223" t="str" cm="1">
        <f t="array" ref="M2821" xml:space="preserve"> INDEX(切語上字資料表[發送收], 小韻資料表[[#This Row],[上字表識別號]])</f>
        <v>發聲</v>
      </c>
      <c r="N2821" s="205" cm="1">
        <f t="array" ref="N2821" xml:space="preserve"> MATCH(TRUE, ISNUMBER( SEARCH( RIGHT(小韻資料表[[#This Row],[切語]],1), 切語下字資料表[切語下字]) ), 0)</f>
        <v>211</v>
      </c>
      <c r="O2821" s="207" t="str" cm="1">
        <f t="array" ref="O2821" xml:space="preserve"> INDEX(切語下字資料表[韻母], 小韻資料表[[#This Row],[下字表識別號]])</f>
        <v>号開1</v>
      </c>
      <c r="P2821" s="207" t="str" cm="1">
        <f t="array" ref="P2821" xml:space="preserve"> INDEX(切語下字資料表[韻母拼音碼], 小韻資料表[[#This Row],[下字表識別號]])</f>
        <v>o</v>
      </c>
      <c r="Q2821" s="210" t="str" cm="1">
        <f t="array" ref="Q2821" xml:space="preserve"> INDEX(設定表!$C$19:$C$23, INT( LEFT(小韻資料表[[#This Row],[目次編碼]],1) ))</f>
        <v>去</v>
      </c>
      <c r="R2821" s="210">
        <f xml:space="preserve">  INDEX(設定表!$C$8:$C$15, MATCH( (RIGHT(小韻資料表[[#This Row],[清濁]]) &amp; 小韻資料表[[#This Row],[調]]), 設定表!$B$8:$B$15, 0))</f>
        <v>3</v>
      </c>
      <c r="S2821" s="205" t="s">
        <v>309</v>
      </c>
      <c r="T2821" s="205" t="s">
        <v>309</v>
      </c>
      <c r="U2821" s="226" t="s">
        <v>9943</v>
      </c>
      <c r="V2821" s="146" t="s">
        <v>309</v>
      </c>
      <c r="X2821" s="135"/>
      <c r="Y2821" s="135"/>
      <c r="AA2821" s="135"/>
      <c r="AB2821" s="134"/>
      <c r="AC2821" s="135"/>
      <c r="AD2821" s="135"/>
      <c r="AH2821" s="135"/>
      <c r="AI2821" s="135"/>
    </row>
    <row r="2822" spans="1:35" ht="31.5">
      <c r="A2822" s="205">
        <v>2818</v>
      </c>
      <c r="B2822" s="206" t="s">
        <v>9944</v>
      </c>
      <c r="C2822" s="207" t="str">
        <f xml:space="preserve"> _xlfn.CONCAT(小韻資料表[[#This Row],[聲母拼音碼]],小韻資料表[[#This Row],[韻母拼音碼]],小韻資料表[[#This Row],[調號]])</f>
        <v>so3</v>
      </c>
      <c r="D2822" s="206" t="s">
        <v>9945</v>
      </c>
      <c r="E2822" s="208" t="s">
        <v>868</v>
      </c>
      <c r="F2822" s="205">
        <v>13</v>
      </c>
      <c r="G2822" s="209" t="s">
        <v>9946</v>
      </c>
      <c r="H2822" s="205">
        <f xml:space="preserve"> LEN(小韻資料表[[#This Row],[小韻字集]])</f>
        <v>10</v>
      </c>
      <c r="I2822" s="205" cm="1">
        <f t="array" ref="I2822" xml:space="preserve"> MATCH(TRUE, ISNUMBER( SEARCH( LEFT(小韻資料表[[#This Row],[切語]],1), 切語上字資料表[切語上字]) ), 0)</f>
        <v>24</v>
      </c>
      <c r="J2822" s="210" t="str" cm="1">
        <f t="array" ref="J2822" xml:space="preserve"> INDEX(切語上字資料表[聲母], 小韻資料表[[#This Row],[上字表識別號]])</f>
        <v>心</v>
      </c>
      <c r="K2822" s="210" t="str" cm="1">
        <f t="array" ref="K2822" xml:space="preserve"> INDEX(切語上字資料表[聲母拼音碼], 小韻資料表[[#This Row],[上字表識別號]])</f>
        <v>s</v>
      </c>
      <c r="L2822" s="210" t="str" cm="1">
        <f t="array" ref="L2822" xml:space="preserve"> INDEX(切語上字資料表[清濁], 小韻資料表[[#This Row],[上字表識別號]])</f>
        <v>全清</v>
      </c>
      <c r="M2822" s="223" t="str" cm="1">
        <f t="array" ref="M2822" xml:space="preserve"> INDEX(切語上字資料表[發送收], 小韻資料表[[#This Row],[上字表識別號]])</f>
        <v>送氣</v>
      </c>
      <c r="N2822" s="205" cm="1">
        <f t="array" ref="N2822" xml:space="preserve"> MATCH(TRUE, ISNUMBER( SEARCH( RIGHT(小韻資料表[[#This Row],[切語]],1), 切語下字資料表[切語下字]) ), 0)</f>
        <v>211</v>
      </c>
      <c r="O2822" s="207" t="str" cm="1">
        <f t="array" ref="O2822" xml:space="preserve"> INDEX(切語下字資料表[韻母], 小韻資料表[[#This Row],[下字表識別號]])</f>
        <v>号開1</v>
      </c>
      <c r="P2822" s="207" t="str" cm="1">
        <f t="array" ref="P2822" xml:space="preserve"> INDEX(切語下字資料表[韻母拼音碼], 小韻資料表[[#This Row],[下字表識別號]])</f>
        <v>o</v>
      </c>
      <c r="Q2822" s="210" t="str" cm="1">
        <f t="array" ref="Q2822" xml:space="preserve"> INDEX(設定表!$C$19:$C$23, INT( LEFT(小韻資料表[[#This Row],[目次編碼]],1) ))</f>
        <v>去</v>
      </c>
      <c r="R2822" s="210">
        <f xml:space="preserve">  INDEX(設定表!$C$8:$C$15, MATCH( (RIGHT(小韻資料表[[#This Row],[清濁]]) &amp; 小韻資料表[[#This Row],[調]]), 設定表!$B$8:$B$15, 0))</f>
        <v>3</v>
      </c>
      <c r="S2822" s="205" t="s">
        <v>309</v>
      </c>
      <c r="T2822" s="205" t="s">
        <v>309</v>
      </c>
      <c r="U2822" s="226" t="s">
        <v>309</v>
      </c>
      <c r="V2822" s="147" t="s">
        <v>309</v>
      </c>
      <c r="X2822" s="135"/>
      <c r="Y2822" s="135"/>
      <c r="AA2822" s="135"/>
      <c r="AB2822" s="134"/>
      <c r="AC2822" s="135"/>
      <c r="AD2822" s="135"/>
      <c r="AH2822" s="135"/>
      <c r="AI2822" s="135"/>
    </row>
    <row r="2823" spans="1:35" ht="31.5">
      <c r="A2823" s="205">
        <v>2819</v>
      </c>
      <c r="B2823" s="206" t="s">
        <v>9947</v>
      </c>
      <c r="C2823" s="207" t="str">
        <f xml:space="preserve"> _xlfn.CONCAT(小韻資料表[[#This Row],[聲母拼音碼]],小韻資料表[[#This Row],[韻母拼音碼]],小韻資料表[[#This Row],[調號]])</f>
        <v>kho3</v>
      </c>
      <c r="D2823" s="206" t="s">
        <v>9948</v>
      </c>
      <c r="E2823" s="208" t="s">
        <v>868</v>
      </c>
      <c r="F2823" s="205">
        <v>14</v>
      </c>
      <c r="G2823" s="209" t="s">
        <v>9949</v>
      </c>
      <c r="H2823" s="205">
        <f xml:space="preserve"> LEN(小韻資料表[[#This Row],[小韻字集]])</f>
        <v>6</v>
      </c>
      <c r="I2823" s="205" cm="1">
        <f t="array" ref="I2823" xml:space="preserve"> MATCH(TRUE, ISNUMBER( SEARCH( LEFT(小韻資料表[[#This Row],[切語]],1), 切語上字資料表[切語上字]) ), 0)</f>
        <v>2</v>
      </c>
      <c r="J2823" s="210" t="str" cm="1">
        <f t="array" ref="J2823" xml:space="preserve"> INDEX(切語上字資料表[聲母], 小韻資料表[[#This Row],[上字表識別號]])</f>
        <v>溪</v>
      </c>
      <c r="K2823" s="210" t="str" cm="1">
        <f t="array" ref="K2823" xml:space="preserve"> INDEX(切語上字資料表[聲母拼音碼], 小韻資料表[[#This Row],[上字表識別號]])</f>
        <v>kh</v>
      </c>
      <c r="L2823" s="210" t="str" cm="1">
        <f t="array" ref="L2823" xml:space="preserve"> INDEX(切語上字資料表[清濁], 小韻資料表[[#This Row],[上字表識別號]])</f>
        <v>次清</v>
      </c>
      <c r="M2823" s="223" t="str" cm="1">
        <f t="array" ref="M2823" xml:space="preserve"> INDEX(切語上字資料表[發送收], 小韻資料表[[#This Row],[上字表識別號]])</f>
        <v>送氣</v>
      </c>
      <c r="N2823" s="205" cm="1">
        <f t="array" ref="N2823" xml:space="preserve"> MATCH(TRUE, ISNUMBER( SEARCH( RIGHT(小韻資料表[[#This Row],[切語]],1), 切語下字資料表[切語下字]) ), 0)</f>
        <v>211</v>
      </c>
      <c r="O2823" s="207" t="str" cm="1">
        <f t="array" ref="O2823" xml:space="preserve"> INDEX(切語下字資料表[韻母], 小韻資料表[[#This Row],[下字表識別號]])</f>
        <v>号開1</v>
      </c>
      <c r="P2823" s="207" t="str" cm="1">
        <f t="array" ref="P2823" xml:space="preserve"> INDEX(切語下字資料表[韻母拼音碼], 小韻資料表[[#This Row],[下字表識別號]])</f>
        <v>o</v>
      </c>
      <c r="Q2823" s="210" t="str" cm="1">
        <f t="array" ref="Q2823" xml:space="preserve"> INDEX(設定表!$C$19:$C$23, INT( LEFT(小韻資料表[[#This Row],[目次編碼]],1) ))</f>
        <v>去</v>
      </c>
      <c r="R2823" s="210">
        <f xml:space="preserve">  INDEX(設定表!$C$8:$C$15, MATCH( (RIGHT(小韻資料表[[#This Row],[清濁]]) &amp; 小韻資料表[[#This Row],[調]]), 設定表!$B$8:$B$15, 0))</f>
        <v>3</v>
      </c>
      <c r="S2823" s="205" t="s">
        <v>309</v>
      </c>
      <c r="T2823" s="205" t="s">
        <v>309</v>
      </c>
      <c r="U2823" s="226" t="s">
        <v>9950</v>
      </c>
      <c r="V2823" s="146" t="s">
        <v>309</v>
      </c>
      <c r="X2823" s="135"/>
      <c r="Y2823" s="135"/>
      <c r="AA2823" s="135"/>
      <c r="AB2823" s="134"/>
      <c r="AC2823" s="135"/>
      <c r="AD2823" s="135"/>
      <c r="AH2823" s="135"/>
      <c r="AI2823" s="135"/>
    </row>
    <row r="2824" spans="1:35" ht="31.5">
      <c r="A2824" s="205">
        <v>2820</v>
      </c>
      <c r="B2824" s="206" t="s">
        <v>9951</v>
      </c>
      <c r="C2824" s="207" t="str">
        <f xml:space="preserve"> _xlfn.CONCAT(小韻資料表[[#This Row],[聲母拼音碼]],小韻資料表[[#This Row],[韻母拼音碼]],小韻資料表[[#This Row],[調號]])</f>
        <v>co3</v>
      </c>
      <c r="D2824" s="206" t="s">
        <v>9952</v>
      </c>
      <c r="E2824" s="208" t="s">
        <v>868</v>
      </c>
      <c r="F2824" s="205">
        <v>15</v>
      </c>
      <c r="G2824" s="209" t="s">
        <v>9953</v>
      </c>
      <c r="H2824" s="205">
        <f xml:space="preserve"> LEN(小韻資料表[[#This Row],[小韻字集]])</f>
        <v>3</v>
      </c>
      <c r="I2824" s="205" cm="1">
        <f t="array" ref="I2824" xml:space="preserve"> MATCH(TRUE, ISNUMBER( SEARCH( LEFT(小韻資料表[[#This Row],[切語]],1), 切語上字資料表[切語上字]) ), 0)</f>
        <v>21</v>
      </c>
      <c r="J2824" s="210" t="str" cm="1">
        <f t="array" ref="J2824" xml:space="preserve"> INDEX(切語上字資料表[聲母], 小韻資料表[[#This Row],[上字表識別號]])</f>
        <v>精</v>
      </c>
      <c r="K2824" s="210" t="str" cm="1">
        <f t="array" ref="K2824" xml:space="preserve"> INDEX(切語上字資料表[聲母拼音碼], 小韻資料表[[#This Row],[上字表識別號]])</f>
        <v>c</v>
      </c>
      <c r="L2824" s="210" t="str" cm="1">
        <f t="array" ref="L2824" xml:space="preserve"> INDEX(切語上字資料表[清濁], 小韻資料表[[#This Row],[上字表識別號]])</f>
        <v>全清</v>
      </c>
      <c r="M2824" s="223" t="str" cm="1">
        <f t="array" ref="M2824" xml:space="preserve"> INDEX(切語上字資料表[發送收], 小韻資料表[[#This Row],[上字表識別號]])</f>
        <v>發聲</v>
      </c>
      <c r="N2824" s="205" cm="1">
        <f t="array" ref="N2824" xml:space="preserve"> MATCH(TRUE, ISNUMBER( SEARCH( RIGHT(小韻資料表[[#This Row],[切語]],1), 切語下字資料表[切語下字]) ), 0)</f>
        <v>211</v>
      </c>
      <c r="O2824" s="207" t="str" cm="1">
        <f t="array" ref="O2824" xml:space="preserve"> INDEX(切語下字資料表[韻母], 小韻資料表[[#This Row],[下字表識別號]])</f>
        <v>号開1</v>
      </c>
      <c r="P2824" s="207" t="str" cm="1">
        <f t="array" ref="P2824" xml:space="preserve"> INDEX(切語下字資料表[韻母拼音碼], 小韻資料表[[#This Row],[下字表識別號]])</f>
        <v>o</v>
      </c>
      <c r="Q2824" s="210" t="str" cm="1">
        <f t="array" ref="Q2824" xml:space="preserve"> INDEX(設定表!$C$19:$C$23, INT( LEFT(小韻資料表[[#This Row],[目次編碼]],1) ))</f>
        <v>去</v>
      </c>
      <c r="R2824" s="210">
        <f xml:space="preserve">  INDEX(設定表!$C$8:$C$15, MATCH( (RIGHT(小韻資料表[[#This Row],[清濁]]) &amp; 小韻資料表[[#This Row],[調]]), 設定表!$B$8:$B$15, 0))</f>
        <v>3</v>
      </c>
      <c r="S2824" s="205" t="s">
        <v>309</v>
      </c>
      <c r="T2824" s="205" t="s">
        <v>309</v>
      </c>
      <c r="U2824" s="226" t="s">
        <v>9954</v>
      </c>
      <c r="V2824" s="147" t="s">
        <v>309</v>
      </c>
      <c r="X2824" s="135"/>
      <c r="Y2824" s="135"/>
      <c r="AA2824" s="135"/>
      <c r="AB2824" s="134"/>
      <c r="AC2824" s="135"/>
      <c r="AD2824" s="135"/>
      <c r="AH2824" s="135"/>
      <c r="AI2824" s="135"/>
    </row>
    <row r="2825" spans="1:35" ht="31.5">
      <c r="A2825" s="205">
        <v>2821</v>
      </c>
      <c r="B2825" s="206" t="s">
        <v>9955</v>
      </c>
      <c r="C2825" s="207" t="str">
        <f xml:space="preserve"> _xlfn.CONCAT(小韻資料表[[#This Row],[聲母拼音碼]],小韻資料表[[#This Row],[韻母拼音碼]],小韻資料表[[#This Row],[調號]])</f>
        <v>ho3</v>
      </c>
      <c r="D2825" s="206" t="s">
        <v>9956</v>
      </c>
      <c r="E2825" s="208" t="s">
        <v>868</v>
      </c>
      <c r="F2825" s="205">
        <v>16</v>
      </c>
      <c r="G2825" s="209" t="s">
        <v>9957</v>
      </c>
      <c r="H2825" s="205">
        <f xml:space="preserve"> LEN(小韻資料表[[#This Row],[小韻字集]])</f>
        <v>5</v>
      </c>
      <c r="I2825" s="205" cm="1">
        <f t="array" ref="I2825" xml:space="preserve"> MATCH(TRUE, ISNUMBER( SEARCH( LEFT(小韻資料表[[#This Row],[切語]],1), 切語上字資料表[切語上字]) ), 0)</f>
        <v>36</v>
      </c>
      <c r="J2825" s="210" t="str" cm="1">
        <f t="array" ref="J2825" xml:space="preserve"> INDEX(切語上字資料表[聲母], 小韻資料表[[#This Row],[上字表識別號]])</f>
        <v>曉</v>
      </c>
      <c r="K2825" s="210" t="str" cm="1">
        <f t="array" ref="K2825" xml:space="preserve"> INDEX(切語上字資料表[聲母拼音碼], 小韻資料表[[#This Row],[上字表識別號]])</f>
        <v>h</v>
      </c>
      <c r="L2825" s="210" t="str" cm="1">
        <f t="array" ref="L2825" xml:space="preserve"> INDEX(切語上字資料表[清濁], 小韻資料表[[#This Row],[上字表識別號]])</f>
        <v>次清</v>
      </c>
      <c r="M2825" s="223" t="str" cm="1">
        <f t="array" ref="M2825" xml:space="preserve"> INDEX(切語上字資料表[發送收], 小韻資料表[[#This Row],[上字表識別號]])</f>
        <v>送氣</v>
      </c>
      <c r="N2825" s="205" cm="1">
        <f t="array" ref="N2825" xml:space="preserve"> MATCH(TRUE, ISNUMBER( SEARCH( RIGHT(小韻資料表[[#This Row],[切語]],1), 切語下字資料表[切語下字]) ), 0)</f>
        <v>211</v>
      </c>
      <c r="O2825" s="207" t="str" cm="1">
        <f t="array" ref="O2825" xml:space="preserve"> INDEX(切語下字資料表[韻母], 小韻資料表[[#This Row],[下字表識別號]])</f>
        <v>号開1</v>
      </c>
      <c r="P2825" s="207" t="str" cm="1">
        <f t="array" ref="P2825" xml:space="preserve"> INDEX(切語下字資料表[韻母拼音碼], 小韻資料表[[#This Row],[下字表識別號]])</f>
        <v>o</v>
      </c>
      <c r="Q2825" s="210" t="str" cm="1">
        <f t="array" ref="Q2825" xml:space="preserve"> INDEX(設定表!$C$19:$C$23, INT( LEFT(小韻資料表[[#This Row],[目次編碼]],1) ))</f>
        <v>去</v>
      </c>
      <c r="R2825" s="210">
        <f xml:space="preserve">  INDEX(設定表!$C$8:$C$15, MATCH( (RIGHT(小韻資料表[[#This Row],[清濁]]) &amp; 小韻資料表[[#This Row],[調]]), 設定表!$B$8:$B$15, 0))</f>
        <v>3</v>
      </c>
      <c r="S2825" s="205" t="s">
        <v>9958</v>
      </c>
      <c r="T2825" s="205" t="s">
        <v>309</v>
      </c>
      <c r="U2825" s="226" t="s">
        <v>9959</v>
      </c>
      <c r="V2825" s="146" t="s">
        <v>309</v>
      </c>
      <c r="X2825" s="135"/>
      <c r="Y2825" s="135"/>
      <c r="AA2825" s="135"/>
      <c r="AB2825" s="134"/>
      <c r="AC2825" s="135"/>
      <c r="AD2825" s="135"/>
      <c r="AH2825" s="135"/>
      <c r="AI2825" s="135"/>
    </row>
    <row r="2826" spans="1:35" ht="31.5">
      <c r="A2826" s="205">
        <v>2822</v>
      </c>
      <c r="B2826" s="206" t="s">
        <v>9960</v>
      </c>
      <c r="C2826" s="207" t="str">
        <f xml:space="preserve"> _xlfn.CONCAT(小韻資料表[[#This Row],[聲母拼音碼]],小韻資料表[[#This Row],[韻母拼音碼]],小韻資料表[[#This Row],[調號]])</f>
        <v>no7</v>
      </c>
      <c r="D2826" s="206" t="s">
        <v>9961</v>
      </c>
      <c r="E2826" s="208" t="s">
        <v>868</v>
      </c>
      <c r="F2826" s="205">
        <v>17</v>
      </c>
      <c r="G2826" s="209" t="s">
        <v>9962</v>
      </c>
      <c r="H2826" s="205">
        <f xml:space="preserve"> LEN(小韻資料表[[#This Row],[小韻字集]])</f>
        <v>4</v>
      </c>
      <c r="I2826" s="205" cm="1">
        <f t="array" ref="I2826" xml:space="preserve"> MATCH(TRUE, ISNUMBER( SEARCH( LEFT(小韻資料表[[#This Row],[切語]],1), 切語上字資料表[切語上字]) ), 0)</f>
        <v>8</v>
      </c>
      <c r="J2826" s="210" t="str" cm="1">
        <f t="array" ref="J2826" xml:space="preserve"> INDEX(切語上字資料表[聲母], 小韻資料表[[#This Row],[上字表識別號]])</f>
        <v>泥</v>
      </c>
      <c r="K2826" s="210" t="str" cm="1">
        <f t="array" ref="K2826" xml:space="preserve"> INDEX(切語上字資料表[聲母拼音碼], 小韻資料表[[#This Row],[上字表識別號]])</f>
        <v>n</v>
      </c>
      <c r="L2826" s="210" t="str" cm="1">
        <f t="array" ref="L2826" xml:space="preserve"> INDEX(切語上字資料表[清濁], 小韻資料表[[#This Row],[上字表識別號]])</f>
        <v>次濁</v>
      </c>
      <c r="M2826" s="223" t="str" cm="1">
        <f t="array" ref="M2826" xml:space="preserve"> INDEX(切語上字資料表[發送收], 小韻資料表[[#This Row],[上字表識別號]])</f>
        <v>收聲</v>
      </c>
      <c r="N2826" s="205" cm="1">
        <f t="array" ref="N2826" xml:space="preserve"> MATCH(TRUE, ISNUMBER( SEARCH( RIGHT(小韻資料表[[#This Row],[切語]],1), 切語下字資料表[切語下字]) ), 0)</f>
        <v>211</v>
      </c>
      <c r="O2826" s="207" t="str" cm="1">
        <f t="array" ref="O2826" xml:space="preserve"> INDEX(切語下字資料表[韻母], 小韻資料表[[#This Row],[下字表識別號]])</f>
        <v>号開1</v>
      </c>
      <c r="P2826" s="207" t="str" cm="1">
        <f t="array" ref="P2826" xml:space="preserve"> INDEX(切語下字資料表[韻母拼音碼], 小韻資料表[[#This Row],[下字表識別號]])</f>
        <v>o</v>
      </c>
      <c r="Q2826" s="210" t="str" cm="1">
        <f t="array" ref="Q2826" xml:space="preserve"> INDEX(設定表!$C$19:$C$23, INT( LEFT(小韻資料表[[#This Row],[目次編碼]],1) ))</f>
        <v>去</v>
      </c>
      <c r="R2826" s="210">
        <f xml:space="preserve">  INDEX(設定表!$C$8:$C$15, MATCH( (RIGHT(小韻資料表[[#This Row],[清濁]]) &amp; 小韻資料表[[#This Row],[調]]), 設定表!$B$8:$B$15, 0))</f>
        <v>7</v>
      </c>
      <c r="S2826" s="205" t="s">
        <v>309</v>
      </c>
      <c r="T2826" s="205" t="s">
        <v>309</v>
      </c>
      <c r="U2826" s="226" t="s">
        <v>309</v>
      </c>
      <c r="V2826" s="147" t="s">
        <v>309</v>
      </c>
      <c r="X2826" s="135"/>
      <c r="Y2826" s="135"/>
      <c r="AA2826" s="135"/>
      <c r="AB2826" s="134"/>
      <c r="AC2826" s="135"/>
      <c r="AD2826" s="135"/>
      <c r="AH2826" s="135"/>
      <c r="AI2826" s="135"/>
    </row>
    <row r="2827" spans="1:35" ht="31.5">
      <c r="A2827" s="205">
        <v>2823</v>
      </c>
      <c r="B2827" s="206" t="s">
        <v>9963</v>
      </c>
      <c r="C2827" s="207" t="str">
        <f xml:space="preserve"> _xlfn.CONCAT(小韻資料表[[#This Row],[聲母拼音碼]],小韻資料表[[#This Row],[韻母拼音碼]],小韻資料表[[#This Row],[調號]])</f>
        <v>ko3</v>
      </c>
      <c r="D2827" s="206" t="s">
        <v>883</v>
      </c>
      <c r="E2827" s="208" t="s">
        <v>882</v>
      </c>
      <c r="F2827" s="205">
        <v>1</v>
      </c>
      <c r="G2827" s="209" t="s">
        <v>9964</v>
      </c>
      <c r="H2827" s="205">
        <f xml:space="preserve"> LEN(小韻資料表[[#This Row],[小韻字集]])</f>
        <v>3</v>
      </c>
      <c r="I2827" s="205" cm="1">
        <f t="array" ref="I2827" xml:space="preserve"> MATCH(TRUE, ISNUMBER( SEARCH( LEFT(小韻資料表[[#This Row],[切語]],1), 切語上字資料表[切語上字]) ), 0)</f>
        <v>1</v>
      </c>
      <c r="J2827" s="210" t="str" cm="1">
        <f t="array" ref="J2827" xml:space="preserve"> INDEX(切語上字資料表[聲母], 小韻資料表[[#This Row],[上字表識別號]])</f>
        <v>見</v>
      </c>
      <c r="K2827" s="210" t="str" cm="1">
        <f t="array" ref="K2827" xml:space="preserve"> INDEX(切語上字資料表[聲母拼音碼], 小韻資料表[[#This Row],[上字表識別號]])</f>
        <v>k</v>
      </c>
      <c r="L2827" s="210" t="str" cm="1">
        <f t="array" ref="L2827" xml:space="preserve"> INDEX(切語上字資料表[清濁], 小韻資料表[[#This Row],[上字表識別號]])</f>
        <v>全清</v>
      </c>
      <c r="M2827" s="223" t="str" cm="1">
        <f t="array" ref="M2827" xml:space="preserve"> INDEX(切語上字資料表[發送收], 小韻資料表[[#This Row],[上字表識別號]])</f>
        <v>發聲</v>
      </c>
      <c r="N2827" s="205" cm="1">
        <f t="array" ref="N2827" xml:space="preserve"> MATCH(TRUE, ISNUMBER( SEARCH( RIGHT(小韻資料表[[#This Row],[切語]],1), 切語下字資料表[切語下字]) ), 0)</f>
        <v>215</v>
      </c>
      <c r="O2827" s="207" t="str" cm="1">
        <f t="array" ref="O2827" xml:space="preserve"> INDEX(切語下字資料表[韻母], 小韻資料表[[#This Row],[下字表識別號]])</f>
        <v>箇開1</v>
      </c>
      <c r="P2827" s="207" t="str" cm="1">
        <f t="array" ref="P2827" xml:space="preserve"> INDEX(切語下字資料表[韻母拼音碼], 小韻資料表[[#This Row],[下字表識別號]])</f>
        <v>o</v>
      </c>
      <c r="Q2827" s="210" t="str" cm="1">
        <f t="array" ref="Q2827" xml:space="preserve"> INDEX(設定表!$C$19:$C$23, INT( LEFT(小韻資料表[[#This Row],[目次編碼]],1) ))</f>
        <v>去</v>
      </c>
      <c r="R2827" s="210">
        <f xml:space="preserve">  INDEX(設定表!$C$8:$C$15, MATCH( (RIGHT(小韻資料表[[#This Row],[清濁]]) &amp; 小韻資料表[[#This Row],[調]]), 設定表!$B$8:$B$15, 0))</f>
        <v>3</v>
      </c>
      <c r="S2827" s="205" t="s">
        <v>309</v>
      </c>
      <c r="T2827" s="205" t="s">
        <v>309</v>
      </c>
      <c r="U2827" s="226" t="s">
        <v>309</v>
      </c>
      <c r="V2827" s="146" t="s">
        <v>309</v>
      </c>
      <c r="X2827" s="135"/>
      <c r="Y2827" s="135"/>
      <c r="AA2827" s="135"/>
      <c r="AB2827" s="134"/>
      <c r="AC2827" s="135"/>
      <c r="AD2827" s="135"/>
      <c r="AH2827" s="135"/>
      <c r="AI2827" s="135"/>
    </row>
    <row r="2828" spans="1:35" ht="31.5">
      <c r="A2828" s="205">
        <v>2824</v>
      </c>
      <c r="B2828" s="206" t="s">
        <v>9965</v>
      </c>
      <c r="C2828" s="207" t="str">
        <f xml:space="preserve"> _xlfn.CONCAT(小韻資料表[[#This Row],[聲母拼音碼]],小韻資料表[[#This Row],[韻母拼音碼]],小韻資料表[[#This Row],[調號]])</f>
        <v>ho7</v>
      </c>
      <c r="D2828" s="206" t="s">
        <v>9966</v>
      </c>
      <c r="E2828" s="208" t="s">
        <v>882</v>
      </c>
      <c r="F2828" s="205">
        <v>2</v>
      </c>
      <c r="G2828" s="209" t="s">
        <v>9967</v>
      </c>
      <c r="H2828" s="205">
        <f xml:space="preserve"> LEN(小韻資料表[[#This Row],[小韻字集]])</f>
        <v>5</v>
      </c>
      <c r="I2828" s="205" cm="1">
        <f t="array" ref="I2828" xml:space="preserve"> MATCH(TRUE, ISNUMBER( SEARCH( LEFT(小韻資料表[[#This Row],[切語]],1), 切語上字資料表[切語上字]) ), 0)</f>
        <v>37</v>
      </c>
      <c r="J2828" s="210" t="str" cm="1">
        <f t="array" ref="J2828" xml:space="preserve"> INDEX(切語上字資料表[聲母], 小韻資料表[[#This Row],[上字表識別號]])</f>
        <v>匣</v>
      </c>
      <c r="K2828" s="210" t="str" cm="1">
        <f t="array" ref="K2828" xml:space="preserve"> INDEX(切語上字資料表[聲母拼音碼], 小韻資料表[[#This Row],[上字表識別號]])</f>
        <v>h</v>
      </c>
      <c r="L2828" s="210" t="str" cm="1">
        <f t="array" ref="L2828" xml:space="preserve"> INDEX(切語上字資料表[清濁], 小韻資料表[[#This Row],[上字表識別號]])</f>
        <v>全濁</v>
      </c>
      <c r="M2828" s="223" t="str" cm="1">
        <f t="array" ref="M2828" xml:space="preserve"> INDEX(切語上字資料表[發送收], 小韻資料表[[#This Row],[上字表識別號]])</f>
        <v>送氣</v>
      </c>
      <c r="N2828" s="205" cm="1">
        <f t="array" ref="N2828" xml:space="preserve"> MATCH(TRUE, ISNUMBER( SEARCH( RIGHT(小韻資料表[[#This Row],[切語]],1), 切語下字資料表[切語下字]) ), 0)</f>
        <v>215</v>
      </c>
      <c r="O2828" s="207" t="str" cm="1">
        <f t="array" ref="O2828" xml:space="preserve"> INDEX(切語下字資料表[韻母], 小韻資料表[[#This Row],[下字表識別號]])</f>
        <v>箇開1</v>
      </c>
      <c r="P2828" s="207" t="str" cm="1">
        <f t="array" ref="P2828" xml:space="preserve"> INDEX(切語下字資料表[韻母拼音碼], 小韻資料表[[#This Row],[下字表識別號]])</f>
        <v>o</v>
      </c>
      <c r="Q2828" s="210" t="str" cm="1">
        <f t="array" ref="Q2828" xml:space="preserve"> INDEX(設定表!$C$19:$C$23, INT( LEFT(小韻資料表[[#This Row],[目次編碼]],1) ))</f>
        <v>去</v>
      </c>
      <c r="R2828" s="210">
        <f xml:space="preserve">  INDEX(設定表!$C$8:$C$15, MATCH( (RIGHT(小韻資料表[[#This Row],[清濁]]) &amp; 小韻資料表[[#This Row],[調]]), 設定表!$B$8:$B$15, 0))</f>
        <v>7</v>
      </c>
      <c r="S2828" s="205" t="s">
        <v>309</v>
      </c>
      <c r="T2828" s="205" t="s">
        <v>309</v>
      </c>
      <c r="U2828" s="226" t="s">
        <v>309</v>
      </c>
      <c r="V2828" s="147" t="s">
        <v>309</v>
      </c>
      <c r="X2828" s="135"/>
      <c r="Y2828" s="135"/>
      <c r="AA2828" s="135"/>
      <c r="AB2828" s="134"/>
      <c r="AC2828" s="135"/>
      <c r="AD2828" s="135"/>
      <c r="AH2828" s="135"/>
      <c r="AI2828" s="135"/>
    </row>
    <row r="2829" spans="1:35" ht="31.5">
      <c r="A2829" s="205">
        <v>2825</v>
      </c>
      <c r="B2829" s="206" t="s">
        <v>9968</v>
      </c>
      <c r="C2829" s="207" t="str">
        <f xml:space="preserve"> _xlfn.CONCAT(小韻資料表[[#This Row],[聲母拼音碼]],小韻資料表[[#This Row],[韻母拼音碼]],小韻資料表[[#This Row],[調號]])</f>
        <v>co3</v>
      </c>
      <c r="D2829" s="206" t="s">
        <v>9969</v>
      </c>
      <c r="E2829" s="208" t="s">
        <v>882</v>
      </c>
      <c r="F2829" s="205">
        <v>3</v>
      </c>
      <c r="G2829" s="209" t="s">
        <v>9970</v>
      </c>
      <c r="H2829" s="205">
        <f xml:space="preserve"> LEN(小韻資料表[[#This Row],[小韻字集]])</f>
        <v>7</v>
      </c>
      <c r="I2829" s="205" cm="1">
        <f t="array" ref="I2829" xml:space="preserve"> MATCH(TRUE, ISNUMBER( SEARCH( LEFT(小韻資料表[[#This Row],[切語]],1), 切語上字資料表[切語上字]) ), 0)</f>
        <v>21</v>
      </c>
      <c r="J2829" s="210" t="str" cm="1">
        <f t="array" ref="J2829" xml:space="preserve"> INDEX(切語上字資料表[聲母], 小韻資料表[[#This Row],[上字表識別號]])</f>
        <v>精</v>
      </c>
      <c r="K2829" s="210" t="str" cm="1">
        <f t="array" ref="K2829" xml:space="preserve"> INDEX(切語上字資料表[聲母拼音碼], 小韻資料表[[#This Row],[上字表識別號]])</f>
        <v>c</v>
      </c>
      <c r="L2829" s="210" t="str" cm="1">
        <f t="array" ref="L2829" xml:space="preserve"> INDEX(切語上字資料表[清濁], 小韻資料表[[#This Row],[上字表識別號]])</f>
        <v>全清</v>
      </c>
      <c r="M2829" s="223" t="str" cm="1">
        <f t="array" ref="M2829" xml:space="preserve"> INDEX(切語上字資料表[發送收], 小韻資料表[[#This Row],[上字表識別號]])</f>
        <v>發聲</v>
      </c>
      <c r="N2829" s="205" cm="1">
        <f t="array" ref="N2829" xml:space="preserve"> MATCH(TRUE, ISNUMBER( SEARCH( RIGHT(小韻資料表[[#This Row],[切語]],1), 切語下字資料表[切語下字]) ), 0)</f>
        <v>215</v>
      </c>
      <c r="O2829" s="207" t="str" cm="1">
        <f t="array" ref="O2829" xml:space="preserve"> INDEX(切語下字資料表[韻母], 小韻資料表[[#This Row],[下字表識別號]])</f>
        <v>箇開1</v>
      </c>
      <c r="P2829" s="207" t="str" cm="1">
        <f t="array" ref="P2829" xml:space="preserve"> INDEX(切語下字資料表[韻母拼音碼], 小韻資料表[[#This Row],[下字表識別號]])</f>
        <v>o</v>
      </c>
      <c r="Q2829" s="210" t="str" cm="1">
        <f t="array" ref="Q2829" xml:space="preserve"> INDEX(設定表!$C$19:$C$23, INT( LEFT(小韻資料表[[#This Row],[目次編碼]],1) ))</f>
        <v>去</v>
      </c>
      <c r="R2829" s="210">
        <f xml:space="preserve">  INDEX(設定表!$C$8:$C$15, MATCH( (RIGHT(小韻資料表[[#This Row],[清濁]]) &amp; 小韻資料表[[#This Row],[調]]), 設定表!$B$8:$B$15, 0))</f>
        <v>3</v>
      </c>
      <c r="S2829" s="205" t="s">
        <v>309</v>
      </c>
      <c r="T2829" s="205" t="s">
        <v>309</v>
      </c>
      <c r="U2829" s="226" t="s">
        <v>9971</v>
      </c>
      <c r="V2829" s="146" t="s">
        <v>309</v>
      </c>
      <c r="X2829" s="135"/>
      <c r="Y2829" s="135"/>
      <c r="AA2829" s="135"/>
      <c r="AB2829" s="134"/>
      <c r="AC2829" s="135"/>
      <c r="AD2829" s="135"/>
      <c r="AH2829" s="135"/>
      <c r="AI2829" s="135"/>
    </row>
    <row r="2830" spans="1:35" ht="31.5">
      <c r="A2830" s="205">
        <v>2826</v>
      </c>
      <c r="B2830" s="206" t="s">
        <v>9972</v>
      </c>
      <c r="C2830" s="207" t="str">
        <f xml:space="preserve"> _xlfn.CONCAT(小韻資料表[[#This Row],[聲母拼音碼]],小韻資料表[[#This Row],[韻母拼音碼]],小韻資料表[[#This Row],[調號]])</f>
        <v>to3</v>
      </c>
      <c r="D2830" s="206" t="s">
        <v>9973</v>
      </c>
      <c r="E2830" s="208" t="s">
        <v>882</v>
      </c>
      <c r="F2830" s="205">
        <v>4</v>
      </c>
      <c r="G2830" s="209" t="s">
        <v>9974</v>
      </c>
      <c r="H2830" s="205">
        <f xml:space="preserve"> LEN(小韻資料表[[#This Row],[小韻字集]])</f>
        <v>4</v>
      </c>
      <c r="I2830" s="205" cm="1">
        <f t="array" ref="I2830" xml:space="preserve"> MATCH(TRUE, ISNUMBER( SEARCH( LEFT(小韻資料表[[#This Row],[切語]],1), 切語上字資料表[切語上字]) ), 0)</f>
        <v>5</v>
      </c>
      <c r="J2830" s="210" t="str" cm="1">
        <f t="array" ref="J2830" xml:space="preserve"> INDEX(切語上字資料表[聲母], 小韻資料表[[#This Row],[上字表識別號]])</f>
        <v>端</v>
      </c>
      <c r="K2830" s="210" t="str" cm="1">
        <f t="array" ref="K2830" xml:space="preserve"> INDEX(切語上字資料表[聲母拼音碼], 小韻資料表[[#This Row],[上字表識別號]])</f>
        <v>t</v>
      </c>
      <c r="L2830" s="210" t="str" cm="1">
        <f t="array" ref="L2830" xml:space="preserve"> INDEX(切語上字資料表[清濁], 小韻資料表[[#This Row],[上字表識別號]])</f>
        <v>全清</v>
      </c>
      <c r="M2830" s="223" t="str" cm="1">
        <f t="array" ref="M2830" xml:space="preserve"> INDEX(切語上字資料表[發送收], 小韻資料表[[#This Row],[上字表識別號]])</f>
        <v>發聲</v>
      </c>
      <c r="N2830" s="205" cm="1">
        <f t="array" ref="N2830" xml:space="preserve"> MATCH(TRUE, ISNUMBER( SEARCH( RIGHT(小韻資料表[[#This Row],[切語]],1), 切語下字資料表[切語下字]) ), 0)</f>
        <v>215</v>
      </c>
      <c r="O2830" s="207" t="str" cm="1">
        <f t="array" ref="O2830" xml:space="preserve"> INDEX(切語下字資料表[韻母], 小韻資料表[[#This Row],[下字表識別號]])</f>
        <v>箇開1</v>
      </c>
      <c r="P2830" s="207" t="str" cm="1">
        <f t="array" ref="P2830" xml:space="preserve"> INDEX(切語下字資料表[韻母拼音碼], 小韻資料表[[#This Row],[下字表識別號]])</f>
        <v>o</v>
      </c>
      <c r="Q2830" s="210" t="str" cm="1">
        <f t="array" ref="Q2830" xml:space="preserve"> INDEX(設定表!$C$19:$C$23, INT( LEFT(小韻資料表[[#This Row],[目次編碼]],1) ))</f>
        <v>去</v>
      </c>
      <c r="R2830" s="210">
        <f xml:space="preserve">  INDEX(設定表!$C$8:$C$15, MATCH( (RIGHT(小韻資料表[[#This Row],[清濁]]) &amp; 小韻資料表[[#This Row],[調]]), 設定表!$B$8:$B$15, 0))</f>
        <v>3</v>
      </c>
      <c r="S2830" s="205" t="s">
        <v>309</v>
      </c>
      <c r="T2830" s="205" t="s">
        <v>309</v>
      </c>
      <c r="U2830" s="226" t="s">
        <v>309</v>
      </c>
      <c r="V2830" s="147" t="s">
        <v>309</v>
      </c>
      <c r="X2830" s="135"/>
      <c r="Y2830" s="135"/>
      <c r="AA2830" s="135"/>
      <c r="AB2830" s="134"/>
      <c r="AC2830" s="135"/>
      <c r="AD2830" s="135"/>
      <c r="AH2830" s="135"/>
      <c r="AI2830" s="135"/>
    </row>
    <row r="2831" spans="1:35" ht="31.5">
      <c r="A2831" s="205">
        <v>2827</v>
      </c>
      <c r="B2831" s="206" t="s">
        <v>9975</v>
      </c>
      <c r="C2831" s="207" t="str">
        <f xml:space="preserve"> _xlfn.CONCAT(小韻資料表[[#This Row],[聲母拼音碼]],小韻資料表[[#This Row],[韻母拼音碼]],小韻資料表[[#This Row],[調號]])</f>
        <v>lo7</v>
      </c>
      <c r="D2831" s="206" t="s">
        <v>9976</v>
      </c>
      <c r="E2831" s="208" t="s">
        <v>882</v>
      </c>
      <c r="F2831" s="205">
        <v>5</v>
      </c>
      <c r="G2831" s="209" t="s">
        <v>9977</v>
      </c>
      <c r="H2831" s="205">
        <f xml:space="preserve"> LEN(小韻資料表[[#This Row],[小韻字集]])</f>
        <v>4</v>
      </c>
      <c r="I2831" s="205" cm="1">
        <f t="array" ref="I2831" xml:space="preserve"> MATCH(TRUE, ISNUMBER( SEARCH( LEFT(小韻資料表[[#This Row],[切語]],1), 切語上字資料表[切語上字]) ), 0)</f>
        <v>40</v>
      </c>
      <c r="J2831" s="210" t="str" cm="1">
        <f t="array" ref="J2831" xml:space="preserve"> INDEX(切語上字資料表[聲母], 小韻資料表[[#This Row],[上字表識別號]])</f>
        <v>來</v>
      </c>
      <c r="K2831" s="210" t="str" cm="1">
        <f t="array" ref="K2831" xml:space="preserve"> INDEX(切語上字資料表[聲母拼音碼], 小韻資料表[[#This Row],[上字表識別號]])</f>
        <v>l</v>
      </c>
      <c r="L2831" s="210" t="str" cm="1">
        <f t="array" ref="L2831" xml:space="preserve"> INDEX(切語上字資料表[清濁], 小韻資料表[[#This Row],[上字表識別號]])</f>
        <v>次濁</v>
      </c>
      <c r="M2831" s="223" t="str" cm="1">
        <f t="array" ref="M2831" xml:space="preserve"> INDEX(切語上字資料表[發送收], 小韻資料表[[#This Row],[上字表識別號]])</f>
        <v>收聲</v>
      </c>
      <c r="N2831" s="205" cm="1">
        <f t="array" ref="N2831" xml:space="preserve"> MATCH(TRUE, ISNUMBER( SEARCH( RIGHT(小韻資料表[[#This Row],[切語]],1), 切語下字資料表[切語下字]) ), 0)</f>
        <v>215</v>
      </c>
      <c r="O2831" s="207" t="str" cm="1">
        <f t="array" ref="O2831" xml:space="preserve"> INDEX(切語下字資料表[韻母], 小韻資料表[[#This Row],[下字表識別號]])</f>
        <v>箇開1</v>
      </c>
      <c r="P2831" s="207" t="str" cm="1">
        <f t="array" ref="P2831" xml:space="preserve"> INDEX(切語下字資料表[韻母拼音碼], 小韻資料表[[#This Row],[下字表識別號]])</f>
        <v>o</v>
      </c>
      <c r="Q2831" s="210" t="str" cm="1">
        <f t="array" ref="Q2831" xml:space="preserve"> INDEX(設定表!$C$19:$C$23, INT( LEFT(小韻資料表[[#This Row],[目次編碼]],1) ))</f>
        <v>去</v>
      </c>
      <c r="R2831" s="210">
        <f xml:space="preserve">  INDEX(設定表!$C$8:$C$15, MATCH( (RIGHT(小韻資料表[[#This Row],[清濁]]) &amp; 小韻資料表[[#This Row],[調]]), 設定表!$B$8:$B$15, 0))</f>
        <v>7</v>
      </c>
      <c r="S2831" s="205" t="s">
        <v>309</v>
      </c>
      <c r="T2831" s="205" t="s">
        <v>309</v>
      </c>
      <c r="U2831" s="226" t="s">
        <v>309</v>
      </c>
      <c r="V2831" s="146" t="s">
        <v>309</v>
      </c>
      <c r="X2831" s="135"/>
      <c r="Y2831" s="135"/>
      <c r="AA2831" s="135"/>
      <c r="AB2831" s="134"/>
      <c r="AC2831" s="135"/>
      <c r="AD2831" s="135"/>
      <c r="AH2831" s="135"/>
      <c r="AI2831" s="135"/>
    </row>
    <row r="2832" spans="1:35" ht="31.5">
      <c r="A2832" s="205">
        <v>2828</v>
      </c>
      <c r="B2832" s="206" t="s">
        <v>9978</v>
      </c>
      <c r="C2832" s="207" t="str">
        <f xml:space="preserve"> _xlfn.CONCAT(小韻資料表[[#This Row],[聲母拼音碼]],小韻資料表[[#This Row],[韻母拼音碼]],小韻資料表[[#This Row],[調號]])</f>
        <v>kho3</v>
      </c>
      <c r="D2832" s="206" t="s">
        <v>9979</v>
      </c>
      <c r="E2832" s="208" t="s">
        <v>882</v>
      </c>
      <c r="F2832" s="205">
        <v>6</v>
      </c>
      <c r="G2832" s="209" t="s">
        <v>9980</v>
      </c>
      <c r="H2832" s="205">
        <f xml:space="preserve"> LEN(小韻資料表[[#This Row],[小韻字集]])</f>
        <v>4</v>
      </c>
      <c r="I2832" s="205" cm="1">
        <f t="array" ref="I2832" xml:space="preserve"> MATCH(TRUE, ISNUMBER( SEARCH( LEFT(小韻資料表[[#This Row],[切語]],1), 切語上字資料表[切語上字]) ), 0)</f>
        <v>2</v>
      </c>
      <c r="J2832" s="210" t="str" cm="1">
        <f t="array" ref="J2832" xml:space="preserve"> INDEX(切語上字資料表[聲母], 小韻資料表[[#This Row],[上字表識別號]])</f>
        <v>溪</v>
      </c>
      <c r="K2832" s="210" t="str" cm="1">
        <f t="array" ref="K2832" xml:space="preserve"> INDEX(切語上字資料表[聲母拼音碼], 小韻資料表[[#This Row],[上字表識別號]])</f>
        <v>kh</v>
      </c>
      <c r="L2832" s="210" t="str" cm="1">
        <f t="array" ref="L2832" xml:space="preserve"> INDEX(切語上字資料表[清濁], 小韻資料表[[#This Row],[上字表識別號]])</f>
        <v>次清</v>
      </c>
      <c r="M2832" s="223" t="str" cm="1">
        <f t="array" ref="M2832" xml:space="preserve"> INDEX(切語上字資料表[發送收], 小韻資料表[[#This Row],[上字表識別號]])</f>
        <v>送氣</v>
      </c>
      <c r="N2832" s="205" cm="1">
        <f t="array" ref="N2832" xml:space="preserve"> MATCH(TRUE, ISNUMBER( SEARCH( RIGHT(小韻資料表[[#This Row],[切語]],1), 切語下字資料表[切語下字]) ), 0)</f>
        <v>215</v>
      </c>
      <c r="O2832" s="207" t="str" cm="1">
        <f t="array" ref="O2832" xml:space="preserve"> INDEX(切語下字資料表[韻母], 小韻資料表[[#This Row],[下字表識別號]])</f>
        <v>箇開1</v>
      </c>
      <c r="P2832" s="207" t="str" cm="1">
        <f t="array" ref="P2832" xml:space="preserve"> INDEX(切語下字資料表[韻母拼音碼], 小韻資料表[[#This Row],[下字表識別號]])</f>
        <v>o</v>
      </c>
      <c r="Q2832" s="210" t="str" cm="1">
        <f t="array" ref="Q2832" xml:space="preserve"> INDEX(設定表!$C$19:$C$23, INT( LEFT(小韻資料表[[#This Row],[目次編碼]],1) ))</f>
        <v>去</v>
      </c>
      <c r="R2832" s="210">
        <f xml:space="preserve">  INDEX(設定表!$C$8:$C$15, MATCH( (RIGHT(小韻資料表[[#This Row],[清濁]]) &amp; 小韻資料表[[#This Row],[調]]), 設定表!$B$8:$B$15, 0))</f>
        <v>3</v>
      </c>
      <c r="S2832" s="205" t="s">
        <v>309</v>
      </c>
      <c r="T2832" s="205" t="s">
        <v>309</v>
      </c>
      <c r="U2832" s="226" t="s">
        <v>309</v>
      </c>
      <c r="V2832" s="147" t="s">
        <v>309</v>
      </c>
      <c r="X2832" s="135"/>
      <c r="Y2832" s="135"/>
      <c r="AA2832" s="135"/>
      <c r="AB2832" s="134"/>
      <c r="AC2832" s="135"/>
      <c r="AD2832" s="135"/>
      <c r="AH2832" s="135"/>
      <c r="AI2832" s="135"/>
    </row>
    <row r="2833" spans="1:35" ht="31.5">
      <c r="A2833" s="205">
        <v>2829</v>
      </c>
      <c r="B2833" s="206" t="s">
        <v>9981</v>
      </c>
      <c r="C2833" s="207" t="str">
        <f xml:space="preserve"> _xlfn.CONCAT(小韻資料表[[#This Row],[聲母拼音碼]],小韻資料表[[#This Row],[韻母拼音碼]],小韻資料表[[#This Row],[調號]])</f>
        <v>go7</v>
      </c>
      <c r="D2833" s="206" t="s">
        <v>9982</v>
      </c>
      <c r="E2833" s="208" t="s">
        <v>882</v>
      </c>
      <c r="F2833" s="205">
        <v>7</v>
      </c>
      <c r="G2833" s="209" t="s">
        <v>9982</v>
      </c>
      <c r="H2833" s="205">
        <f xml:space="preserve"> LEN(小韻資料表[[#This Row],[小韻字集]])</f>
        <v>1</v>
      </c>
      <c r="I2833" s="205" cm="1">
        <f t="array" ref="I2833" xml:space="preserve"> MATCH(TRUE, ISNUMBER( SEARCH( LEFT(小韻資料表[[#This Row],[切語]],1), 切語上字資料表[切語上字]) ), 0)</f>
        <v>4</v>
      </c>
      <c r="J2833" s="210" t="str" cm="1">
        <f t="array" ref="J2833" xml:space="preserve"> INDEX(切語上字資料表[聲母], 小韻資料表[[#This Row],[上字表識別號]])</f>
        <v>疑</v>
      </c>
      <c r="K2833" s="210" t="str" cm="1">
        <f t="array" ref="K2833" xml:space="preserve"> INDEX(切語上字資料表[聲母拼音碼], 小韻資料表[[#This Row],[上字表識別號]])</f>
        <v>g</v>
      </c>
      <c r="L2833" s="210" t="str" cm="1">
        <f t="array" ref="L2833" xml:space="preserve"> INDEX(切語上字資料表[清濁], 小韻資料表[[#This Row],[上字表識別號]])</f>
        <v>次濁</v>
      </c>
      <c r="M2833" s="223" t="str" cm="1">
        <f t="array" ref="M2833" xml:space="preserve"> INDEX(切語上字資料表[發送收], 小韻資料表[[#This Row],[上字表識別號]])</f>
        <v>收聲</v>
      </c>
      <c r="N2833" s="205" cm="1">
        <f t="array" ref="N2833" xml:space="preserve"> MATCH(TRUE, ISNUMBER( SEARCH( RIGHT(小韻資料表[[#This Row],[切語]],1), 切語下字資料表[切語下字]) ), 0)</f>
        <v>215</v>
      </c>
      <c r="O2833" s="207" t="str" cm="1">
        <f t="array" ref="O2833" xml:space="preserve"> INDEX(切語下字資料表[韻母], 小韻資料表[[#This Row],[下字表識別號]])</f>
        <v>箇開1</v>
      </c>
      <c r="P2833" s="207" t="str" cm="1">
        <f t="array" ref="P2833" xml:space="preserve"> INDEX(切語下字資料表[韻母拼音碼], 小韻資料表[[#This Row],[下字表識別號]])</f>
        <v>o</v>
      </c>
      <c r="Q2833" s="210" t="str" cm="1">
        <f t="array" ref="Q2833" xml:space="preserve"> INDEX(設定表!$C$19:$C$23, INT( LEFT(小韻資料表[[#This Row],[目次編碼]],1) ))</f>
        <v>去</v>
      </c>
      <c r="R2833" s="210">
        <f xml:space="preserve">  INDEX(設定表!$C$8:$C$15, MATCH( (RIGHT(小韻資料表[[#This Row],[清濁]]) &amp; 小韻資料表[[#This Row],[調]]), 設定表!$B$8:$B$15, 0))</f>
        <v>7</v>
      </c>
      <c r="S2833" s="205" t="s">
        <v>309</v>
      </c>
      <c r="T2833" s="205" t="s">
        <v>309</v>
      </c>
      <c r="U2833" s="226" t="s">
        <v>309</v>
      </c>
      <c r="V2833" s="146" t="s">
        <v>309</v>
      </c>
      <c r="X2833" s="135"/>
      <c r="Y2833" s="135"/>
      <c r="AA2833" s="135"/>
      <c r="AB2833" s="134"/>
      <c r="AC2833" s="135"/>
      <c r="AD2833" s="135"/>
      <c r="AH2833" s="135"/>
      <c r="AI2833" s="135"/>
    </row>
    <row r="2834" spans="1:35" ht="31.5">
      <c r="A2834" s="205">
        <v>2830</v>
      </c>
      <c r="B2834" s="206" t="s">
        <v>9983</v>
      </c>
      <c r="C2834" s="207" t="str">
        <f xml:space="preserve"> _xlfn.CONCAT(小韻資料表[[#This Row],[聲母拼音碼]],小韻資料表[[#This Row],[韻母拼音碼]],小韻資料表[[#This Row],[調號]])</f>
        <v>to7</v>
      </c>
      <c r="D2834" s="206" t="s">
        <v>9984</v>
      </c>
      <c r="E2834" s="208" t="s">
        <v>882</v>
      </c>
      <c r="F2834" s="205">
        <v>8</v>
      </c>
      <c r="G2834" s="209" t="s">
        <v>9985</v>
      </c>
      <c r="H2834" s="205">
        <f xml:space="preserve"> LEN(小韻資料表[[#This Row],[小韻字集]])</f>
        <v>2</v>
      </c>
      <c r="I2834" s="205" cm="1">
        <f t="array" ref="I2834" xml:space="preserve"> MATCH(TRUE, ISNUMBER( SEARCH( LEFT(小韻資料表[[#This Row],[切語]],1), 切語上字資料表[切語上字]) ), 0)</f>
        <v>7</v>
      </c>
      <c r="J2834" s="210" t="str" cm="1">
        <f t="array" ref="J2834" xml:space="preserve"> INDEX(切語上字資料表[聲母], 小韻資料表[[#This Row],[上字表識別號]])</f>
        <v>定</v>
      </c>
      <c r="K2834" s="210" t="str" cm="1">
        <f t="array" ref="K2834" xml:space="preserve"> INDEX(切語上字資料表[聲母拼音碼], 小韻資料表[[#This Row],[上字表識別號]])</f>
        <v>t</v>
      </c>
      <c r="L2834" s="210" t="str" cm="1">
        <f t="array" ref="L2834" xml:space="preserve"> INDEX(切語上字資料表[清濁], 小韻資料表[[#This Row],[上字表識別號]])</f>
        <v>全濁</v>
      </c>
      <c r="M2834" s="223" cm="1">
        <f t="array" ref="M2834" xml:space="preserve"> INDEX(切語上字資料表[發送收], 小韻資料表[[#This Row],[上字表識別號]])</f>
        <v>0</v>
      </c>
      <c r="N2834" s="205" cm="1">
        <f t="array" ref="N2834" xml:space="preserve"> MATCH(TRUE, ISNUMBER( SEARCH( RIGHT(小韻資料表[[#This Row],[切語]],1), 切語下字資料表[切語下字]) ), 0)</f>
        <v>215</v>
      </c>
      <c r="O2834" s="207" t="str" cm="1">
        <f t="array" ref="O2834" xml:space="preserve"> INDEX(切語下字資料表[韻母], 小韻資料表[[#This Row],[下字表識別號]])</f>
        <v>箇開1</v>
      </c>
      <c r="P2834" s="207" t="str" cm="1">
        <f t="array" ref="P2834" xml:space="preserve"> INDEX(切語下字資料表[韻母拼音碼], 小韻資料表[[#This Row],[下字表識別號]])</f>
        <v>o</v>
      </c>
      <c r="Q2834" s="210" t="str" cm="1">
        <f t="array" ref="Q2834" xml:space="preserve"> INDEX(設定表!$C$19:$C$23, INT( LEFT(小韻資料表[[#This Row],[目次編碼]],1) ))</f>
        <v>去</v>
      </c>
      <c r="R2834" s="210">
        <f xml:space="preserve">  INDEX(設定表!$C$8:$C$15, MATCH( (RIGHT(小韻資料表[[#This Row],[清濁]]) &amp; 小韻資料表[[#This Row],[調]]), 設定表!$B$8:$B$15, 0))</f>
        <v>7</v>
      </c>
      <c r="S2834" s="205" t="s">
        <v>309</v>
      </c>
      <c r="T2834" s="205" t="s">
        <v>309</v>
      </c>
      <c r="U2834" s="226" t="s">
        <v>9986</v>
      </c>
      <c r="V2834" s="147" t="s">
        <v>309</v>
      </c>
      <c r="X2834" s="135"/>
      <c r="Y2834" s="135"/>
      <c r="AA2834" s="135"/>
      <c r="AB2834" s="134"/>
      <c r="AC2834" s="135"/>
      <c r="AD2834" s="135"/>
      <c r="AH2834" s="135"/>
      <c r="AI2834" s="135"/>
    </row>
    <row r="2835" spans="1:35" ht="31.5">
      <c r="A2835" s="205">
        <v>2831</v>
      </c>
      <c r="B2835" s="206" t="s">
        <v>9987</v>
      </c>
      <c r="C2835" s="207" t="str">
        <f xml:space="preserve"> _xlfn.CONCAT(小韻資料表[[#This Row],[聲母拼音碼]],小韻資料表[[#This Row],[韻母拼音碼]],小韻資料表[[#This Row],[調號]])</f>
        <v>no7</v>
      </c>
      <c r="D2835" s="206" t="s">
        <v>9988</v>
      </c>
      <c r="E2835" s="208" t="s">
        <v>882</v>
      </c>
      <c r="F2835" s="205">
        <v>9</v>
      </c>
      <c r="G2835" s="209" t="s">
        <v>9989</v>
      </c>
      <c r="H2835" s="205">
        <f xml:space="preserve"> LEN(小韻資料表[[#This Row],[小韻字集]])</f>
        <v>2</v>
      </c>
      <c r="I2835" s="205" cm="1">
        <f t="array" ref="I2835" xml:space="preserve"> MATCH(TRUE, ISNUMBER( SEARCH( LEFT(小韻資料表[[#This Row],[切語]],1), 切語上字資料表[切語上字]) ), 0)</f>
        <v>8</v>
      </c>
      <c r="J2835" s="210" t="str" cm="1">
        <f t="array" ref="J2835" xml:space="preserve"> INDEX(切語上字資料表[聲母], 小韻資料表[[#This Row],[上字表識別號]])</f>
        <v>泥</v>
      </c>
      <c r="K2835" s="210" t="str" cm="1">
        <f t="array" ref="K2835" xml:space="preserve"> INDEX(切語上字資料表[聲母拼音碼], 小韻資料表[[#This Row],[上字表識別號]])</f>
        <v>n</v>
      </c>
      <c r="L2835" s="210" t="str" cm="1">
        <f t="array" ref="L2835" xml:space="preserve"> INDEX(切語上字資料表[清濁], 小韻資料表[[#This Row],[上字表識別號]])</f>
        <v>次濁</v>
      </c>
      <c r="M2835" s="223" t="str" cm="1">
        <f t="array" ref="M2835" xml:space="preserve"> INDEX(切語上字資料表[發送收], 小韻資料表[[#This Row],[上字表識別號]])</f>
        <v>收聲</v>
      </c>
      <c r="N2835" s="205" cm="1">
        <f t="array" ref="N2835" xml:space="preserve"> MATCH(TRUE, ISNUMBER( SEARCH( RIGHT(小韻資料表[[#This Row],[切語]],1), 切語下字資料表[切語下字]) ), 0)</f>
        <v>215</v>
      </c>
      <c r="O2835" s="207" t="str" cm="1">
        <f t="array" ref="O2835" xml:space="preserve"> INDEX(切語下字資料表[韻母], 小韻資料表[[#This Row],[下字表識別號]])</f>
        <v>箇開1</v>
      </c>
      <c r="P2835" s="207" t="str" cm="1">
        <f t="array" ref="P2835" xml:space="preserve"> INDEX(切語下字資料表[韻母拼音碼], 小韻資料表[[#This Row],[下字表識別號]])</f>
        <v>o</v>
      </c>
      <c r="Q2835" s="210" t="str" cm="1">
        <f t="array" ref="Q2835" xml:space="preserve"> INDEX(設定表!$C$19:$C$23, INT( LEFT(小韻資料表[[#This Row],[目次編碼]],1) ))</f>
        <v>去</v>
      </c>
      <c r="R2835" s="210">
        <f xml:space="preserve">  INDEX(設定表!$C$8:$C$15, MATCH( (RIGHT(小韻資料表[[#This Row],[清濁]]) &amp; 小韻資料表[[#This Row],[調]]), 設定表!$B$8:$B$15, 0))</f>
        <v>7</v>
      </c>
      <c r="S2835" s="205" t="s">
        <v>309</v>
      </c>
      <c r="T2835" s="205" t="s">
        <v>309</v>
      </c>
      <c r="U2835" s="226" t="s">
        <v>309</v>
      </c>
      <c r="V2835" s="146" t="s">
        <v>309</v>
      </c>
      <c r="X2835" s="135"/>
      <c r="Y2835" s="135"/>
      <c r="AA2835" s="135"/>
      <c r="AB2835" s="134"/>
      <c r="AC2835" s="135"/>
      <c r="AD2835" s="135"/>
      <c r="AH2835" s="135"/>
      <c r="AI2835" s="135"/>
    </row>
    <row r="2836" spans="1:35" ht="31.5">
      <c r="A2836" s="205">
        <v>2832</v>
      </c>
      <c r="B2836" s="206" t="s">
        <v>9990</v>
      </c>
      <c r="C2836" s="207" t="str">
        <f xml:space="preserve"> _xlfn.CONCAT(小韻資料表[[#This Row],[聲母拼音碼]],小韻資料表[[#This Row],[韻母拼音碼]],小韻資料表[[#This Row],[調號]])</f>
        <v>so3</v>
      </c>
      <c r="D2836" s="206" t="s">
        <v>4017</v>
      </c>
      <c r="E2836" s="208" t="s">
        <v>882</v>
      </c>
      <c r="F2836" s="205">
        <v>10</v>
      </c>
      <c r="G2836" s="209" t="s">
        <v>4017</v>
      </c>
      <c r="H2836" s="205">
        <f xml:space="preserve"> LEN(小韻資料表[[#This Row],[小韻字集]])</f>
        <v>1</v>
      </c>
      <c r="I2836" s="205" cm="1">
        <f t="array" ref="I2836" xml:space="preserve"> MATCH(TRUE, ISNUMBER( SEARCH( LEFT(小韻資料表[[#This Row],[切語]],1), 切語上字資料表[切語上字]) ), 0)</f>
        <v>24</v>
      </c>
      <c r="J2836" s="210" t="str" cm="1">
        <f t="array" ref="J2836" xml:space="preserve"> INDEX(切語上字資料表[聲母], 小韻資料表[[#This Row],[上字表識別號]])</f>
        <v>心</v>
      </c>
      <c r="K2836" s="210" t="str" cm="1">
        <f t="array" ref="K2836" xml:space="preserve"> INDEX(切語上字資料表[聲母拼音碼], 小韻資料表[[#This Row],[上字表識別號]])</f>
        <v>s</v>
      </c>
      <c r="L2836" s="210" t="str" cm="1">
        <f t="array" ref="L2836" xml:space="preserve"> INDEX(切語上字資料表[清濁], 小韻資料表[[#This Row],[上字表識別號]])</f>
        <v>全清</v>
      </c>
      <c r="M2836" s="223" t="str" cm="1">
        <f t="array" ref="M2836" xml:space="preserve"> INDEX(切語上字資料表[發送收], 小韻資料表[[#This Row],[上字表識別號]])</f>
        <v>送氣</v>
      </c>
      <c r="N2836" s="205" cm="1">
        <f t="array" ref="N2836" xml:space="preserve"> MATCH(TRUE, ISNUMBER( SEARCH( RIGHT(小韻資料表[[#This Row],[切語]],1), 切語下字資料表[切語下字]) ), 0)</f>
        <v>215</v>
      </c>
      <c r="O2836" s="207" t="str" cm="1">
        <f t="array" ref="O2836" xml:space="preserve"> INDEX(切語下字資料表[韻母], 小韻資料表[[#This Row],[下字表識別號]])</f>
        <v>箇開1</v>
      </c>
      <c r="P2836" s="207" t="str" cm="1">
        <f t="array" ref="P2836" xml:space="preserve"> INDEX(切語下字資料表[韻母拼音碼], 小韻資料表[[#This Row],[下字表識別號]])</f>
        <v>o</v>
      </c>
      <c r="Q2836" s="210" t="str" cm="1">
        <f t="array" ref="Q2836" xml:space="preserve"> INDEX(設定表!$C$19:$C$23, INT( LEFT(小韻資料表[[#This Row],[目次編碼]],1) ))</f>
        <v>去</v>
      </c>
      <c r="R2836" s="210">
        <f xml:space="preserve">  INDEX(設定表!$C$8:$C$15, MATCH( (RIGHT(小韻資料表[[#This Row],[清濁]]) &amp; 小韻資料表[[#This Row],[調]]), 設定表!$B$8:$B$15, 0))</f>
        <v>3</v>
      </c>
      <c r="S2836" s="205" t="s">
        <v>309</v>
      </c>
      <c r="T2836" s="205" t="s">
        <v>309</v>
      </c>
      <c r="U2836" s="226" t="s">
        <v>309</v>
      </c>
      <c r="V2836" s="147" t="s">
        <v>309</v>
      </c>
      <c r="X2836" s="135"/>
      <c r="Y2836" s="135"/>
      <c r="AA2836" s="135"/>
      <c r="AB2836" s="134"/>
      <c r="AC2836" s="135"/>
      <c r="AD2836" s="135"/>
      <c r="AH2836" s="135"/>
      <c r="AI2836" s="135"/>
    </row>
    <row r="2837" spans="1:35" ht="31.5">
      <c r="A2837" s="205">
        <v>2833</v>
      </c>
      <c r="B2837" s="206" t="s">
        <v>9991</v>
      </c>
      <c r="C2837" s="207" t="str">
        <f xml:space="preserve"> _xlfn.CONCAT(小韻資料表[[#This Row],[聲母拼音碼]],小韻資料表[[#This Row],[韻母拼音碼]],小韻資料表[[#This Row],[調號]])</f>
        <v>ho3</v>
      </c>
      <c r="D2837" s="206" t="s">
        <v>9992</v>
      </c>
      <c r="E2837" s="208" t="s">
        <v>882</v>
      </c>
      <c r="F2837" s="205">
        <v>11</v>
      </c>
      <c r="G2837" s="209" t="s">
        <v>9993</v>
      </c>
      <c r="H2837" s="205">
        <f xml:space="preserve"> LEN(小韻資料表[[#This Row],[小韻字集]])</f>
        <v>2</v>
      </c>
      <c r="I2837" s="205" cm="1">
        <f t="array" ref="I2837" xml:space="preserve"> MATCH(TRUE, ISNUMBER( SEARCH( LEFT(小韻資料表[[#This Row],[切語]],1), 切語上字資料表[切語上字]) ), 0)</f>
        <v>36</v>
      </c>
      <c r="J2837" s="210" t="str" cm="1">
        <f t="array" ref="J2837" xml:space="preserve"> INDEX(切語上字資料表[聲母], 小韻資料表[[#This Row],[上字表識別號]])</f>
        <v>曉</v>
      </c>
      <c r="K2837" s="210" t="str" cm="1">
        <f t="array" ref="K2837" xml:space="preserve"> INDEX(切語上字資料表[聲母拼音碼], 小韻資料表[[#This Row],[上字表識別號]])</f>
        <v>h</v>
      </c>
      <c r="L2837" s="210" t="str" cm="1">
        <f t="array" ref="L2837" xml:space="preserve"> INDEX(切語上字資料表[清濁], 小韻資料表[[#This Row],[上字表識別號]])</f>
        <v>次清</v>
      </c>
      <c r="M2837" s="223" t="str" cm="1">
        <f t="array" ref="M2837" xml:space="preserve"> INDEX(切語上字資料表[發送收], 小韻資料表[[#This Row],[上字表識別號]])</f>
        <v>送氣</v>
      </c>
      <c r="N2837" s="205" cm="1">
        <f t="array" ref="N2837" xml:space="preserve"> MATCH(TRUE, ISNUMBER( SEARCH( RIGHT(小韻資料表[[#This Row],[切語]],1), 切語下字資料表[切語下字]) ), 0)</f>
        <v>215</v>
      </c>
      <c r="O2837" s="207" t="str" cm="1">
        <f t="array" ref="O2837" xml:space="preserve"> INDEX(切語下字資料表[韻母], 小韻資料表[[#This Row],[下字表識別號]])</f>
        <v>箇開1</v>
      </c>
      <c r="P2837" s="207" t="str" cm="1">
        <f t="array" ref="P2837" xml:space="preserve"> INDEX(切語下字資料表[韻母拼音碼], 小韻資料表[[#This Row],[下字表識別號]])</f>
        <v>o</v>
      </c>
      <c r="Q2837" s="210" t="str" cm="1">
        <f t="array" ref="Q2837" xml:space="preserve"> INDEX(設定表!$C$19:$C$23, INT( LEFT(小韻資料表[[#This Row],[目次編碼]],1) ))</f>
        <v>去</v>
      </c>
      <c r="R2837" s="210">
        <f xml:space="preserve">  INDEX(設定表!$C$8:$C$15, MATCH( (RIGHT(小韻資料表[[#This Row],[清濁]]) &amp; 小韻資料表[[#This Row],[調]]), 設定表!$B$8:$B$15, 0))</f>
        <v>3</v>
      </c>
      <c r="S2837" s="205" t="s">
        <v>309</v>
      </c>
      <c r="T2837" s="205" t="s">
        <v>309</v>
      </c>
      <c r="U2837" s="226" t="s">
        <v>309</v>
      </c>
      <c r="V2837" s="146" t="s">
        <v>309</v>
      </c>
      <c r="X2837" s="135"/>
      <c r="Y2837" s="135"/>
      <c r="AA2837" s="135"/>
      <c r="AB2837" s="134"/>
      <c r="AC2837" s="135"/>
      <c r="AD2837" s="135"/>
      <c r="AH2837" s="135"/>
      <c r="AI2837" s="135"/>
    </row>
    <row r="2838" spans="1:35" ht="31.5">
      <c r="A2838" s="205">
        <v>2834</v>
      </c>
      <c r="B2838" s="206" t="s">
        <v>9994</v>
      </c>
      <c r="C2838" s="207" t="str">
        <f xml:space="preserve"> _xlfn.CONCAT(小韻資料表[[#This Row],[聲母拼音碼]],小韻資料表[[#This Row],[韻母拼音碼]],小韻資料表[[#This Row],[調號]])</f>
        <v>tho3</v>
      </c>
      <c r="D2838" s="206" t="s">
        <v>3803</v>
      </c>
      <c r="E2838" s="208" t="s">
        <v>882</v>
      </c>
      <c r="F2838" s="205">
        <v>12</v>
      </c>
      <c r="G2838" s="209" t="s">
        <v>3803</v>
      </c>
      <c r="H2838" s="205">
        <f xml:space="preserve"> LEN(小韻資料表[[#This Row],[小韻字集]])</f>
        <v>1</v>
      </c>
      <c r="I2838" s="205" cm="1">
        <f t="array" ref="I2838" xml:space="preserve"> MATCH(TRUE, ISNUMBER( SEARCH( LEFT(小韻資料表[[#This Row],[切語]],1), 切語上字資料表[切語上字]) ), 0)</f>
        <v>6</v>
      </c>
      <c r="J2838" s="210" t="str" cm="1">
        <f t="array" ref="J2838" xml:space="preserve"> INDEX(切語上字資料表[聲母], 小韻資料表[[#This Row],[上字表識別號]])</f>
        <v>透</v>
      </c>
      <c r="K2838" s="210" t="str" cm="1">
        <f t="array" ref="K2838" xml:space="preserve"> INDEX(切語上字資料表[聲母拼音碼], 小韻資料表[[#This Row],[上字表識別號]])</f>
        <v>th</v>
      </c>
      <c r="L2838" s="210" t="str" cm="1">
        <f t="array" ref="L2838" xml:space="preserve"> INDEX(切語上字資料表[清濁], 小韻資料表[[#This Row],[上字表識別號]])</f>
        <v>次清</v>
      </c>
      <c r="M2838" s="223" t="str" cm="1">
        <f t="array" ref="M2838" xml:space="preserve"> INDEX(切語上字資料表[發送收], 小韻資料表[[#This Row],[上字表識別號]])</f>
        <v>送氣</v>
      </c>
      <c r="N2838" s="205" cm="1">
        <f t="array" ref="N2838" xml:space="preserve"> MATCH(TRUE, ISNUMBER( SEARCH( RIGHT(小韻資料表[[#This Row],[切語]],1), 切語下字資料表[切語下字]) ), 0)</f>
        <v>215</v>
      </c>
      <c r="O2838" s="207" t="str" cm="1">
        <f t="array" ref="O2838" xml:space="preserve"> INDEX(切語下字資料表[韻母], 小韻資料表[[#This Row],[下字表識別號]])</f>
        <v>箇開1</v>
      </c>
      <c r="P2838" s="207" t="str" cm="1">
        <f t="array" ref="P2838" xml:space="preserve"> INDEX(切語下字資料表[韻母拼音碼], 小韻資料表[[#This Row],[下字表識別號]])</f>
        <v>o</v>
      </c>
      <c r="Q2838" s="210" t="str" cm="1">
        <f t="array" ref="Q2838" xml:space="preserve"> INDEX(設定表!$C$19:$C$23, INT( LEFT(小韻資料表[[#This Row],[目次編碼]],1) ))</f>
        <v>去</v>
      </c>
      <c r="R2838" s="210">
        <f xml:space="preserve">  INDEX(設定表!$C$8:$C$15, MATCH( (RIGHT(小韻資料表[[#This Row],[清濁]]) &amp; 小韻資料表[[#This Row],[調]]), 設定表!$B$8:$B$15, 0))</f>
        <v>3</v>
      </c>
      <c r="S2838" s="205" t="s">
        <v>309</v>
      </c>
      <c r="T2838" s="205" t="s">
        <v>309</v>
      </c>
      <c r="U2838" s="226" t="s">
        <v>309</v>
      </c>
      <c r="V2838" s="147" t="s">
        <v>309</v>
      </c>
      <c r="X2838" s="135"/>
      <c r="Y2838" s="135"/>
      <c r="AA2838" s="135"/>
      <c r="AB2838" s="134"/>
      <c r="AC2838" s="135"/>
      <c r="AD2838" s="135"/>
      <c r="AH2838" s="135"/>
      <c r="AI2838" s="135"/>
    </row>
    <row r="2839" spans="1:35" ht="31.5">
      <c r="A2839" s="205">
        <v>2835</v>
      </c>
      <c r="B2839" s="206" t="s">
        <v>9995</v>
      </c>
      <c r="C2839" s="207" t="str">
        <f xml:space="preserve"> _xlfn.CONCAT(小韻資料表[[#This Row],[聲母拼音碼]],小韻資料表[[#This Row],[韻母拼音碼]],小韻資料表[[#This Row],[調號]])</f>
        <v>ko3</v>
      </c>
      <c r="D2839" s="206" t="s">
        <v>895</v>
      </c>
      <c r="E2839" s="208" t="s">
        <v>894</v>
      </c>
      <c r="F2839" s="205">
        <v>1</v>
      </c>
      <c r="G2839" s="209" t="s">
        <v>9996</v>
      </c>
      <c r="H2839" s="205">
        <f xml:space="preserve"> LEN(小韻資料表[[#This Row],[小韻字集]])</f>
        <v>9</v>
      </c>
      <c r="I2839" s="205" cm="1">
        <f t="array" ref="I2839" xml:space="preserve"> MATCH(TRUE, ISNUMBER( SEARCH( LEFT(小韻資料表[[#This Row],[切語]],1), 切語上字資料表[切語上字]) ), 0)</f>
        <v>1</v>
      </c>
      <c r="J2839" s="210" t="str" cm="1">
        <f t="array" ref="J2839" xml:space="preserve"> INDEX(切語上字資料表[聲母], 小韻資料表[[#This Row],[上字表識別號]])</f>
        <v>見</v>
      </c>
      <c r="K2839" s="210" t="str" cm="1">
        <f t="array" ref="K2839" xml:space="preserve"> INDEX(切語上字資料表[聲母拼音碼], 小韻資料表[[#This Row],[上字表識別號]])</f>
        <v>k</v>
      </c>
      <c r="L2839" s="210" t="str" cm="1">
        <f t="array" ref="L2839" xml:space="preserve"> INDEX(切語上字資料表[清濁], 小韻資料表[[#This Row],[上字表識別號]])</f>
        <v>全清</v>
      </c>
      <c r="M2839" s="223" t="str" cm="1">
        <f t="array" ref="M2839" xml:space="preserve"> INDEX(切語上字資料表[發送收], 小韻資料表[[#This Row],[上字表識別號]])</f>
        <v>發聲</v>
      </c>
      <c r="N2839" s="205" cm="1">
        <f t="array" ref="N2839" xml:space="preserve"> MATCH(TRUE, ISNUMBER( SEARCH( RIGHT(小韻資料表[[#This Row],[切語]],1), 切語下字資料表[切語下字]) ), 0)</f>
        <v>219</v>
      </c>
      <c r="O2839" s="207" t="str" cm="1">
        <f t="array" ref="O2839" xml:space="preserve"> INDEX(切語下字資料表[韻母], 小韻資料表[[#This Row],[下字表識別號]])</f>
        <v>過合1</v>
      </c>
      <c r="P2839" s="207" t="str" cm="1">
        <f t="array" ref="P2839" xml:space="preserve"> INDEX(切語下字資料表[韻母拼音碼], 小韻資料表[[#This Row],[下字表識別號]])</f>
        <v>o</v>
      </c>
      <c r="Q2839" s="210" t="str" cm="1">
        <f t="array" ref="Q2839" xml:space="preserve"> INDEX(設定表!$C$19:$C$23, INT( LEFT(小韻資料表[[#This Row],[目次編碼]],1) ))</f>
        <v>去</v>
      </c>
      <c r="R2839" s="210">
        <f xml:space="preserve">  INDEX(設定表!$C$8:$C$15, MATCH( (RIGHT(小韻資料表[[#This Row],[清濁]]) &amp; 小韻資料表[[#This Row],[調]]), 設定表!$B$8:$B$15, 0))</f>
        <v>3</v>
      </c>
      <c r="S2839" s="205" t="s">
        <v>309</v>
      </c>
      <c r="T2839" s="205" t="s">
        <v>309</v>
      </c>
      <c r="U2839" s="226" t="s">
        <v>9997</v>
      </c>
      <c r="V2839" s="146" t="s">
        <v>309</v>
      </c>
      <c r="X2839" s="135"/>
      <c r="Y2839" s="135"/>
      <c r="AA2839" s="135"/>
      <c r="AB2839" s="134"/>
      <c r="AC2839" s="135"/>
      <c r="AD2839" s="135"/>
      <c r="AH2839" s="135"/>
      <c r="AI2839" s="135"/>
    </row>
    <row r="2840" spans="1:35" ht="31.5">
      <c r="A2840" s="205">
        <v>2836</v>
      </c>
      <c r="B2840" s="206" t="s">
        <v>9998</v>
      </c>
      <c r="C2840" s="207" t="str">
        <f xml:space="preserve"> _xlfn.CONCAT(小韻資料表[[#This Row],[聲母拼音碼]],小韻資料表[[#This Row],[韻母拼音碼]],小韻資料表[[#This Row],[調號]])</f>
        <v>ho7</v>
      </c>
      <c r="D2840" s="206" t="s">
        <v>3867</v>
      </c>
      <c r="E2840" s="208" t="s">
        <v>894</v>
      </c>
      <c r="F2840" s="205">
        <v>2</v>
      </c>
      <c r="G2840" s="209" t="s">
        <v>9999</v>
      </c>
      <c r="H2840" s="205">
        <f xml:space="preserve"> LEN(小韻資料表[[#This Row],[小韻字集]])</f>
        <v>3</v>
      </c>
      <c r="I2840" s="205" cm="1">
        <f t="array" ref="I2840" xml:space="preserve"> MATCH(TRUE, ISNUMBER( SEARCH( LEFT(小韻資料表[[#This Row],[切語]],1), 切語上字資料表[切語上字]) ), 0)</f>
        <v>37</v>
      </c>
      <c r="J2840" s="210" t="str" cm="1">
        <f t="array" ref="J2840" xml:space="preserve"> INDEX(切語上字資料表[聲母], 小韻資料表[[#This Row],[上字表識別號]])</f>
        <v>匣</v>
      </c>
      <c r="K2840" s="210" t="str" cm="1">
        <f t="array" ref="K2840" xml:space="preserve"> INDEX(切語上字資料表[聲母拼音碼], 小韻資料表[[#This Row],[上字表識別號]])</f>
        <v>h</v>
      </c>
      <c r="L2840" s="210" t="str" cm="1">
        <f t="array" ref="L2840" xml:space="preserve"> INDEX(切語上字資料表[清濁], 小韻資料表[[#This Row],[上字表識別號]])</f>
        <v>全濁</v>
      </c>
      <c r="M2840" s="223" t="str" cm="1">
        <f t="array" ref="M2840" xml:space="preserve"> INDEX(切語上字資料表[發送收], 小韻資料表[[#This Row],[上字表識別號]])</f>
        <v>送氣</v>
      </c>
      <c r="N2840" s="205" cm="1">
        <f t="array" ref="N2840" xml:space="preserve"> MATCH(TRUE, ISNUMBER( SEARCH( RIGHT(小韻資料表[[#This Row],[切語]],1), 切語下字資料表[切語下字]) ), 0)</f>
        <v>219</v>
      </c>
      <c r="O2840" s="207" t="str" cm="1">
        <f t="array" ref="O2840" xml:space="preserve"> INDEX(切語下字資料表[韻母], 小韻資料表[[#This Row],[下字表識別號]])</f>
        <v>過合1</v>
      </c>
      <c r="P2840" s="207" t="str" cm="1">
        <f t="array" ref="P2840" xml:space="preserve"> INDEX(切語下字資料表[韻母拼音碼], 小韻資料表[[#This Row],[下字表識別號]])</f>
        <v>o</v>
      </c>
      <c r="Q2840" s="210" t="str" cm="1">
        <f t="array" ref="Q2840" xml:space="preserve"> INDEX(設定表!$C$19:$C$23, INT( LEFT(小韻資料表[[#This Row],[目次編碼]],1) ))</f>
        <v>去</v>
      </c>
      <c r="R2840" s="210">
        <f xml:space="preserve">  INDEX(設定表!$C$8:$C$15, MATCH( (RIGHT(小韻資料表[[#This Row],[清濁]]) &amp; 小韻資料表[[#This Row],[調]]), 設定表!$B$8:$B$15, 0))</f>
        <v>7</v>
      </c>
      <c r="S2840" s="205" t="s">
        <v>309</v>
      </c>
      <c r="T2840" s="205" t="s">
        <v>309</v>
      </c>
      <c r="U2840" s="226" t="s">
        <v>309</v>
      </c>
      <c r="V2840" s="147" t="s">
        <v>309</v>
      </c>
      <c r="X2840" s="135"/>
      <c r="Y2840" s="135"/>
      <c r="AA2840" s="135"/>
      <c r="AB2840" s="134"/>
      <c r="AC2840" s="135"/>
      <c r="AD2840" s="135"/>
      <c r="AH2840" s="135"/>
      <c r="AI2840" s="135"/>
    </row>
    <row r="2841" spans="1:35" ht="31.5">
      <c r="A2841" s="205">
        <v>2837</v>
      </c>
      <c r="B2841" s="206" t="s">
        <v>10000</v>
      </c>
      <c r="C2841" s="207" t="str">
        <f xml:space="preserve"> _xlfn.CONCAT(小韻資料表[[#This Row],[聲母拼音碼]],小韻資料表[[#This Row],[韻母拼音碼]],小韻資料表[[#This Row],[調號]])</f>
        <v>co3</v>
      </c>
      <c r="D2841" s="206" t="s">
        <v>10001</v>
      </c>
      <c r="E2841" s="208" t="s">
        <v>894</v>
      </c>
      <c r="F2841" s="205">
        <v>3</v>
      </c>
      <c r="G2841" s="209" t="s">
        <v>10002</v>
      </c>
      <c r="H2841" s="205">
        <f xml:space="preserve"> LEN(小韻資料表[[#This Row],[小韻字集]])</f>
        <v>3</v>
      </c>
      <c r="I2841" s="205" cm="1">
        <f t="array" ref="I2841" xml:space="preserve"> MATCH(TRUE, ISNUMBER( SEARCH( LEFT(小韻資料表[[#This Row],[切語]],1), 切語上字資料表[切語上字]) ), 0)</f>
        <v>21</v>
      </c>
      <c r="J2841" s="210" t="str" cm="1">
        <f t="array" ref="J2841" xml:space="preserve"> INDEX(切語上字資料表[聲母], 小韻資料表[[#This Row],[上字表識別號]])</f>
        <v>精</v>
      </c>
      <c r="K2841" s="210" t="str" cm="1">
        <f t="array" ref="K2841" xml:space="preserve"> INDEX(切語上字資料表[聲母拼音碼], 小韻資料表[[#This Row],[上字表識別號]])</f>
        <v>c</v>
      </c>
      <c r="L2841" s="210" t="str" cm="1">
        <f t="array" ref="L2841" xml:space="preserve"> INDEX(切語上字資料表[清濁], 小韻資料表[[#This Row],[上字表識別號]])</f>
        <v>全清</v>
      </c>
      <c r="M2841" s="223" t="str" cm="1">
        <f t="array" ref="M2841" xml:space="preserve"> INDEX(切語上字資料表[發送收], 小韻資料表[[#This Row],[上字表識別號]])</f>
        <v>發聲</v>
      </c>
      <c r="N2841" s="205" cm="1">
        <f t="array" ref="N2841" xml:space="preserve"> MATCH(TRUE, ISNUMBER( SEARCH( RIGHT(小韻資料表[[#This Row],[切語]],1), 切語下字資料表[切語下字]) ), 0)</f>
        <v>219</v>
      </c>
      <c r="O2841" s="207" t="str" cm="1">
        <f t="array" ref="O2841" xml:space="preserve"> INDEX(切語下字資料表[韻母], 小韻資料表[[#This Row],[下字表識別號]])</f>
        <v>過合1</v>
      </c>
      <c r="P2841" s="207" t="str" cm="1">
        <f t="array" ref="P2841" xml:space="preserve"> INDEX(切語下字資料表[韻母拼音碼], 小韻資料表[[#This Row],[下字表識別號]])</f>
        <v>o</v>
      </c>
      <c r="Q2841" s="210" t="str" cm="1">
        <f t="array" ref="Q2841" xml:space="preserve"> INDEX(設定表!$C$19:$C$23, INT( LEFT(小韻資料表[[#This Row],[目次編碼]],1) ))</f>
        <v>去</v>
      </c>
      <c r="R2841" s="210">
        <f xml:space="preserve">  INDEX(設定表!$C$8:$C$15, MATCH( (RIGHT(小韻資料表[[#This Row],[清濁]]) &amp; 小韻資料表[[#This Row],[調]]), 設定表!$B$8:$B$15, 0))</f>
        <v>3</v>
      </c>
      <c r="S2841" s="205" t="s">
        <v>309</v>
      </c>
      <c r="T2841" s="205" t="s">
        <v>309</v>
      </c>
      <c r="U2841" s="226" t="s">
        <v>309</v>
      </c>
      <c r="V2841" s="146" t="s">
        <v>309</v>
      </c>
      <c r="X2841" s="135"/>
      <c r="Y2841" s="135"/>
      <c r="AA2841" s="135"/>
      <c r="AB2841" s="134"/>
      <c r="AC2841" s="135"/>
      <c r="AD2841" s="135"/>
      <c r="AH2841" s="135"/>
      <c r="AI2841" s="135"/>
    </row>
    <row r="2842" spans="1:35" ht="31.5">
      <c r="A2842" s="205">
        <v>2838</v>
      </c>
      <c r="B2842" s="206" t="s">
        <v>10003</v>
      </c>
      <c r="C2842" s="207" t="str">
        <f xml:space="preserve"> _xlfn.CONCAT(小韻資料表[[#This Row],[聲母拼音碼]],小韻資料表[[#This Row],[韻母拼音碼]],小韻資料表[[#This Row],[調號]])</f>
        <v>kho3</v>
      </c>
      <c r="D2842" s="206" t="s">
        <v>10004</v>
      </c>
      <c r="E2842" s="208" t="s">
        <v>894</v>
      </c>
      <c r="F2842" s="205">
        <v>4</v>
      </c>
      <c r="G2842" s="209" t="s">
        <v>10005</v>
      </c>
      <c r="H2842" s="205">
        <f xml:space="preserve"> LEN(小韻資料表[[#This Row],[小韻字集]])</f>
        <v>8</v>
      </c>
      <c r="I2842" s="205" cm="1">
        <f t="array" ref="I2842" xml:space="preserve"> MATCH(TRUE, ISNUMBER( SEARCH( LEFT(小韻資料表[[#This Row],[切語]],1), 切語上字資料表[切語上字]) ), 0)</f>
        <v>2</v>
      </c>
      <c r="J2842" s="210" t="str" cm="1">
        <f t="array" ref="J2842" xml:space="preserve"> INDEX(切語上字資料表[聲母], 小韻資料表[[#This Row],[上字表識別號]])</f>
        <v>溪</v>
      </c>
      <c r="K2842" s="210" t="str" cm="1">
        <f t="array" ref="K2842" xml:space="preserve"> INDEX(切語上字資料表[聲母拼音碼], 小韻資料表[[#This Row],[上字表識別號]])</f>
        <v>kh</v>
      </c>
      <c r="L2842" s="210" t="str" cm="1">
        <f t="array" ref="L2842" xml:space="preserve"> INDEX(切語上字資料表[清濁], 小韻資料表[[#This Row],[上字表識別號]])</f>
        <v>次清</v>
      </c>
      <c r="M2842" s="223" t="str" cm="1">
        <f t="array" ref="M2842" xml:space="preserve"> INDEX(切語上字資料表[發送收], 小韻資料表[[#This Row],[上字表識別號]])</f>
        <v>送氣</v>
      </c>
      <c r="N2842" s="205" cm="1">
        <f t="array" ref="N2842" xml:space="preserve"> MATCH(TRUE, ISNUMBER( SEARCH( RIGHT(小韻資料表[[#This Row],[切語]],1), 切語下字資料表[切語下字]) ), 0)</f>
        <v>219</v>
      </c>
      <c r="O2842" s="207" t="str" cm="1">
        <f t="array" ref="O2842" xml:space="preserve"> INDEX(切語下字資料表[韻母], 小韻資料表[[#This Row],[下字表識別號]])</f>
        <v>過合1</v>
      </c>
      <c r="P2842" s="207" t="str" cm="1">
        <f t="array" ref="P2842" xml:space="preserve"> INDEX(切語下字資料表[韻母拼音碼], 小韻資料表[[#This Row],[下字表識別號]])</f>
        <v>o</v>
      </c>
      <c r="Q2842" s="210" t="str" cm="1">
        <f t="array" ref="Q2842" xml:space="preserve"> INDEX(設定表!$C$19:$C$23, INT( LEFT(小韻資料表[[#This Row],[目次編碼]],1) ))</f>
        <v>去</v>
      </c>
      <c r="R2842" s="210">
        <f xml:space="preserve">  INDEX(設定表!$C$8:$C$15, MATCH( (RIGHT(小韻資料表[[#This Row],[清濁]]) &amp; 小韻資料表[[#This Row],[調]]), 設定表!$B$8:$B$15, 0))</f>
        <v>3</v>
      </c>
      <c r="S2842" s="205" t="s">
        <v>309</v>
      </c>
      <c r="T2842" s="205" t="s">
        <v>309</v>
      </c>
      <c r="U2842" s="226" t="s">
        <v>10006</v>
      </c>
      <c r="V2842" s="147" t="s">
        <v>309</v>
      </c>
      <c r="X2842" s="135"/>
      <c r="Y2842" s="135"/>
      <c r="AA2842" s="135"/>
      <c r="AB2842" s="134"/>
      <c r="AC2842" s="135"/>
      <c r="AD2842" s="135"/>
      <c r="AH2842" s="135"/>
      <c r="AI2842" s="135"/>
    </row>
    <row r="2843" spans="1:35" ht="31.5">
      <c r="A2843" s="205">
        <v>2839</v>
      </c>
      <c r="B2843" s="206" t="s">
        <v>10007</v>
      </c>
      <c r="C2843" s="207" t="str">
        <f xml:space="preserve"> _xlfn.CONCAT(小韻資料表[[#This Row],[聲母拼音碼]],小韻資料表[[#This Row],[韻母拼音碼]],小韻資料表[[#This Row],[調號]])</f>
        <v>tho3</v>
      </c>
      <c r="D2843" s="206" t="s">
        <v>10008</v>
      </c>
      <c r="E2843" s="208" t="s">
        <v>894</v>
      </c>
      <c r="F2843" s="205">
        <v>5</v>
      </c>
      <c r="G2843" s="209" t="s">
        <v>10009</v>
      </c>
      <c r="H2843" s="205">
        <f xml:space="preserve"> LEN(小韻資料表[[#This Row],[小韻字集]])</f>
        <v>8</v>
      </c>
      <c r="I2843" s="205" cm="1">
        <f t="array" ref="I2843" xml:space="preserve"> MATCH(TRUE, ISNUMBER( SEARCH( LEFT(小韻資料表[[#This Row],[切語]],1), 切語上字資料表[切語上字]) ), 0)</f>
        <v>6</v>
      </c>
      <c r="J2843" s="210" t="str" cm="1">
        <f t="array" ref="J2843" xml:space="preserve"> INDEX(切語上字資料表[聲母], 小韻資料表[[#This Row],[上字表識別號]])</f>
        <v>透</v>
      </c>
      <c r="K2843" s="210" t="str" cm="1">
        <f t="array" ref="K2843" xml:space="preserve"> INDEX(切語上字資料表[聲母拼音碼], 小韻資料表[[#This Row],[上字表識別號]])</f>
        <v>th</v>
      </c>
      <c r="L2843" s="210" t="str" cm="1">
        <f t="array" ref="L2843" xml:space="preserve"> INDEX(切語上字資料表[清濁], 小韻資料表[[#This Row],[上字表識別號]])</f>
        <v>次清</v>
      </c>
      <c r="M2843" s="223" t="str" cm="1">
        <f t="array" ref="M2843" xml:space="preserve"> INDEX(切語上字資料表[發送收], 小韻資料表[[#This Row],[上字表識別號]])</f>
        <v>送氣</v>
      </c>
      <c r="N2843" s="205" cm="1">
        <f t="array" ref="N2843" xml:space="preserve"> MATCH(TRUE, ISNUMBER( SEARCH( RIGHT(小韻資料表[[#This Row],[切語]],1), 切語下字資料表[切語下字]) ), 0)</f>
        <v>219</v>
      </c>
      <c r="O2843" s="207" t="str" cm="1">
        <f t="array" ref="O2843" xml:space="preserve"> INDEX(切語下字資料表[韻母], 小韻資料表[[#This Row],[下字表識別號]])</f>
        <v>過合1</v>
      </c>
      <c r="P2843" s="207" t="str" cm="1">
        <f t="array" ref="P2843" xml:space="preserve"> INDEX(切語下字資料表[韻母拼音碼], 小韻資料表[[#This Row],[下字表識別號]])</f>
        <v>o</v>
      </c>
      <c r="Q2843" s="210" t="str" cm="1">
        <f t="array" ref="Q2843" xml:space="preserve"> INDEX(設定表!$C$19:$C$23, INT( LEFT(小韻資料表[[#This Row],[目次編碼]],1) ))</f>
        <v>去</v>
      </c>
      <c r="R2843" s="210">
        <f xml:space="preserve">  INDEX(設定表!$C$8:$C$15, MATCH( (RIGHT(小韻資料表[[#This Row],[清濁]]) &amp; 小韻資料表[[#This Row],[調]]), 設定表!$B$8:$B$15, 0))</f>
        <v>3</v>
      </c>
      <c r="S2843" s="205" t="s">
        <v>309</v>
      </c>
      <c r="T2843" s="205" t="s">
        <v>309</v>
      </c>
      <c r="U2843" s="226" t="s">
        <v>10010</v>
      </c>
      <c r="V2843" s="146" t="s">
        <v>309</v>
      </c>
      <c r="X2843" s="135"/>
      <c r="Y2843" s="135"/>
      <c r="AA2843" s="135"/>
      <c r="AB2843" s="134"/>
      <c r="AC2843" s="135"/>
      <c r="AD2843" s="135"/>
      <c r="AH2843" s="135"/>
      <c r="AI2843" s="135"/>
    </row>
    <row r="2844" spans="1:35" ht="31.5">
      <c r="A2844" s="205">
        <v>2840</v>
      </c>
      <c r="B2844" s="206" t="s">
        <v>10011</v>
      </c>
      <c r="C2844" s="207" t="str">
        <f xml:space="preserve"> _xlfn.CONCAT(小韻資料表[[#This Row],[聲母拼音碼]],小韻資料表[[#This Row],[韻母拼音碼]],小韻資料表[[#This Row],[調號]])</f>
        <v>po3</v>
      </c>
      <c r="D2844" s="206" t="s">
        <v>10012</v>
      </c>
      <c r="E2844" s="208" t="s">
        <v>894</v>
      </c>
      <c r="F2844" s="205">
        <v>6</v>
      </c>
      <c r="G2844" s="209" t="s">
        <v>10013</v>
      </c>
      <c r="H2844" s="205">
        <f xml:space="preserve"> LEN(小韻資料表[[#This Row],[小韻字集]])</f>
        <v>6</v>
      </c>
      <c r="I2844" s="205" cm="1">
        <f t="array" ref="I2844" xml:space="preserve"> MATCH(TRUE, ISNUMBER( SEARCH( LEFT(小韻資料表[[#This Row],[切語]],1), 切語上字資料表[切語上字]) ), 0)</f>
        <v>13</v>
      </c>
      <c r="J2844" s="210" t="str" cm="1">
        <f t="array" ref="J2844" xml:space="preserve"> INDEX(切語上字資料表[聲母], 小韻資料表[[#This Row],[上字表識別號]])</f>
        <v>幫</v>
      </c>
      <c r="K2844" s="210" t="str" cm="1">
        <f t="array" ref="K2844" xml:space="preserve"> INDEX(切語上字資料表[聲母拼音碼], 小韻資料表[[#This Row],[上字表識別號]])</f>
        <v>p</v>
      </c>
      <c r="L2844" s="210" t="str" cm="1">
        <f t="array" ref="L2844" xml:space="preserve"> INDEX(切語上字資料表[清濁], 小韻資料表[[#This Row],[上字表識別號]])</f>
        <v>全清</v>
      </c>
      <c r="M2844" s="223" t="str" cm="1">
        <f t="array" ref="M2844" xml:space="preserve"> INDEX(切語上字資料表[發送收], 小韻資料表[[#This Row],[上字表識別號]])</f>
        <v>發聲</v>
      </c>
      <c r="N2844" s="205" cm="1">
        <f t="array" ref="N2844" xml:space="preserve"> MATCH(TRUE, ISNUMBER( SEARCH( RIGHT(小韻資料表[[#This Row],[切語]],1), 切語下字資料表[切語下字]) ), 0)</f>
        <v>219</v>
      </c>
      <c r="O2844" s="207" t="str" cm="1">
        <f t="array" ref="O2844" xml:space="preserve"> INDEX(切語下字資料表[韻母], 小韻資料表[[#This Row],[下字表識別號]])</f>
        <v>過合1</v>
      </c>
      <c r="P2844" s="207" t="str" cm="1">
        <f t="array" ref="P2844" xml:space="preserve"> INDEX(切語下字資料表[韻母拼音碼], 小韻資料表[[#This Row],[下字表識別號]])</f>
        <v>o</v>
      </c>
      <c r="Q2844" s="210" t="str" cm="1">
        <f t="array" ref="Q2844" xml:space="preserve"> INDEX(設定表!$C$19:$C$23, INT( LEFT(小韻資料表[[#This Row],[目次編碼]],1) ))</f>
        <v>去</v>
      </c>
      <c r="R2844" s="210">
        <f xml:space="preserve">  INDEX(設定表!$C$8:$C$15, MATCH( (RIGHT(小韻資料表[[#This Row],[清濁]]) &amp; 小韻資料表[[#This Row],[調]]), 設定表!$B$8:$B$15, 0))</f>
        <v>3</v>
      </c>
      <c r="S2844" s="205" t="s">
        <v>309</v>
      </c>
      <c r="T2844" s="205" t="s">
        <v>309</v>
      </c>
      <c r="U2844" s="226" t="s">
        <v>309</v>
      </c>
      <c r="V2844" s="147" t="s">
        <v>309</v>
      </c>
      <c r="X2844" s="135"/>
      <c r="Y2844" s="135"/>
      <c r="AA2844" s="135"/>
      <c r="AB2844" s="134"/>
      <c r="AC2844" s="135"/>
      <c r="AD2844" s="135"/>
      <c r="AH2844" s="135"/>
      <c r="AI2844" s="135"/>
    </row>
    <row r="2845" spans="1:35" ht="31.5">
      <c r="A2845" s="205">
        <v>2841</v>
      </c>
      <c r="B2845" s="206" t="s">
        <v>10014</v>
      </c>
      <c r="C2845" s="207" t="str">
        <f xml:space="preserve"> _xlfn.CONCAT(小韻資料表[[#This Row],[聲母拼音碼]],小韻資料表[[#This Row],[韻母拼音碼]],小韻資料表[[#This Row],[調號]])</f>
        <v>cho3</v>
      </c>
      <c r="D2845" s="206" t="s">
        <v>10015</v>
      </c>
      <c r="E2845" s="208" t="s">
        <v>894</v>
      </c>
      <c r="F2845" s="205">
        <v>7</v>
      </c>
      <c r="G2845" s="209" t="s">
        <v>10016</v>
      </c>
      <c r="H2845" s="205">
        <f xml:space="preserve"> LEN(小韻資料表[[#This Row],[小韻字集]])</f>
        <v>3</v>
      </c>
      <c r="I2845" s="205" cm="1">
        <f t="array" ref="I2845" xml:space="preserve"> MATCH(TRUE, ISNUMBER( SEARCH( LEFT(小韻資料表[[#This Row],[切語]],1), 切語上字資料表[切語上字]) ), 0)</f>
        <v>22</v>
      </c>
      <c r="J2845" s="210" t="str" cm="1">
        <f t="array" ref="J2845" xml:space="preserve"> INDEX(切語上字資料表[聲母], 小韻資料表[[#This Row],[上字表識別號]])</f>
        <v>清</v>
      </c>
      <c r="K2845" s="210" t="str" cm="1">
        <f t="array" ref="K2845" xml:space="preserve"> INDEX(切語上字資料表[聲母拼音碼], 小韻資料表[[#This Row],[上字表識別號]])</f>
        <v>ch</v>
      </c>
      <c r="L2845" s="210" t="str" cm="1">
        <f t="array" ref="L2845" xml:space="preserve"> INDEX(切語上字資料表[清濁], 小韻資料表[[#This Row],[上字表識別號]])</f>
        <v>次清</v>
      </c>
      <c r="M2845" s="223" t="str" cm="1">
        <f t="array" ref="M2845" xml:space="preserve"> INDEX(切語上字資料表[發送收], 小韻資料表[[#This Row],[上字表識別號]])</f>
        <v>送氣</v>
      </c>
      <c r="N2845" s="205" cm="1">
        <f t="array" ref="N2845" xml:space="preserve"> MATCH(TRUE, ISNUMBER( SEARCH( RIGHT(小韻資料表[[#This Row],[切語]],1), 切語下字資料表[切語下字]) ), 0)</f>
        <v>219</v>
      </c>
      <c r="O2845" s="207" t="str" cm="1">
        <f t="array" ref="O2845" xml:space="preserve"> INDEX(切語下字資料表[韻母], 小韻資料表[[#This Row],[下字表識別號]])</f>
        <v>過合1</v>
      </c>
      <c r="P2845" s="207" t="str" cm="1">
        <f t="array" ref="P2845" xml:space="preserve"> INDEX(切語下字資料表[韻母拼音碼], 小韻資料表[[#This Row],[下字表識別號]])</f>
        <v>o</v>
      </c>
      <c r="Q2845" s="210" t="str" cm="1">
        <f t="array" ref="Q2845" xml:space="preserve"> INDEX(設定表!$C$19:$C$23, INT( LEFT(小韻資料表[[#This Row],[目次編碼]],1) ))</f>
        <v>去</v>
      </c>
      <c r="R2845" s="210">
        <f xml:space="preserve">  INDEX(設定表!$C$8:$C$15, MATCH( (RIGHT(小韻資料表[[#This Row],[清濁]]) &amp; 小韻資料表[[#This Row],[調]]), 設定表!$B$8:$B$15, 0))</f>
        <v>3</v>
      </c>
      <c r="S2845" s="205" t="s">
        <v>309</v>
      </c>
      <c r="T2845" s="205" t="s">
        <v>309</v>
      </c>
      <c r="U2845" s="226" t="s">
        <v>309</v>
      </c>
      <c r="V2845" s="146" t="s">
        <v>309</v>
      </c>
      <c r="X2845" s="135"/>
      <c r="Y2845" s="135"/>
      <c r="AA2845" s="135"/>
      <c r="AB2845" s="134"/>
      <c r="AC2845" s="135"/>
      <c r="AD2845" s="135"/>
      <c r="AH2845" s="135"/>
      <c r="AI2845" s="135"/>
    </row>
    <row r="2846" spans="1:35" ht="31.5">
      <c r="A2846" s="205">
        <v>2842</v>
      </c>
      <c r="B2846" s="206" t="s">
        <v>10017</v>
      </c>
      <c r="C2846" s="207" t="str">
        <f xml:space="preserve"> _xlfn.CONCAT(小韻資料表[[#This Row],[聲母拼音碼]],小韻資料表[[#This Row],[韻母拼音碼]],小韻資料表[[#This Row],[調號]])</f>
        <v>mo7</v>
      </c>
      <c r="D2846" s="206" t="s">
        <v>10018</v>
      </c>
      <c r="E2846" s="208" t="s">
        <v>894</v>
      </c>
      <c r="F2846" s="205">
        <v>8</v>
      </c>
      <c r="G2846" s="209" t="s">
        <v>10019</v>
      </c>
      <c r="H2846" s="205">
        <f xml:space="preserve"> LEN(小韻資料表[[#This Row],[小韻字集]])</f>
        <v>4</v>
      </c>
      <c r="I2846" s="205" cm="1">
        <f t="array" ref="I2846" xml:space="preserve"> MATCH(TRUE, ISNUMBER( SEARCH( LEFT(小韻資料表[[#This Row],[切語]],1), 切語上字資料表[切語上字]) ), 0)</f>
        <v>16</v>
      </c>
      <c r="J2846" s="210" t="str" cm="1">
        <f t="array" ref="J2846" xml:space="preserve"> INDEX(切語上字資料表[聲母], 小韻資料表[[#This Row],[上字表識別號]])</f>
        <v>明</v>
      </c>
      <c r="K2846" s="210" t="str" cm="1">
        <f t="array" ref="K2846" xml:space="preserve"> INDEX(切語上字資料表[聲母拼音碼], 小韻資料表[[#This Row],[上字表識別號]])</f>
        <v>m</v>
      </c>
      <c r="L2846" s="210" t="str" cm="1">
        <f t="array" ref="L2846" xml:space="preserve"> INDEX(切語上字資料表[清濁], 小韻資料表[[#This Row],[上字表識別號]])</f>
        <v>次濁</v>
      </c>
      <c r="M2846" s="223" t="str" cm="1">
        <f t="array" ref="M2846" xml:space="preserve"> INDEX(切語上字資料表[發送收], 小韻資料表[[#This Row],[上字表識別號]])</f>
        <v>收聲</v>
      </c>
      <c r="N2846" s="205" cm="1">
        <f t="array" ref="N2846" xml:space="preserve"> MATCH(TRUE, ISNUMBER( SEARCH( RIGHT(小韻資料表[[#This Row],[切語]],1), 切語下字資料表[切語下字]) ), 0)</f>
        <v>219</v>
      </c>
      <c r="O2846" s="207" t="str" cm="1">
        <f t="array" ref="O2846" xml:space="preserve"> INDEX(切語下字資料表[韻母], 小韻資料表[[#This Row],[下字表識別號]])</f>
        <v>過合1</v>
      </c>
      <c r="P2846" s="207" t="str" cm="1">
        <f t="array" ref="P2846" xml:space="preserve"> INDEX(切語下字資料表[韻母拼音碼], 小韻資料表[[#This Row],[下字表識別號]])</f>
        <v>o</v>
      </c>
      <c r="Q2846" s="210" t="str" cm="1">
        <f t="array" ref="Q2846" xml:space="preserve"> INDEX(設定表!$C$19:$C$23, INT( LEFT(小韻資料表[[#This Row],[目次編碼]],1) ))</f>
        <v>去</v>
      </c>
      <c r="R2846" s="210">
        <f xml:space="preserve">  INDEX(設定表!$C$8:$C$15, MATCH( (RIGHT(小韻資料表[[#This Row],[清濁]]) &amp; 小韻資料表[[#This Row],[調]]), 設定表!$B$8:$B$15, 0))</f>
        <v>7</v>
      </c>
      <c r="S2846" s="205" t="s">
        <v>309</v>
      </c>
      <c r="T2846" s="205" t="s">
        <v>309</v>
      </c>
      <c r="U2846" s="226" t="s">
        <v>309</v>
      </c>
      <c r="V2846" s="147" t="s">
        <v>309</v>
      </c>
      <c r="X2846" s="135"/>
      <c r="Y2846" s="135"/>
      <c r="AA2846" s="135"/>
      <c r="AB2846" s="134"/>
      <c r="AC2846" s="135"/>
      <c r="AD2846" s="135"/>
      <c r="AH2846" s="135"/>
      <c r="AI2846" s="135"/>
    </row>
    <row r="2847" spans="1:35" ht="31.5">
      <c r="A2847" s="205">
        <v>2843</v>
      </c>
      <c r="B2847" s="206" t="s">
        <v>10020</v>
      </c>
      <c r="C2847" s="207" t="str">
        <f xml:space="preserve"> _xlfn.CONCAT(小韻資料表[[#This Row],[聲母拼音碼]],小韻資料表[[#This Row],[韻母拼音碼]],小韻資料表[[#This Row],[調號]])</f>
        <v>no7</v>
      </c>
      <c r="D2847" s="206" t="s">
        <v>10021</v>
      </c>
      <c r="E2847" s="208" t="s">
        <v>894</v>
      </c>
      <c r="F2847" s="205">
        <v>9</v>
      </c>
      <c r="G2847" s="209" t="s">
        <v>10022</v>
      </c>
      <c r="H2847" s="205">
        <f xml:space="preserve"> LEN(小韻資料表[[#This Row],[小韻字集]])</f>
        <v>5</v>
      </c>
      <c r="I2847" s="205" cm="1">
        <f t="array" ref="I2847" xml:space="preserve"> MATCH(TRUE, ISNUMBER( SEARCH( LEFT(小韻資料表[[#This Row],[切語]],1), 切語上字資料表[切語上字]) ), 0)</f>
        <v>8</v>
      </c>
      <c r="J2847" s="210" t="str" cm="1">
        <f t="array" ref="J2847" xml:space="preserve"> INDEX(切語上字資料表[聲母], 小韻資料表[[#This Row],[上字表識別號]])</f>
        <v>泥</v>
      </c>
      <c r="K2847" s="210" t="str" cm="1">
        <f t="array" ref="K2847" xml:space="preserve"> INDEX(切語上字資料表[聲母拼音碼], 小韻資料表[[#This Row],[上字表識別號]])</f>
        <v>n</v>
      </c>
      <c r="L2847" s="210" t="str" cm="1">
        <f t="array" ref="L2847" xml:space="preserve"> INDEX(切語上字資料表[清濁], 小韻資料表[[#This Row],[上字表識別號]])</f>
        <v>次濁</v>
      </c>
      <c r="M2847" s="223" t="str" cm="1">
        <f t="array" ref="M2847" xml:space="preserve"> INDEX(切語上字資料表[發送收], 小韻資料表[[#This Row],[上字表識別號]])</f>
        <v>收聲</v>
      </c>
      <c r="N2847" s="205" cm="1">
        <f t="array" ref="N2847" xml:space="preserve"> MATCH(TRUE, ISNUMBER( SEARCH( RIGHT(小韻資料表[[#This Row],[切語]],1), 切語下字資料表[切語下字]) ), 0)</f>
        <v>219</v>
      </c>
      <c r="O2847" s="207" t="str" cm="1">
        <f t="array" ref="O2847" xml:space="preserve"> INDEX(切語下字資料表[韻母], 小韻資料表[[#This Row],[下字表識別號]])</f>
        <v>過合1</v>
      </c>
      <c r="P2847" s="207" t="str" cm="1">
        <f t="array" ref="P2847" xml:space="preserve"> INDEX(切語下字資料表[韻母拼音碼], 小韻資料表[[#This Row],[下字表識別號]])</f>
        <v>o</v>
      </c>
      <c r="Q2847" s="210" t="str" cm="1">
        <f t="array" ref="Q2847" xml:space="preserve"> INDEX(設定表!$C$19:$C$23, INT( LEFT(小韻資料表[[#This Row],[目次編碼]],1) ))</f>
        <v>去</v>
      </c>
      <c r="R2847" s="210">
        <f xml:space="preserve">  INDEX(設定表!$C$8:$C$15, MATCH( (RIGHT(小韻資料表[[#This Row],[清濁]]) &amp; 小韻資料表[[#This Row],[調]]), 設定表!$B$8:$B$15, 0))</f>
        <v>7</v>
      </c>
      <c r="S2847" s="205" t="s">
        <v>309</v>
      </c>
      <c r="T2847" s="205" t="s">
        <v>309</v>
      </c>
      <c r="U2847" s="226" t="s">
        <v>10023</v>
      </c>
      <c r="V2847" s="146" t="s">
        <v>309</v>
      </c>
      <c r="X2847" s="135"/>
      <c r="Y2847" s="135"/>
      <c r="AA2847" s="135"/>
      <c r="AB2847" s="134"/>
      <c r="AC2847" s="135"/>
      <c r="AD2847" s="135"/>
      <c r="AH2847" s="135"/>
      <c r="AI2847" s="135"/>
    </row>
    <row r="2848" spans="1:35" ht="31.5">
      <c r="A2848" s="205">
        <v>2844</v>
      </c>
      <c r="B2848" s="206" t="s">
        <v>10024</v>
      </c>
      <c r="C2848" s="207" t="str">
        <f xml:space="preserve"> _xlfn.CONCAT(小韻資料表[[#This Row],[聲母拼音碼]],小韻資料表[[#This Row],[韻母拼音碼]],小韻資料表[[#This Row],[調號]])</f>
        <v>pho3</v>
      </c>
      <c r="D2848" s="206" t="s">
        <v>10025</v>
      </c>
      <c r="E2848" s="208" t="s">
        <v>894</v>
      </c>
      <c r="F2848" s="205">
        <v>10</v>
      </c>
      <c r="G2848" s="209" t="s">
        <v>10026</v>
      </c>
      <c r="H2848" s="205">
        <f xml:space="preserve"> LEN(小韻資料表[[#This Row],[小韻字集]])</f>
        <v>2</v>
      </c>
      <c r="I2848" s="205" cm="1">
        <f t="array" ref="I2848" xml:space="preserve"> MATCH(TRUE, ISNUMBER( SEARCH( LEFT(小韻資料表[[#This Row],[切語]],1), 切語上字資料表[切語上字]) ), 0)</f>
        <v>14</v>
      </c>
      <c r="J2848" s="210" t="str" cm="1">
        <f t="array" ref="J2848" xml:space="preserve"> INDEX(切語上字資料表[聲母], 小韻資料表[[#This Row],[上字表識別號]])</f>
        <v>滂</v>
      </c>
      <c r="K2848" s="210" t="str" cm="1">
        <f t="array" ref="K2848" xml:space="preserve"> INDEX(切語上字資料表[聲母拼音碼], 小韻資料表[[#This Row],[上字表識別號]])</f>
        <v>ph</v>
      </c>
      <c r="L2848" s="210" t="str" cm="1">
        <f t="array" ref="L2848" xml:space="preserve"> INDEX(切語上字資料表[清濁], 小韻資料表[[#This Row],[上字表識別號]])</f>
        <v>次清</v>
      </c>
      <c r="M2848" s="223" t="str" cm="1">
        <f t="array" ref="M2848" xml:space="preserve"> INDEX(切語上字資料表[發送收], 小韻資料表[[#This Row],[上字表識別號]])</f>
        <v>送氣</v>
      </c>
      <c r="N2848" s="205" cm="1">
        <f t="array" ref="N2848" xml:space="preserve"> MATCH(TRUE, ISNUMBER( SEARCH( RIGHT(小韻資料表[[#This Row],[切語]],1), 切語下字資料表[切語下字]) ), 0)</f>
        <v>219</v>
      </c>
      <c r="O2848" s="207" t="str" cm="1">
        <f t="array" ref="O2848" xml:space="preserve"> INDEX(切語下字資料表[韻母], 小韻資料表[[#This Row],[下字表識別號]])</f>
        <v>過合1</v>
      </c>
      <c r="P2848" s="207" t="str" cm="1">
        <f t="array" ref="P2848" xml:space="preserve"> INDEX(切語下字資料表[韻母拼音碼], 小韻資料表[[#This Row],[下字表識別號]])</f>
        <v>o</v>
      </c>
      <c r="Q2848" s="210" t="str" cm="1">
        <f t="array" ref="Q2848" xml:space="preserve"> INDEX(設定表!$C$19:$C$23, INT( LEFT(小韻資料表[[#This Row],[目次編碼]],1) ))</f>
        <v>去</v>
      </c>
      <c r="R2848" s="210">
        <f xml:space="preserve">  INDEX(設定表!$C$8:$C$15, MATCH( (RIGHT(小韻資料表[[#This Row],[清濁]]) &amp; 小韻資料表[[#This Row],[調]]), 設定表!$B$8:$B$15, 0))</f>
        <v>3</v>
      </c>
      <c r="S2848" s="205" t="s">
        <v>309</v>
      </c>
      <c r="T2848" s="205" t="s">
        <v>309</v>
      </c>
      <c r="U2848" s="226" t="s">
        <v>309</v>
      </c>
      <c r="V2848" s="147" t="s">
        <v>309</v>
      </c>
      <c r="X2848" s="135"/>
      <c r="Y2848" s="135"/>
      <c r="AA2848" s="135"/>
      <c r="AB2848" s="134"/>
      <c r="AC2848" s="135"/>
      <c r="AD2848" s="135"/>
      <c r="AH2848" s="135"/>
      <c r="AI2848" s="135"/>
    </row>
    <row r="2849" spans="1:35" ht="31.5">
      <c r="A2849" s="205">
        <v>2845</v>
      </c>
      <c r="B2849" s="206" t="s">
        <v>10027</v>
      </c>
      <c r="C2849" s="207" t="str">
        <f xml:space="preserve"> _xlfn.CONCAT(小韻資料表[[#This Row],[聲母拼音碼]],小韻資料表[[#This Row],[韻母拼音碼]],小韻資料表[[#This Row],[調號]])</f>
        <v>co7</v>
      </c>
      <c r="D2849" s="206" t="s">
        <v>10028</v>
      </c>
      <c r="E2849" s="208" t="s">
        <v>894</v>
      </c>
      <c r="F2849" s="205">
        <v>11</v>
      </c>
      <c r="G2849" s="209" t="s">
        <v>10029</v>
      </c>
      <c r="H2849" s="205">
        <f xml:space="preserve"> LEN(小韻資料表[[#This Row],[小韻字集]])</f>
        <v>2</v>
      </c>
      <c r="I2849" s="205" cm="1">
        <f t="array" ref="I2849" xml:space="preserve"> MATCH(TRUE, ISNUMBER( SEARCH( LEFT(小韻資料表[[#This Row],[切語]],1), 切語上字資料表[切語上字]) ), 0)</f>
        <v>23</v>
      </c>
      <c r="J2849" s="210" t="str" cm="1">
        <f t="array" ref="J2849" xml:space="preserve"> INDEX(切語上字資料表[聲母], 小韻資料表[[#This Row],[上字表識別號]])</f>
        <v>從</v>
      </c>
      <c r="K2849" s="210" t="str" cm="1">
        <f t="array" ref="K2849" xml:space="preserve"> INDEX(切語上字資料表[聲母拼音碼], 小韻資料表[[#This Row],[上字表識別號]])</f>
        <v>c</v>
      </c>
      <c r="L2849" s="210" t="str" cm="1">
        <f t="array" ref="L2849" xml:space="preserve"> INDEX(切語上字資料表[清濁], 小韻資料表[[#This Row],[上字表識別號]])</f>
        <v>全濁</v>
      </c>
      <c r="M2849" s="223" cm="1">
        <f t="array" ref="M2849" xml:space="preserve"> INDEX(切語上字資料表[發送收], 小韻資料表[[#This Row],[上字表識別號]])</f>
        <v>0</v>
      </c>
      <c r="N2849" s="205" cm="1">
        <f t="array" ref="N2849" xml:space="preserve"> MATCH(TRUE, ISNUMBER( SEARCH( RIGHT(小韻資料表[[#This Row],[切語]],1), 切語下字資料表[切語下字]) ), 0)</f>
        <v>219</v>
      </c>
      <c r="O2849" s="207" t="str" cm="1">
        <f t="array" ref="O2849" xml:space="preserve"> INDEX(切語下字資料表[韻母], 小韻資料表[[#This Row],[下字表識別號]])</f>
        <v>過合1</v>
      </c>
      <c r="P2849" s="207" t="str" cm="1">
        <f t="array" ref="P2849" xml:space="preserve"> INDEX(切語下字資料表[韻母拼音碼], 小韻資料表[[#This Row],[下字表識別號]])</f>
        <v>o</v>
      </c>
      <c r="Q2849" s="210" t="str" cm="1">
        <f t="array" ref="Q2849" xml:space="preserve"> INDEX(設定表!$C$19:$C$23, INT( LEFT(小韻資料表[[#This Row],[目次編碼]],1) ))</f>
        <v>去</v>
      </c>
      <c r="R2849" s="210">
        <f xml:space="preserve">  INDEX(設定表!$C$8:$C$15, MATCH( (RIGHT(小韻資料表[[#This Row],[清濁]]) &amp; 小韻資料表[[#This Row],[調]]), 設定表!$B$8:$B$15, 0))</f>
        <v>7</v>
      </c>
      <c r="S2849" s="205" t="s">
        <v>309</v>
      </c>
      <c r="T2849" s="205" t="s">
        <v>309</v>
      </c>
      <c r="U2849" s="226" t="s">
        <v>309</v>
      </c>
      <c r="V2849" s="146" t="s">
        <v>309</v>
      </c>
      <c r="X2849" s="135"/>
      <c r="Y2849" s="135"/>
      <c r="AA2849" s="135"/>
      <c r="AB2849" s="134"/>
      <c r="AC2849" s="135"/>
      <c r="AD2849" s="135"/>
      <c r="AH2849" s="135"/>
      <c r="AI2849" s="135"/>
    </row>
    <row r="2850" spans="1:35" ht="31.5">
      <c r="A2850" s="205">
        <v>2846</v>
      </c>
      <c r="B2850" s="206" t="s">
        <v>10030</v>
      </c>
      <c r="C2850" s="207" t="str">
        <f xml:space="preserve"> _xlfn.CONCAT(小韻資料表[[#This Row],[聲母拼音碼]],小韻資料表[[#This Row],[韻母拼音碼]],小韻資料表[[#This Row],[調號]])</f>
        <v>go7</v>
      </c>
      <c r="D2850" s="206" t="s">
        <v>10031</v>
      </c>
      <c r="E2850" s="208" t="s">
        <v>894</v>
      </c>
      <c r="F2850" s="205">
        <v>12</v>
      </c>
      <c r="G2850" s="209" t="s">
        <v>10031</v>
      </c>
      <c r="H2850" s="205">
        <f xml:space="preserve"> LEN(小韻資料表[[#This Row],[小韻字集]])</f>
        <v>1</v>
      </c>
      <c r="I2850" s="205" cm="1">
        <f t="array" ref="I2850" xml:space="preserve"> MATCH(TRUE, ISNUMBER( SEARCH( LEFT(小韻資料表[[#This Row],[切語]],1), 切語上字資料表[切語上字]) ), 0)</f>
        <v>4</v>
      </c>
      <c r="J2850" s="210" t="str" cm="1">
        <f t="array" ref="J2850" xml:space="preserve"> INDEX(切語上字資料表[聲母], 小韻資料表[[#This Row],[上字表識別號]])</f>
        <v>疑</v>
      </c>
      <c r="K2850" s="210" t="str" cm="1">
        <f t="array" ref="K2850" xml:space="preserve"> INDEX(切語上字資料表[聲母拼音碼], 小韻資料表[[#This Row],[上字表識別號]])</f>
        <v>g</v>
      </c>
      <c r="L2850" s="210" t="str" cm="1">
        <f t="array" ref="L2850" xml:space="preserve"> INDEX(切語上字資料表[清濁], 小韻資料表[[#This Row],[上字表識別號]])</f>
        <v>次濁</v>
      </c>
      <c r="M2850" s="223" t="str" cm="1">
        <f t="array" ref="M2850" xml:space="preserve"> INDEX(切語上字資料表[發送收], 小韻資料表[[#This Row],[上字表識別號]])</f>
        <v>收聲</v>
      </c>
      <c r="N2850" s="205" cm="1">
        <f t="array" ref="N2850" xml:space="preserve"> MATCH(TRUE, ISNUMBER( SEARCH( RIGHT(小韻資料表[[#This Row],[切語]],1), 切語下字資料表[切語下字]) ), 0)</f>
        <v>219</v>
      </c>
      <c r="O2850" s="207" t="str" cm="1">
        <f t="array" ref="O2850" xml:space="preserve"> INDEX(切語下字資料表[韻母], 小韻資料表[[#This Row],[下字表識別號]])</f>
        <v>過合1</v>
      </c>
      <c r="P2850" s="207" t="str" cm="1">
        <f t="array" ref="P2850" xml:space="preserve"> INDEX(切語下字資料表[韻母拼音碼], 小韻資料表[[#This Row],[下字表識別號]])</f>
        <v>o</v>
      </c>
      <c r="Q2850" s="210" t="str" cm="1">
        <f t="array" ref="Q2850" xml:space="preserve"> INDEX(設定表!$C$19:$C$23, INT( LEFT(小韻資料表[[#This Row],[目次編碼]],1) ))</f>
        <v>去</v>
      </c>
      <c r="R2850" s="210">
        <f xml:space="preserve">  INDEX(設定表!$C$8:$C$15, MATCH( (RIGHT(小韻資料表[[#This Row],[清濁]]) &amp; 小韻資料表[[#This Row],[調]]), 設定表!$B$8:$B$15, 0))</f>
        <v>7</v>
      </c>
      <c r="S2850" s="205" t="s">
        <v>309</v>
      </c>
      <c r="T2850" s="205" t="s">
        <v>309</v>
      </c>
      <c r="U2850" s="226" t="s">
        <v>309</v>
      </c>
      <c r="V2850" s="147" t="s">
        <v>309</v>
      </c>
      <c r="X2850" s="135"/>
      <c r="Y2850" s="135"/>
      <c r="AA2850" s="135"/>
      <c r="AB2850" s="134"/>
      <c r="AC2850" s="135"/>
      <c r="AD2850" s="135"/>
      <c r="AH2850" s="135"/>
      <c r="AI2850" s="135"/>
    </row>
    <row r="2851" spans="1:35" ht="31.5">
      <c r="A2851" s="205">
        <v>2847</v>
      </c>
      <c r="B2851" s="206" t="s">
        <v>10032</v>
      </c>
      <c r="C2851" s="207" t="str">
        <f xml:space="preserve"> _xlfn.CONCAT(小韻資料表[[#This Row],[聲母拼音碼]],小韻資料表[[#This Row],[韻母拼音碼]],小韻資料表[[#This Row],[調號]])</f>
        <v>cho3</v>
      </c>
      <c r="D2851" s="206" t="s">
        <v>10033</v>
      </c>
      <c r="E2851" s="208" t="s">
        <v>894</v>
      </c>
      <c r="F2851" s="205">
        <v>13</v>
      </c>
      <c r="G2851" s="209" t="s">
        <v>10034</v>
      </c>
      <c r="H2851" s="205">
        <f xml:space="preserve"> LEN(小韻資料表[[#This Row],[小韻字集]])</f>
        <v>3</v>
      </c>
      <c r="I2851" s="205" cm="1">
        <f t="array" ref="I2851" xml:space="preserve"> MATCH(TRUE, ISNUMBER( SEARCH( LEFT(小韻資料表[[#This Row],[切語]],1), 切語上字資料表[切語上字]) ), 0)</f>
        <v>22</v>
      </c>
      <c r="J2851" s="210" t="str" cm="1">
        <f t="array" ref="J2851" xml:space="preserve"> INDEX(切語上字資料表[聲母], 小韻資料表[[#This Row],[上字表識別號]])</f>
        <v>清</v>
      </c>
      <c r="K2851" s="210" t="str" cm="1">
        <f t="array" ref="K2851" xml:space="preserve"> INDEX(切語上字資料表[聲母拼音碼], 小韻資料表[[#This Row],[上字表識別號]])</f>
        <v>ch</v>
      </c>
      <c r="L2851" s="210" t="str" cm="1">
        <f t="array" ref="L2851" xml:space="preserve"> INDEX(切語上字資料表[清濁], 小韻資料表[[#This Row],[上字表識別號]])</f>
        <v>次清</v>
      </c>
      <c r="M2851" s="223" t="str" cm="1">
        <f t="array" ref="M2851" xml:space="preserve"> INDEX(切語上字資料表[發送收], 小韻資料表[[#This Row],[上字表識別號]])</f>
        <v>送氣</v>
      </c>
      <c r="N2851" s="205" cm="1">
        <f t="array" ref="N2851" xml:space="preserve"> MATCH(TRUE, ISNUMBER( SEARCH( RIGHT(小韻資料表[[#This Row],[切語]],1), 切語下字資料表[切語下字]) ), 0)</f>
        <v>219</v>
      </c>
      <c r="O2851" s="207" t="str" cm="1">
        <f t="array" ref="O2851" xml:space="preserve"> INDEX(切語下字資料表[韻母], 小韻資料表[[#This Row],[下字表識別號]])</f>
        <v>過合1</v>
      </c>
      <c r="P2851" s="207" t="str" cm="1">
        <f t="array" ref="P2851" xml:space="preserve"> INDEX(切語下字資料表[韻母拼音碼], 小韻資料表[[#This Row],[下字表識別號]])</f>
        <v>o</v>
      </c>
      <c r="Q2851" s="210" t="str" cm="1">
        <f t="array" ref="Q2851" xml:space="preserve"> INDEX(設定表!$C$19:$C$23, INT( LEFT(小韻資料表[[#This Row],[目次編碼]],1) ))</f>
        <v>去</v>
      </c>
      <c r="R2851" s="210">
        <f xml:space="preserve">  INDEX(設定表!$C$8:$C$15, MATCH( (RIGHT(小韻資料表[[#This Row],[清濁]]) &amp; 小韻資料表[[#This Row],[調]]), 設定表!$B$8:$B$15, 0))</f>
        <v>3</v>
      </c>
      <c r="S2851" s="205" t="s">
        <v>309</v>
      </c>
      <c r="T2851" s="205" t="s">
        <v>309</v>
      </c>
      <c r="U2851" s="226" t="s">
        <v>309</v>
      </c>
      <c r="V2851" s="146" t="s">
        <v>309</v>
      </c>
      <c r="X2851" s="135"/>
      <c r="Y2851" s="135"/>
      <c r="AA2851" s="135"/>
      <c r="AB2851" s="134"/>
      <c r="AC2851" s="135"/>
      <c r="AD2851" s="135"/>
      <c r="AH2851" s="135"/>
      <c r="AI2851" s="135"/>
    </row>
    <row r="2852" spans="1:35" ht="31.5">
      <c r="A2852" s="205">
        <v>2848</v>
      </c>
      <c r="B2852" s="206" t="s">
        <v>10035</v>
      </c>
      <c r="C2852" s="207" t="str">
        <f xml:space="preserve"> _xlfn.CONCAT(小韻資料表[[#This Row],[聲母拼音碼]],小韻資料表[[#This Row],[韻母拼音碼]],小韻資料表[[#This Row],[調號]])</f>
        <v>ho3</v>
      </c>
      <c r="D2852" s="206" t="s">
        <v>10036</v>
      </c>
      <c r="E2852" s="208" t="s">
        <v>894</v>
      </c>
      <c r="F2852" s="205">
        <v>14</v>
      </c>
      <c r="G2852" s="209" t="s">
        <v>10036</v>
      </c>
      <c r="H2852" s="205">
        <f xml:space="preserve"> LEN(小韻資料表[[#This Row],[小韻字集]])</f>
        <v>1</v>
      </c>
      <c r="I2852" s="205" cm="1">
        <f t="array" ref="I2852" xml:space="preserve"> MATCH(TRUE, ISNUMBER( SEARCH( LEFT(小韻資料表[[#This Row],[切語]],1), 切語上字資料表[切語上字]) ), 0)</f>
        <v>36</v>
      </c>
      <c r="J2852" s="210" t="str" cm="1">
        <f t="array" ref="J2852" xml:space="preserve"> INDEX(切語上字資料表[聲母], 小韻資料表[[#This Row],[上字表識別號]])</f>
        <v>曉</v>
      </c>
      <c r="K2852" s="210" t="str" cm="1">
        <f t="array" ref="K2852" xml:space="preserve"> INDEX(切語上字資料表[聲母拼音碼], 小韻資料表[[#This Row],[上字表識別號]])</f>
        <v>h</v>
      </c>
      <c r="L2852" s="210" t="str" cm="1">
        <f t="array" ref="L2852" xml:space="preserve"> INDEX(切語上字資料表[清濁], 小韻資料表[[#This Row],[上字表識別號]])</f>
        <v>次清</v>
      </c>
      <c r="M2852" s="223" t="str" cm="1">
        <f t="array" ref="M2852" xml:space="preserve"> INDEX(切語上字資料表[發送收], 小韻資料表[[#This Row],[上字表識別號]])</f>
        <v>送氣</v>
      </c>
      <c r="N2852" s="205" cm="1">
        <f t="array" ref="N2852" xml:space="preserve"> MATCH(TRUE, ISNUMBER( SEARCH( RIGHT(小韻資料表[[#This Row],[切語]],1), 切語下字資料表[切語下字]) ), 0)</f>
        <v>219</v>
      </c>
      <c r="O2852" s="207" t="str" cm="1">
        <f t="array" ref="O2852" xml:space="preserve"> INDEX(切語下字資料表[韻母], 小韻資料表[[#This Row],[下字表識別號]])</f>
        <v>過合1</v>
      </c>
      <c r="P2852" s="207" t="str" cm="1">
        <f t="array" ref="P2852" xml:space="preserve"> INDEX(切語下字資料表[韻母拼音碼], 小韻資料表[[#This Row],[下字表識別號]])</f>
        <v>o</v>
      </c>
      <c r="Q2852" s="210" t="str" cm="1">
        <f t="array" ref="Q2852" xml:space="preserve"> INDEX(設定表!$C$19:$C$23, INT( LEFT(小韻資料表[[#This Row],[目次編碼]],1) ))</f>
        <v>去</v>
      </c>
      <c r="R2852" s="210">
        <f xml:space="preserve">  INDEX(設定表!$C$8:$C$15, MATCH( (RIGHT(小韻資料表[[#This Row],[清濁]]) &amp; 小韻資料表[[#This Row],[調]]), 設定表!$B$8:$B$15, 0))</f>
        <v>3</v>
      </c>
      <c r="S2852" s="205" t="s">
        <v>309</v>
      </c>
      <c r="T2852" s="205" t="s">
        <v>309</v>
      </c>
      <c r="U2852" s="226" t="s">
        <v>309</v>
      </c>
      <c r="V2852" s="147" t="s">
        <v>309</v>
      </c>
      <c r="X2852" s="135"/>
      <c r="Y2852" s="135"/>
      <c r="AA2852" s="135"/>
      <c r="AB2852" s="134"/>
      <c r="AC2852" s="135"/>
      <c r="AD2852" s="135"/>
      <c r="AH2852" s="135"/>
      <c r="AI2852" s="135"/>
    </row>
    <row r="2853" spans="1:35" ht="31.5">
      <c r="A2853" s="205">
        <v>2849</v>
      </c>
      <c r="B2853" s="206" t="s">
        <v>10037</v>
      </c>
      <c r="C2853" s="207" t="str">
        <f xml:space="preserve"> _xlfn.CONCAT(小韻資料表[[#This Row],[聲母拼音碼]],小韻資料表[[#This Row],[韻母拼音碼]],小韻資料表[[#This Row],[調號]])</f>
        <v>to7</v>
      </c>
      <c r="D2853" s="206" t="s">
        <v>10038</v>
      </c>
      <c r="E2853" s="208" t="s">
        <v>894</v>
      </c>
      <c r="F2853" s="205">
        <v>15</v>
      </c>
      <c r="G2853" s="209" t="s">
        <v>10039</v>
      </c>
      <c r="H2853" s="205">
        <f xml:space="preserve"> LEN(小韻資料表[[#This Row],[小韻字集]])</f>
        <v>5</v>
      </c>
      <c r="I2853" s="205" cm="1">
        <f t="array" ref="I2853" xml:space="preserve"> MATCH(TRUE, ISNUMBER( SEARCH( LEFT(小韻資料表[[#This Row],[切語]],1), 切語上字資料表[切語上字]) ), 0)</f>
        <v>7</v>
      </c>
      <c r="J2853" s="210" t="str" cm="1">
        <f t="array" ref="J2853" xml:space="preserve"> INDEX(切語上字資料表[聲母], 小韻資料表[[#This Row],[上字表識別號]])</f>
        <v>定</v>
      </c>
      <c r="K2853" s="210" t="str" cm="1">
        <f t="array" ref="K2853" xml:space="preserve"> INDEX(切語上字資料表[聲母拼音碼], 小韻資料表[[#This Row],[上字表識別號]])</f>
        <v>t</v>
      </c>
      <c r="L2853" s="210" t="str" cm="1">
        <f t="array" ref="L2853" xml:space="preserve"> INDEX(切語上字資料表[清濁], 小韻資料表[[#This Row],[上字表識別號]])</f>
        <v>全濁</v>
      </c>
      <c r="M2853" s="223" cm="1">
        <f t="array" ref="M2853" xml:space="preserve"> INDEX(切語上字資料表[發送收], 小韻資料表[[#This Row],[上字表識別號]])</f>
        <v>0</v>
      </c>
      <c r="N2853" s="205" cm="1">
        <f t="array" ref="N2853" xml:space="preserve"> MATCH(TRUE, ISNUMBER( SEARCH( RIGHT(小韻資料表[[#This Row],[切語]],1), 切語下字資料表[切語下字]) ), 0)</f>
        <v>219</v>
      </c>
      <c r="O2853" s="207" t="str" cm="1">
        <f t="array" ref="O2853" xml:space="preserve"> INDEX(切語下字資料表[韻母], 小韻資料表[[#This Row],[下字表識別號]])</f>
        <v>過合1</v>
      </c>
      <c r="P2853" s="207" t="str" cm="1">
        <f t="array" ref="P2853" xml:space="preserve"> INDEX(切語下字資料表[韻母拼音碼], 小韻資料表[[#This Row],[下字表識別號]])</f>
        <v>o</v>
      </c>
      <c r="Q2853" s="210" t="str" cm="1">
        <f t="array" ref="Q2853" xml:space="preserve"> INDEX(設定表!$C$19:$C$23, INT( LEFT(小韻資料表[[#This Row],[目次編碼]],1) ))</f>
        <v>去</v>
      </c>
      <c r="R2853" s="210">
        <f xml:space="preserve">  INDEX(設定表!$C$8:$C$15, MATCH( (RIGHT(小韻資料表[[#This Row],[清濁]]) &amp; 小韻資料表[[#This Row],[調]]), 設定表!$B$8:$B$15, 0))</f>
        <v>7</v>
      </c>
      <c r="S2853" s="205" t="s">
        <v>309</v>
      </c>
      <c r="T2853" s="205" t="s">
        <v>309</v>
      </c>
      <c r="U2853" s="226" t="s">
        <v>309</v>
      </c>
      <c r="V2853" s="146" t="s">
        <v>309</v>
      </c>
      <c r="X2853" s="135"/>
      <c r="Y2853" s="135"/>
      <c r="AA2853" s="135"/>
      <c r="AB2853" s="134"/>
      <c r="AC2853" s="135"/>
      <c r="AD2853" s="135"/>
      <c r="AH2853" s="135"/>
      <c r="AI2853" s="135"/>
    </row>
    <row r="2854" spans="1:35" ht="31.5">
      <c r="A2854" s="205">
        <v>2850</v>
      </c>
      <c r="B2854" s="206" t="s">
        <v>10040</v>
      </c>
      <c r="C2854" s="207" t="str">
        <f xml:space="preserve"> _xlfn.CONCAT(小韻資料表[[#This Row],[聲母拼音碼]],小韻資料表[[#This Row],[韻母拼音碼]],小韻資料表[[#This Row],[調號]])</f>
        <v>ho7</v>
      </c>
      <c r="D2854" s="206" t="s">
        <v>10041</v>
      </c>
      <c r="E2854" s="208" t="s">
        <v>894</v>
      </c>
      <c r="F2854" s="205">
        <v>16</v>
      </c>
      <c r="G2854" s="209" t="s">
        <v>10041</v>
      </c>
      <c r="H2854" s="205">
        <f xml:space="preserve"> LEN(小韻資料表[[#This Row],[小韻字集]])</f>
        <v>1</v>
      </c>
      <c r="I2854" s="205" cm="1">
        <f t="array" ref="I2854" xml:space="preserve"> MATCH(TRUE, ISNUMBER( SEARCH( LEFT(小韻資料表[[#This Row],[切語]],1), 切語上字資料表[切語上字]) ), 0)</f>
        <v>19</v>
      </c>
      <c r="J2854" s="210" t="str" cm="1">
        <f t="array" ref="J2854" xml:space="preserve"> INDEX(切語上字資料表[聲母], 小韻資料表[[#This Row],[上字表識別號]])</f>
        <v>奉</v>
      </c>
      <c r="K2854" s="210" t="str" cm="1">
        <f t="array" ref="K2854" xml:space="preserve"> INDEX(切語上字資料表[聲母拼音碼], 小韻資料表[[#This Row],[上字表識別號]])</f>
        <v>h</v>
      </c>
      <c r="L2854" s="210" t="str" cm="1">
        <f t="array" ref="L2854" xml:space="preserve"> INDEX(切語上字資料表[清濁], 小韻資料表[[#This Row],[上字表識別號]])</f>
        <v>全濁</v>
      </c>
      <c r="M2854" s="223" cm="1">
        <f t="array" ref="M2854" xml:space="preserve"> INDEX(切語上字資料表[發送收], 小韻資料表[[#This Row],[上字表識別號]])</f>
        <v>0</v>
      </c>
      <c r="N2854" s="205" cm="1">
        <f t="array" ref="N2854" xml:space="preserve"> MATCH(TRUE, ISNUMBER( SEARCH( RIGHT(小韻資料表[[#This Row],[切語]],1), 切語下字資料表[切語下字]) ), 0)</f>
        <v>219</v>
      </c>
      <c r="O2854" s="207" t="str" cm="1">
        <f t="array" ref="O2854" xml:space="preserve"> INDEX(切語下字資料表[韻母], 小韻資料表[[#This Row],[下字表識別號]])</f>
        <v>過合1</v>
      </c>
      <c r="P2854" s="207" t="str" cm="1">
        <f t="array" ref="P2854" xml:space="preserve"> INDEX(切語下字資料表[韻母拼音碼], 小韻資料表[[#This Row],[下字表識別號]])</f>
        <v>o</v>
      </c>
      <c r="Q2854" s="210" t="str" cm="1">
        <f t="array" ref="Q2854" xml:space="preserve"> INDEX(設定表!$C$19:$C$23, INT( LEFT(小韻資料表[[#This Row],[目次編碼]],1) ))</f>
        <v>去</v>
      </c>
      <c r="R2854" s="210">
        <f xml:space="preserve">  INDEX(設定表!$C$8:$C$15, MATCH( (RIGHT(小韻資料表[[#This Row],[清濁]]) &amp; 小韻資料表[[#This Row],[調]]), 設定表!$B$8:$B$15, 0))</f>
        <v>7</v>
      </c>
      <c r="S2854" s="205" t="s">
        <v>309</v>
      </c>
      <c r="T2854" s="205" t="s">
        <v>309</v>
      </c>
      <c r="U2854" s="226" t="s">
        <v>309</v>
      </c>
      <c r="V2854" s="147" t="s">
        <v>309</v>
      </c>
      <c r="X2854" s="135"/>
      <c r="Y2854" s="135"/>
      <c r="AA2854" s="135"/>
      <c r="AB2854" s="134"/>
      <c r="AC2854" s="135"/>
      <c r="AD2854" s="135"/>
      <c r="AH2854" s="135"/>
      <c r="AI2854" s="135"/>
    </row>
    <row r="2855" spans="1:35" ht="31.5">
      <c r="A2855" s="205">
        <v>2851</v>
      </c>
      <c r="B2855" s="206" t="s">
        <v>10042</v>
      </c>
      <c r="C2855" s="207" t="str">
        <f xml:space="preserve"> _xlfn.CONCAT(小韻資料表[[#This Row],[聲母拼音碼]],小韻資料表[[#This Row],[韻母拼音碼]],小韻資料表[[#This Row],[調號]])</f>
        <v>lo7</v>
      </c>
      <c r="D2855" s="206" t="s">
        <v>10043</v>
      </c>
      <c r="E2855" s="208" t="s">
        <v>894</v>
      </c>
      <c r="F2855" s="205">
        <v>17</v>
      </c>
      <c r="G2855" s="209" t="s">
        <v>10044</v>
      </c>
      <c r="H2855" s="205">
        <f xml:space="preserve"> LEN(小韻資料表[[#This Row],[小韻字集]])</f>
        <v>10</v>
      </c>
      <c r="I2855" s="205" cm="1">
        <f t="array" ref="I2855" xml:space="preserve"> MATCH(TRUE, ISNUMBER( SEARCH( LEFT(小韻資料表[[#This Row],[切語]],1), 切語上字資料表[切語上字]) ), 0)</f>
        <v>40</v>
      </c>
      <c r="J2855" s="210" t="str" cm="1">
        <f t="array" ref="J2855" xml:space="preserve"> INDEX(切語上字資料表[聲母], 小韻資料表[[#This Row],[上字表識別號]])</f>
        <v>來</v>
      </c>
      <c r="K2855" s="210" t="str" cm="1">
        <f t="array" ref="K2855" xml:space="preserve"> INDEX(切語上字資料表[聲母拼音碼], 小韻資料表[[#This Row],[上字表識別號]])</f>
        <v>l</v>
      </c>
      <c r="L2855" s="210" t="str" cm="1">
        <f t="array" ref="L2855" xml:space="preserve"> INDEX(切語上字資料表[清濁], 小韻資料表[[#This Row],[上字表識別號]])</f>
        <v>次濁</v>
      </c>
      <c r="M2855" s="223" t="str" cm="1">
        <f t="array" ref="M2855" xml:space="preserve"> INDEX(切語上字資料表[發送收], 小韻資料表[[#This Row],[上字表識別號]])</f>
        <v>收聲</v>
      </c>
      <c r="N2855" s="205" cm="1">
        <f t="array" ref="N2855" xml:space="preserve"> MATCH(TRUE, ISNUMBER( SEARCH( RIGHT(小韻資料表[[#This Row],[切語]],1), 切語下字資料表[切語下字]) ), 0)</f>
        <v>219</v>
      </c>
      <c r="O2855" s="207" t="str" cm="1">
        <f t="array" ref="O2855" xml:space="preserve"> INDEX(切語下字資料表[韻母], 小韻資料表[[#This Row],[下字表識別號]])</f>
        <v>過合1</v>
      </c>
      <c r="P2855" s="207" t="str" cm="1">
        <f t="array" ref="P2855" xml:space="preserve"> INDEX(切語下字資料表[韻母拼音碼], 小韻資料表[[#This Row],[下字表識別號]])</f>
        <v>o</v>
      </c>
      <c r="Q2855" s="210" t="str" cm="1">
        <f t="array" ref="Q2855" xml:space="preserve"> INDEX(設定表!$C$19:$C$23, INT( LEFT(小韻資料表[[#This Row],[目次編碼]],1) ))</f>
        <v>去</v>
      </c>
      <c r="R2855" s="210">
        <f xml:space="preserve">  INDEX(設定表!$C$8:$C$15, MATCH( (RIGHT(小韻資料表[[#This Row],[清濁]]) &amp; 小韻資料表[[#This Row],[調]]), 設定表!$B$8:$B$15, 0))</f>
        <v>7</v>
      </c>
      <c r="S2855" s="205" t="s">
        <v>10045</v>
      </c>
      <c r="T2855" s="205" t="s">
        <v>309</v>
      </c>
      <c r="U2855" s="226" t="s">
        <v>309</v>
      </c>
      <c r="V2855" s="146" t="s">
        <v>309</v>
      </c>
      <c r="X2855" s="135"/>
      <c r="Y2855" s="135"/>
      <c r="AA2855" s="135"/>
      <c r="AB2855" s="134"/>
      <c r="AC2855" s="135"/>
      <c r="AD2855" s="135"/>
      <c r="AH2855" s="135"/>
      <c r="AI2855" s="135"/>
    </row>
    <row r="2856" spans="1:35" ht="31.5">
      <c r="A2856" s="205">
        <v>2852</v>
      </c>
      <c r="B2856" s="206" t="s">
        <v>10046</v>
      </c>
      <c r="C2856" s="207" t="str">
        <f xml:space="preserve"> _xlfn.CONCAT(小韻資料表[[#This Row],[聲母拼音碼]],小韻資料表[[#This Row],[韻母拼音碼]],小韻資料表[[#This Row],[調號]])</f>
        <v>to3</v>
      </c>
      <c r="D2856" s="206" t="s">
        <v>10047</v>
      </c>
      <c r="E2856" s="208" t="s">
        <v>894</v>
      </c>
      <c r="F2856" s="205">
        <v>18</v>
      </c>
      <c r="G2856" s="209" t="s">
        <v>10048</v>
      </c>
      <c r="H2856" s="205">
        <f xml:space="preserve"> LEN(小韻資料表[[#This Row],[小韻字集]])</f>
        <v>4</v>
      </c>
      <c r="I2856" s="205" cm="1">
        <f t="array" ref="I2856" xml:space="preserve"> MATCH(TRUE, ISNUMBER( SEARCH( LEFT(小韻資料表[[#This Row],[切語]],1), 切語上字資料表[切語上字]) ), 0)</f>
        <v>5</v>
      </c>
      <c r="J2856" s="210" t="str" cm="1">
        <f t="array" ref="J2856" xml:space="preserve"> INDEX(切語上字資料表[聲母], 小韻資料表[[#This Row],[上字表識別號]])</f>
        <v>端</v>
      </c>
      <c r="K2856" s="210" t="str" cm="1">
        <f t="array" ref="K2856" xml:space="preserve"> INDEX(切語上字資料表[聲母拼音碼], 小韻資料表[[#This Row],[上字表識別號]])</f>
        <v>t</v>
      </c>
      <c r="L2856" s="210" t="str" cm="1">
        <f t="array" ref="L2856" xml:space="preserve"> INDEX(切語上字資料表[清濁], 小韻資料表[[#This Row],[上字表識別號]])</f>
        <v>全清</v>
      </c>
      <c r="M2856" s="223" t="str" cm="1">
        <f t="array" ref="M2856" xml:space="preserve"> INDEX(切語上字資料表[發送收], 小韻資料表[[#This Row],[上字表識別號]])</f>
        <v>發聲</v>
      </c>
      <c r="N2856" s="205" cm="1">
        <f t="array" ref="N2856" xml:space="preserve"> MATCH(TRUE, ISNUMBER( SEARCH( RIGHT(小韻資料表[[#This Row],[切語]],1), 切語下字資料表[切語下字]) ), 0)</f>
        <v>219</v>
      </c>
      <c r="O2856" s="207" t="str" cm="1">
        <f t="array" ref="O2856" xml:space="preserve"> INDEX(切語下字資料表[韻母], 小韻資料表[[#This Row],[下字表識別號]])</f>
        <v>過合1</v>
      </c>
      <c r="P2856" s="207" t="str" cm="1">
        <f t="array" ref="P2856" xml:space="preserve"> INDEX(切語下字資料表[韻母拼音碼], 小韻資料表[[#This Row],[下字表識別號]])</f>
        <v>o</v>
      </c>
      <c r="Q2856" s="210" t="str" cm="1">
        <f t="array" ref="Q2856" xml:space="preserve"> INDEX(設定表!$C$19:$C$23, INT( LEFT(小韻資料表[[#This Row],[目次編碼]],1) ))</f>
        <v>去</v>
      </c>
      <c r="R2856" s="210">
        <f xml:space="preserve">  INDEX(設定表!$C$8:$C$15, MATCH( (RIGHT(小韻資料表[[#This Row],[清濁]]) &amp; 小韻資料表[[#This Row],[調]]), 設定表!$B$8:$B$15, 0))</f>
        <v>3</v>
      </c>
      <c r="S2856" s="205" t="s">
        <v>309</v>
      </c>
      <c r="T2856" s="205" t="s">
        <v>309</v>
      </c>
      <c r="U2856" s="226" t="s">
        <v>10049</v>
      </c>
      <c r="V2856" s="147" t="s">
        <v>309</v>
      </c>
      <c r="X2856" s="135"/>
      <c r="Y2856" s="135"/>
      <c r="AA2856" s="135"/>
      <c r="AB2856" s="134"/>
      <c r="AC2856" s="135"/>
      <c r="AD2856" s="135"/>
      <c r="AH2856" s="135"/>
      <c r="AI2856" s="135"/>
    </row>
    <row r="2857" spans="1:35" ht="31.5">
      <c r="A2857" s="205">
        <v>2853</v>
      </c>
      <c r="B2857" s="206" t="s">
        <v>10050</v>
      </c>
      <c r="C2857" s="207" t="str">
        <f xml:space="preserve"> _xlfn.CONCAT(小韻資料表[[#This Row],[聲母拼音碼]],小韻資料表[[#This Row],[韻母拼音碼]],小韻資料表[[#This Row],[調號]])</f>
        <v>cho3</v>
      </c>
      <c r="D2857" s="206" t="s">
        <v>10051</v>
      </c>
      <c r="E2857" s="208" t="s">
        <v>894</v>
      </c>
      <c r="F2857" s="205">
        <v>19</v>
      </c>
      <c r="G2857" s="209" t="s">
        <v>10051</v>
      </c>
      <c r="H2857" s="205">
        <f xml:space="preserve"> LEN(小韻資料表[[#This Row],[小韻字集]])</f>
        <v>1</v>
      </c>
      <c r="I2857" s="205" cm="1">
        <f t="array" ref="I2857" xml:space="preserve"> MATCH(TRUE, ISNUMBER( SEARCH( LEFT(小韻資料表[[#This Row],[切語]],1), 切語上字資料表[切語上字]) ), 0)</f>
        <v>22</v>
      </c>
      <c r="J2857" s="210" t="str" cm="1">
        <f t="array" ref="J2857" xml:space="preserve"> INDEX(切語上字資料表[聲母], 小韻資料表[[#This Row],[上字表識別號]])</f>
        <v>清</v>
      </c>
      <c r="K2857" s="210" t="str" cm="1">
        <f t="array" ref="K2857" xml:space="preserve"> INDEX(切語上字資料表[聲母拼音碼], 小韻資料表[[#This Row],[上字表識別號]])</f>
        <v>ch</v>
      </c>
      <c r="L2857" s="210" t="str" cm="1">
        <f t="array" ref="L2857" xml:space="preserve"> INDEX(切語上字資料表[清濁], 小韻資料表[[#This Row],[上字表識別號]])</f>
        <v>次清</v>
      </c>
      <c r="M2857" s="223" t="str" cm="1">
        <f t="array" ref="M2857" xml:space="preserve"> INDEX(切語上字資料表[發送收], 小韻資料表[[#This Row],[上字表識別號]])</f>
        <v>送氣</v>
      </c>
      <c r="N2857" s="205" cm="1">
        <f t="array" ref="N2857" xml:space="preserve"> MATCH(TRUE, ISNUMBER( SEARCH( RIGHT(小韻資料表[[#This Row],[切語]],1), 切語下字資料表[切語下字]) ), 0)</f>
        <v>219</v>
      </c>
      <c r="O2857" s="207" t="str" cm="1">
        <f t="array" ref="O2857" xml:space="preserve"> INDEX(切語下字資料表[韻母], 小韻資料表[[#This Row],[下字表識別號]])</f>
        <v>過合1</v>
      </c>
      <c r="P2857" s="207" t="str" cm="1">
        <f t="array" ref="P2857" xml:space="preserve"> INDEX(切語下字資料表[韻母拼音碼], 小韻資料表[[#This Row],[下字表識別號]])</f>
        <v>o</v>
      </c>
      <c r="Q2857" s="210" t="str" cm="1">
        <f t="array" ref="Q2857" xml:space="preserve"> INDEX(設定表!$C$19:$C$23, INT( LEFT(小韻資料表[[#This Row],[目次編碼]],1) ))</f>
        <v>去</v>
      </c>
      <c r="R2857" s="210">
        <f xml:space="preserve">  INDEX(設定表!$C$8:$C$15, MATCH( (RIGHT(小韻資料表[[#This Row],[清濁]]) &amp; 小韻資料表[[#This Row],[調]]), 設定表!$B$8:$B$15, 0))</f>
        <v>3</v>
      </c>
      <c r="S2857" s="205" t="s">
        <v>309</v>
      </c>
      <c r="T2857" s="205" t="s">
        <v>309</v>
      </c>
      <c r="U2857" s="226" t="s">
        <v>309</v>
      </c>
      <c r="V2857" s="146" t="s">
        <v>309</v>
      </c>
      <c r="X2857" s="135"/>
      <c r="Y2857" s="135"/>
      <c r="AA2857" s="135"/>
      <c r="AB2857" s="134"/>
      <c r="AC2857" s="135"/>
      <c r="AD2857" s="135"/>
      <c r="AH2857" s="135"/>
      <c r="AI2857" s="135"/>
    </row>
    <row r="2858" spans="1:35" ht="31.5">
      <c r="A2858" s="205">
        <v>2854</v>
      </c>
      <c r="B2858" s="206" t="s">
        <v>10052</v>
      </c>
      <c r="C2858" s="207" t="str">
        <f xml:space="preserve"> _xlfn.CONCAT(小韻資料表[[#This Row],[聲母拼音碼]],小韻資料表[[#This Row],[韻母拼音碼]],小韻資料表[[#This Row],[調號]])</f>
        <v>so3</v>
      </c>
      <c r="D2858" s="206" t="s">
        <v>10053</v>
      </c>
      <c r="E2858" s="208" t="s">
        <v>894</v>
      </c>
      <c r="F2858" s="205">
        <v>20</v>
      </c>
      <c r="G2858" s="209" t="s">
        <v>10053</v>
      </c>
      <c r="H2858" s="205">
        <f xml:space="preserve"> LEN(小韻資料表[[#This Row],[小韻字集]])</f>
        <v>1</v>
      </c>
      <c r="I2858" s="205" cm="1">
        <f t="array" ref="I2858" xml:space="preserve"> MATCH(TRUE, ISNUMBER( SEARCH( LEFT(小韻資料表[[#This Row],[切語]],1), 切語上字資料表[切語上字]) ), 0)</f>
        <v>24</v>
      </c>
      <c r="J2858" s="210" t="str" cm="1">
        <f t="array" ref="J2858" xml:space="preserve"> INDEX(切語上字資料表[聲母], 小韻資料表[[#This Row],[上字表識別號]])</f>
        <v>心</v>
      </c>
      <c r="K2858" s="210" t="str" cm="1">
        <f t="array" ref="K2858" xml:space="preserve"> INDEX(切語上字資料表[聲母拼音碼], 小韻資料表[[#This Row],[上字表識別號]])</f>
        <v>s</v>
      </c>
      <c r="L2858" s="210" t="str" cm="1">
        <f t="array" ref="L2858" xml:space="preserve"> INDEX(切語上字資料表[清濁], 小韻資料表[[#This Row],[上字表識別號]])</f>
        <v>全清</v>
      </c>
      <c r="M2858" s="223" t="str" cm="1">
        <f t="array" ref="M2858" xml:space="preserve"> INDEX(切語上字資料表[發送收], 小韻資料表[[#This Row],[上字表識別號]])</f>
        <v>送氣</v>
      </c>
      <c r="N2858" s="205" cm="1">
        <f t="array" ref="N2858" xml:space="preserve"> MATCH(TRUE, ISNUMBER( SEARCH( RIGHT(小韻資料表[[#This Row],[切語]],1), 切語下字資料表[切語下字]) ), 0)</f>
        <v>219</v>
      </c>
      <c r="O2858" s="207" t="str" cm="1">
        <f t="array" ref="O2858" xml:space="preserve"> INDEX(切語下字資料表[韻母], 小韻資料表[[#This Row],[下字表識別號]])</f>
        <v>過合1</v>
      </c>
      <c r="P2858" s="207" t="str" cm="1">
        <f t="array" ref="P2858" xml:space="preserve"> INDEX(切語下字資料表[韻母拼音碼], 小韻資料表[[#This Row],[下字表識別號]])</f>
        <v>o</v>
      </c>
      <c r="Q2858" s="210" t="str" cm="1">
        <f t="array" ref="Q2858" xml:space="preserve"> INDEX(設定表!$C$19:$C$23, INT( LEFT(小韻資料表[[#This Row],[目次編碼]],1) ))</f>
        <v>去</v>
      </c>
      <c r="R2858" s="210">
        <f xml:space="preserve">  INDEX(設定表!$C$8:$C$15, MATCH( (RIGHT(小韻資料表[[#This Row],[清濁]]) &amp; 小韻資料表[[#This Row],[調]]), 設定表!$B$8:$B$15, 0))</f>
        <v>3</v>
      </c>
      <c r="S2858" s="205" t="s">
        <v>309</v>
      </c>
      <c r="T2858" s="205" t="s">
        <v>309</v>
      </c>
      <c r="U2858" s="226" t="s">
        <v>309</v>
      </c>
      <c r="V2858" s="147" t="s">
        <v>309</v>
      </c>
      <c r="X2858" s="135"/>
      <c r="Y2858" s="135"/>
      <c r="AA2858" s="135"/>
      <c r="AB2858" s="134"/>
      <c r="AC2858" s="135"/>
      <c r="AD2858" s="135"/>
      <c r="AH2858" s="135"/>
      <c r="AI2858" s="135"/>
    </row>
    <row r="2859" spans="1:35" ht="31.5">
      <c r="A2859" s="205">
        <v>2855</v>
      </c>
      <c r="B2859" s="206" t="s">
        <v>10054</v>
      </c>
      <c r="C2859" s="207" t="str">
        <f xml:space="preserve"> _xlfn.CONCAT(小韻資料表[[#This Row],[聲母拼音碼]],小韻資料表[[#This Row],[韻母拼音碼]],小韻資料表[[#This Row],[調號]])</f>
        <v>Øo3</v>
      </c>
      <c r="D2859" s="206" t="s">
        <v>10055</v>
      </c>
      <c r="E2859" s="208" t="s">
        <v>894</v>
      </c>
      <c r="F2859" s="205">
        <v>21</v>
      </c>
      <c r="G2859" s="209" t="s">
        <v>10055</v>
      </c>
      <c r="H2859" s="205">
        <f xml:space="preserve"> LEN(小韻資料表[[#This Row],[小韻字集]])</f>
        <v>1</v>
      </c>
      <c r="I2859" s="205" cm="1">
        <f t="array" ref="I2859" xml:space="preserve"> MATCH(TRUE, ISNUMBER( SEARCH( LEFT(小韻資料表[[#This Row],[切語]],1), 切語上字資料表[切語上字]) ), 0)</f>
        <v>35</v>
      </c>
      <c r="J2859" s="210" t="str" cm="1">
        <f t="array" ref="J2859" xml:space="preserve"> INDEX(切語上字資料表[聲母], 小韻資料表[[#This Row],[上字表識別號]])</f>
        <v>影</v>
      </c>
      <c r="K2859" s="210" t="str" cm="1">
        <f t="array" ref="K2859" xml:space="preserve"> INDEX(切語上字資料表[聲母拼音碼], 小韻資料表[[#This Row],[上字表識別號]])</f>
        <v>Ø</v>
      </c>
      <c r="L2859" s="210" t="str" cm="1">
        <f t="array" ref="L2859" xml:space="preserve"> INDEX(切語上字資料表[清濁], 小韻資料表[[#This Row],[上字表識別號]])</f>
        <v>全清</v>
      </c>
      <c r="M2859" s="223" t="str" cm="1">
        <f t="array" ref="M2859" xml:space="preserve"> INDEX(切語上字資料表[發送收], 小韻資料表[[#This Row],[上字表識別號]])</f>
        <v>發聲</v>
      </c>
      <c r="N2859" s="205" cm="1">
        <f t="array" ref="N2859" xml:space="preserve"> MATCH(TRUE, ISNUMBER( SEARCH( RIGHT(小韻資料表[[#This Row],[切語]],1), 切語下字資料表[切語下字]) ), 0)</f>
        <v>215</v>
      </c>
      <c r="O2859" s="207" t="str" cm="1">
        <f t="array" ref="O2859" xml:space="preserve"> INDEX(切語下字資料表[韻母], 小韻資料表[[#This Row],[下字表識別號]])</f>
        <v>箇開1</v>
      </c>
      <c r="P2859" s="207" t="str" cm="1">
        <f t="array" ref="P2859" xml:space="preserve"> INDEX(切語下字資料表[韻母拼音碼], 小韻資料表[[#This Row],[下字表識別號]])</f>
        <v>o</v>
      </c>
      <c r="Q2859" s="210" t="str" cm="1">
        <f t="array" ref="Q2859" xml:space="preserve"> INDEX(設定表!$C$19:$C$23, INT( LEFT(小韻資料表[[#This Row],[目次編碼]],1) ))</f>
        <v>去</v>
      </c>
      <c r="R2859" s="210">
        <f xml:space="preserve">  INDEX(設定表!$C$8:$C$15, MATCH( (RIGHT(小韻資料表[[#This Row],[清濁]]) &amp; 小韻資料表[[#This Row],[調]]), 設定表!$B$8:$B$15, 0))</f>
        <v>3</v>
      </c>
      <c r="S2859" s="205" t="s">
        <v>309</v>
      </c>
      <c r="T2859" s="205" t="s">
        <v>309</v>
      </c>
      <c r="U2859" s="226" t="s">
        <v>309</v>
      </c>
      <c r="V2859" s="146" t="s">
        <v>309</v>
      </c>
      <c r="X2859" s="135"/>
      <c r="Y2859" s="135"/>
      <c r="AA2859" s="135"/>
      <c r="AB2859" s="134"/>
      <c r="AC2859" s="135"/>
      <c r="AD2859" s="135"/>
      <c r="AH2859" s="135"/>
      <c r="AI2859" s="135"/>
    </row>
    <row r="2860" spans="1:35" ht="31.5">
      <c r="A2860" s="205">
        <v>2856</v>
      </c>
      <c r="B2860" s="206" t="s">
        <v>10056</v>
      </c>
      <c r="C2860" s="207" t="str">
        <f xml:space="preserve"> _xlfn.CONCAT(小韻資料表[[#This Row],[聲母拼音碼]],小韻資料表[[#This Row],[韻母拼音碼]],小韻資料表[[#This Row],[調號]])</f>
        <v>Øo3</v>
      </c>
      <c r="D2860" s="206" t="s">
        <v>10057</v>
      </c>
      <c r="E2860" s="208" t="s">
        <v>894</v>
      </c>
      <c r="F2860" s="205">
        <v>22</v>
      </c>
      <c r="G2860" s="209" t="s">
        <v>10057</v>
      </c>
      <c r="H2860" s="205">
        <f xml:space="preserve"> LEN(小韻資料表[[#This Row],[小韻字集]])</f>
        <v>1</v>
      </c>
      <c r="I2860" s="205" cm="1">
        <f t="array" ref="I2860" xml:space="preserve"> MATCH(TRUE, ISNUMBER( SEARCH( LEFT(小韻資料表[[#This Row],[切語]],1), 切語上字資料表[切語上字]) ), 0)</f>
        <v>35</v>
      </c>
      <c r="J2860" s="210" t="str" cm="1">
        <f t="array" ref="J2860" xml:space="preserve"> INDEX(切語上字資料表[聲母], 小韻資料表[[#This Row],[上字表識別號]])</f>
        <v>影</v>
      </c>
      <c r="K2860" s="210" t="str" cm="1">
        <f t="array" ref="K2860" xml:space="preserve"> INDEX(切語上字資料表[聲母拼音碼], 小韻資料表[[#This Row],[上字表識別號]])</f>
        <v>Ø</v>
      </c>
      <c r="L2860" s="210" t="str" cm="1">
        <f t="array" ref="L2860" xml:space="preserve"> INDEX(切語上字資料表[清濁], 小韻資料表[[#This Row],[上字表識別號]])</f>
        <v>全清</v>
      </c>
      <c r="M2860" s="223" t="str" cm="1">
        <f t="array" ref="M2860" xml:space="preserve"> INDEX(切語上字資料表[發送收], 小韻資料表[[#This Row],[上字表識別號]])</f>
        <v>發聲</v>
      </c>
      <c r="N2860" s="205" cm="1">
        <f t="array" ref="N2860" xml:space="preserve"> MATCH(TRUE, ISNUMBER( SEARCH( RIGHT(小韻資料表[[#This Row],[切語]],1), 切語下字資料表[切語下字]) ), 0)</f>
        <v>219</v>
      </c>
      <c r="O2860" s="207" t="str" cm="1">
        <f t="array" ref="O2860" xml:space="preserve"> INDEX(切語下字資料表[韻母], 小韻資料表[[#This Row],[下字表識別號]])</f>
        <v>過合1</v>
      </c>
      <c r="P2860" s="207" t="str" cm="1">
        <f t="array" ref="P2860" xml:space="preserve"> INDEX(切語下字資料表[韻母拼音碼], 小韻資料表[[#This Row],[下字表識別號]])</f>
        <v>o</v>
      </c>
      <c r="Q2860" s="210" t="str" cm="1">
        <f t="array" ref="Q2860" xml:space="preserve"> INDEX(設定表!$C$19:$C$23, INT( LEFT(小韻資料表[[#This Row],[目次編碼]],1) ))</f>
        <v>去</v>
      </c>
      <c r="R2860" s="210">
        <f xml:space="preserve">  INDEX(設定表!$C$8:$C$15, MATCH( (RIGHT(小韻資料表[[#This Row],[清濁]]) &amp; 小韻資料表[[#This Row],[調]]), 設定表!$B$8:$B$15, 0))</f>
        <v>3</v>
      </c>
      <c r="S2860" s="205" t="s">
        <v>309</v>
      </c>
      <c r="T2860" s="205" t="s">
        <v>309</v>
      </c>
      <c r="U2860" s="226" t="s">
        <v>309</v>
      </c>
      <c r="V2860" s="147" t="s">
        <v>309</v>
      </c>
      <c r="X2860" s="135"/>
      <c r="Y2860" s="135"/>
      <c r="AA2860" s="135"/>
      <c r="AB2860" s="134"/>
      <c r="AC2860" s="135"/>
      <c r="AD2860" s="135"/>
      <c r="AH2860" s="135"/>
      <c r="AI2860" s="135"/>
    </row>
    <row r="2861" spans="1:35" ht="31.5">
      <c r="A2861" s="205">
        <v>2857</v>
      </c>
      <c r="B2861" s="206" t="s">
        <v>10058</v>
      </c>
      <c r="C2861" s="207" t="str">
        <f xml:space="preserve"> _xlfn.CONCAT(小韻資料表[[#This Row],[聲母拼音碼]],小韻資料表[[#This Row],[韻母拼音碼]],小韻資料表[[#This Row],[調號]])</f>
        <v>ma7</v>
      </c>
      <c r="D2861" s="206" t="s">
        <v>917</v>
      </c>
      <c r="E2861" s="208" t="s">
        <v>916</v>
      </c>
      <c r="F2861" s="205">
        <v>1</v>
      </c>
      <c r="G2861" s="209" t="s">
        <v>10059</v>
      </c>
      <c r="H2861" s="205">
        <f xml:space="preserve"> LEN(小韻資料表[[#This Row],[小韻字集]])</f>
        <v>10</v>
      </c>
      <c r="I2861" s="205" cm="1">
        <f t="array" ref="I2861" xml:space="preserve"> MATCH(TRUE, ISNUMBER( SEARCH( LEFT(小韻資料表[[#This Row],[切語]],1), 切語上字資料表[切語上字]) ), 0)</f>
        <v>16</v>
      </c>
      <c r="J2861" s="210" t="str" cm="1">
        <f t="array" ref="J2861" xml:space="preserve"> INDEX(切語上字資料表[聲母], 小韻資料表[[#This Row],[上字表識別號]])</f>
        <v>明</v>
      </c>
      <c r="K2861" s="210" t="str" cm="1">
        <f t="array" ref="K2861" xml:space="preserve"> INDEX(切語上字資料表[聲母拼音碼], 小韻資料表[[#This Row],[上字表識別號]])</f>
        <v>m</v>
      </c>
      <c r="L2861" s="210" t="str" cm="1">
        <f t="array" ref="L2861" xml:space="preserve"> INDEX(切語上字資料表[清濁], 小韻資料表[[#This Row],[上字表識別號]])</f>
        <v>次濁</v>
      </c>
      <c r="M2861" s="223" t="str" cm="1">
        <f t="array" ref="M2861" xml:space="preserve"> INDEX(切語上字資料表[發送收], 小韻資料表[[#This Row],[上字表識別號]])</f>
        <v>收聲</v>
      </c>
      <c r="N2861" s="205" cm="1">
        <f t="array" ref="N2861" xml:space="preserve"> MATCH(TRUE, ISNUMBER( SEARCH( RIGHT(小韻資料表[[#This Row],[切語]],1), 切語下字資料表[切語下字]) ), 0)</f>
        <v>231</v>
      </c>
      <c r="O2861" s="207" t="str" cm="1">
        <f t="array" ref="O2861" xml:space="preserve"> INDEX(切語下字資料表[韻母], 小韻資料表[[#This Row],[下字表識別號]])</f>
        <v>禡開2</v>
      </c>
      <c r="P2861" s="207" t="str" cm="1">
        <f t="array" ref="P2861" xml:space="preserve"> INDEX(切語下字資料表[韻母拼音碼], 小韻資料表[[#This Row],[下字表識別號]])</f>
        <v>a</v>
      </c>
      <c r="Q2861" s="210" t="str" cm="1">
        <f t="array" ref="Q2861" xml:space="preserve"> INDEX(設定表!$C$19:$C$23, INT( LEFT(小韻資料表[[#This Row],[目次編碼]],1) ))</f>
        <v>去</v>
      </c>
      <c r="R2861" s="210">
        <f xml:space="preserve">  INDEX(設定表!$C$8:$C$15, MATCH( (RIGHT(小韻資料表[[#This Row],[清濁]]) &amp; 小韻資料表[[#This Row],[調]]), 設定表!$B$8:$B$15, 0))</f>
        <v>7</v>
      </c>
      <c r="S2861" s="205" t="s">
        <v>309</v>
      </c>
      <c r="T2861" s="205" t="s">
        <v>309</v>
      </c>
      <c r="U2861" s="226" t="s">
        <v>10060</v>
      </c>
      <c r="V2861" s="146" t="s">
        <v>309</v>
      </c>
      <c r="X2861" s="135"/>
      <c r="Y2861" s="135"/>
      <c r="AA2861" s="135"/>
      <c r="AB2861" s="134"/>
      <c r="AC2861" s="135"/>
      <c r="AD2861" s="135"/>
      <c r="AH2861" s="135"/>
      <c r="AI2861" s="135"/>
    </row>
    <row r="2862" spans="1:35" ht="31.5">
      <c r="A2862" s="205">
        <v>2858</v>
      </c>
      <c r="B2862" s="206" t="s">
        <v>10061</v>
      </c>
      <c r="C2862" s="207" t="str">
        <f xml:space="preserve"> _xlfn.CONCAT(小韻資料表[[#This Row],[聲母拼音碼]],小韻資料表[[#This Row],[韻母拼音碼]],小韻資料表[[#This Row],[調號]])</f>
        <v>ka3</v>
      </c>
      <c r="D2862" s="206" t="s">
        <v>10062</v>
      </c>
      <c r="E2862" s="208" t="s">
        <v>916</v>
      </c>
      <c r="F2862" s="205">
        <v>2</v>
      </c>
      <c r="G2862" s="209" t="s">
        <v>10063</v>
      </c>
      <c r="H2862" s="205">
        <f xml:space="preserve"> LEN(小韻資料表[[#This Row],[小韻字集]])</f>
        <v>15</v>
      </c>
      <c r="I2862" s="205" cm="1">
        <f t="array" ref="I2862" xml:space="preserve"> MATCH(TRUE, ISNUMBER( SEARCH( LEFT(小韻資料表[[#This Row],[切語]],1), 切語上字資料表[切語上字]) ), 0)</f>
        <v>1</v>
      </c>
      <c r="J2862" s="210" t="str" cm="1">
        <f t="array" ref="J2862" xml:space="preserve"> INDEX(切語上字資料表[聲母], 小韻資料表[[#This Row],[上字表識別號]])</f>
        <v>見</v>
      </c>
      <c r="K2862" s="210" t="str" cm="1">
        <f t="array" ref="K2862" xml:space="preserve"> INDEX(切語上字資料表[聲母拼音碼], 小韻資料表[[#This Row],[上字表識別號]])</f>
        <v>k</v>
      </c>
      <c r="L2862" s="210" t="str" cm="1">
        <f t="array" ref="L2862" xml:space="preserve"> INDEX(切語上字資料表[清濁], 小韻資料表[[#This Row],[上字表識別號]])</f>
        <v>全清</v>
      </c>
      <c r="M2862" s="223" t="str" cm="1">
        <f t="array" ref="M2862" xml:space="preserve"> INDEX(切語上字資料表[發送收], 小韻資料表[[#This Row],[上字表識別號]])</f>
        <v>發聲</v>
      </c>
      <c r="N2862" s="205" cm="1">
        <f t="array" ref="N2862" xml:space="preserve"> MATCH(TRUE, ISNUMBER( SEARCH( RIGHT(小韻資料表[[#This Row],[切語]],1), 切語下字資料表[切語下字]) ), 0)</f>
        <v>231</v>
      </c>
      <c r="O2862" s="207" t="str" cm="1">
        <f t="array" ref="O2862" xml:space="preserve"> INDEX(切語下字資料表[韻母], 小韻資料表[[#This Row],[下字表識別號]])</f>
        <v>禡開2</v>
      </c>
      <c r="P2862" s="207" t="str" cm="1">
        <f t="array" ref="P2862" xml:space="preserve"> INDEX(切語下字資料表[韻母拼音碼], 小韻資料表[[#This Row],[下字表識別號]])</f>
        <v>a</v>
      </c>
      <c r="Q2862" s="210" t="str" cm="1">
        <f t="array" ref="Q2862" xml:space="preserve"> INDEX(設定表!$C$19:$C$23, INT( LEFT(小韻資料表[[#This Row],[目次編碼]],1) ))</f>
        <v>去</v>
      </c>
      <c r="R2862" s="210">
        <f xml:space="preserve">  INDEX(設定表!$C$8:$C$15, MATCH( (RIGHT(小韻資料表[[#This Row],[清濁]]) &amp; 小韻資料表[[#This Row],[調]]), 設定表!$B$8:$B$15, 0))</f>
        <v>3</v>
      </c>
      <c r="S2862" s="205" t="s">
        <v>309</v>
      </c>
      <c r="T2862" s="205" t="s">
        <v>309</v>
      </c>
      <c r="U2862" s="226" t="s">
        <v>309</v>
      </c>
      <c r="V2862" s="147" t="s">
        <v>309</v>
      </c>
      <c r="X2862" s="135"/>
      <c r="Y2862" s="135"/>
      <c r="AA2862" s="135"/>
      <c r="AB2862" s="134"/>
      <c r="AC2862" s="135"/>
      <c r="AD2862" s="135"/>
      <c r="AH2862" s="135"/>
      <c r="AI2862" s="135"/>
    </row>
    <row r="2863" spans="1:35" ht="31.5">
      <c r="A2863" s="205">
        <v>2859</v>
      </c>
      <c r="B2863" s="206" t="s">
        <v>10064</v>
      </c>
      <c r="C2863" s="207" t="str">
        <f xml:space="preserve"> _xlfn.CONCAT(小韻資料表[[#This Row],[聲母拼音碼]],小韻資料表[[#This Row],[韻母拼音碼]],小韻資料表[[#This Row],[調號]])</f>
        <v>Øa3</v>
      </c>
      <c r="D2863" s="206" t="s">
        <v>10065</v>
      </c>
      <c r="E2863" s="208" t="s">
        <v>916</v>
      </c>
      <c r="F2863" s="205">
        <v>3</v>
      </c>
      <c r="G2863" s="209" t="s">
        <v>10066</v>
      </c>
      <c r="H2863" s="205">
        <f xml:space="preserve"> LEN(小韻資料表[[#This Row],[小韻字集]])</f>
        <v>12</v>
      </c>
      <c r="I2863" s="205" cm="1">
        <f t="array" ref="I2863" xml:space="preserve"> MATCH(TRUE, ISNUMBER( SEARCH( LEFT(小韻資料表[[#This Row],[切語]],1), 切語上字資料表[切語上字]) ), 0)</f>
        <v>35</v>
      </c>
      <c r="J2863" s="210" t="str" cm="1">
        <f t="array" ref="J2863" xml:space="preserve"> INDEX(切語上字資料表[聲母], 小韻資料表[[#This Row],[上字表識別號]])</f>
        <v>影</v>
      </c>
      <c r="K2863" s="210" t="str" cm="1">
        <f t="array" ref="K2863" xml:space="preserve"> INDEX(切語上字資料表[聲母拼音碼], 小韻資料表[[#This Row],[上字表識別號]])</f>
        <v>Ø</v>
      </c>
      <c r="L2863" s="210" t="str" cm="1">
        <f t="array" ref="L2863" xml:space="preserve"> INDEX(切語上字資料表[清濁], 小韻資料表[[#This Row],[上字表識別號]])</f>
        <v>全清</v>
      </c>
      <c r="M2863" s="223" t="str" cm="1">
        <f t="array" ref="M2863" xml:space="preserve"> INDEX(切語上字資料表[發送收], 小韻資料表[[#This Row],[上字表識別號]])</f>
        <v>發聲</v>
      </c>
      <c r="N2863" s="205" cm="1">
        <f t="array" ref="N2863" xml:space="preserve"> MATCH(TRUE, ISNUMBER( SEARCH( RIGHT(小韻資料表[[#This Row],[切語]],1), 切語下字資料表[切語下字]) ), 0)</f>
        <v>231</v>
      </c>
      <c r="O2863" s="207" t="str" cm="1">
        <f t="array" ref="O2863" xml:space="preserve"> INDEX(切語下字資料表[韻母], 小韻資料表[[#This Row],[下字表識別號]])</f>
        <v>禡開2</v>
      </c>
      <c r="P2863" s="207" t="str" cm="1">
        <f t="array" ref="P2863" xml:space="preserve"> INDEX(切語下字資料表[韻母拼音碼], 小韻資料表[[#This Row],[下字表識別號]])</f>
        <v>a</v>
      </c>
      <c r="Q2863" s="210" t="str" cm="1">
        <f t="array" ref="Q2863" xml:space="preserve"> INDEX(設定表!$C$19:$C$23, INT( LEFT(小韻資料表[[#This Row],[目次編碼]],1) ))</f>
        <v>去</v>
      </c>
      <c r="R2863" s="210">
        <f xml:space="preserve">  INDEX(設定表!$C$8:$C$15, MATCH( (RIGHT(小韻資料表[[#This Row],[清濁]]) &amp; 小韻資料表[[#This Row],[調]]), 設定表!$B$8:$B$15, 0))</f>
        <v>3</v>
      </c>
      <c r="S2863" s="205" t="s">
        <v>309</v>
      </c>
      <c r="T2863" s="205" t="s">
        <v>309</v>
      </c>
      <c r="U2863" s="226" t="s">
        <v>10067</v>
      </c>
      <c r="V2863" s="146" t="s">
        <v>309</v>
      </c>
      <c r="X2863" s="135"/>
      <c r="Y2863" s="135"/>
      <c r="AA2863" s="135"/>
      <c r="AB2863" s="134"/>
      <c r="AC2863" s="135"/>
      <c r="AD2863" s="135"/>
      <c r="AH2863" s="135"/>
      <c r="AI2863" s="135"/>
    </row>
    <row r="2864" spans="1:35" ht="31.5">
      <c r="A2864" s="205">
        <v>2860</v>
      </c>
      <c r="B2864" s="206" t="s">
        <v>10068</v>
      </c>
      <c r="C2864" s="207" t="str">
        <f xml:space="preserve"> _xlfn.CONCAT(小韻資料表[[#This Row],[聲母拼音碼]],小韻資料表[[#This Row],[韻母拼音碼]],小韻資料表[[#This Row],[調號]])</f>
        <v>ha3</v>
      </c>
      <c r="D2864" s="206" t="s">
        <v>10069</v>
      </c>
      <c r="E2864" s="208" t="s">
        <v>916</v>
      </c>
      <c r="F2864" s="205">
        <v>4</v>
      </c>
      <c r="G2864" s="209" t="s">
        <v>10070</v>
      </c>
      <c r="H2864" s="205">
        <f xml:space="preserve"> LEN(小韻資料表[[#This Row],[小韻字集]])</f>
        <v>9</v>
      </c>
      <c r="I2864" s="205" cm="1">
        <f t="array" ref="I2864" xml:space="preserve"> MATCH(TRUE, ISNUMBER( SEARCH( LEFT(小韻資料表[[#This Row],[切語]],1), 切語上字資料表[切語上字]) ), 0)</f>
        <v>36</v>
      </c>
      <c r="J2864" s="210" t="str" cm="1">
        <f t="array" ref="J2864" xml:space="preserve"> INDEX(切語上字資料表[聲母], 小韻資料表[[#This Row],[上字表識別號]])</f>
        <v>曉</v>
      </c>
      <c r="K2864" s="210" t="str" cm="1">
        <f t="array" ref="K2864" xml:space="preserve"> INDEX(切語上字資料表[聲母拼音碼], 小韻資料表[[#This Row],[上字表識別號]])</f>
        <v>h</v>
      </c>
      <c r="L2864" s="210" t="str" cm="1">
        <f t="array" ref="L2864" xml:space="preserve"> INDEX(切語上字資料表[清濁], 小韻資料表[[#This Row],[上字表識別號]])</f>
        <v>次清</v>
      </c>
      <c r="M2864" s="223" t="str" cm="1">
        <f t="array" ref="M2864" xml:space="preserve"> INDEX(切語上字資料表[發送收], 小韻資料表[[#This Row],[上字表識別號]])</f>
        <v>送氣</v>
      </c>
      <c r="N2864" s="205" cm="1">
        <f t="array" ref="N2864" xml:space="preserve"> MATCH(TRUE, ISNUMBER( SEARCH( RIGHT(小韻資料表[[#This Row],[切語]],1), 切語下字資料表[切語下字]) ), 0)</f>
        <v>231</v>
      </c>
      <c r="O2864" s="207" t="str" cm="1">
        <f t="array" ref="O2864" xml:space="preserve"> INDEX(切語下字資料表[韻母], 小韻資料表[[#This Row],[下字表識別號]])</f>
        <v>禡開2</v>
      </c>
      <c r="P2864" s="207" t="str" cm="1">
        <f t="array" ref="P2864" xml:space="preserve"> INDEX(切語下字資料表[韻母拼音碼], 小韻資料表[[#This Row],[下字表識別號]])</f>
        <v>a</v>
      </c>
      <c r="Q2864" s="210" t="str" cm="1">
        <f t="array" ref="Q2864" xml:space="preserve"> INDEX(設定表!$C$19:$C$23, INT( LEFT(小韻資料表[[#This Row],[目次編碼]],1) ))</f>
        <v>去</v>
      </c>
      <c r="R2864" s="210">
        <f xml:space="preserve">  INDEX(設定表!$C$8:$C$15, MATCH( (RIGHT(小韻資料表[[#This Row],[清濁]]) &amp; 小韻資料表[[#This Row],[調]]), 設定表!$B$8:$B$15, 0))</f>
        <v>3</v>
      </c>
      <c r="S2864" s="205" t="s">
        <v>309</v>
      </c>
      <c r="T2864" s="205" t="s">
        <v>309</v>
      </c>
      <c r="U2864" s="226" t="s">
        <v>309</v>
      </c>
      <c r="V2864" s="147" t="s">
        <v>309</v>
      </c>
      <c r="X2864" s="135"/>
      <c r="Y2864" s="135"/>
      <c r="AA2864" s="135"/>
      <c r="AB2864" s="134"/>
      <c r="AC2864" s="135"/>
      <c r="AD2864" s="135"/>
      <c r="AH2864" s="135"/>
      <c r="AI2864" s="135"/>
    </row>
    <row r="2865" spans="1:35" ht="31.5">
      <c r="A2865" s="205">
        <v>2861</v>
      </c>
      <c r="B2865" s="206" t="s">
        <v>10071</v>
      </c>
      <c r="C2865" s="207" t="str">
        <f xml:space="preserve"> _xlfn.CONCAT(小韻資料表[[#This Row],[聲母拼音碼]],小韻資料表[[#This Row],[韻母拼音碼]],小韻資料表[[#This Row],[調號]])</f>
        <v>ga7</v>
      </c>
      <c r="D2865" s="206" t="s">
        <v>10072</v>
      </c>
      <c r="E2865" s="208" t="s">
        <v>916</v>
      </c>
      <c r="F2865" s="205">
        <v>5</v>
      </c>
      <c r="G2865" s="209" t="s">
        <v>10073</v>
      </c>
      <c r="H2865" s="205">
        <f xml:space="preserve"> LEN(小韻資料表[[#This Row],[小韻字集]])</f>
        <v>6</v>
      </c>
      <c r="I2865" s="205" cm="1">
        <f t="array" ref="I2865" xml:space="preserve"> MATCH(TRUE, ISNUMBER( SEARCH( LEFT(小韻資料表[[#This Row],[切語]],1), 切語上字資料表[切語上字]) ), 0)</f>
        <v>4</v>
      </c>
      <c r="J2865" s="210" t="str" cm="1">
        <f t="array" ref="J2865" xml:space="preserve"> INDEX(切語上字資料表[聲母], 小韻資料表[[#This Row],[上字表識別號]])</f>
        <v>疑</v>
      </c>
      <c r="K2865" s="210" t="str" cm="1">
        <f t="array" ref="K2865" xml:space="preserve"> INDEX(切語上字資料表[聲母拼音碼], 小韻資料表[[#This Row],[上字表識別號]])</f>
        <v>g</v>
      </c>
      <c r="L2865" s="210" t="str" cm="1">
        <f t="array" ref="L2865" xml:space="preserve"> INDEX(切語上字資料表[清濁], 小韻資料表[[#This Row],[上字表識別號]])</f>
        <v>次濁</v>
      </c>
      <c r="M2865" s="223" t="str" cm="1">
        <f t="array" ref="M2865" xml:space="preserve"> INDEX(切語上字資料表[發送收], 小韻資料表[[#This Row],[上字表識別號]])</f>
        <v>收聲</v>
      </c>
      <c r="N2865" s="205" cm="1">
        <f t="array" ref="N2865" xml:space="preserve"> MATCH(TRUE, ISNUMBER( SEARCH( RIGHT(小韻資料表[[#This Row],[切語]],1), 切語下字資料表[切語下字]) ), 0)</f>
        <v>231</v>
      </c>
      <c r="O2865" s="207" t="str" cm="1">
        <f t="array" ref="O2865" xml:space="preserve"> INDEX(切語下字資料表[韻母], 小韻資料表[[#This Row],[下字表識別號]])</f>
        <v>禡開2</v>
      </c>
      <c r="P2865" s="207" t="str" cm="1">
        <f t="array" ref="P2865" xml:space="preserve"> INDEX(切語下字資料表[韻母拼音碼], 小韻資料表[[#This Row],[下字表識別號]])</f>
        <v>a</v>
      </c>
      <c r="Q2865" s="210" t="str" cm="1">
        <f t="array" ref="Q2865" xml:space="preserve"> INDEX(設定表!$C$19:$C$23, INT( LEFT(小韻資料表[[#This Row],[目次編碼]],1) ))</f>
        <v>去</v>
      </c>
      <c r="R2865" s="210">
        <f xml:space="preserve">  INDEX(設定表!$C$8:$C$15, MATCH( (RIGHT(小韻資料表[[#This Row],[清濁]]) &amp; 小韻資料表[[#This Row],[調]]), 設定表!$B$8:$B$15, 0))</f>
        <v>7</v>
      </c>
      <c r="S2865" s="205" t="s">
        <v>309</v>
      </c>
      <c r="T2865" s="205" t="s">
        <v>309</v>
      </c>
      <c r="U2865" s="226" t="s">
        <v>10074</v>
      </c>
      <c r="V2865" s="146" t="s">
        <v>309</v>
      </c>
      <c r="X2865" s="135"/>
      <c r="Y2865" s="135"/>
      <c r="AA2865" s="135"/>
      <c r="AB2865" s="134"/>
      <c r="AC2865" s="135"/>
      <c r="AD2865" s="135"/>
      <c r="AH2865" s="135"/>
      <c r="AI2865" s="135"/>
    </row>
    <row r="2866" spans="1:35" ht="31.5">
      <c r="A2866" s="205">
        <v>2862</v>
      </c>
      <c r="B2866" s="206" t="s">
        <v>10075</v>
      </c>
      <c r="C2866" s="207" t="str">
        <f xml:space="preserve"> _xlfn.CONCAT(小韻資料表[[#This Row],[聲母拼音碼]],小韻資料表[[#This Row],[韻母拼音碼]],小韻資料表[[#This Row],[調號]])</f>
        <v>tha3</v>
      </c>
      <c r="D2866" s="206" t="s">
        <v>10076</v>
      </c>
      <c r="E2866" s="208" t="s">
        <v>916</v>
      </c>
      <c r="F2866" s="205">
        <v>6</v>
      </c>
      <c r="G2866" s="209" t="s">
        <v>10077</v>
      </c>
      <c r="H2866" s="205">
        <f xml:space="preserve"> LEN(小韻資料表[[#This Row],[小韻字集]])</f>
        <v>4</v>
      </c>
      <c r="I2866" s="205" cm="1">
        <f t="array" ref="I2866" xml:space="preserve"> MATCH(TRUE, ISNUMBER( SEARCH( LEFT(小韻資料表[[#This Row],[切語]],1), 切語上字資料表[切語上字]) ), 0)</f>
        <v>10</v>
      </c>
      <c r="J2866" s="210" t="str" cm="1">
        <f t="array" ref="J2866" xml:space="preserve"> INDEX(切語上字資料表[聲母], 小韻資料表[[#This Row],[上字表識別號]])</f>
        <v>徹</v>
      </c>
      <c r="K2866" s="210" t="str" cm="1">
        <f t="array" ref="K2866" xml:space="preserve"> INDEX(切語上字資料表[聲母拼音碼], 小韻資料表[[#This Row],[上字表識別號]])</f>
        <v>th</v>
      </c>
      <c r="L2866" s="210" t="str" cm="1">
        <f t="array" ref="L2866" xml:space="preserve"> INDEX(切語上字資料表[清濁], 小韻資料表[[#This Row],[上字表識別號]])</f>
        <v>次清</v>
      </c>
      <c r="M2866" s="223" t="str" cm="1">
        <f t="array" ref="M2866" xml:space="preserve"> INDEX(切語上字資料表[發送收], 小韻資料表[[#This Row],[上字表識別號]])</f>
        <v>送氣</v>
      </c>
      <c r="N2866" s="205" cm="1">
        <f t="array" ref="N2866" xml:space="preserve"> MATCH(TRUE, ISNUMBER( SEARCH( RIGHT(小韻資料表[[#This Row],[切語]],1), 切語下字資料表[切語下字]) ), 0)</f>
        <v>231</v>
      </c>
      <c r="O2866" s="207" t="str" cm="1">
        <f t="array" ref="O2866" xml:space="preserve"> INDEX(切語下字資料表[韻母], 小韻資料表[[#This Row],[下字表識別號]])</f>
        <v>禡開2</v>
      </c>
      <c r="P2866" s="207" t="str" cm="1">
        <f t="array" ref="P2866" xml:space="preserve"> INDEX(切語下字資料表[韻母拼音碼], 小韻資料表[[#This Row],[下字表識別號]])</f>
        <v>a</v>
      </c>
      <c r="Q2866" s="210" t="str" cm="1">
        <f t="array" ref="Q2866" xml:space="preserve"> INDEX(設定表!$C$19:$C$23, INT( LEFT(小韻資料表[[#This Row],[目次編碼]],1) ))</f>
        <v>去</v>
      </c>
      <c r="R2866" s="210">
        <f xml:space="preserve">  INDEX(設定表!$C$8:$C$15, MATCH( (RIGHT(小韻資料表[[#This Row],[清濁]]) &amp; 小韻資料表[[#This Row],[調]]), 設定表!$B$8:$B$15, 0))</f>
        <v>3</v>
      </c>
      <c r="S2866" s="205" t="s">
        <v>309</v>
      </c>
      <c r="T2866" s="205" t="s">
        <v>309</v>
      </c>
      <c r="U2866" s="226" t="s">
        <v>309</v>
      </c>
      <c r="V2866" s="147" t="s">
        <v>309</v>
      </c>
      <c r="X2866" s="135"/>
      <c r="Y2866" s="135"/>
      <c r="AA2866" s="135"/>
      <c r="AB2866" s="134"/>
      <c r="AC2866" s="135"/>
      <c r="AD2866" s="135"/>
      <c r="AH2866" s="135"/>
      <c r="AI2866" s="135"/>
    </row>
    <row r="2867" spans="1:35" ht="31.5">
      <c r="A2867" s="205">
        <v>2863</v>
      </c>
      <c r="B2867" s="206" t="s">
        <v>10078</v>
      </c>
      <c r="C2867" s="207" t="str">
        <f xml:space="preserve"> _xlfn.CONCAT(小韻資料表[[#This Row],[聲母拼音碼]],小韻資料表[[#This Row],[韻母拼音碼]],小韻資料表[[#This Row],[調號]])</f>
        <v>ta3</v>
      </c>
      <c r="D2867" s="206" t="s">
        <v>10079</v>
      </c>
      <c r="E2867" s="208" t="s">
        <v>916</v>
      </c>
      <c r="F2867" s="205">
        <v>7</v>
      </c>
      <c r="G2867" s="209" t="s">
        <v>10080</v>
      </c>
      <c r="H2867" s="205">
        <f xml:space="preserve"> LEN(小韻資料表[[#This Row],[小韻字集]])</f>
        <v>14</v>
      </c>
      <c r="I2867" s="205" cm="1">
        <f t="array" ref="I2867" xml:space="preserve"> MATCH(TRUE, ISNUMBER( SEARCH( LEFT(小韻資料表[[#This Row],[切語]],1), 切語上字資料表[切語上字]) ), 0)</f>
        <v>9</v>
      </c>
      <c r="J2867" s="210" t="str" cm="1">
        <f t="array" ref="J2867" xml:space="preserve"> INDEX(切語上字資料表[聲母], 小韻資料表[[#This Row],[上字表識別號]])</f>
        <v>知</v>
      </c>
      <c r="K2867" s="210" t="str" cm="1">
        <f t="array" ref="K2867" xml:space="preserve"> INDEX(切語上字資料表[聲母拼音碼], 小韻資料表[[#This Row],[上字表識別號]])</f>
        <v>t</v>
      </c>
      <c r="L2867" s="210" t="str" cm="1">
        <f t="array" ref="L2867" xml:space="preserve"> INDEX(切語上字資料表[清濁], 小韻資料表[[#This Row],[上字表識別號]])</f>
        <v>全清</v>
      </c>
      <c r="M2867" s="223" t="str" cm="1">
        <f t="array" ref="M2867" xml:space="preserve"> INDEX(切語上字資料表[發送收], 小韻資料表[[#This Row],[上字表識別號]])</f>
        <v>發聲</v>
      </c>
      <c r="N2867" s="205" cm="1">
        <f t="array" ref="N2867" xml:space="preserve"> MATCH(TRUE, ISNUMBER( SEARCH( RIGHT(小韻資料表[[#This Row],[切語]],1), 切語下字資料表[切語下字]) ), 0)</f>
        <v>231</v>
      </c>
      <c r="O2867" s="207" t="str" cm="1">
        <f t="array" ref="O2867" xml:space="preserve"> INDEX(切語下字資料表[韻母], 小韻資料表[[#This Row],[下字表識別號]])</f>
        <v>禡開2</v>
      </c>
      <c r="P2867" s="207" t="str" cm="1">
        <f t="array" ref="P2867" xml:space="preserve"> INDEX(切語下字資料表[韻母拼音碼], 小韻資料表[[#This Row],[下字表識別號]])</f>
        <v>a</v>
      </c>
      <c r="Q2867" s="210" t="str" cm="1">
        <f t="array" ref="Q2867" xml:space="preserve"> INDEX(設定表!$C$19:$C$23, INT( LEFT(小韻資料表[[#This Row],[目次編碼]],1) ))</f>
        <v>去</v>
      </c>
      <c r="R2867" s="210">
        <f xml:space="preserve">  INDEX(設定表!$C$8:$C$15, MATCH( (RIGHT(小韻資料表[[#This Row],[清濁]]) &amp; 小韻資料表[[#This Row],[調]]), 設定表!$B$8:$B$15, 0))</f>
        <v>3</v>
      </c>
      <c r="S2867" s="205" t="s">
        <v>309</v>
      </c>
      <c r="T2867" s="205" t="s">
        <v>309</v>
      </c>
      <c r="U2867" s="226" t="s">
        <v>309</v>
      </c>
      <c r="V2867" s="146" t="s">
        <v>309</v>
      </c>
      <c r="X2867" s="135"/>
      <c r="Y2867" s="135"/>
      <c r="AA2867" s="135"/>
      <c r="AB2867" s="134"/>
      <c r="AC2867" s="135"/>
      <c r="AD2867" s="135"/>
      <c r="AH2867" s="135"/>
      <c r="AI2867" s="135"/>
    </row>
    <row r="2868" spans="1:35" ht="31.5">
      <c r="A2868" s="205">
        <v>2864</v>
      </c>
      <c r="B2868" s="206" t="s">
        <v>10081</v>
      </c>
      <c r="C2868" s="207" t="str">
        <f xml:space="preserve"> _xlfn.CONCAT(小韻資料表[[#This Row],[聲母拼音碼]],小韻資料表[[#This Row],[韻母拼音碼]],小韻資料表[[#This Row],[調號]])</f>
        <v>ca3</v>
      </c>
      <c r="D2868" s="206" t="s">
        <v>10082</v>
      </c>
      <c r="E2868" s="208" t="s">
        <v>916</v>
      </c>
      <c r="F2868" s="205">
        <v>8</v>
      </c>
      <c r="G2868" s="209" t="s">
        <v>10083</v>
      </c>
      <c r="H2868" s="205">
        <f xml:space="preserve"> LEN(小韻資料表[[#This Row],[小韻字集]])</f>
        <v>7</v>
      </c>
      <c r="I2868" s="205" cm="1">
        <f t="array" ref="I2868" xml:space="preserve"> MATCH(TRUE, ISNUMBER( SEARCH( LEFT(小韻資料表[[#This Row],[切語]],1), 切語上字資料表[切語上字]) ), 0)</f>
        <v>26</v>
      </c>
      <c r="J2868" s="210" t="str" cm="1">
        <f t="array" ref="J2868" xml:space="preserve"> INDEX(切語上字資料表[聲母], 小韻資料表[[#This Row],[上字表識別號]])</f>
        <v>莊</v>
      </c>
      <c r="K2868" s="210" t="str" cm="1">
        <f t="array" ref="K2868" xml:space="preserve"> INDEX(切語上字資料表[聲母拼音碼], 小韻資料表[[#This Row],[上字表識別號]])</f>
        <v>c</v>
      </c>
      <c r="L2868" s="210" t="str" cm="1">
        <f t="array" ref="L2868" xml:space="preserve"> INDEX(切語上字資料表[清濁], 小韻資料表[[#This Row],[上字表識別號]])</f>
        <v>全清</v>
      </c>
      <c r="M2868" s="223" t="str" cm="1">
        <f t="array" ref="M2868" xml:space="preserve"> INDEX(切語上字資料表[發送收], 小韻資料表[[#This Row],[上字表識別號]])</f>
        <v>發聲</v>
      </c>
      <c r="N2868" s="205" cm="1">
        <f t="array" ref="N2868" xml:space="preserve"> MATCH(TRUE, ISNUMBER( SEARCH( RIGHT(小韻資料表[[#This Row],[切語]],1), 切語下字資料表[切語下字]) ), 0)</f>
        <v>231</v>
      </c>
      <c r="O2868" s="207" t="str" cm="1">
        <f t="array" ref="O2868" xml:space="preserve"> INDEX(切語下字資料表[韻母], 小韻資料表[[#This Row],[下字表識別號]])</f>
        <v>禡開2</v>
      </c>
      <c r="P2868" s="207" t="str" cm="1">
        <f t="array" ref="P2868" xml:space="preserve"> INDEX(切語下字資料表[韻母拼音碼], 小韻資料表[[#This Row],[下字表識別號]])</f>
        <v>a</v>
      </c>
      <c r="Q2868" s="210" t="str" cm="1">
        <f t="array" ref="Q2868" xml:space="preserve"> INDEX(設定表!$C$19:$C$23, INT( LEFT(小韻資料表[[#This Row],[目次編碼]],1) ))</f>
        <v>去</v>
      </c>
      <c r="R2868" s="210">
        <f xml:space="preserve">  INDEX(設定表!$C$8:$C$15, MATCH( (RIGHT(小韻資料表[[#This Row],[清濁]]) &amp; 小韻資料表[[#This Row],[調]]), 設定表!$B$8:$B$15, 0))</f>
        <v>3</v>
      </c>
      <c r="S2868" s="205" t="s">
        <v>309</v>
      </c>
      <c r="T2868" s="205" t="s">
        <v>309</v>
      </c>
      <c r="U2868" s="226" t="s">
        <v>10084</v>
      </c>
      <c r="V2868" s="147" t="s">
        <v>309</v>
      </c>
      <c r="X2868" s="135"/>
      <c r="Y2868" s="135"/>
      <c r="AA2868" s="135"/>
      <c r="AB2868" s="134"/>
      <c r="AC2868" s="135"/>
      <c r="AD2868" s="135"/>
      <c r="AH2868" s="135"/>
      <c r="AI2868" s="135"/>
    </row>
    <row r="2869" spans="1:35" ht="31.5">
      <c r="A2869" s="205">
        <v>2865</v>
      </c>
      <c r="B2869" s="206" t="s">
        <v>10085</v>
      </c>
      <c r="C2869" s="207" t="str">
        <f xml:space="preserve"> _xlfn.CONCAT(小韻資料表[[#This Row],[聲母拼音碼]],小韻資料表[[#This Row],[韻母拼音碼]],小韻資料表[[#This Row],[調號]])</f>
        <v>ca7</v>
      </c>
      <c r="D2869" s="206" t="s">
        <v>10086</v>
      </c>
      <c r="E2869" s="208" t="s">
        <v>916</v>
      </c>
      <c r="F2869" s="205">
        <v>9</v>
      </c>
      <c r="G2869" s="209" t="s">
        <v>10087</v>
      </c>
      <c r="H2869" s="205">
        <f xml:space="preserve"> LEN(小韻資料表[[#This Row],[小韻字集]])</f>
        <v>6</v>
      </c>
      <c r="I2869" s="205" cm="1">
        <f t="array" ref="I2869" xml:space="preserve"> MATCH(TRUE, ISNUMBER( SEARCH( LEFT(小韻資料表[[#This Row],[切語]],1), 切語上字資料表[切語上字]) ), 0)</f>
        <v>28</v>
      </c>
      <c r="J2869" s="210" t="str" cm="1">
        <f t="array" ref="J2869" xml:space="preserve"> INDEX(切語上字資料表[聲母], 小韻資料表[[#This Row],[上字表識別號]])</f>
        <v>床</v>
      </c>
      <c r="K2869" s="210" t="str" cm="1">
        <f t="array" ref="K2869" xml:space="preserve"> INDEX(切語上字資料表[聲母拼音碼], 小韻資料表[[#This Row],[上字表識別號]])</f>
        <v>c</v>
      </c>
      <c r="L2869" s="210" t="str" cm="1">
        <f t="array" ref="L2869" xml:space="preserve"> INDEX(切語上字資料表[清濁], 小韻資料表[[#This Row],[上字表識別號]])</f>
        <v>全濁</v>
      </c>
      <c r="M2869" s="223" cm="1">
        <f t="array" ref="M2869" xml:space="preserve"> INDEX(切語上字資料表[發送收], 小韻資料表[[#This Row],[上字表識別號]])</f>
        <v>0</v>
      </c>
      <c r="N2869" s="205" cm="1">
        <f t="array" ref="N2869" xml:space="preserve"> MATCH(TRUE, ISNUMBER( SEARCH( RIGHT(小韻資料表[[#This Row],[切語]],1), 切語下字資料表[切語下字]) ), 0)</f>
        <v>231</v>
      </c>
      <c r="O2869" s="207" t="str" cm="1">
        <f t="array" ref="O2869" xml:space="preserve"> INDEX(切語下字資料表[韻母], 小韻資料表[[#This Row],[下字表識別號]])</f>
        <v>禡開2</v>
      </c>
      <c r="P2869" s="207" t="str" cm="1">
        <f t="array" ref="P2869" xml:space="preserve"> INDEX(切語下字資料表[韻母拼音碼], 小韻資料表[[#This Row],[下字表識別號]])</f>
        <v>a</v>
      </c>
      <c r="Q2869" s="210" t="str" cm="1">
        <f t="array" ref="Q2869" xml:space="preserve"> INDEX(設定表!$C$19:$C$23, INT( LEFT(小韻資料表[[#This Row],[目次編碼]],1) ))</f>
        <v>去</v>
      </c>
      <c r="R2869" s="210">
        <f xml:space="preserve">  INDEX(設定表!$C$8:$C$15, MATCH( (RIGHT(小韻資料表[[#This Row],[清濁]]) &amp; 小韻資料表[[#This Row],[調]]), 設定表!$B$8:$B$15, 0))</f>
        <v>7</v>
      </c>
      <c r="S2869" s="205" t="s">
        <v>309</v>
      </c>
      <c r="T2869" s="205" t="s">
        <v>309</v>
      </c>
      <c r="U2869" s="226" t="s">
        <v>309</v>
      </c>
      <c r="V2869" s="146" t="s">
        <v>309</v>
      </c>
      <c r="X2869" s="135"/>
      <c r="Y2869" s="135"/>
      <c r="AA2869" s="135"/>
      <c r="AB2869" s="134"/>
      <c r="AC2869" s="135"/>
      <c r="AD2869" s="135"/>
      <c r="AH2869" s="135"/>
      <c r="AI2869" s="135"/>
    </row>
    <row r="2870" spans="1:35" ht="31.5">
      <c r="A2870" s="205">
        <v>2866</v>
      </c>
      <c r="B2870" s="206" t="s">
        <v>10088</v>
      </c>
      <c r="C2870" s="207" t="str">
        <f xml:space="preserve"> _xlfn.CONCAT(小韻資料表[[#This Row],[聲母拼音碼]],小韻資料表[[#This Row],[韻母拼音碼]],小韻資料表[[#This Row],[調號]])</f>
        <v>sia7</v>
      </c>
      <c r="D2870" s="206" t="s">
        <v>10089</v>
      </c>
      <c r="E2870" s="208" t="s">
        <v>916</v>
      </c>
      <c r="F2870" s="205">
        <v>10</v>
      </c>
      <c r="G2870" s="209" t="s">
        <v>10090</v>
      </c>
      <c r="H2870" s="205">
        <f xml:space="preserve"> LEN(小韻資料表[[#This Row],[小韻字集]])</f>
        <v>3</v>
      </c>
      <c r="I2870" s="205" cm="1">
        <f t="array" ref="I2870" xml:space="preserve"> MATCH(TRUE, ISNUMBER( SEARCH( LEFT(小韻資料表[[#This Row],[切語]],1), 切語上字資料表[切語上字]) ), 0)</f>
        <v>25</v>
      </c>
      <c r="J2870" s="210" t="str" cm="1">
        <f t="array" ref="J2870" xml:space="preserve"> INDEX(切語上字資料表[聲母], 小韻資料表[[#This Row],[上字表識別號]])</f>
        <v>邪</v>
      </c>
      <c r="K2870" s="210" t="str" cm="1">
        <f t="array" ref="K2870" xml:space="preserve"> INDEX(切語上字資料表[聲母拼音碼], 小韻資料表[[#This Row],[上字表識別號]])</f>
        <v>s</v>
      </c>
      <c r="L2870" s="210" t="str" cm="1">
        <f t="array" ref="L2870" xml:space="preserve"> INDEX(切語上字資料表[清濁], 小韻資料表[[#This Row],[上字表識別號]])</f>
        <v>全濁</v>
      </c>
      <c r="M2870" s="223" t="str" cm="1">
        <f t="array" ref="M2870" xml:space="preserve"> INDEX(切語上字資料表[發送收], 小韻資料表[[#This Row],[上字表識別號]])</f>
        <v>送氣</v>
      </c>
      <c r="N2870" s="205" cm="1">
        <f t="array" ref="N2870" xml:space="preserve"> MATCH(TRUE, ISNUMBER( SEARCH( RIGHT(小韻資料表[[#This Row],[切語]],1), 切語下字資料表[切語下字]) ), 0)</f>
        <v>239</v>
      </c>
      <c r="O2870" s="207" t="str" cm="1">
        <f t="array" ref="O2870" xml:space="preserve"> INDEX(切語下字資料表[韻母], 小韻資料表[[#This Row],[下字表識別號]])</f>
        <v>禡開3</v>
      </c>
      <c r="P2870" s="207" t="str" cm="1">
        <f t="array" ref="P2870" xml:space="preserve"> INDEX(切語下字資料表[韻母拼音碼], 小韻資料表[[#This Row],[下字表識別號]])</f>
        <v>ia</v>
      </c>
      <c r="Q2870" s="210" t="str" cm="1">
        <f t="array" ref="Q2870" xml:space="preserve"> INDEX(設定表!$C$19:$C$23, INT( LEFT(小韻資料表[[#This Row],[目次編碼]],1) ))</f>
        <v>去</v>
      </c>
      <c r="R2870" s="210">
        <f xml:space="preserve">  INDEX(設定表!$C$8:$C$15, MATCH( (RIGHT(小韻資料表[[#This Row],[清濁]]) &amp; 小韻資料表[[#This Row],[調]]), 設定表!$B$8:$B$15, 0))</f>
        <v>7</v>
      </c>
      <c r="S2870" s="211" t="s">
        <v>309</v>
      </c>
      <c r="T2870" s="205" t="s">
        <v>309</v>
      </c>
      <c r="U2870" s="226" t="s">
        <v>309</v>
      </c>
      <c r="V2870" s="147" t="s">
        <v>309</v>
      </c>
      <c r="X2870" s="135"/>
      <c r="Y2870" s="135"/>
      <c r="AA2870" s="135"/>
      <c r="AB2870" s="134"/>
      <c r="AC2870" s="135"/>
      <c r="AD2870" s="135"/>
      <c r="AH2870" s="135"/>
      <c r="AI2870" s="135"/>
    </row>
    <row r="2871" spans="1:35" ht="31.5">
      <c r="A2871" s="205">
        <v>2867</v>
      </c>
      <c r="B2871" s="206" t="s">
        <v>10091</v>
      </c>
      <c r="C2871" s="207" t="str">
        <f xml:space="preserve"> _xlfn.CONCAT(小韻資料表[[#This Row],[聲母拼音碼]],小韻資料表[[#This Row],[韻母拼音碼]],小韻資料表[[#This Row],[調號]])</f>
        <v>kha3</v>
      </c>
      <c r="D2871" s="206" t="s">
        <v>10092</v>
      </c>
      <c r="E2871" s="208" t="s">
        <v>916</v>
      </c>
      <c r="F2871" s="205">
        <v>11</v>
      </c>
      <c r="G2871" s="209" t="s">
        <v>10093</v>
      </c>
      <c r="H2871" s="205">
        <f xml:space="preserve"> LEN(小韻資料表[[#This Row],[小韻字集]])</f>
        <v>9</v>
      </c>
      <c r="I2871" s="205" cm="1">
        <f t="array" ref="I2871" xml:space="preserve"> MATCH(TRUE, ISNUMBER( SEARCH( LEFT(小韻資料表[[#This Row],[切語]],1), 切語上字資料表[切語上字]) ), 0)</f>
        <v>2</v>
      </c>
      <c r="J2871" s="210" t="str" cm="1">
        <f t="array" ref="J2871" xml:space="preserve"> INDEX(切語上字資料表[聲母], 小韻資料表[[#This Row],[上字表識別號]])</f>
        <v>溪</v>
      </c>
      <c r="K2871" s="210" t="str" cm="1">
        <f t="array" ref="K2871" xml:space="preserve"> INDEX(切語上字資料表[聲母拼音碼], 小韻資料表[[#This Row],[上字表識別號]])</f>
        <v>kh</v>
      </c>
      <c r="L2871" s="210" t="str" cm="1">
        <f t="array" ref="L2871" xml:space="preserve"> INDEX(切語上字資料表[清濁], 小韻資料表[[#This Row],[上字表識別號]])</f>
        <v>次清</v>
      </c>
      <c r="M2871" s="223" t="str" cm="1">
        <f t="array" ref="M2871" xml:space="preserve"> INDEX(切語上字資料表[發送收], 小韻資料表[[#This Row],[上字表識別號]])</f>
        <v>送氣</v>
      </c>
      <c r="N2871" s="205" cm="1">
        <f t="array" ref="N2871" xml:space="preserve"> MATCH(TRUE, ISNUMBER( SEARCH( RIGHT(小韻資料表[[#This Row],[切語]],1), 切語下字資料表[切語下字]) ), 0)</f>
        <v>231</v>
      </c>
      <c r="O2871" s="207" t="str" cm="1">
        <f t="array" ref="O2871" xml:space="preserve"> INDEX(切語下字資料表[韻母], 小韻資料表[[#This Row],[下字表識別號]])</f>
        <v>禡開2</v>
      </c>
      <c r="P2871" s="207" t="str" cm="1">
        <f t="array" ref="P2871" xml:space="preserve"> INDEX(切語下字資料表[韻母拼音碼], 小韻資料表[[#This Row],[下字表識別號]])</f>
        <v>a</v>
      </c>
      <c r="Q2871" s="210" t="str" cm="1">
        <f t="array" ref="Q2871" xml:space="preserve"> INDEX(設定表!$C$19:$C$23, INT( LEFT(小韻資料表[[#This Row],[目次編碼]],1) ))</f>
        <v>去</v>
      </c>
      <c r="R2871" s="210">
        <f xml:space="preserve">  INDEX(設定表!$C$8:$C$15, MATCH( (RIGHT(小韻資料表[[#This Row],[清濁]]) &amp; 小韻資料表[[#This Row],[調]]), 設定表!$B$8:$B$15, 0))</f>
        <v>3</v>
      </c>
      <c r="S2871" s="205" t="s">
        <v>309</v>
      </c>
      <c r="T2871" s="205" t="s">
        <v>309</v>
      </c>
      <c r="U2871" s="226" t="s">
        <v>309</v>
      </c>
      <c r="V2871" s="146" t="s">
        <v>309</v>
      </c>
      <c r="X2871" s="135"/>
      <c r="Y2871" s="135"/>
      <c r="AA2871" s="135"/>
      <c r="AB2871" s="134"/>
      <c r="AC2871" s="135"/>
      <c r="AD2871" s="135"/>
      <c r="AH2871" s="135"/>
      <c r="AI2871" s="135"/>
    </row>
    <row r="2872" spans="1:35" ht="31.5">
      <c r="A2872" s="205">
        <v>2868</v>
      </c>
      <c r="B2872" s="206" t="s">
        <v>10094</v>
      </c>
      <c r="C2872" s="207" t="str">
        <f xml:space="preserve"> _xlfn.CONCAT(小韻資料表[[#This Row],[聲母拼音碼]],小韻資料表[[#This Row],[韻母拼音碼]],小韻資料表[[#This Row],[調號]])</f>
        <v>ha7</v>
      </c>
      <c r="D2872" s="206" t="s">
        <v>10095</v>
      </c>
      <c r="E2872" s="208" t="s">
        <v>916</v>
      </c>
      <c r="F2872" s="205">
        <v>12</v>
      </c>
      <c r="G2872" s="209" t="s">
        <v>10096</v>
      </c>
      <c r="H2872" s="205">
        <f xml:space="preserve"> LEN(小韻資料表[[#This Row],[小韻字集]])</f>
        <v>4</v>
      </c>
      <c r="I2872" s="205" cm="1">
        <f t="array" ref="I2872" xml:space="preserve"> MATCH(TRUE, ISNUMBER( SEARCH( LEFT(小韻資料表[[#This Row],[切語]],1), 切語上字資料表[切語上字]) ), 0)</f>
        <v>37</v>
      </c>
      <c r="J2872" s="210" t="str" cm="1">
        <f t="array" ref="J2872" xml:space="preserve"> INDEX(切語上字資料表[聲母], 小韻資料表[[#This Row],[上字表識別號]])</f>
        <v>匣</v>
      </c>
      <c r="K2872" s="210" t="str" cm="1">
        <f t="array" ref="K2872" xml:space="preserve"> INDEX(切語上字資料表[聲母拼音碼], 小韻資料表[[#This Row],[上字表識別號]])</f>
        <v>h</v>
      </c>
      <c r="L2872" s="210" t="str" cm="1">
        <f t="array" ref="L2872" xml:space="preserve"> INDEX(切語上字資料表[清濁], 小韻資料表[[#This Row],[上字表識別號]])</f>
        <v>全濁</v>
      </c>
      <c r="M2872" s="223" t="str" cm="1">
        <f t="array" ref="M2872" xml:space="preserve"> INDEX(切語上字資料表[發送收], 小韻資料表[[#This Row],[上字表識別號]])</f>
        <v>送氣</v>
      </c>
      <c r="N2872" s="205" cm="1">
        <f t="array" ref="N2872" xml:space="preserve"> MATCH(TRUE, ISNUMBER( SEARCH( RIGHT(小韻資料表[[#This Row],[切語]],1), 切語下字資料表[切語下字]) ), 0)</f>
        <v>231</v>
      </c>
      <c r="O2872" s="207" t="str" cm="1">
        <f t="array" ref="O2872" xml:space="preserve"> INDEX(切語下字資料表[韻母], 小韻資料表[[#This Row],[下字表識別號]])</f>
        <v>禡開2</v>
      </c>
      <c r="P2872" s="207" t="str" cm="1">
        <f t="array" ref="P2872" xml:space="preserve"> INDEX(切語下字資料表[韻母拼音碼], 小韻資料表[[#This Row],[下字表識別號]])</f>
        <v>a</v>
      </c>
      <c r="Q2872" s="210" t="str" cm="1">
        <f t="array" ref="Q2872" xml:space="preserve"> INDEX(設定表!$C$19:$C$23, INT( LEFT(小韻資料表[[#This Row],[目次編碼]],1) ))</f>
        <v>去</v>
      </c>
      <c r="R2872" s="210">
        <f xml:space="preserve">  INDEX(設定表!$C$8:$C$15, MATCH( (RIGHT(小韻資料表[[#This Row],[清濁]]) &amp; 小韻資料表[[#This Row],[調]]), 設定表!$B$8:$B$15, 0))</f>
        <v>7</v>
      </c>
      <c r="S2872" s="205" t="s">
        <v>309</v>
      </c>
      <c r="T2872" s="205" t="s">
        <v>309</v>
      </c>
      <c r="U2872" s="226" t="s">
        <v>309</v>
      </c>
      <c r="V2872" s="147" t="s">
        <v>309</v>
      </c>
      <c r="X2872" s="135"/>
      <c r="Y2872" s="135"/>
      <c r="AA2872" s="135"/>
      <c r="AB2872" s="134"/>
      <c r="AC2872" s="135"/>
      <c r="AD2872" s="135"/>
      <c r="AH2872" s="135"/>
      <c r="AI2872" s="135"/>
    </row>
    <row r="2873" spans="1:35" ht="31.5">
      <c r="A2873" s="205">
        <v>2869</v>
      </c>
      <c r="B2873" s="206" t="s">
        <v>10097</v>
      </c>
      <c r="C2873" s="207" t="str">
        <f xml:space="preserve"> _xlfn.CONCAT(小韻資料表[[#This Row],[聲母拼音碼]],小韻資料表[[#This Row],[韻母拼音碼]],小韻資料表[[#This Row],[調號]])</f>
        <v>cia7</v>
      </c>
      <c r="D2873" s="206" t="s">
        <v>10098</v>
      </c>
      <c r="E2873" s="208" t="s">
        <v>916</v>
      </c>
      <c r="F2873" s="205">
        <v>13</v>
      </c>
      <c r="G2873" s="209" t="s">
        <v>10099</v>
      </c>
      <c r="H2873" s="205">
        <f xml:space="preserve"> LEN(小韻資料表[[#This Row],[小韻字集]])</f>
        <v>5</v>
      </c>
      <c r="I2873" s="205" cm="1">
        <f t="array" ref="I2873" xml:space="preserve"> MATCH(TRUE, ISNUMBER( SEARCH( LEFT(小韻資料表[[#This Row],[切語]],1), 切語上字資料表[切語上字]) ), 0)</f>
        <v>23</v>
      </c>
      <c r="J2873" s="210" t="str" cm="1">
        <f t="array" ref="J2873" xml:space="preserve"> INDEX(切語上字資料表[聲母], 小韻資料表[[#This Row],[上字表識別號]])</f>
        <v>從</v>
      </c>
      <c r="K2873" s="210" t="str" cm="1">
        <f t="array" ref="K2873" xml:space="preserve"> INDEX(切語上字資料表[聲母拼音碼], 小韻資料表[[#This Row],[上字表識別號]])</f>
        <v>c</v>
      </c>
      <c r="L2873" s="210" t="str" cm="1">
        <f t="array" ref="L2873" xml:space="preserve"> INDEX(切語上字資料表[清濁], 小韻資料表[[#This Row],[上字表識別號]])</f>
        <v>全濁</v>
      </c>
      <c r="M2873" s="223" cm="1">
        <f t="array" ref="M2873" xml:space="preserve"> INDEX(切語上字資料表[發送收], 小韻資料表[[#This Row],[上字表識別號]])</f>
        <v>0</v>
      </c>
      <c r="N2873" s="205" cm="1">
        <f t="array" ref="N2873" xml:space="preserve"> MATCH(TRUE, ISNUMBER( SEARCH( RIGHT(小韻資料表[[#This Row],[切語]],1), 切語下字資料表[切語下字]) ), 0)</f>
        <v>239</v>
      </c>
      <c r="O2873" s="207" t="str" cm="1">
        <f t="array" ref="O2873" xml:space="preserve"> INDEX(切語下字資料表[韻母], 小韻資料表[[#This Row],[下字表識別號]])</f>
        <v>禡開3</v>
      </c>
      <c r="P2873" s="207" t="str" cm="1">
        <f t="array" ref="P2873" xml:space="preserve"> INDEX(切語下字資料表[韻母拼音碼], 小韻資料表[[#This Row],[下字表識別號]])</f>
        <v>ia</v>
      </c>
      <c r="Q2873" s="210" t="str" cm="1">
        <f t="array" ref="Q2873" xml:space="preserve"> INDEX(設定表!$C$19:$C$23, INT( LEFT(小韻資料表[[#This Row],[目次編碼]],1) ))</f>
        <v>去</v>
      </c>
      <c r="R2873" s="210">
        <f xml:space="preserve">  INDEX(設定表!$C$8:$C$15, MATCH( (RIGHT(小韻資料表[[#This Row],[清濁]]) &amp; 小韻資料表[[#This Row],[調]]), 設定表!$B$8:$B$15, 0))</f>
        <v>7</v>
      </c>
      <c r="S2873" s="205" t="s">
        <v>309</v>
      </c>
      <c r="T2873" s="205" t="s">
        <v>309</v>
      </c>
      <c r="U2873" s="226" t="s">
        <v>309</v>
      </c>
      <c r="V2873" s="146" t="s">
        <v>309</v>
      </c>
      <c r="X2873" s="135"/>
      <c r="Y2873" s="135"/>
      <c r="AA2873" s="135"/>
      <c r="AB2873" s="134"/>
      <c r="AC2873" s="135"/>
      <c r="AD2873" s="135"/>
      <c r="AH2873" s="135"/>
      <c r="AI2873" s="135"/>
    </row>
    <row r="2874" spans="1:35" ht="31.5">
      <c r="A2874" s="205">
        <v>2870</v>
      </c>
      <c r="B2874" s="206" t="s">
        <v>10100</v>
      </c>
      <c r="C2874" s="207" t="str">
        <f xml:space="preserve"> _xlfn.CONCAT(小韻資料表[[#This Row],[聲母拼音碼]],小韻資料表[[#This Row],[韻母拼音碼]],小韻資料表[[#This Row],[調號]])</f>
        <v>Øia7</v>
      </c>
      <c r="D2874" s="206" t="s">
        <v>10101</v>
      </c>
      <c r="E2874" s="208" t="s">
        <v>916</v>
      </c>
      <c r="F2874" s="205">
        <v>14</v>
      </c>
      <c r="G2874" s="209" t="s">
        <v>10102</v>
      </c>
      <c r="H2874" s="205">
        <f xml:space="preserve"> LEN(小韻資料表[[#This Row],[小韻字集]])</f>
        <v>3</v>
      </c>
      <c r="I2874" s="205" cm="1">
        <f t="array" ref="I2874" xml:space="preserve"> MATCH(TRUE, ISNUMBER( SEARCH( LEFT(小韻資料表[[#This Row],[切語]],1), 切語上字資料表[切語上字]) ), 0)</f>
        <v>39</v>
      </c>
      <c r="J2874" s="210" t="str" cm="1">
        <f t="array" ref="J2874" xml:space="preserve"> INDEX(切語上字資料表[聲母], 小韻資料表[[#This Row],[上字表識別號]])</f>
        <v>喻</v>
      </c>
      <c r="K2874" s="210" t="str" cm="1">
        <f t="array" ref="K2874" xml:space="preserve"> INDEX(切語上字資料表[聲母拼音碼], 小韻資料表[[#This Row],[上字表識別號]])</f>
        <v>Ø</v>
      </c>
      <c r="L2874" s="210" t="str" cm="1">
        <f t="array" ref="L2874" xml:space="preserve"> INDEX(切語上字資料表[清濁], 小韻資料表[[#This Row],[上字表識別號]])</f>
        <v>次濁</v>
      </c>
      <c r="M2874" s="223" t="str" cm="1">
        <f t="array" ref="M2874" xml:space="preserve"> INDEX(切語上字資料表[發送收], 小韻資料表[[#This Row],[上字表識別號]])</f>
        <v>發聲</v>
      </c>
      <c r="N2874" s="205" cm="1">
        <f t="array" ref="N2874" xml:space="preserve"> MATCH(TRUE, ISNUMBER( SEARCH( RIGHT(小韻資料表[[#This Row],[切語]],1), 切語下字資料表[切語下字]) ), 0)</f>
        <v>239</v>
      </c>
      <c r="O2874" s="207" t="str" cm="1">
        <f t="array" ref="O2874" xml:space="preserve"> INDEX(切語下字資料表[韻母], 小韻資料表[[#This Row],[下字表識別號]])</f>
        <v>禡開3</v>
      </c>
      <c r="P2874" s="207" t="str" cm="1">
        <f t="array" ref="P2874" xml:space="preserve"> INDEX(切語下字資料表[韻母拼音碼], 小韻資料表[[#This Row],[下字表識別號]])</f>
        <v>ia</v>
      </c>
      <c r="Q2874" s="210" t="str" cm="1">
        <f t="array" ref="Q2874" xml:space="preserve"> INDEX(設定表!$C$19:$C$23, INT( LEFT(小韻資料表[[#This Row],[目次編碼]],1) ))</f>
        <v>去</v>
      </c>
      <c r="R2874" s="210">
        <f xml:space="preserve">  INDEX(設定表!$C$8:$C$15, MATCH( (RIGHT(小韻資料表[[#This Row],[清濁]]) &amp; 小韻資料表[[#This Row],[調]]), 設定表!$B$8:$B$15, 0))</f>
        <v>7</v>
      </c>
      <c r="S2874" s="205" t="s">
        <v>309</v>
      </c>
      <c r="T2874" s="205" t="s">
        <v>309</v>
      </c>
      <c r="U2874" s="226" t="s">
        <v>309</v>
      </c>
      <c r="V2874" s="147" t="s">
        <v>309</v>
      </c>
      <c r="X2874" s="135"/>
      <c r="Y2874" s="135"/>
      <c r="AA2874" s="135"/>
      <c r="AB2874" s="134"/>
      <c r="AC2874" s="135"/>
      <c r="AD2874" s="135"/>
      <c r="AH2874" s="135"/>
      <c r="AI2874" s="135"/>
    </row>
    <row r="2875" spans="1:35" ht="31.5">
      <c r="A2875" s="205">
        <v>2871</v>
      </c>
      <c r="B2875" s="206" t="s">
        <v>10103</v>
      </c>
      <c r="C2875" s="207" t="str">
        <f xml:space="preserve"> _xlfn.CONCAT(小韻資料表[[#This Row],[聲母拼音碼]],小韻資料表[[#This Row],[韻母拼音碼]],小韻資料表[[#This Row],[調號]])</f>
        <v>chia3</v>
      </c>
      <c r="D2875" s="206" t="s">
        <v>10104</v>
      </c>
      <c r="E2875" s="208" t="s">
        <v>916</v>
      </c>
      <c r="F2875" s="205">
        <v>15</v>
      </c>
      <c r="G2875" s="209" t="s">
        <v>10105</v>
      </c>
      <c r="H2875" s="205">
        <f xml:space="preserve"> LEN(小韻資料表[[#This Row],[小韻字集]])</f>
        <v>2</v>
      </c>
      <c r="I2875" s="205" cm="1">
        <f t="array" ref="I2875" xml:space="preserve"> MATCH(TRUE, ISNUMBER( SEARCH( LEFT(小韻資料表[[#This Row],[切語]],1), 切語上字資料表[切語上字]) ), 0)</f>
        <v>31</v>
      </c>
      <c r="J2875" s="210" t="str" cm="1">
        <f t="array" ref="J2875" xml:space="preserve"> INDEX(切語上字資料表[聲母], 小韻資料表[[#This Row],[上字表識別號]])</f>
        <v>穿</v>
      </c>
      <c r="K2875" s="210" t="str" cm="1">
        <f t="array" ref="K2875" xml:space="preserve"> INDEX(切語上字資料表[聲母拼音碼], 小韻資料表[[#This Row],[上字表識別號]])</f>
        <v>ch</v>
      </c>
      <c r="L2875" s="210" t="str" cm="1">
        <f t="array" ref="L2875" xml:space="preserve"> INDEX(切語上字資料表[清濁], 小韻資料表[[#This Row],[上字表識別號]])</f>
        <v>次清</v>
      </c>
      <c r="M2875" s="223" t="str" cm="1">
        <f t="array" ref="M2875" xml:space="preserve"> INDEX(切語上字資料表[發送收], 小韻資料表[[#This Row],[上字表識別號]])</f>
        <v>送氣</v>
      </c>
      <c r="N2875" s="205" cm="1">
        <f t="array" ref="N2875" xml:space="preserve"> MATCH(TRUE, ISNUMBER( SEARCH( RIGHT(小韻資料表[[#This Row],[切語]],1), 切語下字資料表[切語下字]) ), 0)</f>
        <v>239</v>
      </c>
      <c r="O2875" s="207" t="str" cm="1">
        <f t="array" ref="O2875" xml:space="preserve"> INDEX(切語下字資料表[韻母], 小韻資料表[[#This Row],[下字表識別號]])</f>
        <v>禡開3</v>
      </c>
      <c r="P2875" s="207" t="str" cm="1">
        <f t="array" ref="P2875" xml:space="preserve"> INDEX(切語下字資料表[韻母拼音碼], 小韻資料表[[#This Row],[下字表識別號]])</f>
        <v>ia</v>
      </c>
      <c r="Q2875" s="210" t="str" cm="1">
        <f t="array" ref="Q2875" xml:space="preserve"> INDEX(設定表!$C$19:$C$23, INT( LEFT(小韻資料表[[#This Row],[目次編碼]],1) ))</f>
        <v>去</v>
      </c>
      <c r="R2875" s="210">
        <f xml:space="preserve">  INDEX(設定表!$C$8:$C$15, MATCH( (RIGHT(小韻資料表[[#This Row],[清濁]]) &amp; 小韻資料表[[#This Row],[調]]), 設定表!$B$8:$B$15, 0))</f>
        <v>3</v>
      </c>
      <c r="S2875" s="205" t="s">
        <v>309</v>
      </c>
      <c r="T2875" s="205" t="s">
        <v>10106</v>
      </c>
      <c r="U2875" s="226" t="s">
        <v>309</v>
      </c>
      <c r="V2875" s="146" t="s">
        <v>309</v>
      </c>
      <c r="X2875" s="135"/>
      <c r="Y2875" s="135"/>
      <c r="AA2875" s="135"/>
      <c r="AB2875" s="134"/>
      <c r="AC2875" s="135"/>
      <c r="AD2875" s="135"/>
      <c r="AH2875" s="135"/>
      <c r="AI2875" s="135"/>
    </row>
    <row r="2876" spans="1:35" ht="31.5">
      <c r="A2876" s="205">
        <v>2872</v>
      </c>
      <c r="B2876" s="206" t="s">
        <v>10107</v>
      </c>
      <c r="C2876" s="207" t="str">
        <f xml:space="preserve"> _xlfn.CONCAT(小韻資料表[[#This Row],[聲母拼音碼]],小韻資料表[[#This Row],[韻母拼音碼]],小韻資料表[[#This Row],[調號]])</f>
        <v>sia3</v>
      </c>
      <c r="D2876" s="206" t="s">
        <v>10108</v>
      </c>
      <c r="E2876" s="208" t="s">
        <v>916</v>
      </c>
      <c r="F2876" s="205">
        <v>16</v>
      </c>
      <c r="G2876" s="209" t="s">
        <v>10109</v>
      </c>
      <c r="H2876" s="205">
        <f xml:space="preserve"> LEN(小韻資料表[[#This Row],[小韻字集]])</f>
        <v>4</v>
      </c>
      <c r="I2876" s="205" cm="1">
        <f t="array" ref="I2876" xml:space="preserve"> MATCH(TRUE, ISNUMBER( SEARCH( LEFT(小韻資料表[[#This Row],[切語]],1), 切語上字資料表[切語上字]) ), 0)</f>
        <v>24</v>
      </c>
      <c r="J2876" s="210" t="str" cm="1">
        <f t="array" ref="J2876" xml:space="preserve"> INDEX(切語上字資料表[聲母], 小韻資料表[[#This Row],[上字表識別號]])</f>
        <v>心</v>
      </c>
      <c r="K2876" s="210" t="str" cm="1">
        <f t="array" ref="K2876" xml:space="preserve"> INDEX(切語上字資料表[聲母拼音碼], 小韻資料表[[#This Row],[上字表識別號]])</f>
        <v>s</v>
      </c>
      <c r="L2876" s="210" t="str" cm="1">
        <f t="array" ref="L2876" xml:space="preserve"> INDEX(切語上字資料表[清濁], 小韻資料表[[#This Row],[上字表識別號]])</f>
        <v>全清</v>
      </c>
      <c r="M2876" s="223" t="str" cm="1">
        <f t="array" ref="M2876" xml:space="preserve"> INDEX(切語上字資料表[發送收], 小韻資料表[[#This Row],[上字表識別號]])</f>
        <v>送氣</v>
      </c>
      <c r="N2876" s="205" cm="1">
        <f t="array" ref="N2876" xml:space="preserve"> MATCH(TRUE, ISNUMBER( SEARCH( RIGHT(小韻資料表[[#This Row],[切語]],1), 切語下字資料表[切語下字]) ), 0)</f>
        <v>239</v>
      </c>
      <c r="O2876" s="207" t="str" cm="1">
        <f t="array" ref="O2876" xml:space="preserve"> INDEX(切語下字資料表[韻母], 小韻資料表[[#This Row],[下字表識別號]])</f>
        <v>禡開3</v>
      </c>
      <c r="P2876" s="207" t="str" cm="1">
        <f t="array" ref="P2876" xml:space="preserve"> INDEX(切語下字資料表[韻母拼音碼], 小韻資料表[[#This Row],[下字表識別號]])</f>
        <v>ia</v>
      </c>
      <c r="Q2876" s="210" t="str" cm="1">
        <f t="array" ref="Q2876" xml:space="preserve"> INDEX(設定表!$C$19:$C$23, INT( LEFT(小韻資料表[[#This Row],[目次編碼]],1) ))</f>
        <v>去</v>
      </c>
      <c r="R2876" s="210">
        <f xml:space="preserve">  INDEX(設定表!$C$8:$C$15, MATCH( (RIGHT(小韻資料表[[#This Row],[清濁]]) &amp; 小韻資料表[[#This Row],[調]]), 設定表!$B$8:$B$15, 0))</f>
        <v>3</v>
      </c>
      <c r="S2876" s="205" t="s">
        <v>309</v>
      </c>
      <c r="T2876" s="205" t="s">
        <v>309</v>
      </c>
      <c r="U2876" s="226" t="s">
        <v>309</v>
      </c>
      <c r="V2876" s="147" t="s">
        <v>309</v>
      </c>
      <c r="X2876" s="135"/>
      <c r="Y2876" s="135"/>
      <c r="AA2876" s="135"/>
      <c r="AB2876" s="134"/>
      <c r="AC2876" s="135"/>
      <c r="AD2876" s="135"/>
      <c r="AH2876" s="135"/>
      <c r="AI2876" s="135"/>
    </row>
    <row r="2877" spans="1:35" ht="31.5">
      <c r="A2877" s="205">
        <v>2873</v>
      </c>
      <c r="B2877" s="206" t="s">
        <v>10110</v>
      </c>
      <c r="C2877" s="207" t="str">
        <f xml:space="preserve"> _xlfn.CONCAT(小韻資料表[[#This Row],[聲母拼音碼]],小韻資料表[[#This Row],[韻母拼音碼]],小韻資料表[[#This Row],[調號]])</f>
        <v>cia3</v>
      </c>
      <c r="D2877" s="206" t="s">
        <v>10111</v>
      </c>
      <c r="E2877" s="208" t="s">
        <v>916</v>
      </c>
      <c r="F2877" s="205">
        <v>17</v>
      </c>
      <c r="G2877" s="209" t="s">
        <v>10112</v>
      </c>
      <c r="H2877" s="205">
        <f xml:space="preserve"> LEN(小韻資料表[[#This Row],[小韻字集]])</f>
        <v>7</v>
      </c>
      <c r="I2877" s="205" cm="1">
        <f t="array" ref="I2877" xml:space="preserve"> MATCH(TRUE, ISNUMBER( SEARCH( LEFT(小韻資料表[[#This Row],[切語]],1), 切語上字資料表[切語上字]) ), 0)</f>
        <v>30</v>
      </c>
      <c r="J2877" s="210" t="str" cm="1">
        <f t="array" ref="J2877" xml:space="preserve"> INDEX(切語上字資料表[聲母], 小韻資料表[[#This Row],[上字表識別號]])</f>
        <v>照</v>
      </c>
      <c r="K2877" s="210" t="str" cm="1">
        <f t="array" ref="K2877" xml:space="preserve"> INDEX(切語上字資料表[聲母拼音碼], 小韻資料表[[#This Row],[上字表識別號]])</f>
        <v>c</v>
      </c>
      <c r="L2877" s="210" t="str" cm="1">
        <f t="array" ref="L2877" xml:space="preserve"> INDEX(切語上字資料表[清濁], 小韻資料表[[#This Row],[上字表識別號]])</f>
        <v>全清</v>
      </c>
      <c r="M2877" s="223" t="str" cm="1">
        <f t="array" ref="M2877" xml:space="preserve"> INDEX(切語上字資料表[發送收], 小韻資料表[[#This Row],[上字表識別號]])</f>
        <v>發聲</v>
      </c>
      <c r="N2877" s="205" cm="1">
        <f t="array" ref="N2877" xml:space="preserve"> MATCH(TRUE, ISNUMBER( SEARCH( RIGHT(小韻資料表[[#This Row],[切語]],1), 切語下字資料表[切語下字]) ), 0)</f>
        <v>239</v>
      </c>
      <c r="O2877" s="207" t="str" cm="1">
        <f t="array" ref="O2877" xml:space="preserve"> INDEX(切語下字資料表[韻母], 小韻資料表[[#This Row],[下字表識別號]])</f>
        <v>禡開3</v>
      </c>
      <c r="P2877" s="207" t="str" cm="1">
        <f t="array" ref="P2877" xml:space="preserve"> INDEX(切語下字資料表[韻母拼音碼], 小韻資料表[[#This Row],[下字表識別號]])</f>
        <v>ia</v>
      </c>
      <c r="Q2877" s="210" t="str" cm="1">
        <f t="array" ref="Q2877" xml:space="preserve"> INDEX(設定表!$C$19:$C$23, INT( LEFT(小韻資料表[[#This Row],[目次編碼]],1) ))</f>
        <v>去</v>
      </c>
      <c r="R2877" s="210">
        <f xml:space="preserve">  INDEX(設定表!$C$8:$C$15, MATCH( (RIGHT(小韻資料表[[#This Row],[清濁]]) &amp; 小韻資料表[[#This Row],[調]]), 設定表!$B$8:$B$15, 0))</f>
        <v>3</v>
      </c>
      <c r="S2877" s="205" t="s">
        <v>309</v>
      </c>
      <c r="T2877" s="205" t="s">
        <v>309</v>
      </c>
      <c r="U2877" s="226" t="s">
        <v>10113</v>
      </c>
      <c r="V2877" s="146" t="s">
        <v>309</v>
      </c>
      <c r="X2877" s="135"/>
      <c r="Y2877" s="135"/>
      <c r="AA2877" s="135"/>
      <c r="AB2877" s="134"/>
      <c r="AC2877" s="135"/>
      <c r="AD2877" s="135"/>
      <c r="AH2877" s="135"/>
      <c r="AI2877" s="135"/>
    </row>
    <row r="2878" spans="1:35" ht="31.5">
      <c r="A2878" s="205">
        <v>2874</v>
      </c>
      <c r="B2878" s="206" t="s">
        <v>10114</v>
      </c>
      <c r="C2878" s="207" t="str">
        <f xml:space="preserve"> _xlfn.CONCAT(小韻資料表[[#This Row],[聲母拼音碼]],小韻資料表[[#This Row],[韻母拼音碼]],小韻資料表[[#This Row],[調號]])</f>
        <v>cia3</v>
      </c>
      <c r="D2878" s="206" t="s">
        <v>10115</v>
      </c>
      <c r="E2878" s="208" t="s">
        <v>916</v>
      </c>
      <c r="F2878" s="205">
        <v>18</v>
      </c>
      <c r="G2878" s="209" t="s">
        <v>10116</v>
      </c>
      <c r="H2878" s="205">
        <f xml:space="preserve"> LEN(小韻資料表[[#This Row],[小韻字集]])</f>
        <v>2</v>
      </c>
      <c r="I2878" s="205" cm="1">
        <f t="array" ref="I2878" xml:space="preserve"> MATCH(TRUE, ISNUMBER( SEARCH( LEFT(小韻資料表[[#This Row],[切語]],1), 切語上字資料表[切語上字]) ), 0)</f>
        <v>21</v>
      </c>
      <c r="J2878" s="210" t="str" cm="1">
        <f t="array" ref="J2878" xml:space="preserve"> INDEX(切語上字資料表[聲母], 小韻資料表[[#This Row],[上字表識別號]])</f>
        <v>精</v>
      </c>
      <c r="K2878" s="210" t="str" cm="1">
        <f t="array" ref="K2878" xml:space="preserve"> INDEX(切語上字資料表[聲母拼音碼], 小韻資料表[[#This Row],[上字表識別號]])</f>
        <v>c</v>
      </c>
      <c r="L2878" s="210" t="str" cm="1">
        <f t="array" ref="L2878" xml:space="preserve"> INDEX(切語上字資料表[清濁], 小韻資料表[[#This Row],[上字表識別號]])</f>
        <v>全清</v>
      </c>
      <c r="M2878" s="223" t="str" cm="1">
        <f t="array" ref="M2878" xml:space="preserve"> INDEX(切語上字資料表[發送收], 小韻資料表[[#This Row],[上字表識別號]])</f>
        <v>發聲</v>
      </c>
      <c r="N2878" s="205" cm="1">
        <f t="array" ref="N2878" xml:space="preserve"> MATCH(TRUE, ISNUMBER( SEARCH( RIGHT(小韻資料表[[#This Row],[切語]],1), 切語下字資料表[切語下字]) ), 0)</f>
        <v>239</v>
      </c>
      <c r="O2878" s="207" t="str" cm="1">
        <f t="array" ref="O2878" xml:space="preserve"> INDEX(切語下字資料表[韻母], 小韻資料表[[#This Row],[下字表識別號]])</f>
        <v>禡開3</v>
      </c>
      <c r="P2878" s="207" t="str" cm="1">
        <f t="array" ref="P2878" xml:space="preserve"> INDEX(切語下字資料表[韻母拼音碼], 小韻資料表[[#This Row],[下字表識別號]])</f>
        <v>ia</v>
      </c>
      <c r="Q2878" s="210" t="str" cm="1">
        <f t="array" ref="Q2878" xml:space="preserve"> INDEX(設定表!$C$19:$C$23, INT( LEFT(小韻資料表[[#This Row],[目次編碼]],1) ))</f>
        <v>去</v>
      </c>
      <c r="R2878" s="210">
        <f xml:space="preserve">  INDEX(設定表!$C$8:$C$15, MATCH( (RIGHT(小韻資料表[[#This Row],[清濁]]) &amp; 小韻資料表[[#This Row],[調]]), 設定表!$B$8:$B$15, 0))</f>
        <v>3</v>
      </c>
      <c r="S2878" s="205" t="s">
        <v>309</v>
      </c>
      <c r="T2878" s="205" t="s">
        <v>309</v>
      </c>
      <c r="U2878" s="226" t="s">
        <v>309</v>
      </c>
      <c r="V2878" s="147" t="s">
        <v>309</v>
      </c>
      <c r="X2878" s="135"/>
      <c r="Y2878" s="135"/>
      <c r="AA2878" s="135"/>
      <c r="AB2878" s="134"/>
      <c r="AC2878" s="135"/>
      <c r="AD2878" s="135"/>
      <c r="AH2878" s="135"/>
      <c r="AI2878" s="135"/>
    </row>
    <row r="2879" spans="1:35" ht="31.5">
      <c r="A2879" s="205">
        <v>2875</v>
      </c>
      <c r="B2879" s="206" t="s">
        <v>10117</v>
      </c>
      <c r="C2879" s="207" t="str">
        <f xml:space="preserve"> _xlfn.CONCAT(小韻資料表[[#This Row],[聲母拼音碼]],小韻資料表[[#This Row],[韻母拼音碼]],小韻資料表[[#This Row],[調號]])</f>
        <v>sia3</v>
      </c>
      <c r="D2879" s="206" t="s">
        <v>10118</v>
      </c>
      <c r="E2879" s="208" t="s">
        <v>916</v>
      </c>
      <c r="F2879" s="205">
        <v>19</v>
      </c>
      <c r="G2879" s="209" t="s">
        <v>10119</v>
      </c>
      <c r="H2879" s="205">
        <f xml:space="preserve"> LEN(小韻資料表[[#This Row],[小韻字集]])</f>
        <v>5</v>
      </c>
      <c r="I2879" s="205" cm="1">
        <f t="array" ref="I2879" xml:space="preserve"> MATCH(TRUE, ISNUMBER( SEARCH( LEFT(小韻資料表[[#This Row],[切語]],1), 切語上字資料表[切語上字]) ), 0)</f>
        <v>33</v>
      </c>
      <c r="J2879" s="210" t="str" cm="1">
        <f t="array" ref="J2879" xml:space="preserve"> INDEX(切語上字資料表[聲母], 小韻資料表[[#This Row],[上字表識別號]])</f>
        <v>審</v>
      </c>
      <c r="K2879" s="210" t="str" cm="1">
        <f t="array" ref="K2879" xml:space="preserve"> INDEX(切語上字資料表[聲母拼音碼], 小韻資料表[[#This Row],[上字表識別號]])</f>
        <v>s</v>
      </c>
      <c r="L2879" s="210" t="str" cm="1">
        <f t="array" ref="L2879" xml:space="preserve"> INDEX(切語上字資料表[清濁], 小韻資料表[[#This Row],[上字表識別號]])</f>
        <v>全清</v>
      </c>
      <c r="M2879" s="223" t="str" cm="1">
        <f t="array" ref="M2879" xml:space="preserve"> INDEX(切語上字資料表[發送收], 小韻資料表[[#This Row],[上字表識別號]])</f>
        <v>送氣</v>
      </c>
      <c r="N2879" s="205" cm="1">
        <f t="array" ref="N2879" xml:space="preserve"> MATCH(TRUE, ISNUMBER( SEARCH( RIGHT(小韻資料表[[#This Row],[切語]],1), 切語下字資料表[切語下字]) ), 0)</f>
        <v>239</v>
      </c>
      <c r="O2879" s="207" t="str" cm="1">
        <f t="array" ref="O2879" xml:space="preserve"> INDEX(切語下字資料表[韻母], 小韻資料表[[#This Row],[下字表識別號]])</f>
        <v>禡開3</v>
      </c>
      <c r="P2879" s="207" t="str" cm="1">
        <f t="array" ref="P2879" xml:space="preserve"> INDEX(切語下字資料表[韻母拼音碼], 小韻資料表[[#This Row],[下字表識別號]])</f>
        <v>ia</v>
      </c>
      <c r="Q2879" s="210" t="str" cm="1">
        <f t="array" ref="Q2879" xml:space="preserve"> INDEX(設定表!$C$19:$C$23, INT( LEFT(小韻資料表[[#This Row],[目次編碼]],1) ))</f>
        <v>去</v>
      </c>
      <c r="R2879" s="210">
        <f xml:space="preserve">  INDEX(設定表!$C$8:$C$15, MATCH( (RIGHT(小韻資料表[[#This Row],[清濁]]) &amp; 小韻資料表[[#This Row],[調]]), 設定表!$B$8:$B$15, 0))</f>
        <v>3</v>
      </c>
      <c r="S2879" s="205" t="s">
        <v>309</v>
      </c>
      <c r="T2879" s="205" t="s">
        <v>309</v>
      </c>
      <c r="U2879" s="226" t="s">
        <v>10120</v>
      </c>
      <c r="V2879" s="146" t="s">
        <v>309</v>
      </c>
      <c r="X2879" s="135"/>
      <c r="Y2879" s="135"/>
      <c r="AA2879" s="135"/>
      <c r="AB2879" s="134"/>
      <c r="AC2879" s="135"/>
      <c r="AD2879" s="135"/>
      <c r="AH2879" s="135"/>
      <c r="AI2879" s="135"/>
    </row>
    <row r="2880" spans="1:35" ht="31.5">
      <c r="A2880" s="205">
        <v>2876</v>
      </c>
      <c r="B2880" s="206" t="s">
        <v>10121</v>
      </c>
      <c r="C2880" s="207" t="str">
        <f xml:space="preserve"> _xlfn.CONCAT(小韻資料表[[#This Row],[聲母拼音碼]],小韻資料表[[#This Row],[韻母拼音碼]],小韻資料表[[#This Row],[調號]])</f>
        <v>sia7</v>
      </c>
      <c r="D2880" s="206" t="s">
        <v>10122</v>
      </c>
      <c r="E2880" s="208" t="s">
        <v>916</v>
      </c>
      <c r="F2880" s="205">
        <v>20</v>
      </c>
      <c r="G2880" s="209" t="s">
        <v>10123</v>
      </c>
      <c r="H2880" s="205">
        <f xml:space="preserve"> LEN(小韻資料表[[#This Row],[小韻字集]])</f>
        <v>4</v>
      </c>
      <c r="I2880" s="205" cm="1">
        <f t="array" ref="I2880" xml:space="preserve"> MATCH(TRUE, ISNUMBER( SEARCH( LEFT(小韻資料表[[#This Row],[切語]],1), 切語上字資料表[切語上字]) ), 0)</f>
        <v>32</v>
      </c>
      <c r="J2880" s="210" t="str" cm="1">
        <f t="array" ref="J2880" xml:space="preserve"> INDEX(切語上字資料表[聲母], 小韻資料表[[#This Row],[上字表識別號]])</f>
        <v>神</v>
      </c>
      <c r="K2880" s="210" t="str" cm="1">
        <f t="array" ref="K2880" xml:space="preserve"> INDEX(切語上字資料表[聲母拼音碼], 小韻資料表[[#This Row],[上字表識別號]])</f>
        <v>s</v>
      </c>
      <c r="L2880" s="210" t="str" cm="1">
        <f t="array" ref="L2880" xml:space="preserve"> INDEX(切語上字資料表[清濁], 小韻資料表[[#This Row],[上字表識別號]])</f>
        <v>全濁</v>
      </c>
      <c r="M2880" s="223" t="str" cm="1">
        <f t="array" ref="M2880" xml:space="preserve"> INDEX(切語上字資料表[發送收], 小韻資料表[[#This Row],[上字表識別號]])</f>
        <v>發聲</v>
      </c>
      <c r="N2880" s="205" cm="1">
        <f t="array" ref="N2880" xml:space="preserve"> MATCH(TRUE, ISNUMBER( SEARCH( RIGHT(小韻資料表[[#This Row],[切語]],1), 切語下字資料表[切語下字]) ), 0)</f>
        <v>239</v>
      </c>
      <c r="O2880" s="207" t="str" cm="1">
        <f t="array" ref="O2880" xml:space="preserve"> INDEX(切語下字資料表[韻母], 小韻資料表[[#This Row],[下字表識別號]])</f>
        <v>禡開3</v>
      </c>
      <c r="P2880" s="207" t="str" cm="1">
        <f t="array" ref="P2880" xml:space="preserve"> INDEX(切語下字資料表[韻母拼音碼], 小韻資料表[[#This Row],[下字表識別號]])</f>
        <v>ia</v>
      </c>
      <c r="Q2880" s="210" t="str" cm="1">
        <f t="array" ref="Q2880" xml:space="preserve"> INDEX(設定表!$C$19:$C$23, INT( LEFT(小韻資料表[[#This Row],[目次編碼]],1) ))</f>
        <v>去</v>
      </c>
      <c r="R2880" s="210">
        <f xml:space="preserve">  INDEX(設定表!$C$8:$C$15, MATCH( (RIGHT(小韻資料表[[#This Row],[清濁]]) &amp; 小韻資料表[[#This Row],[調]]), 設定表!$B$8:$B$15, 0))</f>
        <v>7</v>
      </c>
      <c r="S2880" s="205" t="s">
        <v>309</v>
      </c>
      <c r="T2880" s="205" t="s">
        <v>309</v>
      </c>
      <c r="U2880" s="226" t="s">
        <v>309</v>
      </c>
      <c r="V2880" s="147" t="s">
        <v>309</v>
      </c>
      <c r="X2880" s="135"/>
      <c r="Y2880" s="135"/>
      <c r="AA2880" s="135"/>
      <c r="AB2880" s="134"/>
      <c r="AC2880" s="135"/>
      <c r="AD2880" s="135"/>
      <c r="AH2880" s="135"/>
      <c r="AI2880" s="135"/>
    </row>
    <row r="2881" spans="1:35" ht="31.5">
      <c r="A2881" s="205">
        <v>2877</v>
      </c>
      <c r="B2881" s="206" t="s">
        <v>10124</v>
      </c>
      <c r="C2881" s="207" t="str">
        <f xml:space="preserve"> _xlfn.CONCAT(小韻資料表[[#This Row],[聲母拼音碼]],小韻資料表[[#This Row],[韻母拼音碼]],小韻資料表[[#This Row],[調號]])</f>
        <v>pa3</v>
      </c>
      <c r="D2881" s="206" t="s">
        <v>10125</v>
      </c>
      <c r="E2881" s="208" t="s">
        <v>916</v>
      </c>
      <c r="F2881" s="205">
        <v>21</v>
      </c>
      <c r="G2881" s="209" t="s">
        <v>10126</v>
      </c>
      <c r="H2881" s="205">
        <f xml:space="preserve"> LEN(小韻資料表[[#This Row],[小韻字集]])</f>
        <v>8</v>
      </c>
      <c r="I2881" s="205" cm="1">
        <f t="array" ref="I2881" xml:space="preserve"> MATCH(TRUE, ISNUMBER( SEARCH( LEFT(小韻資料表[[#This Row],[切語]],1), 切語上字資料表[切語上字]) ), 0)</f>
        <v>13</v>
      </c>
      <c r="J2881" s="210" t="str" cm="1">
        <f t="array" ref="J2881" xml:space="preserve"> INDEX(切語上字資料表[聲母], 小韻資料表[[#This Row],[上字表識別號]])</f>
        <v>幫</v>
      </c>
      <c r="K2881" s="210" t="str" cm="1">
        <f t="array" ref="K2881" xml:space="preserve"> INDEX(切語上字資料表[聲母拼音碼], 小韻資料表[[#This Row],[上字表識別號]])</f>
        <v>p</v>
      </c>
      <c r="L2881" s="210" t="str" cm="1">
        <f t="array" ref="L2881" xml:space="preserve"> INDEX(切語上字資料表[清濁], 小韻資料表[[#This Row],[上字表識別號]])</f>
        <v>全清</v>
      </c>
      <c r="M2881" s="223" t="str" cm="1">
        <f t="array" ref="M2881" xml:space="preserve"> INDEX(切語上字資料表[發送收], 小韻資料表[[#This Row],[上字表識別號]])</f>
        <v>發聲</v>
      </c>
      <c r="N2881" s="205" cm="1">
        <f t="array" ref="N2881" xml:space="preserve"> MATCH(TRUE, ISNUMBER( SEARCH( RIGHT(小韻資料表[[#This Row],[切語]],1), 切語下字資料表[切語下字]) ), 0)</f>
        <v>231</v>
      </c>
      <c r="O2881" s="207" t="str" cm="1">
        <f t="array" ref="O2881" xml:space="preserve"> INDEX(切語下字資料表[韻母], 小韻資料表[[#This Row],[下字表識別號]])</f>
        <v>禡開2</v>
      </c>
      <c r="P2881" s="207" t="str" cm="1">
        <f t="array" ref="P2881" xml:space="preserve"> INDEX(切語下字資料表[韻母拼音碼], 小韻資料表[[#This Row],[下字表識別號]])</f>
        <v>a</v>
      </c>
      <c r="Q2881" s="210" t="str" cm="1">
        <f t="array" ref="Q2881" xml:space="preserve"> INDEX(設定表!$C$19:$C$23, INT( LEFT(小韻資料表[[#This Row],[目次編碼]],1) ))</f>
        <v>去</v>
      </c>
      <c r="R2881" s="210">
        <f xml:space="preserve">  INDEX(設定表!$C$8:$C$15, MATCH( (RIGHT(小韻資料表[[#This Row],[清濁]]) &amp; 小韻資料表[[#This Row],[調]]), 設定表!$B$8:$B$15, 0))</f>
        <v>3</v>
      </c>
      <c r="S2881" s="205" t="s">
        <v>309</v>
      </c>
      <c r="T2881" s="205" t="s">
        <v>309</v>
      </c>
      <c r="U2881" s="226" t="s">
        <v>10127</v>
      </c>
      <c r="V2881" s="146" t="s">
        <v>309</v>
      </c>
      <c r="X2881" s="135"/>
      <c r="Y2881" s="135"/>
      <c r="AA2881" s="135"/>
      <c r="AB2881" s="134"/>
      <c r="AC2881" s="135"/>
      <c r="AD2881" s="135"/>
      <c r="AH2881" s="135"/>
      <c r="AI2881" s="135"/>
    </row>
    <row r="2882" spans="1:35" ht="31.5">
      <c r="A2882" s="205">
        <v>2878</v>
      </c>
      <c r="B2882" s="206" t="s">
        <v>10128</v>
      </c>
      <c r="C2882" s="207" t="str">
        <f xml:space="preserve"> _xlfn.CONCAT(小韻資料表[[#This Row],[聲母拼音碼]],小韻資料表[[#This Row],[韻母拼音碼]],小韻資料表[[#This Row],[調號]])</f>
        <v>pha3</v>
      </c>
      <c r="D2882" s="206" t="s">
        <v>10129</v>
      </c>
      <c r="E2882" s="208" t="s">
        <v>916</v>
      </c>
      <c r="F2882" s="205">
        <v>22</v>
      </c>
      <c r="G2882" s="209" t="s">
        <v>10130</v>
      </c>
      <c r="H2882" s="205">
        <f xml:space="preserve"> LEN(小韻資料表[[#This Row],[小韻字集]])</f>
        <v>2</v>
      </c>
      <c r="I2882" s="205" cm="1">
        <f t="array" ref="I2882" xml:space="preserve"> MATCH(TRUE, ISNUMBER( SEARCH( LEFT(小韻資料表[[#This Row],[切語]],1), 切語上字資料表[切語上字]) ), 0)</f>
        <v>14</v>
      </c>
      <c r="J2882" s="210" t="str" cm="1">
        <f t="array" ref="J2882" xml:space="preserve"> INDEX(切語上字資料表[聲母], 小韻資料表[[#This Row],[上字表識別號]])</f>
        <v>滂</v>
      </c>
      <c r="K2882" s="210" t="str" cm="1">
        <f t="array" ref="K2882" xml:space="preserve"> INDEX(切語上字資料表[聲母拼音碼], 小韻資料表[[#This Row],[上字表識別號]])</f>
        <v>ph</v>
      </c>
      <c r="L2882" s="210" t="str" cm="1">
        <f t="array" ref="L2882" xml:space="preserve"> INDEX(切語上字資料表[清濁], 小韻資料表[[#This Row],[上字表識別號]])</f>
        <v>次清</v>
      </c>
      <c r="M2882" s="223" t="str" cm="1">
        <f t="array" ref="M2882" xml:space="preserve"> INDEX(切語上字資料表[發送收], 小韻資料表[[#This Row],[上字表識別號]])</f>
        <v>送氣</v>
      </c>
      <c r="N2882" s="205" cm="1">
        <f t="array" ref="N2882" xml:space="preserve"> MATCH(TRUE, ISNUMBER( SEARCH( RIGHT(小韻資料表[[#This Row],[切語]],1), 切語下字資料表[切語下字]) ), 0)</f>
        <v>231</v>
      </c>
      <c r="O2882" s="207" t="str" cm="1">
        <f t="array" ref="O2882" xml:space="preserve"> INDEX(切語下字資料表[韻母], 小韻資料表[[#This Row],[下字表識別號]])</f>
        <v>禡開2</v>
      </c>
      <c r="P2882" s="207" t="str" cm="1">
        <f t="array" ref="P2882" xml:space="preserve"> INDEX(切語下字資料表[韻母拼音碼], 小韻資料表[[#This Row],[下字表識別號]])</f>
        <v>a</v>
      </c>
      <c r="Q2882" s="210" t="str" cm="1">
        <f t="array" ref="Q2882" xml:space="preserve"> INDEX(設定表!$C$19:$C$23, INT( LEFT(小韻資料表[[#This Row],[目次編碼]],1) ))</f>
        <v>去</v>
      </c>
      <c r="R2882" s="210">
        <f xml:space="preserve">  INDEX(設定表!$C$8:$C$15, MATCH( (RIGHT(小韻資料表[[#This Row],[清濁]]) &amp; 小韻資料表[[#This Row],[調]]), 設定表!$B$8:$B$15, 0))</f>
        <v>3</v>
      </c>
      <c r="S2882" s="205" t="s">
        <v>309</v>
      </c>
      <c r="T2882" s="205" t="s">
        <v>309</v>
      </c>
      <c r="U2882" s="226" t="s">
        <v>309</v>
      </c>
      <c r="V2882" s="147" t="s">
        <v>309</v>
      </c>
      <c r="X2882" s="135"/>
      <c r="Y2882" s="135"/>
      <c r="AA2882" s="135"/>
      <c r="AB2882" s="134"/>
      <c r="AC2882" s="135"/>
      <c r="AD2882" s="135"/>
      <c r="AH2882" s="135"/>
      <c r="AI2882" s="135"/>
    </row>
    <row r="2883" spans="1:35" ht="31.5">
      <c r="A2883" s="205">
        <v>2879</v>
      </c>
      <c r="B2883" s="206" t="s">
        <v>10131</v>
      </c>
      <c r="C2883" s="207" t="str">
        <f xml:space="preserve"> _xlfn.CONCAT(小韻資料表[[#This Row],[聲母拼音碼]],小韻資料表[[#This Row],[韻母拼音碼]],小韻資料表[[#This Row],[調號]])</f>
        <v>hua7</v>
      </c>
      <c r="D2883" s="206" t="s">
        <v>10132</v>
      </c>
      <c r="E2883" s="208" t="s">
        <v>916</v>
      </c>
      <c r="F2883" s="205">
        <v>23</v>
      </c>
      <c r="G2883" s="209" t="s">
        <v>10133</v>
      </c>
      <c r="H2883" s="205">
        <f xml:space="preserve"> LEN(小韻資料表[[#This Row],[小韻字集]])</f>
        <v>7</v>
      </c>
      <c r="I2883" s="205" cm="1">
        <f t="array" ref="I2883" xml:space="preserve"> MATCH(TRUE, ISNUMBER( SEARCH( LEFT(小韻資料表[[#This Row],[切語]],1), 切語上字資料表[切語上字]) ), 0)</f>
        <v>37</v>
      </c>
      <c r="J2883" s="210" t="str" cm="1">
        <f t="array" ref="J2883" xml:space="preserve"> INDEX(切語上字資料表[聲母], 小韻資料表[[#This Row],[上字表識別號]])</f>
        <v>匣</v>
      </c>
      <c r="K2883" s="210" t="str" cm="1">
        <f t="array" ref="K2883" xml:space="preserve"> INDEX(切語上字資料表[聲母拼音碼], 小韻資料表[[#This Row],[上字表識別號]])</f>
        <v>h</v>
      </c>
      <c r="L2883" s="210" t="str" cm="1">
        <f t="array" ref="L2883" xml:space="preserve"> INDEX(切語上字資料表[清濁], 小韻資料表[[#This Row],[上字表識別號]])</f>
        <v>全濁</v>
      </c>
      <c r="M2883" s="223" t="str" cm="1">
        <f t="array" ref="M2883" xml:space="preserve"> INDEX(切語上字資料表[發送收], 小韻資料表[[#This Row],[上字表識別號]])</f>
        <v>送氣</v>
      </c>
      <c r="N2883" s="205" cm="1">
        <f t="array" ref="N2883" xml:space="preserve"> MATCH(TRUE, ISNUMBER( SEARCH( RIGHT(小韻資料表[[#This Row],[切語]],1), 切語下字資料表[切語下字]) ), 0)</f>
        <v>235</v>
      </c>
      <c r="O2883" s="207" t="str" cm="1">
        <f t="array" ref="O2883" xml:space="preserve"> INDEX(切語下字資料表[韻母], 小韻資料表[[#This Row],[下字表識別號]])</f>
        <v>禡合2</v>
      </c>
      <c r="P2883" s="207" t="str" cm="1">
        <f t="array" ref="P2883" xml:space="preserve"> INDEX(切語下字資料表[韻母拼音碼], 小韻資料表[[#This Row],[下字表識別號]])</f>
        <v>ua</v>
      </c>
      <c r="Q2883" s="210" t="str" cm="1">
        <f t="array" ref="Q2883" xml:space="preserve"> INDEX(設定表!$C$19:$C$23, INT( LEFT(小韻資料表[[#This Row],[目次編碼]],1) ))</f>
        <v>去</v>
      </c>
      <c r="R2883" s="210">
        <f xml:space="preserve">  INDEX(設定表!$C$8:$C$15, MATCH( (RIGHT(小韻資料表[[#This Row],[清濁]]) &amp; 小韻資料表[[#This Row],[調]]), 設定表!$B$8:$B$15, 0))</f>
        <v>7</v>
      </c>
      <c r="S2883" s="205" t="s">
        <v>309</v>
      </c>
      <c r="T2883" s="205" t="s">
        <v>309</v>
      </c>
      <c r="U2883" s="226" t="s">
        <v>309</v>
      </c>
      <c r="V2883" s="146" t="s">
        <v>309</v>
      </c>
      <c r="X2883" s="135"/>
      <c r="Y2883" s="135"/>
      <c r="AA2883" s="135"/>
      <c r="AB2883" s="134"/>
      <c r="AC2883" s="135"/>
      <c r="AD2883" s="135"/>
      <c r="AH2883" s="135"/>
      <c r="AI2883" s="135"/>
    </row>
    <row r="2884" spans="1:35" ht="31.5">
      <c r="A2884" s="205">
        <v>2880</v>
      </c>
      <c r="B2884" s="206" t="s">
        <v>10134</v>
      </c>
      <c r="C2884" s="207" t="str">
        <f xml:space="preserve"> _xlfn.CONCAT(小韻資料表[[#This Row],[聲母拼音碼]],小韻資料表[[#This Row],[韻母拼音碼]],小韻資料表[[#This Row],[調號]])</f>
        <v>hua3</v>
      </c>
      <c r="D2884" s="206" t="s">
        <v>10135</v>
      </c>
      <c r="E2884" s="208" t="s">
        <v>916</v>
      </c>
      <c r="F2884" s="205">
        <v>24</v>
      </c>
      <c r="G2884" s="209" t="s">
        <v>10136</v>
      </c>
      <c r="H2884" s="205">
        <f xml:space="preserve"> LEN(小韻資料表[[#This Row],[小韻字集]])</f>
        <v>8</v>
      </c>
      <c r="I2884" s="205" cm="1">
        <f t="array" ref="I2884" xml:space="preserve"> MATCH(TRUE, ISNUMBER( SEARCH( LEFT(小韻資料表[[#This Row],[切語]],1), 切語上字資料表[切語上字]) ), 0)</f>
        <v>36</v>
      </c>
      <c r="J2884" s="210" t="str" cm="1">
        <f t="array" ref="J2884" xml:space="preserve"> INDEX(切語上字資料表[聲母], 小韻資料表[[#This Row],[上字表識別號]])</f>
        <v>曉</v>
      </c>
      <c r="K2884" s="210" t="str" cm="1">
        <f t="array" ref="K2884" xml:space="preserve"> INDEX(切語上字資料表[聲母拼音碼], 小韻資料表[[#This Row],[上字表識別號]])</f>
        <v>h</v>
      </c>
      <c r="L2884" s="210" t="str" cm="1">
        <f t="array" ref="L2884" xml:space="preserve"> INDEX(切語上字資料表[清濁], 小韻資料表[[#This Row],[上字表識別號]])</f>
        <v>次清</v>
      </c>
      <c r="M2884" s="223" t="str" cm="1">
        <f t="array" ref="M2884" xml:space="preserve"> INDEX(切語上字資料表[發送收], 小韻資料表[[#This Row],[上字表識別號]])</f>
        <v>送氣</v>
      </c>
      <c r="N2884" s="205" cm="1">
        <f t="array" ref="N2884" xml:space="preserve"> MATCH(TRUE, ISNUMBER( SEARCH( RIGHT(小韻資料表[[#This Row],[切語]],1), 切語下字資料表[切語下字]) ), 0)</f>
        <v>235</v>
      </c>
      <c r="O2884" s="207" t="str" cm="1">
        <f t="array" ref="O2884" xml:space="preserve"> INDEX(切語下字資料表[韻母], 小韻資料表[[#This Row],[下字表識別號]])</f>
        <v>禡合2</v>
      </c>
      <c r="P2884" s="207" t="str" cm="1">
        <f t="array" ref="P2884" xml:space="preserve"> INDEX(切語下字資料表[韻母拼音碼], 小韻資料表[[#This Row],[下字表識別號]])</f>
        <v>ua</v>
      </c>
      <c r="Q2884" s="210" t="str" cm="1">
        <f t="array" ref="Q2884" xml:space="preserve"> INDEX(設定表!$C$19:$C$23, INT( LEFT(小韻資料表[[#This Row],[目次編碼]],1) ))</f>
        <v>去</v>
      </c>
      <c r="R2884" s="210">
        <f xml:space="preserve">  INDEX(設定表!$C$8:$C$15, MATCH( (RIGHT(小韻資料表[[#This Row],[清濁]]) &amp; 小韻資料表[[#This Row],[調]]), 設定表!$B$8:$B$15, 0))</f>
        <v>3</v>
      </c>
      <c r="S2884" s="205" t="s">
        <v>309</v>
      </c>
      <c r="T2884" s="205" t="s">
        <v>309</v>
      </c>
      <c r="U2884" s="226" t="s">
        <v>309</v>
      </c>
      <c r="V2884" s="147" t="s">
        <v>309</v>
      </c>
      <c r="X2884" s="135"/>
      <c r="Y2884" s="135"/>
      <c r="AA2884" s="135"/>
      <c r="AB2884" s="134"/>
      <c r="AC2884" s="135"/>
      <c r="AD2884" s="135"/>
      <c r="AH2884" s="135"/>
      <c r="AI2884" s="135"/>
    </row>
    <row r="2885" spans="1:35" ht="31.5">
      <c r="A2885" s="205">
        <v>2881</v>
      </c>
      <c r="B2885" s="206" t="s">
        <v>10137</v>
      </c>
      <c r="C2885" s="207" t="str">
        <f xml:space="preserve"> _xlfn.CONCAT(小韻資料表[[#This Row],[聲母拼音碼]],小韻資料表[[#This Row],[韻母拼音碼]],小韻資料表[[#This Row],[調號]])</f>
        <v>khua3</v>
      </c>
      <c r="D2885" s="206" t="s">
        <v>10138</v>
      </c>
      <c r="E2885" s="208" t="s">
        <v>916</v>
      </c>
      <c r="F2885" s="205">
        <v>25</v>
      </c>
      <c r="G2885" s="209" t="s">
        <v>10139</v>
      </c>
      <c r="H2885" s="205">
        <f xml:space="preserve"> LEN(小韻資料表[[#This Row],[小韻字集]])</f>
        <v>4</v>
      </c>
      <c r="I2885" s="205" cm="1">
        <f t="array" ref="I2885" xml:space="preserve"> MATCH(TRUE, ISNUMBER( SEARCH( LEFT(小韻資料表[[#This Row],[切語]],1), 切語上字資料表[切語上字]) ), 0)</f>
        <v>2</v>
      </c>
      <c r="J2885" s="210" t="str" cm="1">
        <f t="array" ref="J2885" xml:space="preserve"> INDEX(切語上字資料表[聲母], 小韻資料表[[#This Row],[上字表識別號]])</f>
        <v>溪</v>
      </c>
      <c r="K2885" s="210" t="str" cm="1">
        <f t="array" ref="K2885" xml:space="preserve"> INDEX(切語上字資料表[聲母拼音碼], 小韻資料表[[#This Row],[上字表識別號]])</f>
        <v>kh</v>
      </c>
      <c r="L2885" s="210" t="str" cm="1">
        <f t="array" ref="L2885" xml:space="preserve"> INDEX(切語上字資料表[清濁], 小韻資料表[[#This Row],[上字表識別號]])</f>
        <v>次清</v>
      </c>
      <c r="M2885" s="223" t="str" cm="1">
        <f t="array" ref="M2885" xml:space="preserve"> INDEX(切語上字資料表[發送收], 小韻資料表[[#This Row],[上字表識別號]])</f>
        <v>送氣</v>
      </c>
      <c r="N2885" s="205" cm="1">
        <f t="array" ref="N2885" xml:space="preserve"> MATCH(TRUE, ISNUMBER( SEARCH( RIGHT(小韻資料表[[#This Row],[切語]],1), 切語下字資料表[切語下字]) ), 0)</f>
        <v>235</v>
      </c>
      <c r="O2885" s="207" t="str" cm="1">
        <f t="array" ref="O2885" xml:space="preserve"> INDEX(切語下字資料表[韻母], 小韻資料表[[#This Row],[下字表識別號]])</f>
        <v>禡合2</v>
      </c>
      <c r="P2885" s="207" t="str" cm="1">
        <f t="array" ref="P2885" xml:space="preserve"> INDEX(切語下字資料表[韻母拼音碼], 小韻資料表[[#This Row],[下字表識別號]])</f>
        <v>ua</v>
      </c>
      <c r="Q2885" s="210" t="str" cm="1">
        <f t="array" ref="Q2885" xml:space="preserve"> INDEX(設定表!$C$19:$C$23, INT( LEFT(小韻資料表[[#This Row],[目次編碼]],1) ))</f>
        <v>去</v>
      </c>
      <c r="R2885" s="210">
        <f xml:space="preserve">  INDEX(設定表!$C$8:$C$15, MATCH( (RIGHT(小韻資料表[[#This Row],[清濁]]) &amp; 小韻資料表[[#This Row],[調]]), 設定表!$B$8:$B$15, 0))</f>
        <v>3</v>
      </c>
      <c r="S2885" s="205" t="s">
        <v>309</v>
      </c>
      <c r="T2885" s="205" t="s">
        <v>309</v>
      </c>
      <c r="U2885" s="226" t="s">
        <v>309</v>
      </c>
      <c r="V2885" s="146" t="s">
        <v>309</v>
      </c>
      <c r="X2885" s="135"/>
      <c r="Y2885" s="135"/>
      <c r="AA2885" s="135"/>
      <c r="AB2885" s="134"/>
      <c r="AC2885" s="135"/>
      <c r="AD2885" s="135"/>
      <c r="AH2885" s="135"/>
      <c r="AI2885" s="135"/>
    </row>
    <row r="2886" spans="1:35" ht="31.5">
      <c r="A2886" s="205">
        <v>2882</v>
      </c>
      <c r="B2886" s="206" t="s">
        <v>10140</v>
      </c>
      <c r="C2886" s="207" t="str">
        <f xml:space="preserve"> _xlfn.CONCAT(小韻資料表[[#This Row],[聲母拼音碼]],小韻資料表[[#This Row],[韻母拼音碼]],小韻資料表[[#This Row],[調號]])</f>
        <v>sua3</v>
      </c>
      <c r="D2886" s="206" t="s">
        <v>10141</v>
      </c>
      <c r="E2886" s="208" t="s">
        <v>916</v>
      </c>
      <c r="F2886" s="205">
        <v>26</v>
      </c>
      <c r="G2886" s="209" t="s">
        <v>10142</v>
      </c>
      <c r="H2886" s="205">
        <f xml:space="preserve"> LEN(小韻資料表[[#This Row],[小韻字集]])</f>
        <v>2</v>
      </c>
      <c r="I2886" s="205" cm="1">
        <f t="array" ref="I2886" xml:space="preserve"> MATCH(TRUE, ISNUMBER( SEARCH( LEFT(小韻資料表[[#This Row],[切語]],1), 切語上字資料表[切語上字]) ), 0)</f>
        <v>29</v>
      </c>
      <c r="J2886" s="210" t="str" cm="1">
        <f t="array" ref="J2886" xml:space="preserve"> INDEX(切語上字資料表[聲母], 小韻資料表[[#This Row],[上字表識別號]])</f>
        <v>疏</v>
      </c>
      <c r="K2886" s="210" t="str" cm="1">
        <f t="array" ref="K2886" xml:space="preserve"> INDEX(切語上字資料表[聲母拼音碼], 小韻資料表[[#This Row],[上字表識別號]])</f>
        <v>s</v>
      </c>
      <c r="L2886" s="210" t="str" cm="1">
        <f t="array" ref="L2886" xml:space="preserve"> INDEX(切語上字資料表[清濁], 小韻資料表[[#This Row],[上字表識別號]])</f>
        <v>全清</v>
      </c>
      <c r="M2886" s="223" t="str" cm="1">
        <f t="array" ref="M2886" xml:space="preserve"> INDEX(切語上字資料表[發送收], 小韻資料表[[#This Row],[上字表識別號]])</f>
        <v>發聲</v>
      </c>
      <c r="N2886" s="205" cm="1">
        <f t="array" ref="N2886" xml:space="preserve"> MATCH(TRUE, ISNUMBER( SEARCH( RIGHT(小韻資料表[[#This Row],[切語]],1), 切語下字資料表[切語下字]) ), 0)</f>
        <v>235</v>
      </c>
      <c r="O2886" s="207" t="str" cm="1">
        <f t="array" ref="O2886" xml:space="preserve"> INDEX(切語下字資料表[韻母], 小韻資料表[[#This Row],[下字表識別號]])</f>
        <v>禡合2</v>
      </c>
      <c r="P2886" s="207" t="str" cm="1">
        <f t="array" ref="P2886" xml:space="preserve"> INDEX(切語下字資料表[韻母拼音碼], 小韻資料表[[#This Row],[下字表識別號]])</f>
        <v>ua</v>
      </c>
      <c r="Q2886" s="210" t="str" cm="1">
        <f t="array" ref="Q2886" xml:space="preserve"> INDEX(設定表!$C$19:$C$23, INT( LEFT(小韻資料表[[#This Row],[目次編碼]],1) ))</f>
        <v>去</v>
      </c>
      <c r="R2886" s="210">
        <f xml:space="preserve">  INDEX(設定表!$C$8:$C$15, MATCH( (RIGHT(小韻資料表[[#This Row],[清濁]]) &amp; 小韻資料表[[#This Row],[調]]), 設定表!$B$8:$B$15, 0))</f>
        <v>3</v>
      </c>
      <c r="S2886" s="205" t="s">
        <v>309</v>
      </c>
      <c r="T2886" s="205" t="s">
        <v>309</v>
      </c>
      <c r="U2886" s="226" t="s">
        <v>309</v>
      </c>
      <c r="V2886" s="147" t="s">
        <v>309</v>
      </c>
      <c r="X2886" s="135"/>
      <c r="Y2886" s="135"/>
      <c r="AA2886" s="135"/>
      <c r="AB2886" s="134"/>
      <c r="AC2886" s="135"/>
      <c r="AD2886" s="135"/>
      <c r="AH2886" s="135"/>
      <c r="AI2886" s="135"/>
    </row>
    <row r="2887" spans="1:35" ht="31.5">
      <c r="A2887" s="205">
        <v>2883</v>
      </c>
      <c r="B2887" s="206" t="s">
        <v>10143</v>
      </c>
      <c r="C2887" s="207" t="str">
        <f xml:space="preserve"> _xlfn.CONCAT(小韻資料表[[#This Row],[聲母拼音碼]],小韻資料表[[#This Row],[韻母拼音碼]],小韻資料表[[#This Row],[調號]])</f>
        <v>pa7</v>
      </c>
      <c r="D2887" s="206" t="s">
        <v>10144</v>
      </c>
      <c r="E2887" s="208" t="s">
        <v>916</v>
      </c>
      <c r="F2887" s="205">
        <v>27</v>
      </c>
      <c r="G2887" s="209" t="s">
        <v>10145</v>
      </c>
      <c r="H2887" s="205">
        <f xml:space="preserve"> LEN(小韻資料表[[#This Row],[小韻字集]])</f>
        <v>10</v>
      </c>
      <c r="I2887" s="205" cm="1">
        <f t="array" ref="I2887" xml:space="preserve"> MATCH(TRUE, ISNUMBER( SEARCH( LEFT(小韻資料表[[#This Row],[切語]],1), 切語上字資料表[切語上字]) ), 0)</f>
        <v>15</v>
      </c>
      <c r="J2887" s="210" t="str" cm="1">
        <f t="array" ref="J2887" xml:space="preserve"> INDEX(切語上字資料表[聲母], 小韻資料表[[#This Row],[上字表識別號]])</f>
        <v>並</v>
      </c>
      <c r="K2887" s="210" t="str" cm="1">
        <f t="array" ref="K2887" xml:space="preserve"> INDEX(切語上字資料表[聲母拼音碼], 小韻資料表[[#This Row],[上字表識別號]])</f>
        <v>p</v>
      </c>
      <c r="L2887" s="210" t="str" cm="1">
        <f t="array" ref="L2887" xml:space="preserve"> INDEX(切語上字資料表[清濁], 小韻資料表[[#This Row],[上字表識別號]])</f>
        <v>全濁</v>
      </c>
      <c r="M2887" s="223" cm="1">
        <f t="array" ref="M2887" xml:space="preserve"> INDEX(切語上字資料表[發送收], 小韻資料表[[#This Row],[上字表識別號]])</f>
        <v>0</v>
      </c>
      <c r="N2887" s="205" cm="1">
        <f t="array" ref="N2887" xml:space="preserve"> MATCH(TRUE, ISNUMBER( SEARCH( RIGHT(小韻資料表[[#This Row],[切語]],1), 切語下字資料表[切語下字]) ), 0)</f>
        <v>231</v>
      </c>
      <c r="O2887" s="207" t="str" cm="1">
        <f t="array" ref="O2887" xml:space="preserve"> INDEX(切語下字資料表[韻母], 小韻資料表[[#This Row],[下字表識別號]])</f>
        <v>禡開2</v>
      </c>
      <c r="P2887" s="207" t="str" cm="1">
        <f t="array" ref="P2887" xml:space="preserve"> INDEX(切語下字資料表[韻母拼音碼], 小韻資料表[[#This Row],[下字表識別號]])</f>
        <v>a</v>
      </c>
      <c r="Q2887" s="210" t="str" cm="1">
        <f t="array" ref="Q2887" xml:space="preserve"> INDEX(設定表!$C$19:$C$23, INT( LEFT(小韻資料表[[#This Row],[目次編碼]],1) ))</f>
        <v>去</v>
      </c>
      <c r="R2887" s="210">
        <f xml:space="preserve">  INDEX(設定表!$C$8:$C$15, MATCH( (RIGHT(小韻資料表[[#This Row],[清濁]]) &amp; 小韻資料表[[#This Row],[調]]), 設定表!$B$8:$B$15, 0))</f>
        <v>7</v>
      </c>
      <c r="S2887" s="205" t="s">
        <v>309</v>
      </c>
      <c r="T2887" s="205" t="s">
        <v>309</v>
      </c>
      <c r="U2887" s="226" t="s">
        <v>10146</v>
      </c>
      <c r="V2887" s="146" t="s">
        <v>309</v>
      </c>
      <c r="X2887" s="135"/>
      <c r="Y2887" s="135"/>
      <c r="AA2887" s="135"/>
      <c r="AB2887" s="134"/>
      <c r="AC2887" s="135"/>
      <c r="AD2887" s="135"/>
      <c r="AH2887" s="135"/>
      <c r="AI2887" s="135"/>
    </row>
    <row r="2888" spans="1:35" ht="31.5">
      <c r="A2888" s="205">
        <v>2884</v>
      </c>
      <c r="B2888" s="206" t="s">
        <v>10147</v>
      </c>
      <c r="C2888" s="207" t="str">
        <f xml:space="preserve"> _xlfn.CONCAT(小韻資料表[[#This Row],[聲母拼音碼]],小韻資料表[[#This Row],[韻母拼音碼]],小韻資料表[[#This Row],[調號]])</f>
        <v>na7</v>
      </c>
      <c r="D2888" s="206" t="s">
        <v>10148</v>
      </c>
      <c r="E2888" s="208" t="s">
        <v>916</v>
      </c>
      <c r="F2888" s="205">
        <v>28</v>
      </c>
      <c r="G2888" s="209" t="s">
        <v>10149</v>
      </c>
      <c r="H2888" s="205">
        <f xml:space="preserve"> LEN(小韻資料表[[#This Row],[小韻字集]])</f>
        <v>2</v>
      </c>
      <c r="I2888" s="205" cm="1">
        <f t="array" ref="I2888" xml:space="preserve"> MATCH(TRUE, ISNUMBER( SEARCH( LEFT(小韻資料表[[#This Row],[切語]],1), 切語上字資料表[切語上字]) ), 0)</f>
        <v>8</v>
      </c>
      <c r="J2888" s="210" t="str" cm="1">
        <f t="array" ref="J2888" xml:space="preserve"> INDEX(切語上字資料表[聲母], 小韻資料表[[#This Row],[上字表識別號]])</f>
        <v>泥</v>
      </c>
      <c r="K2888" s="210" t="str" cm="1">
        <f t="array" ref="K2888" xml:space="preserve"> INDEX(切語上字資料表[聲母拼音碼], 小韻資料表[[#This Row],[上字表識別號]])</f>
        <v>n</v>
      </c>
      <c r="L2888" s="210" t="str" cm="1">
        <f t="array" ref="L2888" xml:space="preserve"> INDEX(切語上字資料表[清濁], 小韻資料表[[#This Row],[上字表識別號]])</f>
        <v>次濁</v>
      </c>
      <c r="M2888" s="223" t="str" cm="1">
        <f t="array" ref="M2888" xml:space="preserve"> INDEX(切語上字資料表[發送收], 小韻資料表[[#This Row],[上字表識別號]])</f>
        <v>收聲</v>
      </c>
      <c r="N2888" s="205" cm="1">
        <f t="array" ref="N2888" xml:space="preserve"> MATCH(TRUE, ISNUMBER( SEARCH( RIGHT(小韻資料表[[#This Row],[切語]],1), 切語下字資料表[切語下字]) ), 0)</f>
        <v>231</v>
      </c>
      <c r="O2888" s="207" t="str" cm="1">
        <f t="array" ref="O2888" xml:space="preserve"> INDEX(切語下字資料表[韻母], 小韻資料表[[#This Row],[下字表識別號]])</f>
        <v>禡開2</v>
      </c>
      <c r="P2888" s="207" t="str" cm="1">
        <f t="array" ref="P2888" xml:space="preserve"> INDEX(切語下字資料表[韻母拼音碼], 小韻資料表[[#This Row],[下字表識別號]])</f>
        <v>a</v>
      </c>
      <c r="Q2888" s="210" t="str" cm="1">
        <f t="array" ref="Q2888" xml:space="preserve"> INDEX(設定表!$C$19:$C$23, INT( LEFT(小韻資料表[[#This Row],[目次編碼]],1) ))</f>
        <v>去</v>
      </c>
      <c r="R2888" s="210">
        <f xml:space="preserve">  INDEX(設定表!$C$8:$C$15, MATCH( (RIGHT(小韻資料表[[#This Row],[清濁]]) &amp; 小韻資料表[[#This Row],[調]]), 設定表!$B$8:$B$15, 0))</f>
        <v>7</v>
      </c>
      <c r="S2888" s="205" t="s">
        <v>309</v>
      </c>
      <c r="T2888" s="205" t="s">
        <v>309</v>
      </c>
      <c r="U2888" s="226" t="s">
        <v>309</v>
      </c>
      <c r="V2888" s="147" t="s">
        <v>309</v>
      </c>
      <c r="X2888" s="135"/>
      <c r="Y2888" s="135"/>
      <c r="AA2888" s="135"/>
      <c r="AB2888" s="134"/>
      <c r="AC2888" s="135"/>
      <c r="AD2888" s="135"/>
      <c r="AH2888" s="135"/>
      <c r="AI2888" s="135"/>
    </row>
    <row r="2889" spans="1:35" ht="31.5">
      <c r="A2889" s="205">
        <v>2885</v>
      </c>
      <c r="B2889" s="206" t="s">
        <v>10150</v>
      </c>
      <c r="C2889" s="207" t="str">
        <f xml:space="preserve"> _xlfn.CONCAT(小韻資料表[[#This Row],[聲母拼音碼]],小韻資料表[[#This Row],[韻母拼音碼]],小韻資料表[[#This Row],[調號]])</f>
        <v>chia3</v>
      </c>
      <c r="D2889" s="206" t="s">
        <v>10151</v>
      </c>
      <c r="E2889" s="208" t="s">
        <v>916</v>
      </c>
      <c r="F2889" s="205">
        <v>29</v>
      </c>
      <c r="G2889" s="209" t="s">
        <v>10152</v>
      </c>
      <c r="H2889" s="205">
        <f xml:space="preserve"> LEN(小韻資料表[[#This Row],[小韻字集]])</f>
        <v>2</v>
      </c>
      <c r="I2889" s="205" cm="1">
        <f t="array" ref="I2889" xml:space="preserve"> MATCH(TRUE, ISNUMBER( SEARCH( LEFT(小韻資料表[[#This Row],[切語]],1), 切語上字資料表[切語上字]) ), 0)</f>
        <v>22</v>
      </c>
      <c r="J2889" s="210" t="str" cm="1">
        <f t="array" ref="J2889" xml:space="preserve"> INDEX(切語上字資料表[聲母], 小韻資料表[[#This Row],[上字表識別號]])</f>
        <v>清</v>
      </c>
      <c r="K2889" s="210" t="str" cm="1">
        <f t="array" ref="K2889" xml:space="preserve"> INDEX(切語上字資料表[聲母拼音碼], 小韻資料表[[#This Row],[上字表識別號]])</f>
        <v>ch</v>
      </c>
      <c r="L2889" s="210" t="str" cm="1">
        <f t="array" ref="L2889" xml:space="preserve"> INDEX(切語上字資料表[清濁], 小韻資料表[[#This Row],[上字表識別號]])</f>
        <v>次清</v>
      </c>
      <c r="M2889" s="223" t="str" cm="1">
        <f t="array" ref="M2889" xml:space="preserve"> INDEX(切語上字資料表[發送收], 小韻資料表[[#This Row],[上字表識別號]])</f>
        <v>送氣</v>
      </c>
      <c r="N2889" s="205" cm="1">
        <f t="array" ref="N2889" xml:space="preserve"> MATCH(TRUE, ISNUMBER( SEARCH( RIGHT(小韻資料表[[#This Row],[切語]],1), 切語下字資料表[切語下字]) ), 0)</f>
        <v>239</v>
      </c>
      <c r="O2889" s="207" t="str" cm="1">
        <f t="array" ref="O2889" xml:space="preserve"> INDEX(切語下字資料表[韻母], 小韻資料表[[#This Row],[下字表識別號]])</f>
        <v>禡開3</v>
      </c>
      <c r="P2889" s="207" t="str" cm="1">
        <f t="array" ref="P2889" xml:space="preserve"> INDEX(切語下字資料表[韻母拼音碼], 小韻資料表[[#This Row],[下字表識別號]])</f>
        <v>ia</v>
      </c>
      <c r="Q2889" s="210" t="str" cm="1">
        <f t="array" ref="Q2889" xml:space="preserve"> INDEX(設定表!$C$19:$C$23, INT( LEFT(小韻資料表[[#This Row],[目次編碼]],1) ))</f>
        <v>去</v>
      </c>
      <c r="R2889" s="210">
        <f xml:space="preserve">  INDEX(設定表!$C$8:$C$15, MATCH( (RIGHT(小韻資料表[[#This Row],[清濁]]) &amp; 小韻資料表[[#This Row],[調]]), 設定表!$B$8:$B$15, 0))</f>
        <v>3</v>
      </c>
      <c r="S2889" s="205" t="s">
        <v>309</v>
      </c>
      <c r="T2889" s="205" t="s">
        <v>309</v>
      </c>
      <c r="U2889" s="226" t="s">
        <v>309</v>
      </c>
      <c r="V2889" s="146" t="s">
        <v>309</v>
      </c>
      <c r="X2889" s="135"/>
      <c r="Y2889" s="135"/>
      <c r="AA2889" s="135"/>
      <c r="AB2889" s="134"/>
      <c r="AC2889" s="135"/>
      <c r="AD2889" s="135"/>
      <c r="AH2889" s="135"/>
      <c r="AI2889" s="135"/>
    </row>
    <row r="2890" spans="1:35" ht="31.5">
      <c r="A2890" s="205">
        <v>2886</v>
      </c>
      <c r="B2890" s="206" t="s">
        <v>10153</v>
      </c>
      <c r="C2890" s="207" t="str">
        <f xml:space="preserve"> _xlfn.CONCAT(小韻資料表[[#This Row],[聲母拼音碼]],小韻資料表[[#This Row],[韻母拼音碼]],小韻資料表[[#This Row],[調號]])</f>
        <v>sa3</v>
      </c>
      <c r="D2890" s="206" t="s">
        <v>10154</v>
      </c>
      <c r="E2890" s="208" t="s">
        <v>916</v>
      </c>
      <c r="F2890" s="205">
        <v>30</v>
      </c>
      <c r="G2890" s="209" t="s">
        <v>10155</v>
      </c>
      <c r="H2890" s="205">
        <f xml:space="preserve"> LEN(小韻資料表[[#This Row],[小韻字集]])</f>
        <v>4</v>
      </c>
      <c r="I2890" s="205" cm="1">
        <f t="array" ref="I2890" xml:space="preserve"> MATCH(TRUE, ISNUMBER( SEARCH( LEFT(小韻資料表[[#This Row],[切語]],1), 切語上字資料表[切語上字]) ), 0)</f>
        <v>29</v>
      </c>
      <c r="J2890" s="210" t="str" cm="1">
        <f t="array" ref="J2890" xml:space="preserve"> INDEX(切語上字資料表[聲母], 小韻資料表[[#This Row],[上字表識別號]])</f>
        <v>疏</v>
      </c>
      <c r="K2890" s="210" t="str" cm="1">
        <f t="array" ref="K2890" xml:space="preserve"> INDEX(切語上字資料表[聲母拼音碼], 小韻資料表[[#This Row],[上字表識別號]])</f>
        <v>s</v>
      </c>
      <c r="L2890" s="210" t="str" cm="1">
        <f t="array" ref="L2890" xml:space="preserve"> INDEX(切語上字資料表[清濁], 小韻資料表[[#This Row],[上字表識別號]])</f>
        <v>全清</v>
      </c>
      <c r="M2890" s="223" t="str" cm="1">
        <f t="array" ref="M2890" xml:space="preserve"> INDEX(切語上字資料表[發送收], 小韻資料表[[#This Row],[上字表識別號]])</f>
        <v>發聲</v>
      </c>
      <c r="N2890" s="205" cm="1">
        <f t="array" ref="N2890" xml:space="preserve"> MATCH(TRUE, ISNUMBER( SEARCH( RIGHT(小韻資料表[[#This Row],[切語]],1), 切語下字資料表[切語下字]) ), 0)</f>
        <v>231</v>
      </c>
      <c r="O2890" s="207" t="str" cm="1">
        <f t="array" ref="O2890" xml:space="preserve"> INDEX(切語下字資料表[韻母], 小韻資料表[[#This Row],[下字表識別號]])</f>
        <v>禡開2</v>
      </c>
      <c r="P2890" s="207" t="str" cm="1">
        <f t="array" ref="P2890" xml:space="preserve"> INDEX(切語下字資料表[韻母拼音碼], 小韻資料表[[#This Row],[下字表識別號]])</f>
        <v>a</v>
      </c>
      <c r="Q2890" s="210" t="str" cm="1">
        <f t="array" ref="Q2890" xml:space="preserve"> INDEX(設定表!$C$19:$C$23, INT( LEFT(小韻資料表[[#This Row],[目次編碼]],1) ))</f>
        <v>去</v>
      </c>
      <c r="R2890" s="210">
        <f xml:space="preserve">  INDEX(設定表!$C$8:$C$15, MATCH( (RIGHT(小韻資料表[[#This Row],[清濁]]) &amp; 小韻資料表[[#This Row],[調]]), 設定表!$B$8:$B$15, 0))</f>
        <v>3</v>
      </c>
      <c r="S2890" s="205" t="s">
        <v>309</v>
      </c>
      <c r="T2890" s="205" t="s">
        <v>309</v>
      </c>
      <c r="U2890" s="226" t="s">
        <v>309</v>
      </c>
      <c r="V2890" s="147" t="s">
        <v>309</v>
      </c>
      <c r="X2890" s="135"/>
      <c r="Y2890" s="135"/>
      <c r="AA2890" s="135"/>
      <c r="AB2890" s="134"/>
      <c r="AC2890" s="135"/>
      <c r="AD2890" s="135"/>
      <c r="AH2890" s="135"/>
      <c r="AI2890" s="135"/>
    </row>
    <row r="2891" spans="1:35" ht="31.5">
      <c r="A2891" s="205">
        <v>2887</v>
      </c>
      <c r="B2891" s="206" t="s">
        <v>13220</v>
      </c>
      <c r="C2891" s="207" t="str">
        <f xml:space="preserve"> _xlfn.CONCAT(小韻資料表[[#This Row],[聲母拼音碼]],小韻資料表[[#This Row],[韻母拼音碼]],小韻資料表[[#This Row],[調號]])</f>
        <v>ka3</v>
      </c>
      <c r="D2891" s="206" t="s">
        <v>10156</v>
      </c>
      <c r="E2891" s="208" t="s">
        <v>916</v>
      </c>
      <c r="F2891" s="205">
        <v>31</v>
      </c>
      <c r="G2891" s="209" t="s">
        <v>10157</v>
      </c>
      <c r="H2891" s="205">
        <f xml:space="preserve"> LEN(小韻資料表[[#This Row],[小韻字集]])</f>
        <v>3</v>
      </c>
      <c r="I2891" s="205" cm="1">
        <f t="array" ref="I2891" xml:space="preserve"> MATCH(TRUE, ISNUMBER( SEARCH( LEFT(小韻資料表[[#This Row],[切語]],1), 切語上字資料表[切語上字]) ), 0)</f>
        <v>1</v>
      </c>
      <c r="J2891" s="210" t="str" cm="1">
        <f t="array" ref="J2891" xml:space="preserve"> INDEX(切語上字資料表[聲母], 小韻資料表[[#This Row],[上字表識別號]])</f>
        <v>見</v>
      </c>
      <c r="K2891" s="210" t="str" cm="1">
        <f t="array" ref="K2891" xml:space="preserve"> INDEX(切語上字資料表[聲母拼音碼], 小韻資料表[[#This Row],[上字表識別號]])</f>
        <v>k</v>
      </c>
      <c r="L2891" s="210" t="str" cm="1">
        <f t="array" ref="L2891" xml:space="preserve"> INDEX(切語上字資料表[清濁], 小韻資料表[[#This Row],[上字表識別號]])</f>
        <v>全清</v>
      </c>
      <c r="M2891" s="223" t="str" cm="1">
        <f t="array" ref="M2891" xml:space="preserve"> INDEX(切語上字資料表[發送收], 小韻資料表[[#This Row],[上字表識別號]])</f>
        <v>發聲</v>
      </c>
      <c r="N2891" s="205" cm="1">
        <f t="array" ref="N2891" xml:space="preserve"> MATCH(TRUE, ISNUMBER( SEARCH( RIGHT(小韻資料表[[#This Row],[切語]],1), 切語下字資料表[切語下字]) ), 0)</f>
        <v>231</v>
      </c>
      <c r="O2891" s="207" t="str" cm="1">
        <f t="array" ref="O2891" xml:space="preserve"> INDEX(切語下字資料表[韻母], 小韻資料表[[#This Row],[下字表識別號]])</f>
        <v>禡開2</v>
      </c>
      <c r="P2891" s="207" t="str" cm="1">
        <f t="array" ref="P2891" xml:space="preserve"> INDEX(切語下字資料表[韻母拼音碼], 小韻資料表[[#This Row],[下字表識別號]])</f>
        <v>a</v>
      </c>
      <c r="Q2891" s="210" t="str" cm="1">
        <f t="array" ref="Q2891" xml:space="preserve"> INDEX(設定表!$C$19:$C$23, INT( LEFT(小韻資料表[[#This Row],[目次編碼]],1) ))</f>
        <v>去</v>
      </c>
      <c r="R2891" s="210">
        <f xml:space="preserve">  INDEX(設定表!$C$8:$C$15, MATCH( (RIGHT(小韻資料表[[#This Row],[清濁]]) &amp; 小韻資料表[[#This Row],[調]]), 設定表!$B$8:$B$15, 0))</f>
        <v>3</v>
      </c>
      <c r="S2891" s="205" t="s">
        <v>309</v>
      </c>
      <c r="T2891" s="205" t="s">
        <v>309</v>
      </c>
      <c r="U2891" s="226" t="s">
        <v>309</v>
      </c>
      <c r="V2891" s="146" t="s">
        <v>309</v>
      </c>
      <c r="X2891" s="135"/>
      <c r="Y2891" s="135"/>
      <c r="AA2891" s="135"/>
      <c r="AB2891" s="134"/>
      <c r="AC2891" s="135"/>
      <c r="AD2891" s="135"/>
      <c r="AH2891" s="135"/>
      <c r="AI2891" s="135"/>
    </row>
    <row r="2892" spans="1:35" ht="31.5">
      <c r="A2892" s="205">
        <v>2888</v>
      </c>
      <c r="B2892" s="206" t="s">
        <v>10158</v>
      </c>
      <c r="C2892" s="207" t="str">
        <f xml:space="preserve"> _xlfn.CONCAT(小韻資料表[[#This Row],[聲母拼音碼]],小韻資料表[[#This Row],[韻母拼音碼]],小韻資料表[[#This Row],[調號]])</f>
        <v>ta7</v>
      </c>
      <c r="D2892" s="206" t="s">
        <v>10159</v>
      </c>
      <c r="E2892" s="208" t="s">
        <v>916</v>
      </c>
      <c r="F2892" s="205">
        <v>32</v>
      </c>
      <c r="G2892" s="209" t="s">
        <v>10160</v>
      </c>
      <c r="H2892" s="205">
        <f xml:space="preserve"> LEN(小韻資料表[[#This Row],[小韻字集]])</f>
        <v>2</v>
      </c>
      <c r="I2892" s="205" cm="1">
        <f t="array" ref="I2892" xml:space="preserve"> MATCH(TRUE, ISNUMBER( SEARCH( LEFT(小韻資料表[[#This Row],[切語]],1), 切語上字資料表[切語上字]) ), 0)</f>
        <v>11</v>
      </c>
      <c r="J2892" s="210" t="str" cm="1">
        <f t="array" ref="J2892" xml:space="preserve"> INDEX(切語上字資料表[聲母], 小韻資料表[[#This Row],[上字表識別號]])</f>
        <v>澄</v>
      </c>
      <c r="K2892" s="210" t="str" cm="1">
        <f t="array" ref="K2892" xml:space="preserve"> INDEX(切語上字資料表[聲母拼音碼], 小韻資料表[[#This Row],[上字表識別號]])</f>
        <v>t</v>
      </c>
      <c r="L2892" s="210" t="str" cm="1">
        <f t="array" ref="L2892" xml:space="preserve"> INDEX(切語上字資料表[清濁], 小韻資料表[[#This Row],[上字表識別號]])</f>
        <v>全濁</v>
      </c>
      <c r="M2892" s="223" cm="1">
        <f t="array" ref="M2892" xml:space="preserve"> INDEX(切語上字資料表[發送收], 小韻資料表[[#This Row],[上字表識別號]])</f>
        <v>0</v>
      </c>
      <c r="N2892" s="205" cm="1">
        <f t="array" ref="N2892" xml:space="preserve"> MATCH(TRUE, ISNUMBER( SEARCH( RIGHT(小韻資料表[[#This Row],[切語]],1), 切語下字資料表[切語下字]) ), 0)</f>
        <v>231</v>
      </c>
      <c r="O2892" s="207" t="str" cm="1">
        <f t="array" ref="O2892" xml:space="preserve"> INDEX(切語下字資料表[韻母], 小韻資料表[[#This Row],[下字表識別號]])</f>
        <v>禡開2</v>
      </c>
      <c r="P2892" s="207" t="str" cm="1">
        <f t="array" ref="P2892" xml:space="preserve"> INDEX(切語下字資料表[韻母拼音碼], 小韻資料表[[#This Row],[下字表識別號]])</f>
        <v>a</v>
      </c>
      <c r="Q2892" s="210" t="str" cm="1">
        <f t="array" ref="Q2892" xml:space="preserve"> INDEX(設定表!$C$19:$C$23, INT( LEFT(小韻資料表[[#This Row],[目次編碼]],1) ))</f>
        <v>去</v>
      </c>
      <c r="R2892" s="210">
        <f xml:space="preserve">  INDEX(設定表!$C$8:$C$15, MATCH( (RIGHT(小韻資料表[[#This Row],[清濁]]) &amp; 小韻資料表[[#This Row],[調]]), 設定表!$B$8:$B$15, 0))</f>
        <v>7</v>
      </c>
      <c r="S2892" s="205" t="s">
        <v>309</v>
      </c>
      <c r="T2892" s="205" t="s">
        <v>309</v>
      </c>
      <c r="U2892" s="226" t="s">
        <v>309</v>
      </c>
      <c r="V2892" s="147" t="s">
        <v>309</v>
      </c>
      <c r="X2892" s="135"/>
      <c r="Y2892" s="135"/>
      <c r="AA2892" s="135"/>
      <c r="AB2892" s="134"/>
      <c r="AC2892" s="135"/>
      <c r="AD2892" s="135"/>
      <c r="AH2892" s="135"/>
      <c r="AI2892" s="135"/>
    </row>
    <row r="2893" spans="1:35" ht="31.5">
      <c r="A2893" s="205">
        <v>2889</v>
      </c>
      <c r="B2893" s="206" t="s">
        <v>10161</v>
      </c>
      <c r="C2893" s="207" t="str">
        <f xml:space="preserve"> _xlfn.CONCAT(小韻資料表[[#This Row],[聲母拼音碼]],小韻資料表[[#This Row],[韻母拼音碼]],小韻資料表[[#This Row],[調號]])</f>
        <v>gua7</v>
      </c>
      <c r="D2893" s="206" t="s">
        <v>6973</v>
      </c>
      <c r="E2893" s="208" t="s">
        <v>916</v>
      </c>
      <c r="F2893" s="205">
        <v>33</v>
      </c>
      <c r="G2893" s="209" t="s">
        <v>6973</v>
      </c>
      <c r="H2893" s="205">
        <f xml:space="preserve"> LEN(小韻資料表[[#This Row],[小韻字集]])</f>
        <v>1</v>
      </c>
      <c r="I2893" s="205" cm="1">
        <f t="array" ref="I2893" xml:space="preserve"> MATCH(TRUE, ISNUMBER( SEARCH( LEFT(小韻資料表[[#This Row],[切語]],1), 切語上字資料表[切語上字]) ), 0)</f>
        <v>4</v>
      </c>
      <c r="J2893" s="210" t="str" cm="1">
        <f t="array" ref="J2893" xml:space="preserve"> INDEX(切語上字資料表[聲母], 小韻資料表[[#This Row],[上字表識別號]])</f>
        <v>疑</v>
      </c>
      <c r="K2893" s="210" t="str" cm="1">
        <f t="array" ref="K2893" xml:space="preserve"> INDEX(切語上字資料表[聲母拼音碼], 小韻資料表[[#This Row],[上字表識別號]])</f>
        <v>g</v>
      </c>
      <c r="L2893" s="210" t="str" cm="1">
        <f t="array" ref="L2893" xml:space="preserve"> INDEX(切語上字資料表[清濁], 小韻資料表[[#This Row],[上字表識別號]])</f>
        <v>次濁</v>
      </c>
      <c r="M2893" s="223" t="str" cm="1">
        <f t="array" ref="M2893" xml:space="preserve"> INDEX(切語上字資料表[發送收], 小韻資料表[[#This Row],[上字表識別號]])</f>
        <v>收聲</v>
      </c>
      <c r="N2893" s="205" cm="1">
        <f t="array" ref="N2893" xml:space="preserve"> MATCH(TRUE, ISNUMBER( SEARCH( RIGHT(小韻資料表[[#This Row],[切語]],1), 切語下字資料表[切語下字]) ), 0)</f>
        <v>235</v>
      </c>
      <c r="O2893" s="207" t="str" cm="1">
        <f t="array" ref="O2893" xml:space="preserve"> INDEX(切語下字資料表[韻母], 小韻資料表[[#This Row],[下字表識別號]])</f>
        <v>禡合2</v>
      </c>
      <c r="P2893" s="207" t="str" cm="1">
        <f t="array" ref="P2893" xml:space="preserve"> INDEX(切語下字資料表[韻母拼音碼], 小韻資料表[[#This Row],[下字表識別號]])</f>
        <v>ua</v>
      </c>
      <c r="Q2893" s="210" t="str" cm="1">
        <f t="array" ref="Q2893" xml:space="preserve"> INDEX(設定表!$C$19:$C$23, INT( LEFT(小韻資料表[[#This Row],[目次編碼]],1) ))</f>
        <v>去</v>
      </c>
      <c r="R2893" s="210">
        <f xml:space="preserve">  INDEX(設定表!$C$8:$C$15, MATCH( (RIGHT(小韻資料表[[#This Row],[清濁]]) &amp; 小韻資料表[[#This Row],[調]]), 設定表!$B$8:$B$15, 0))</f>
        <v>7</v>
      </c>
      <c r="S2893" s="205" t="s">
        <v>309</v>
      </c>
      <c r="T2893" s="205" t="s">
        <v>309</v>
      </c>
      <c r="U2893" s="226" t="s">
        <v>309</v>
      </c>
      <c r="V2893" s="146" t="s">
        <v>309</v>
      </c>
      <c r="X2893" s="135"/>
      <c r="Y2893" s="135"/>
      <c r="AA2893" s="135"/>
      <c r="AB2893" s="134"/>
      <c r="AC2893" s="135"/>
      <c r="AD2893" s="135"/>
      <c r="AH2893" s="135"/>
      <c r="AI2893" s="135"/>
    </row>
    <row r="2894" spans="1:35" ht="31.5">
      <c r="A2894" s="205">
        <v>2890</v>
      </c>
      <c r="B2894" s="206" t="s">
        <v>13222</v>
      </c>
      <c r="C2894" s="207" t="str">
        <f xml:space="preserve"> _xlfn.CONCAT(小韻資料表[[#This Row],[聲母拼音碼]],小韻資料表[[#This Row],[韻母拼音碼]],小韻資料表[[#This Row],[調號]])</f>
        <v>Øua3</v>
      </c>
      <c r="D2894" s="206" t="s">
        <v>10162</v>
      </c>
      <c r="E2894" s="208" t="s">
        <v>916</v>
      </c>
      <c r="F2894" s="205">
        <v>34</v>
      </c>
      <c r="G2894" s="209" t="s">
        <v>13223</v>
      </c>
      <c r="H2894" s="205">
        <f xml:space="preserve"> LEN(小韻資料表[[#This Row],[小韻字集]])</f>
        <v>3</v>
      </c>
      <c r="I2894" s="205" cm="1">
        <f t="array" ref="I2894" xml:space="preserve"> MATCH(TRUE, ISNUMBER( SEARCH( LEFT(小韻資料表[[#This Row],[切語]],1), 切語上字資料表[切語上字]) ), 0)</f>
        <v>35</v>
      </c>
      <c r="J2894" s="210" t="str" cm="1">
        <f t="array" ref="J2894" xml:space="preserve"> INDEX(切語上字資料表[聲母], 小韻資料表[[#This Row],[上字表識別號]])</f>
        <v>影</v>
      </c>
      <c r="K2894" s="210" t="str" cm="1">
        <f t="array" ref="K2894" xml:space="preserve"> INDEX(切語上字資料表[聲母拼音碼], 小韻資料表[[#This Row],[上字表識別號]])</f>
        <v>Ø</v>
      </c>
      <c r="L2894" s="210" t="str" cm="1">
        <f t="array" ref="L2894" xml:space="preserve"> INDEX(切語上字資料表[清濁], 小韻資料表[[#This Row],[上字表識別號]])</f>
        <v>全清</v>
      </c>
      <c r="M2894" s="223" t="str" cm="1">
        <f t="array" ref="M2894" xml:space="preserve"> INDEX(切語上字資料表[發送收], 小韻資料表[[#This Row],[上字表識別號]])</f>
        <v>發聲</v>
      </c>
      <c r="N2894" s="205" cm="1">
        <f t="array" ref="N2894" xml:space="preserve"> MATCH(TRUE, ISNUMBER( SEARCH( RIGHT(小韻資料表[[#This Row],[切語]],1), 切語下字資料表[切語下字]) ), 0)</f>
        <v>235</v>
      </c>
      <c r="O2894" s="207" t="str" cm="1">
        <f t="array" ref="O2894" xml:space="preserve"> INDEX(切語下字資料表[韻母], 小韻資料表[[#This Row],[下字表識別號]])</f>
        <v>禡合2</v>
      </c>
      <c r="P2894" s="207" t="str" cm="1">
        <f t="array" ref="P2894" xml:space="preserve"> INDEX(切語下字資料表[韻母拼音碼], 小韻資料表[[#This Row],[下字表識別號]])</f>
        <v>ua</v>
      </c>
      <c r="Q2894" s="210" t="str" cm="1">
        <f t="array" ref="Q2894" xml:space="preserve"> INDEX(設定表!$C$19:$C$23, INT( LEFT(小韻資料表[[#This Row],[目次編碼]],1) ))</f>
        <v>去</v>
      </c>
      <c r="R2894" s="210">
        <f xml:space="preserve">  INDEX(設定表!$C$8:$C$15, MATCH( (RIGHT(小韻資料表[[#This Row],[清濁]]) &amp; 小韻資料表[[#This Row],[調]]), 設定表!$B$8:$B$15, 0))</f>
        <v>3</v>
      </c>
      <c r="S2894" s="205" t="s">
        <v>309</v>
      </c>
      <c r="T2894" s="205" t="s">
        <v>309</v>
      </c>
      <c r="U2894" s="226" t="s">
        <v>309</v>
      </c>
      <c r="V2894" s="147" t="s">
        <v>309</v>
      </c>
      <c r="X2894" s="135"/>
      <c r="Y2894" s="135"/>
      <c r="AA2894" s="135"/>
      <c r="AB2894" s="134"/>
      <c r="AC2894" s="135"/>
      <c r="AD2894" s="135"/>
      <c r="AH2894" s="135"/>
      <c r="AI2894" s="135"/>
    </row>
    <row r="2895" spans="1:35" ht="51">
      <c r="A2895" s="205">
        <v>2891</v>
      </c>
      <c r="B2895" s="206" t="s">
        <v>10163</v>
      </c>
      <c r="C2895" s="207" t="str">
        <f xml:space="preserve"> _xlfn.CONCAT(小韻資料表[[#This Row],[聲母拼音碼]],小韻資料表[[#This Row],[韻母拼音碼]],小韻資料表[[#This Row],[調號]])</f>
        <v>Øiong7</v>
      </c>
      <c r="D2895" s="206" t="s">
        <v>937</v>
      </c>
      <c r="E2895" s="208" t="s">
        <v>936</v>
      </c>
      <c r="F2895" s="205">
        <v>1</v>
      </c>
      <c r="G2895" s="209" t="s">
        <v>10164</v>
      </c>
      <c r="H2895" s="205">
        <f xml:space="preserve"> LEN(小韻資料表[[#This Row],[小韻字集]])</f>
        <v>12</v>
      </c>
      <c r="I2895" s="205" cm="1">
        <f t="array" ref="I2895" xml:space="preserve"> MATCH(TRUE, ISNUMBER( SEARCH( LEFT(小韻資料表[[#This Row],[切語]],1), 切語上字資料表[切語上字]) ), 0)</f>
        <v>39</v>
      </c>
      <c r="J2895" s="210" t="str" cm="1">
        <f t="array" ref="J2895" xml:space="preserve"> INDEX(切語上字資料表[聲母], 小韻資料表[[#This Row],[上字表識別號]])</f>
        <v>喻</v>
      </c>
      <c r="K2895" s="210" t="str" cm="1">
        <f t="array" ref="K2895" xml:space="preserve"> INDEX(切語上字資料表[聲母拼音碼], 小韻資料表[[#This Row],[上字表識別號]])</f>
        <v>Ø</v>
      </c>
      <c r="L2895" s="210" t="str" cm="1">
        <f t="array" ref="L2895" xml:space="preserve"> INDEX(切語上字資料表[清濁], 小韻資料表[[#This Row],[上字表識別號]])</f>
        <v>次濁</v>
      </c>
      <c r="M2895" s="223" t="str" cm="1">
        <f t="array" ref="M2895" xml:space="preserve"> INDEX(切語上字資料表[發送收], 小韻資料表[[#This Row],[上字表識別號]])</f>
        <v>發聲</v>
      </c>
      <c r="N2895" s="205" cm="1">
        <f t="array" ref="N2895" xml:space="preserve"> MATCH(TRUE, ISNUMBER( SEARCH( RIGHT(小韻資料表[[#This Row],[切語]],1), 切語下字資料表[切語下字]) ), 0)</f>
        <v>243</v>
      </c>
      <c r="O2895" s="207" t="str" cm="1">
        <f t="array" ref="O2895" xml:space="preserve"> INDEX(切語下字資料表[韻母], 小韻資料表[[#This Row],[下字表識別號]])</f>
        <v>漾開3</v>
      </c>
      <c r="P2895" s="207" t="str" cm="1">
        <f t="array" ref="P2895" xml:space="preserve"> INDEX(切語下字資料表[韻母拼音碼], 小韻資料表[[#This Row],[下字表識別號]])</f>
        <v>iong</v>
      </c>
      <c r="Q2895" s="210" t="str" cm="1">
        <f t="array" ref="Q2895" xml:space="preserve"> INDEX(設定表!$C$19:$C$23, INT( LEFT(小韻資料表[[#This Row],[目次編碼]],1) ))</f>
        <v>去</v>
      </c>
      <c r="R2895" s="210">
        <f xml:space="preserve">  INDEX(設定表!$C$8:$C$15, MATCH( (RIGHT(小韻資料表[[#This Row],[清濁]]) &amp; 小韻資料表[[#This Row],[調]]), 設定表!$B$8:$B$15, 0))</f>
        <v>7</v>
      </c>
      <c r="S2895" s="205" t="s">
        <v>309</v>
      </c>
      <c r="T2895" s="205" t="s">
        <v>309</v>
      </c>
      <c r="U2895" s="226" t="s">
        <v>10165</v>
      </c>
      <c r="V2895" s="146" t="s">
        <v>309</v>
      </c>
      <c r="X2895" s="135"/>
      <c r="Y2895" s="135"/>
      <c r="AA2895" s="135"/>
      <c r="AB2895" s="134"/>
      <c r="AC2895" s="135"/>
      <c r="AD2895" s="135"/>
      <c r="AH2895" s="135"/>
      <c r="AI2895" s="135"/>
    </row>
    <row r="2896" spans="1:35" ht="31.5">
      <c r="A2896" s="205">
        <v>2892</v>
      </c>
      <c r="B2896" s="206" t="s">
        <v>10166</v>
      </c>
      <c r="C2896" s="207" t="str">
        <f xml:space="preserve"> _xlfn.CONCAT(小韻資料表[[#This Row],[聲母拼音碼]],小韻資料表[[#This Row],[韻母拼音碼]],小韻資料表[[#This Row],[調號]])</f>
        <v>liong7</v>
      </c>
      <c r="D2896" s="206" t="s">
        <v>10167</v>
      </c>
      <c r="E2896" s="208" t="s">
        <v>936</v>
      </c>
      <c r="F2896" s="205">
        <v>2</v>
      </c>
      <c r="G2896" s="209" t="s">
        <v>10168</v>
      </c>
      <c r="H2896" s="205">
        <f xml:space="preserve"> LEN(小韻資料表[[#This Row],[小韻字集]])</f>
        <v>17</v>
      </c>
      <c r="I2896" s="205" cm="1">
        <f t="array" ref="I2896" xml:space="preserve"> MATCH(TRUE, ISNUMBER( SEARCH( LEFT(小韻資料表[[#This Row],[切語]],1), 切語上字資料表[切語上字]) ), 0)</f>
        <v>40</v>
      </c>
      <c r="J2896" s="210" t="str" cm="1">
        <f t="array" ref="J2896" xml:space="preserve"> INDEX(切語上字資料表[聲母], 小韻資料表[[#This Row],[上字表識別號]])</f>
        <v>來</v>
      </c>
      <c r="K2896" s="210" t="str" cm="1">
        <f t="array" ref="K2896" xml:space="preserve"> INDEX(切語上字資料表[聲母拼音碼], 小韻資料表[[#This Row],[上字表識別號]])</f>
        <v>l</v>
      </c>
      <c r="L2896" s="210" t="str" cm="1">
        <f t="array" ref="L2896" xml:space="preserve"> INDEX(切語上字資料表[清濁], 小韻資料表[[#This Row],[上字表識別號]])</f>
        <v>次濁</v>
      </c>
      <c r="M2896" s="223" t="str" cm="1">
        <f t="array" ref="M2896" xml:space="preserve"> INDEX(切語上字資料表[發送收], 小韻資料表[[#This Row],[上字表識別號]])</f>
        <v>收聲</v>
      </c>
      <c r="N2896" s="205" cm="1">
        <f t="array" ref="N2896" xml:space="preserve"> MATCH(TRUE, ISNUMBER( SEARCH( RIGHT(小韻資料表[[#This Row],[切語]],1), 切語下字資料表[切語下字]) ), 0)</f>
        <v>243</v>
      </c>
      <c r="O2896" s="207" t="str" cm="1">
        <f t="array" ref="O2896" xml:space="preserve"> INDEX(切語下字資料表[韻母], 小韻資料表[[#This Row],[下字表識別號]])</f>
        <v>漾開3</v>
      </c>
      <c r="P2896" s="207" t="str" cm="1">
        <f t="array" ref="P2896" xml:space="preserve"> INDEX(切語下字資料表[韻母拼音碼], 小韻資料表[[#This Row],[下字表識別號]])</f>
        <v>iong</v>
      </c>
      <c r="Q2896" s="210" t="str" cm="1">
        <f t="array" ref="Q2896" xml:space="preserve"> INDEX(設定表!$C$19:$C$23, INT( LEFT(小韻資料表[[#This Row],[目次編碼]],1) ))</f>
        <v>去</v>
      </c>
      <c r="R2896" s="210">
        <f xml:space="preserve">  INDEX(設定表!$C$8:$C$15, MATCH( (RIGHT(小韻資料表[[#This Row],[清濁]]) &amp; 小韻資料表[[#This Row],[調]]), 設定表!$B$8:$B$15, 0))</f>
        <v>7</v>
      </c>
      <c r="S2896" s="205" t="s">
        <v>309</v>
      </c>
      <c r="T2896" s="205" t="s">
        <v>309</v>
      </c>
      <c r="U2896" s="226" t="s">
        <v>10169</v>
      </c>
      <c r="V2896" s="147" t="s">
        <v>309</v>
      </c>
      <c r="X2896" s="135"/>
      <c r="Y2896" s="135"/>
      <c r="AA2896" s="135"/>
      <c r="AB2896" s="134"/>
      <c r="AC2896" s="135"/>
      <c r="AD2896" s="135"/>
      <c r="AH2896" s="135"/>
      <c r="AI2896" s="135"/>
    </row>
    <row r="2897" spans="1:35" ht="31.5">
      <c r="A2897" s="205">
        <v>2893</v>
      </c>
      <c r="B2897" s="206" t="s">
        <v>10170</v>
      </c>
      <c r="C2897" s="207" t="str">
        <f xml:space="preserve"> _xlfn.CONCAT(小韻資料表[[#This Row],[聲母拼音碼]],小韻資料表[[#This Row],[韻母拼音碼]],小韻資料表[[#This Row],[調號]])</f>
        <v>ciong7</v>
      </c>
      <c r="D2897" s="206" t="s">
        <v>10171</v>
      </c>
      <c r="E2897" s="208" t="s">
        <v>936</v>
      </c>
      <c r="F2897" s="205">
        <v>3</v>
      </c>
      <c r="G2897" s="209" t="s">
        <v>10171</v>
      </c>
      <c r="H2897" s="205">
        <f xml:space="preserve"> LEN(小韻資料表[[#This Row],[小韻字集]])</f>
        <v>1</v>
      </c>
      <c r="I2897" s="205" cm="1">
        <f t="array" ref="I2897" xml:space="preserve"> MATCH(TRUE, ISNUMBER( SEARCH( LEFT(小韻資料表[[#This Row],[切語]],1), 切語上字資料表[切語上字]) ), 0)</f>
        <v>28</v>
      </c>
      <c r="J2897" s="210" t="str" cm="1">
        <f t="array" ref="J2897" xml:space="preserve"> INDEX(切語上字資料表[聲母], 小韻資料表[[#This Row],[上字表識別號]])</f>
        <v>床</v>
      </c>
      <c r="K2897" s="210" t="str" cm="1">
        <f t="array" ref="K2897" xml:space="preserve"> INDEX(切語上字資料表[聲母拼音碼], 小韻資料表[[#This Row],[上字表識別號]])</f>
        <v>c</v>
      </c>
      <c r="L2897" s="210" t="str" cm="1">
        <f t="array" ref="L2897" xml:space="preserve"> INDEX(切語上字資料表[清濁], 小韻資料表[[#This Row],[上字表識別號]])</f>
        <v>全濁</v>
      </c>
      <c r="M2897" s="223" cm="1">
        <f t="array" ref="M2897" xml:space="preserve"> INDEX(切語上字資料表[發送收], 小韻資料表[[#This Row],[上字表識別號]])</f>
        <v>0</v>
      </c>
      <c r="N2897" s="205" cm="1">
        <f t="array" ref="N2897" xml:space="preserve"> MATCH(TRUE, ISNUMBER( SEARCH( RIGHT(小韻資料表[[#This Row],[切語]],1), 切語下字資料表[切語下字]) ), 0)</f>
        <v>243</v>
      </c>
      <c r="O2897" s="207" t="str" cm="1">
        <f t="array" ref="O2897" xml:space="preserve"> INDEX(切語下字資料表[韻母], 小韻資料表[[#This Row],[下字表識別號]])</f>
        <v>漾開3</v>
      </c>
      <c r="P2897" s="207" t="str" cm="1">
        <f t="array" ref="P2897" xml:space="preserve"> INDEX(切語下字資料表[韻母拼音碼], 小韻資料表[[#This Row],[下字表識別號]])</f>
        <v>iong</v>
      </c>
      <c r="Q2897" s="210" t="str" cm="1">
        <f t="array" ref="Q2897" xml:space="preserve"> INDEX(設定表!$C$19:$C$23, INT( LEFT(小韻資料表[[#This Row],[目次編碼]],1) ))</f>
        <v>去</v>
      </c>
      <c r="R2897" s="210">
        <f xml:space="preserve">  INDEX(設定表!$C$8:$C$15, MATCH( (RIGHT(小韻資料表[[#This Row],[清濁]]) &amp; 小韻資料表[[#This Row],[調]]), 設定表!$B$8:$B$15, 0))</f>
        <v>7</v>
      </c>
      <c r="S2897" s="205" t="s">
        <v>309</v>
      </c>
      <c r="T2897" s="205" t="s">
        <v>309</v>
      </c>
      <c r="U2897" s="226" t="s">
        <v>309</v>
      </c>
      <c r="V2897" s="146" t="s">
        <v>309</v>
      </c>
      <c r="X2897" s="135"/>
      <c r="Y2897" s="135"/>
      <c r="AA2897" s="135"/>
      <c r="AB2897" s="134"/>
      <c r="AC2897" s="135"/>
      <c r="AD2897" s="135"/>
      <c r="AH2897" s="135"/>
      <c r="AI2897" s="135"/>
    </row>
    <row r="2898" spans="1:35" ht="31.5">
      <c r="A2898" s="205">
        <v>2894</v>
      </c>
      <c r="B2898" s="206" t="s">
        <v>10172</v>
      </c>
      <c r="C2898" s="207" t="str">
        <f xml:space="preserve"> _xlfn.CONCAT(小韻資料表[[#This Row],[聲母拼音碼]],小韻資料表[[#This Row],[韻母拼音碼]],小韻資料表[[#This Row],[調號]])</f>
        <v>jiong7</v>
      </c>
      <c r="D2898" s="206" t="s">
        <v>10173</v>
      </c>
      <c r="E2898" s="208" t="s">
        <v>936</v>
      </c>
      <c r="F2898" s="205">
        <v>4</v>
      </c>
      <c r="G2898" s="209" t="s">
        <v>10174</v>
      </c>
      <c r="H2898" s="205">
        <f xml:space="preserve"> LEN(小韻資料表[[#This Row],[小韻字集]])</f>
        <v>4</v>
      </c>
      <c r="I2898" s="205" cm="1">
        <f t="array" ref="I2898" xml:space="preserve"> MATCH(TRUE, ISNUMBER( SEARCH( LEFT(小韻資料表[[#This Row],[切語]],1), 切語上字資料表[切語上字]) ), 0)</f>
        <v>41</v>
      </c>
      <c r="J2898" s="210" t="str" cm="1">
        <f t="array" ref="J2898" xml:space="preserve"> INDEX(切語上字資料表[聲母], 小韻資料表[[#This Row],[上字表識別號]])</f>
        <v>日</v>
      </c>
      <c r="K2898" s="210" t="str" cm="1">
        <f t="array" ref="K2898" xml:space="preserve"> INDEX(切語上字資料表[聲母拼音碼], 小韻資料表[[#This Row],[上字表識別號]])</f>
        <v>j</v>
      </c>
      <c r="L2898" s="210" t="str" cm="1">
        <f t="array" ref="L2898" xml:space="preserve"> INDEX(切語上字資料表[清濁], 小韻資料表[[#This Row],[上字表識別號]])</f>
        <v>次濁</v>
      </c>
      <c r="M2898" s="223" t="str" cm="1">
        <f t="array" ref="M2898" xml:space="preserve"> INDEX(切語上字資料表[發送收], 小韻資料表[[#This Row],[上字表識別號]])</f>
        <v>收聲</v>
      </c>
      <c r="N2898" s="205" cm="1">
        <f t="array" ref="N2898" xml:space="preserve"> MATCH(TRUE, ISNUMBER( SEARCH( RIGHT(小韻資料表[[#This Row],[切語]],1), 切語下字資料表[切語下字]) ), 0)</f>
        <v>243</v>
      </c>
      <c r="O2898" s="207" t="str" cm="1">
        <f t="array" ref="O2898" xml:space="preserve"> INDEX(切語下字資料表[韻母], 小韻資料表[[#This Row],[下字表識別號]])</f>
        <v>漾開3</v>
      </c>
      <c r="P2898" s="207" t="str" cm="1">
        <f t="array" ref="P2898" xml:space="preserve"> INDEX(切語下字資料表[韻母拼音碼], 小韻資料表[[#This Row],[下字表識別號]])</f>
        <v>iong</v>
      </c>
      <c r="Q2898" s="210" t="str" cm="1">
        <f t="array" ref="Q2898" xml:space="preserve"> INDEX(設定表!$C$19:$C$23, INT( LEFT(小韻資料表[[#This Row],[目次編碼]],1) ))</f>
        <v>去</v>
      </c>
      <c r="R2898" s="210">
        <f xml:space="preserve">  INDEX(設定表!$C$8:$C$15, MATCH( (RIGHT(小韻資料表[[#This Row],[清濁]]) &amp; 小韻資料表[[#This Row],[調]]), 設定表!$B$8:$B$15, 0))</f>
        <v>7</v>
      </c>
      <c r="S2898" s="205" t="s">
        <v>309</v>
      </c>
      <c r="T2898" s="205" t="s">
        <v>309</v>
      </c>
      <c r="U2898" s="226" t="s">
        <v>309</v>
      </c>
      <c r="V2898" s="147" t="s">
        <v>309</v>
      </c>
      <c r="X2898" s="135"/>
      <c r="Y2898" s="135"/>
      <c r="AA2898" s="135"/>
      <c r="AB2898" s="134"/>
      <c r="AC2898" s="135"/>
      <c r="AD2898" s="135"/>
      <c r="AH2898" s="135"/>
      <c r="AI2898" s="135"/>
    </row>
    <row r="2899" spans="1:35" ht="31.5">
      <c r="A2899" s="205">
        <v>2895</v>
      </c>
      <c r="B2899" s="206" t="s">
        <v>10175</v>
      </c>
      <c r="C2899" s="207" t="str">
        <f xml:space="preserve"> _xlfn.CONCAT(小韻資料表[[#This Row],[聲母拼音碼]],小韻資料表[[#This Row],[韻母拼音碼]],小韻資料表[[#This Row],[調號]])</f>
        <v>siong3</v>
      </c>
      <c r="D2899" s="206" t="s">
        <v>10176</v>
      </c>
      <c r="E2899" s="208" t="s">
        <v>936</v>
      </c>
      <c r="F2899" s="205">
        <v>5</v>
      </c>
      <c r="G2899" s="209" t="s">
        <v>10177</v>
      </c>
      <c r="H2899" s="205">
        <f xml:space="preserve"> LEN(小韻資料表[[#This Row],[小韻字集]])</f>
        <v>11</v>
      </c>
      <c r="I2899" s="205" cm="1">
        <f t="array" ref="I2899" xml:space="preserve"> MATCH(TRUE, ISNUMBER( SEARCH( LEFT(小韻資料表[[#This Row],[切語]],1), 切語上字資料表[切語上字]) ), 0)</f>
        <v>33</v>
      </c>
      <c r="J2899" s="210" t="str" cm="1">
        <f t="array" ref="J2899" xml:space="preserve"> INDEX(切語上字資料表[聲母], 小韻資料表[[#This Row],[上字表識別號]])</f>
        <v>審</v>
      </c>
      <c r="K2899" s="210" t="str" cm="1">
        <f t="array" ref="K2899" xml:space="preserve"> INDEX(切語上字資料表[聲母拼音碼], 小韻資料表[[#This Row],[上字表識別號]])</f>
        <v>s</v>
      </c>
      <c r="L2899" s="210" t="str" cm="1">
        <f t="array" ref="L2899" xml:space="preserve"> INDEX(切語上字資料表[清濁], 小韻資料表[[#This Row],[上字表識別號]])</f>
        <v>全清</v>
      </c>
      <c r="M2899" s="223" t="str" cm="1">
        <f t="array" ref="M2899" xml:space="preserve"> INDEX(切語上字資料表[發送收], 小韻資料表[[#This Row],[上字表識別號]])</f>
        <v>送氣</v>
      </c>
      <c r="N2899" s="205" cm="1">
        <f t="array" ref="N2899" xml:space="preserve"> MATCH(TRUE, ISNUMBER( SEARCH( RIGHT(小韻資料表[[#This Row],[切語]],1), 切語下字資料表[切語下字]) ), 0)</f>
        <v>243</v>
      </c>
      <c r="O2899" s="207" t="str" cm="1">
        <f t="array" ref="O2899" xml:space="preserve"> INDEX(切語下字資料表[韻母], 小韻資料表[[#This Row],[下字表識別號]])</f>
        <v>漾開3</v>
      </c>
      <c r="P2899" s="207" t="str" cm="1">
        <f t="array" ref="P2899" xml:space="preserve"> INDEX(切語下字資料表[韻母拼音碼], 小韻資料表[[#This Row],[下字表識別號]])</f>
        <v>iong</v>
      </c>
      <c r="Q2899" s="210" t="str" cm="1">
        <f t="array" ref="Q2899" xml:space="preserve"> INDEX(設定表!$C$19:$C$23, INT( LEFT(小韻資料表[[#This Row],[目次編碼]],1) ))</f>
        <v>去</v>
      </c>
      <c r="R2899" s="210">
        <f xml:space="preserve">  INDEX(設定表!$C$8:$C$15, MATCH( (RIGHT(小韻資料表[[#This Row],[清濁]]) &amp; 小韻資料表[[#This Row],[調]]), 設定表!$B$8:$B$15, 0))</f>
        <v>3</v>
      </c>
      <c r="S2899" s="205" t="s">
        <v>309</v>
      </c>
      <c r="T2899" s="205" t="s">
        <v>309</v>
      </c>
      <c r="U2899" s="226" t="s">
        <v>309</v>
      </c>
      <c r="V2899" s="146" t="s">
        <v>309</v>
      </c>
      <c r="X2899" s="135"/>
      <c r="Y2899" s="135"/>
      <c r="AA2899" s="135"/>
      <c r="AB2899" s="134"/>
      <c r="AC2899" s="135"/>
      <c r="AD2899" s="135"/>
      <c r="AH2899" s="135"/>
      <c r="AI2899" s="135"/>
    </row>
    <row r="2900" spans="1:35" ht="31.5">
      <c r="A2900" s="205">
        <v>2896</v>
      </c>
      <c r="B2900" s="206" t="s">
        <v>10178</v>
      </c>
      <c r="C2900" s="207" t="str">
        <f xml:space="preserve"> _xlfn.CONCAT(小韻資料表[[#This Row],[聲母拼音碼]],小韻資料表[[#This Row],[韻母拼音碼]],小韻資料表[[#This Row],[調號]])</f>
        <v>tiong3</v>
      </c>
      <c r="D2900" s="206" t="s">
        <v>10179</v>
      </c>
      <c r="E2900" s="208" t="s">
        <v>936</v>
      </c>
      <c r="F2900" s="205">
        <v>6</v>
      </c>
      <c r="G2900" s="209" t="s">
        <v>10180</v>
      </c>
      <c r="H2900" s="205">
        <f xml:space="preserve"> LEN(小韻資料表[[#This Row],[小韻字集]])</f>
        <v>5</v>
      </c>
      <c r="I2900" s="205" cm="1">
        <f t="array" ref="I2900" xml:space="preserve"> MATCH(TRUE, ISNUMBER( SEARCH( LEFT(小韻資料表[[#This Row],[切語]],1), 切語上字資料表[切語上字]) ), 0)</f>
        <v>9</v>
      </c>
      <c r="J2900" s="210" t="str" cm="1">
        <f t="array" ref="J2900" xml:space="preserve"> INDEX(切語上字資料表[聲母], 小韻資料表[[#This Row],[上字表識別號]])</f>
        <v>知</v>
      </c>
      <c r="K2900" s="210" t="str" cm="1">
        <f t="array" ref="K2900" xml:space="preserve"> INDEX(切語上字資料表[聲母拼音碼], 小韻資料表[[#This Row],[上字表識別號]])</f>
        <v>t</v>
      </c>
      <c r="L2900" s="210" t="str" cm="1">
        <f t="array" ref="L2900" xml:space="preserve"> INDEX(切語上字資料表[清濁], 小韻資料表[[#This Row],[上字表識別號]])</f>
        <v>全清</v>
      </c>
      <c r="M2900" s="223" t="str" cm="1">
        <f t="array" ref="M2900" xml:space="preserve"> INDEX(切語上字資料表[發送收], 小韻資料表[[#This Row],[上字表識別號]])</f>
        <v>發聲</v>
      </c>
      <c r="N2900" s="205" cm="1">
        <f t="array" ref="N2900" xml:space="preserve"> MATCH(TRUE, ISNUMBER( SEARCH( RIGHT(小韻資料表[[#This Row],[切語]],1), 切語下字資料表[切語下字]) ), 0)</f>
        <v>243</v>
      </c>
      <c r="O2900" s="207" t="str" cm="1">
        <f t="array" ref="O2900" xml:space="preserve"> INDEX(切語下字資料表[韻母], 小韻資料表[[#This Row],[下字表識別號]])</f>
        <v>漾開3</v>
      </c>
      <c r="P2900" s="207" t="str" cm="1">
        <f t="array" ref="P2900" xml:space="preserve"> INDEX(切語下字資料表[韻母拼音碼], 小韻資料表[[#This Row],[下字表識別號]])</f>
        <v>iong</v>
      </c>
      <c r="Q2900" s="210" t="str" cm="1">
        <f t="array" ref="Q2900" xml:space="preserve"> INDEX(設定表!$C$19:$C$23, INT( LEFT(小韻資料表[[#This Row],[目次編碼]],1) ))</f>
        <v>去</v>
      </c>
      <c r="R2900" s="210">
        <f xml:space="preserve">  INDEX(設定表!$C$8:$C$15, MATCH( (RIGHT(小韻資料表[[#This Row],[清濁]]) &amp; 小韻資料表[[#This Row],[調]]), 設定表!$B$8:$B$15, 0))</f>
        <v>3</v>
      </c>
      <c r="S2900" s="205" t="s">
        <v>309</v>
      </c>
      <c r="T2900" s="205" t="s">
        <v>309</v>
      </c>
      <c r="U2900" s="226" t="s">
        <v>10181</v>
      </c>
      <c r="V2900" s="147" t="s">
        <v>309</v>
      </c>
      <c r="X2900" s="135"/>
      <c r="Y2900" s="135"/>
      <c r="AA2900" s="135"/>
      <c r="AB2900" s="134"/>
      <c r="AC2900" s="135"/>
      <c r="AD2900" s="135"/>
      <c r="AH2900" s="135"/>
      <c r="AI2900" s="135"/>
    </row>
    <row r="2901" spans="1:35" ht="31.5">
      <c r="A2901" s="205">
        <v>2897</v>
      </c>
      <c r="B2901" s="206" t="s">
        <v>10182</v>
      </c>
      <c r="C2901" s="207" t="str">
        <f xml:space="preserve"> _xlfn.CONCAT(小韻資料表[[#This Row],[聲母拼音碼]],小韻資料表[[#This Row],[韻母拼音碼]],小韻資料表[[#This Row],[調號]])</f>
        <v>thiong3</v>
      </c>
      <c r="D2901" s="206" t="s">
        <v>10183</v>
      </c>
      <c r="E2901" s="208" t="s">
        <v>936</v>
      </c>
      <c r="F2901" s="205">
        <v>7</v>
      </c>
      <c r="G2901" s="209" t="s">
        <v>10184</v>
      </c>
      <c r="H2901" s="205">
        <f xml:space="preserve"> LEN(小韻資料表[[#This Row],[小韻字集]])</f>
        <v>13</v>
      </c>
      <c r="I2901" s="205" cm="1">
        <f t="array" ref="I2901" xml:space="preserve"> MATCH(TRUE, ISNUMBER( SEARCH( LEFT(小韻資料表[[#This Row],[切語]],1), 切語上字資料表[切語上字]) ), 0)</f>
        <v>10</v>
      </c>
      <c r="J2901" s="210" t="str" cm="1">
        <f t="array" ref="J2901" xml:space="preserve"> INDEX(切語上字資料表[聲母], 小韻資料表[[#This Row],[上字表識別號]])</f>
        <v>徹</v>
      </c>
      <c r="K2901" s="210" t="str" cm="1">
        <f t="array" ref="K2901" xml:space="preserve"> INDEX(切語上字資料表[聲母拼音碼], 小韻資料表[[#This Row],[上字表識別號]])</f>
        <v>th</v>
      </c>
      <c r="L2901" s="210" t="str" cm="1">
        <f t="array" ref="L2901" xml:space="preserve"> INDEX(切語上字資料表[清濁], 小韻資料表[[#This Row],[上字表識別號]])</f>
        <v>次清</v>
      </c>
      <c r="M2901" s="223" t="str" cm="1">
        <f t="array" ref="M2901" xml:space="preserve"> INDEX(切語上字資料表[發送收], 小韻資料表[[#This Row],[上字表識別號]])</f>
        <v>送氣</v>
      </c>
      <c r="N2901" s="205" cm="1">
        <f t="array" ref="N2901" xml:space="preserve"> MATCH(TRUE, ISNUMBER( SEARCH( RIGHT(小韻資料表[[#This Row],[切語]],1), 切語下字資料表[切語下字]) ), 0)</f>
        <v>243</v>
      </c>
      <c r="O2901" s="207" t="str" cm="1">
        <f t="array" ref="O2901" xml:space="preserve"> INDEX(切語下字資料表[韻母], 小韻資料表[[#This Row],[下字表識別號]])</f>
        <v>漾開3</v>
      </c>
      <c r="P2901" s="207" t="str" cm="1">
        <f t="array" ref="P2901" xml:space="preserve"> INDEX(切語下字資料表[韻母拼音碼], 小韻資料表[[#This Row],[下字表識別號]])</f>
        <v>iong</v>
      </c>
      <c r="Q2901" s="210" t="str" cm="1">
        <f t="array" ref="Q2901" xml:space="preserve"> INDEX(設定表!$C$19:$C$23, INT( LEFT(小韻資料表[[#This Row],[目次編碼]],1) ))</f>
        <v>去</v>
      </c>
      <c r="R2901" s="210">
        <f xml:space="preserve">  INDEX(設定表!$C$8:$C$15, MATCH( (RIGHT(小韻資料表[[#This Row],[清濁]]) &amp; 小韻資料表[[#This Row],[調]]), 設定表!$B$8:$B$15, 0))</f>
        <v>3</v>
      </c>
      <c r="S2901" s="205" t="s">
        <v>309</v>
      </c>
      <c r="T2901" s="205" t="s">
        <v>309</v>
      </c>
      <c r="U2901" s="226" t="s">
        <v>309</v>
      </c>
      <c r="V2901" s="146" t="s">
        <v>309</v>
      </c>
      <c r="X2901" s="135"/>
      <c r="Y2901" s="135"/>
      <c r="AA2901" s="135"/>
      <c r="AB2901" s="134"/>
      <c r="AC2901" s="135"/>
      <c r="AD2901" s="135"/>
      <c r="AH2901" s="135"/>
      <c r="AI2901" s="135"/>
    </row>
    <row r="2902" spans="1:35" ht="31.5">
      <c r="A2902" s="205">
        <v>2898</v>
      </c>
      <c r="B2902" s="206" t="s">
        <v>10185</v>
      </c>
      <c r="C2902" s="207" t="str">
        <f xml:space="preserve"> _xlfn.CONCAT(小韻資料表[[#This Row],[聲母拼音碼]],小韻資料表[[#This Row],[韻母拼音碼]],小韻資料表[[#This Row],[調號]])</f>
        <v>hiong3</v>
      </c>
      <c r="D2902" s="206" t="s">
        <v>10186</v>
      </c>
      <c r="E2902" s="208" t="s">
        <v>936</v>
      </c>
      <c r="F2902" s="205">
        <v>8</v>
      </c>
      <c r="G2902" s="209" t="s">
        <v>10187</v>
      </c>
      <c r="H2902" s="205">
        <f xml:space="preserve"> LEN(小韻資料表[[#This Row],[小韻字集]])</f>
        <v>9</v>
      </c>
      <c r="I2902" s="205" cm="1">
        <f t="array" ref="I2902" xml:space="preserve"> MATCH(TRUE, ISNUMBER( SEARCH( LEFT(小韻資料表[[#This Row],[切語]],1), 切語上字資料表[切語上字]) ), 0)</f>
        <v>36</v>
      </c>
      <c r="J2902" s="210" t="str" cm="1">
        <f t="array" ref="J2902" xml:space="preserve"> INDEX(切語上字資料表[聲母], 小韻資料表[[#This Row],[上字表識別號]])</f>
        <v>曉</v>
      </c>
      <c r="K2902" s="210" t="str" cm="1">
        <f t="array" ref="K2902" xml:space="preserve"> INDEX(切語上字資料表[聲母拼音碼], 小韻資料表[[#This Row],[上字表識別號]])</f>
        <v>h</v>
      </c>
      <c r="L2902" s="210" t="str" cm="1">
        <f t="array" ref="L2902" xml:space="preserve"> INDEX(切語上字資料表[清濁], 小韻資料表[[#This Row],[上字表識別號]])</f>
        <v>次清</v>
      </c>
      <c r="M2902" s="223" t="str" cm="1">
        <f t="array" ref="M2902" xml:space="preserve"> INDEX(切語上字資料表[發送收], 小韻資料表[[#This Row],[上字表識別號]])</f>
        <v>送氣</v>
      </c>
      <c r="N2902" s="205" cm="1">
        <f t="array" ref="N2902" xml:space="preserve"> MATCH(TRUE, ISNUMBER( SEARCH( RIGHT(小韻資料表[[#This Row],[切語]],1), 切語下字資料表[切語下字]) ), 0)</f>
        <v>243</v>
      </c>
      <c r="O2902" s="207" t="str" cm="1">
        <f t="array" ref="O2902" xml:space="preserve"> INDEX(切語下字資料表[韻母], 小韻資料表[[#This Row],[下字表識別號]])</f>
        <v>漾開3</v>
      </c>
      <c r="P2902" s="207" t="str" cm="1">
        <f t="array" ref="P2902" xml:space="preserve"> INDEX(切語下字資料表[韻母拼音碼], 小韻資料表[[#This Row],[下字表識別號]])</f>
        <v>iong</v>
      </c>
      <c r="Q2902" s="210" t="str" cm="1">
        <f t="array" ref="Q2902" xml:space="preserve"> INDEX(設定表!$C$19:$C$23, INT( LEFT(小韻資料表[[#This Row],[目次編碼]],1) ))</f>
        <v>去</v>
      </c>
      <c r="R2902" s="210">
        <f xml:space="preserve">  INDEX(設定表!$C$8:$C$15, MATCH( (RIGHT(小韻資料表[[#This Row],[清濁]]) &amp; 小韻資料表[[#This Row],[調]]), 設定表!$B$8:$B$15, 0))</f>
        <v>3</v>
      </c>
      <c r="S2902" s="205" t="s">
        <v>309</v>
      </c>
      <c r="T2902" s="205" t="s">
        <v>309</v>
      </c>
      <c r="U2902" s="226" t="s">
        <v>309</v>
      </c>
      <c r="V2902" s="147" t="s">
        <v>309</v>
      </c>
      <c r="X2902" s="135"/>
      <c r="Y2902" s="135"/>
      <c r="AA2902" s="135"/>
      <c r="AB2902" s="134"/>
      <c r="AC2902" s="135"/>
      <c r="AD2902" s="135"/>
      <c r="AH2902" s="135"/>
      <c r="AI2902" s="135"/>
    </row>
    <row r="2903" spans="1:35" ht="31.5">
      <c r="A2903" s="205">
        <v>2899</v>
      </c>
      <c r="B2903" s="206" t="s">
        <v>10188</v>
      </c>
      <c r="C2903" s="207" t="str">
        <f xml:space="preserve"> _xlfn.CONCAT(小韻資料表[[#This Row],[聲母拼音碼]],小韻資料表[[#This Row],[韻母拼音碼]],小韻資料表[[#This Row],[調號]])</f>
        <v>tiong7</v>
      </c>
      <c r="D2903" s="206" t="s">
        <v>10189</v>
      </c>
      <c r="E2903" s="208" t="s">
        <v>936</v>
      </c>
      <c r="F2903" s="205">
        <v>9</v>
      </c>
      <c r="G2903" s="209" t="s">
        <v>10190</v>
      </c>
      <c r="H2903" s="205">
        <f xml:space="preserve"> LEN(小韻資料表[[#This Row],[小韻字集]])</f>
        <v>3</v>
      </c>
      <c r="I2903" s="205" cm="1">
        <f t="array" ref="I2903" xml:space="preserve"> MATCH(TRUE, ISNUMBER( SEARCH( LEFT(小韻資料表[[#This Row],[切語]],1), 切語上字資料表[切語上字]) ), 0)</f>
        <v>11</v>
      </c>
      <c r="J2903" s="210" t="str" cm="1">
        <f t="array" ref="J2903" xml:space="preserve"> INDEX(切語上字資料表[聲母], 小韻資料表[[#This Row],[上字表識別號]])</f>
        <v>澄</v>
      </c>
      <c r="K2903" s="210" t="str" cm="1">
        <f t="array" ref="K2903" xml:space="preserve"> INDEX(切語上字資料表[聲母拼音碼], 小韻資料表[[#This Row],[上字表識別號]])</f>
        <v>t</v>
      </c>
      <c r="L2903" s="210" t="str" cm="1">
        <f t="array" ref="L2903" xml:space="preserve"> INDEX(切語上字資料表[清濁], 小韻資料表[[#This Row],[上字表識別號]])</f>
        <v>全濁</v>
      </c>
      <c r="M2903" s="223" cm="1">
        <f t="array" ref="M2903" xml:space="preserve"> INDEX(切語上字資料表[發送收], 小韻資料表[[#This Row],[上字表識別號]])</f>
        <v>0</v>
      </c>
      <c r="N2903" s="205" cm="1">
        <f t="array" ref="N2903" xml:space="preserve"> MATCH(TRUE, ISNUMBER( SEARCH( RIGHT(小韻資料表[[#This Row],[切語]],1), 切語下字資料表[切語下字]) ), 0)</f>
        <v>243</v>
      </c>
      <c r="O2903" s="207" t="str" cm="1">
        <f t="array" ref="O2903" xml:space="preserve"> INDEX(切語下字資料表[韻母], 小韻資料表[[#This Row],[下字表識別號]])</f>
        <v>漾開3</v>
      </c>
      <c r="P2903" s="207" t="str" cm="1">
        <f t="array" ref="P2903" xml:space="preserve"> INDEX(切語下字資料表[韻母拼音碼], 小韻資料表[[#This Row],[下字表識別號]])</f>
        <v>iong</v>
      </c>
      <c r="Q2903" s="210" t="str" cm="1">
        <f t="array" ref="Q2903" xml:space="preserve"> INDEX(設定表!$C$19:$C$23, INT( LEFT(小韻資料表[[#This Row],[目次編碼]],1) ))</f>
        <v>去</v>
      </c>
      <c r="R2903" s="210">
        <f xml:space="preserve">  INDEX(設定表!$C$8:$C$15, MATCH( (RIGHT(小韻資料表[[#This Row],[清濁]]) &amp; 小韻資料表[[#This Row],[調]]), 設定表!$B$8:$B$15, 0))</f>
        <v>7</v>
      </c>
      <c r="S2903" s="205" t="s">
        <v>309</v>
      </c>
      <c r="T2903" s="205" t="s">
        <v>309</v>
      </c>
      <c r="U2903" s="226" t="s">
        <v>309</v>
      </c>
      <c r="V2903" s="146" t="s">
        <v>309</v>
      </c>
      <c r="X2903" s="135"/>
      <c r="Y2903" s="135"/>
      <c r="AA2903" s="135"/>
      <c r="AB2903" s="134"/>
      <c r="AC2903" s="135"/>
      <c r="AD2903" s="135"/>
      <c r="AH2903" s="135"/>
      <c r="AI2903" s="135"/>
    </row>
    <row r="2904" spans="1:35" ht="31.5">
      <c r="A2904" s="205">
        <v>2900</v>
      </c>
      <c r="B2904" s="206" t="s">
        <v>10191</v>
      </c>
      <c r="C2904" s="207" t="str">
        <f xml:space="preserve"> _xlfn.CONCAT(小韻資料表[[#This Row],[聲母拼音碼]],小韻資料表[[#This Row],[韻母拼音碼]],小韻資料表[[#This Row],[調號]])</f>
        <v>niong7</v>
      </c>
      <c r="D2904" s="206" t="s">
        <v>10192</v>
      </c>
      <c r="E2904" s="208" t="s">
        <v>936</v>
      </c>
      <c r="F2904" s="205">
        <v>10</v>
      </c>
      <c r="G2904" s="209" t="s">
        <v>10193</v>
      </c>
      <c r="H2904" s="205">
        <f xml:space="preserve"> LEN(小韻資料表[[#This Row],[小韻字集]])</f>
        <v>4</v>
      </c>
      <c r="I2904" s="205" cm="1">
        <f t="array" ref="I2904" xml:space="preserve"> MATCH(TRUE, ISNUMBER( SEARCH( LEFT(小韻資料表[[#This Row],[切語]],1), 切語上字資料表[切語上字]) ), 0)</f>
        <v>12</v>
      </c>
      <c r="J2904" s="210" t="str" cm="1">
        <f t="array" ref="J2904" xml:space="preserve"> INDEX(切語上字資料表[聲母], 小韻資料表[[#This Row],[上字表識別號]])</f>
        <v>娘</v>
      </c>
      <c r="K2904" s="210" t="str" cm="1">
        <f t="array" ref="K2904" xml:space="preserve"> INDEX(切語上字資料表[聲母拼音碼], 小韻資料表[[#This Row],[上字表識別號]])</f>
        <v>n</v>
      </c>
      <c r="L2904" s="210" t="str" cm="1">
        <f t="array" ref="L2904" xml:space="preserve"> INDEX(切語上字資料表[清濁], 小韻資料表[[#This Row],[上字表識別號]])</f>
        <v>次濁</v>
      </c>
      <c r="M2904" s="223" t="str" cm="1">
        <f t="array" ref="M2904" xml:space="preserve"> INDEX(切語上字資料表[發送收], 小韻資料表[[#This Row],[上字表識別號]])</f>
        <v>收聲</v>
      </c>
      <c r="N2904" s="205" cm="1">
        <f t="array" ref="N2904" xml:space="preserve"> MATCH(TRUE, ISNUMBER( SEARCH( RIGHT(小韻資料表[[#This Row],[切語]],1), 切語下字資料表[切語下字]) ), 0)</f>
        <v>243</v>
      </c>
      <c r="O2904" s="207" t="str" cm="1">
        <f t="array" ref="O2904" xml:space="preserve"> INDEX(切語下字資料表[韻母], 小韻資料表[[#This Row],[下字表識別號]])</f>
        <v>漾開3</v>
      </c>
      <c r="P2904" s="207" t="str" cm="1">
        <f t="array" ref="P2904" xml:space="preserve"> INDEX(切語下字資料表[韻母拼音碼], 小韻資料表[[#This Row],[下字表識別號]])</f>
        <v>iong</v>
      </c>
      <c r="Q2904" s="210" t="str" cm="1">
        <f t="array" ref="Q2904" xml:space="preserve"> INDEX(設定表!$C$19:$C$23, INT( LEFT(小韻資料表[[#This Row],[目次編碼]],1) ))</f>
        <v>去</v>
      </c>
      <c r="R2904" s="210">
        <f xml:space="preserve">  INDEX(設定表!$C$8:$C$15, MATCH( (RIGHT(小韻資料表[[#This Row],[清濁]]) &amp; 小韻資料表[[#This Row],[調]]), 設定表!$B$8:$B$15, 0))</f>
        <v>7</v>
      </c>
      <c r="S2904" s="205" t="s">
        <v>309</v>
      </c>
      <c r="T2904" s="205" t="s">
        <v>309</v>
      </c>
      <c r="U2904" s="226" t="s">
        <v>309</v>
      </c>
      <c r="V2904" s="147" t="s">
        <v>309</v>
      </c>
      <c r="X2904" s="135"/>
      <c r="Y2904" s="135"/>
      <c r="AA2904" s="135"/>
      <c r="AB2904" s="134"/>
      <c r="AC2904" s="135"/>
      <c r="AD2904" s="135"/>
      <c r="AH2904" s="135"/>
      <c r="AI2904" s="135"/>
    </row>
    <row r="2905" spans="1:35" ht="31.5">
      <c r="A2905" s="205">
        <v>2901</v>
      </c>
      <c r="B2905" s="206" t="s">
        <v>10194</v>
      </c>
      <c r="C2905" s="207" t="str">
        <f xml:space="preserve"> _xlfn.CONCAT(小韻資料表[[#This Row],[聲母拼音碼]],小韻資料表[[#This Row],[韻母拼音碼]],小韻資料表[[#This Row],[調號]])</f>
        <v>ciong7</v>
      </c>
      <c r="D2905" s="206" t="s">
        <v>10195</v>
      </c>
      <c r="E2905" s="208" t="s">
        <v>936</v>
      </c>
      <c r="F2905" s="205">
        <v>11</v>
      </c>
      <c r="G2905" s="209" t="s">
        <v>10196</v>
      </c>
      <c r="H2905" s="205">
        <f xml:space="preserve"> LEN(小韻資料表[[#This Row],[小韻字集]])</f>
        <v>4</v>
      </c>
      <c r="I2905" s="205" cm="1">
        <f t="array" ref="I2905" xml:space="preserve"> MATCH(TRUE, ISNUMBER( SEARCH( LEFT(小韻資料表[[#This Row],[切語]],1), 切語上字資料表[切語上字]) ), 0)</f>
        <v>23</v>
      </c>
      <c r="J2905" s="210" t="str" cm="1">
        <f t="array" ref="J2905" xml:space="preserve"> INDEX(切語上字資料表[聲母], 小韻資料表[[#This Row],[上字表識別號]])</f>
        <v>從</v>
      </c>
      <c r="K2905" s="210" t="str" cm="1">
        <f t="array" ref="K2905" xml:space="preserve"> INDEX(切語上字資料表[聲母拼音碼], 小韻資料表[[#This Row],[上字表識別號]])</f>
        <v>c</v>
      </c>
      <c r="L2905" s="210" t="str" cm="1">
        <f t="array" ref="L2905" xml:space="preserve"> INDEX(切語上字資料表[清濁], 小韻資料表[[#This Row],[上字表識別號]])</f>
        <v>全濁</v>
      </c>
      <c r="M2905" s="223" cm="1">
        <f t="array" ref="M2905" xml:space="preserve"> INDEX(切語上字資料表[發送收], 小韻資料表[[#This Row],[上字表識別號]])</f>
        <v>0</v>
      </c>
      <c r="N2905" s="205" cm="1">
        <f t="array" ref="N2905" xml:space="preserve"> MATCH(TRUE, ISNUMBER( SEARCH( RIGHT(小韻資料表[[#This Row],[切語]],1), 切語下字資料表[切語下字]) ), 0)</f>
        <v>243</v>
      </c>
      <c r="O2905" s="207" t="str" cm="1">
        <f t="array" ref="O2905" xml:space="preserve"> INDEX(切語下字資料表[韻母], 小韻資料表[[#This Row],[下字表識別號]])</f>
        <v>漾開3</v>
      </c>
      <c r="P2905" s="207" t="str" cm="1">
        <f t="array" ref="P2905" xml:space="preserve"> INDEX(切語下字資料表[韻母拼音碼], 小韻資料表[[#This Row],[下字表識別號]])</f>
        <v>iong</v>
      </c>
      <c r="Q2905" s="210" t="str" cm="1">
        <f t="array" ref="Q2905" xml:space="preserve"> INDEX(設定表!$C$19:$C$23, INT( LEFT(小韻資料表[[#This Row],[目次編碼]],1) ))</f>
        <v>去</v>
      </c>
      <c r="R2905" s="210">
        <f xml:space="preserve">  INDEX(設定表!$C$8:$C$15, MATCH( (RIGHT(小韻資料表[[#This Row],[清濁]]) &amp; 小韻資料表[[#This Row],[調]]), 設定表!$B$8:$B$15, 0))</f>
        <v>7</v>
      </c>
      <c r="S2905" s="205" t="s">
        <v>309</v>
      </c>
      <c r="T2905" s="205" t="s">
        <v>309</v>
      </c>
      <c r="U2905" s="226" t="s">
        <v>309</v>
      </c>
      <c r="V2905" s="146" t="s">
        <v>309</v>
      </c>
      <c r="X2905" s="135"/>
      <c r="Y2905" s="135"/>
      <c r="AA2905" s="135"/>
      <c r="AB2905" s="134"/>
      <c r="AC2905" s="135"/>
      <c r="AD2905" s="135"/>
      <c r="AH2905" s="135"/>
      <c r="AI2905" s="135"/>
    </row>
    <row r="2906" spans="1:35" ht="31.5">
      <c r="A2906" s="205">
        <v>2902</v>
      </c>
      <c r="B2906" s="206" t="s">
        <v>10197</v>
      </c>
      <c r="C2906" s="207" t="str">
        <f xml:space="preserve"> _xlfn.CONCAT(小韻資料表[[#This Row],[聲母拼音碼]],小韻資料表[[#This Row],[韻母拼音碼]],小韻資料表[[#This Row],[調號]])</f>
        <v>ciong3</v>
      </c>
      <c r="D2906" s="206" t="s">
        <v>10198</v>
      </c>
      <c r="E2906" s="208" t="s">
        <v>936</v>
      </c>
      <c r="F2906" s="205">
        <v>12</v>
      </c>
      <c r="G2906" s="209" t="s">
        <v>10199</v>
      </c>
      <c r="H2906" s="205">
        <f xml:space="preserve"> LEN(小韻資料表[[#This Row],[小韻字集]])</f>
        <v>5</v>
      </c>
      <c r="I2906" s="205" cm="1">
        <f t="array" ref="I2906" xml:space="preserve"> MATCH(TRUE, ISNUMBER( SEARCH( LEFT(小韻資料表[[#This Row],[切語]],1), 切語上字資料表[切語上字]) ), 0)</f>
        <v>30</v>
      </c>
      <c r="J2906" s="210" t="str" cm="1">
        <f t="array" ref="J2906" xml:space="preserve"> INDEX(切語上字資料表[聲母], 小韻資料表[[#This Row],[上字表識別號]])</f>
        <v>照</v>
      </c>
      <c r="K2906" s="210" t="str" cm="1">
        <f t="array" ref="K2906" xml:space="preserve"> INDEX(切語上字資料表[聲母拼音碼], 小韻資料表[[#This Row],[上字表識別號]])</f>
        <v>c</v>
      </c>
      <c r="L2906" s="210" t="str" cm="1">
        <f t="array" ref="L2906" xml:space="preserve"> INDEX(切語上字資料表[清濁], 小韻資料表[[#This Row],[上字表識別號]])</f>
        <v>全清</v>
      </c>
      <c r="M2906" s="223" t="str" cm="1">
        <f t="array" ref="M2906" xml:space="preserve"> INDEX(切語上字資料表[發送收], 小韻資料表[[#This Row],[上字表識別號]])</f>
        <v>發聲</v>
      </c>
      <c r="N2906" s="205" cm="1">
        <f t="array" ref="N2906" xml:space="preserve"> MATCH(TRUE, ISNUMBER( SEARCH( RIGHT(小韻資料表[[#This Row],[切語]],1), 切語下字資料表[切語下字]) ), 0)</f>
        <v>243</v>
      </c>
      <c r="O2906" s="207" t="str" cm="1">
        <f t="array" ref="O2906" xml:space="preserve"> INDEX(切語下字資料表[韻母], 小韻資料表[[#This Row],[下字表識別號]])</f>
        <v>漾開3</v>
      </c>
      <c r="P2906" s="207" t="str" cm="1">
        <f t="array" ref="P2906" xml:space="preserve"> INDEX(切語下字資料表[韻母拼音碼], 小韻資料表[[#This Row],[下字表識別號]])</f>
        <v>iong</v>
      </c>
      <c r="Q2906" s="210" t="str" cm="1">
        <f t="array" ref="Q2906" xml:space="preserve"> INDEX(設定表!$C$19:$C$23, INT( LEFT(小韻資料表[[#This Row],[目次編碼]],1) ))</f>
        <v>去</v>
      </c>
      <c r="R2906" s="210">
        <f xml:space="preserve">  INDEX(設定表!$C$8:$C$15, MATCH( (RIGHT(小韻資料表[[#This Row],[清濁]]) &amp; 小韻資料表[[#This Row],[調]]), 設定表!$B$8:$B$15, 0))</f>
        <v>3</v>
      </c>
      <c r="S2906" s="205" t="s">
        <v>309</v>
      </c>
      <c r="T2906" s="205" t="s">
        <v>309</v>
      </c>
      <c r="U2906" s="226" t="s">
        <v>10200</v>
      </c>
      <c r="V2906" s="147" t="s">
        <v>309</v>
      </c>
      <c r="X2906" s="135"/>
      <c r="Y2906" s="135"/>
      <c r="AA2906" s="135"/>
      <c r="AB2906" s="134"/>
      <c r="AC2906" s="135"/>
      <c r="AD2906" s="135"/>
      <c r="AH2906" s="135"/>
      <c r="AI2906" s="135"/>
    </row>
    <row r="2907" spans="1:35" ht="31.5">
      <c r="A2907" s="205">
        <v>2903</v>
      </c>
      <c r="B2907" s="206" t="s">
        <v>10201</v>
      </c>
      <c r="C2907" s="207" t="str">
        <f xml:space="preserve"> _xlfn.CONCAT(小韻資料表[[#This Row],[聲母拼音碼]],小韻資料表[[#This Row],[韻母拼音碼]],小韻資料表[[#This Row],[調號]])</f>
        <v>siong7</v>
      </c>
      <c r="D2907" s="206" t="s">
        <v>10202</v>
      </c>
      <c r="E2907" s="208" t="s">
        <v>936</v>
      </c>
      <c r="F2907" s="205">
        <v>13</v>
      </c>
      <c r="G2907" s="209" t="s">
        <v>10203</v>
      </c>
      <c r="H2907" s="205">
        <f xml:space="preserve"> LEN(小韻資料表[[#This Row],[小韻字集]])</f>
        <v>4</v>
      </c>
      <c r="I2907" s="205" cm="1">
        <f t="array" ref="I2907" xml:space="preserve"> MATCH(TRUE, ISNUMBER( SEARCH( LEFT(小韻資料表[[#This Row],[切語]],1), 切語上字資料表[切語上字]) ), 0)</f>
        <v>34</v>
      </c>
      <c r="J2907" s="210" t="str" cm="1">
        <f t="array" ref="J2907" xml:space="preserve"> INDEX(切語上字資料表[聲母], 小韻資料表[[#This Row],[上字表識別號]])</f>
        <v>禪</v>
      </c>
      <c r="K2907" s="210" t="str" cm="1">
        <f t="array" ref="K2907" xml:space="preserve"> INDEX(切語上字資料表[聲母拼音碼], 小韻資料表[[#This Row],[上字表識別號]])</f>
        <v>s</v>
      </c>
      <c r="L2907" s="210" t="str" cm="1">
        <f t="array" ref="L2907" xml:space="preserve"> INDEX(切語上字資料表[清濁], 小韻資料表[[#This Row],[上字表識別號]])</f>
        <v>全濁</v>
      </c>
      <c r="M2907" s="223" cm="1">
        <f t="array" ref="M2907" xml:space="preserve"> INDEX(切語上字資料表[發送收], 小韻資料表[[#This Row],[上字表識別號]])</f>
        <v>0</v>
      </c>
      <c r="N2907" s="205" cm="1">
        <f t="array" ref="N2907" xml:space="preserve"> MATCH(TRUE, ISNUMBER( SEARCH( RIGHT(小韻資料表[[#This Row],[切語]],1), 切語下字資料表[切語下字]) ), 0)</f>
        <v>243</v>
      </c>
      <c r="O2907" s="207" t="str" cm="1">
        <f t="array" ref="O2907" xml:space="preserve"> INDEX(切語下字資料表[韻母], 小韻資料表[[#This Row],[下字表識別號]])</f>
        <v>漾開3</v>
      </c>
      <c r="P2907" s="207" t="str" cm="1">
        <f t="array" ref="P2907" xml:space="preserve"> INDEX(切語下字資料表[韻母拼音碼], 小韻資料表[[#This Row],[下字表識別號]])</f>
        <v>iong</v>
      </c>
      <c r="Q2907" s="210" t="str" cm="1">
        <f t="array" ref="Q2907" xml:space="preserve"> INDEX(設定表!$C$19:$C$23, INT( LEFT(小韻資料表[[#This Row],[目次編碼]],1) ))</f>
        <v>去</v>
      </c>
      <c r="R2907" s="210">
        <f xml:space="preserve">  INDEX(設定表!$C$8:$C$15, MATCH( (RIGHT(小韻資料表[[#This Row],[清濁]]) &amp; 小韻資料表[[#This Row],[調]]), 設定表!$B$8:$B$15, 0))</f>
        <v>7</v>
      </c>
      <c r="S2907" s="205" t="s">
        <v>309</v>
      </c>
      <c r="T2907" s="205" t="s">
        <v>309</v>
      </c>
      <c r="U2907" s="226" t="s">
        <v>309</v>
      </c>
      <c r="V2907" s="146" t="s">
        <v>309</v>
      </c>
      <c r="X2907" s="135"/>
      <c r="Y2907" s="135"/>
      <c r="AA2907" s="135"/>
      <c r="AB2907" s="134"/>
      <c r="AC2907" s="135"/>
      <c r="AD2907" s="135"/>
      <c r="AH2907" s="135"/>
      <c r="AI2907" s="135"/>
    </row>
    <row r="2908" spans="1:35" ht="31.5">
      <c r="A2908" s="205">
        <v>2904</v>
      </c>
      <c r="B2908" s="206" t="s">
        <v>10204</v>
      </c>
      <c r="C2908" s="207" t="str">
        <f xml:space="preserve"> _xlfn.CONCAT(小韻資料表[[#This Row],[聲母拼音碼]],小韻資料表[[#This Row],[韻母拼音碼]],小韻資料表[[#This Row],[調號]])</f>
        <v>ciong3</v>
      </c>
      <c r="D2908" s="206" t="s">
        <v>10205</v>
      </c>
      <c r="E2908" s="208" t="s">
        <v>936</v>
      </c>
      <c r="F2908" s="205">
        <v>14</v>
      </c>
      <c r="G2908" s="209" t="s">
        <v>10206</v>
      </c>
      <c r="H2908" s="205">
        <f xml:space="preserve"> LEN(小韻資料表[[#This Row],[小韻字集]])</f>
        <v>3</v>
      </c>
      <c r="I2908" s="205" cm="1">
        <f t="array" ref="I2908" xml:space="preserve"> MATCH(TRUE, ISNUMBER( SEARCH( LEFT(小韻資料表[[#This Row],[切語]],1), 切語上字資料表[切語上字]) ), 0)</f>
        <v>26</v>
      </c>
      <c r="J2908" s="210" t="str" cm="1">
        <f t="array" ref="J2908" xml:space="preserve"> INDEX(切語上字資料表[聲母], 小韻資料表[[#This Row],[上字表識別號]])</f>
        <v>莊</v>
      </c>
      <c r="K2908" s="210" t="str" cm="1">
        <f t="array" ref="K2908" xml:space="preserve"> INDEX(切語上字資料表[聲母拼音碼], 小韻資料表[[#This Row],[上字表識別號]])</f>
        <v>c</v>
      </c>
      <c r="L2908" s="210" t="str" cm="1">
        <f t="array" ref="L2908" xml:space="preserve"> INDEX(切語上字資料表[清濁], 小韻資料表[[#This Row],[上字表識別號]])</f>
        <v>全清</v>
      </c>
      <c r="M2908" s="223" t="str" cm="1">
        <f t="array" ref="M2908" xml:space="preserve"> INDEX(切語上字資料表[發送收], 小韻資料表[[#This Row],[上字表識別號]])</f>
        <v>發聲</v>
      </c>
      <c r="N2908" s="205" cm="1">
        <f t="array" ref="N2908" xml:space="preserve"> MATCH(TRUE, ISNUMBER( SEARCH( RIGHT(小韻資料表[[#This Row],[切語]],1), 切語下字資料表[切語下字]) ), 0)</f>
        <v>243</v>
      </c>
      <c r="O2908" s="207" t="str" cm="1">
        <f t="array" ref="O2908" xml:space="preserve"> INDEX(切語下字資料表[韻母], 小韻資料表[[#This Row],[下字表識別號]])</f>
        <v>漾開3</v>
      </c>
      <c r="P2908" s="207" t="str" cm="1">
        <f t="array" ref="P2908" xml:space="preserve"> INDEX(切語下字資料表[韻母拼音碼], 小韻資料表[[#This Row],[下字表識別號]])</f>
        <v>iong</v>
      </c>
      <c r="Q2908" s="210" t="str" cm="1">
        <f t="array" ref="Q2908" xml:space="preserve"> INDEX(設定表!$C$19:$C$23, INT( LEFT(小韻資料表[[#This Row],[目次編碼]],1) ))</f>
        <v>去</v>
      </c>
      <c r="R2908" s="210">
        <f xml:space="preserve">  INDEX(設定表!$C$8:$C$15, MATCH( (RIGHT(小韻資料表[[#This Row],[清濁]]) &amp; 小韻資料表[[#This Row],[調]]), 設定表!$B$8:$B$15, 0))</f>
        <v>3</v>
      </c>
      <c r="S2908" s="205" t="s">
        <v>309</v>
      </c>
      <c r="T2908" s="205" t="s">
        <v>309</v>
      </c>
      <c r="U2908" s="226" t="s">
        <v>309</v>
      </c>
      <c r="V2908" s="147" t="s">
        <v>309</v>
      </c>
      <c r="X2908" s="135"/>
      <c r="Y2908" s="135"/>
      <c r="AA2908" s="135"/>
      <c r="AB2908" s="134"/>
      <c r="AC2908" s="135"/>
      <c r="AD2908" s="135"/>
      <c r="AH2908" s="135"/>
      <c r="AI2908" s="135"/>
    </row>
    <row r="2909" spans="1:35" ht="31.5">
      <c r="A2909" s="205">
        <v>2905</v>
      </c>
      <c r="B2909" s="206" t="s">
        <v>10207</v>
      </c>
      <c r="C2909" s="207" t="str">
        <f xml:space="preserve"> _xlfn.CONCAT(小韻資料表[[#This Row],[聲母拼音碼]],小韻資料表[[#This Row],[韻母拼音碼]],小韻資料表[[#This Row],[調號]])</f>
        <v>Øiong3</v>
      </c>
      <c r="D2909" s="206" t="s">
        <v>10208</v>
      </c>
      <c r="E2909" s="208" t="s">
        <v>936</v>
      </c>
      <c r="F2909" s="205">
        <v>15</v>
      </c>
      <c r="G2909" s="209" t="s">
        <v>10209</v>
      </c>
      <c r="H2909" s="205">
        <f xml:space="preserve"> LEN(小韻資料表[[#This Row],[小韻字集]])</f>
        <v>4</v>
      </c>
      <c r="I2909" s="205" cm="1">
        <f t="array" ref="I2909" xml:space="preserve"> MATCH(TRUE, ISNUMBER( SEARCH( LEFT(小韻資料表[[#This Row],[切語]],1), 切語上字資料表[切語上字]) ), 0)</f>
        <v>35</v>
      </c>
      <c r="J2909" s="210" t="str" cm="1">
        <f t="array" ref="J2909" xml:space="preserve"> INDEX(切語上字資料表[聲母], 小韻資料表[[#This Row],[上字表識別號]])</f>
        <v>影</v>
      </c>
      <c r="K2909" s="210" t="str" cm="1">
        <f t="array" ref="K2909" xml:space="preserve"> INDEX(切語上字資料表[聲母拼音碼], 小韻資料表[[#This Row],[上字表識別號]])</f>
        <v>Ø</v>
      </c>
      <c r="L2909" s="210" t="str" cm="1">
        <f t="array" ref="L2909" xml:space="preserve"> INDEX(切語上字資料表[清濁], 小韻資料表[[#This Row],[上字表識別號]])</f>
        <v>全清</v>
      </c>
      <c r="M2909" s="223" t="str" cm="1">
        <f t="array" ref="M2909" xml:space="preserve"> INDEX(切語上字資料表[發送收], 小韻資料表[[#This Row],[上字表識別號]])</f>
        <v>發聲</v>
      </c>
      <c r="N2909" s="205" cm="1">
        <f t="array" ref="N2909" xml:space="preserve"> MATCH(TRUE, ISNUMBER( SEARCH( RIGHT(小韻資料表[[#This Row],[切語]],1), 切語下字資料表[切語下字]) ), 0)</f>
        <v>243</v>
      </c>
      <c r="O2909" s="207" t="str" cm="1">
        <f t="array" ref="O2909" xml:space="preserve"> INDEX(切語下字資料表[韻母], 小韻資料表[[#This Row],[下字表識別號]])</f>
        <v>漾開3</v>
      </c>
      <c r="P2909" s="207" t="str" cm="1">
        <f t="array" ref="P2909" xml:space="preserve"> INDEX(切語下字資料表[韻母拼音碼], 小韻資料表[[#This Row],[下字表識別號]])</f>
        <v>iong</v>
      </c>
      <c r="Q2909" s="210" t="str" cm="1">
        <f t="array" ref="Q2909" xml:space="preserve"> INDEX(設定表!$C$19:$C$23, INT( LEFT(小韻資料表[[#This Row],[目次編碼]],1) ))</f>
        <v>去</v>
      </c>
      <c r="R2909" s="210">
        <f xml:space="preserve">  INDEX(設定表!$C$8:$C$15, MATCH( (RIGHT(小韻資料表[[#This Row],[清濁]]) &amp; 小韻資料表[[#This Row],[調]]), 設定表!$B$8:$B$15, 0))</f>
        <v>3</v>
      </c>
      <c r="S2909" s="205" t="s">
        <v>309</v>
      </c>
      <c r="T2909" s="205" t="s">
        <v>309</v>
      </c>
      <c r="U2909" s="226" t="s">
        <v>309</v>
      </c>
      <c r="V2909" s="146" t="s">
        <v>309</v>
      </c>
      <c r="X2909" s="135"/>
      <c r="Y2909" s="135"/>
      <c r="AA2909" s="135"/>
      <c r="AB2909" s="134"/>
      <c r="AC2909" s="135"/>
      <c r="AD2909" s="135"/>
      <c r="AH2909" s="135"/>
      <c r="AI2909" s="135"/>
    </row>
    <row r="2910" spans="1:35" ht="31.5">
      <c r="A2910" s="205">
        <v>2906</v>
      </c>
      <c r="B2910" s="206" t="s">
        <v>10210</v>
      </c>
      <c r="C2910" s="207" t="str">
        <f xml:space="preserve"> _xlfn.CONCAT(小韻資料表[[#This Row],[聲母拼音碼]],小韻資料表[[#This Row],[韻母拼音碼]],小韻資料表[[#This Row],[調號]])</f>
        <v>khiong7</v>
      </c>
      <c r="D2910" s="206" t="s">
        <v>10211</v>
      </c>
      <c r="E2910" s="208" t="s">
        <v>936</v>
      </c>
      <c r="F2910" s="205">
        <v>16</v>
      </c>
      <c r="G2910" s="209" t="s">
        <v>10211</v>
      </c>
      <c r="H2910" s="205">
        <f xml:space="preserve"> LEN(小韻資料表[[#This Row],[小韻字集]])</f>
        <v>1</v>
      </c>
      <c r="I2910" s="205" cm="1">
        <f t="array" ref="I2910" xml:space="preserve"> MATCH(TRUE, ISNUMBER( SEARCH( LEFT(小韻資料表[[#This Row],[切語]],1), 切語上字資料表[切語上字]) ), 0)</f>
        <v>3</v>
      </c>
      <c r="J2910" s="210" t="str" cm="1">
        <f t="array" ref="J2910" xml:space="preserve"> INDEX(切語上字資料表[聲母], 小韻資料表[[#This Row],[上字表識別號]])</f>
        <v>群</v>
      </c>
      <c r="K2910" s="210" t="str" cm="1">
        <f t="array" ref="K2910" xml:space="preserve"> INDEX(切語上字資料表[聲母拼音碼], 小韻資料表[[#This Row],[上字表識別號]])</f>
        <v>kh</v>
      </c>
      <c r="L2910" s="210" t="str" cm="1">
        <f t="array" ref="L2910" xml:space="preserve"> INDEX(切語上字資料表[清濁], 小韻資料表[[#This Row],[上字表識別號]])</f>
        <v>全濁</v>
      </c>
      <c r="M2910" s="223" cm="1">
        <f t="array" ref="M2910" xml:space="preserve"> INDEX(切語上字資料表[發送收], 小韻資料表[[#This Row],[上字表識別號]])</f>
        <v>0</v>
      </c>
      <c r="N2910" s="205" cm="1">
        <f t="array" ref="N2910" xml:space="preserve"> MATCH(TRUE, ISNUMBER( SEARCH( RIGHT(小韻資料表[[#This Row],[切語]],1), 切語下字資料表[切語下字]) ), 0)</f>
        <v>243</v>
      </c>
      <c r="O2910" s="207" t="str" cm="1">
        <f t="array" ref="O2910" xml:space="preserve"> INDEX(切語下字資料表[韻母], 小韻資料表[[#This Row],[下字表識別號]])</f>
        <v>漾開3</v>
      </c>
      <c r="P2910" s="207" t="str" cm="1">
        <f t="array" ref="P2910" xml:space="preserve"> INDEX(切語下字資料表[韻母拼音碼], 小韻資料表[[#This Row],[下字表識別號]])</f>
        <v>iong</v>
      </c>
      <c r="Q2910" s="210" t="str" cm="1">
        <f t="array" ref="Q2910" xml:space="preserve"> INDEX(設定表!$C$19:$C$23, INT( LEFT(小韻資料表[[#This Row],[目次編碼]],1) ))</f>
        <v>去</v>
      </c>
      <c r="R2910" s="210">
        <f xml:space="preserve">  INDEX(設定表!$C$8:$C$15, MATCH( (RIGHT(小韻資料表[[#This Row],[清濁]]) &amp; 小韻資料表[[#This Row],[調]]), 設定表!$B$8:$B$15, 0))</f>
        <v>7</v>
      </c>
      <c r="S2910" s="205" t="s">
        <v>309</v>
      </c>
      <c r="T2910" s="205" t="s">
        <v>309</v>
      </c>
      <c r="U2910" s="226" t="s">
        <v>10212</v>
      </c>
      <c r="V2910" s="147" t="s">
        <v>309</v>
      </c>
      <c r="X2910" s="135"/>
      <c r="Y2910" s="135"/>
      <c r="AA2910" s="135"/>
      <c r="AB2910" s="134"/>
      <c r="AC2910" s="135"/>
      <c r="AD2910" s="135"/>
      <c r="AH2910" s="135"/>
      <c r="AI2910" s="135"/>
    </row>
    <row r="2911" spans="1:35" ht="31.5">
      <c r="A2911" s="205">
        <v>2907</v>
      </c>
      <c r="B2911" s="206" t="s">
        <v>10213</v>
      </c>
      <c r="C2911" s="207" t="str">
        <f xml:space="preserve"> _xlfn.CONCAT(小韻資料表[[#This Row],[聲母拼音碼]],小韻資料表[[#This Row],[韻母拼音碼]],小韻資料表[[#This Row],[調號]])</f>
        <v>chiong3</v>
      </c>
      <c r="D2911" s="206" t="s">
        <v>10214</v>
      </c>
      <c r="E2911" s="208" t="s">
        <v>936</v>
      </c>
      <c r="F2911" s="205">
        <v>17</v>
      </c>
      <c r="G2911" s="209" t="s">
        <v>10215</v>
      </c>
      <c r="H2911" s="205">
        <f xml:space="preserve"> LEN(小韻資料表[[#This Row],[小韻字集]])</f>
        <v>5</v>
      </c>
      <c r="I2911" s="205" cm="1">
        <f t="array" ref="I2911" xml:space="preserve"> MATCH(TRUE, ISNUMBER( SEARCH( LEFT(小韻資料表[[#This Row],[切語]],1), 切語上字資料表[切語上字]) ), 0)</f>
        <v>31</v>
      </c>
      <c r="J2911" s="210" t="str" cm="1">
        <f t="array" ref="J2911" xml:space="preserve"> INDEX(切語上字資料表[聲母], 小韻資料表[[#This Row],[上字表識別號]])</f>
        <v>穿</v>
      </c>
      <c r="K2911" s="210" t="str" cm="1">
        <f t="array" ref="K2911" xml:space="preserve"> INDEX(切語上字資料表[聲母拼音碼], 小韻資料表[[#This Row],[上字表識別號]])</f>
        <v>ch</v>
      </c>
      <c r="L2911" s="210" t="str" cm="1">
        <f t="array" ref="L2911" xml:space="preserve"> INDEX(切語上字資料表[清濁], 小韻資料表[[#This Row],[上字表識別號]])</f>
        <v>次清</v>
      </c>
      <c r="M2911" s="223" t="str" cm="1">
        <f t="array" ref="M2911" xml:space="preserve"> INDEX(切語上字資料表[發送收], 小韻資料表[[#This Row],[上字表識別號]])</f>
        <v>送氣</v>
      </c>
      <c r="N2911" s="205" cm="1">
        <f t="array" ref="N2911" xml:space="preserve"> MATCH(TRUE, ISNUMBER( SEARCH( RIGHT(小韻資料表[[#This Row],[切語]],1), 切語下字資料表[切語下字]) ), 0)</f>
        <v>243</v>
      </c>
      <c r="O2911" s="207" t="str" cm="1">
        <f t="array" ref="O2911" xml:space="preserve"> INDEX(切語下字資料表[韻母], 小韻資料表[[#This Row],[下字表識別號]])</f>
        <v>漾開3</v>
      </c>
      <c r="P2911" s="207" t="str" cm="1">
        <f t="array" ref="P2911" xml:space="preserve"> INDEX(切語下字資料表[韻母拼音碼], 小韻資料表[[#This Row],[下字表識別號]])</f>
        <v>iong</v>
      </c>
      <c r="Q2911" s="210" t="str" cm="1">
        <f t="array" ref="Q2911" xml:space="preserve"> INDEX(設定表!$C$19:$C$23, INT( LEFT(小韻資料表[[#This Row],[目次編碼]],1) ))</f>
        <v>去</v>
      </c>
      <c r="R2911" s="210">
        <f xml:space="preserve">  INDEX(設定表!$C$8:$C$15, MATCH( (RIGHT(小韻資料表[[#This Row],[清濁]]) &amp; 小韻資料表[[#This Row],[調]]), 設定表!$B$8:$B$15, 0))</f>
        <v>3</v>
      </c>
      <c r="S2911" s="205" t="s">
        <v>309</v>
      </c>
      <c r="T2911" s="205" t="s">
        <v>309</v>
      </c>
      <c r="U2911" s="226" t="s">
        <v>309</v>
      </c>
      <c r="V2911" s="146" t="s">
        <v>309</v>
      </c>
      <c r="X2911" s="135"/>
      <c r="Y2911" s="135"/>
      <c r="AA2911" s="135"/>
      <c r="AB2911" s="134"/>
      <c r="AC2911" s="135"/>
      <c r="AD2911" s="135"/>
      <c r="AH2911" s="135"/>
      <c r="AI2911" s="135"/>
    </row>
    <row r="2912" spans="1:35" ht="31.5">
      <c r="A2912" s="205">
        <v>2908</v>
      </c>
      <c r="B2912" s="206" t="s">
        <v>10216</v>
      </c>
      <c r="C2912" s="207" t="str">
        <f xml:space="preserve"> _xlfn.CONCAT(小韻資料表[[#This Row],[聲母拼音碼]],小韻資料表[[#This Row],[韻母拼音碼]],小韻資料表[[#This Row],[調號]])</f>
        <v>chiong3</v>
      </c>
      <c r="D2912" s="206" t="s">
        <v>10217</v>
      </c>
      <c r="E2912" s="208" t="s">
        <v>936</v>
      </c>
      <c r="F2912" s="205">
        <v>18</v>
      </c>
      <c r="G2912" s="209" t="s">
        <v>10218</v>
      </c>
      <c r="H2912" s="205">
        <f xml:space="preserve"> LEN(小韻資料表[[#This Row],[小韻字集]])</f>
        <v>4</v>
      </c>
      <c r="I2912" s="205" cm="1">
        <f t="array" ref="I2912" xml:space="preserve"> MATCH(TRUE, ISNUMBER( SEARCH( LEFT(小韻資料表[[#This Row],[切語]],1), 切語上字資料表[切語上字]) ), 0)</f>
        <v>27</v>
      </c>
      <c r="J2912" s="210" t="str" cm="1">
        <f t="array" ref="J2912" xml:space="preserve"> INDEX(切語上字資料表[聲母], 小韻資料表[[#This Row],[上字表識別號]])</f>
        <v>初</v>
      </c>
      <c r="K2912" s="210" t="str" cm="1">
        <f t="array" ref="K2912" xml:space="preserve"> INDEX(切語上字資料表[聲母拼音碼], 小韻資料表[[#This Row],[上字表識別號]])</f>
        <v>ch</v>
      </c>
      <c r="L2912" s="210" t="str" cm="1">
        <f t="array" ref="L2912" xml:space="preserve"> INDEX(切語上字資料表[清濁], 小韻資料表[[#This Row],[上字表識別號]])</f>
        <v>次清</v>
      </c>
      <c r="M2912" s="223" t="str" cm="1">
        <f t="array" ref="M2912" xml:space="preserve"> INDEX(切語上字資料表[發送收], 小韻資料表[[#This Row],[上字表識別號]])</f>
        <v>送氣</v>
      </c>
      <c r="N2912" s="205" cm="1">
        <f t="array" ref="N2912" xml:space="preserve"> MATCH(TRUE, ISNUMBER( SEARCH( RIGHT(小韻資料表[[#This Row],[切語]],1), 切語下字資料表[切語下字]) ), 0)</f>
        <v>243</v>
      </c>
      <c r="O2912" s="207" t="str" cm="1">
        <f t="array" ref="O2912" xml:space="preserve"> INDEX(切語下字資料表[韻母], 小韻資料表[[#This Row],[下字表識別號]])</f>
        <v>漾開3</v>
      </c>
      <c r="P2912" s="207" t="str" cm="1">
        <f t="array" ref="P2912" xml:space="preserve"> INDEX(切語下字資料表[韻母拼音碼], 小韻資料表[[#This Row],[下字表識別號]])</f>
        <v>iong</v>
      </c>
      <c r="Q2912" s="210" t="str" cm="1">
        <f t="array" ref="Q2912" xml:space="preserve"> INDEX(設定表!$C$19:$C$23, INT( LEFT(小韻資料表[[#This Row],[目次編碼]],1) ))</f>
        <v>去</v>
      </c>
      <c r="R2912" s="210">
        <f xml:space="preserve">  INDEX(設定表!$C$8:$C$15, MATCH( (RIGHT(小韻資料表[[#This Row],[清濁]]) &amp; 小韻資料表[[#This Row],[調]]), 設定表!$B$8:$B$15, 0))</f>
        <v>3</v>
      </c>
      <c r="S2912" s="205" t="s">
        <v>309</v>
      </c>
      <c r="T2912" s="205" t="s">
        <v>309</v>
      </c>
      <c r="U2912" s="226" t="s">
        <v>309</v>
      </c>
      <c r="V2912" s="147" t="s">
        <v>309</v>
      </c>
      <c r="X2912" s="135"/>
      <c r="Y2912" s="135"/>
      <c r="AA2912" s="135"/>
      <c r="AB2912" s="134"/>
      <c r="AC2912" s="135"/>
      <c r="AD2912" s="135"/>
      <c r="AH2912" s="135"/>
      <c r="AI2912" s="135"/>
    </row>
    <row r="2913" spans="1:35" ht="31.5">
      <c r="A2913" s="205">
        <v>2909</v>
      </c>
      <c r="B2913" s="206" t="s">
        <v>10219</v>
      </c>
      <c r="C2913" s="207" t="str">
        <f xml:space="preserve"> _xlfn.CONCAT(小韻資料表[[#This Row],[聲母拼音碼]],小韻資料表[[#This Row],[韻母拼音碼]],小韻資料表[[#This Row],[調號]])</f>
        <v>ciong3</v>
      </c>
      <c r="D2913" s="206" t="s">
        <v>10220</v>
      </c>
      <c r="E2913" s="208" t="s">
        <v>936</v>
      </c>
      <c r="F2913" s="205">
        <v>19</v>
      </c>
      <c r="G2913" s="209" t="s">
        <v>10221</v>
      </c>
      <c r="H2913" s="205">
        <f xml:space="preserve"> LEN(小韻資料表[[#This Row],[小韻字集]])</f>
        <v>6</v>
      </c>
      <c r="I2913" s="205" cm="1">
        <f t="array" ref="I2913" xml:space="preserve"> MATCH(TRUE, ISNUMBER( SEARCH( LEFT(小韻資料表[[#This Row],[切語]],1), 切語上字資料表[切語上字]) ), 0)</f>
        <v>21</v>
      </c>
      <c r="J2913" s="210" t="str" cm="1">
        <f t="array" ref="J2913" xml:space="preserve"> INDEX(切語上字資料表[聲母], 小韻資料表[[#This Row],[上字表識別號]])</f>
        <v>精</v>
      </c>
      <c r="K2913" s="210" t="str" cm="1">
        <f t="array" ref="K2913" xml:space="preserve"> INDEX(切語上字資料表[聲母拼音碼], 小韻資料表[[#This Row],[上字表識別號]])</f>
        <v>c</v>
      </c>
      <c r="L2913" s="210" t="str" cm="1">
        <f t="array" ref="L2913" xml:space="preserve"> INDEX(切語上字資料表[清濁], 小韻資料表[[#This Row],[上字表識別號]])</f>
        <v>全清</v>
      </c>
      <c r="M2913" s="223" t="str" cm="1">
        <f t="array" ref="M2913" xml:space="preserve"> INDEX(切語上字資料表[發送收], 小韻資料表[[#This Row],[上字表識別號]])</f>
        <v>發聲</v>
      </c>
      <c r="N2913" s="205" cm="1">
        <f t="array" ref="N2913" xml:space="preserve"> MATCH(TRUE, ISNUMBER( SEARCH( RIGHT(小韻資料表[[#This Row],[切語]],1), 切語下字資料表[切語下字]) ), 0)</f>
        <v>243</v>
      </c>
      <c r="O2913" s="207" t="str" cm="1">
        <f t="array" ref="O2913" xml:space="preserve"> INDEX(切語下字資料表[韻母], 小韻資料表[[#This Row],[下字表識別號]])</f>
        <v>漾開3</v>
      </c>
      <c r="P2913" s="207" t="str" cm="1">
        <f t="array" ref="P2913" xml:space="preserve"> INDEX(切語下字資料表[韻母拼音碼], 小韻資料表[[#This Row],[下字表識別號]])</f>
        <v>iong</v>
      </c>
      <c r="Q2913" s="210" t="str" cm="1">
        <f t="array" ref="Q2913" xml:space="preserve"> INDEX(設定表!$C$19:$C$23, INT( LEFT(小韻資料表[[#This Row],[目次編碼]],1) ))</f>
        <v>去</v>
      </c>
      <c r="R2913" s="210">
        <f xml:space="preserve">  INDEX(設定表!$C$8:$C$15, MATCH( (RIGHT(小韻資料表[[#This Row],[清濁]]) &amp; 小韻資料表[[#This Row],[調]]), 設定表!$B$8:$B$15, 0))</f>
        <v>3</v>
      </c>
      <c r="S2913" s="205" t="s">
        <v>309</v>
      </c>
      <c r="T2913" s="205" t="s">
        <v>309</v>
      </c>
      <c r="U2913" s="226" t="s">
        <v>309</v>
      </c>
      <c r="V2913" s="146" t="s">
        <v>309</v>
      </c>
      <c r="X2913" s="135"/>
      <c r="Y2913" s="135"/>
      <c r="AA2913" s="135"/>
      <c r="AB2913" s="134"/>
      <c r="AC2913" s="135"/>
      <c r="AD2913" s="135"/>
      <c r="AH2913" s="135"/>
      <c r="AI2913" s="135"/>
    </row>
    <row r="2914" spans="1:35" ht="31.5">
      <c r="A2914" s="205">
        <v>2910</v>
      </c>
      <c r="B2914" s="206" t="s">
        <v>10222</v>
      </c>
      <c r="C2914" s="207" t="str">
        <f xml:space="preserve"> _xlfn.CONCAT(小韻資料表[[#This Row],[聲母拼音碼]],小韻資料表[[#This Row],[韻母拼音碼]],小韻資料表[[#This Row],[調號]])</f>
        <v>giong7</v>
      </c>
      <c r="D2914" s="206" t="s">
        <v>10223</v>
      </c>
      <c r="E2914" s="208" t="s">
        <v>936</v>
      </c>
      <c r="F2914" s="205">
        <v>20</v>
      </c>
      <c r="G2914" s="209" t="s">
        <v>10224</v>
      </c>
      <c r="H2914" s="205">
        <f xml:space="preserve"> LEN(小韻資料表[[#This Row],[小韻字集]])</f>
        <v>3</v>
      </c>
      <c r="I2914" s="205" cm="1">
        <f t="array" ref="I2914" xml:space="preserve"> MATCH(TRUE, ISNUMBER( SEARCH( LEFT(小韻資料表[[#This Row],[切語]],1), 切語上字資料表[切語上字]) ), 0)</f>
        <v>4</v>
      </c>
      <c r="J2914" s="210" t="str" cm="1">
        <f t="array" ref="J2914" xml:space="preserve"> INDEX(切語上字資料表[聲母], 小韻資料表[[#This Row],[上字表識別號]])</f>
        <v>疑</v>
      </c>
      <c r="K2914" s="210" t="str" cm="1">
        <f t="array" ref="K2914" xml:space="preserve"> INDEX(切語上字資料表[聲母拼音碼], 小韻資料表[[#This Row],[上字表識別號]])</f>
        <v>g</v>
      </c>
      <c r="L2914" s="210" t="str" cm="1">
        <f t="array" ref="L2914" xml:space="preserve"> INDEX(切語上字資料表[清濁], 小韻資料表[[#This Row],[上字表識別號]])</f>
        <v>次濁</v>
      </c>
      <c r="M2914" s="223" t="str" cm="1">
        <f t="array" ref="M2914" xml:space="preserve"> INDEX(切語上字資料表[發送收], 小韻資料表[[#This Row],[上字表識別號]])</f>
        <v>收聲</v>
      </c>
      <c r="N2914" s="205" cm="1">
        <f t="array" ref="N2914" xml:space="preserve"> MATCH(TRUE, ISNUMBER( SEARCH( RIGHT(小韻資料表[[#This Row],[切語]],1), 切語下字資料表[切語下字]) ), 0)</f>
        <v>243</v>
      </c>
      <c r="O2914" s="207" t="str" cm="1">
        <f t="array" ref="O2914" xml:space="preserve"> INDEX(切語下字資料表[韻母], 小韻資料表[[#This Row],[下字表識別號]])</f>
        <v>漾開3</v>
      </c>
      <c r="P2914" s="207" t="str" cm="1">
        <f t="array" ref="P2914" xml:space="preserve"> INDEX(切語下字資料表[韻母拼音碼], 小韻資料表[[#This Row],[下字表識別號]])</f>
        <v>iong</v>
      </c>
      <c r="Q2914" s="210" t="str" cm="1">
        <f t="array" ref="Q2914" xml:space="preserve"> INDEX(設定表!$C$19:$C$23, INT( LEFT(小韻資料表[[#This Row],[目次編碼]],1) ))</f>
        <v>去</v>
      </c>
      <c r="R2914" s="210">
        <f xml:space="preserve">  INDEX(設定表!$C$8:$C$15, MATCH( (RIGHT(小韻資料表[[#This Row],[清濁]]) &amp; 小韻資料表[[#This Row],[調]]), 設定表!$B$8:$B$15, 0))</f>
        <v>7</v>
      </c>
      <c r="S2914" s="205" t="s">
        <v>309</v>
      </c>
      <c r="T2914" s="205" t="s">
        <v>309</v>
      </c>
      <c r="U2914" s="226" t="s">
        <v>309</v>
      </c>
      <c r="V2914" s="147" t="s">
        <v>309</v>
      </c>
      <c r="X2914" s="135"/>
      <c r="Y2914" s="135"/>
      <c r="AA2914" s="135"/>
      <c r="AB2914" s="134"/>
      <c r="AC2914" s="135"/>
      <c r="AD2914" s="135"/>
      <c r="AH2914" s="135"/>
      <c r="AI2914" s="135"/>
    </row>
    <row r="2915" spans="1:35" ht="31.5">
      <c r="A2915" s="205">
        <v>2911</v>
      </c>
      <c r="B2915" s="206" t="s">
        <v>10225</v>
      </c>
      <c r="C2915" s="207" t="str">
        <f xml:space="preserve"> _xlfn.CONCAT(小韻資料表[[#This Row],[聲母拼音碼]],小韻資料表[[#This Row],[韻母拼音碼]],小韻資料表[[#This Row],[調號]])</f>
        <v>hiong3</v>
      </c>
      <c r="D2915" s="206" t="s">
        <v>10226</v>
      </c>
      <c r="E2915" s="208" t="s">
        <v>936</v>
      </c>
      <c r="F2915" s="205">
        <v>21</v>
      </c>
      <c r="G2915" s="209" t="s">
        <v>10227</v>
      </c>
      <c r="H2915" s="205">
        <f xml:space="preserve"> LEN(小韻資料表[[#This Row],[小韻字集]])</f>
        <v>3</v>
      </c>
      <c r="I2915" s="205" cm="1">
        <f t="array" ref="I2915" xml:space="preserve"> MATCH(TRUE, ISNUMBER( SEARCH( LEFT(小韻資料表[[#This Row],[切語]],1), 切語上字資料表[切語上字]) ), 0)</f>
        <v>18</v>
      </c>
      <c r="J2915" s="210" t="str" cm="1">
        <f t="array" ref="J2915" xml:space="preserve"> INDEX(切語上字資料表[聲母], 小韻資料表[[#This Row],[上字表識別號]])</f>
        <v>敷</v>
      </c>
      <c r="K2915" s="210" t="str" cm="1">
        <f t="array" ref="K2915" xml:space="preserve"> INDEX(切語上字資料表[聲母拼音碼], 小韻資料表[[#This Row],[上字表識別號]])</f>
        <v>h</v>
      </c>
      <c r="L2915" s="210" t="str" cm="1">
        <f t="array" ref="L2915" xml:space="preserve"> INDEX(切語上字資料表[清濁], 小韻資料表[[#This Row],[上字表識別號]])</f>
        <v>次清</v>
      </c>
      <c r="M2915" s="223" t="str" cm="1">
        <f t="array" ref="M2915" xml:space="preserve"> INDEX(切語上字資料表[發送收], 小韻資料表[[#This Row],[上字表識別號]])</f>
        <v>送氣</v>
      </c>
      <c r="N2915" s="205" cm="1">
        <f t="array" ref="N2915" xml:space="preserve"> MATCH(TRUE, ISNUMBER( SEARCH( RIGHT(小韻資料表[[#This Row],[切語]],1), 切語下字資料表[切語下字]) ), 0)</f>
        <v>243</v>
      </c>
      <c r="O2915" s="207" t="str" cm="1">
        <f t="array" ref="O2915" xml:space="preserve"> INDEX(切語下字資料表[韻母], 小韻資料表[[#This Row],[下字表識別號]])</f>
        <v>漾開3</v>
      </c>
      <c r="P2915" s="207" t="str" cm="1">
        <f t="array" ref="P2915" xml:space="preserve"> INDEX(切語下字資料表[韻母拼音碼], 小韻資料表[[#This Row],[下字表識別號]])</f>
        <v>iong</v>
      </c>
      <c r="Q2915" s="210" t="str" cm="1">
        <f t="array" ref="Q2915" xml:space="preserve"> INDEX(設定表!$C$19:$C$23, INT( LEFT(小韻資料表[[#This Row],[目次編碼]],1) ))</f>
        <v>去</v>
      </c>
      <c r="R2915" s="210">
        <f xml:space="preserve">  INDEX(設定表!$C$8:$C$15, MATCH( (RIGHT(小韻資料表[[#This Row],[清濁]]) &amp; 小韻資料表[[#This Row],[調]]), 設定表!$B$8:$B$15, 0))</f>
        <v>3</v>
      </c>
      <c r="S2915" s="205" t="s">
        <v>309</v>
      </c>
      <c r="T2915" s="205" t="s">
        <v>309</v>
      </c>
      <c r="U2915" s="226" t="s">
        <v>309</v>
      </c>
      <c r="V2915" s="146" t="s">
        <v>309</v>
      </c>
      <c r="X2915" s="135"/>
      <c r="Y2915" s="135"/>
      <c r="AA2915" s="135"/>
      <c r="AB2915" s="134"/>
      <c r="AC2915" s="135"/>
      <c r="AD2915" s="135"/>
      <c r="AH2915" s="135"/>
      <c r="AI2915" s="135"/>
    </row>
    <row r="2916" spans="1:35" ht="31.5">
      <c r="A2916" s="205">
        <v>2912</v>
      </c>
      <c r="B2916" s="206" t="s">
        <v>13225</v>
      </c>
      <c r="C2916" s="207" t="str">
        <f xml:space="preserve"> _xlfn.CONCAT(小韻資料表[[#This Row],[聲母拼音碼]],小韻資料表[[#This Row],[韻母拼音碼]],小韻資料表[[#This Row],[調號]])</f>
        <v>bong7</v>
      </c>
      <c r="D2916" s="206" t="s">
        <v>10228</v>
      </c>
      <c r="E2916" s="208" t="s">
        <v>936</v>
      </c>
      <c r="F2916" s="205">
        <v>22</v>
      </c>
      <c r="G2916" s="209" t="s">
        <v>10229</v>
      </c>
      <c r="H2916" s="205">
        <f xml:space="preserve"> LEN(小韻資料表[[#This Row],[小韻字集]])</f>
        <v>7</v>
      </c>
      <c r="I2916" s="205" cm="1">
        <f t="array" ref="I2916" xml:space="preserve"> MATCH(TRUE, ISNUMBER( SEARCH( LEFT(小韻資料表[[#This Row],[切語]],1), 切語上字資料表[切語上字]) ), 0)</f>
        <v>20</v>
      </c>
      <c r="J2916" s="210" t="str" cm="1">
        <f t="array" ref="J2916" xml:space="preserve"> INDEX(切語上字資料表[聲母], 小韻資料表[[#This Row],[上字表識別號]])</f>
        <v>微</v>
      </c>
      <c r="K2916" s="210" t="str" cm="1">
        <f t="array" ref="K2916" xml:space="preserve"> INDEX(切語上字資料表[聲母拼音碼], 小韻資料表[[#This Row],[上字表識別號]])</f>
        <v>b</v>
      </c>
      <c r="L2916" s="210" t="str" cm="1">
        <f t="array" ref="L2916" xml:space="preserve"> INDEX(切語上字資料表[清濁], 小韻資料表[[#This Row],[上字表識別號]])</f>
        <v>次濁</v>
      </c>
      <c r="M2916" s="223" t="str" cm="1">
        <f t="array" ref="M2916" xml:space="preserve"> INDEX(切語上字資料表[發送收], 小韻資料表[[#This Row],[上字表識別號]])</f>
        <v>收聲</v>
      </c>
      <c r="N2916" s="205" cm="1">
        <f t="array" ref="N2916" xml:space="preserve"> MATCH(TRUE, ISNUMBER( SEARCH( RIGHT(小韻資料表[[#This Row],[切語]],1), 切語下字資料表[切語下字]) ), 0)</f>
        <v>247</v>
      </c>
      <c r="O2916" s="207" t="str" cm="1">
        <f t="array" ref="O2916" xml:space="preserve"> INDEX(切語下字資料表[韻母], 小韻資料表[[#This Row],[下字表識別號]])</f>
        <v>漾合3</v>
      </c>
      <c r="P2916" s="207" t="str" cm="1">
        <f t="array" ref="P2916" xml:space="preserve"> INDEX(切語下字資料表[韻母拼音碼], 小韻資料表[[#This Row],[下字表識別號]])</f>
        <v>ong</v>
      </c>
      <c r="Q2916" s="210" t="str" cm="1">
        <f t="array" ref="Q2916" xml:space="preserve"> INDEX(設定表!$C$19:$C$23, INT( LEFT(小韻資料表[[#This Row],[目次編碼]],1) ))</f>
        <v>去</v>
      </c>
      <c r="R2916" s="210">
        <f xml:space="preserve">  INDEX(設定表!$C$8:$C$15, MATCH( (RIGHT(小韻資料表[[#This Row],[清濁]]) &amp; 小韻資料表[[#This Row],[調]]), 設定表!$B$8:$B$15, 0))</f>
        <v>7</v>
      </c>
      <c r="S2916" s="205" t="s">
        <v>309</v>
      </c>
      <c r="T2916" s="205" t="s">
        <v>309</v>
      </c>
      <c r="U2916" s="226" t="s">
        <v>309</v>
      </c>
      <c r="V2916" s="147" t="s">
        <v>309</v>
      </c>
      <c r="X2916" s="135"/>
      <c r="Y2916" s="135"/>
      <c r="AA2916" s="135"/>
      <c r="AB2916" s="134"/>
      <c r="AC2916" s="135"/>
      <c r="AD2916" s="135"/>
      <c r="AH2916" s="135"/>
      <c r="AI2916" s="135"/>
    </row>
    <row r="2917" spans="1:35" ht="31.5">
      <c r="A2917" s="205">
        <v>2913</v>
      </c>
      <c r="B2917" s="206" t="s">
        <v>13226</v>
      </c>
      <c r="C2917" s="207" t="str">
        <f xml:space="preserve"> _xlfn.CONCAT(小韻資料表[[#This Row],[聲母拼音碼]],小韻資料表[[#This Row],[韻母拼音碼]],小韻資料表[[#This Row],[調號]])</f>
        <v>hong3</v>
      </c>
      <c r="D2917" s="206" t="s">
        <v>10230</v>
      </c>
      <c r="E2917" s="208" t="s">
        <v>936</v>
      </c>
      <c r="F2917" s="205">
        <v>23</v>
      </c>
      <c r="G2917" s="209" t="s">
        <v>10231</v>
      </c>
      <c r="H2917" s="205">
        <f xml:space="preserve"> LEN(小韻資料表[[#This Row],[小韻字集]])</f>
        <v>5</v>
      </c>
      <c r="I2917" s="205" cm="1">
        <f t="array" ref="I2917" xml:space="preserve"> MATCH(TRUE, ISNUMBER( SEARCH( LEFT(小韻資料表[[#This Row],[切語]],1), 切語上字資料表[切語上字]) ), 0)</f>
        <v>36</v>
      </c>
      <c r="J2917" s="210" t="str" cm="1">
        <f t="array" ref="J2917" xml:space="preserve"> INDEX(切語上字資料表[聲母], 小韻資料表[[#This Row],[上字表識別號]])</f>
        <v>曉</v>
      </c>
      <c r="K2917" s="210" t="str" cm="1">
        <f t="array" ref="K2917" xml:space="preserve"> INDEX(切語上字資料表[聲母拼音碼], 小韻資料表[[#This Row],[上字表識別號]])</f>
        <v>h</v>
      </c>
      <c r="L2917" s="210" t="str" cm="1">
        <f t="array" ref="L2917" xml:space="preserve"> INDEX(切語上字資料表[清濁], 小韻資料表[[#This Row],[上字表識別號]])</f>
        <v>次清</v>
      </c>
      <c r="M2917" s="223" t="str" cm="1">
        <f t="array" ref="M2917" xml:space="preserve"> INDEX(切語上字資料表[發送收], 小韻資料表[[#This Row],[上字表識別號]])</f>
        <v>送氣</v>
      </c>
      <c r="N2917" s="205" cm="1">
        <f t="array" ref="N2917" xml:space="preserve"> MATCH(TRUE, ISNUMBER( SEARCH( RIGHT(小韻資料表[[#This Row],[切語]],1), 切語下字資料表[切語下字]) ), 0)</f>
        <v>247</v>
      </c>
      <c r="O2917" s="207" t="str" cm="1">
        <f t="array" ref="O2917" xml:space="preserve"> INDEX(切語下字資料表[韻母], 小韻資料表[[#This Row],[下字表識別號]])</f>
        <v>漾合3</v>
      </c>
      <c r="P2917" s="207" t="str" cm="1">
        <f t="array" ref="P2917" xml:space="preserve"> INDEX(切語下字資料表[韻母拼音碼], 小韻資料表[[#This Row],[下字表識別號]])</f>
        <v>ong</v>
      </c>
      <c r="Q2917" s="210" t="str" cm="1">
        <f t="array" ref="Q2917" xml:space="preserve"> INDEX(設定表!$C$19:$C$23, INT( LEFT(小韻資料表[[#This Row],[目次編碼]],1) ))</f>
        <v>去</v>
      </c>
      <c r="R2917" s="210">
        <f xml:space="preserve">  INDEX(設定表!$C$8:$C$15, MATCH( (RIGHT(小韻資料表[[#This Row],[清濁]]) &amp; 小韻資料表[[#This Row],[調]]), 設定表!$B$8:$B$15, 0))</f>
        <v>3</v>
      </c>
      <c r="S2917" s="205" t="s">
        <v>309</v>
      </c>
      <c r="T2917" s="205" t="s">
        <v>309</v>
      </c>
      <c r="U2917" s="226" t="s">
        <v>309</v>
      </c>
      <c r="V2917" s="146" t="s">
        <v>309</v>
      </c>
      <c r="X2917" s="135"/>
      <c r="Y2917" s="135"/>
      <c r="AA2917" s="135"/>
      <c r="AB2917" s="134"/>
      <c r="AC2917" s="135"/>
      <c r="AD2917" s="135"/>
      <c r="AH2917" s="135"/>
      <c r="AI2917" s="135"/>
    </row>
    <row r="2918" spans="1:35" ht="31.5">
      <c r="A2918" s="205">
        <v>2914</v>
      </c>
      <c r="B2918" s="206" t="s">
        <v>10232</v>
      </c>
      <c r="C2918" s="207" t="str">
        <f xml:space="preserve"> _xlfn.CONCAT(小韻資料表[[#This Row],[聲母拼音碼]],小韻資料表[[#This Row],[韻母拼音碼]],小韻資料表[[#This Row],[調號]])</f>
        <v>kong3</v>
      </c>
      <c r="D2918" s="206" t="s">
        <v>10233</v>
      </c>
      <c r="E2918" s="208" t="s">
        <v>936</v>
      </c>
      <c r="F2918" s="205">
        <v>24</v>
      </c>
      <c r="G2918" s="209" t="s">
        <v>10234</v>
      </c>
      <c r="H2918" s="205">
        <f xml:space="preserve"> LEN(小韻資料表[[#This Row],[小韻字集]])</f>
        <v>5</v>
      </c>
      <c r="I2918" s="205" cm="1">
        <f t="array" ref="I2918" xml:space="preserve"> MATCH(TRUE, ISNUMBER( SEARCH( LEFT(小韻資料表[[#This Row],[切語]],1), 切語上字資料表[切語上字]) ), 0)</f>
        <v>1</v>
      </c>
      <c r="J2918" s="210" t="str" cm="1">
        <f t="array" ref="J2918" xml:space="preserve"> INDEX(切語上字資料表[聲母], 小韻資料表[[#This Row],[上字表識別號]])</f>
        <v>見</v>
      </c>
      <c r="K2918" s="210" t="str" cm="1">
        <f t="array" ref="K2918" xml:space="preserve"> INDEX(切語上字資料表[聲母拼音碼], 小韻資料表[[#This Row],[上字表識別號]])</f>
        <v>k</v>
      </c>
      <c r="L2918" s="210" t="str" cm="1">
        <f t="array" ref="L2918" xml:space="preserve"> INDEX(切語上字資料表[清濁], 小韻資料表[[#This Row],[上字表識別號]])</f>
        <v>全清</v>
      </c>
      <c r="M2918" s="223" t="str" cm="1">
        <f t="array" ref="M2918" xml:space="preserve"> INDEX(切語上字資料表[發送收], 小韻資料表[[#This Row],[上字表識別號]])</f>
        <v>發聲</v>
      </c>
      <c r="N2918" s="205" cm="1">
        <f t="array" ref="N2918" xml:space="preserve"> MATCH(TRUE, ISNUMBER( SEARCH( RIGHT(小韻資料表[[#This Row],[切語]],1), 切語下字資料表[切語下字]) ), 0)</f>
        <v>247</v>
      </c>
      <c r="O2918" s="207" t="str" cm="1">
        <f t="array" ref="O2918" xml:space="preserve"> INDEX(切語下字資料表[韻母], 小韻資料表[[#This Row],[下字表識別號]])</f>
        <v>漾合3</v>
      </c>
      <c r="P2918" s="207" t="str" cm="1">
        <f t="array" ref="P2918" xml:space="preserve"> INDEX(切語下字資料表[韻母拼音碼], 小韻資料表[[#This Row],[下字表識別號]])</f>
        <v>ong</v>
      </c>
      <c r="Q2918" s="210" t="str" cm="1">
        <f t="array" ref="Q2918" xml:space="preserve"> INDEX(設定表!$C$19:$C$23, INT( LEFT(小韻資料表[[#This Row],[目次編碼]],1) ))</f>
        <v>去</v>
      </c>
      <c r="R2918" s="210">
        <f xml:space="preserve">  INDEX(設定表!$C$8:$C$15, MATCH( (RIGHT(小韻資料表[[#This Row],[清濁]]) &amp; 小韻資料表[[#This Row],[調]]), 設定表!$B$8:$B$15, 0))</f>
        <v>3</v>
      </c>
      <c r="S2918" s="205" t="s">
        <v>309</v>
      </c>
      <c r="T2918" s="205" t="s">
        <v>309</v>
      </c>
      <c r="U2918" s="226" t="s">
        <v>309</v>
      </c>
      <c r="V2918" s="147" t="s">
        <v>309</v>
      </c>
      <c r="X2918" s="135"/>
      <c r="Y2918" s="135"/>
      <c r="AA2918" s="135"/>
      <c r="AB2918" s="134"/>
      <c r="AC2918" s="135"/>
      <c r="AD2918" s="135"/>
      <c r="AH2918" s="135"/>
      <c r="AI2918" s="135"/>
    </row>
    <row r="2919" spans="1:35" ht="31.5">
      <c r="A2919" s="205">
        <v>2915</v>
      </c>
      <c r="B2919" s="206" t="s">
        <v>10235</v>
      </c>
      <c r="C2919" s="207" t="str">
        <f xml:space="preserve"> _xlfn.CONCAT(小韻資料表[[#This Row],[聲母拼音碼]],小韻資料表[[#This Row],[韻母拼音碼]],小韻資料表[[#This Row],[調號]])</f>
        <v>Øong7</v>
      </c>
      <c r="D2919" s="206" t="s">
        <v>10236</v>
      </c>
      <c r="E2919" s="208" t="s">
        <v>936</v>
      </c>
      <c r="F2919" s="205">
        <v>25</v>
      </c>
      <c r="G2919" s="209" t="s">
        <v>10237</v>
      </c>
      <c r="H2919" s="205">
        <f xml:space="preserve"> LEN(小韻資料表[[#This Row],[小韻字集]])</f>
        <v>5</v>
      </c>
      <c r="I2919" s="205" cm="1">
        <f t="array" ref="I2919" xml:space="preserve"> MATCH(TRUE, ISNUMBER( SEARCH( LEFT(小韻資料表[[#This Row],[切語]],1), 切語上字資料表[切語上字]) ), 0)</f>
        <v>38</v>
      </c>
      <c r="J2919" s="210" t="str" cm="1">
        <f t="array" ref="J2919" xml:space="preserve"> INDEX(切語上字資料表[聲母], 小韻資料表[[#This Row],[上字表識別號]])</f>
        <v>為</v>
      </c>
      <c r="K2919" s="210" t="str" cm="1">
        <f t="array" ref="K2919" xml:space="preserve"> INDEX(切語上字資料表[聲母拼音碼], 小韻資料表[[#This Row],[上字表識別號]])</f>
        <v>Ø</v>
      </c>
      <c r="L2919" s="210" t="str" cm="1">
        <f t="array" ref="L2919" xml:space="preserve"> INDEX(切語上字資料表[清濁], 小韻資料表[[#This Row],[上字表識別號]])</f>
        <v>次濁</v>
      </c>
      <c r="M2919" s="223" t="str" cm="1">
        <f t="array" ref="M2919" xml:space="preserve"> INDEX(切語上字資料表[發送收], 小韻資料表[[#This Row],[上字表識別號]])</f>
        <v>發聲</v>
      </c>
      <c r="N2919" s="205" cm="1">
        <f t="array" ref="N2919" xml:space="preserve"> MATCH(TRUE, ISNUMBER( SEARCH( RIGHT(小韻資料表[[#This Row],[切語]],1), 切語下字資料表[切語下字]) ), 0)</f>
        <v>247</v>
      </c>
      <c r="O2919" s="207" t="str" cm="1">
        <f t="array" ref="O2919" xml:space="preserve"> INDEX(切語下字資料表[韻母], 小韻資料表[[#This Row],[下字表識別號]])</f>
        <v>漾合3</v>
      </c>
      <c r="P2919" s="207" t="str" cm="1">
        <f t="array" ref="P2919" xml:space="preserve"> INDEX(切語下字資料表[韻母拼音碼], 小韻資料表[[#This Row],[下字表識別號]])</f>
        <v>ong</v>
      </c>
      <c r="Q2919" s="210" t="str" cm="1">
        <f t="array" ref="Q2919" xml:space="preserve"> INDEX(設定表!$C$19:$C$23, INT( LEFT(小韻資料表[[#This Row],[目次編碼]],1) ))</f>
        <v>去</v>
      </c>
      <c r="R2919" s="210">
        <f xml:space="preserve">  INDEX(設定表!$C$8:$C$15, MATCH( (RIGHT(小韻資料表[[#This Row],[清濁]]) &amp; 小韻資料表[[#This Row],[調]]), 設定表!$B$8:$B$15, 0))</f>
        <v>7</v>
      </c>
      <c r="S2919" s="205" t="s">
        <v>309</v>
      </c>
      <c r="T2919" s="205" t="s">
        <v>309</v>
      </c>
      <c r="U2919" s="226" t="s">
        <v>309</v>
      </c>
      <c r="V2919" s="146" t="s">
        <v>309</v>
      </c>
      <c r="X2919" s="135"/>
      <c r="Y2919" s="135"/>
      <c r="AA2919" s="135"/>
      <c r="AB2919" s="134"/>
      <c r="AC2919" s="135"/>
      <c r="AD2919" s="135"/>
      <c r="AH2919" s="135"/>
      <c r="AI2919" s="135"/>
    </row>
    <row r="2920" spans="1:35" ht="31.5">
      <c r="A2920" s="205">
        <v>2916</v>
      </c>
      <c r="B2920" s="206" t="s">
        <v>10238</v>
      </c>
      <c r="C2920" s="207" t="str">
        <f xml:space="preserve"> _xlfn.CONCAT(小韻資料表[[#This Row],[聲母拼音碼]],小韻資料表[[#This Row],[韻母拼音碼]],小韻資料表[[#This Row],[調號]])</f>
        <v>hong3</v>
      </c>
      <c r="D2920" s="206" t="s">
        <v>10239</v>
      </c>
      <c r="E2920" s="208" t="s">
        <v>936</v>
      </c>
      <c r="F2920" s="205">
        <v>26</v>
      </c>
      <c r="G2920" s="209" t="s">
        <v>10240</v>
      </c>
      <c r="H2920" s="205">
        <f xml:space="preserve"> LEN(小韻資料表[[#This Row],[小韻字集]])</f>
        <v>5</v>
      </c>
      <c r="I2920" s="205" cm="1">
        <f t="array" ref="I2920" xml:space="preserve"> MATCH(TRUE, ISNUMBER( SEARCH( LEFT(小韻資料表[[#This Row],[切語]],1), 切語上字資料表[切語上字]) ), 0)</f>
        <v>17</v>
      </c>
      <c r="J2920" s="210" t="str" cm="1">
        <f t="array" ref="J2920" xml:space="preserve"> INDEX(切語上字資料表[聲母], 小韻資料表[[#This Row],[上字表識別號]])</f>
        <v>非</v>
      </c>
      <c r="K2920" s="210" t="str" cm="1">
        <f t="array" ref="K2920" xml:space="preserve"> INDEX(切語上字資料表[聲母拼音碼], 小韻資料表[[#This Row],[上字表識別號]])</f>
        <v>h</v>
      </c>
      <c r="L2920" s="210" t="str" cm="1">
        <f t="array" ref="L2920" xml:space="preserve"> INDEX(切語上字資料表[清濁], 小韻資料表[[#This Row],[上字表識別號]])</f>
        <v>全清</v>
      </c>
      <c r="M2920" s="223" t="str" cm="1">
        <f t="array" ref="M2920" xml:space="preserve"> INDEX(切語上字資料表[發送收], 小韻資料表[[#This Row],[上字表識別號]])</f>
        <v>發聲</v>
      </c>
      <c r="N2920" s="205" cm="1">
        <f t="array" ref="N2920" xml:space="preserve"> MATCH(TRUE, ISNUMBER( SEARCH( RIGHT(小韻資料表[[#This Row],[切語]],1), 切語下字資料表[切語下字]) ), 0)</f>
        <v>247</v>
      </c>
      <c r="O2920" s="207" t="str" cm="1">
        <f t="array" ref="O2920" xml:space="preserve"> INDEX(切語下字資料表[韻母], 小韻資料表[[#This Row],[下字表識別號]])</f>
        <v>漾合3</v>
      </c>
      <c r="P2920" s="207" t="str" cm="1">
        <f t="array" ref="P2920" xml:space="preserve"> INDEX(切語下字資料表[韻母拼音碼], 小韻資料表[[#This Row],[下字表識別號]])</f>
        <v>ong</v>
      </c>
      <c r="Q2920" s="210" t="str" cm="1">
        <f t="array" ref="Q2920" xml:space="preserve"> INDEX(設定表!$C$19:$C$23, INT( LEFT(小韻資料表[[#This Row],[目次編碼]],1) ))</f>
        <v>去</v>
      </c>
      <c r="R2920" s="210">
        <f xml:space="preserve">  INDEX(設定表!$C$8:$C$15, MATCH( (RIGHT(小韻資料表[[#This Row],[清濁]]) &amp; 小韻資料表[[#This Row],[調]]), 設定表!$B$8:$B$15, 0))</f>
        <v>3</v>
      </c>
      <c r="S2920" s="205" t="s">
        <v>309</v>
      </c>
      <c r="T2920" s="205" t="s">
        <v>309</v>
      </c>
      <c r="U2920" s="226" t="s">
        <v>309</v>
      </c>
      <c r="V2920" s="147" t="s">
        <v>309</v>
      </c>
      <c r="X2920" s="135"/>
      <c r="Y2920" s="135"/>
      <c r="AA2920" s="135"/>
      <c r="AB2920" s="134"/>
      <c r="AC2920" s="135"/>
      <c r="AD2920" s="135"/>
      <c r="AH2920" s="135"/>
      <c r="AI2920" s="135"/>
    </row>
    <row r="2921" spans="1:35" ht="31.5">
      <c r="A2921" s="205">
        <v>2917</v>
      </c>
      <c r="B2921" s="206" t="s">
        <v>10241</v>
      </c>
      <c r="C2921" s="207" t="str">
        <f xml:space="preserve"> _xlfn.CONCAT(小韻資料表[[#This Row],[聲母拼音碼]],小韻資料表[[#This Row],[韻母拼音碼]],小韻資料表[[#This Row],[調號]])</f>
        <v>siong3</v>
      </c>
      <c r="D2921" s="206" t="s">
        <v>10242</v>
      </c>
      <c r="E2921" s="208" t="s">
        <v>936</v>
      </c>
      <c r="F2921" s="205">
        <v>27</v>
      </c>
      <c r="G2921" s="209" t="s">
        <v>10242</v>
      </c>
      <c r="H2921" s="205">
        <f xml:space="preserve"> LEN(小韻資料表[[#This Row],[小韻字集]])</f>
        <v>1</v>
      </c>
      <c r="I2921" s="205" cm="1">
        <f t="array" ref="I2921" xml:space="preserve"> MATCH(TRUE, ISNUMBER( SEARCH( LEFT(小韻資料表[[#This Row],[切語]],1), 切語上字資料表[切語上字]) ), 0)</f>
        <v>24</v>
      </c>
      <c r="J2921" s="210" t="str" cm="1">
        <f t="array" ref="J2921" xml:space="preserve"> INDEX(切語上字資料表[聲母], 小韻資料表[[#This Row],[上字表識別號]])</f>
        <v>心</v>
      </c>
      <c r="K2921" s="210" t="str" cm="1">
        <f t="array" ref="K2921" xml:space="preserve"> INDEX(切語上字資料表[聲母拼音碼], 小韻資料表[[#This Row],[上字表識別號]])</f>
        <v>s</v>
      </c>
      <c r="L2921" s="210" t="str" cm="1">
        <f t="array" ref="L2921" xml:space="preserve"> INDEX(切語上字資料表[清濁], 小韻資料表[[#This Row],[上字表識別號]])</f>
        <v>全清</v>
      </c>
      <c r="M2921" s="223" t="str" cm="1">
        <f t="array" ref="M2921" xml:space="preserve"> INDEX(切語上字資料表[發送收], 小韻資料表[[#This Row],[上字表識別號]])</f>
        <v>送氣</v>
      </c>
      <c r="N2921" s="205" cm="1">
        <f t="array" ref="N2921" xml:space="preserve"> MATCH(TRUE, ISNUMBER( SEARCH( RIGHT(小韻資料表[[#This Row],[切語]],1), 切語下字資料表[切語下字]) ), 0)</f>
        <v>243</v>
      </c>
      <c r="O2921" s="207" t="str" cm="1">
        <f t="array" ref="O2921" xml:space="preserve"> INDEX(切語下字資料表[韻母], 小韻資料表[[#This Row],[下字表識別號]])</f>
        <v>漾開3</v>
      </c>
      <c r="P2921" s="207" t="str" cm="1">
        <f t="array" ref="P2921" xml:space="preserve"> INDEX(切語下字資料表[韻母拼音碼], 小韻資料表[[#This Row],[下字表識別號]])</f>
        <v>iong</v>
      </c>
      <c r="Q2921" s="210" t="str" cm="1">
        <f t="array" ref="Q2921" xml:space="preserve"> INDEX(設定表!$C$19:$C$23, INT( LEFT(小韻資料表[[#This Row],[目次編碼]],1) ))</f>
        <v>去</v>
      </c>
      <c r="R2921" s="210">
        <f xml:space="preserve">  INDEX(設定表!$C$8:$C$15, MATCH( (RIGHT(小韻資料表[[#This Row],[清濁]]) &amp; 小韻資料表[[#This Row],[調]]), 設定表!$B$8:$B$15, 0))</f>
        <v>3</v>
      </c>
      <c r="S2921" s="205" t="s">
        <v>309</v>
      </c>
      <c r="T2921" s="205" t="s">
        <v>309</v>
      </c>
      <c r="U2921" s="226" t="s">
        <v>309</v>
      </c>
      <c r="V2921" s="146" t="s">
        <v>309</v>
      </c>
      <c r="X2921" s="135"/>
      <c r="Y2921" s="135"/>
      <c r="AA2921" s="135"/>
      <c r="AB2921" s="134"/>
      <c r="AC2921" s="135"/>
      <c r="AD2921" s="135"/>
      <c r="AH2921" s="135"/>
      <c r="AI2921" s="135"/>
    </row>
    <row r="2922" spans="1:35" ht="31.5">
      <c r="A2922" s="205">
        <v>2918</v>
      </c>
      <c r="B2922" s="206" t="s">
        <v>10243</v>
      </c>
      <c r="C2922" s="207" t="str">
        <f xml:space="preserve"> _xlfn.CONCAT(小韻資料表[[#This Row],[聲母拼音碼]],小韻資料表[[#This Row],[韻母拼音碼]],小韻資料表[[#This Row],[調號]])</f>
        <v>kiong3</v>
      </c>
      <c r="D2922" s="206" t="s">
        <v>10244</v>
      </c>
      <c r="E2922" s="208" t="s">
        <v>936</v>
      </c>
      <c r="F2922" s="205">
        <v>28</v>
      </c>
      <c r="G2922" s="209" t="s">
        <v>10244</v>
      </c>
      <c r="H2922" s="205">
        <f xml:space="preserve"> LEN(小韻資料表[[#This Row],[小韻字集]])</f>
        <v>1</v>
      </c>
      <c r="I2922" s="205" cm="1">
        <f t="array" ref="I2922" xml:space="preserve"> MATCH(TRUE, ISNUMBER( SEARCH( LEFT(小韻資料表[[#This Row],[切語]],1), 切語上字資料表[切語上字]) ), 0)</f>
        <v>1</v>
      </c>
      <c r="J2922" s="210" t="str" cm="1">
        <f t="array" ref="J2922" xml:space="preserve"> INDEX(切語上字資料表[聲母], 小韻資料表[[#This Row],[上字表識別號]])</f>
        <v>見</v>
      </c>
      <c r="K2922" s="210" t="str" cm="1">
        <f t="array" ref="K2922" xml:space="preserve"> INDEX(切語上字資料表[聲母拼音碼], 小韻資料表[[#This Row],[上字表識別號]])</f>
        <v>k</v>
      </c>
      <c r="L2922" s="210" t="str" cm="1">
        <f t="array" ref="L2922" xml:space="preserve"> INDEX(切語上字資料表[清濁], 小韻資料表[[#This Row],[上字表識別號]])</f>
        <v>全清</v>
      </c>
      <c r="M2922" s="223" t="str" cm="1">
        <f t="array" ref="M2922" xml:space="preserve"> INDEX(切語上字資料表[發送收], 小韻資料表[[#This Row],[上字表識別號]])</f>
        <v>發聲</v>
      </c>
      <c r="N2922" s="205" cm="1">
        <f t="array" ref="N2922" xml:space="preserve"> MATCH(TRUE, ISNUMBER( SEARCH( RIGHT(小韻資料表[[#This Row],[切語]],1), 切語下字資料表[切語下字]) ), 0)</f>
        <v>243</v>
      </c>
      <c r="O2922" s="207" t="str" cm="1">
        <f t="array" ref="O2922" xml:space="preserve"> INDEX(切語下字資料表[韻母], 小韻資料表[[#This Row],[下字表識別號]])</f>
        <v>漾開3</v>
      </c>
      <c r="P2922" s="207" t="str" cm="1">
        <f t="array" ref="P2922" xml:space="preserve"> INDEX(切語下字資料表[韻母拼音碼], 小韻資料表[[#This Row],[下字表識別號]])</f>
        <v>iong</v>
      </c>
      <c r="Q2922" s="210" t="str" cm="1">
        <f t="array" ref="Q2922" xml:space="preserve"> INDEX(設定表!$C$19:$C$23, INT( LEFT(小韻資料表[[#This Row],[目次編碼]],1) ))</f>
        <v>去</v>
      </c>
      <c r="R2922" s="210">
        <f xml:space="preserve">  INDEX(設定表!$C$8:$C$15, MATCH( (RIGHT(小韻資料表[[#This Row],[清濁]]) &amp; 小韻資料表[[#This Row],[調]]), 設定表!$B$8:$B$15, 0))</f>
        <v>3</v>
      </c>
      <c r="S2922" s="205" t="s">
        <v>309</v>
      </c>
      <c r="T2922" s="205" t="s">
        <v>309</v>
      </c>
      <c r="U2922" s="226" t="s">
        <v>309</v>
      </c>
      <c r="V2922" s="147" t="s">
        <v>309</v>
      </c>
      <c r="X2922" s="135"/>
      <c r="Y2922" s="135"/>
      <c r="AA2922" s="135"/>
      <c r="AB2922" s="134"/>
      <c r="AC2922" s="135"/>
      <c r="AD2922" s="135"/>
      <c r="AH2922" s="135"/>
      <c r="AI2922" s="135"/>
    </row>
    <row r="2923" spans="1:35" ht="31.5">
      <c r="A2923" s="205">
        <v>2919</v>
      </c>
      <c r="B2923" s="206" t="s">
        <v>10245</v>
      </c>
      <c r="C2923" s="207" t="str">
        <f xml:space="preserve"> _xlfn.CONCAT(小韻資料表[[#This Row],[聲母拼音碼]],小韻資料表[[#This Row],[韻母拼音碼]],小韻資料表[[#This Row],[調號]])</f>
        <v>khiong3</v>
      </c>
      <c r="D2923" s="206" t="s">
        <v>10246</v>
      </c>
      <c r="E2923" s="208" t="s">
        <v>936</v>
      </c>
      <c r="F2923" s="205">
        <v>29</v>
      </c>
      <c r="G2923" s="209" t="s">
        <v>10247</v>
      </c>
      <c r="H2923" s="205">
        <f xml:space="preserve"> LEN(小韻資料表[[#This Row],[小韻字集]])</f>
        <v>4</v>
      </c>
      <c r="I2923" s="205" cm="1">
        <f t="array" ref="I2923" xml:space="preserve"> MATCH(TRUE, ISNUMBER( SEARCH( LEFT(小韻資料表[[#This Row],[切語]],1), 切語上字資料表[切語上字]) ), 0)</f>
        <v>2</v>
      </c>
      <c r="J2923" s="210" t="str" cm="1">
        <f t="array" ref="J2923" xml:space="preserve"> INDEX(切語上字資料表[聲母], 小韻資料表[[#This Row],[上字表識別號]])</f>
        <v>溪</v>
      </c>
      <c r="K2923" s="210" t="str" cm="1">
        <f t="array" ref="K2923" xml:space="preserve"> INDEX(切語上字資料表[聲母拼音碼], 小韻資料表[[#This Row],[上字表識別號]])</f>
        <v>kh</v>
      </c>
      <c r="L2923" s="210" t="str" cm="1">
        <f t="array" ref="L2923" xml:space="preserve"> INDEX(切語上字資料表[清濁], 小韻資料表[[#This Row],[上字表識別號]])</f>
        <v>次清</v>
      </c>
      <c r="M2923" s="223" t="str" cm="1">
        <f t="array" ref="M2923" xml:space="preserve"> INDEX(切語上字資料表[發送收], 小韻資料表[[#This Row],[上字表識別號]])</f>
        <v>送氣</v>
      </c>
      <c r="N2923" s="205" cm="1">
        <f t="array" ref="N2923" xml:space="preserve"> MATCH(TRUE, ISNUMBER( SEARCH( RIGHT(小韻資料表[[#This Row],[切語]],1), 切語下字資料表[切語下字]) ), 0)</f>
        <v>243</v>
      </c>
      <c r="O2923" s="207" t="str" cm="1">
        <f t="array" ref="O2923" xml:space="preserve"> INDEX(切語下字資料表[韻母], 小韻資料表[[#This Row],[下字表識別號]])</f>
        <v>漾開3</v>
      </c>
      <c r="P2923" s="207" t="str" cm="1">
        <f t="array" ref="P2923" xml:space="preserve"> INDEX(切語下字資料表[韻母拼音碼], 小韻資料表[[#This Row],[下字表識別號]])</f>
        <v>iong</v>
      </c>
      <c r="Q2923" s="210" t="str" cm="1">
        <f t="array" ref="Q2923" xml:space="preserve"> INDEX(設定表!$C$19:$C$23, INT( LEFT(小韻資料表[[#This Row],[目次編碼]],1) ))</f>
        <v>去</v>
      </c>
      <c r="R2923" s="210">
        <f xml:space="preserve">  INDEX(設定表!$C$8:$C$15, MATCH( (RIGHT(小韻資料表[[#This Row],[清濁]]) &amp; 小韻資料表[[#This Row],[調]]), 設定表!$B$8:$B$15, 0))</f>
        <v>3</v>
      </c>
      <c r="S2923" s="205" t="s">
        <v>309</v>
      </c>
      <c r="T2923" s="205" t="s">
        <v>309</v>
      </c>
      <c r="U2923" s="226" t="s">
        <v>309</v>
      </c>
      <c r="V2923" s="146" t="s">
        <v>309</v>
      </c>
      <c r="X2923" s="135"/>
      <c r="Y2923" s="135"/>
      <c r="AA2923" s="135"/>
      <c r="AB2923" s="134"/>
      <c r="AC2923" s="135"/>
      <c r="AD2923" s="135"/>
      <c r="AH2923" s="135"/>
      <c r="AI2923" s="135"/>
    </row>
    <row r="2924" spans="1:35" ht="31.5">
      <c r="A2924" s="205">
        <v>2920</v>
      </c>
      <c r="B2924" s="206" t="s">
        <v>10248</v>
      </c>
      <c r="C2924" s="207" t="str">
        <f xml:space="preserve"> _xlfn.CONCAT(小韻資料表[[#This Row],[聲母拼音碼]],小韻資料表[[#This Row],[韻母拼音碼]],小韻資料表[[#This Row],[調號]])</f>
        <v>chiong3</v>
      </c>
      <c r="D2924" s="206" t="s">
        <v>10249</v>
      </c>
      <c r="E2924" s="208" t="s">
        <v>936</v>
      </c>
      <c r="F2924" s="205">
        <v>30</v>
      </c>
      <c r="G2924" s="209" t="s">
        <v>10249</v>
      </c>
      <c r="H2924" s="205">
        <f xml:space="preserve"> LEN(小韻資料表[[#This Row],[小韻字集]])</f>
        <v>1</v>
      </c>
      <c r="I2924" s="205" cm="1">
        <f t="array" ref="I2924" xml:space="preserve"> MATCH(TRUE, ISNUMBER( SEARCH( LEFT(小韻資料表[[#This Row],[切語]],1), 切語上字資料表[切語上字]) ), 0)</f>
        <v>22</v>
      </c>
      <c r="J2924" s="210" t="str" cm="1">
        <f t="array" ref="J2924" xml:space="preserve"> INDEX(切語上字資料表[聲母], 小韻資料表[[#This Row],[上字表識別號]])</f>
        <v>清</v>
      </c>
      <c r="K2924" s="210" t="str" cm="1">
        <f t="array" ref="K2924" xml:space="preserve"> INDEX(切語上字資料表[聲母拼音碼], 小韻資料表[[#This Row],[上字表識別號]])</f>
        <v>ch</v>
      </c>
      <c r="L2924" s="210" t="str" cm="1">
        <f t="array" ref="L2924" xml:space="preserve"> INDEX(切語上字資料表[清濁], 小韻資料表[[#This Row],[上字表識別號]])</f>
        <v>次清</v>
      </c>
      <c r="M2924" s="223" t="str" cm="1">
        <f t="array" ref="M2924" xml:space="preserve"> INDEX(切語上字資料表[發送收], 小韻資料表[[#This Row],[上字表識別號]])</f>
        <v>送氣</v>
      </c>
      <c r="N2924" s="205" cm="1">
        <f t="array" ref="N2924" xml:space="preserve"> MATCH(TRUE, ISNUMBER( SEARCH( RIGHT(小韻資料表[[#This Row],[切語]],1), 切語下字資料表[切語下字]) ), 0)</f>
        <v>243</v>
      </c>
      <c r="O2924" s="207" t="str" cm="1">
        <f t="array" ref="O2924" xml:space="preserve"> INDEX(切語下字資料表[韻母], 小韻資料表[[#This Row],[下字表識別號]])</f>
        <v>漾開3</v>
      </c>
      <c r="P2924" s="207" t="str" cm="1">
        <f t="array" ref="P2924" xml:space="preserve"> INDEX(切語下字資料表[韻母拼音碼], 小韻資料表[[#This Row],[下字表識別號]])</f>
        <v>iong</v>
      </c>
      <c r="Q2924" s="210" t="str" cm="1">
        <f t="array" ref="Q2924" xml:space="preserve"> INDEX(設定表!$C$19:$C$23, INT( LEFT(小韻資料表[[#This Row],[目次編碼]],1) ))</f>
        <v>去</v>
      </c>
      <c r="R2924" s="210">
        <f xml:space="preserve">  INDEX(設定表!$C$8:$C$15, MATCH( (RIGHT(小韻資料表[[#This Row],[清濁]]) &amp; 小韻資料表[[#This Row],[調]]), 設定表!$B$8:$B$15, 0))</f>
        <v>3</v>
      </c>
      <c r="S2924" s="205" t="s">
        <v>309</v>
      </c>
      <c r="T2924" s="205" t="s">
        <v>309</v>
      </c>
      <c r="U2924" s="226" t="s">
        <v>309</v>
      </c>
      <c r="V2924" s="147" t="s">
        <v>309</v>
      </c>
      <c r="X2924" s="135"/>
      <c r="Y2924" s="135"/>
      <c r="AA2924" s="135"/>
      <c r="AB2924" s="134"/>
      <c r="AC2924" s="135"/>
      <c r="AD2924" s="135"/>
      <c r="AH2924" s="135"/>
      <c r="AI2924" s="135"/>
    </row>
    <row r="2925" spans="1:35" ht="31.5">
      <c r="A2925" s="205">
        <v>2921</v>
      </c>
      <c r="B2925" s="206" t="s">
        <v>10250</v>
      </c>
      <c r="C2925" s="207" t="str">
        <f xml:space="preserve"> _xlfn.CONCAT(小韻資料表[[#This Row],[聲母拼音碼]],小韻資料表[[#This Row],[韻母拼音碼]],小韻資料表[[#This Row],[調號]])</f>
        <v>khong7</v>
      </c>
      <c r="D2925" s="206" t="s">
        <v>4126</v>
      </c>
      <c r="E2925" s="208" t="s">
        <v>936</v>
      </c>
      <c r="F2925" s="205">
        <v>31</v>
      </c>
      <c r="G2925" s="209" t="s">
        <v>10251</v>
      </c>
      <c r="H2925" s="205">
        <f xml:space="preserve"> LEN(小韻資料表[[#This Row],[小韻字集]])</f>
        <v>2</v>
      </c>
      <c r="I2925" s="205" cm="1">
        <f t="array" ref="I2925" xml:space="preserve"> MATCH(TRUE, ISNUMBER( SEARCH( LEFT(小韻資料表[[#This Row],[切語]],1), 切語上字資料表[切語上字]) ), 0)</f>
        <v>3</v>
      </c>
      <c r="J2925" s="210" t="str" cm="1">
        <f t="array" ref="J2925" xml:space="preserve"> INDEX(切語上字資料表[聲母], 小韻資料表[[#This Row],[上字表識別號]])</f>
        <v>群</v>
      </c>
      <c r="K2925" s="210" t="str" cm="1">
        <f t="array" ref="K2925" xml:space="preserve"> INDEX(切語上字資料表[聲母拼音碼], 小韻資料表[[#This Row],[上字表識別號]])</f>
        <v>kh</v>
      </c>
      <c r="L2925" s="210" t="str" cm="1">
        <f t="array" ref="L2925" xml:space="preserve"> INDEX(切語上字資料表[清濁], 小韻資料表[[#This Row],[上字表識別號]])</f>
        <v>全濁</v>
      </c>
      <c r="M2925" s="223" cm="1">
        <f t="array" ref="M2925" xml:space="preserve"> INDEX(切語上字資料表[發送收], 小韻資料表[[#This Row],[上字表識別號]])</f>
        <v>0</v>
      </c>
      <c r="N2925" s="205" cm="1">
        <f t="array" ref="N2925" xml:space="preserve"> MATCH(TRUE, ISNUMBER( SEARCH( RIGHT(小韻資料表[[#This Row],[切語]],1), 切語下字資料表[切語下字]) ), 0)</f>
        <v>247</v>
      </c>
      <c r="O2925" s="207" t="str" cm="1">
        <f t="array" ref="O2925" xml:space="preserve"> INDEX(切語下字資料表[韻母], 小韻資料表[[#This Row],[下字表識別號]])</f>
        <v>漾合3</v>
      </c>
      <c r="P2925" s="207" t="str" cm="1">
        <f t="array" ref="P2925" xml:space="preserve"> INDEX(切語下字資料表[韻母拼音碼], 小韻資料表[[#This Row],[下字表識別號]])</f>
        <v>ong</v>
      </c>
      <c r="Q2925" s="210" t="str" cm="1">
        <f t="array" ref="Q2925" xml:space="preserve"> INDEX(設定表!$C$19:$C$23, INT( LEFT(小韻資料表[[#This Row],[目次編碼]],1) ))</f>
        <v>去</v>
      </c>
      <c r="R2925" s="210">
        <f xml:space="preserve">  INDEX(設定表!$C$8:$C$15, MATCH( (RIGHT(小韻資料表[[#This Row],[清濁]]) &amp; 小韻資料表[[#This Row],[調]]), 設定表!$B$8:$B$15, 0))</f>
        <v>7</v>
      </c>
      <c r="S2925" s="205" t="s">
        <v>309</v>
      </c>
      <c r="T2925" s="205" t="s">
        <v>309</v>
      </c>
      <c r="U2925" s="226" t="s">
        <v>309</v>
      </c>
      <c r="V2925" s="146" t="s">
        <v>309</v>
      </c>
      <c r="X2925" s="135"/>
      <c r="Y2925" s="135"/>
      <c r="AA2925" s="135"/>
      <c r="AB2925" s="134"/>
      <c r="AC2925" s="135"/>
      <c r="AD2925" s="135"/>
      <c r="AH2925" s="135"/>
      <c r="AI2925" s="135"/>
    </row>
    <row r="2926" spans="1:35" ht="31.5">
      <c r="A2926" s="205">
        <v>2922</v>
      </c>
      <c r="B2926" s="206" t="s">
        <v>10252</v>
      </c>
      <c r="C2926" s="207" t="str">
        <f xml:space="preserve"> _xlfn.CONCAT(小韻資料表[[#This Row],[聲母拼音碼]],小韻資料表[[#This Row],[韻母拼音碼]],小韻資料表[[#This Row],[調號]])</f>
        <v>hong7</v>
      </c>
      <c r="D2926" s="206" t="s">
        <v>10253</v>
      </c>
      <c r="E2926" s="208" t="s">
        <v>936</v>
      </c>
      <c r="F2926" s="205">
        <v>32</v>
      </c>
      <c r="G2926" s="209" t="s">
        <v>10253</v>
      </c>
      <c r="H2926" s="205">
        <f xml:space="preserve"> LEN(小韻資料表[[#This Row],[小韻字集]])</f>
        <v>1</v>
      </c>
      <c r="I2926" s="205" cm="1">
        <f t="array" ref="I2926" xml:space="preserve"> MATCH(TRUE, ISNUMBER( SEARCH( LEFT(小韻資料表[[#This Row],[切語]],1), 切語上字資料表[切語上字]) ), 0)</f>
        <v>19</v>
      </c>
      <c r="J2926" s="210" t="str" cm="1">
        <f t="array" ref="J2926" xml:space="preserve"> INDEX(切語上字資料表[聲母], 小韻資料表[[#This Row],[上字表識別號]])</f>
        <v>奉</v>
      </c>
      <c r="K2926" s="210" t="str" cm="1">
        <f t="array" ref="K2926" xml:space="preserve"> INDEX(切語上字資料表[聲母拼音碼], 小韻資料表[[#This Row],[上字表識別號]])</f>
        <v>h</v>
      </c>
      <c r="L2926" s="210" t="str" cm="1">
        <f t="array" ref="L2926" xml:space="preserve"> INDEX(切語上字資料表[清濁], 小韻資料表[[#This Row],[上字表識別號]])</f>
        <v>全濁</v>
      </c>
      <c r="M2926" s="223" cm="1">
        <f t="array" ref="M2926" xml:space="preserve"> INDEX(切語上字資料表[發送收], 小韻資料表[[#This Row],[上字表識別號]])</f>
        <v>0</v>
      </c>
      <c r="N2926" s="205" cm="1">
        <f t="array" ref="N2926" xml:space="preserve"> MATCH(TRUE, ISNUMBER( SEARCH( RIGHT(小韻資料表[[#This Row],[切語]],1), 切語下字資料表[切語下字]) ), 0)</f>
        <v>247</v>
      </c>
      <c r="O2926" s="207" t="str" cm="1">
        <f t="array" ref="O2926" xml:space="preserve"> INDEX(切語下字資料表[韻母], 小韻資料表[[#This Row],[下字表識別號]])</f>
        <v>漾合3</v>
      </c>
      <c r="P2926" s="207" t="str" cm="1">
        <f t="array" ref="P2926" xml:space="preserve"> INDEX(切語下字資料表[韻母拼音碼], 小韻資料表[[#This Row],[下字表識別號]])</f>
        <v>ong</v>
      </c>
      <c r="Q2926" s="210" t="str" cm="1">
        <f t="array" ref="Q2926" xml:space="preserve"> INDEX(設定表!$C$19:$C$23, INT( LEFT(小韻資料表[[#This Row],[目次編碼]],1) ))</f>
        <v>去</v>
      </c>
      <c r="R2926" s="210">
        <f xml:space="preserve">  INDEX(設定表!$C$8:$C$15, MATCH( (RIGHT(小韻資料表[[#This Row],[清濁]]) &amp; 小韻資料表[[#This Row],[調]]), 設定表!$B$8:$B$15, 0))</f>
        <v>7</v>
      </c>
      <c r="S2926" s="205" t="s">
        <v>309</v>
      </c>
      <c r="T2926" s="205" t="s">
        <v>309</v>
      </c>
      <c r="U2926" s="226" t="s">
        <v>309</v>
      </c>
      <c r="V2926" s="147" t="s">
        <v>309</v>
      </c>
      <c r="X2926" s="135"/>
      <c r="Y2926" s="135"/>
      <c r="AA2926" s="135"/>
      <c r="AB2926" s="134"/>
      <c r="AC2926" s="135"/>
      <c r="AD2926" s="135"/>
      <c r="AH2926" s="135"/>
      <c r="AI2926" s="135"/>
    </row>
    <row r="2927" spans="1:35" ht="31.5">
      <c r="A2927" s="205">
        <v>2923</v>
      </c>
      <c r="B2927" s="206" t="s">
        <v>10254</v>
      </c>
      <c r="C2927" s="207" t="str">
        <f xml:space="preserve"> _xlfn.CONCAT(小韻資料表[[#This Row],[聲母拼音碼]],小韻資料表[[#This Row],[韻母拼音碼]],小韻資料表[[#This Row],[調號]])</f>
        <v>tong7</v>
      </c>
      <c r="D2927" s="206" t="s">
        <v>928</v>
      </c>
      <c r="E2927" s="208" t="s">
        <v>956</v>
      </c>
      <c r="F2927" s="205">
        <v>1</v>
      </c>
      <c r="G2927" s="209" t="s">
        <v>10255</v>
      </c>
      <c r="H2927" s="205">
        <f xml:space="preserve"> LEN(小韻資料表[[#This Row],[小韻字集]])</f>
        <v>9</v>
      </c>
      <c r="I2927" s="205" cm="1">
        <f t="array" ref="I2927" xml:space="preserve"> MATCH(TRUE, ISNUMBER( SEARCH( LEFT(小韻資料表[[#This Row],[切語]],1), 切語上字資料表[切語上字]) ), 0)</f>
        <v>7</v>
      </c>
      <c r="J2927" s="210" t="str" cm="1">
        <f t="array" ref="J2927" xml:space="preserve"> INDEX(切語上字資料表[聲母], 小韻資料表[[#This Row],[上字表識別號]])</f>
        <v>定</v>
      </c>
      <c r="K2927" s="210" t="str" cm="1">
        <f t="array" ref="K2927" xml:space="preserve"> INDEX(切語上字資料表[聲母拼音碼], 小韻資料表[[#This Row],[上字表識別號]])</f>
        <v>t</v>
      </c>
      <c r="L2927" s="210" t="str" cm="1">
        <f t="array" ref="L2927" xml:space="preserve"> INDEX(切語上字資料表[清濁], 小韻資料表[[#This Row],[上字表識別號]])</f>
        <v>全濁</v>
      </c>
      <c r="M2927" s="223" cm="1">
        <f t="array" ref="M2927" xml:space="preserve"> INDEX(切語上字資料表[發送收], 小韻資料表[[#This Row],[上字表識別號]])</f>
        <v>0</v>
      </c>
      <c r="N2927" s="205" cm="1">
        <f t="array" ref="N2927" xml:space="preserve"> MATCH(TRUE, ISNUMBER( SEARCH( RIGHT(小韻資料表[[#This Row],[切語]],1), 切語下字資料表[切語下字]) ), 0)</f>
        <v>251</v>
      </c>
      <c r="O2927" s="207" t="str" cm="1">
        <f t="array" ref="O2927" xml:space="preserve"> INDEX(切語下字資料表[韻母], 小韻資料表[[#This Row],[下字表識別號]])</f>
        <v>宕開1</v>
      </c>
      <c r="P2927" s="207" t="str" cm="1">
        <f t="array" ref="P2927" xml:space="preserve"> INDEX(切語下字資料表[韻母拼音碼], 小韻資料表[[#This Row],[下字表識別號]])</f>
        <v>ong</v>
      </c>
      <c r="Q2927" s="210" t="str" cm="1">
        <f t="array" ref="Q2927" xml:space="preserve"> INDEX(設定表!$C$19:$C$23, INT( LEFT(小韻資料表[[#This Row],[目次編碼]],1) ))</f>
        <v>去</v>
      </c>
      <c r="R2927" s="210">
        <f xml:space="preserve">  INDEX(設定表!$C$8:$C$15, MATCH( (RIGHT(小韻資料表[[#This Row],[清濁]]) &amp; 小韻資料表[[#This Row],[調]]), 設定表!$B$8:$B$15, 0))</f>
        <v>7</v>
      </c>
      <c r="S2927" s="205" t="s">
        <v>309</v>
      </c>
      <c r="T2927" s="205" t="s">
        <v>309</v>
      </c>
      <c r="U2927" s="226" t="s">
        <v>10256</v>
      </c>
      <c r="V2927" s="146" t="s">
        <v>309</v>
      </c>
      <c r="X2927" s="135"/>
      <c r="Y2927" s="135"/>
      <c r="AA2927" s="135"/>
      <c r="AB2927" s="134"/>
      <c r="AC2927" s="135"/>
      <c r="AD2927" s="135"/>
      <c r="AH2927" s="135"/>
      <c r="AI2927" s="135"/>
    </row>
    <row r="2928" spans="1:35" ht="31.5">
      <c r="A2928" s="205">
        <v>2924</v>
      </c>
      <c r="B2928" s="206" t="s">
        <v>10257</v>
      </c>
      <c r="C2928" s="207" t="str">
        <f xml:space="preserve"> _xlfn.CONCAT(小韻資料表[[#This Row],[聲母拼音碼]],小韻資料表[[#This Row],[韻母拼音碼]],小韻資料表[[#This Row],[調號]])</f>
        <v>long7</v>
      </c>
      <c r="D2928" s="206" t="s">
        <v>10258</v>
      </c>
      <c r="E2928" s="208" t="s">
        <v>956</v>
      </c>
      <c r="F2928" s="205">
        <v>2</v>
      </c>
      <c r="G2928" s="209" t="s">
        <v>10259</v>
      </c>
      <c r="H2928" s="205">
        <f xml:space="preserve"> LEN(小韻資料表[[#This Row],[小韻字集]])</f>
        <v>5</v>
      </c>
      <c r="I2928" s="205" cm="1">
        <f t="array" ref="I2928" xml:space="preserve"> MATCH(TRUE, ISNUMBER( SEARCH( LEFT(小韻資料表[[#This Row],[切語]],1), 切語上字資料表[切語上字]) ), 0)</f>
        <v>40</v>
      </c>
      <c r="J2928" s="210" t="str" cm="1">
        <f t="array" ref="J2928" xml:space="preserve"> INDEX(切語上字資料表[聲母], 小韻資料表[[#This Row],[上字表識別號]])</f>
        <v>來</v>
      </c>
      <c r="K2928" s="210" t="str" cm="1">
        <f t="array" ref="K2928" xml:space="preserve"> INDEX(切語上字資料表[聲母拼音碼], 小韻資料表[[#This Row],[上字表識別號]])</f>
        <v>l</v>
      </c>
      <c r="L2928" s="210" t="str" cm="1">
        <f t="array" ref="L2928" xml:space="preserve"> INDEX(切語上字資料表[清濁], 小韻資料表[[#This Row],[上字表識別號]])</f>
        <v>次濁</v>
      </c>
      <c r="M2928" s="223" t="str" cm="1">
        <f t="array" ref="M2928" xml:space="preserve"> INDEX(切語上字資料表[發送收], 小韻資料表[[#This Row],[上字表識別號]])</f>
        <v>收聲</v>
      </c>
      <c r="N2928" s="205" cm="1">
        <f t="array" ref="N2928" xml:space="preserve"> MATCH(TRUE, ISNUMBER( SEARCH( RIGHT(小韻資料表[[#This Row],[切語]],1), 切語下字資料表[切語下字]) ), 0)</f>
        <v>251</v>
      </c>
      <c r="O2928" s="207" t="str" cm="1">
        <f t="array" ref="O2928" xml:space="preserve"> INDEX(切語下字資料表[韻母], 小韻資料表[[#This Row],[下字表識別號]])</f>
        <v>宕開1</v>
      </c>
      <c r="P2928" s="207" t="str" cm="1">
        <f t="array" ref="P2928" xml:space="preserve"> INDEX(切語下字資料表[韻母拼音碼], 小韻資料表[[#This Row],[下字表識別號]])</f>
        <v>ong</v>
      </c>
      <c r="Q2928" s="210" t="str" cm="1">
        <f t="array" ref="Q2928" xml:space="preserve"> INDEX(設定表!$C$19:$C$23, INT( LEFT(小韻資料表[[#This Row],[目次編碼]],1) ))</f>
        <v>去</v>
      </c>
      <c r="R2928" s="210">
        <f xml:space="preserve">  INDEX(設定表!$C$8:$C$15, MATCH( (RIGHT(小韻資料表[[#This Row],[清濁]]) &amp; 小韻資料表[[#This Row],[調]]), 設定表!$B$8:$B$15, 0))</f>
        <v>7</v>
      </c>
      <c r="S2928" s="205" t="s">
        <v>309</v>
      </c>
      <c r="T2928" s="205" t="s">
        <v>309</v>
      </c>
      <c r="U2928" s="226" t="s">
        <v>309</v>
      </c>
      <c r="V2928" s="147" t="s">
        <v>309</v>
      </c>
      <c r="X2928" s="135"/>
      <c r="Y2928" s="135"/>
      <c r="AA2928" s="135"/>
      <c r="AB2928" s="134"/>
      <c r="AC2928" s="135"/>
      <c r="AD2928" s="135"/>
      <c r="AH2928" s="135"/>
      <c r="AI2928" s="135"/>
    </row>
    <row r="2929" spans="1:35" ht="31.5">
      <c r="A2929" s="205">
        <v>2925</v>
      </c>
      <c r="B2929" s="206" t="s">
        <v>10260</v>
      </c>
      <c r="C2929" s="207" t="str">
        <f xml:space="preserve"> _xlfn.CONCAT(小韻資料表[[#This Row],[聲母拼音碼]],小韻資料表[[#This Row],[韻母拼音碼]],小韻資料表[[#This Row],[調號]])</f>
        <v>hong7</v>
      </c>
      <c r="D2929" s="206" t="s">
        <v>10261</v>
      </c>
      <c r="E2929" s="208" t="s">
        <v>956</v>
      </c>
      <c r="F2929" s="205">
        <v>3</v>
      </c>
      <c r="G2929" s="209" t="s">
        <v>10262</v>
      </c>
      <c r="H2929" s="205">
        <f xml:space="preserve"> LEN(小韻資料表[[#This Row],[小韻字集]])</f>
        <v>3</v>
      </c>
      <c r="I2929" s="205" cm="1">
        <f t="array" ref="I2929" xml:space="preserve"> MATCH(TRUE, ISNUMBER( SEARCH( LEFT(小韻資料表[[#This Row],[切語]],1), 切語上字資料表[切語上字]) ), 0)</f>
        <v>37</v>
      </c>
      <c r="J2929" s="210" t="str" cm="1">
        <f t="array" ref="J2929" xml:space="preserve"> INDEX(切語上字資料表[聲母], 小韻資料表[[#This Row],[上字表識別號]])</f>
        <v>匣</v>
      </c>
      <c r="K2929" s="210" t="str" cm="1">
        <f t="array" ref="K2929" xml:space="preserve"> INDEX(切語上字資料表[聲母拼音碼], 小韻資料表[[#This Row],[上字表識別號]])</f>
        <v>h</v>
      </c>
      <c r="L2929" s="210" t="str" cm="1">
        <f t="array" ref="L2929" xml:space="preserve"> INDEX(切語上字資料表[清濁], 小韻資料表[[#This Row],[上字表識別號]])</f>
        <v>全濁</v>
      </c>
      <c r="M2929" s="223" t="str" cm="1">
        <f t="array" ref="M2929" xml:space="preserve"> INDEX(切語上字資料表[發送收], 小韻資料表[[#This Row],[上字表識別號]])</f>
        <v>送氣</v>
      </c>
      <c r="N2929" s="205" cm="1">
        <f t="array" ref="N2929" xml:space="preserve"> MATCH(TRUE, ISNUMBER( SEARCH( RIGHT(小韻資料表[[#This Row],[切語]],1), 切語下字資料表[切語下字]) ), 0)</f>
        <v>251</v>
      </c>
      <c r="O2929" s="207" t="str" cm="1">
        <f t="array" ref="O2929" xml:space="preserve"> INDEX(切語下字資料表[韻母], 小韻資料表[[#This Row],[下字表識別號]])</f>
        <v>宕開1</v>
      </c>
      <c r="P2929" s="207" t="str" cm="1">
        <f t="array" ref="P2929" xml:space="preserve"> INDEX(切語下字資料表[韻母拼音碼], 小韻資料表[[#This Row],[下字表識別號]])</f>
        <v>ong</v>
      </c>
      <c r="Q2929" s="210" t="str" cm="1">
        <f t="array" ref="Q2929" xml:space="preserve"> INDEX(設定表!$C$19:$C$23, INT( LEFT(小韻資料表[[#This Row],[目次編碼]],1) ))</f>
        <v>去</v>
      </c>
      <c r="R2929" s="210">
        <f xml:space="preserve">  INDEX(設定表!$C$8:$C$15, MATCH( (RIGHT(小韻資料表[[#This Row],[清濁]]) &amp; 小韻資料表[[#This Row],[調]]), 設定表!$B$8:$B$15, 0))</f>
        <v>7</v>
      </c>
      <c r="S2929" s="205" t="s">
        <v>309</v>
      </c>
      <c r="T2929" s="205" t="s">
        <v>309</v>
      </c>
      <c r="U2929" s="226" t="s">
        <v>309</v>
      </c>
      <c r="V2929" s="146" t="s">
        <v>309</v>
      </c>
      <c r="X2929" s="135"/>
      <c r="Y2929" s="135"/>
      <c r="AA2929" s="135"/>
      <c r="AB2929" s="134"/>
      <c r="AC2929" s="135"/>
      <c r="AD2929" s="135"/>
      <c r="AH2929" s="135"/>
      <c r="AI2929" s="135"/>
    </row>
    <row r="2930" spans="1:35" ht="31.5">
      <c r="A2930" s="205">
        <v>2926</v>
      </c>
      <c r="B2930" s="206" t="s">
        <v>10263</v>
      </c>
      <c r="C2930" s="207" t="str">
        <f xml:space="preserve"> _xlfn.CONCAT(小韻資料表[[#This Row],[聲母拼音碼]],小韻資料表[[#This Row],[韻母拼音碼]],小韻資料表[[#This Row],[調號]])</f>
        <v>Øong3</v>
      </c>
      <c r="D2930" s="206" t="s">
        <v>10264</v>
      </c>
      <c r="E2930" s="208" t="s">
        <v>956</v>
      </c>
      <c r="F2930" s="205">
        <v>4</v>
      </c>
      <c r="G2930" s="209" t="s">
        <v>10265</v>
      </c>
      <c r="H2930" s="205">
        <f xml:space="preserve"> LEN(小韻資料表[[#This Row],[小韻字集]])</f>
        <v>2</v>
      </c>
      <c r="I2930" s="205" cm="1">
        <f t="array" ref="I2930" xml:space="preserve"> MATCH(TRUE, ISNUMBER( SEARCH( LEFT(小韻資料表[[#This Row],[切語]],1), 切語上字資料表[切語上字]) ), 0)</f>
        <v>35</v>
      </c>
      <c r="J2930" s="210" t="str" cm="1">
        <f t="array" ref="J2930" xml:space="preserve"> INDEX(切語上字資料表[聲母], 小韻資料表[[#This Row],[上字表識別號]])</f>
        <v>影</v>
      </c>
      <c r="K2930" s="210" t="str" cm="1">
        <f t="array" ref="K2930" xml:space="preserve"> INDEX(切語上字資料表[聲母拼音碼], 小韻資料表[[#This Row],[上字表識別號]])</f>
        <v>Ø</v>
      </c>
      <c r="L2930" s="210" t="str" cm="1">
        <f t="array" ref="L2930" xml:space="preserve"> INDEX(切語上字資料表[清濁], 小韻資料表[[#This Row],[上字表識別號]])</f>
        <v>全清</v>
      </c>
      <c r="M2930" s="223" t="str" cm="1">
        <f t="array" ref="M2930" xml:space="preserve"> INDEX(切語上字資料表[發送收], 小韻資料表[[#This Row],[上字表識別號]])</f>
        <v>發聲</v>
      </c>
      <c r="N2930" s="205" cm="1">
        <f t="array" ref="N2930" xml:space="preserve"> MATCH(TRUE, ISNUMBER( SEARCH( RIGHT(小韻資料表[[#This Row],[切語]],1), 切語下字資料表[切語下字]) ), 0)</f>
        <v>251</v>
      </c>
      <c r="O2930" s="207" t="str" cm="1">
        <f t="array" ref="O2930" xml:space="preserve"> INDEX(切語下字資料表[韻母], 小韻資料表[[#This Row],[下字表識別號]])</f>
        <v>宕開1</v>
      </c>
      <c r="P2930" s="207" t="str" cm="1">
        <f t="array" ref="P2930" xml:space="preserve"> INDEX(切語下字資料表[韻母拼音碼], 小韻資料表[[#This Row],[下字表識別號]])</f>
        <v>ong</v>
      </c>
      <c r="Q2930" s="210" t="str" cm="1">
        <f t="array" ref="Q2930" xml:space="preserve"> INDEX(設定表!$C$19:$C$23, INT( LEFT(小韻資料表[[#This Row],[目次編碼]],1) ))</f>
        <v>去</v>
      </c>
      <c r="R2930" s="210">
        <f xml:space="preserve">  INDEX(設定表!$C$8:$C$15, MATCH( (RIGHT(小韻資料表[[#This Row],[清濁]]) &amp; 小韻資料表[[#This Row],[調]]), 設定表!$B$8:$B$15, 0))</f>
        <v>3</v>
      </c>
      <c r="S2930" s="205" t="s">
        <v>309</v>
      </c>
      <c r="T2930" s="205" t="s">
        <v>309</v>
      </c>
      <c r="U2930" s="226" t="s">
        <v>309</v>
      </c>
      <c r="V2930" s="147" t="s">
        <v>309</v>
      </c>
      <c r="X2930" s="135"/>
      <c r="Y2930" s="135"/>
      <c r="AA2930" s="135"/>
      <c r="AB2930" s="134"/>
      <c r="AC2930" s="135"/>
      <c r="AD2930" s="135"/>
      <c r="AH2930" s="135"/>
      <c r="AI2930" s="135"/>
    </row>
    <row r="2931" spans="1:35" ht="31.5">
      <c r="A2931" s="205">
        <v>2927</v>
      </c>
      <c r="B2931" s="206" t="s">
        <v>10266</v>
      </c>
      <c r="C2931" s="207" t="str">
        <f xml:space="preserve"> _xlfn.CONCAT(小韻資料表[[#This Row],[聲母拼音碼]],小韻資料表[[#This Row],[韻母拼音碼]],小韻資料表[[#This Row],[調號]])</f>
        <v>gong7</v>
      </c>
      <c r="D2931" s="206" t="s">
        <v>10267</v>
      </c>
      <c r="E2931" s="208" t="s">
        <v>956</v>
      </c>
      <c r="F2931" s="205">
        <v>5</v>
      </c>
      <c r="G2931" s="209" t="s">
        <v>10268</v>
      </c>
      <c r="H2931" s="205">
        <f xml:space="preserve"> LEN(小韻資料表[[#This Row],[小韻字集]])</f>
        <v>4</v>
      </c>
      <c r="I2931" s="205" cm="1">
        <f t="array" ref="I2931" xml:space="preserve"> MATCH(TRUE, ISNUMBER( SEARCH( LEFT(小韻資料表[[#This Row],[切語]],1), 切語上字資料表[切語上字]) ), 0)</f>
        <v>4</v>
      </c>
      <c r="J2931" s="210" t="str" cm="1">
        <f t="array" ref="J2931" xml:space="preserve"> INDEX(切語上字資料表[聲母], 小韻資料表[[#This Row],[上字表識別號]])</f>
        <v>疑</v>
      </c>
      <c r="K2931" s="210" t="str" cm="1">
        <f t="array" ref="K2931" xml:space="preserve"> INDEX(切語上字資料表[聲母拼音碼], 小韻資料表[[#This Row],[上字表識別號]])</f>
        <v>g</v>
      </c>
      <c r="L2931" s="210" t="str" cm="1">
        <f t="array" ref="L2931" xml:space="preserve"> INDEX(切語上字資料表[清濁], 小韻資料表[[#This Row],[上字表識別號]])</f>
        <v>次濁</v>
      </c>
      <c r="M2931" s="223" t="str" cm="1">
        <f t="array" ref="M2931" xml:space="preserve"> INDEX(切語上字資料表[發送收], 小韻資料表[[#This Row],[上字表識別號]])</f>
        <v>收聲</v>
      </c>
      <c r="N2931" s="205" cm="1">
        <f t="array" ref="N2931" xml:space="preserve"> MATCH(TRUE, ISNUMBER( SEARCH( RIGHT(小韻資料表[[#This Row],[切語]],1), 切語下字資料表[切語下字]) ), 0)</f>
        <v>251</v>
      </c>
      <c r="O2931" s="207" t="str" cm="1">
        <f t="array" ref="O2931" xml:space="preserve"> INDEX(切語下字資料表[韻母], 小韻資料表[[#This Row],[下字表識別號]])</f>
        <v>宕開1</v>
      </c>
      <c r="P2931" s="207" t="str" cm="1">
        <f t="array" ref="P2931" xml:space="preserve"> INDEX(切語下字資料表[韻母拼音碼], 小韻資料表[[#This Row],[下字表識別號]])</f>
        <v>ong</v>
      </c>
      <c r="Q2931" s="210" t="str" cm="1">
        <f t="array" ref="Q2931" xml:space="preserve"> INDEX(設定表!$C$19:$C$23, INT( LEFT(小韻資料表[[#This Row],[目次編碼]],1) ))</f>
        <v>去</v>
      </c>
      <c r="R2931" s="210">
        <f xml:space="preserve">  INDEX(設定表!$C$8:$C$15, MATCH( (RIGHT(小韻資料表[[#This Row],[清濁]]) &amp; 小韻資料表[[#This Row],[調]]), 設定表!$B$8:$B$15, 0))</f>
        <v>7</v>
      </c>
      <c r="S2931" s="205" t="s">
        <v>309</v>
      </c>
      <c r="T2931" s="205" t="s">
        <v>309</v>
      </c>
      <c r="U2931" s="226" t="s">
        <v>309</v>
      </c>
      <c r="V2931" s="146" t="s">
        <v>309</v>
      </c>
      <c r="X2931" s="135"/>
      <c r="Y2931" s="135"/>
      <c r="AA2931" s="135"/>
      <c r="AB2931" s="134"/>
      <c r="AC2931" s="135"/>
      <c r="AD2931" s="135"/>
      <c r="AH2931" s="135"/>
      <c r="AI2931" s="135"/>
    </row>
    <row r="2932" spans="1:35" ht="31.5">
      <c r="A2932" s="205">
        <v>2928</v>
      </c>
      <c r="B2932" s="206" t="s">
        <v>10269</v>
      </c>
      <c r="C2932" s="207" t="str">
        <f xml:space="preserve"> _xlfn.CONCAT(小韻資料表[[#This Row],[聲母拼音碼]],小韻資料表[[#This Row],[韻母拼音碼]],小韻資料表[[#This Row],[調號]])</f>
        <v>cong3</v>
      </c>
      <c r="D2932" s="206" t="s">
        <v>10270</v>
      </c>
      <c r="E2932" s="208" t="s">
        <v>956</v>
      </c>
      <c r="F2932" s="205">
        <v>6</v>
      </c>
      <c r="G2932" s="209" t="s">
        <v>10270</v>
      </c>
      <c r="H2932" s="205">
        <f xml:space="preserve"> LEN(小韻資料表[[#This Row],[小韻字集]])</f>
        <v>1</v>
      </c>
      <c r="I2932" s="205" cm="1">
        <f t="array" ref="I2932" xml:space="preserve"> MATCH(TRUE, ISNUMBER( SEARCH( LEFT(小韻資料表[[#This Row],[切語]],1), 切語上字資料表[切語上字]) ), 0)</f>
        <v>21</v>
      </c>
      <c r="J2932" s="210" t="str" cm="1">
        <f t="array" ref="J2932" xml:space="preserve"> INDEX(切語上字資料表[聲母], 小韻資料表[[#This Row],[上字表識別號]])</f>
        <v>精</v>
      </c>
      <c r="K2932" s="210" t="str" cm="1">
        <f t="array" ref="K2932" xml:space="preserve"> INDEX(切語上字資料表[聲母拼音碼], 小韻資料表[[#This Row],[上字表識別號]])</f>
        <v>c</v>
      </c>
      <c r="L2932" s="210" t="str" cm="1">
        <f t="array" ref="L2932" xml:space="preserve"> INDEX(切語上字資料表[清濁], 小韻資料表[[#This Row],[上字表識別號]])</f>
        <v>全清</v>
      </c>
      <c r="M2932" s="223" t="str" cm="1">
        <f t="array" ref="M2932" xml:space="preserve"> INDEX(切語上字資料表[發送收], 小韻資料表[[#This Row],[上字表識別號]])</f>
        <v>發聲</v>
      </c>
      <c r="N2932" s="205" cm="1">
        <f t="array" ref="N2932" xml:space="preserve"> MATCH(TRUE, ISNUMBER( SEARCH( RIGHT(小韻資料表[[#This Row],[切語]],1), 切語下字資料表[切語下字]) ), 0)</f>
        <v>251</v>
      </c>
      <c r="O2932" s="207" t="str" cm="1">
        <f t="array" ref="O2932" xml:space="preserve"> INDEX(切語下字資料表[韻母], 小韻資料表[[#This Row],[下字表識別號]])</f>
        <v>宕開1</v>
      </c>
      <c r="P2932" s="207" t="str" cm="1">
        <f t="array" ref="P2932" xml:space="preserve"> INDEX(切語下字資料表[韻母拼音碼], 小韻資料表[[#This Row],[下字表識別號]])</f>
        <v>ong</v>
      </c>
      <c r="Q2932" s="210" t="str" cm="1">
        <f t="array" ref="Q2932" xml:space="preserve"> INDEX(設定表!$C$19:$C$23, INT( LEFT(小韻資料表[[#This Row],[目次編碼]],1) ))</f>
        <v>去</v>
      </c>
      <c r="R2932" s="210">
        <f xml:space="preserve">  INDEX(設定表!$C$8:$C$15, MATCH( (RIGHT(小韻資料表[[#This Row],[清濁]]) &amp; 小韻資料表[[#This Row],[調]]), 設定表!$B$8:$B$15, 0))</f>
        <v>3</v>
      </c>
      <c r="S2932" s="205" t="s">
        <v>309</v>
      </c>
      <c r="T2932" s="205" t="s">
        <v>309</v>
      </c>
      <c r="U2932" s="226" t="s">
        <v>309</v>
      </c>
      <c r="V2932" s="147" t="s">
        <v>309</v>
      </c>
      <c r="X2932" s="135"/>
      <c r="Y2932" s="135"/>
      <c r="AA2932" s="135"/>
      <c r="AB2932" s="134"/>
      <c r="AC2932" s="135"/>
      <c r="AD2932" s="135"/>
      <c r="AH2932" s="135"/>
      <c r="AI2932" s="135"/>
    </row>
    <row r="2933" spans="1:35" ht="31.5">
      <c r="A2933" s="205">
        <v>2929</v>
      </c>
      <c r="B2933" s="206" t="s">
        <v>10271</v>
      </c>
      <c r="C2933" s="207" t="str">
        <f xml:space="preserve"> _xlfn.CONCAT(小韻資料表[[#This Row],[聲母拼音碼]],小韻資料表[[#This Row],[韻母拼音碼]],小韻資料表[[#This Row],[調號]])</f>
        <v>pong7</v>
      </c>
      <c r="D2933" s="206" t="s">
        <v>4195</v>
      </c>
      <c r="E2933" s="208" t="s">
        <v>956</v>
      </c>
      <c r="F2933" s="205">
        <v>7</v>
      </c>
      <c r="G2933" s="209" t="s">
        <v>10272</v>
      </c>
      <c r="H2933" s="205">
        <f xml:space="preserve"> LEN(小韻資料表[[#This Row],[小韻字集]])</f>
        <v>2</v>
      </c>
      <c r="I2933" s="205" cm="1">
        <f t="array" ref="I2933" xml:space="preserve"> MATCH(TRUE, ISNUMBER( SEARCH( LEFT(小韻資料表[[#This Row],[切語]],1), 切語上字資料表[切語上字]) ), 0)</f>
        <v>15</v>
      </c>
      <c r="J2933" s="210" t="str" cm="1">
        <f t="array" ref="J2933" xml:space="preserve"> INDEX(切語上字資料表[聲母], 小韻資料表[[#This Row],[上字表識別號]])</f>
        <v>並</v>
      </c>
      <c r="K2933" s="210" t="str" cm="1">
        <f t="array" ref="K2933" xml:space="preserve"> INDEX(切語上字資料表[聲母拼音碼], 小韻資料表[[#This Row],[上字表識別號]])</f>
        <v>p</v>
      </c>
      <c r="L2933" s="210" t="str" cm="1">
        <f t="array" ref="L2933" xml:space="preserve"> INDEX(切語上字資料表[清濁], 小韻資料表[[#This Row],[上字表識別號]])</f>
        <v>全濁</v>
      </c>
      <c r="M2933" s="223" cm="1">
        <f t="array" ref="M2933" xml:space="preserve"> INDEX(切語上字資料表[發送收], 小韻資料表[[#This Row],[上字表識別號]])</f>
        <v>0</v>
      </c>
      <c r="N2933" s="205" cm="1">
        <f t="array" ref="N2933" xml:space="preserve"> MATCH(TRUE, ISNUMBER( SEARCH( RIGHT(小韻資料表[[#This Row],[切語]],1), 切語下字資料表[切語下字]) ), 0)</f>
        <v>251</v>
      </c>
      <c r="O2933" s="207" t="str" cm="1">
        <f t="array" ref="O2933" xml:space="preserve"> INDEX(切語下字資料表[韻母], 小韻資料表[[#This Row],[下字表識別號]])</f>
        <v>宕開1</v>
      </c>
      <c r="P2933" s="207" t="str" cm="1">
        <f t="array" ref="P2933" xml:space="preserve"> INDEX(切語下字資料表[韻母拼音碼], 小韻資料表[[#This Row],[下字表識別號]])</f>
        <v>ong</v>
      </c>
      <c r="Q2933" s="210" t="str" cm="1">
        <f t="array" ref="Q2933" xml:space="preserve"> INDEX(設定表!$C$19:$C$23, INT( LEFT(小韻資料表[[#This Row],[目次編碼]],1) ))</f>
        <v>去</v>
      </c>
      <c r="R2933" s="210">
        <f xml:space="preserve">  INDEX(設定表!$C$8:$C$15, MATCH( (RIGHT(小韻資料表[[#This Row],[清濁]]) &amp; 小韻資料表[[#This Row],[調]]), 設定表!$B$8:$B$15, 0))</f>
        <v>7</v>
      </c>
      <c r="S2933" s="205" t="s">
        <v>309</v>
      </c>
      <c r="T2933" s="205" t="s">
        <v>309</v>
      </c>
      <c r="U2933" s="226" t="s">
        <v>309</v>
      </c>
      <c r="V2933" s="146" t="s">
        <v>309</v>
      </c>
      <c r="X2933" s="135"/>
      <c r="Y2933" s="135"/>
      <c r="AA2933" s="135"/>
      <c r="AB2933" s="134"/>
      <c r="AC2933" s="135"/>
      <c r="AD2933" s="135"/>
      <c r="AH2933" s="135"/>
      <c r="AI2933" s="135"/>
    </row>
    <row r="2934" spans="1:35" ht="31.5">
      <c r="A2934" s="205">
        <v>2930</v>
      </c>
      <c r="B2934" s="206" t="s">
        <v>10273</v>
      </c>
      <c r="C2934" s="207" t="str">
        <f xml:space="preserve"> _xlfn.CONCAT(小韻資料表[[#This Row],[聲母拼音碼]],小韻資料表[[#This Row],[韻母拼音碼]],小韻資料表[[#This Row],[調號]])</f>
        <v>cong7</v>
      </c>
      <c r="D2934" s="206" t="s">
        <v>4201</v>
      </c>
      <c r="E2934" s="208" t="s">
        <v>956</v>
      </c>
      <c r="F2934" s="205">
        <v>8</v>
      </c>
      <c r="G2934" s="209" t="s">
        <v>10274</v>
      </c>
      <c r="H2934" s="205">
        <f xml:space="preserve"> LEN(小韻資料表[[#This Row],[小韻字集]])</f>
        <v>4</v>
      </c>
      <c r="I2934" s="205" cm="1">
        <f t="array" ref="I2934" xml:space="preserve"> MATCH(TRUE, ISNUMBER( SEARCH( LEFT(小韻資料表[[#This Row],[切語]],1), 切語上字資料表[切語上字]) ), 0)</f>
        <v>23</v>
      </c>
      <c r="J2934" s="210" t="str" cm="1">
        <f t="array" ref="J2934" xml:space="preserve"> INDEX(切語上字資料表[聲母], 小韻資料表[[#This Row],[上字表識別號]])</f>
        <v>從</v>
      </c>
      <c r="K2934" s="210" t="str" cm="1">
        <f t="array" ref="K2934" xml:space="preserve"> INDEX(切語上字資料表[聲母拼音碼], 小韻資料表[[#This Row],[上字表識別號]])</f>
        <v>c</v>
      </c>
      <c r="L2934" s="210" t="str" cm="1">
        <f t="array" ref="L2934" xml:space="preserve"> INDEX(切語上字資料表[清濁], 小韻資料表[[#This Row],[上字表識別號]])</f>
        <v>全濁</v>
      </c>
      <c r="M2934" s="223" cm="1">
        <f t="array" ref="M2934" xml:space="preserve"> INDEX(切語上字資料表[發送收], 小韻資料表[[#This Row],[上字表識別號]])</f>
        <v>0</v>
      </c>
      <c r="N2934" s="205" cm="1">
        <f t="array" ref="N2934" xml:space="preserve"> MATCH(TRUE, ISNUMBER( SEARCH( RIGHT(小韻資料表[[#This Row],[切語]],1), 切語下字資料表[切語下字]) ), 0)</f>
        <v>251</v>
      </c>
      <c r="O2934" s="207" t="str" cm="1">
        <f t="array" ref="O2934" xml:space="preserve"> INDEX(切語下字資料表[韻母], 小韻資料表[[#This Row],[下字表識別號]])</f>
        <v>宕開1</v>
      </c>
      <c r="P2934" s="207" t="str" cm="1">
        <f t="array" ref="P2934" xml:space="preserve"> INDEX(切語下字資料表[韻母拼音碼], 小韻資料表[[#This Row],[下字表識別號]])</f>
        <v>ong</v>
      </c>
      <c r="Q2934" s="210" t="str" cm="1">
        <f t="array" ref="Q2934" xml:space="preserve"> INDEX(設定表!$C$19:$C$23, INT( LEFT(小韻資料表[[#This Row],[目次編碼]],1) ))</f>
        <v>去</v>
      </c>
      <c r="R2934" s="210">
        <f xml:space="preserve">  INDEX(設定表!$C$8:$C$15, MATCH( (RIGHT(小韻資料表[[#This Row],[清濁]]) &amp; 小韻資料表[[#This Row],[調]]), 設定表!$B$8:$B$15, 0))</f>
        <v>7</v>
      </c>
      <c r="S2934" s="205" t="s">
        <v>309</v>
      </c>
      <c r="T2934" s="205" t="s">
        <v>309</v>
      </c>
      <c r="U2934" s="226" t="s">
        <v>309</v>
      </c>
      <c r="V2934" s="147" t="s">
        <v>309</v>
      </c>
      <c r="X2934" s="135"/>
      <c r="Y2934" s="135"/>
      <c r="AA2934" s="135"/>
      <c r="AB2934" s="134"/>
      <c r="AC2934" s="135"/>
      <c r="AD2934" s="135"/>
      <c r="AH2934" s="135"/>
      <c r="AI2934" s="135"/>
    </row>
    <row r="2935" spans="1:35" ht="31.5">
      <c r="A2935" s="205">
        <v>2931</v>
      </c>
      <c r="B2935" s="206" t="s">
        <v>10275</v>
      </c>
      <c r="C2935" s="207" t="str">
        <f xml:space="preserve"> _xlfn.CONCAT(小韻資料表[[#This Row],[聲母拼音碼]],小韻資料表[[#This Row],[韻母拼音碼]],小韻資料表[[#This Row],[調號]])</f>
        <v>tong3</v>
      </c>
      <c r="D2935" s="206" t="s">
        <v>10276</v>
      </c>
      <c r="E2935" s="208" t="s">
        <v>956</v>
      </c>
      <c r="F2935" s="205">
        <v>9</v>
      </c>
      <c r="G2935" s="209" t="s">
        <v>10277</v>
      </c>
      <c r="H2935" s="205">
        <f xml:space="preserve"> LEN(小韻資料表[[#This Row],[小韻字集]])</f>
        <v>6</v>
      </c>
      <c r="I2935" s="205" cm="1">
        <f t="array" ref="I2935" xml:space="preserve"> MATCH(TRUE, ISNUMBER( SEARCH( LEFT(小韻資料表[[#This Row],[切語]],1), 切語上字資料表[切語上字]) ), 0)</f>
        <v>5</v>
      </c>
      <c r="J2935" s="210" t="str" cm="1">
        <f t="array" ref="J2935" xml:space="preserve"> INDEX(切語上字資料表[聲母], 小韻資料表[[#This Row],[上字表識別號]])</f>
        <v>端</v>
      </c>
      <c r="K2935" s="210" t="str" cm="1">
        <f t="array" ref="K2935" xml:space="preserve"> INDEX(切語上字資料表[聲母拼音碼], 小韻資料表[[#This Row],[上字表識別號]])</f>
        <v>t</v>
      </c>
      <c r="L2935" s="210" t="str" cm="1">
        <f t="array" ref="L2935" xml:space="preserve"> INDEX(切語上字資料表[清濁], 小韻資料表[[#This Row],[上字表識別號]])</f>
        <v>全清</v>
      </c>
      <c r="M2935" s="223" t="str" cm="1">
        <f t="array" ref="M2935" xml:space="preserve"> INDEX(切語上字資料表[發送收], 小韻資料表[[#This Row],[上字表識別號]])</f>
        <v>發聲</v>
      </c>
      <c r="N2935" s="205" cm="1">
        <f t="array" ref="N2935" xml:space="preserve"> MATCH(TRUE, ISNUMBER( SEARCH( RIGHT(小韻資料表[[#This Row],[切語]],1), 切語下字資料表[切語下字]) ), 0)</f>
        <v>251</v>
      </c>
      <c r="O2935" s="207" t="str" cm="1">
        <f t="array" ref="O2935" xml:space="preserve"> INDEX(切語下字資料表[韻母], 小韻資料表[[#This Row],[下字表識別號]])</f>
        <v>宕開1</v>
      </c>
      <c r="P2935" s="207" t="str" cm="1">
        <f t="array" ref="P2935" xml:space="preserve"> INDEX(切語下字資料表[韻母拼音碼], 小韻資料表[[#This Row],[下字表識別號]])</f>
        <v>ong</v>
      </c>
      <c r="Q2935" s="210" t="str" cm="1">
        <f t="array" ref="Q2935" xml:space="preserve"> INDEX(設定表!$C$19:$C$23, INT( LEFT(小韻資料表[[#This Row],[目次編碼]],1) ))</f>
        <v>去</v>
      </c>
      <c r="R2935" s="210">
        <f xml:space="preserve">  INDEX(設定表!$C$8:$C$15, MATCH( (RIGHT(小韻資料表[[#This Row],[清濁]]) &amp; 小韻資料表[[#This Row],[調]]), 設定表!$B$8:$B$15, 0))</f>
        <v>3</v>
      </c>
      <c r="S2935" s="205" t="s">
        <v>309</v>
      </c>
      <c r="T2935" s="205" t="s">
        <v>309</v>
      </c>
      <c r="U2935" s="226" t="s">
        <v>309</v>
      </c>
      <c r="V2935" s="146" t="s">
        <v>309</v>
      </c>
      <c r="X2935" s="135"/>
      <c r="Y2935" s="135"/>
      <c r="AA2935" s="135"/>
      <c r="AB2935" s="134"/>
      <c r="AC2935" s="135"/>
      <c r="AD2935" s="135"/>
      <c r="AH2935" s="135"/>
      <c r="AI2935" s="135"/>
    </row>
    <row r="2936" spans="1:35" ht="31.5">
      <c r="A2936" s="205">
        <v>2932</v>
      </c>
      <c r="B2936" s="206" t="s">
        <v>10278</v>
      </c>
      <c r="C2936" s="207" t="str">
        <f xml:space="preserve"> _xlfn.CONCAT(小韻資料表[[#This Row],[聲母拼音碼]],小韻資料表[[#This Row],[韻母拼音碼]],小韻資料表[[#This Row],[調號]])</f>
        <v>khong3</v>
      </c>
      <c r="D2936" s="206" t="s">
        <v>10279</v>
      </c>
      <c r="E2936" s="208" t="s">
        <v>956</v>
      </c>
      <c r="F2936" s="205">
        <v>10</v>
      </c>
      <c r="G2936" s="209" t="s">
        <v>10280</v>
      </c>
      <c r="H2936" s="205">
        <f xml:space="preserve"> LEN(小韻資料表[[#This Row],[小韻字集]])</f>
        <v>13</v>
      </c>
      <c r="I2936" s="205" cm="1">
        <f t="array" ref="I2936" xml:space="preserve"> MATCH(TRUE, ISNUMBER( SEARCH( LEFT(小韻資料表[[#This Row],[切語]],1), 切語上字資料表[切語上字]) ), 0)</f>
        <v>2</v>
      </c>
      <c r="J2936" s="210" t="str" cm="1">
        <f t="array" ref="J2936" xml:space="preserve"> INDEX(切語上字資料表[聲母], 小韻資料表[[#This Row],[上字表識別號]])</f>
        <v>溪</v>
      </c>
      <c r="K2936" s="210" t="str" cm="1">
        <f t="array" ref="K2936" xml:space="preserve"> INDEX(切語上字資料表[聲母拼音碼], 小韻資料表[[#This Row],[上字表識別號]])</f>
        <v>kh</v>
      </c>
      <c r="L2936" s="210" t="str" cm="1">
        <f t="array" ref="L2936" xml:space="preserve"> INDEX(切語上字資料表[清濁], 小韻資料表[[#This Row],[上字表識別號]])</f>
        <v>次清</v>
      </c>
      <c r="M2936" s="223" t="str" cm="1">
        <f t="array" ref="M2936" xml:space="preserve"> INDEX(切語上字資料表[發送收], 小韻資料表[[#This Row],[上字表識別號]])</f>
        <v>送氣</v>
      </c>
      <c r="N2936" s="205" cm="1">
        <f t="array" ref="N2936" xml:space="preserve"> MATCH(TRUE, ISNUMBER( SEARCH( RIGHT(小韻資料表[[#This Row],[切語]],1), 切語下字資料表[切語下字]) ), 0)</f>
        <v>251</v>
      </c>
      <c r="O2936" s="207" t="str" cm="1">
        <f t="array" ref="O2936" xml:space="preserve"> INDEX(切語下字資料表[韻母], 小韻資料表[[#This Row],[下字表識別號]])</f>
        <v>宕開1</v>
      </c>
      <c r="P2936" s="207" t="str" cm="1">
        <f t="array" ref="P2936" xml:space="preserve"> INDEX(切語下字資料表[韻母拼音碼], 小韻資料表[[#This Row],[下字表識別號]])</f>
        <v>ong</v>
      </c>
      <c r="Q2936" s="210" t="str" cm="1">
        <f t="array" ref="Q2936" xml:space="preserve"> INDEX(設定表!$C$19:$C$23, INT( LEFT(小韻資料表[[#This Row],[目次編碼]],1) ))</f>
        <v>去</v>
      </c>
      <c r="R2936" s="210">
        <f xml:space="preserve">  INDEX(設定表!$C$8:$C$15, MATCH( (RIGHT(小韻資料表[[#This Row],[清濁]]) &amp; 小韻資料表[[#This Row],[調]]), 設定表!$B$8:$B$15, 0))</f>
        <v>3</v>
      </c>
      <c r="S2936" s="205" t="s">
        <v>309</v>
      </c>
      <c r="T2936" s="205" t="s">
        <v>309</v>
      </c>
      <c r="U2936" s="226" t="s">
        <v>309</v>
      </c>
      <c r="V2936" s="147" t="s">
        <v>309</v>
      </c>
      <c r="X2936" s="135"/>
      <c r="Y2936" s="135"/>
      <c r="AA2936" s="135"/>
      <c r="AB2936" s="134"/>
      <c r="AC2936" s="135"/>
      <c r="AD2936" s="135"/>
      <c r="AH2936" s="135"/>
      <c r="AI2936" s="135"/>
    </row>
    <row r="2937" spans="1:35" ht="31.5">
      <c r="A2937" s="205">
        <v>2933</v>
      </c>
      <c r="B2937" s="206" t="s">
        <v>10281</v>
      </c>
      <c r="C2937" s="207" t="str">
        <f xml:space="preserve"> _xlfn.CONCAT(小韻資料表[[#This Row],[聲母拼音碼]],小韻資料表[[#This Row],[韻母拼音碼]],小韻資料表[[#This Row],[調號]])</f>
        <v>pong3</v>
      </c>
      <c r="D2937" s="206" t="s">
        <v>10282</v>
      </c>
      <c r="E2937" s="208" t="s">
        <v>956</v>
      </c>
      <c r="F2937" s="205">
        <v>11</v>
      </c>
      <c r="G2937" s="209" t="s">
        <v>10283</v>
      </c>
      <c r="H2937" s="205">
        <f xml:space="preserve"> LEN(小韻資料表[[#This Row],[小韻字集]])</f>
        <v>4</v>
      </c>
      <c r="I2937" s="205" cm="1">
        <f t="array" ref="I2937" xml:space="preserve"> MATCH(TRUE, ISNUMBER( SEARCH( LEFT(小韻資料表[[#This Row],[切語]],1), 切語上字資料表[切語上字]) ), 0)</f>
        <v>13</v>
      </c>
      <c r="J2937" s="210" t="str" cm="1">
        <f t="array" ref="J2937" xml:space="preserve"> INDEX(切語上字資料表[聲母], 小韻資料表[[#This Row],[上字表識別號]])</f>
        <v>幫</v>
      </c>
      <c r="K2937" s="210" t="str" cm="1">
        <f t="array" ref="K2937" xml:space="preserve"> INDEX(切語上字資料表[聲母拼音碼], 小韻資料表[[#This Row],[上字表識別號]])</f>
        <v>p</v>
      </c>
      <c r="L2937" s="210" t="str" cm="1">
        <f t="array" ref="L2937" xml:space="preserve"> INDEX(切語上字資料表[清濁], 小韻資料表[[#This Row],[上字表識別號]])</f>
        <v>全清</v>
      </c>
      <c r="M2937" s="223" t="str" cm="1">
        <f t="array" ref="M2937" xml:space="preserve"> INDEX(切語上字資料表[發送收], 小韻資料表[[#This Row],[上字表識別號]])</f>
        <v>發聲</v>
      </c>
      <c r="N2937" s="205" cm="1">
        <f t="array" ref="N2937" xml:space="preserve"> MATCH(TRUE, ISNUMBER( SEARCH( RIGHT(小韻資料表[[#This Row],[切語]],1), 切語下字資料表[切語下字]) ), 0)</f>
        <v>255</v>
      </c>
      <c r="O2937" s="207" t="str" cm="1">
        <f t="array" ref="O2937" xml:space="preserve"> INDEX(切語下字資料表[韻母], 小韻資料表[[#This Row],[下字表識別號]])</f>
        <v>宕開1</v>
      </c>
      <c r="P2937" s="207" t="str" cm="1">
        <f t="array" ref="P2937" xml:space="preserve"> INDEX(切語下字資料表[韻母拼音碼], 小韻資料表[[#This Row],[下字表識別號]])</f>
        <v>ong</v>
      </c>
      <c r="Q2937" s="210" t="str" cm="1">
        <f t="array" ref="Q2937" xml:space="preserve"> INDEX(設定表!$C$19:$C$23, INT( LEFT(小韻資料表[[#This Row],[目次編碼]],1) ))</f>
        <v>去</v>
      </c>
      <c r="R2937" s="210">
        <f xml:space="preserve">  INDEX(設定表!$C$8:$C$15, MATCH( (RIGHT(小韻資料表[[#This Row],[清濁]]) &amp; 小韻資料表[[#This Row],[調]]), 設定表!$B$8:$B$15, 0))</f>
        <v>3</v>
      </c>
      <c r="S2937" s="205" t="s">
        <v>309</v>
      </c>
      <c r="T2937" s="205" t="s">
        <v>309</v>
      </c>
      <c r="U2937" s="226" t="s">
        <v>309</v>
      </c>
      <c r="V2937" s="146" t="s">
        <v>309</v>
      </c>
      <c r="X2937" s="135"/>
      <c r="Y2937" s="135"/>
      <c r="AA2937" s="135"/>
      <c r="AB2937" s="134"/>
      <c r="AC2937" s="135"/>
      <c r="AD2937" s="135"/>
      <c r="AH2937" s="135"/>
      <c r="AI2937" s="135"/>
    </row>
    <row r="2938" spans="1:35" ht="31.5">
      <c r="A2938" s="205">
        <v>2934</v>
      </c>
      <c r="B2938" s="206" t="s">
        <v>10284</v>
      </c>
      <c r="C2938" s="207" t="str">
        <f xml:space="preserve"> _xlfn.CONCAT(小韻資料表[[#This Row],[聲母拼音碼]],小韻資料表[[#This Row],[韻母拼音碼]],小韻資料表[[#This Row],[調號]])</f>
        <v>thong3</v>
      </c>
      <c r="D2938" s="206" t="s">
        <v>10285</v>
      </c>
      <c r="E2938" s="208" t="s">
        <v>956</v>
      </c>
      <c r="F2938" s="205">
        <v>12</v>
      </c>
      <c r="G2938" s="209" t="s">
        <v>10286</v>
      </c>
      <c r="H2938" s="205">
        <f xml:space="preserve"> LEN(小韻資料表[[#This Row],[小韻字集]])</f>
        <v>6</v>
      </c>
      <c r="I2938" s="205" cm="1">
        <f t="array" ref="I2938" xml:space="preserve"> MATCH(TRUE, ISNUMBER( SEARCH( LEFT(小韻資料表[[#This Row],[切語]],1), 切語上字資料表[切語上字]) ), 0)</f>
        <v>6</v>
      </c>
      <c r="J2938" s="210" t="str" cm="1">
        <f t="array" ref="J2938" xml:space="preserve"> INDEX(切語上字資料表[聲母], 小韻資料表[[#This Row],[上字表識別號]])</f>
        <v>透</v>
      </c>
      <c r="K2938" s="210" t="str" cm="1">
        <f t="array" ref="K2938" xml:space="preserve"> INDEX(切語上字資料表[聲母拼音碼], 小韻資料表[[#This Row],[上字表識別號]])</f>
        <v>th</v>
      </c>
      <c r="L2938" s="210" t="str" cm="1">
        <f t="array" ref="L2938" xml:space="preserve"> INDEX(切語上字資料表[清濁], 小韻資料表[[#This Row],[上字表識別號]])</f>
        <v>次清</v>
      </c>
      <c r="M2938" s="223" t="str" cm="1">
        <f t="array" ref="M2938" xml:space="preserve"> INDEX(切語上字資料表[發送收], 小韻資料表[[#This Row],[上字表識別號]])</f>
        <v>送氣</v>
      </c>
      <c r="N2938" s="205" cm="1">
        <f t="array" ref="N2938" xml:space="preserve"> MATCH(TRUE, ISNUMBER( SEARCH( RIGHT(小韻資料表[[#This Row],[切語]],1), 切語下字資料表[切語下字]) ), 0)</f>
        <v>251</v>
      </c>
      <c r="O2938" s="207" t="str" cm="1">
        <f t="array" ref="O2938" xml:space="preserve"> INDEX(切語下字資料表[韻母], 小韻資料表[[#This Row],[下字表識別號]])</f>
        <v>宕開1</v>
      </c>
      <c r="P2938" s="207" t="str" cm="1">
        <f t="array" ref="P2938" xml:space="preserve"> INDEX(切語下字資料表[韻母拼音碼], 小韻資料表[[#This Row],[下字表識別號]])</f>
        <v>ong</v>
      </c>
      <c r="Q2938" s="210" t="str" cm="1">
        <f t="array" ref="Q2938" xml:space="preserve"> INDEX(設定表!$C$19:$C$23, INT( LEFT(小韻資料表[[#This Row],[目次編碼]],1) ))</f>
        <v>去</v>
      </c>
      <c r="R2938" s="210">
        <f xml:space="preserve">  INDEX(設定表!$C$8:$C$15, MATCH( (RIGHT(小韻資料表[[#This Row],[清濁]]) &amp; 小韻資料表[[#This Row],[調]]), 設定表!$B$8:$B$15, 0))</f>
        <v>3</v>
      </c>
      <c r="S2938" s="205" t="s">
        <v>309</v>
      </c>
      <c r="T2938" s="205" t="s">
        <v>309</v>
      </c>
      <c r="U2938" s="226" t="s">
        <v>10287</v>
      </c>
      <c r="V2938" s="147" t="s">
        <v>309</v>
      </c>
      <c r="X2938" s="135"/>
      <c r="Y2938" s="135"/>
      <c r="AA2938" s="135"/>
      <c r="AB2938" s="134"/>
      <c r="AC2938" s="135"/>
      <c r="AD2938" s="135"/>
      <c r="AH2938" s="135"/>
      <c r="AI2938" s="135"/>
    </row>
    <row r="2939" spans="1:35" ht="31.5">
      <c r="A2939" s="205">
        <v>2935</v>
      </c>
      <c r="B2939" s="206" t="s">
        <v>10288</v>
      </c>
      <c r="C2939" s="207" t="str">
        <f xml:space="preserve"> _xlfn.CONCAT(小韻資料表[[#This Row],[聲母拼音碼]],小韻資料表[[#This Row],[韻母拼音碼]],小韻資料表[[#This Row],[調號]])</f>
        <v>khong3</v>
      </c>
      <c r="D2939" s="206" t="s">
        <v>10289</v>
      </c>
      <c r="E2939" s="208" t="s">
        <v>956</v>
      </c>
      <c r="F2939" s="205">
        <v>13</v>
      </c>
      <c r="G2939" s="209" t="s">
        <v>10290</v>
      </c>
      <c r="H2939" s="205">
        <f xml:space="preserve"> LEN(小韻資料表[[#This Row],[小韻字集]])</f>
        <v>5</v>
      </c>
      <c r="I2939" s="205" cm="1">
        <f t="array" ref="I2939" xml:space="preserve"> MATCH(TRUE, ISNUMBER( SEARCH( LEFT(小韻資料表[[#This Row],[切語]],1), 切語上字資料表[切語上字]) ), 0)</f>
        <v>2</v>
      </c>
      <c r="J2939" s="210" t="str" cm="1">
        <f t="array" ref="J2939" xml:space="preserve"> INDEX(切語上字資料表[聲母], 小韻資料表[[#This Row],[上字表識別號]])</f>
        <v>溪</v>
      </c>
      <c r="K2939" s="210" t="str" cm="1">
        <f t="array" ref="K2939" xml:space="preserve"> INDEX(切語上字資料表[聲母拼音碼], 小韻資料表[[#This Row],[上字表識別號]])</f>
        <v>kh</v>
      </c>
      <c r="L2939" s="210" t="str" cm="1">
        <f t="array" ref="L2939" xml:space="preserve"> INDEX(切語上字資料表[清濁], 小韻資料表[[#This Row],[上字表識別號]])</f>
        <v>次清</v>
      </c>
      <c r="M2939" s="223" t="str" cm="1">
        <f t="array" ref="M2939" xml:space="preserve"> INDEX(切語上字資料表[發送收], 小韻資料表[[#This Row],[上字表識別號]])</f>
        <v>送氣</v>
      </c>
      <c r="N2939" s="205" cm="1">
        <f t="array" ref="N2939" xml:space="preserve"> MATCH(TRUE, ISNUMBER( SEARCH( RIGHT(小韻資料表[[#This Row],[切語]],1), 切語下字資料表[切語下字]) ), 0)</f>
        <v>255</v>
      </c>
      <c r="O2939" s="207" t="str" cm="1">
        <f t="array" ref="O2939" xml:space="preserve"> INDEX(切語下字資料表[韻母], 小韻資料表[[#This Row],[下字表識別號]])</f>
        <v>宕開1</v>
      </c>
      <c r="P2939" s="207" t="str" cm="1">
        <f t="array" ref="P2939" xml:space="preserve"> INDEX(切語下字資料表[韻母拼音碼], 小韻資料表[[#This Row],[下字表識別號]])</f>
        <v>ong</v>
      </c>
      <c r="Q2939" s="210" t="str" cm="1">
        <f t="array" ref="Q2939" xml:space="preserve"> INDEX(設定表!$C$19:$C$23, INT( LEFT(小韻資料表[[#This Row],[目次編碼]],1) ))</f>
        <v>去</v>
      </c>
      <c r="R2939" s="210">
        <f xml:space="preserve">  INDEX(設定表!$C$8:$C$15, MATCH( (RIGHT(小韻資料表[[#This Row],[清濁]]) &amp; 小韻資料表[[#This Row],[調]]), 設定表!$B$8:$B$15, 0))</f>
        <v>3</v>
      </c>
      <c r="S2939" s="205" t="s">
        <v>309</v>
      </c>
      <c r="T2939" s="205" t="s">
        <v>309</v>
      </c>
      <c r="U2939" s="226" t="s">
        <v>309</v>
      </c>
      <c r="V2939" s="146" t="s">
        <v>309</v>
      </c>
      <c r="X2939" s="135"/>
      <c r="Y2939" s="135"/>
      <c r="AA2939" s="135"/>
      <c r="AB2939" s="134"/>
      <c r="AC2939" s="135"/>
      <c r="AD2939" s="135"/>
      <c r="AH2939" s="135"/>
      <c r="AI2939" s="135"/>
    </row>
    <row r="2940" spans="1:35" ht="31.5">
      <c r="A2940" s="205">
        <v>2936</v>
      </c>
      <c r="B2940" s="206" t="s">
        <v>10291</v>
      </c>
      <c r="C2940" s="207" t="str">
        <f xml:space="preserve"> _xlfn.CONCAT(小韻資料表[[#This Row],[聲母拼音碼]],小韻資料表[[#This Row],[韻母拼音碼]],小韻資料表[[#This Row],[調號]])</f>
        <v>nong7</v>
      </c>
      <c r="D2940" s="206" t="s">
        <v>10292</v>
      </c>
      <c r="E2940" s="208" t="s">
        <v>956</v>
      </c>
      <c r="F2940" s="205">
        <v>14</v>
      </c>
      <c r="G2940" s="209" t="s">
        <v>10293</v>
      </c>
      <c r="H2940" s="205">
        <f xml:space="preserve"> LEN(小韻資料表[[#This Row],[小韻字集]])</f>
        <v>3</v>
      </c>
      <c r="I2940" s="205" cm="1">
        <f t="array" ref="I2940" xml:space="preserve"> MATCH(TRUE, ISNUMBER( SEARCH( LEFT(小韻資料表[[#This Row],[切語]],1), 切語上字資料表[切語上字]) ), 0)</f>
        <v>8</v>
      </c>
      <c r="J2940" s="210" t="str" cm="1">
        <f t="array" ref="J2940" xml:space="preserve"> INDEX(切語上字資料表[聲母], 小韻資料表[[#This Row],[上字表識別號]])</f>
        <v>泥</v>
      </c>
      <c r="K2940" s="210" t="str" cm="1">
        <f t="array" ref="K2940" xml:space="preserve"> INDEX(切語上字資料表[聲母拼音碼], 小韻資料表[[#This Row],[上字表識別號]])</f>
        <v>n</v>
      </c>
      <c r="L2940" s="210" t="str" cm="1">
        <f t="array" ref="L2940" xml:space="preserve"> INDEX(切語上字資料表[清濁], 小韻資料表[[#This Row],[上字表識別號]])</f>
        <v>次濁</v>
      </c>
      <c r="M2940" s="223" t="str" cm="1">
        <f t="array" ref="M2940" xml:space="preserve"> INDEX(切語上字資料表[發送收], 小韻資料表[[#This Row],[上字表識別號]])</f>
        <v>收聲</v>
      </c>
      <c r="N2940" s="205" cm="1">
        <f t="array" ref="N2940" xml:space="preserve"> MATCH(TRUE, ISNUMBER( SEARCH( RIGHT(小韻資料表[[#This Row],[切語]],1), 切語下字資料表[切語下字]) ), 0)</f>
        <v>251</v>
      </c>
      <c r="O2940" s="207" t="str" cm="1">
        <f t="array" ref="O2940" xml:space="preserve"> INDEX(切語下字資料表[韻母], 小韻資料表[[#This Row],[下字表識別號]])</f>
        <v>宕開1</v>
      </c>
      <c r="P2940" s="207" t="str" cm="1">
        <f t="array" ref="P2940" xml:space="preserve"> INDEX(切語下字資料表[韻母拼音碼], 小韻資料表[[#This Row],[下字表識別號]])</f>
        <v>ong</v>
      </c>
      <c r="Q2940" s="210" t="str" cm="1">
        <f t="array" ref="Q2940" xml:space="preserve"> INDEX(設定表!$C$19:$C$23, INT( LEFT(小韻資料表[[#This Row],[目次編碼]],1) ))</f>
        <v>去</v>
      </c>
      <c r="R2940" s="210">
        <f xml:space="preserve">  INDEX(設定表!$C$8:$C$15, MATCH( (RIGHT(小韻資料表[[#This Row],[清濁]]) &amp; 小韻資料表[[#This Row],[調]]), 設定表!$B$8:$B$15, 0))</f>
        <v>7</v>
      </c>
      <c r="S2940" s="205" t="s">
        <v>309</v>
      </c>
      <c r="T2940" s="205" t="s">
        <v>309</v>
      </c>
      <c r="U2940" s="226" t="s">
        <v>309</v>
      </c>
      <c r="V2940" s="147" t="s">
        <v>309</v>
      </c>
      <c r="X2940" s="135"/>
      <c r="Y2940" s="135"/>
      <c r="AA2940" s="135"/>
      <c r="AB2940" s="134"/>
      <c r="AC2940" s="135"/>
      <c r="AD2940" s="135"/>
      <c r="AH2940" s="135"/>
      <c r="AI2940" s="135"/>
    </row>
    <row r="2941" spans="1:35" ht="31.5">
      <c r="A2941" s="205">
        <v>2937</v>
      </c>
      <c r="B2941" s="206" t="s">
        <v>10294</v>
      </c>
      <c r="C2941" s="207" t="str">
        <f xml:space="preserve"> _xlfn.CONCAT(小韻資料表[[#This Row],[聲母拼音碼]],小韻資料表[[#This Row],[韻母拼音碼]],小韻資料表[[#This Row],[調號]])</f>
        <v>song3</v>
      </c>
      <c r="D2941" s="206" t="s">
        <v>10295</v>
      </c>
      <c r="E2941" s="208" t="s">
        <v>956</v>
      </c>
      <c r="F2941" s="205">
        <v>15</v>
      </c>
      <c r="G2941" s="209" t="s">
        <v>10296</v>
      </c>
      <c r="H2941" s="205">
        <f xml:space="preserve"> LEN(小韻資料表[[#This Row],[小韻字集]])</f>
        <v>3</v>
      </c>
      <c r="I2941" s="205" cm="1">
        <f t="array" ref="I2941" xml:space="preserve"> MATCH(TRUE, ISNUMBER( SEARCH( LEFT(小韻資料表[[#This Row],[切語]],1), 切語上字資料表[切語上字]) ), 0)</f>
        <v>24</v>
      </c>
      <c r="J2941" s="210" t="str" cm="1">
        <f t="array" ref="J2941" xml:space="preserve"> INDEX(切語上字資料表[聲母], 小韻資料表[[#This Row],[上字表識別號]])</f>
        <v>心</v>
      </c>
      <c r="K2941" s="210" t="str" cm="1">
        <f t="array" ref="K2941" xml:space="preserve"> INDEX(切語上字資料表[聲母拼音碼], 小韻資料表[[#This Row],[上字表識別號]])</f>
        <v>s</v>
      </c>
      <c r="L2941" s="210" t="str" cm="1">
        <f t="array" ref="L2941" xml:space="preserve"> INDEX(切語上字資料表[清濁], 小韻資料表[[#This Row],[上字表識別號]])</f>
        <v>全清</v>
      </c>
      <c r="M2941" s="223" t="str" cm="1">
        <f t="array" ref="M2941" xml:space="preserve"> INDEX(切語上字資料表[發送收], 小韻資料表[[#This Row],[上字表識別號]])</f>
        <v>送氣</v>
      </c>
      <c r="N2941" s="205" cm="1">
        <f t="array" ref="N2941" xml:space="preserve"> MATCH(TRUE, ISNUMBER( SEARCH( RIGHT(小韻資料表[[#This Row],[切語]],1), 切語下字資料表[切語下字]) ), 0)</f>
        <v>251</v>
      </c>
      <c r="O2941" s="207" t="str" cm="1">
        <f t="array" ref="O2941" xml:space="preserve"> INDEX(切語下字資料表[韻母], 小韻資料表[[#This Row],[下字表識別號]])</f>
        <v>宕開1</v>
      </c>
      <c r="P2941" s="207" t="str" cm="1">
        <f t="array" ref="P2941" xml:space="preserve"> INDEX(切語下字資料表[韻母拼音碼], 小韻資料表[[#This Row],[下字表識別號]])</f>
        <v>ong</v>
      </c>
      <c r="Q2941" s="210" t="str" cm="1">
        <f t="array" ref="Q2941" xml:space="preserve"> INDEX(設定表!$C$19:$C$23, INT( LEFT(小韻資料表[[#This Row],[目次編碼]],1) ))</f>
        <v>去</v>
      </c>
      <c r="R2941" s="210">
        <f xml:space="preserve">  INDEX(設定表!$C$8:$C$15, MATCH( (RIGHT(小韻資料表[[#This Row],[清濁]]) &amp; 小韻資料表[[#This Row],[調]]), 設定表!$B$8:$B$15, 0))</f>
        <v>3</v>
      </c>
      <c r="S2941" s="205" t="s">
        <v>309</v>
      </c>
      <c r="T2941" s="205" t="s">
        <v>309</v>
      </c>
      <c r="U2941" s="226" t="s">
        <v>309</v>
      </c>
      <c r="V2941" s="146" t="s">
        <v>309</v>
      </c>
      <c r="X2941" s="135"/>
      <c r="Y2941" s="135"/>
      <c r="AA2941" s="135"/>
      <c r="AB2941" s="134"/>
      <c r="AC2941" s="135"/>
      <c r="AD2941" s="135"/>
      <c r="AH2941" s="135"/>
      <c r="AI2941" s="135"/>
    </row>
    <row r="2942" spans="1:35" ht="31.5">
      <c r="A2942" s="205">
        <v>2938</v>
      </c>
      <c r="B2942" s="206" t="s">
        <v>10297</v>
      </c>
      <c r="C2942" s="207" t="str">
        <f xml:space="preserve"> _xlfn.CONCAT(小韻資料表[[#This Row],[聲母拼音碼]],小韻資料表[[#This Row],[韻母拼音碼]],小韻資料表[[#This Row],[調號]])</f>
        <v>hong7</v>
      </c>
      <c r="D2942" s="206" t="s">
        <v>10298</v>
      </c>
      <c r="E2942" s="208" t="s">
        <v>956</v>
      </c>
      <c r="F2942" s="205">
        <v>16</v>
      </c>
      <c r="G2942" s="209" t="s">
        <v>10299</v>
      </c>
      <c r="H2942" s="205">
        <f xml:space="preserve"> LEN(小韻資料表[[#This Row],[小韻字集]])</f>
        <v>4</v>
      </c>
      <c r="I2942" s="205" cm="1">
        <f t="array" ref="I2942" xml:space="preserve"> MATCH(TRUE, ISNUMBER( SEARCH( LEFT(小韻資料表[[#This Row],[切語]],1), 切語上字資料表[切語上字]) ), 0)</f>
        <v>37</v>
      </c>
      <c r="J2942" s="210" t="str" cm="1">
        <f t="array" ref="J2942" xml:space="preserve"> INDEX(切語上字資料表[聲母], 小韻資料表[[#This Row],[上字表識別號]])</f>
        <v>匣</v>
      </c>
      <c r="K2942" s="210" t="str" cm="1">
        <f t="array" ref="K2942" xml:space="preserve"> INDEX(切語上字資料表[聲母拼音碼], 小韻資料表[[#This Row],[上字表識別號]])</f>
        <v>h</v>
      </c>
      <c r="L2942" s="210" t="str" cm="1">
        <f t="array" ref="L2942" xml:space="preserve"> INDEX(切語上字資料表[清濁], 小韻資料表[[#This Row],[上字表識別號]])</f>
        <v>全濁</v>
      </c>
      <c r="M2942" s="223" t="str" cm="1">
        <f t="array" ref="M2942" xml:space="preserve"> INDEX(切語上字資料表[發送收], 小韻資料表[[#This Row],[上字表識別號]])</f>
        <v>送氣</v>
      </c>
      <c r="N2942" s="205" cm="1">
        <f t="array" ref="N2942" xml:space="preserve"> MATCH(TRUE, ISNUMBER( SEARCH( RIGHT(小韻資料表[[#This Row],[切語]],1), 切語下字資料表[切語下字]) ), 0)</f>
        <v>255</v>
      </c>
      <c r="O2942" s="207" t="str" cm="1">
        <f t="array" ref="O2942" xml:space="preserve"> INDEX(切語下字資料表[韻母], 小韻資料表[[#This Row],[下字表識別號]])</f>
        <v>宕開1</v>
      </c>
      <c r="P2942" s="207" t="str" cm="1">
        <f t="array" ref="P2942" xml:space="preserve"> INDEX(切語下字資料表[韻母拼音碼], 小韻資料表[[#This Row],[下字表識別號]])</f>
        <v>ong</v>
      </c>
      <c r="Q2942" s="210" t="str" cm="1">
        <f t="array" ref="Q2942" xml:space="preserve"> INDEX(設定表!$C$19:$C$23, INT( LEFT(小韻資料表[[#This Row],[目次編碼]],1) ))</f>
        <v>去</v>
      </c>
      <c r="R2942" s="210">
        <f xml:space="preserve">  INDEX(設定表!$C$8:$C$15, MATCH( (RIGHT(小韻資料表[[#This Row],[清濁]]) &amp; 小韻資料表[[#This Row],[調]]), 設定表!$B$8:$B$15, 0))</f>
        <v>7</v>
      </c>
      <c r="S2942" s="205" t="s">
        <v>309</v>
      </c>
      <c r="T2942" s="205" t="s">
        <v>309</v>
      </c>
      <c r="U2942" s="226" t="s">
        <v>309</v>
      </c>
      <c r="V2942" s="147" t="s">
        <v>309</v>
      </c>
      <c r="X2942" s="135"/>
      <c r="Y2942" s="135"/>
      <c r="AA2942" s="135"/>
      <c r="AB2942" s="134"/>
      <c r="AC2942" s="135"/>
      <c r="AD2942" s="135"/>
      <c r="AH2942" s="135"/>
      <c r="AI2942" s="135"/>
    </row>
    <row r="2943" spans="1:35" ht="31.5">
      <c r="A2943" s="205">
        <v>2939</v>
      </c>
      <c r="B2943" s="206" t="s">
        <v>10300</v>
      </c>
      <c r="C2943" s="207" t="str">
        <f xml:space="preserve"> _xlfn.CONCAT(小韻資料表[[#This Row],[聲母拼音碼]],小韻資料表[[#This Row],[韻母拼音碼]],小韻資料表[[#This Row],[調號]])</f>
        <v>kong3</v>
      </c>
      <c r="D2943" s="206" t="s">
        <v>10301</v>
      </c>
      <c r="E2943" s="208" t="s">
        <v>956</v>
      </c>
      <c r="F2943" s="205">
        <v>17</v>
      </c>
      <c r="G2943" s="209" t="s">
        <v>10302</v>
      </c>
      <c r="H2943" s="205">
        <f xml:space="preserve"> LEN(小韻資料表[[#This Row],[小韻字集]])</f>
        <v>2</v>
      </c>
      <c r="I2943" s="205" cm="1">
        <f t="array" ref="I2943" xml:space="preserve"> MATCH(TRUE, ISNUMBER( SEARCH( LEFT(小韻資料表[[#This Row],[切語]],1), 切語上字資料表[切語上字]) ), 0)</f>
        <v>1</v>
      </c>
      <c r="J2943" s="210" t="str" cm="1">
        <f t="array" ref="J2943" xml:space="preserve"> INDEX(切語上字資料表[聲母], 小韻資料表[[#This Row],[上字表識別號]])</f>
        <v>見</v>
      </c>
      <c r="K2943" s="210" t="str" cm="1">
        <f t="array" ref="K2943" xml:space="preserve"> INDEX(切語上字資料表[聲母拼音碼], 小韻資料表[[#This Row],[上字表識別號]])</f>
        <v>k</v>
      </c>
      <c r="L2943" s="210" t="str" cm="1">
        <f t="array" ref="L2943" xml:space="preserve"> INDEX(切語上字資料表[清濁], 小韻資料表[[#This Row],[上字表識別號]])</f>
        <v>全清</v>
      </c>
      <c r="M2943" s="223" t="str" cm="1">
        <f t="array" ref="M2943" xml:space="preserve"> INDEX(切語上字資料表[發送收], 小韻資料表[[#This Row],[上字表識別號]])</f>
        <v>發聲</v>
      </c>
      <c r="N2943" s="205" cm="1">
        <f t="array" ref="N2943" xml:space="preserve"> MATCH(TRUE, ISNUMBER( SEARCH( RIGHT(小韻資料表[[#This Row],[切語]],1), 切語下字資料表[切語下字]) ), 0)</f>
        <v>255</v>
      </c>
      <c r="O2943" s="207" t="str" cm="1">
        <f t="array" ref="O2943" xml:space="preserve"> INDEX(切語下字資料表[韻母], 小韻資料表[[#This Row],[下字表識別號]])</f>
        <v>宕開1</v>
      </c>
      <c r="P2943" s="207" t="str" cm="1">
        <f t="array" ref="P2943" xml:space="preserve"> INDEX(切語下字資料表[韻母拼音碼], 小韻資料表[[#This Row],[下字表識別號]])</f>
        <v>ong</v>
      </c>
      <c r="Q2943" s="210" t="str" cm="1">
        <f t="array" ref="Q2943" xml:space="preserve"> INDEX(設定表!$C$19:$C$23, INT( LEFT(小韻資料表[[#This Row],[目次編碼]],1) ))</f>
        <v>去</v>
      </c>
      <c r="R2943" s="210">
        <f xml:space="preserve">  INDEX(設定表!$C$8:$C$15, MATCH( (RIGHT(小韻資料表[[#This Row],[清濁]]) &amp; 小韻資料表[[#This Row],[調]]), 設定表!$B$8:$B$15, 0))</f>
        <v>3</v>
      </c>
      <c r="S2943" s="205" t="s">
        <v>309</v>
      </c>
      <c r="T2943" s="205" t="s">
        <v>309</v>
      </c>
      <c r="U2943" s="226" t="s">
        <v>309</v>
      </c>
      <c r="V2943" s="146" t="s">
        <v>309</v>
      </c>
      <c r="X2943" s="135"/>
      <c r="Y2943" s="135"/>
      <c r="AA2943" s="135"/>
      <c r="AB2943" s="134"/>
      <c r="AC2943" s="135"/>
      <c r="AD2943" s="135"/>
      <c r="AH2943" s="135"/>
      <c r="AI2943" s="135"/>
    </row>
    <row r="2944" spans="1:35" ht="31.5">
      <c r="A2944" s="205">
        <v>2940</v>
      </c>
      <c r="B2944" s="206" t="s">
        <v>10303</v>
      </c>
      <c r="C2944" s="207" t="str">
        <f xml:space="preserve"> _xlfn.CONCAT(小韻資料表[[#This Row],[聲母拼音碼]],小韻資料表[[#This Row],[韻母拼音碼]],小韻資料表[[#This Row],[調號]])</f>
        <v>kong3</v>
      </c>
      <c r="D2944" s="206" t="s">
        <v>10304</v>
      </c>
      <c r="E2944" s="208" t="s">
        <v>956</v>
      </c>
      <c r="F2944" s="205">
        <v>18</v>
      </c>
      <c r="G2944" s="209" t="s">
        <v>10305</v>
      </c>
      <c r="H2944" s="205">
        <f xml:space="preserve"> LEN(小韻資料表[[#This Row],[小韻字集]])</f>
        <v>2</v>
      </c>
      <c r="I2944" s="205" cm="1">
        <f t="array" ref="I2944" xml:space="preserve"> MATCH(TRUE, ISNUMBER( SEARCH( LEFT(小韻資料表[[#This Row],[切語]],1), 切語上字資料表[切語上字]) ), 0)</f>
        <v>1</v>
      </c>
      <c r="J2944" s="210" t="str" cm="1">
        <f t="array" ref="J2944" xml:space="preserve"> INDEX(切語上字資料表[聲母], 小韻資料表[[#This Row],[上字表識別號]])</f>
        <v>見</v>
      </c>
      <c r="K2944" s="210" t="str" cm="1">
        <f t="array" ref="K2944" xml:space="preserve"> INDEX(切語上字資料表[聲母拼音碼], 小韻資料表[[#This Row],[上字表識別號]])</f>
        <v>k</v>
      </c>
      <c r="L2944" s="210" t="str" cm="1">
        <f t="array" ref="L2944" xml:space="preserve"> INDEX(切語上字資料表[清濁], 小韻資料表[[#This Row],[上字表識別號]])</f>
        <v>全清</v>
      </c>
      <c r="M2944" s="223" t="str" cm="1">
        <f t="array" ref="M2944" xml:space="preserve"> INDEX(切語上字資料表[發送收], 小韻資料表[[#This Row],[上字表識別號]])</f>
        <v>發聲</v>
      </c>
      <c r="N2944" s="205" cm="1">
        <f t="array" ref="N2944" xml:space="preserve"> MATCH(TRUE, ISNUMBER( SEARCH( RIGHT(小韻資料表[[#This Row],[切語]],1), 切語下字資料表[切語下字]) ), 0)</f>
        <v>251</v>
      </c>
      <c r="O2944" s="207" t="str" cm="1">
        <f t="array" ref="O2944" xml:space="preserve"> INDEX(切語下字資料表[韻母], 小韻資料表[[#This Row],[下字表識別號]])</f>
        <v>宕開1</v>
      </c>
      <c r="P2944" s="207" t="str" cm="1">
        <f t="array" ref="P2944" xml:space="preserve"> INDEX(切語下字資料表[韻母拼音碼], 小韻資料表[[#This Row],[下字表識別號]])</f>
        <v>ong</v>
      </c>
      <c r="Q2944" s="210" t="str" cm="1">
        <f t="array" ref="Q2944" xml:space="preserve"> INDEX(設定表!$C$19:$C$23, INT( LEFT(小韻資料表[[#This Row],[目次編碼]],1) ))</f>
        <v>去</v>
      </c>
      <c r="R2944" s="210">
        <f xml:space="preserve">  INDEX(設定表!$C$8:$C$15, MATCH( (RIGHT(小韻資料表[[#This Row],[清濁]]) &amp; 小韻資料表[[#This Row],[調]]), 設定表!$B$8:$B$15, 0))</f>
        <v>3</v>
      </c>
      <c r="S2944" s="205" t="s">
        <v>309</v>
      </c>
      <c r="T2944" s="205" t="s">
        <v>309</v>
      </c>
      <c r="U2944" s="226" t="s">
        <v>309</v>
      </c>
      <c r="V2944" s="147" t="s">
        <v>309</v>
      </c>
      <c r="X2944" s="135"/>
      <c r="Y2944" s="135"/>
      <c r="AA2944" s="135"/>
      <c r="AB2944" s="134"/>
      <c r="AC2944" s="135"/>
      <c r="AD2944" s="135"/>
      <c r="AH2944" s="135"/>
      <c r="AI2944" s="135"/>
    </row>
    <row r="2945" spans="1:35" ht="31.5">
      <c r="A2945" s="205">
        <v>2941</v>
      </c>
      <c r="B2945" s="206" t="s">
        <v>10306</v>
      </c>
      <c r="C2945" s="207" t="str">
        <f xml:space="preserve"> _xlfn.CONCAT(小韻資料表[[#This Row],[聲母拼音碼]],小韻資料表[[#This Row],[韻母拼音碼]],小韻資料表[[#This Row],[調號]])</f>
        <v>hong3</v>
      </c>
      <c r="D2945" s="206" t="s">
        <v>4155</v>
      </c>
      <c r="E2945" s="208" t="s">
        <v>956</v>
      </c>
      <c r="F2945" s="205">
        <v>19</v>
      </c>
      <c r="G2945" s="209" t="s">
        <v>4155</v>
      </c>
      <c r="H2945" s="205">
        <f xml:space="preserve"> LEN(小韻資料表[[#This Row],[小韻字集]])</f>
        <v>1</v>
      </c>
      <c r="I2945" s="205" cm="1">
        <f t="array" ref="I2945" xml:space="preserve"> MATCH(TRUE, ISNUMBER( SEARCH( LEFT(小韻資料表[[#This Row],[切語]],1), 切語上字資料表[切語上字]) ), 0)</f>
        <v>36</v>
      </c>
      <c r="J2945" s="210" t="str" cm="1">
        <f t="array" ref="J2945" xml:space="preserve"> INDEX(切語上字資料表[聲母], 小韻資料表[[#This Row],[上字表識別號]])</f>
        <v>曉</v>
      </c>
      <c r="K2945" s="210" t="str" cm="1">
        <f t="array" ref="K2945" xml:space="preserve"> INDEX(切語上字資料表[聲母拼音碼], 小韻資料表[[#This Row],[上字表識別號]])</f>
        <v>h</v>
      </c>
      <c r="L2945" s="210" t="str" cm="1">
        <f t="array" ref="L2945" xml:space="preserve"> INDEX(切語上字資料表[清濁], 小韻資料表[[#This Row],[上字表識別號]])</f>
        <v>次清</v>
      </c>
      <c r="M2945" s="223" t="str" cm="1">
        <f t="array" ref="M2945" xml:space="preserve"> INDEX(切語上字資料表[發送收], 小韻資料表[[#This Row],[上字表識別號]])</f>
        <v>送氣</v>
      </c>
      <c r="N2945" s="205" cm="1">
        <f t="array" ref="N2945" xml:space="preserve"> MATCH(TRUE, ISNUMBER( SEARCH( RIGHT(小韻資料表[[#This Row],[切語]],1), 切語下字資料表[切語下字]) ), 0)</f>
        <v>251</v>
      </c>
      <c r="O2945" s="207" t="str" cm="1">
        <f t="array" ref="O2945" xml:space="preserve"> INDEX(切語下字資料表[韻母], 小韻資料表[[#This Row],[下字表識別號]])</f>
        <v>宕開1</v>
      </c>
      <c r="P2945" s="207" t="str" cm="1">
        <f t="array" ref="P2945" xml:space="preserve"> INDEX(切語下字資料表[韻母拼音碼], 小韻資料表[[#This Row],[下字表識別號]])</f>
        <v>ong</v>
      </c>
      <c r="Q2945" s="210" t="str" cm="1">
        <f t="array" ref="Q2945" xml:space="preserve"> INDEX(設定表!$C$19:$C$23, INT( LEFT(小韻資料表[[#This Row],[目次編碼]],1) ))</f>
        <v>去</v>
      </c>
      <c r="R2945" s="210">
        <f xml:space="preserve">  INDEX(設定表!$C$8:$C$15, MATCH( (RIGHT(小韻資料表[[#This Row],[清濁]]) &amp; 小韻資料表[[#This Row],[調]]), 設定表!$B$8:$B$15, 0))</f>
        <v>3</v>
      </c>
      <c r="S2945" s="205" t="s">
        <v>309</v>
      </c>
      <c r="T2945" s="205" t="s">
        <v>309</v>
      </c>
      <c r="U2945" s="226" t="s">
        <v>309</v>
      </c>
      <c r="V2945" s="146" t="s">
        <v>309</v>
      </c>
      <c r="X2945" s="135"/>
      <c r="Y2945" s="135"/>
      <c r="AA2945" s="135"/>
      <c r="AB2945" s="134"/>
      <c r="AC2945" s="135"/>
      <c r="AD2945" s="135"/>
      <c r="AH2945" s="135"/>
      <c r="AI2945" s="135"/>
    </row>
    <row r="2946" spans="1:35" ht="31.5">
      <c r="A2946" s="205">
        <v>2942</v>
      </c>
      <c r="B2946" s="206" t="s">
        <v>10307</v>
      </c>
      <c r="C2946" s="207" t="str">
        <f xml:space="preserve"> _xlfn.CONCAT(小韻資料表[[#This Row],[聲母拼音碼]],小韻資料表[[#This Row],[韻母拼音碼]],小韻資料表[[#This Row],[調號]])</f>
        <v>mong7</v>
      </c>
      <c r="D2946" s="206" t="s">
        <v>10308</v>
      </c>
      <c r="E2946" s="208" t="s">
        <v>956</v>
      </c>
      <c r="F2946" s="205">
        <v>20</v>
      </c>
      <c r="G2946" s="209" t="s">
        <v>10309</v>
      </c>
      <c r="H2946" s="205">
        <f xml:space="preserve"> LEN(小韻資料表[[#This Row],[小韻字集]])</f>
        <v>3</v>
      </c>
      <c r="I2946" s="205" cm="1">
        <f t="array" ref="I2946" xml:space="preserve"> MATCH(TRUE, ISNUMBER( SEARCH( LEFT(小韻資料表[[#This Row],[切語]],1), 切語上字資料表[切語上字]) ), 0)</f>
        <v>16</v>
      </c>
      <c r="J2946" s="210" t="str" cm="1">
        <f t="array" ref="J2946" xml:space="preserve"> INDEX(切語上字資料表[聲母], 小韻資料表[[#This Row],[上字表識別號]])</f>
        <v>明</v>
      </c>
      <c r="K2946" s="210" t="str" cm="1">
        <f t="array" ref="K2946" xml:space="preserve"> INDEX(切語上字資料表[聲母拼音碼], 小韻資料表[[#This Row],[上字表識別號]])</f>
        <v>m</v>
      </c>
      <c r="L2946" s="210" t="str" cm="1">
        <f t="array" ref="L2946" xml:space="preserve"> INDEX(切語上字資料表[清濁], 小韻資料表[[#This Row],[上字表識別號]])</f>
        <v>次濁</v>
      </c>
      <c r="M2946" s="223" t="str" cm="1">
        <f t="array" ref="M2946" xml:space="preserve"> INDEX(切語上字資料表[發送收], 小韻資料表[[#This Row],[上字表識別號]])</f>
        <v>收聲</v>
      </c>
      <c r="N2946" s="205" cm="1">
        <f t="array" ref="N2946" xml:space="preserve"> MATCH(TRUE, ISNUMBER( SEARCH( RIGHT(小韻資料表[[#This Row],[切語]],1), 切語下字資料表[切語下字]) ), 0)</f>
        <v>251</v>
      </c>
      <c r="O2946" s="207" t="str" cm="1">
        <f t="array" ref="O2946" xml:space="preserve"> INDEX(切語下字資料表[韻母], 小韻資料表[[#This Row],[下字表識別號]])</f>
        <v>宕開1</v>
      </c>
      <c r="P2946" s="207" t="str" cm="1">
        <f t="array" ref="P2946" xml:space="preserve"> INDEX(切語下字資料表[韻母拼音碼], 小韻資料表[[#This Row],[下字表識別號]])</f>
        <v>ong</v>
      </c>
      <c r="Q2946" s="210" t="str" cm="1">
        <f t="array" ref="Q2946" xml:space="preserve"> INDEX(設定表!$C$19:$C$23, INT( LEFT(小韻資料表[[#This Row],[目次編碼]],1) ))</f>
        <v>去</v>
      </c>
      <c r="R2946" s="210">
        <f xml:space="preserve">  INDEX(設定表!$C$8:$C$15, MATCH( (RIGHT(小韻資料表[[#This Row],[清濁]]) &amp; 小韻資料表[[#This Row],[調]]), 設定表!$B$8:$B$15, 0))</f>
        <v>7</v>
      </c>
      <c r="S2946" s="205" t="s">
        <v>309</v>
      </c>
      <c r="T2946" s="205" t="s">
        <v>309</v>
      </c>
      <c r="U2946" s="226" t="s">
        <v>309</v>
      </c>
      <c r="V2946" s="147" t="s">
        <v>309</v>
      </c>
      <c r="X2946" s="135"/>
      <c r="Y2946" s="135"/>
      <c r="AA2946" s="135"/>
      <c r="AB2946" s="134"/>
      <c r="AC2946" s="135"/>
      <c r="AD2946" s="135"/>
      <c r="AH2946" s="135"/>
      <c r="AI2946" s="135"/>
    </row>
    <row r="2947" spans="1:35" ht="31.5">
      <c r="A2947" s="205">
        <v>2943</v>
      </c>
      <c r="B2947" s="206" t="s">
        <v>10263</v>
      </c>
      <c r="C2947" s="207" t="str">
        <f xml:space="preserve"> _xlfn.CONCAT(小韻資料表[[#This Row],[聲母拼音碼]],小韻資料表[[#This Row],[韻母拼音碼]],小韻資料表[[#This Row],[調號]])</f>
        <v>Øong3</v>
      </c>
      <c r="D2947" s="206" t="s">
        <v>4171</v>
      </c>
      <c r="E2947" s="208" t="s">
        <v>956</v>
      </c>
      <c r="F2947" s="205">
        <v>21</v>
      </c>
      <c r="G2947" s="209" t="s">
        <v>10310</v>
      </c>
      <c r="H2947" s="205">
        <f xml:space="preserve"> LEN(小韻資料表[[#This Row],[小韻字集]])</f>
        <v>2</v>
      </c>
      <c r="I2947" s="205" cm="1">
        <f t="array" ref="I2947" xml:space="preserve"> MATCH(TRUE, ISNUMBER( SEARCH( LEFT(小韻資料表[[#This Row],[切語]],1), 切語上字資料表[切語上字]) ), 0)</f>
        <v>35</v>
      </c>
      <c r="J2947" s="210" t="str" cm="1">
        <f t="array" ref="J2947" xml:space="preserve"> INDEX(切語上字資料表[聲母], 小韻資料表[[#This Row],[上字表識別號]])</f>
        <v>影</v>
      </c>
      <c r="K2947" s="210" t="str" cm="1">
        <f t="array" ref="K2947" xml:space="preserve"> INDEX(切語上字資料表[聲母拼音碼], 小韻資料表[[#This Row],[上字表識別號]])</f>
        <v>Ø</v>
      </c>
      <c r="L2947" s="210" t="str" cm="1">
        <f t="array" ref="L2947" xml:space="preserve"> INDEX(切語上字資料表[清濁], 小韻資料表[[#This Row],[上字表識別號]])</f>
        <v>全清</v>
      </c>
      <c r="M2947" s="223" t="str" cm="1">
        <f t="array" ref="M2947" xml:space="preserve"> INDEX(切語上字資料表[發送收], 小韻資料表[[#This Row],[上字表識別號]])</f>
        <v>發聲</v>
      </c>
      <c r="N2947" s="205" cm="1">
        <f t="array" ref="N2947" xml:space="preserve"> MATCH(TRUE, ISNUMBER( SEARCH( RIGHT(小韻資料表[[#This Row],[切語]],1), 切語下字資料表[切語下字]) ), 0)</f>
        <v>251</v>
      </c>
      <c r="O2947" s="207" t="str" cm="1">
        <f t="array" ref="O2947" xml:space="preserve"> INDEX(切語下字資料表[韻母], 小韻資料表[[#This Row],[下字表識別號]])</f>
        <v>宕開1</v>
      </c>
      <c r="P2947" s="207" t="str" cm="1">
        <f t="array" ref="P2947" xml:space="preserve"> INDEX(切語下字資料表[韻母拼音碼], 小韻資料表[[#This Row],[下字表識別號]])</f>
        <v>ong</v>
      </c>
      <c r="Q2947" s="210" t="str" cm="1">
        <f t="array" ref="Q2947" xml:space="preserve"> INDEX(設定表!$C$19:$C$23, INT( LEFT(小韻資料表[[#This Row],[目次編碼]],1) ))</f>
        <v>去</v>
      </c>
      <c r="R2947" s="210">
        <f xml:space="preserve">  INDEX(設定表!$C$8:$C$15, MATCH( (RIGHT(小韻資料表[[#This Row],[清濁]]) &amp; 小韻資料表[[#This Row],[調]]), 設定表!$B$8:$B$15, 0))</f>
        <v>3</v>
      </c>
      <c r="S2947" s="205" t="s">
        <v>309</v>
      </c>
      <c r="T2947" s="205" t="s">
        <v>309</v>
      </c>
      <c r="U2947" s="226" t="s">
        <v>309</v>
      </c>
      <c r="V2947" s="146" t="s">
        <v>309</v>
      </c>
      <c r="X2947" s="135"/>
      <c r="Y2947" s="135"/>
      <c r="AA2947" s="135"/>
      <c r="AB2947" s="134"/>
      <c r="AC2947" s="135"/>
      <c r="AD2947" s="135"/>
      <c r="AH2947" s="135"/>
      <c r="AI2947" s="135"/>
    </row>
    <row r="2948" spans="1:35" ht="31.5">
      <c r="A2948" s="205">
        <v>2944</v>
      </c>
      <c r="B2948" s="206" t="s">
        <v>10311</v>
      </c>
      <c r="C2948" s="207" t="str">
        <f xml:space="preserve"> _xlfn.CONCAT(小韻資料表[[#This Row],[聲母拼音碼]],小韻資料表[[#This Row],[韻母拼音碼]],小韻資料表[[#This Row],[調號]])</f>
        <v>Øieng3</v>
      </c>
      <c r="D2948" s="206" t="s">
        <v>973</v>
      </c>
      <c r="E2948" s="208" t="s">
        <v>972</v>
      </c>
      <c r="F2948" s="205">
        <v>1</v>
      </c>
      <c r="G2948" s="209" t="s">
        <v>10312</v>
      </c>
      <c r="H2948" s="205">
        <f xml:space="preserve"> LEN(小韻資料表[[#This Row],[小韻字集]])</f>
        <v>4</v>
      </c>
      <c r="I2948" s="205" cm="1">
        <f t="array" ref="I2948" xml:space="preserve"> MATCH(TRUE, ISNUMBER( SEARCH( LEFT(小韻資料表[[#This Row],[切語]],1), 切語上字資料表[切語上字]) ), 0)</f>
        <v>35</v>
      </c>
      <c r="J2948" s="210" t="str" cm="1">
        <f t="array" ref="J2948" xml:space="preserve"> INDEX(切語上字資料表[聲母], 小韻資料表[[#This Row],[上字表識別號]])</f>
        <v>影</v>
      </c>
      <c r="K2948" s="210" t="str" cm="1">
        <f t="array" ref="K2948" xml:space="preserve"> INDEX(切語上字資料表[聲母拼音碼], 小韻資料表[[#This Row],[上字表識別號]])</f>
        <v>Ø</v>
      </c>
      <c r="L2948" s="210" t="str" cm="1">
        <f t="array" ref="L2948" xml:space="preserve"> INDEX(切語上字資料表[清濁], 小韻資料表[[#This Row],[上字表識別號]])</f>
        <v>全清</v>
      </c>
      <c r="M2948" s="223" t="str" cm="1">
        <f t="array" ref="M2948" xml:space="preserve"> INDEX(切語上字資料表[發送收], 小韻資料表[[#This Row],[上字表識別號]])</f>
        <v>發聲</v>
      </c>
      <c r="N2948" s="205" cm="1">
        <f t="array" ref="N2948" xml:space="preserve"> MATCH(TRUE, ISNUMBER( SEARCH( RIGHT(小韻資料表[[#This Row],[切語]],1), 切語下字資料表[切語下字]) ), 0)</f>
        <v>267</v>
      </c>
      <c r="O2948" s="207" t="str" cm="1">
        <f t="array" ref="O2948" xml:space="preserve"> INDEX(切語下字資料表[韻母], 小韻資料表[[#This Row],[下字表識別號]])</f>
        <v>映開3</v>
      </c>
      <c r="P2948" s="207" t="str" cm="1">
        <f t="array" ref="P2948" xml:space="preserve"> INDEX(切語下字資料表[韻母拼音碼], 小韻資料表[[#This Row],[下字表識別號]])</f>
        <v>ieng</v>
      </c>
      <c r="Q2948" s="210" t="str" cm="1">
        <f t="array" ref="Q2948" xml:space="preserve"> INDEX(設定表!$C$19:$C$23, INT( LEFT(小韻資料表[[#This Row],[目次編碼]],1) ))</f>
        <v>去</v>
      </c>
      <c r="R2948" s="210">
        <f xml:space="preserve">  INDEX(設定表!$C$8:$C$15, MATCH( (RIGHT(小韻資料表[[#This Row],[清濁]]) &amp; 小韻資料表[[#This Row],[調]]), 設定表!$B$8:$B$15, 0))</f>
        <v>3</v>
      </c>
      <c r="S2948" s="205" t="s">
        <v>309</v>
      </c>
      <c r="T2948" s="205" t="s">
        <v>309</v>
      </c>
      <c r="U2948" s="226" t="s">
        <v>309</v>
      </c>
      <c r="V2948" s="147" t="s">
        <v>309</v>
      </c>
      <c r="X2948" s="135"/>
      <c r="Y2948" s="135"/>
      <c r="AA2948" s="135"/>
      <c r="AB2948" s="134"/>
      <c r="AC2948" s="135"/>
      <c r="AD2948" s="135"/>
      <c r="AH2948" s="135"/>
      <c r="AI2948" s="135"/>
    </row>
    <row r="2949" spans="1:35" ht="31.5">
      <c r="A2949" s="205">
        <v>2945</v>
      </c>
      <c r="B2949" s="206" t="s">
        <v>10313</v>
      </c>
      <c r="C2949" s="207" t="str">
        <f xml:space="preserve"> _xlfn.CONCAT(小韻資料表[[#This Row],[聲母拼音碼]],小韻資料表[[#This Row],[韻母拼音碼]],小韻資料表[[#This Row],[調號]])</f>
        <v>kieng3</v>
      </c>
      <c r="D2949" s="206" t="s">
        <v>10314</v>
      </c>
      <c r="E2949" s="208" t="s">
        <v>972</v>
      </c>
      <c r="F2949" s="205">
        <v>1</v>
      </c>
      <c r="G2949" s="209" t="s">
        <v>10315</v>
      </c>
      <c r="H2949" s="205">
        <f xml:space="preserve"> LEN(小韻資料表[[#This Row],[小韻字集]])</f>
        <v>4</v>
      </c>
      <c r="I2949" s="205" cm="1">
        <f t="array" ref="I2949" xml:space="preserve"> MATCH(TRUE, ISNUMBER( SEARCH( LEFT(小韻資料表[[#This Row],[切語]],1), 切語上字資料表[切語上字]) ), 0)</f>
        <v>1</v>
      </c>
      <c r="J2949" s="210" t="str" cm="1">
        <f t="array" ref="J2949" xml:space="preserve"> INDEX(切語上字資料表[聲母], 小韻資料表[[#This Row],[上字表識別號]])</f>
        <v>見</v>
      </c>
      <c r="K2949" s="210" t="str" cm="1">
        <f t="array" ref="K2949" xml:space="preserve"> INDEX(切語上字資料表[聲母拼音碼], 小韻資料表[[#This Row],[上字表識別號]])</f>
        <v>k</v>
      </c>
      <c r="L2949" s="210" t="str" cm="1">
        <f t="array" ref="L2949" xml:space="preserve"> INDEX(切語上字資料表[清濁], 小韻資料表[[#This Row],[上字表識別號]])</f>
        <v>全清</v>
      </c>
      <c r="M2949" s="223" t="str" cm="1">
        <f t="array" ref="M2949" xml:space="preserve"> INDEX(切語上字資料表[發送收], 小韻資料表[[#This Row],[上字表識別號]])</f>
        <v>發聲</v>
      </c>
      <c r="N2949" s="205" cm="1">
        <f t="array" ref="N2949" xml:space="preserve"> MATCH(TRUE, ISNUMBER( SEARCH( RIGHT(小韻資料表[[#This Row],[切語]],1), 切語下字資料表[切語下字]) ), 0)</f>
        <v>267</v>
      </c>
      <c r="O2949" s="207" t="str" cm="1">
        <f t="array" ref="O2949" xml:space="preserve"> INDEX(切語下字資料表[韻母], 小韻資料表[[#This Row],[下字表識別號]])</f>
        <v>映開3</v>
      </c>
      <c r="P2949" s="207" t="str" cm="1">
        <f t="array" ref="P2949" xml:space="preserve"> INDEX(切語下字資料表[韻母拼音碼], 小韻資料表[[#This Row],[下字表識別號]])</f>
        <v>ieng</v>
      </c>
      <c r="Q2949" s="210" t="str" cm="1">
        <f t="array" ref="Q2949" xml:space="preserve"> INDEX(設定表!$C$19:$C$23, INT( LEFT(小韻資料表[[#This Row],[目次編碼]],1) ))</f>
        <v>去</v>
      </c>
      <c r="R2949" s="210">
        <f xml:space="preserve">  INDEX(設定表!$C$8:$C$15, MATCH( (RIGHT(小韻資料表[[#This Row],[清濁]]) &amp; 小韻資料表[[#This Row],[調]]), 設定表!$B$8:$B$15, 0))</f>
        <v>3</v>
      </c>
      <c r="S2949" s="205" t="s">
        <v>309</v>
      </c>
      <c r="T2949" s="205" t="s">
        <v>309</v>
      </c>
      <c r="U2949" s="226" t="s">
        <v>309</v>
      </c>
      <c r="V2949" s="146" t="s">
        <v>309</v>
      </c>
      <c r="X2949" s="135"/>
      <c r="Y2949" s="135"/>
      <c r="AA2949" s="135"/>
      <c r="AB2949" s="134"/>
      <c r="AC2949" s="135"/>
      <c r="AD2949" s="135"/>
      <c r="AH2949" s="135"/>
      <c r="AI2949" s="135"/>
    </row>
    <row r="2950" spans="1:35" ht="31.5">
      <c r="A2950" s="205">
        <v>2946</v>
      </c>
      <c r="B2950" s="206" t="s">
        <v>10316</v>
      </c>
      <c r="C2950" s="207" t="str">
        <f xml:space="preserve"> _xlfn.CONCAT(小韻資料表[[#This Row],[聲母拼音碼]],小韻資料表[[#This Row],[韻母拼音碼]],小韻資料表[[#This Row],[調號]])</f>
        <v>khieng7</v>
      </c>
      <c r="D2950" s="206" t="s">
        <v>10317</v>
      </c>
      <c r="E2950" s="208" t="s">
        <v>972</v>
      </c>
      <c r="F2950" s="205">
        <v>1</v>
      </c>
      <c r="G2950" s="209" t="s">
        <v>10318</v>
      </c>
      <c r="H2950" s="205">
        <f xml:space="preserve"> LEN(小韻資料表[[#This Row],[小韻字集]])</f>
        <v>8</v>
      </c>
      <c r="I2950" s="205" cm="1">
        <f t="array" ref="I2950" xml:space="preserve"> MATCH(TRUE, ISNUMBER( SEARCH( LEFT(小韻資料表[[#This Row],[切語]],1), 切語上字資料表[切語上字]) ), 0)</f>
        <v>3</v>
      </c>
      <c r="J2950" s="210" t="str" cm="1">
        <f t="array" ref="J2950" xml:space="preserve"> INDEX(切語上字資料表[聲母], 小韻資料表[[#This Row],[上字表識別號]])</f>
        <v>群</v>
      </c>
      <c r="K2950" s="210" t="str" cm="1">
        <f t="array" ref="K2950" xml:space="preserve"> INDEX(切語上字資料表[聲母拼音碼], 小韻資料表[[#This Row],[上字表識別號]])</f>
        <v>kh</v>
      </c>
      <c r="L2950" s="210" t="str" cm="1">
        <f t="array" ref="L2950" xml:space="preserve"> INDEX(切語上字資料表[清濁], 小韻資料表[[#This Row],[上字表識別號]])</f>
        <v>全濁</v>
      </c>
      <c r="M2950" s="223" cm="1">
        <f t="array" ref="M2950" xml:space="preserve"> INDEX(切語上字資料表[發送收], 小韻資料表[[#This Row],[上字表識別號]])</f>
        <v>0</v>
      </c>
      <c r="N2950" s="205" cm="1">
        <f t="array" ref="N2950" xml:space="preserve"> MATCH(TRUE, ISNUMBER( SEARCH( RIGHT(小韻資料表[[#This Row],[切語]],1), 切語下字資料表[切語下字]) ), 0)</f>
        <v>267</v>
      </c>
      <c r="O2950" s="207" t="str" cm="1">
        <f t="array" ref="O2950" xml:space="preserve"> INDEX(切語下字資料表[韻母], 小韻資料表[[#This Row],[下字表識別號]])</f>
        <v>映開3</v>
      </c>
      <c r="P2950" s="207" t="str" cm="1">
        <f t="array" ref="P2950" xml:space="preserve"> INDEX(切語下字資料表[韻母拼音碼], 小韻資料表[[#This Row],[下字表識別號]])</f>
        <v>ieng</v>
      </c>
      <c r="Q2950" s="210" t="str" cm="1">
        <f t="array" ref="Q2950" xml:space="preserve"> INDEX(設定表!$C$19:$C$23, INT( LEFT(小韻資料表[[#This Row],[目次編碼]],1) ))</f>
        <v>去</v>
      </c>
      <c r="R2950" s="210">
        <f xml:space="preserve">  INDEX(設定表!$C$8:$C$15, MATCH( (RIGHT(小韻資料表[[#This Row],[清濁]]) &amp; 小韻資料表[[#This Row],[調]]), 設定表!$B$8:$B$15, 0))</f>
        <v>7</v>
      </c>
      <c r="S2950" s="205" t="s">
        <v>309</v>
      </c>
      <c r="T2950" s="205" t="s">
        <v>309</v>
      </c>
      <c r="U2950" s="226" t="s">
        <v>309</v>
      </c>
      <c r="V2950" s="147" t="s">
        <v>309</v>
      </c>
      <c r="X2950" s="135"/>
      <c r="Y2950" s="135"/>
      <c r="AA2950" s="135"/>
      <c r="AB2950" s="134"/>
      <c r="AC2950" s="135"/>
      <c r="AD2950" s="135"/>
      <c r="AH2950" s="135"/>
      <c r="AI2950" s="135"/>
    </row>
    <row r="2951" spans="1:35" ht="31.5">
      <c r="A2951" s="205">
        <v>2947</v>
      </c>
      <c r="B2951" s="206" t="s">
        <v>10319</v>
      </c>
      <c r="C2951" s="207" t="str">
        <f xml:space="preserve"> _xlfn.CONCAT(小韻資料表[[#This Row],[聲母拼音碼]],小韻資料表[[#This Row],[韻母拼音碼]],小韻資料表[[#This Row],[調號]])</f>
        <v>khieng3</v>
      </c>
      <c r="D2951" s="206" t="s">
        <v>10320</v>
      </c>
      <c r="E2951" s="208" t="s">
        <v>972</v>
      </c>
      <c r="F2951" s="205">
        <v>1</v>
      </c>
      <c r="G2951" s="209" t="s">
        <v>10320</v>
      </c>
      <c r="H2951" s="205">
        <f xml:space="preserve"> LEN(小韻資料表[[#This Row],[小韻字集]])</f>
        <v>1</v>
      </c>
      <c r="I2951" s="205" cm="1">
        <f t="array" ref="I2951" xml:space="preserve"> MATCH(TRUE, ISNUMBER( SEARCH( LEFT(小韻資料表[[#This Row],[切語]],1), 切語上字資料表[切語上字]) ), 0)</f>
        <v>2</v>
      </c>
      <c r="J2951" s="210" t="str" cm="1">
        <f t="array" ref="J2951" xml:space="preserve"> INDEX(切語上字資料表[聲母], 小韻資料表[[#This Row],[上字表識別號]])</f>
        <v>溪</v>
      </c>
      <c r="K2951" s="210" t="str" cm="1">
        <f t="array" ref="K2951" xml:space="preserve"> INDEX(切語上字資料表[聲母拼音碼], 小韻資料表[[#This Row],[上字表識別號]])</f>
        <v>kh</v>
      </c>
      <c r="L2951" s="210" t="str" cm="1">
        <f t="array" ref="L2951" xml:space="preserve"> INDEX(切語上字資料表[清濁], 小韻資料表[[#This Row],[上字表識別號]])</f>
        <v>次清</v>
      </c>
      <c r="M2951" s="223" t="str" cm="1">
        <f t="array" ref="M2951" xml:space="preserve"> INDEX(切語上字資料表[發送收], 小韻資料表[[#This Row],[上字表識別號]])</f>
        <v>送氣</v>
      </c>
      <c r="N2951" s="205" cm="1">
        <f t="array" ref="N2951" xml:space="preserve"> MATCH(TRUE, ISNUMBER( SEARCH( RIGHT(小韻資料表[[#This Row],[切語]],1), 切語下字資料表[切語下字]) ), 0)</f>
        <v>267</v>
      </c>
      <c r="O2951" s="207" t="str" cm="1">
        <f t="array" ref="O2951" xml:space="preserve"> INDEX(切語下字資料表[韻母], 小韻資料表[[#This Row],[下字表識別號]])</f>
        <v>映開3</v>
      </c>
      <c r="P2951" s="207" t="str" cm="1">
        <f t="array" ref="P2951" xml:space="preserve"> INDEX(切語下字資料表[韻母拼音碼], 小韻資料表[[#This Row],[下字表識別號]])</f>
        <v>ieng</v>
      </c>
      <c r="Q2951" s="210" t="str" cm="1">
        <f t="array" ref="Q2951" xml:space="preserve"> INDEX(設定表!$C$19:$C$23, INT( LEFT(小韻資料表[[#This Row],[目次編碼]],1) ))</f>
        <v>去</v>
      </c>
      <c r="R2951" s="210">
        <f xml:space="preserve">  INDEX(設定表!$C$8:$C$15, MATCH( (RIGHT(小韻資料表[[#This Row],[清濁]]) &amp; 小韻資料表[[#This Row],[調]]), 設定表!$B$8:$B$15, 0))</f>
        <v>3</v>
      </c>
      <c r="S2951" s="205" t="s">
        <v>309</v>
      </c>
      <c r="T2951" s="205" t="s">
        <v>309</v>
      </c>
      <c r="U2951" s="226" t="s">
        <v>309</v>
      </c>
      <c r="V2951" s="146" t="s">
        <v>309</v>
      </c>
      <c r="X2951" s="135"/>
      <c r="Y2951" s="135"/>
      <c r="AA2951" s="135"/>
      <c r="AB2951" s="134"/>
      <c r="AC2951" s="135"/>
      <c r="AD2951" s="135"/>
      <c r="AH2951" s="135"/>
      <c r="AI2951" s="135"/>
    </row>
    <row r="2952" spans="1:35" ht="31.5">
      <c r="A2952" s="205">
        <v>2948</v>
      </c>
      <c r="B2952" s="206" t="s">
        <v>10321</v>
      </c>
      <c r="C2952" s="207" t="str">
        <f xml:space="preserve"> _xlfn.CONCAT(小韻資料表[[#This Row],[聲母拼音碼]],小韻資料表[[#This Row],[韻母拼音碼]],小韻資料表[[#This Row],[調號]])</f>
        <v>kirng3</v>
      </c>
      <c r="D2952" s="206" t="s">
        <v>10322</v>
      </c>
      <c r="E2952" s="208" t="s">
        <v>972</v>
      </c>
      <c r="F2952" s="205">
        <v>1</v>
      </c>
      <c r="G2952" s="209" t="s">
        <v>10322</v>
      </c>
      <c r="H2952" s="205">
        <f xml:space="preserve"> LEN(小韻資料表[[#This Row],[小韻字集]])</f>
        <v>1</v>
      </c>
      <c r="I2952" s="205" cm="1">
        <f t="array" ref="I2952" xml:space="preserve"> MATCH(TRUE, ISNUMBER( SEARCH( LEFT(小韻資料表[[#This Row],[切語]],1), 切語上字資料表[切語上字]) ), 0)</f>
        <v>1</v>
      </c>
      <c r="J2952" s="210" t="str" cm="1">
        <f t="array" ref="J2952" xml:space="preserve"> INDEX(切語上字資料表[聲母], 小韻資料表[[#This Row],[上字表識別號]])</f>
        <v>見</v>
      </c>
      <c r="K2952" s="210" t="str" cm="1">
        <f t="array" ref="K2952" xml:space="preserve"> INDEX(切語上字資料表[聲母拼音碼], 小韻資料表[[#This Row],[上字表識別號]])</f>
        <v>k</v>
      </c>
      <c r="L2952" s="210" t="str" cm="1">
        <f t="array" ref="L2952" xml:space="preserve"> INDEX(切語上字資料表[清濁], 小韻資料表[[#This Row],[上字表識別號]])</f>
        <v>全清</v>
      </c>
      <c r="M2952" s="223" t="str" cm="1">
        <f t="array" ref="M2952" xml:space="preserve"> INDEX(切語上字資料表[發送收], 小韻資料表[[#This Row],[上字表識別號]])</f>
        <v>發聲</v>
      </c>
      <c r="N2952" s="205" cm="1">
        <f t="array" ref="N2952" xml:space="preserve"> MATCH(TRUE, ISNUMBER( SEARCH( RIGHT(小韻資料表[[#This Row],[切語]],1), 切語下字資料表[切語下字]) ), 0)</f>
        <v>259</v>
      </c>
      <c r="O2952" s="207" t="str" cm="1">
        <f t="array" ref="O2952" xml:space="preserve"> INDEX(切語下字資料表[韻母], 小韻資料表[[#This Row],[下字表識別號]])</f>
        <v>映開2</v>
      </c>
      <c r="P2952" s="207" t="str" cm="1">
        <f t="array" ref="P2952" xml:space="preserve"> INDEX(切語下字資料表[韻母拼音碼], 小韻資料表[[#This Row],[下字表識別號]])</f>
        <v>irng</v>
      </c>
      <c r="Q2952" s="210" t="str" cm="1">
        <f t="array" ref="Q2952" xml:space="preserve"> INDEX(設定表!$C$19:$C$23, INT( LEFT(小韻資料表[[#This Row],[目次編碼]],1) ))</f>
        <v>去</v>
      </c>
      <c r="R2952" s="210">
        <f xml:space="preserve">  INDEX(設定表!$C$8:$C$15, MATCH( (RIGHT(小韻資料表[[#This Row],[清濁]]) &amp; 小韻資料表[[#This Row],[調]]), 設定表!$B$8:$B$15, 0))</f>
        <v>3</v>
      </c>
      <c r="S2952" s="205" t="s">
        <v>309</v>
      </c>
      <c r="T2952" s="205" t="s">
        <v>309</v>
      </c>
      <c r="U2952" s="226" t="s">
        <v>309</v>
      </c>
      <c r="V2952" s="147" t="s">
        <v>309</v>
      </c>
      <c r="X2952" s="135"/>
      <c r="Y2952" s="135"/>
      <c r="AA2952" s="135"/>
      <c r="AB2952" s="134"/>
      <c r="AC2952" s="135"/>
      <c r="AD2952" s="135"/>
      <c r="AH2952" s="135"/>
      <c r="AI2952" s="135"/>
    </row>
    <row r="2953" spans="1:35" ht="31.5">
      <c r="A2953" s="205">
        <v>2949</v>
      </c>
      <c r="B2953" s="206" t="s">
        <v>10323</v>
      </c>
      <c r="C2953" s="207" t="str">
        <f xml:space="preserve"> _xlfn.CONCAT(小韻資料表[[#This Row],[聲母拼音碼]],小韻資料表[[#This Row],[韻母拼音碼]],小韻資料表[[#This Row],[調號]])</f>
        <v>mieng7</v>
      </c>
      <c r="D2953" s="206" t="s">
        <v>10324</v>
      </c>
      <c r="E2953" s="208" t="s">
        <v>972</v>
      </c>
      <c r="F2953" s="205">
        <v>1</v>
      </c>
      <c r="G2953" s="209" t="s">
        <v>10324</v>
      </c>
      <c r="H2953" s="205">
        <f xml:space="preserve"> LEN(小韻資料表[[#This Row],[小韻字集]])</f>
        <v>1</v>
      </c>
      <c r="I2953" s="205" cm="1">
        <f t="array" ref="I2953" xml:space="preserve"> MATCH(TRUE, ISNUMBER( SEARCH( LEFT(小韻資料表[[#This Row],[切語]],1), 切語上字資料表[切語上字]) ), 0)</f>
        <v>16</v>
      </c>
      <c r="J2953" s="210" t="str" cm="1">
        <f t="array" ref="J2953" xml:space="preserve"> INDEX(切語上字資料表[聲母], 小韻資料表[[#This Row],[上字表識別號]])</f>
        <v>明</v>
      </c>
      <c r="K2953" s="210" t="str" cm="1">
        <f t="array" ref="K2953" xml:space="preserve"> INDEX(切語上字資料表[聲母拼音碼], 小韻資料表[[#This Row],[上字表識別號]])</f>
        <v>m</v>
      </c>
      <c r="L2953" s="210" t="str" cm="1">
        <f t="array" ref="L2953" xml:space="preserve"> INDEX(切語上字資料表[清濁], 小韻資料表[[#This Row],[上字表識別號]])</f>
        <v>次濁</v>
      </c>
      <c r="M2953" s="223" t="str" cm="1">
        <f t="array" ref="M2953" xml:space="preserve"> INDEX(切語上字資料表[發送收], 小韻資料表[[#This Row],[上字表識別號]])</f>
        <v>收聲</v>
      </c>
      <c r="N2953" s="205" cm="1">
        <f t="array" ref="N2953" xml:space="preserve"> MATCH(TRUE, ISNUMBER( SEARCH( RIGHT(小韻資料表[[#This Row],[切語]],1), 切語下字資料表[切語下字]) ), 0)</f>
        <v>271</v>
      </c>
      <c r="O2953" s="207" t="str" cm="1">
        <f t="array" ref="O2953" xml:space="preserve"> INDEX(切語下字資料表[韻母], 小韻資料表[[#This Row],[下字表識別號]])</f>
        <v>映合3</v>
      </c>
      <c r="P2953" s="207" t="str" cm="1">
        <f t="array" ref="P2953" xml:space="preserve"> INDEX(切語下字資料表[韻母拼音碼], 小韻資料表[[#This Row],[下字表識別號]])</f>
        <v>ieng</v>
      </c>
      <c r="Q2953" s="210" t="str" cm="1">
        <f t="array" ref="Q2953" xml:space="preserve"> INDEX(設定表!$C$19:$C$23, INT( LEFT(小韻資料表[[#This Row],[目次編碼]],1) ))</f>
        <v>去</v>
      </c>
      <c r="R2953" s="210">
        <f xml:space="preserve">  INDEX(設定表!$C$8:$C$15, MATCH( (RIGHT(小韻資料表[[#This Row],[清濁]]) &amp; 小韻資料表[[#This Row],[調]]), 設定表!$B$8:$B$15, 0))</f>
        <v>7</v>
      </c>
      <c r="S2953" s="205" t="s">
        <v>309</v>
      </c>
      <c r="T2953" s="205" t="s">
        <v>309</v>
      </c>
      <c r="U2953" s="226" t="s">
        <v>309</v>
      </c>
      <c r="V2953" s="146" t="s">
        <v>309</v>
      </c>
      <c r="X2953" s="135"/>
      <c r="Y2953" s="135"/>
      <c r="AA2953" s="135"/>
      <c r="AB2953" s="134"/>
      <c r="AC2953" s="135"/>
      <c r="AD2953" s="135"/>
      <c r="AH2953" s="135"/>
      <c r="AI2953" s="135"/>
    </row>
    <row r="2954" spans="1:35" ht="31.5">
      <c r="A2954" s="205">
        <v>2950</v>
      </c>
      <c r="B2954" s="206" t="s">
        <v>10325</v>
      </c>
      <c r="C2954" s="207" t="str">
        <f xml:space="preserve"> _xlfn.CONCAT(小韻資料表[[#This Row],[聲母拼音碼]],小韻資料表[[#This Row],[韻母拼音碼]],小韻資料表[[#This Row],[調號]])</f>
        <v>pieng7</v>
      </c>
      <c r="D2954" s="206" t="s">
        <v>10326</v>
      </c>
      <c r="E2954" s="208" t="s">
        <v>972</v>
      </c>
      <c r="F2954" s="205">
        <v>1</v>
      </c>
      <c r="G2954" s="209" t="s">
        <v>10327</v>
      </c>
      <c r="H2954" s="205">
        <f xml:space="preserve"> LEN(小韻資料表[[#This Row],[小韻字集]])</f>
        <v>5</v>
      </c>
      <c r="I2954" s="205" cm="1">
        <f t="array" ref="I2954" xml:space="preserve"> MATCH(TRUE, ISNUMBER( SEARCH( LEFT(小韻資料表[[#This Row],[切語]],1), 切語上字資料表[切語上字]) ), 0)</f>
        <v>15</v>
      </c>
      <c r="J2954" s="210" t="str" cm="1">
        <f t="array" ref="J2954" xml:space="preserve"> INDEX(切語上字資料表[聲母], 小韻資料表[[#This Row],[上字表識別號]])</f>
        <v>並</v>
      </c>
      <c r="K2954" s="210" t="str" cm="1">
        <f t="array" ref="K2954" xml:space="preserve"> INDEX(切語上字資料表[聲母拼音碼], 小韻資料表[[#This Row],[上字表識別號]])</f>
        <v>p</v>
      </c>
      <c r="L2954" s="210" t="str" cm="1">
        <f t="array" ref="L2954" xml:space="preserve"> INDEX(切語上字資料表[清濁], 小韻資料表[[#This Row],[上字表識別號]])</f>
        <v>全濁</v>
      </c>
      <c r="M2954" s="223" cm="1">
        <f t="array" ref="M2954" xml:space="preserve"> INDEX(切語上字資料表[發送收], 小韻資料表[[#This Row],[上字表識別號]])</f>
        <v>0</v>
      </c>
      <c r="N2954" s="205" cm="1">
        <f t="array" ref="N2954" xml:space="preserve"> MATCH(TRUE, ISNUMBER( SEARCH( RIGHT(小韻資料表[[#This Row],[切語]],1), 切語下字資料表[切語下字]) ), 0)</f>
        <v>271</v>
      </c>
      <c r="O2954" s="207" t="str" cm="1">
        <f t="array" ref="O2954" xml:space="preserve"> INDEX(切語下字資料表[韻母], 小韻資料表[[#This Row],[下字表識別號]])</f>
        <v>映合3</v>
      </c>
      <c r="P2954" s="207" t="str" cm="1">
        <f t="array" ref="P2954" xml:space="preserve"> INDEX(切語下字資料表[韻母拼音碼], 小韻資料表[[#This Row],[下字表識別號]])</f>
        <v>ieng</v>
      </c>
      <c r="Q2954" s="210" t="str" cm="1">
        <f t="array" ref="Q2954" xml:space="preserve"> INDEX(設定表!$C$19:$C$23, INT( LEFT(小韻資料表[[#This Row],[目次編碼]],1) ))</f>
        <v>去</v>
      </c>
      <c r="R2954" s="210">
        <f xml:space="preserve">  INDEX(設定表!$C$8:$C$15, MATCH( (RIGHT(小韻資料表[[#This Row],[清濁]]) &amp; 小韻資料表[[#This Row],[調]]), 設定表!$B$8:$B$15, 0))</f>
        <v>7</v>
      </c>
      <c r="S2954" s="205" t="s">
        <v>309</v>
      </c>
      <c r="T2954" s="205" t="s">
        <v>309</v>
      </c>
      <c r="U2954" s="226" t="s">
        <v>10328</v>
      </c>
      <c r="V2954" s="147" t="s">
        <v>309</v>
      </c>
      <c r="X2954" s="135"/>
      <c r="Y2954" s="135"/>
      <c r="AA2954" s="135"/>
      <c r="AB2954" s="134"/>
      <c r="AC2954" s="135"/>
      <c r="AD2954" s="135"/>
      <c r="AH2954" s="135"/>
      <c r="AI2954" s="135"/>
    </row>
    <row r="2955" spans="1:35" ht="31.5">
      <c r="A2955" s="205">
        <v>2951</v>
      </c>
      <c r="B2955" s="206" t="s">
        <v>10329</v>
      </c>
      <c r="C2955" s="207" t="str">
        <f xml:space="preserve"> _xlfn.CONCAT(小韻資料表[[#This Row],[聲母拼音碼]],小韻資料表[[#This Row],[韻母拼音碼]],小韻資料表[[#This Row],[調號]])</f>
        <v>mirng7</v>
      </c>
      <c r="D2955" s="206" t="s">
        <v>10330</v>
      </c>
      <c r="E2955" s="208" t="s">
        <v>972</v>
      </c>
      <c r="F2955" s="205">
        <v>1</v>
      </c>
      <c r="G2955" s="209" t="s">
        <v>10331</v>
      </c>
      <c r="H2955" s="205">
        <f xml:space="preserve"> LEN(小韻資料表[[#This Row],[小韻字集]])</f>
        <v>4</v>
      </c>
      <c r="I2955" s="205" cm="1">
        <f t="array" ref="I2955" xml:space="preserve"> MATCH(TRUE, ISNUMBER( SEARCH( LEFT(小韻資料表[[#This Row],[切語]],1), 切語上字資料表[切語上字]) ), 0)</f>
        <v>16</v>
      </c>
      <c r="J2955" s="210" t="str" cm="1">
        <f t="array" ref="J2955" xml:space="preserve"> INDEX(切語上字資料表[聲母], 小韻資料表[[#This Row],[上字表識別號]])</f>
        <v>明</v>
      </c>
      <c r="K2955" s="210" t="str" cm="1">
        <f t="array" ref="K2955" xml:space="preserve"> INDEX(切語上字資料表[聲母拼音碼], 小韻資料表[[#This Row],[上字表識別號]])</f>
        <v>m</v>
      </c>
      <c r="L2955" s="210" t="str" cm="1">
        <f t="array" ref="L2955" xml:space="preserve"> INDEX(切語上字資料表[清濁], 小韻資料表[[#This Row],[上字表識別號]])</f>
        <v>次濁</v>
      </c>
      <c r="M2955" s="223" t="str" cm="1">
        <f t="array" ref="M2955" xml:space="preserve"> INDEX(切語上字資料表[發送收], 小韻資料表[[#This Row],[上字表識別號]])</f>
        <v>收聲</v>
      </c>
      <c r="N2955" s="205" cm="1">
        <f t="array" ref="N2955" xml:space="preserve"> MATCH(TRUE, ISNUMBER( SEARCH( RIGHT(小韻資料表[[#This Row],[切語]],1), 切語下字資料表[切語下字]) ), 0)</f>
        <v>259</v>
      </c>
      <c r="O2955" s="207" t="str" cm="1">
        <f t="array" ref="O2955" xml:space="preserve"> INDEX(切語下字資料表[韻母], 小韻資料表[[#This Row],[下字表識別號]])</f>
        <v>映開2</v>
      </c>
      <c r="P2955" s="207" t="str" cm="1">
        <f t="array" ref="P2955" xml:space="preserve"> INDEX(切語下字資料表[韻母拼音碼], 小韻資料表[[#This Row],[下字表識別號]])</f>
        <v>irng</v>
      </c>
      <c r="Q2955" s="210" t="str" cm="1">
        <f t="array" ref="Q2955" xml:space="preserve"> INDEX(設定表!$C$19:$C$23, INT( LEFT(小韻資料表[[#This Row],[目次編碼]],1) ))</f>
        <v>去</v>
      </c>
      <c r="R2955" s="210">
        <f xml:space="preserve">  INDEX(設定表!$C$8:$C$15, MATCH( (RIGHT(小韻資料表[[#This Row],[清濁]]) &amp; 小韻資料表[[#This Row],[調]]), 設定表!$B$8:$B$15, 0))</f>
        <v>7</v>
      </c>
      <c r="S2955" s="205" t="s">
        <v>309</v>
      </c>
      <c r="T2955" s="205" t="s">
        <v>309</v>
      </c>
      <c r="U2955" s="226" t="s">
        <v>309</v>
      </c>
      <c r="V2955" s="146" t="s">
        <v>309</v>
      </c>
      <c r="X2955" s="135"/>
      <c r="Y2955" s="135"/>
      <c r="AA2955" s="135"/>
      <c r="AB2955" s="134"/>
      <c r="AC2955" s="135"/>
      <c r="AD2955" s="135"/>
      <c r="AH2955" s="135"/>
      <c r="AI2955" s="135"/>
    </row>
    <row r="2956" spans="1:35" ht="31.5">
      <c r="A2956" s="205">
        <v>2952</v>
      </c>
      <c r="B2956" s="206" t="s">
        <v>10332</v>
      </c>
      <c r="C2956" s="207" t="str">
        <f xml:space="preserve"> _xlfn.CONCAT(小韻資料表[[#This Row],[聲母拼音碼]],小韻資料表[[#This Row],[韻母拼音碼]],小韻資料表[[#This Row],[調號]])</f>
        <v>hirng7</v>
      </c>
      <c r="D2956" s="206" t="s">
        <v>10333</v>
      </c>
      <c r="E2956" s="208" t="s">
        <v>972</v>
      </c>
      <c r="F2956" s="205">
        <v>1</v>
      </c>
      <c r="G2956" s="209" t="s">
        <v>10334</v>
      </c>
      <c r="H2956" s="205">
        <f xml:space="preserve"> LEN(小韻資料表[[#This Row],[小韻字集]])</f>
        <v>3</v>
      </c>
      <c r="I2956" s="205" cm="1">
        <f t="array" ref="I2956" xml:space="preserve"> MATCH(TRUE, ISNUMBER( SEARCH( LEFT(小韻資料表[[#This Row],[切語]],1), 切語上字資料表[切語上字]) ), 0)</f>
        <v>37</v>
      </c>
      <c r="J2956" s="210" t="str" cm="1">
        <f t="array" ref="J2956" xml:space="preserve"> INDEX(切語上字資料表[聲母], 小韻資料表[[#This Row],[上字表識別號]])</f>
        <v>匣</v>
      </c>
      <c r="K2956" s="210" t="str" cm="1">
        <f t="array" ref="K2956" xml:space="preserve"> INDEX(切語上字資料表[聲母拼音碼], 小韻資料表[[#This Row],[上字表識別號]])</f>
        <v>h</v>
      </c>
      <c r="L2956" s="210" t="str" cm="1">
        <f t="array" ref="L2956" xml:space="preserve"> INDEX(切語上字資料表[清濁], 小韻資料表[[#This Row],[上字表識別號]])</f>
        <v>全濁</v>
      </c>
      <c r="M2956" s="223" t="str" cm="1">
        <f t="array" ref="M2956" xml:space="preserve"> INDEX(切語上字資料表[發送收], 小韻資料表[[#This Row],[上字表識別號]])</f>
        <v>送氣</v>
      </c>
      <c r="N2956" s="205" cm="1">
        <f t="array" ref="N2956" xml:space="preserve"> MATCH(TRUE, ISNUMBER( SEARCH( RIGHT(小韻資料表[[#This Row],[切語]],1), 切語下字資料表[切語下字]) ), 0)</f>
        <v>259</v>
      </c>
      <c r="O2956" s="207" t="str" cm="1">
        <f t="array" ref="O2956" xml:space="preserve"> INDEX(切語下字資料表[韻母], 小韻資料表[[#This Row],[下字表識別號]])</f>
        <v>映開2</v>
      </c>
      <c r="P2956" s="207" t="str" cm="1">
        <f t="array" ref="P2956" xml:space="preserve"> INDEX(切語下字資料表[韻母拼音碼], 小韻資料表[[#This Row],[下字表識別號]])</f>
        <v>irng</v>
      </c>
      <c r="Q2956" s="210" t="str" cm="1">
        <f t="array" ref="Q2956" xml:space="preserve"> INDEX(設定表!$C$19:$C$23, INT( LEFT(小韻資料表[[#This Row],[目次編碼]],1) ))</f>
        <v>去</v>
      </c>
      <c r="R2956" s="210">
        <f xml:space="preserve">  INDEX(設定表!$C$8:$C$15, MATCH( (RIGHT(小韻資料表[[#This Row],[清濁]]) &amp; 小韻資料表[[#This Row],[調]]), 設定表!$B$8:$B$15, 0))</f>
        <v>7</v>
      </c>
      <c r="S2956" s="205" t="s">
        <v>10335</v>
      </c>
      <c r="T2956" s="205" t="s">
        <v>309</v>
      </c>
      <c r="U2956" s="226" t="s">
        <v>309</v>
      </c>
      <c r="V2956" s="147" t="s">
        <v>309</v>
      </c>
      <c r="X2956" s="135"/>
      <c r="Y2956" s="135"/>
      <c r="AA2956" s="135"/>
      <c r="AB2956" s="134"/>
      <c r="AC2956" s="135"/>
      <c r="AD2956" s="135"/>
      <c r="AH2956" s="135"/>
      <c r="AI2956" s="135"/>
    </row>
    <row r="2957" spans="1:35" ht="31.5">
      <c r="A2957" s="205">
        <v>2953</v>
      </c>
      <c r="B2957" s="206" t="s">
        <v>10336</v>
      </c>
      <c r="C2957" s="207" t="str">
        <f xml:space="preserve"> _xlfn.CONCAT(小韻資料表[[#This Row],[聲母拼音碼]],小韻資料表[[#This Row],[韻母拼音碼]],小韻資料表[[#This Row],[調號]])</f>
        <v>pieng3</v>
      </c>
      <c r="D2957" s="206" t="s">
        <v>10337</v>
      </c>
      <c r="E2957" s="208" t="s">
        <v>972</v>
      </c>
      <c r="F2957" s="205">
        <v>1</v>
      </c>
      <c r="G2957" s="209" t="s">
        <v>10338</v>
      </c>
      <c r="H2957" s="205">
        <f xml:space="preserve"> LEN(小韻資料表[[#This Row],[小韻字集]])</f>
        <v>6</v>
      </c>
      <c r="I2957" s="205" cm="1">
        <f t="array" ref="I2957" xml:space="preserve"> MATCH(TRUE, ISNUMBER( SEARCH( LEFT(小韻資料表[[#This Row],[切語]],1), 切語上字資料表[切語上字]) ), 0)</f>
        <v>13</v>
      </c>
      <c r="J2957" s="210" t="str" cm="1">
        <f t="array" ref="J2957" xml:space="preserve"> INDEX(切語上字資料表[聲母], 小韻資料表[[#This Row],[上字表識別號]])</f>
        <v>幫</v>
      </c>
      <c r="K2957" s="210" t="str" cm="1">
        <f t="array" ref="K2957" xml:space="preserve"> INDEX(切語上字資料表[聲母拼音碼], 小韻資料表[[#This Row],[上字表識別號]])</f>
        <v>p</v>
      </c>
      <c r="L2957" s="210" t="str" cm="1">
        <f t="array" ref="L2957" xml:space="preserve"> INDEX(切語上字資料表[清濁], 小韻資料表[[#This Row],[上字表識別號]])</f>
        <v>全清</v>
      </c>
      <c r="M2957" s="223" t="str" cm="1">
        <f t="array" ref="M2957" xml:space="preserve"> INDEX(切語上字資料表[發送收], 小韻資料表[[#This Row],[上字表識別號]])</f>
        <v>發聲</v>
      </c>
      <c r="N2957" s="205" cm="1">
        <f t="array" ref="N2957" xml:space="preserve"> MATCH(TRUE, ISNUMBER( SEARCH( RIGHT(小韻資料表[[#This Row],[切語]],1), 切語下字資料表[切語下字]) ), 0)</f>
        <v>271</v>
      </c>
      <c r="O2957" s="207" t="str" cm="1">
        <f t="array" ref="O2957" xml:space="preserve"> INDEX(切語下字資料表[韻母], 小韻資料表[[#This Row],[下字表識別號]])</f>
        <v>映合3</v>
      </c>
      <c r="P2957" s="207" t="str" cm="1">
        <f t="array" ref="P2957" xml:space="preserve"> INDEX(切語下字資料表[韻母拼音碼], 小韻資料表[[#This Row],[下字表識別號]])</f>
        <v>ieng</v>
      </c>
      <c r="Q2957" s="210" t="str" cm="1">
        <f t="array" ref="Q2957" xml:space="preserve"> INDEX(設定表!$C$19:$C$23, INT( LEFT(小韻資料表[[#This Row],[目次編碼]],1) ))</f>
        <v>去</v>
      </c>
      <c r="R2957" s="210">
        <f xml:space="preserve">  INDEX(設定表!$C$8:$C$15, MATCH( (RIGHT(小韻資料表[[#This Row],[清濁]]) &amp; 小韻資料表[[#This Row],[調]]), 設定表!$B$8:$B$15, 0))</f>
        <v>3</v>
      </c>
      <c r="S2957" s="205" t="s">
        <v>309</v>
      </c>
      <c r="T2957" s="205" t="s">
        <v>309</v>
      </c>
      <c r="U2957" s="226" t="s">
        <v>309</v>
      </c>
      <c r="V2957" s="146" t="s">
        <v>309</v>
      </c>
      <c r="X2957" s="135"/>
      <c r="Y2957" s="135"/>
      <c r="AA2957" s="135"/>
      <c r="AB2957" s="134"/>
      <c r="AC2957" s="135"/>
      <c r="AD2957" s="135"/>
      <c r="AH2957" s="135"/>
      <c r="AI2957" s="135"/>
    </row>
    <row r="2958" spans="1:35" ht="31.5">
      <c r="A2958" s="205">
        <v>2954</v>
      </c>
      <c r="B2958" s="206" t="s">
        <v>10339</v>
      </c>
      <c r="C2958" s="207" t="str">
        <f xml:space="preserve"> _xlfn.CONCAT(小韻資料表[[#This Row],[聲母拼音碼]],小韻資料表[[#This Row],[韻母拼音碼]],小韻資料表[[#This Row],[調號]])</f>
        <v>Øieng7</v>
      </c>
      <c r="D2958" s="206" t="s">
        <v>10340</v>
      </c>
      <c r="E2958" s="208" t="s">
        <v>972</v>
      </c>
      <c r="F2958" s="205">
        <v>1</v>
      </c>
      <c r="G2958" s="209" t="s">
        <v>10341</v>
      </c>
      <c r="H2958" s="205">
        <f xml:space="preserve"> LEN(小韻資料表[[#This Row],[小韻字集]])</f>
        <v>5</v>
      </c>
      <c r="I2958" s="205" cm="1">
        <f t="array" ref="I2958" xml:space="preserve"> MATCH(TRUE, ISNUMBER( SEARCH( LEFT(小韻資料表[[#This Row],[切語]],1), 切語上字資料表[切語上字]) ), 0)</f>
        <v>38</v>
      </c>
      <c r="J2958" s="210" t="str" cm="1">
        <f t="array" ref="J2958" xml:space="preserve"> INDEX(切語上字資料表[聲母], 小韻資料表[[#This Row],[上字表識別號]])</f>
        <v>為</v>
      </c>
      <c r="K2958" s="210" t="str" cm="1">
        <f t="array" ref="K2958" xml:space="preserve"> INDEX(切語上字資料表[聲母拼音碼], 小韻資料表[[#This Row],[上字表識別號]])</f>
        <v>Ø</v>
      </c>
      <c r="L2958" s="210" t="str" cm="1">
        <f t="array" ref="L2958" xml:space="preserve"> INDEX(切語上字資料表[清濁], 小韻資料表[[#This Row],[上字表識別號]])</f>
        <v>次濁</v>
      </c>
      <c r="M2958" s="223" t="str" cm="1">
        <f t="array" ref="M2958" xml:space="preserve"> INDEX(切語上字資料表[發送收], 小韻資料表[[#This Row],[上字表識別號]])</f>
        <v>發聲</v>
      </c>
      <c r="N2958" s="205" cm="1">
        <f t="array" ref="N2958" xml:space="preserve"> MATCH(TRUE, ISNUMBER( SEARCH( RIGHT(小韻資料表[[#This Row],[切語]],1), 切語下字資料表[切語下字]) ), 0)</f>
        <v>271</v>
      </c>
      <c r="O2958" s="207" t="str" cm="1">
        <f t="array" ref="O2958" xml:space="preserve"> INDEX(切語下字資料表[韻母], 小韻資料表[[#This Row],[下字表識別號]])</f>
        <v>映合3</v>
      </c>
      <c r="P2958" s="207" t="str" cm="1">
        <f t="array" ref="P2958" xml:space="preserve"> INDEX(切語下字資料表[韻母拼音碼], 小韻資料表[[#This Row],[下字表識別號]])</f>
        <v>ieng</v>
      </c>
      <c r="Q2958" s="210" t="str" cm="1">
        <f t="array" ref="Q2958" xml:space="preserve"> INDEX(設定表!$C$19:$C$23, INT( LEFT(小韻資料表[[#This Row],[目次編碼]],1) ))</f>
        <v>去</v>
      </c>
      <c r="R2958" s="210">
        <f xml:space="preserve">  INDEX(設定表!$C$8:$C$15, MATCH( (RIGHT(小韻資料表[[#This Row],[清濁]]) &amp; 小韻資料表[[#This Row],[調]]), 設定表!$B$8:$B$15, 0))</f>
        <v>7</v>
      </c>
      <c r="S2958" s="205" t="s">
        <v>309</v>
      </c>
      <c r="T2958" s="205" t="s">
        <v>309</v>
      </c>
      <c r="U2958" s="226" t="s">
        <v>309</v>
      </c>
      <c r="V2958" s="147" t="s">
        <v>309</v>
      </c>
      <c r="X2958" s="135"/>
      <c r="Y2958" s="135"/>
      <c r="AA2958" s="135"/>
      <c r="AB2958" s="134"/>
      <c r="AC2958" s="135"/>
      <c r="AD2958" s="135"/>
      <c r="AH2958" s="135"/>
      <c r="AI2958" s="135"/>
    </row>
    <row r="2959" spans="1:35" ht="31.5">
      <c r="A2959" s="205">
        <v>2955</v>
      </c>
      <c r="B2959" s="206" t="s">
        <v>10342</v>
      </c>
      <c r="C2959" s="207" t="str">
        <f xml:space="preserve"> _xlfn.CONCAT(小韻資料表[[#This Row],[聲母拼音碼]],小韻資料表[[#This Row],[韻母拼音碼]],小韻資料表[[#This Row],[調號]])</f>
        <v>hirng7</v>
      </c>
      <c r="D2959" s="206" t="s">
        <v>4284</v>
      </c>
      <c r="E2959" s="208" t="s">
        <v>972</v>
      </c>
      <c r="F2959" s="205">
        <v>1</v>
      </c>
      <c r="G2959" s="209" t="s">
        <v>10343</v>
      </c>
      <c r="H2959" s="205">
        <f xml:space="preserve"> LEN(小韻資料表[[#This Row],[小韻字集]])</f>
        <v>3</v>
      </c>
      <c r="I2959" s="205" cm="1">
        <f t="array" ref="I2959" xml:space="preserve"> MATCH(TRUE, ISNUMBER( SEARCH( LEFT(小韻資料表[[#This Row],[切語]],1), 切語上字資料表[切語上字]) ), 0)</f>
        <v>37</v>
      </c>
      <c r="J2959" s="210" t="str" cm="1">
        <f t="array" ref="J2959" xml:space="preserve"> INDEX(切語上字資料表[聲母], 小韻資料表[[#This Row],[上字表識別號]])</f>
        <v>匣</v>
      </c>
      <c r="K2959" s="210" t="str" cm="1">
        <f t="array" ref="K2959" xml:space="preserve"> INDEX(切語上字資料表[聲母拼音碼], 小韻資料表[[#This Row],[上字表識別號]])</f>
        <v>h</v>
      </c>
      <c r="L2959" s="210" t="str" cm="1">
        <f t="array" ref="L2959" xml:space="preserve"> INDEX(切語上字資料表[清濁], 小韻資料表[[#This Row],[上字表識別號]])</f>
        <v>全濁</v>
      </c>
      <c r="M2959" s="223" t="str" cm="1">
        <f t="array" ref="M2959" xml:space="preserve"> INDEX(切語上字資料表[發送收], 小韻資料表[[#This Row],[上字表識別號]])</f>
        <v>送氣</v>
      </c>
      <c r="N2959" s="205" cm="1">
        <f t="array" ref="N2959" xml:space="preserve"> MATCH(TRUE, ISNUMBER( SEARCH( RIGHT(小韻資料表[[#This Row],[切語]],1), 切語下字資料表[切語下字]) ), 0)</f>
        <v>259</v>
      </c>
      <c r="O2959" s="207" t="str" cm="1">
        <f t="array" ref="O2959" xml:space="preserve"> INDEX(切語下字資料表[韻母], 小韻資料表[[#This Row],[下字表識別號]])</f>
        <v>映開2</v>
      </c>
      <c r="P2959" s="207" t="str" cm="1">
        <f t="array" ref="P2959" xml:space="preserve"> INDEX(切語下字資料表[韻母拼音碼], 小韻資料表[[#This Row],[下字表識別號]])</f>
        <v>irng</v>
      </c>
      <c r="Q2959" s="210" t="str" cm="1">
        <f t="array" ref="Q2959" xml:space="preserve"> INDEX(設定表!$C$19:$C$23, INT( LEFT(小韻資料表[[#This Row],[目次編碼]],1) ))</f>
        <v>去</v>
      </c>
      <c r="R2959" s="210">
        <f xml:space="preserve">  INDEX(設定表!$C$8:$C$15, MATCH( (RIGHT(小韻資料表[[#This Row],[清濁]]) &amp; 小韻資料表[[#This Row],[調]]), 設定表!$B$8:$B$15, 0))</f>
        <v>7</v>
      </c>
      <c r="S2959" s="205" t="s">
        <v>309</v>
      </c>
      <c r="T2959" s="205" t="s">
        <v>309</v>
      </c>
      <c r="U2959" s="226" t="s">
        <v>309</v>
      </c>
      <c r="V2959" s="146" t="s">
        <v>309</v>
      </c>
      <c r="X2959" s="135"/>
      <c r="Y2959" s="135"/>
      <c r="AA2959" s="135"/>
      <c r="AB2959" s="134"/>
      <c r="AC2959" s="135"/>
      <c r="AD2959" s="135"/>
      <c r="AH2959" s="135"/>
      <c r="AI2959" s="135"/>
    </row>
    <row r="2960" spans="1:35" ht="31.5">
      <c r="A2960" s="205">
        <v>2956</v>
      </c>
      <c r="B2960" s="206" t="s">
        <v>10344</v>
      </c>
      <c r="C2960" s="207" t="str">
        <f xml:space="preserve"> _xlfn.CONCAT(小韻資料表[[#This Row],[聲母拼音碼]],小韻資料表[[#This Row],[韻母拼音碼]],小韻資料表[[#This Row],[調號]])</f>
        <v>Øirng3</v>
      </c>
      <c r="D2960" s="206" t="s">
        <v>10345</v>
      </c>
      <c r="E2960" s="208" t="s">
        <v>972</v>
      </c>
      <c r="F2960" s="205">
        <v>1</v>
      </c>
      <c r="G2960" s="209" t="s">
        <v>10345</v>
      </c>
      <c r="H2960" s="205">
        <f xml:space="preserve"> LEN(小韻資料表[[#This Row],[小韻字集]])</f>
        <v>1</v>
      </c>
      <c r="I2960" s="205" cm="1">
        <f t="array" ref="I2960" xml:space="preserve"> MATCH(TRUE, ISNUMBER( SEARCH( LEFT(小韻資料表[[#This Row],[切語]],1), 切語上字資料表[切語上字]) ), 0)</f>
        <v>35</v>
      </c>
      <c r="J2960" s="210" t="str" cm="1">
        <f t="array" ref="J2960" xml:space="preserve"> INDEX(切語上字資料表[聲母], 小韻資料表[[#This Row],[上字表識別號]])</f>
        <v>影</v>
      </c>
      <c r="K2960" s="210" t="str" cm="1">
        <f t="array" ref="K2960" xml:space="preserve"> INDEX(切語上字資料表[聲母拼音碼], 小韻資料表[[#This Row],[上字表識別號]])</f>
        <v>Ø</v>
      </c>
      <c r="L2960" s="210" t="str" cm="1">
        <f t="array" ref="L2960" xml:space="preserve"> INDEX(切語上字資料表[清濁], 小韻資料表[[#This Row],[上字表識別號]])</f>
        <v>全清</v>
      </c>
      <c r="M2960" s="223" t="str" cm="1">
        <f t="array" ref="M2960" xml:space="preserve"> INDEX(切語上字資料表[發送收], 小韻資料表[[#This Row],[上字表識別號]])</f>
        <v>發聲</v>
      </c>
      <c r="N2960" s="205" cm="1">
        <f t="array" ref="N2960" xml:space="preserve"> MATCH(TRUE, ISNUMBER( SEARCH( RIGHT(小韻資料表[[#This Row],[切語]],1), 切語下字資料表[切語下字]) ), 0)</f>
        <v>259</v>
      </c>
      <c r="O2960" s="207" t="str" cm="1">
        <f t="array" ref="O2960" xml:space="preserve"> INDEX(切語下字資料表[韻母], 小韻資料表[[#This Row],[下字表識別號]])</f>
        <v>映開2</v>
      </c>
      <c r="P2960" s="207" t="str" cm="1">
        <f t="array" ref="P2960" xml:space="preserve"> INDEX(切語下字資料表[韻母拼音碼], 小韻資料表[[#This Row],[下字表識別號]])</f>
        <v>irng</v>
      </c>
      <c r="Q2960" s="210" t="str" cm="1">
        <f t="array" ref="Q2960" xml:space="preserve"> INDEX(設定表!$C$19:$C$23, INT( LEFT(小韻資料表[[#This Row],[目次編碼]],1) ))</f>
        <v>去</v>
      </c>
      <c r="R2960" s="210">
        <f xml:space="preserve">  INDEX(設定表!$C$8:$C$15, MATCH( (RIGHT(小韻資料表[[#This Row],[清濁]]) &amp; 小韻資料表[[#This Row],[調]]), 設定表!$B$8:$B$15, 0))</f>
        <v>3</v>
      </c>
      <c r="S2960" s="205" t="s">
        <v>309</v>
      </c>
      <c r="T2960" s="205" t="s">
        <v>309</v>
      </c>
      <c r="U2960" s="226" t="s">
        <v>309</v>
      </c>
      <c r="V2960" s="147" t="s">
        <v>309</v>
      </c>
      <c r="X2960" s="135"/>
      <c r="Y2960" s="135"/>
      <c r="AA2960" s="135"/>
      <c r="AB2960" s="134"/>
      <c r="AC2960" s="135"/>
      <c r="AD2960" s="135"/>
      <c r="AH2960" s="135"/>
      <c r="AI2960" s="135"/>
    </row>
    <row r="2961" spans="1:35" ht="31.5">
      <c r="A2961" s="205">
        <v>2957</v>
      </c>
      <c r="B2961" s="206" t="s">
        <v>10346</v>
      </c>
      <c r="C2961" s="207" t="str">
        <f xml:space="preserve"> _xlfn.CONCAT(小韻資料表[[#This Row],[聲母拼音碼]],小韻資料表[[#This Row],[韻母拼音碼]],小韻資料表[[#This Row],[調號]])</f>
        <v>chieng3</v>
      </c>
      <c r="D2961" s="206" t="s">
        <v>10347</v>
      </c>
      <c r="E2961" s="208" t="s">
        <v>972</v>
      </c>
      <c r="F2961" s="205">
        <v>1</v>
      </c>
      <c r="G2961" s="209" t="s">
        <v>10347</v>
      </c>
      <c r="H2961" s="205">
        <f xml:space="preserve"> LEN(小韻資料表[[#This Row],[小韻字集]])</f>
        <v>1</v>
      </c>
      <c r="I2961" s="205" cm="1">
        <f t="array" ref="I2961" xml:space="preserve"> MATCH(TRUE, ISNUMBER( SEARCH( LEFT(小韻資料表[[#This Row],[切語]],1), 切語上字資料表[切語上字]) ), 0)</f>
        <v>27</v>
      </c>
      <c r="J2961" s="210" t="str" cm="1">
        <f t="array" ref="J2961" xml:space="preserve"> INDEX(切語上字資料表[聲母], 小韻資料表[[#This Row],[上字表識別號]])</f>
        <v>初</v>
      </c>
      <c r="K2961" s="210" t="str" cm="1">
        <f t="array" ref="K2961" xml:space="preserve"> INDEX(切語上字資料表[聲母拼音碼], 小韻資料表[[#This Row],[上字表識別號]])</f>
        <v>ch</v>
      </c>
      <c r="L2961" s="210" t="str" cm="1">
        <f t="array" ref="L2961" xml:space="preserve"> INDEX(切語上字資料表[清濁], 小韻資料表[[#This Row],[上字表識別號]])</f>
        <v>次清</v>
      </c>
      <c r="M2961" s="223" t="str" cm="1">
        <f t="array" ref="M2961" xml:space="preserve"> INDEX(切語上字資料表[發送收], 小韻資料表[[#This Row],[上字表識別號]])</f>
        <v>送氣</v>
      </c>
      <c r="N2961" s="205" cm="1">
        <f t="array" ref="N2961" xml:space="preserve"> MATCH(TRUE, ISNUMBER( SEARCH( RIGHT(小韻資料表[[#This Row],[切語]],1), 切語下字資料表[切語下字]) ), 0)</f>
        <v>267</v>
      </c>
      <c r="O2961" s="207" t="str" cm="1">
        <f t="array" ref="O2961" xml:space="preserve"> INDEX(切語下字資料表[韻母], 小韻資料表[[#This Row],[下字表識別號]])</f>
        <v>映開3</v>
      </c>
      <c r="P2961" s="207" t="str" cm="1">
        <f t="array" ref="P2961" xml:space="preserve"> INDEX(切語下字資料表[韻母拼音碼], 小韻資料表[[#This Row],[下字表識別號]])</f>
        <v>ieng</v>
      </c>
      <c r="Q2961" s="210" t="str" cm="1">
        <f t="array" ref="Q2961" xml:space="preserve"> INDEX(設定表!$C$19:$C$23, INT( LEFT(小韻資料表[[#This Row],[目次編碼]],1) ))</f>
        <v>去</v>
      </c>
      <c r="R2961" s="210">
        <f xml:space="preserve">  INDEX(設定表!$C$8:$C$15, MATCH( (RIGHT(小韻資料表[[#This Row],[清濁]]) &amp; 小韻資料表[[#This Row],[調]]), 設定表!$B$8:$B$15, 0))</f>
        <v>3</v>
      </c>
      <c r="S2961" s="205" t="s">
        <v>309</v>
      </c>
      <c r="T2961" s="205" t="s">
        <v>309</v>
      </c>
      <c r="U2961" s="226" t="s">
        <v>309</v>
      </c>
      <c r="V2961" s="146" t="s">
        <v>309</v>
      </c>
      <c r="X2961" s="135"/>
      <c r="Y2961" s="135"/>
      <c r="AA2961" s="135"/>
      <c r="AB2961" s="134"/>
      <c r="AC2961" s="135"/>
      <c r="AD2961" s="135"/>
      <c r="AH2961" s="135"/>
      <c r="AI2961" s="135"/>
    </row>
    <row r="2962" spans="1:35" ht="31.5">
      <c r="A2962" s="205">
        <v>2958</v>
      </c>
      <c r="B2962" s="206" t="s">
        <v>10348</v>
      </c>
      <c r="C2962" s="207" t="str">
        <f xml:space="preserve"> _xlfn.CONCAT(小韻資料表[[#This Row],[聲母拼音碼]],小韻資料表[[#This Row],[韻母拼音碼]],小韻資料表[[#This Row],[調號]])</f>
        <v>tirng3</v>
      </c>
      <c r="D2962" s="206" t="s">
        <v>10349</v>
      </c>
      <c r="E2962" s="208" t="s">
        <v>972</v>
      </c>
      <c r="F2962" s="205">
        <v>1</v>
      </c>
      <c r="G2962" s="209" t="s">
        <v>10350</v>
      </c>
      <c r="H2962" s="205">
        <f xml:space="preserve"> LEN(小韻資料表[[#This Row],[小韻字集]])</f>
        <v>6</v>
      </c>
      <c r="I2962" s="205" cm="1">
        <f t="array" ref="I2962" xml:space="preserve"> MATCH(TRUE, ISNUMBER( SEARCH( LEFT(小韻資料表[[#This Row],[切語]],1), 切語上字資料表[切語上字]) ), 0)</f>
        <v>9</v>
      </c>
      <c r="J2962" s="210" t="str" cm="1">
        <f t="array" ref="J2962" xml:space="preserve"> INDEX(切語上字資料表[聲母], 小韻資料表[[#This Row],[上字表識別號]])</f>
        <v>知</v>
      </c>
      <c r="K2962" s="210" t="str" cm="1">
        <f t="array" ref="K2962" xml:space="preserve"> INDEX(切語上字資料表[聲母拼音碼], 小韻資料表[[#This Row],[上字表識別號]])</f>
        <v>t</v>
      </c>
      <c r="L2962" s="210" t="str" cm="1">
        <f t="array" ref="L2962" xml:space="preserve"> INDEX(切語上字資料表[清濁], 小韻資料表[[#This Row],[上字表識別號]])</f>
        <v>全清</v>
      </c>
      <c r="M2962" s="223" t="str" cm="1">
        <f t="array" ref="M2962" xml:space="preserve"> INDEX(切語上字資料表[發送收], 小韻資料表[[#This Row],[上字表識別號]])</f>
        <v>發聲</v>
      </c>
      <c r="N2962" s="205" cm="1">
        <f t="array" ref="N2962" xml:space="preserve"> MATCH(TRUE, ISNUMBER( SEARCH( RIGHT(小韻資料表[[#This Row],[切語]],1), 切語下字資料表[切語下字]) ), 0)</f>
        <v>259</v>
      </c>
      <c r="O2962" s="207" t="str" cm="1">
        <f t="array" ref="O2962" xml:space="preserve"> INDEX(切語下字資料表[韻母], 小韻資料表[[#This Row],[下字表識別號]])</f>
        <v>映開2</v>
      </c>
      <c r="P2962" s="207" t="str" cm="1">
        <f t="array" ref="P2962" xml:space="preserve"> INDEX(切語下字資料表[韻母拼音碼], 小韻資料表[[#This Row],[下字表識別號]])</f>
        <v>irng</v>
      </c>
      <c r="Q2962" s="210" t="str" cm="1">
        <f t="array" ref="Q2962" xml:space="preserve"> INDEX(設定表!$C$19:$C$23, INT( LEFT(小韻資料表[[#This Row],[目次編碼]],1) ))</f>
        <v>去</v>
      </c>
      <c r="R2962" s="210">
        <f xml:space="preserve">  INDEX(設定表!$C$8:$C$15, MATCH( (RIGHT(小韻資料表[[#This Row],[清濁]]) &amp; 小韻資料表[[#This Row],[調]]), 設定表!$B$8:$B$15, 0))</f>
        <v>3</v>
      </c>
      <c r="S2962" s="211" t="s">
        <v>10351</v>
      </c>
      <c r="T2962" s="205" t="s">
        <v>309</v>
      </c>
      <c r="U2962" s="226" t="s">
        <v>10352</v>
      </c>
      <c r="V2962" s="147" t="s">
        <v>309</v>
      </c>
      <c r="X2962" s="135"/>
      <c r="Y2962" s="135"/>
      <c r="AA2962" s="135"/>
      <c r="AB2962" s="134"/>
      <c r="AC2962" s="135"/>
      <c r="AD2962" s="135"/>
      <c r="AH2962" s="135"/>
      <c r="AI2962" s="135"/>
    </row>
    <row r="2963" spans="1:35" ht="31.5">
      <c r="A2963" s="205">
        <v>2959</v>
      </c>
      <c r="B2963" s="206" t="s">
        <v>10353</v>
      </c>
      <c r="C2963" s="207" t="str">
        <f xml:space="preserve"> _xlfn.CONCAT(小韻資料表[[#This Row],[聲母拼音碼]],小韻資料表[[#This Row],[韻母拼音碼]],小韻資料表[[#This Row],[調號]])</f>
        <v>thirng3</v>
      </c>
      <c r="D2963" s="206" t="s">
        <v>10354</v>
      </c>
      <c r="E2963" s="208" t="s">
        <v>972</v>
      </c>
      <c r="F2963" s="205">
        <v>1</v>
      </c>
      <c r="G2963" s="209" t="s">
        <v>10354</v>
      </c>
      <c r="H2963" s="205">
        <f xml:space="preserve"> LEN(小韻資料表[[#This Row],[小韻字集]])</f>
        <v>1</v>
      </c>
      <c r="I2963" s="205" cm="1">
        <f t="array" ref="I2963" xml:space="preserve"> MATCH(TRUE, ISNUMBER( SEARCH( LEFT(小韻資料表[[#This Row],[切語]],1), 切語上字資料表[切語上字]) ), 0)</f>
        <v>6</v>
      </c>
      <c r="J2963" s="210" t="str" cm="1">
        <f t="array" ref="J2963" xml:space="preserve"> INDEX(切語上字資料表[聲母], 小韻資料表[[#This Row],[上字表識別號]])</f>
        <v>透</v>
      </c>
      <c r="K2963" s="210" t="str" cm="1">
        <f t="array" ref="K2963" xml:space="preserve"> INDEX(切語上字資料表[聲母拼音碼], 小韻資料表[[#This Row],[上字表識別號]])</f>
        <v>th</v>
      </c>
      <c r="L2963" s="210" t="str" cm="1">
        <f t="array" ref="L2963" xml:space="preserve"> INDEX(切語上字資料表[清濁], 小韻資料表[[#This Row],[上字表識別號]])</f>
        <v>次清</v>
      </c>
      <c r="M2963" s="223" t="str" cm="1">
        <f t="array" ref="M2963" xml:space="preserve"> INDEX(切語上字資料表[發送收], 小韻資料表[[#This Row],[上字表識別號]])</f>
        <v>送氣</v>
      </c>
      <c r="N2963" s="205" cm="1">
        <f t="array" ref="N2963" xml:space="preserve"> MATCH(TRUE, ISNUMBER( SEARCH( RIGHT(小韻資料表[[#This Row],[切語]],1), 切語下字資料表[切語下字]) ), 0)</f>
        <v>259</v>
      </c>
      <c r="O2963" s="207" t="str" cm="1">
        <f t="array" ref="O2963" xml:space="preserve"> INDEX(切語下字資料表[韻母], 小韻資料表[[#This Row],[下字表識別號]])</f>
        <v>映開2</v>
      </c>
      <c r="P2963" s="207" t="str" cm="1">
        <f t="array" ref="P2963" xml:space="preserve"> INDEX(切語下字資料表[韻母拼音碼], 小韻資料表[[#This Row],[下字表識別號]])</f>
        <v>irng</v>
      </c>
      <c r="Q2963" s="210" t="str" cm="1">
        <f t="array" ref="Q2963" xml:space="preserve"> INDEX(設定表!$C$19:$C$23, INT( LEFT(小韻資料表[[#This Row],[目次編碼]],1) ))</f>
        <v>去</v>
      </c>
      <c r="R2963" s="210">
        <f xml:space="preserve">  INDEX(設定表!$C$8:$C$15, MATCH( (RIGHT(小韻資料表[[#This Row],[清濁]]) &amp; 小韻資料表[[#This Row],[調]]), 設定表!$B$8:$B$15, 0))</f>
        <v>3</v>
      </c>
      <c r="S2963" s="205" t="s">
        <v>309</v>
      </c>
      <c r="T2963" s="205" t="s">
        <v>309</v>
      </c>
      <c r="U2963" s="226" t="s">
        <v>10355</v>
      </c>
      <c r="V2963" s="146" t="s">
        <v>309</v>
      </c>
      <c r="X2963" s="135"/>
      <c r="Y2963" s="135"/>
      <c r="AA2963" s="135"/>
      <c r="AB2963" s="134"/>
      <c r="AC2963" s="135"/>
      <c r="AD2963" s="135"/>
      <c r="AH2963" s="135"/>
      <c r="AI2963" s="135"/>
    </row>
    <row r="2964" spans="1:35" ht="31.5">
      <c r="A2964" s="205">
        <v>2960</v>
      </c>
      <c r="B2964" s="206" t="s">
        <v>10356</v>
      </c>
      <c r="C2964" s="207" t="str">
        <f xml:space="preserve"> _xlfn.CONCAT(小韻資料表[[#This Row],[聲母拼音碼]],小韻資料表[[#This Row],[韻母拼音碼]],小韻資料表[[#This Row],[調號]])</f>
        <v>pirng3</v>
      </c>
      <c r="D2964" s="206" t="s">
        <v>7119</v>
      </c>
      <c r="E2964" s="208" t="s">
        <v>972</v>
      </c>
      <c r="F2964" s="205">
        <v>1</v>
      </c>
      <c r="G2964" s="209" t="s">
        <v>10357</v>
      </c>
      <c r="H2964" s="205">
        <f xml:space="preserve"> LEN(小韻資料表[[#This Row],[小韻字集]])</f>
        <v>4</v>
      </c>
      <c r="I2964" s="205" cm="1">
        <f t="array" ref="I2964" xml:space="preserve"> MATCH(TRUE, ISNUMBER( SEARCH( LEFT(小韻資料表[[#This Row],[切語]],1), 切語上字資料表[切語上字]) ), 0)</f>
        <v>13</v>
      </c>
      <c r="J2964" s="210" t="str" cm="1">
        <f t="array" ref="J2964" xml:space="preserve"> INDEX(切語上字資料表[聲母], 小韻資料表[[#This Row],[上字表識別號]])</f>
        <v>幫</v>
      </c>
      <c r="K2964" s="210" t="str" cm="1">
        <f t="array" ref="K2964" xml:space="preserve"> INDEX(切語上字資料表[聲母拼音碼], 小韻資料表[[#This Row],[上字表識別號]])</f>
        <v>p</v>
      </c>
      <c r="L2964" s="210" t="str" cm="1">
        <f t="array" ref="L2964" xml:space="preserve"> INDEX(切語上字資料表[清濁], 小韻資料表[[#This Row],[上字表識別號]])</f>
        <v>全清</v>
      </c>
      <c r="M2964" s="223" t="str" cm="1">
        <f t="array" ref="M2964" xml:space="preserve"> INDEX(切語上字資料表[發送收], 小韻資料表[[#This Row],[上字表識別號]])</f>
        <v>發聲</v>
      </c>
      <c r="N2964" s="205" cm="1">
        <f t="array" ref="N2964" xml:space="preserve"> MATCH(TRUE, ISNUMBER( SEARCH( RIGHT(小韻資料表[[#This Row],[切語]],1), 切語下字資料表[切語下字]) ), 0)</f>
        <v>259</v>
      </c>
      <c r="O2964" s="207" t="str" cm="1">
        <f t="array" ref="O2964" xml:space="preserve"> INDEX(切語下字資料表[韻母], 小韻資料表[[#This Row],[下字表識別號]])</f>
        <v>映開2</v>
      </c>
      <c r="P2964" s="207" t="str" cm="1">
        <f t="array" ref="P2964" xml:space="preserve"> INDEX(切語下字資料表[韻母拼音碼], 小韻資料表[[#This Row],[下字表識別號]])</f>
        <v>irng</v>
      </c>
      <c r="Q2964" s="210" t="str" cm="1">
        <f t="array" ref="Q2964" xml:space="preserve"> INDEX(設定表!$C$19:$C$23, INT( LEFT(小韻資料表[[#This Row],[目次編碼]],1) ))</f>
        <v>去</v>
      </c>
      <c r="R2964" s="210">
        <f xml:space="preserve">  INDEX(設定表!$C$8:$C$15, MATCH( (RIGHT(小韻資料表[[#This Row],[清濁]]) &amp; 小韻資料表[[#This Row],[調]]), 設定表!$B$8:$B$15, 0))</f>
        <v>3</v>
      </c>
      <c r="S2964" s="205" t="s">
        <v>309</v>
      </c>
      <c r="T2964" s="205" t="s">
        <v>309</v>
      </c>
      <c r="U2964" s="226" t="s">
        <v>309</v>
      </c>
      <c r="V2964" s="147" t="s">
        <v>309</v>
      </c>
      <c r="X2964" s="135"/>
      <c r="Y2964" s="135"/>
      <c r="AA2964" s="135"/>
      <c r="AB2964" s="134"/>
      <c r="AC2964" s="135"/>
      <c r="AD2964" s="135"/>
      <c r="AH2964" s="135"/>
      <c r="AI2964" s="135"/>
    </row>
    <row r="2965" spans="1:35" ht="31.5">
      <c r="A2965" s="205">
        <v>2961</v>
      </c>
      <c r="B2965" s="206" t="s">
        <v>10358</v>
      </c>
      <c r="C2965" s="207" t="str">
        <f xml:space="preserve"> _xlfn.CONCAT(小韻資料表[[#This Row],[聲母拼音碼]],小韻資料表[[#This Row],[韻母拼音碼]],小韻資料表[[#This Row],[調號]])</f>
        <v>tirng7</v>
      </c>
      <c r="D2965" s="206" t="s">
        <v>10359</v>
      </c>
      <c r="E2965" s="208" t="s">
        <v>972</v>
      </c>
      <c r="F2965" s="205">
        <v>1</v>
      </c>
      <c r="G2965" s="209" t="s">
        <v>10360</v>
      </c>
      <c r="H2965" s="205">
        <f xml:space="preserve"> LEN(小韻資料表[[#This Row],[小韻字集]])</f>
        <v>4</v>
      </c>
      <c r="I2965" s="205" cm="1">
        <f t="array" ref="I2965" xml:space="preserve"> MATCH(TRUE, ISNUMBER( SEARCH( LEFT(小韻資料表[[#This Row],[切語]],1), 切語上字資料表[切語上字]) ), 0)</f>
        <v>11</v>
      </c>
      <c r="J2965" s="210" t="str" cm="1">
        <f t="array" ref="J2965" xml:space="preserve"> INDEX(切語上字資料表[聲母], 小韻資料表[[#This Row],[上字表識別號]])</f>
        <v>澄</v>
      </c>
      <c r="K2965" s="210" t="str" cm="1">
        <f t="array" ref="K2965" xml:space="preserve"> INDEX(切語上字資料表[聲母拼音碼], 小韻資料表[[#This Row],[上字表識別號]])</f>
        <v>t</v>
      </c>
      <c r="L2965" s="210" t="str" cm="1">
        <f t="array" ref="L2965" xml:space="preserve"> INDEX(切語上字資料表[清濁], 小韻資料表[[#This Row],[上字表識別號]])</f>
        <v>全濁</v>
      </c>
      <c r="M2965" s="223" cm="1">
        <f t="array" ref="M2965" xml:space="preserve"> INDEX(切語上字資料表[發送收], 小韻資料表[[#This Row],[上字表識別號]])</f>
        <v>0</v>
      </c>
      <c r="N2965" s="205" cm="1">
        <f t="array" ref="N2965" xml:space="preserve"> MATCH(TRUE, ISNUMBER( SEARCH( RIGHT(小韻資料表[[#This Row],[切語]],1), 切語下字資料表[切語下字]) ), 0)</f>
        <v>259</v>
      </c>
      <c r="O2965" s="207" t="str" cm="1">
        <f t="array" ref="O2965" xml:space="preserve"> INDEX(切語下字資料表[韻母], 小韻資料表[[#This Row],[下字表識別號]])</f>
        <v>映開2</v>
      </c>
      <c r="P2965" s="207" t="str" cm="1">
        <f t="array" ref="P2965" xml:space="preserve"> INDEX(切語下字資料表[韻母拼音碼], 小韻資料表[[#This Row],[下字表識別號]])</f>
        <v>irng</v>
      </c>
      <c r="Q2965" s="210" t="str" cm="1">
        <f t="array" ref="Q2965" xml:space="preserve"> INDEX(設定表!$C$19:$C$23, INT( LEFT(小韻資料表[[#This Row],[目次編碼]],1) ))</f>
        <v>去</v>
      </c>
      <c r="R2965" s="210">
        <f xml:space="preserve">  INDEX(設定表!$C$8:$C$15, MATCH( (RIGHT(小韻資料表[[#This Row],[清濁]]) &amp; 小韻資料表[[#This Row],[調]]), 設定表!$B$8:$B$15, 0))</f>
        <v>7</v>
      </c>
      <c r="S2965" s="205" t="s">
        <v>309</v>
      </c>
      <c r="T2965" s="205" t="s">
        <v>309</v>
      </c>
      <c r="U2965" s="226" t="s">
        <v>309</v>
      </c>
      <c r="V2965" s="146" t="s">
        <v>309</v>
      </c>
      <c r="X2965" s="135"/>
      <c r="Y2965" s="135"/>
      <c r="AA2965" s="135"/>
      <c r="AB2965" s="134"/>
      <c r="AC2965" s="135"/>
      <c r="AD2965" s="135"/>
      <c r="AH2965" s="135"/>
      <c r="AI2965" s="135"/>
    </row>
    <row r="2966" spans="1:35" ht="31.5">
      <c r="A2966" s="205">
        <v>2962</v>
      </c>
      <c r="B2966" s="206" t="s">
        <v>10361</v>
      </c>
      <c r="C2966" s="207" t="str">
        <f xml:space="preserve"> _xlfn.CONCAT(小韻資料表[[#This Row],[聲母拼音碼]],小韻資料表[[#This Row],[韻母拼音碼]],小韻資料表[[#This Row],[調號]])</f>
        <v>sieng3</v>
      </c>
      <c r="D2966" s="206" t="s">
        <v>4276</v>
      </c>
      <c r="E2966" s="208" t="s">
        <v>972</v>
      </c>
      <c r="F2966" s="205">
        <v>1</v>
      </c>
      <c r="G2966" s="209" t="s">
        <v>10362</v>
      </c>
      <c r="H2966" s="205">
        <f xml:space="preserve"> LEN(小韻資料表[[#This Row],[小韻字集]])</f>
        <v>3</v>
      </c>
      <c r="I2966" s="205" cm="1">
        <f t="array" ref="I2966" xml:space="preserve"> MATCH(TRUE, ISNUMBER( SEARCH( LEFT(小韻資料表[[#This Row],[切語]],1), 切語上字資料表[切語上字]) ), 0)</f>
        <v>29</v>
      </c>
      <c r="J2966" s="210" t="str" cm="1">
        <f t="array" ref="J2966" xml:space="preserve"> INDEX(切語上字資料表[聲母], 小韻資料表[[#This Row],[上字表識別號]])</f>
        <v>疏</v>
      </c>
      <c r="K2966" s="210" t="str" cm="1">
        <f t="array" ref="K2966" xml:space="preserve"> INDEX(切語上字資料表[聲母拼音碼], 小韻資料表[[#This Row],[上字表識別號]])</f>
        <v>s</v>
      </c>
      <c r="L2966" s="210" t="str" cm="1">
        <f t="array" ref="L2966" xml:space="preserve"> INDEX(切語上字資料表[清濁], 小韻資料表[[#This Row],[上字表識別號]])</f>
        <v>全清</v>
      </c>
      <c r="M2966" s="223" t="str" cm="1">
        <f t="array" ref="M2966" xml:space="preserve"> INDEX(切語上字資料表[發送收], 小韻資料表[[#This Row],[上字表識別號]])</f>
        <v>發聲</v>
      </c>
      <c r="N2966" s="205" cm="1">
        <f t="array" ref="N2966" xml:space="preserve"> MATCH(TRUE, ISNUMBER( SEARCH( RIGHT(小韻資料表[[#This Row],[切語]],1), 切語下字資料表[切語下字]) ), 0)</f>
        <v>267</v>
      </c>
      <c r="O2966" s="207" t="str" cm="1">
        <f t="array" ref="O2966" xml:space="preserve"> INDEX(切語下字資料表[韻母], 小韻資料表[[#This Row],[下字表識別號]])</f>
        <v>映開3</v>
      </c>
      <c r="P2966" s="207" t="str" cm="1">
        <f t="array" ref="P2966" xml:space="preserve"> INDEX(切語下字資料表[韻母拼音碼], 小韻資料表[[#This Row],[下字表識別號]])</f>
        <v>ieng</v>
      </c>
      <c r="Q2966" s="210" t="str" cm="1">
        <f t="array" ref="Q2966" xml:space="preserve"> INDEX(設定表!$C$19:$C$23, INT( LEFT(小韻資料表[[#This Row],[目次編碼]],1) ))</f>
        <v>去</v>
      </c>
      <c r="R2966" s="210">
        <f xml:space="preserve">  INDEX(設定表!$C$8:$C$15, MATCH( (RIGHT(小韻資料表[[#This Row],[清濁]]) &amp; 小韻資料表[[#This Row],[調]]), 設定表!$B$8:$B$15, 0))</f>
        <v>3</v>
      </c>
      <c r="S2966" s="205" t="s">
        <v>309</v>
      </c>
      <c r="T2966" s="205" t="s">
        <v>309</v>
      </c>
      <c r="U2966" s="226" t="s">
        <v>309</v>
      </c>
      <c r="V2966" s="147" t="s">
        <v>309</v>
      </c>
      <c r="X2966" s="135"/>
      <c r="Y2966" s="135"/>
      <c r="AA2966" s="135"/>
      <c r="AB2966" s="134"/>
      <c r="AC2966" s="135"/>
      <c r="AD2966" s="135"/>
      <c r="AH2966" s="135"/>
      <c r="AI2966" s="135"/>
    </row>
    <row r="2967" spans="1:35" ht="31.5">
      <c r="A2967" s="205">
        <v>2963</v>
      </c>
      <c r="B2967" s="206" t="s">
        <v>10363</v>
      </c>
      <c r="C2967" s="207" t="str">
        <f xml:space="preserve"> _xlfn.CONCAT(小韻資料表[[#This Row],[聲母拼音碼]],小韻資料表[[#This Row],[韻母拼音碼]],小韻資料表[[#This Row],[調號]])</f>
        <v>gieng7</v>
      </c>
      <c r="D2967" s="206" t="s">
        <v>4282</v>
      </c>
      <c r="E2967" s="208" t="s">
        <v>972</v>
      </c>
      <c r="F2967" s="205">
        <v>1</v>
      </c>
      <c r="G2967" s="209" t="s">
        <v>4282</v>
      </c>
      <c r="H2967" s="205">
        <f xml:space="preserve"> LEN(小韻資料表[[#This Row],[小韻字集]])</f>
        <v>1</v>
      </c>
      <c r="I2967" s="205" cm="1">
        <f t="array" ref="I2967" xml:space="preserve"> MATCH(TRUE, ISNUMBER( SEARCH( LEFT(小韻資料表[[#This Row],[切語]],1), 切語上字資料表[切語上字]) ), 0)</f>
        <v>4</v>
      </c>
      <c r="J2967" s="210" t="str" cm="1">
        <f t="array" ref="J2967" xml:space="preserve"> INDEX(切語上字資料表[聲母], 小韻資料表[[#This Row],[上字表識別號]])</f>
        <v>疑</v>
      </c>
      <c r="K2967" s="210" t="str" cm="1">
        <f t="array" ref="K2967" xml:space="preserve"> INDEX(切語上字資料表[聲母拼音碼], 小韻資料表[[#This Row],[上字表識別號]])</f>
        <v>g</v>
      </c>
      <c r="L2967" s="210" t="str" cm="1">
        <f t="array" ref="L2967" xml:space="preserve"> INDEX(切語上字資料表[清濁], 小韻資料表[[#This Row],[上字表識別號]])</f>
        <v>次濁</v>
      </c>
      <c r="M2967" s="223" t="str" cm="1">
        <f t="array" ref="M2967" xml:space="preserve"> INDEX(切語上字資料表[發送收], 小韻資料表[[#This Row],[上字表識別號]])</f>
        <v>收聲</v>
      </c>
      <c r="N2967" s="205" cm="1">
        <f t="array" ref="N2967" xml:space="preserve"> MATCH(TRUE, ISNUMBER( SEARCH( RIGHT(小韻資料表[[#This Row],[切語]],1), 切語下字資料表[切語下字]) ), 0)</f>
        <v>267</v>
      </c>
      <c r="O2967" s="207" t="str" cm="1">
        <f t="array" ref="O2967" xml:space="preserve"> INDEX(切語下字資料表[韻母], 小韻資料表[[#This Row],[下字表識別號]])</f>
        <v>映開3</v>
      </c>
      <c r="P2967" s="207" t="str" cm="1">
        <f t="array" ref="P2967" xml:space="preserve"> INDEX(切語下字資料表[韻母拼音碼], 小韻資料表[[#This Row],[下字表識別號]])</f>
        <v>ieng</v>
      </c>
      <c r="Q2967" s="210" t="str" cm="1">
        <f t="array" ref="Q2967" xml:space="preserve"> INDEX(設定表!$C$19:$C$23, INT( LEFT(小韻資料表[[#This Row],[目次編碼]],1) ))</f>
        <v>去</v>
      </c>
      <c r="R2967" s="210">
        <f xml:space="preserve">  INDEX(設定表!$C$8:$C$15, MATCH( (RIGHT(小韻資料表[[#This Row],[清濁]]) &amp; 小韻資料表[[#This Row],[調]]), 設定表!$B$8:$B$15, 0))</f>
        <v>7</v>
      </c>
      <c r="S2967" s="205" t="s">
        <v>309</v>
      </c>
      <c r="T2967" s="205" t="s">
        <v>309</v>
      </c>
      <c r="U2967" s="226" t="s">
        <v>309</v>
      </c>
      <c r="V2967" s="146" t="s">
        <v>309</v>
      </c>
      <c r="X2967" s="135"/>
      <c r="Y2967" s="135"/>
      <c r="AA2967" s="135"/>
      <c r="AB2967" s="134"/>
      <c r="AC2967" s="135"/>
      <c r="AD2967" s="135"/>
      <c r="AH2967" s="135"/>
      <c r="AI2967" s="135"/>
    </row>
    <row r="2968" spans="1:35" ht="31.5">
      <c r="A2968" s="205">
        <v>2964</v>
      </c>
      <c r="B2968" s="206" t="s">
        <v>10364</v>
      </c>
      <c r="C2968" s="207" t="str">
        <f xml:space="preserve"> _xlfn.CONCAT(小韻資料表[[#This Row],[聲母拼音碼]],小韻資料表[[#This Row],[韻母拼音碼]],小韻資料表[[#This Row],[調號]])</f>
        <v>pirng7</v>
      </c>
      <c r="D2968" s="206" t="s">
        <v>10365</v>
      </c>
      <c r="E2968" s="208" t="s">
        <v>972</v>
      </c>
      <c r="F2968" s="205">
        <v>1</v>
      </c>
      <c r="G2968" s="209" t="s">
        <v>10365</v>
      </c>
      <c r="H2968" s="205">
        <f xml:space="preserve"> LEN(小韻資料表[[#This Row],[小韻字集]])</f>
        <v>1</v>
      </c>
      <c r="I2968" s="205" cm="1">
        <f t="array" ref="I2968" xml:space="preserve"> MATCH(TRUE, ISNUMBER( SEARCH( LEFT(小韻資料表[[#This Row],[切語]],1), 切語上字資料表[切語上字]) ), 0)</f>
        <v>15</v>
      </c>
      <c r="J2968" s="210" t="str" cm="1">
        <f t="array" ref="J2968" xml:space="preserve"> INDEX(切語上字資料表[聲母], 小韻資料表[[#This Row],[上字表識別號]])</f>
        <v>並</v>
      </c>
      <c r="K2968" s="210" t="str" cm="1">
        <f t="array" ref="K2968" xml:space="preserve"> INDEX(切語上字資料表[聲母拼音碼], 小韻資料表[[#This Row],[上字表識別號]])</f>
        <v>p</v>
      </c>
      <c r="L2968" s="210" t="str" cm="1">
        <f t="array" ref="L2968" xml:space="preserve"> INDEX(切語上字資料表[清濁], 小韻資料表[[#This Row],[上字表識別號]])</f>
        <v>全濁</v>
      </c>
      <c r="M2968" s="223" cm="1">
        <f t="array" ref="M2968" xml:space="preserve"> INDEX(切語上字資料表[發送收], 小韻資料表[[#This Row],[上字表識別號]])</f>
        <v>0</v>
      </c>
      <c r="N2968" s="205" cm="1">
        <f t="array" ref="N2968" xml:space="preserve"> MATCH(TRUE, ISNUMBER( SEARCH( RIGHT(小韻資料表[[#This Row],[切語]],1), 切語下字資料表[切語下字]) ), 0)</f>
        <v>259</v>
      </c>
      <c r="O2968" s="207" t="str" cm="1">
        <f t="array" ref="O2968" xml:space="preserve"> INDEX(切語下字資料表[韻母], 小韻資料表[[#This Row],[下字表識別號]])</f>
        <v>映開2</v>
      </c>
      <c r="P2968" s="207" t="str" cm="1">
        <f t="array" ref="P2968" xml:space="preserve"> INDEX(切語下字資料表[韻母拼音碼], 小韻資料表[[#This Row],[下字表識別號]])</f>
        <v>irng</v>
      </c>
      <c r="Q2968" s="210" t="str" cm="1">
        <f t="array" ref="Q2968" xml:space="preserve"> INDEX(設定表!$C$19:$C$23, INT( LEFT(小韻資料表[[#This Row],[目次編碼]],1) ))</f>
        <v>去</v>
      </c>
      <c r="R2968" s="210">
        <f xml:space="preserve">  INDEX(設定表!$C$8:$C$15, MATCH( (RIGHT(小韻資料表[[#This Row],[清濁]]) &amp; 小韻資料表[[#This Row],[調]]), 設定表!$B$8:$B$15, 0))</f>
        <v>7</v>
      </c>
      <c r="S2968" s="205" t="s">
        <v>309</v>
      </c>
      <c r="T2968" s="205" t="s">
        <v>309</v>
      </c>
      <c r="U2968" s="226" t="s">
        <v>10366</v>
      </c>
      <c r="V2968" s="147" t="s">
        <v>309</v>
      </c>
      <c r="X2968" s="135"/>
      <c r="Y2968" s="135"/>
      <c r="AA2968" s="135"/>
      <c r="AB2968" s="134"/>
      <c r="AC2968" s="135"/>
      <c r="AD2968" s="135"/>
      <c r="AH2968" s="135"/>
      <c r="AI2968" s="135"/>
    </row>
    <row r="2969" spans="1:35" ht="31.5">
      <c r="A2969" s="205">
        <v>2965</v>
      </c>
      <c r="B2969" s="206" t="s">
        <v>10367</v>
      </c>
      <c r="C2969" s="207" t="str">
        <f xml:space="preserve"> _xlfn.CONCAT(小韻資料表[[#This Row],[聲母拼音碼]],小韻資料表[[#This Row],[韻母拼音碼]],小韻資料表[[#This Row],[調號]])</f>
        <v>hirng3</v>
      </c>
      <c r="D2969" s="206" t="s">
        <v>10368</v>
      </c>
      <c r="E2969" s="208" t="s">
        <v>972</v>
      </c>
      <c r="F2969" s="205">
        <v>1</v>
      </c>
      <c r="G2969" s="209" t="s">
        <v>10368</v>
      </c>
      <c r="H2969" s="205">
        <f xml:space="preserve"> LEN(小韻資料表[[#This Row],[小韻字集]])</f>
        <v>1</v>
      </c>
      <c r="I2969" s="205" cm="1">
        <f t="array" ref="I2969" xml:space="preserve"> MATCH(TRUE, ISNUMBER( SEARCH( LEFT(小韻資料表[[#This Row],[切語]],1), 切語上字資料表[切語上字]) ), 0)</f>
        <v>36</v>
      </c>
      <c r="J2969" s="210" t="str" cm="1">
        <f t="array" ref="J2969" xml:space="preserve"> INDEX(切語上字資料表[聲母], 小韻資料表[[#This Row],[上字表識別號]])</f>
        <v>曉</v>
      </c>
      <c r="K2969" s="210" t="str" cm="1">
        <f t="array" ref="K2969" xml:space="preserve"> INDEX(切語上字資料表[聲母拼音碼], 小韻資料表[[#This Row],[上字表識別號]])</f>
        <v>h</v>
      </c>
      <c r="L2969" s="210" t="str" cm="1">
        <f t="array" ref="L2969" xml:space="preserve"> INDEX(切語上字資料表[清濁], 小韻資料表[[#This Row],[上字表識別號]])</f>
        <v>次清</v>
      </c>
      <c r="M2969" s="223" t="str" cm="1">
        <f t="array" ref="M2969" xml:space="preserve"> INDEX(切語上字資料表[發送收], 小韻資料表[[#This Row],[上字表識別號]])</f>
        <v>送氣</v>
      </c>
      <c r="N2969" s="205" cm="1">
        <f t="array" ref="N2969" xml:space="preserve"> MATCH(TRUE, ISNUMBER( SEARCH( RIGHT(小韻資料表[[#This Row],[切語]],1), 切語下字資料表[切語下字]) ), 0)</f>
        <v>259</v>
      </c>
      <c r="O2969" s="207" t="str" cm="1">
        <f t="array" ref="O2969" xml:space="preserve"> INDEX(切語下字資料表[韻母], 小韻資料表[[#This Row],[下字表識別號]])</f>
        <v>映開2</v>
      </c>
      <c r="P2969" s="207" t="str" cm="1">
        <f t="array" ref="P2969" xml:space="preserve"> INDEX(切語下字資料表[韻母拼音碼], 小韻資料表[[#This Row],[下字表識別號]])</f>
        <v>irng</v>
      </c>
      <c r="Q2969" s="210" t="str" cm="1">
        <f t="array" ref="Q2969" xml:space="preserve"> INDEX(設定表!$C$19:$C$23, INT( LEFT(小韻資料表[[#This Row],[目次編碼]],1) ))</f>
        <v>去</v>
      </c>
      <c r="R2969" s="210">
        <f xml:space="preserve">  INDEX(設定表!$C$8:$C$15, MATCH( (RIGHT(小韻資料表[[#This Row],[清濁]]) &amp; 小韻資料表[[#This Row],[調]]), 設定表!$B$8:$B$15, 0))</f>
        <v>3</v>
      </c>
      <c r="S2969" s="205" t="s">
        <v>309</v>
      </c>
      <c r="T2969" s="205" t="s">
        <v>309</v>
      </c>
      <c r="U2969" s="226" t="s">
        <v>309</v>
      </c>
      <c r="V2969" s="146" t="s">
        <v>309</v>
      </c>
      <c r="X2969" s="135"/>
      <c r="Y2969" s="135"/>
      <c r="AA2969" s="135"/>
      <c r="AB2969" s="134"/>
      <c r="AC2969" s="135"/>
      <c r="AD2969" s="135"/>
      <c r="AH2969" s="135"/>
      <c r="AI2969" s="135"/>
    </row>
    <row r="2970" spans="1:35" ht="31.5">
      <c r="A2970" s="205">
        <v>2966</v>
      </c>
      <c r="B2970" s="206" t="s">
        <v>10369</v>
      </c>
      <c r="C2970" s="207" t="str">
        <f xml:space="preserve"> _xlfn.CONCAT(小韻資料表[[#This Row],[聲母拼音碼]],小韻資料表[[#This Row],[韻母拼音碼]],小韻資料表[[#This Row],[調號]])</f>
        <v>Øong3</v>
      </c>
      <c r="D2970" s="206" t="s">
        <v>10370</v>
      </c>
      <c r="E2970" s="208" t="s">
        <v>972</v>
      </c>
      <c r="F2970" s="205">
        <v>1</v>
      </c>
      <c r="G2970" s="209" t="s">
        <v>10370</v>
      </c>
      <c r="H2970" s="205">
        <f xml:space="preserve"> LEN(小韻資料表[[#This Row],[小韻字集]])</f>
        <v>2</v>
      </c>
      <c r="I2970" s="205" cm="1">
        <f t="array" ref="I2970" xml:space="preserve"> MATCH(TRUE, ISNUMBER( SEARCH( LEFT(小韻資料表[[#This Row],[切語]],1), 切語上字資料表[切語上字]) ), 0)</f>
        <v>35</v>
      </c>
      <c r="J2970" s="210" t="str" cm="1">
        <f t="array" ref="J2970" xml:space="preserve"> INDEX(切語上字資料表[聲母], 小韻資料表[[#This Row],[上字表識別號]])</f>
        <v>影</v>
      </c>
      <c r="K2970" s="210" t="str" cm="1">
        <f t="array" ref="K2970" xml:space="preserve"> INDEX(切語上字資料表[聲母拼音碼], 小韻資料表[[#This Row],[上字表識別號]])</f>
        <v>Ø</v>
      </c>
      <c r="L2970" s="210" t="str" cm="1">
        <f t="array" ref="L2970" xml:space="preserve"> INDEX(切語上字資料表[清濁], 小韻資料表[[#This Row],[上字表識別號]])</f>
        <v>全清</v>
      </c>
      <c r="M2970" s="223" t="str" cm="1">
        <f t="array" ref="M2970" xml:space="preserve"> INDEX(切語上字資料表[發送收], 小韻資料表[[#This Row],[上字表識別號]])</f>
        <v>發聲</v>
      </c>
      <c r="N2970" s="205" cm="1">
        <f t="array" ref="N2970" xml:space="preserve"> MATCH(TRUE, ISNUMBER( SEARCH( RIGHT(小韻資料表[[#This Row],[切語]],1), 切語下字資料表[切語下字]) ), 0)</f>
        <v>261</v>
      </c>
      <c r="O2970" s="207" t="str" cm="1">
        <f t="array" ref="O2970" xml:space="preserve"> INDEX(切語下字資料表[韻母], 小韻資料表[[#This Row],[下字表識別號]])</f>
        <v>庚合2</v>
      </c>
      <c r="P2970" s="207" t="str" cm="1">
        <f t="array" ref="P2970" xml:space="preserve"> INDEX(切語下字資料表[韻母拼音碼], 小韻資料表[[#This Row],[下字表識別號]])</f>
        <v>ong</v>
      </c>
      <c r="Q2970" s="210" t="str" cm="1">
        <f t="array" ref="Q2970" xml:space="preserve"> INDEX(設定表!$C$19:$C$23, INT( LEFT(小韻資料表[[#This Row],[目次編碼]],1) ))</f>
        <v>去</v>
      </c>
      <c r="R2970" s="210">
        <f xml:space="preserve">  INDEX(設定表!$C$8:$C$15, MATCH( (RIGHT(小韻資料表[[#This Row],[清濁]]) &amp; 小韻資料表[[#This Row],[調]]), 設定表!$B$8:$B$15, 0))</f>
        <v>3</v>
      </c>
      <c r="S2970" s="205" t="s">
        <v>309</v>
      </c>
      <c r="T2970" s="205" t="s">
        <v>309</v>
      </c>
      <c r="U2970" s="226" t="s">
        <v>309</v>
      </c>
      <c r="V2970" s="147" t="s">
        <v>309</v>
      </c>
      <c r="X2970" s="135"/>
      <c r="Y2970" s="135"/>
      <c r="AA2970" s="135"/>
      <c r="AB2970" s="134"/>
      <c r="AC2970" s="135"/>
      <c r="AD2970" s="135"/>
      <c r="AH2970" s="135"/>
      <c r="AI2970" s="135"/>
    </row>
    <row r="2971" spans="1:35" ht="31.5">
      <c r="A2971" s="205">
        <v>2967</v>
      </c>
      <c r="B2971" s="206" t="s">
        <v>10371</v>
      </c>
      <c r="C2971" s="207" t="str">
        <f xml:space="preserve"> _xlfn.CONCAT(小韻資料表[[#This Row],[聲母拼音碼]],小韻資料表[[#This Row],[韻母拼音碼]],小韻資料表[[#This Row],[調號]])</f>
        <v>cirng3</v>
      </c>
      <c r="D2971" s="206" t="s">
        <v>1002</v>
      </c>
      <c r="E2971" s="208" t="s">
        <v>1001</v>
      </c>
      <c r="F2971" s="205">
        <v>1</v>
      </c>
      <c r="G2971" s="209" t="s">
        <v>1002</v>
      </c>
      <c r="H2971" s="205">
        <f xml:space="preserve"> LEN(小韻資料表[[#This Row],[小韻字集]])</f>
        <v>1</v>
      </c>
      <c r="I2971" s="205" cm="1">
        <f t="array" ref="I2971" xml:space="preserve"> MATCH(TRUE, ISNUMBER( SEARCH( LEFT(小韻資料表[[#This Row],[切語]],1), 切語上字資料表[切語上字]) ), 0)</f>
        <v>26</v>
      </c>
      <c r="J2971" s="210" t="str" cm="1">
        <f t="array" ref="J2971" xml:space="preserve"> INDEX(切語上字資料表[聲母], 小韻資料表[[#This Row],[上字表識別號]])</f>
        <v>莊</v>
      </c>
      <c r="K2971" s="210" t="str" cm="1">
        <f t="array" ref="K2971" xml:space="preserve"> INDEX(切語上字資料表[聲母拼音碼], 小韻資料表[[#This Row],[上字表識別號]])</f>
        <v>c</v>
      </c>
      <c r="L2971" s="210" t="str" cm="1">
        <f t="array" ref="L2971" xml:space="preserve"> INDEX(切語上字資料表[清濁], 小韻資料表[[#This Row],[上字表識別號]])</f>
        <v>全清</v>
      </c>
      <c r="M2971" s="223" t="str" cm="1">
        <f t="array" ref="M2971" xml:space="preserve"> INDEX(切語上字資料表[發送收], 小韻資料表[[#This Row],[上字表識別號]])</f>
        <v>發聲</v>
      </c>
      <c r="N2971" s="205" cm="1">
        <f t="array" ref="N2971" xml:space="preserve"> MATCH(TRUE, ISNUMBER( SEARCH( RIGHT(小韻資料表[[#This Row],[切語]],1), 切語下字資料表[切語下字]) ), 0)</f>
        <v>275</v>
      </c>
      <c r="O2971" s="207" t="str" cm="1">
        <f t="array" ref="O2971" xml:space="preserve"> INDEX(切語下字資料表[韻母], 小韻資料表[[#This Row],[下字表識別號]])</f>
        <v>諍開2</v>
      </c>
      <c r="P2971" s="207" t="str" cm="1">
        <f t="array" ref="P2971" xml:space="preserve"> INDEX(切語下字資料表[韻母拼音碼], 小韻資料表[[#This Row],[下字表識別號]])</f>
        <v>irng</v>
      </c>
      <c r="Q2971" s="210" t="str" cm="1">
        <f t="array" ref="Q2971" xml:space="preserve"> INDEX(設定表!$C$19:$C$23, INT( LEFT(小韻資料表[[#This Row],[目次編碼]],1) ))</f>
        <v>去</v>
      </c>
      <c r="R2971" s="210">
        <f xml:space="preserve">  INDEX(設定表!$C$8:$C$15, MATCH( (RIGHT(小韻資料表[[#This Row],[清濁]]) &amp; 小韻資料表[[#This Row],[調]]), 設定表!$B$8:$B$15, 0))</f>
        <v>3</v>
      </c>
      <c r="S2971" s="205" t="s">
        <v>309</v>
      </c>
      <c r="T2971" s="205" t="s">
        <v>309</v>
      </c>
      <c r="U2971" s="226" t="s">
        <v>309</v>
      </c>
      <c r="V2971" s="146" t="s">
        <v>309</v>
      </c>
      <c r="X2971" s="135"/>
      <c r="Y2971" s="135"/>
      <c r="AA2971" s="135"/>
      <c r="AB2971" s="134"/>
      <c r="AC2971" s="135"/>
      <c r="AD2971" s="135"/>
      <c r="AH2971" s="135"/>
      <c r="AI2971" s="135"/>
    </row>
    <row r="2972" spans="1:35" ht="31.5">
      <c r="A2972" s="205">
        <v>2968</v>
      </c>
      <c r="B2972" s="206" t="s">
        <v>10372</v>
      </c>
      <c r="C2972" s="207" t="str">
        <f xml:space="preserve"> _xlfn.CONCAT(小韻資料表[[#This Row],[聲母拼音碼]],小韻資料表[[#This Row],[韻母拼音碼]],小韻資料表[[#This Row],[調號]])</f>
        <v>pirng3</v>
      </c>
      <c r="D2972" s="206" t="s">
        <v>10373</v>
      </c>
      <c r="E2972" s="208" t="s">
        <v>1001</v>
      </c>
      <c r="F2972" s="205">
        <v>2</v>
      </c>
      <c r="G2972" s="209" t="s">
        <v>10373</v>
      </c>
      <c r="H2972" s="205">
        <f xml:space="preserve"> LEN(小韻資料表[[#This Row],[小韻字集]])</f>
        <v>1</v>
      </c>
      <c r="I2972" s="205" cm="1">
        <f t="array" ref="I2972" xml:space="preserve"> MATCH(TRUE, ISNUMBER( SEARCH( LEFT(小韻資料表[[#This Row],[切語]],1), 切語上字資料表[切語上字]) ), 0)</f>
        <v>13</v>
      </c>
      <c r="J2972" s="210" t="str" cm="1">
        <f t="array" ref="J2972" xml:space="preserve"> INDEX(切語上字資料表[聲母], 小韻資料表[[#This Row],[上字表識別號]])</f>
        <v>幫</v>
      </c>
      <c r="K2972" s="210" t="str" cm="1">
        <f t="array" ref="K2972" xml:space="preserve"> INDEX(切語上字資料表[聲母拼音碼], 小韻資料表[[#This Row],[上字表識別號]])</f>
        <v>p</v>
      </c>
      <c r="L2972" s="210" t="str" cm="1">
        <f t="array" ref="L2972" xml:space="preserve"> INDEX(切語上字資料表[清濁], 小韻資料表[[#This Row],[上字表識別號]])</f>
        <v>全清</v>
      </c>
      <c r="M2972" s="223" t="str" cm="1">
        <f t="array" ref="M2972" xml:space="preserve"> INDEX(切語上字資料表[發送收], 小韻資料表[[#This Row],[上字表識別號]])</f>
        <v>發聲</v>
      </c>
      <c r="N2972" s="205" cm="1">
        <f t="array" ref="N2972" xml:space="preserve"> MATCH(TRUE, ISNUMBER( SEARCH( RIGHT(小韻資料表[[#This Row],[切語]],1), 切語下字資料表[切語下字]) ), 0)</f>
        <v>275</v>
      </c>
      <c r="O2972" s="207" t="str" cm="1">
        <f t="array" ref="O2972" xml:space="preserve"> INDEX(切語下字資料表[韻母], 小韻資料表[[#This Row],[下字表識別號]])</f>
        <v>諍開2</v>
      </c>
      <c r="P2972" s="207" t="str" cm="1">
        <f t="array" ref="P2972" xml:space="preserve"> INDEX(切語下字資料表[韻母拼音碼], 小韻資料表[[#This Row],[下字表識別號]])</f>
        <v>irng</v>
      </c>
      <c r="Q2972" s="210" t="str" cm="1">
        <f t="array" ref="Q2972" xml:space="preserve"> INDEX(設定表!$C$19:$C$23, INT( LEFT(小韻資料表[[#This Row],[目次編碼]],1) ))</f>
        <v>去</v>
      </c>
      <c r="R2972" s="210">
        <f xml:space="preserve">  INDEX(設定表!$C$8:$C$15, MATCH( (RIGHT(小韻資料表[[#This Row],[清濁]]) &amp; 小韻資料表[[#This Row],[調]]), 設定表!$B$8:$B$15, 0))</f>
        <v>3</v>
      </c>
      <c r="S2972" s="205" t="s">
        <v>309</v>
      </c>
      <c r="T2972" s="205" t="s">
        <v>309</v>
      </c>
      <c r="U2972" s="226" t="s">
        <v>309</v>
      </c>
      <c r="V2972" s="147" t="s">
        <v>309</v>
      </c>
      <c r="X2972" s="135"/>
      <c r="Y2972" s="135"/>
      <c r="AA2972" s="135"/>
      <c r="AB2972" s="134"/>
      <c r="AC2972" s="135"/>
      <c r="AD2972" s="135"/>
      <c r="AH2972" s="135"/>
      <c r="AI2972" s="135"/>
    </row>
    <row r="2973" spans="1:35" ht="31.5">
      <c r="A2973" s="205">
        <v>2969</v>
      </c>
      <c r="B2973" s="206" t="s">
        <v>10374</v>
      </c>
      <c r="C2973" s="207" t="str">
        <f xml:space="preserve"> _xlfn.CONCAT(小韻資料表[[#This Row],[聲母拼音碼]],小韻資料表[[#This Row],[韻母拼音碼]],小韻資料表[[#This Row],[調號]])</f>
        <v>pirng7</v>
      </c>
      <c r="D2973" s="206" t="s">
        <v>7246</v>
      </c>
      <c r="E2973" s="208" t="s">
        <v>1001</v>
      </c>
      <c r="F2973" s="205">
        <v>3</v>
      </c>
      <c r="G2973" s="209" t="s">
        <v>10375</v>
      </c>
      <c r="H2973" s="205">
        <f xml:space="preserve"> LEN(小韻資料表[[#This Row],[小韻字集]])</f>
        <v>3</v>
      </c>
      <c r="I2973" s="205" cm="1">
        <f t="array" ref="I2973" xml:space="preserve"> MATCH(TRUE, ISNUMBER( SEARCH( LEFT(小韻資料表[[#This Row],[切語]],1), 切語上字資料表[切語上字]) ), 0)</f>
        <v>15</v>
      </c>
      <c r="J2973" s="210" t="str" cm="1">
        <f t="array" ref="J2973" xml:space="preserve"> INDEX(切語上字資料表[聲母], 小韻資料表[[#This Row],[上字表識別號]])</f>
        <v>並</v>
      </c>
      <c r="K2973" s="210" t="str" cm="1">
        <f t="array" ref="K2973" xml:space="preserve"> INDEX(切語上字資料表[聲母拼音碼], 小韻資料表[[#This Row],[上字表識別號]])</f>
        <v>p</v>
      </c>
      <c r="L2973" s="210" t="str" cm="1">
        <f t="array" ref="L2973" xml:space="preserve"> INDEX(切語上字資料表[清濁], 小韻資料表[[#This Row],[上字表識別號]])</f>
        <v>全濁</v>
      </c>
      <c r="M2973" s="223" cm="1">
        <f t="array" ref="M2973" xml:space="preserve"> INDEX(切語上字資料表[發送收], 小韻資料表[[#This Row],[上字表識別號]])</f>
        <v>0</v>
      </c>
      <c r="N2973" s="205" cm="1">
        <f t="array" ref="N2973" xml:space="preserve"> MATCH(TRUE, ISNUMBER( SEARCH( RIGHT(小韻資料表[[#This Row],[切語]],1), 切語下字資料表[切語下字]) ), 0)</f>
        <v>275</v>
      </c>
      <c r="O2973" s="207" t="str" cm="1">
        <f t="array" ref="O2973" xml:space="preserve"> INDEX(切語下字資料表[韻母], 小韻資料表[[#This Row],[下字表識別號]])</f>
        <v>諍開2</v>
      </c>
      <c r="P2973" s="207" t="str" cm="1">
        <f t="array" ref="P2973" xml:space="preserve"> INDEX(切語下字資料表[韻母拼音碼], 小韻資料表[[#This Row],[下字表識別號]])</f>
        <v>irng</v>
      </c>
      <c r="Q2973" s="210" t="str" cm="1">
        <f t="array" ref="Q2973" xml:space="preserve"> INDEX(設定表!$C$19:$C$23, INT( LEFT(小韻資料表[[#This Row],[目次編碼]],1) ))</f>
        <v>去</v>
      </c>
      <c r="R2973" s="210">
        <f xml:space="preserve">  INDEX(設定表!$C$8:$C$15, MATCH( (RIGHT(小韻資料表[[#This Row],[清濁]]) &amp; 小韻資料表[[#This Row],[調]]), 設定表!$B$8:$B$15, 0))</f>
        <v>7</v>
      </c>
      <c r="S2973" s="205" t="s">
        <v>309</v>
      </c>
      <c r="T2973" s="205" t="s">
        <v>309</v>
      </c>
      <c r="U2973" s="226" t="s">
        <v>309</v>
      </c>
      <c r="V2973" s="146" t="s">
        <v>309</v>
      </c>
      <c r="X2973" s="135"/>
      <c r="Y2973" s="135"/>
      <c r="AA2973" s="135"/>
      <c r="AB2973" s="134"/>
      <c r="AC2973" s="135"/>
      <c r="AD2973" s="135"/>
      <c r="AH2973" s="135"/>
      <c r="AI2973" s="135"/>
    </row>
    <row r="2974" spans="1:35" ht="31.5">
      <c r="A2974" s="205">
        <v>2970</v>
      </c>
      <c r="B2974" s="206" t="s">
        <v>10376</v>
      </c>
      <c r="C2974" s="207" t="str">
        <f xml:space="preserve"> _xlfn.CONCAT(小韻資料表[[#This Row],[聲母拼音碼]],小韻資料表[[#This Row],[韻母拼音碼]],小韻資料表[[#This Row],[調號]])</f>
        <v>Øirng3</v>
      </c>
      <c r="D2974" s="206" t="s">
        <v>10377</v>
      </c>
      <c r="E2974" s="208" t="s">
        <v>1001</v>
      </c>
      <c r="F2974" s="205">
        <v>4</v>
      </c>
      <c r="G2974" s="209" t="s">
        <v>10378</v>
      </c>
      <c r="H2974" s="205">
        <f xml:space="preserve"> LEN(小韻資料表[[#This Row],[小韻字集]])</f>
        <v>2</v>
      </c>
      <c r="I2974" s="205" cm="1">
        <f t="array" ref="I2974" xml:space="preserve"> MATCH(TRUE, ISNUMBER( SEARCH( LEFT(小韻資料表[[#This Row],[切語]],1), 切語上字資料表[切語上字]) ), 0)</f>
        <v>35</v>
      </c>
      <c r="J2974" s="210" t="str" cm="1">
        <f t="array" ref="J2974" xml:space="preserve"> INDEX(切語上字資料表[聲母], 小韻資料表[[#This Row],[上字表識別號]])</f>
        <v>影</v>
      </c>
      <c r="K2974" s="210" t="str" cm="1">
        <f t="array" ref="K2974" xml:space="preserve"> INDEX(切語上字資料表[聲母拼音碼], 小韻資料表[[#This Row],[上字表識別號]])</f>
        <v>Ø</v>
      </c>
      <c r="L2974" s="210" t="str" cm="1">
        <f t="array" ref="L2974" xml:space="preserve"> INDEX(切語上字資料表[清濁], 小韻資料表[[#This Row],[上字表識別號]])</f>
        <v>全清</v>
      </c>
      <c r="M2974" s="223" t="str" cm="1">
        <f t="array" ref="M2974" xml:space="preserve"> INDEX(切語上字資料表[發送收], 小韻資料表[[#This Row],[上字表識別號]])</f>
        <v>發聲</v>
      </c>
      <c r="N2974" s="205" cm="1">
        <f t="array" ref="N2974" xml:space="preserve"> MATCH(TRUE, ISNUMBER( SEARCH( RIGHT(小韻資料表[[#This Row],[切語]],1), 切語下字資料表[切語下字]) ), 0)</f>
        <v>275</v>
      </c>
      <c r="O2974" s="207" t="str" cm="1">
        <f t="array" ref="O2974" xml:space="preserve"> INDEX(切語下字資料表[韻母], 小韻資料表[[#This Row],[下字表識別號]])</f>
        <v>諍開2</v>
      </c>
      <c r="P2974" s="207" t="str" cm="1">
        <f t="array" ref="P2974" xml:space="preserve"> INDEX(切語下字資料表[韻母拼音碼], 小韻資料表[[#This Row],[下字表識別號]])</f>
        <v>irng</v>
      </c>
      <c r="Q2974" s="210" t="str" cm="1">
        <f t="array" ref="Q2974" xml:space="preserve"> INDEX(設定表!$C$19:$C$23, INT( LEFT(小韻資料表[[#This Row],[目次編碼]],1) ))</f>
        <v>去</v>
      </c>
      <c r="R2974" s="210">
        <f xml:space="preserve">  INDEX(設定表!$C$8:$C$15, MATCH( (RIGHT(小韻資料表[[#This Row],[清濁]]) &amp; 小韻資料表[[#This Row],[調]]), 設定表!$B$8:$B$15, 0))</f>
        <v>3</v>
      </c>
      <c r="S2974" s="205" t="s">
        <v>309</v>
      </c>
      <c r="T2974" s="205" t="s">
        <v>309</v>
      </c>
      <c r="U2974" s="226" t="s">
        <v>309</v>
      </c>
      <c r="V2974" s="147" t="s">
        <v>309</v>
      </c>
      <c r="X2974" s="135"/>
      <c r="Y2974" s="135"/>
      <c r="AA2974" s="135"/>
      <c r="AB2974" s="134"/>
      <c r="AC2974" s="135"/>
      <c r="AD2974" s="135"/>
      <c r="AH2974" s="135"/>
      <c r="AI2974" s="135"/>
    </row>
    <row r="2975" spans="1:35" ht="31.5">
      <c r="A2975" s="205">
        <v>2971</v>
      </c>
      <c r="B2975" s="206" t="s">
        <v>10379</v>
      </c>
      <c r="C2975" s="207" t="str">
        <f xml:space="preserve"> _xlfn.CONCAT(小韻資料表[[#This Row],[聲母拼音碼]],小韻資料表[[#This Row],[韻母拼音碼]],小韻資料表[[#This Row],[調號]])</f>
        <v>girng7</v>
      </c>
      <c r="D2975" s="206" t="s">
        <v>10380</v>
      </c>
      <c r="E2975" s="208" t="s">
        <v>1001</v>
      </c>
      <c r="F2975" s="205">
        <v>5</v>
      </c>
      <c r="G2975" s="209" t="s">
        <v>10381</v>
      </c>
      <c r="H2975" s="205">
        <f xml:space="preserve"> LEN(小韻資料表[[#This Row],[小韻字集]])</f>
        <v>2</v>
      </c>
      <c r="I2975" s="205" cm="1">
        <f t="array" ref="I2975" xml:space="preserve"> MATCH(TRUE, ISNUMBER( SEARCH( LEFT(小韻資料表[[#This Row],[切語]],1), 切語上字資料表[切語上字]) ), 0)</f>
        <v>4</v>
      </c>
      <c r="J2975" s="210" t="str" cm="1">
        <f t="array" ref="J2975" xml:space="preserve"> INDEX(切語上字資料表[聲母], 小韻資料表[[#This Row],[上字表識別號]])</f>
        <v>疑</v>
      </c>
      <c r="K2975" s="210" t="str" cm="1">
        <f t="array" ref="K2975" xml:space="preserve"> INDEX(切語上字資料表[聲母拼音碼], 小韻資料表[[#This Row],[上字表識別號]])</f>
        <v>g</v>
      </c>
      <c r="L2975" s="210" t="str" cm="1">
        <f t="array" ref="L2975" xml:space="preserve"> INDEX(切語上字資料表[清濁], 小韻資料表[[#This Row],[上字表識別號]])</f>
        <v>次濁</v>
      </c>
      <c r="M2975" s="223" t="str" cm="1">
        <f t="array" ref="M2975" xml:space="preserve"> INDEX(切語上字資料表[發送收], 小韻資料表[[#This Row],[上字表識別號]])</f>
        <v>收聲</v>
      </c>
      <c r="N2975" s="205" cm="1">
        <f t="array" ref="N2975" xml:space="preserve"> MATCH(TRUE, ISNUMBER( SEARCH( RIGHT(小韻資料表[[#This Row],[切語]],1), 切語下字資料表[切語下字]) ), 0)</f>
        <v>275</v>
      </c>
      <c r="O2975" s="207" t="str" cm="1">
        <f t="array" ref="O2975" xml:space="preserve"> INDEX(切語下字資料表[韻母], 小韻資料表[[#This Row],[下字表識別號]])</f>
        <v>諍開2</v>
      </c>
      <c r="P2975" s="207" t="str" cm="1">
        <f t="array" ref="P2975" xml:space="preserve"> INDEX(切語下字資料表[韻母拼音碼], 小韻資料表[[#This Row],[下字表識別號]])</f>
        <v>irng</v>
      </c>
      <c r="Q2975" s="210" t="str" cm="1">
        <f t="array" ref="Q2975" xml:space="preserve"> INDEX(設定表!$C$19:$C$23, INT( LEFT(小韻資料表[[#This Row],[目次編碼]],1) ))</f>
        <v>去</v>
      </c>
      <c r="R2975" s="210">
        <f xml:space="preserve">  INDEX(設定表!$C$8:$C$15, MATCH( (RIGHT(小韻資料表[[#This Row],[清濁]]) &amp; 小韻資料表[[#This Row],[調]]), 設定表!$B$8:$B$15, 0))</f>
        <v>7</v>
      </c>
      <c r="S2975" s="205" t="s">
        <v>309</v>
      </c>
      <c r="T2975" s="205" t="s">
        <v>309</v>
      </c>
      <c r="U2975" s="226" t="s">
        <v>309</v>
      </c>
      <c r="V2975" s="146" t="s">
        <v>309</v>
      </c>
      <c r="X2975" s="135"/>
      <c r="Y2975" s="135"/>
      <c r="AA2975" s="135"/>
      <c r="AB2975" s="134"/>
      <c r="AC2975" s="135"/>
      <c r="AD2975" s="135"/>
      <c r="AH2975" s="135"/>
      <c r="AI2975" s="135"/>
    </row>
    <row r="2976" spans="1:35" ht="31.5">
      <c r="A2976" s="205">
        <v>2972</v>
      </c>
      <c r="B2976" s="206" t="s">
        <v>10382</v>
      </c>
      <c r="C2976" s="207" t="str">
        <f xml:space="preserve"> _xlfn.CONCAT(小韻資料表[[#This Row],[聲母拼音碼]],小韻資料表[[#This Row],[韻母拼音碼]],小韻資料表[[#This Row],[調號]])</f>
        <v>hirng3</v>
      </c>
      <c r="D2976" s="206" t="s">
        <v>4325</v>
      </c>
      <c r="E2976" s="208" t="s">
        <v>1001</v>
      </c>
      <c r="F2976" s="205">
        <v>6</v>
      </c>
      <c r="G2976" s="209" t="s">
        <v>10383</v>
      </c>
      <c r="H2976" s="205">
        <f xml:space="preserve"> LEN(小韻資料表[[#This Row],[小韻字集]])</f>
        <v>2</v>
      </c>
      <c r="I2976" s="205" cm="1">
        <f t="array" ref="I2976" xml:space="preserve"> MATCH(TRUE, ISNUMBER( SEARCH( LEFT(小韻資料表[[#This Row],[切語]],1), 切語上字資料表[切語上字]) ), 0)</f>
        <v>36</v>
      </c>
      <c r="J2976" s="210" t="str" cm="1">
        <f t="array" ref="J2976" xml:space="preserve"> INDEX(切語上字資料表[聲母], 小韻資料表[[#This Row],[上字表識別號]])</f>
        <v>曉</v>
      </c>
      <c r="K2976" s="210" t="str" cm="1">
        <f t="array" ref="K2976" xml:space="preserve"> INDEX(切語上字資料表[聲母拼音碼], 小韻資料表[[#This Row],[上字表識別號]])</f>
        <v>h</v>
      </c>
      <c r="L2976" s="210" t="str" cm="1">
        <f t="array" ref="L2976" xml:space="preserve"> INDEX(切語上字資料表[清濁], 小韻資料表[[#This Row],[上字表識別號]])</f>
        <v>次清</v>
      </c>
      <c r="M2976" s="223" t="str" cm="1">
        <f t="array" ref="M2976" xml:space="preserve"> INDEX(切語上字資料表[發送收], 小韻資料表[[#This Row],[上字表識別號]])</f>
        <v>送氣</v>
      </c>
      <c r="N2976" s="205" cm="1">
        <f t="array" ref="N2976" xml:space="preserve"> MATCH(TRUE, ISNUMBER( SEARCH( RIGHT(小韻資料表[[#This Row],[切語]],1), 切語下字資料表[切語下字]) ), 0)</f>
        <v>275</v>
      </c>
      <c r="O2976" s="207" t="str" cm="1">
        <f t="array" ref="O2976" xml:space="preserve"> INDEX(切語下字資料表[韻母], 小韻資料表[[#This Row],[下字表識別號]])</f>
        <v>諍開2</v>
      </c>
      <c r="P2976" s="207" t="str" cm="1">
        <f t="array" ref="P2976" xml:space="preserve"> INDEX(切語下字資料表[韻母拼音碼], 小韻資料表[[#This Row],[下字表識別號]])</f>
        <v>irng</v>
      </c>
      <c r="Q2976" s="210" t="str" cm="1">
        <f t="array" ref="Q2976" xml:space="preserve"> INDEX(設定表!$C$19:$C$23, INT( LEFT(小韻資料表[[#This Row],[目次編碼]],1) ))</f>
        <v>去</v>
      </c>
      <c r="R2976" s="210">
        <f xml:space="preserve">  INDEX(設定表!$C$8:$C$15, MATCH( (RIGHT(小韻資料表[[#This Row],[清濁]]) &amp; 小韻資料表[[#This Row],[調]]), 設定表!$B$8:$B$15, 0))</f>
        <v>3</v>
      </c>
      <c r="S2976" s="205" t="s">
        <v>309</v>
      </c>
      <c r="T2976" s="205" t="s">
        <v>309</v>
      </c>
      <c r="U2976" s="226" t="s">
        <v>309</v>
      </c>
      <c r="V2976" s="147" t="s">
        <v>309</v>
      </c>
      <c r="X2976" s="135"/>
      <c r="Y2976" s="135"/>
      <c r="AA2976" s="135"/>
      <c r="AB2976" s="134"/>
      <c r="AC2976" s="135"/>
      <c r="AD2976" s="135"/>
      <c r="AH2976" s="135"/>
      <c r="AI2976" s="135"/>
    </row>
    <row r="2977" spans="1:35" ht="31.5">
      <c r="A2977" s="205">
        <v>2973</v>
      </c>
      <c r="B2977" s="206" t="s">
        <v>10384</v>
      </c>
      <c r="C2977" s="207" t="str">
        <f xml:space="preserve"> _xlfn.CONCAT(小韻資料表[[#This Row],[聲母拼音碼]],小韻資料表[[#This Row],[韻母拼音碼]],小韻資料表[[#This Row],[調號]])</f>
        <v>kieng3</v>
      </c>
      <c r="D2977" s="206" t="s">
        <v>1022</v>
      </c>
      <c r="E2977" s="208" t="s">
        <v>1021</v>
      </c>
      <c r="F2977" s="205">
        <v>1</v>
      </c>
      <c r="G2977" s="209" t="s">
        <v>1022</v>
      </c>
      <c r="H2977" s="205">
        <f xml:space="preserve"> LEN(小韻資料表[[#This Row],[小韻字集]])</f>
        <v>1</v>
      </c>
      <c r="I2977" s="205" cm="1">
        <f t="array" ref="I2977" xml:space="preserve"> MATCH(TRUE, ISNUMBER( SEARCH( LEFT(小韻資料表[[#This Row],[切語]],1), 切語上字資料表[切語上字]) ), 0)</f>
        <v>1</v>
      </c>
      <c r="J2977" s="210" t="str" cm="1">
        <f t="array" ref="J2977" xml:space="preserve"> INDEX(切語上字資料表[聲母], 小韻資料表[[#This Row],[上字表識別號]])</f>
        <v>見</v>
      </c>
      <c r="K2977" s="210" t="str" cm="1">
        <f t="array" ref="K2977" xml:space="preserve"> INDEX(切語上字資料表[聲母拼音碼], 小韻資料表[[#This Row],[上字表識別號]])</f>
        <v>k</v>
      </c>
      <c r="L2977" s="210" t="str" cm="1">
        <f t="array" ref="L2977" xml:space="preserve"> INDEX(切語上字資料表[清濁], 小韻資料表[[#This Row],[上字表識別號]])</f>
        <v>全清</v>
      </c>
      <c r="M2977" s="223" t="str" cm="1">
        <f t="array" ref="M2977" xml:space="preserve"> INDEX(切語上字資料表[發送收], 小韻資料表[[#This Row],[上字表識別號]])</f>
        <v>發聲</v>
      </c>
      <c r="N2977" s="205" cm="1">
        <f t="array" ref="N2977" xml:space="preserve"> MATCH(TRUE, ISNUMBER( SEARCH( RIGHT(小韻資料表[[#This Row],[切語]],1), 切語下字資料表[切語下字]) ), 0)</f>
        <v>283</v>
      </c>
      <c r="O2977" s="207" t="str" cm="1">
        <f t="array" ref="O2977" xml:space="preserve"> INDEX(切語下字資料表[韻母], 小韻資料表[[#This Row],[下字表識別號]])</f>
        <v>勁開3</v>
      </c>
      <c r="P2977" s="207" t="str" cm="1">
        <f t="array" ref="P2977" xml:space="preserve"> INDEX(切語下字資料表[韻母拼音碼], 小韻資料表[[#This Row],[下字表識別號]])</f>
        <v>ieng</v>
      </c>
      <c r="Q2977" s="210" t="str" cm="1">
        <f t="array" ref="Q2977" xml:space="preserve"> INDEX(設定表!$C$19:$C$23, INT( LEFT(小韻資料表[[#This Row],[目次編碼]],1) ))</f>
        <v>去</v>
      </c>
      <c r="R2977" s="210">
        <f xml:space="preserve">  INDEX(設定表!$C$8:$C$15, MATCH( (RIGHT(小韻資料表[[#This Row],[清濁]]) &amp; 小韻資料表[[#This Row],[調]]), 設定表!$B$8:$B$15, 0))</f>
        <v>3</v>
      </c>
      <c r="S2977" s="205" t="s">
        <v>309</v>
      </c>
      <c r="T2977" s="205" t="s">
        <v>309</v>
      </c>
      <c r="U2977" s="226" t="s">
        <v>309</v>
      </c>
      <c r="V2977" s="146" t="s">
        <v>309</v>
      </c>
      <c r="X2977" s="135"/>
      <c r="Y2977" s="135"/>
      <c r="AA2977" s="135"/>
      <c r="AB2977" s="134"/>
      <c r="AC2977" s="135"/>
      <c r="AD2977" s="135"/>
      <c r="AH2977" s="135"/>
      <c r="AI2977" s="135"/>
    </row>
    <row r="2978" spans="1:35" ht="31.5">
      <c r="A2978" s="205">
        <v>2974</v>
      </c>
      <c r="B2978" s="206" t="s">
        <v>10385</v>
      </c>
      <c r="C2978" s="207" t="str">
        <f xml:space="preserve"> _xlfn.CONCAT(小韻資料表[[#This Row],[聲母拼音碼]],小韻資料表[[#This Row],[韻母拼音碼]],小韻資料表[[#This Row],[調號]])</f>
        <v>chieng3</v>
      </c>
      <c r="D2978" s="206" t="s">
        <v>10386</v>
      </c>
      <c r="E2978" s="208" t="s">
        <v>1021</v>
      </c>
      <c r="F2978" s="205">
        <v>2</v>
      </c>
      <c r="G2978" s="209" t="s">
        <v>10387</v>
      </c>
      <c r="H2978" s="205">
        <f xml:space="preserve"> LEN(小韻資料表[[#This Row],[小韻字集]])</f>
        <v>2</v>
      </c>
      <c r="I2978" s="205" cm="1">
        <f t="array" ref="I2978" xml:space="preserve"> MATCH(TRUE, ISNUMBER( SEARCH( LEFT(小韻資料表[[#This Row],[切語]],1), 切語上字資料表[切語上字]) ), 0)</f>
        <v>22</v>
      </c>
      <c r="J2978" s="210" t="str" cm="1">
        <f t="array" ref="J2978" xml:space="preserve"> INDEX(切語上字資料表[聲母], 小韻資料表[[#This Row],[上字表識別號]])</f>
        <v>清</v>
      </c>
      <c r="K2978" s="210" t="str" cm="1">
        <f t="array" ref="K2978" xml:space="preserve"> INDEX(切語上字資料表[聲母拼音碼], 小韻資料表[[#This Row],[上字表識別號]])</f>
        <v>ch</v>
      </c>
      <c r="L2978" s="210" t="str" cm="1">
        <f t="array" ref="L2978" xml:space="preserve"> INDEX(切語上字資料表[清濁], 小韻資料表[[#This Row],[上字表識別號]])</f>
        <v>次清</v>
      </c>
      <c r="M2978" s="223" t="str" cm="1">
        <f t="array" ref="M2978" xml:space="preserve"> INDEX(切語上字資料表[發送收], 小韻資料表[[#This Row],[上字表識別號]])</f>
        <v>送氣</v>
      </c>
      <c r="N2978" s="205" cm="1">
        <f t="array" ref="N2978" xml:space="preserve"> MATCH(TRUE, ISNUMBER( SEARCH( RIGHT(小韻資料表[[#This Row],[切語]],1), 切語下字資料表[切語下字]) ), 0)</f>
        <v>283</v>
      </c>
      <c r="O2978" s="207" t="str" cm="1">
        <f t="array" ref="O2978" xml:space="preserve"> INDEX(切語下字資料表[韻母], 小韻資料表[[#This Row],[下字表識別號]])</f>
        <v>勁開3</v>
      </c>
      <c r="P2978" s="207" t="str" cm="1">
        <f t="array" ref="P2978" xml:space="preserve"> INDEX(切語下字資料表[韻母拼音碼], 小韻資料表[[#This Row],[下字表識別號]])</f>
        <v>ieng</v>
      </c>
      <c r="Q2978" s="210" t="str" cm="1">
        <f t="array" ref="Q2978" xml:space="preserve"> INDEX(設定表!$C$19:$C$23, INT( LEFT(小韻資料表[[#This Row],[目次編碼]],1) ))</f>
        <v>去</v>
      </c>
      <c r="R2978" s="210">
        <f xml:space="preserve">  INDEX(設定表!$C$8:$C$15, MATCH( (RIGHT(小韻資料表[[#This Row],[清濁]]) &amp; 小韻資料表[[#This Row],[調]]), 設定表!$B$8:$B$15, 0))</f>
        <v>3</v>
      </c>
      <c r="S2978" s="205" t="s">
        <v>309</v>
      </c>
      <c r="T2978" s="205" t="s">
        <v>309</v>
      </c>
      <c r="U2978" s="226" t="s">
        <v>309</v>
      </c>
      <c r="V2978" s="147" t="s">
        <v>309</v>
      </c>
      <c r="X2978" s="135"/>
      <c r="Y2978" s="135"/>
      <c r="AA2978" s="135"/>
      <c r="AB2978" s="134"/>
      <c r="AC2978" s="135"/>
      <c r="AD2978" s="135"/>
      <c r="AH2978" s="135"/>
      <c r="AI2978" s="135"/>
    </row>
    <row r="2979" spans="1:35" ht="31.5">
      <c r="A2979" s="205">
        <v>2975</v>
      </c>
      <c r="B2979" s="206" t="s">
        <v>10388</v>
      </c>
      <c r="C2979" s="207" t="str">
        <f xml:space="preserve"> _xlfn.CONCAT(小韻資料表[[#This Row],[聲母拼音碼]],小韻資料表[[#This Row],[韻母拼音碼]],小韻資料表[[#This Row],[調號]])</f>
        <v>cieng3</v>
      </c>
      <c r="D2979" s="206" t="s">
        <v>10389</v>
      </c>
      <c r="E2979" s="208" t="s">
        <v>1021</v>
      </c>
      <c r="F2979" s="205">
        <v>3</v>
      </c>
      <c r="G2979" s="209" t="s">
        <v>10390</v>
      </c>
      <c r="H2979" s="205">
        <f xml:space="preserve"> LEN(小韻資料表[[#This Row],[小韻字集]])</f>
        <v>4</v>
      </c>
      <c r="I2979" s="205" cm="1">
        <f t="array" ref="I2979" xml:space="preserve"> MATCH(TRUE, ISNUMBER( SEARCH( LEFT(小韻資料表[[#This Row],[切語]],1), 切語上字資料表[切語上字]) ), 0)</f>
        <v>30</v>
      </c>
      <c r="J2979" s="210" t="str" cm="1">
        <f t="array" ref="J2979" xml:space="preserve"> INDEX(切語上字資料表[聲母], 小韻資料表[[#This Row],[上字表識別號]])</f>
        <v>照</v>
      </c>
      <c r="K2979" s="210" t="str" cm="1">
        <f t="array" ref="K2979" xml:space="preserve"> INDEX(切語上字資料表[聲母拼音碼], 小韻資料表[[#This Row],[上字表識別號]])</f>
        <v>c</v>
      </c>
      <c r="L2979" s="210" t="str" cm="1">
        <f t="array" ref="L2979" xml:space="preserve"> INDEX(切語上字資料表[清濁], 小韻資料表[[#This Row],[上字表識別號]])</f>
        <v>全清</v>
      </c>
      <c r="M2979" s="223" t="str" cm="1">
        <f t="array" ref="M2979" xml:space="preserve"> INDEX(切語上字資料表[發送收], 小韻資料表[[#This Row],[上字表識別號]])</f>
        <v>發聲</v>
      </c>
      <c r="N2979" s="205" cm="1">
        <f t="array" ref="N2979" xml:space="preserve"> MATCH(TRUE, ISNUMBER( SEARCH( RIGHT(小韻資料表[[#This Row],[切語]],1), 切語下字資料表[切語下字]) ), 0)</f>
        <v>283</v>
      </c>
      <c r="O2979" s="207" t="str" cm="1">
        <f t="array" ref="O2979" xml:space="preserve"> INDEX(切語下字資料表[韻母], 小韻資料表[[#This Row],[下字表識別號]])</f>
        <v>勁開3</v>
      </c>
      <c r="P2979" s="207" t="str" cm="1">
        <f t="array" ref="P2979" xml:space="preserve"> INDEX(切語下字資料表[韻母拼音碼], 小韻資料表[[#This Row],[下字表識別號]])</f>
        <v>ieng</v>
      </c>
      <c r="Q2979" s="210" t="str" cm="1">
        <f t="array" ref="Q2979" xml:space="preserve"> INDEX(設定表!$C$19:$C$23, INT( LEFT(小韻資料表[[#This Row],[目次編碼]],1) ))</f>
        <v>去</v>
      </c>
      <c r="R2979" s="210">
        <f xml:space="preserve">  INDEX(設定表!$C$8:$C$15, MATCH( (RIGHT(小韻資料表[[#This Row],[清濁]]) &amp; 小韻資料表[[#This Row],[調]]), 設定表!$B$8:$B$15, 0))</f>
        <v>3</v>
      </c>
      <c r="S2979" s="205" t="s">
        <v>309</v>
      </c>
      <c r="T2979" s="205" t="s">
        <v>309</v>
      </c>
      <c r="U2979" s="226" t="s">
        <v>309</v>
      </c>
      <c r="V2979" s="146" t="s">
        <v>309</v>
      </c>
      <c r="X2979" s="135"/>
      <c r="Y2979" s="135"/>
      <c r="AA2979" s="135"/>
      <c r="AB2979" s="134"/>
      <c r="AC2979" s="135"/>
      <c r="AD2979" s="135"/>
      <c r="AH2979" s="135"/>
      <c r="AI2979" s="135"/>
    </row>
    <row r="2980" spans="1:35" ht="31.5">
      <c r="A2980" s="205">
        <v>2976</v>
      </c>
      <c r="B2980" s="206" t="s">
        <v>10391</v>
      </c>
      <c r="C2980" s="207" t="str">
        <f xml:space="preserve"> _xlfn.CONCAT(小韻資料表[[#This Row],[聲母拼音碼]],小韻資料表[[#This Row],[韻母拼音碼]],小韻資料表[[#This Row],[調號]])</f>
        <v>sieng3</v>
      </c>
      <c r="D2980" s="206" t="s">
        <v>10392</v>
      </c>
      <c r="E2980" s="208" t="s">
        <v>1021</v>
      </c>
      <c r="F2980" s="205">
        <v>4</v>
      </c>
      <c r="G2980" s="209" t="s">
        <v>10392</v>
      </c>
      <c r="H2980" s="205">
        <f xml:space="preserve"> LEN(小韻資料表[[#This Row],[小韻字集]])</f>
        <v>1</v>
      </c>
      <c r="I2980" s="205" cm="1">
        <f t="array" ref="I2980" xml:space="preserve"> MATCH(TRUE, ISNUMBER( SEARCH( LEFT(小韻資料表[[#This Row],[切語]],1), 切語上字資料表[切語上字]) ), 0)</f>
        <v>33</v>
      </c>
      <c r="J2980" s="210" t="str" cm="1">
        <f t="array" ref="J2980" xml:space="preserve"> INDEX(切語上字資料表[聲母], 小韻資料表[[#This Row],[上字表識別號]])</f>
        <v>審</v>
      </c>
      <c r="K2980" s="210" t="str" cm="1">
        <f t="array" ref="K2980" xml:space="preserve"> INDEX(切語上字資料表[聲母拼音碼], 小韻資料表[[#This Row],[上字表識別號]])</f>
        <v>s</v>
      </c>
      <c r="L2980" s="210" t="str" cm="1">
        <f t="array" ref="L2980" xml:space="preserve"> INDEX(切語上字資料表[清濁], 小韻資料表[[#This Row],[上字表識別號]])</f>
        <v>全清</v>
      </c>
      <c r="M2980" s="223" t="str" cm="1">
        <f t="array" ref="M2980" xml:space="preserve"> INDEX(切語上字資料表[發送收], 小韻資料表[[#This Row],[上字表識別號]])</f>
        <v>送氣</v>
      </c>
      <c r="N2980" s="205" cm="1">
        <f t="array" ref="N2980" xml:space="preserve"> MATCH(TRUE, ISNUMBER( SEARCH( RIGHT(小韻資料表[[#This Row],[切語]],1), 切語下字資料表[切語下字]) ), 0)</f>
        <v>283</v>
      </c>
      <c r="O2980" s="207" t="str" cm="1">
        <f t="array" ref="O2980" xml:space="preserve"> INDEX(切語下字資料表[韻母], 小韻資料表[[#This Row],[下字表識別號]])</f>
        <v>勁開3</v>
      </c>
      <c r="P2980" s="207" t="str" cm="1">
        <f t="array" ref="P2980" xml:space="preserve"> INDEX(切語下字資料表[韻母拼音碼], 小韻資料表[[#This Row],[下字表識別號]])</f>
        <v>ieng</v>
      </c>
      <c r="Q2980" s="210" t="str" cm="1">
        <f t="array" ref="Q2980" xml:space="preserve"> INDEX(設定表!$C$19:$C$23, INT( LEFT(小韻資料表[[#This Row],[目次編碼]],1) ))</f>
        <v>去</v>
      </c>
      <c r="R2980" s="210">
        <f xml:space="preserve">  INDEX(設定表!$C$8:$C$15, MATCH( (RIGHT(小韻資料表[[#This Row],[清濁]]) &amp; 小韻資料表[[#This Row],[調]]), 設定表!$B$8:$B$15, 0))</f>
        <v>3</v>
      </c>
      <c r="S2980" s="205" t="s">
        <v>309</v>
      </c>
      <c r="T2980" s="205" t="s">
        <v>309</v>
      </c>
      <c r="U2980" s="226" t="s">
        <v>309</v>
      </c>
      <c r="V2980" s="147" t="s">
        <v>309</v>
      </c>
      <c r="X2980" s="135"/>
      <c r="Y2980" s="135"/>
      <c r="AA2980" s="135"/>
      <c r="AB2980" s="134"/>
      <c r="AC2980" s="135"/>
      <c r="AD2980" s="135"/>
      <c r="AH2980" s="135"/>
      <c r="AI2980" s="135"/>
    </row>
    <row r="2981" spans="1:35" ht="31.5">
      <c r="A2981" s="205">
        <v>2977</v>
      </c>
      <c r="B2981" s="206" t="s">
        <v>10393</v>
      </c>
      <c r="C2981" s="207" t="str">
        <f xml:space="preserve"> _xlfn.CONCAT(小韻資料表[[#This Row],[聲母拼音碼]],小韻資料表[[#This Row],[韻母拼音碼]],小韻資料表[[#This Row],[調號]])</f>
        <v>tieng7</v>
      </c>
      <c r="D2981" s="206" t="s">
        <v>10394</v>
      </c>
      <c r="E2981" s="208" t="s">
        <v>1021</v>
      </c>
      <c r="F2981" s="205">
        <v>5</v>
      </c>
      <c r="G2981" s="209" t="s">
        <v>10395</v>
      </c>
      <c r="H2981" s="205">
        <f xml:space="preserve"> LEN(小韻資料表[[#This Row],[小韻字集]])</f>
        <v>3</v>
      </c>
      <c r="I2981" s="205" cm="1">
        <f t="array" ref="I2981" xml:space="preserve"> MATCH(TRUE, ISNUMBER( SEARCH( LEFT(小韻資料表[[#This Row],[切語]],1), 切語上字資料表[切語上字]) ), 0)</f>
        <v>11</v>
      </c>
      <c r="J2981" s="210" t="str" cm="1">
        <f t="array" ref="J2981" xml:space="preserve"> INDEX(切語上字資料表[聲母], 小韻資料表[[#This Row],[上字表識別號]])</f>
        <v>澄</v>
      </c>
      <c r="K2981" s="210" t="str" cm="1">
        <f t="array" ref="K2981" xml:space="preserve"> INDEX(切語上字資料表[聲母拼音碼], 小韻資料表[[#This Row],[上字表識別號]])</f>
        <v>t</v>
      </c>
      <c r="L2981" s="210" t="str" cm="1">
        <f t="array" ref="L2981" xml:space="preserve"> INDEX(切語上字資料表[清濁], 小韻資料表[[#This Row],[上字表識別號]])</f>
        <v>全濁</v>
      </c>
      <c r="M2981" s="223" cm="1">
        <f t="array" ref="M2981" xml:space="preserve"> INDEX(切語上字資料表[發送收], 小韻資料表[[#This Row],[上字表識別號]])</f>
        <v>0</v>
      </c>
      <c r="N2981" s="205" cm="1">
        <f t="array" ref="N2981" xml:space="preserve"> MATCH(TRUE, ISNUMBER( SEARCH( RIGHT(小韻資料表[[#This Row],[切語]],1), 切語下字資料表[切語下字]) ), 0)</f>
        <v>283</v>
      </c>
      <c r="O2981" s="207" t="str" cm="1">
        <f t="array" ref="O2981" xml:space="preserve"> INDEX(切語下字資料表[韻母], 小韻資料表[[#This Row],[下字表識別號]])</f>
        <v>勁開3</v>
      </c>
      <c r="P2981" s="207" t="str" cm="1">
        <f t="array" ref="P2981" xml:space="preserve"> INDEX(切語下字資料表[韻母拼音碼], 小韻資料表[[#This Row],[下字表識別號]])</f>
        <v>ieng</v>
      </c>
      <c r="Q2981" s="210" t="str" cm="1">
        <f t="array" ref="Q2981" xml:space="preserve"> INDEX(設定表!$C$19:$C$23, INT( LEFT(小韻資料表[[#This Row],[目次編碼]],1) ))</f>
        <v>去</v>
      </c>
      <c r="R2981" s="210">
        <f xml:space="preserve">  INDEX(設定表!$C$8:$C$15, MATCH( (RIGHT(小韻資料表[[#This Row],[清濁]]) &amp; 小韻資料表[[#This Row],[調]]), 設定表!$B$8:$B$15, 0))</f>
        <v>7</v>
      </c>
      <c r="S2981" s="205" t="s">
        <v>309</v>
      </c>
      <c r="T2981" s="205" t="s">
        <v>309</v>
      </c>
      <c r="U2981" s="226" t="s">
        <v>309</v>
      </c>
      <c r="V2981" s="146" t="s">
        <v>309</v>
      </c>
      <c r="X2981" s="135"/>
      <c r="Y2981" s="135"/>
      <c r="AA2981" s="135"/>
      <c r="AB2981" s="134"/>
      <c r="AC2981" s="135"/>
      <c r="AD2981" s="135"/>
      <c r="AH2981" s="135"/>
      <c r="AI2981" s="135"/>
    </row>
    <row r="2982" spans="1:35" ht="31.5">
      <c r="A2982" s="205">
        <v>2978</v>
      </c>
      <c r="B2982" s="206" t="s">
        <v>10396</v>
      </c>
      <c r="C2982" s="207" t="str">
        <f xml:space="preserve"> _xlfn.CONCAT(小韻資料表[[#This Row],[聲母拼音碼]],小韻資料表[[#This Row],[韻母拼音碼]],小韻資料表[[#This Row],[調號]])</f>
        <v>thieng3</v>
      </c>
      <c r="D2982" s="206" t="s">
        <v>10397</v>
      </c>
      <c r="E2982" s="208" t="s">
        <v>1021</v>
      </c>
      <c r="F2982" s="205">
        <v>6</v>
      </c>
      <c r="G2982" s="209" t="s">
        <v>10398</v>
      </c>
      <c r="H2982" s="205">
        <f xml:space="preserve"> LEN(小韻資料表[[#This Row],[小韻字集]])</f>
        <v>3</v>
      </c>
      <c r="I2982" s="205" cm="1">
        <f t="array" ref="I2982" xml:space="preserve"> MATCH(TRUE, ISNUMBER( SEARCH( LEFT(小韻資料表[[#This Row],[切語]],1), 切語上字資料表[切語上字]) ), 0)</f>
        <v>10</v>
      </c>
      <c r="J2982" s="210" t="str" cm="1">
        <f t="array" ref="J2982" xml:space="preserve"> INDEX(切語上字資料表[聲母], 小韻資料表[[#This Row],[上字表識別號]])</f>
        <v>徹</v>
      </c>
      <c r="K2982" s="210" t="str" cm="1">
        <f t="array" ref="K2982" xml:space="preserve"> INDEX(切語上字資料表[聲母拼音碼], 小韻資料表[[#This Row],[上字表識別號]])</f>
        <v>th</v>
      </c>
      <c r="L2982" s="210" t="str" cm="1">
        <f t="array" ref="L2982" xml:space="preserve"> INDEX(切語上字資料表[清濁], 小韻資料表[[#This Row],[上字表識別號]])</f>
        <v>次清</v>
      </c>
      <c r="M2982" s="223" t="str" cm="1">
        <f t="array" ref="M2982" xml:space="preserve"> INDEX(切語上字資料表[發送收], 小韻資料表[[#This Row],[上字表識別號]])</f>
        <v>送氣</v>
      </c>
      <c r="N2982" s="205" cm="1">
        <f t="array" ref="N2982" xml:space="preserve"> MATCH(TRUE, ISNUMBER( SEARCH( RIGHT(小韻資料表[[#This Row],[切語]],1), 切語下字資料表[切語下字]) ), 0)</f>
        <v>283</v>
      </c>
      <c r="O2982" s="207" t="str" cm="1">
        <f t="array" ref="O2982" xml:space="preserve"> INDEX(切語下字資料表[韻母], 小韻資料表[[#This Row],[下字表識別號]])</f>
        <v>勁開3</v>
      </c>
      <c r="P2982" s="207" t="str" cm="1">
        <f t="array" ref="P2982" xml:space="preserve"> INDEX(切語下字資料表[韻母拼音碼], 小韻資料表[[#This Row],[下字表識別號]])</f>
        <v>ieng</v>
      </c>
      <c r="Q2982" s="210" t="str" cm="1">
        <f t="array" ref="Q2982" xml:space="preserve"> INDEX(設定表!$C$19:$C$23, INT( LEFT(小韻資料表[[#This Row],[目次編碼]],1) ))</f>
        <v>去</v>
      </c>
      <c r="R2982" s="210">
        <f xml:space="preserve">  INDEX(設定表!$C$8:$C$15, MATCH( (RIGHT(小韻資料表[[#This Row],[清濁]]) &amp; 小韻資料表[[#This Row],[調]]), 設定表!$B$8:$B$15, 0))</f>
        <v>3</v>
      </c>
      <c r="S2982" s="205" t="s">
        <v>309</v>
      </c>
      <c r="T2982" s="205" t="s">
        <v>309</v>
      </c>
      <c r="U2982" s="226" t="s">
        <v>309</v>
      </c>
      <c r="V2982" s="147" t="s">
        <v>309</v>
      </c>
      <c r="X2982" s="135"/>
      <c r="Y2982" s="135"/>
      <c r="AA2982" s="135"/>
      <c r="AB2982" s="134"/>
      <c r="AC2982" s="135"/>
      <c r="AD2982" s="135"/>
      <c r="AH2982" s="135"/>
      <c r="AI2982" s="135"/>
    </row>
    <row r="2983" spans="1:35" ht="31.5">
      <c r="A2983" s="205">
        <v>2979</v>
      </c>
      <c r="B2983" s="206" t="s">
        <v>10399</v>
      </c>
      <c r="C2983" s="207" t="str">
        <f xml:space="preserve"> _xlfn.CONCAT(小韻資料表[[#This Row],[聲母拼音碼]],小韻資料表[[#This Row],[韻母拼音碼]],小韻資料表[[#This Row],[調號]])</f>
        <v>sieng3</v>
      </c>
      <c r="D2983" s="206" t="s">
        <v>10400</v>
      </c>
      <c r="E2983" s="208" t="s">
        <v>1021</v>
      </c>
      <c r="F2983" s="205">
        <v>7</v>
      </c>
      <c r="G2983" s="209" t="s">
        <v>10401</v>
      </c>
      <c r="H2983" s="205">
        <f xml:space="preserve"> LEN(小韻資料表[[#This Row],[小韻字集]])</f>
        <v>2</v>
      </c>
      <c r="I2983" s="205" cm="1">
        <f t="array" ref="I2983" xml:space="preserve"> MATCH(TRUE, ISNUMBER( SEARCH( LEFT(小韻資料表[[#This Row],[切語]],1), 切語上字資料表[切語上字]) ), 0)</f>
        <v>24</v>
      </c>
      <c r="J2983" s="210" t="str" cm="1">
        <f t="array" ref="J2983" xml:space="preserve"> INDEX(切語上字資料表[聲母], 小韻資料表[[#This Row],[上字表識別號]])</f>
        <v>心</v>
      </c>
      <c r="K2983" s="210" t="str" cm="1">
        <f t="array" ref="K2983" xml:space="preserve"> INDEX(切語上字資料表[聲母拼音碼], 小韻資料表[[#This Row],[上字表識別號]])</f>
        <v>s</v>
      </c>
      <c r="L2983" s="210" t="str" cm="1">
        <f t="array" ref="L2983" xml:space="preserve"> INDEX(切語上字資料表[清濁], 小韻資料表[[#This Row],[上字表識別號]])</f>
        <v>全清</v>
      </c>
      <c r="M2983" s="223" t="str" cm="1">
        <f t="array" ref="M2983" xml:space="preserve"> INDEX(切語上字資料表[發送收], 小韻資料表[[#This Row],[上字表識別號]])</f>
        <v>送氣</v>
      </c>
      <c r="N2983" s="205" cm="1">
        <f t="array" ref="N2983" xml:space="preserve"> MATCH(TRUE, ISNUMBER( SEARCH( RIGHT(小韻資料表[[#This Row],[切語]],1), 切語下字資料表[切語下字]) ), 0)</f>
        <v>283</v>
      </c>
      <c r="O2983" s="207" t="str" cm="1">
        <f t="array" ref="O2983" xml:space="preserve"> INDEX(切語下字資料表[韻母], 小韻資料表[[#This Row],[下字表識別號]])</f>
        <v>勁開3</v>
      </c>
      <c r="P2983" s="207" t="str" cm="1">
        <f t="array" ref="P2983" xml:space="preserve"> INDEX(切語下字資料表[韻母拼音碼], 小韻資料表[[#This Row],[下字表識別號]])</f>
        <v>ieng</v>
      </c>
      <c r="Q2983" s="210" t="str" cm="1">
        <f t="array" ref="Q2983" xml:space="preserve"> INDEX(設定表!$C$19:$C$23, INT( LEFT(小韻資料表[[#This Row],[目次編碼]],1) ))</f>
        <v>去</v>
      </c>
      <c r="R2983" s="210">
        <f xml:space="preserve">  INDEX(設定表!$C$8:$C$15, MATCH( (RIGHT(小韻資料表[[#This Row],[清濁]]) &amp; 小韻資料表[[#This Row],[調]]), 設定表!$B$8:$B$15, 0))</f>
        <v>3</v>
      </c>
      <c r="S2983" s="205" t="s">
        <v>309</v>
      </c>
      <c r="T2983" s="205" t="s">
        <v>309</v>
      </c>
      <c r="U2983" s="226" t="s">
        <v>309</v>
      </c>
      <c r="V2983" s="146" t="s">
        <v>309</v>
      </c>
      <c r="X2983" s="135"/>
      <c r="Y2983" s="135"/>
      <c r="AA2983" s="135"/>
      <c r="AB2983" s="134"/>
      <c r="AC2983" s="135"/>
      <c r="AD2983" s="135"/>
      <c r="AH2983" s="135"/>
      <c r="AI2983" s="135"/>
    </row>
    <row r="2984" spans="1:35" ht="31.5">
      <c r="A2984" s="205">
        <v>2980</v>
      </c>
      <c r="B2984" s="206" t="s">
        <v>10402</v>
      </c>
      <c r="C2984" s="207" t="str">
        <f xml:space="preserve"> _xlfn.CONCAT(小韻資料表[[#This Row],[聲母拼音碼]],小韻資料表[[#This Row],[韻母拼音碼]],小韻資料表[[#This Row],[調號]])</f>
        <v>lieng7</v>
      </c>
      <c r="D2984" s="206" t="s">
        <v>10403</v>
      </c>
      <c r="E2984" s="208" t="s">
        <v>1021</v>
      </c>
      <c r="F2984" s="205">
        <v>8</v>
      </c>
      <c r="G2984" s="209" t="s">
        <v>10404</v>
      </c>
      <c r="H2984" s="205">
        <f xml:space="preserve"> LEN(小韻資料表[[#This Row],[小韻字集]])</f>
        <v>2</v>
      </c>
      <c r="I2984" s="205" cm="1">
        <f t="array" ref="I2984" xml:space="preserve"> MATCH(TRUE, ISNUMBER( SEARCH( LEFT(小韻資料表[[#This Row],[切語]],1), 切語上字資料表[切語上字]) ), 0)</f>
        <v>40</v>
      </c>
      <c r="J2984" s="210" t="str" cm="1">
        <f t="array" ref="J2984" xml:space="preserve"> INDEX(切語上字資料表[聲母], 小韻資料表[[#This Row],[上字表識別號]])</f>
        <v>來</v>
      </c>
      <c r="K2984" s="210" t="str" cm="1">
        <f t="array" ref="K2984" xml:space="preserve"> INDEX(切語上字資料表[聲母拼音碼], 小韻資料表[[#This Row],[上字表識別號]])</f>
        <v>l</v>
      </c>
      <c r="L2984" s="210" t="str" cm="1">
        <f t="array" ref="L2984" xml:space="preserve"> INDEX(切語上字資料表[清濁], 小韻資料表[[#This Row],[上字表識別號]])</f>
        <v>次濁</v>
      </c>
      <c r="M2984" s="223" t="str" cm="1">
        <f t="array" ref="M2984" xml:space="preserve"> INDEX(切語上字資料表[發送收], 小韻資料表[[#This Row],[上字表識別號]])</f>
        <v>收聲</v>
      </c>
      <c r="N2984" s="205" cm="1">
        <f t="array" ref="N2984" xml:space="preserve"> MATCH(TRUE, ISNUMBER( SEARCH( RIGHT(小韻資料表[[#This Row],[切語]],1), 切語下字資料表[切語下字]) ), 0)</f>
        <v>283</v>
      </c>
      <c r="O2984" s="207" t="str" cm="1">
        <f t="array" ref="O2984" xml:space="preserve"> INDEX(切語下字資料表[韻母], 小韻資料表[[#This Row],[下字表識別號]])</f>
        <v>勁開3</v>
      </c>
      <c r="P2984" s="207" t="str" cm="1">
        <f t="array" ref="P2984" xml:space="preserve"> INDEX(切語下字資料表[韻母拼音碼], 小韻資料表[[#This Row],[下字表識別號]])</f>
        <v>ieng</v>
      </c>
      <c r="Q2984" s="210" t="str" cm="1">
        <f t="array" ref="Q2984" xml:space="preserve"> INDEX(設定表!$C$19:$C$23, INT( LEFT(小韻資料表[[#This Row],[目次編碼]],1) ))</f>
        <v>去</v>
      </c>
      <c r="R2984" s="210">
        <f xml:space="preserve">  INDEX(設定表!$C$8:$C$15, MATCH( (RIGHT(小韻資料表[[#This Row],[清濁]]) &amp; 小韻資料表[[#This Row],[調]]), 設定表!$B$8:$B$15, 0))</f>
        <v>7</v>
      </c>
      <c r="S2984" s="205" t="s">
        <v>309</v>
      </c>
      <c r="T2984" s="205" t="s">
        <v>309</v>
      </c>
      <c r="U2984" s="226" t="s">
        <v>309</v>
      </c>
      <c r="V2984" s="147" t="s">
        <v>309</v>
      </c>
      <c r="X2984" s="135"/>
      <c r="Y2984" s="135"/>
      <c r="AA2984" s="135"/>
      <c r="AB2984" s="134"/>
      <c r="AC2984" s="135"/>
      <c r="AD2984" s="135"/>
      <c r="AH2984" s="135"/>
      <c r="AI2984" s="135"/>
    </row>
    <row r="2985" spans="1:35" ht="31.5">
      <c r="A2985" s="205">
        <v>2981</v>
      </c>
      <c r="B2985" s="206" t="s">
        <v>10405</v>
      </c>
      <c r="C2985" s="207" t="str">
        <f xml:space="preserve"> _xlfn.CONCAT(小韻資料表[[#This Row],[聲母拼音碼]],小韻資料表[[#This Row],[韻母拼音碼]],小韻資料表[[#This Row],[調號]])</f>
        <v>phieng3</v>
      </c>
      <c r="D2985" s="206" t="s">
        <v>10406</v>
      </c>
      <c r="E2985" s="208" t="s">
        <v>1021</v>
      </c>
      <c r="F2985" s="205">
        <v>9</v>
      </c>
      <c r="G2985" s="209" t="s">
        <v>10407</v>
      </c>
      <c r="H2985" s="205">
        <f xml:space="preserve"> LEN(小韻資料表[[#This Row],[小韻字集]])</f>
        <v>3</v>
      </c>
      <c r="I2985" s="205" cm="1">
        <f t="array" ref="I2985" xml:space="preserve"> MATCH(TRUE, ISNUMBER( SEARCH( LEFT(小韻資料表[[#This Row],[切語]],1), 切語上字資料表[切語上字]) ), 0)</f>
        <v>14</v>
      </c>
      <c r="J2985" s="210" t="str" cm="1">
        <f t="array" ref="J2985" xml:space="preserve"> INDEX(切語上字資料表[聲母], 小韻資料表[[#This Row],[上字表識別號]])</f>
        <v>滂</v>
      </c>
      <c r="K2985" s="210" t="str" cm="1">
        <f t="array" ref="K2985" xml:space="preserve"> INDEX(切語上字資料表[聲母拼音碼], 小韻資料表[[#This Row],[上字表識別號]])</f>
        <v>ph</v>
      </c>
      <c r="L2985" s="210" t="str" cm="1">
        <f t="array" ref="L2985" xml:space="preserve"> INDEX(切語上字資料表[清濁], 小韻資料表[[#This Row],[上字表識別號]])</f>
        <v>次清</v>
      </c>
      <c r="M2985" s="223" t="str" cm="1">
        <f t="array" ref="M2985" xml:space="preserve"> INDEX(切語上字資料表[發送收], 小韻資料表[[#This Row],[上字表識別號]])</f>
        <v>送氣</v>
      </c>
      <c r="N2985" s="205" cm="1">
        <f t="array" ref="N2985" xml:space="preserve"> MATCH(TRUE, ISNUMBER( SEARCH( RIGHT(小韻資料表[[#This Row],[切語]],1), 切語下字資料表[切語下字]) ), 0)</f>
        <v>283</v>
      </c>
      <c r="O2985" s="207" t="str" cm="1">
        <f t="array" ref="O2985" xml:space="preserve"> INDEX(切語下字資料表[韻母], 小韻資料表[[#This Row],[下字表識別號]])</f>
        <v>勁開3</v>
      </c>
      <c r="P2985" s="207" t="str" cm="1">
        <f t="array" ref="P2985" xml:space="preserve"> INDEX(切語下字資料表[韻母拼音碼], 小韻資料表[[#This Row],[下字表識別號]])</f>
        <v>ieng</v>
      </c>
      <c r="Q2985" s="210" t="str" cm="1">
        <f t="array" ref="Q2985" xml:space="preserve"> INDEX(設定表!$C$19:$C$23, INT( LEFT(小韻資料表[[#This Row],[目次編碼]],1) ))</f>
        <v>去</v>
      </c>
      <c r="R2985" s="210">
        <f xml:space="preserve">  INDEX(設定表!$C$8:$C$15, MATCH( (RIGHT(小韻資料表[[#This Row],[清濁]]) &amp; 小韻資料表[[#This Row],[調]]), 設定表!$B$8:$B$15, 0))</f>
        <v>3</v>
      </c>
      <c r="S2985" s="205" t="s">
        <v>309</v>
      </c>
      <c r="T2985" s="205" t="s">
        <v>309</v>
      </c>
      <c r="U2985" s="226" t="s">
        <v>309</v>
      </c>
      <c r="V2985" s="146" t="s">
        <v>309</v>
      </c>
      <c r="X2985" s="135"/>
      <c r="Y2985" s="135"/>
      <c r="AA2985" s="135"/>
      <c r="AB2985" s="134"/>
      <c r="AC2985" s="135"/>
      <c r="AD2985" s="135"/>
      <c r="AH2985" s="135"/>
      <c r="AI2985" s="135"/>
    </row>
    <row r="2986" spans="1:35" ht="31.5">
      <c r="A2986" s="205">
        <v>2982</v>
      </c>
      <c r="B2986" s="206" t="s">
        <v>10408</v>
      </c>
      <c r="C2986" s="207" t="str">
        <f xml:space="preserve"> _xlfn.CONCAT(小韻資料表[[#This Row],[聲母拼音碼]],小韻資料表[[#This Row],[韻母拼音碼]],小韻資料表[[#This Row],[調號]])</f>
        <v>hieng3</v>
      </c>
      <c r="D2986" s="206" t="s">
        <v>10409</v>
      </c>
      <c r="E2986" s="208" t="s">
        <v>1021</v>
      </c>
      <c r="F2986" s="205">
        <v>10</v>
      </c>
      <c r="G2986" s="209" t="s">
        <v>10410</v>
      </c>
      <c r="H2986" s="205">
        <f xml:space="preserve"> LEN(小韻資料表[[#This Row],[小韻字集]])</f>
        <v>4</v>
      </c>
      <c r="I2986" s="205" cm="1">
        <f t="array" ref="I2986" xml:space="preserve"> MATCH(TRUE, ISNUMBER( SEARCH( LEFT(小韻資料表[[#This Row],[切語]],1), 切語上字資料表[切語上字]) ), 0)</f>
        <v>36</v>
      </c>
      <c r="J2986" s="210" t="str" cm="1">
        <f t="array" ref="J2986" xml:space="preserve"> INDEX(切語上字資料表[聲母], 小韻資料表[[#This Row],[上字表識別號]])</f>
        <v>曉</v>
      </c>
      <c r="K2986" s="210" t="str" cm="1">
        <f t="array" ref="K2986" xml:space="preserve"> INDEX(切語上字資料表[聲母拼音碼], 小韻資料表[[#This Row],[上字表識別號]])</f>
        <v>h</v>
      </c>
      <c r="L2986" s="210" t="str" cm="1">
        <f t="array" ref="L2986" xml:space="preserve"> INDEX(切語上字資料表[清濁], 小韻資料表[[#This Row],[上字表識別號]])</f>
        <v>次清</v>
      </c>
      <c r="M2986" s="223" t="str" cm="1">
        <f t="array" ref="M2986" xml:space="preserve"> INDEX(切語上字資料表[發送收], 小韻資料表[[#This Row],[上字表識別號]])</f>
        <v>送氣</v>
      </c>
      <c r="N2986" s="205" cm="1">
        <f t="array" ref="N2986" xml:space="preserve"> MATCH(TRUE, ISNUMBER( SEARCH( RIGHT(小韻資料表[[#This Row],[切語]],1), 切語下字資料表[切語下字]) ), 0)</f>
        <v>283</v>
      </c>
      <c r="O2986" s="207" t="str" cm="1">
        <f t="array" ref="O2986" xml:space="preserve"> INDEX(切語下字資料表[韻母], 小韻資料表[[#This Row],[下字表識別號]])</f>
        <v>勁開3</v>
      </c>
      <c r="P2986" s="207" t="str" cm="1">
        <f t="array" ref="P2986" xml:space="preserve"> INDEX(切語下字資料表[韻母拼音碼], 小韻資料表[[#This Row],[下字表識別號]])</f>
        <v>ieng</v>
      </c>
      <c r="Q2986" s="210" t="str" cm="1">
        <f t="array" ref="Q2986" xml:space="preserve"> INDEX(設定表!$C$19:$C$23, INT( LEFT(小韻資料表[[#This Row],[目次編碼]],1) ))</f>
        <v>去</v>
      </c>
      <c r="R2986" s="210">
        <f xml:space="preserve">  INDEX(設定表!$C$8:$C$15, MATCH( (RIGHT(小韻資料表[[#This Row],[清濁]]) &amp; 小韻資料表[[#This Row],[調]]), 設定表!$B$8:$B$15, 0))</f>
        <v>3</v>
      </c>
      <c r="S2986" s="205" t="s">
        <v>309</v>
      </c>
      <c r="T2986" s="205" t="s">
        <v>309</v>
      </c>
      <c r="U2986" s="226" t="s">
        <v>309</v>
      </c>
      <c r="V2986" s="147" t="s">
        <v>309</v>
      </c>
      <c r="X2986" s="135"/>
      <c r="Y2986" s="135"/>
      <c r="AA2986" s="135"/>
      <c r="AB2986" s="134"/>
      <c r="AC2986" s="135"/>
      <c r="AD2986" s="135"/>
      <c r="AH2986" s="135"/>
      <c r="AI2986" s="135"/>
    </row>
    <row r="2987" spans="1:35" ht="31.5">
      <c r="A2987" s="205">
        <v>2983</v>
      </c>
      <c r="B2987" s="206" t="s">
        <v>10411</v>
      </c>
      <c r="C2987" s="207" t="str">
        <f xml:space="preserve"> _xlfn.CONCAT(小韻資料表[[#This Row],[聲母拼音碼]],小韻資料表[[#This Row],[韻母拼音碼]],小韻資料表[[#This Row],[調號]])</f>
        <v>pieng3</v>
      </c>
      <c r="D2987" s="206" t="s">
        <v>10412</v>
      </c>
      <c r="E2987" s="208" t="s">
        <v>1021</v>
      </c>
      <c r="F2987" s="205">
        <v>11</v>
      </c>
      <c r="G2987" s="209" t="s">
        <v>10413</v>
      </c>
      <c r="H2987" s="205">
        <f xml:space="preserve"> LEN(小韻資料表[[#This Row],[小韻字集]])</f>
        <v>3</v>
      </c>
      <c r="I2987" s="205" cm="1">
        <f t="array" ref="I2987" xml:space="preserve"> MATCH(TRUE, ISNUMBER( SEARCH( LEFT(小韻資料表[[#This Row],[切語]],1), 切語上字資料表[切語上字]) ), 0)</f>
        <v>13</v>
      </c>
      <c r="J2987" s="210" t="str" cm="1">
        <f t="array" ref="J2987" xml:space="preserve"> INDEX(切語上字資料表[聲母], 小韻資料表[[#This Row],[上字表識別號]])</f>
        <v>幫</v>
      </c>
      <c r="K2987" s="210" t="str" cm="1">
        <f t="array" ref="K2987" xml:space="preserve"> INDEX(切語上字資料表[聲母拼音碼], 小韻資料表[[#This Row],[上字表識別號]])</f>
        <v>p</v>
      </c>
      <c r="L2987" s="210" t="str" cm="1">
        <f t="array" ref="L2987" xml:space="preserve"> INDEX(切語上字資料表[清濁], 小韻資料表[[#This Row],[上字表識別號]])</f>
        <v>全清</v>
      </c>
      <c r="M2987" s="223" t="str" cm="1">
        <f t="array" ref="M2987" xml:space="preserve"> INDEX(切語上字資料表[發送收], 小韻資料表[[#This Row],[上字表識別號]])</f>
        <v>發聲</v>
      </c>
      <c r="N2987" s="205" cm="1">
        <f t="array" ref="N2987" xml:space="preserve"> MATCH(TRUE, ISNUMBER( SEARCH( RIGHT(小韻資料表[[#This Row],[切語]],1), 切語下字資料表[切語下字]) ), 0)</f>
        <v>283</v>
      </c>
      <c r="O2987" s="207" t="str" cm="1">
        <f t="array" ref="O2987" xml:space="preserve"> INDEX(切語下字資料表[韻母], 小韻資料表[[#This Row],[下字表識別號]])</f>
        <v>勁開3</v>
      </c>
      <c r="P2987" s="207" t="str" cm="1">
        <f t="array" ref="P2987" xml:space="preserve"> INDEX(切語下字資料表[韻母拼音碼], 小韻資料表[[#This Row],[下字表識別號]])</f>
        <v>ieng</v>
      </c>
      <c r="Q2987" s="210" t="str" cm="1">
        <f t="array" ref="Q2987" xml:space="preserve"> INDEX(設定表!$C$19:$C$23, INT( LEFT(小韻資料表[[#This Row],[目次編碼]],1) ))</f>
        <v>去</v>
      </c>
      <c r="R2987" s="210">
        <f xml:space="preserve">  INDEX(設定表!$C$8:$C$15, MATCH( (RIGHT(小韻資料表[[#This Row],[清濁]]) &amp; 小韻資料表[[#This Row],[調]]), 設定表!$B$8:$B$15, 0))</f>
        <v>3</v>
      </c>
      <c r="S2987" s="205" t="s">
        <v>309</v>
      </c>
      <c r="T2987" s="205" t="s">
        <v>309</v>
      </c>
      <c r="U2987" s="226" t="s">
        <v>309</v>
      </c>
      <c r="V2987" s="146" t="s">
        <v>309</v>
      </c>
      <c r="X2987" s="135"/>
      <c r="Y2987" s="135"/>
      <c r="AA2987" s="135"/>
      <c r="AB2987" s="134"/>
      <c r="AC2987" s="135"/>
      <c r="AD2987" s="135"/>
      <c r="AH2987" s="135"/>
      <c r="AI2987" s="135"/>
    </row>
    <row r="2988" spans="1:35" ht="31.5">
      <c r="A2988" s="205">
        <v>2984</v>
      </c>
      <c r="B2988" s="206" t="s">
        <v>10414</v>
      </c>
      <c r="C2988" s="207" t="str">
        <f xml:space="preserve"> _xlfn.CONCAT(小韻資料表[[#This Row],[聲母拼音碼]],小韻資料表[[#This Row],[韻母拼音碼]],小韻資料表[[#This Row],[調號]])</f>
        <v>hieng7</v>
      </c>
      <c r="D2988" s="206" t="s">
        <v>10415</v>
      </c>
      <c r="E2988" s="208" t="s">
        <v>1021</v>
      </c>
      <c r="F2988" s="205">
        <v>12</v>
      </c>
      <c r="G2988" s="209" t="s">
        <v>10416</v>
      </c>
      <c r="H2988" s="205">
        <f xml:space="preserve"> LEN(小韻資料表[[#This Row],[小韻字集]])</f>
        <v>2</v>
      </c>
      <c r="I2988" s="205" cm="1">
        <f t="array" ref="I2988" xml:space="preserve"> MATCH(TRUE, ISNUMBER( SEARCH( LEFT(小韻資料表[[#This Row],[切語]],1), 切語上字資料表[切語上字]) ), 0)</f>
        <v>19</v>
      </c>
      <c r="J2988" s="210" t="str" cm="1">
        <f t="array" ref="J2988" xml:space="preserve"> INDEX(切語上字資料表[聲母], 小韻資料表[[#This Row],[上字表識別號]])</f>
        <v>奉</v>
      </c>
      <c r="K2988" s="210" t="str" cm="1">
        <f t="array" ref="K2988" xml:space="preserve"> INDEX(切語上字資料表[聲母拼音碼], 小韻資料表[[#This Row],[上字表識別號]])</f>
        <v>h</v>
      </c>
      <c r="L2988" s="210" t="str" cm="1">
        <f t="array" ref="L2988" xml:space="preserve"> INDEX(切語上字資料表[清濁], 小韻資料表[[#This Row],[上字表識別號]])</f>
        <v>全濁</v>
      </c>
      <c r="M2988" s="223" cm="1">
        <f t="array" ref="M2988" xml:space="preserve"> INDEX(切語上字資料表[發送收], 小韻資料表[[#This Row],[上字表識別號]])</f>
        <v>0</v>
      </c>
      <c r="N2988" s="205" cm="1">
        <f t="array" ref="N2988" xml:space="preserve"> MATCH(TRUE, ISNUMBER( SEARCH( RIGHT(小韻資料表[[#This Row],[切語]],1), 切語下字資料表[切語下字]) ), 0)</f>
        <v>283</v>
      </c>
      <c r="O2988" s="207" t="str" cm="1">
        <f t="array" ref="O2988" xml:space="preserve"> INDEX(切語下字資料表[韻母], 小韻資料表[[#This Row],[下字表識別號]])</f>
        <v>勁開3</v>
      </c>
      <c r="P2988" s="207" t="str" cm="1">
        <f t="array" ref="P2988" xml:space="preserve"> INDEX(切語下字資料表[韻母拼音碼], 小韻資料表[[#This Row],[下字表識別號]])</f>
        <v>ieng</v>
      </c>
      <c r="Q2988" s="210" t="str" cm="1">
        <f t="array" ref="Q2988" xml:space="preserve"> INDEX(設定表!$C$19:$C$23, INT( LEFT(小韻資料表[[#This Row],[目次編碼]],1) ))</f>
        <v>去</v>
      </c>
      <c r="R2988" s="210">
        <f xml:space="preserve">  INDEX(設定表!$C$8:$C$15, MATCH( (RIGHT(小韻資料表[[#This Row],[清濁]]) &amp; 小韻資料表[[#This Row],[調]]), 設定表!$B$8:$B$15, 0))</f>
        <v>7</v>
      </c>
      <c r="S2988" s="205" t="s">
        <v>309</v>
      </c>
      <c r="T2988" s="205" t="s">
        <v>309</v>
      </c>
      <c r="U2988" s="226" t="s">
        <v>309</v>
      </c>
      <c r="V2988" s="147" t="s">
        <v>309</v>
      </c>
      <c r="X2988" s="135"/>
      <c r="Y2988" s="135"/>
      <c r="AA2988" s="135"/>
      <c r="AB2988" s="134"/>
      <c r="AC2988" s="135"/>
      <c r="AD2988" s="135"/>
      <c r="AH2988" s="135"/>
      <c r="AI2988" s="135"/>
    </row>
    <row r="2989" spans="1:35" ht="31.5">
      <c r="A2989" s="205">
        <v>2985</v>
      </c>
      <c r="B2989" s="206" t="s">
        <v>10417</v>
      </c>
      <c r="C2989" s="207" t="str">
        <f xml:space="preserve"> _xlfn.CONCAT(小韻資料表[[#This Row],[聲母拼音碼]],小韻資料表[[#This Row],[韻母拼音碼]],小韻資料表[[#This Row],[調號]])</f>
        <v>cieng7</v>
      </c>
      <c r="D2989" s="206" t="s">
        <v>10418</v>
      </c>
      <c r="E2989" s="208" t="s">
        <v>1021</v>
      </c>
      <c r="F2989" s="205">
        <v>13</v>
      </c>
      <c r="G2989" s="209" t="s">
        <v>10419</v>
      </c>
      <c r="H2989" s="205">
        <f xml:space="preserve"> LEN(小韻資料表[[#This Row],[小韻字集]])</f>
        <v>9</v>
      </c>
      <c r="I2989" s="205" cm="1">
        <f t="array" ref="I2989" xml:space="preserve"> MATCH(TRUE, ISNUMBER( SEARCH( LEFT(小韻資料表[[#This Row],[切語]],1), 切語上字資料表[切語上字]) ), 0)</f>
        <v>23</v>
      </c>
      <c r="J2989" s="210" t="str" cm="1">
        <f t="array" ref="J2989" xml:space="preserve"> INDEX(切語上字資料表[聲母], 小韻資料表[[#This Row],[上字表識別號]])</f>
        <v>從</v>
      </c>
      <c r="K2989" s="210" t="str" cm="1">
        <f t="array" ref="K2989" xml:space="preserve"> INDEX(切語上字資料表[聲母拼音碼], 小韻資料表[[#This Row],[上字表識別號]])</f>
        <v>c</v>
      </c>
      <c r="L2989" s="210" t="str" cm="1">
        <f t="array" ref="L2989" xml:space="preserve"> INDEX(切語上字資料表[清濁], 小韻資料表[[#This Row],[上字表識別號]])</f>
        <v>全濁</v>
      </c>
      <c r="M2989" s="223" cm="1">
        <f t="array" ref="M2989" xml:space="preserve"> INDEX(切語上字資料表[發送收], 小韻資料表[[#This Row],[上字表識別號]])</f>
        <v>0</v>
      </c>
      <c r="N2989" s="205" cm="1">
        <f t="array" ref="N2989" xml:space="preserve"> MATCH(TRUE, ISNUMBER( SEARCH( RIGHT(小韻資料表[[#This Row],[切語]],1), 切語下字資料表[切語下字]) ), 0)</f>
        <v>283</v>
      </c>
      <c r="O2989" s="207" t="str" cm="1">
        <f t="array" ref="O2989" xml:space="preserve"> INDEX(切語下字資料表[韻母], 小韻資料表[[#This Row],[下字表識別號]])</f>
        <v>勁開3</v>
      </c>
      <c r="P2989" s="207" t="str" cm="1">
        <f t="array" ref="P2989" xml:space="preserve"> INDEX(切語下字資料表[韻母拼音碼], 小韻資料表[[#This Row],[下字表識別號]])</f>
        <v>ieng</v>
      </c>
      <c r="Q2989" s="210" t="str" cm="1">
        <f t="array" ref="Q2989" xml:space="preserve"> INDEX(設定表!$C$19:$C$23, INT( LEFT(小韻資料表[[#This Row],[目次編碼]],1) ))</f>
        <v>去</v>
      </c>
      <c r="R2989" s="210">
        <f xml:space="preserve">  INDEX(設定表!$C$8:$C$15, MATCH( (RIGHT(小韻資料表[[#This Row],[清濁]]) &amp; 小韻資料表[[#This Row],[調]]), 設定表!$B$8:$B$15, 0))</f>
        <v>7</v>
      </c>
      <c r="S2989" s="205" t="s">
        <v>309</v>
      </c>
      <c r="T2989" s="205" t="s">
        <v>309</v>
      </c>
      <c r="U2989" s="226" t="s">
        <v>309</v>
      </c>
      <c r="V2989" s="146" t="s">
        <v>309</v>
      </c>
      <c r="X2989" s="135"/>
      <c r="Y2989" s="135"/>
      <c r="AA2989" s="135"/>
      <c r="AB2989" s="134"/>
      <c r="AC2989" s="135"/>
      <c r="AD2989" s="135"/>
      <c r="AH2989" s="135"/>
      <c r="AI2989" s="135"/>
    </row>
    <row r="2990" spans="1:35" ht="31.5">
      <c r="A2990" s="205">
        <v>2986</v>
      </c>
      <c r="B2990" s="206" t="s">
        <v>10420</v>
      </c>
      <c r="C2990" s="207" t="str">
        <f xml:space="preserve"> _xlfn.CONCAT(小韻資料表[[#This Row],[聲母拼音碼]],小韻資料表[[#This Row],[韻母拼音碼]],小韻資料表[[#This Row],[調號]])</f>
        <v>sieng7</v>
      </c>
      <c r="D2990" s="206" t="s">
        <v>10421</v>
      </c>
      <c r="E2990" s="208" t="s">
        <v>1021</v>
      </c>
      <c r="F2990" s="205">
        <v>14</v>
      </c>
      <c r="G2990" s="209" t="s">
        <v>10422</v>
      </c>
      <c r="H2990" s="205">
        <f xml:space="preserve"> LEN(小韻資料表[[#This Row],[小韻字集]])</f>
        <v>3</v>
      </c>
      <c r="I2990" s="205" cm="1">
        <f t="array" ref="I2990" xml:space="preserve"> MATCH(TRUE, ISNUMBER( SEARCH( LEFT(小韻資料表[[#This Row],[切語]],1), 切語上字資料表[切語上字]) ), 0)</f>
        <v>34</v>
      </c>
      <c r="J2990" s="210" t="str" cm="1">
        <f t="array" ref="J2990" xml:space="preserve"> INDEX(切語上字資料表[聲母], 小韻資料表[[#This Row],[上字表識別號]])</f>
        <v>禪</v>
      </c>
      <c r="K2990" s="210" t="str" cm="1">
        <f t="array" ref="K2990" xml:space="preserve"> INDEX(切語上字資料表[聲母拼音碼], 小韻資料表[[#This Row],[上字表識別號]])</f>
        <v>s</v>
      </c>
      <c r="L2990" s="210" t="str" cm="1">
        <f t="array" ref="L2990" xml:space="preserve"> INDEX(切語上字資料表[清濁], 小韻資料表[[#This Row],[上字表識別號]])</f>
        <v>全濁</v>
      </c>
      <c r="M2990" s="223" cm="1">
        <f t="array" ref="M2990" xml:space="preserve"> INDEX(切語上字資料表[發送收], 小韻資料表[[#This Row],[上字表識別號]])</f>
        <v>0</v>
      </c>
      <c r="N2990" s="205" cm="1">
        <f t="array" ref="N2990" xml:space="preserve"> MATCH(TRUE, ISNUMBER( SEARCH( RIGHT(小韻資料表[[#This Row],[切語]],1), 切語下字資料表[切語下字]) ), 0)</f>
        <v>283</v>
      </c>
      <c r="O2990" s="207" t="str" cm="1">
        <f t="array" ref="O2990" xml:space="preserve"> INDEX(切語下字資料表[韻母], 小韻資料表[[#This Row],[下字表識別號]])</f>
        <v>勁開3</v>
      </c>
      <c r="P2990" s="207" t="str" cm="1">
        <f t="array" ref="P2990" xml:space="preserve"> INDEX(切語下字資料表[韻母拼音碼], 小韻資料表[[#This Row],[下字表識別號]])</f>
        <v>ieng</v>
      </c>
      <c r="Q2990" s="210" t="str" cm="1">
        <f t="array" ref="Q2990" xml:space="preserve"> INDEX(設定表!$C$19:$C$23, INT( LEFT(小韻資料表[[#This Row],[目次編碼]],1) ))</f>
        <v>去</v>
      </c>
      <c r="R2990" s="210">
        <f xml:space="preserve">  INDEX(設定表!$C$8:$C$15, MATCH( (RIGHT(小韻資料表[[#This Row],[清濁]]) &amp; 小韻資料表[[#This Row],[調]]), 設定表!$B$8:$B$15, 0))</f>
        <v>7</v>
      </c>
      <c r="S2990" s="211" t="s">
        <v>309</v>
      </c>
      <c r="T2990" s="205" t="s">
        <v>309</v>
      </c>
      <c r="U2990" s="226" t="s">
        <v>309</v>
      </c>
      <c r="V2990" s="147" t="s">
        <v>309</v>
      </c>
      <c r="X2990" s="135"/>
      <c r="Y2990" s="135"/>
      <c r="AA2990" s="135"/>
      <c r="AB2990" s="134"/>
      <c r="AC2990" s="135"/>
      <c r="AD2990" s="135"/>
      <c r="AH2990" s="135"/>
      <c r="AI2990" s="135"/>
    </row>
    <row r="2991" spans="1:35" ht="31.5">
      <c r="A2991" s="205">
        <v>2987</v>
      </c>
      <c r="B2991" s="206" t="s">
        <v>10423</v>
      </c>
      <c r="C2991" s="207" t="str">
        <f xml:space="preserve"> _xlfn.CONCAT(小韻資料表[[#This Row],[聲母拼音碼]],小韻資料表[[#This Row],[韻母拼音碼]],小韻資料表[[#This Row],[調號]])</f>
        <v>mieng7</v>
      </c>
      <c r="D2991" s="206" t="s">
        <v>10424</v>
      </c>
      <c r="E2991" s="208" t="s">
        <v>1021</v>
      </c>
      <c r="F2991" s="205">
        <v>15</v>
      </c>
      <c r="G2991" s="209" t="s">
        <v>10424</v>
      </c>
      <c r="H2991" s="205">
        <f xml:space="preserve"> LEN(小韻資料表[[#This Row],[小韻字集]])</f>
        <v>1</v>
      </c>
      <c r="I2991" s="205" cm="1">
        <f t="array" ref="I2991" xml:space="preserve"> MATCH(TRUE, ISNUMBER( SEARCH( LEFT(小韻資料表[[#This Row],[切語]],1), 切語上字資料表[切語上字]) ), 0)</f>
        <v>16</v>
      </c>
      <c r="J2991" s="210" t="str" cm="1">
        <f t="array" ref="J2991" xml:space="preserve"> INDEX(切語上字資料表[聲母], 小韻資料表[[#This Row],[上字表識別號]])</f>
        <v>明</v>
      </c>
      <c r="K2991" s="210" t="str" cm="1">
        <f t="array" ref="K2991" xml:space="preserve"> INDEX(切語上字資料表[聲母拼音碼], 小韻資料表[[#This Row],[上字表識別號]])</f>
        <v>m</v>
      </c>
      <c r="L2991" s="210" t="str" cm="1">
        <f t="array" ref="L2991" xml:space="preserve"> INDEX(切語上字資料表[清濁], 小韻資料表[[#This Row],[上字表識別號]])</f>
        <v>次濁</v>
      </c>
      <c r="M2991" s="223" t="str" cm="1">
        <f t="array" ref="M2991" xml:space="preserve"> INDEX(切語上字資料表[發送收], 小韻資料表[[#This Row],[上字表識別號]])</f>
        <v>收聲</v>
      </c>
      <c r="N2991" s="205" cm="1">
        <f t="array" ref="N2991" xml:space="preserve"> MATCH(TRUE, ISNUMBER( SEARCH( RIGHT(小韻資料表[[#This Row],[切語]],1), 切語下字資料表[切語下字]) ), 0)</f>
        <v>283</v>
      </c>
      <c r="O2991" s="207" t="str" cm="1">
        <f t="array" ref="O2991" xml:space="preserve"> INDEX(切語下字資料表[韻母], 小韻資料表[[#This Row],[下字表識別號]])</f>
        <v>勁開3</v>
      </c>
      <c r="P2991" s="207" t="str" cm="1">
        <f t="array" ref="P2991" xml:space="preserve"> INDEX(切語下字資料表[韻母拼音碼], 小韻資料表[[#This Row],[下字表識別號]])</f>
        <v>ieng</v>
      </c>
      <c r="Q2991" s="210" t="str" cm="1">
        <f t="array" ref="Q2991" xml:space="preserve"> INDEX(設定表!$C$19:$C$23, INT( LEFT(小韻資料表[[#This Row],[目次編碼]],1) ))</f>
        <v>去</v>
      </c>
      <c r="R2991" s="210">
        <f xml:space="preserve">  INDEX(設定表!$C$8:$C$15, MATCH( (RIGHT(小韻資料表[[#This Row],[清濁]]) &amp; 小韻資料表[[#This Row],[調]]), 設定表!$B$8:$B$15, 0))</f>
        <v>7</v>
      </c>
      <c r="S2991" s="205" t="s">
        <v>309</v>
      </c>
      <c r="T2991" s="205" t="s">
        <v>309</v>
      </c>
      <c r="U2991" s="226" t="s">
        <v>309</v>
      </c>
      <c r="V2991" s="146" t="s">
        <v>309</v>
      </c>
      <c r="X2991" s="135"/>
      <c r="Y2991" s="135"/>
      <c r="AA2991" s="135"/>
      <c r="AB2991" s="134"/>
      <c r="AC2991" s="135"/>
      <c r="AD2991" s="135"/>
      <c r="AH2991" s="135"/>
      <c r="AI2991" s="135"/>
    </row>
    <row r="2992" spans="1:35" ht="31.5">
      <c r="A2992" s="205">
        <v>2988</v>
      </c>
      <c r="B2992" s="206" t="s">
        <v>10425</v>
      </c>
      <c r="C2992" s="207" t="str">
        <f xml:space="preserve"> _xlfn.CONCAT(小韻資料表[[#This Row],[聲母拼音碼]],小韻資料表[[#This Row],[韻母拼音碼]],小韻資料表[[#This Row],[調號]])</f>
        <v>khieng3</v>
      </c>
      <c r="D2992" s="206" t="s">
        <v>4381</v>
      </c>
      <c r="E2992" s="208" t="s">
        <v>1021</v>
      </c>
      <c r="F2992" s="205">
        <v>16</v>
      </c>
      <c r="G2992" s="209" t="s">
        <v>4381</v>
      </c>
      <c r="H2992" s="205">
        <f xml:space="preserve"> LEN(小韻資料表[[#This Row],[小韻字集]])</f>
        <v>1</v>
      </c>
      <c r="I2992" s="205" cm="1">
        <f t="array" ref="I2992" xml:space="preserve"> MATCH(TRUE, ISNUMBER( SEARCH( LEFT(小韻資料表[[#This Row],[切語]],1), 切語上字資料表[切語上字]) ), 0)</f>
        <v>2</v>
      </c>
      <c r="J2992" s="210" t="str" cm="1">
        <f t="array" ref="J2992" xml:space="preserve"> INDEX(切語上字資料表[聲母], 小韻資料表[[#This Row],[上字表識別號]])</f>
        <v>溪</v>
      </c>
      <c r="K2992" s="210" t="str" cm="1">
        <f t="array" ref="K2992" xml:space="preserve"> INDEX(切語上字資料表[聲母拼音碼], 小韻資料表[[#This Row],[上字表識別號]])</f>
        <v>kh</v>
      </c>
      <c r="L2992" s="210" t="str" cm="1">
        <f t="array" ref="L2992" xml:space="preserve"> INDEX(切語上字資料表[清濁], 小韻資料表[[#This Row],[上字表識別號]])</f>
        <v>次清</v>
      </c>
      <c r="M2992" s="223" t="str" cm="1">
        <f t="array" ref="M2992" xml:space="preserve"> INDEX(切語上字資料表[發送收], 小韻資料表[[#This Row],[上字表識別號]])</f>
        <v>送氣</v>
      </c>
      <c r="N2992" s="205" cm="1">
        <f t="array" ref="N2992" xml:space="preserve"> MATCH(TRUE, ISNUMBER( SEARCH( RIGHT(小韻資料表[[#This Row],[切語]],1), 切語下字資料表[切語下字]) ), 0)</f>
        <v>283</v>
      </c>
      <c r="O2992" s="207" t="str" cm="1">
        <f t="array" ref="O2992" xml:space="preserve"> INDEX(切語下字資料表[韻母], 小韻資料表[[#This Row],[下字表識別號]])</f>
        <v>勁開3</v>
      </c>
      <c r="P2992" s="207" t="str" cm="1">
        <f t="array" ref="P2992" xml:space="preserve"> INDEX(切語下字資料表[韻母拼音碼], 小韻資料表[[#This Row],[下字表識別號]])</f>
        <v>ieng</v>
      </c>
      <c r="Q2992" s="210" t="str" cm="1">
        <f t="array" ref="Q2992" xml:space="preserve"> INDEX(設定表!$C$19:$C$23, INT( LEFT(小韻資料表[[#This Row],[目次編碼]],1) ))</f>
        <v>去</v>
      </c>
      <c r="R2992" s="210">
        <f xml:space="preserve">  INDEX(設定表!$C$8:$C$15, MATCH( (RIGHT(小韻資料表[[#This Row],[清濁]]) &amp; 小韻資料表[[#This Row],[調]]), 設定表!$B$8:$B$15, 0))</f>
        <v>3</v>
      </c>
      <c r="S2992" s="205" t="s">
        <v>309</v>
      </c>
      <c r="T2992" s="205" t="s">
        <v>309</v>
      </c>
      <c r="U2992" s="226" t="s">
        <v>309</v>
      </c>
      <c r="V2992" s="147" t="s">
        <v>309</v>
      </c>
      <c r="X2992" s="135"/>
      <c r="Y2992" s="135"/>
      <c r="AA2992" s="135"/>
      <c r="AB2992" s="134"/>
      <c r="AC2992" s="135"/>
      <c r="AD2992" s="135"/>
      <c r="AH2992" s="135"/>
      <c r="AI2992" s="135"/>
    </row>
    <row r="2993" spans="1:35" ht="31.5">
      <c r="A2993" s="205">
        <v>2989</v>
      </c>
      <c r="B2993" s="206" t="s">
        <v>10426</v>
      </c>
      <c r="C2993" s="207" t="str">
        <f xml:space="preserve"> _xlfn.CONCAT(小韻資料表[[#This Row],[聲母拼音碼]],小韻資料表[[#This Row],[韻母拼音碼]],小韻資料表[[#This Row],[調號]])</f>
        <v>hieng3</v>
      </c>
      <c r="D2993" s="206" t="s">
        <v>10427</v>
      </c>
      <c r="E2993" s="208" t="s">
        <v>1021</v>
      </c>
      <c r="F2993" s="205">
        <v>17</v>
      </c>
      <c r="G2993" s="209" t="s">
        <v>10428</v>
      </c>
      <c r="H2993" s="205">
        <f xml:space="preserve"> LEN(小韻資料表[[#This Row],[小韻字集]])</f>
        <v>4</v>
      </c>
      <c r="I2993" s="205" cm="1">
        <f t="array" ref="I2993" xml:space="preserve"> MATCH(TRUE, ISNUMBER( SEARCH( LEFT(小韻資料表[[#This Row],[切語]],1), 切語上字資料表[切語上字]) ), 0)</f>
        <v>36</v>
      </c>
      <c r="J2993" s="210" t="str" cm="1">
        <f t="array" ref="J2993" xml:space="preserve"> INDEX(切語上字資料表[聲母], 小韻資料表[[#This Row],[上字表識別號]])</f>
        <v>曉</v>
      </c>
      <c r="K2993" s="210" t="str" cm="1">
        <f t="array" ref="K2993" xml:space="preserve"> INDEX(切語上字資料表[聲母拼音碼], 小韻資料表[[#This Row],[上字表識別號]])</f>
        <v>h</v>
      </c>
      <c r="L2993" s="210" t="str" cm="1">
        <f t="array" ref="L2993" xml:space="preserve"> INDEX(切語上字資料表[清濁], 小韻資料表[[#This Row],[上字表識別號]])</f>
        <v>次清</v>
      </c>
      <c r="M2993" s="223" t="str" cm="1">
        <f t="array" ref="M2993" xml:space="preserve"> INDEX(切語上字資料表[發送收], 小韻資料表[[#This Row],[上字表識別號]])</f>
        <v>送氣</v>
      </c>
      <c r="N2993" s="205" cm="1">
        <f t="array" ref="N2993" xml:space="preserve"> MATCH(TRUE, ISNUMBER( SEARCH( RIGHT(小韻資料表[[#This Row],[切語]],1), 切語下字資料表[切語下字]) ), 0)</f>
        <v>283</v>
      </c>
      <c r="O2993" s="207" t="str" cm="1">
        <f t="array" ref="O2993" xml:space="preserve"> INDEX(切語下字資料表[韻母], 小韻資料表[[#This Row],[下字表識別號]])</f>
        <v>勁開3</v>
      </c>
      <c r="P2993" s="207" t="str" cm="1">
        <f t="array" ref="P2993" xml:space="preserve"> INDEX(切語下字資料表[韻母拼音碼], 小韻資料表[[#This Row],[下字表識別號]])</f>
        <v>ieng</v>
      </c>
      <c r="Q2993" s="210" t="str" cm="1">
        <f t="array" ref="Q2993" xml:space="preserve"> INDEX(設定表!$C$19:$C$23, INT( LEFT(小韻資料表[[#This Row],[目次編碼]],1) ))</f>
        <v>去</v>
      </c>
      <c r="R2993" s="210">
        <f xml:space="preserve">  INDEX(設定表!$C$8:$C$15, MATCH( (RIGHT(小韻資料表[[#This Row],[清濁]]) &amp; 小韻資料表[[#This Row],[調]]), 設定表!$B$8:$B$15, 0))</f>
        <v>3</v>
      </c>
      <c r="S2993" s="205" t="s">
        <v>309</v>
      </c>
      <c r="T2993" s="205" t="s">
        <v>309</v>
      </c>
      <c r="U2993" s="226" t="s">
        <v>309</v>
      </c>
      <c r="V2993" s="146" t="s">
        <v>309</v>
      </c>
      <c r="X2993" s="135"/>
      <c r="Y2993" s="135"/>
      <c r="AA2993" s="135"/>
      <c r="AB2993" s="134"/>
      <c r="AC2993" s="135"/>
      <c r="AD2993" s="135"/>
      <c r="AH2993" s="135"/>
      <c r="AI2993" s="135"/>
    </row>
    <row r="2994" spans="1:35" ht="31.5">
      <c r="A2994" s="205">
        <v>2990</v>
      </c>
      <c r="B2994" s="206" t="s">
        <v>10429</v>
      </c>
      <c r="C2994" s="207" t="str">
        <f xml:space="preserve"> _xlfn.CONCAT(小韻資料表[[#This Row],[聲母拼音碼]],小韻資料表[[#This Row],[韻母拼音碼]],小韻資料表[[#This Row],[調號]])</f>
        <v>cieng3</v>
      </c>
      <c r="D2994" s="206" t="s">
        <v>1429</v>
      </c>
      <c r="E2994" s="208" t="s">
        <v>1021</v>
      </c>
      <c r="F2994" s="205">
        <v>18</v>
      </c>
      <c r="G2994" s="209" t="s">
        <v>1429</v>
      </c>
      <c r="H2994" s="205">
        <f xml:space="preserve"> LEN(小韻資料表[[#This Row],[小韻字集]])</f>
        <v>1</v>
      </c>
      <c r="I2994" s="205" cm="1">
        <f t="array" ref="I2994" xml:space="preserve"> MATCH(TRUE, ISNUMBER( SEARCH( LEFT(小韻資料表[[#This Row],[切語]],1), 切語上字資料表[切語上字]) ), 0)</f>
        <v>21</v>
      </c>
      <c r="J2994" s="210" t="str" cm="1">
        <f t="array" ref="J2994" xml:space="preserve"> INDEX(切語上字資料表[聲母], 小韻資料表[[#This Row],[上字表識別號]])</f>
        <v>精</v>
      </c>
      <c r="K2994" s="210" t="str" cm="1">
        <f t="array" ref="K2994" xml:space="preserve"> INDEX(切語上字資料表[聲母拼音碼], 小韻資料表[[#This Row],[上字表識別號]])</f>
        <v>c</v>
      </c>
      <c r="L2994" s="210" t="str" cm="1">
        <f t="array" ref="L2994" xml:space="preserve"> INDEX(切語上字資料表[清濁], 小韻資料表[[#This Row],[上字表識別號]])</f>
        <v>全清</v>
      </c>
      <c r="M2994" s="223" t="str" cm="1">
        <f t="array" ref="M2994" xml:space="preserve"> INDEX(切語上字資料表[發送收], 小韻資料表[[#This Row],[上字表識別號]])</f>
        <v>發聲</v>
      </c>
      <c r="N2994" s="205" cm="1">
        <f t="array" ref="N2994" xml:space="preserve"> MATCH(TRUE, ISNUMBER( SEARCH( RIGHT(小韻資料表[[#This Row],[切語]],1), 切語下字資料表[切語下字]) ), 0)</f>
        <v>283</v>
      </c>
      <c r="O2994" s="207" t="str" cm="1">
        <f t="array" ref="O2994" xml:space="preserve"> INDEX(切語下字資料表[韻母], 小韻資料表[[#This Row],[下字表識別號]])</f>
        <v>勁開3</v>
      </c>
      <c r="P2994" s="207" t="str" cm="1">
        <f t="array" ref="P2994" xml:space="preserve"> INDEX(切語下字資料表[韻母拼音碼], 小韻資料表[[#This Row],[下字表識別號]])</f>
        <v>ieng</v>
      </c>
      <c r="Q2994" s="210" t="str" cm="1">
        <f t="array" ref="Q2994" xml:space="preserve"> INDEX(設定表!$C$19:$C$23, INT( LEFT(小韻資料表[[#This Row],[目次編碼]],1) ))</f>
        <v>去</v>
      </c>
      <c r="R2994" s="210">
        <f xml:space="preserve">  INDEX(設定表!$C$8:$C$15, MATCH( (RIGHT(小韻資料表[[#This Row],[清濁]]) &amp; 小韻資料表[[#This Row],[調]]), 設定表!$B$8:$B$15, 0))</f>
        <v>3</v>
      </c>
      <c r="S2994" s="205" t="s">
        <v>309</v>
      </c>
      <c r="T2994" s="205" t="s">
        <v>309</v>
      </c>
      <c r="U2994" s="226" t="s">
        <v>309</v>
      </c>
      <c r="V2994" s="147" t="s">
        <v>309</v>
      </c>
      <c r="X2994" s="135"/>
      <c r="Y2994" s="135"/>
      <c r="AA2994" s="135"/>
      <c r="AB2994" s="134"/>
      <c r="AC2994" s="135"/>
      <c r="AD2994" s="135"/>
      <c r="AH2994" s="135"/>
      <c r="AI2994" s="135"/>
    </row>
    <row r="2995" spans="1:35" ht="31.5">
      <c r="A2995" s="205">
        <v>2991</v>
      </c>
      <c r="B2995" s="206" t="s">
        <v>10430</v>
      </c>
      <c r="C2995" s="207" t="str">
        <f xml:space="preserve"> _xlfn.CONCAT(小韻資料表[[#This Row],[聲母拼音碼]],小韻資料表[[#This Row],[韻母拼音碼]],小韻資料表[[#This Row],[調號]])</f>
        <v>kieng3</v>
      </c>
      <c r="D2995" s="206" t="s">
        <v>1042</v>
      </c>
      <c r="E2995" s="208" t="s">
        <v>1041</v>
      </c>
      <c r="F2995" s="205">
        <v>1</v>
      </c>
      <c r="G2995" s="209" t="s">
        <v>10431</v>
      </c>
      <c r="H2995" s="205">
        <f xml:space="preserve"> LEN(小韻資料表[[#This Row],[小韻字集]])</f>
        <v>9</v>
      </c>
      <c r="I2995" s="205" cm="1">
        <f t="array" ref="I2995" xml:space="preserve"> MATCH(TRUE, ISNUMBER( SEARCH( LEFT(小韻資料表[[#This Row],[切語]],1), 切語上字資料表[切語上字]) ), 0)</f>
        <v>1</v>
      </c>
      <c r="J2995" s="210" t="str" cm="1">
        <f t="array" ref="J2995" xml:space="preserve"> INDEX(切語上字資料表[聲母], 小韻資料表[[#This Row],[上字表識別號]])</f>
        <v>見</v>
      </c>
      <c r="K2995" s="210" t="str" cm="1">
        <f t="array" ref="K2995" xml:space="preserve"> INDEX(切語上字資料表[聲母拼音碼], 小韻資料表[[#This Row],[上字表識別號]])</f>
        <v>k</v>
      </c>
      <c r="L2995" s="210" t="str" cm="1">
        <f t="array" ref="L2995" xml:space="preserve"> INDEX(切語上字資料表[清濁], 小韻資料表[[#This Row],[上字表識別號]])</f>
        <v>全清</v>
      </c>
      <c r="M2995" s="223" t="str" cm="1">
        <f t="array" ref="M2995" xml:space="preserve"> INDEX(切語上字資料表[發送收], 小韻資料表[[#This Row],[上字表識別號]])</f>
        <v>發聲</v>
      </c>
      <c r="N2995" s="205" cm="1">
        <f t="array" ref="N2995" xml:space="preserve"> MATCH(TRUE, ISNUMBER( SEARCH( RIGHT(小韻資料表[[#This Row],[切語]],1), 切語下字資料表[切語下字]) ), 0)</f>
        <v>291</v>
      </c>
      <c r="O2995" s="207" t="str" cm="1">
        <f t="array" ref="O2995" xml:space="preserve"> INDEX(切語下字資料表[韻母], 小韻資料表[[#This Row],[下字表識別號]])</f>
        <v>徑開4</v>
      </c>
      <c r="P2995" s="207" t="str" cm="1">
        <f t="array" ref="P2995" xml:space="preserve"> INDEX(切語下字資料表[韻母拼音碼], 小韻資料表[[#This Row],[下字表識別號]])</f>
        <v>ieng</v>
      </c>
      <c r="Q2995" s="210" t="str" cm="1">
        <f t="array" ref="Q2995" xml:space="preserve"> INDEX(設定表!$C$19:$C$23, INT( LEFT(小韻資料表[[#This Row],[目次編碼]],1) ))</f>
        <v>去</v>
      </c>
      <c r="R2995" s="210">
        <f xml:space="preserve">  INDEX(設定表!$C$8:$C$15, MATCH( (RIGHT(小韻資料表[[#This Row],[清濁]]) &amp; 小韻資料表[[#This Row],[調]]), 設定表!$B$8:$B$15, 0))</f>
        <v>3</v>
      </c>
      <c r="S2995" s="205" t="s">
        <v>309</v>
      </c>
      <c r="T2995" s="205" t="s">
        <v>309</v>
      </c>
      <c r="U2995" s="226" t="s">
        <v>309</v>
      </c>
      <c r="V2995" s="146" t="s">
        <v>309</v>
      </c>
      <c r="X2995" s="135"/>
      <c r="Y2995" s="135"/>
      <c r="AA2995" s="135"/>
      <c r="AB2995" s="134"/>
      <c r="AC2995" s="135"/>
      <c r="AD2995" s="135"/>
      <c r="AH2995" s="135"/>
      <c r="AI2995" s="135"/>
    </row>
    <row r="2996" spans="1:35" ht="31.5">
      <c r="A2996" s="205">
        <v>2992</v>
      </c>
      <c r="B2996" s="206" t="s">
        <v>10432</v>
      </c>
      <c r="C2996" s="207" t="str">
        <f xml:space="preserve"> _xlfn.CONCAT(小韻資料表[[#This Row],[聲母拼音碼]],小韻資料表[[#This Row],[韻母拼音碼]],小韻資料表[[#This Row],[調號]])</f>
        <v>nieng7</v>
      </c>
      <c r="D2996" s="206" t="s">
        <v>10433</v>
      </c>
      <c r="E2996" s="208" t="s">
        <v>1041</v>
      </c>
      <c r="F2996" s="205">
        <v>2</v>
      </c>
      <c r="G2996" s="209" t="s">
        <v>10434</v>
      </c>
      <c r="H2996" s="205">
        <f xml:space="preserve"> LEN(小韻資料表[[#This Row],[小韻字集]])</f>
        <v>4</v>
      </c>
      <c r="I2996" s="205" cm="1">
        <f t="array" ref="I2996" xml:space="preserve"> MATCH(TRUE, ISNUMBER( SEARCH( LEFT(小韻資料表[[#This Row],[切語]],1), 切語上字資料表[切語上字]) ), 0)</f>
        <v>8</v>
      </c>
      <c r="J2996" s="210" t="str" cm="1">
        <f t="array" ref="J2996" xml:space="preserve"> INDEX(切語上字資料表[聲母], 小韻資料表[[#This Row],[上字表識別號]])</f>
        <v>泥</v>
      </c>
      <c r="K2996" s="210" t="str" cm="1">
        <f t="array" ref="K2996" xml:space="preserve"> INDEX(切語上字資料表[聲母拼音碼], 小韻資料表[[#This Row],[上字表識別號]])</f>
        <v>n</v>
      </c>
      <c r="L2996" s="210" t="str" cm="1">
        <f t="array" ref="L2996" xml:space="preserve"> INDEX(切語上字資料表[清濁], 小韻資料表[[#This Row],[上字表識別號]])</f>
        <v>次濁</v>
      </c>
      <c r="M2996" s="223" t="str" cm="1">
        <f t="array" ref="M2996" xml:space="preserve"> INDEX(切語上字資料表[發送收], 小韻資料表[[#This Row],[上字表識別號]])</f>
        <v>收聲</v>
      </c>
      <c r="N2996" s="205" cm="1">
        <f t="array" ref="N2996" xml:space="preserve"> MATCH(TRUE, ISNUMBER( SEARCH( RIGHT(小韻資料表[[#This Row],[切語]],1), 切語下字資料表[切語下字]) ), 0)</f>
        <v>291</v>
      </c>
      <c r="O2996" s="207" t="str" cm="1">
        <f t="array" ref="O2996" xml:space="preserve"> INDEX(切語下字資料表[韻母], 小韻資料表[[#This Row],[下字表識別號]])</f>
        <v>徑開4</v>
      </c>
      <c r="P2996" s="207" t="str" cm="1">
        <f t="array" ref="P2996" xml:space="preserve"> INDEX(切語下字資料表[韻母拼音碼], 小韻資料表[[#This Row],[下字表識別號]])</f>
        <v>ieng</v>
      </c>
      <c r="Q2996" s="210" t="str" cm="1">
        <f t="array" ref="Q2996" xml:space="preserve"> INDEX(設定表!$C$19:$C$23, INT( LEFT(小韻資料表[[#This Row],[目次編碼]],1) ))</f>
        <v>去</v>
      </c>
      <c r="R2996" s="210">
        <f xml:space="preserve">  INDEX(設定表!$C$8:$C$15, MATCH( (RIGHT(小韻資料表[[#This Row],[清濁]]) &amp; 小韻資料表[[#This Row],[調]]), 設定表!$B$8:$B$15, 0))</f>
        <v>7</v>
      </c>
      <c r="S2996" s="205" t="s">
        <v>309</v>
      </c>
      <c r="T2996" s="205" t="s">
        <v>309</v>
      </c>
      <c r="U2996" s="226" t="s">
        <v>10435</v>
      </c>
      <c r="V2996" s="147" t="s">
        <v>309</v>
      </c>
      <c r="X2996" s="135"/>
      <c r="Y2996" s="135"/>
      <c r="AA2996" s="135"/>
      <c r="AB2996" s="134"/>
      <c r="AC2996" s="135"/>
      <c r="AD2996" s="135"/>
      <c r="AH2996" s="135"/>
      <c r="AI2996" s="135"/>
    </row>
    <row r="2997" spans="1:35" ht="31.5">
      <c r="A2997" s="205">
        <v>2993</v>
      </c>
      <c r="B2997" s="206" t="s">
        <v>10436</v>
      </c>
      <c r="C2997" s="207" t="str">
        <f xml:space="preserve"> _xlfn.CONCAT(小韻資料表[[#This Row],[聲母拼音碼]],小韻資料表[[#This Row],[韻母拼音碼]],小韻資料表[[#This Row],[調號]])</f>
        <v>sieng3</v>
      </c>
      <c r="D2997" s="206" t="s">
        <v>10437</v>
      </c>
      <c r="E2997" s="208" t="s">
        <v>1041</v>
      </c>
      <c r="F2997" s="205">
        <v>3</v>
      </c>
      <c r="G2997" s="209" t="s">
        <v>10438</v>
      </c>
      <c r="H2997" s="205">
        <f xml:space="preserve"> LEN(小韻資料表[[#This Row],[小韻字集]])</f>
        <v>3</v>
      </c>
      <c r="I2997" s="205" cm="1">
        <f t="array" ref="I2997" xml:space="preserve"> MATCH(TRUE, ISNUMBER( SEARCH( LEFT(小韻資料表[[#This Row],[切語]],1), 切語上字資料表[切語上字]) ), 0)</f>
        <v>24</v>
      </c>
      <c r="J2997" s="210" t="str" cm="1">
        <f t="array" ref="J2997" xml:space="preserve"> INDEX(切語上字資料表[聲母], 小韻資料表[[#This Row],[上字表識別號]])</f>
        <v>心</v>
      </c>
      <c r="K2997" s="210" t="str" cm="1">
        <f t="array" ref="K2997" xml:space="preserve"> INDEX(切語上字資料表[聲母拼音碼], 小韻資料表[[#This Row],[上字表識別號]])</f>
        <v>s</v>
      </c>
      <c r="L2997" s="210" t="str" cm="1">
        <f t="array" ref="L2997" xml:space="preserve"> INDEX(切語上字資料表[清濁], 小韻資料表[[#This Row],[上字表識別號]])</f>
        <v>全清</v>
      </c>
      <c r="M2997" s="223" t="str" cm="1">
        <f t="array" ref="M2997" xml:space="preserve"> INDEX(切語上字資料表[發送收], 小韻資料表[[#This Row],[上字表識別號]])</f>
        <v>送氣</v>
      </c>
      <c r="N2997" s="205" cm="1">
        <f t="array" ref="N2997" xml:space="preserve"> MATCH(TRUE, ISNUMBER( SEARCH( RIGHT(小韻資料表[[#This Row],[切語]],1), 切語下字資料表[切語下字]) ), 0)</f>
        <v>291</v>
      </c>
      <c r="O2997" s="207" t="str" cm="1">
        <f t="array" ref="O2997" xml:space="preserve"> INDEX(切語下字資料表[韻母], 小韻資料表[[#This Row],[下字表識別號]])</f>
        <v>徑開4</v>
      </c>
      <c r="P2997" s="207" t="str" cm="1">
        <f t="array" ref="P2997" xml:space="preserve"> INDEX(切語下字資料表[韻母拼音碼], 小韻資料表[[#This Row],[下字表識別號]])</f>
        <v>ieng</v>
      </c>
      <c r="Q2997" s="210" t="str" cm="1">
        <f t="array" ref="Q2997" xml:space="preserve"> INDEX(設定表!$C$19:$C$23, INT( LEFT(小韻資料表[[#This Row],[目次編碼]],1) ))</f>
        <v>去</v>
      </c>
      <c r="R2997" s="210">
        <f xml:space="preserve">  INDEX(設定表!$C$8:$C$15, MATCH( (RIGHT(小韻資料表[[#This Row],[清濁]]) &amp; 小韻資料表[[#This Row],[調]]), 設定表!$B$8:$B$15, 0))</f>
        <v>3</v>
      </c>
      <c r="S2997" s="205" t="s">
        <v>309</v>
      </c>
      <c r="T2997" s="205" t="s">
        <v>309</v>
      </c>
      <c r="U2997" s="226" t="s">
        <v>309</v>
      </c>
      <c r="V2997" s="146" t="s">
        <v>309</v>
      </c>
      <c r="X2997" s="135"/>
      <c r="Y2997" s="135"/>
      <c r="AA2997" s="135"/>
      <c r="AB2997" s="134"/>
      <c r="AC2997" s="135"/>
      <c r="AD2997" s="135"/>
      <c r="AH2997" s="135"/>
      <c r="AI2997" s="135"/>
    </row>
    <row r="2998" spans="1:35" ht="31.5">
      <c r="A2998" s="205">
        <v>2994</v>
      </c>
      <c r="B2998" s="206" t="s">
        <v>10439</v>
      </c>
      <c r="C2998" s="207" t="str">
        <f xml:space="preserve"> _xlfn.CONCAT(小韻資料表[[#This Row],[聲母拼音碼]],小韻資料表[[#This Row],[韻母拼音碼]],小韻資料表[[#This Row],[調號]])</f>
        <v>hieng7</v>
      </c>
      <c r="D2998" s="206" t="s">
        <v>10440</v>
      </c>
      <c r="E2998" s="208" t="s">
        <v>1041</v>
      </c>
      <c r="F2998" s="205">
        <v>4</v>
      </c>
      <c r="G2998" s="209" t="s">
        <v>10441</v>
      </c>
      <c r="H2998" s="205">
        <f xml:space="preserve"> LEN(小韻資料表[[#This Row],[小韻字集]])</f>
        <v>2</v>
      </c>
      <c r="I2998" s="205" cm="1">
        <f t="array" ref="I2998" xml:space="preserve"> MATCH(TRUE, ISNUMBER( SEARCH( LEFT(小韻資料表[[#This Row],[切語]],1), 切語上字資料表[切語上字]) ), 0)</f>
        <v>37</v>
      </c>
      <c r="J2998" s="210" t="str" cm="1">
        <f t="array" ref="J2998" xml:space="preserve"> INDEX(切語上字資料表[聲母], 小韻資料表[[#This Row],[上字表識別號]])</f>
        <v>匣</v>
      </c>
      <c r="K2998" s="210" t="str" cm="1">
        <f t="array" ref="K2998" xml:space="preserve"> INDEX(切語上字資料表[聲母拼音碼], 小韻資料表[[#This Row],[上字表識別號]])</f>
        <v>h</v>
      </c>
      <c r="L2998" s="210" t="str" cm="1">
        <f t="array" ref="L2998" xml:space="preserve"> INDEX(切語上字資料表[清濁], 小韻資料表[[#This Row],[上字表識別號]])</f>
        <v>全濁</v>
      </c>
      <c r="M2998" s="223" t="str" cm="1">
        <f t="array" ref="M2998" xml:space="preserve"> INDEX(切語上字資料表[發送收], 小韻資料表[[#This Row],[上字表識別號]])</f>
        <v>送氣</v>
      </c>
      <c r="N2998" s="205" cm="1">
        <f t="array" ref="N2998" xml:space="preserve"> MATCH(TRUE, ISNUMBER( SEARCH( RIGHT(小韻資料表[[#This Row],[切語]],1), 切語下字資料表[切語下字]) ), 0)</f>
        <v>291</v>
      </c>
      <c r="O2998" s="207" t="str" cm="1">
        <f t="array" ref="O2998" xml:space="preserve"> INDEX(切語下字資料表[韻母], 小韻資料表[[#This Row],[下字表識別號]])</f>
        <v>徑開4</v>
      </c>
      <c r="P2998" s="207" t="str" cm="1">
        <f t="array" ref="P2998" xml:space="preserve"> INDEX(切語下字資料表[韻母拼音碼], 小韻資料表[[#This Row],[下字表識別號]])</f>
        <v>ieng</v>
      </c>
      <c r="Q2998" s="210" t="str" cm="1">
        <f t="array" ref="Q2998" xml:space="preserve"> INDEX(設定表!$C$19:$C$23, INT( LEFT(小韻資料表[[#This Row],[目次編碼]],1) ))</f>
        <v>去</v>
      </c>
      <c r="R2998" s="210">
        <f xml:space="preserve">  INDEX(設定表!$C$8:$C$15, MATCH( (RIGHT(小韻資料表[[#This Row],[清濁]]) &amp; 小韻資料表[[#This Row],[調]]), 設定表!$B$8:$B$15, 0))</f>
        <v>7</v>
      </c>
      <c r="S2998" s="205" t="s">
        <v>309</v>
      </c>
      <c r="T2998" s="205" t="s">
        <v>309</v>
      </c>
      <c r="U2998" s="226" t="s">
        <v>309</v>
      </c>
      <c r="V2998" s="147" t="s">
        <v>309</v>
      </c>
      <c r="X2998" s="135"/>
      <c r="Y2998" s="135"/>
      <c r="AA2998" s="135"/>
      <c r="AB2998" s="134"/>
      <c r="AC2998" s="135"/>
      <c r="AD2998" s="135"/>
      <c r="AH2998" s="135"/>
      <c r="AI2998" s="135"/>
    </row>
    <row r="2999" spans="1:35" ht="31.5">
      <c r="A2999" s="205">
        <v>2995</v>
      </c>
      <c r="B2999" s="206" t="s">
        <v>10442</v>
      </c>
      <c r="C2999" s="207" t="str">
        <f xml:space="preserve"> _xlfn.CONCAT(小韻資料表[[#This Row],[聲母拼音碼]],小韻資料表[[#This Row],[韻母拼音碼]],小韻資料表[[#This Row],[調號]])</f>
        <v>tieng7</v>
      </c>
      <c r="D2999" s="206" t="s">
        <v>1391</v>
      </c>
      <c r="E2999" s="208" t="s">
        <v>1041</v>
      </c>
      <c r="F2999" s="205">
        <v>5</v>
      </c>
      <c r="G2999" s="209" t="s">
        <v>10443</v>
      </c>
      <c r="H2999" s="205">
        <f xml:space="preserve"> LEN(小韻資料表[[#This Row],[小韻字集]])</f>
        <v>4</v>
      </c>
      <c r="I2999" s="205" cm="1">
        <f t="array" ref="I2999" xml:space="preserve"> MATCH(TRUE, ISNUMBER( SEARCH( LEFT(小韻資料表[[#This Row],[切語]],1), 切語上字資料表[切語上字]) ), 0)</f>
        <v>7</v>
      </c>
      <c r="J2999" s="210" t="str" cm="1">
        <f t="array" ref="J2999" xml:space="preserve"> INDEX(切語上字資料表[聲母], 小韻資料表[[#This Row],[上字表識別號]])</f>
        <v>定</v>
      </c>
      <c r="K2999" s="210" t="str" cm="1">
        <f t="array" ref="K2999" xml:space="preserve"> INDEX(切語上字資料表[聲母拼音碼], 小韻資料表[[#This Row],[上字表識別號]])</f>
        <v>t</v>
      </c>
      <c r="L2999" s="210" t="str" cm="1">
        <f t="array" ref="L2999" xml:space="preserve"> INDEX(切語上字資料表[清濁], 小韻資料表[[#This Row],[上字表識別號]])</f>
        <v>全濁</v>
      </c>
      <c r="M2999" s="223" cm="1">
        <f t="array" ref="M2999" xml:space="preserve"> INDEX(切語上字資料表[發送收], 小韻資料表[[#This Row],[上字表識別號]])</f>
        <v>0</v>
      </c>
      <c r="N2999" s="205" cm="1">
        <f t="array" ref="N2999" xml:space="preserve"> MATCH(TRUE, ISNUMBER( SEARCH( RIGHT(小韻資料表[[#This Row],[切語]],1), 切語下字資料表[切語下字]) ), 0)</f>
        <v>291</v>
      </c>
      <c r="O2999" s="207" t="str" cm="1">
        <f t="array" ref="O2999" xml:space="preserve"> INDEX(切語下字資料表[韻母], 小韻資料表[[#This Row],[下字表識別號]])</f>
        <v>徑開4</v>
      </c>
      <c r="P2999" s="207" t="str" cm="1">
        <f t="array" ref="P2999" xml:space="preserve"> INDEX(切語下字資料表[韻母拼音碼], 小韻資料表[[#This Row],[下字表識別號]])</f>
        <v>ieng</v>
      </c>
      <c r="Q2999" s="210" t="str" cm="1">
        <f t="array" ref="Q2999" xml:space="preserve"> INDEX(設定表!$C$19:$C$23, INT( LEFT(小韻資料表[[#This Row],[目次編碼]],1) ))</f>
        <v>去</v>
      </c>
      <c r="R2999" s="210">
        <f xml:space="preserve">  INDEX(設定表!$C$8:$C$15, MATCH( (RIGHT(小韻資料表[[#This Row],[清濁]]) &amp; 小韻資料表[[#This Row],[調]]), 設定表!$B$8:$B$15, 0))</f>
        <v>7</v>
      </c>
      <c r="S2999" s="205" t="s">
        <v>309</v>
      </c>
      <c r="T2999" s="205" t="s">
        <v>309</v>
      </c>
      <c r="U2999" s="226" t="s">
        <v>309</v>
      </c>
      <c r="V2999" s="146" t="s">
        <v>309</v>
      </c>
      <c r="X2999" s="135"/>
      <c r="Y2999" s="135"/>
      <c r="AA2999" s="135"/>
      <c r="AB2999" s="134"/>
      <c r="AC2999" s="135"/>
      <c r="AD2999" s="135"/>
      <c r="AH2999" s="135"/>
      <c r="AI2999" s="135"/>
    </row>
    <row r="3000" spans="1:35" ht="31.5">
      <c r="A3000" s="205">
        <v>2996</v>
      </c>
      <c r="B3000" s="206" t="s">
        <v>10444</v>
      </c>
      <c r="C3000" s="207" t="str">
        <f xml:space="preserve"> _xlfn.CONCAT(小韻資料表[[#This Row],[聲母拼音碼]],小韻資料表[[#This Row],[韻母拼音碼]],小韻資料表[[#This Row],[調號]])</f>
        <v>tieng3</v>
      </c>
      <c r="D3000" s="206" t="s">
        <v>10445</v>
      </c>
      <c r="E3000" s="208" t="s">
        <v>1041</v>
      </c>
      <c r="F3000" s="205">
        <v>6</v>
      </c>
      <c r="G3000" s="209" t="s">
        <v>10446</v>
      </c>
      <c r="H3000" s="205">
        <f xml:space="preserve"> LEN(小韻資料表[[#This Row],[小韻字集]])</f>
        <v>10</v>
      </c>
      <c r="I3000" s="205" cm="1">
        <f t="array" ref="I3000" xml:space="preserve"> MATCH(TRUE, ISNUMBER( SEARCH( LEFT(小韻資料表[[#This Row],[切語]],1), 切語上字資料表[切語上字]) ), 0)</f>
        <v>5</v>
      </c>
      <c r="J3000" s="210" t="str" cm="1">
        <f t="array" ref="J3000" xml:space="preserve"> INDEX(切語上字資料表[聲母], 小韻資料表[[#This Row],[上字表識別號]])</f>
        <v>端</v>
      </c>
      <c r="K3000" s="210" t="str" cm="1">
        <f t="array" ref="K3000" xml:space="preserve"> INDEX(切語上字資料表[聲母拼音碼], 小韻資料表[[#This Row],[上字表識別號]])</f>
        <v>t</v>
      </c>
      <c r="L3000" s="210" t="str" cm="1">
        <f t="array" ref="L3000" xml:space="preserve"> INDEX(切語上字資料表[清濁], 小韻資料表[[#This Row],[上字表識別號]])</f>
        <v>全清</v>
      </c>
      <c r="M3000" s="223" t="str" cm="1">
        <f t="array" ref="M3000" xml:space="preserve"> INDEX(切語上字資料表[發送收], 小韻資料表[[#This Row],[上字表識別號]])</f>
        <v>發聲</v>
      </c>
      <c r="N3000" s="205" cm="1">
        <f t="array" ref="N3000" xml:space="preserve"> MATCH(TRUE, ISNUMBER( SEARCH( RIGHT(小韻資料表[[#This Row],[切語]],1), 切語下字資料表[切語下字]) ), 0)</f>
        <v>291</v>
      </c>
      <c r="O3000" s="207" t="str" cm="1">
        <f t="array" ref="O3000" xml:space="preserve"> INDEX(切語下字資料表[韻母], 小韻資料表[[#This Row],[下字表識別號]])</f>
        <v>徑開4</v>
      </c>
      <c r="P3000" s="207" t="str" cm="1">
        <f t="array" ref="P3000" xml:space="preserve"> INDEX(切語下字資料表[韻母拼音碼], 小韻資料表[[#This Row],[下字表識別號]])</f>
        <v>ieng</v>
      </c>
      <c r="Q3000" s="210" t="str" cm="1">
        <f t="array" ref="Q3000" xml:space="preserve"> INDEX(設定表!$C$19:$C$23, INT( LEFT(小韻資料表[[#This Row],[目次編碼]],1) ))</f>
        <v>去</v>
      </c>
      <c r="R3000" s="210">
        <f xml:space="preserve">  INDEX(設定表!$C$8:$C$15, MATCH( (RIGHT(小韻資料表[[#This Row],[清濁]]) &amp; 小韻資料表[[#This Row],[調]]), 設定表!$B$8:$B$15, 0))</f>
        <v>3</v>
      </c>
      <c r="S3000" s="205" t="s">
        <v>309</v>
      </c>
      <c r="T3000" s="205" t="s">
        <v>309</v>
      </c>
      <c r="U3000" s="226" t="s">
        <v>309</v>
      </c>
      <c r="V3000" s="147" t="s">
        <v>309</v>
      </c>
      <c r="X3000" s="135"/>
      <c r="Y3000" s="135"/>
      <c r="AA3000" s="135"/>
      <c r="AB3000" s="134"/>
      <c r="AC3000" s="135"/>
      <c r="AD3000" s="135"/>
      <c r="AH3000" s="135"/>
      <c r="AI3000" s="135"/>
    </row>
    <row r="3001" spans="1:35" ht="31.5">
      <c r="A3001" s="205">
        <v>2997</v>
      </c>
      <c r="B3001" s="206" t="s">
        <v>10447</v>
      </c>
      <c r="C3001" s="207" t="str">
        <f xml:space="preserve"> _xlfn.CONCAT(小韻資料表[[#This Row],[聲母拼音碼]],小韻資料表[[#This Row],[韻母拼音碼]],小韻資料表[[#This Row],[調號]])</f>
        <v>khieng3</v>
      </c>
      <c r="D3001" s="206" t="s">
        <v>10448</v>
      </c>
      <c r="E3001" s="208" t="s">
        <v>1041</v>
      </c>
      <c r="F3001" s="205">
        <v>7</v>
      </c>
      <c r="G3001" s="209" t="s">
        <v>10449</v>
      </c>
      <c r="H3001" s="205">
        <f xml:space="preserve"> LEN(小韻資料表[[#This Row],[小韻字集]])</f>
        <v>10</v>
      </c>
      <c r="I3001" s="205" cm="1">
        <f t="array" ref="I3001" xml:space="preserve"> MATCH(TRUE, ISNUMBER( SEARCH( LEFT(小韻資料表[[#This Row],[切語]],1), 切語上字資料表[切語上字]) ), 0)</f>
        <v>2</v>
      </c>
      <c r="J3001" s="210" t="str" cm="1">
        <f t="array" ref="J3001" xml:space="preserve"> INDEX(切語上字資料表[聲母], 小韻資料表[[#This Row],[上字表識別號]])</f>
        <v>溪</v>
      </c>
      <c r="K3001" s="210" t="str" cm="1">
        <f t="array" ref="K3001" xml:space="preserve"> INDEX(切語上字資料表[聲母拼音碼], 小韻資料表[[#This Row],[上字表識別號]])</f>
        <v>kh</v>
      </c>
      <c r="L3001" s="210" t="str" cm="1">
        <f t="array" ref="L3001" xml:space="preserve"> INDEX(切語上字資料表[清濁], 小韻資料表[[#This Row],[上字表識別號]])</f>
        <v>次清</v>
      </c>
      <c r="M3001" s="223" t="str" cm="1">
        <f t="array" ref="M3001" xml:space="preserve"> INDEX(切語上字資料表[發送收], 小韻資料表[[#This Row],[上字表識別號]])</f>
        <v>送氣</v>
      </c>
      <c r="N3001" s="205" cm="1">
        <f t="array" ref="N3001" xml:space="preserve"> MATCH(TRUE, ISNUMBER( SEARCH( RIGHT(小韻資料表[[#This Row],[切語]],1), 切語下字資料表[切語下字]) ), 0)</f>
        <v>291</v>
      </c>
      <c r="O3001" s="207" t="str" cm="1">
        <f t="array" ref="O3001" xml:space="preserve"> INDEX(切語下字資料表[韻母], 小韻資料表[[#This Row],[下字表識別號]])</f>
        <v>徑開4</v>
      </c>
      <c r="P3001" s="207" t="str" cm="1">
        <f t="array" ref="P3001" xml:space="preserve"> INDEX(切語下字資料表[韻母拼音碼], 小韻資料表[[#This Row],[下字表識別號]])</f>
        <v>ieng</v>
      </c>
      <c r="Q3001" s="210" t="str" cm="1">
        <f t="array" ref="Q3001" xml:space="preserve"> INDEX(設定表!$C$19:$C$23, INT( LEFT(小韻資料表[[#This Row],[目次編碼]],1) ))</f>
        <v>去</v>
      </c>
      <c r="R3001" s="210">
        <f xml:space="preserve">  INDEX(設定表!$C$8:$C$15, MATCH( (RIGHT(小韻資料表[[#This Row],[清濁]]) &amp; 小韻資料表[[#This Row],[調]]), 設定表!$B$8:$B$15, 0))</f>
        <v>3</v>
      </c>
      <c r="S3001" s="205" t="s">
        <v>309</v>
      </c>
      <c r="T3001" s="205" t="s">
        <v>309</v>
      </c>
      <c r="U3001" s="226" t="s">
        <v>309</v>
      </c>
      <c r="V3001" s="146" t="s">
        <v>309</v>
      </c>
      <c r="X3001" s="135"/>
      <c r="Y3001" s="135"/>
      <c r="AA3001" s="135"/>
      <c r="AB3001" s="134"/>
      <c r="AC3001" s="135"/>
      <c r="AD3001" s="135"/>
      <c r="AH3001" s="135"/>
      <c r="AI3001" s="135"/>
    </row>
    <row r="3002" spans="1:35" ht="31.5">
      <c r="A3002" s="205">
        <v>2998</v>
      </c>
      <c r="B3002" s="206" t="s">
        <v>10450</v>
      </c>
      <c r="C3002" s="207" t="str">
        <f xml:space="preserve"> _xlfn.CONCAT(小韻資料表[[#This Row],[聲母拼音碼]],小韻資料表[[#This Row],[韻母拼音碼]],小韻資料表[[#This Row],[調號]])</f>
        <v>thieng3</v>
      </c>
      <c r="D3002" s="206" t="s">
        <v>10451</v>
      </c>
      <c r="E3002" s="208" t="s">
        <v>1041</v>
      </c>
      <c r="F3002" s="205">
        <v>8</v>
      </c>
      <c r="G3002" s="209" t="s">
        <v>10452</v>
      </c>
      <c r="H3002" s="205">
        <f xml:space="preserve"> LEN(小韻資料表[[#This Row],[小韻字集]])</f>
        <v>3</v>
      </c>
      <c r="I3002" s="205" cm="1">
        <f t="array" ref="I3002" xml:space="preserve"> MATCH(TRUE, ISNUMBER( SEARCH( LEFT(小韻資料表[[#This Row],[切語]],1), 切語上字資料表[切語上字]) ), 0)</f>
        <v>6</v>
      </c>
      <c r="J3002" s="210" t="str" cm="1">
        <f t="array" ref="J3002" xml:space="preserve"> INDEX(切語上字資料表[聲母], 小韻資料表[[#This Row],[上字表識別號]])</f>
        <v>透</v>
      </c>
      <c r="K3002" s="210" t="str" cm="1">
        <f t="array" ref="K3002" xml:space="preserve"> INDEX(切語上字資料表[聲母拼音碼], 小韻資料表[[#This Row],[上字表識別號]])</f>
        <v>th</v>
      </c>
      <c r="L3002" s="210" t="str" cm="1">
        <f t="array" ref="L3002" xml:space="preserve"> INDEX(切語上字資料表[清濁], 小韻資料表[[#This Row],[上字表識別號]])</f>
        <v>次清</v>
      </c>
      <c r="M3002" s="223" t="str" cm="1">
        <f t="array" ref="M3002" xml:space="preserve"> INDEX(切語上字資料表[發送收], 小韻資料表[[#This Row],[上字表識別號]])</f>
        <v>送氣</v>
      </c>
      <c r="N3002" s="205" cm="1">
        <f t="array" ref="N3002" xml:space="preserve"> MATCH(TRUE, ISNUMBER( SEARCH( RIGHT(小韻資料表[[#This Row],[切語]],1), 切語下字資料表[切語下字]) ), 0)</f>
        <v>291</v>
      </c>
      <c r="O3002" s="207" t="str" cm="1">
        <f t="array" ref="O3002" xml:space="preserve"> INDEX(切語下字資料表[韻母], 小韻資料表[[#This Row],[下字表識別號]])</f>
        <v>徑開4</v>
      </c>
      <c r="P3002" s="207" t="str" cm="1">
        <f t="array" ref="P3002" xml:space="preserve"> INDEX(切語下字資料表[韻母拼音碼], 小韻資料表[[#This Row],[下字表識別號]])</f>
        <v>ieng</v>
      </c>
      <c r="Q3002" s="210" t="str" cm="1">
        <f t="array" ref="Q3002" xml:space="preserve"> INDEX(設定表!$C$19:$C$23, INT( LEFT(小韻資料表[[#This Row],[目次編碼]],1) ))</f>
        <v>去</v>
      </c>
      <c r="R3002" s="210">
        <f xml:space="preserve">  INDEX(設定表!$C$8:$C$15, MATCH( (RIGHT(小韻資料表[[#This Row],[清濁]]) &amp; 小韻資料表[[#This Row],[調]]), 設定表!$B$8:$B$15, 0))</f>
        <v>3</v>
      </c>
      <c r="S3002" s="205" t="s">
        <v>309</v>
      </c>
      <c r="T3002" s="205" t="s">
        <v>309</v>
      </c>
      <c r="U3002" s="226" t="s">
        <v>309</v>
      </c>
      <c r="V3002" s="147" t="s">
        <v>309</v>
      </c>
      <c r="X3002" s="135"/>
      <c r="Y3002" s="135"/>
      <c r="AA3002" s="135"/>
      <c r="AB3002" s="134"/>
      <c r="AC3002" s="135"/>
      <c r="AD3002" s="135"/>
      <c r="AH3002" s="135"/>
      <c r="AI3002" s="135"/>
    </row>
    <row r="3003" spans="1:35" ht="31.5">
      <c r="A3003" s="205">
        <v>2999</v>
      </c>
      <c r="B3003" s="206" t="s">
        <v>10453</v>
      </c>
      <c r="C3003" s="207" t="str">
        <f xml:space="preserve"> _xlfn.CONCAT(小韻資料表[[#This Row],[聲母拼音碼]],小韻資料表[[#This Row],[韻母拼音碼]],小韻資料表[[#This Row],[調號]])</f>
        <v>chieng3</v>
      </c>
      <c r="D3003" s="206" t="s">
        <v>10454</v>
      </c>
      <c r="E3003" s="208" t="s">
        <v>1041</v>
      </c>
      <c r="F3003" s="205">
        <v>9</v>
      </c>
      <c r="G3003" s="209" t="s">
        <v>10455</v>
      </c>
      <c r="H3003" s="205">
        <f xml:space="preserve"> LEN(小韻資料表[[#This Row],[小韻字集]])</f>
        <v>2</v>
      </c>
      <c r="I3003" s="205" cm="1">
        <f t="array" ref="I3003" xml:space="preserve"> MATCH(TRUE, ISNUMBER( SEARCH( LEFT(小韻資料表[[#This Row],[切語]],1), 切語上字資料表[切語上字]) ), 0)</f>
        <v>22</v>
      </c>
      <c r="J3003" s="210" t="str" cm="1">
        <f t="array" ref="J3003" xml:space="preserve"> INDEX(切語上字資料表[聲母], 小韻資料表[[#This Row],[上字表識別號]])</f>
        <v>清</v>
      </c>
      <c r="K3003" s="210" t="str" cm="1">
        <f t="array" ref="K3003" xml:space="preserve"> INDEX(切語上字資料表[聲母拼音碼], 小韻資料表[[#This Row],[上字表識別號]])</f>
        <v>ch</v>
      </c>
      <c r="L3003" s="210" t="str" cm="1">
        <f t="array" ref="L3003" xml:space="preserve"> INDEX(切語上字資料表[清濁], 小韻資料表[[#This Row],[上字表識別號]])</f>
        <v>次清</v>
      </c>
      <c r="M3003" s="223" t="str" cm="1">
        <f t="array" ref="M3003" xml:space="preserve"> INDEX(切語上字資料表[發送收], 小韻資料表[[#This Row],[上字表識別號]])</f>
        <v>送氣</v>
      </c>
      <c r="N3003" s="205" cm="1">
        <f t="array" ref="N3003" xml:space="preserve"> MATCH(TRUE, ISNUMBER( SEARCH( RIGHT(小韻資料表[[#This Row],[切語]],1), 切語下字資料表[切語下字]) ), 0)</f>
        <v>291</v>
      </c>
      <c r="O3003" s="207" t="str" cm="1">
        <f t="array" ref="O3003" xml:space="preserve"> INDEX(切語下字資料表[韻母], 小韻資料表[[#This Row],[下字表識別號]])</f>
        <v>徑開4</v>
      </c>
      <c r="P3003" s="207" t="str" cm="1">
        <f t="array" ref="P3003" xml:space="preserve"> INDEX(切語下字資料表[韻母拼音碼], 小韻資料表[[#This Row],[下字表識別號]])</f>
        <v>ieng</v>
      </c>
      <c r="Q3003" s="210" t="str" cm="1">
        <f t="array" ref="Q3003" xml:space="preserve"> INDEX(設定表!$C$19:$C$23, INT( LEFT(小韻資料表[[#This Row],[目次編碼]],1) ))</f>
        <v>去</v>
      </c>
      <c r="R3003" s="210">
        <f xml:space="preserve">  INDEX(設定表!$C$8:$C$15, MATCH( (RIGHT(小韻資料表[[#This Row],[清濁]]) &amp; 小韻資料表[[#This Row],[調]]), 設定表!$B$8:$B$15, 0))</f>
        <v>3</v>
      </c>
      <c r="S3003" s="205" t="s">
        <v>309</v>
      </c>
      <c r="T3003" s="205" t="s">
        <v>309</v>
      </c>
      <c r="U3003" s="226" t="s">
        <v>309</v>
      </c>
      <c r="V3003" s="146" t="s">
        <v>309</v>
      </c>
      <c r="X3003" s="135"/>
      <c r="Y3003" s="135"/>
      <c r="AA3003" s="135"/>
      <c r="AB3003" s="134"/>
      <c r="AC3003" s="135"/>
      <c r="AD3003" s="135"/>
      <c r="AH3003" s="135"/>
      <c r="AI3003" s="135"/>
    </row>
    <row r="3004" spans="1:35" ht="31.5">
      <c r="A3004" s="205">
        <v>3000</v>
      </c>
      <c r="B3004" s="206" t="s">
        <v>10456</v>
      </c>
      <c r="C3004" s="207" t="str">
        <f xml:space="preserve"> _xlfn.CONCAT(小韻資料表[[#This Row],[聲母拼音碼]],小韻資料表[[#This Row],[韻母拼音碼]],小韻資料表[[#This Row],[調號]])</f>
        <v>mieng7</v>
      </c>
      <c r="D3004" s="206" t="s">
        <v>10457</v>
      </c>
      <c r="E3004" s="208" t="s">
        <v>1041</v>
      </c>
      <c r="F3004" s="205">
        <v>10</v>
      </c>
      <c r="G3004" s="209" t="s">
        <v>10458</v>
      </c>
      <c r="H3004" s="205">
        <f xml:space="preserve"> LEN(小韻資料表[[#This Row],[小韻字集]])</f>
        <v>2</v>
      </c>
      <c r="I3004" s="205" cm="1">
        <f t="array" ref="I3004" xml:space="preserve"> MATCH(TRUE, ISNUMBER( SEARCH( LEFT(小韻資料表[[#This Row],[切語]],1), 切語上字資料表[切語上字]) ), 0)</f>
        <v>16</v>
      </c>
      <c r="J3004" s="210" t="str" cm="1">
        <f t="array" ref="J3004" xml:space="preserve"> INDEX(切語上字資料表[聲母], 小韻資料表[[#This Row],[上字表識別號]])</f>
        <v>明</v>
      </c>
      <c r="K3004" s="210" t="str" cm="1">
        <f t="array" ref="K3004" xml:space="preserve"> INDEX(切語上字資料表[聲母拼音碼], 小韻資料表[[#This Row],[上字表識別號]])</f>
        <v>m</v>
      </c>
      <c r="L3004" s="210" t="str" cm="1">
        <f t="array" ref="L3004" xml:space="preserve"> INDEX(切語上字資料表[清濁], 小韻資料表[[#This Row],[上字表識別號]])</f>
        <v>次濁</v>
      </c>
      <c r="M3004" s="223" t="str" cm="1">
        <f t="array" ref="M3004" xml:space="preserve"> INDEX(切語上字資料表[發送收], 小韻資料表[[#This Row],[上字表識別號]])</f>
        <v>收聲</v>
      </c>
      <c r="N3004" s="205" cm="1">
        <f t="array" ref="N3004" xml:space="preserve"> MATCH(TRUE, ISNUMBER( SEARCH( RIGHT(小韻資料表[[#This Row],[切語]],1), 切語下字資料表[切語下字]) ), 0)</f>
        <v>291</v>
      </c>
      <c r="O3004" s="207" t="str" cm="1">
        <f t="array" ref="O3004" xml:space="preserve"> INDEX(切語下字資料表[韻母], 小韻資料表[[#This Row],[下字表識別號]])</f>
        <v>徑開4</v>
      </c>
      <c r="P3004" s="207" t="str" cm="1">
        <f t="array" ref="P3004" xml:space="preserve"> INDEX(切語下字資料表[韻母拼音碼], 小韻資料表[[#This Row],[下字表識別號]])</f>
        <v>ieng</v>
      </c>
      <c r="Q3004" s="210" t="str" cm="1">
        <f t="array" ref="Q3004" xml:space="preserve"> INDEX(設定表!$C$19:$C$23, INT( LEFT(小韻資料表[[#This Row],[目次編碼]],1) ))</f>
        <v>去</v>
      </c>
      <c r="R3004" s="210">
        <f xml:space="preserve">  INDEX(設定表!$C$8:$C$15, MATCH( (RIGHT(小韻資料表[[#This Row],[清濁]]) &amp; 小韻資料表[[#This Row],[調]]), 設定表!$B$8:$B$15, 0))</f>
        <v>7</v>
      </c>
      <c r="S3004" s="205" t="s">
        <v>309</v>
      </c>
      <c r="T3004" s="205" t="s">
        <v>309</v>
      </c>
      <c r="U3004" s="226" t="s">
        <v>309</v>
      </c>
      <c r="V3004" s="147" t="s">
        <v>309</v>
      </c>
      <c r="X3004" s="135"/>
      <c r="Y3004" s="135"/>
      <c r="AA3004" s="135"/>
      <c r="AB3004" s="134"/>
      <c r="AC3004" s="135"/>
      <c r="AD3004" s="135"/>
      <c r="AH3004" s="135"/>
      <c r="AI3004" s="135"/>
    </row>
    <row r="3005" spans="1:35" ht="31.5">
      <c r="A3005" s="205">
        <v>3001</v>
      </c>
      <c r="B3005" s="206" t="s">
        <v>10459</v>
      </c>
      <c r="C3005" s="207" t="str">
        <f xml:space="preserve"> _xlfn.CONCAT(小韻資料表[[#This Row],[聲母拼音碼]],小韻資料表[[#This Row],[韻母拼音碼]],小韻資料表[[#This Row],[調號]])</f>
        <v>Øieng3</v>
      </c>
      <c r="D3005" s="206" t="s">
        <v>10460</v>
      </c>
      <c r="E3005" s="208" t="s">
        <v>1041</v>
      </c>
      <c r="F3005" s="205">
        <v>11</v>
      </c>
      <c r="G3005" s="209" t="s">
        <v>10461</v>
      </c>
      <c r="H3005" s="205">
        <f xml:space="preserve"> LEN(小韻資料表[[#This Row],[小韻字集]])</f>
        <v>5</v>
      </c>
      <c r="I3005" s="205" cm="1">
        <f t="array" ref="I3005" xml:space="preserve"> MATCH(TRUE, ISNUMBER( SEARCH( LEFT(小韻資料表[[#This Row],[切語]],1), 切語上字資料表[切語上字]) ), 0)</f>
        <v>35</v>
      </c>
      <c r="J3005" s="210" t="str" cm="1">
        <f t="array" ref="J3005" xml:space="preserve"> INDEX(切語上字資料表[聲母], 小韻資料表[[#This Row],[上字表識別號]])</f>
        <v>影</v>
      </c>
      <c r="K3005" s="210" t="str" cm="1">
        <f t="array" ref="K3005" xml:space="preserve"> INDEX(切語上字資料表[聲母拼音碼], 小韻資料表[[#This Row],[上字表識別號]])</f>
        <v>Ø</v>
      </c>
      <c r="L3005" s="210" t="str" cm="1">
        <f t="array" ref="L3005" xml:space="preserve"> INDEX(切語上字資料表[清濁], 小韻資料表[[#This Row],[上字表識別號]])</f>
        <v>全清</v>
      </c>
      <c r="M3005" s="223" t="str" cm="1">
        <f t="array" ref="M3005" xml:space="preserve"> INDEX(切語上字資料表[發送收], 小韻資料表[[#This Row],[上字表識別號]])</f>
        <v>發聲</v>
      </c>
      <c r="N3005" s="205" cm="1">
        <f t="array" ref="N3005" xml:space="preserve"> MATCH(TRUE, ISNUMBER( SEARCH( RIGHT(小韻資料表[[#This Row],[切語]],1), 切語下字資料表[切語下字]) ), 0)</f>
        <v>291</v>
      </c>
      <c r="O3005" s="207" t="str" cm="1">
        <f t="array" ref="O3005" xml:space="preserve"> INDEX(切語下字資料表[韻母], 小韻資料表[[#This Row],[下字表識別號]])</f>
        <v>徑開4</v>
      </c>
      <c r="P3005" s="207" t="str" cm="1">
        <f t="array" ref="P3005" xml:space="preserve"> INDEX(切語下字資料表[韻母拼音碼], 小韻資料表[[#This Row],[下字表識別號]])</f>
        <v>ieng</v>
      </c>
      <c r="Q3005" s="210" t="str" cm="1">
        <f t="array" ref="Q3005" xml:space="preserve"> INDEX(設定表!$C$19:$C$23, INT( LEFT(小韻資料表[[#This Row],[目次編碼]],1) ))</f>
        <v>去</v>
      </c>
      <c r="R3005" s="210">
        <f xml:space="preserve">  INDEX(設定表!$C$8:$C$15, MATCH( (RIGHT(小韻資料表[[#This Row],[清濁]]) &amp; 小韻資料表[[#This Row],[調]]), 設定表!$B$8:$B$15, 0))</f>
        <v>3</v>
      </c>
      <c r="S3005" s="205" t="s">
        <v>10462</v>
      </c>
      <c r="T3005" s="205" t="s">
        <v>309</v>
      </c>
      <c r="U3005" s="226" t="s">
        <v>309</v>
      </c>
      <c r="V3005" s="146" t="s">
        <v>309</v>
      </c>
      <c r="X3005" s="135"/>
      <c r="Y3005" s="135"/>
      <c r="AA3005" s="135"/>
      <c r="AB3005" s="134"/>
      <c r="AC3005" s="135"/>
      <c r="AD3005" s="135"/>
      <c r="AH3005" s="135"/>
      <c r="AI3005" s="135"/>
    </row>
    <row r="3006" spans="1:35" ht="31.5">
      <c r="A3006" s="205">
        <v>3002</v>
      </c>
      <c r="B3006" s="206" t="s">
        <v>10463</v>
      </c>
      <c r="C3006" s="207" t="str">
        <f xml:space="preserve"> _xlfn.CONCAT(小韻資料表[[#This Row],[聲母拼音碼]],小韻資料表[[#This Row],[韻母拼音碼]],小韻資料表[[#This Row],[調號]])</f>
        <v>lieng7</v>
      </c>
      <c r="D3006" s="206" t="s">
        <v>10464</v>
      </c>
      <c r="E3006" s="208" t="s">
        <v>1041</v>
      </c>
      <c r="F3006" s="205">
        <v>12</v>
      </c>
      <c r="G3006" s="209" t="s">
        <v>10465</v>
      </c>
      <c r="H3006" s="205">
        <f xml:space="preserve"> LEN(小韻資料表[[#This Row],[小韻字集]])</f>
        <v>4</v>
      </c>
      <c r="I3006" s="205" cm="1">
        <f t="array" ref="I3006" xml:space="preserve"> MATCH(TRUE, ISNUMBER( SEARCH( LEFT(小韻資料表[[#This Row],[切語]],1), 切語上字資料表[切語上字]) ), 0)</f>
        <v>40</v>
      </c>
      <c r="J3006" s="210" t="str" cm="1">
        <f t="array" ref="J3006" xml:space="preserve"> INDEX(切語上字資料表[聲母], 小韻資料表[[#This Row],[上字表識別號]])</f>
        <v>來</v>
      </c>
      <c r="K3006" s="210" t="str" cm="1">
        <f t="array" ref="K3006" xml:space="preserve"> INDEX(切語上字資料表[聲母拼音碼], 小韻資料表[[#This Row],[上字表識別號]])</f>
        <v>l</v>
      </c>
      <c r="L3006" s="210" t="str" cm="1">
        <f t="array" ref="L3006" xml:space="preserve"> INDEX(切語上字資料表[清濁], 小韻資料表[[#This Row],[上字表識別號]])</f>
        <v>次濁</v>
      </c>
      <c r="M3006" s="223" t="str" cm="1">
        <f t="array" ref="M3006" xml:space="preserve"> INDEX(切語上字資料表[發送收], 小韻資料表[[#This Row],[上字表識別號]])</f>
        <v>收聲</v>
      </c>
      <c r="N3006" s="205" cm="1">
        <f t="array" ref="N3006" xml:space="preserve"> MATCH(TRUE, ISNUMBER( SEARCH( RIGHT(小韻資料表[[#This Row],[切語]],1), 切語下字資料表[切語下字]) ), 0)</f>
        <v>291</v>
      </c>
      <c r="O3006" s="207" t="str" cm="1">
        <f t="array" ref="O3006" xml:space="preserve"> INDEX(切語下字資料表[韻母], 小韻資料表[[#This Row],[下字表識別號]])</f>
        <v>徑開4</v>
      </c>
      <c r="P3006" s="207" t="str" cm="1">
        <f t="array" ref="P3006" xml:space="preserve"> INDEX(切語下字資料表[韻母拼音碼], 小韻資料表[[#This Row],[下字表識別號]])</f>
        <v>ieng</v>
      </c>
      <c r="Q3006" s="210" t="str" cm="1">
        <f t="array" ref="Q3006" xml:space="preserve"> INDEX(設定表!$C$19:$C$23, INT( LEFT(小韻資料表[[#This Row],[目次編碼]],1) ))</f>
        <v>去</v>
      </c>
      <c r="R3006" s="210">
        <f xml:space="preserve">  INDEX(設定表!$C$8:$C$15, MATCH( (RIGHT(小韻資料表[[#This Row],[清濁]]) &amp; 小韻資料表[[#This Row],[調]]), 設定表!$B$8:$B$15, 0))</f>
        <v>7</v>
      </c>
      <c r="S3006" s="205" t="s">
        <v>309</v>
      </c>
      <c r="T3006" s="205" t="s">
        <v>309</v>
      </c>
      <c r="U3006" s="226" t="s">
        <v>10466</v>
      </c>
      <c r="V3006" s="147" t="s">
        <v>309</v>
      </c>
      <c r="X3006" s="135"/>
      <c r="Y3006" s="135"/>
      <c r="AA3006" s="135"/>
      <c r="AB3006" s="134"/>
      <c r="AC3006" s="135"/>
      <c r="AD3006" s="135"/>
      <c r="AH3006" s="135"/>
      <c r="AI3006" s="135"/>
    </row>
    <row r="3007" spans="1:35" ht="31.5">
      <c r="A3007" s="205">
        <v>3003</v>
      </c>
      <c r="B3007" s="206" t="s">
        <v>10467</v>
      </c>
      <c r="C3007" s="207" t="str">
        <f xml:space="preserve"> _xlfn.CONCAT(小韻資料表[[#This Row],[聲母拼音碼]],小韻資料表[[#This Row],[韻母拼音碼]],小韻資料表[[#This Row],[調號]])</f>
        <v>cieng3</v>
      </c>
      <c r="D3007" s="206" t="s">
        <v>1063</v>
      </c>
      <c r="E3007" s="208" t="s">
        <v>1062</v>
      </c>
      <c r="F3007" s="205">
        <v>1</v>
      </c>
      <c r="G3007" s="209" t="s">
        <v>10468</v>
      </c>
      <c r="H3007" s="205">
        <f xml:space="preserve"> LEN(小韻資料表[[#This Row],[小韻字集]])</f>
        <v>2</v>
      </c>
      <c r="I3007" s="205" cm="1">
        <f t="array" ref="I3007" xml:space="preserve"> MATCH(TRUE, ISNUMBER( SEARCH( LEFT(小韻資料表[[#This Row],[切語]],1), 切語上字資料表[切語上字]) ), 0)</f>
        <v>30</v>
      </c>
      <c r="J3007" s="210" t="str" cm="1">
        <f t="array" ref="J3007" xml:space="preserve"> INDEX(切語上字資料表[聲母], 小韻資料表[[#This Row],[上字表識別號]])</f>
        <v>照</v>
      </c>
      <c r="K3007" s="210" t="str" cm="1">
        <f t="array" ref="K3007" xml:space="preserve"> INDEX(切語上字資料表[聲母拼音碼], 小韻資料表[[#This Row],[上字表識別號]])</f>
        <v>c</v>
      </c>
      <c r="L3007" s="210" t="str" cm="1">
        <f t="array" ref="L3007" xml:space="preserve"> INDEX(切語上字資料表[清濁], 小韻資料表[[#This Row],[上字表識別號]])</f>
        <v>全清</v>
      </c>
      <c r="M3007" s="223" t="str" cm="1">
        <f t="array" ref="M3007" xml:space="preserve"> INDEX(切語上字資料表[發送收], 小韻資料表[[#This Row],[上字表識別號]])</f>
        <v>發聲</v>
      </c>
      <c r="N3007" s="205" cm="1">
        <f t="array" ref="N3007" xml:space="preserve"> MATCH(TRUE, ISNUMBER( SEARCH( RIGHT(小韻資料表[[#This Row],[切語]],1), 切語下字資料表[切語下字]) ), 0)</f>
        <v>299</v>
      </c>
      <c r="O3007" s="207" t="str" cm="1">
        <f t="array" ref="O3007" xml:space="preserve"> INDEX(切語下字資料表[韻母], 小韻資料表[[#This Row],[下字表識別號]])</f>
        <v>證開3</v>
      </c>
      <c r="P3007" s="207" t="str" cm="1">
        <f t="array" ref="P3007" xml:space="preserve"> INDEX(切語下字資料表[韻母拼音碼], 小韻資料表[[#This Row],[下字表識別號]])</f>
        <v>ieng</v>
      </c>
      <c r="Q3007" s="210" t="str" cm="1">
        <f t="array" ref="Q3007" xml:space="preserve"> INDEX(設定表!$C$19:$C$23, INT( LEFT(小韻資料表[[#This Row],[目次編碼]],1) ))</f>
        <v>去</v>
      </c>
      <c r="R3007" s="210">
        <f xml:space="preserve">  INDEX(設定表!$C$8:$C$15, MATCH( (RIGHT(小韻資料表[[#This Row],[清濁]]) &amp; 小韻資料表[[#This Row],[調]]), 設定表!$B$8:$B$15, 0))</f>
        <v>3</v>
      </c>
      <c r="S3007" s="205" t="s">
        <v>309</v>
      </c>
      <c r="T3007" s="205" t="s">
        <v>309</v>
      </c>
      <c r="U3007" s="226" t="s">
        <v>309</v>
      </c>
      <c r="V3007" s="146" t="s">
        <v>309</v>
      </c>
      <c r="X3007" s="135"/>
      <c r="Y3007" s="135"/>
      <c r="AA3007" s="135"/>
      <c r="AB3007" s="134"/>
      <c r="AC3007" s="135"/>
      <c r="AD3007" s="135"/>
      <c r="AH3007" s="135"/>
      <c r="AI3007" s="135"/>
    </row>
    <row r="3008" spans="1:35" ht="31.5">
      <c r="A3008" s="205">
        <v>3004</v>
      </c>
      <c r="B3008" s="206" t="s">
        <v>10469</v>
      </c>
      <c r="C3008" s="207" t="str">
        <f xml:space="preserve"> _xlfn.CONCAT(小韻資料表[[#This Row],[聲母拼音碼]],小韻資料表[[#This Row],[韻母拼音碼]],小韻資料表[[#This Row],[調號]])</f>
        <v>Øieng7</v>
      </c>
      <c r="D3008" s="206" t="s">
        <v>10470</v>
      </c>
      <c r="E3008" s="208" t="s">
        <v>1062</v>
      </c>
      <c r="F3008" s="205">
        <v>2</v>
      </c>
      <c r="G3008" s="209" t="s">
        <v>10471</v>
      </c>
      <c r="H3008" s="205">
        <f xml:space="preserve"> LEN(小韻資料表[[#This Row],[小韻字集]])</f>
        <v>7</v>
      </c>
      <c r="I3008" s="205" cm="1">
        <f t="array" ref="I3008" xml:space="preserve"> MATCH(TRUE, ISNUMBER( SEARCH( LEFT(小韻資料表[[#This Row],[切語]],1), 切語上字資料表[切語上字]) ), 0)</f>
        <v>39</v>
      </c>
      <c r="J3008" s="210" t="str" cm="1">
        <f t="array" ref="J3008" xml:space="preserve"> INDEX(切語上字資料表[聲母], 小韻資料表[[#This Row],[上字表識別號]])</f>
        <v>喻</v>
      </c>
      <c r="K3008" s="210" t="str" cm="1">
        <f t="array" ref="K3008" xml:space="preserve"> INDEX(切語上字資料表[聲母拼音碼], 小韻資料表[[#This Row],[上字表識別號]])</f>
        <v>Ø</v>
      </c>
      <c r="L3008" s="210" t="str" cm="1">
        <f t="array" ref="L3008" xml:space="preserve"> INDEX(切語上字資料表[清濁], 小韻資料表[[#This Row],[上字表識別號]])</f>
        <v>次濁</v>
      </c>
      <c r="M3008" s="223" t="str" cm="1">
        <f t="array" ref="M3008" xml:space="preserve"> INDEX(切語上字資料表[發送收], 小韻資料表[[#This Row],[上字表識別號]])</f>
        <v>發聲</v>
      </c>
      <c r="N3008" s="205" cm="1">
        <f t="array" ref="N3008" xml:space="preserve"> MATCH(TRUE, ISNUMBER( SEARCH( RIGHT(小韻資料表[[#This Row],[切語]],1), 切語下字資料表[切語下字]) ), 0)</f>
        <v>299</v>
      </c>
      <c r="O3008" s="207" t="str" cm="1">
        <f t="array" ref="O3008" xml:space="preserve"> INDEX(切語下字資料表[韻母], 小韻資料表[[#This Row],[下字表識別號]])</f>
        <v>證開3</v>
      </c>
      <c r="P3008" s="207" t="str" cm="1">
        <f t="array" ref="P3008" xml:space="preserve"> INDEX(切語下字資料表[韻母拼音碼], 小韻資料表[[#This Row],[下字表識別號]])</f>
        <v>ieng</v>
      </c>
      <c r="Q3008" s="210" t="str" cm="1">
        <f t="array" ref="Q3008" xml:space="preserve"> INDEX(設定表!$C$19:$C$23, INT( LEFT(小韻資料表[[#This Row],[目次編碼]],1) ))</f>
        <v>去</v>
      </c>
      <c r="R3008" s="210">
        <f xml:space="preserve">  INDEX(設定表!$C$8:$C$15, MATCH( (RIGHT(小韻資料表[[#This Row],[清濁]]) &amp; 小韻資料表[[#This Row],[調]]), 設定表!$B$8:$B$15, 0))</f>
        <v>7</v>
      </c>
      <c r="S3008" s="205" t="s">
        <v>309</v>
      </c>
      <c r="T3008" s="205" t="s">
        <v>309</v>
      </c>
      <c r="U3008" s="226" t="s">
        <v>309</v>
      </c>
      <c r="V3008" s="147" t="s">
        <v>309</v>
      </c>
      <c r="X3008" s="135"/>
      <c r="Y3008" s="135"/>
      <c r="AA3008" s="135"/>
      <c r="AB3008" s="134"/>
      <c r="AC3008" s="135"/>
      <c r="AD3008" s="135"/>
      <c r="AH3008" s="135"/>
      <c r="AI3008" s="135"/>
    </row>
    <row r="3009" spans="1:35" ht="31.5">
      <c r="A3009" s="205">
        <v>3005</v>
      </c>
      <c r="B3009" s="206" t="s">
        <v>10472</v>
      </c>
      <c r="C3009" s="207" t="str">
        <f xml:space="preserve"> _xlfn.CONCAT(小韻資料表[[#This Row],[聲母拼音碼]],小韻資料表[[#This Row],[韻母拼音碼]],小韻資料表[[#This Row],[調號]])</f>
        <v>sieng7</v>
      </c>
      <c r="D3009" s="206" t="s">
        <v>10473</v>
      </c>
      <c r="E3009" s="208" t="s">
        <v>1062</v>
      </c>
      <c r="F3009" s="205">
        <v>3</v>
      </c>
      <c r="G3009" s="209" t="s">
        <v>10474</v>
      </c>
      <c r="H3009" s="205">
        <f xml:space="preserve"> LEN(小韻資料表[[#This Row],[小韻字集]])</f>
        <v>8</v>
      </c>
      <c r="I3009" s="205" cm="1">
        <f t="array" ref="I3009" xml:space="preserve"> MATCH(TRUE, ISNUMBER( SEARCH( LEFT(小韻資料表[[#This Row],[切語]],1), 切語上字資料表[切語上字]) ), 0)</f>
        <v>32</v>
      </c>
      <c r="J3009" s="210" t="str" cm="1">
        <f t="array" ref="J3009" xml:space="preserve"> INDEX(切語上字資料表[聲母], 小韻資料表[[#This Row],[上字表識別號]])</f>
        <v>神</v>
      </c>
      <c r="K3009" s="210" t="str" cm="1">
        <f t="array" ref="K3009" xml:space="preserve"> INDEX(切語上字資料表[聲母拼音碼], 小韻資料表[[#This Row],[上字表識別號]])</f>
        <v>s</v>
      </c>
      <c r="L3009" s="210" t="str" cm="1">
        <f t="array" ref="L3009" xml:space="preserve"> INDEX(切語上字資料表[清濁], 小韻資料表[[#This Row],[上字表識別號]])</f>
        <v>全濁</v>
      </c>
      <c r="M3009" s="223" t="str" cm="1">
        <f t="array" ref="M3009" xml:space="preserve"> INDEX(切語上字資料表[發送收], 小韻資料表[[#This Row],[上字表識別號]])</f>
        <v>發聲</v>
      </c>
      <c r="N3009" s="205" cm="1">
        <f t="array" ref="N3009" xml:space="preserve"> MATCH(TRUE, ISNUMBER( SEARCH( RIGHT(小韻資料表[[#This Row],[切語]],1), 切語下字資料表[切語下字]) ), 0)</f>
        <v>299</v>
      </c>
      <c r="O3009" s="207" t="str" cm="1">
        <f t="array" ref="O3009" xml:space="preserve"> INDEX(切語下字資料表[韻母], 小韻資料表[[#This Row],[下字表識別號]])</f>
        <v>證開3</v>
      </c>
      <c r="P3009" s="207" t="str" cm="1">
        <f t="array" ref="P3009" xml:space="preserve"> INDEX(切語下字資料表[韻母拼音碼], 小韻資料表[[#This Row],[下字表識別號]])</f>
        <v>ieng</v>
      </c>
      <c r="Q3009" s="210" t="str" cm="1">
        <f t="array" ref="Q3009" xml:space="preserve"> INDEX(設定表!$C$19:$C$23, INT( LEFT(小韻資料表[[#This Row],[目次編碼]],1) ))</f>
        <v>去</v>
      </c>
      <c r="R3009" s="210">
        <f xml:space="preserve">  INDEX(設定表!$C$8:$C$15, MATCH( (RIGHT(小韻資料表[[#This Row],[清濁]]) &amp; 小韻資料表[[#This Row],[調]]), 設定表!$B$8:$B$15, 0))</f>
        <v>7</v>
      </c>
      <c r="S3009" s="205" t="s">
        <v>10475</v>
      </c>
      <c r="T3009" s="205" t="s">
        <v>309</v>
      </c>
      <c r="U3009" s="226" t="s">
        <v>10476</v>
      </c>
      <c r="V3009" s="146" t="s">
        <v>309</v>
      </c>
      <c r="X3009" s="135"/>
      <c r="Y3009" s="135"/>
      <c r="AA3009" s="135"/>
      <c r="AB3009" s="134"/>
      <c r="AC3009" s="135"/>
      <c r="AD3009" s="135"/>
      <c r="AH3009" s="135"/>
      <c r="AI3009" s="135"/>
    </row>
    <row r="3010" spans="1:35" ht="31.5">
      <c r="A3010" s="205">
        <v>3006</v>
      </c>
      <c r="B3010" s="206" t="s">
        <v>10477</v>
      </c>
      <c r="C3010" s="207" t="str">
        <f xml:space="preserve"> _xlfn.CONCAT(小韻資料表[[#This Row],[聲母拼音碼]],小韻資料表[[#This Row],[韻母拼音碼]],小韻資料表[[#This Row],[調號]])</f>
        <v>jieng7</v>
      </c>
      <c r="D3010" s="206" t="s">
        <v>10478</v>
      </c>
      <c r="E3010" s="208" t="s">
        <v>1062</v>
      </c>
      <c r="F3010" s="205">
        <v>4</v>
      </c>
      <c r="G3010" s="209" t="s">
        <v>10479</v>
      </c>
      <c r="H3010" s="205">
        <f xml:space="preserve"> LEN(小韻資料表[[#This Row],[小韻字集]])</f>
        <v>4</v>
      </c>
      <c r="I3010" s="205" cm="1">
        <f t="array" ref="I3010" xml:space="preserve"> MATCH(TRUE, ISNUMBER( SEARCH( LEFT(小韻資料表[[#This Row],[切語]],1), 切語上字資料表[切語上字]) ), 0)</f>
        <v>41</v>
      </c>
      <c r="J3010" s="210" t="str" cm="1">
        <f t="array" ref="J3010" xml:space="preserve"> INDEX(切語上字資料表[聲母], 小韻資料表[[#This Row],[上字表識別號]])</f>
        <v>日</v>
      </c>
      <c r="K3010" s="210" t="str" cm="1">
        <f t="array" ref="K3010" xml:space="preserve"> INDEX(切語上字資料表[聲母拼音碼], 小韻資料表[[#This Row],[上字表識別號]])</f>
        <v>j</v>
      </c>
      <c r="L3010" s="210" t="str" cm="1">
        <f t="array" ref="L3010" xml:space="preserve"> INDEX(切語上字資料表[清濁], 小韻資料表[[#This Row],[上字表識別號]])</f>
        <v>次濁</v>
      </c>
      <c r="M3010" s="223" t="str" cm="1">
        <f t="array" ref="M3010" xml:space="preserve"> INDEX(切語上字資料表[發送收], 小韻資料表[[#This Row],[上字表識別號]])</f>
        <v>收聲</v>
      </c>
      <c r="N3010" s="205" cm="1">
        <f t="array" ref="N3010" xml:space="preserve"> MATCH(TRUE, ISNUMBER( SEARCH( RIGHT(小韻資料表[[#This Row],[切語]],1), 切語下字資料表[切語下字]) ), 0)</f>
        <v>299</v>
      </c>
      <c r="O3010" s="207" t="str" cm="1">
        <f t="array" ref="O3010" xml:space="preserve"> INDEX(切語下字資料表[韻母], 小韻資料表[[#This Row],[下字表識別號]])</f>
        <v>證開3</v>
      </c>
      <c r="P3010" s="207" t="str" cm="1">
        <f t="array" ref="P3010" xml:space="preserve"> INDEX(切語下字資料表[韻母拼音碼], 小韻資料表[[#This Row],[下字表識別號]])</f>
        <v>ieng</v>
      </c>
      <c r="Q3010" s="210" t="str" cm="1">
        <f t="array" ref="Q3010" xml:space="preserve"> INDEX(設定表!$C$19:$C$23, INT( LEFT(小韻資料表[[#This Row],[目次編碼]],1) ))</f>
        <v>去</v>
      </c>
      <c r="R3010" s="210">
        <f xml:space="preserve">  INDEX(設定表!$C$8:$C$15, MATCH( (RIGHT(小韻資料表[[#This Row],[清濁]]) &amp; 小韻資料表[[#This Row],[調]]), 設定表!$B$8:$B$15, 0))</f>
        <v>7</v>
      </c>
      <c r="S3010" s="205" t="s">
        <v>309</v>
      </c>
      <c r="T3010" s="205" t="s">
        <v>309</v>
      </c>
      <c r="U3010" s="226" t="s">
        <v>309</v>
      </c>
      <c r="V3010" s="147" t="s">
        <v>309</v>
      </c>
      <c r="X3010" s="135"/>
      <c r="Y3010" s="135"/>
      <c r="AA3010" s="135"/>
      <c r="AB3010" s="134"/>
      <c r="AC3010" s="135"/>
      <c r="AD3010" s="135"/>
      <c r="AH3010" s="135"/>
      <c r="AI3010" s="135"/>
    </row>
    <row r="3011" spans="1:35" ht="31.5">
      <c r="A3011" s="205">
        <v>3007</v>
      </c>
      <c r="B3011" s="206" t="s">
        <v>10480</v>
      </c>
      <c r="C3011" s="207" t="str">
        <f xml:space="preserve"> _xlfn.CONCAT(小韻資料表[[#This Row],[聲母拼音碼]],小韻資料表[[#This Row],[韻母拼音碼]],小韻資料表[[#This Row],[調號]])</f>
        <v>Øieng3</v>
      </c>
      <c r="D3011" s="206" t="s">
        <v>10481</v>
      </c>
      <c r="E3011" s="208" t="s">
        <v>1062</v>
      </c>
      <c r="F3011" s="205">
        <v>5</v>
      </c>
      <c r="G3011" s="209" t="s">
        <v>10482</v>
      </c>
      <c r="H3011" s="205">
        <f xml:space="preserve"> LEN(小韻資料表[[#This Row],[小韻字集]])</f>
        <v>3</v>
      </c>
      <c r="I3011" s="205" cm="1">
        <f t="array" ref="I3011" xml:space="preserve"> MATCH(TRUE, ISNUMBER( SEARCH( LEFT(小韻資料表[[#This Row],[切語]],1), 切語上字資料表[切語上字]) ), 0)</f>
        <v>35</v>
      </c>
      <c r="J3011" s="210" t="str" cm="1">
        <f t="array" ref="J3011" xml:space="preserve"> INDEX(切語上字資料表[聲母], 小韻資料表[[#This Row],[上字表識別號]])</f>
        <v>影</v>
      </c>
      <c r="K3011" s="210" t="str" cm="1">
        <f t="array" ref="K3011" xml:space="preserve"> INDEX(切語上字資料表[聲母拼音碼], 小韻資料表[[#This Row],[上字表識別號]])</f>
        <v>Ø</v>
      </c>
      <c r="L3011" s="210" t="str" cm="1">
        <f t="array" ref="L3011" xml:space="preserve"> INDEX(切語上字資料表[清濁], 小韻資料表[[#This Row],[上字表識別號]])</f>
        <v>全清</v>
      </c>
      <c r="M3011" s="223" t="str" cm="1">
        <f t="array" ref="M3011" xml:space="preserve"> INDEX(切語上字資料表[發送收], 小韻資料表[[#This Row],[上字表識別號]])</f>
        <v>發聲</v>
      </c>
      <c r="N3011" s="205" cm="1">
        <f t="array" ref="N3011" xml:space="preserve"> MATCH(TRUE, ISNUMBER( SEARCH( RIGHT(小韻資料表[[#This Row],[切語]],1), 切語下字資料表[切語下字]) ), 0)</f>
        <v>299</v>
      </c>
      <c r="O3011" s="207" t="str" cm="1">
        <f t="array" ref="O3011" xml:space="preserve"> INDEX(切語下字資料表[韻母], 小韻資料表[[#This Row],[下字表識別號]])</f>
        <v>證開3</v>
      </c>
      <c r="P3011" s="207" t="str" cm="1">
        <f t="array" ref="P3011" xml:space="preserve"> INDEX(切語下字資料表[韻母拼音碼], 小韻資料表[[#This Row],[下字表識別號]])</f>
        <v>ieng</v>
      </c>
      <c r="Q3011" s="210" t="str" cm="1">
        <f t="array" ref="Q3011" xml:space="preserve"> INDEX(設定表!$C$19:$C$23, INT( LEFT(小韻資料表[[#This Row],[目次編碼]],1) ))</f>
        <v>去</v>
      </c>
      <c r="R3011" s="210">
        <f xml:space="preserve">  INDEX(設定表!$C$8:$C$15, MATCH( (RIGHT(小韻資料表[[#This Row],[清濁]]) &amp; 小韻資料表[[#This Row],[調]]), 設定表!$B$8:$B$15, 0))</f>
        <v>3</v>
      </c>
      <c r="S3011" s="205" t="s">
        <v>309</v>
      </c>
      <c r="T3011" s="205" t="s">
        <v>309</v>
      </c>
      <c r="U3011" s="226" t="s">
        <v>309</v>
      </c>
      <c r="V3011" s="146" t="s">
        <v>309</v>
      </c>
      <c r="X3011" s="135"/>
      <c r="Y3011" s="135"/>
      <c r="AA3011" s="135"/>
      <c r="AB3011" s="134"/>
      <c r="AC3011" s="135"/>
      <c r="AD3011" s="135"/>
      <c r="AH3011" s="135"/>
      <c r="AI3011" s="135"/>
    </row>
    <row r="3012" spans="1:35" ht="31.5">
      <c r="A3012" s="205">
        <v>3008</v>
      </c>
      <c r="B3012" s="206" t="s">
        <v>10483</v>
      </c>
      <c r="C3012" s="207" t="str">
        <f xml:space="preserve"> _xlfn.CONCAT(小韻資料表[[#This Row],[聲母拼音碼]],小韻資料表[[#This Row],[韻母拼音碼]],小韻資料表[[#This Row],[調號]])</f>
        <v>cieng3</v>
      </c>
      <c r="D3012" s="206" t="s">
        <v>10484</v>
      </c>
      <c r="E3012" s="208" t="s">
        <v>1062</v>
      </c>
      <c r="F3012" s="205">
        <v>6</v>
      </c>
      <c r="G3012" s="209" t="s">
        <v>10485</v>
      </c>
      <c r="H3012" s="205">
        <f xml:space="preserve"> LEN(小韻資料表[[#This Row],[小韻字集]])</f>
        <v>5</v>
      </c>
      <c r="I3012" s="205" cm="1">
        <f t="array" ref="I3012" xml:space="preserve"> MATCH(TRUE, ISNUMBER( SEARCH( LEFT(小韻資料表[[#This Row],[切語]],1), 切語上字資料表[切語上字]) ), 0)</f>
        <v>21</v>
      </c>
      <c r="J3012" s="210" t="str" cm="1">
        <f t="array" ref="J3012" xml:space="preserve"> INDEX(切語上字資料表[聲母], 小韻資料表[[#This Row],[上字表識別號]])</f>
        <v>精</v>
      </c>
      <c r="K3012" s="210" t="str" cm="1">
        <f t="array" ref="K3012" xml:space="preserve"> INDEX(切語上字資料表[聲母拼音碼], 小韻資料表[[#This Row],[上字表識別號]])</f>
        <v>c</v>
      </c>
      <c r="L3012" s="210" t="str" cm="1">
        <f t="array" ref="L3012" xml:space="preserve"> INDEX(切語上字資料表[清濁], 小韻資料表[[#This Row],[上字表識別號]])</f>
        <v>全清</v>
      </c>
      <c r="M3012" s="223" t="str" cm="1">
        <f t="array" ref="M3012" xml:space="preserve"> INDEX(切語上字資料表[發送收], 小韻資料表[[#This Row],[上字表識別號]])</f>
        <v>發聲</v>
      </c>
      <c r="N3012" s="205" cm="1">
        <f t="array" ref="N3012" xml:space="preserve"> MATCH(TRUE, ISNUMBER( SEARCH( RIGHT(小韻資料表[[#This Row],[切語]],1), 切語下字資料表[切語下字]) ), 0)</f>
        <v>299</v>
      </c>
      <c r="O3012" s="207" t="str" cm="1">
        <f t="array" ref="O3012" xml:space="preserve"> INDEX(切語下字資料表[韻母], 小韻資料表[[#This Row],[下字表識別號]])</f>
        <v>證開3</v>
      </c>
      <c r="P3012" s="207" t="str" cm="1">
        <f t="array" ref="P3012" xml:space="preserve"> INDEX(切語下字資料表[韻母拼音碼], 小韻資料表[[#This Row],[下字表識別號]])</f>
        <v>ieng</v>
      </c>
      <c r="Q3012" s="210" t="str" cm="1">
        <f t="array" ref="Q3012" xml:space="preserve"> INDEX(設定表!$C$19:$C$23, INT( LEFT(小韻資料表[[#This Row],[目次編碼]],1) ))</f>
        <v>去</v>
      </c>
      <c r="R3012" s="210">
        <f xml:space="preserve">  INDEX(設定表!$C$8:$C$15, MATCH( (RIGHT(小韻資料表[[#This Row],[清濁]]) &amp; 小韻資料表[[#This Row],[調]]), 設定表!$B$8:$B$15, 0))</f>
        <v>3</v>
      </c>
      <c r="S3012" s="205" t="s">
        <v>309</v>
      </c>
      <c r="T3012" s="205" t="s">
        <v>309</v>
      </c>
      <c r="U3012" s="226" t="s">
        <v>309</v>
      </c>
      <c r="V3012" s="147" t="s">
        <v>309</v>
      </c>
      <c r="X3012" s="135"/>
      <c r="Y3012" s="135"/>
      <c r="AA3012" s="135"/>
      <c r="AB3012" s="134"/>
      <c r="AC3012" s="135"/>
      <c r="AD3012" s="135"/>
      <c r="AH3012" s="135"/>
      <c r="AI3012" s="135"/>
    </row>
    <row r="3013" spans="1:35" ht="31.5">
      <c r="A3013" s="205">
        <v>3009</v>
      </c>
      <c r="B3013" s="206" t="s">
        <v>10486</v>
      </c>
      <c r="C3013" s="207" t="str">
        <f xml:space="preserve"> _xlfn.CONCAT(小韻資料表[[#This Row],[聲母拼音碼]],小韻資料表[[#This Row],[韻母拼音碼]],小韻資料表[[#This Row],[調號]])</f>
        <v>hieng3</v>
      </c>
      <c r="D3013" s="206" t="s">
        <v>4510</v>
      </c>
      <c r="E3013" s="208" t="s">
        <v>1062</v>
      </c>
      <c r="F3013" s="205">
        <v>7</v>
      </c>
      <c r="G3013" s="209" t="s">
        <v>10487</v>
      </c>
      <c r="H3013" s="205">
        <f xml:space="preserve"> LEN(小韻資料表[[#This Row],[小韻字集]])</f>
        <v>3</v>
      </c>
      <c r="I3013" s="205" cm="1">
        <f t="array" ref="I3013" xml:space="preserve"> MATCH(TRUE, ISNUMBER( SEARCH( LEFT(小韻資料表[[#This Row],[切語]],1), 切語上字資料表[切語上字]) ), 0)</f>
        <v>36</v>
      </c>
      <c r="J3013" s="210" t="str" cm="1">
        <f t="array" ref="J3013" xml:space="preserve"> INDEX(切語上字資料表[聲母], 小韻資料表[[#This Row],[上字表識別號]])</f>
        <v>曉</v>
      </c>
      <c r="K3013" s="210" t="str" cm="1">
        <f t="array" ref="K3013" xml:space="preserve"> INDEX(切語上字資料表[聲母拼音碼], 小韻資料表[[#This Row],[上字表識別號]])</f>
        <v>h</v>
      </c>
      <c r="L3013" s="210" t="str" cm="1">
        <f t="array" ref="L3013" xml:space="preserve"> INDEX(切語上字資料表[清濁], 小韻資料表[[#This Row],[上字表識別號]])</f>
        <v>次清</v>
      </c>
      <c r="M3013" s="223" t="str" cm="1">
        <f t="array" ref="M3013" xml:space="preserve"> INDEX(切語上字資料表[發送收], 小韻資料表[[#This Row],[上字表識別號]])</f>
        <v>送氣</v>
      </c>
      <c r="N3013" s="205" cm="1">
        <f t="array" ref="N3013" xml:space="preserve"> MATCH(TRUE, ISNUMBER( SEARCH( RIGHT(小韻資料表[[#This Row],[切語]],1), 切語下字資料表[切語下字]) ), 0)</f>
        <v>299</v>
      </c>
      <c r="O3013" s="207" t="str" cm="1">
        <f t="array" ref="O3013" xml:space="preserve"> INDEX(切語下字資料表[韻母], 小韻資料表[[#This Row],[下字表識別號]])</f>
        <v>證開3</v>
      </c>
      <c r="P3013" s="207" t="str" cm="1">
        <f t="array" ref="P3013" xml:space="preserve"> INDEX(切語下字資料表[韻母拼音碼], 小韻資料表[[#This Row],[下字表識別號]])</f>
        <v>ieng</v>
      </c>
      <c r="Q3013" s="210" t="str" cm="1">
        <f t="array" ref="Q3013" xml:space="preserve"> INDEX(設定表!$C$19:$C$23, INT( LEFT(小韻資料表[[#This Row],[目次編碼]],1) ))</f>
        <v>去</v>
      </c>
      <c r="R3013" s="210">
        <f xml:space="preserve">  INDEX(設定表!$C$8:$C$15, MATCH( (RIGHT(小韻資料表[[#This Row],[清濁]]) &amp; 小韻資料表[[#This Row],[調]]), 設定表!$B$8:$B$15, 0))</f>
        <v>3</v>
      </c>
      <c r="S3013" s="205" t="s">
        <v>309</v>
      </c>
      <c r="T3013" s="205" t="s">
        <v>309</v>
      </c>
      <c r="U3013" s="226" t="s">
        <v>309</v>
      </c>
      <c r="V3013" s="146" t="s">
        <v>309</v>
      </c>
      <c r="X3013" s="135"/>
      <c r="Y3013" s="135"/>
      <c r="AA3013" s="135"/>
      <c r="AB3013" s="134"/>
      <c r="AC3013" s="135"/>
      <c r="AD3013" s="135"/>
      <c r="AH3013" s="135"/>
      <c r="AI3013" s="135"/>
    </row>
    <row r="3014" spans="1:35" ht="31.5">
      <c r="A3014" s="205">
        <v>3010</v>
      </c>
      <c r="B3014" s="206" t="s">
        <v>10488</v>
      </c>
      <c r="C3014" s="207" t="str">
        <f xml:space="preserve"> _xlfn.CONCAT(小韻資料表[[#This Row],[聲母拼音碼]],小韻資料表[[#This Row],[韻母拼音碼]],小韻資料表[[#This Row],[調號]])</f>
        <v>sieng3</v>
      </c>
      <c r="D3014" s="206" t="s">
        <v>10489</v>
      </c>
      <c r="E3014" s="208" t="s">
        <v>1062</v>
      </c>
      <c r="F3014" s="205">
        <v>8</v>
      </c>
      <c r="G3014" s="209" t="s">
        <v>10490</v>
      </c>
      <c r="H3014" s="205">
        <f xml:space="preserve"> LEN(小韻資料表[[#This Row],[小韻字集]])</f>
        <v>4</v>
      </c>
      <c r="I3014" s="205" cm="1">
        <f t="array" ref="I3014" xml:space="preserve"> MATCH(TRUE, ISNUMBER( SEARCH( LEFT(小韻資料表[[#This Row],[切語]],1), 切語上字資料表[切語上字]) ), 0)</f>
        <v>33</v>
      </c>
      <c r="J3014" s="210" t="str" cm="1">
        <f t="array" ref="J3014" xml:space="preserve"> INDEX(切語上字資料表[聲母], 小韻資料表[[#This Row],[上字表識別號]])</f>
        <v>審</v>
      </c>
      <c r="K3014" s="210" t="str" cm="1">
        <f t="array" ref="K3014" xml:space="preserve"> INDEX(切語上字資料表[聲母拼音碼], 小韻資料表[[#This Row],[上字表識別號]])</f>
        <v>s</v>
      </c>
      <c r="L3014" s="210" t="str" cm="1">
        <f t="array" ref="L3014" xml:space="preserve"> INDEX(切語上字資料表[清濁], 小韻資料表[[#This Row],[上字表識別號]])</f>
        <v>全清</v>
      </c>
      <c r="M3014" s="223" t="str" cm="1">
        <f t="array" ref="M3014" xml:space="preserve"> INDEX(切語上字資料表[發送收], 小韻資料表[[#This Row],[上字表識別號]])</f>
        <v>送氣</v>
      </c>
      <c r="N3014" s="205" cm="1">
        <f t="array" ref="N3014" xml:space="preserve"> MATCH(TRUE, ISNUMBER( SEARCH( RIGHT(小韻資料表[[#This Row],[切語]],1), 切語下字資料表[切語下字]) ), 0)</f>
        <v>299</v>
      </c>
      <c r="O3014" s="207" t="str" cm="1">
        <f t="array" ref="O3014" xml:space="preserve"> INDEX(切語下字資料表[韻母], 小韻資料表[[#This Row],[下字表識別號]])</f>
        <v>證開3</v>
      </c>
      <c r="P3014" s="207" t="str" cm="1">
        <f t="array" ref="P3014" xml:space="preserve"> INDEX(切語下字資料表[韻母拼音碼], 小韻資料表[[#This Row],[下字表識別號]])</f>
        <v>ieng</v>
      </c>
      <c r="Q3014" s="210" t="str" cm="1">
        <f t="array" ref="Q3014" xml:space="preserve"> INDEX(設定表!$C$19:$C$23, INT( LEFT(小韻資料表[[#This Row],[目次編碼]],1) ))</f>
        <v>去</v>
      </c>
      <c r="R3014" s="210">
        <f xml:space="preserve">  INDEX(設定表!$C$8:$C$15, MATCH( (RIGHT(小韻資料表[[#This Row],[清濁]]) &amp; 小韻資料表[[#This Row],[調]]), 設定表!$B$8:$B$15, 0))</f>
        <v>3</v>
      </c>
      <c r="S3014" s="205" t="s">
        <v>309</v>
      </c>
      <c r="T3014" s="205" t="s">
        <v>309</v>
      </c>
      <c r="U3014" s="226" t="s">
        <v>309</v>
      </c>
      <c r="V3014" s="147" t="s">
        <v>309</v>
      </c>
      <c r="X3014" s="135"/>
      <c r="Y3014" s="135"/>
      <c r="AA3014" s="135"/>
      <c r="AB3014" s="134"/>
      <c r="AC3014" s="135"/>
      <c r="AD3014" s="135"/>
      <c r="AH3014" s="135"/>
      <c r="AI3014" s="135"/>
    </row>
    <row r="3015" spans="1:35" ht="31.5">
      <c r="A3015" s="205">
        <v>3011</v>
      </c>
      <c r="B3015" s="206" t="s">
        <v>10491</v>
      </c>
      <c r="C3015" s="207" t="str">
        <f xml:space="preserve"> _xlfn.CONCAT(小韻資料表[[#This Row],[聲母拼音碼]],小韻資料表[[#This Row],[韻母拼音碼]],小韻資料表[[#This Row],[調號]])</f>
        <v>tieng7</v>
      </c>
      <c r="D3015" s="206" t="s">
        <v>10492</v>
      </c>
      <c r="E3015" s="208" t="s">
        <v>1062</v>
      </c>
      <c r="F3015" s="205">
        <v>9</v>
      </c>
      <c r="G3015" s="209" t="s">
        <v>10493</v>
      </c>
      <c r="H3015" s="205">
        <f xml:space="preserve"> LEN(小韻資料表[[#This Row],[小韻字集]])</f>
        <v>5</v>
      </c>
      <c r="I3015" s="205" cm="1">
        <f t="array" ref="I3015" xml:space="preserve"> MATCH(TRUE, ISNUMBER( SEARCH( LEFT(小韻資料表[[#This Row],[切語]],1), 切語上字資料表[切語上字]) ), 0)</f>
        <v>11</v>
      </c>
      <c r="J3015" s="210" t="str" cm="1">
        <f t="array" ref="J3015" xml:space="preserve"> INDEX(切語上字資料表[聲母], 小韻資料表[[#This Row],[上字表識別號]])</f>
        <v>澄</v>
      </c>
      <c r="K3015" s="210" t="str" cm="1">
        <f t="array" ref="K3015" xml:space="preserve"> INDEX(切語上字資料表[聲母拼音碼], 小韻資料表[[#This Row],[上字表識別號]])</f>
        <v>t</v>
      </c>
      <c r="L3015" s="210" t="str" cm="1">
        <f t="array" ref="L3015" xml:space="preserve"> INDEX(切語上字資料表[清濁], 小韻資料表[[#This Row],[上字表識別號]])</f>
        <v>全濁</v>
      </c>
      <c r="M3015" s="223" cm="1">
        <f t="array" ref="M3015" xml:space="preserve"> INDEX(切語上字資料表[發送收], 小韻資料表[[#This Row],[上字表識別號]])</f>
        <v>0</v>
      </c>
      <c r="N3015" s="205" cm="1">
        <f t="array" ref="N3015" xml:space="preserve"> MATCH(TRUE, ISNUMBER( SEARCH( RIGHT(小韻資料表[[#This Row],[切語]],1), 切語下字資料表[切語下字]) ), 0)</f>
        <v>299</v>
      </c>
      <c r="O3015" s="207" t="str" cm="1">
        <f t="array" ref="O3015" xml:space="preserve"> INDEX(切語下字資料表[韻母], 小韻資料表[[#This Row],[下字表識別號]])</f>
        <v>證開3</v>
      </c>
      <c r="P3015" s="207" t="str" cm="1">
        <f t="array" ref="P3015" xml:space="preserve"> INDEX(切語下字資料表[韻母拼音碼], 小韻資料表[[#This Row],[下字表識別號]])</f>
        <v>ieng</v>
      </c>
      <c r="Q3015" s="210" t="str" cm="1">
        <f t="array" ref="Q3015" xml:space="preserve"> INDEX(設定表!$C$19:$C$23, INT( LEFT(小韻資料表[[#This Row],[目次編碼]],1) ))</f>
        <v>去</v>
      </c>
      <c r="R3015" s="210">
        <f xml:space="preserve">  INDEX(設定表!$C$8:$C$15, MATCH( (RIGHT(小韻資料表[[#This Row],[清濁]]) &amp; 小韻資料表[[#This Row],[調]]), 設定表!$B$8:$B$15, 0))</f>
        <v>7</v>
      </c>
      <c r="S3015" s="205" t="s">
        <v>309</v>
      </c>
      <c r="T3015" s="205" t="s">
        <v>309</v>
      </c>
      <c r="U3015" s="226" t="s">
        <v>309</v>
      </c>
      <c r="V3015" s="146" t="s">
        <v>309</v>
      </c>
      <c r="X3015" s="135"/>
      <c r="Y3015" s="135"/>
      <c r="AA3015" s="135"/>
      <c r="AB3015" s="134"/>
      <c r="AC3015" s="135"/>
      <c r="AD3015" s="135"/>
      <c r="AH3015" s="135"/>
      <c r="AI3015" s="135"/>
    </row>
    <row r="3016" spans="1:35" ht="31.5">
      <c r="A3016" s="205">
        <v>3012</v>
      </c>
      <c r="B3016" s="206" t="s">
        <v>10494</v>
      </c>
      <c r="C3016" s="207" t="str">
        <f xml:space="preserve"> _xlfn.CONCAT(小韻資料表[[#This Row],[聲母拼音碼]],小韻資料表[[#This Row],[韻母拼音碼]],小韻資料表[[#This Row],[調號]])</f>
        <v>lieng7</v>
      </c>
      <c r="D3016" s="206" t="s">
        <v>10495</v>
      </c>
      <c r="E3016" s="208" t="s">
        <v>1062</v>
      </c>
      <c r="F3016" s="205">
        <v>10</v>
      </c>
      <c r="G3016" s="209" t="s">
        <v>10495</v>
      </c>
      <c r="H3016" s="205">
        <f xml:space="preserve"> LEN(小韻資料表[[#This Row],[小韻字集]])</f>
        <v>2</v>
      </c>
      <c r="I3016" s="205" cm="1">
        <f t="array" ref="I3016" xml:space="preserve"> MATCH(TRUE, ISNUMBER( SEARCH( LEFT(小韻資料表[[#This Row],[切語]],1), 切語上字資料表[切語上字]) ), 0)</f>
        <v>40</v>
      </c>
      <c r="J3016" s="210" t="str" cm="1">
        <f t="array" ref="J3016" xml:space="preserve"> INDEX(切語上字資料表[聲母], 小韻資料表[[#This Row],[上字表識別號]])</f>
        <v>來</v>
      </c>
      <c r="K3016" s="210" t="str" cm="1">
        <f t="array" ref="K3016" xml:space="preserve"> INDEX(切語上字資料表[聲母拼音碼], 小韻資料表[[#This Row],[上字表識別號]])</f>
        <v>l</v>
      </c>
      <c r="L3016" s="210" t="str" cm="1">
        <f t="array" ref="L3016" xml:space="preserve"> INDEX(切語上字資料表[清濁], 小韻資料表[[#This Row],[上字表識別號]])</f>
        <v>次濁</v>
      </c>
      <c r="M3016" s="223" t="str" cm="1">
        <f t="array" ref="M3016" xml:space="preserve"> INDEX(切語上字資料表[發送收], 小韻資料表[[#This Row],[上字表識別號]])</f>
        <v>收聲</v>
      </c>
      <c r="N3016" s="205" cm="1">
        <f t="array" ref="N3016" xml:space="preserve"> MATCH(TRUE, ISNUMBER( SEARCH( RIGHT(小韻資料表[[#This Row],[切語]],1), 切語下字資料表[切語下字]) ), 0)</f>
        <v>299</v>
      </c>
      <c r="O3016" s="207" t="str" cm="1">
        <f t="array" ref="O3016" xml:space="preserve"> INDEX(切語下字資料表[韻母], 小韻資料表[[#This Row],[下字表識別號]])</f>
        <v>證開3</v>
      </c>
      <c r="P3016" s="207" t="str" cm="1">
        <f t="array" ref="P3016" xml:space="preserve"> INDEX(切語下字資料表[韻母拼音碼], 小韻資料表[[#This Row],[下字表識別號]])</f>
        <v>ieng</v>
      </c>
      <c r="Q3016" s="210" t="str" cm="1">
        <f t="array" ref="Q3016" xml:space="preserve"> INDEX(設定表!$C$19:$C$23, INT( LEFT(小韻資料表[[#This Row],[目次編碼]],1) ))</f>
        <v>去</v>
      </c>
      <c r="R3016" s="210">
        <f xml:space="preserve">  INDEX(設定表!$C$8:$C$15, MATCH( (RIGHT(小韻資料表[[#This Row],[清濁]]) &amp; 小韻資料表[[#This Row],[調]]), 設定表!$B$8:$B$15, 0))</f>
        <v>7</v>
      </c>
      <c r="S3016" s="215" t="s">
        <v>10496</v>
      </c>
      <c r="T3016" s="205" t="s">
        <v>309</v>
      </c>
      <c r="U3016" s="226" t="s">
        <v>309</v>
      </c>
      <c r="V3016" s="147" t="s">
        <v>309</v>
      </c>
      <c r="X3016" s="135"/>
      <c r="Y3016" s="135"/>
      <c r="AA3016" s="135"/>
      <c r="AB3016" s="134"/>
      <c r="AC3016" s="135"/>
      <c r="AD3016" s="135"/>
      <c r="AH3016" s="135"/>
      <c r="AI3016" s="135"/>
    </row>
    <row r="3017" spans="1:35" ht="31.5">
      <c r="A3017" s="205">
        <v>3013</v>
      </c>
      <c r="B3017" s="206" t="s">
        <v>10497</v>
      </c>
      <c r="C3017" s="207" t="str">
        <f xml:space="preserve"> _xlfn.CONCAT(小韻資料表[[#This Row],[聲母拼音碼]],小韻資料表[[#This Row],[韻母拼音碼]],小韻資料表[[#This Row],[調號]])</f>
        <v>pieng7</v>
      </c>
      <c r="D3017" s="206" t="s">
        <v>4480</v>
      </c>
      <c r="E3017" s="208" t="s">
        <v>1062</v>
      </c>
      <c r="F3017" s="205">
        <v>11</v>
      </c>
      <c r="G3017" s="209" t="s">
        <v>10498</v>
      </c>
      <c r="H3017" s="205">
        <f xml:space="preserve"> LEN(小韻資料表[[#This Row],[小韻字集]])</f>
        <v>2</v>
      </c>
      <c r="I3017" s="205" cm="1">
        <f t="array" ref="I3017" xml:space="preserve"> MATCH(TRUE, ISNUMBER( SEARCH( LEFT(小韻資料表[[#This Row],[切語]],1), 切語上字資料表[切語上字]) ), 0)</f>
        <v>15</v>
      </c>
      <c r="J3017" s="210" t="str" cm="1">
        <f t="array" ref="J3017" xml:space="preserve"> INDEX(切語上字資料表[聲母], 小韻資料表[[#This Row],[上字表識別號]])</f>
        <v>並</v>
      </c>
      <c r="K3017" s="210" t="str" cm="1">
        <f t="array" ref="K3017" xml:space="preserve"> INDEX(切語上字資料表[聲母拼音碼], 小韻資料表[[#This Row],[上字表識別號]])</f>
        <v>p</v>
      </c>
      <c r="L3017" s="210" t="str" cm="1">
        <f t="array" ref="L3017" xml:space="preserve"> INDEX(切語上字資料表[清濁], 小韻資料表[[#This Row],[上字表識別號]])</f>
        <v>全濁</v>
      </c>
      <c r="M3017" s="223" cm="1">
        <f t="array" ref="M3017" xml:space="preserve"> INDEX(切語上字資料表[發送收], 小韻資料表[[#This Row],[上字表識別號]])</f>
        <v>0</v>
      </c>
      <c r="N3017" s="205" cm="1">
        <f t="array" ref="N3017" xml:space="preserve"> MATCH(TRUE, ISNUMBER( SEARCH( RIGHT(小韻資料表[[#This Row],[切語]],1), 切語下字資料表[切語下字]) ), 0)</f>
        <v>299</v>
      </c>
      <c r="O3017" s="207" t="str" cm="1">
        <f t="array" ref="O3017" xml:space="preserve"> INDEX(切語下字資料表[韻母], 小韻資料表[[#This Row],[下字表識別號]])</f>
        <v>證開3</v>
      </c>
      <c r="P3017" s="207" t="str" cm="1">
        <f t="array" ref="P3017" xml:space="preserve"> INDEX(切語下字資料表[韻母拼音碼], 小韻資料表[[#This Row],[下字表識別號]])</f>
        <v>ieng</v>
      </c>
      <c r="Q3017" s="210" t="str" cm="1">
        <f t="array" ref="Q3017" xml:space="preserve"> INDEX(設定表!$C$19:$C$23, INT( LEFT(小韻資料表[[#This Row],[目次編碼]],1) ))</f>
        <v>去</v>
      </c>
      <c r="R3017" s="210">
        <f xml:space="preserve">  INDEX(設定表!$C$8:$C$15, MATCH( (RIGHT(小韻資料表[[#This Row],[清濁]]) &amp; 小韻資料表[[#This Row],[調]]), 設定表!$B$8:$B$15, 0))</f>
        <v>7</v>
      </c>
      <c r="S3017" s="205" t="s">
        <v>309</v>
      </c>
      <c r="T3017" s="205" t="s">
        <v>309</v>
      </c>
      <c r="U3017" s="226" t="s">
        <v>309</v>
      </c>
      <c r="V3017" s="146" t="s">
        <v>309</v>
      </c>
      <c r="X3017" s="135"/>
      <c r="Y3017" s="135"/>
      <c r="AA3017" s="135"/>
      <c r="AB3017" s="134"/>
      <c r="AC3017" s="135"/>
      <c r="AD3017" s="135"/>
      <c r="AH3017" s="135"/>
      <c r="AI3017" s="135"/>
    </row>
    <row r="3018" spans="1:35" ht="31.5">
      <c r="A3018" s="205">
        <v>3014</v>
      </c>
      <c r="B3018" s="206" t="s">
        <v>10499</v>
      </c>
      <c r="C3018" s="207" t="str">
        <f xml:space="preserve"> _xlfn.CONCAT(小韻資料表[[#This Row],[聲母拼音碼]],小韻資料表[[#This Row],[韻母拼音碼]],小韻資料表[[#This Row],[調號]])</f>
        <v>chieng3</v>
      </c>
      <c r="D3018" s="206" t="s">
        <v>4514</v>
      </c>
      <c r="E3018" s="208" t="s">
        <v>1062</v>
      </c>
      <c r="F3018" s="205">
        <v>12</v>
      </c>
      <c r="G3018" s="209" t="s">
        <v>10500</v>
      </c>
      <c r="H3018" s="205">
        <f xml:space="preserve"> LEN(小韻資料表[[#This Row],[小韻字集]])</f>
        <v>2</v>
      </c>
      <c r="I3018" s="205" cm="1">
        <f t="array" ref="I3018" xml:space="preserve"> MATCH(TRUE, ISNUMBER( SEARCH( LEFT(小韻資料表[[#This Row],[切語]],1), 切語上字資料表[切語上字]) ), 0)</f>
        <v>31</v>
      </c>
      <c r="J3018" s="210" t="str" cm="1">
        <f t="array" ref="J3018" xml:space="preserve"> INDEX(切語上字資料表[聲母], 小韻資料表[[#This Row],[上字表識別號]])</f>
        <v>穿</v>
      </c>
      <c r="K3018" s="210" t="str" cm="1">
        <f t="array" ref="K3018" xml:space="preserve"> INDEX(切語上字資料表[聲母拼音碼], 小韻資料表[[#This Row],[上字表識別號]])</f>
        <v>ch</v>
      </c>
      <c r="L3018" s="210" t="str" cm="1">
        <f t="array" ref="L3018" xml:space="preserve"> INDEX(切語上字資料表[清濁], 小韻資料表[[#This Row],[上字表識別號]])</f>
        <v>次清</v>
      </c>
      <c r="M3018" s="223" t="str" cm="1">
        <f t="array" ref="M3018" xml:space="preserve"> INDEX(切語上字資料表[發送收], 小韻資料表[[#This Row],[上字表識別號]])</f>
        <v>送氣</v>
      </c>
      <c r="N3018" s="205" cm="1">
        <f t="array" ref="N3018" xml:space="preserve"> MATCH(TRUE, ISNUMBER( SEARCH( RIGHT(小韻資料表[[#This Row],[切語]],1), 切語下字資料表[切語下字]) ), 0)</f>
        <v>299</v>
      </c>
      <c r="O3018" s="207" t="str" cm="1">
        <f t="array" ref="O3018" xml:space="preserve"> INDEX(切語下字資料表[韻母], 小韻資料表[[#This Row],[下字表識別號]])</f>
        <v>證開3</v>
      </c>
      <c r="P3018" s="207" t="str" cm="1">
        <f t="array" ref="P3018" xml:space="preserve"> INDEX(切語下字資料表[韻母拼音碼], 小韻資料表[[#This Row],[下字表識別號]])</f>
        <v>ieng</v>
      </c>
      <c r="Q3018" s="210" t="str" cm="1">
        <f t="array" ref="Q3018" xml:space="preserve"> INDEX(設定表!$C$19:$C$23, INT( LEFT(小韻資料表[[#This Row],[目次編碼]],1) ))</f>
        <v>去</v>
      </c>
      <c r="R3018" s="210">
        <f xml:space="preserve">  INDEX(設定表!$C$8:$C$15, MATCH( (RIGHT(小韻資料表[[#This Row],[清濁]]) &amp; 小韻資料表[[#This Row],[調]]), 設定表!$B$8:$B$15, 0))</f>
        <v>3</v>
      </c>
      <c r="S3018" s="205" t="s">
        <v>309</v>
      </c>
      <c r="T3018" s="205" t="s">
        <v>309</v>
      </c>
      <c r="U3018" s="226" t="s">
        <v>309</v>
      </c>
      <c r="V3018" s="147" t="s">
        <v>309</v>
      </c>
      <c r="X3018" s="135"/>
      <c r="Y3018" s="135"/>
      <c r="AA3018" s="135"/>
      <c r="AB3018" s="134"/>
      <c r="AC3018" s="135"/>
      <c r="AD3018" s="135"/>
      <c r="AH3018" s="135"/>
      <c r="AI3018" s="135"/>
    </row>
    <row r="3019" spans="1:35" ht="31.5">
      <c r="A3019" s="205">
        <v>3015</v>
      </c>
      <c r="B3019" s="206" t="s">
        <v>13230</v>
      </c>
      <c r="C3019" s="207" t="str">
        <f xml:space="preserve"> _xlfn.CONCAT(小韻資料表[[#This Row],[聲母拼音碼]],小韻資料表[[#This Row],[韻母拼音碼]],小韻資料表[[#This Row],[調號]])</f>
        <v>gieng7</v>
      </c>
      <c r="D3019" s="206" t="s">
        <v>4508</v>
      </c>
      <c r="E3019" s="208" t="s">
        <v>1062</v>
      </c>
      <c r="F3019" s="205">
        <v>13</v>
      </c>
      <c r="G3019" s="209" t="s">
        <v>4508</v>
      </c>
      <c r="H3019" s="205">
        <f xml:space="preserve"> LEN(小韻資料表[[#This Row],[小韻字集]])</f>
        <v>1</v>
      </c>
      <c r="I3019" s="205" cm="1">
        <f t="array" ref="I3019" xml:space="preserve"> MATCH(TRUE, ISNUMBER( SEARCH( LEFT(小韻資料表[[#This Row],[切語]],1), 切語上字資料表[切語上字]) ), 0)</f>
        <v>4</v>
      </c>
      <c r="J3019" s="210" t="str" cm="1">
        <f t="array" ref="J3019" xml:space="preserve"> INDEX(切語上字資料表[聲母], 小韻資料表[[#This Row],[上字表識別號]])</f>
        <v>疑</v>
      </c>
      <c r="K3019" s="210" t="str" cm="1">
        <f t="array" ref="K3019" xml:space="preserve"> INDEX(切語上字資料表[聲母拼音碼], 小韻資料表[[#This Row],[上字表識別號]])</f>
        <v>g</v>
      </c>
      <c r="L3019" s="210" t="str" cm="1">
        <f t="array" ref="L3019" xml:space="preserve"> INDEX(切語上字資料表[清濁], 小韻資料表[[#This Row],[上字表識別號]])</f>
        <v>次濁</v>
      </c>
      <c r="M3019" s="223" t="str" cm="1">
        <f t="array" ref="M3019" xml:space="preserve"> INDEX(切語上字資料表[發送收], 小韻資料表[[#This Row],[上字表識別號]])</f>
        <v>收聲</v>
      </c>
      <c r="N3019" s="205" cm="1">
        <f t="array" ref="N3019" xml:space="preserve"> MATCH(TRUE, ISNUMBER( SEARCH( RIGHT(小韻資料表[[#This Row],[切語]],1), 切語下字資料表[切語下字]) ), 0)</f>
        <v>299</v>
      </c>
      <c r="O3019" s="207" t="str" cm="1">
        <f t="array" ref="O3019" xml:space="preserve"> INDEX(切語下字資料表[韻母], 小韻資料表[[#This Row],[下字表識別號]])</f>
        <v>證開3</v>
      </c>
      <c r="P3019" s="207" t="str" cm="1">
        <f t="array" ref="P3019" xml:space="preserve"> INDEX(切語下字資料表[韻母拼音碼], 小韻資料表[[#This Row],[下字表識別號]])</f>
        <v>ieng</v>
      </c>
      <c r="Q3019" s="210" t="str" cm="1">
        <f t="array" ref="Q3019" xml:space="preserve"> INDEX(設定表!$C$19:$C$23, INT( LEFT(小韻資料表[[#This Row],[目次編碼]],1) ))</f>
        <v>去</v>
      </c>
      <c r="R3019" s="210">
        <f xml:space="preserve">  INDEX(設定表!$C$8:$C$15, MATCH( (RIGHT(小韻資料表[[#This Row],[清濁]]) &amp; 小韻資料表[[#This Row],[調]]), 設定表!$B$8:$B$15, 0))</f>
        <v>7</v>
      </c>
      <c r="S3019" s="205" t="s">
        <v>309</v>
      </c>
      <c r="T3019" s="205" t="s">
        <v>309</v>
      </c>
      <c r="U3019" s="226" t="s">
        <v>309</v>
      </c>
      <c r="V3019" s="146" t="s">
        <v>309</v>
      </c>
      <c r="X3019" s="135"/>
      <c r="Y3019" s="135"/>
      <c r="AA3019" s="135"/>
      <c r="AB3019" s="134"/>
      <c r="AC3019" s="135"/>
      <c r="AD3019" s="135"/>
      <c r="AH3019" s="135"/>
      <c r="AI3019" s="135"/>
    </row>
    <row r="3020" spans="1:35" ht="31.5">
      <c r="A3020" s="205">
        <v>3016</v>
      </c>
      <c r="B3020" s="206" t="s">
        <v>10501</v>
      </c>
      <c r="C3020" s="207" t="str">
        <f xml:space="preserve"> _xlfn.CONCAT(小韻資料表[[#This Row],[聲母拼音碼]],小韻資料表[[#This Row],[韻母拼音碼]],小韻資料表[[#This Row],[調號]])</f>
        <v>sieng7</v>
      </c>
      <c r="D3020" s="206" t="s">
        <v>10502</v>
      </c>
      <c r="E3020" s="208" t="s">
        <v>1062</v>
      </c>
      <c r="F3020" s="205">
        <v>14</v>
      </c>
      <c r="G3020" s="209" t="s">
        <v>10502</v>
      </c>
      <c r="H3020" s="205">
        <f xml:space="preserve"> LEN(小韻資料表[[#This Row],[小韻字集]])</f>
        <v>1</v>
      </c>
      <c r="I3020" s="205" cm="1">
        <f t="array" ref="I3020" xml:space="preserve"> MATCH(TRUE, ISNUMBER( SEARCH( LEFT(小韻資料表[[#This Row],[切語]],1), 切語上字資料表[切語上字]) ), 0)</f>
        <v>34</v>
      </c>
      <c r="J3020" s="210" t="str" cm="1">
        <f t="array" ref="J3020" xml:space="preserve"> INDEX(切語上字資料表[聲母], 小韻資料表[[#This Row],[上字表識別號]])</f>
        <v>禪</v>
      </c>
      <c r="K3020" s="210" t="str" cm="1">
        <f t="array" ref="K3020" xml:space="preserve"> INDEX(切語上字資料表[聲母拼音碼], 小韻資料表[[#This Row],[上字表識別號]])</f>
        <v>s</v>
      </c>
      <c r="L3020" s="210" t="str" cm="1">
        <f t="array" ref="L3020" xml:space="preserve"> INDEX(切語上字資料表[清濁], 小韻資料表[[#This Row],[上字表識別號]])</f>
        <v>全濁</v>
      </c>
      <c r="M3020" s="223" cm="1">
        <f t="array" ref="M3020" xml:space="preserve"> INDEX(切語上字資料表[發送收], 小韻資料表[[#This Row],[上字表識別號]])</f>
        <v>0</v>
      </c>
      <c r="N3020" s="205" cm="1">
        <f t="array" ref="N3020" xml:space="preserve"> MATCH(TRUE, ISNUMBER( SEARCH( RIGHT(小韻資料表[[#This Row],[切語]],1), 切語下字資料表[切語下字]) ), 0)</f>
        <v>299</v>
      </c>
      <c r="O3020" s="207" t="str" cm="1">
        <f t="array" ref="O3020" xml:space="preserve"> INDEX(切語下字資料表[韻母], 小韻資料表[[#This Row],[下字表識別號]])</f>
        <v>證開3</v>
      </c>
      <c r="P3020" s="207" t="str" cm="1">
        <f t="array" ref="P3020" xml:space="preserve"> INDEX(切語下字資料表[韻母拼音碼], 小韻資料表[[#This Row],[下字表識別號]])</f>
        <v>ieng</v>
      </c>
      <c r="Q3020" s="210" t="str" cm="1">
        <f t="array" ref="Q3020" xml:space="preserve"> INDEX(設定表!$C$19:$C$23, INT( LEFT(小韻資料表[[#This Row],[目次編碼]],1) ))</f>
        <v>去</v>
      </c>
      <c r="R3020" s="210">
        <f xml:space="preserve">  INDEX(設定表!$C$8:$C$15, MATCH( (RIGHT(小韻資料表[[#This Row],[清濁]]) &amp; 小韻資料表[[#This Row],[調]]), 設定表!$B$8:$B$15, 0))</f>
        <v>7</v>
      </c>
      <c r="S3020" s="205" t="s">
        <v>309</v>
      </c>
      <c r="T3020" s="205" t="s">
        <v>309</v>
      </c>
      <c r="U3020" s="226" t="s">
        <v>309</v>
      </c>
      <c r="V3020" s="147" t="s">
        <v>309</v>
      </c>
      <c r="X3020" s="135"/>
      <c r="Y3020" s="135"/>
      <c r="AA3020" s="135"/>
      <c r="AB3020" s="134"/>
      <c r="AC3020" s="135"/>
      <c r="AD3020" s="135"/>
      <c r="AH3020" s="135"/>
      <c r="AI3020" s="135"/>
    </row>
    <row r="3021" spans="1:35" ht="31.5">
      <c r="A3021" s="205">
        <v>3017</v>
      </c>
      <c r="B3021" s="206" t="s">
        <v>10503</v>
      </c>
      <c r="C3021" s="207" t="str">
        <f xml:space="preserve"> _xlfn.CONCAT(小韻資料表[[#This Row],[聲母拼音碼]],小韻資料表[[#This Row],[韻母拼音碼]],小韻資料表[[#This Row],[調號]])</f>
        <v>thieng3</v>
      </c>
      <c r="D3021" s="206" t="s">
        <v>10504</v>
      </c>
      <c r="E3021" s="208" t="s">
        <v>1062</v>
      </c>
      <c r="F3021" s="205">
        <v>15</v>
      </c>
      <c r="G3021" s="209" t="s">
        <v>10504</v>
      </c>
      <c r="H3021" s="205">
        <f xml:space="preserve"> LEN(小韻資料表[[#This Row],[小韻字集]])</f>
        <v>1</v>
      </c>
      <c r="I3021" s="205" cm="1">
        <f t="array" ref="I3021" xml:space="preserve"> MATCH(TRUE, ISNUMBER( SEARCH( LEFT(小韻資料表[[#This Row],[切語]],1), 切語上字資料表[切語上字]) ), 0)</f>
        <v>10</v>
      </c>
      <c r="J3021" s="210" t="str" cm="1">
        <f t="array" ref="J3021" xml:space="preserve"> INDEX(切語上字資料表[聲母], 小韻資料表[[#This Row],[上字表識別號]])</f>
        <v>徹</v>
      </c>
      <c r="K3021" s="210" t="str" cm="1">
        <f t="array" ref="K3021" xml:space="preserve"> INDEX(切語上字資料表[聲母拼音碼], 小韻資料表[[#This Row],[上字表識別號]])</f>
        <v>th</v>
      </c>
      <c r="L3021" s="210" t="str" cm="1">
        <f t="array" ref="L3021" xml:space="preserve"> INDEX(切語上字資料表[清濁], 小韻資料表[[#This Row],[上字表識別號]])</f>
        <v>次清</v>
      </c>
      <c r="M3021" s="223" t="str" cm="1">
        <f t="array" ref="M3021" xml:space="preserve"> INDEX(切語上字資料表[發送收], 小韻資料表[[#This Row],[上字表識別號]])</f>
        <v>送氣</v>
      </c>
      <c r="N3021" s="205" cm="1">
        <f t="array" ref="N3021" xml:space="preserve"> MATCH(TRUE, ISNUMBER( SEARCH( RIGHT(小韻資料表[[#This Row],[切語]],1), 切語下字資料表[切語下字]) ), 0)</f>
        <v>299</v>
      </c>
      <c r="O3021" s="207" t="str" cm="1">
        <f t="array" ref="O3021" xml:space="preserve"> INDEX(切語下字資料表[韻母], 小韻資料表[[#This Row],[下字表識別號]])</f>
        <v>證開3</v>
      </c>
      <c r="P3021" s="207" t="str" cm="1">
        <f t="array" ref="P3021" xml:space="preserve"> INDEX(切語下字資料表[韻母拼音碼], 小韻資料表[[#This Row],[下字表識別號]])</f>
        <v>ieng</v>
      </c>
      <c r="Q3021" s="210" t="str" cm="1">
        <f t="array" ref="Q3021" xml:space="preserve"> INDEX(設定表!$C$19:$C$23, INT( LEFT(小韻資料表[[#This Row],[目次編碼]],1) ))</f>
        <v>去</v>
      </c>
      <c r="R3021" s="210">
        <f xml:space="preserve">  INDEX(設定表!$C$8:$C$15, MATCH( (RIGHT(小韻資料表[[#This Row],[清濁]]) &amp; 小韻資料表[[#This Row],[調]]), 設定表!$B$8:$B$15, 0))</f>
        <v>3</v>
      </c>
      <c r="S3021" s="205" t="s">
        <v>309</v>
      </c>
      <c r="T3021" s="205" t="s">
        <v>309</v>
      </c>
      <c r="U3021" s="226" t="s">
        <v>309</v>
      </c>
      <c r="V3021" s="146" t="s">
        <v>309</v>
      </c>
      <c r="X3021" s="135"/>
      <c r="Y3021" s="135"/>
      <c r="AA3021" s="135"/>
      <c r="AB3021" s="134"/>
      <c r="AC3021" s="135"/>
      <c r="AD3021" s="135"/>
      <c r="AH3021" s="135"/>
      <c r="AI3021" s="135"/>
    </row>
    <row r="3022" spans="1:35" ht="31.5">
      <c r="A3022" s="205">
        <v>3018</v>
      </c>
      <c r="B3022" s="206" t="s">
        <v>10505</v>
      </c>
      <c r="C3022" s="207" t="str">
        <f xml:space="preserve"> _xlfn.CONCAT(小韻資料表[[#This Row],[聲母拼音碼]],小韻資料表[[#This Row],[韻母拼音碼]],小韻資料表[[#This Row],[調號]])</f>
        <v>khieng7</v>
      </c>
      <c r="D3022" s="206" t="s">
        <v>4517</v>
      </c>
      <c r="E3022" s="208" t="s">
        <v>1062</v>
      </c>
      <c r="F3022" s="205">
        <v>16</v>
      </c>
      <c r="G3022" s="209" t="s">
        <v>4517</v>
      </c>
      <c r="H3022" s="205">
        <f xml:space="preserve"> LEN(小韻資料表[[#This Row],[小韻字集]])</f>
        <v>1</v>
      </c>
      <c r="I3022" s="205" cm="1">
        <f t="array" ref="I3022" xml:space="preserve"> MATCH(TRUE, ISNUMBER( SEARCH( LEFT(小韻資料表[[#This Row],[切語]],1), 切語上字資料表[切語上字]) ), 0)</f>
        <v>3</v>
      </c>
      <c r="J3022" s="210" t="str" cm="1">
        <f t="array" ref="J3022" xml:space="preserve"> INDEX(切語上字資料表[聲母], 小韻資料表[[#This Row],[上字表識別號]])</f>
        <v>群</v>
      </c>
      <c r="K3022" s="210" t="str" cm="1">
        <f t="array" ref="K3022" xml:space="preserve"> INDEX(切語上字資料表[聲母拼音碼], 小韻資料表[[#This Row],[上字表識別號]])</f>
        <v>kh</v>
      </c>
      <c r="L3022" s="210" t="str" cm="1">
        <f t="array" ref="L3022" xml:space="preserve"> INDEX(切語上字資料表[清濁], 小韻資料表[[#This Row],[上字表識別號]])</f>
        <v>全濁</v>
      </c>
      <c r="M3022" s="223" cm="1">
        <f t="array" ref="M3022" xml:space="preserve"> INDEX(切語上字資料表[發送收], 小韻資料表[[#This Row],[上字表識別號]])</f>
        <v>0</v>
      </c>
      <c r="N3022" s="205" cm="1">
        <f t="array" ref="N3022" xml:space="preserve"> MATCH(TRUE, ISNUMBER( SEARCH( RIGHT(小韻資料表[[#This Row],[切語]],1), 切語下字資料表[切語下字]) ), 0)</f>
        <v>299</v>
      </c>
      <c r="O3022" s="207" t="str" cm="1">
        <f t="array" ref="O3022" xml:space="preserve"> INDEX(切語下字資料表[韻母], 小韻資料表[[#This Row],[下字表識別號]])</f>
        <v>證開3</v>
      </c>
      <c r="P3022" s="207" t="str" cm="1">
        <f t="array" ref="P3022" xml:space="preserve"> INDEX(切語下字資料表[韻母拼音碼], 小韻資料表[[#This Row],[下字表識別號]])</f>
        <v>ieng</v>
      </c>
      <c r="Q3022" s="210" t="str" cm="1">
        <f t="array" ref="Q3022" xml:space="preserve"> INDEX(設定表!$C$19:$C$23, INT( LEFT(小韻資料表[[#This Row],[目次編碼]],1) ))</f>
        <v>去</v>
      </c>
      <c r="R3022" s="210">
        <f xml:space="preserve">  INDEX(設定表!$C$8:$C$15, MATCH( (RIGHT(小韻資料表[[#This Row],[清濁]]) &amp; 小韻資料表[[#This Row],[調]]), 設定表!$B$8:$B$15, 0))</f>
        <v>7</v>
      </c>
      <c r="S3022" s="205" t="s">
        <v>309</v>
      </c>
      <c r="T3022" s="205" t="s">
        <v>309</v>
      </c>
      <c r="U3022" s="226" t="s">
        <v>309</v>
      </c>
      <c r="V3022" s="147" t="s">
        <v>309</v>
      </c>
      <c r="X3022" s="135"/>
      <c r="Y3022" s="135"/>
      <c r="AA3022" s="135"/>
      <c r="AB3022" s="134"/>
      <c r="AC3022" s="135"/>
      <c r="AD3022" s="135"/>
      <c r="AH3022" s="135"/>
      <c r="AI3022" s="135"/>
    </row>
    <row r="3023" spans="1:35" ht="31.5">
      <c r="A3023" s="205">
        <v>3019</v>
      </c>
      <c r="B3023" s="206" t="s">
        <v>10506</v>
      </c>
      <c r="C3023" s="207" t="str">
        <f xml:space="preserve"> _xlfn.CONCAT(小韻資料表[[#This Row],[聲母拼音碼]],小韻資料表[[#This Row],[韻母拼音碼]],小韻資料表[[#This Row],[調號]])</f>
        <v>tirng3</v>
      </c>
      <c r="D3023" s="206" t="s">
        <v>1078</v>
      </c>
      <c r="E3023" s="208" t="s">
        <v>1077</v>
      </c>
      <c r="F3023" s="205">
        <v>1</v>
      </c>
      <c r="G3023" s="209" t="s">
        <v>10507</v>
      </c>
      <c r="H3023" s="205">
        <f xml:space="preserve"> LEN(小韻資料表[[#This Row],[小韻字集]])</f>
        <v>10</v>
      </c>
      <c r="I3023" s="205" cm="1">
        <f t="array" ref="I3023" xml:space="preserve"> MATCH(TRUE, ISNUMBER( SEARCH( LEFT(小韻資料表[[#This Row],[切語]],1), 切語上字資料表[切語上字]) ), 0)</f>
        <v>5</v>
      </c>
      <c r="J3023" s="210" t="str" cm="1">
        <f t="array" ref="J3023" xml:space="preserve"> INDEX(切語上字資料表[聲母], 小韻資料表[[#This Row],[上字表識別號]])</f>
        <v>端</v>
      </c>
      <c r="K3023" s="210" t="str" cm="1">
        <f t="array" ref="K3023" xml:space="preserve"> INDEX(切語上字資料表[聲母拼音碼], 小韻資料表[[#This Row],[上字表識別號]])</f>
        <v>t</v>
      </c>
      <c r="L3023" s="210" t="str" cm="1">
        <f t="array" ref="L3023" xml:space="preserve"> INDEX(切語上字資料表[清濁], 小韻資料表[[#This Row],[上字表識別號]])</f>
        <v>全清</v>
      </c>
      <c r="M3023" s="223" t="str" cm="1">
        <f t="array" ref="M3023" xml:space="preserve"> INDEX(切語上字資料表[發送收], 小韻資料表[[#This Row],[上字表識別號]])</f>
        <v>發聲</v>
      </c>
      <c r="N3023" s="205" cm="1">
        <f t="array" ref="N3023" xml:space="preserve"> MATCH(TRUE, ISNUMBER( SEARCH( RIGHT(小韻資料表[[#This Row],[切語]],1), 切語下字資料表[切語下字]) ), 0)</f>
        <v>303</v>
      </c>
      <c r="O3023" s="207" t="str" cm="1">
        <f t="array" ref="O3023" xml:space="preserve"> INDEX(切語下字資料表[韻母], 小韻資料表[[#This Row],[下字表識別號]])</f>
        <v>嶝開1</v>
      </c>
      <c r="P3023" s="207" t="str" cm="1">
        <f t="array" ref="P3023" xml:space="preserve"> INDEX(切語下字資料表[韻母拼音碼], 小韻資料表[[#This Row],[下字表識別號]])</f>
        <v>irng</v>
      </c>
      <c r="Q3023" s="210" t="str" cm="1">
        <f t="array" ref="Q3023" xml:space="preserve"> INDEX(設定表!$C$19:$C$23, INT( LEFT(小韻資料表[[#This Row],[目次編碼]],1) ))</f>
        <v>去</v>
      </c>
      <c r="R3023" s="210">
        <f xml:space="preserve">  INDEX(設定表!$C$8:$C$15, MATCH( (RIGHT(小韻資料表[[#This Row],[清濁]]) &amp; 小韻資料表[[#This Row],[調]]), 設定表!$B$8:$B$15, 0))</f>
        <v>3</v>
      </c>
      <c r="S3023" s="205" t="s">
        <v>309</v>
      </c>
      <c r="T3023" s="205" t="s">
        <v>309</v>
      </c>
      <c r="U3023" s="226" t="s">
        <v>309</v>
      </c>
      <c r="V3023" s="146" t="s">
        <v>309</v>
      </c>
      <c r="X3023" s="135"/>
      <c r="Y3023" s="135"/>
      <c r="AA3023" s="135"/>
      <c r="AB3023" s="134"/>
      <c r="AC3023" s="135"/>
      <c r="AD3023" s="135"/>
      <c r="AH3023" s="135"/>
      <c r="AI3023" s="135"/>
    </row>
    <row r="3024" spans="1:35" ht="31.5">
      <c r="A3024" s="205">
        <v>3020</v>
      </c>
      <c r="B3024" s="206" t="s">
        <v>10508</v>
      </c>
      <c r="C3024" s="207" t="str">
        <f xml:space="preserve"> _xlfn.CONCAT(小韻資料表[[#This Row],[聲母拼音碼]],小韻資料表[[#This Row],[韻母拼音碼]],小韻資料表[[#This Row],[調號]])</f>
        <v>cirng7</v>
      </c>
      <c r="D3024" s="206" t="s">
        <v>10509</v>
      </c>
      <c r="E3024" s="208" t="s">
        <v>1077</v>
      </c>
      <c r="F3024" s="205">
        <v>2</v>
      </c>
      <c r="G3024" s="209" t="s">
        <v>10510</v>
      </c>
      <c r="H3024" s="205">
        <f xml:space="preserve"> LEN(小韻資料表[[#This Row],[小韻字集]])</f>
        <v>3</v>
      </c>
      <c r="I3024" s="205" cm="1">
        <f t="array" ref="I3024" xml:space="preserve"> MATCH(TRUE, ISNUMBER( SEARCH( LEFT(小韻資料表[[#This Row],[切語]],1), 切語上字資料表[切語上字]) ), 0)</f>
        <v>23</v>
      </c>
      <c r="J3024" s="210" t="str" cm="1">
        <f t="array" ref="J3024" xml:space="preserve"> INDEX(切語上字資料表[聲母], 小韻資料表[[#This Row],[上字表識別號]])</f>
        <v>從</v>
      </c>
      <c r="K3024" s="210" t="str" cm="1">
        <f t="array" ref="K3024" xml:space="preserve"> INDEX(切語上字資料表[聲母拼音碼], 小韻資料表[[#This Row],[上字表識別號]])</f>
        <v>c</v>
      </c>
      <c r="L3024" s="210" t="str" cm="1">
        <f t="array" ref="L3024" xml:space="preserve"> INDEX(切語上字資料表[清濁], 小韻資料表[[#This Row],[上字表識別號]])</f>
        <v>全濁</v>
      </c>
      <c r="M3024" s="223" cm="1">
        <f t="array" ref="M3024" xml:space="preserve"> INDEX(切語上字資料表[發送收], 小韻資料表[[#This Row],[上字表識別號]])</f>
        <v>0</v>
      </c>
      <c r="N3024" s="205" cm="1">
        <f t="array" ref="N3024" xml:space="preserve"> MATCH(TRUE, ISNUMBER( SEARCH( RIGHT(小韻資料表[[#This Row],[切語]],1), 切語下字資料表[切語下字]) ), 0)</f>
        <v>303</v>
      </c>
      <c r="O3024" s="207" t="str" cm="1">
        <f t="array" ref="O3024" xml:space="preserve"> INDEX(切語下字資料表[韻母], 小韻資料表[[#This Row],[下字表識別號]])</f>
        <v>嶝開1</v>
      </c>
      <c r="P3024" s="207" t="str" cm="1">
        <f t="array" ref="P3024" xml:space="preserve"> INDEX(切語下字資料表[韻母拼音碼], 小韻資料表[[#This Row],[下字表識別號]])</f>
        <v>irng</v>
      </c>
      <c r="Q3024" s="210" t="str" cm="1">
        <f t="array" ref="Q3024" xml:space="preserve"> INDEX(設定表!$C$19:$C$23, INT( LEFT(小韻資料表[[#This Row],[目次編碼]],1) ))</f>
        <v>去</v>
      </c>
      <c r="R3024" s="210">
        <f xml:space="preserve">  INDEX(設定表!$C$8:$C$15, MATCH( (RIGHT(小韻資料表[[#This Row],[清濁]]) &amp; 小韻資料表[[#This Row],[調]]), 設定表!$B$8:$B$15, 0))</f>
        <v>7</v>
      </c>
      <c r="S3024" s="205" t="s">
        <v>309</v>
      </c>
      <c r="T3024" s="205" t="s">
        <v>309</v>
      </c>
      <c r="U3024" s="226" t="s">
        <v>309</v>
      </c>
      <c r="V3024" s="147" t="s">
        <v>309</v>
      </c>
      <c r="X3024" s="135"/>
      <c r="Y3024" s="135"/>
      <c r="AA3024" s="135"/>
      <c r="AB3024" s="134"/>
      <c r="AC3024" s="135"/>
      <c r="AD3024" s="135"/>
      <c r="AH3024" s="135"/>
      <c r="AI3024" s="135"/>
    </row>
    <row r="3025" spans="1:35" ht="31.5">
      <c r="A3025" s="205">
        <v>3021</v>
      </c>
      <c r="B3025" s="206" t="s">
        <v>10511</v>
      </c>
      <c r="C3025" s="207" t="str">
        <f xml:space="preserve"> _xlfn.CONCAT(小韻資料表[[#This Row],[聲母拼音碼]],小韻資料表[[#This Row],[韻母拼音碼]],小韻資料表[[#This Row],[調號]])</f>
        <v>kirng3</v>
      </c>
      <c r="D3025" s="206" t="s">
        <v>10512</v>
      </c>
      <c r="E3025" s="208" t="s">
        <v>1077</v>
      </c>
      <c r="F3025" s="205">
        <v>3</v>
      </c>
      <c r="G3025" s="209" t="s">
        <v>10513</v>
      </c>
      <c r="H3025" s="205">
        <f xml:space="preserve"> LEN(小韻資料表[[#This Row],[小韻字集]])</f>
        <v>7</v>
      </c>
      <c r="I3025" s="205" cm="1">
        <f t="array" ref="I3025" xml:space="preserve"> MATCH(TRUE, ISNUMBER( SEARCH( LEFT(小韻資料表[[#This Row],[切語]],1), 切語上字資料表[切語上字]) ), 0)</f>
        <v>1</v>
      </c>
      <c r="J3025" s="210" t="str" cm="1">
        <f t="array" ref="J3025" xml:space="preserve"> INDEX(切語上字資料表[聲母], 小韻資料表[[#This Row],[上字表識別號]])</f>
        <v>見</v>
      </c>
      <c r="K3025" s="210" t="str" cm="1">
        <f t="array" ref="K3025" xml:space="preserve"> INDEX(切語上字資料表[聲母拼音碼], 小韻資料表[[#This Row],[上字表識別號]])</f>
        <v>k</v>
      </c>
      <c r="L3025" s="210" t="str" cm="1">
        <f t="array" ref="L3025" xml:space="preserve"> INDEX(切語上字資料表[清濁], 小韻資料表[[#This Row],[上字表識別號]])</f>
        <v>全清</v>
      </c>
      <c r="M3025" s="223" t="str" cm="1">
        <f t="array" ref="M3025" xml:space="preserve"> INDEX(切語上字資料表[發送收], 小韻資料表[[#This Row],[上字表識別號]])</f>
        <v>發聲</v>
      </c>
      <c r="N3025" s="205" cm="1">
        <f t="array" ref="N3025" xml:space="preserve"> MATCH(TRUE, ISNUMBER( SEARCH( RIGHT(小韻資料表[[#This Row],[切語]],1), 切語下字資料表[切語下字]) ), 0)</f>
        <v>303</v>
      </c>
      <c r="O3025" s="207" t="str" cm="1">
        <f t="array" ref="O3025" xml:space="preserve"> INDEX(切語下字資料表[韻母], 小韻資料表[[#This Row],[下字表識別號]])</f>
        <v>嶝開1</v>
      </c>
      <c r="P3025" s="207" t="str" cm="1">
        <f t="array" ref="P3025" xml:space="preserve"> INDEX(切語下字資料表[韻母拼音碼], 小韻資料表[[#This Row],[下字表識別號]])</f>
        <v>irng</v>
      </c>
      <c r="Q3025" s="210" t="str" cm="1">
        <f t="array" ref="Q3025" xml:space="preserve"> INDEX(設定表!$C$19:$C$23, INT( LEFT(小韻資料表[[#This Row],[目次編碼]],1) ))</f>
        <v>去</v>
      </c>
      <c r="R3025" s="210">
        <f xml:space="preserve">  INDEX(設定表!$C$8:$C$15, MATCH( (RIGHT(小韻資料表[[#This Row],[清濁]]) &amp; 小韻資料表[[#This Row],[調]]), 設定表!$B$8:$B$15, 0))</f>
        <v>3</v>
      </c>
      <c r="S3025" s="205" t="s">
        <v>309</v>
      </c>
      <c r="T3025" s="205" t="s">
        <v>309</v>
      </c>
      <c r="U3025" s="226" t="s">
        <v>10514</v>
      </c>
      <c r="V3025" s="146" t="s">
        <v>309</v>
      </c>
      <c r="X3025" s="135"/>
      <c r="Y3025" s="135"/>
      <c r="AA3025" s="135"/>
      <c r="AB3025" s="134"/>
      <c r="AC3025" s="135"/>
      <c r="AD3025" s="135"/>
      <c r="AH3025" s="135"/>
      <c r="AI3025" s="135"/>
    </row>
    <row r="3026" spans="1:35" ht="31.5">
      <c r="A3026" s="205">
        <v>3022</v>
      </c>
      <c r="B3026" s="206" t="s">
        <v>10515</v>
      </c>
      <c r="C3026" s="207" t="str">
        <f xml:space="preserve"> _xlfn.CONCAT(小韻資料表[[#This Row],[聲母拼音碼]],小韻資料表[[#This Row],[韻母拼音碼]],小韻資料表[[#This Row],[調號]])</f>
        <v>chirng3</v>
      </c>
      <c r="D3026" s="206" t="s">
        <v>10516</v>
      </c>
      <c r="E3026" s="208" t="s">
        <v>1077</v>
      </c>
      <c r="F3026" s="205">
        <v>4</v>
      </c>
      <c r="G3026" s="209" t="s">
        <v>10517</v>
      </c>
      <c r="H3026" s="205">
        <f xml:space="preserve"> LEN(小韻資料表[[#This Row],[小韻字集]])</f>
        <v>3</v>
      </c>
      <c r="I3026" s="205" cm="1">
        <f t="array" ref="I3026" xml:space="preserve"> MATCH(TRUE, ISNUMBER( SEARCH( LEFT(小韻資料表[[#This Row],[切語]],1), 切語上字資料表[切語上字]) ), 0)</f>
        <v>22</v>
      </c>
      <c r="J3026" s="210" t="str" cm="1">
        <f t="array" ref="J3026" xml:space="preserve"> INDEX(切語上字資料表[聲母], 小韻資料表[[#This Row],[上字表識別號]])</f>
        <v>清</v>
      </c>
      <c r="K3026" s="210" t="str" cm="1">
        <f t="array" ref="K3026" xml:space="preserve"> INDEX(切語上字資料表[聲母拼音碼], 小韻資料表[[#This Row],[上字表識別號]])</f>
        <v>ch</v>
      </c>
      <c r="L3026" s="210" t="str" cm="1">
        <f t="array" ref="L3026" xml:space="preserve"> INDEX(切語上字資料表[清濁], 小韻資料表[[#This Row],[上字表識別號]])</f>
        <v>次清</v>
      </c>
      <c r="M3026" s="223" t="str" cm="1">
        <f t="array" ref="M3026" xml:space="preserve"> INDEX(切語上字資料表[發送收], 小韻資料表[[#This Row],[上字表識別號]])</f>
        <v>送氣</v>
      </c>
      <c r="N3026" s="205" cm="1">
        <f t="array" ref="N3026" xml:space="preserve"> MATCH(TRUE, ISNUMBER( SEARCH( RIGHT(小韻資料表[[#This Row],[切語]],1), 切語下字資料表[切語下字]) ), 0)</f>
        <v>303</v>
      </c>
      <c r="O3026" s="207" t="str" cm="1">
        <f t="array" ref="O3026" xml:space="preserve"> INDEX(切語下字資料表[韻母], 小韻資料表[[#This Row],[下字表識別號]])</f>
        <v>嶝開1</v>
      </c>
      <c r="P3026" s="207" t="str" cm="1">
        <f t="array" ref="P3026" xml:space="preserve"> INDEX(切語下字資料表[韻母拼音碼], 小韻資料表[[#This Row],[下字表識別號]])</f>
        <v>irng</v>
      </c>
      <c r="Q3026" s="210" t="str" cm="1">
        <f t="array" ref="Q3026" xml:space="preserve"> INDEX(設定表!$C$19:$C$23, INT( LEFT(小韻資料表[[#This Row],[目次編碼]],1) ))</f>
        <v>去</v>
      </c>
      <c r="R3026" s="210">
        <f xml:space="preserve">  INDEX(設定表!$C$8:$C$15, MATCH( (RIGHT(小韻資料表[[#This Row],[清濁]]) &amp; 小韻資料表[[#This Row],[調]]), 設定表!$B$8:$B$15, 0))</f>
        <v>3</v>
      </c>
      <c r="S3026" s="205" t="s">
        <v>309</v>
      </c>
      <c r="T3026" s="205" t="s">
        <v>309</v>
      </c>
      <c r="U3026" s="226" t="s">
        <v>309</v>
      </c>
      <c r="V3026" s="147" t="s">
        <v>309</v>
      </c>
      <c r="X3026" s="135"/>
      <c r="Y3026" s="135"/>
      <c r="AA3026" s="135"/>
      <c r="AB3026" s="134"/>
      <c r="AC3026" s="135"/>
      <c r="AD3026" s="135"/>
      <c r="AH3026" s="135"/>
      <c r="AI3026" s="135"/>
    </row>
    <row r="3027" spans="1:35" ht="31.5">
      <c r="A3027" s="205">
        <v>3023</v>
      </c>
      <c r="B3027" s="206" t="s">
        <v>10518</v>
      </c>
      <c r="C3027" s="207" t="str">
        <f xml:space="preserve"> _xlfn.CONCAT(小韻資料表[[#This Row],[聲母拼音碼]],小韻資料表[[#This Row],[韻母拼音碼]],小韻資料表[[#This Row],[調號]])</f>
        <v>tirng7</v>
      </c>
      <c r="D3027" s="206" t="s">
        <v>10519</v>
      </c>
      <c r="E3027" s="208" t="s">
        <v>1077</v>
      </c>
      <c r="F3027" s="205">
        <v>5</v>
      </c>
      <c r="G3027" s="209" t="s">
        <v>10520</v>
      </c>
      <c r="H3027" s="205">
        <f xml:space="preserve"> LEN(小韻資料表[[#This Row],[小韻字集]])</f>
        <v>7</v>
      </c>
      <c r="I3027" s="205" cm="1">
        <f t="array" ref="I3027" xml:space="preserve"> MATCH(TRUE, ISNUMBER( SEARCH( LEFT(小韻資料表[[#This Row],[切語]],1), 切語上字資料表[切語上字]) ), 0)</f>
        <v>7</v>
      </c>
      <c r="J3027" s="210" t="str" cm="1">
        <f t="array" ref="J3027" xml:space="preserve"> INDEX(切語上字資料表[聲母], 小韻資料表[[#This Row],[上字表識別號]])</f>
        <v>定</v>
      </c>
      <c r="K3027" s="210" t="str" cm="1">
        <f t="array" ref="K3027" xml:space="preserve"> INDEX(切語上字資料表[聲母拼音碼], 小韻資料表[[#This Row],[上字表識別號]])</f>
        <v>t</v>
      </c>
      <c r="L3027" s="210" t="str" cm="1">
        <f t="array" ref="L3027" xml:space="preserve"> INDEX(切語上字資料表[清濁], 小韻資料表[[#This Row],[上字表識別號]])</f>
        <v>全濁</v>
      </c>
      <c r="M3027" s="223" cm="1">
        <f t="array" ref="M3027" xml:space="preserve"> INDEX(切語上字資料表[發送收], 小韻資料表[[#This Row],[上字表識別號]])</f>
        <v>0</v>
      </c>
      <c r="N3027" s="205" cm="1">
        <f t="array" ref="N3027" xml:space="preserve"> MATCH(TRUE, ISNUMBER( SEARCH( RIGHT(小韻資料表[[#This Row],[切語]],1), 切語下字資料表[切語下字]) ), 0)</f>
        <v>303</v>
      </c>
      <c r="O3027" s="207" t="str" cm="1">
        <f t="array" ref="O3027" xml:space="preserve"> INDEX(切語下字資料表[韻母], 小韻資料表[[#This Row],[下字表識別號]])</f>
        <v>嶝開1</v>
      </c>
      <c r="P3027" s="207" t="str" cm="1">
        <f t="array" ref="P3027" xml:space="preserve"> INDEX(切語下字資料表[韻母拼音碼], 小韻資料表[[#This Row],[下字表識別號]])</f>
        <v>irng</v>
      </c>
      <c r="Q3027" s="210" t="str" cm="1">
        <f t="array" ref="Q3027" xml:space="preserve"> INDEX(設定表!$C$19:$C$23, INT( LEFT(小韻資料表[[#This Row],[目次編碼]],1) ))</f>
        <v>去</v>
      </c>
      <c r="R3027" s="210">
        <f xml:space="preserve">  INDEX(設定表!$C$8:$C$15, MATCH( (RIGHT(小韻資料表[[#This Row],[清濁]]) &amp; 小韻資料表[[#This Row],[調]]), 設定表!$B$8:$B$15, 0))</f>
        <v>7</v>
      </c>
      <c r="S3027" s="205" t="s">
        <v>309</v>
      </c>
      <c r="T3027" s="205" t="s">
        <v>309</v>
      </c>
      <c r="U3027" s="226" t="s">
        <v>309</v>
      </c>
      <c r="V3027" s="146" t="s">
        <v>309</v>
      </c>
      <c r="X3027" s="135"/>
      <c r="Y3027" s="135"/>
      <c r="AA3027" s="135"/>
      <c r="AB3027" s="134"/>
      <c r="AC3027" s="135"/>
      <c r="AD3027" s="135"/>
      <c r="AH3027" s="135"/>
      <c r="AI3027" s="135"/>
    </row>
    <row r="3028" spans="1:35" ht="31.5">
      <c r="A3028" s="205">
        <v>3024</v>
      </c>
      <c r="B3028" s="206" t="s">
        <v>10521</v>
      </c>
      <c r="C3028" s="207" t="str">
        <f xml:space="preserve"> _xlfn.CONCAT(小韻資料表[[#This Row],[聲母拼音碼]],小韻資料表[[#This Row],[韻母拼音碼]],小韻資料表[[#This Row],[調號]])</f>
        <v>birng7</v>
      </c>
      <c r="D3028" s="206" t="s">
        <v>10522</v>
      </c>
      <c r="E3028" s="208" t="s">
        <v>1077</v>
      </c>
      <c r="F3028" s="205">
        <v>6</v>
      </c>
      <c r="G3028" s="209" t="s">
        <v>10523</v>
      </c>
      <c r="H3028" s="205">
        <f xml:space="preserve"> LEN(小韻資料表[[#This Row],[小韻字集]])</f>
        <v>8</v>
      </c>
      <c r="I3028" s="205" cm="1">
        <f t="array" ref="I3028" xml:space="preserve"> MATCH(TRUE, ISNUMBER( SEARCH( LEFT(小韻資料表[[#This Row],[切語]],1), 切語上字資料表[切語上字]) ), 0)</f>
        <v>20</v>
      </c>
      <c r="J3028" s="210" t="str" cm="1">
        <f t="array" ref="J3028" xml:space="preserve"> INDEX(切語上字資料表[聲母], 小韻資料表[[#This Row],[上字表識別號]])</f>
        <v>微</v>
      </c>
      <c r="K3028" s="210" t="str" cm="1">
        <f t="array" ref="K3028" xml:space="preserve"> INDEX(切語上字資料表[聲母拼音碼], 小韻資料表[[#This Row],[上字表識別號]])</f>
        <v>b</v>
      </c>
      <c r="L3028" s="210" t="str" cm="1">
        <f t="array" ref="L3028" xml:space="preserve"> INDEX(切語上字資料表[清濁], 小韻資料表[[#This Row],[上字表識別號]])</f>
        <v>次濁</v>
      </c>
      <c r="M3028" s="223" t="str" cm="1">
        <f t="array" ref="M3028" xml:space="preserve"> INDEX(切語上字資料表[發送收], 小韻資料表[[#This Row],[上字表識別號]])</f>
        <v>收聲</v>
      </c>
      <c r="N3028" s="205" cm="1">
        <f t="array" ref="N3028" xml:space="preserve"> MATCH(TRUE, ISNUMBER( SEARCH( RIGHT(小韻資料表[[#This Row],[切語]],1), 切語下字資料表[切語下字]) ), 0)</f>
        <v>303</v>
      </c>
      <c r="O3028" s="207" t="str" cm="1">
        <f t="array" ref="O3028" xml:space="preserve"> INDEX(切語下字資料表[韻母], 小韻資料表[[#This Row],[下字表識別號]])</f>
        <v>嶝開1</v>
      </c>
      <c r="P3028" s="207" t="str" cm="1">
        <f t="array" ref="P3028" xml:space="preserve"> INDEX(切語下字資料表[韻母拼音碼], 小韻資料表[[#This Row],[下字表識別號]])</f>
        <v>irng</v>
      </c>
      <c r="Q3028" s="210" t="str" cm="1">
        <f t="array" ref="Q3028" xml:space="preserve"> INDEX(設定表!$C$19:$C$23, INT( LEFT(小韻資料表[[#This Row],[目次編碼]],1) ))</f>
        <v>去</v>
      </c>
      <c r="R3028" s="210">
        <f xml:space="preserve">  INDEX(設定表!$C$8:$C$15, MATCH( (RIGHT(小韻資料表[[#This Row],[清濁]]) &amp; 小韻資料表[[#This Row],[調]]), 設定表!$B$8:$B$15, 0))</f>
        <v>7</v>
      </c>
      <c r="S3028" s="205" t="s">
        <v>309</v>
      </c>
      <c r="T3028" s="205" t="s">
        <v>309</v>
      </c>
      <c r="U3028" s="226" t="s">
        <v>309</v>
      </c>
      <c r="V3028" s="147" t="s">
        <v>309</v>
      </c>
      <c r="X3028" s="135"/>
      <c r="Y3028" s="135"/>
      <c r="AA3028" s="135"/>
      <c r="AB3028" s="134"/>
      <c r="AC3028" s="135"/>
      <c r="AD3028" s="135"/>
      <c r="AH3028" s="135"/>
      <c r="AI3028" s="135"/>
    </row>
    <row r="3029" spans="1:35" ht="31.5">
      <c r="A3029" s="205">
        <v>3025</v>
      </c>
      <c r="B3029" s="206" t="s">
        <v>10524</v>
      </c>
      <c r="C3029" s="207" t="str">
        <f xml:space="preserve"> _xlfn.CONCAT(小韻資料表[[#This Row],[聲母拼音碼]],小韻資料表[[#This Row],[韻母拼音碼]],小韻資料表[[#This Row],[調號]])</f>
        <v>hirng3</v>
      </c>
      <c r="D3029" s="206" t="s">
        <v>10525</v>
      </c>
      <c r="E3029" s="208" t="s">
        <v>1077</v>
      </c>
      <c r="F3029" s="205">
        <v>7</v>
      </c>
      <c r="G3029" s="209" t="s">
        <v>10526</v>
      </c>
      <c r="H3029" s="205">
        <f xml:space="preserve"> LEN(小韻資料表[[#This Row],[小韻字集]])</f>
        <v>3</v>
      </c>
      <c r="I3029" s="205" cm="1">
        <f t="array" ref="I3029" xml:space="preserve"> MATCH(TRUE, ISNUMBER( SEARCH( LEFT(小韻資料表[[#This Row],[切語]],1), 切語上字資料表[切語上字]) ), 0)</f>
        <v>17</v>
      </c>
      <c r="J3029" s="210" t="str" cm="1">
        <f t="array" ref="J3029" xml:space="preserve"> INDEX(切語上字資料表[聲母], 小韻資料表[[#This Row],[上字表識別號]])</f>
        <v>非</v>
      </c>
      <c r="K3029" s="210" t="str" cm="1">
        <f t="array" ref="K3029" xml:space="preserve"> INDEX(切語上字資料表[聲母拼音碼], 小韻資料表[[#This Row],[上字表識別號]])</f>
        <v>h</v>
      </c>
      <c r="L3029" s="210" t="str" cm="1">
        <f t="array" ref="L3029" xml:space="preserve"> INDEX(切語上字資料表[清濁], 小韻資料表[[#This Row],[上字表識別號]])</f>
        <v>全清</v>
      </c>
      <c r="M3029" s="223" t="str" cm="1">
        <f t="array" ref="M3029" xml:space="preserve"> INDEX(切語上字資料表[發送收], 小韻資料表[[#This Row],[上字表識別號]])</f>
        <v>發聲</v>
      </c>
      <c r="N3029" s="205" cm="1">
        <f t="array" ref="N3029" xml:space="preserve"> MATCH(TRUE, ISNUMBER( SEARCH( RIGHT(小韻資料表[[#This Row],[切語]],1), 切語下字資料表[切語下字]) ), 0)</f>
        <v>303</v>
      </c>
      <c r="O3029" s="207" t="str" cm="1">
        <f t="array" ref="O3029" xml:space="preserve"> INDEX(切語下字資料表[韻母], 小韻資料表[[#This Row],[下字表識別號]])</f>
        <v>嶝開1</v>
      </c>
      <c r="P3029" s="207" t="str" cm="1">
        <f t="array" ref="P3029" xml:space="preserve"> INDEX(切語下字資料表[韻母拼音碼], 小韻資料表[[#This Row],[下字表識別號]])</f>
        <v>irng</v>
      </c>
      <c r="Q3029" s="210" t="str" cm="1">
        <f t="array" ref="Q3029" xml:space="preserve"> INDEX(設定表!$C$19:$C$23, INT( LEFT(小韻資料表[[#This Row],[目次編碼]],1) ))</f>
        <v>去</v>
      </c>
      <c r="R3029" s="210">
        <f xml:space="preserve">  INDEX(設定表!$C$8:$C$15, MATCH( (RIGHT(小韻資料表[[#This Row],[清濁]]) &amp; 小韻資料表[[#This Row],[調]]), 設定表!$B$8:$B$15, 0))</f>
        <v>3</v>
      </c>
      <c r="S3029" s="205" t="s">
        <v>309</v>
      </c>
      <c r="T3029" s="205" t="s">
        <v>309</v>
      </c>
      <c r="U3029" s="226" t="s">
        <v>309</v>
      </c>
      <c r="V3029" s="146" t="s">
        <v>309</v>
      </c>
      <c r="X3029" s="135"/>
      <c r="Y3029" s="135"/>
      <c r="AA3029" s="135"/>
      <c r="AB3029" s="134"/>
      <c r="AC3029" s="135"/>
      <c r="AD3029" s="135"/>
      <c r="AH3029" s="135"/>
      <c r="AI3029" s="135"/>
    </row>
    <row r="3030" spans="1:35" ht="31.5">
      <c r="A3030" s="205">
        <v>3026</v>
      </c>
      <c r="B3030" s="206" t="s">
        <v>10527</v>
      </c>
      <c r="C3030" s="207" t="str">
        <f xml:space="preserve"> _xlfn.CONCAT(小韻資料表[[#This Row],[聲母拼音碼]],小韻資料表[[#This Row],[韻母拼音碼]],小韻資料表[[#This Row],[調號]])</f>
        <v>hirng7</v>
      </c>
      <c r="D3030" s="206" t="s">
        <v>7369</v>
      </c>
      <c r="E3030" s="208" t="s">
        <v>1077</v>
      </c>
      <c r="F3030" s="205">
        <v>8</v>
      </c>
      <c r="G3030" s="209" t="s">
        <v>7369</v>
      </c>
      <c r="H3030" s="205">
        <f xml:space="preserve"> LEN(小韻資料表[[#This Row],[小韻字集]])</f>
        <v>1</v>
      </c>
      <c r="I3030" s="205" cm="1">
        <f t="array" ref="I3030" xml:space="preserve"> MATCH(TRUE, ISNUMBER( SEARCH( LEFT(小韻資料表[[#This Row],[切語]],1), 切語上字資料表[切語上字]) ), 0)</f>
        <v>19</v>
      </c>
      <c r="J3030" s="210" t="str" cm="1">
        <f t="array" ref="J3030" xml:space="preserve"> INDEX(切語上字資料表[聲母], 小韻資料表[[#This Row],[上字表識別號]])</f>
        <v>奉</v>
      </c>
      <c r="K3030" s="210" t="str" cm="1">
        <f t="array" ref="K3030" xml:space="preserve"> INDEX(切語上字資料表[聲母拼音碼], 小韻資料表[[#This Row],[上字表識別號]])</f>
        <v>h</v>
      </c>
      <c r="L3030" s="210" t="str" cm="1">
        <f t="array" ref="L3030" xml:space="preserve"> INDEX(切語上字資料表[清濁], 小韻資料表[[#This Row],[上字表識別號]])</f>
        <v>全濁</v>
      </c>
      <c r="M3030" s="223" cm="1">
        <f t="array" ref="M3030" xml:space="preserve"> INDEX(切語上字資料表[發送收], 小韻資料表[[#This Row],[上字表識別號]])</f>
        <v>0</v>
      </c>
      <c r="N3030" s="205" cm="1">
        <f t="array" ref="N3030" xml:space="preserve"> MATCH(TRUE, ISNUMBER( SEARCH( RIGHT(小韻資料表[[#This Row],[切語]],1), 切語下字資料表[切語下字]) ), 0)</f>
        <v>303</v>
      </c>
      <c r="O3030" s="207" t="str" cm="1">
        <f t="array" ref="O3030" xml:space="preserve"> INDEX(切語下字資料表[韻母], 小韻資料表[[#This Row],[下字表識別號]])</f>
        <v>嶝開1</v>
      </c>
      <c r="P3030" s="207" t="str" cm="1">
        <f t="array" ref="P3030" xml:space="preserve"> INDEX(切語下字資料表[韻母拼音碼], 小韻資料表[[#This Row],[下字表識別號]])</f>
        <v>irng</v>
      </c>
      <c r="Q3030" s="210" t="str" cm="1">
        <f t="array" ref="Q3030" xml:space="preserve"> INDEX(設定表!$C$19:$C$23, INT( LEFT(小韻資料表[[#This Row],[目次編碼]],1) ))</f>
        <v>去</v>
      </c>
      <c r="R3030" s="210">
        <f xml:space="preserve">  INDEX(設定表!$C$8:$C$15, MATCH( (RIGHT(小韻資料表[[#This Row],[清濁]]) &amp; 小韻資料表[[#This Row],[調]]), 設定表!$B$8:$B$15, 0))</f>
        <v>7</v>
      </c>
      <c r="S3030" s="205" t="s">
        <v>309</v>
      </c>
      <c r="T3030" s="205" t="s">
        <v>309</v>
      </c>
      <c r="U3030" s="226" t="s">
        <v>309</v>
      </c>
      <c r="V3030" s="147" t="s">
        <v>309</v>
      </c>
      <c r="X3030" s="135"/>
      <c r="Y3030" s="135"/>
      <c r="AA3030" s="135"/>
      <c r="AB3030" s="134"/>
      <c r="AC3030" s="135"/>
      <c r="AD3030" s="135"/>
      <c r="AH3030" s="135"/>
      <c r="AI3030" s="135"/>
    </row>
    <row r="3031" spans="1:35" ht="31.5">
      <c r="A3031" s="205">
        <v>3027</v>
      </c>
      <c r="B3031" s="206" t="s">
        <v>10528</v>
      </c>
      <c r="C3031" s="207" t="str">
        <f xml:space="preserve"> _xlfn.CONCAT(小韻資料表[[#This Row],[聲母拼音碼]],小韻資料表[[#This Row],[韻母拼音碼]],小韻資料表[[#This Row],[調號]])</f>
        <v>lirng7</v>
      </c>
      <c r="D3031" s="206" t="s">
        <v>10529</v>
      </c>
      <c r="E3031" s="208" t="s">
        <v>1077</v>
      </c>
      <c r="F3031" s="205">
        <v>9</v>
      </c>
      <c r="G3031" s="209" t="s">
        <v>10530</v>
      </c>
      <c r="H3031" s="205">
        <f xml:space="preserve"> LEN(小韻資料表[[#This Row],[小韻字集]])</f>
        <v>2</v>
      </c>
      <c r="I3031" s="205" cm="1">
        <f t="array" ref="I3031" xml:space="preserve"> MATCH(TRUE, ISNUMBER( SEARCH( LEFT(小韻資料表[[#This Row],[切語]],1), 切語上字資料表[切語上字]) ), 0)</f>
        <v>40</v>
      </c>
      <c r="J3031" s="210" t="str" cm="1">
        <f t="array" ref="J3031" xml:space="preserve"> INDEX(切語上字資料表[聲母], 小韻資料表[[#This Row],[上字表識別號]])</f>
        <v>來</v>
      </c>
      <c r="K3031" s="210" t="str" cm="1">
        <f t="array" ref="K3031" xml:space="preserve"> INDEX(切語上字資料表[聲母拼音碼], 小韻資料表[[#This Row],[上字表識別號]])</f>
        <v>l</v>
      </c>
      <c r="L3031" s="210" t="str" cm="1">
        <f t="array" ref="L3031" xml:space="preserve"> INDEX(切語上字資料表[清濁], 小韻資料表[[#This Row],[上字表識別號]])</f>
        <v>次濁</v>
      </c>
      <c r="M3031" s="223" t="str" cm="1">
        <f t="array" ref="M3031" xml:space="preserve"> INDEX(切語上字資料表[發送收], 小韻資料表[[#This Row],[上字表識別號]])</f>
        <v>收聲</v>
      </c>
      <c r="N3031" s="205" cm="1">
        <f t="array" ref="N3031" xml:space="preserve"> MATCH(TRUE, ISNUMBER( SEARCH( RIGHT(小韻資料表[[#This Row],[切語]],1), 切語下字資料表[切語下字]) ), 0)</f>
        <v>303</v>
      </c>
      <c r="O3031" s="207" t="str" cm="1">
        <f t="array" ref="O3031" xml:space="preserve"> INDEX(切語下字資料表[韻母], 小韻資料表[[#This Row],[下字表識別號]])</f>
        <v>嶝開1</v>
      </c>
      <c r="P3031" s="207" t="str" cm="1">
        <f t="array" ref="P3031" xml:space="preserve"> INDEX(切語下字資料表[韻母拼音碼], 小韻資料表[[#This Row],[下字表識別號]])</f>
        <v>irng</v>
      </c>
      <c r="Q3031" s="210" t="str" cm="1">
        <f t="array" ref="Q3031" xml:space="preserve"> INDEX(設定表!$C$19:$C$23, INT( LEFT(小韻資料表[[#This Row],[目次編碼]],1) ))</f>
        <v>去</v>
      </c>
      <c r="R3031" s="210">
        <f xml:space="preserve">  INDEX(設定表!$C$8:$C$15, MATCH( (RIGHT(小韻資料表[[#This Row],[清濁]]) &amp; 小韻資料表[[#This Row],[調]]), 設定表!$B$8:$B$15, 0))</f>
        <v>7</v>
      </c>
      <c r="S3031" s="205" t="s">
        <v>309</v>
      </c>
      <c r="T3031" s="205" t="s">
        <v>309</v>
      </c>
      <c r="U3031" s="226" t="s">
        <v>10531</v>
      </c>
      <c r="V3031" s="146" t="s">
        <v>309</v>
      </c>
      <c r="X3031" s="135"/>
      <c r="Y3031" s="135"/>
      <c r="AA3031" s="135"/>
      <c r="AB3031" s="134"/>
      <c r="AC3031" s="135"/>
      <c r="AD3031" s="135"/>
      <c r="AH3031" s="135"/>
      <c r="AI3031" s="135"/>
    </row>
    <row r="3032" spans="1:35" ht="31.5">
      <c r="A3032" s="205">
        <v>3028</v>
      </c>
      <c r="B3032" s="206" t="s">
        <v>10532</v>
      </c>
      <c r="C3032" s="207" t="str">
        <f xml:space="preserve"> _xlfn.CONCAT(小韻資料表[[#This Row],[聲母拼音碼]],小韻資料表[[#This Row],[韻母拼音碼]],小韻資料表[[#This Row],[調號]])</f>
        <v>cirng3</v>
      </c>
      <c r="D3032" s="206" t="s">
        <v>4541</v>
      </c>
      <c r="E3032" s="208" t="s">
        <v>1077</v>
      </c>
      <c r="F3032" s="205">
        <v>10</v>
      </c>
      <c r="G3032" s="209" t="s">
        <v>4541</v>
      </c>
      <c r="H3032" s="205">
        <f xml:space="preserve"> LEN(小韻資料表[[#This Row],[小韻字集]])</f>
        <v>1</v>
      </c>
      <c r="I3032" s="205" cm="1">
        <f t="array" ref="I3032" xml:space="preserve"> MATCH(TRUE, ISNUMBER( SEARCH( LEFT(小韻資料表[[#This Row],[切語]],1), 切語上字資料表[切語上字]) ), 0)</f>
        <v>21</v>
      </c>
      <c r="J3032" s="210" t="str" cm="1">
        <f t="array" ref="J3032" xml:space="preserve"> INDEX(切語上字資料表[聲母], 小韻資料表[[#This Row],[上字表識別號]])</f>
        <v>精</v>
      </c>
      <c r="K3032" s="210" t="str" cm="1">
        <f t="array" ref="K3032" xml:space="preserve"> INDEX(切語上字資料表[聲母拼音碼], 小韻資料表[[#This Row],[上字表識別號]])</f>
        <v>c</v>
      </c>
      <c r="L3032" s="210" t="str" cm="1">
        <f t="array" ref="L3032" xml:space="preserve"> INDEX(切語上字資料表[清濁], 小韻資料表[[#This Row],[上字表識別號]])</f>
        <v>全清</v>
      </c>
      <c r="M3032" s="223" t="str" cm="1">
        <f t="array" ref="M3032" xml:space="preserve"> INDEX(切語上字資料表[發送收], 小韻資料表[[#This Row],[上字表識別號]])</f>
        <v>發聲</v>
      </c>
      <c r="N3032" s="205" cm="1">
        <f t="array" ref="N3032" xml:space="preserve"> MATCH(TRUE, ISNUMBER( SEARCH( RIGHT(小韻資料表[[#This Row],[切語]],1), 切語下字資料表[切語下字]) ), 0)</f>
        <v>303</v>
      </c>
      <c r="O3032" s="207" t="str" cm="1">
        <f t="array" ref="O3032" xml:space="preserve"> INDEX(切語下字資料表[韻母], 小韻資料表[[#This Row],[下字表識別號]])</f>
        <v>嶝開1</v>
      </c>
      <c r="P3032" s="207" t="str" cm="1">
        <f t="array" ref="P3032" xml:space="preserve"> INDEX(切語下字資料表[韻母拼音碼], 小韻資料表[[#This Row],[下字表識別號]])</f>
        <v>irng</v>
      </c>
      <c r="Q3032" s="210" t="str" cm="1">
        <f t="array" ref="Q3032" xml:space="preserve"> INDEX(設定表!$C$19:$C$23, INT( LEFT(小韻資料表[[#This Row],[目次編碼]],1) ))</f>
        <v>去</v>
      </c>
      <c r="R3032" s="210">
        <f xml:space="preserve">  INDEX(設定表!$C$8:$C$15, MATCH( (RIGHT(小韻資料表[[#This Row],[清濁]]) &amp; 小韻資料表[[#This Row],[調]]), 設定表!$B$8:$B$15, 0))</f>
        <v>3</v>
      </c>
      <c r="S3032" s="205" t="s">
        <v>309</v>
      </c>
      <c r="T3032" s="205" t="s">
        <v>309</v>
      </c>
      <c r="U3032" s="226" t="s">
        <v>309</v>
      </c>
      <c r="V3032" s="147" t="s">
        <v>309</v>
      </c>
      <c r="X3032" s="135"/>
      <c r="Y3032" s="135"/>
      <c r="AA3032" s="135"/>
      <c r="AB3032" s="134"/>
      <c r="AC3032" s="135"/>
      <c r="AD3032" s="135"/>
      <c r="AH3032" s="135"/>
      <c r="AI3032" s="135"/>
    </row>
    <row r="3033" spans="1:35" ht="31.5">
      <c r="A3033" s="205">
        <v>3029</v>
      </c>
      <c r="B3033" s="206" t="s">
        <v>10533</v>
      </c>
      <c r="C3033" s="207" t="str">
        <f xml:space="preserve"> _xlfn.CONCAT(小韻資料表[[#This Row],[聲母拼音碼]],小韻資料表[[#This Row],[韻母拼音碼]],小韻資料表[[#This Row],[調號]])</f>
        <v>sirng3</v>
      </c>
      <c r="D3033" s="206" t="s">
        <v>10534</v>
      </c>
      <c r="E3033" s="208" t="s">
        <v>1077</v>
      </c>
      <c r="F3033" s="205">
        <v>11</v>
      </c>
      <c r="G3033" s="209" t="s">
        <v>10534</v>
      </c>
      <c r="H3033" s="205">
        <f xml:space="preserve"> LEN(小韻資料表[[#This Row],[小韻字集]])</f>
        <v>2</v>
      </c>
      <c r="I3033" s="205" cm="1">
        <f t="array" ref="I3033" xml:space="preserve"> MATCH(TRUE, ISNUMBER( SEARCH( LEFT(小韻資料表[[#This Row],[切語]],1), 切語上字資料表[切語上字]) ), 0)</f>
        <v>24</v>
      </c>
      <c r="J3033" s="210" t="str" cm="1">
        <f t="array" ref="J3033" xml:space="preserve"> INDEX(切語上字資料表[聲母], 小韻資料表[[#This Row],[上字表識別號]])</f>
        <v>心</v>
      </c>
      <c r="K3033" s="210" t="str" cm="1">
        <f t="array" ref="K3033" xml:space="preserve"> INDEX(切語上字資料表[聲母拼音碼], 小韻資料表[[#This Row],[上字表識別號]])</f>
        <v>s</v>
      </c>
      <c r="L3033" s="210" t="str" cm="1">
        <f t="array" ref="L3033" xml:space="preserve"> INDEX(切語上字資料表[清濁], 小韻資料表[[#This Row],[上字表識別號]])</f>
        <v>全清</v>
      </c>
      <c r="M3033" s="223" t="str" cm="1">
        <f t="array" ref="M3033" xml:space="preserve"> INDEX(切語上字資料表[發送收], 小韻資料表[[#This Row],[上字表識別號]])</f>
        <v>送氣</v>
      </c>
      <c r="N3033" s="205" cm="1">
        <f t="array" ref="N3033" xml:space="preserve"> MATCH(TRUE, ISNUMBER( SEARCH( RIGHT(小韻資料表[[#This Row],[切語]],1), 切語下字資料表[切語下字]) ), 0)</f>
        <v>303</v>
      </c>
      <c r="O3033" s="207" t="str" cm="1">
        <f t="array" ref="O3033" xml:space="preserve"> INDEX(切語下字資料表[韻母], 小韻資料表[[#This Row],[下字表識別號]])</f>
        <v>嶝開1</v>
      </c>
      <c r="P3033" s="207" t="str" cm="1">
        <f t="array" ref="P3033" xml:space="preserve"> INDEX(切語下字資料表[韻母拼音碼], 小韻資料表[[#This Row],[下字表識別號]])</f>
        <v>irng</v>
      </c>
      <c r="Q3033" s="210" t="str" cm="1">
        <f t="array" ref="Q3033" xml:space="preserve"> INDEX(設定表!$C$19:$C$23, INT( LEFT(小韻資料表[[#This Row],[目次編碼]],1) ))</f>
        <v>去</v>
      </c>
      <c r="R3033" s="210">
        <f xml:space="preserve">  INDEX(設定表!$C$8:$C$15, MATCH( (RIGHT(小韻資料表[[#This Row],[清濁]]) &amp; 小韻資料表[[#This Row],[調]]), 設定表!$B$8:$B$15, 0))</f>
        <v>3</v>
      </c>
      <c r="S3033" s="205" t="s">
        <v>309</v>
      </c>
      <c r="T3033" s="205" t="s">
        <v>309</v>
      </c>
      <c r="U3033" s="226" t="s">
        <v>309</v>
      </c>
      <c r="V3033" s="146" t="s">
        <v>309</v>
      </c>
      <c r="X3033" s="135"/>
      <c r="Y3033" s="135"/>
      <c r="AA3033" s="135"/>
      <c r="AB3033" s="134"/>
      <c r="AC3033" s="135"/>
      <c r="AD3033" s="135"/>
      <c r="AH3033" s="135"/>
      <c r="AI3033" s="135"/>
    </row>
    <row r="3034" spans="1:35" ht="31.5">
      <c r="A3034" s="205">
        <v>3030</v>
      </c>
      <c r="B3034" s="206" t="s">
        <v>10535</v>
      </c>
      <c r="C3034" s="207" t="str">
        <f xml:space="preserve"> _xlfn.CONCAT(小韻資料表[[#This Row],[聲母拼音碼]],小韻資料表[[#This Row],[韻母拼音碼]],小韻資料表[[#This Row],[調號]])</f>
        <v>thirng3</v>
      </c>
      <c r="D3034" s="206" t="s">
        <v>10536</v>
      </c>
      <c r="E3034" s="208" t="s">
        <v>1077</v>
      </c>
      <c r="F3034" s="205">
        <v>12</v>
      </c>
      <c r="G3034" s="209" t="s">
        <v>10536</v>
      </c>
      <c r="H3034" s="205">
        <f xml:space="preserve"> LEN(小韻資料表[[#This Row],[小韻字集]])</f>
        <v>2</v>
      </c>
      <c r="I3034" s="205" cm="1">
        <f t="array" ref="I3034" xml:space="preserve"> MATCH(TRUE, ISNUMBER( SEARCH( LEFT(小韻資料表[[#This Row],[切語]],1), 切語上字資料表[切語上字]) ), 0)</f>
        <v>6</v>
      </c>
      <c r="J3034" s="210" t="str" cm="1">
        <f t="array" ref="J3034" xml:space="preserve"> INDEX(切語上字資料表[聲母], 小韻資料表[[#This Row],[上字表識別號]])</f>
        <v>透</v>
      </c>
      <c r="K3034" s="210" t="str" cm="1">
        <f t="array" ref="K3034" xml:space="preserve"> INDEX(切語上字資料表[聲母拼音碼], 小韻資料表[[#This Row],[上字表識別號]])</f>
        <v>th</v>
      </c>
      <c r="L3034" s="210" t="str" cm="1">
        <f t="array" ref="L3034" xml:space="preserve"> INDEX(切語上字資料表[清濁], 小韻資料表[[#This Row],[上字表識別號]])</f>
        <v>次清</v>
      </c>
      <c r="M3034" s="223" t="str" cm="1">
        <f t="array" ref="M3034" xml:space="preserve"> INDEX(切語上字資料表[發送收], 小韻資料表[[#This Row],[上字表識別號]])</f>
        <v>送氣</v>
      </c>
      <c r="N3034" s="205" cm="1">
        <f t="array" ref="N3034" xml:space="preserve"> MATCH(TRUE, ISNUMBER( SEARCH( RIGHT(小韻資料表[[#This Row],[切語]],1), 切語下字資料表[切語下字]) ), 0)</f>
        <v>303</v>
      </c>
      <c r="O3034" s="207" t="str" cm="1">
        <f t="array" ref="O3034" xml:space="preserve"> INDEX(切語下字資料表[韻母], 小韻資料表[[#This Row],[下字表識別號]])</f>
        <v>嶝開1</v>
      </c>
      <c r="P3034" s="207" t="str" cm="1">
        <f t="array" ref="P3034" xml:space="preserve"> INDEX(切語下字資料表[韻母拼音碼], 小韻資料表[[#This Row],[下字表識別號]])</f>
        <v>irng</v>
      </c>
      <c r="Q3034" s="210" t="str" cm="1">
        <f t="array" ref="Q3034" xml:space="preserve"> INDEX(設定表!$C$19:$C$23, INT( LEFT(小韻資料表[[#This Row],[目次編碼]],1) ))</f>
        <v>去</v>
      </c>
      <c r="R3034" s="210">
        <f xml:space="preserve">  INDEX(設定表!$C$8:$C$15, MATCH( (RIGHT(小韻資料表[[#This Row],[清濁]]) &amp; 小韻資料表[[#This Row],[調]]), 設定表!$B$8:$B$15, 0))</f>
        <v>3</v>
      </c>
      <c r="S3034" s="205" t="s">
        <v>309</v>
      </c>
      <c r="T3034" s="205" t="s">
        <v>309</v>
      </c>
      <c r="U3034" s="226" t="s">
        <v>309</v>
      </c>
      <c r="V3034" s="147" t="s">
        <v>309</v>
      </c>
      <c r="X3034" s="135"/>
      <c r="Y3034" s="135"/>
      <c r="AA3034" s="135"/>
      <c r="AB3034" s="134"/>
      <c r="AC3034" s="135"/>
      <c r="AD3034" s="135"/>
      <c r="AH3034" s="135"/>
      <c r="AI3034" s="135"/>
    </row>
    <row r="3035" spans="1:35" ht="31.5">
      <c r="A3035" s="205">
        <v>3031</v>
      </c>
      <c r="B3035" s="206" t="s">
        <v>10537</v>
      </c>
      <c r="C3035" s="207" t="str">
        <f xml:space="preserve"> _xlfn.CONCAT(小韻資料表[[#This Row],[聲母拼音碼]],小韻資料表[[#This Row],[韻母拼音碼]],小韻資料表[[#This Row],[調號]])</f>
        <v>Øiu7</v>
      </c>
      <c r="D3035" s="206" t="s">
        <v>1100</v>
      </c>
      <c r="E3035" s="208" t="s">
        <v>1099</v>
      </c>
      <c r="F3035" s="205">
        <v>1</v>
      </c>
      <c r="G3035" s="209" t="s">
        <v>10538</v>
      </c>
      <c r="H3035" s="205">
        <f xml:space="preserve"> LEN(小韻資料表[[#This Row],[小韻字集]])</f>
        <v>20</v>
      </c>
      <c r="I3035" s="205" cm="1">
        <f t="array" ref="I3035" xml:space="preserve"> MATCH(TRUE, ISNUMBER( SEARCH( LEFT(小韻資料表[[#This Row],[切語]],1), 切語上字資料表[切語上字]) ), 0)</f>
        <v>38</v>
      </c>
      <c r="J3035" s="210" t="str" cm="1">
        <f t="array" ref="J3035" xml:space="preserve"> INDEX(切語上字資料表[聲母], 小韻資料表[[#This Row],[上字表識別號]])</f>
        <v>為</v>
      </c>
      <c r="K3035" s="210" t="str" cm="1">
        <f t="array" ref="K3035" xml:space="preserve"> INDEX(切語上字資料表[聲母拼音碼], 小韻資料表[[#This Row],[上字表識別號]])</f>
        <v>Ø</v>
      </c>
      <c r="L3035" s="210" t="str" cm="1">
        <f t="array" ref="L3035" xml:space="preserve"> INDEX(切語上字資料表[清濁], 小韻資料表[[#This Row],[上字表識別號]])</f>
        <v>次濁</v>
      </c>
      <c r="M3035" s="223" t="str" cm="1">
        <f t="array" ref="M3035" xml:space="preserve"> INDEX(切語上字資料表[發送收], 小韻資料表[[#This Row],[上字表識別號]])</f>
        <v>發聲</v>
      </c>
      <c r="N3035" s="205" cm="1">
        <f t="array" ref="N3035" xml:space="preserve"> MATCH(TRUE, ISNUMBER( SEARCH( RIGHT(小韻資料表[[#This Row],[切語]],1), 切語下字資料表[切語下字]) ), 0)</f>
        <v>311</v>
      </c>
      <c r="O3035" s="207" t="str" cm="1">
        <f t="array" ref="O3035" xml:space="preserve"> INDEX(切語下字資料表[韻母], 小韻資料表[[#This Row],[下字表識別號]])</f>
        <v>宥開3</v>
      </c>
      <c r="P3035" s="207" t="str" cm="1">
        <f t="array" ref="P3035" xml:space="preserve"> INDEX(切語下字資料表[韻母拼音碼], 小韻資料表[[#This Row],[下字表識別號]])</f>
        <v>iu</v>
      </c>
      <c r="Q3035" s="210" t="str" cm="1">
        <f t="array" ref="Q3035" xml:space="preserve"> INDEX(設定表!$C$19:$C$23, INT( LEFT(小韻資料表[[#This Row],[目次編碼]],1) ))</f>
        <v>去</v>
      </c>
      <c r="R3035" s="210">
        <f xml:space="preserve">  INDEX(設定表!$C$8:$C$15, MATCH( (RIGHT(小韻資料表[[#This Row],[清濁]]) &amp; 小韻資料表[[#This Row],[調]]), 設定表!$B$8:$B$15, 0))</f>
        <v>7</v>
      </c>
      <c r="S3035" s="205" t="s">
        <v>309</v>
      </c>
      <c r="T3035" s="205" t="s">
        <v>309</v>
      </c>
      <c r="U3035" s="226" t="s">
        <v>309</v>
      </c>
      <c r="V3035" s="146" t="s">
        <v>309</v>
      </c>
      <c r="X3035" s="135"/>
      <c r="Y3035" s="135"/>
      <c r="AA3035" s="135"/>
      <c r="AB3035" s="134"/>
      <c r="AC3035" s="135"/>
      <c r="AD3035" s="135"/>
      <c r="AH3035" s="135"/>
      <c r="AI3035" s="135"/>
    </row>
    <row r="3036" spans="1:35" ht="31.5">
      <c r="A3036" s="205">
        <v>3032</v>
      </c>
      <c r="B3036" s="206" t="s">
        <v>10539</v>
      </c>
      <c r="C3036" s="207" t="str">
        <f xml:space="preserve"> _xlfn.CONCAT(小韻資料表[[#This Row],[聲母拼音碼]],小韻資料表[[#This Row],[韻母拼音碼]],小韻資料表[[#This Row],[調號]])</f>
        <v>kiu3</v>
      </c>
      <c r="D3036" s="206" t="s">
        <v>10540</v>
      </c>
      <c r="E3036" s="208" t="s">
        <v>1099</v>
      </c>
      <c r="F3036" s="205">
        <v>2</v>
      </c>
      <c r="G3036" s="209" t="s">
        <v>10541</v>
      </c>
      <c r="H3036" s="205">
        <f xml:space="preserve"> LEN(小韻資料表[[#This Row],[小韻字集]])</f>
        <v>14</v>
      </c>
      <c r="I3036" s="205" cm="1">
        <f t="array" ref="I3036" xml:space="preserve"> MATCH(TRUE, ISNUMBER( SEARCH( LEFT(小韻資料表[[#This Row],[切語]],1), 切語上字資料表[切語上字]) ), 0)</f>
        <v>1</v>
      </c>
      <c r="J3036" s="210" t="str" cm="1">
        <f t="array" ref="J3036" xml:space="preserve"> INDEX(切語上字資料表[聲母], 小韻資料表[[#This Row],[上字表識別號]])</f>
        <v>見</v>
      </c>
      <c r="K3036" s="210" t="str" cm="1">
        <f t="array" ref="K3036" xml:space="preserve"> INDEX(切語上字資料表[聲母拼音碼], 小韻資料表[[#This Row],[上字表識別號]])</f>
        <v>k</v>
      </c>
      <c r="L3036" s="210" t="str" cm="1">
        <f t="array" ref="L3036" xml:space="preserve"> INDEX(切語上字資料表[清濁], 小韻資料表[[#This Row],[上字表識別號]])</f>
        <v>全清</v>
      </c>
      <c r="M3036" s="223" t="str" cm="1">
        <f t="array" ref="M3036" xml:space="preserve"> INDEX(切語上字資料表[發送收], 小韻資料表[[#This Row],[上字表識別號]])</f>
        <v>發聲</v>
      </c>
      <c r="N3036" s="205" cm="1">
        <f t="array" ref="N3036" xml:space="preserve"> MATCH(TRUE, ISNUMBER( SEARCH( RIGHT(小韻資料表[[#This Row],[切語]],1), 切語下字資料表[切語下字]) ), 0)</f>
        <v>311</v>
      </c>
      <c r="O3036" s="207" t="str" cm="1">
        <f t="array" ref="O3036" xml:space="preserve"> INDEX(切語下字資料表[韻母], 小韻資料表[[#This Row],[下字表識別號]])</f>
        <v>宥開3</v>
      </c>
      <c r="P3036" s="207" t="str" cm="1">
        <f t="array" ref="P3036" xml:space="preserve"> INDEX(切語下字資料表[韻母拼音碼], 小韻資料表[[#This Row],[下字表識別號]])</f>
        <v>iu</v>
      </c>
      <c r="Q3036" s="210" t="str" cm="1">
        <f t="array" ref="Q3036" xml:space="preserve"> INDEX(設定表!$C$19:$C$23, INT( LEFT(小韻資料表[[#This Row],[目次編碼]],1) ))</f>
        <v>去</v>
      </c>
      <c r="R3036" s="210">
        <f xml:space="preserve">  INDEX(設定表!$C$8:$C$15, MATCH( (RIGHT(小韻資料表[[#This Row],[清濁]]) &amp; 小韻資料表[[#This Row],[調]]), 設定表!$B$8:$B$15, 0))</f>
        <v>3</v>
      </c>
      <c r="S3036" s="205" t="s">
        <v>309</v>
      </c>
      <c r="T3036" s="205" t="s">
        <v>309</v>
      </c>
      <c r="U3036" s="226" t="s">
        <v>10542</v>
      </c>
      <c r="V3036" s="147" t="s">
        <v>309</v>
      </c>
      <c r="X3036" s="135"/>
      <c r="Y3036" s="135"/>
      <c r="AA3036" s="135"/>
      <c r="AB3036" s="134"/>
      <c r="AC3036" s="135"/>
      <c r="AD3036" s="135"/>
      <c r="AH3036" s="135"/>
      <c r="AI3036" s="135"/>
    </row>
    <row r="3037" spans="1:35" ht="31.5">
      <c r="A3037" s="205">
        <v>3033</v>
      </c>
      <c r="B3037" s="206" t="s">
        <v>10543</v>
      </c>
      <c r="C3037" s="207" t="str">
        <f xml:space="preserve"> _xlfn.CONCAT(小韻資料表[[#This Row],[聲母拼音碼]],小韻資料表[[#This Row],[韻母拼音碼]],小韻資料表[[#This Row],[調號]])</f>
        <v>tiu7</v>
      </c>
      <c r="D3037" s="206" t="s">
        <v>10544</v>
      </c>
      <c r="E3037" s="208" t="s">
        <v>1099</v>
      </c>
      <c r="F3037" s="205">
        <v>3</v>
      </c>
      <c r="G3037" s="209" t="s">
        <v>10545</v>
      </c>
      <c r="H3037" s="205">
        <f xml:space="preserve"> LEN(小韻資料表[[#This Row],[小韻字集]])</f>
        <v>14</v>
      </c>
      <c r="I3037" s="205" cm="1">
        <f t="array" ref="I3037" xml:space="preserve"> MATCH(TRUE, ISNUMBER( SEARCH( LEFT(小韻資料表[[#This Row],[切語]],1), 切語上字資料表[切語上字]) ), 0)</f>
        <v>11</v>
      </c>
      <c r="J3037" s="210" t="str" cm="1">
        <f t="array" ref="J3037" xml:space="preserve"> INDEX(切語上字資料表[聲母], 小韻資料表[[#This Row],[上字表識別號]])</f>
        <v>澄</v>
      </c>
      <c r="K3037" s="210" t="str" cm="1">
        <f t="array" ref="K3037" xml:space="preserve"> INDEX(切語上字資料表[聲母拼音碼], 小韻資料表[[#This Row],[上字表識別號]])</f>
        <v>t</v>
      </c>
      <c r="L3037" s="210" t="str" cm="1">
        <f t="array" ref="L3037" xml:space="preserve"> INDEX(切語上字資料表[清濁], 小韻資料表[[#This Row],[上字表識別號]])</f>
        <v>全濁</v>
      </c>
      <c r="M3037" s="223" cm="1">
        <f t="array" ref="M3037" xml:space="preserve"> INDEX(切語上字資料表[發送收], 小韻資料表[[#This Row],[上字表識別號]])</f>
        <v>0</v>
      </c>
      <c r="N3037" s="205" cm="1">
        <f t="array" ref="N3037" xml:space="preserve"> MATCH(TRUE, ISNUMBER( SEARCH( RIGHT(小韻資料表[[#This Row],[切語]],1), 切語下字資料表[切語下字]) ), 0)</f>
        <v>311</v>
      </c>
      <c r="O3037" s="207" t="str" cm="1">
        <f t="array" ref="O3037" xml:space="preserve"> INDEX(切語下字資料表[韻母], 小韻資料表[[#This Row],[下字表識別號]])</f>
        <v>宥開3</v>
      </c>
      <c r="P3037" s="207" t="str" cm="1">
        <f t="array" ref="P3037" xml:space="preserve"> INDEX(切語下字資料表[韻母拼音碼], 小韻資料表[[#This Row],[下字表識別號]])</f>
        <v>iu</v>
      </c>
      <c r="Q3037" s="210" t="str" cm="1">
        <f t="array" ref="Q3037" xml:space="preserve"> INDEX(設定表!$C$19:$C$23, INT( LEFT(小韻資料表[[#This Row],[目次編碼]],1) ))</f>
        <v>去</v>
      </c>
      <c r="R3037" s="210">
        <f xml:space="preserve">  INDEX(設定表!$C$8:$C$15, MATCH( (RIGHT(小韻資料表[[#This Row],[清濁]]) &amp; 小韻資料表[[#This Row],[調]]), 設定表!$B$8:$B$15, 0))</f>
        <v>7</v>
      </c>
      <c r="S3037" s="205" t="s">
        <v>309</v>
      </c>
      <c r="T3037" s="205" t="s">
        <v>309</v>
      </c>
      <c r="U3037" s="226" t="s">
        <v>309</v>
      </c>
      <c r="V3037" s="146" t="s">
        <v>309</v>
      </c>
      <c r="X3037" s="135"/>
      <c r="Y3037" s="135"/>
      <c r="AA3037" s="135"/>
      <c r="AB3037" s="134"/>
      <c r="AC3037" s="135"/>
      <c r="AD3037" s="135"/>
      <c r="AH3037" s="135"/>
      <c r="AI3037" s="135"/>
    </row>
    <row r="3038" spans="1:35" ht="31.5">
      <c r="A3038" s="205">
        <v>3034</v>
      </c>
      <c r="B3038" s="206" t="s">
        <v>10546</v>
      </c>
      <c r="C3038" s="207" t="str">
        <f xml:space="preserve"> _xlfn.CONCAT(小韻資料表[[#This Row],[聲母拼音碼]],小韻資料表[[#This Row],[韻母拼音碼]],小韻資料表[[#This Row],[調號]])</f>
        <v>tiu3</v>
      </c>
      <c r="D3038" s="206" t="s">
        <v>10547</v>
      </c>
      <c r="E3038" s="208" t="s">
        <v>1099</v>
      </c>
      <c r="F3038" s="205">
        <v>4</v>
      </c>
      <c r="G3038" s="209" t="s">
        <v>10548</v>
      </c>
      <c r="H3038" s="205">
        <f xml:space="preserve"> LEN(小韻資料表[[#This Row],[小韻字集]])</f>
        <v>3</v>
      </c>
      <c r="I3038" s="205" cm="1">
        <f t="array" ref="I3038" xml:space="preserve"> MATCH(TRUE, ISNUMBER( SEARCH( LEFT(小韻資料表[[#This Row],[切語]],1), 切語上字資料表[切語上字]) ), 0)</f>
        <v>9</v>
      </c>
      <c r="J3038" s="210" t="str" cm="1">
        <f t="array" ref="J3038" xml:space="preserve"> INDEX(切語上字資料表[聲母], 小韻資料表[[#This Row],[上字表識別號]])</f>
        <v>知</v>
      </c>
      <c r="K3038" s="210" t="str" cm="1">
        <f t="array" ref="K3038" xml:space="preserve"> INDEX(切語上字資料表[聲母拼音碼], 小韻資料表[[#This Row],[上字表識別號]])</f>
        <v>t</v>
      </c>
      <c r="L3038" s="210" t="str" cm="1">
        <f t="array" ref="L3038" xml:space="preserve"> INDEX(切語上字資料表[清濁], 小韻資料表[[#This Row],[上字表識別號]])</f>
        <v>全清</v>
      </c>
      <c r="M3038" s="223" t="str" cm="1">
        <f t="array" ref="M3038" xml:space="preserve"> INDEX(切語上字資料表[發送收], 小韻資料表[[#This Row],[上字表識別號]])</f>
        <v>發聲</v>
      </c>
      <c r="N3038" s="205" cm="1">
        <f t="array" ref="N3038" xml:space="preserve"> MATCH(TRUE, ISNUMBER( SEARCH( RIGHT(小韻資料表[[#This Row],[切語]],1), 切語下字資料表[切語下字]) ), 0)</f>
        <v>311</v>
      </c>
      <c r="O3038" s="207" t="str" cm="1">
        <f t="array" ref="O3038" xml:space="preserve"> INDEX(切語下字資料表[韻母], 小韻資料表[[#This Row],[下字表識別號]])</f>
        <v>宥開3</v>
      </c>
      <c r="P3038" s="207" t="str" cm="1">
        <f t="array" ref="P3038" xml:space="preserve"> INDEX(切語下字資料表[韻母拼音碼], 小韻資料表[[#This Row],[下字表識別號]])</f>
        <v>iu</v>
      </c>
      <c r="Q3038" s="210" t="str" cm="1">
        <f t="array" ref="Q3038" xml:space="preserve"> INDEX(設定表!$C$19:$C$23, INT( LEFT(小韻資料表[[#This Row],[目次編碼]],1) ))</f>
        <v>去</v>
      </c>
      <c r="R3038" s="210">
        <f xml:space="preserve">  INDEX(設定表!$C$8:$C$15, MATCH( (RIGHT(小韻資料表[[#This Row],[清濁]]) &amp; 小韻資料表[[#This Row],[調]]), 設定表!$B$8:$B$15, 0))</f>
        <v>3</v>
      </c>
      <c r="S3038" s="205" t="s">
        <v>309</v>
      </c>
      <c r="T3038" s="205" t="s">
        <v>309</v>
      </c>
      <c r="U3038" s="226" t="s">
        <v>309</v>
      </c>
      <c r="V3038" s="147" t="s">
        <v>309</v>
      </c>
      <c r="X3038" s="135"/>
      <c r="Y3038" s="135"/>
      <c r="AA3038" s="135"/>
      <c r="AB3038" s="134"/>
      <c r="AC3038" s="135"/>
      <c r="AD3038" s="135"/>
      <c r="AH3038" s="135"/>
      <c r="AI3038" s="135"/>
    </row>
    <row r="3039" spans="1:35" ht="31.5">
      <c r="A3039" s="205">
        <v>3035</v>
      </c>
      <c r="B3039" s="206" t="s">
        <v>10549</v>
      </c>
      <c r="C3039" s="207" t="str">
        <f xml:space="preserve"> _xlfn.CONCAT(小韻資料表[[#This Row],[聲母拼音碼]],小韻資料表[[#This Row],[韻母拼音碼]],小韻資料表[[#This Row],[調號]])</f>
        <v>siu3</v>
      </c>
      <c r="D3039" s="206" t="s">
        <v>10550</v>
      </c>
      <c r="E3039" s="208" t="s">
        <v>1099</v>
      </c>
      <c r="F3039" s="205">
        <v>5</v>
      </c>
      <c r="G3039" s="209" t="s">
        <v>10551</v>
      </c>
      <c r="H3039" s="205">
        <f xml:space="preserve"> LEN(小韻資料表[[#This Row],[小韻字集]])</f>
        <v>5</v>
      </c>
      <c r="I3039" s="205" cm="1">
        <f t="array" ref="I3039" xml:space="preserve"> MATCH(TRUE, ISNUMBER( SEARCH( LEFT(小韻資料表[[#This Row],[切語]],1), 切語上字資料表[切語上字]) ), 0)</f>
        <v>33</v>
      </c>
      <c r="J3039" s="210" t="str" cm="1">
        <f t="array" ref="J3039" xml:space="preserve"> INDEX(切語上字資料表[聲母], 小韻資料表[[#This Row],[上字表識別號]])</f>
        <v>審</v>
      </c>
      <c r="K3039" s="210" t="str" cm="1">
        <f t="array" ref="K3039" xml:space="preserve"> INDEX(切語上字資料表[聲母拼音碼], 小韻資料表[[#This Row],[上字表識別號]])</f>
        <v>s</v>
      </c>
      <c r="L3039" s="210" t="str" cm="1">
        <f t="array" ref="L3039" xml:space="preserve"> INDEX(切語上字資料表[清濁], 小韻資料表[[#This Row],[上字表識別號]])</f>
        <v>全清</v>
      </c>
      <c r="M3039" s="223" t="str" cm="1">
        <f t="array" ref="M3039" xml:space="preserve"> INDEX(切語上字資料表[發送收], 小韻資料表[[#This Row],[上字表識別號]])</f>
        <v>送氣</v>
      </c>
      <c r="N3039" s="205" cm="1">
        <f t="array" ref="N3039" xml:space="preserve"> MATCH(TRUE, ISNUMBER( SEARCH( RIGHT(小韻資料表[[#This Row],[切語]],1), 切語下字資料表[切語下字]) ), 0)</f>
        <v>311</v>
      </c>
      <c r="O3039" s="207" t="str" cm="1">
        <f t="array" ref="O3039" xml:space="preserve"> INDEX(切語下字資料表[韻母], 小韻資料表[[#This Row],[下字表識別號]])</f>
        <v>宥開3</v>
      </c>
      <c r="P3039" s="207" t="str" cm="1">
        <f t="array" ref="P3039" xml:space="preserve"> INDEX(切語下字資料表[韻母拼音碼], 小韻資料表[[#This Row],[下字表識別號]])</f>
        <v>iu</v>
      </c>
      <c r="Q3039" s="210" t="str" cm="1">
        <f t="array" ref="Q3039" xml:space="preserve"> INDEX(設定表!$C$19:$C$23, INT( LEFT(小韻資料表[[#This Row],[目次編碼]],1) ))</f>
        <v>去</v>
      </c>
      <c r="R3039" s="210">
        <f xml:space="preserve">  INDEX(設定表!$C$8:$C$15, MATCH( (RIGHT(小韻資料表[[#This Row],[清濁]]) &amp; 小韻資料表[[#This Row],[調]]), 設定表!$B$8:$B$15, 0))</f>
        <v>3</v>
      </c>
      <c r="S3039" s="205" t="s">
        <v>309</v>
      </c>
      <c r="T3039" s="205" t="s">
        <v>309</v>
      </c>
      <c r="U3039" s="226" t="s">
        <v>309</v>
      </c>
      <c r="V3039" s="146" t="s">
        <v>309</v>
      </c>
      <c r="X3039" s="135"/>
      <c r="Y3039" s="135"/>
      <c r="AA3039" s="135"/>
      <c r="AB3039" s="134"/>
      <c r="AC3039" s="135"/>
      <c r="AD3039" s="135"/>
      <c r="AH3039" s="135"/>
      <c r="AI3039" s="135"/>
    </row>
    <row r="3040" spans="1:35" ht="31.5">
      <c r="A3040" s="205">
        <v>3036</v>
      </c>
      <c r="B3040" s="206" t="s">
        <v>10552</v>
      </c>
      <c r="C3040" s="207" t="str">
        <f xml:space="preserve"> _xlfn.CONCAT(小韻資料表[[#This Row],[聲母拼音碼]],小韻資料表[[#This Row],[韻母拼音碼]],小韻資料表[[#This Row],[調號]])</f>
        <v>chiu3</v>
      </c>
      <c r="D3040" s="206" t="s">
        <v>10553</v>
      </c>
      <c r="E3040" s="208" t="s">
        <v>1099</v>
      </c>
      <c r="F3040" s="205">
        <v>6</v>
      </c>
      <c r="G3040" s="209" t="s">
        <v>10554</v>
      </c>
      <c r="H3040" s="205">
        <f xml:space="preserve"> LEN(小韻資料表[[#This Row],[小韻字集]])</f>
        <v>2</v>
      </c>
      <c r="I3040" s="205" cm="1">
        <f t="array" ref="I3040" xml:space="preserve"> MATCH(TRUE, ISNUMBER( SEARCH( LEFT(小韻資料表[[#This Row],[切語]],1), 切語上字資料表[切語上字]) ), 0)</f>
        <v>31</v>
      </c>
      <c r="J3040" s="210" t="str" cm="1">
        <f t="array" ref="J3040" xml:space="preserve"> INDEX(切語上字資料表[聲母], 小韻資料表[[#This Row],[上字表識別號]])</f>
        <v>穿</v>
      </c>
      <c r="K3040" s="210" t="str" cm="1">
        <f t="array" ref="K3040" xml:space="preserve"> INDEX(切語上字資料表[聲母拼音碼], 小韻資料表[[#This Row],[上字表識別號]])</f>
        <v>ch</v>
      </c>
      <c r="L3040" s="210" t="str" cm="1">
        <f t="array" ref="L3040" xml:space="preserve"> INDEX(切語上字資料表[清濁], 小韻資料表[[#This Row],[上字表識別號]])</f>
        <v>次清</v>
      </c>
      <c r="M3040" s="223" t="str" cm="1">
        <f t="array" ref="M3040" xml:space="preserve"> INDEX(切語上字資料表[發送收], 小韻資料表[[#This Row],[上字表識別號]])</f>
        <v>送氣</v>
      </c>
      <c r="N3040" s="205" cm="1">
        <f t="array" ref="N3040" xml:space="preserve"> MATCH(TRUE, ISNUMBER( SEARCH( RIGHT(小韻資料表[[#This Row],[切語]],1), 切語下字資料表[切語下字]) ), 0)</f>
        <v>311</v>
      </c>
      <c r="O3040" s="207" t="str" cm="1">
        <f t="array" ref="O3040" xml:space="preserve"> INDEX(切語下字資料表[韻母], 小韻資料表[[#This Row],[下字表識別號]])</f>
        <v>宥開3</v>
      </c>
      <c r="P3040" s="207" t="str" cm="1">
        <f t="array" ref="P3040" xml:space="preserve"> INDEX(切語下字資料表[韻母拼音碼], 小韻資料表[[#This Row],[下字表識別號]])</f>
        <v>iu</v>
      </c>
      <c r="Q3040" s="210" t="str" cm="1">
        <f t="array" ref="Q3040" xml:space="preserve"> INDEX(設定表!$C$19:$C$23, INT( LEFT(小韻資料表[[#This Row],[目次編碼]],1) ))</f>
        <v>去</v>
      </c>
      <c r="R3040" s="210">
        <f xml:space="preserve">  INDEX(設定表!$C$8:$C$15, MATCH( (RIGHT(小韻資料表[[#This Row],[清濁]]) &amp; 小韻資料表[[#This Row],[調]]), 設定表!$B$8:$B$15, 0))</f>
        <v>3</v>
      </c>
      <c r="S3040" s="205" t="s">
        <v>309</v>
      </c>
      <c r="T3040" s="205" t="s">
        <v>309</v>
      </c>
      <c r="U3040" s="226" t="s">
        <v>309</v>
      </c>
      <c r="V3040" s="147" t="s">
        <v>309</v>
      </c>
      <c r="X3040" s="135"/>
      <c r="Y3040" s="135"/>
      <c r="AA3040" s="135"/>
      <c r="AB3040" s="134"/>
      <c r="AC3040" s="135"/>
      <c r="AD3040" s="135"/>
      <c r="AH3040" s="135"/>
      <c r="AI3040" s="135"/>
    </row>
    <row r="3041" spans="1:35" ht="31.5">
      <c r="A3041" s="205">
        <v>3037</v>
      </c>
      <c r="B3041" s="206" t="s">
        <v>10555</v>
      </c>
      <c r="C3041" s="207" t="str">
        <f xml:space="preserve"> _xlfn.CONCAT(小韻資料表[[#This Row],[聲母拼音碼]],小韻資料表[[#This Row],[韻母拼音碼]],小韻資料表[[#This Row],[調號]])</f>
        <v>siu7</v>
      </c>
      <c r="D3041" s="206" t="s">
        <v>10556</v>
      </c>
      <c r="E3041" s="208" t="s">
        <v>1099</v>
      </c>
      <c r="F3041" s="205">
        <v>7</v>
      </c>
      <c r="G3041" s="209" t="s">
        <v>10557</v>
      </c>
      <c r="H3041" s="205">
        <f xml:space="preserve"> LEN(小韻資料表[[#This Row],[小韻字集]])</f>
        <v>5</v>
      </c>
      <c r="I3041" s="205" cm="1">
        <f t="array" ref="I3041" xml:space="preserve"> MATCH(TRUE, ISNUMBER( SEARCH( LEFT(小韻資料表[[#This Row],[切語]],1), 切語上字資料表[切語上字]) ), 0)</f>
        <v>25</v>
      </c>
      <c r="J3041" s="210" t="str" cm="1">
        <f t="array" ref="J3041" xml:space="preserve"> INDEX(切語上字資料表[聲母], 小韻資料表[[#This Row],[上字表識別號]])</f>
        <v>邪</v>
      </c>
      <c r="K3041" s="210" t="str" cm="1">
        <f t="array" ref="K3041" xml:space="preserve"> INDEX(切語上字資料表[聲母拼音碼], 小韻資料表[[#This Row],[上字表識別號]])</f>
        <v>s</v>
      </c>
      <c r="L3041" s="210" t="str" cm="1">
        <f t="array" ref="L3041" xml:space="preserve"> INDEX(切語上字資料表[清濁], 小韻資料表[[#This Row],[上字表識別號]])</f>
        <v>全濁</v>
      </c>
      <c r="M3041" s="223" t="str" cm="1">
        <f t="array" ref="M3041" xml:space="preserve"> INDEX(切語上字資料表[發送收], 小韻資料表[[#This Row],[上字表識別號]])</f>
        <v>送氣</v>
      </c>
      <c r="N3041" s="205" cm="1">
        <f t="array" ref="N3041" xml:space="preserve"> MATCH(TRUE, ISNUMBER( SEARCH( RIGHT(小韻資料表[[#This Row],[切語]],1), 切語下字資料表[切語下字]) ), 0)</f>
        <v>311</v>
      </c>
      <c r="O3041" s="207" t="str" cm="1">
        <f t="array" ref="O3041" xml:space="preserve"> INDEX(切語下字資料表[韻母], 小韻資料表[[#This Row],[下字表識別號]])</f>
        <v>宥開3</v>
      </c>
      <c r="P3041" s="207" t="str" cm="1">
        <f t="array" ref="P3041" xml:space="preserve"> INDEX(切語下字資料表[韻母拼音碼], 小韻資料表[[#This Row],[下字表識別號]])</f>
        <v>iu</v>
      </c>
      <c r="Q3041" s="210" t="str" cm="1">
        <f t="array" ref="Q3041" xml:space="preserve"> INDEX(設定表!$C$19:$C$23, INT( LEFT(小韻資料表[[#This Row],[目次編碼]],1) ))</f>
        <v>去</v>
      </c>
      <c r="R3041" s="210">
        <f xml:space="preserve">  INDEX(設定表!$C$8:$C$15, MATCH( (RIGHT(小韻資料表[[#This Row],[清濁]]) &amp; 小韻資料表[[#This Row],[調]]), 設定表!$B$8:$B$15, 0))</f>
        <v>7</v>
      </c>
      <c r="S3041" s="205" t="s">
        <v>309</v>
      </c>
      <c r="T3041" s="205" t="s">
        <v>309</v>
      </c>
      <c r="U3041" s="226" t="s">
        <v>309</v>
      </c>
      <c r="V3041" s="146" t="s">
        <v>309</v>
      </c>
      <c r="X3041" s="135"/>
      <c r="Y3041" s="135"/>
      <c r="AA3041" s="135"/>
      <c r="AB3041" s="134"/>
      <c r="AC3041" s="135"/>
      <c r="AD3041" s="135"/>
      <c r="AH3041" s="135"/>
      <c r="AI3041" s="135"/>
    </row>
    <row r="3042" spans="1:35" ht="31.5">
      <c r="A3042" s="205">
        <v>3038</v>
      </c>
      <c r="B3042" s="206" t="s">
        <v>10558</v>
      </c>
      <c r="C3042" s="207" t="str">
        <f xml:space="preserve"> _xlfn.CONCAT(小韻資料表[[#This Row],[聲母拼音碼]],小韻資料表[[#This Row],[韻母拼音碼]],小韻資料表[[#This Row],[調號]])</f>
        <v>hiu3</v>
      </c>
      <c r="D3042" s="206" t="s">
        <v>10559</v>
      </c>
      <c r="E3042" s="208" t="s">
        <v>1099</v>
      </c>
      <c r="F3042" s="205">
        <v>8</v>
      </c>
      <c r="G3042" s="209" t="s">
        <v>10560</v>
      </c>
      <c r="H3042" s="205">
        <f xml:space="preserve"> LEN(小韻資料表[[#This Row],[小韻字集]])</f>
        <v>3</v>
      </c>
      <c r="I3042" s="205" cm="1">
        <f t="array" ref="I3042" xml:space="preserve"> MATCH(TRUE, ISNUMBER( SEARCH( LEFT(小韻資料表[[#This Row],[切語]],1), 切語上字資料表[切語上字]) ), 0)</f>
        <v>36</v>
      </c>
      <c r="J3042" s="210" t="str" cm="1">
        <f t="array" ref="J3042" xml:space="preserve"> INDEX(切語上字資料表[聲母], 小韻資料表[[#This Row],[上字表識別號]])</f>
        <v>曉</v>
      </c>
      <c r="K3042" s="210" t="str" cm="1">
        <f t="array" ref="K3042" xml:space="preserve"> INDEX(切語上字資料表[聲母拼音碼], 小韻資料表[[#This Row],[上字表識別號]])</f>
        <v>h</v>
      </c>
      <c r="L3042" s="210" t="str" cm="1">
        <f t="array" ref="L3042" xml:space="preserve"> INDEX(切語上字資料表[清濁], 小韻資料表[[#This Row],[上字表識別號]])</f>
        <v>次清</v>
      </c>
      <c r="M3042" s="223" t="str" cm="1">
        <f t="array" ref="M3042" xml:space="preserve"> INDEX(切語上字資料表[發送收], 小韻資料表[[#This Row],[上字表識別號]])</f>
        <v>送氣</v>
      </c>
      <c r="N3042" s="205" cm="1">
        <f t="array" ref="N3042" xml:space="preserve"> MATCH(TRUE, ISNUMBER( SEARCH( RIGHT(小韻資料表[[#This Row],[切語]],1), 切語下字資料表[切語下字]) ), 0)</f>
        <v>311</v>
      </c>
      <c r="O3042" s="207" t="str" cm="1">
        <f t="array" ref="O3042" xml:space="preserve"> INDEX(切語下字資料表[韻母], 小韻資料表[[#This Row],[下字表識別號]])</f>
        <v>宥開3</v>
      </c>
      <c r="P3042" s="207" t="str" cm="1">
        <f t="array" ref="P3042" xml:space="preserve"> INDEX(切語下字資料表[韻母拼音碼], 小韻資料表[[#This Row],[下字表識別號]])</f>
        <v>iu</v>
      </c>
      <c r="Q3042" s="210" t="str" cm="1">
        <f t="array" ref="Q3042" xml:space="preserve"> INDEX(設定表!$C$19:$C$23, INT( LEFT(小韻資料表[[#This Row],[目次編碼]],1) ))</f>
        <v>去</v>
      </c>
      <c r="R3042" s="210">
        <f xml:space="preserve">  INDEX(設定表!$C$8:$C$15, MATCH( (RIGHT(小韻資料表[[#This Row],[清濁]]) &amp; 小韻資料表[[#This Row],[調]]), 設定表!$B$8:$B$15, 0))</f>
        <v>3</v>
      </c>
      <c r="S3042" s="205" t="s">
        <v>309</v>
      </c>
      <c r="T3042" s="205" t="s">
        <v>309</v>
      </c>
      <c r="U3042" s="226" t="s">
        <v>10561</v>
      </c>
      <c r="V3042" s="147" t="s">
        <v>309</v>
      </c>
      <c r="X3042" s="135"/>
      <c r="Y3042" s="135"/>
      <c r="AA3042" s="135"/>
      <c r="AB3042" s="134"/>
      <c r="AC3042" s="135"/>
      <c r="AD3042" s="135"/>
      <c r="AH3042" s="135"/>
      <c r="AI3042" s="135"/>
    </row>
    <row r="3043" spans="1:35" ht="31.5">
      <c r="A3043" s="205">
        <v>3039</v>
      </c>
      <c r="B3043" s="206" t="s">
        <v>10562</v>
      </c>
      <c r="C3043" s="207" t="str">
        <f xml:space="preserve"> _xlfn.CONCAT(小韻資料表[[#This Row],[聲母拼音碼]],小韻資料表[[#This Row],[韻母拼音碼]],小韻資料表[[#This Row],[調號]])</f>
        <v>ciu3</v>
      </c>
      <c r="D3043" s="206" t="s">
        <v>10563</v>
      </c>
      <c r="E3043" s="208" t="s">
        <v>1099</v>
      </c>
      <c r="F3043" s="205">
        <v>9</v>
      </c>
      <c r="G3043" s="209" t="s">
        <v>10564</v>
      </c>
      <c r="H3043" s="205">
        <f xml:space="preserve"> LEN(小韻資料表[[#This Row],[小韻字集]])</f>
        <v>4</v>
      </c>
      <c r="I3043" s="205" cm="1">
        <f t="array" ref="I3043" xml:space="preserve"> MATCH(TRUE, ISNUMBER( SEARCH( LEFT(小韻資料表[[#This Row],[切語]],1), 切語上字資料表[切語上字]) ), 0)</f>
        <v>30</v>
      </c>
      <c r="J3043" s="210" t="str" cm="1">
        <f t="array" ref="J3043" xml:space="preserve"> INDEX(切語上字資料表[聲母], 小韻資料表[[#This Row],[上字表識別號]])</f>
        <v>照</v>
      </c>
      <c r="K3043" s="210" t="str" cm="1">
        <f t="array" ref="K3043" xml:space="preserve"> INDEX(切語上字資料表[聲母拼音碼], 小韻資料表[[#This Row],[上字表識別號]])</f>
        <v>c</v>
      </c>
      <c r="L3043" s="210" t="str" cm="1">
        <f t="array" ref="L3043" xml:space="preserve"> INDEX(切語上字資料表[清濁], 小韻資料表[[#This Row],[上字表識別號]])</f>
        <v>全清</v>
      </c>
      <c r="M3043" s="223" t="str" cm="1">
        <f t="array" ref="M3043" xml:space="preserve"> INDEX(切語上字資料表[發送收], 小韻資料表[[#This Row],[上字表識別號]])</f>
        <v>發聲</v>
      </c>
      <c r="N3043" s="205" cm="1">
        <f t="array" ref="N3043" xml:space="preserve"> MATCH(TRUE, ISNUMBER( SEARCH( RIGHT(小韻資料表[[#This Row],[切語]],1), 切語下字資料表[切語下字]) ), 0)</f>
        <v>311</v>
      </c>
      <c r="O3043" s="207" t="str" cm="1">
        <f t="array" ref="O3043" xml:space="preserve"> INDEX(切語下字資料表[韻母], 小韻資料表[[#This Row],[下字表識別號]])</f>
        <v>宥開3</v>
      </c>
      <c r="P3043" s="207" t="str" cm="1">
        <f t="array" ref="P3043" xml:space="preserve"> INDEX(切語下字資料表[韻母拼音碼], 小韻資料表[[#This Row],[下字表識別號]])</f>
        <v>iu</v>
      </c>
      <c r="Q3043" s="210" t="str" cm="1">
        <f t="array" ref="Q3043" xml:space="preserve"> INDEX(設定表!$C$19:$C$23, INT( LEFT(小韻資料表[[#This Row],[目次編碼]],1) ))</f>
        <v>去</v>
      </c>
      <c r="R3043" s="210">
        <f xml:space="preserve">  INDEX(設定表!$C$8:$C$15, MATCH( (RIGHT(小韻資料表[[#This Row],[清濁]]) &amp; 小韻資料表[[#This Row],[調]]), 設定表!$B$8:$B$15, 0))</f>
        <v>3</v>
      </c>
      <c r="S3043" s="205" t="s">
        <v>309</v>
      </c>
      <c r="T3043" s="205" t="s">
        <v>309</v>
      </c>
      <c r="U3043" s="226" t="s">
        <v>10565</v>
      </c>
      <c r="V3043" s="146" t="s">
        <v>309</v>
      </c>
      <c r="X3043" s="135"/>
      <c r="Y3043" s="135"/>
      <c r="AA3043" s="135"/>
      <c r="AB3043" s="134"/>
      <c r="AC3043" s="135"/>
      <c r="AD3043" s="135"/>
      <c r="AH3043" s="135"/>
      <c r="AI3043" s="135"/>
    </row>
    <row r="3044" spans="1:35" ht="31.5">
      <c r="A3044" s="205">
        <v>3040</v>
      </c>
      <c r="B3044" s="206" t="s">
        <v>10566</v>
      </c>
      <c r="C3044" s="207" t="str">
        <f xml:space="preserve"> _xlfn.CONCAT(小韻資料表[[#This Row],[聲母拼音碼]],小韻資料表[[#This Row],[韻母拼音碼]],小韻資料表[[#This Row],[調號]])</f>
        <v>khiu7</v>
      </c>
      <c r="D3044" s="206" t="s">
        <v>10567</v>
      </c>
      <c r="E3044" s="208" t="s">
        <v>1099</v>
      </c>
      <c r="F3044" s="205">
        <v>10</v>
      </c>
      <c r="G3044" s="209" t="s">
        <v>10568</v>
      </c>
      <c r="H3044" s="205">
        <f xml:space="preserve"> LEN(小韻資料表[[#This Row],[小韻字集]])</f>
        <v>3</v>
      </c>
      <c r="I3044" s="205" cm="1">
        <f t="array" ref="I3044" xml:space="preserve"> MATCH(TRUE, ISNUMBER( SEARCH( LEFT(小韻資料表[[#This Row],[切語]],1), 切語上字資料表[切語上字]) ), 0)</f>
        <v>3</v>
      </c>
      <c r="J3044" s="210" t="str" cm="1">
        <f t="array" ref="J3044" xml:space="preserve"> INDEX(切語上字資料表[聲母], 小韻資料表[[#This Row],[上字表識別號]])</f>
        <v>群</v>
      </c>
      <c r="K3044" s="210" t="str" cm="1">
        <f t="array" ref="K3044" xml:space="preserve"> INDEX(切語上字資料表[聲母拼音碼], 小韻資料表[[#This Row],[上字表識別號]])</f>
        <v>kh</v>
      </c>
      <c r="L3044" s="210" t="str" cm="1">
        <f t="array" ref="L3044" xml:space="preserve"> INDEX(切語上字資料表[清濁], 小韻資料表[[#This Row],[上字表識別號]])</f>
        <v>全濁</v>
      </c>
      <c r="M3044" s="223" cm="1">
        <f t="array" ref="M3044" xml:space="preserve"> INDEX(切語上字資料表[發送收], 小韻資料表[[#This Row],[上字表識別號]])</f>
        <v>0</v>
      </c>
      <c r="N3044" s="205" cm="1">
        <f t="array" ref="N3044" xml:space="preserve"> MATCH(TRUE, ISNUMBER( SEARCH( RIGHT(小韻資料表[[#This Row],[切語]],1), 切語下字資料表[切語下字]) ), 0)</f>
        <v>311</v>
      </c>
      <c r="O3044" s="207" t="str" cm="1">
        <f t="array" ref="O3044" xml:space="preserve"> INDEX(切語下字資料表[韻母], 小韻資料表[[#This Row],[下字表識別號]])</f>
        <v>宥開3</v>
      </c>
      <c r="P3044" s="207" t="str" cm="1">
        <f t="array" ref="P3044" xml:space="preserve"> INDEX(切語下字資料表[韻母拼音碼], 小韻資料表[[#This Row],[下字表識別號]])</f>
        <v>iu</v>
      </c>
      <c r="Q3044" s="210" t="str" cm="1">
        <f t="array" ref="Q3044" xml:space="preserve"> INDEX(設定表!$C$19:$C$23, INT( LEFT(小韻資料表[[#This Row],[目次編碼]],1) ))</f>
        <v>去</v>
      </c>
      <c r="R3044" s="210">
        <f xml:space="preserve">  INDEX(設定表!$C$8:$C$15, MATCH( (RIGHT(小韻資料表[[#This Row],[清濁]]) &amp; 小韻資料表[[#This Row],[調]]), 設定表!$B$8:$B$15, 0))</f>
        <v>7</v>
      </c>
      <c r="S3044" s="205" t="s">
        <v>309</v>
      </c>
      <c r="T3044" s="205" t="s">
        <v>309</v>
      </c>
      <c r="U3044" s="226" t="s">
        <v>309</v>
      </c>
      <c r="V3044" s="147" t="s">
        <v>309</v>
      </c>
      <c r="X3044" s="135"/>
      <c r="Y3044" s="135"/>
      <c r="AA3044" s="135"/>
      <c r="AB3044" s="134"/>
      <c r="AC3044" s="135"/>
      <c r="AD3044" s="135"/>
      <c r="AH3044" s="135"/>
      <c r="AI3044" s="135"/>
    </row>
    <row r="3045" spans="1:35" ht="31.5">
      <c r="A3045" s="205">
        <v>3041</v>
      </c>
      <c r="B3045" s="206" t="s">
        <v>10569</v>
      </c>
      <c r="C3045" s="207" t="str">
        <f xml:space="preserve"> _xlfn.CONCAT(小韻資料表[[#This Row],[聲母拼音碼]],小韻資料表[[#This Row],[韻母拼音碼]],小韻資料表[[#This Row],[調號]])</f>
        <v>siu3</v>
      </c>
      <c r="D3045" s="206" t="s">
        <v>10570</v>
      </c>
      <c r="E3045" s="208" t="s">
        <v>1099</v>
      </c>
      <c r="F3045" s="205">
        <v>11</v>
      </c>
      <c r="G3045" s="209" t="s">
        <v>10571</v>
      </c>
      <c r="H3045" s="205">
        <f xml:space="preserve"> LEN(小韻資料表[[#This Row],[小韻字集]])</f>
        <v>5</v>
      </c>
      <c r="I3045" s="205" cm="1">
        <f t="array" ref="I3045" xml:space="preserve"> MATCH(TRUE, ISNUMBER( SEARCH( LEFT(小韻資料表[[#This Row],[切語]],1), 切語上字資料表[切語上字]) ), 0)</f>
        <v>29</v>
      </c>
      <c r="J3045" s="210" t="str" cm="1">
        <f t="array" ref="J3045" xml:space="preserve"> INDEX(切語上字資料表[聲母], 小韻資料表[[#This Row],[上字表識別號]])</f>
        <v>疏</v>
      </c>
      <c r="K3045" s="210" t="str" cm="1">
        <f t="array" ref="K3045" xml:space="preserve"> INDEX(切語上字資料表[聲母拼音碼], 小韻資料表[[#This Row],[上字表識別號]])</f>
        <v>s</v>
      </c>
      <c r="L3045" s="210" t="str" cm="1">
        <f t="array" ref="L3045" xml:space="preserve"> INDEX(切語上字資料表[清濁], 小韻資料表[[#This Row],[上字表識別號]])</f>
        <v>全清</v>
      </c>
      <c r="M3045" s="223" t="str" cm="1">
        <f t="array" ref="M3045" xml:space="preserve"> INDEX(切語上字資料表[發送收], 小韻資料表[[#This Row],[上字表識別號]])</f>
        <v>發聲</v>
      </c>
      <c r="N3045" s="205" cm="1">
        <f t="array" ref="N3045" xml:space="preserve"> MATCH(TRUE, ISNUMBER( SEARCH( RIGHT(小韻資料表[[#This Row],[切語]],1), 切語下字資料表[切語下字]) ), 0)</f>
        <v>311</v>
      </c>
      <c r="O3045" s="207" t="str" cm="1">
        <f t="array" ref="O3045" xml:space="preserve"> INDEX(切語下字資料表[韻母], 小韻資料表[[#This Row],[下字表識別號]])</f>
        <v>宥開3</v>
      </c>
      <c r="P3045" s="207" t="str" cm="1">
        <f t="array" ref="P3045" xml:space="preserve"> INDEX(切語下字資料表[韻母拼音碼], 小韻資料表[[#This Row],[下字表識別號]])</f>
        <v>iu</v>
      </c>
      <c r="Q3045" s="210" t="str" cm="1">
        <f t="array" ref="Q3045" xml:space="preserve"> INDEX(設定表!$C$19:$C$23, INT( LEFT(小韻資料表[[#This Row],[目次編碼]],1) ))</f>
        <v>去</v>
      </c>
      <c r="R3045" s="210">
        <f xml:space="preserve">  INDEX(設定表!$C$8:$C$15, MATCH( (RIGHT(小韻資料表[[#This Row],[清濁]]) &amp; 小韻資料表[[#This Row],[調]]), 設定表!$B$8:$B$15, 0))</f>
        <v>3</v>
      </c>
      <c r="S3045" s="205" t="s">
        <v>309</v>
      </c>
      <c r="T3045" s="205" t="s">
        <v>309</v>
      </c>
      <c r="U3045" s="226" t="s">
        <v>10572</v>
      </c>
      <c r="V3045" s="147" t="s">
        <v>309</v>
      </c>
      <c r="X3045" s="135"/>
      <c r="Y3045" s="135"/>
      <c r="AA3045" s="135"/>
      <c r="AB3045" s="134"/>
      <c r="AC3045" s="135"/>
      <c r="AD3045" s="135"/>
      <c r="AH3045" s="135"/>
      <c r="AI3045" s="135"/>
    </row>
    <row r="3046" spans="1:35" ht="31.5">
      <c r="A3046" s="205">
        <v>3042</v>
      </c>
      <c r="B3046" s="206" t="s">
        <v>10573</v>
      </c>
      <c r="C3046" s="207" t="str">
        <f xml:space="preserve"> _xlfn.CONCAT(小韻資料表[[#This Row],[聲母拼音碼]],小韻資料表[[#This Row],[韻母拼音碼]],小韻資料表[[#This Row],[調號]])</f>
        <v>ciu3</v>
      </c>
      <c r="D3046" s="206" t="s">
        <v>10574</v>
      </c>
      <c r="E3046" s="208" t="s">
        <v>1099</v>
      </c>
      <c r="F3046" s="205">
        <v>12</v>
      </c>
      <c r="G3046" s="209" t="s">
        <v>10575</v>
      </c>
      <c r="H3046" s="205">
        <f xml:space="preserve"> LEN(小韻資料表[[#This Row],[小韻字集]])</f>
        <v>5</v>
      </c>
      <c r="I3046" s="205" cm="1">
        <f t="array" ref="I3046" xml:space="preserve"> MATCH(TRUE, ISNUMBER( SEARCH( LEFT(小韻資料表[[#This Row],[切語]],1), 切語上字資料表[切語上字]) ), 0)</f>
        <v>26</v>
      </c>
      <c r="J3046" s="210" t="str" cm="1">
        <f t="array" ref="J3046" xml:space="preserve"> INDEX(切語上字資料表[聲母], 小韻資料表[[#This Row],[上字表識別號]])</f>
        <v>莊</v>
      </c>
      <c r="K3046" s="210" t="str" cm="1">
        <f t="array" ref="K3046" xml:space="preserve"> INDEX(切語上字資料表[聲母拼音碼], 小韻資料表[[#This Row],[上字表識別號]])</f>
        <v>c</v>
      </c>
      <c r="L3046" s="210" t="str" cm="1">
        <f t="array" ref="L3046" xml:space="preserve"> INDEX(切語上字資料表[清濁], 小韻資料表[[#This Row],[上字表識別號]])</f>
        <v>全清</v>
      </c>
      <c r="M3046" s="223" t="str" cm="1">
        <f t="array" ref="M3046" xml:space="preserve"> INDEX(切語上字資料表[發送收], 小韻資料表[[#This Row],[上字表識別號]])</f>
        <v>發聲</v>
      </c>
      <c r="N3046" s="205" cm="1">
        <f t="array" ref="N3046" xml:space="preserve"> MATCH(TRUE, ISNUMBER( SEARCH( RIGHT(小韻資料表[[#This Row],[切語]],1), 切語下字資料表[切語下字]) ), 0)</f>
        <v>311</v>
      </c>
      <c r="O3046" s="207" t="str" cm="1">
        <f t="array" ref="O3046" xml:space="preserve"> INDEX(切語下字資料表[韻母], 小韻資料表[[#This Row],[下字表識別號]])</f>
        <v>宥開3</v>
      </c>
      <c r="P3046" s="207" t="str" cm="1">
        <f t="array" ref="P3046" xml:space="preserve"> INDEX(切語下字資料表[韻母拼音碼], 小韻資料表[[#This Row],[下字表識別號]])</f>
        <v>iu</v>
      </c>
      <c r="Q3046" s="210" t="str" cm="1">
        <f t="array" ref="Q3046" xml:space="preserve"> INDEX(設定表!$C$19:$C$23, INT( LEFT(小韻資料表[[#This Row],[目次編碼]],1) ))</f>
        <v>去</v>
      </c>
      <c r="R3046" s="210">
        <f xml:space="preserve">  INDEX(設定表!$C$8:$C$15, MATCH( (RIGHT(小韻資料表[[#This Row],[清濁]]) &amp; 小韻資料表[[#This Row],[調]]), 設定表!$B$8:$B$15, 0))</f>
        <v>3</v>
      </c>
      <c r="S3046" s="205" t="s">
        <v>309</v>
      </c>
      <c r="T3046" s="205" t="s">
        <v>309</v>
      </c>
      <c r="U3046" s="226" t="s">
        <v>309</v>
      </c>
      <c r="V3046" s="147" t="s">
        <v>309</v>
      </c>
      <c r="X3046" s="135"/>
      <c r="Y3046" s="135"/>
      <c r="AA3046" s="135"/>
      <c r="AB3046" s="134"/>
      <c r="AC3046" s="135"/>
      <c r="AD3046" s="135"/>
      <c r="AH3046" s="135"/>
      <c r="AI3046" s="135"/>
    </row>
    <row r="3047" spans="1:35" ht="31.5">
      <c r="A3047" s="205">
        <v>3043</v>
      </c>
      <c r="B3047" s="206" t="s">
        <v>10576</v>
      </c>
      <c r="C3047" s="207" t="str">
        <f xml:space="preserve"> _xlfn.CONCAT(小韻資料表[[#This Row],[聲母拼音碼]],小韻資料表[[#This Row],[韻母拼音碼]],小韻資料表[[#This Row],[調號]])</f>
        <v>hiu3</v>
      </c>
      <c r="D3047" s="206" t="s">
        <v>10577</v>
      </c>
      <c r="E3047" s="208" t="s">
        <v>1099</v>
      </c>
      <c r="F3047" s="205">
        <v>13</v>
      </c>
      <c r="G3047" s="209" t="s">
        <v>10578</v>
      </c>
      <c r="H3047" s="205">
        <f xml:space="preserve"> LEN(小韻資料表[[#This Row],[小韻字集]])</f>
        <v>9</v>
      </c>
      <c r="I3047" s="205" cm="1">
        <f t="array" ref="I3047" xml:space="preserve"> MATCH(TRUE, ISNUMBER( SEARCH( LEFT(小韻資料表[[#This Row],[切語]],1), 切語上字資料表[切語上字]) ), 0)</f>
        <v>18</v>
      </c>
      <c r="J3047" s="210" t="str" cm="1">
        <f t="array" ref="J3047" xml:space="preserve"> INDEX(切語上字資料表[聲母], 小韻資料表[[#This Row],[上字表識別號]])</f>
        <v>敷</v>
      </c>
      <c r="K3047" s="210" t="str" cm="1">
        <f t="array" ref="K3047" xml:space="preserve"> INDEX(切語上字資料表[聲母拼音碼], 小韻資料表[[#This Row],[上字表識別號]])</f>
        <v>h</v>
      </c>
      <c r="L3047" s="210" t="str" cm="1">
        <f t="array" ref="L3047" xml:space="preserve"> INDEX(切語上字資料表[清濁], 小韻資料表[[#This Row],[上字表識別號]])</f>
        <v>次清</v>
      </c>
      <c r="M3047" s="223" t="str" cm="1">
        <f t="array" ref="M3047" xml:space="preserve"> INDEX(切語上字資料表[發送收], 小韻資料表[[#This Row],[上字表識別號]])</f>
        <v>送氣</v>
      </c>
      <c r="N3047" s="205" cm="1">
        <f t="array" ref="N3047" xml:space="preserve"> MATCH(TRUE, ISNUMBER( SEARCH( RIGHT(小韻資料表[[#This Row],[切語]],1), 切語下字資料表[切語下字]) ), 0)</f>
        <v>311</v>
      </c>
      <c r="O3047" s="207" t="str" cm="1">
        <f t="array" ref="O3047" xml:space="preserve"> INDEX(切語下字資料表[韻母], 小韻資料表[[#This Row],[下字表識別號]])</f>
        <v>宥開3</v>
      </c>
      <c r="P3047" s="207" t="str" cm="1">
        <f t="array" ref="P3047" xml:space="preserve"> INDEX(切語下字資料表[韻母拼音碼], 小韻資料表[[#This Row],[下字表識別號]])</f>
        <v>iu</v>
      </c>
      <c r="Q3047" s="210" t="str" cm="1">
        <f t="array" ref="Q3047" xml:space="preserve"> INDEX(設定表!$C$19:$C$23, INT( LEFT(小韻資料表[[#This Row],[目次編碼]],1) ))</f>
        <v>去</v>
      </c>
      <c r="R3047" s="210">
        <f xml:space="preserve">  INDEX(設定表!$C$8:$C$15, MATCH( (RIGHT(小韻資料表[[#This Row],[清濁]]) &amp; 小韻資料表[[#This Row],[調]]), 設定表!$B$8:$B$15, 0))</f>
        <v>3</v>
      </c>
      <c r="S3047" s="205" t="s">
        <v>309</v>
      </c>
      <c r="T3047" s="205" t="s">
        <v>309</v>
      </c>
      <c r="U3047" s="226" t="s">
        <v>309</v>
      </c>
      <c r="V3047" s="146" t="s">
        <v>309</v>
      </c>
      <c r="X3047" s="135"/>
      <c r="Y3047" s="135"/>
      <c r="AA3047" s="135"/>
      <c r="AB3047" s="134"/>
      <c r="AC3047" s="135"/>
      <c r="AD3047" s="135"/>
      <c r="AH3047" s="135"/>
      <c r="AI3047" s="135"/>
    </row>
    <row r="3048" spans="1:35" ht="31.5">
      <c r="A3048" s="205">
        <v>3044</v>
      </c>
      <c r="B3048" s="206" t="s">
        <v>10579</v>
      </c>
      <c r="C3048" s="207" t="str">
        <f xml:space="preserve"> _xlfn.CONCAT(小韻資料表[[#This Row],[聲母拼音碼]],小韻資料表[[#This Row],[韻母拼音碼]],小韻資料表[[#This Row],[調號]])</f>
        <v>chiu3</v>
      </c>
      <c r="D3048" s="206" t="s">
        <v>10580</v>
      </c>
      <c r="E3048" s="208" t="s">
        <v>1099</v>
      </c>
      <c r="F3048" s="205">
        <v>14</v>
      </c>
      <c r="G3048" s="209" t="s">
        <v>10581</v>
      </c>
      <c r="H3048" s="205">
        <f xml:space="preserve"> LEN(小韻資料表[[#This Row],[小韻字集]])</f>
        <v>3</v>
      </c>
      <c r="I3048" s="205" cm="1">
        <f t="array" ref="I3048" xml:space="preserve"> MATCH(TRUE, ISNUMBER( SEARCH( LEFT(小韻資料表[[#This Row],[切語]],1), 切語上字資料表[切語上字]) ), 0)</f>
        <v>27</v>
      </c>
      <c r="J3048" s="210" t="str" cm="1">
        <f t="array" ref="J3048" xml:space="preserve"> INDEX(切語上字資料表[聲母], 小韻資料表[[#This Row],[上字表識別號]])</f>
        <v>初</v>
      </c>
      <c r="K3048" s="210" t="str" cm="1">
        <f t="array" ref="K3048" xml:space="preserve"> INDEX(切語上字資料表[聲母拼音碼], 小韻資料表[[#This Row],[上字表識別號]])</f>
        <v>ch</v>
      </c>
      <c r="L3048" s="210" t="str" cm="1">
        <f t="array" ref="L3048" xml:space="preserve"> INDEX(切語上字資料表[清濁], 小韻資料表[[#This Row],[上字表識別號]])</f>
        <v>次清</v>
      </c>
      <c r="M3048" s="223" t="str" cm="1">
        <f t="array" ref="M3048" xml:space="preserve"> INDEX(切語上字資料表[發送收], 小韻資料表[[#This Row],[上字表識別號]])</f>
        <v>送氣</v>
      </c>
      <c r="N3048" s="205" cm="1">
        <f t="array" ref="N3048" xml:space="preserve"> MATCH(TRUE, ISNUMBER( SEARCH( RIGHT(小韻資料表[[#This Row],[切語]],1), 切語下字資料表[切語下字]) ), 0)</f>
        <v>311</v>
      </c>
      <c r="O3048" s="207" t="str" cm="1">
        <f t="array" ref="O3048" xml:space="preserve"> INDEX(切語下字資料表[韻母], 小韻資料表[[#This Row],[下字表識別號]])</f>
        <v>宥開3</v>
      </c>
      <c r="P3048" s="207" t="str" cm="1">
        <f t="array" ref="P3048" xml:space="preserve"> INDEX(切語下字資料表[韻母拼音碼], 小韻資料表[[#This Row],[下字表識別號]])</f>
        <v>iu</v>
      </c>
      <c r="Q3048" s="210" t="str" cm="1">
        <f t="array" ref="Q3048" xml:space="preserve"> INDEX(設定表!$C$19:$C$23, INT( LEFT(小韻資料表[[#This Row],[目次編碼]],1) ))</f>
        <v>去</v>
      </c>
      <c r="R3048" s="210">
        <f xml:space="preserve">  INDEX(設定表!$C$8:$C$15, MATCH( (RIGHT(小韻資料表[[#This Row],[清濁]]) &amp; 小韻資料表[[#This Row],[調]]), 設定表!$B$8:$B$15, 0))</f>
        <v>3</v>
      </c>
      <c r="S3048" s="205" t="s">
        <v>309</v>
      </c>
      <c r="T3048" s="205" t="s">
        <v>309</v>
      </c>
      <c r="U3048" s="226" t="s">
        <v>309</v>
      </c>
      <c r="V3048" s="147" t="s">
        <v>309</v>
      </c>
      <c r="X3048" s="135"/>
      <c r="Y3048" s="135"/>
      <c r="AA3048" s="135"/>
      <c r="AB3048" s="134"/>
      <c r="AC3048" s="135"/>
      <c r="AD3048" s="135"/>
      <c r="AH3048" s="135"/>
      <c r="AI3048" s="135"/>
    </row>
    <row r="3049" spans="1:35" ht="31.5">
      <c r="A3049" s="205">
        <v>3045</v>
      </c>
      <c r="B3049" s="206" t="s">
        <v>10582</v>
      </c>
      <c r="C3049" s="207" t="str">
        <f xml:space="preserve"> _xlfn.CONCAT(小韻資料表[[#This Row],[聲母拼音碼]],小韻資料表[[#This Row],[韻母拼音碼]],小韻資料表[[#This Row],[調號]])</f>
        <v>hiu3</v>
      </c>
      <c r="D3049" s="206" t="s">
        <v>10583</v>
      </c>
      <c r="E3049" s="208" t="s">
        <v>1099</v>
      </c>
      <c r="F3049" s="205">
        <v>15</v>
      </c>
      <c r="G3049" s="209" t="s">
        <v>10584</v>
      </c>
      <c r="H3049" s="205">
        <f xml:space="preserve"> LEN(小韻資料表[[#This Row],[小韻字集]])</f>
        <v>4</v>
      </c>
      <c r="I3049" s="205" cm="1">
        <f t="array" ref="I3049" xml:space="preserve"> MATCH(TRUE, ISNUMBER( SEARCH( LEFT(小韻資料表[[#This Row],[切語]],1), 切語上字資料表[切語上字]) ), 0)</f>
        <v>17</v>
      </c>
      <c r="J3049" s="210" t="str" cm="1">
        <f t="array" ref="J3049" xml:space="preserve"> INDEX(切語上字資料表[聲母], 小韻資料表[[#This Row],[上字表識別號]])</f>
        <v>非</v>
      </c>
      <c r="K3049" s="210" t="str" cm="1">
        <f t="array" ref="K3049" xml:space="preserve"> INDEX(切語上字資料表[聲母拼音碼], 小韻資料表[[#This Row],[上字表識別號]])</f>
        <v>h</v>
      </c>
      <c r="L3049" s="210" t="str" cm="1">
        <f t="array" ref="L3049" xml:space="preserve"> INDEX(切語上字資料表[清濁], 小韻資料表[[#This Row],[上字表識別號]])</f>
        <v>全清</v>
      </c>
      <c r="M3049" s="223" t="str" cm="1">
        <f t="array" ref="M3049" xml:space="preserve"> INDEX(切語上字資料表[發送收], 小韻資料表[[#This Row],[上字表識別號]])</f>
        <v>發聲</v>
      </c>
      <c r="N3049" s="205" cm="1">
        <f t="array" ref="N3049" xml:space="preserve"> MATCH(TRUE, ISNUMBER( SEARCH( RIGHT(小韻資料表[[#This Row],[切語]],1), 切語下字資料表[切語下字]) ), 0)</f>
        <v>311</v>
      </c>
      <c r="O3049" s="207" t="str" cm="1">
        <f t="array" ref="O3049" xml:space="preserve"> INDEX(切語下字資料表[韻母], 小韻資料表[[#This Row],[下字表識別號]])</f>
        <v>宥開3</v>
      </c>
      <c r="P3049" s="207" t="str" cm="1">
        <f t="array" ref="P3049" xml:space="preserve"> INDEX(切語下字資料表[韻母拼音碼], 小韻資料表[[#This Row],[下字表識別號]])</f>
        <v>iu</v>
      </c>
      <c r="Q3049" s="210" t="str" cm="1">
        <f t="array" ref="Q3049" xml:space="preserve"> INDEX(設定表!$C$19:$C$23, INT( LEFT(小韻資料表[[#This Row],[目次編碼]],1) ))</f>
        <v>去</v>
      </c>
      <c r="R3049" s="210">
        <f xml:space="preserve">  INDEX(設定表!$C$8:$C$15, MATCH( (RIGHT(小韻資料表[[#This Row],[清濁]]) &amp; 小韻資料表[[#This Row],[調]]), 設定表!$B$8:$B$15, 0))</f>
        <v>3</v>
      </c>
      <c r="S3049" s="205" t="s">
        <v>309</v>
      </c>
      <c r="T3049" s="205" t="s">
        <v>309</v>
      </c>
      <c r="U3049" s="226" t="s">
        <v>309</v>
      </c>
      <c r="V3049" s="146" t="s">
        <v>309</v>
      </c>
      <c r="X3049" s="135"/>
      <c r="Y3049" s="135"/>
      <c r="AA3049" s="135"/>
      <c r="AB3049" s="134"/>
      <c r="AC3049" s="135"/>
      <c r="AD3049" s="135"/>
      <c r="AH3049" s="135"/>
      <c r="AI3049" s="135"/>
    </row>
    <row r="3050" spans="1:35" ht="31.5">
      <c r="A3050" s="205">
        <v>3046</v>
      </c>
      <c r="B3050" s="206" t="s">
        <v>10585</v>
      </c>
      <c r="C3050" s="207" t="str">
        <f xml:space="preserve"> _xlfn.CONCAT(小韻資料表[[#This Row],[聲母拼音碼]],小韻資料表[[#This Row],[韻母拼音碼]],小韻資料表[[#This Row],[調號]])</f>
        <v>thiu3</v>
      </c>
      <c r="D3050" s="206" t="s">
        <v>10586</v>
      </c>
      <c r="E3050" s="208" t="s">
        <v>1099</v>
      </c>
      <c r="F3050" s="205">
        <v>16</v>
      </c>
      <c r="G3050" s="209" t="s">
        <v>10587</v>
      </c>
      <c r="H3050" s="205">
        <f xml:space="preserve"> LEN(小韻資料表[[#This Row],[小韻字集]])</f>
        <v>2</v>
      </c>
      <c r="I3050" s="205" cm="1">
        <f t="array" ref="I3050" xml:space="preserve"> MATCH(TRUE, ISNUMBER( SEARCH( LEFT(小韻資料表[[#This Row],[切語]],1), 切語上字資料表[切語上字]) ), 0)</f>
        <v>10</v>
      </c>
      <c r="J3050" s="210" t="str" cm="1">
        <f t="array" ref="J3050" xml:space="preserve"> INDEX(切語上字資料表[聲母], 小韻資料表[[#This Row],[上字表識別號]])</f>
        <v>徹</v>
      </c>
      <c r="K3050" s="210" t="str" cm="1">
        <f t="array" ref="K3050" xml:space="preserve"> INDEX(切語上字資料表[聲母拼音碼], 小韻資料表[[#This Row],[上字表識別號]])</f>
        <v>th</v>
      </c>
      <c r="L3050" s="210" t="str" cm="1">
        <f t="array" ref="L3050" xml:space="preserve"> INDEX(切語上字資料表[清濁], 小韻資料表[[#This Row],[上字表識別號]])</f>
        <v>次清</v>
      </c>
      <c r="M3050" s="223" t="str" cm="1">
        <f t="array" ref="M3050" xml:space="preserve"> INDEX(切語上字資料表[發送收], 小韻資料表[[#This Row],[上字表識別號]])</f>
        <v>送氣</v>
      </c>
      <c r="N3050" s="205" cm="1">
        <f t="array" ref="N3050" xml:space="preserve"> MATCH(TRUE, ISNUMBER( SEARCH( RIGHT(小韻資料表[[#This Row],[切語]],1), 切語下字資料表[切語下字]) ), 0)</f>
        <v>311</v>
      </c>
      <c r="O3050" s="207" t="str" cm="1">
        <f t="array" ref="O3050" xml:space="preserve"> INDEX(切語下字資料表[韻母], 小韻資料表[[#This Row],[下字表識別號]])</f>
        <v>宥開3</v>
      </c>
      <c r="P3050" s="207" t="str" cm="1">
        <f t="array" ref="P3050" xml:space="preserve"> INDEX(切語下字資料表[韻母拼音碼], 小韻資料表[[#This Row],[下字表識別號]])</f>
        <v>iu</v>
      </c>
      <c r="Q3050" s="210" t="str" cm="1">
        <f t="array" ref="Q3050" xml:space="preserve"> INDEX(設定表!$C$19:$C$23, INT( LEFT(小韻資料表[[#This Row],[目次編碼]],1) ))</f>
        <v>去</v>
      </c>
      <c r="R3050" s="210">
        <f xml:space="preserve">  INDEX(設定表!$C$8:$C$15, MATCH( (RIGHT(小韻資料表[[#This Row],[清濁]]) &amp; 小韻資料表[[#This Row],[調]]), 設定表!$B$8:$B$15, 0))</f>
        <v>3</v>
      </c>
      <c r="S3050" s="205" t="s">
        <v>309</v>
      </c>
      <c r="T3050" s="205" t="s">
        <v>309</v>
      </c>
      <c r="U3050" s="226" t="s">
        <v>309</v>
      </c>
      <c r="V3050" s="147" t="s">
        <v>309</v>
      </c>
      <c r="X3050" s="135"/>
      <c r="Y3050" s="135"/>
      <c r="AA3050" s="135"/>
      <c r="AB3050" s="134"/>
      <c r="AC3050" s="135"/>
      <c r="AD3050" s="135"/>
      <c r="AH3050" s="135"/>
      <c r="AI3050" s="135"/>
    </row>
    <row r="3051" spans="1:35" ht="63">
      <c r="A3051" s="205">
        <v>3047</v>
      </c>
      <c r="B3051" s="206" t="s">
        <v>10588</v>
      </c>
      <c r="C3051" s="207" t="str">
        <f xml:space="preserve"> _xlfn.CONCAT(小韻資料表[[#This Row],[聲母拼音碼]],小韻資料表[[#This Row],[韻母拼音碼]],小韻資料表[[#This Row],[調號]])</f>
        <v>liu7</v>
      </c>
      <c r="D3051" s="206" t="s">
        <v>10589</v>
      </c>
      <c r="E3051" s="208" t="s">
        <v>1099</v>
      </c>
      <c r="F3051" s="205">
        <v>17</v>
      </c>
      <c r="G3051" s="209" t="s">
        <v>10590</v>
      </c>
      <c r="H3051" s="205">
        <f xml:space="preserve"> LEN(小韻資料表[[#This Row],[小韻字集]])</f>
        <v>20</v>
      </c>
      <c r="I3051" s="205" cm="1">
        <f t="array" ref="I3051" xml:space="preserve"> MATCH(TRUE, ISNUMBER( SEARCH( LEFT(小韻資料表[[#This Row],[切語]],1), 切語上字資料表[切語上字]) ), 0)</f>
        <v>40</v>
      </c>
      <c r="J3051" s="210" t="str" cm="1">
        <f t="array" ref="J3051" xml:space="preserve"> INDEX(切語上字資料表[聲母], 小韻資料表[[#This Row],[上字表識別號]])</f>
        <v>來</v>
      </c>
      <c r="K3051" s="210" t="str" cm="1">
        <f t="array" ref="K3051" xml:space="preserve"> INDEX(切語上字資料表[聲母拼音碼], 小韻資料表[[#This Row],[上字表識別號]])</f>
        <v>l</v>
      </c>
      <c r="L3051" s="210" t="str" cm="1">
        <f t="array" ref="L3051" xml:space="preserve"> INDEX(切語上字資料表[清濁], 小韻資料表[[#This Row],[上字表識別號]])</f>
        <v>次濁</v>
      </c>
      <c r="M3051" s="223" t="str" cm="1">
        <f t="array" ref="M3051" xml:space="preserve"> INDEX(切語上字資料表[發送收], 小韻資料表[[#This Row],[上字表識別號]])</f>
        <v>收聲</v>
      </c>
      <c r="N3051" s="205" cm="1">
        <f t="array" ref="N3051" xml:space="preserve"> MATCH(TRUE, ISNUMBER( SEARCH( RIGHT(小韻資料表[[#This Row],[切語]],1), 切語下字資料表[切語下字]) ), 0)</f>
        <v>311</v>
      </c>
      <c r="O3051" s="207" t="str" cm="1">
        <f t="array" ref="O3051" xml:space="preserve"> INDEX(切語下字資料表[韻母], 小韻資料表[[#This Row],[下字表識別號]])</f>
        <v>宥開3</v>
      </c>
      <c r="P3051" s="207" t="str" cm="1">
        <f t="array" ref="P3051" xml:space="preserve"> INDEX(切語下字資料表[韻母拼音碼], 小韻資料表[[#This Row],[下字表識別號]])</f>
        <v>iu</v>
      </c>
      <c r="Q3051" s="210" t="str" cm="1">
        <f t="array" ref="Q3051" xml:space="preserve"> INDEX(設定表!$C$19:$C$23, INT( LEFT(小韻資料表[[#This Row],[目次編碼]],1) ))</f>
        <v>去</v>
      </c>
      <c r="R3051" s="210">
        <f xml:space="preserve">  INDEX(設定表!$C$8:$C$15, MATCH( (RIGHT(小韻資料表[[#This Row],[清濁]]) &amp; 小韻資料表[[#This Row],[調]]), 設定表!$B$8:$B$15, 0))</f>
        <v>7</v>
      </c>
      <c r="S3051" s="205" t="s">
        <v>309</v>
      </c>
      <c r="T3051" s="205" t="s">
        <v>309</v>
      </c>
      <c r="U3051" s="226" t="s">
        <v>309</v>
      </c>
      <c r="V3051" s="146" t="s">
        <v>309</v>
      </c>
      <c r="X3051" s="135"/>
      <c r="Y3051" s="135"/>
      <c r="AA3051" s="135"/>
      <c r="AB3051" s="134"/>
      <c r="AC3051" s="135"/>
      <c r="AD3051" s="135"/>
      <c r="AH3051" s="135"/>
      <c r="AI3051" s="135"/>
    </row>
    <row r="3052" spans="1:35" ht="31.5">
      <c r="A3052" s="205">
        <v>3048</v>
      </c>
      <c r="B3052" s="206" t="s">
        <v>10591</v>
      </c>
      <c r="C3052" s="207" t="str">
        <f xml:space="preserve"> _xlfn.CONCAT(小韻資料表[[#This Row],[聲母拼音碼]],小韻資料表[[#This Row],[韻母拼音碼]],小韻資料表[[#This Row],[調號]])</f>
        <v>siu3</v>
      </c>
      <c r="D3052" s="206" t="s">
        <v>10592</v>
      </c>
      <c r="E3052" s="208" t="s">
        <v>1099</v>
      </c>
      <c r="F3052" s="205">
        <v>18</v>
      </c>
      <c r="G3052" s="209" t="s">
        <v>10593</v>
      </c>
      <c r="H3052" s="205">
        <f xml:space="preserve"> LEN(小韻資料表[[#This Row],[小韻字集]])</f>
        <v>5</v>
      </c>
      <c r="I3052" s="205" cm="1">
        <f t="array" ref="I3052" xml:space="preserve"> MATCH(TRUE, ISNUMBER( SEARCH( LEFT(小韻資料表[[#This Row],[切語]],1), 切語上字資料表[切語上字]) ), 0)</f>
        <v>24</v>
      </c>
      <c r="J3052" s="210" t="str" cm="1">
        <f t="array" ref="J3052" xml:space="preserve"> INDEX(切語上字資料表[聲母], 小韻資料表[[#This Row],[上字表識別號]])</f>
        <v>心</v>
      </c>
      <c r="K3052" s="210" t="str" cm="1">
        <f t="array" ref="K3052" xml:space="preserve"> INDEX(切語上字資料表[聲母拼音碼], 小韻資料表[[#This Row],[上字表識別號]])</f>
        <v>s</v>
      </c>
      <c r="L3052" s="210" t="str" cm="1">
        <f t="array" ref="L3052" xml:space="preserve"> INDEX(切語上字資料表[清濁], 小韻資料表[[#This Row],[上字表識別號]])</f>
        <v>全清</v>
      </c>
      <c r="M3052" s="223" t="str" cm="1">
        <f t="array" ref="M3052" xml:space="preserve"> INDEX(切語上字資料表[發送收], 小韻資料表[[#This Row],[上字表識別號]])</f>
        <v>送氣</v>
      </c>
      <c r="N3052" s="205" cm="1">
        <f t="array" ref="N3052" xml:space="preserve"> MATCH(TRUE, ISNUMBER( SEARCH( RIGHT(小韻資料表[[#This Row],[切語]],1), 切語下字資料表[切語下字]) ), 0)</f>
        <v>311</v>
      </c>
      <c r="O3052" s="207" t="str" cm="1">
        <f t="array" ref="O3052" xml:space="preserve"> INDEX(切語下字資料表[韻母], 小韻資料表[[#This Row],[下字表識別號]])</f>
        <v>宥開3</v>
      </c>
      <c r="P3052" s="207" t="str" cm="1">
        <f t="array" ref="P3052" xml:space="preserve"> INDEX(切語下字資料表[韻母拼音碼], 小韻資料表[[#This Row],[下字表識別號]])</f>
        <v>iu</v>
      </c>
      <c r="Q3052" s="210" t="str" cm="1">
        <f t="array" ref="Q3052" xml:space="preserve"> INDEX(設定表!$C$19:$C$23, INT( LEFT(小韻資料表[[#This Row],[目次編碼]],1) ))</f>
        <v>去</v>
      </c>
      <c r="R3052" s="210">
        <f xml:space="preserve">  INDEX(設定表!$C$8:$C$15, MATCH( (RIGHT(小韻資料表[[#This Row],[清濁]]) &amp; 小韻資料表[[#This Row],[調]]), 設定表!$B$8:$B$15, 0))</f>
        <v>3</v>
      </c>
      <c r="S3052" s="205" t="s">
        <v>309</v>
      </c>
      <c r="T3052" s="205" t="s">
        <v>309</v>
      </c>
      <c r="U3052" s="226" t="s">
        <v>10594</v>
      </c>
      <c r="V3052" s="147" t="s">
        <v>309</v>
      </c>
      <c r="X3052" s="135"/>
      <c r="Y3052" s="135"/>
      <c r="AA3052" s="135"/>
      <c r="AB3052" s="134"/>
      <c r="AC3052" s="135"/>
      <c r="AD3052" s="135"/>
      <c r="AH3052" s="135"/>
      <c r="AI3052" s="135"/>
    </row>
    <row r="3053" spans="1:35" ht="31.5">
      <c r="A3053" s="205">
        <v>3049</v>
      </c>
      <c r="B3053" s="206" t="s">
        <v>10595</v>
      </c>
      <c r="C3053" s="207" t="str">
        <f xml:space="preserve"> _xlfn.CONCAT(小韻資料表[[#This Row],[聲母拼音碼]],小韻資料表[[#This Row],[韻母拼音碼]],小韻資料表[[#This Row],[調號]])</f>
        <v>ciu3</v>
      </c>
      <c r="D3053" s="206" t="s">
        <v>10596</v>
      </c>
      <c r="E3053" s="208" t="s">
        <v>1099</v>
      </c>
      <c r="F3053" s="205">
        <v>19</v>
      </c>
      <c r="G3053" s="209" t="s">
        <v>10597</v>
      </c>
      <c r="H3053" s="205">
        <f xml:space="preserve"> LEN(小韻資料表[[#This Row],[小韻字集]])</f>
        <v>3</v>
      </c>
      <c r="I3053" s="205" cm="1">
        <f t="array" ref="I3053" xml:space="preserve"> MATCH(TRUE, ISNUMBER( SEARCH( LEFT(小韻資料表[[#This Row],[切語]],1), 切語上字資料表[切語上字]) ), 0)</f>
        <v>21</v>
      </c>
      <c r="J3053" s="210" t="str" cm="1">
        <f t="array" ref="J3053" xml:space="preserve"> INDEX(切語上字資料表[聲母], 小韻資料表[[#This Row],[上字表識別號]])</f>
        <v>精</v>
      </c>
      <c r="K3053" s="210" t="str" cm="1">
        <f t="array" ref="K3053" xml:space="preserve"> INDEX(切語上字資料表[聲母拼音碼], 小韻資料表[[#This Row],[上字表識別號]])</f>
        <v>c</v>
      </c>
      <c r="L3053" s="210" t="str" cm="1">
        <f t="array" ref="L3053" xml:space="preserve"> INDEX(切語上字資料表[清濁], 小韻資料表[[#This Row],[上字表識別號]])</f>
        <v>全清</v>
      </c>
      <c r="M3053" s="223" t="str" cm="1">
        <f t="array" ref="M3053" xml:space="preserve"> INDEX(切語上字資料表[發送收], 小韻資料表[[#This Row],[上字表識別號]])</f>
        <v>發聲</v>
      </c>
      <c r="N3053" s="205" cm="1">
        <f t="array" ref="N3053" xml:space="preserve"> MATCH(TRUE, ISNUMBER( SEARCH( RIGHT(小韻資料表[[#This Row],[切語]],1), 切語下字資料表[切語下字]) ), 0)</f>
        <v>311</v>
      </c>
      <c r="O3053" s="207" t="str" cm="1">
        <f t="array" ref="O3053" xml:space="preserve"> INDEX(切語下字資料表[韻母], 小韻資料表[[#This Row],[下字表識別號]])</f>
        <v>宥開3</v>
      </c>
      <c r="P3053" s="207" t="str" cm="1">
        <f t="array" ref="P3053" xml:space="preserve"> INDEX(切語下字資料表[韻母拼音碼], 小韻資料表[[#This Row],[下字表識別號]])</f>
        <v>iu</v>
      </c>
      <c r="Q3053" s="210" t="str" cm="1">
        <f t="array" ref="Q3053" xml:space="preserve"> INDEX(設定表!$C$19:$C$23, INT( LEFT(小韻資料表[[#This Row],[目次編碼]],1) ))</f>
        <v>去</v>
      </c>
      <c r="R3053" s="210">
        <f xml:space="preserve">  INDEX(設定表!$C$8:$C$15, MATCH( (RIGHT(小韻資料表[[#This Row],[清濁]]) &amp; 小韻資料表[[#This Row],[調]]), 設定表!$B$8:$B$15, 0))</f>
        <v>3</v>
      </c>
      <c r="S3053" s="205" t="s">
        <v>309</v>
      </c>
      <c r="T3053" s="205" t="s">
        <v>309</v>
      </c>
      <c r="U3053" s="226" t="s">
        <v>309</v>
      </c>
      <c r="V3053" s="146" t="s">
        <v>309</v>
      </c>
      <c r="X3053" s="135"/>
      <c r="Y3053" s="135"/>
      <c r="AA3053" s="135"/>
      <c r="AB3053" s="134"/>
      <c r="AC3053" s="135"/>
      <c r="AD3053" s="135"/>
      <c r="AH3053" s="135"/>
      <c r="AI3053" s="135"/>
    </row>
    <row r="3054" spans="1:35" ht="31.5">
      <c r="A3054" s="205">
        <v>3050</v>
      </c>
      <c r="B3054" s="206" t="s">
        <v>10598</v>
      </c>
      <c r="C3054" s="207" t="str">
        <f xml:space="preserve"> _xlfn.CONCAT(小韻資料表[[#This Row],[聲母拼音碼]],小韻資料表[[#This Row],[韻母拼音碼]],小韻資料表[[#This Row],[調號]])</f>
        <v>ciu7</v>
      </c>
      <c r="D3054" s="206" t="s">
        <v>10599</v>
      </c>
      <c r="E3054" s="208" t="s">
        <v>1099</v>
      </c>
      <c r="F3054" s="205">
        <v>20</v>
      </c>
      <c r="G3054" s="209" t="s">
        <v>10600</v>
      </c>
      <c r="H3054" s="205">
        <f xml:space="preserve"> LEN(小韻資料表[[#This Row],[小韻字集]])</f>
        <v>3</v>
      </c>
      <c r="I3054" s="205" cm="1">
        <f t="array" ref="I3054" xml:space="preserve"> MATCH(TRUE, ISNUMBER( SEARCH( LEFT(小韻資料表[[#This Row],[切語]],1), 切語上字資料表[切語上字]) ), 0)</f>
        <v>28</v>
      </c>
      <c r="J3054" s="210" t="str" cm="1">
        <f t="array" ref="J3054" xml:space="preserve"> INDEX(切語上字資料表[聲母], 小韻資料表[[#This Row],[上字表識別號]])</f>
        <v>床</v>
      </c>
      <c r="K3054" s="210" t="str" cm="1">
        <f t="array" ref="K3054" xml:space="preserve"> INDEX(切語上字資料表[聲母拼音碼], 小韻資料表[[#This Row],[上字表識別號]])</f>
        <v>c</v>
      </c>
      <c r="L3054" s="210" t="str" cm="1">
        <f t="array" ref="L3054" xml:space="preserve"> INDEX(切語上字資料表[清濁], 小韻資料表[[#This Row],[上字表識別號]])</f>
        <v>全濁</v>
      </c>
      <c r="M3054" s="223" cm="1">
        <f t="array" ref="M3054" xml:space="preserve"> INDEX(切語上字資料表[發送收], 小韻資料表[[#This Row],[上字表識別號]])</f>
        <v>0</v>
      </c>
      <c r="N3054" s="205" cm="1">
        <f t="array" ref="N3054" xml:space="preserve"> MATCH(TRUE, ISNUMBER( SEARCH( RIGHT(小韻資料表[[#This Row],[切語]],1), 切語下字資料表[切語下字]) ), 0)</f>
        <v>311</v>
      </c>
      <c r="O3054" s="207" t="str" cm="1">
        <f t="array" ref="O3054" xml:space="preserve"> INDEX(切語下字資料表[韻母], 小韻資料表[[#This Row],[下字表識別號]])</f>
        <v>宥開3</v>
      </c>
      <c r="P3054" s="207" t="str" cm="1">
        <f t="array" ref="P3054" xml:space="preserve"> INDEX(切語下字資料表[韻母拼音碼], 小韻資料表[[#This Row],[下字表識別號]])</f>
        <v>iu</v>
      </c>
      <c r="Q3054" s="210" t="str" cm="1">
        <f t="array" ref="Q3054" xml:space="preserve"> INDEX(設定表!$C$19:$C$23, INT( LEFT(小韻資料表[[#This Row],[目次編碼]],1) ))</f>
        <v>去</v>
      </c>
      <c r="R3054" s="210">
        <f xml:space="preserve">  INDEX(設定表!$C$8:$C$15, MATCH( (RIGHT(小韻資料表[[#This Row],[清濁]]) &amp; 小韻資料表[[#This Row],[調]]), 設定表!$B$8:$B$15, 0))</f>
        <v>7</v>
      </c>
      <c r="S3054" s="205" t="s">
        <v>309</v>
      </c>
      <c r="T3054" s="205" t="s">
        <v>309</v>
      </c>
      <c r="U3054" s="226" t="s">
        <v>309</v>
      </c>
      <c r="V3054" s="147" t="s">
        <v>309</v>
      </c>
      <c r="X3054" s="135"/>
      <c r="Y3054" s="135"/>
      <c r="AA3054" s="135"/>
      <c r="AB3054" s="134"/>
      <c r="AC3054" s="135"/>
      <c r="AD3054" s="135"/>
      <c r="AH3054" s="135"/>
      <c r="AI3054" s="135"/>
    </row>
    <row r="3055" spans="1:35" ht="31.5">
      <c r="A3055" s="205">
        <v>3051</v>
      </c>
      <c r="B3055" s="206" t="s">
        <v>10601</v>
      </c>
      <c r="C3055" s="207" t="str">
        <f xml:space="preserve"> _xlfn.CONCAT(小韻資料表[[#This Row],[聲母拼音碼]],小韻資料表[[#This Row],[韻母拼音碼]],小韻資料表[[#This Row],[調號]])</f>
        <v>ciu7</v>
      </c>
      <c r="D3055" s="206" t="s">
        <v>10602</v>
      </c>
      <c r="E3055" s="208" t="s">
        <v>1099</v>
      </c>
      <c r="F3055" s="205">
        <v>21</v>
      </c>
      <c r="G3055" s="209" t="s">
        <v>10603</v>
      </c>
      <c r="H3055" s="205">
        <f xml:space="preserve"> LEN(小韻資料表[[#This Row],[小韻字集]])</f>
        <v>4</v>
      </c>
      <c r="I3055" s="205" cm="1">
        <f t="array" ref="I3055" xml:space="preserve"> MATCH(TRUE, ISNUMBER( SEARCH( LEFT(小韻資料表[[#This Row],[切語]],1), 切語上字資料表[切語上字]) ), 0)</f>
        <v>23</v>
      </c>
      <c r="J3055" s="210" t="str" cm="1">
        <f t="array" ref="J3055" xml:space="preserve"> INDEX(切語上字資料表[聲母], 小韻資料表[[#This Row],[上字表識別號]])</f>
        <v>從</v>
      </c>
      <c r="K3055" s="210" t="str" cm="1">
        <f t="array" ref="K3055" xml:space="preserve"> INDEX(切語上字資料表[聲母拼音碼], 小韻資料表[[#This Row],[上字表識別號]])</f>
        <v>c</v>
      </c>
      <c r="L3055" s="210" t="str" cm="1">
        <f t="array" ref="L3055" xml:space="preserve"> INDEX(切語上字資料表[清濁], 小韻資料表[[#This Row],[上字表識別號]])</f>
        <v>全濁</v>
      </c>
      <c r="M3055" s="223" cm="1">
        <f t="array" ref="M3055" xml:space="preserve"> INDEX(切語上字資料表[發送收], 小韻資料表[[#This Row],[上字表識別號]])</f>
        <v>0</v>
      </c>
      <c r="N3055" s="205" cm="1">
        <f t="array" ref="N3055" xml:space="preserve"> MATCH(TRUE, ISNUMBER( SEARCH( RIGHT(小韻資料表[[#This Row],[切語]],1), 切語下字資料表[切語下字]) ), 0)</f>
        <v>311</v>
      </c>
      <c r="O3055" s="207" t="str" cm="1">
        <f t="array" ref="O3055" xml:space="preserve"> INDEX(切語下字資料表[韻母], 小韻資料表[[#This Row],[下字表識別號]])</f>
        <v>宥開3</v>
      </c>
      <c r="P3055" s="207" t="str" cm="1">
        <f t="array" ref="P3055" xml:space="preserve"> INDEX(切語下字資料表[韻母拼音碼], 小韻資料表[[#This Row],[下字表識別號]])</f>
        <v>iu</v>
      </c>
      <c r="Q3055" s="210" t="str" cm="1">
        <f t="array" ref="Q3055" xml:space="preserve"> INDEX(設定表!$C$19:$C$23, INT( LEFT(小韻資料表[[#This Row],[目次編碼]],1) ))</f>
        <v>去</v>
      </c>
      <c r="R3055" s="210">
        <f xml:space="preserve">  INDEX(設定表!$C$8:$C$15, MATCH( (RIGHT(小韻資料表[[#This Row],[清濁]]) &amp; 小韻資料表[[#This Row],[調]]), 設定表!$B$8:$B$15, 0))</f>
        <v>7</v>
      </c>
      <c r="S3055" s="205" t="s">
        <v>309</v>
      </c>
      <c r="T3055" s="205" t="s">
        <v>309</v>
      </c>
      <c r="U3055" s="226" t="s">
        <v>309</v>
      </c>
      <c r="V3055" s="146" t="s">
        <v>309</v>
      </c>
      <c r="X3055" s="135"/>
      <c r="Y3055" s="135"/>
      <c r="AA3055" s="135"/>
      <c r="AB3055" s="134"/>
      <c r="AC3055" s="135"/>
      <c r="AD3055" s="135"/>
      <c r="AH3055" s="135"/>
      <c r="AI3055" s="135"/>
    </row>
    <row r="3056" spans="1:35" ht="31.5">
      <c r="A3056" s="205">
        <v>3052</v>
      </c>
      <c r="B3056" s="206" t="s">
        <v>10604</v>
      </c>
      <c r="C3056" s="207" t="str">
        <f xml:space="preserve"> _xlfn.CONCAT(小韻資料表[[#This Row],[聲母拼音碼]],小韻資料表[[#This Row],[韻母拼音碼]],小韻資料表[[#This Row],[調號]])</f>
        <v>niu7</v>
      </c>
      <c r="D3056" s="206" t="s">
        <v>10605</v>
      </c>
      <c r="E3056" s="208" t="s">
        <v>1099</v>
      </c>
      <c r="F3056" s="205">
        <v>22</v>
      </c>
      <c r="G3056" s="209" t="s">
        <v>10606</v>
      </c>
      <c r="H3056" s="205">
        <f xml:space="preserve"> LEN(小韻資料表[[#This Row],[小韻字集]])</f>
        <v>6</v>
      </c>
      <c r="I3056" s="205" cm="1">
        <f t="array" ref="I3056" xml:space="preserve"> MATCH(TRUE, ISNUMBER( SEARCH( LEFT(小韻資料表[[#This Row],[切語]],1), 切語上字資料表[切語上字]) ), 0)</f>
        <v>12</v>
      </c>
      <c r="J3056" s="210" t="str" cm="1">
        <f t="array" ref="J3056" xml:space="preserve"> INDEX(切語上字資料表[聲母], 小韻資料表[[#This Row],[上字表識別號]])</f>
        <v>娘</v>
      </c>
      <c r="K3056" s="210" t="str" cm="1">
        <f t="array" ref="K3056" xml:space="preserve"> INDEX(切語上字資料表[聲母拼音碼], 小韻資料表[[#This Row],[上字表識別號]])</f>
        <v>n</v>
      </c>
      <c r="L3056" s="210" t="str" cm="1">
        <f t="array" ref="L3056" xml:space="preserve"> INDEX(切語上字資料表[清濁], 小韻資料表[[#This Row],[上字表識別號]])</f>
        <v>次濁</v>
      </c>
      <c r="M3056" s="223" t="str" cm="1">
        <f t="array" ref="M3056" xml:space="preserve"> INDEX(切語上字資料表[發送收], 小韻資料表[[#This Row],[上字表識別號]])</f>
        <v>收聲</v>
      </c>
      <c r="N3056" s="205" cm="1">
        <f t="array" ref="N3056" xml:space="preserve"> MATCH(TRUE, ISNUMBER( SEARCH( RIGHT(小韻資料表[[#This Row],[切語]],1), 切語下字資料表[切語下字]) ), 0)</f>
        <v>311</v>
      </c>
      <c r="O3056" s="207" t="str" cm="1">
        <f t="array" ref="O3056" xml:space="preserve"> INDEX(切語下字資料表[韻母], 小韻資料表[[#This Row],[下字表識別號]])</f>
        <v>宥開3</v>
      </c>
      <c r="P3056" s="207" t="str" cm="1">
        <f t="array" ref="P3056" xml:space="preserve"> INDEX(切語下字資料表[韻母拼音碼], 小韻資料表[[#This Row],[下字表識別號]])</f>
        <v>iu</v>
      </c>
      <c r="Q3056" s="210" t="str" cm="1">
        <f t="array" ref="Q3056" xml:space="preserve"> INDEX(設定表!$C$19:$C$23, INT( LEFT(小韻資料表[[#This Row],[目次編碼]],1) ))</f>
        <v>去</v>
      </c>
      <c r="R3056" s="210">
        <f xml:space="preserve">  INDEX(設定表!$C$8:$C$15, MATCH( (RIGHT(小韻資料表[[#This Row],[清濁]]) &amp; 小韻資料表[[#This Row],[調]]), 設定表!$B$8:$B$15, 0))</f>
        <v>7</v>
      </c>
      <c r="S3056" s="205" t="s">
        <v>309</v>
      </c>
      <c r="T3056" s="205" t="s">
        <v>309</v>
      </c>
      <c r="U3056" s="226" t="s">
        <v>309</v>
      </c>
      <c r="V3056" s="147" t="s">
        <v>309</v>
      </c>
      <c r="X3056" s="135"/>
      <c r="Y3056" s="135"/>
      <c r="AA3056" s="135"/>
      <c r="AB3056" s="134"/>
      <c r="AC3056" s="135"/>
      <c r="AD3056" s="135"/>
      <c r="AH3056" s="135"/>
      <c r="AI3056" s="135"/>
    </row>
    <row r="3057" spans="1:35" ht="31.5">
      <c r="A3057" s="205">
        <v>3053</v>
      </c>
      <c r="B3057" s="206" t="s">
        <v>10607</v>
      </c>
      <c r="C3057" s="207" t="str">
        <f xml:space="preserve"> _xlfn.CONCAT(小韻資料表[[#This Row],[聲母拼音碼]],小韻資料表[[#This Row],[韻母拼音碼]],小韻資料表[[#This Row],[調號]])</f>
        <v>hiu7</v>
      </c>
      <c r="D3057" s="206" t="s">
        <v>10608</v>
      </c>
      <c r="E3057" s="208" t="s">
        <v>1099</v>
      </c>
      <c r="F3057" s="205">
        <v>23</v>
      </c>
      <c r="G3057" s="209" t="s">
        <v>10609</v>
      </c>
      <c r="H3057" s="205">
        <f xml:space="preserve"> LEN(小韻資料表[[#This Row],[小韻字集]])</f>
        <v>11</v>
      </c>
      <c r="I3057" s="205" cm="1">
        <f t="array" ref="I3057" xml:space="preserve"> MATCH(TRUE, ISNUMBER( SEARCH( LEFT(小韻資料表[[#This Row],[切語]],1), 切語上字資料表[切語上字]) ), 0)</f>
        <v>19</v>
      </c>
      <c r="J3057" s="210" t="str" cm="1">
        <f t="array" ref="J3057" xml:space="preserve"> INDEX(切語上字資料表[聲母], 小韻資料表[[#This Row],[上字表識別號]])</f>
        <v>奉</v>
      </c>
      <c r="K3057" s="210" t="str" cm="1">
        <f t="array" ref="K3057" xml:space="preserve"> INDEX(切語上字資料表[聲母拼音碼], 小韻資料表[[#This Row],[上字表識別號]])</f>
        <v>h</v>
      </c>
      <c r="L3057" s="210" t="str" cm="1">
        <f t="array" ref="L3057" xml:space="preserve"> INDEX(切語上字資料表[清濁], 小韻資料表[[#This Row],[上字表識別號]])</f>
        <v>全濁</v>
      </c>
      <c r="M3057" s="223" cm="1">
        <f t="array" ref="M3057" xml:space="preserve"> INDEX(切語上字資料表[發送收], 小韻資料表[[#This Row],[上字表識別號]])</f>
        <v>0</v>
      </c>
      <c r="N3057" s="205" cm="1">
        <f t="array" ref="N3057" xml:space="preserve"> MATCH(TRUE, ISNUMBER( SEARCH( RIGHT(小韻資料表[[#This Row],[切語]],1), 切語下字資料表[切語下字]) ), 0)</f>
        <v>311</v>
      </c>
      <c r="O3057" s="207" t="str" cm="1">
        <f t="array" ref="O3057" xml:space="preserve"> INDEX(切語下字資料表[韻母], 小韻資料表[[#This Row],[下字表識別號]])</f>
        <v>宥開3</v>
      </c>
      <c r="P3057" s="207" t="str" cm="1">
        <f t="array" ref="P3057" xml:space="preserve"> INDEX(切語下字資料表[韻母拼音碼], 小韻資料表[[#This Row],[下字表識別號]])</f>
        <v>iu</v>
      </c>
      <c r="Q3057" s="210" t="str" cm="1">
        <f t="array" ref="Q3057" xml:space="preserve"> INDEX(設定表!$C$19:$C$23, INT( LEFT(小韻資料表[[#This Row],[目次編碼]],1) ))</f>
        <v>去</v>
      </c>
      <c r="R3057" s="210">
        <f xml:space="preserve">  INDEX(設定表!$C$8:$C$15, MATCH( (RIGHT(小韻資料表[[#This Row],[清濁]]) &amp; 小韻資料表[[#This Row],[調]]), 設定表!$B$8:$B$15, 0))</f>
        <v>7</v>
      </c>
      <c r="S3057" s="205" t="s">
        <v>10610</v>
      </c>
      <c r="T3057" s="205" t="s">
        <v>309</v>
      </c>
      <c r="U3057" s="226" t="s">
        <v>309</v>
      </c>
      <c r="V3057" s="146" t="s">
        <v>309</v>
      </c>
      <c r="X3057" s="135"/>
      <c r="Y3057" s="135"/>
      <c r="AA3057" s="135"/>
      <c r="AB3057" s="134"/>
      <c r="AC3057" s="135"/>
      <c r="AD3057" s="135"/>
      <c r="AH3057" s="135"/>
      <c r="AI3057" s="135"/>
    </row>
    <row r="3058" spans="1:35" ht="31.5">
      <c r="A3058" s="205">
        <v>3054</v>
      </c>
      <c r="B3058" s="206" t="s">
        <v>10611</v>
      </c>
      <c r="C3058" s="207" t="str">
        <f xml:space="preserve"> _xlfn.CONCAT(小韻資料表[[#This Row],[聲母拼音碼]],小韻資料表[[#This Row],[韻母拼音碼]],小韻資料表[[#This Row],[調號]])</f>
        <v>Øiu7</v>
      </c>
      <c r="D3058" s="206" t="s">
        <v>10612</v>
      </c>
      <c r="E3058" s="208" t="s">
        <v>1099</v>
      </c>
      <c r="F3058" s="205">
        <v>24</v>
      </c>
      <c r="G3058" s="209" t="s">
        <v>10613</v>
      </c>
      <c r="H3058" s="205">
        <f xml:space="preserve"> LEN(小韻資料表[[#This Row],[小韻字集]])</f>
        <v>16</v>
      </c>
      <c r="I3058" s="205" cm="1">
        <f t="array" ref="I3058" xml:space="preserve"> MATCH(TRUE, ISNUMBER( SEARCH( LEFT(小韻資料表[[#This Row],[切語]],1), 切語上字資料表[切語上字]) ), 0)</f>
        <v>39</v>
      </c>
      <c r="J3058" s="210" t="str" cm="1">
        <f t="array" ref="J3058" xml:space="preserve"> INDEX(切語上字資料表[聲母], 小韻資料表[[#This Row],[上字表識別號]])</f>
        <v>喻</v>
      </c>
      <c r="K3058" s="210" t="str" cm="1">
        <f t="array" ref="K3058" xml:space="preserve"> INDEX(切語上字資料表[聲母拼音碼], 小韻資料表[[#This Row],[上字表識別號]])</f>
        <v>Ø</v>
      </c>
      <c r="L3058" s="210" t="str" cm="1">
        <f t="array" ref="L3058" xml:space="preserve"> INDEX(切語上字資料表[清濁], 小韻資料表[[#This Row],[上字表識別號]])</f>
        <v>次濁</v>
      </c>
      <c r="M3058" s="223" t="str" cm="1">
        <f t="array" ref="M3058" xml:space="preserve"> INDEX(切語上字資料表[發送收], 小韻資料表[[#This Row],[上字表識別號]])</f>
        <v>發聲</v>
      </c>
      <c r="N3058" s="205" cm="1">
        <f t="array" ref="N3058" xml:space="preserve"> MATCH(TRUE, ISNUMBER( SEARCH( RIGHT(小韻資料表[[#This Row],[切語]],1), 切語下字資料表[切語下字]) ), 0)</f>
        <v>311</v>
      </c>
      <c r="O3058" s="207" t="str" cm="1">
        <f t="array" ref="O3058" xml:space="preserve"> INDEX(切語下字資料表[韻母], 小韻資料表[[#This Row],[下字表識別號]])</f>
        <v>宥開3</v>
      </c>
      <c r="P3058" s="207" t="str" cm="1">
        <f t="array" ref="P3058" xml:space="preserve"> INDEX(切語下字資料表[韻母拼音碼], 小韻資料表[[#This Row],[下字表識別號]])</f>
        <v>iu</v>
      </c>
      <c r="Q3058" s="210" t="str" cm="1">
        <f t="array" ref="Q3058" xml:space="preserve"> INDEX(設定表!$C$19:$C$23, INT( LEFT(小韻資料表[[#This Row],[目次編碼]],1) ))</f>
        <v>去</v>
      </c>
      <c r="R3058" s="210">
        <f xml:space="preserve">  INDEX(設定表!$C$8:$C$15, MATCH( (RIGHT(小韻資料表[[#This Row],[清濁]]) &amp; 小韻資料表[[#This Row],[調]]), 設定表!$B$8:$B$15, 0))</f>
        <v>7</v>
      </c>
      <c r="S3058" s="205" t="s">
        <v>309</v>
      </c>
      <c r="T3058" s="205" t="s">
        <v>309</v>
      </c>
      <c r="U3058" s="226" t="s">
        <v>10614</v>
      </c>
      <c r="V3058" s="147" t="s">
        <v>309</v>
      </c>
      <c r="X3058" s="135"/>
      <c r="Y3058" s="135"/>
      <c r="AA3058" s="135"/>
      <c r="AB3058" s="134"/>
      <c r="AC3058" s="135"/>
      <c r="AD3058" s="135"/>
      <c r="AH3058" s="135"/>
      <c r="AI3058" s="135"/>
    </row>
    <row r="3059" spans="1:35" ht="31.5">
      <c r="A3059" s="205">
        <v>3055</v>
      </c>
      <c r="B3059" s="206" t="s">
        <v>13233</v>
      </c>
      <c r="C3059" s="207" t="str">
        <f xml:space="preserve"> _xlfn.CONCAT(小韻資料表[[#This Row],[聲母拼音碼]],小韻資料表[[#This Row],[韻母拼音碼]],小韻資料表[[#This Row],[調號]])</f>
        <v>siu7</v>
      </c>
      <c r="D3059" s="206" t="s">
        <v>10615</v>
      </c>
      <c r="E3059" s="208" t="s">
        <v>1099</v>
      </c>
      <c r="F3059" s="205">
        <v>25</v>
      </c>
      <c r="G3059" s="209" t="s">
        <v>10616</v>
      </c>
      <c r="H3059" s="205">
        <f xml:space="preserve"> LEN(小韻資料表[[#This Row],[小韻字集]])</f>
        <v>6</v>
      </c>
      <c r="I3059" s="205" cm="1">
        <f t="array" ref="I3059" xml:space="preserve"> MATCH(TRUE, ISNUMBER( SEARCH( LEFT(小韻資料表[[#This Row],[切語]],1), 切語上字資料表[切語上字]) ), 0)</f>
        <v>34</v>
      </c>
      <c r="J3059" s="210" t="str" cm="1">
        <f t="array" ref="J3059" xml:space="preserve"> INDEX(切語上字資料表[聲母], 小韻資料表[[#This Row],[上字表識別號]])</f>
        <v>禪</v>
      </c>
      <c r="K3059" s="210" t="str" cm="1">
        <f t="array" ref="K3059" xml:space="preserve"> INDEX(切語上字資料表[聲母拼音碼], 小韻資料表[[#This Row],[上字表識別號]])</f>
        <v>s</v>
      </c>
      <c r="L3059" s="210" t="str" cm="1">
        <f t="array" ref="L3059" xml:space="preserve"> INDEX(切語上字資料表[清濁], 小韻資料表[[#This Row],[上字表識別號]])</f>
        <v>全濁</v>
      </c>
      <c r="M3059" s="223" cm="1">
        <f t="array" ref="M3059" xml:space="preserve"> INDEX(切語上字資料表[發送收], 小韻資料表[[#This Row],[上字表識別號]])</f>
        <v>0</v>
      </c>
      <c r="N3059" s="205" cm="1">
        <f t="array" ref="N3059" xml:space="preserve"> MATCH(TRUE, ISNUMBER( SEARCH( RIGHT(小韻資料表[[#This Row],[切語]],1), 切語下字資料表[切語下字]) ), 0)</f>
        <v>311</v>
      </c>
      <c r="O3059" s="207" t="str" cm="1">
        <f t="array" ref="O3059" xml:space="preserve"> INDEX(切語下字資料表[韻母], 小韻資料表[[#This Row],[下字表識別號]])</f>
        <v>宥開3</v>
      </c>
      <c r="P3059" s="207" t="str" cm="1">
        <f t="array" ref="P3059" xml:space="preserve"> INDEX(切語下字資料表[韻母拼音碼], 小韻資料表[[#This Row],[下字表識別號]])</f>
        <v>iu</v>
      </c>
      <c r="Q3059" s="210" t="str" cm="1">
        <f t="array" ref="Q3059" xml:space="preserve"> INDEX(設定表!$C$19:$C$23, INT( LEFT(小韻資料表[[#This Row],[目次編碼]],1) ))</f>
        <v>去</v>
      </c>
      <c r="R3059" s="210">
        <f xml:space="preserve">  INDEX(設定表!$C$8:$C$15, MATCH( (RIGHT(小韻資料表[[#This Row],[清濁]]) &amp; 小韻資料表[[#This Row],[調]]), 設定表!$B$8:$B$15, 0))</f>
        <v>7</v>
      </c>
      <c r="S3059" s="211" t="s">
        <v>309</v>
      </c>
      <c r="T3059" s="205" t="s">
        <v>309</v>
      </c>
      <c r="U3059" s="226" t="s">
        <v>309</v>
      </c>
      <c r="V3059" s="147" t="s">
        <v>309</v>
      </c>
      <c r="X3059" s="135"/>
      <c r="Y3059" s="135"/>
      <c r="AA3059" s="135"/>
      <c r="AB3059" s="134"/>
      <c r="AC3059" s="135"/>
      <c r="AD3059" s="135"/>
      <c r="AH3059" s="135"/>
      <c r="AI3059" s="135"/>
    </row>
    <row r="3060" spans="1:35" ht="31.5">
      <c r="A3060" s="205">
        <v>3056</v>
      </c>
      <c r="B3060" s="206" t="s">
        <v>10617</v>
      </c>
      <c r="C3060" s="207" t="str">
        <f xml:space="preserve"> _xlfn.CONCAT(小韻資料表[[#This Row],[聲母拼音碼]],小韻資料表[[#This Row],[韻母拼音碼]],小韻資料表[[#This Row],[調號]])</f>
        <v>jiu7</v>
      </c>
      <c r="D3060" s="206" t="s">
        <v>10618</v>
      </c>
      <c r="E3060" s="208" t="s">
        <v>1099</v>
      </c>
      <c r="F3060" s="205">
        <v>26</v>
      </c>
      <c r="G3060" s="209" t="s">
        <v>10619</v>
      </c>
      <c r="H3060" s="205">
        <f xml:space="preserve"> LEN(小韻資料表[[#This Row],[小韻字集]])</f>
        <v>4</v>
      </c>
      <c r="I3060" s="205" cm="1">
        <f t="array" ref="I3060" xml:space="preserve"> MATCH(TRUE, ISNUMBER( SEARCH( LEFT(小韻資料表[[#This Row],[切語]],1), 切語上字資料表[切語上字]) ), 0)</f>
        <v>41</v>
      </c>
      <c r="J3060" s="210" t="str" cm="1">
        <f t="array" ref="J3060" xml:space="preserve"> INDEX(切語上字資料表[聲母], 小韻資料表[[#This Row],[上字表識別號]])</f>
        <v>日</v>
      </c>
      <c r="K3060" s="210" t="str" cm="1">
        <f t="array" ref="K3060" xml:space="preserve"> INDEX(切語上字資料表[聲母拼音碼], 小韻資料表[[#This Row],[上字表識別號]])</f>
        <v>j</v>
      </c>
      <c r="L3060" s="210" t="str" cm="1">
        <f t="array" ref="L3060" xml:space="preserve"> INDEX(切語上字資料表[清濁], 小韻資料表[[#This Row],[上字表識別號]])</f>
        <v>次濁</v>
      </c>
      <c r="M3060" s="223" t="str" cm="1">
        <f t="array" ref="M3060" xml:space="preserve"> INDEX(切語上字資料表[發送收], 小韻資料表[[#This Row],[上字表識別號]])</f>
        <v>收聲</v>
      </c>
      <c r="N3060" s="205" cm="1">
        <f t="array" ref="N3060" xml:space="preserve"> MATCH(TRUE, ISNUMBER( SEARCH( RIGHT(小韻資料表[[#This Row],[切語]],1), 切語下字資料表[切語下字]) ), 0)</f>
        <v>311</v>
      </c>
      <c r="O3060" s="207" t="str" cm="1">
        <f t="array" ref="O3060" xml:space="preserve"> INDEX(切語下字資料表[韻母], 小韻資料表[[#This Row],[下字表識別號]])</f>
        <v>宥開3</v>
      </c>
      <c r="P3060" s="207" t="str" cm="1">
        <f t="array" ref="P3060" xml:space="preserve"> INDEX(切語下字資料表[韻母拼音碼], 小韻資料表[[#This Row],[下字表識別號]])</f>
        <v>iu</v>
      </c>
      <c r="Q3060" s="210" t="str" cm="1">
        <f t="array" ref="Q3060" xml:space="preserve"> INDEX(設定表!$C$19:$C$23, INT( LEFT(小韻資料表[[#This Row],[目次編碼]],1) ))</f>
        <v>去</v>
      </c>
      <c r="R3060" s="210">
        <f xml:space="preserve">  INDEX(設定表!$C$8:$C$15, MATCH( (RIGHT(小韻資料表[[#This Row],[清濁]]) &amp; 小韻資料表[[#This Row],[調]]), 設定表!$B$8:$B$15, 0))</f>
        <v>7</v>
      </c>
      <c r="S3060" s="205" t="s">
        <v>309</v>
      </c>
      <c r="T3060" s="205" t="s">
        <v>309</v>
      </c>
      <c r="U3060" s="226" t="s">
        <v>309</v>
      </c>
      <c r="V3060" s="147" t="s">
        <v>309</v>
      </c>
      <c r="X3060" s="135"/>
      <c r="Y3060" s="135"/>
      <c r="AA3060" s="135"/>
      <c r="AB3060" s="134"/>
      <c r="AC3060" s="135"/>
      <c r="AD3060" s="135"/>
      <c r="AH3060" s="135"/>
      <c r="AI3060" s="135"/>
    </row>
    <row r="3061" spans="1:35" ht="31.5">
      <c r="A3061" s="205">
        <v>3057</v>
      </c>
      <c r="B3061" s="206" t="s">
        <v>10620</v>
      </c>
      <c r="C3061" s="207" t="str">
        <f xml:space="preserve"> _xlfn.CONCAT(小韻資料表[[#This Row],[聲母拼音碼]],小韻資料表[[#This Row],[韻母拼音碼]],小韻資料表[[#This Row],[調號]])</f>
        <v>biu7</v>
      </c>
      <c r="D3061" s="206" t="s">
        <v>10621</v>
      </c>
      <c r="E3061" s="208" t="s">
        <v>1099</v>
      </c>
      <c r="F3061" s="205">
        <v>27</v>
      </c>
      <c r="G3061" s="209" t="s">
        <v>10621</v>
      </c>
      <c r="H3061" s="205">
        <f xml:space="preserve"> LEN(小韻資料表[[#This Row],[小韻字集]])</f>
        <v>1</v>
      </c>
      <c r="I3061" s="205" cm="1">
        <f t="array" ref="I3061" xml:space="preserve"> MATCH(TRUE, ISNUMBER( SEARCH( LEFT(小韻資料表[[#This Row],[切語]],1), 切語上字資料表[切語上字]) ), 0)</f>
        <v>20</v>
      </c>
      <c r="J3061" s="210" t="str" cm="1">
        <f t="array" ref="J3061" xml:space="preserve"> INDEX(切語上字資料表[聲母], 小韻資料表[[#This Row],[上字表識別號]])</f>
        <v>微</v>
      </c>
      <c r="K3061" s="210" t="str" cm="1">
        <f t="array" ref="K3061" xml:space="preserve"> INDEX(切語上字資料表[聲母拼音碼], 小韻資料表[[#This Row],[上字表識別號]])</f>
        <v>b</v>
      </c>
      <c r="L3061" s="210" t="str" cm="1">
        <f t="array" ref="L3061" xml:space="preserve"> INDEX(切語上字資料表[清濁], 小韻資料表[[#This Row],[上字表識別號]])</f>
        <v>次濁</v>
      </c>
      <c r="M3061" s="223" t="str" cm="1">
        <f t="array" ref="M3061" xml:space="preserve"> INDEX(切語上字資料表[發送收], 小韻資料表[[#This Row],[上字表識別號]])</f>
        <v>收聲</v>
      </c>
      <c r="N3061" s="205" cm="1">
        <f t="array" ref="N3061" xml:space="preserve"> MATCH(TRUE, ISNUMBER( SEARCH( RIGHT(小韻資料表[[#This Row],[切語]],1), 切語下字資料表[切語下字]) ), 0)</f>
        <v>311</v>
      </c>
      <c r="O3061" s="207" t="str" cm="1">
        <f t="array" ref="O3061" xml:space="preserve"> INDEX(切語下字資料表[韻母], 小韻資料表[[#This Row],[下字表識別號]])</f>
        <v>宥開3</v>
      </c>
      <c r="P3061" s="207" t="str" cm="1">
        <f t="array" ref="P3061" xml:space="preserve"> INDEX(切語下字資料表[韻母拼音碼], 小韻資料表[[#This Row],[下字表識別號]])</f>
        <v>iu</v>
      </c>
      <c r="Q3061" s="210" t="str" cm="1">
        <f t="array" ref="Q3061" xml:space="preserve"> INDEX(設定表!$C$19:$C$23, INT( LEFT(小韻資料表[[#This Row],[目次編碼]],1) ))</f>
        <v>去</v>
      </c>
      <c r="R3061" s="210">
        <f xml:space="preserve">  INDEX(設定表!$C$8:$C$15, MATCH( (RIGHT(小韻資料表[[#This Row],[清濁]]) &amp; 小韻資料表[[#This Row],[調]]), 設定表!$B$8:$B$15, 0))</f>
        <v>7</v>
      </c>
      <c r="S3061" s="205" t="s">
        <v>309</v>
      </c>
      <c r="T3061" s="205" t="s">
        <v>309</v>
      </c>
      <c r="U3061" s="226" t="s">
        <v>309</v>
      </c>
      <c r="V3061" s="146" t="s">
        <v>309</v>
      </c>
      <c r="X3061" s="135"/>
      <c r="Y3061" s="135"/>
      <c r="AA3061" s="135"/>
      <c r="AB3061" s="134"/>
      <c r="AC3061" s="135"/>
      <c r="AD3061" s="135"/>
      <c r="AH3061" s="135"/>
      <c r="AI3061" s="135"/>
    </row>
    <row r="3062" spans="1:35" ht="31.5">
      <c r="A3062" s="205">
        <v>3058</v>
      </c>
      <c r="B3062" s="206" t="s">
        <v>10622</v>
      </c>
      <c r="C3062" s="207" t="str">
        <f xml:space="preserve"> _xlfn.CONCAT(小韻資料表[[#This Row],[聲母拼音碼]],小韻資料表[[#This Row],[韻母拼音碼]],小韻資料表[[#This Row],[調號]])</f>
        <v>giu7</v>
      </c>
      <c r="D3062" s="206" t="s">
        <v>10623</v>
      </c>
      <c r="E3062" s="208" t="s">
        <v>1099</v>
      </c>
      <c r="F3062" s="205">
        <v>28</v>
      </c>
      <c r="G3062" s="209" t="s">
        <v>10623</v>
      </c>
      <c r="H3062" s="205">
        <f xml:space="preserve"> LEN(小韻資料表[[#This Row],[小韻字集]])</f>
        <v>2</v>
      </c>
      <c r="I3062" s="205" cm="1">
        <f t="array" ref="I3062" xml:space="preserve"> MATCH(TRUE, ISNUMBER( SEARCH( LEFT(小韻資料表[[#This Row],[切語]],1), 切語上字資料表[切語上字]) ), 0)</f>
        <v>4</v>
      </c>
      <c r="J3062" s="210" t="str" cm="1">
        <f t="array" ref="J3062" xml:space="preserve"> INDEX(切語上字資料表[聲母], 小韻資料表[[#This Row],[上字表識別號]])</f>
        <v>疑</v>
      </c>
      <c r="K3062" s="210" t="str" cm="1">
        <f t="array" ref="K3062" xml:space="preserve"> INDEX(切語上字資料表[聲母拼音碼], 小韻資料表[[#This Row],[上字表識別號]])</f>
        <v>g</v>
      </c>
      <c r="L3062" s="210" t="str" cm="1">
        <f t="array" ref="L3062" xml:space="preserve"> INDEX(切語上字資料表[清濁], 小韻資料表[[#This Row],[上字表識別號]])</f>
        <v>次濁</v>
      </c>
      <c r="M3062" s="223" t="str" cm="1">
        <f t="array" ref="M3062" xml:space="preserve"> INDEX(切語上字資料表[發送收], 小韻資料表[[#This Row],[上字表識別號]])</f>
        <v>收聲</v>
      </c>
      <c r="N3062" s="205" cm="1">
        <f t="array" ref="N3062" xml:space="preserve"> MATCH(TRUE, ISNUMBER( SEARCH( RIGHT(小韻資料表[[#This Row],[切語]],1), 切語下字資料表[切語下字]) ), 0)</f>
        <v>311</v>
      </c>
      <c r="O3062" s="207" t="str" cm="1">
        <f t="array" ref="O3062" xml:space="preserve"> INDEX(切語下字資料表[韻母], 小韻資料表[[#This Row],[下字表識別號]])</f>
        <v>宥開3</v>
      </c>
      <c r="P3062" s="207" t="str" cm="1">
        <f t="array" ref="P3062" xml:space="preserve"> INDEX(切語下字資料表[韻母拼音碼], 小韻資料表[[#This Row],[下字表識別號]])</f>
        <v>iu</v>
      </c>
      <c r="Q3062" s="210" t="str" cm="1">
        <f t="array" ref="Q3062" xml:space="preserve"> INDEX(設定表!$C$19:$C$23, INT( LEFT(小韻資料表[[#This Row],[目次編碼]],1) ))</f>
        <v>去</v>
      </c>
      <c r="R3062" s="210">
        <f xml:space="preserve">  INDEX(設定表!$C$8:$C$15, MATCH( (RIGHT(小韻資料表[[#This Row],[清濁]]) &amp; 小韻資料表[[#This Row],[調]]), 設定表!$B$8:$B$15, 0))</f>
        <v>7</v>
      </c>
      <c r="S3062" s="205" t="s">
        <v>309</v>
      </c>
      <c r="T3062" s="205" t="s">
        <v>309</v>
      </c>
      <c r="U3062" s="226" t="s">
        <v>309</v>
      </c>
      <c r="V3062" s="147" t="s">
        <v>309</v>
      </c>
      <c r="X3062" s="135"/>
      <c r="Y3062" s="135"/>
      <c r="AA3062" s="135"/>
      <c r="AB3062" s="134"/>
      <c r="AC3062" s="135"/>
      <c r="AD3062" s="135"/>
      <c r="AH3062" s="135"/>
      <c r="AI3062" s="135"/>
    </row>
    <row r="3063" spans="1:35" ht="31.5">
      <c r="A3063" s="205">
        <v>3059</v>
      </c>
      <c r="B3063" s="206" t="s">
        <v>10624</v>
      </c>
      <c r="C3063" s="207" t="str">
        <f xml:space="preserve"> _xlfn.CONCAT(小韻資料表[[#This Row],[聲母拼音碼]],小韻資料表[[#This Row],[韻母拼音碼]],小韻資料表[[#This Row],[調號]])</f>
        <v>khiu3</v>
      </c>
      <c r="D3063" s="206" t="s">
        <v>10625</v>
      </c>
      <c r="E3063" s="208" t="s">
        <v>1099</v>
      </c>
      <c r="F3063" s="205">
        <v>29</v>
      </c>
      <c r="G3063" s="209" t="s">
        <v>10625</v>
      </c>
      <c r="H3063" s="205">
        <f xml:space="preserve"> LEN(小韻資料表[[#This Row],[小韻字集]])</f>
        <v>2</v>
      </c>
      <c r="I3063" s="205" cm="1">
        <f t="array" ref="I3063" xml:space="preserve"> MATCH(TRUE, ISNUMBER( SEARCH( LEFT(小韻資料表[[#This Row],[切語]],1), 切語上字資料表[切語上字]) ), 0)</f>
        <v>2</v>
      </c>
      <c r="J3063" s="210" t="str" cm="1">
        <f t="array" ref="J3063" xml:space="preserve"> INDEX(切語上字資料表[聲母], 小韻資料表[[#This Row],[上字表識別號]])</f>
        <v>溪</v>
      </c>
      <c r="K3063" s="210" t="str" cm="1">
        <f t="array" ref="K3063" xml:space="preserve"> INDEX(切語上字資料表[聲母拼音碼], 小韻資料表[[#This Row],[上字表識別號]])</f>
        <v>kh</v>
      </c>
      <c r="L3063" s="210" t="str" cm="1">
        <f t="array" ref="L3063" xml:space="preserve"> INDEX(切語上字資料表[清濁], 小韻資料表[[#This Row],[上字表識別號]])</f>
        <v>次清</v>
      </c>
      <c r="M3063" s="223" t="str" cm="1">
        <f t="array" ref="M3063" xml:space="preserve"> INDEX(切語上字資料表[發送收], 小韻資料表[[#This Row],[上字表識別號]])</f>
        <v>送氣</v>
      </c>
      <c r="N3063" s="205" cm="1">
        <f t="array" ref="N3063" xml:space="preserve"> MATCH(TRUE, ISNUMBER( SEARCH( RIGHT(小韻資料表[[#This Row],[切語]],1), 切語下字資料表[切語下字]) ), 0)</f>
        <v>311</v>
      </c>
      <c r="O3063" s="207" t="str" cm="1">
        <f t="array" ref="O3063" xml:space="preserve"> INDEX(切語下字資料表[韻母], 小韻資料表[[#This Row],[下字表識別號]])</f>
        <v>宥開3</v>
      </c>
      <c r="P3063" s="207" t="str" cm="1">
        <f t="array" ref="P3063" xml:space="preserve"> INDEX(切語下字資料表[韻母拼音碼], 小韻資料表[[#This Row],[下字表識別號]])</f>
        <v>iu</v>
      </c>
      <c r="Q3063" s="210" t="str" cm="1">
        <f t="array" ref="Q3063" xml:space="preserve"> INDEX(設定表!$C$19:$C$23, INT( LEFT(小韻資料表[[#This Row],[目次編碼]],1) ))</f>
        <v>去</v>
      </c>
      <c r="R3063" s="210">
        <f xml:space="preserve">  INDEX(設定表!$C$8:$C$15, MATCH( (RIGHT(小韻資料表[[#This Row],[清濁]]) &amp; 小韻資料表[[#This Row],[調]]), 設定表!$B$8:$B$15, 0))</f>
        <v>3</v>
      </c>
      <c r="S3063" s="205" t="s">
        <v>309</v>
      </c>
      <c r="T3063" s="205" t="s">
        <v>309</v>
      </c>
      <c r="U3063" s="226" t="s">
        <v>309</v>
      </c>
      <c r="V3063" s="146" t="s">
        <v>309</v>
      </c>
      <c r="X3063" s="135"/>
      <c r="Y3063" s="135"/>
      <c r="AA3063" s="135"/>
      <c r="AB3063" s="134"/>
      <c r="AC3063" s="135"/>
      <c r="AD3063" s="135"/>
      <c r="AH3063" s="135"/>
      <c r="AI3063" s="135"/>
    </row>
    <row r="3064" spans="1:35" ht="31.5">
      <c r="A3064" s="205">
        <v>3060</v>
      </c>
      <c r="B3064" s="206" t="s">
        <v>10626</v>
      </c>
      <c r="C3064" s="207" t="str">
        <f xml:space="preserve"> _xlfn.CONCAT(小韻資料表[[#This Row],[聲母拼音碼]],小韻資料表[[#This Row],[韻母拼音碼]],小韻資料表[[#This Row],[調號]])</f>
        <v>chiu3</v>
      </c>
      <c r="D3064" s="206" t="s">
        <v>10627</v>
      </c>
      <c r="E3064" s="208" t="s">
        <v>1099</v>
      </c>
      <c r="F3064" s="205">
        <v>30</v>
      </c>
      <c r="G3064" s="209" t="s">
        <v>10627</v>
      </c>
      <c r="H3064" s="205">
        <f xml:space="preserve"> LEN(小韻資料表[[#This Row],[小韻字集]])</f>
        <v>1</v>
      </c>
      <c r="I3064" s="205" cm="1">
        <f t="array" ref="I3064" xml:space="preserve"> MATCH(TRUE, ISNUMBER( SEARCH( LEFT(小韻資料表[[#This Row],[切語]],1), 切語上字資料表[切語上字]) ), 0)</f>
        <v>22</v>
      </c>
      <c r="J3064" s="210" t="str" cm="1">
        <f t="array" ref="J3064" xml:space="preserve"> INDEX(切語上字資料表[聲母], 小韻資料表[[#This Row],[上字表識別號]])</f>
        <v>清</v>
      </c>
      <c r="K3064" s="210" t="str" cm="1">
        <f t="array" ref="K3064" xml:space="preserve"> INDEX(切語上字資料表[聲母拼音碼], 小韻資料表[[#This Row],[上字表識別號]])</f>
        <v>ch</v>
      </c>
      <c r="L3064" s="210" t="str" cm="1">
        <f t="array" ref="L3064" xml:space="preserve"> INDEX(切語上字資料表[清濁], 小韻資料表[[#This Row],[上字表識別號]])</f>
        <v>次清</v>
      </c>
      <c r="M3064" s="223" t="str" cm="1">
        <f t="array" ref="M3064" xml:space="preserve"> INDEX(切語上字資料表[發送收], 小韻資料表[[#This Row],[上字表識別號]])</f>
        <v>送氣</v>
      </c>
      <c r="N3064" s="205" cm="1">
        <f t="array" ref="N3064" xml:space="preserve"> MATCH(TRUE, ISNUMBER( SEARCH( RIGHT(小韻資料表[[#This Row],[切語]],1), 切語下字資料表[切語下字]) ), 0)</f>
        <v>311</v>
      </c>
      <c r="O3064" s="207" t="str" cm="1">
        <f t="array" ref="O3064" xml:space="preserve"> INDEX(切語下字資料表[韻母], 小韻資料表[[#This Row],[下字表識別號]])</f>
        <v>宥開3</v>
      </c>
      <c r="P3064" s="207" t="str" cm="1">
        <f t="array" ref="P3064" xml:space="preserve"> INDEX(切語下字資料表[韻母拼音碼], 小韻資料表[[#This Row],[下字表識別號]])</f>
        <v>iu</v>
      </c>
      <c r="Q3064" s="210" t="str" cm="1">
        <f t="array" ref="Q3064" xml:space="preserve"> INDEX(設定表!$C$19:$C$23, INT( LEFT(小韻資料表[[#This Row],[目次編碼]],1) ))</f>
        <v>去</v>
      </c>
      <c r="R3064" s="210">
        <f xml:space="preserve">  INDEX(設定表!$C$8:$C$15, MATCH( (RIGHT(小韻資料表[[#This Row],[清濁]]) &amp; 小韻資料表[[#This Row],[調]]), 設定表!$B$8:$B$15, 0))</f>
        <v>3</v>
      </c>
      <c r="S3064" s="205" t="s">
        <v>309</v>
      </c>
      <c r="T3064" s="205" t="s">
        <v>309</v>
      </c>
      <c r="U3064" s="226" t="s">
        <v>309</v>
      </c>
      <c r="V3064" s="147" t="s">
        <v>309</v>
      </c>
      <c r="X3064" s="135"/>
      <c r="Y3064" s="135"/>
      <c r="AA3064" s="135"/>
      <c r="AB3064" s="134"/>
      <c r="AC3064" s="135"/>
      <c r="AD3064" s="135"/>
      <c r="AH3064" s="135"/>
      <c r="AI3064" s="135"/>
    </row>
    <row r="3065" spans="1:35" ht="31.5">
      <c r="A3065" s="205">
        <v>3061</v>
      </c>
      <c r="B3065" s="206" t="s">
        <v>10628</v>
      </c>
      <c r="C3065" s="207" t="str">
        <f xml:space="preserve"> _xlfn.CONCAT(小韻資料表[[#This Row],[聲母拼音碼]],小韻資料表[[#This Row],[韻母拼音碼]],小韻資料表[[#This Row],[調號]])</f>
        <v>hio7</v>
      </c>
      <c r="D3065" s="206" t="s">
        <v>10629</v>
      </c>
      <c r="E3065" s="208" t="s">
        <v>1113</v>
      </c>
      <c r="F3065" s="205">
        <v>1</v>
      </c>
      <c r="G3065" s="209" t="s">
        <v>10630</v>
      </c>
      <c r="H3065" s="205">
        <f xml:space="preserve"> LEN(小韻資料表[[#This Row],[小韻字集]])</f>
        <v>17</v>
      </c>
      <c r="I3065" s="205" cm="1">
        <f t="array" ref="I3065" xml:space="preserve"> MATCH(TRUE, ISNUMBER( SEARCH( LEFT(小韻資料表[[#This Row],[切語]],1), 切語上字資料表[切語上字]) ), 0)</f>
        <v>37</v>
      </c>
      <c r="J3065" s="210" t="str" cm="1">
        <f t="array" ref="J3065" xml:space="preserve"> INDEX(切語上字資料表[聲母], 小韻資料表[[#This Row],[上字表識別號]])</f>
        <v>匣</v>
      </c>
      <c r="K3065" s="210" t="str" cm="1">
        <f t="array" ref="K3065" xml:space="preserve"> INDEX(切語上字資料表[聲母拼音碼], 小韻資料表[[#This Row],[上字表識別號]])</f>
        <v>h</v>
      </c>
      <c r="L3065" s="210" t="str" cm="1">
        <f t="array" ref="L3065" xml:space="preserve"> INDEX(切語上字資料表[清濁], 小韻資料表[[#This Row],[上字表識別號]])</f>
        <v>全濁</v>
      </c>
      <c r="M3065" s="223" t="str" cm="1">
        <f t="array" ref="M3065" xml:space="preserve"> INDEX(切語上字資料表[發送收], 小韻資料表[[#This Row],[上字表識別號]])</f>
        <v>送氣</v>
      </c>
      <c r="N3065" s="205" cm="1">
        <f t="array" ref="N3065" xml:space="preserve"> MATCH(TRUE, ISNUMBER( SEARCH( RIGHT(小韻資料表[[#This Row],[切語]],1), 切語下字資料表[切語下字]) ), 0)</f>
        <v>315</v>
      </c>
      <c r="O3065" s="207" t="str" cm="1">
        <f t="array" ref="O3065" xml:space="preserve"> INDEX(切語下字資料表[韻母], 小韻資料表[[#This Row],[下字表識別號]])</f>
        <v>候開3</v>
      </c>
      <c r="P3065" s="207" t="str" cm="1">
        <f t="array" ref="P3065" xml:space="preserve"> INDEX(切語下字資料表[韻母拼音碼], 小韻資料表[[#This Row],[下字表識別號]])</f>
        <v>io</v>
      </c>
      <c r="Q3065" s="210" t="str" cm="1">
        <f t="array" ref="Q3065" xml:space="preserve"> INDEX(設定表!$C$19:$C$23, INT( LEFT(小韻資料表[[#This Row],[目次編碼]],1) ))</f>
        <v>去</v>
      </c>
      <c r="R3065" s="210">
        <f xml:space="preserve">  INDEX(設定表!$C$8:$C$15, MATCH( (RIGHT(小韻資料表[[#This Row],[清濁]]) &amp; 小韻資料表[[#This Row],[調]]), 設定表!$B$8:$B$15, 0))</f>
        <v>7</v>
      </c>
      <c r="S3065" s="205" t="s">
        <v>309</v>
      </c>
      <c r="T3065" s="205" t="s">
        <v>309</v>
      </c>
      <c r="U3065" s="226" t="s">
        <v>1114</v>
      </c>
      <c r="V3065" s="146" t="s">
        <v>309</v>
      </c>
      <c r="X3065" s="135"/>
      <c r="Y3065" s="135"/>
      <c r="AA3065" s="135"/>
      <c r="AB3065" s="134"/>
      <c r="AC3065" s="135"/>
      <c r="AD3065" s="135"/>
      <c r="AH3065" s="135"/>
      <c r="AI3065" s="135"/>
    </row>
    <row r="3066" spans="1:35" ht="31.5">
      <c r="A3066" s="205">
        <v>3062</v>
      </c>
      <c r="B3066" s="206" t="s">
        <v>10631</v>
      </c>
      <c r="C3066" s="207" t="str">
        <f xml:space="preserve"> _xlfn.CONCAT(小韻資料表[[#This Row],[聲母拼音碼]],小韻資料表[[#This Row],[韻母拼音碼]],小韻資料表[[#This Row],[調號]])</f>
        <v>khio3</v>
      </c>
      <c r="D3066" s="206" t="s">
        <v>10632</v>
      </c>
      <c r="E3066" s="208" t="s">
        <v>1113</v>
      </c>
      <c r="F3066" s="205">
        <v>2</v>
      </c>
      <c r="G3066" s="209" t="s">
        <v>10633</v>
      </c>
      <c r="H3066" s="205">
        <f xml:space="preserve"> LEN(小韻資料表[[#This Row],[小韻字集]])</f>
        <v>12</v>
      </c>
      <c r="I3066" s="205" cm="1">
        <f t="array" ref="I3066" xml:space="preserve"> MATCH(TRUE, ISNUMBER( SEARCH( LEFT(小韻資料表[[#This Row],[切語]],1), 切語上字資料表[切語上字]) ), 0)</f>
        <v>2</v>
      </c>
      <c r="J3066" s="210" t="str" cm="1">
        <f t="array" ref="J3066" xml:space="preserve"> INDEX(切語上字資料表[聲母], 小韻資料表[[#This Row],[上字表識別號]])</f>
        <v>溪</v>
      </c>
      <c r="K3066" s="210" t="str" cm="1">
        <f t="array" ref="K3066" xml:space="preserve"> INDEX(切語上字資料表[聲母拼音碼], 小韻資料表[[#This Row],[上字表識別號]])</f>
        <v>kh</v>
      </c>
      <c r="L3066" s="210" t="str" cm="1">
        <f t="array" ref="L3066" xml:space="preserve"> INDEX(切語上字資料表[清濁], 小韻資料表[[#This Row],[上字表識別號]])</f>
        <v>次清</v>
      </c>
      <c r="M3066" s="223" t="str" cm="1">
        <f t="array" ref="M3066" xml:space="preserve"> INDEX(切語上字資料表[發送收], 小韻資料表[[#This Row],[上字表識別號]])</f>
        <v>送氣</v>
      </c>
      <c r="N3066" s="205" cm="1">
        <f t="array" ref="N3066" xml:space="preserve"> MATCH(TRUE, ISNUMBER( SEARCH( RIGHT(小韻資料表[[#This Row],[切語]],1), 切語下字資料表[切語下字]) ), 0)</f>
        <v>315</v>
      </c>
      <c r="O3066" s="207" t="str" cm="1">
        <f t="array" ref="O3066" xml:space="preserve"> INDEX(切語下字資料表[韻母], 小韻資料表[[#This Row],[下字表識別號]])</f>
        <v>候開3</v>
      </c>
      <c r="P3066" s="207" t="str" cm="1">
        <f t="array" ref="P3066" xml:space="preserve"> INDEX(切語下字資料表[韻母拼音碼], 小韻資料表[[#This Row],[下字表識別號]])</f>
        <v>io</v>
      </c>
      <c r="Q3066" s="210" t="str" cm="1">
        <f t="array" ref="Q3066" xml:space="preserve"> INDEX(設定表!$C$19:$C$23, INT( LEFT(小韻資料表[[#This Row],[目次編碼]],1) ))</f>
        <v>去</v>
      </c>
      <c r="R3066" s="210">
        <f xml:space="preserve">  INDEX(設定表!$C$8:$C$15, MATCH( (RIGHT(小韻資料表[[#This Row],[清濁]]) &amp; 小韻資料表[[#This Row],[調]]), 設定表!$B$8:$B$15, 0))</f>
        <v>3</v>
      </c>
      <c r="S3066" s="205" t="s">
        <v>309</v>
      </c>
      <c r="T3066" s="205" t="s">
        <v>309</v>
      </c>
      <c r="U3066" s="226" t="s">
        <v>10634</v>
      </c>
      <c r="V3066" s="147" t="s">
        <v>309</v>
      </c>
      <c r="X3066" s="135"/>
      <c r="Y3066" s="135"/>
      <c r="AA3066" s="135"/>
      <c r="AB3066" s="134"/>
      <c r="AC3066" s="135"/>
      <c r="AD3066" s="135"/>
      <c r="AH3066" s="135"/>
      <c r="AI3066" s="135"/>
    </row>
    <row r="3067" spans="1:35" ht="31.5">
      <c r="A3067" s="205">
        <v>3063</v>
      </c>
      <c r="B3067" s="206" t="s">
        <v>10635</v>
      </c>
      <c r="C3067" s="207" t="str">
        <f xml:space="preserve"> _xlfn.CONCAT(小韻資料表[[#This Row],[聲母拼音碼]],小韻資料表[[#This Row],[韻母拼音碼]],小韻資料表[[#This Row],[調號]])</f>
        <v>mio7</v>
      </c>
      <c r="D3067" s="206" t="s">
        <v>10636</v>
      </c>
      <c r="E3067" s="208" t="s">
        <v>1113</v>
      </c>
      <c r="F3067" s="205">
        <v>3</v>
      </c>
      <c r="G3067" s="209" t="s">
        <v>10637</v>
      </c>
      <c r="H3067" s="205">
        <f xml:space="preserve"> LEN(小韻資料表[[#This Row],[小韻字集]])</f>
        <v>17</v>
      </c>
      <c r="I3067" s="205" cm="1">
        <f t="array" ref="I3067" xml:space="preserve"> MATCH(TRUE, ISNUMBER( SEARCH( LEFT(小韻資料表[[#This Row],[切語]],1), 切語上字資料表[切語上字]) ), 0)</f>
        <v>16</v>
      </c>
      <c r="J3067" s="210" t="str" cm="1">
        <f t="array" ref="J3067" xml:space="preserve"> INDEX(切語上字資料表[聲母], 小韻資料表[[#This Row],[上字表識別號]])</f>
        <v>明</v>
      </c>
      <c r="K3067" s="210" t="str" cm="1">
        <f t="array" ref="K3067" xml:space="preserve"> INDEX(切語上字資料表[聲母拼音碼], 小韻資料表[[#This Row],[上字表識別號]])</f>
        <v>m</v>
      </c>
      <c r="L3067" s="210" t="str" cm="1">
        <f t="array" ref="L3067" xml:space="preserve"> INDEX(切語上字資料表[清濁], 小韻資料表[[#This Row],[上字表識別號]])</f>
        <v>次濁</v>
      </c>
      <c r="M3067" s="223" t="str" cm="1">
        <f t="array" ref="M3067" xml:space="preserve"> INDEX(切語上字資料表[發送收], 小韻資料表[[#This Row],[上字表識別號]])</f>
        <v>收聲</v>
      </c>
      <c r="N3067" s="205" cm="1">
        <f t="array" ref="N3067" xml:space="preserve"> MATCH(TRUE, ISNUMBER( SEARCH( RIGHT(小韻資料表[[#This Row],[切語]],1), 切語下字資料表[切語下字]) ), 0)</f>
        <v>315</v>
      </c>
      <c r="O3067" s="207" t="str" cm="1">
        <f t="array" ref="O3067" xml:space="preserve"> INDEX(切語下字資料表[韻母], 小韻資料表[[#This Row],[下字表識別號]])</f>
        <v>候開3</v>
      </c>
      <c r="P3067" s="207" t="str" cm="1">
        <f t="array" ref="P3067" xml:space="preserve"> INDEX(切語下字資料表[韻母拼音碼], 小韻資料表[[#This Row],[下字表識別號]])</f>
        <v>io</v>
      </c>
      <c r="Q3067" s="210" t="str" cm="1">
        <f t="array" ref="Q3067" xml:space="preserve"> INDEX(設定表!$C$19:$C$23, INT( LEFT(小韻資料表[[#This Row],[目次編碼]],1) ))</f>
        <v>去</v>
      </c>
      <c r="R3067" s="210">
        <f xml:space="preserve">  INDEX(設定表!$C$8:$C$15, MATCH( (RIGHT(小韻資料表[[#This Row],[清濁]]) &amp; 小韻資料表[[#This Row],[調]]), 設定表!$B$8:$B$15, 0))</f>
        <v>7</v>
      </c>
      <c r="S3067" s="205" t="s">
        <v>309</v>
      </c>
      <c r="T3067" s="205" t="s">
        <v>309</v>
      </c>
      <c r="U3067" s="226" t="s">
        <v>309</v>
      </c>
      <c r="V3067" s="146" t="s">
        <v>309</v>
      </c>
      <c r="X3067" s="135"/>
      <c r="Y3067" s="135"/>
      <c r="AA3067" s="135"/>
      <c r="AB3067" s="134"/>
      <c r="AC3067" s="135"/>
      <c r="AD3067" s="135"/>
      <c r="AH3067" s="135"/>
      <c r="AI3067" s="135"/>
    </row>
    <row r="3068" spans="1:35" ht="31.5">
      <c r="A3068" s="205">
        <v>3064</v>
      </c>
      <c r="B3068" s="206" t="s">
        <v>10638</v>
      </c>
      <c r="C3068" s="207" t="str">
        <f xml:space="preserve"> _xlfn.CONCAT(小韻資料表[[#This Row],[聲母拼音碼]],小韻資料表[[#This Row],[韻母拼音碼]],小韻資料表[[#This Row],[調號]])</f>
        <v>phio3</v>
      </c>
      <c r="D3068" s="206" t="s">
        <v>10639</v>
      </c>
      <c r="E3068" s="208" t="s">
        <v>1113</v>
      </c>
      <c r="F3068" s="205">
        <v>4</v>
      </c>
      <c r="G3068" s="209" t="s">
        <v>10640</v>
      </c>
      <c r="H3068" s="205">
        <f xml:space="preserve"> LEN(小韻資料表[[#This Row],[小韻字集]])</f>
        <v>5</v>
      </c>
      <c r="I3068" s="205" cm="1">
        <f t="array" ref="I3068" xml:space="preserve"> MATCH(TRUE, ISNUMBER( SEARCH( LEFT(小韻資料表[[#This Row],[切語]],1), 切語上字資料表[切語上字]) ), 0)</f>
        <v>14</v>
      </c>
      <c r="J3068" s="210" t="str" cm="1">
        <f t="array" ref="J3068" xml:space="preserve"> INDEX(切語上字資料表[聲母], 小韻資料表[[#This Row],[上字表識別號]])</f>
        <v>滂</v>
      </c>
      <c r="K3068" s="210" t="str" cm="1">
        <f t="array" ref="K3068" xml:space="preserve"> INDEX(切語上字資料表[聲母拼音碼], 小韻資料表[[#This Row],[上字表識別號]])</f>
        <v>ph</v>
      </c>
      <c r="L3068" s="210" t="str" cm="1">
        <f t="array" ref="L3068" xml:space="preserve"> INDEX(切語上字資料表[清濁], 小韻資料表[[#This Row],[上字表識別號]])</f>
        <v>次清</v>
      </c>
      <c r="M3068" s="223" t="str" cm="1">
        <f t="array" ref="M3068" xml:space="preserve"> INDEX(切語上字資料表[發送收], 小韻資料表[[#This Row],[上字表識別號]])</f>
        <v>送氣</v>
      </c>
      <c r="N3068" s="205" cm="1">
        <f t="array" ref="N3068" xml:space="preserve"> MATCH(TRUE, ISNUMBER( SEARCH( RIGHT(小韻資料表[[#This Row],[切語]],1), 切語下字資料表[切語下字]) ), 0)</f>
        <v>315</v>
      </c>
      <c r="O3068" s="207" t="str" cm="1">
        <f t="array" ref="O3068" xml:space="preserve"> INDEX(切語下字資料表[韻母], 小韻資料表[[#This Row],[下字表識別號]])</f>
        <v>候開3</v>
      </c>
      <c r="P3068" s="207" t="str" cm="1">
        <f t="array" ref="P3068" xml:space="preserve"> INDEX(切語下字資料表[韻母拼音碼], 小韻資料表[[#This Row],[下字表識別號]])</f>
        <v>io</v>
      </c>
      <c r="Q3068" s="210" t="str" cm="1">
        <f t="array" ref="Q3068" xml:space="preserve"> INDEX(設定表!$C$19:$C$23, INT( LEFT(小韻資料表[[#This Row],[目次編碼]],1) ))</f>
        <v>去</v>
      </c>
      <c r="R3068" s="210">
        <f xml:space="preserve">  INDEX(設定表!$C$8:$C$15, MATCH( (RIGHT(小韻資料表[[#This Row],[清濁]]) &amp; 小韻資料表[[#This Row],[調]]), 設定表!$B$8:$B$15, 0))</f>
        <v>3</v>
      </c>
      <c r="S3068" s="205" t="s">
        <v>309</v>
      </c>
      <c r="T3068" s="205" t="s">
        <v>309</v>
      </c>
      <c r="U3068" s="226" t="s">
        <v>309</v>
      </c>
      <c r="V3068" s="147" t="s">
        <v>309</v>
      </c>
      <c r="X3068" s="135"/>
      <c r="Y3068" s="135"/>
      <c r="AA3068" s="135"/>
      <c r="AB3068" s="134"/>
      <c r="AC3068" s="135"/>
      <c r="AD3068" s="135"/>
      <c r="AH3068" s="135"/>
      <c r="AI3068" s="135"/>
    </row>
    <row r="3069" spans="1:35" ht="31.5">
      <c r="A3069" s="205">
        <v>3065</v>
      </c>
      <c r="B3069" s="206" t="s">
        <v>10641</v>
      </c>
      <c r="C3069" s="207" t="str">
        <f xml:space="preserve"> _xlfn.CONCAT(小韻資料表[[#This Row],[聲母拼音碼]],小韻資料表[[#This Row],[韻母拼音碼]],小韻資料表[[#This Row],[調號]])</f>
        <v>tio7</v>
      </c>
      <c r="D3069" s="206" t="s">
        <v>10642</v>
      </c>
      <c r="E3069" s="208" t="s">
        <v>1113</v>
      </c>
      <c r="F3069" s="205">
        <v>5</v>
      </c>
      <c r="G3069" s="209" t="s">
        <v>10643</v>
      </c>
      <c r="H3069" s="205">
        <f xml:space="preserve"> LEN(小韻資料表[[#This Row],[小韻字集]])</f>
        <v>18</v>
      </c>
      <c r="I3069" s="205" cm="1">
        <f t="array" ref="I3069" xml:space="preserve"> MATCH(TRUE, ISNUMBER( SEARCH( LEFT(小韻資料表[[#This Row],[切語]],1), 切語上字資料表[切語上字]) ), 0)</f>
        <v>7</v>
      </c>
      <c r="J3069" s="210" t="str" cm="1">
        <f t="array" ref="J3069" xml:space="preserve"> INDEX(切語上字資料表[聲母], 小韻資料表[[#This Row],[上字表識別號]])</f>
        <v>定</v>
      </c>
      <c r="K3069" s="210" t="str" cm="1">
        <f t="array" ref="K3069" xml:space="preserve"> INDEX(切語上字資料表[聲母拼音碼], 小韻資料表[[#This Row],[上字表識別號]])</f>
        <v>t</v>
      </c>
      <c r="L3069" s="210" t="str" cm="1">
        <f t="array" ref="L3069" xml:space="preserve"> INDEX(切語上字資料表[清濁], 小韻資料表[[#This Row],[上字表識別號]])</f>
        <v>全濁</v>
      </c>
      <c r="M3069" s="223" cm="1">
        <f t="array" ref="M3069" xml:space="preserve"> INDEX(切語上字資料表[發送收], 小韻資料表[[#This Row],[上字表識別號]])</f>
        <v>0</v>
      </c>
      <c r="N3069" s="205" cm="1">
        <f t="array" ref="N3069" xml:space="preserve"> MATCH(TRUE, ISNUMBER( SEARCH( RIGHT(小韻資料表[[#This Row],[切語]],1), 切語下字資料表[切語下字]) ), 0)</f>
        <v>315</v>
      </c>
      <c r="O3069" s="207" t="str" cm="1">
        <f t="array" ref="O3069" xml:space="preserve"> INDEX(切語下字資料表[韻母], 小韻資料表[[#This Row],[下字表識別號]])</f>
        <v>候開3</v>
      </c>
      <c r="P3069" s="207" t="str" cm="1">
        <f t="array" ref="P3069" xml:space="preserve"> INDEX(切語下字資料表[韻母拼音碼], 小韻資料表[[#This Row],[下字表識別號]])</f>
        <v>io</v>
      </c>
      <c r="Q3069" s="210" t="str" cm="1">
        <f t="array" ref="Q3069" xml:space="preserve"> INDEX(設定表!$C$19:$C$23, INT( LEFT(小韻資料表[[#This Row],[目次編碼]],1) ))</f>
        <v>去</v>
      </c>
      <c r="R3069" s="210">
        <f xml:space="preserve">  INDEX(設定表!$C$8:$C$15, MATCH( (RIGHT(小韻資料表[[#This Row],[清濁]]) &amp; 小韻資料表[[#This Row],[調]]), 設定表!$B$8:$B$15, 0))</f>
        <v>7</v>
      </c>
      <c r="S3069" s="205" t="s">
        <v>309</v>
      </c>
      <c r="T3069" s="205" t="s">
        <v>309</v>
      </c>
      <c r="U3069" s="226" t="s">
        <v>10644</v>
      </c>
      <c r="V3069" s="146" t="s">
        <v>309</v>
      </c>
      <c r="X3069" s="135"/>
      <c r="Y3069" s="135"/>
      <c r="AA3069" s="135"/>
      <c r="AB3069" s="134"/>
      <c r="AC3069" s="135"/>
      <c r="AD3069" s="135"/>
      <c r="AH3069" s="135"/>
      <c r="AI3069" s="135"/>
    </row>
    <row r="3070" spans="1:35" ht="31.5">
      <c r="A3070" s="205">
        <v>3066</v>
      </c>
      <c r="B3070" s="206" t="s">
        <v>10645</v>
      </c>
      <c r="C3070" s="207" t="str">
        <f xml:space="preserve"> _xlfn.CONCAT(小韻資料表[[#This Row],[聲母拼音碼]],小韻資料表[[#This Row],[韻母拼音碼]],小韻資料表[[#This Row],[調號]])</f>
        <v>tio3</v>
      </c>
      <c r="D3070" s="206" t="s">
        <v>10646</v>
      </c>
      <c r="E3070" s="208" t="s">
        <v>1113</v>
      </c>
      <c r="F3070" s="205">
        <v>6</v>
      </c>
      <c r="G3070" s="209" t="s">
        <v>10647</v>
      </c>
      <c r="H3070" s="205">
        <f xml:space="preserve"> LEN(小韻資料表[[#This Row],[小韻字集]])</f>
        <v>10</v>
      </c>
      <c r="I3070" s="205" cm="1">
        <f t="array" ref="I3070" xml:space="preserve"> MATCH(TRUE, ISNUMBER( SEARCH( LEFT(小韻資料表[[#This Row],[切語]],1), 切語上字資料表[切語上字]) ), 0)</f>
        <v>5</v>
      </c>
      <c r="J3070" s="210" t="str" cm="1">
        <f t="array" ref="J3070" xml:space="preserve"> INDEX(切語上字資料表[聲母], 小韻資料表[[#This Row],[上字表識別號]])</f>
        <v>端</v>
      </c>
      <c r="K3070" s="210" t="str" cm="1">
        <f t="array" ref="K3070" xml:space="preserve"> INDEX(切語上字資料表[聲母拼音碼], 小韻資料表[[#This Row],[上字表識別號]])</f>
        <v>t</v>
      </c>
      <c r="L3070" s="210" t="str" cm="1">
        <f t="array" ref="L3070" xml:space="preserve"> INDEX(切語上字資料表[清濁], 小韻資料表[[#This Row],[上字表識別號]])</f>
        <v>全清</v>
      </c>
      <c r="M3070" s="223" t="str" cm="1">
        <f t="array" ref="M3070" xml:space="preserve"> INDEX(切語上字資料表[發送收], 小韻資料表[[#This Row],[上字表識別號]])</f>
        <v>發聲</v>
      </c>
      <c r="N3070" s="205" cm="1">
        <f t="array" ref="N3070" xml:space="preserve"> MATCH(TRUE, ISNUMBER( SEARCH( RIGHT(小韻資料表[[#This Row],[切語]],1), 切語下字資料表[切語下字]) ), 0)</f>
        <v>315</v>
      </c>
      <c r="O3070" s="207" t="str" cm="1">
        <f t="array" ref="O3070" xml:space="preserve"> INDEX(切語下字資料表[韻母], 小韻資料表[[#This Row],[下字表識別號]])</f>
        <v>候開3</v>
      </c>
      <c r="P3070" s="207" t="str" cm="1">
        <f t="array" ref="P3070" xml:space="preserve"> INDEX(切語下字資料表[韻母拼音碼], 小韻資料表[[#This Row],[下字表識別號]])</f>
        <v>io</v>
      </c>
      <c r="Q3070" s="210" t="str" cm="1">
        <f t="array" ref="Q3070" xml:space="preserve"> INDEX(設定表!$C$19:$C$23, INT( LEFT(小韻資料表[[#This Row],[目次編碼]],1) ))</f>
        <v>去</v>
      </c>
      <c r="R3070" s="210">
        <f xml:space="preserve">  INDEX(設定表!$C$8:$C$15, MATCH( (RIGHT(小韻資料表[[#This Row],[清濁]]) &amp; 小韻資料表[[#This Row],[調]]), 設定表!$B$8:$B$15, 0))</f>
        <v>3</v>
      </c>
      <c r="S3070" s="205" t="s">
        <v>309</v>
      </c>
      <c r="T3070" s="205" t="s">
        <v>309</v>
      </c>
      <c r="U3070" s="226" t="s">
        <v>309</v>
      </c>
      <c r="V3070" s="147" t="s">
        <v>309</v>
      </c>
      <c r="X3070" s="135"/>
      <c r="Y3070" s="135"/>
      <c r="AA3070" s="135"/>
      <c r="AB3070" s="134"/>
      <c r="AC3070" s="135"/>
      <c r="AD3070" s="135"/>
      <c r="AH3070" s="135"/>
      <c r="AI3070" s="135"/>
    </row>
    <row r="3071" spans="1:35" ht="31.5">
      <c r="A3071" s="205">
        <v>3067</v>
      </c>
      <c r="B3071" s="206" t="s">
        <v>10648</v>
      </c>
      <c r="C3071" s="207" t="str">
        <f xml:space="preserve"> _xlfn.CONCAT(小韻資料表[[#This Row],[聲母拼音碼]],小韻資料表[[#This Row],[韻母拼音碼]],小韻資料表[[#This Row],[調號]])</f>
        <v>nio7</v>
      </c>
      <c r="D3071" s="206" t="s">
        <v>10649</v>
      </c>
      <c r="E3071" s="208" t="s">
        <v>1113</v>
      </c>
      <c r="F3071" s="205">
        <v>7</v>
      </c>
      <c r="G3071" s="209" t="s">
        <v>10650</v>
      </c>
      <c r="H3071" s="205">
        <f xml:space="preserve"> LEN(小韻資料表[[#This Row],[小韻字集]])</f>
        <v>7</v>
      </c>
      <c r="I3071" s="205" cm="1">
        <f t="array" ref="I3071" xml:space="preserve"> MATCH(TRUE, ISNUMBER( SEARCH( LEFT(小韻資料表[[#This Row],[切語]],1), 切語上字資料表[切語上字]) ), 0)</f>
        <v>8</v>
      </c>
      <c r="J3071" s="210" t="str" cm="1">
        <f t="array" ref="J3071" xml:space="preserve"> INDEX(切語上字資料表[聲母], 小韻資料表[[#This Row],[上字表識別號]])</f>
        <v>泥</v>
      </c>
      <c r="K3071" s="210" t="str" cm="1">
        <f t="array" ref="K3071" xml:space="preserve"> INDEX(切語上字資料表[聲母拼音碼], 小韻資料表[[#This Row],[上字表識別號]])</f>
        <v>n</v>
      </c>
      <c r="L3071" s="210" t="str" cm="1">
        <f t="array" ref="L3071" xml:space="preserve"> INDEX(切語上字資料表[清濁], 小韻資料表[[#This Row],[上字表識別號]])</f>
        <v>次濁</v>
      </c>
      <c r="M3071" s="223" t="str" cm="1">
        <f t="array" ref="M3071" xml:space="preserve"> INDEX(切語上字資料表[發送收], 小韻資料表[[#This Row],[上字表識別號]])</f>
        <v>收聲</v>
      </c>
      <c r="N3071" s="205" cm="1">
        <f t="array" ref="N3071" xml:space="preserve"> MATCH(TRUE, ISNUMBER( SEARCH( RIGHT(小韻資料表[[#This Row],[切語]],1), 切語下字資料表[切語下字]) ), 0)</f>
        <v>315</v>
      </c>
      <c r="O3071" s="207" t="str" cm="1">
        <f t="array" ref="O3071" xml:space="preserve"> INDEX(切語下字資料表[韻母], 小韻資料表[[#This Row],[下字表識別號]])</f>
        <v>候開3</v>
      </c>
      <c r="P3071" s="207" t="str" cm="1">
        <f t="array" ref="P3071" xml:space="preserve"> INDEX(切語下字資料表[韻母拼音碼], 小韻資料表[[#This Row],[下字表識別號]])</f>
        <v>io</v>
      </c>
      <c r="Q3071" s="210" t="str" cm="1">
        <f t="array" ref="Q3071" xml:space="preserve"> INDEX(設定表!$C$19:$C$23, INT( LEFT(小韻資料表[[#This Row],[目次編碼]],1) ))</f>
        <v>去</v>
      </c>
      <c r="R3071" s="210">
        <f xml:space="preserve">  INDEX(設定表!$C$8:$C$15, MATCH( (RIGHT(小韻資料表[[#This Row],[清濁]]) &amp; 小韻資料表[[#This Row],[調]]), 設定表!$B$8:$B$15, 0))</f>
        <v>7</v>
      </c>
      <c r="S3071" s="205" t="s">
        <v>309</v>
      </c>
      <c r="T3071" s="205" t="s">
        <v>309</v>
      </c>
      <c r="U3071" s="226" t="s">
        <v>309</v>
      </c>
      <c r="V3071" s="146" t="s">
        <v>309</v>
      </c>
      <c r="X3071" s="135"/>
      <c r="Y3071" s="135"/>
      <c r="AA3071" s="135"/>
      <c r="AB3071" s="134"/>
      <c r="AC3071" s="135"/>
      <c r="AD3071" s="135"/>
      <c r="AH3071" s="135"/>
      <c r="AI3071" s="135"/>
    </row>
    <row r="3072" spans="1:35" ht="31.5">
      <c r="A3072" s="205">
        <v>3068</v>
      </c>
      <c r="B3072" s="206" t="s">
        <v>10651</v>
      </c>
      <c r="C3072" s="207" t="str">
        <f xml:space="preserve"> _xlfn.CONCAT(小韻資料表[[#This Row],[聲母拼音碼]],小韻資料表[[#This Row],[韻母拼音碼]],小韻資料表[[#This Row],[調號]])</f>
        <v>sio3</v>
      </c>
      <c r="D3072" s="206" t="s">
        <v>10652</v>
      </c>
      <c r="E3072" s="208" t="s">
        <v>1113</v>
      </c>
      <c r="F3072" s="205">
        <v>8</v>
      </c>
      <c r="G3072" s="209" t="s">
        <v>10653</v>
      </c>
      <c r="H3072" s="205">
        <f xml:space="preserve"> LEN(小韻資料表[[#This Row],[小韻字集]])</f>
        <v>7</v>
      </c>
      <c r="I3072" s="205" cm="1">
        <f t="array" ref="I3072" xml:space="preserve"> MATCH(TRUE, ISNUMBER( SEARCH( LEFT(小韻資料表[[#This Row],[切語]],1), 切語上字資料表[切語上字]) ), 0)</f>
        <v>24</v>
      </c>
      <c r="J3072" s="210" t="str" cm="1">
        <f t="array" ref="J3072" xml:space="preserve"> INDEX(切語上字資料表[聲母], 小韻資料表[[#This Row],[上字表識別號]])</f>
        <v>心</v>
      </c>
      <c r="K3072" s="210" t="str" cm="1">
        <f t="array" ref="K3072" xml:space="preserve"> INDEX(切語上字資料表[聲母拼音碼], 小韻資料表[[#This Row],[上字表識別號]])</f>
        <v>s</v>
      </c>
      <c r="L3072" s="210" t="str" cm="1">
        <f t="array" ref="L3072" xml:space="preserve"> INDEX(切語上字資料表[清濁], 小韻資料表[[#This Row],[上字表識別號]])</f>
        <v>全清</v>
      </c>
      <c r="M3072" s="223" t="str" cm="1">
        <f t="array" ref="M3072" xml:space="preserve"> INDEX(切語上字資料表[發送收], 小韻資料表[[#This Row],[上字表識別號]])</f>
        <v>送氣</v>
      </c>
      <c r="N3072" s="205" cm="1">
        <f t="array" ref="N3072" xml:space="preserve"> MATCH(TRUE, ISNUMBER( SEARCH( RIGHT(小韻資料表[[#This Row],[切語]],1), 切語下字資料表[切語下字]) ), 0)</f>
        <v>315</v>
      </c>
      <c r="O3072" s="207" t="str" cm="1">
        <f t="array" ref="O3072" xml:space="preserve"> INDEX(切語下字資料表[韻母], 小韻資料表[[#This Row],[下字表識別號]])</f>
        <v>候開3</v>
      </c>
      <c r="P3072" s="207" t="str" cm="1">
        <f t="array" ref="P3072" xml:space="preserve"> INDEX(切語下字資料表[韻母拼音碼], 小韻資料表[[#This Row],[下字表識別號]])</f>
        <v>io</v>
      </c>
      <c r="Q3072" s="210" t="str" cm="1">
        <f t="array" ref="Q3072" xml:space="preserve"> INDEX(設定表!$C$19:$C$23, INT( LEFT(小韻資料表[[#This Row],[目次編碼]],1) ))</f>
        <v>去</v>
      </c>
      <c r="R3072" s="210">
        <f xml:space="preserve">  INDEX(設定表!$C$8:$C$15, MATCH( (RIGHT(小韻資料表[[#This Row],[清濁]]) &amp; 小韻資料表[[#This Row],[調]]), 設定表!$B$8:$B$15, 0))</f>
        <v>3</v>
      </c>
      <c r="S3072" s="205" t="s">
        <v>309</v>
      </c>
      <c r="T3072" s="205" t="s">
        <v>309</v>
      </c>
      <c r="U3072" s="226" t="s">
        <v>309</v>
      </c>
      <c r="V3072" s="147" t="s">
        <v>309</v>
      </c>
      <c r="X3072" s="135"/>
      <c r="Y3072" s="135"/>
      <c r="AA3072" s="135"/>
      <c r="AB3072" s="134"/>
      <c r="AC3072" s="135"/>
      <c r="AD3072" s="135"/>
      <c r="AH3072" s="135"/>
      <c r="AI3072" s="135"/>
    </row>
    <row r="3073" spans="1:35" ht="31.5">
      <c r="A3073" s="205">
        <v>3069</v>
      </c>
      <c r="B3073" s="206" t="s">
        <v>10654</v>
      </c>
      <c r="C3073" s="207" t="str">
        <f xml:space="preserve"> _xlfn.CONCAT(小韻資料表[[#This Row],[聲母拼音碼]],小韻資料表[[#This Row],[韻母拼音碼]],小韻資料表[[#This Row],[調號]])</f>
        <v>cio3</v>
      </c>
      <c r="D3073" s="206" t="s">
        <v>10655</v>
      </c>
      <c r="E3073" s="208" t="s">
        <v>1113</v>
      </c>
      <c r="F3073" s="205">
        <v>9</v>
      </c>
      <c r="G3073" s="209" t="s">
        <v>10656</v>
      </c>
      <c r="H3073" s="205">
        <f xml:space="preserve"> LEN(小韻資料表[[#This Row],[小韻字集]])</f>
        <v>2</v>
      </c>
      <c r="I3073" s="205" cm="1">
        <f t="array" ref="I3073" xml:space="preserve"> MATCH(TRUE, ISNUMBER( SEARCH( LEFT(小韻資料表[[#This Row],[切語]],1), 切語上字資料表[切語上字]) ), 0)</f>
        <v>21</v>
      </c>
      <c r="J3073" s="210" t="str" cm="1">
        <f t="array" ref="J3073" xml:space="preserve"> INDEX(切語上字資料表[聲母], 小韻資料表[[#This Row],[上字表識別號]])</f>
        <v>精</v>
      </c>
      <c r="K3073" s="210" t="str" cm="1">
        <f t="array" ref="K3073" xml:space="preserve"> INDEX(切語上字資料表[聲母拼音碼], 小韻資料表[[#This Row],[上字表識別號]])</f>
        <v>c</v>
      </c>
      <c r="L3073" s="210" t="str" cm="1">
        <f t="array" ref="L3073" xml:space="preserve"> INDEX(切語上字資料表[清濁], 小韻資料表[[#This Row],[上字表識別號]])</f>
        <v>全清</v>
      </c>
      <c r="M3073" s="223" t="str" cm="1">
        <f t="array" ref="M3073" xml:space="preserve"> INDEX(切語上字資料表[發送收], 小韻資料表[[#This Row],[上字表識別號]])</f>
        <v>發聲</v>
      </c>
      <c r="N3073" s="205" cm="1">
        <f t="array" ref="N3073" xml:space="preserve"> MATCH(TRUE, ISNUMBER( SEARCH( RIGHT(小韻資料表[[#This Row],[切語]],1), 切語下字資料表[切語下字]) ), 0)</f>
        <v>315</v>
      </c>
      <c r="O3073" s="207" t="str" cm="1">
        <f t="array" ref="O3073" xml:space="preserve"> INDEX(切語下字資料表[韻母], 小韻資料表[[#This Row],[下字表識別號]])</f>
        <v>候開3</v>
      </c>
      <c r="P3073" s="207" t="str" cm="1">
        <f t="array" ref="P3073" xml:space="preserve"> INDEX(切語下字資料表[韻母拼音碼], 小韻資料表[[#This Row],[下字表識別號]])</f>
        <v>io</v>
      </c>
      <c r="Q3073" s="210" t="str" cm="1">
        <f t="array" ref="Q3073" xml:space="preserve"> INDEX(設定表!$C$19:$C$23, INT( LEFT(小韻資料表[[#This Row],[目次編碼]],1) ))</f>
        <v>去</v>
      </c>
      <c r="R3073" s="210">
        <f xml:space="preserve">  INDEX(設定表!$C$8:$C$15, MATCH( (RIGHT(小韻資料表[[#This Row],[清濁]]) &amp; 小韻資料表[[#This Row],[調]]), 設定表!$B$8:$B$15, 0))</f>
        <v>3</v>
      </c>
      <c r="S3073" s="205" t="s">
        <v>309</v>
      </c>
      <c r="T3073" s="205" t="s">
        <v>309</v>
      </c>
      <c r="U3073" s="226" t="s">
        <v>10657</v>
      </c>
      <c r="V3073" s="146" t="s">
        <v>309</v>
      </c>
      <c r="X3073" s="135"/>
      <c r="Y3073" s="135"/>
      <c r="AA3073" s="135"/>
      <c r="AB3073" s="134"/>
      <c r="AC3073" s="135"/>
      <c r="AD3073" s="135"/>
      <c r="AH3073" s="135"/>
      <c r="AI3073" s="135"/>
    </row>
    <row r="3074" spans="1:35" ht="31.5">
      <c r="A3074" s="205">
        <v>3070</v>
      </c>
      <c r="B3074" s="206" t="s">
        <v>10658</v>
      </c>
      <c r="C3074" s="207" t="str">
        <f xml:space="preserve"> _xlfn.CONCAT(小韻資料表[[#This Row],[聲母拼音碼]],小韻資料表[[#This Row],[韻母拼音碼]],小韻資料表[[#This Row],[調號]])</f>
        <v>thio3</v>
      </c>
      <c r="D3074" s="206" t="s">
        <v>1388</v>
      </c>
      <c r="E3074" s="208" t="s">
        <v>1113</v>
      </c>
      <c r="F3074" s="205">
        <v>10</v>
      </c>
      <c r="G3074" s="209" t="s">
        <v>10659</v>
      </c>
      <c r="H3074" s="205">
        <f xml:space="preserve"> LEN(小韻資料表[[#This Row],[小韻字集]])</f>
        <v>6</v>
      </c>
      <c r="I3074" s="205" cm="1">
        <f t="array" ref="I3074" xml:space="preserve"> MATCH(TRUE, ISNUMBER( SEARCH( LEFT(小韻資料表[[#This Row],[切語]],1), 切語上字資料表[切語上字]) ), 0)</f>
        <v>6</v>
      </c>
      <c r="J3074" s="210" t="str" cm="1">
        <f t="array" ref="J3074" xml:space="preserve"> INDEX(切語上字資料表[聲母], 小韻資料表[[#This Row],[上字表識別號]])</f>
        <v>透</v>
      </c>
      <c r="K3074" s="210" t="str" cm="1">
        <f t="array" ref="K3074" xml:space="preserve"> INDEX(切語上字資料表[聲母拼音碼], 小韻資料表[[#This Row],[上字表識別號]])</f>
        <v>th</v>
      </c>
      <c r="L3074" s="210" t="str" cm="1">
        <f t="array" ref="L3074" xml:space="preserve"> INDEX(切語上字資料表[清濁], 小韻資料表[[#This Row],[上字表識別號]])</f>
        <v>次清</v>
      </c>
      <c r="M3074" s="223" t="str" cm="1">
        <f t="array" ref="M3074" xml:space="preserve"> INDEX(切語上字資料表[發送收], 小韻資料表[[#This Row],[上字表識別號]])</f>
        <v>送氣</v>
      </c>
      <c r="N3074" s="205" cm="1">
        <f t="array" ref="N3074" xml:space="preserve"> MATCH(TRUE, ISNUMBER( SEARCH( RIGHT(小韻資料表[[#This Row],[切語]],1), 切語下字資料表[切語下字]) ), 0)</f>
        <v>315</v>
      </c>
      <c r="O3074" s="207" t="str" cm="1">
        <f t="array" ref="O3074" xml:space="preserve"> INDEX(切語下字資料表[韻母], 小韻資料表[[#This Row],[下字表識別號]])</f>
        <v>候開3</v>
      </c>
      <c r="P3074" s="207" t="str" cm="1">
        <f t="array" ref="P3074" xml:space="preserve"> INDEX(切語下字資料表[韻母拼音碼], 小韻資料表[[#This Row],[下字表識別號]])</f>
        <v>io</v>
      </c>
      <c r="Q3074" s="210" t="str" cm="1">
        <f t="array" ref="Q3074" xml:space="preserve"> INDEX(設定表!$C$19:$C$23, INT( LEFT(小韻資料表[[#This Row],[目次編碼]],1) ))</f>
        <v>去</v>
      </c>
      <c r="R3074" s="210">
        <f xml:space="preserve">  INDEX(設定表!$C$8:$C$15, MATCH( (RIGHT(小韻資料表[[#This Row],[清濁]]) &amp; 小韻資料表[[#This Row],[調]]), 設定表!$B$8:$B$15, 0))</f>
        <v>3</v>
      </c>
      <c r="S3074" s="205" t="s">
        <v>309</v>
      </c>
      <c r="T3074" s="205" t="s">
        <v>309</v>
      </c>
      <c r="U3074" s="226" t="s">
        <v>309</v>
      </c>
      <c r="V3074" s="147" t="s">
        <v>309</v>
      </c>
      <c r="X3074" s="135"/>
      <c r="Y3074" s="135"/>
      <c r="AA3074" s="135"/>
      <c r="AB3074" s="134"/>
      <c r="AC3074" s="135"/>
      <c r="AD3074" s="135"/>
      <c r="AH3074" s="135"/>
      <c r="AI3074" s="135"/>
    </row>
    <row r="3075" spans="1:35" ht="31.5">
      <c r="A3075" s="205">
        <v>3071</v>
      </c>
      <c r="B3075" s="206" t="s">
        <v>10660</v>
      </c>
      <c r="C3075" s="207" t="str">
        <f xml:space="preserve"> _xlfn.CONCAT(小韻資料表[[#This Row],[聲母拼音碼]],小韻資料表[[#This Row],[韻母拼音碼]],小韻資料表[[#This Row],[調號]])</f>
        <v>Øio3</v>
      </c>
      <c r="D3075" s="206" t="s">
        <v>10661</v>
      </c>
      <c r="E3075" s="208" t="s">
        <v>1113</v>
      </c>
      <c r="F3075" s="205">
        <v>11</v>
      </c>
      <c r="G3075" s="209" t="s">
        <v>10662</v>
      </c>
      <c r="H3075" s="205">
        <f xml:space="preserve"> LEN(小韻資料表[[#This Row],[小韻字集]])</f>
        <v>4</v>
      </c>
      <c r="I3075" s="205" cm="1">
        <f t="array" ref="I3075" xml:space="preserve"> MATCH(TRUE, ISNUMBER( SEARCH( LEFT(小韻資料表[[#This Row],[切語]],1), 切語上字資料表[切語上字]) ), 0)</f>
        <v>35</v>
      </c>
      <c r="J3075" s="210" t="str" cm="1">
        <f t="array" ref="J3075" xml:space="preserve"> INDEX(切語上字資料表[聲母], 小韻資料表[[#This Row],[上字表識別號]])</f>
        <v>影</v>
      </c>
      <c r="K3075" s="210" t="str" cm="1">
        <f t="array" ref="K3075" xml:space="preserve"> INDEX(切語上字資料表[聲母拼音碼], 小韻資料表[[#This Row],[上字表識別號]])</f>
        <v>Ø</v>
      </c>
      <c r="L3075" s="210" t="str" cm="1">
        <f t="array" ref="L3075" xml:space="preserve"> INDEX(切語上字資料表[清濁], 小韻資料表[[#This Row],[上字表識別號]])</f>
        <v>全清</v>
      </c>
      <c r="M3075" s="223" t="str" cm="1">
        <f t="array" ref="M3075" xml:space="preserve"> INDEX(切語上字資料表[發送收], 小韻資料表[[#This Row],[上字表識別號]])</f>
        <v>發聲</v>
      </c>
      <c r="N3075" s="205" cm="1">
        <f t="array" ref="N3075" xml:space="preserve"> MATCH(TRUE, ISNUMBER( SEARCH( RIGHT(小韻資料表[[#This Row],[切語]],1), 切語下字資料表[切語下字]) ), 0)</f>
        <v>315</v>
      </c>
      <c r="O3075" s="207" t="str" cm="1">
        <f t="array" ref="O3075" xml:space="preserve"> INDEX(切語下字資料表[韻母], 小韻資料表[[#This Row],[下字表識別號]])</f>
        <v>候開3</v>
      </c>
      <c r="P3075" s="207" t="str" cm="1">
        <f t="array" ref="P3075" xml:space="preserve"> INDEX(切語下字資料表[韻母拼音碼], 小韻資料表[[#This Row],[下字表識別號]])</f>
        <v>io</v>
      </c>
      <c r="Q3075" s="210" t="str" cm="1">
        <f t="array" ref="Q3075" xml:space="preserve"> INDEX(設定表!$C$19:$C$23, INT( LEFT(小韻資料表[[#This Row],[目次編碼]],1) ))</f>
        <v>去</v>
      </c>
      <c r="R3075" s="210">
        <f xml:space="preserve">  INDEX(設定表!$C$8:$C$15, MATCH( (RIGHT(小韻資料表[[#This Row],[清濁]]) &amp; 小韻資料表[[#This Row],[調]]), 設定表!$B$8:$B$15, 0))</f>
        <v>3</v>
      </c>
      <c r="S3075" s="205" t="s">
        <v>309</v>
      </c>
      <c r="T3075" s="205" t="s">
        <v>309</v>
      </c>
      <c r="U3075" s="226" t="s">
        <v>309</v>
      </c>
      <c r="V3075" s="146" t="s">
        <v>309</v>
      </c>
      <c r="X3075" s="135"/>
      <c r="Y3075" s="135"/>
      <c r="AA3075" s="135"/>
      <c r="AB3075" s="134"/>
      <c r="AC3075" s="135"/>
      <c r="AD3075" s="135"/>
      <c r="AH3075" s="135"/>
      <c r="AI3075" s="135"/>
    </row>
    <row r="3076" spans="1:35" ht="63">
      <c r="A3076" s="205">
        <v>3072</v>
      </c>
      <c r="B3076" s="206" t="s">
        <v>10663</v>
      </c>
      <c r="C3076" s="207" t="str">
        <f xml:space="preserve"> _xlfn.CONCAT(小韻資料表[[#This Row],[聲母拼音碼]],小韻資料表[[#This Row],[韻母拼音碼]],小韻資料表[[#This Row],[調號]])</f>
        <v>kio3</v>
      </c>
      <c r="D3076" s="206" t="s">
        <v>10664</v>
      </c>
      <c r="E3076" s="208" t="s">
        <v>1113</v>
      </c>
      <c r="F3076" s="205">
        <v>12</v>
      </c>
      <c r="G3076" s="209" t="s">
        <v>10665</v>
      </c>
      <c r="H3076" s="205">
        <f xml:space="preserve"> LEN(小韻資料表[[#This Row],[小韻字集]])</f>
        <v>23</v>
      </c>
      <c r="I3076" s="205" cm="1">
        <f t="array" ref="I3076" xml:space="preserve"> MATCH(TRUE, ISNUMBER( SEARCH( LEFT(小韻資料表[[#This Row],[切語]],1), 切語上字資料表[切語上字]) ), 0)</f>
        <v>1</v>
      </c>
      <c r="J3076" s="210" t="str" cm="1">
        <f t="array" ref="J3076" xml:space="preserve"> INDEX(切語上字資料表[聲母], 小韻資料表[[#This Row],[上字表識別號]])</f>
        <v>見</v>
      </c>
      <c r="K3076" s="210" t="str" cm="1">
        <f t="array" ref="K3076" xml:space="preserve"> INDEX(切語上字資料表[聲母拼音碼], 小韻資料表[[#This Row],[上字表識別號]])</f>
        <v>k</v>
      </c>
      <c r="L3076" s="210" t="str" cm="1">
        <f t="array" ref="L3076" xml:space="preserve"> INDEX(切語上字資料表[清濁], 小韻資料表[[#This Row],[上字表識別號]])</f>
        <v>全清</v>
      </c>
      <c r="M3076" s="223" t="str" cm="1">
        <f t="array" ref="M3076" xml:space="preserve"> INDEX(切語上字資料表[發送收], 小韻資料表[[#This Row],[上字表識別號]])</f>
        <v>發聲</v>
      </c>
      <c r="N3076" s="205" cm="1">
        <f t="array" ref="N3076" xml:space="preserve"> MATCH(TRUE, ISNUMBER( SEARCH( RIGHT(小韻資料表[[#This Row],[切語]],1), 切語下字資料表[切語下字]) ), 0)</f>
        <v>315</v>
      </c>
      <c r="O3076" s="207" t="str" cm="1">
        <f t="array" ref="O3076" xml:space="preserve"> INDEX(切語下字資料表[韻母], 小韻資料表[[#This Row],[下字表識別號]])</f>
        <v>候開3</v>
      </c>
      <c r="P3076" s="207" t="str" cm="1">
        <f t="array" ref="P3076" xml:space="preserve"> INDEX(切語下字資料表[韻母拼音碼], 小韻資料表[[#This Row],[下字表識別號]])</f>
        <v>io</v>
      </c>
      <c r="Q3076" s="210" t="str" cm="1">
        <f t="array" ref="Q3076" xml:space="preserve"> INDEX(設定表!$C$19:$C$23, INT( LEFT(小韻資料表[[#This Row],[目次編碼]],1) ))</f>
        <v>去</v>
      </c>
      <c r="R3076" s="210">
        <f xml:space="preserve">  INDEX(設定表!$C$8:$C$15, MATCH( (RIGHT(小韻資料表[[#This Row],[清濁]]) &amp; 小韻資料表[[#This Row],[調]]), 設定表!$B$8:$B$15, 0))</f>
        <v>3</v>
      </c>
      <c r="S3076" s="205" t="s">
        <v>10666</v>
      </c>
      <c r="T3076" s="205" t="s">
        <v>309</v>
      </c>
      <c r="U3076" s="226" t="s">
        <v>309</v>
      </c>
      <c r="V3076" s="147" t="s">
        <v>309</v>
      </c>
      <c r="X3076" s="135"/>
      <c r="Y3076" s="135"/>
      <c r="AA3076" s="135"/>
      <c r="AB3076" s="134"/>
      <c r="AC3076" s="135"/>
      <c r="AD3076" s="135"/>
      <c r="AH3076" s="135"/>
      <c r="AI3076" s="135"/>
    </row>
    <row r="3077" spans="1:35" ht="31.5">
      <c r="A3077" s="205">
        <v>3073</v>
      </c>
      <c r="B3077" s="206" t="s">
        <v>10667</v>
      </c>
      <c r="C3077" s="207" t="str">
        <f xml:space="preserve"> _xlfn.CONCAT(小韻資料表[[#This Row],[聲母拼音碼]],小韻資料表[[#This Row],[韻母拼音碼]],小韻資料表[[#This Row],[調號]])</f>
        <v>chio3</v>
      </c>
      <c r="D3077" s="206" t="s">
        <v>10668</v>
      </c>
      <c r="E3077" s="208" t="s">
        <v>1113</v>
      </c>
      <c r="F3077" s="205">
        <v>13</v>
      </c>
      <c r="G3077" s="209" t="s">
        <v>10669</v>
      </c>
      <c r="H3077" s="205">
        <f xml:space="preserve"> LEN(小韻資料表[[#This Row],[小韻字集]])</f>
        <v>10</v>
      </c>
      <c r="I3077" s="205" cm="1">
        <f t="array" ref="I3077" xml:space="preserve"> MATCH(TRUE, ISNUMBER( SEARCH( LEFT(小韻資料表[[#This Row],[切語]],1), 切語上字資料表[切語上字]) ), 0)</f>
        <v>22</v>
      </c>
      <c r="J3077" s="210" t="str" cm="1">
        <f t="array" ref="J3077" xml:space="preserve"> INDEX(切語上字資料表[聲母], 小韻資料表[[#This Row],[上字表識別號]])</f>
        <v>清</v>
      </c>
      <c r="K3077" s="210" t="str" cm="1">
        <f t="array" ref="K3077" xml:space="preserve"> INDEX(切語上字資料表[聲母拼音碼], 小韻資料表[[#This Row],[上字表識別號]])</f>
        <v>ch</v>
      </c>
      <c r="L3077" s="210" t="str" cm="1">
        <f t="array" ref="L3077" xml:space="preserve"> INDEX(切語上字資料表[清濁], 小韻資料表[[#This Row],[上字表識別號]])</f>
        <v>次清</v>
      </c>
      <c r="M3077" s="223" t="str" cm="1">
        <f t="array" ref="M3077" xml:space="preserve"> INDEX(切語上字資料表[發送收], 小韻資料表[[#This Row],[上字表識別號]])</f>
        <v>送氣</v>
      </c>
      <c r="N3077" s="205" cm="1">
        <f t="array" ref="N3077" xml:space="preserve"> MATCH(TRUE, ISNUMBER( SEARCH( RIGHT(小韻資料表[[#This Row],[切語]],1), 切語下字資料表[切語下字]) ), 0)</f>
        <v>315</v>
      </c>
      <c r="O3077" s="207" t="str" cm="1">
        <f t="array" ref="O3077" xml:space="preserve"> INDEX(切語下字資料表[韻母], 小韻資料表[[#This Row],[下字表識別號]])</f>
        <v>候開3</v>
      </c>
      <c r="P3077" s="207" t="str" cm="1">
        <f t="array" ref="P3077" xml:space="preserve"> INDEX(切語下字資料表[韻母拼音碼], 小韻資料表[[#This Row],[下字表識別號]])</f>
        <v>io</v>
      </c>
      <c r="Q3077" s="210" t="str" cm="1">
        <f t="array" ref="Q3077" xml:space="preserve"> INDEX(設定表!$C$19:$C$23, INT( LEFT(小韻資料表[[#This Row],[目次編碼]],1) ))</f>
        <v>去</v>
      </c>
      <c r="R3077" s="210">
        <f xml:space="preserve">  INDEX(設定表!$C$8:$C$15, MATCH( (RIGHT(小韻資料表[[#This Row],[清濁]]) &amp; 小韻資料表[[#This Row],[調]]), 設定表!$B$8:$B$15, 0))</f>
        <v>3</v>
      </c>
      <c r="S3077" s="205" t="s">
        <v>309</v>
      </c>
      <c r="T3077" s="205" t="s">
        <v>309</v>
      </c>
      <c r="U3077" s="226" t="s">
        <v>309</v>
      </c>
      <c r="V3077" s="146" t="s">
        <v>309</v>
      </c>
      <c r="X3077" s="135"/>
      <c r="Y3077" s="135"/>
      <c r="AA3077" s="135"/>
      <c r="AB3077" s="134"/>
      <c r="AC3077" s="135"/>
      <c r="AD3077" s="135"/>
      <c r="AH3077" s="135"/>
      <c r="AI3077" s="135"/>
    </row>
    <row r="3078" spans="1:35" ht="31.5">
      <c r="A3078" s="205">
        <v>3074</v>
      </c>
      <c r="B3078" s="206" t="s">
        <v>10670</v>
      </c>
      <c r="C3078" s="207" t="str">
        <f xml:space="preserve"> _xlfn.CONCAT(小韻資料表[[#This Row],[聲母拼音碼]],小韻資料表[[#This Row],[韻母拼音碼]],小韻資料表[[#This Row],[調號]])</f>
        <v>lio7</v>
      </c>
      <c r="D3078" s="206" t="s">
        <v>10671</v>
      </c>
      <c r="E3078" s="208" t="s">
        <v>1113</v>
      </c>
      <c r="F3078" s="205">
        <v>14</v>
      </c>
      <c r="G3078" s="209" t="s">
        <v>10672</v>
      </c>
      <c r="H3078" s="205">
        <f xml:space="preserve"> LEN(小韻資料表[[#This Row],[小韻字集]])</f>
        <v>19</v>
      </c>
      <c r="I3078" s="205" cm="1">
        <f t="array" ref="I3078" xml:space="preserve"> MATCH(TRUE, ISNUMBER( SEARCH( LEFT(小韻資料表[[#This Row],[切語]],1), 切語上字資料表[切語上字]) ), 0)</f>
        <v>40</v>
      </c>
      <c r="J3078" s="210" t="str" cm="1">
        <f t="array" ref="J3078" xml:space="preserve"> INDEX(切語上字資料表[聲母], 小韻資料表[[#This Row],[上字表識別號]])</f>
        <v>來</v>
      </c>
      <c r="K3078" s="210" t="str" cm="1">
        <f t="array" ref="K3078" xml:space="preserve"> INDEX(切語上字資料表[聲母拼音碼], 小韻資料表[[#This Row],[上字表識別號]])</f>
        <v>l</v>
      </c>
      <c r="L3078" s="210" t="str" cm="1">
        <f t="array" ref="L3078" xml:space="preserve"> INDEX(切語上字資料表[清濁], 小韻資料表[[#This Row],[上字表識別號]])</f>
        <v>次濁</v>
      </c>
      <c r="M3078" s="223" t="str" cm="1">
        <f t="array" ref="M3078" xml:space="preserve"> INDEX(切語上字資料表[發送收], 小韻資料表[[#This Row],[上字表識別號]])</f>
        <v>收聲</v>
      </c>
      <c r="N3078" s="205" cm="1">
        <f t="array" ref="N3078" xml:space="preserve"> MATCH(TRUE, ISNUMBER( SEARCH( RIGHT(小韻資料表[[#This Row],[切語]],1), 切語下字資料表[切語下字]) ), 0)</f>
        <v>315</v>
      </c>
      <c r="O3078" s="207" t="str" cm="1">
        <f t="array" ref="O3078" xml:space="preserve"> INDEX(切語下字資料表[韻母], 小韻資料表[[#This Row],[下字表識別號]])</f>
        <v>候開3</v>
      </c>
      <c r="P3078" s="207" t="str" cm="1">
        <f t="array" ref="P3078" xml:space="preserve"> INDEX(切語下字資料表[韻母拼音碼], 小韻資料表[[#This Row],[下字表識別號]])</f>
        <v>io</v>
      </c>
      <c r="Q3078" s="210" t="str" cm="1">
        <f t="array" ref="Q3078" xml:space="preserve"> INDEX(設定表!$C$19:$C$23, INT( LEFT(小韻資料表[[#This Row],[目次編碼]],1) ))</f>
        <v>去</v>
      </c>
      <c r="R3078" s="210">
        <f xml:space="preserve">  INDEX(設定表!$C$8:$C$15, MATCH( (RIGHT(小韻資料表[[#This Row],[清濁]]) &amp; 小韻資料表[[#This Row],[調]]), 設定表!$B$8:$B$15, 0))</f>
        <v>7</v>
      </c>
      <c r="S3078" s="205" t="s">
        <v>309</v>
      </c>
      <c r="T3078" s="205" t="s">
        <v>309</v>
      </c>
      <c r="U3078" s="226" t="s">
        <v>309</v>
      </c>
      <c r="V3078" s="147" t="s">
        <v>309</v>
      </c>
      <c r="X3078" s="135"/>
      <c r="Y3078" s="135"/>
      <c r="AA3078" s="135"/>
      <c r="AB3078" s="134"/>
      <c r="AC3078" s="135"/>
      <c r="AD3078" s="135"/>
      <c r="AH3078" s="135"/>
      <c r="AI3078" s="135"/>
    </row>
    <row r="3079" spans="1:35" ht="31.5">
      <c r="A3079" s="205">
        <v>3075</v>
      </c>
      <c r="B3079" s="206" t="s">
        <v>10673</v>
      </c>
      <c r="C3079" s="207" t="str">
        <f xml:space="preserve"> _xlfn.CONCAT(小韻資料表[[#This Row],[聲母拼音碼]],小韻資料表[[#This Row],[韻母拼音碼]],小韻資料表[[#This Row],[調號]])</f>
        <v>hio3</v>
      </c>
      <c r="D3079" s="206" t="s">
        <v>10674</v>
      </c>
      <c r="E3079" s="208" t="s">
        <v>1113</v>
      </c>
      <c r="F3079" s="205">
        <v>15</v>
      </c>
      <c r="G3079" s="209" t="s">
        <v>10675</v>
      </c>
      <c r="H3079" s="205">
        <f xml:space="preserve"> LEN(小韻資料表[[#This Row],[小韻字集]])</f>
        <v>10</v>
      </c>
      <c r="I3079" s="205" cm="1">
        <f t="array" ref="I3079" xml:space="preserve"> MATCH(TRUE, ISNUMBER( SEARCH( LEFT(小韻資料表[[#This Row],[切語]],1), 切語上字資料表[切語上字]) ), 0)</f>
        <v>36</v>
      </c>
      <c r="J3079" s="210" t="str" cm="1">
        <f t="array" ref="J3079" xml:space="preserve"> INDEX(切語上字資料表[聲母], 小韻資料表[[#This Row],[上字表識別號]])</f>
        <v>曉</v>
      </c>
      <c r="K3079" s="210" t="str" cm="1">
        <f t="array" ref="K3079" xml:space="preserve"> INDEX(切語上字資料表[聲母拼音碼], 小韻資料表[[#This Row],[上字表識別號]])</f>
        <v>h</v>
      </c>
      <c r="L3079" s="210" t="str" cm="1">
        <f t="array" ref="L3079" xml:space="preserve"> INDEX(切語上字資料表[清濁], 小韻資料表[[#This Row],[上字表識別號]])</f>
        <v>次清</v>
      </c>
      <c r="M3079" s="223" t="str" cm="1">
        <f t="array" ref="M3079" xml:space="preserve"> INDEX(切語上字資料表[發送收], 小韻資料表[[#This Row],[上字表識別號]])</f>
        <v>送氣</v>
      </c>
      <c r="N3079" s="205" cm="1">
        <f t="array" ref="N3079" xml:space="preserve"> MATCH(TRUE, ISNUMBER( SEARCH( RIGHT(小韻資料表[[#This Row],[切語]],1), 切語下字資料表[切語下字]) ), 0)</f>
        <v>315</v>
      </c>
      <c r="O3079" s="207" t="str" cm="1">
        <f t="array" ref="O3079" xml:space="preserve"> INDEX(切語下字資料表[韻母], 小韻資料表[[#This Row],[下字表識別號]])</f>
        <v>候開3</v>
      </c>
      <c r="P3079" s="207" t="str" cm="1">
        <f t="array" ref="P3079" xml:space="preserve"> INDEX(切語下字資料表[韻母拼音碼], 小韻資料表[[#This Row],[下字表識別號]])</f>
        <v>io</v>
      </c>
      <c r="Q3079" s="210" t="str" cm="1">
        <f t="array" ref="Q3079" xml:space="preserve"> INDEX(設定表!$C$19:$C$23, INT( LEFT(小韻資料表[[#This Row],[目次編碼]],1) ))</f>
        <v>去</v>
      </c>
      <c r="R3079" s="210">
        <f xml:space="preserve">  INDEX(設定表!$C$8:$C$15, MATCH( (RIGHT(小韻資料表[[#This Row],[清濁]]) &amp; 小韻資料表[[#This Row],[調]]), 設定表!$B$8:$B$15, 0))</f>
        <v>3</v>
      </c>
      <c r="S3079" s="205" t="s">
        <v>309</v>
      </c>
      <c r="T3079" s="205" t="s">
        <v>309</v>
      </c>
      <c r="U3079" s="226" t="s">
        <v>309</v>
      </c>
      <c r="V3079" s="146" t="s">
        <v>309</v>
      </c>
      <c r="X3079" s="135"/>
      <c r="Y3079" s="135"/>
      <c r="AA3079" s="135"/>
      <c r="AB3079" s="134"/>
      <c r="AC3079" s="135"/>
      <c r="AD3079" s="135"/>
      <c r="AH3079" s="135"/>
      <c r="AI3079" s="135"/>
    </row>
    <row r="3080" spans="1:35" ht="31.5">
      <c r="A3080" s="205">
        <v>3076</v>
      </c>
      <c r="B3080" s="206" t="s">
        <v>10676</v>
      </c>
      <c r="C3080" s="207" t="str">
        <f xml:space="preserve"> _xlfn.CONCAT(小韻資料表[[#This Row],[聲母拼音碼]],小韻資料表[[#This Row],[韻母拼音碼]],小韻資料表[[#This Row],[調號]])</f>
        <v>pio7</v>
      </c>
      <c r="D3080" s="206" t="s">
        <v>10677</v>
      </c>
      <c r="E3080" s="208" t="s">
        <v>1113</v>
      </c>
      <c r="F3080" s="205">
        <v>16</v>
      </c>
      <c r="G3080" s="209" t="s">
        <v>10678</v>
      </c>
      <c r="H3080" s="205">
        <f xml:space="preserve"> LEN(小韻資料表[[#This Row],[小韻字集]])</f>
        <v>3</v>
      </c>
      <c r="I3080" s="205" cm="1">
        <f t="array" ref="I3080" xml:space="preserve"> MATCH(TRUE, ISNUMBER( SEARCH( LEFT(小韻資料表[[#This Row],[切語]],1), 切語上字資料表[切語上字]) ), 0)</f>
        <v>15</v>
      </c>
      <c r="J3080" s="210" t="str" cm="1">
        <f t="array" ref="J3080" xml:space="preserve"> INDEX(切語上字資料表[聲母], 小韻資料表[[#This Row],[上字表識別號]])</f>
        <v>並</v>
      </c>
      <c r="K3080" s="210" t="str" cm="1">
        <f t="array" ref="K3080" xml:space="preserve"> INDEX(切語上字資料表[聲母拼音碼], 小韻資料表[[#This Row],[上字表識別號]])</f>
        <v>p</v>
      </c>
      <c r="L3080" s="210" t="str" cm="1">
        <f t="array" ref="L3080" xml:space="preserve"> INDEX(切語上字資料表[清濁], 小韻資料表[[#This Row],[上字表識別號]])</f>
        <v>全濁</v>
      </c>
      <c r="M3080" s="223" cm="1">
        <f t="array" ref="M3080" xml:space="preserve"> INDEX(切語上字資料表[發送收], 小韻資料表[[#This Row],[上字表識別號]])</f>
        <v>0</v>
      </c>
      <c r="N3080" s="205" cm="1">
        <f t="array" ref="N3080" xml:space="preserve"> MATCH(TRUE, ISNUMBER( SEARCH( RIGHT(小韻資料表[[#This Row],[切語]],1), 切語下字資料表[切語下字]) ), 0)</f>
        <v>315</v>
      </c>
      <c r="O3080" s="207" t="str" cm="1">
        <f t="array" ref="O3080" xml:space="preserve"> INDEX(切語下字資料表[韻母], 小韻資料表[[#This Row],[下字表識別號]])</f>
        <v>候開3</v>
      </c>
      <c r="P3080" s="207" t="str" cm="1">
        <f t="array" ref="P3080" xml:space="preserve"> INDEX(切語下字資料表[韻母拼音碼], 小韻資料表[[#This Row],[下字表識別號]])</f>
        <v>io</v>
      </c>
      <c r="Q3080" s="210" t="str" cm="1">
        <f t="array" ref="Q3080" xml:space="preserve"> INDEX(設定表!$C$19:$C$23, INT( LEFT(小韻資料表[[#This Row],[目次編碼]],1) ))</f>
        <v>去</v>
      </c>
      <c r="R3080" s="210">
        <f xml:space="preserve">  INDEX(設定表!$C$8:$C$15, MATCH( (RIGHT(小韻資料表[[#This Row],[清濁]]) &amp; 小韻資料表[[#This Row],[調]]), 設定表!$B$8:$B$15, 0))</f>
        <v>7</v>
      </c>
      <c r="S3080" s="205" t="s">
        <v>309</v>
      </c>
      <c r="T3080" s="205" t="s">
        <v>309</v>
      </c>
      <c r="U3080" s="226" t="s">
        <v>309</v>
      </c>
      <c r="V3080" s="147" t="s">
        <v>309</v>
      </c>
      <c r="X3080" s="135"/>
      <c r="Y3080" s="135"/>
      <c r="AA3080" s="135"/>
      <c r="AB3080" s="134"/>
      <c r="AC3080" s="135"/>
      <c r="AD3080" s="135"/>
      <c r="AH3080" s="135"/>
      <c r="AI3080" s="135"/>
    </row>
    <row r="3081" spans="1:35" ht="31.5">
      <c r="A3081" s="205">
        <v>3077</v>
      </c>
      <c r="B3081" s="206" t="s">
        <v>10679</v>
      </c>
      <c r="C3081" s="207" t="str">
        <f xml:space="preserve"> _xlfn.CONCAT(小韻資料表[[#This Row],[聲母拼音碼]],小韻資料表[[#This Row],[韻母拼音碼]],小韻資料表[[#This Row],[調號]])</f>
        <v>gio7</v>
      </c>
      <c r="D3081" s="206" t="s">
        <v>10680</v>
      </c>
      <c r="E3081" s="208" t="s">
        <v>1113</v>
      </c>
      <c r="F3081" s="205">
        <v>17</v>
      </c>
      <c r="G3081" s="209" t="s">
        <v>10680</v>
      </c>
      <c r="H3081" s="205">
        <f xml:space="preserve"> LEN(小韻資料表[[#This Row],[小韻字集]])</f>
        <v>1</v>
      </c>
      <c r="I3081" s="205" cm="1">
        <f t="array" ref="I3081" xml:space="preserve"> MATCH(TRUE, ISNUMBER( SEARCH( LEFT(小韻資料表[[#This Row],[切語]],1), 切語上字資料表[切語上字]) ), 0)</f>
        <v>4</v>
      </c>
      <c r="J3081" s="210" t="str" cm="1">
        <f t="array" ref="J3081" xml:space="preserve"> INDEX(切語上字資料表[聲母], 小韻資料表[[#This Row],[上字表識別號]])</f>
        <v>疑</v>
      </c>
      <c r="K3081" s="210" t="str" cm="1">
        <f t="array" ref="K3081" xml:space="preserve"> INDEX(切語上字資料表[聲母拼音碼], 小韻資料表[[#This Row],[上字表識別號]])</f>
        <v>g</v>
      </c>
      <c r="L3081" s="210" t="str" cm="1">
        <f t="array" ref="L3081" xml:space="preserve"> INDEX(切語上字資料表[清濁], 小韻資料表[[#This Row],[上字表識別號]])</f>
        <v>次濁</v>
      </c>
      <c r="M3081" s="223" t="str" cm="1">
        <f t="array" ref="M3081" xml:space="preserve"> INDEX(切語上字資料表[發送收], 小韻資料表[[#This Row],[上字表識別號]])</f>
        <v>收聲</v>
      </c>
      <c r="N3081" s="205" cm="1">
        <f t="array" ref="N3081" xml:space="preserve"> MATCH(TRUE, ISNUMBER( SEARCH( RIGHT(小韻資料表[[#This Row],[切語]],1), 切語下字資料表[切語下字]) ), 0)</f>
        <v>315</v>
      </c>
      <c r="O3081" s="207" t="str" cm="1">
        <f t="array" ref="O3081" xml:space="preserve"> INDEX(切語下字資料表[韻母], 小韻資料表[[#This Row],[下字表識別號]])</f>
        <v>候開3</v>
      </c>
      <c r="P3081" s="207" t="str" cm="1">
        <f t="array" ref="P3081" xml:space="preserve"> INDEX(切語下字資料表[韻母拼音碼], 小韻資料表[[#This Row],[下字表識別號]])</f>
        <v>io</v>
      </c>
      <c r="Q3081" s="210" t="str" cm="1">
        <f t="array" ref="Q3081" xml:space="preserve"> INDEX(設定表!$C$19:$C$23, INT( LEFT(小韻資料表[[#This Row],[目次編碼]],1) ))</f>
        <v>去</v>
      </c>
      <c r="R3081" s="210">
        <f xml:space="preserve">  INDEX(設定表!$C$8:$C$15, MATCH( (RIGHT(小韻資料表[[#This Row],[清濁]]) &amp; 小韻資料表[[#This Row],[調]]), 設定表!$B$8:$B$15, 0))</f>
        <v>7</v>
      </c>
      <c r="S3081" s="205" t="s">
        <v>309</v>
      </c>
      <c r="T3081" s="205" t="s">
        <v>309</v>
      </c>
      <c r="U3081" s="226" t="s">
        <v>309</v>
      </c>
      <c r="V3081" s="146" t="s">
        <v>309</v>
      </c>
      <c r="X3081" s="135"/>
      <c r="Y3081" s="135"/>
      <c r="AA3081" s="135"/>
      <c r="AB3081" s="134"/>
      <c r="AC3081" s="135"/>
      <c r="AD3081" s="135"/>
      <c r="AH3081" s="135"/>
      <c r="AI3081" s="135"/>
    </row>
    <row r="3082" spans="1:35" ht="31.5">
      <c r="A3082" s="205">
        <v>3078</v>
      </c>
      <c r="B3082" s="206" t="s">
        <v>10681</v>
      </c>
      <c r="C3082" s="207" t="str">
        <f xml:space="preserve"> _xlfn.CONCAT(小韻資料表[[#This Row],[聲母拼音碼]],小韻資料表[[#This Row],[韻母拼音碼]],小韻資料表[[#This Row],[調號]])</f>
        <v>cio7</v>
      </c>
      <c r="D3082" s="206" t="s">
        <v>4722</v>
      </c>
      <c r="E3082" s="208" t="s">
        <v>1113</v>
      </c>
      <c r="F3082" s="205">
        <v>18</v>
      </c>
      <c r="G3082" s="209" t="s">
        <v>10682</v>
      </c>
      <c r="H3082" s="205">
        <f xml:space="preserve"> LEN(小韻資料表[[#This Row],[小韻字集]])</f>
        <v>3</v>
      </c>
      <c r="I3082" s="205" cm="1">
        <f t="array" ref="I3082" xml:space="preserve"> MATCH(TRUE, ISNUMBER( SEARCH( LEFT(小韻資料表[[#This Row],[切語]],1), 切語上字資料表[切語上字]) ), 0)</f>
        <v>23</v>
      </c>
      <c r="J3082" s="210" t="str" cm="1">
        <f t="array" ref="J3082" xml:space="preserve"> INDEX(切語上字資料表[聲母], 小韻資料表[[#This Row],[上字表識別號]])</f>
        <v>從</v>
      </c>
      <c r="K3082" s="210" t="str" cm="1">
        <f t="array" ref="K3082" xml:space="preserve"> INDEX(切語上字資料表[聲母拼音碼], 小韻資料表[[#This Row],[上字表識別號]])</f>
        <v>c</v>
      </c>
      <c r="L3082" s="210" t="str" cm="1">
        <f t="array" ref="L3082" xml:space="preserve"> INDEX(切語上字資料表[清濁], 小韻資料表[[#This Row],[上字表識別號]])</f>
        <v>全濁</v>
      </c>
      <c r="M3082" s="223" cm="1">
        <f t="array" ref="M3082" xml:space="preserve"> INDEX(切語上字資料表[發送收], 小韻資料表[[#This Row],[上字表識別號]])</f>
        <v>0</v>
      </c>
      <c r="N3082" s="205" cm="1">
        <f t="array" ref="N3082" xml:space="preserve"> MATCH(TRUE, ISNUMBER( SEARCH( RIGHT(小韻資料表[[#This Row],[切語]],1), 切語下字資料表[切語下字]) ), 0)</f>
        <v>315</v>
      </c>
      <c r="O3082" s="207" t="str" cm="1">
        <f t="array" ref="O3082" xml:space="preserve"> INDEX(切語下字資料表[韻母], 小韻資料表[[#This Row],[下字表識別號]])</f>
        <v>候開3</v>
      </c>
      <c r="P3082" s="207" t="str" cm="1">
        <f t="array" ref="P3082" xml:space="preserve"> INDEX(切語下字資料表[韻母拼音碼], 小韻資料表[[#This Row],[下字表識別號]])</f>
        <v>io</v>
      </c>
      <c r="Q3082" s="210" t="str" cm="1">
        <f t="array" ref="Q3082" xml:space="preserve"> INDEX(設定表!$C$19:$C$23, INT( LEFT(小韻資料表[[#This Row],[目次編碼]],1) ))</f>
        <v>去</v>
      </c>
      <c r="R3082" s="210">
        <f xml:space="preserve">  INDEX(設定表!$C$8:$C$15, MATCH( (RIGHT(小韻資料表[[#This Row],[清濁]]) &amp; 小韻資料表[[#This Row],[調]]), 設定表!$B$8:$B$15, 0))</f>
        <v>7</v>
      </c>
      <c r="S3082" s="205" t="s">
        <v>309</v>
      </c>
      <c r="T3082" s="205" t="s">
        <v>309</v>
      </c>
      <c r="U3082" s="226" t="s">
        <v>309</v>
      </c>
      <c r="V3082" s="147" t="s">
        <v>309</v>
      </c>
      <c r="X3082" s="135"/>
      <c r="Y3082" s="135"/>
      <c r="AA3082" s="135"/>
      <c r="AB3082" s="134"/>
      <c r="AC3082" s="135"/>
      <c r="AD3082" s="135"/>
      <c r="AH3082" s="135"/>
      <c r="AI3082" s="135"/>
    </row>
    <row r="3083" spans="1:35" ht="31.5">
      <c r="A3083" s="205">
        <v>3079</v>
      </c>
      <c r="B3083" s="206" t="s">
        <v>10683</v>
      </c>
      <c r="C3083" s="207" t="str">
        <f xml:space="preserve"> _xlfn.CONCAT(小韻資料表[[#This Row],[聲母拼音碼]],小韻資料表[[#This Row],[韻母拼音碼]],小韻資料表[[#This Row],[調號]])</f>
        <v>Øiu3</v>
      </c>
      <c r="D3083" s="206" t="s">
        <v>1127</v>
      </c>
      <c r="E3083" s="208" t="s">
        <v>1126</v>
      </c>
      <c r="F3083" s="205">
        <v>1</v>
      </c>
      <c r="G3083" s="209" t="s">
        <v>1127</v>
      </c>
      <c r="H3083" s="205">
        <f xml:space="preserve"> LEN(小韻資料表[[#This Row],[小韻字集]])</f>
        <v>1</v>
      </c>
      <c r="I3083" s="205" cm="1">
        <f t="array" ref="I3083" xml:space="preserve"> MATCH(TRUE, ISNUMBER( SEARCH( LEFT(小韻資料表[[#This Row],[切語]],1), 切語上字資料表[切語上字]) ), 0)</f>
        <v>35</v>
      </c>
      <c r="J3083" s="210" t="str" cm="1">
        <f t="array" ref="J3083" xml:space="preserve"> INDEX(切語上字資料表[聲母], 小韻資料表[[#This Row],[上字表識別號]])</f>
        <v>影</v>
      </c>
      <c r="K3083" s="210" t="str" cm="1">
        <f t="array" ref="K3083" xml:space="preserve"> INDEX(切語上字資料表[聲母拼音碼], 小韻資料表[[#This Row],[上字表識別號]])</f>
        <v>Ø</v>
      </c>
      <c r="L3083" s="210" t="str" cm="1">
        <f t="array" ref="L3083" xml:space="preserve"> INDEX(切語上字資料表[清濁], 小韻資料表[[#This Row],[上字表識別號]])</f>
        <v>全清</v>
      </c>
      <c r="M3083" s="223" t="str" cm="1">
        <f t="array" ref="M3083" xml:space="preserve"> INDEX(切語上字資料表[發送收], 小韻資料表[[#This Row],[上字表識別號]])</f>
        <v>發聲</v>
      </c>
      <c r="N3083" s="205" cm="1">
        <f t="array" ref="N3083" xml:space="preserve"> MATCH(TRUE, ISNUMBER( SEARCH( RIGHT(小韻資料表[[#This Row],[切語]],1), 切語下字資料表[切語下字]) ), 0)</f>
        <v>319</v>
      </c>
      <c r="O3083" s="207" t="str" cm="1">
        <f t="array" ref="O3083" xml:space="preserve"> INDEX(切語下字資料表[韻母], 小韻資料表[[#This Row],[下字表識別號]])</f>
        <v>幼開3</v>
      </c>
      <c r="P3083" s="207" t="str" cm="1">
        <f t="array" ref="P3083" xml:space="preserve"> INDEX(切語下字資料表[韻母拼音碼], 小韻資料表[[#This Row],[下字表識別號]])</f>
        <v>iu</v>
      </c>
      <c r="Q3083" s="210" t="str" cm="1">
        <f t="array" ref="Q3083" xml:space="preserve"> INDEX(設定表!$C$19:$C$23, INT( LEFT(小韻資料表[[#This Row],[目次編碼]],1) ))</f>
        <v>去</v>
      </c>
      <c r="R3083" s="210">
        <f xml:space="preserve">  INDEX(設定表!$C$8:$C$15, MATCH( (RIGHT(小韻資料表[[#This Row],[清濁]]) &amp; 小韻資料表[[#This Row],[調]]), 設定表!$B$8:$B$15, 0))</f>
        <v>3</v>
      </c>
      <c r="S3083" s="205" t="s">
        <v>309</v>
      </c>
      <c r="T3083" s="205" t="s">
        <v>309</v>
      </c>
      <c r="U3083" s="226" t="s">
        <v>309</v>
      </c>
      <c r="V3083" s="146" t="s">
        <v>309</v>
      </c>
      <c r="X3083" s="135"/>
      <c r="Y3083" s="135"/>
      <c r="AA3083" s="135"/>
      <c r="AB3083" s="134"/>
      <c r="AC3083" s="135"/>
      <c r="AD3083" s="135"/>
      <c r="AH3083" s="135"/>
      <c r="AI3083" s="135"/>
    </row>
    <row r="3084" spans="1:35" ht="31.5">
      <c r="A3084" s="205">
        <v>3080</v>
      </c>
      <c r="B3084" s="206" t="s">
        <v>10684</v>
      </c>
      <c r="C3084" s="207" t="str">
        <f xml:space="preserve"> _xlfn.CONCAT(小韻資料表[[#This Row],[聲母拼音碼]],小韻資料表[[#This Row],[韻母拼音碼]],小韻資料表[[#This Row],[調號]])</f>
        <v>miu7</v>
      </c>
      <c r="D3084" s="206" t="s">
        <v>10685</v>
      </c>
      <c r="E3084" s="208" t="s">
        <v>1126</v>
      </c>
      <c r="F3084" s="205">
        <v>2</v>
      </c>
      <c r="G3084" s="209" t="s">
        <v>10686</v>
      </c>
      <c r="H3084" s="205">
        <f xml:space="preserve"> LEN(小韻資料表[[#This Row],[小韻字集]])</f>
        <v>2</v>
      </c>
      <c r="I3084" s="205" cm="1">
        <f t="array" ref="I3084" xml:space="preserve"> MATCH(TRUE, ISNUMBER( SEARCH( LEFT(小韻資料表[[#This Row],[切語]],1), 切語上字資料表[切語上字]) ), 0)</f>
        <v>16</v>
      </c>
      <c r="J3084" s="210" t="str" cm="1">
        <f t="array" ref="J3084" xml:space="preserve"> INDEX(切語上字資料表[聲母], 小韻資料表[[#This Row],[上字表識別號]])</f>
        <v>明</v>
      </c>
      <c r="K3084" s="210" t="str" cm="1">
        <f t="array" ref="K3084" xml:space="preserve"> INDEX(切語上字資料表[聲母拼音碼], 小韻資料表[[#This Row],[上字表識別號]])</f>
        <v>m</v>
      </c>
      <c r="L3084" s="210" t="str" cm="1">
        <f t="array" ref="L3084" xml:space="preserve"> INDEX(切語上字資料表[清濁], 小韻資料表[[#This Row],[上字表識別號]])</f>
        <v>次濁</v>
      </c>
      <c r="M3084" s="223" t="str" cm="1">
        <f t="array" ref="M3084" xml:space="preserve"> INDEX(切語上字資料表[發送收], 小韻資料表[[#This Row],[上字表識別號]])</f>
        <v>收聲</v>
      </c>
      <c r="N3084" s="205" cm="1">
        <f t="array" ref="N3084" xml:space="preserve"> MATCH(TRUE, ISNUMBER( SEARCH( RIGHT(小韻資料表[[#This Row],[切語]],1), 切語下字資料表[切語下字]) ), 0)</f>
        <v>319</v>
      </c>
      <c r="O3084" s="207" t="str" cm="1">
        <f t="array" ref="O3084" xml:space="preserve"> INDEX(切語下字資料表[韻母], 小韻資料表[[#This Row],[下字表識別號]])</f>
        <v>幼開3</v>
      </c>
      <c r="P3084" s="207" t="str" cm="1">
        <f t="array" ref="P3084" xml:space="preserve"> INDEX(切語下字資料表[韻母拼音碼], 小韻資料表[[#This Row],[下字表識別號]])</f>
        <v>iu</v>
      </c>
      <c r="Q3084" s="210" t="str" cm="1">
        <f t="array" ref="Q3084" xml:space="preserve"> INDEX(設定表!$C$19:$C$23, INT( LEFT(小韻資料表[[#This Row],[目次編碼]],1) ))</f>
        <v>去</v>
      </c>
      <c r="R3084" s="210">
        <f xml:space="preserve">  INDEX(設定表!$C$8:$C$15, MATCH( (RIGHT(小韻資料表[[#This Row],[清濁]]) &amp; 小韻資料表[[#This Row],[調]]), 設定表!$B$8:$B$15, 0))</f>
        <v>7</v>
      </c>
      <c r="S3084" s="205" t="s">
        <v>309</v>
      </c>
      <c r="T3084" s="205" t="s">
        <v>309</v>
      </c>
      <c r="U3084" s="226" t="s">
        <v>309</v>
      </c>
      <c r="V3084" s="147" t="s">
        <v>309</v>
      </c>
      <c r="X3084" s="135"/>
      <c r="Y3084" s="135"/>
      <c r="AA3084" s="135"/>
      <c r="AB3084" s="134"/>
      <c r="AC3084" s="135"/>
      <c r="AD3084" s="135"/>
      <c r="AH3084" s="135"/>
      <c r="AI3084" s="135"/>
    </row>
    <row r="3085" spans="1:35" ht="31.5">
      <c r="A3085" s="205">
        <v>3081</v>
      </c>
      <c r="B3085" s="206" t="s">
        <v>10687</v>
      </c>
      <c r="C3085" s="207" t="str">
        <f xml:space="preserve"> _xlfn.CONCAT(小韻資料表[[#This Row],[聲母拼音碼]],小韻資料表[[#This Row],[韻母拼音碼]],小韻資料表[[#This Row],[調號]])</f>
        <v>khiu3</v>
      </c>
      <c r="D3085" s="206" t="s">
        <v>10688</v>
      </c>
      <c r="E3085" s="208" t="s">
        <v>1126</v>
      </c>
      <c r="F3085" s="205">
        <v>3</v>
      </c>
      <c r="G3085" s="209" t="s">
        <v>10688</v>
      </c>
      <c r="H3085" s="205">
        <f xml:space="preserve"> LEN(小韻資料表[[#This Row],[小韻字集]])</f>
        <v>1</v>
      </c>
      <c r="I3085" s="205" cm="1">
        <f t="array" ref="I3085" xml:space="preserve"> MATCH(TRUE, ISNUMBER( SEARCH( LEFT(小韻資料表[[#This Row],[切語]],1), 切語上字資料表[切語上字]) ), 0)</f>
        <v>2</v>
      </c>
      <c r="J3085" s="210" t="str" cm="1">
        <f t="array" ref="J3085" xml:space="preserve"> INDEX(切語上字資料表[聲母], 小韻資料表[[#This Row],[上字表識別號]])</f>
        <v>溪</v>
      </c>
      <c r="K3085" s="210" t="str" cm="1">
        <f t="array" ref="K3085" xml:space="preserve"> INDEX(切語上字資料表[聲母拼音碼], 小韻資料表[[#This Row],[上字表識別號]])</f>
        <v>kh</v>
      </c>
      <c r="L3085" s="210" t="str" cm="1">
        <f t="array" ref="L3085" xml:space="preserve"> INDEX(切語上字資料表[清濁], 小韻資料表[[#This Row],[上字表識別號]])</f>
        <v>次清</v>
      </c>
      <c r="M3085" s="223" t="str" cm="1">
        <f t="array" ref="M3085" xml:space="preserve"> INDEX(切語上字資料表[發送收], 小韻資料表[[#This Row],[上字表識別號]])</f>
        <v>送氣</v>
      </c>
      <c r="N3085" s="205" cm="1">
        <f t="array" ref="N3085" xml:space="preserve"> MATCH(TRUE, ISNUMBER( SEARCH( RIGHT(小韻資料表[[#This Row],[切語]],1), 切語下字資料表[切語下字]) ), 0)</f>
        <v>319</v>
      </c>
      <c r="O3085" s="207" t="str" cm="1">
        <f t="array" ref="O3085" xml:space="preserve"> INDEX(切語下字資料表[韻母], 小韻資料表[[#This Row],[下字表識別號]])</f>
        <v>幼開3</v>
      </c>
      <c r="P3085" s="207" t="str" cm="1">
        <f t="array" ref="P3085" xml:space="preserve"> INDEX(切語下字資料表[韻母拼音碼], 小韻資料表[[#This Row],[下字表識別號]])</f>
        <v>iu</v>
      </c>
      <c r="Q3085" s="210" t="str" cm="1">
        <f t="array" ref="Q3085" xml:space="preserve"> INDEX(設定表!$C$19:$C$23, INT( LEFT(小韻資料表[[#This Row],[目次編碼]],1) ))</f>
        <v>去</v>
      </c>
      <c r="R3085" s="210">
        <f xml:space="preserve">  INDEX(設定表!$C$8:$C$15, MATCH( (RIGHT(小韻資料表[[#This Row],[清濁]]) &amp; 小韻資料表[[#This Row],[調]]), 設定表!$B$8:$B$15, 0))</f>
        <v>3</v>
      </c>
      <c r="S3085" s="205" t="s">
        <v>309</v>
      </c>
      <c r="T3085" s="205" t="s">
        <v>309</v>
      </c>
      <c r="U3085" s="226" t="s">
        <v>309</v>
      </c>
      <c r="V3085" s="146" t="s">
        <v>309</v>
      </c>
      <c r="X3085" s="135"/>
      <c r="Y3085" s="135"/>
      <c r="AA3085" s="135"/>
      <c r="AB3085" s="134"/>
      <c r="AC3085" s="135"/>
      <c r="AD3085" s="135"/>
      <c r="AH3085" s="135"/>
      <c r="AI3085" s="135"/>
    </row>
    <row r="3086" spans="1:35" ht="31.5">
      <c r="A3086" s="205">
        <v>3082</v>
      </c>
      <c r="B3086" s="206" t="s">
        <v>10689</v>
      </c>
      <c r="C3086" s="207" t="str">
        <f xml:space="preserve"> _xlfn.CONCAT(小韻資料表[[#This Row],[聲母拼音碼]],小韻資料表[[#This Row],[韻母拼音碼]],小韻資料表[[#This Row],[調號]])</f>
        <v>khiu7</v>
      </c>
      <c r="D3086" s="206" t="s">
        <v>10690</v>
      </c>
      <c r="E3086" s="208" t="s">
        <v>1126</v>
      </c>
      <c r="F3086" s="205">
        <v>4</v>
      </c>
      <c r="G3086" s="209" t="s">
        <v>10690</v>
      </c>
      <c r="H3086" s="205">
        <f xml:space="preserve"> LEN(小韻資料表[[#This Row],[小韻字集]])</f>
        <v>2</v>
      </c>
      <c r="I3086" s="205" cm="1">
        <f t="array" ref="I3086" xml:space="preserve"> MATCH(TRUE, ISNUMBER( SEARCH( LEFT(小韻資料表[[#This Row],[切語]],1), 切語上字資料表[切語上字]) ), 0)</f>
        <v>3</v>
      </c>
      <c r="J3086" s="210" t="str" cm="1">
        <f t="array" ref="J3086" xml:space="preserve"> INDEX(切語上字資料表[聲母], 小韻資料表[[#This Row],[上字表識別號]])</f>
        <v>群</v>
      </c>
      <c r="K3086" s="210" t="str" cm="1">
        <f t="array" ref="K3086" xml:space="preserve"> INDEX(切語上字資料表[聲母拼音碼], 小韻資料表[[#This Row],[上字表識別號]])</f>
        <v>kh</v>
      </c>
      <c r="L3086" s="210" t="str" cm="1">
        <f t="array" ref="L3086" xml:space="preserve"> INDEX(切語上字資料表[清濁], 小韻資料表[[#This Row],[上字表識別號]])</f>
        <v>全濁</v>
      </c>
      <c r="M3086" s="223" cm="1">
        <f t="array" ref="M3086" xml:space="preserve"> INDEX(切語上字資料表[發送收], 小韻資料表[[#This Row],[上字表識別號]])</f>
        <v>0</v>
      </c>
      <c r="N3086" s="205" cm="1">
        <f t="array" ref="N3086" xml:space="preserve"> MATCH(TRUE, ISNUMBER( SEARCH( RIGHT(小韻資料表[[#This Row],[切語]],1), 切語下字資料表[切語下字]) ), 0)</f>
        <v>319</v>
      </c>
      <c r="O3086" s="207" t="str" cm="1">
        <f t="array" ref="O3086" xml:space="preserve"> INDEX(切語下字資料表[韻母], 小韻資料表[[#This Row],[下字表識別號]])</f>
        <v>幼開3</v>
      </c>
      <c r="P3086" s="207" t="str" cm="1">
        <f t="array" ref="P3086" xml:space="preserve"> INDEX(切語下字資料表[韻母拼音碼], 小韻資料表[[#This Row],[下字表識別號]])</f>
        <v>iu</v>
      </c>
      <c r="Q3086" s="210" t="str" cm="1">
        <f t="array" ref="Q3086" xml:space="preserve"> INDEX(設定表!$C$19:$C$23, INT( LEFT(小韻資料表[[#This Row],[目次編碼]],1) ))</f>
        <v>去</v>
      </c>
      <c r="R3086" s="210">
        <f xml:space="preserve">  INDEX(設定表!$C$8:$C$15, MATCH( (RIGHT(小韻資料表[[#This Row],[清濁]]) &amp; 小韻資料表[[#This Row],[調]]), 設定表!$B$8:$B$15, 0))</f>
        <v>7</v>
      </c>
      <c r="S3086" s="205" t="s">
        <v>309</v>
      </c>
      <c r="T3086" s="205" t="s">
        <v>309</v>
      </c>
      <c r="U3086" s="226" t="s">
        <v>309</v>
      </c>
      <c r="V3086" s="147" t="s">
        <v>309</v>
      </c>
      <c r="X3086" s="135"/>
      <c r="Y3086" s="135"/>
      <c r="AA3086" s="135"/>
      <c r="AB3086" s="134"/>
      <c r="AC3086" s="135"/>
      <c r="AD3086" s="135"/>
      <c r="AH3086" s="135"/>
      <c r="AI3086" s="135"/>
    </row>
    <row r="3087" spans="1:35" ht="31.5">
      <c r="A3087" s="205">
        <v>3083</v>
      </c>
      <c r="B3087" s="206" t="s">
        <v>10691</v>
      </c>
      <c r="C3087" s="207" t="str">
        <f xml:space="preserve"> _xlfn.CONCAT(小韻資料表[[#This Row],[聲母拼音碼]],小韻資料表[[#This Row],[韻母拼音碼]],小韻資料表[[#This Row],[調號]])</f>
        <v>chim3</v>
      </c>
      <c r="D3087" s="206" t="s">
        <v>1142</v>
      </c>
      <c r="E3087" s="208" t="s">
        <v>1141</v>
      </c>
      <c r="F3087" s="205">
        <v>1</v>
      </c>
      <c r="G3087" s="209" t="s">
        <v>10692</v>
      </c>
      <c r="H3087" s="205">
        <f xml:space="preserve"> LEN(小韻資料表[[#This Row],[小韻字集]])</f>
        <v>5</v>
      </c>
      <c r="I3087" s="205" cm="1">
        <f t="array" ref="I3087" xml:space="preserve"> MATCH(TRUE, ISNUMBER( SEARCH( LEFT(小韻資料表[[#This Row],[切語]],1), 切語上字資料表[切語上字]) ), 0)</f>
        <v>22</v>
      </c>
      <c r="J3087" s="210" t="str" cm="1">
        <f t="array" ref="J3087" xml:space="preserve"> INDEX(切語上字資料表[聲母], 小韻資料表[[#This Row],[上字表識別號]])</f>
        <v>清</v>
      </c>
      <c r="K3087" s="210" t="str" cm="1">
        <f t="array" ref="K3087" xml:space="preserve"> INDEX(切語上字資料表[聲母拼音碼], 小韻資料表[[#This Row],[上字表識別號]])</f>
        <v>ch</v>
      </c>
      <c r="L3087" s="210" t="str" cm="1">
        <f t="array" ref="L3087" xml:space="preserve"> INDEX(切語上字資料表[清濁], 小韻資料表[[#This Row],[上字表識別號]])</f>
        <v>次清</v>
      </c>
      <c r="M3087" s="223" t="str" cm="1">
        <f t="array" ref="M3087" xml:space="preserve"> INDEX(切語上字資料表[發送收], 小韻資料表[[#This Row],[上字表識別號]])</f>
        <v>送氣</v>
      </c>
      <c r="N3087" s="205" cm="1">
        <f t="array" ref="N3087" xml:space="preserve"> MATCH(TRUE, ISNUMBER( SEARCH( RIGHT(小韻資料表[[#This Row],[切語]],1), 切語下字資料表[切語下字]) ), 0)</f>
        <v>323</v>
      </c>
      <c r="O3087" s="207" t="str" cm="1">
        <f t="array" ref="O3087" xml:space="preserve"> INDEX(切語下字資料表[韻母], 小韻資料表[[#This Row],[下字表識別號]])</f>
        <v>沁開3</v>
      </c>
      <c r="P3087" s="207" t="str" cm="1">
        <f t="array" ref="P3087" xml:space="preserve"> INDEX(切語下字資料表[韻母拼音碼], 小韻資料表[[#This Row],[下字表識別號]])</f>
        <v>im</v>
      </c>
      <c r="Q3087" s="210" t="str" cm="1">
        <f t="array" ref="Q3087" xml:space="preserve"> INDEX(設定表!$C$19:$C$23, INT( LEFT(小韻資料表[[#This Row],[目次編碼]],1) ))</f>
        <v>去</v>
      </c>
      <c r="R3087" s="210">
        <f xml:space="preserve">  INDEX(設定表!$C$8:$C$15, MATCH( (RIGHT(小韻資料表[[#This Row],[清濁]]) &amp; 小韻資料表[[#This Row],[調]]), 設定表!$B$8:$B$15, 0))</f>
        <v>3</v>
      </c>
      <c r="S3087" s="205" t="s">
        <v>309</v>
      </c>
      <c r="T3087" s="205" t="s">
        <v>309</v>
      </c>
      <c r="U3087" s="226" t="s">
        <v>10693</v>
      </c>
      <c r="V3087" s="146" t="s">
        <v>309</v>
      </c>
      <c r="X3087" s="135"/>
      <c r="Y3087" s="135"/>
      <c r="AA3087" s="135"/>
      <c r="AB3087" s="134"/>
      <c r="AC3087" s="135"/>
      <c r="AD3087" s="135"/>
      <c r="AH3087" s="135"/>
      <c r="AI3087" s="135"/>
    </row>
    <row r="3088" spans="1:35" ht="31.5">
      <c r="A3088" s="205">
        <v>3084</v>
      </c>
      <c r="B3088" s="206" t="s">
        <v>10694</v>
      </c>
      <c r="C3088" s="207" t="str">
        <f xml:space="preserve"> _xlfn.CONCAT(小韻資料表[[#This Row],[聲母拼音碼]],小韻資料表[[#This Row],[韻母拼音碼]],小韻資料表[[#This Row],[調號]])</f>
        <v>cim3</v>
      </c>
      <c r="D3088" s="206" t="s">
        <v>10695</v>
      </c>
      <c r="E3088" s="208" t="s">
        <v>1141</v>
      </c>
      <c r="F3088" s="205">
        <v>2</v>
      </c>
      <c r="G3088" s="209" t="s">
        <v>10696</v>
      </c>
      <c r="H3088" s="205">
        <f xml:space="preserve"> LEN(小韻資料表[[#This Row],[小韻字集]])</f>
        <v>6</v>
      </c>
      <c r="I3088" s="205" cm="1">
        <f t="array" ref="I3088" xml:space="preserve"> MATCH(TRUE, ISNUMBER( SEARCH( LEFT(小韻資料表[[#This Row],[切語]],1), 切語上字資料表[切語上字]) ), 0)</f>
        <v>21</v>
      </c>
      <c r="J3088" s="210" t="str" cm="1">
        <f t="array" ref="J3088" xml:space="preserve"> INDEX(切語上字資料表[聲母], 小韻資料表[[#This Row],[上字表識別號]])</f>
        <v>精</v>
      </c>
      <c r="K3088" s="210" t="str" cm="1">
        <f t="array" ref="K3088" xml:space="preserve"> INDEX(切語上字資料表[聲母拼音碼], 小韻資料表[[#This Row],[上字表識別號]])</f>
        <v>c</v>
      </c>
      <c r="L3088" s="210" t="str" cm="1">
        <f t="array" ref="L3088" xml:space="preserve"> INDEX(切語上字資料表[清濁], 小韻資料表[[#This Row],[上字表識別號]])</f>
        <v>全清</v>
      </c>
      <c r="M3088" s="223" t="str" cm="1">
        <f t="array" ref="M3088" xml:space="preserve"> INDEX(切語上字資料表[發送收], 小韻資料表[[#This Row],[上字表識別號]])</f>
        <v>發聲</v>
      </c>
      <c r="N3088" s="205" cm="1">
        <f t="array" ref="N3088" xml:space="preserve"> MATCH(TRUE, ISNUMBER( SEARCH( RIGHT(小韻資料表[[#This Row],[切語]],1), 切語下字資料表[切語下字]) ), 0)</f>
        <v>323</v>
      </c>
      <c r="O3088" s="207" t="str" cm="1">
        <f t="array" ref="O3088" xml:space="preserve"> INDEX(切語下字資料表[韻母], 小韻資料表[[#This Row],[下字表識別號]])</f>
        <v>沁開3</v>
      </c>
      <c r="P3088" s="207" t="str" cm="1">
        <f t="array" ref="P3088" xml:space="preserve"> INDEX(切語下字資料表[韻母拼音碼], 小韻資料表[[#This Row],[下字表識別號]])</f>
        <v>im</v>
      </c>
      <c r="Q3088" s="210" t="str" cm="1">
        <f t="array" ref="Q3088" xml:space="preserve"> INDEX(設定表!$C$19:$C$23, INT( LEFT(小韻資料表[[#This Row],[目次編碼]],1) ))</f>
        <v>去</v>
      </c>
      <c r="R3088" s="210">
        <f xml:space="preserve">  INDEX(設定表!$C$8:$C$15, MATCH( (RIGHT(小韻資料表[[#This Row],[清濁]]) &amp; 小韻資料表[[#This Row],[調]]), 設定表!$B$8:$B$15, 0))</f>
        <v>3</v>
      </c>
      <c r="S3088" s="205" t="s">
        <v>309</v>
      </c>
      <c r="T3088" s="205" t="s">
        <v>309</v>
      </c>
      <c r="U3088" s="226" t="s">
        <v>10697</v>
      </c>
      <c r="V3088" s="147" t="s">
        <v>309</v>
      </c>
      <c r="X3088" s="135"/>
      <c r="Y3088" s="135"/>
      <c r="AA3088" s="135"/>
      <c r="AB3088" s="134"/>
      <c r="AC3088" s="135"/>
      <c r="AD3088" s="135"/>
      <c r="AH3088" s="135"/>
      <c r="AI3088" s="135"/>
    </row>
    <row r="3089" spans="1:35" ht="31.5">
      <c r="A3089" s="205">
        <v>3085</v>
      </c>
      <c r="B3089" s="206" t="s">
        <v>10698</v>
      </c>
      <c r="C3089" s="207" t="str">
        <f xml:space="preserve"> _xlfn.CONCAT(小韻資料表[[#This Row],[聲母拼音碼]],小韻資料表[[#This Row],[韻母拼音碼]],小韻資料表[[#This Row],[調號]])</f>
        <v>jim7</v>
      </c>
      <c r="D3089" s="206" t="s">
        <v>10699</v>
      </c>
      <c r="E3089" s="208" t="s">
        <v>1141</v>
      </c>
      <c r="F3089" s="205">
        <v>3</v>
      </c>
      <c r="G3089" s="209" t="s">
        <v>10700</v>
      </c>
      <c r="H3089" s="205">
        <f xml:space="preserve"> LEN(小韻資料表[[#This Row],[小韻字集]])</f>
        <v>5</v>
      </c>
      <c r="I3089" s="205" cm="1">
        <f t="array" ref="I3089" xml:space="preserve"> MATCH(TRUE, ISNUMBER( SEARCH( LEFT(小韻資料表[[#This Row],[切語]],1), 切語上字資料表[切語上字]) ), 0)</f>
        <v>41</v>
      </c>
      <c r="J3089" s="210" t="str" cm="1">
        <f t="array" ref="J3089" xml:space="preserve"> INDEX(切語上字資料表[聲母], 小韻資料表[[#This Row],[上字表識別號]])</f>
        <v>日</v>
      </c>
      <c r="K3089" s="210" t="str" cm="1">
        <f t="array" ref="K3089" xml:space="preserve"> INDEX(切語上字資料表[聲母拼音碼], 小韻資料表[[#This Row],[上字表識別號]])</f>
        <v>j</v>
      </c>
      <c r="L3089" s="210" t="str" cm="1">
        <f t="array" ref="L3089" xml:space="preserve"> INDEX(切語上字資料表[清濁], 小韻資料表[[#This Row],[上字表識別號]])</f>
        <v>次濁</v>
      </c>
      <c r="M3089" s="223" t="str" cm="1">
        <f t="array" ref="M3089" xml:space="preserve"> INDEX(切語上字資料表[發送收], 小韻資料表[[#This Row],[上字表識別號]])</f>
        <v>收聲</v>
      </c>
      <c r="N3089" s="205" cm="1">
        <f t="array" ref="N3089" xml:space="preserve"> MATCH(TRUE, ISNUMBER( SEARCH( RIGHT(小韻資料表[[#This Row],[切語]],1), 切語下字資料表[切語下字]) ), 0)</f>
        <v>323</v>
      </c>
      <c r="O3089" s="207" t="str" cm="1">
        <f t="array" ref="O3089" xml:space="preserve"> INDEX(切語下字資料表[韻母], 小韻資料表[[#This Row],[下字表識別號]])</f>
        <v>沁開3</v>
      </c>
      <c r="P3089" s="207" t="str" cm="1">
        <f t="array" ref="P3089" xml:space="preserve"> INDEX(切語下字資料表[韻母拼音碼], 小韻資料表[[#This Row],[下字表識別號]])</f>
        <v>im</v>
      </c>
      <c r="Q3089" s="210" t="str" cm="1">
        <f t="array" ref="Q3089" xml:space="preserve"> INDEX(設定表!$C$19:$C$23, INT( LEFT(小韻資料表[[#This Row],[目次編碼]],1) ))</f>
        <v>去</v>
      </c>
      <c r="R3089" s="210">
        <f xml:space="preserve">  INDEX(設定表!$C$8:$C$15, MATCH( (RIGHT(小韻資料表[[#This Row],[清濁]]) &amp; 小韻資料表[[#This Row],[調]]), 設定表!$B$8:$B$15, 0))</f>
        <v>7</v>
      </c>
      <c r="S3089" s="205" t="s">
        <v>309</v>
      </c>
      <c r="T3089" s="205" t="s">
        <v>309</v>
      </c>
      <c r="U3089" s="226" t="s">
        <v>309</v>
      </c>
      <c r="V3089" s="146" t="s">
        <v>309</v>
      </c>
      <c r="X3089" s="135"/>
      <c r="Y3089" s="135"/>
      <c r="AA3089" s="135"/>
      <c r="AB3089" s="134"/>
      <c r="AC3089" s="135"/>
      <c r="AD3089" s="135"/>
      <c r="AH3089" s="135"/>
      <c r="AI3089" s="135"/>
    </row>
    <row r="3090" spans="1:35" ht="31.5">
      <c r="A3090" s="205">
        <v>3086</v>
      </c>
      <c r="B3090" s="206" t="s">
        <v>10701</v>
      </c>
      <c r="C3090" s="207" t="str">
        <f xml:space="preserve"> _xlfn.CONCAT(小韻資料表[[#This Row],[聲母拼音碼]],小韻資料表[[#This Row],[韻母拼音碼]],小韻資料表[[#This Row],[調號]])</f>
        <v>tim7</v>
      </c>
      <c r="D3090" s="206" t="s">
        <v>10702</v>
      </c>
      <c r="E3090" s="208" t="s">
        <v>1141</v>
      </c>
      <c r="F3090" s="205">
        <v>4</v>
      </c>
      <c r="G3090" s="209" t="s">
        <v>10703</v>
      </c>
      <c r="H3090" s="205">
        <f xml:space="preserve"> LEN(小韻資料表[[#This Row],[小韻字集]])</f>
        <v>3</v>
      </c>
      <c r="I3090" s="205" cm="1">
        <f t="array" ref="I3090" xml:space="preserve"> MATCH(TRUE, ISNUMBER( SEARCH( LEFT(小韻資料表[[#This Row],[切語]],1), 切語上字資料表[切語上字]) ), 0)</f>
        <v>11</v>
      </c>
      <c r="J3090" s="210" t="str" cm="1">
        <f t="array" ref="J3090" xml:space="preserve"> INDEX(切語上字資料表[聲母], 小韻資料表[[#This Row],[上字表識別號]])</f>
        <v>澄</v>
      </c>
      <c r="K3090" s="210" t="str" cm="1">
        <f t="array" ref="K3090" xml:space="preserve"> INDEX(切語上字資料表[聲母拼音碼], 小韻資料表[[#This Row],[上字表識別號]])</f>
        <v>t</v>
      </c>
      <c r="L3090" s="210" t="str" cm="1">
        <f t="array" ref="L3090" xml:space="preserve"> INDEX(切語上字資料表[清濁], 小韻資料表[[#This Row],[上字表識別號]])</f>
        <v>全濁</v>
      </c>
      <c r="M3090" s="223" cm="1">
        <f t="array" ref="M3090" xml:space="preserve"> INDEX(切語上字資料表[發送收], 小韻資料表[[#This Row],[上字表識別號]])</f>
        <v>0</v>
      </c>
      <c r="N3090" s="205" cm="1">
        <f t="array" ref="N3090" xml:space="preserve"> MATCH(TRUE, ISNUMBER( SEARCH( RIGHT(小韻資料表[[#This Row],[切語]],1), 切語下字資料表[切語下字]) ), 0)</f>
        <v>323</v>
      </c>
      <c r="O3090" s="207" t="str" cm="1">
        <f t="array" ref="O3090" xml:space="preserve"> INDEX(切語下字資料表[韻母], 小韻資料表[[#This Row],[下字表識別號]])</f>
        <v>沁開3</v>
      </c>
      <c r="P3090" s="207" t="str" cm="1">
        <f t="array" ref="P3090" xml:space="preserve"> INDEX(切語下字資料表[韻母拼音碼], 小韻資料表[[#This Row],[下字表識別號]])</f>
        <v>im</v>
      </c>
      <c r="Q3090" s="210" t="str" cm="1">
        <f t="array" ref="Q3090" xml:space="preserve"> INDEX(設定表!$C$19:$C$23, INT( LEFT(小韻資料表[[#This Row],[目次編碼]],1) ))</f>
        <v>去</v>
      </c>
      <c r="R3090" s="210">
        <f xml:space="preserve">  INDEX(設定表!$C$8:$C$15, MATCH( (RIGHT(小韻資料表[[#This Row],[清濁]]) &amp; 小韻資料表[[#This Row],[調]]), 設定表!$B$8:$B$15, 0))</f>
        <v>7</v>
      </c>
      <c r="S3090" s="205" t="s">
        <v>309</v>
      </c>
      <c r="T3090" s="205" t="s">
        <v>309</v>
      </c>
      <c r="U3090" s="226" t="s">
        <v>309</v>
      </c>
      <c r="V3090" s="147" t="s">
        <v>309</v>
      </c>
      <c r="X3090" s="135"/>
      <c r="Y3090" s="135"/>
      <c r="AA3090" s="135"/>
      <c r="AB3090" s="134"/>
      <c r="AC3090" s="135"/>
      <c r="AD3090" s="135"/>
      <c r="AH3090" s="135"/>
      <c r="AI3090" s="135"/>
    </row>
    <row r="3091" spans="1:35" ht="31.5">
      <c r="A3091" s="205">
        <v>3087</v>
      </c>
      <c r="B3091" s="206" t="s">
        <v>10704</v>
      </c>
      <c r="C3091" s="207" t="str">
        <f xml:space="preserve"> _xlfn.CONCAT(小韻資料表[[#This Row],[聲母拼音碼]],小韻資料表[[#This Row],[韻母拼音碼]],小韻資料表[[#This Row],[調號]])</f>
        <v>cim3</v>
      </c>
      <c r="D3091" s="206" t="s">
        <v>7551</v>
      </c>
      <c r="E3091" s="208" t="s">
        <v>1141</v>
      </c>
      <c r="F3091" s="205">
        <v>5</v>
      </c>
      <c r="G3091" s="209" t="s">
        <v>10705</v>
      </c>
      <c r="H3091" s="205">
        <f xml:space="preserve"> LEN(小韻資料表[[#This Row],[小韻字集]])</f>
        <v>2</v>
      </c>
      <c r="I3091" s="205" cm="1">
        <f t="array" ref="I3091" xml:space="preserve"> MATCH(TRUE, ISNUMBER( SEARCH( LEFT(小韻資料表[[#This Row],[切語]],1), 切語上字資料表[切語上字]) ), 0)</f>
        <v>30</v>
      </c>
      <c r="J3091" s="210" t="str" cm="1">
        <f t="array" ref="J3091" xml:space="preserve"> INDEX(切語上字資料表[聲母], 小韻資料表[[#This Row],[上字表識別號]])</f>
        <v>照</v>
      </c>
      <c r="K3091" s="210" t="str" cm="1">
        <f t="array" ref="K3091" xml:space="preserve"> INDEX(切語上字資料表[聲母拼音碼], 小韻資料表[[#This Row],[上字表識別號]])</f>
        <v>c</v>
      </c>
      <c r="L3091" s="210" t="str" cm="1">
        <f t="array" ref="L3091" xml:space="preserve"> INDEX(切語上字資料表[清濁], 小韻資料表[[#This Row],[上字表識別號]])</f>
        <v>全清</v>
      </c>
      <c r="M3091" s="223" t="str" cm="1">
        <f t="array" ref="M3091" xml:space="preserve"> INDEX(切語上字資料表[發送收], 小韻資料表[[#This Row],[上字表識別號]])</f>
        <v>發聲</v>
      </c>
      <c r="N3091" s="205" cm="1">
        <f t="array" ref="N3091" xml:space="preserve"> MATCH(TRUE, ISNUMBER( SEARCH( RIGHT(小韻資料表[[#This Row],[切語]],1), 切語下字資料表[切語下字]) ), 0)</f>
        <v>323</v>
      </c>
      <c r="O3091" s="207" t="str" cm="1">
        <f t="array" ref="O3091" xml:space="preserve"> INDEX(切語下字資料表[韻母], 小韻資料表[[#This Row],[下字表識別號]])</f>
        <v>沁開3</v>
      </c>
      <c r="P3091" s="207" t="str" cm="1">
        <f t="array" ref="P3091" xml:space="preserve"> INDEX(切語下字資料表[韻母拼音碼], 小韻資料表[[#This Row],[下字表識別號]])</f>
        <v>im</v>
      </c>
      <c r="Q3091" s="210" t="str" cm="1">
        <f t="array" ref="Q3091" xml:space="preserve"> INDEX(設定表!$C$19:$C$23, INT( LEFT(小韻資料表[[#This Row],[目次編碼]],1) ))</f>
        <v>去</v>
      </c>
      <c r="R3091" s="210">
        <f xml:space="preserve">  INDEX(設定表!$C$8:$C$15, MATCH( (RIGHT(小韻資料表[[#This Row],[清濁]]) &amp; 小韻資料表[[#This Row],[調]]), 設定表!$B$8:$B$15, 0))</f>
        <v>3</v>
      </c>
      <c r="S3091" s="205" t="s">
        <v>309</v>
      </c>
      <c r="T3091" s="205" t="s">
        <v>309</v>
      </c>
      <c r="U3091" s="226" t="s">
        <v>309</v>
      </c>
      <c r="V3091" s="146" t="s">
        <v>309</v>
      </c>
      <c r="X3091" s="135"/>
      <c r="Y3091" s="135"/>
      <c r="AA3091" s="135"/>
      <c r="AB3091" s="134"/>
      <c r="AC3091" s="135"/>
      <c r="AD3091" s="135"/>
      <c r="AH3091" s="135"/>
      <c r="AI3091" s="135"/>
    </row>
    <row r="3092" spans="1:35" ht="31.5">
      <c r="A3092" s="205">
        <v>3088</v>
      </c>
      <c r="B3092" s="206" t="s">
        <v>10706</v>
      </c>
      <c r="C3092" s="207" t="str">
        <f xml:space="preserve"> _xlfn.CONCAT(小韻資料表[[#This Row],[聲母拼音碼]],小韻資料表[[#This Row],[韻母拼音碼]],小韻資料表[[#This Row],[調號]])</f>
        <v>khim7</v>
      </c>
      <c r="D3092" s="206" t="s">
        <v>10707</v>
      </c>
      <c r="E3092" s="208" t="s">
        <v>1141</v>
      </c>
      <c r="F3092" s="205">
        <v>6</v>
      </c>
      <c r="G3092" s="209" t="s">
        <v>10708</v>
      </c>
      <c r="H3092" s="205">
        <f xml:space="preserve"> LEN(小韻資料表[[#This Row],[小韻字集]])</f>
        <v>13</v>
      </c>
      <c r="I3092" s="205" cm="1">
        <f t="array" ref="I3092" xml:space="preserve"> MATCH(TRUE, ISNUMBER( SEARCH( LEFT(小韻資料表[[#This Row],[切語]],1), 切語上字資料表[切語上字]) ), 0)</f>
        <v>3</v>
      </c>
      <c r="J3092" s="210" t="str" cm="1">
        <f t="array" ref="J3092" xml:space="preserve"> INDEX(切語上字資料表[聲母], 小韻資料表[[#This Row],[上字表識別號]])</f>
        <v>群</v>
      </c>
      <c r="K3092" s="210" t="str" cm="1">
        <f t="array" ref="K3092" xml:space="preserve"> INDEX(切語上字資料表[聲母拼音碼], 小韻資料表[[#This Row],[上字表識別號]])</f>
        <v>kh</v>
      </c>
      <c r="L3092" s="210" t="str" cm="1">
        <f t="array" ref="L3092" xml:space="preserve"> INDEX(切語上字資料表[清濁], 小韻資料表[[#This Row],[上字表識別號]])</f>
        <v>全濁</v>
      </c>
      <c r="M3092" s="223" cm="1">
        <f t="array" ref="M3092" xml:space="preserve"> INDEX(切語上字資料表[發送收], 小韻資料表[[#This Row],[上字表識別號]])</f>
        <v>0</v>
      </c>
      <c r="N3092" s="205" cm="1">
        <f t="array" ref="N3092" xml:space="preserve"> MATCH(TRUE, ISNUMBER( SEARCH( RIGHT(小韻資料表[[#This Row],[切語]],1), 切語下字資料表[切語下字]) ), 0)</f>
        <v>323</v>
      </c>
      <c r="O3092" s="207" t="str" cm="1">
        <f t="array" ref="O3092" xml:space="preserve"> INDEX(切語下字資料表[韻母], 小韻資料表[[#This Row],[下字表識別號]])</f>
        <v>沁開3</v>
      </c>
      <c r="P3092" s="207" t="str" cm="1">
        <f t="array" ref="P3092" xml:space="preserve"> INDEX(切語下字資料表[韻母拼音碼], 小韻資料表[[#This Row],[下字表識別號]])</f>
        <v>im</v>
      </c>
      <c r="Q3092" s="210" t="str" cm="1">
        <f t="array" ref="Q3092" xml:space="preserve"> INDEX(設定表!$C$19:$C$23, INT( LEFT(小韻資料表[[#This Row],[目次編碼]],1) ))</f>
        <v>去</v>
      </c>
      <c r="R3092" s="210">
        <f xml:space="preserve">  INDEX(設定表!$C$8:$C$15, MATCH( (RIGHT(小韻資料表[[#This Row],[清濁]]) &amp; 小韻資料表[[#This Row],[調]]), 設定表!$B$8:$B$15, 0))</f>
        <v>7</v>
      </c>
      <c r="S3092" s="205" t="s">
        <v>309</v>
      </c>
      <c r="T3092" s="205" t="s">
        <v>309</v>
      </c>
      <c r="U3092" s="226" t="s">
        <v>10709</v>
      </c>
      <c r="V3092" s="147" t="s">
        <v>309</v>
      </c>
      <c r="X3092" s="135"/>
      <c r="Y3092" s="135"/>
      <c r="AA3092" s="135"/>
      <c r="AB3092" s="134"/>
      <c r="AC3092" s="135"/>
      <c r="AD3092" s="135"/>
      <c r="AH3092" s="135"/>
      <c r="AI3092" s="135"/>
    </row>
    <row r="3093" spans="1:35" ht="31.5">
      <c r="A3093" s="205">
        <v>3089</v>
      </c>
      <c r="B3093" s="206" t="s">
        <v>10710</v>
      </c>
      <c r="C3093" s="207" t="str">
        <f xml:space="preserve"> _xlfn.CONCAT(小韻資料表[[#This Row],[聲母拼音碼]],小韻資料表[[#This Row],[韻母拼音碼]],小韻資料表[[#This Row],[調號]])</f>
        <v>kim3</v>
      </c>
      <c r="D3093" s="206" t="s">
        <v>10711</v>
      </c>
      <c r="E3093" s="208" t="s">
        <v>1141</v>
      </c>
      <c r="F3093" s="205">
        <v>7</v>
      </c>
      <c r="G3093" s="209" t="s">
        <v>10712</v>
      </c>
      <c r="H3093" s="205">
        <f xml:space="preserve"> LEN(小韻資料表[[#This Row],[小韻字集]])</f>
        <v>3</v>
      </c>
      <c r="I3093" s="205" cm="1">
        <f t="array" ref="I3093" xml:space="preserve"> MATCH(TRUE, ISNUMBER( SEARCH( LEFT(小韻資料表[[#This Row],[切語]],1), 切語上字資料表[切語上字]) ), 0)</f>
        <v>1</v>
      </c>
      <c r="J3093" s="210" t="str" cm="1">
        <f t="array" ref="J3093" xml:space="preserve"> INDEX(切語上字資料表[聲母], 小韻資料表[[#This Row],[上字表識別號]])</f>
        <v>見</v>
      </c>
      <c r="K3093" s="210" t="str" cm="1">
        <f t="array" ref="K3093" xml:space="preserve"> INDEX(切語上字資料表[聲母拼音碼], 小韻資料表[[#This Row],[上字表識別號]])</f>
        <v>k</v>
      </c>
      <c r="L3093" s="210" t="str" cm="1">
        <f t="array" ref="L3093" xml:space="preserve"> INDEX(切語上字資料表[清濁], 小韻資料表[[#This Row],[上字表識別號]])</f>
        <v>全清</v>
      </c>
      <c r="M3093" s="223" t="str" cm="1">
        <f t="array" ref="M3093" xml:space="preserve"> INDEX(切語上字資料表[發送收], 小韻資料表[[#This Row],[上字表識別號]])</f>
        <v>發聲</v>
      </c>
      <c r="N3093" s="205" cm="1">
        <f t="array" ref="N3093" xml:space="preserve"> MATCH(TRUE, ISNUMBER( SEARCH( RIGHT(小韻資料表[[#This Row],[切語]],1), 切語下字資料表[切語下字]) ), 0)</f>
        <v>323</v>
      </c>
      <c r="O3093" s="207" t="str" cm="1">
        <f t="array" ref="O3093" xml:space="preserve"> INDEX(切語下字資料表[韻母], 小韻資料表[[#This Row],[下字表識別號]])</f>
        <v>沁開3</v>
      </c>
      <c r="P3093" s="207" t="str" cm="1">
        <f t="array" ref="P3093" xml:space="preserve"> INDEX(切語下字資料表[韻母拼音碼], 小韻資料表[[#This Row],[下字表識別號]])</f>
        <v>im</v>
      </c>
      <c r="Q3093" s="210" t="str" cm="1">
        <f t="array" ref="Q3093" xml:space="preserve"> INDEX(設定表!$C$19:$C$23, INT( LEFT(小韻資料表[[#This Row],[目次編碼]],1) ))</f>
        <v>去</v>
      </c>
      <c r="R3093" s="210">
        <f xml:space="preserve">  INDEX(設定表!$C$8:$C$15, MATCH( (RIGHT(小韻資料表[[#This Row],[清濁]]) &amp; 小韻資料表[[#This Row],[調]]), 設定表!$B$8:$B$15, 0))</f>
        <v>3</v>
      </c>
      <c r="S3093" s="205" t="s">
        <v>309</v>
      </c>
      <c r="T3093" s="205" t="s">
        <v>309</v>
      </c>
      <c r="U3093" s="226" t="s">
        <v>309</v>
      </c>
      <c r="V3093" s="146" t="s">
        <v>309</v>
      </c>
      <c r="X3093" s="135"/>
      <c r="Y3093" s="135"/>
      <c r="AA3093" s="135"/>
      <c r="AB3093" s="134"/>
      <c r="AC3093" s="135"/>
      <c r="AD3093" s="135"/>
      <c r="AH3093" s="135"/>
      <c r="AI3093" s="135"/>
    </row>
    <row r="3094" spans="1:35" ht="31.5">
      <c r="A3094" s="205">
        <v>3090</v>
      </c>
      <c r="B3094" s="206" t="s">
        <v>10713</v>
      </c>
      <c r="C3094" s="207" t="str">
        <f xml:space="preserve"> _xlfn.CONCAT(小韻資料表[[#This Row],[聲母拼音碼]],小韻資料表[[#This Row],[韻母拼音碼]],小韻資料表[[#This Row],[調號]])</f>
        <v>nim7</v>
      </c>
      <c r="D3094" s="206" t="s">
        <v>10714</v>
      </c>
      <c r="E3094" s="208" t="s">
        <v>1141</v>
      </c>
      <c r="F3094" s="205">
        <v>8</v>
      </c>
      <c r="G3094" s="209" t="s">
        <v>10714</v>
      </c>
      <c r="H3094" s="205">
        <f xml:space="preserve"> LEN(小韻資料表[[#This Row],[小韻字集]])</f>
        <v>1</v>
      </c>
      <c r="I3094" s="205" cm="1">
        <f t="array" ref="I3094" xml:space="preserve"> MATCH(TRUE, ISNUMBER( SEARCH( LEFT(小韻資料表[[#This Row],[切語]],1), 切語上字資料表[切語上字]) ), 0)</f>
        <v>8</v>
      </c>
      <c r="J3094" s="210" t="str" cm="1">
        <f t="array" ref="J3094" xml:space="preserve"> INDEX(切語上字資料表[聲母], 小韻資料表[[#This Row],[上字表識別號]])</f>
        <v>泥</v>
      </c>
      <c r="K3094" s="210" t="str" cm="1">
        <f t="array" ref="K3094" xml:space="preserve"> INDEX(切語上字資料表[聲母拼音碼], 小韻資料表[[#This Row],[上字表識別號]])</f>
        <v>n</v>
      </c>
      <c r="L3094" s="210" t="str" cm="1">
        <f t="array" ref="L3094" xml:space="preserve"> INDEX(切語上字資料表[清濁], 小韻資料表[[#This Row],[上字表識別號]])</f>
        <v>次濁</v>
      </c>
      <c r="M3094" s="223" t="str" cm="1">
        <f t="array" ref="M3094" xml:space="preserve"> INDEX(切語上字資料表[發送收], 小韻資料表[[#This Row],[上字表識別號]])</f>
        <v>收聲</v>
      </c>
      <c r="N3094" s="205" cm="1">
        <f t="array" ref="N3094" xml:space="preserve"> MATCH(TRUE, ISNUMBER( SEARCH( RIGHT(小韻資料表[[#This Row],[切語]],1), 切語下字資料表[切語下字]) ), 0)</f>
        <v>323</v>
      </c>
      <c r="O3094" s="207" t="str" cm="1">
        <f t="array" ref="O3094" xml:space="preserve"> INDEX(切語下字資料表[韻母], 小韻資料表[[#This Row],[下字表識別號]])</f>
        <v>沁開3</v>
      </c>
      <c r="P3094" s="207" t="str" cm="1">
        <f t="array" ref="P3094" xml:space="preserve"> INDEX(切語下字資料表[韻母拼音碼], 小韻資料表[[#This Row],[下字表識別號]])</f>
        <v>im</v>
      </c>
      <c r="Q3094" s="210" t="str" cm="1">
        <f t="array" ref="Q3094" xml:space="preserve"> INDEX(設定表!$C$19:$C$23, INT( LEFT(小韻資料表[[#This Row],[目次編碼]],1) ))</f>
        <v>去</v>
      </c>
      <c r="R3094" s="210">
        <f xml:space="preserve">  INDEX(設定表!$C$8:$C$15, MATCH( (RIGHT(小韻資料表[[#This Row],[清濁]]) &amp; 小韻資料表[[#This Row],[調]]), 設定表!$B$8:$B$15, 0))</f>
        <v>7</v>
      </c>
      <c r="S3094" s="205" t="s">
        <v>309</v>
      </c>
      <c r="T3094" s="205" t="s">
        <v>309</v>
      </c>
      <c r="U3094" s="226" t="s">
        <v>309</v>
      </c>
      <c r="V3094" s="147" t="s">
        <v>309</v>
      </c>
      <c r="X3094" s="135"/>
      <c r="Y3094" s="135"/>
      <c r="AA3094" s="135"/>
      <c r="AB3094" s="134"/>
      <c r="AC3094" s="135"/>
      <c r="AD3094" s="135"/>
      <c r="AH3094" s="135"/>
      <c r="AI3094" s="135"/>
    </row>
    <row r="3095" spans="1:35" ht="31.5">
      <c r="A3095" s="205">
        <v>3091</v>
      </c>
      <c r="B3095" s="206" t="s">
        <v>10715</v>
      </c>
      <c r="C3095" s="207" t="str">
        <f xml:space="preserve"> _xlfn.CONCAT(小韻資料表[[#This Row],[聲母拼音碼]],小韻資料表[[#This Row],[韻母拼音碼]],小韻資料表[[#This Row],[調號]])</f>
        <v>Øim3</v>
      </c>
      <c r="D3095" s="206" t="s">
        <v>10716</v>
      </c>
      <c r="E3095" s="208" t="s">
        <v>1141</v>
      </c>
      <c r="F3095" s="205">
        <v>9</v>
      </c>
      <c r="G3095" s="209" t="s">
        <v>10717</v>
      </c>
      <c r="H3095" s="205">
        <f xml:space="preserve"> LEN(小韻資料表[[#This Row],[小韻字集]])</f>
        <v>8</v>
      </c>
      <c r="I3095" s="205" cm="1">
        <f t="array" ref="I3095" xml:space="preserve"> MATCH(TRUE, ISNUMBER( SEARCH( LEFT(小韻資料表[[#This Row],[切語]],1), 切語上字資料表[切語上字]) ), 0)</f>
        <v>35</v>
      </c>
      <c r="J3095" s="210" t="str" cm="1">
        <f t="array" ref="J3095" xml:space="preserve"> INDEX(切語上字資料表[聲母], 小韻資料表[[#This Row],[上字表識別號]])</f>
        <v>影</v>
      </c>
      <c r="K3095" s="210" t="str" cm="1">
        <f t="array" ref="K3095" xml:space="preserve"> INDEX(切語上字資料表[聲母拼音碼], 小韻資料表[[#This Row],[上字表識別號]])</f>
        <v>Ø</v>
      </c>
      <c r="L3095" s="210" t="str" cm="1">
        <f t="array" ref="L3095" xml:space="preserve"> INDEX(切語上字資料表[清濁], 小韻資料表[[#This Row],[上字表識別號]])</f>
        <v>全清</v>
      </c>
      <c r="M3095" s="223" t="str" cm="1">
        <f t="array" ref="M3095" xml:space="preserve"> INDEX(切語上字資料表[發送收], 小韻資料表[[#This Row],[上字表識別號]])</f>
        <v>發聲</v>
      </c>
      <c r="N3095" s="205" cm="1">
        <f t="array" ref="N3095" xml:space="preserve"> MATCH(TRUE, ISNUMBER( SEARCH( RIGHT(小韻資料表[[#This Row],[切語]],1), 切語下字資料表[切語下字]) ), 0)</f>
        <v>323</v>
      </c>
      <c r="O3095" s="207" t="str" cm="1">
        <f t="array" ref="O3095" xml:space="preserve"> INDEX(切語下字資料表[韻母], 小韻資料表[[#This Row],[下字表識別號]])</f>
        <v>沁開3</v>
      </c>
      <c r="P3095" s="207" t="str" cm="1">
        <f t="array" ref="P3095" xml:space="preserve"> INDEX(切語下字資料表[韻母拼音碼], 小韻資料表[[#This Row],[下字表識別號]])</f>
        <v>im</v>
      </c>
      <c r="Q3095" s="210" t="str" cm="1">
        <f t="array" ref="Q3095" xml:space="preserve"> INDEX(設定表!$C$19:$C$23, INT( LEFT(小韻資料表[[#This Row],[目次編碼]],1) ))</f>
        <v>去</v>
      </c>
      <c r="R3095" s="210">
        <f xml:space="preserve">  INDEX(設定表!$C$8:$C$15, MATCH( (RIGHT(小韻資料表[[#This Row],[清濁]]) &amp; 小韻資料表[[#This Row],[調]]), 設定表!$B$8:$B$15, 0))</f>
        <v>3</v>
      </c>
      <c r="S3095" s="205" t="s">
        <v>309</v>
      </c>
      <c r="T3095" s="205" t="s">
        <v>309</v>
      </c>
      <c r="U3095" s="226" t="s">
        <v>309</v>
      </c>
      <c r="V3095" s="146" t="s">
        <v>309</v>
      </c>
      <c r="X3095" s="135"/>
      <c r="Y3095" s="135"/>
      <c r="AA3095" s="135"/>
      <c r="AB3095" s="134"/>
      <c r="AC3095" s="135"/>
      <c r="AD3095" s="135"/>
      <c r="AH3095" s="135"/>
      <c r="AI3095" s="135"/>
    </row>
    <row r="3096" spans="1:35" ht="31.5">
      <c r="A3096" s="205">
        <v>3092</v>
      </c>
      <c r="B3096" s="206" t="s">
        <v>10718</v>
      </c>
      <c r="C3096" s="207" t="str">
        <f xml:space="preserve"> _xlfn.CONCAT(小韻資料表[[#This Row],[聲母拼音碼]],小韻資料表[[#This Row],[韻母拼音碼]],小韻資料表[[#This Row],[調號]])</f>
        <v>sim3</v>
      </c>
      <c r="D3096" s="206" t="s">
        <v>10719</v>
      </c>
      <c r="E3096" s="208" t="s">
        <v>1141</v>
      </c>
      <c r="F3096" s="205">
        <v>10</v>
      </c>
      <c r="G3096" s="209" t="s">
        <v>10720</v>
      </c>
      <c r="H3096" s="205">
        <f xml:space="preserve"> LEN(小韻資料表[[#This Row],[小韻字集]])</f>
        <v>2</v>
      </c>
      <c r="I3096" s="205" cm="1">
        <f t="array" ref="I3096" xml:space="preserve"> MATCH(TRUE, ISNUMBER( SEARCH( LEFT(小韻資料表[[#This Row],[切語]],1), 切語上字資料表[切語上字]) ), 0)</f>
        <v>29</v>
      </c>
      <c r="J3096" s="210" t="str" cm="1">
        <f t="array" ref="J3096" xml:space="preserve"> INDEX(切語上字資料表[聲母], 小韻資料表[[#This Row],[上字表識別號]])</f>
        <v>疏</v>
      </c>
      <c r="K3096" s="210" t="str" cm="1">
        <f t="array" ref="K3096" xml:space="preserve"> INDEX(切語上字資料表[聲母拼音碼], 小韻資料表[[#This Row],[上字表識別號]])</f>
        <v>s</v>
      </c>
      <c r="L3096" s="210" t="str" cm="1">
        <f t="array" ref="L3096" xml:space="preserve"> INDEX(切語上字資料表[清濁], 小韻資料表[[#This Row],[上字表識別號]])</f>
        <v>全清</v>
      </c>
      <c r="M3096" s="223" t="str" cm="1">
        <f t="array" ref="M3096" xml:space="preserve"> INDEX(切語上字資料表[發送收], 小韻資料表[[#This Row],[上字表識別號]])</f>
        <v>發聲</v>
      </c>
      <c r="N3096" s="205" cm="1">
        <f t="array" ref="N3096" xml:space="preserve"> MATCH(TRUE, ISNUMBER( SEARCH( RIGHT(小韻資料表[[#This Row],[切語]],1), 切語下字資料表[切語下字]) ), 0)</f>
        <v>323</v>
      </c>
      <c r="O3096" s="207" t="str" cm="1">
        <f t="array" ref="O3096" xml:space="preserve"> INDEX(切語下字資料表[韻母], 小韻資料表[[#This Row],[下字表識別號]])</f>
        <v>沁開3</v>
      </c>
      <c r="P3096" s="207" t="str" cm="1">
        <f t="array" ref="P3096" xml:space="preserve"> INDEX(切語下字資料表[韻母拼音碼], 小韻資料表[[#This Row],[下字表識別號]])</f>
        <v>im</v>
      </c>
      <c r="Q3096" s="210" t="str" cm="1">
        <f t="array" ref="Q3096" xml:space="preserve"> INDEX(設定表!$C$19:$C$23, INT( LEFT(小韻資料表[[#This Row],[目次編碼]],1) ))</f>
        <v>去</v>
      </c>
      <c r="R3096" s="210">
        <f xml:space="preserve">  INDEX(設定表!$C$8:$C$15, MATCH( (RIGHT(小韻資料表[[#This Row],[清濁]]) &amp; 小韻資料表[[#This Row],[調]]), 設定表!$B$8:$B$15, 0))</f>
        <v>3</v>
      </c>
      <c r="S3096" s="205" t="s">
        <v>309</v>
      </c>
      <c r="T3096" s="205" t="s">
        <v>309</v>
      </c>
      <c r="U3096" s="226" t="s">
        <v>309</v>
      </c>
      <c r="V3096" s="147" t="s">
        <v>309</v>
      </c>
      <c r="X3096" s="135"/>
      <c r="Y3096" s="135"/>
      <c r="AA3096" s="135"/>
      <c r="AB3096" s="134"/>
      <c r="AC3096" s="135"/>
      <c r="AD3096" s="135"/>
      <c r="AH3096" s="135"/>
      <c r="AI3096" s="135"/>
    </row>
    <row r="3097" spans="1:35" ht="31.5">
      <c r="A3097" s="205">
        <v>3093</v>
      </c>
      <c r="B3097" s="206" t="s">
        <v>10721</v>
      </c>
      <c r="C3097" s="207" t="str">
        <f xml:space="preserve"> _xlfn.CONCAT(小韻資料表[[#This Row],[聲母拼音碼]],小韻資料表[[#This Row],[韻母拼音碼]],小韻資料表[[#This Row],[調號]])</f>
        <v>thim3</v>
      </c>
      <c r="D3097" s="206" t="s">
        <v>10722</v>
      </c>
      <c r="E3097" s="208" t="s">
        <v>1141</v>
      </c>
      <c r="F3097" s="205">
        <v>11</v>
      </c>
      <c r="G3097" s="209" t="s">
        <v>10723</v>
      </c>
      <c r="H3097" s="205">
        <f xml:space="preserve"> LEN(小韻資料表[[#This Row],[小韻字集]])</f>
        <v>3</v>
      </c>
      <c r="I3097" s="205" cm="1">
        <f t="array" ref="I3097" xml:space="preserve"> MATCH(TRUE, ISNUMBER( SEARCH( LEFT(小韻資料表[[#This Row],[切語]],1), 切語上字資料表[切語上字]) ), 0)</f>
        <v>10</v>
      </c>
      <c r="J3097" s="210" t="str" cm="1">
        <f t="array" ref="J3097" xml:space="preserve"> INDEX(切語上字資料表[聲母], 小韻資料表[[#This Row],[上字表識別號]])</f>
        <v>徹</v>
      </c>
      <c r="K3097" s="210" t="str" cm="1">
        <f t="array" ref="K3097" xml:space="preserve"> INDEX(切語上字資料表[聲母拼音碼], 小韻資料表[[#This Row],[上字表識別號]])</f>
        <v>th</v>
      </c>
      <c r="L3097" s="210" t="str" cm="1">
        <f t="array" ref="L3097" xml:space="preserve"> INDEX(切語上字資料表[清濁], 小韻資料表[[#This Row],[上字表識別號]])</f>
        <v>次清</v>
      </c>
      <c r="M3097" s="223" t="str" cm="1">
        <f t="array" ref="M3097" xml:space="preserve"> INDEX(切語上字資料表[發送收], 小韻資料表[[#This Row],[上字表識別號]])</f>
        <v>送氣</v>
      </c>
      <c r="N3097" s="205" cm="1">
        <f t="array" ref="N3097" xml:space="preserve"> MATCH(TRUE, ISNUMBER( SEARCH( RIGHT(小韻資料表[[#This Row],[切語]],1), 切語下字資料表[切語下字]) ), 0)</f>
        <v>323</v>
      </c>
      <c r="O3097" s="207" t="str" cm="1">
        <f t="array" ref="O3097" xml:space="preserve"> INDEX(切語下字資料表[韻母], 小韻資料表[[#This Row],[下字表識別號]])</f>
        <v>沁開3</v>
      </c>
      <c r="P3097" s="207" t="str" cm="1">
        <f t="array" ref="P3097" xml:space="preserve"> INDEX(切語下字資料表[韻母拼音碼], 小韻資料表[[#This Row],[下字表識別號]])</f>
        <v>im</v>
      </c>
      <c r="Q3097" s="210" t="str" cm="1">
        <f t="array" ref="Q3097" xml:space="preserve"> INDEX(設定表!$C$19:$C$23, INT( LEFT(小韻資料表[[#This Row],[目次編碼]],1) ))</f>
        <v>去</v>
      </c>
      <c r="R3097" s="210">
        <f xml:space="preserve">  INDEX(設定表!$C$8:$C$15, MATCH( (RIGHT(小韻資料表[[#This Row],[清濁]]) &amp; 小韻資料表[[#This Row],[調]]), 設定表!$B$8:$B$15, 0))</f>
        <v>3</v>
      </c>
      <c r="S3097" s="205" t="s">
        <v>309</v>
      </c>
      <c r="T3097" s="205" t="s">
        <v>309</v>
      </c>
      <c r="U3097" s="226" t="s">
        <v>309</v>
      </c>
      <c r="V3097" s="146" t="s">
        <v>309</v>
      </c>
      <c r="X3097" s="135"/>
      <c r="Y3097" s="135"/>
      <c r="AA3097" s="135"/>
      <c r="AB3097" s="134"/>
      <c r="AC3097" s="135"/>
      <c r="AD3097" s="135"/>
      <c r="AH3097" s="135"/>
      <c r="AI3097" s="135"/>
    </row>
    <row r="3098" spans="1:35" ht="31.5">
      <c r="A3098" s="205">
        <v>3094</v>
      </c>
      <c r="B3098" s="206" t="s">
        <v>10724</v>
      </c>
      <c r="C3098" s="207" t="str">
        <f xml:space="preserve"> _xlfn.CONCAT(小韻資料表[[#This Row],[聲母拼音碼]],小韻資料表[[#This Row],[韻母拼音碼]],小韻資料表[[#This Row],[調號]])</f>
        <v>cim3</v>
      </c>
      <c r="D3098" s="206" t="s">
        <v>10725</v>
      </c>
      <c r="E3098" s="208" t="s">
        <v>1141</v>
      </c>
      <c r="F3098" s="205">
        <v>12</v>
      </c>
      <c r="G3098" s="209" t="s">
        <v>10725</v>
      </c>
      <c r="H3098" s="205">
        <f xml:space="preserve"> LEN(小韻資料表[[#This Row],[小韻字集]])</f>
        <v>1</v>
      </c>
      <c r="I3098" s="205" cm="1">
        <f t="array" ref="I3098" xml:space="preserve"> MATCH(TRUE, ISNUMBER( SEARCH( LEFT(小韻資料表[[#This Row],[切語]],1), 切語上字資料表[切語上字]) ), 0)</f>
        <v>26</v>
      </c>
      <c r="J3098" s="210" t="str" cm="1">
        <f t="array" ref="J3098" xml:space="preserve"> INDEX(切語上字資料表[聲母], 小韻資料表[[#This Row],[上字表識別號]])</f>
        <v>莊</v>
      </c>
      <c r="K3098" s="210" t="str" cm="1">
        <f t="array" ref="K3098" xml:space="preserve"> INDEX(切語上字資料表[聲母拼音碼], 小韻資料表[[#This Row],[上字表識別號]])</f>
        <v>c</v>
      </c>
      <c r="L3098" s="210" t="str" cm="1">
        <f t="array" ref="L3098" xml:space="preserve"> INDEX(切語上字資料表[清濁], 小韻資料表[[#This Row],[上字表識別號]])</f>
        <v>全清</v>
      </c>
      <c r="M3098" s="223" t="str" cm="1">
        <f t="array" ref="M3098" xml:space="preserve"> INDEX(切語上字資料表[發送收], 小韻資料表[[#This Row],[上字表識別號]])</f>
        <v>發聲</v>
      </c>
      <c r="N3098" s="205" cm="1">
        <f t="array" ref="N3098" xml:space="preserve"> MATCH(TRUE, ISNUMBER( SEARCH( RIGHT(小韻資料表[[#This Row],[切語]],1), 切語下字資料表[切語下字]) ), 0)</f>
        <v>323</v>
      </c>
      <c r="O3098" s="207" t="str" cm="1">
        <f t="array" ref="O3098" xml:space="preserve"> INDEX(切語下字資料表[韻母], 小韻資料表[[#This Row],[下字表識別號]])</f>
        <v>沁開3</v>
      </c>
      <c r="P3098" s="207" t="str" cm="1">
        <f t="array" ref="P3098" xml:space="preserve"> INDEX(切語下字資料表[韻母拼音碼], 小韻資料表[[#This Row],[下字表識別號]])</f>
        <v>im</v>
      </c>
      <c r="Q3098" s="210" t="str" cm="1">
        <f t="array" ref="Q3098" xml:space="preserve"> INDEX(設定表!$C$19:$C$23, INT( LEFT(小韻資料表[[#This Row],[目次編碼]],1) ))</f>
        <v>去</v>
      </c>
      <c r="R3098" s="210">
        <f xml:space="preserve">  INDEX(設定表!$C$8:$C$15, MATCH( (RIGHT(小韻資料表[[#This Row],[清濁]]) &amp; 小韻資料表[[#This Row],[調]]), 設定表!$B$8:$B$15, 0))</f>
        <v>3</v>
      </c>
      <c r="S3098" s="205" t="s">
        <v>309</v>
      </c>
      <c r="T3098" s="205" t="s">
        <v>309</v>
      </c>
      <c r="U3098" s="226" t="s">
        <v>309</v>
      </c>
      <c r="V3098" s="147" t="s">
        <v>309</v>
      </c>
      <c r="X3098" s="135"/>
      <c r="Y3098" s="135"/>
      <c r="AA3098" s="135"/>
      <c r="AB3098" s="134"/>
      <c r="AC3098" s="135"/>
      <c r="AD3098" s="135"/>
      <c r="AH3098" s="135"/>
      <c r="AI3098" s="135"/>
    </row>
    <row r="3099" spans="1:35" ht="31.5">
      <c r="A3099" s="205">
        <v>3095</v>
      </c>
      <c r="B3099" s="206" t="s">
        <v>10726</v>
      </c>
      <c r="C3099" s="207" t="str">
        <f xml:space="preserve"> _xlfn.CONCAT(小韻資料表[[#This Row],[聲母拼音碼]],小韻資料表[[#This Row],[韻母拼音碼]],小韻資料表[[#This Row],[調號]])</f>
        <v>chim3</v>
      </c>
      <c r="D3099" s="206" t="s">
        <v>10727</v>
      </c>
      <c r="E3099" s="208" t="s">
        <v>1141</v>
      </c>
      <c r="F3099" s="205">
        <v>13</v>
      </c>
      <c r="G3099" s="209" t="s">
        <v>10727</v>
      </c>
      <c r="H3099" s="205">
        <f xml:space="preserve"> LEN(小韻資料表[[#This Row],[小韻字集]])</f>
        <v>1</v>
      </c>
      <c r="I3099" s="205" cm="1">
        <f t="array" ref="I3099" xml:space="preserve"> MATCH(TRUE, ISNUMBER( SEARCH( LEFT(小韻資料表[[#This Row],[切語]],1), 切語上字資料表[切語上字]) ), 0)</f>
        <v>27</v>
      </c>
      <c r="J3099" s="210" t="str" cm="1">
        <f t="array" ref="J3099" xml:space="preserve"> INDEX(切語上字資料表[聲母], 小韻資料表[[#This Row],[上字表識別號]])</f>
        <v>初</v>
      </c>
      <c r="K3099" s="210" t="str" cm="1">
        <f t="array" ref="K3099" xml:space="preserve"> INDEX(切語上字資料表[聲母拼音碼], 小韻資料表[[#This Row],[上字表識別號]])</f>
        <v>ch</v>
      </c>
      <c r="L3099" s="210" t="str" cm="1">
        <f t="array" ref="L3099" xml:space="preserve"> INDEX(切語上字資料表[清濁], 小韻資料表[[#This Row],[上字表識別號]])</f>
        <v>次清</v>
      </c>
      <c r="M3099" s="223" t="str" cm="1">
        <f t="array" ref="M3099" xml:space="preserve"> INDEX(切語上字資料表[發送收], 小韻資料表[[#This Row],[上字表識別號]])</f>
        <v>送氣</v>
      </c>
      <c r="N3099" s="205" cm="1">
        <f t="array" ref="N3099" xml:space="preserve"> MATCH(TRUE, ISNUMBER( SEARCH( RIGHT(小韻資料表[[#This Row],[切語]],1), 切語下字資料表[切語下字]) ), 0)</f>
        <v>323</v>
      </c>
      <c r="O3099" s="207" t="str" cm="1">
        <f t="array" ref="O3099" xml:space="preserve"> INDEX(切語下字資料表[韻母], 小韻資料表[[#This Row],[下字表識別號]])</f>
        <v>沁開3</v>
      </c>
      <c r="P3099" s="207" t="str" cm="1">
        <f t="array" ref="P3099" xml:space="preserve"> INDEX(切語下字資料表[韻母拼音碼], 小韻資料表[[#This Row],[下字表識別號]])</f>
        <v>im</v>
      </c>
      <c r="Q3099" s="210" t="str" cm="1">
        <f t="array" ref="Q3099" xml:space="preserve"> INDEX(設定表!$C$19:$C$23, INT( LEFT(小韻資料表[[#This Row],[目次編碼]],1) ))</f>
        <v>去</v>
      </c>
      <c r="R3099" s="210">
        <f xml:space="preserve">  INDEX(設定表!$C$8:$C$15, MATCH( (RIGHT(小韻資料表[[#This Row],[清濁]]) &amp; 小韻資料表[[#This Row],[調]]), 設定表!$B$8:$B$15, 0))</f>
        <v>3</v>
      </c>
      <c r="S3099" s="205" t="s">
        <v>309</v>
      </c>
      <c r="T3099" s="205" t="s">
        <v>309</v>
      </c>
      <c r="U3099" s="226" t="s">
        <v>309</v>
      </c>
      <c r="V3099" s="146" t="s">
        <v>309</v>
      </c>
      <c r="X3099" s="135"/>
      <c r="Y3099" s="135"/>
      <c r="AA3099" s="135"/>
      <c r="AB3099" s="134"/>
      <c r="AC3099" s="135"/>
      <c r="AD3099" s="135"/>
      <c r="AH3099" s="135"/>
      <c r="AI3099" s="135"/>
    </row>
    <row r="3100" spans="1:35" ht="31.5">
      <c r="A3100" s="205">
        <v>3096</v>
      </c>
      <c r="B3100" s="206" t="s">
        <v>10728</v>
      </c>
      <c r="C3100" s="207" t="str">
        <f xml:space="preserve"> _xlfn.CONCAT(小韻資料表[[#This Row],[聲母拼音碼]],小韻資料表[[#This Row],[韻母拼音碼]],小韻資料表[[#This Row],[調號]])</f>
        <v>gim7</v>
      </c>
      <c r="D3100" s="206" t="s">
        <v>4814</v>
      </c>
      <c r="E3100" s="208" t="s">
        <v>1141</v>
      </c>
      <c r="F3100" s="205">
        <v>14</v>
      </c>
      <c r="G3100" s="209" t="s">
        <v>4814</v>
      </c>
      <c r="H3100" s="205">
        <f xml:space="preserve"> LEN(小韻資料表[[#This Row],[小韻字集]])</f>
        <v>1</v>
      </c>
      <c r="I3100" s="205" cm="1">
        <f t="array" ref="I3100" xml:space="preserve"> MATCH(TRUE, ISNUMBER( SEARCH( LEFT(小韻資料表[[#This Row],[切語]],1), 切語上字資料表[切語上字]) ), 0)</f>
        <v>4</v>
      </c>
      <c r="J3100" s="210" t="str" cm="1">
        <f t="array" ref="J3100" xml:space="preserve"> INDEX(切語上字資料表[聲母], 小韻資料表[[#This Row],[上字表識別號]])</f>
        <v>疑</v>
      </c>
      <c r="K3100" s="210" t="str" cm="1">
        <f t="array" ref="K3100" xml:space="preserve"> INDEX(切語上字資料表[聲母拼音碼], 小韻資料表[[#This Row],[上字表識別號]])</f>
        <v>g</v>
      </c>
      <c r="L3100" s="210" t="str" cm="1">
        <f t="array" ref="L3100" xml:space="preserve"> INDEX(切語上字資料表[清濁], 小韻資料表[[#This Row],[上字表識別號]])</f>
        <v>次濁</v>
      </c>
      <c r="M3100" s="223" t="str" cm="1">
        <f t="array" ref="M3100" xml:space="preserve"> INDEX(切語上字資料表[發送收], 小韻資料表[[#This Row],[上字表識別號]])</f>
        <v>收聲</v>
      </c>
      <c r="N3100" s="205" cm="1">
        <f t="array" ref="N3100" xml:space="preserve"> MATCH(TRUE, ISNUMBER( SEARCH( RIGHT(小韻資料表[[#This Row],[切語]],1), 切語下字資料表[切語下字]) ), 0)</f>
        <v>323</v>
      </c>
      <c r="O3100" s="207" t="str" cm="1">
        <f t="array" ref="O3100" xml:space="preserve"> INDEX(切語下字資料表[韻母], 小韻資料表[[#This Row],[下字表識別號]])</f>
        <v>沁開3</v>
      </c>
      <c r="P3100" s="207" t="str" cm="1">
        <f t="array" ref="P3100" xml:space="preserve"> INDEX(切語下字資料表[韻母拼音碼], 小韻資料表[[#This Row],[下字表識別號]])</f>
        <v>im</v>
      </c>
      <c r="Q3100" s="210" t="str" cm="1">
        <f t="array" ref="Q3100" xml:space="preserve"> INDEX(設定表!$C$19:$C$23, INT( LEFT(小韻資料表[[#This Row],[目次編碼]],1) ))</f>
        <v>去</v>
      </c>
      <c r="R3100" s="210">
        <f xml:space="preserve">  INDEX(設定表!$C$8:$C$15, MATCH( (RIGHT(小韻資料表[[#This Row],[清濁]]) &amp; 小韻資料表[[#This Row],[調]]), 設定表!$B$8:$B$15, 0))</f>
        <v>7</v>
      </c>
      <c r="S3100" s="205" t="s">
        <v>309</v>
      </c>
      <c r="T3100" s="205" t="s">
        <v>309</v>
      </c>
      <c r="U3100" s="226" t="s">
        <v>309</v>
      </c>
      <c r="V3100" s="147" t="s">
        <v>309</v>
      </c>
      <c r="X3100" s="135"/>
      <c r="Y3100" s="135"/>
      <c r="AA3100" s="135"/>
      <c r="AB3100" s="134"/>
      <c r="AC3100" s="135"/>
      <c r="AD3100" s="135"/>
      <c r="AH3100" s="135"/>
      <c r="AI3100" s="135"/>
    </row>
    <row r="3101" spans="1:35" ht="31.5">
      <c r="A3101" s="205">
        <v>3097</v>
      </c>
      <c r="B3101" s="206" t="s">
        <v>10729</v>
      </c>
      <c r="C3101" s="207" t="str">
        <f xml:space="preserve"> _xlfn.CONCAT(小韻資料表[[#This Row],[聲母拼音碼]],小韻資料表[[#This Row],[韻母拼音碼]],小韻資料表[[#This Row],[調號]])</f>
        <v>tim3</v>
      </c>
      <c r="D3101" s="206" t="s">
        <v>10730</v>
      </c>
      <c r="E3101" s="208" t="s">
        <v>1141</v>
      </c>
      <c r="F3101" s="205">
        <v>15</v>
      </c>
      <c r="G3101" s="209" t="s">
        <v>10731</v>
      </c>
      <c r="H3101" s="205">
        <f xml:space="preserve"> LEN(小韻資料表[[#This Row],[小韻字集]])</f>
        <v>2</v>
      </c>
      <c r="I3101" s="205" cm="1">
        <f t="array" ref="I3101" xml:space="preserve"> MATCH(TRUE, ISNUMBER( SEARCH( LEFT(小韻資料表[[#This Row],[切語]],1), 切語上字資料表[切語上字]) ), 0)</f>
        <v>9</v>
      </c>
      <c r="J3101" s="210" t="str" cm="1">
        <f t="array" ref="J3101" xml:space="preserve"> INDEX(切語上字資料表[聲母], 小韻資料表[[#This Row],[上字表識別號]])</f>
        <v>知</v>
      </c>
      <c r="K3101" s="210" t="str" cm="1">
        <f t="array" ref="K3101" xml:space="preserve"> INDEX(切語上字資料表[聲母拼音碼], 小韻資料表[[#This Row],[上字表識別號]])</f>
        <v>t</v>
      </c>
      <c r="L3101" s="210" t="str" cm="1">
        <f t="array" ref="L3101" xml:space="preserve"> INDEX(切語上字資料表[清濁], 小韻資料表[[#This Row],[上字表識別號]])</f>
        <v>全清</v>
      </c>
      <c r="M3101" s="223" t="str" cm="1">
        <f t="array" ref="M3101" xml:space="preserve"> INDEX(切語上字資料表[發送收], 小韻資料表[[#This Row],[上字表識別號]])</f>
        <v>發聲</v>
      </c>
      <c r="N3101" s="205" cm="1">
        <f t="array" ref="N3101" xml:space="preserve"> MATCH(TRUE, ISNUMBER( SEARCH( RIGHT(小韻資料表[[#This Row],[切語]],1), 切語下字資料表[切語下字]) ), 0)</f>
        <v>323</v>
      </c>
      <c r="O3101" s="207" t="str" cm="1">
        <f t="array" ref="O3101" xml:space="preserve"> INDEX(切語下字資料表[韻母], 小韻資料表[[#This Row],[下字表識別號]])</f>
        <v>沁開3</v>
      </c>
      <c r="P3101" s="207" t="str" cm="1">
        <f t="array" ref="P3101" xml:space="preserve"> INDEX(切語下字資料表[韻母拼音碼], 小韻資料表[[#This Row],[下字表識別號]])</f>
        <v>im</v>
      </c>
      <c r="Q3101" s="210" t="str" cm="1">
        <f t="array" ref="Q3101" xml:space="preserve"> INDEX(設定表!$C$19:$C$23, INT( LEFT(小韻資料表[[#This Row],[目次編碼]],1) ))</f>
        <v>去</v>
      </c>
      <c r="R3101" s="210">
        <f xml:space="preserve">  INDEX(設定表!$C$8:$C$15, MATCH( (RIGHT(小韻資料表[[#This Row],[清濁]]) &amp; 小韻資料表[[#This Row],[調]]), 設定表!$B$8:$B$15, 0))</f>
        <v>3</v>
      </c>
      <c r="S3101" s="205" t="s">
        <v>10732</v>
      </c>
      <c r="T3101" s="205" t="s">
        <v>309</v>
      </c>
      <c r="U3101" s="226" t="s">
        <v>309</v>
      </c>
      <c r="V3101" s="146" t="s">
        <v>309</v>
      </c>
      <c r="X3101" s="135"/>
      <c r="Y3101" s="135"/>
      <c r="AA3101" s="135"/>
      <c r="AB3101" s="134"/>
      <c r="AC3101" s="135"/>
      <c r="AD3101" s="135"/>
      <c r="AH3101" s="135"/>
      <c r="AI3101" s="135"/>
    </row>
    <row r="3102" spans="1:35" ht="31.5">
      <c r="A3102" s="205">
        <v>3098</v>
      </c>
      <c r="B3102" s="206" t="s">
        <v>10733</v>
      </c>
      <c r="C3102" s="207" t="str">
        <f xml:space="preserve"> _xlfn.CONCAT(小韻資料表[[#This Row],[聲母拼音碼]],小韻資料表[[#This Row],[韻母拼音碼]],小韻資料表[[#This Row],[調號]])</f>
        <v>lim7</v>
      </c>
      <c r="D3102" s="206" t="s">
        <v>10734</v>
      </c>
      <c r="E3102" s="208" t="s">
        <v>1141</v>
      </c>
      <c r="F3102" s="205">
        <v>16</v>
      </c>
      <c r="G3102" s="209" t="s">
        <v>10735</v>
      </c>
      <c r="H3102" s="205">
        <f xml:space="preserve"> LEN(小韻資料表[[#This Row],[小韻字集]])</f>
        <v>3</v>
      </c>
      <c r="I3102" s="205" cm="1">
        <f t="array" ref="I3102" xml:space="preserve"> MATCH(TRUE, ISNUMBER( SEARCH( LEFT(小韻資料表[[#This Row],[切語]],1), 切語上字資料表[切語上字]) ), 0)</f>
        <v>40</v>
      </c>
      <c r="J3102" s="210" t="str" cm="1">
        <f t="array" ref="J3102" xml:space="preserve"> INDEX(切語上字資料表[聲母], 小韻資料表[[#This Row],[上字表識別號]])</f>
        <v>來</v>
      </c>
      <c r="K3102" s="210" t="str" cm="1">
        <f t="array" ref="K3102" xml:space="preserve"> INDEX(切語上字資料表[聲母拼音碼], 小韻資料表[[#This Row],[上字表識別號]])</f>
        <v>l</v>
      </c>
      <c r="L3102" s="210" t="str" cm="1">
        <f t="array" ref="L3102" xml:space="preserve"> INDEX(切語上字資料表[清濁], 小韻資料表[[#This Row],[上字表識別號]])</f>
        <v>次濁</v>
      </c>
      <c r="M3102" s="223" t="str" cm="1">
        <f t="array" ref="M3102" xml:space="preserve"> INDEX(切語上字資料表[發送收], 小韻資料表[[#This Row],[上字表識別號]])</f>
        <v>收聲</v>
      </c>
      <c r="N3102" s="205" cm="1">
        <f t="array" ref="N3102" xml:space="preserve"> MATCH(TRUE, ISNUMBER( SEARCH( RIGHT(小韻資料表[[#This Row],[切語]],1), 切語下字資料表[切語下字]) ), 0)</f>
        <v>323</v>
      </c>
      <c r="O3102" s="207" t="str" cm="1">
        <f t="array" ref="O3102" xml:space="preserve"> INDEX(切語下字資料表[韻母], 小韻資料表[[#This Row],[下字表識別號]])</f>
        <v>沁開3</v>
      </c>
      <c r="P3102" s="207" t="str" cm="1">
        <f t="array" ref="P3102" xml:space="preserve"> INDEX(切語下字資料表[韻母拼音碼], 小韻資料表[[#This Row],[下字表識別號]])</f>
        <v>im</v>
      </c>
      <c r="Q3102" s="210" t="str" cm="1">
        <f t="array" ref="Q3102" xml:space="preserve"> INDEX(設定表!$C$19:$C$23, INT( LEFT(小韻資料表[[#This Row],[目次編碼]],1) ))</f>
        <v>去</v>
      </c>
      <c r="R3102" s="210">
        <f xml:space="preserve">  INDEX(設定表!$C$8:$C$15, MATCH( (RIGHT(小韻資料表[[#This Row],[清濁]]) &amp; 小韻資料表[[#This Row],[調]]), 設定表!$B$8:$B$15, 0))</f>
        <v>7</v>
      </c>
      <c r="S3102" s="205" t="s">
        <v>309</v>
      </c>
      <c r="T3102" s="205" t="s">
        <v>309</v>
      </c>
      <c r="U3102" s="226" t="s">
        <v>309</v>
      </c>
      <c r="V3102" s="147" t="s">
        <v>309</v>
      </c>
      <c r="X3102" s="135"/>
      <c r="Y3102" s="135"/>
      <c r="AA3102" s="135"/>
      <c r="AB3102" s="134"/>
      <c r="AC3102" s="135"/>
      <c r="AD3102" s="135"/>
      <c r="AH3102" s="135"/>
      <c r="AI3102" s="135"/>
    </row>
    <row r="3103" spans="1:35" ht="31.5">
      <c r="A3103" s="205">
        <v>3099</v>
      </c>
      <c r="B3103" s="206" t="s">
        <v>10736</v>
      </c>
      <c r="C3103" s="207" t="str">
        <f xml:space="preserve"> _xlfn.CONCAT(小韻資料表[[#This Row],[聲母拼音碼]],小韻資料表[[#This Row],[韻母拼音碼]],小韻資料表[[#This Row],[調號]])</f>
        <v>sim7</v>
      </c>
      <c r="D3103" s="206" t="s">
        <v>7560</v>
      </c>
      <c r="E3103" s="208" t="s">
        <v>1141</v>
      </c>
      <c r="F3103" s="205">
        <v>17</v>
      </c>
      <c r="G3103" s="209" t="s">
        <v>10737</v>
      </c>
      <c r="H3103" s="205">
        <f xml:space="preserve"> LEN(小韻資料表[[#This Row],[小韻字集]])</f>
        <v>2</v>
      </c>
      <c r="I3103" s="205" cm="1">
        <f t="array" ref="I3103" xml:space="preserve"> MATCH(TRUE, ISNUMBER( SEARCH( LEFT(小韻資料表[[#This Row],[切語]],1), 切語上字資料表[切語上字]) ), 0)</f>
        <v>34</v>
      </c>
      <c r="J3103" s="210" t="str" cm="1">
        <f t="array" ref="J3103" xml:space="preserve"> INDEX(切語上字資料表[聲母], 小韻資料表[[#This Row],[上字表識別號]])</f>
        <v>禪</v>
      </c>
      <c r="K3103" s="210" t="str" cm="1">
        <f t="array" ref="K3103" xml:space="preserve"> INDEX(切語上字資料表[聲母拼音碼], 小韻資料表[[#This Row],[上字表識別號]])</f>
        <v>s</v>
      </c>
      <c r="L3103" s="210" t="str" cm="1">
        <f t="array" ref="L3103" xml:space="preserve"> INDEX(切語上字資料表[清濁], 小韻資料表[[#This Row],[上字表識別號]])</f>
        <v>全濁</v>
      </c>
      <c r="M3103" s="223" cm="1">
        <f t="array" ref="M3103" xml:space="preserve"> INDEX(切語上字資料表[發送收], 小韻資料表[[#This Row],[上字表識別號]])</f>
        <v>0</v>
      </c>
      <c r="N3103" s="205" cm="1">
        <f t="array" ref="N3103" xml:space="preserve"> MATCH(TRUE, ISNUMBER( SEARCH( RIGHT(小韻資料表[[#This Row],[切語]],1), 切語下字資料表[切語下字]) ), 0)</f>
        <v>323</v>
      </c>
      <c r="O3103" s="207" t="str" cm="1">
        <f t="array" ref="O3103" xml:space="preserve"> INDEX(切語下字資料表[韻母], 小韻資料表[[#This Row],[下字表識別號]])</f>
        <v>沁開3</v>
      </c>
      <c r="P3103" s="207" t="str" cm="1">
        <f t="array" ref="P3103" xml:space="preserve"> INDEX(切語下字資料表[韻母拼音碼], 小韻資料表[[#This Row],[下字表識別號]])</f>
        <v>im</v>
      </c>
      <c r="Q3103" s="210" t="str" cm="1">
        <f t="array" ref="Q3103" xml:space="preserve"> INDEX(設定表!$C$19:$C$23, INT( LEFT(小韻資料表[[#This Row],[目次編碼]],1) ))</f>
        <v>去</v>
      </c>
      <c r="R3103" s="210">
        <f xml:space="preserve">  INDEX(設定表!$C$8:$C$15, MATCH( (RIGHT(小韻資料表[[#This Row],[清濁]]) &amp; 小韻資料表[[#This Row],[調]]), 設定表!$B$8:$B$15, 0))</f>
        <v>7</v>
      </c>
      <c r="S3103" s="205" t="s">
        <v>309</v>
      </c>
      <c r="T3103" s="205" t="s">
        <v>309</v>
      </c>
      <c r="U3103" s="226" t="s">
        <v>309</v>
      </c>
      <c r="V3103" s="146" t="s">
        <v>309</v>
      </c>
      <c r="X3103" s="135"/>
      <c r="Y3103" s="135"/>
      <c r="AA3103" s="135"/>
      <c r="AB3103" s="134"/>
      <c r="AC3103" s="135"/>
      <c r="AD3103" s="135"/>
      <c r="AH3103" s="135"/>
      <c r="AI3103" s="135"/>
    </row>
    <row r="3104" spans="1:35" ht="31.5">
      <c r="A3104" s="205">
        <v>3100</v>
      </c>
      <c r="B3104" s="206" t="s">
        <v>10738</v>
      </c>
      <c r="C3104" s="207" t="str">
        <f xml:space="preserve"> _xlfn.CONCAT(小韻資料表[[#This Row],[聲母拼音碼]],小韻資料表[[#This Row],[韻母拼音碼]],小韻資料表[[#This Row],[調號]])</f>
        <v>Øim7</v>
      </c>
      <c r="D3104" s="206" t="s">
        <v>10739</v>
      </c>
      <c r="E3104" s="208" t="s">
        <v>1141</v>
      </c>
      <c r="F3104" s="205">
        <v>18</v>
      </c>
      <c r="G3104" s="209" t="s">
        <v>10740</v>
      </c>
      <c r="H3104" s="205">
        <f xml:space="preserve"> LEN(小韻資料表[[#This Row],[小韻字集]])</f>
        <v>3</v>
      </c>
      <c r="I3104" s="205" cm="1">
        <f t="array" ref="I3104" xml:space="preserve"> MATCH(TRUE, ISNUMBER( SEARCH( LEFT(小韻資料表[[#This Row],[切語]],1), 切語上字資料表[切語上字]) ), 0)</f>
        <v>38</v>
      </c>
      <c r="J3104" s="210" t="str" cm="1">
        <f t="array" ref="J3104" xml:space="preserve"> INDEX(切語上字資料表[聲母], 小韻資料表[[#This Row],[上字表識別號]])</f>
        <v>為</v>
      </c>
      <c r="K3104" s="210" t="str" cm="1">
        <f t="array" ref="K3104" xml:space="preserve"> INDEX(切語上字資料表[聲母拼音碼], 小韻資料表[[#This Row],[上字表識別號]])</f>
        <v>Ø</v>
      </c>
      <c r="L3104" s="210" t="str" cm="1">
        <f t="array" ref="L3104" xml:space="preserve"> INDEX(切語上字資料表[清濁], 小韻資料表[[#This Row],[上字表識別號]])</f>
        <v>次濁</v>
      </c>
      <c r="M3104" s="223" t="str" cm="1">
        <f t="array" ref="M3104" xml:space="preserve"> INDEX(切語上字資料表[發送收], 小韻資料表[[#This Row],[上字表識別號]])</f>
        <v>發聲</v>
      </c>
      <c r="N3104" s="205" cm="1">
        <f t="array" ref="N3104" xml:space="preserve"> MATCH(TRUE, ISNUMBER( SEARCH( RIGHT(小韻資料表[[#This Row],[切語]],1), 切語下字資料表[切語下字]) ), 0)</f>
        <v>323</v>
      </c>
      <c r="O3104" s="207" t="str" cm="1">
        <f t="array" ref="O3104" xml:space="preserve"> INDEX(切語下字資料表[韻母], 小韻資料表[[#This Row],[下字表識別號]])</f>
        <v>沁開3</v>
      </c>
      <c r="P3104" s="207" t="str" cm="1">
        <f t="array" ref="P3104" xml:space="preserve"> INDEX(切語下字資料表[韻母拼音碼], 小韻資料表[[#This Row],[下字表識別號]])</f>
        <v>im</v>
      </c>
      <c r="Q3104" s="210" t="str" cm="1">
        <f t="array" ref="Q3104" xml:space="preserve"> INDEX(設定表!$C$19:$C$23, INT( LEFT(小韻資料表[[#This Row],[目次編碼]],1) ))</f>
        <v>去</v>
      </c>
      <c r="R3104" s="210">
        <f xml:space="preserve">  INDEX(設定表!$C$8:$C$15, MATCH( (RIGHT(小韻資料表[[#This Row],[清濁]]) &amp; 小韻資料表[[#This Row],[調]]), 設定表!$B$8:$B$15, 0))</f>
        <v>7</v>
      </c>
      <c r="S3104" s="205" t="s">
        <v>309</v>
      </c>
      <c r="T3104" s="205" t="s">
        <v>309</v>
      </c>
      <c r="U3104" s="226" t="s">
        <v>309</v>
      </c>
      <c r="V3104" s="147" t="s">
        <v>309</v>
      </c>
      <c r="X3104" s="135"/>
      <c r="Y3104" s="135"/>
      <c r="AA3104" s="135"/>
      <c r="AB3104" s="134"/>
      <c r="AC3104" s="135"/>
      <c r="AD3104" s="135"/>
      <c r="AH3104" s="135"/>
      <c r="AI3104" s="135"/>
    </row>
    <row r="3105" spans="1:35" ht="31.5">
      <c r="A3105" s="205">
        <v>3101</v>
      </c>
      <c r="B3105" s="206" t="s">
        <v>10741</v>
      </c>
      <c r="C3105" s="207" t="str">
        <f xml:space="preserve"> _xlfn.CONCAT(小韻資料表[[#This Row],[聲母拼音碼]],小韻資料表[[#This Row],[韻母拼音碼]],小韻資料表[[#This Row],[調號]])</f>
        <v>sim3</v>
      </c>
      <c r="D3105" s="206" t="s">
        <v>1132</v>
      </c>
      <c r="E3105" s="208" t="s">
        <v>1141</v>
      </c>
      <c r="F3105" s="205">
        <v>19</v>
      </c>
      <c r="G3105" s="209" t="s">
        <v>10742</v>
      </c>
      <c r="H3105" s="205">
        <f xml:space="preserve"> LEN(小韻資料表[[#This Row],[小韻字集]])</f>
        <v>3</v>
      </c>
      <c r="I3105" s="205" cm="1">
        <f t="array" ref="I3105" xml:space="preserve"> MATCH(TRUE, ISNUMBER( SEARCH( LEFT(小韻資料表[[#This Row],[切語]],1), 切語上字資料表[切語上字]) ), 0)</f>
        <v>33</v>
      </c>
      <c r="J3105" s="210" t="str" cm="1">
        <f t="array" ref="J3105" xml:space="preserve"> INDEX(切語上字資料表[聲母], 小韻資料表[[#This Row],[上字表識別號]])</f>
        <v>審</v>
      </c>
      <c r="K3105" s="210" t="str" cm="1">
        <f t="array" ref="K3105" xml:space="preserve"> INDEX(切語上字資料表[聲母拼音碼], 小韻資料表[[#This Row],[上字表識別號]])</f>
        <v>s</v>
      </c>
      <c r="L3105" s="210" t="str" cm="1">
        <f t="array" ref="L3105" xml:space="preserve"> INDEX(切語上字資料表[清濁], 小韻資料表[[#This Row],[上字表識別號]])</f>
        <v>全清</v>
      </c>
      <c r="M3105" s="223" t="str" cm="1">
        <f t="array" ref="M3105" xml:space="preserve"> INDEX(切語上字資料表[發送收], 小韻資料表[[#This Row],[上字表識別號]])</f>
        <v>送氣</v>
      </c>
      <c r="N3105" s="205" cm="1">
        <f t="array" ref="N3105" xml:space="preserve"> MATCH(TRUE, ISNUMBER( SEARCH( RIGHT(小韻資料表[[#This Row],[切語]],1), 切語下字資料表[切語下字]) ), 0)</f>
        <v>323</v>
      </c>
      <c r="O3105" s="207" t="str" cm="1">
        <f t="array" ref="O3105" xml:space="preserve"> INDEX(切語下字資料表[韻母], 小韻資料表[[#This Row],[下字表識別號]])</f>
        <v>沁開3</v>
      </c>
      <c r="P3105" s="207" t="str" cm="1">
        <f t="array" ref="P3105" xml:space="preserve"> INDEX(切語下字資料表[韻母拼音碼], 小韻資料表[[#This Row],[下字表識別號]])</f>
        <v>im</v>
      </c>
      <c r="Q3105" s="210" t="str" cm="1">
        <f t="array" ref="Q3105" xml:space="preserve"> INDEX(設定表!$C$19:$C$23, INT( LEFT(小韻資料表[[#This Row],[目次編碼]],1) ))</f>
        <v>去</v>
      </c>
      <c r="R3105" s="210">
        <f xml:space="preserve">  INDEX(設定表!$C$8:$C$15, MATCH( (RIGHT(小韻資料表[[#This Row],[清濁]]) &amp; 小韻資料表[[#This Row],[調]]), 設定表!$B$8:$B$15, 0))</f>
        <v>3</v>
      </c>
      <c r="S3105" s="205" t="s">
        <v>309</v>
      </c>
      <c r="T3105" s="205" t="s">
        <v>309</v>
      </c>
      <c r="U3105" s="226" t="s">
        <v>309</v>
      </c>
      <c r="V3105" s="146" t="s">
        <v>309</v>
      </c>
      <c r="X3105" s="135"/>
      <c r="Y3105" s="135"/>
      <c r="AA3105" s="135"/>
      <c r="AB3105" s="134"/>
      <c r="AC3105" s="135"/>
      <c r="AD3105" s="135"/>
      <c r="AH3105" s="135"/>
      <c r="AI3105" s="135"/>
    </row>
    <row r="3106" spans="1:35" ht="31.5">
      <c r="A3106" s="205">
        <v>3102</v>
      </c>
      <c r="B3106" s="206" t="s">
        <v>10743</v>
      </c>
      <c r="C3106" s="207" t="str">
        <f xml:space="preserve"> _xlfn.CONCAT(小韻資料表[[#This Row],[聲母拼音碼]],小韻資料表[[#This Row],[韻母拼音碼]],小韻資料表[[#This Row],[調號]])</f>
        <v>kham3</v>
      </c>
      <c r="D3106" s="206" t="s">
        <v>1160</v>
      </c>
      <c r="E3106" s="208" t="s">
        <v>1159</v>
      </c>
      <c r="F3106" s="205">
        <v>1</v>
      </c>
      <c r="G3106" s="209" t="s">
        <v>10744</v>
      </c>
      <c r="H3106" s="205">
        <f xml:space="preserve"> LEN(小韻資料表[[#This Row],[小韻字集]])</f>
        <v>9</v>
      </c>
      <c r="I3106" s="205" cm="1">
        <f t="array" ref="I3106" xml:space="preserve"> MATCH(TRUE, ISNUMBER( SEARCH( LEFT(小韻資料表[[#This Row],[切語]],1), 切語上字資料表[切語上字]) ), 0)</f>
        <v>2</v>
      </c>
      <c r="J3106" s="210" t="str" cm="1">
        <f t="array" ref="J3106" xml:space="preserve"> INDEX(切語上字資料表[聲母], 小韻資料表[[#This Row],[上字表識別號]])</f>
        <v>溪</v>
      </c>
      <c r="K3106" s="210" t="str" cm="1">
        <f t="array" ref="K3106" xml:space="preserve"> INDEX(切語上字資料表[聲母拼音碼], 小韻資料表[[#This Row],[上字表識別號]])</f>
        <v>kh</v>
      </c>
      <c r="L3106" s="210" t="str" cm="1">
        <f t="array" ref="L3106" xml:space="preserve"> INDEX(切語上字資料表[清濁], 小韻資料表[[#This Row],[上字表識別號]])</f>
        <v>次清</v>
      </c>
      <c r="M3106" s="223" t="str" cm="1">
        <f t="array" ref="M3106" xml:space="preserve"> INDEX(切語上字資料表[發送收], 小韻資料表[[#This Row],[上字表識別號]])</f>
        <v>送氣</v>
      </c>
      <c r="N3106" s="205" cm="1">
        <f t="array" ref="N3106" xml:space="preserve"> MATCH(TRUE, ISNUMBER( SEARCH( RIGHT(小韻資料表[[#This Row],[切語]],1), 切語下字資料表[切語下字]) ), 0)</f>
        <v>327</v>
      </c>
      <c r="O3106" s="207" t="str" cm="1">
        <f t="array" ref="O3106" xml:space="preserve"> INDEX(切語下字資料表[韻母], 小韻資料表[[#This Row],[下字表識別號]])</f>
        <v>勘開1</v>
      </c>
      <c r="P3106" s="207" t="str" cm="1">
        <f t="array" ref="P3106" xml:space="preserve"> INDEX(切語下字資料表[韻母拼音碼], 小韻資料表[[#This Row],[下字表識別號]])</f>
        <v>am</v>
      </c>
      <c r="Q3106" s="210" t="str" cm="1">
        <f t="array" ref="Q3106" xml:space="preserve"> INDEX(設定表!$C$19:$C$23, INT( LEFT(小韻資料表[[#This Row],[目次編碼]],1) ))</f>
        <v>去</v>
      </c>
      <c r="R3106" s="210">
        <f xml:space="preserve">  INDEX(設定表!$C$8:$C$15, MATCH( (RIGHT(小韻資料表[[#This Row],[清濁]]) &amp; 小韻資料表[[#This Row],[調]]), 設定表!$B$8:$B$15, 0))</f>
        <v>3</v>
      </c>
      <c r="S3106" s="205" t="s">
        <v>309</v>
      </c>
      <c r="T3106" s="205" t="s">
        <v>309</v>
      </c>
      <c r="U3106" s="226" t="s">
        <v>309</v>
      </c>
      <c r="V3106" s="147" t="s">
        <v>309</v>
      </c>
      <c r="X3106" s="135"/>
      <c r="Y3106" s="135"/>
      <c r="AA3106" s="135"/>
      <c r="AB3106" s="134"/>
      <c r="AC3106" s="135"/>
      <c r="AD3106" s="135"/>
      <c r="AH3106" s="135"/>
      <c r="AI3106" s="135"/>
    </row>
    <row r="3107" spans="1:35" ht="31.5">
      <c r="A3107" s="205">
        <v>3103</v>
      </c>
      <c r="B3107" s="206" t="s">
        <v>10745</v>
      </c>
      <c r="C3107" s="207" t="str">
        <f xml:space="preserve"> _xlfn.CONCAT(小韻資料表[[#This Row],[聲母拼音碼]],小韻資料表[[#This Row],[韻母拼音碼]],小韻資料表[[#This Row],[調號]])</f>
        <v>kam3</v>
      </c>
      <c r="D3107" s="206" t="s">
        <v>10746</v>
      </c>
      <c r="E3107" s="208" t="s">
        <v>1159</v>
      </c>
      <c r="F3107" s="205">
        <v>2</v>
      </c>
      <c r="G3107" s="209" t="s">
        <v>10747</v>
      </c>
      <c r="H3107" s="205">
        <f xml:space="preserve"> LEN(小韻資料表[[#This Row],[小韻字集]])</f>
        <v>6</v>
      </c>
      <c r="I3107" s="205" cm="1">
        <f t="array" ref="I3107" xml:space="preserve"> MATCH(TRUE, ISNUMBER( SEARCH( LEFT(小韻資料表[[#This Row],[切語]],1), 切語上字資料表[切語上字]) ), 0)</f>
        <v>1</v>
      </c>
      <c r="J3107" s="210" t="str" cm="1">
        <f t="array" ref="J3107" xml:space="preserve"> INDEX(切語上字資料表[聲母], 小韻資料表[[#This Row],[上字表識別號]])</f>
        <v>見</v>
      </c>
      <c r="K3107" s="210" t="str" cm="1">
        <f t="array" ref="K3107" xml:space="preserve"> INDEX(切語上字資料表[聲母拼音碼], 小韻資料表[[#This Row],[上字表識別號]])</f>
        <v>k</v>
      </c>
      <c r="L3107" s="210" t="str" cm="1">
        <f t="array" ref="L3107" xml:space="preserve"> INDEX(切語上字資料表[清濁], 小韻資料表[[#This Row],[上字表識別號]])</f>
        <v>全清</v>
      </c>
      <c r="M3107" s="223" t="str" cm="1">
        <f t="array" ref="M3107" xml:space="preserve"> INDEX(切語上字資料表[發送收], 小韻資料表[[#This Row],[上字表識別號]])</f>
        <v>發聲</v>
      </c>
      <c r="N3107" s="205" cm="1">
        <f t="array" ref="N3107" xml:space="preserve"> MATCH(TRUE, ISNUMBER( SEARCH( RIGHT(小韻資料表[[#This Row],[切語]],1), 切語下字資料表[切語下字]) ), 0)</f>
        <v>327</v>
      </c>
      <c r="O3107" s="207" t="str" cm="1">
        <f t="array" ref="O3107" xml:space="preserve"> INDEX(切語下字資料表[韻母], 小韻資料表[[#This Row],[下字表識別號]])</f>
        <v>勘開1</v>
      </c>
      <c r="P3107" s="207" t="str" cm="1">
        <f t="array" ref="P3107" xml:space="preserve"> INDEX(切語下字資料表[韻母拼音碼], 小韻資料表[[#This Row],[下字表識別號]])</f>
        <v>am</v>
      </c>
      <c r="Q3107" s="210" t="str" cm="1">
        <f t="array" ref="Q3107" xml:space="preserve"> INDEX(設定表!$C$19:$C$23, INT( LEFT(小韻資料表[[#This Row],[目次編碼]],1) ))</f>
        <v>去</v>
      </c>
      <c r="R3107" s="210">
        <f xml:space="preserve">  INDEX(設定表!$C$8:$C$15, MATCH( (RIGHT(小韻資料表[[#This Row],[清濁]]) &amp; 小韻資料表[[#This Row],[調]]), 設定表!$B$8:$B$15, 0))</f>
        <v>3</v>
      </c>
      <c r="S3107" s="205" t="s">
        <v>309</v>
      </c>
      <c r="T3107" s="205" t="s">
        <v>309</v>
      </c>
      <c r="U3107" s="226" t="s">
        <v>309</v>
      </c>
      <c r="V3107" s="146" t="s">
        <v>309</v>
      </c>
      <c r="X3107" s="135"/>
      <c r="Y3107" s="135"/>
      <c r="AA3107" s="135"/>
      <c r="AB3107" s="134"/>
      <c r="AC3107" s="135"/>
      <c r="AD3107" s="135"/>
      <c r="AH3107" s="135"/>
      <c r="AI3107" s="135"/>
    </row>
    <row r="3108" spans="1:35" ht="31.5">
      <c r="A3108" s="205">
        <v>3104</v>
      </c>
      <c r="B3108" s="206" t="s">
        <v>10748</v>
      </c>
      <c r="C3108" s="207" t="str">
        <f xml:space="preserve"> _xlfn.CONCAT(小韻資料表[[#This Row],[聲母拼音碼]],小韻資料表[[#This Row],[韻母拼音碼]],小韻資料表[[#This Row],[調號]])</f>
        <v>ham7</v>
      </c>
      <c r="D3108" s="206" t="s">
        <v>10749</v>
      </c>
      <c r="E3108" s="208" t="s">
        <v>1159</v>
      </c>
      <c r="F3108" s="205">
        <v>3</v>
      </c>
      <c r="G3108" s="209" t="s">
        <v>10750</v>
      </c>
      <c r="H3108" s="205">
        <f xml:space="preserve"> LEN(小韻資料表[[#This Row],[小韻字集]])</f>
        <v>7</v>
      </c>
      <c r="I3108" s="205" cm="1">
        <f t="array" ref="I3108" xml:space="preserve"> MATCH(TRUE, ISNUMBER( SEARCH( LEFT(小韻資料表[[#This Row],[切語]],1), 切語上字資料表[切語上字]) ), 0)</f>
        <v>37</v>
      </c>
      <c r="J3108" s="210" t="str" cm="1">
        <f t="array" ref="J3108" xml:space="preserve"> INDEX(切語上字資料表[聲母], 小韻資料表[[#This Row],[上字表識別號]])</f>
        <v>匣</v>
      </c>
      <c r="K3108" s="210" t="str" cm="1">
        <f t="array" ref="K3108" xml:space="preserve"> INDEX(切語上字資料表[聲母拼音碼], 小韻資料表[[#This Row],[上字表識別號]])</f>
        <v>h</v>
      </c>
      <c r="L3108" s="210" t="str" cm="1">
        <f t="array" ref="L3108" xml:space="preserve"> INDEX(切語上字資料表[清濁], 小韻資料表[[#This Row],[上字表識別號]])</f>
        <v>全濁</v>
      </c>
      <c r="M3108" s="223" t="str" cm="1">
        <f t="array" ref="M3108" xml:space="preserve"> INDEX(切語上字資料表[發送收], 小韻資料表[[#This Row],[上字表識別號]])</f>
        <v>送氣</v>
      </c>
      <c r="N3108" s="205" cm="1">
        <f t="array" ref="N3108" xml:space="preserve"> MATCH(TRUE, ISNUMBER( SEARCH( RIGHT(小韻資料表[[#This Row],[切語]],1), 切語下字資料表[切語下字]) ), 0)</f>
        <v>327</v>
      </c>
      <c r="O3108" s="207" t="str" cm="1">
        <f t="array" ref="O3108" xml:space="preserve"> INDEX(切語下字資料表[韻母], 小韻資料表[[#This Row],[下字表識別號]])</f>
        <v>勘開1</v>
      </c>
      <c r="P3108" s="207" t="str" cm="1">
        <f t="array" ref="P3108" xml:space="preserve"> INDEX(切語下字資料表[韻母拼音碼], 小韻資料表[[#This Row],[下字表識別號]])</f>
        <v>am</v>
      </c>
      <c r="Q3108" s="210" t="str" cm="1">
        <f t="array" ref="Q3108" xml:space="preserve"> INDEX(設定表!$C$19:$C$23, INT( LEFT(小韻資料表[[#This Row],[目次編碼]],1) ))</f>
        <v>去</v>
      </c>
      <c r="R3108" s="210">
        <f xml:space="preserve">  INDEX(設定表!$C$8:$C$15, MATCH( (RIGHT(小韻資料表[[#This Row],[清濁]]) &amp; 小韻資料表[[#This Row],[調]]), 設定表!$B$8:$B$15, 0))</f>
        <v>7</v>
      </c>
      <c r="S3108" s="205" t="s">
        <v>309</v>
      </c>
      <c r="T3108" s="205" t="s">
        <v>309</v>
      </c>
      <c r="U3108" s="226" t="s">
        <v>309</v>
      </c>
      <c r="V3108" s="147" t="s">
        <v>309</v>
      </c>
      <c r="X3108" s="135"/>
      <c r="Y3108" s="135"/>
      <c r="AA3108" s="135"/>
      <c r="AB3108" s="134"/>
      <c r="AC3108" s="135"/>
      <c r="AD3108" s="135"/>
      <c r="AH3108" s="135"/>
      <c r="AI3108" s="135"/>
    </row>
    <row r="3109" spans="1:35" ht="31.5">
      <c r="A3109" s="205">
        <v>3105</v>
      </c>
      <c r="B3109" s="206" t="s">
        <v>10751</v>
      </c>
      <c r="C3109" s="207" t="str">
        <f xml:space="preserve"> _xlfn.CONCAT(小韻資料表[[#This Row],[聲母拼音碼]],小韻資料表[[#This Row],[韻母拼音碼]],小韻資料表[[#This Row],[調號]])</f>
        <v>Øam3</v>
      </c>
      <c r="D3109" s="206" t="s">
        <v>10752</v>
      </c>
      <c r="E3109" s="208" t="s">
        <v>1159</v>
      </c>
      <c r="F3109" s="205">
        <v>4</v>
      </c>
      <c r="G3109" s="209" t="s">
        <v>10753</v>
      </c>
      <c r="H3109" s="205">
        <f xml:space="preserve"> LEN(小韻資料表[[#This Row],[小韻字集]])</f>
        <v>2</v>
      </c>
      <c r="I3109" s="205" cm="1">
        <f t="array" ref="I3109" xml:space="preserve"> MATCH(TRUE, ISNUMBER( SEARCH( LEFT(小韻資料表[[#This Row],[切語]],1), 切語上字資料表[切語上字]) ), 0)</f>
        <v>35</v>
      </c>
      <c r="J3109" s="210" t="str" cm="1">
        <f t="array" ref="J3109" xml:space="preserve"> INDEX(切語上字資料表[聲母], 小韻資料表[[#This Row],[上字表識別號]])</f>
        <v>影</v>
      </c>
      <c r="K3109" s="210" t="str" cm="1">
        <f t="array" ref="K3109" xml:space="preserve"> INDEX(切語上字資料表[聲母拼音碼], 小韻資料表[[#This Row],[上字表識別號]])</f>
        <v>Ø</v>
      </c>
      <c r="L3109" s="210" t="str" cm="1">
        <f t="array" ref="L3109" xml:space="preserve"> INDEX(切語上字資料表[清濁], 小韻資料表[[#This Row],[上字表識別號]])</f>
        <v>全清</v>
      </c>
      <c r="M3109" s="223" t="str" cm="1">
        <f t="array" ref="M3109" xml:space="preserve"> INDEX(切語上字資料表[發送收], 小韻資料表[[#This Row],[上字表識別號]])</f>
        <v>發聲</v>
      </c>
      <c r="N3109" s="205" cm="1">
        <f t="array" ref="N3109" xml:space="preserve"> MATCH(TRUE, ISNUMBER( SEARCH( RIGHT(小韻資料表[[#This Row],[切語]],1), 切語下字資料表[切語下字]) ), 0)</f>
        <v>327</v>
      </c>
      <c r="O3109" s="207" t="str" cm="1">
        <f t="array" ref="O3109" xml:space="preserve"> INDEX(切語下字資料表[韻母], 小韻資料表[[#This Row],[下字表識別號]])</f>
        <v>勘開1</v>
      </c>
      <c r="P3109" s="207" t="str" cm="1">
        <f t="array" ref="P3109" xml:space="preserve"> INDEX(切語下字資料表[韻母拼音碼], 小韻資料表[[#This Row],[下字表識別號]])</f>
        <v>am</v>
      </c>
      <c r="Q3109" s="210" t="str" cm="1">
        <f t="array" ref="Q3109" xml:space="preserve"> INDEX(設定表!$C$19:$C$23, INT( LEFT(小韻資料表[[#This Row],[目次編碼]],1) ))</f>
        <v>去</v>
      </c>
      <c r="R3109" s="210">
        <f xml:space="preserve">  INDEX(設定表!$C$8:$C$15, MATCH( (RIGHT(小韻資料表[[#This Row],[清濁]]) &amp; 小韻資料表[[#This Row],[調]]), 設定表!$B$8:$B$15, 0))</f>
        <v>3</v>
      </c>
      <c r="S3109" s="205" t="s">
        <v>309</v>
      </c>
      <c r="T3109" s="205" t="s">
        <v>309</v>
      </c>
      <c r="U3109" s="226" t="s">
        <v>309</v>
      </c>
      <c r="V3109" s="146" t="s">
        <v>309</v>
      </c>
      <c r="X3109" s="135"/>
      <c r="Y3109" s="135"/>
      <c r="AA3109" s="135"/>
      <c r="AB3109" s="134"/>
      <c r="AC3109" s="135"/>
      <c r="AD3109" s="135"/>
      <c r="AH3109" s="135"/>
      <c r="AI3109" s="135"/>
    </row>
    <row r="3110" spans="1:35" ht="31.5">
      <c r="A3110" s="205">
        <v>3106</v>
      </c>
      <c r="B3110" s="206" t="s">
        <v>10754</v>
      </c>
      <c r="C3110" s="207" t="str">
        <f xml:space="preserve"> _xlfn.CONCAT(小韻資料表[[#This Row],[聲母拼音碼]],小韻資料表[[#This Row],[韻母拼音碼]],小韻資料表[[#This Row],[調號]])</f>
        <v>tham3</v>
      </c>
      <c r="D3110" s="206" t="s">
        <v>10755</v>
      </c>
      <c r="E3110" s="208" t="s">
        <v>1159</v>
      </c>
      <c r="F3110" s="205">
        <v>5</v>
      </c>
      <c r="G3110" s="209" t="s">
        <v>10756</v>
      </c>
      <c r="H3110" s="205">
        <f xml:space="preserve"> LEN(小韻資料表[[#This Row],[小韻字集]])</f>
        <v>8</v>
      </c>
      <c r="I3110" s="205" cm="1">
        <f t="array" ref="I3110" xml:space="preserve"> MATCH(TRUE, ISNUMBER( SEARCH( LEFT(小韻資料表[[#This Row],[切語]],1), 切語上字資料表[切語上字]) ), 0)</f>
        <v>6</v>
      </c>
      <c r="J3110" s="210" t="str" cm="1">
        <f t="array" ref="J3110" xml:space="preserve"> INDEX(切語上字資料表[聲母], 小韻資料表[[#This Row],[上字表識別號]])</f>
        <v>透</v>
      </c>
      <c r="K3110" s="210" t="str" cm="1">
        <f t="array" ref="K3110" xml:space="preserve"> INDEX(切語上字資料表[聲母拼音碼], 小韻資料表[[#This Row],[上字表識別號]])</f>
        <v>th</v>
      </c>
      <c r="L3110" s="210" t="str" cm="1">
        <f t="array" ref="L3110" xml:space="preserve"> INDEX(切語上字資料表[清濁], 小韻資料表[[#This Row],[上字表識別號]])</f>
        <v>次清</v>
      </c>
      <c r="M3110" s="223" t="str" cm="1">
        <f t="array" ref="M3110" xml:space="preserve"> INDEX(切語上字資料表[發送收], 小韻資料表[[#This Row],[上字表識別號]])</f>
        <v>送氣</v>
      </c>
      <c r="N3110" s="205" cm="1">
        <f t="array" ref="N3110" xml:space="preserve"> MATCH(TRUE, ISNUMBER( SEARCH( RIGHT(小韻資料表[[#This Row],[切語]],1), 切語下字資料表[切語下字]) ), 0)</f>
        <v>327</v>
      </c>
      <c r="O3110" s="207" t="str" cm="1">
        <f t="array" ref="O3110" xml:space="preserve"> INDEX(切語下字資料表[韻母], 小韻資料表[[#This Row],[下字表識別號]])</f>
        <v>勘開1</v>
      </c>
      <c r="P3110" s="207" t="str" cm="1">
        <f t="array" ref="P3110" xml:space="preserve"> INDEX(切語下字資料表[韻母拼音碼], 小韻資料表[[#This Row],[下字表識別號]])</f>
        <v>am</v>
      </c>
      <c r="Q3110" s="210" t="str" cm="1">
        <f t="array" ref="Q3110" xml:space="preserve"> INDEX(設定表!$C$19:$C$23, INT( LEFT(小韻資料表[[#This Row],[目次編碼]],1) ))</f>
        <v>去</v>
      </c>
      <c r="R3110" s="210">
        <f xml:space="preserve">  INDEX(設定表!$C$8:$C$15, MATCH( (RIGHT(小韻資料表[[#This Row],[清濁]]) &amp; 小韻資料表[[#This Row],[調]]), 設定表!$B$8:$B$15, 0))</f>
        <v>3</v>
      </c>
      <c r="S3110" s="205" t="s">
        <v>309</v>
      </c>
      <c r="T3110" s="205" t="s">
        <v>309</v>
      </c>
      <c r="U3110" s="226" t="s">
        <v>10757</v>
      </c>
      <c r="V3110" s="147" t="s">
        <v>309</v>
      </c>
      <c r="X3110" s="135"/>
      <c r="Y3110" s="135"/>
      <c r="AA3110" s="135"/>
      <c r="AB3110" s="134"/>
      <c r="AC3110" s="135"/>
      <c r="AD3110" s="135"/>
      <c r="AH3110" s="135"/>
      <c r="AI3110" s="135"/>
    </row>
    <row r="3111" spans="1:35" ht="31.5">
      <c r="A3111" s="205">
        <v>3107</v>
      </c>
      <c r="B3111" s="206" t="s">
        <v>10758</v>
      </c>
      <c r="C3111" s="207" t="str">
        <f xml:space="preserve"> _xlfn.CONCAT(小韻資料表[[#This Row],[聲母拼音碼]],小韻資料表[[#This Row],[韻母拼音碼]],小韻資料表[[#This Row],[調號]])</f>
        <v>sam3</v>
      </c>
      <c r="D3111" s="206" t="s">
        <v>10759</v>
      </c>
      <c r="E3111" s="208" t="s">
        <v>1159</v>
      </c>
      <c r="F3111" s="205">
        <v>6</v>
      </c>
      <c r="G3111" s="209" t="s">
        <v>10760</v>
      </c>
      <c r="H3111" s="205">
        <f xml:space="preserve"> LEN(小韻資料表[[#This Row],[小韻字集]])</f>
        <v>4</v>
      </c>
      <c r="I3111" s="205" cm="1">
        <f t="array" ref="I3111" xml:space="preserve"> MATCH(TRUE, ISNUMBER( SEARCH( LEFT(小韻資料表[[#This Row],[切語]],1), 切語上字資料表[切語上字]) ), 0)</f>
        <v>24</v>
      </c>
      <c r="J3111" s="210" t="str" cm="1">
        <f t="array" ref="J3111" xml:space="preserve"> INDEX(切語上字資料表[聲母], 小韻資料表[[#This Row],[上字表識別號]])</f>
        <v>心</v>
      </c>
      <c r="K3111" s="210" t="str" cm="1">
        <f t="array" ref="K3111" xml:space="preserve"> INDEX(切語上字資料表[聲母拼音碼], 小韻資料表[[#This Row],[上字表識別號]])</f>
        <v>s</v>
      </c>
      <c r="L3111" s="210" t="str" cm="1">
        <f t="array" ref="L3111" xml:space="preserve"> INDEX(切語上字資料表[清濁], 小韻資料表[[#This Row],[上字表識別號]])</f>
        <v>全清</v>
      </c>
      <c r="M3111" s="223" t="str" cm="1">
        <f t="array" ref="M3111" xml:space="preserve"> INDEX(切語上字資料表[發送收], 小韻資料表[[#This Row],[上字表識別號]])</f>
        <v>送氣</v>
      </c>
      <c r="N3111" s="205" cm="1">
        <f t="array" ref="N3111" xml:space="preserve"> MATCH(TRUE, ISNUMBER( SEARCH( RIGHT(小韻資料表[[#This Row],[切語]],1), 切語下字資料表[切語下字]) ), 0)</f>
        <v>327</v>
      </c>
      <c r="O3111" s="207" t="str" cm="1">
        <f t="array" ref="O3111" xml:space="preserve"> INDEX(切語下字資料表[韻母], 小韻資料表[[#This Row],[下字表識別號]])</f>
        <v>勘開1</v>
      </c>
      <c r="P3111" s="207" t="str" cm="1">
        <f t="array" ref="P3111" xml:space="preserve"> INDEX(切語下字資料表[韻母拼音碼], 小韻資料表[[#This Row],[下字表識別號]])</f>
        <v>am</v>
      </c>
      <c r="Q3111" s="210" t="str" cm="1">
        <f t="array" ref="Q3111" xml:space="preserve"> INDEX(設定表!$C$19:$C$23, INT( LEFT(小韻資料表[[#This Row],[目次編碼]],1) ))</f>
        <v>去</v>
      </c>
      <c r="R3111" s="210">
        <f xml:space="preserve">  INDEX(設定表!$C$8:$C$15, MATCH( (RIGHT(小韻資料表[[#This Row],[清濁]]) &amp; 小韻資料表[[#This Row],[調]]), 設定表!$B$8:$B$15, 0))</f>
        <v>3</v>
      </c>
      <c r="S3111" s="205" t="s">
        <v>309</v>
      </c>
      <c r="T3111" s="205" t="s">
        <v>309</v>
      </c>
      <c r="U3111" s="226" t="s">
        <v>309</v>
      </c>
      <c r="V3111" s="146" t="s">
        <v>309</v>
      </c>
      <c r="X3111" s="135"/>
      <c r="Y3111" s="135"/>
      <c r="AA3111" s="135"/>
      <c r="AB3111" s="134"/>
      <c r="AC3111" s="135"/>
      <c r="AD3111" s="135"/>
      <c r="AH3111" s="135"/>
      <c r="AI3111" s="135"/>
    </row>
    <row r="3112" spans="1:35" ht="31.5">
      <c r="A3112" s="205">
        <v>3108</v>
      </c>
      <c r="B3112" s="206" t="s">
        <v>10761</v>
      </c>
      <c r="C3112" s="207" t="str">
        <f xml:space="preserve"> _xlfn.CONCAT(小韻資料表[[#This Row],[聲母拼音碼]],小韻資料表[[#This Row],[韻母拼音碼]],小韻資料表[[#This Row],[調號]])</f>
        <v>cham3</v>
      </c>
      <c r="D3112" s="206" t="s">
        <v>10762</v>
      </c>
      <c r="E3112" s="208" t="s">
        <v>1159</v>
      </c>
      <c r="F3112" s="205">
        <v>7</v>
      </c>
      <c r="G3112" s="209" t="s">
        <v>10763</v>
      </c>
      <c r="H3112" s="205">
        <f xml:space="preserve"> LEN(小韻資料表[[#This Row],[小韻字集]])</f>
        <v>3</v>
      </c>
      <c r="I3112" s="205" cm="1">
        <f t="array" ref="I3112" xml:space="preserve"> MATCH(TRUE, ISNUMBER( SEARCH( LEFT(小韻資料表[[#This Row],[切語]],1), 切語上字資料表[切語上字]) ), 0)</f>
        <v>22</v>
      </c>
      <c r="J3112" s="210" t="str" cm="1">
        <f t="array" ref="J3112" xml:space="preserve"> INDEX(切語上字資料表[聲母], 小韻資料表[[#This Row],[上字表識別號]])</f>
        <v>清</v>
      </c>
      <c r="K3112" s="210" t="str" cm="1">
        <f t="array" ref="K3112" xml:space="preserve"> INDEX(切語上字資料表[聲母拼音碼], 小韻資料表[[#This Row],[上字表識別號]])</f>
        <v>ch</v>
      </c>
      <c r="L3112" s="210" t="str" cm="1">
        <f t="array" ref="L3112" xml:space="preserve"> INDEX(切語上字資料表[清濁], 小韻資料表[[#This Row],[上字表識別號]])</f>
        <v>次清</v>
      </c>
      <c r="M3112" s="223" t="str" cm="1">
        <f t="array" ref="M3112" xml:space="preserve"> INDEX(切語上字資料表[發送收], 小韻資料表[[#This Row],[上字表識別號]])</f>
        <v>送氣</v>
      </c>
      <c r="N3112" s="205" cm="1">
        <f t="array" ref="N3112" xml:space="preserve"> MATCH(TRUE, ISNUMBER( SEARCH( RIGHT(小韻資料表[[#This Row],[切語]],1), 切語下字資料表[切語下字]) ), 0)</f>
        <v>327</v>
      </c>
      <c r="O3112" s="207" t="str" cm="1">
        <f t="array" ref="O3112" xml:space="preserve"> INDEX(切語下字資料表[韻母], 小韻資料表[[#This Row],[下字表識別號]])</f>
        <v>勘開1</v>
      </c>
      <c r="P3112" s="207" t="str" cm="1">
        <f t="array" ref="P3112" xml:space="preserve"> INDEX(切語下字資料表[韻母拼音碼], 小韻資料表[[#This Row],[下字表識別號]])</f>
        <v>am</v>
      </c>
      <c r="Q3112" s="210" t="str" cm="1">
        <f t="array" ref="Q3112" xml:space="preserve"> INDEX(設定表!$C$19:$C$23, INT( LEFT(小韻資料表[[#This Row],[目次編碼]],1) ))</f>
        <v>去</v>
      </c>
      <c r="R3112" s="210">
        <f xml:space="preserve">  INDEX(設定表!$C$8:$C$15, MATCH( (RIGHT(小韻資料表[[#This Row],[清濁]]) &amp; 小韻資料表[[#This Row],[調]]), 設定表!$B$8:$B$15, 0))</f>
        <v>3</v>
      </c>
      <c r="S3112" s="205" t="s">
        <v>309</v>
      </c>
      <c r="T3112" s="205" t="s">
        <v>309</v>
      </c>
      <c r="U3112" s="226" t="s">
        <v>309</v>
      </c>
      <c r="V3112" s="147" t="s">
        <v>309</v>
      </c>
      <c r="X3112" s="135"/>
      <c r="Y3112" s="135"/>
      <c r="AA3112" s="135"/>
      <c r="AB3112" s="134"/>
      <c r="AC3112" s="135"/>
      <c r="AD3112" s="135"/>
      <c r="AH3112" s="135"/>
      <c r="AI3112" s="135"/>
    </row>
    <row r="3113" spans="1:35" ht="31.5">
      <c r="A3113" s="205">
        <v>3109</v>
      </c>
      <c r="B3113" s="206" t="s">
        <v>10764</v>
      </c>
      <c r="C3113" s="207" t="str">
        <f xml:space="preserve"> _xlfn.CONCAT(小韻資料表[[#This Row],[聲母拼音碼]],小韻資料表[[#This Row],[韻母拼音碼]],小韻資料表[[#This Row],[調號]])</f>
        <v>tam7</v>
      </c>
      <c r="D3113" s="206" t="s">
        <v>10765</v>
      </c>
      <c r="E3113" s="208" t="s">
        <v>1159</v>
      </c>
      <c r="F3113" s="205">
        <v>8</v>
      </c>
      <c r="G3113" s="209" t="s">
        <v>10766</v>
      </c>
      <c r="H3113" s="205">
        <f xml:space="preserve"> LEN(小韻資料表[[#This Row],[小韻字集]])</f>
        <v>6</v>
      </c>
      <c r="I3113" s="205" cm="1">
        <f t="array" ref="I3113" xml:space="preserve"> MATCH(TRUE, ISNUMBER( SEARCH( LEFT(小韻資料表[[#This Row],[切語]],1), 切語上字資料表[切語上字]) ), 0)</f>
        <v>7</v>
      </c>
      <c r="J3113" s="210" t="str" cm="1">
        <f t="array" ref="J3113" xml:space="preserve"> INDEX(切語上字資料表[聲母], 小韻資料表[[#This Row],[上字表識別號]])</f>
        <v>定</v>
      </c>
      <c r="K3113" s="210" t="str" cm="1">
        <f t="array" ref="K3113" xml:space="preserve"> INDEX(切語上字資料表[聲母拼音碼], 小韻資料表[[#This Row],[上字表識別號]])</f>
        <v>t</v>
      </c>
      <c r="L3113" s="210" t="str" cm="1">
        <f t="array" ref="L3113" xml:space="preserve"> INDEX(切語上字資料表[清濁], 小韻資料表[[#This Row],[上字表識別號]])</f>
        <v>全濁</v>
      </c>
      <c r="M3113" s="223" cm="1">
        <f t="array" ref="M3113" xml:space="preserve"> INDEX(切語上字資料表[發送收], 小韻資料表[[#This Row],[上字表識別號]])</f>
        <v>0</v>
      </c>
      <c r="N3113" s="205" cm="1">
        <f t="array" ref="N3113" xml:space="preserve"> MATCH(TRUE, ISNUMBER( SEARCH( RIGHT(小韻資料表[[#This Row],[切語]],1), 切語下字資料表[切語下字]) ), 0)</f>
        <v>327</v>
      </c>
      <c r="O3113" s="207" t="str" cm="1">
        <f t="array" ref="O3113" xml:space="preserve"> INDEX(切語下字資料表[韻母], 小韻資料表[[#This Row],[下字表識別號]])</f>
        <v>勘開1</v>
      </c>
      <c r="P3113" s="207" t="str" cm="1">
        <f t="array" ref="P3113" xml:space="preserve"> INDEX(切語下字資料表[韻母拼音碼], 小韻資料表[[#This Row],[下字表識別號]])</f>
        <v>am</v>
      </c>
      <c r="Q3113" s="210" t="str" cm="1">
        <f t="array" ref="Q3113" xml:space="preserve"> INDEX(設定表!$C$19:$C$23, INT( LEFT(小韻資料表[[#This Row],[目次編碼]],1) ))</f>
        <v>去</v>
      </c>
      <c r="R3113" s="210">
        <f xml:space="preserve">  INDEX(設定表!$C$8:$C$15, MATCH( (RIGHT(小韻資料表[[#This Row],[清濁]]) &amp; 小韻資料表[[#This Row],[調]]), 設定表!$B$8:$B$15, 0))</f>
        <v>7</v>
      </c>
      <c r="S3113" s="205" t="s">
        <v>309</v>
      </c>
      <c r="T3113" s="205" t="s">
        <v>309</v>
      </c>
      <c r="U3113" s="226" t="s">
        <v>309</v>
      </c>
      <c r="V3113" s="146" t="s">
        <v>309</v>
      </c>
      <c r="X3113" s="135"/>
      <c r="Y3113" s="135"/>
      <c r="AA3113" s="135"/>
      <c r="AB3113" s="134"/>
      <c r="AC3113" s="135"/>
      <c r="AD3113" s="135"/>
      <c r="AH3113" s="135"/>
      <c r="AI3113" s="135"/>
    </row>
    <row r="3114" spans="1:35" ht="31.5">
      <c r="A3114" s="205">
        <v>3110</v>
      </c>
      <c r="B3114" s="206" t="s">
        <v>10767</v>
      </c>
      <c r="C3114" s="207" t="str">
        <f xml:space="preserve"> _xlfn.CONCAT(小韻資料表[[#This Row],[聲母拼音碼]],小韻資料表[[#This Row],[韻母拼音碼]],小韻資料表[[#This Row],[調號]])</f>
        <v>gam7</v>
      </c>
      <c r="D3114" s="206" t="s">
        <v>10768</v>
      </c>
      <c r="E3114" s="208" t="s">
        <v>1159</v>
      </c>
      <c r="F3114" s="205">
        <v>9</v>
      </c>
      <c r="G3114" s="209" t="s">
        <v>10768</v>
      </c>
      <c r="H3114" s="205">
        <f xml:space="preserve"> LEN(小韻資料表[[#This Row],[小韻字集]])</f>
        <v>1</v>
      </c>
      <c r="I3114" s="205" cm="1">
        <f t="array" ref="I3114" xml:space="preserve"> MATCH(TRUE, ISNUMBER( SEARCH( LEFT(小韻資料表[[#This Row],[切語]],1), 切語上字資料表[切語上字]) ), 0)</f>
        <v>4</v>
      </c>
      <c r="J3114" s="210" t="str" cm="1">
        <f t="array" ref="J3114" xml:space="preserve"> INDEX(切語上字資料表[聲母], 小韻資料表[[#This Row],[上字表識別號]])</f>
        <v>疑</v>
      </c>
      <c r="K3114" s="210" t="str" cm="1">
        <f t="array" ref="K3114" xml:space="preserve"> INDEX(切語上字資料表[聲母拼音碼], 小韻資料表[[#This Row],[上字表識別號]])</f>
        <v>g</v>
      </c>
      <c r="L3114" s="210" t="str" cm="1">
        <f t="array" ref="L3114" xml:space="preserve"> INDEX(切語上字資料表[清濁], 小韻資料表[[#This Row],[上字表識別號]])</f>
        <v>次濁</v>
      </c>
      <c r="M3114" s="223" t="str" cm="1">
        <f t="array" ref="M3114" xml:space="preserve"> INDEX(切語上字資料表[發送收], 小韻資料表[[#This Row],[上字表識別號]])</f>
        <v>收聲</v>
      </c>
      <c r="N3114" s="205" cm="1">
        <f t="array" ref="N3114" xml:space="preserve"> MATCH(TRUE, ISNUMBER( SEARCH( RIGHT(小韻資料表[[#This Row],[切語]],1), 切語下字資料表[切語下字]) ), 0)</f>
        <v>327</v>
      </c>
      <c r="O3114" s="207" t="str" cm="1">
        <f t="array" ref="O3114" xml:space="preserve"> INDEX(切語下字資料表[韻母], 小韻資料表[[#This Row],[下字表識別號]])</f>
        <v>勘開1</v>
      </c>
      <c r="P3114" s="207" t="str" cm="1">
        <f t="array" ref="P3114" xml:space="preserve"> INDEX(切語下字資料表[韻母拼音碼], 小韻資料表[[#This Row],[下字表識別號]])</f>
        <v>am</v>
      </c>
      <c r="Q3114" s="210" t="str" cm="1">
        <f t="array" ref="Q3114" xml:space="preserve"> INDEX(設定表!$C$19:$C$23, INT( LEFT(小韻資料表[[#This Row],[目次編碼]],1) ))</f>
        <v>去</v>
      </c>
      <c r="R3114" s="210">
        <f xml:space="preserve">  INDEX(設定表!$C$8:$C$15, MATCH( (RIGHT(小韻資料表[[#This Row],[清濁]]) &amp; 小韻資料表[[#This Row],[調]]), 設定表!$B$8:$B$15, 0))</f>
        <v>7</v>
      </c>
      <c r="S3114" s="205" t="s">
        <v>309</v>
      </c>
      <c r="T3114" s="205" t="s">
        <v>309</v>
      </c>
      <c r="U3114" s="226" t="s">
        <v>309</v>
      </c>
      <c r="V3114" s="147" t="s">
        <v>309</v>
      </c>
      <c r="X3114" s="135"/>
      <c r="Y3114" s="135"/>
      <c r="AA3114" s="135"/>
      <c r="AB3114" s="134"/>
      <c r="AC3114" s="135"/>
      <c r="AD3114" s="135"/>
      <c r="AH3114" s="135"/>
      <c r="AI3114" s="135"/>
    </row>
    <row r="3115" spans="1:35" ht="31.5">
      <c r="A3115" s="205">
        <v>3111</v>
      </c>
      <c r="B3115" s="206" t="s">
        <v>10769</v>
      </c>
      <c r="C3115" s="207" t="str">
        <f xml:space="preserve"> _xlfn.CONCAT(小韻資料表[[#This Row],[聲母拼音碼]],小韻資料表[[#This Row],[韻母拼音碼]],小韻資料表[[#This Row],[調號]])</f>
        <v>tam3</v>
      </c>
      <c r="D3115" s="206" t="s">
        <v>10770</v>
      </c>
      <c r="E3115" s="208" t="s">
        <v>1159</v>
      </c>
      <c r="F3115" s="205">
        <v>10</v>
      </c>
      <c r="G3115" s="209" t="s">
        <v>10771</v>
      </c>
      <c r="H3115" s="205">
        <f xml:space="preserve"> LEN(小韻資料表[[#This Row],[小韻字集]])</f>
        <v>5</v>
      </c>
      <c r="I3115" s="205" cm="1">
        <f t="array" ref="I3115" xml:space="preserve"> MATCH(TRUE, ISNUMBER( SEARCH( LEFT(小韻資料表[[#This Row],[切語]],1), 切語上字資料表[切語上字]) ), 0)</f>
        <v>5</v>
      </c>
      <c r="J3115" s="210" t="str" cm="1">
        <f t="array" ref="J3115" xml:space="preserve"> INDEX(切語上字資料表[聲母], 小韻資料表[[#This Row],[上字表識別號]])</f>
        <v>端</v>
      </c>
      <c r="K3115" s="210" t="str" cm="1">
        <f t="array" ref="K3115" xml:space="preserve"> INDEX(切語上字資料表[聲母拼音碼], 小韻資料表[[#This Row],[上字表識別號]])</f>
        <v>t</v>
      </c>
      <c r="L3115" s="210" t="str" cm="1">
        <f t="array" ref="L3115" xml:space="preserve"> INDEX(切語上字資料表[清濁], 小韻資料表[[#This Row],[上字表識別號]])</f>
        <v>全清</v>
      </c>
      <c r="M3115" s="223" t="str" cm="1">
        <f t="array" ref="M3115" xml:space="preserve"> INDEX(切語上字資料表[發送收], 小韻資料表[[#This Row],[上字表識別號]])</f>
        <v>發聲</v>
      </c>
      <c r="N3115" s="205" cm="1">
        <f t="array" ref="N3115" xml:space="preserve"> MATCH(TRUE, ISNUMBER( SEARCH( RIGHT(小韻資料表[[#This Row],[切語]],1), 切語下字資料表[切語下字]) ), 0)</f>
        <v>327</v>
      </c>
      <c r="O3115" s="207" t="str" cm="1">
        <f t="array" ref="O3115" xml:space="preserve"> INDEX(切語下字資料表[韻母], 小韻資料表[[#This Row],[下字表識別號]])</f>
        <v>勘開1</v>
      </c>
      <c r="P3115" s="207" t="str" cm="1">
        <f t="array" ref="P3115" xml:space="preserve"> INDEX(切語下字資料表[韻母拼音碼], 小韻資料表[[#This Row],[下字表識別號]])</f>
        <v>am</v>
      </c>
      <c r="Q3115" s="210" t="str" cm="1">
        <f t="array" ref="Q3115" xml:space="preserve"> INDEX(設定表!$C$19:$C$23, INT( LEFT(小韻資料表[[#This Row],[目次編碼]],1) ))</f>
        <v>去</v>
      </c>
      <c r="R3115" s="210">
        <f xml:space="preserve">  INDEX(設定表!$C$8:$C$15, MATCH( (RIGHT(小韻資料表[[#This Row],[清濁]]) &amp; 小韻資料表[[#This Row],[調]]), 設定表!$B$8:$B$15, 0))</f>
        <v>3</v>
      </c>
      <c r="S3115" s="205" t="s">
        <v>309</v>
      </c>
      <c r="T3115" s="205" t="s">
        <v>309</v>
      </c>
      <c r="U3115" s="226" t="s">
        <v>309</v>
      </c>
      <c r="V3115" s="146" t="s">
        <v>309</v>
      </c>
      <c r="X3115" s="135"/>
      <c r="Y3115" s="135"/>
      <c r="AA3115" s="135"/>
      <c r="AB3115" s="134"/>
      <c r="AC3115" s="135"/>
      <c r="AD3115" s="135"/>
      <c r="AH3115" s="135"/>
      <c r="AI3115" s="135"/>
    </row>
    <row r="3116" spans="1:35" ht="31.5">
      <c r="A3116" s="205">
        <v>3112</v>
      </c>
      <c r="B3116" s="206" t="s">
        <v>10772</v>
      </c>
      <c r="C3116" s="207" t="str">
        <f xml:space="preserve"> _xlfn.CONCAT(小韻資料表[[#This Row],[聲母拼音碼]],小韻資料表[[#This Row],[韻母拼音碼]],小韻資料表[[#This Row],[調號]])</f>
        <v>nam7</v>
      </c>
      <c r="D3116" s="206" t="s">
        <v>10773</v>
      </c>
      <c r="E3116" s="208" t="s">
        <v>1159</v>
      </c>
      <c r="F3116" s="205">
        <v>11</v>
      </c>
      <c r="G3116" s="209" t="s">
        <v>10773</v>
      </c>
      <c r="H3116" s="205">
        <f xml:space="preserve"> LEN(小韻資料表[[#This Row],[小韻字集]])</f>
        <v>1</v>
      </c>
      <c r="I3116" s="205" cm="1">
        <f t="array" ref="I3116" xml:space="preserve"> MATCH(TRUE, ISNUMBER( SEARCH( LEFT(小韻資料表[[#This Row],[切語]],1), 切語上字資料表[切語上字]) ), 0)</f>
        <v>8</v>
      </c>
      <c r="J3116" s="210" t="str" cm="1">
        <f t="array" ref="J3116" xml:space="preserve"> INDEX(切語上字資料表[聲母], 小韻資料表[[#This Row],[上字表識別號]])</f>
        <v>泥</v>
      </c>
      <c r="K3116" s="210" t="str" cm="1">
        <f t="array" ref="K3116" xml:space="preserve"> INDEX(切語上字資料表[聲母拼音碼], 小韻資料表[[#This Row],[上字表識別號]])</f>
        <v>n</v>
      </c>
      <c r="L3116" s="210" t="str" cm="1">
        <f t="array" ref="L3116" xml:space="preserve"> INDEX(切語上字資料表[清濁], 小韻資料表[[#This Row],[上字表識別號]])</f>
        <v>次濁</v>
      </c>
      <c r="M3116" s="223" t="str" cm="1">
        <f t="array" ref="M3116" xml:space="preserve"> INDEX(切語上字資料表[發送收], 小韻資料表[[#This Row],[上字表識別號]])</f>
        <v>收聲</v>
      </c>
      <c r="N3116" s="205" cm="1">
        <f t="array" ref="N3116" xml:space="preserve"> MATCH(TRUE, ISNUMBER( SEARCH( RIGHT(小韻資料表[[#This Row],[切語]],1), 切語下字資料表[切語下字]) ), 0)</f>
        <v>327</v>
      </c>
      <c r="O3116" s="207" t="str" cm="1">
        <f t="array" ref="O3116" xml:space="preserve"> INDEX(切語下字資料表[韻母], 小韻資料表[[#This Row],[下字表識別號]])</f>
        <v>勘開1</v>
      </c>
      <c r="P3116" s="207" t="str" cm="1">
        <f t="array" ref="P3116" xml:space="preserve"> INDEX(切語下字資料表[韻母拼音碼], 小韻資料表[[#This Row],[下字表識別號]])</f>
        <v>am</v>
      </c>
      <c r="Q3116" s="210" t="str" cm="1">
        <f t="array" ref="Q3116" xml:space="preserve"> INDEX(設定表!$C$19:$C$23, INT( LEFT(小韻資料表[[#This Row],[目次編碼]],1) ))</f>
        <v>去</v>
      </c>
      <c r="R3116" s="210">
        <f xml:space="preserve">  INDEX(設定表!$C$8:$C$15, MATCH( (RIGHT(小韻資料表[[#This Row],[清濁]]) &amp; 小韻資料表[[#This Row],[調]]), 設定表!$B$8:$B$15, 0))</f>
        <v>7</v>
      </c>
      <c r="S3116" s="205" t="s">
        <v>309</v>
      </c>
      <c r="T3116" s="205" t="s">
        <v>309</v>
      </c>
      <c r="U3116" s="226" t="s">
        <v>309</v>
      </c>
      <c r="V3116" s="147" t="s">
        <v>309</v>
      </c>
      <c r="X3116" s="135"/>
      <c r="Y3116" s="135"/>
      <c r="AA3116" s="135"/>
      <c r="AB3116" s="134"/>
      <c r="AC3116" s="135"/>
      <c r="AD3116" s="135"/>
      <c r="AH3116" s="135"/>
      <c r="AI3116" s="135"/>
    </row>
    <row r="3117" spans="1:35" ht="31.5">
      <c r="A3117" s="205">
        <v>3113</v>
      </c>
      <c r="B3117" s="206" t="s">
        <v>10774</v>
      </c>
      <c r="C3117" s="207" t="str">
        <f xml:space="preserve"> _xlfn.CONCAT(小韻資料表[[#This Row],[聲母拼音碼]],小韻資料表[[#This Row],[韻母拼音碼]],小韻資料表[[#This Row],[調號]])</f>
        <v>lam7</v>
      </c>
      <c r="D3117" s="206" t="s">
        <v>10775</v>
      </c>
      <c r="E3117" s="208" t="s">
        <v>1159</v>
      </c>
      <c r="F3117" s="205">
        <v>12</v>
      </c>
      <c r="G3117" s="209" t="s">
        <v>10776</v>
      </c>
      <c r="H3117" s="205">
        <f xml:space="preserve"> LEN(小韻資料表[[#This Row],[小韻字集]])</f>
        <v>4</v>
      </c>
      <c r="I3117" s="205" cm="1">
        <f t="array" ref="I3117" xml:space="preserve"> MATCH(TRUE, ISNUMBER( SEARCH( LEFT(小韻資料表[[#This Row],[切語]],1), 切語上字資料表[切語上字]) ), 0)</f>
        <v>40</v>
      </c>
      <c r="J3117" s="210" t="str" cm="1">
        <f t="array" ref="J3117" xml:space="preserve"> INDEX(切語上字資料表[聲母], 小韻資料表[[#This Row],[上字表識別號]])</f>
        <v>來</v>
      </c>
      <c r="K3117" s="210" t="str" cm="1">
        <f t="array" ref="K3117" xml:space="preserve"> INDEX(切語上字資料表[聲母拼音碼], 小韻資料表[[#This Row],[上字表識別號]])</f>
        <v>l</v>
      </c>
      <c r="L3117" s="210" t="str" cm="1">
        <f t="array" ref="L3117" xml:space="preserve"> INDEX(切語上字資料表[清濁], 小韻資料表[[#This Row],[上字表識別號]])</f>
        <v>次濁</v>
      </c>
      <c r="M3117" s="223" t="str" cm="1">
        <f t="array" ref="M3117" xml:space="preserve"> INDEX(切語上字資料表[發送收], 小韻資料表[[#This Row],[上字表識別號]])</f>
        <v>收聲</v>
      </c>
      <c r="N3117" s="205" cm="1">
        <f t="array" ref="N3117" xml:space="preserve"> MATCH(TRUE, ISNUMBER( SEARCH( RIGHT(小韻資料表[[#This Row],[切語]],1), 切語下字資料表[切語下字]) ), 0)</f>
        <v>327</v>
      </c>
      <c r="O3117" s="207" t="str" cm="1">
        <f t="array" ref="O3117" xml:space="preserve"> INDEX(切語下字資料表[韻母], 小韻資料表[[#This Row],[下字表識別號]])</f>
        <v>勘開1</v>
      </c>
      <c r="P3117" s="207" t="str" cm="1">
        <f t="array" ref="P3117" xml:space="preserve"> INDEX(切語下字資料表[韻母拼音碼], 小韻資料表[[#This Row],[下字表識別號]])</f>
        <v>am</v>
      </c>
      <c r="Q3117" s="210" t="str" cm="1">
        <f t="array" ref="Q3117" xml:space="preserve"> INDEX(設定表!$C$19:$C$23, INT( LEFT(小韻資料表[[#This Row],[目次編碼]],1) ))</f>
        <v>去</v>
      </c>
      <c r="R3117" s="210">
        <f xml:space="preserve">  INDEX(設定表!$C$8:$C$15, MATCH( (RIGHT(小韻資料表[[#This Row],[清濁]]) &amp; 小韻資料表[[#This Row],[調]]), 設定表!$B$8:$B$15, 0))</f>
        <v>7</v>
      </c>
      <c r="S3117" s="205" t="s">
        <v>309</v>
      </c>
      <c r="T3117" s="205" t="s">
        <v>309</v>
      </c>
      <c r="U3117" s="226" t="s">
        <v>309</v>
      </c>
      <c r="V3117" s="146" t="s">
        <v>309</v>
      </c>
      <c r="X3117" s="135"/>
      <c r="Y3117" s="135"/>
      <c r="AA3117" s="135"/>
      <c r="AB3117" s="134"/>
      <c r="AC3117" s="135"/>
      <c r="AD3117" s="135"/>
      <c r="AH3117" s="135"/>
      <c r="AI3117" s="135"/>
    </row>
    <row r="3118" spans="1:35" ht="31.5">
      <c r="A3118" s="205">
        <v>3114</v>
      </c>
      <c r="B3118" s="206" t="s">
        <v>10777</v>
      </c>
      <c r="C3118" s="207" t="str">
        <f xml:space="preserve"> _xlfn.CONCAT(小韻資料表[[#This Row],[聲母拼音碼]],小韻資料表[[#This Row],[韻母拼音碼]],小韻資料表[[#This Row],[調號]])</f>
        <v>ham3</v>
      </c>
      <c r="D3118" s="206" t="s">
        <v>7649</v>
      </c>
      <c r="E3118" s="208" t="s">
        <v>1159</v>
      </c>
      <c r="F3118" s="205">
        <v>13</v>
      </c>
      <c r="G3118" s="209" t="s">
        <v>10778</v>
      </c>
      <c r="H3118" s="205">
        <f xml:space="preserve"> LEN(小韻資料表[[#This Row],[小韻字集]])</f>
        <v>3</v>
      </c>
      <c r="I3118" s="205" cm="1">
        <f t="array" ref="I3118" xml:space="preserve"> MATCH(TRUE, ISNUMBER( SEARCH( LEFT(小韻資料表[[#This Row],[切語]],1), 切語上字資料表[切語上字]) ), 0)</f>
        <v>36</v>
      </c>
      <c r="J3118" s="210" t="str" cm="1">
        <f t="array" ref="J3118" xml:space="preserve"> INDEX(切語上字資料表[聲母], 小韻資料表[[#This Row],[上字表識別號]])</f>
        <v>曉</v>
      </c>
      <c r="K3118" s="210" t="str" cm="1">
        <f t="array" ref="K3118" xml:space="preserve"> INDEX(切語上字資料表[聲母拼音碼], 小韻資料表[[#This Row],[上字表識別號]])</f>
        <v>h</v>
      </c>
      <c r="L3118" s="210" t="str" cm="1">
        <f t="array" ref="L3118" xml:space="preserve"> INDEX(切語上字資料表[清濁], 小韻資料表[[#This Row],[上字表識別號]])</f>
        <v>次清</v>
      </c>
      <c r="M3118" s="223" t="str" cm="1">
        <f t="array" ref="M3118" xml:space="preserve"> INDEX(切語上字資料表[發送收], 小韻資料表[[#This Row],[上字表識別號]])</f>
        <v>送氣</v>
      </c>
      <c r="N3118" s="205" cm="1">
        <f t="array" ref="N3118" xml:space="preserve"> MATCH(TRUE, ISNUMBER( SEARCH( RIGHT(小韻資料表[[#This Row],[切語]],1), 切語下字資料表[切語下字]) ), 0)</f>
        <v>327</v>
      </c>
      <c r="O3118" s="207" t="str" cm="1">
        <f t="array" ref="O3118" xml:space="preserve"> INDEX(切語下字資料表[韻母], 小韻資料表[[#This Row],[下字表識別號]])</f>
        <v>勘開1</v>
      </c>
      <c r="P3118" s="207" t="str" cm="1">
        <f t="array" ref="P3118" xml:space="preserve"> INDEX(切語下字資料表[韻母拼音碼], 小韻資料表[[#This Row],[下字表識別號]])</f>
        <v>am</v>
      </c>
      <c r="Q3118" s="210" t="str" cm="1">
        <f t="array" ref="Q3118" xml:space="preserve"> INDEX(設定表!$C$19:$C$23, INT( LEFT(小韻資料表[[#This Row],[目次編碼]],1) ))</f>
        <v>去</v>
      </c>
      <c r="R3118" s="210">
        <f xml:space="preserve">  INDEX(設定表!$C$8:$C$15, MATCH( (RIGHT(小韻資料表[[#This Row],[清濁]]) &amp; 小韻資料表[[#This Row],[調]]), 設定表!$B$8:$B$15, 0))</f>
        <v>3</v>
      </c>
      <c r="S3118" s="205" t="s">
        <v>309</v>
      </c>
      <c r="T3118" s="205" t="s">
        <v>309</v>
      </c>
      <c r="U3118" s="226" t="s">
        <v>309</v>
      </c>
      <c r="V3118" s="147" t="s">
        <v>309</v>
      </c>
      <c r="X3118" s="135"/>
      <c r="Y3118" s="135"/>
      <c r="AA3118" s="135"/>
      <c r="AB3118" s="134"/>
      <c r="AC3118" s="135"/>
      <c r="AD3118" s="135"/>
      <c r="AH3118" s="135"/>
      <c r="AI3118" s="135"/>
    </row>
    <row r="3119" spans="1:35" ht="31.5">
      <c r="A3119" s="205">
        <v>3115</v>
      </c>
      <c r="B3119" s="206" t="s">
        <v>10779</v>
      </c>
      <c r="C3119" s="207" t="str">
        <f xml:space="preserve"> _xlfn.CONCAT(小韻資料表[[#This Row],[聲母拼音碼]],小韻資料表[[#This Row],[韻母拼音碼]],小韻資料表[[#This Row],[調號]])</f>
        <v>cam3</v>
      </c>
      <c r="D3119" s="206" t="s">
        <v>10780</v>
      </c>
      <c r="E3119" s="208" t="s">
        <v>1159</v>
      </c>
      <c r="F3119" s="205">
        <v>14</v>
      </c>
      <c r="G3119" s="209" t="s">
        <v>10781</v>
      </c>
      <c r="H3119" s="205">
        <f xml:space="preserve"> LEN(小韻資料表[[#This Row],[小韻字集]])</f>
        <v>2</v>
      </c>
      <c r="I3119" s="205" cm="1">
        <f t="array" ref="I3119" xml:space="preserve"> MATCH(TRUE, ISNUMBER( SEARCH( LEFT(小韻資料表[[#This Row],[切語]],1), 切語上字資料表[切語上字]) ), 0)</f>
        <v>21</v>
      </c>
      <c r="J3119" s="210" t="str" cm="1">
        <f t="array" ref="J3119" xml:space="preserve"> INDEX(切語上字資料表[聲母], 小韻資料表[[#This Row],[上字表識別號]])</f>
        <v>精</v>
      </c>
      <c r="K3119" s="210" t="str" cm="1">
        <f t="array" ref="K3119" xml:space="preserve"> INDEX(切語上字資料表[聲母拼音碼], 小韻資料表[[#This Row],[上字表識別號]])</f>
        <v>c</v>
      </c>
      <c r="L3119" s="210" t="str" cm="1">
        <f t="array" ref="L3119" xml:space="preserve"> INDEX(切語上字資料表[清濁], 小韻資料表[[#This Row],[上字表識別號]])</f>
        <v>全清</v>
      </c>
      <c r="M3119" s="223" t="str" cm="1">
        <f t="array" ref="M3119" xml:space="preserve"> INDEX(切語上字資料表[發送收], 小韻資料表[[#This Row],[上字表識別號]])</f>
        <v>發聲</v>
      </c>
      <c r="N3119" s="205" cm="1">
        <f t="array" ref="N3119" xml:space="preserve"> MATCH(TRUE, ISNUMBER( SEARCH( RIGHT(小韻資料表[[#This Row],[切語]],1), 切語下字資料表[切語下字]) ), 0)</f>
        <v>327</v>
      </c>
      <c r="O3119" s="207" t="str" cm="1">
        <f t="array" ref="O3119" xml:space="preserve"> INDEX(切語下字資料表[韻母], 小韻資料表[[#This Row],[下字表識別號]])</f>
        <v>勘開1</v>
      </c>
      <c r="P3119" s="207" t="str" cm="1">
        <f t="array" ref="P3119" xml:space="preserve"> INDEX(切語下字資料表[韻母拼音碼], 小韻資料表[[#This Row],[下字表識別號]])</f>
        <v>am</v>
      </c>
      <c r="Q3119" s="210" t="str" cm="1">
        <f t="array" ref="Q3119" xml:space="preserve"> INDEX(設定表!$C$19:$C$23, INT( LEFT(小韻資料表[[#This Row],[目次編碼]],1) ))</f>
        <v>去</v>
      </c>
      <c r="R3119" s="210">
        <f xml:space="preserve">  INDEX(設定表!$C$8:$C$15, MATCH( (RIGHT(小韻資料表[[#This Row],[清濁]]) &amp; 小韻資料表[[#This Row],[調]]), 設定表!$B$8:$B$15, 0))</f>
        <v>3</v>
      </c>
      <c r="S3119" s="205" t="s">
        <v>309</v>
      </c>
      <c r="T3119" s="205" t="s">
        <v>309</v>
      </c>
      <c r="U3119" s="226" t="s">
        <v>309</v>
      </c>
      <c r="V3119" s="146" t="s">
        <v>309</v>
      </c>
      <c r="X3119" s="135"/>
      <c r="Y3119" s="135"/>
      <c r="AA3119" s="135"/>
      <c r="AB3119" s="134"/>
      <c r="AC3119" s="135"/>
      <c r="AD3119" s="135"/>
      <c r="AH3119" s="135"/>
      <c r="AI3119" s="135"/>
    </row>
    <row r="3120" spans="1:35" ht="31.5">
      <c r="A3120" s="205">
        <v>3116</v>
      </c>
      <c r="B3120" s="206" t="s">
        <v>10782</v>
      </c>
      <c r="C3120" s="207" t="str">
        <f xml:space="preserve"> _xlfn.CONCAT(小韻資料表[[#This Row],[聲母拼音碼]],小韻資料表[[#This Row],[韻母拼音碼]],小韻資料表[[#This Row],[調號]])</f>
        <v>kham3</v>
      </c>
      <c r="D3120" s="206" t="s">
        <v>1176</v>
      </c>
      <c r="E3120" s="208" t="s">
        <v>1175</v>
      </c>
      <c r="F3120" s="205">
        <v>1</v>
      </c>
      <c r="G3120" s="209" t="s">
        <v>10783</v>
      </c>
      <c r="H3120" s="205">
        <f xml:space="preserve"> LEN(小韻資料表[[#This Row],[小韻字集]])</f>
        <v>7</v>
      </c>
      <c r="I3120" s="205" cm="1">
        <f t="array" ref="I3120" xml:space="preserve"> MATCH(TRUE, ISNUMBER( SEARCH( LEFT(小韻資料表[[#This Row],[切語]],1), 切語上字資料表[切語上字]) ), 0)</f>
        <v>2</v>
      </c>
      <c r="J3120" s="210" t="str" cm="1">
        <f t="array" ref="J3120" xml:space="preserve"> INDEX(切語上字資料表[聲母], 小韻資料表[[#This Row],[上字表識別號]])</f>
        <v>溪</v>
      </c>
      <c r="K3120" s="210" t="str" cm="1">
        <f t="array" ref="K3120" xml:space="preserve"> INDEX(切語上字資料表[聲母拼音碼], 小韻資料表[[#This Row],[上字表識別號]])</f>
        <v>kh</v>
      </c>
      <c r="L3120" s="210" t="str" cm="1">
        <f t="array" ref="L3120" xml:space="preserve"> INDEX(切語上字資料表[清濁], 小韻資料表[[#This Row],[上字表識別號]])</f>
        <v>次清</v>
      </c>
      <c r="M3120" s="223" t="str" cm="1">
        <f t="array" ref="M3120" xml:space="preserve"> INDEX(切語上字資料表[發送收], 小韻資料表[[#This Row],[上字表識別號]])</f>
        <v>送氣</v>
      </c>
      <c r="N3120" s="205" cm="1">
        <f t="array" ref="N3120" xml:space="preserve"> MATCH(TRUE, ISNUMBER( SEARCH( RIGHT(小韻資料表[[#This Row],[切語]],1), 切語下字資料表[切語下字]) ), 0)</f>
        <v>331</v>
      </c>
      <c r="O3120" s="207" t="str" cm="1">
        <f t="array" ref="O3120" xml:space="preserve"> INDEX(切語下字資料表[韻母], 小韻資料表[[#This Row],[下字表識別號]])</f>
        <v>闞開1</v>
      </c>
      <c r="P3120" s="207" t="str" cm="1">
        <f t="array" ref="P3120" xml:space="preserve"> INDEX(切語下字資料表[韻母拼音碼], 小韻資料表[[#This Row],[下字表識別號]])</f>
        <v>am</v>
      </c>
      <c r="Q3120" s="210" t="str" cm="1">
        <f t="array" ref="Q3120" xml:space="preserve"> INDEX(設定表!$C$19:$C$23, INT( LEFT(小韻資料表[[#This Row],[目次編碼]],1) ))</f>
        <v>去</v>
      </c>
      <c r="R3120" s="210">
        <f xml:space="preserve">  INDEX(設定表!$C$8:$C$15, MATCH( (RIGHT(小韻資料表[[#This Row],[清濁]]) &amp; 小韻資料表[[#This Row],[調]]), 設定表!$B$8:$B$15, 0))</f>
        <v>3</v>
      </c>
      <c r="S3120" s="205" t="s">
        <v>309</v>
      </c>
      <c r="T3120" s="205" t="s">
        <v>309</v>
      </c>
      <c r="U3120" s="226" t="s">
        <v>309</v>
      </c>
      <c r="V3120" s="147" t="s">
        <v>309</v>
      </c>
      <c r="X3120" s="135"/>
      <c r="Y3120" s="135"/>
      <c r="AA3120" s="135"/>
      <c r="AB3120" s="134"/>
      <c r="AC3120" s="135"/>
      <c r="AD3120" s="135"/>
      <c r="AH3120" s="135"/>
      <c r="AI3120" s="135"/>
    </row>
    <row r="3121" spans="1:35" ht="31.5">
      <c r="A3121" s="205">
        <v>3117</v>
      </c>
      <c r="B3121" s="206" t="s">
        <v>13236</v>
      </c>
      <c r="C3121" s="207" t="str">
        <f xml:space="preserve"> _xlfn.CONCAT(小韻資料表[[#This Row],[聲母拼音碼]],小韻資料表[[#This Row],[韻母拼音碼]],小韻資料表[[#This Row],[調號]])</f>
        <v>lam7</v>
      </c>
      <c r="D3121" s="206" t="s">
        <v>10784</v>
      </c>
      <c r="E3121" s="208" t="s">
        <v>1175</v>
      </c>
      <c r="F3121" s="205">
        <v>2</v>
      </c>
      <c r="G3121" s="209" t="s">
        <v>10785</v>
      </c>
      <c r="H3121" s="205">
        <f xml:space="preserve"> LEN(小韻資料表[[#This Row],[小韻字集]])</f>
        <v>10</v>
      </c>
      <c r="I3121" s="205" cm="1">
        <f t="array" ref="I3121" xml:space="preserve"> MATCH(TRUE, ISNUMBER( SEARCH( LEFT(小韻資料表[[#This Row],[切語]],1), 切語上字資料表[切語上字]) ), 0)</f>
        <v>40</v>
      </c>
      <c r="J3121" s="210" t="str" cm="1">
        <f t="array" ref="J3121" xml:space="preserve"> INDEX(切語上字資料表[聲母], 小韻資料表[[#This Row],[上字表識別號]])</f>
        <v>來</v>
      </c>
      <c r="K3121" s="210" t="str" cm="1">
        <f t="array" ref="K3121" xml:space="preserve"> INDEX(切語上字資料表[聲母拼音碼], 小韻資料表[[#This Row],[上字表識別號]])</f>
        <v>l</v>
      </c>
      <c r="L3121" s="210" t="str" cm="1">
        <f t="array" ref="L3121" xml:space="preserve"> INDEX(切語上字資料表[清濁], 小韻資料表[[#This Row],[上字表識別號]])</f>
        <v>次濁</v>
      </c>
      <c r="M3121" s="223" t="str" cm="1">
        <f t="array" ref="M3121" xml:space="preserve"> INDEX(切語上字資料表[發送收], 小韻資料表[[#This Row],[上字表識別號]])</f>
        <v>收聲</v>
      </c>
      <c r="N3121" s="205" cm="1">
        <f t="array" ref="N3121" xml:space="preserve"> MATCH(TRUE, ISNUMBER( SEARCH( RIGHT(小韻資料表[[#This Row],[切語]],1), 切語下字資料表[切語下字]) ), 0)</f>
        <v>331</v>
      </c>
      <c r="O3121" s="207" t="str" cm="1">
        <f t="array" ref="O3121" xml:space="preserve"> INDEX(切語下字資料表[韻母], 小韻資料表[[#This Row],[下字表識別號]])</f>
        <v>闞開1</v>
      </c>
      <c r="P3121" s="207" t="str" cm="1">
        <f t="array" ref="P3121" xml:space="preserve"> INDEX(切語下字資料表[韻母拼音碼], 小韻資料表[[#This Row],[下字表識別號]])</f>
        <v>am</v>
      </c>
      <c r="Q3121" s="210" t="str" cm="1">
        <f t="array" ref="Q3121" xml:space="preserve"> INDEX(設定表!$C$19:$C$23, INT( LEFT(小韻資料表[[#This Row],[目次編碼]],1) ))</f>
        <v>去</v>
      </c>
      <c r="R3121" s="210">
        <f xml:space="preserve">  INDEX(設定表!$C$8:$C$15, MATCH( (RIGHT(小韻資料表[[#This Row],[清濁]]) &amp; 小韻資料表[[#This Row],[調]]), 設定表!$B$8:$B$15, 0))</f>
        <v>7</v>
      </c>
      <c r="S3121" s="205" t="s">
        <v>309</v>
      </c>
      <c r="T3121" s="205" t="s">
        <v>309</v>
      </c>
      <c r="U3121" s="226" t="s">
        <v>309</v>
      </c>
      <c r="V3121" s="146" t="s">
        <v>309</v>
      </c>
      <c r="X3121" s="135"/>
      <c r="Y3121" s="135"/>
      <c r="AA3121" s="135"/>
      <c r="AB3121" s="134"/>
      <c r="AC3121" s="135"/>
      <c r="AD3121" s="135"/>
      <c r="AH3121" s="135"/>
      <c r="AI3121" s="135"/>
    </row>
    <row r="3122" spans="1:35" ht="31.5">
      <c r="A3122" s="205">
        <v>3118</v>
      </c>
      <c r="B3122" s="206" t="s">
        <v>10786</v>
      </c>
      <c r="C3122" s="207" t="str">
        <f xml:space="preserve"> _xlfn.CONCAT(小韻資料表[[#This Row],[聲母拼音碼]],小韻資料表[[#This Row],[韻母拼音碼]],小韻資料表[[#This Row],[調號]])</f>
        <v>tham3</v>
      </c>
      <c r="D3122" s="206" t="s">
        <v>10787</v>
      </c>
      <c r="E3122" s="208" t="s">
        <v>1175</v>
      </c>
      <c r="F3122" s="205">
        <v>3</v>
      </c>
      <c r="G3122" s="209" t="s">
        <v>10788</v>
      </c>
      <c r="H3122" s="205">
        <f xml:space="preserve"> LEN(小韻資料表[[#This Row],[小韻字集]])</f>
        <v>9</v>
      </c>
      <c r="I3122" s="205" cm="1">
        <f t="array" ref="I3122" xml:space="preserve"> MATCH(TRUE, ISNUMBER( SEARCH( LEFT(小韻資料表[[#This Row],[切語]],1), 切語上字資料表[切語上字]) ), 0)</f>
        <v>6</v>
      </c>
      <c r="J3122" s="210" t="str" cm="1">
        <f t="array" ref="J3122" xml:space="preserve"> INDEX(切語上字資料表[聲母], 小韻資料表[[#This Row],[上字表識別號]])</f>
        <v>透</v>
      </c>
      <c r="K3122" s="210" t="str" cm="1">
        <f t="array" ref="K3122" xml:space="preserve"> INDEX(切語上字資料表[聲母拼音碼], 小韻資料表[[#This Row],[上字表識別號]])</f>
        <v>th</v>
      </c>
      <c r="L3122" s="210" t="str" cm="1">
        <f t="array" ref="L3122" xml:space="preserve"> INDEX(切語上字資料表[清濁], 小韻資料表[[#This Row],[上字表識別號]])</f>
        <v>次清</v>
      </c>
      <c r="M3122" s="223" t="str" cm="1">
        <f t="array" ref="M3122" xml:space="preserve"> INDEX(切語上字資料表[發送收], 小韻資料表[[#This Row],[上字表識別號]])</f>
        <v>送氣</v>
      </c>
      <c r="N3122" s="205" cm="1">
        <f t="array" ref="N3122" xml:space="preserve"> MATCH(TRUE, ISNUMBER( SEARCH( RIGHT(小韻資料表[[#This Row],[切語]],1), 切語下字資料表[切語下字]) ), 0)</f>
        <v>331</v>
      </c>
      <c r="O3122" s="207" t="str" cm="1">
        <f t="array" ref="O3122" xml:space="preserve"> INDEX(切語下字資料表[韻母], 小韻資料表[[#This Row],[下字表識別號]])</f>
        <v>闞開1</v>
      </c>
      <c r="P3122" s="207" t="str" cm="1">
        <f t="array" ref="P3122" xml:space="preserve"> INDEX(切語下字資料表[韻母拼音碼], 小韻資料表[[#This Row],[下字表識別號]])</f>
        <v>am</v>
      </c>
      <c r="Q3122" s="210" t="str" cm="1">
        <f t="array" ref="Q3122" xml:space="preserve"> INDEX(設定表!$C$19:$C$23, INT( LEFT(小韻資料表[[#This Row],[目次編碼]],1) ))</f>
        <v>去</v>
      </c>
      <c r="R3122" s="210">
        <f xml:space="preserve">  INDEX(設定表!$C$8:$C$15, MATCH( (RIGHT(小韻資料表[[#This Row],[清濁]]) &amp; 小韻資料表[[#This Row],[調]]), 設定表!$B$8:$B$15, 0))</f>
        <v>3</v>
      </c>
      <c r="S3122" s="205" t="s">
        <v>309</v>
      </c>
      <c r="T3122" s="205" t="s">
        <v>309</v>
      </c>
      <c r="U3122" s="226" t="s">
        <v>309</v>
      </c>
      <c r="V3122" s="147" t="s">
        <v>309</v>
      </c>
      <c r="X3122" s="135"/>
      <c r="Y3122" s="135"/>
      <c r="AA3122" s="135"/>
      <c r="AB3122" s="134"/>
      <c r="AC3122" s="135"/>
      <c r="AD3122" s="135"/>
      <c r="AH3122" s="135"/>
      <c r="AI3122" s="135"/>
    </row>
    <row r="3123" spans="1:35" ht="31.5">
      <c r="A3123" s="205">
        <v>3119</v>
      </c>
      <c r="B3123" s="206" t="s">
        <v>10789</v>
      </c>
      <c r="C3123" s="207" t="str">
        <f xml:space="preserve"> _xlfn.CONCAT(小韻資料表[[#This Row],[聲母拼音碼]],小韻資料表[[#This Row],[韻母拼音碼]],小韻資料表[[#This Row],[調號]])</f>
        <v>kam3</v>
      </c>
      <c r="D3123" s="206" t="s">
        <v>10790</v>
      </c>
      <c r="E3123" s="208" t="s">
        <v>1175</v>
      </c>
      <c r="F3123" s="205">
        <v>4</v>
      </c>
      <c r="G3123" s="209" t="s">
        <v>10790</v>
      </c>
      <c r="H3123" s="205">
        <f xml:space="preserve"> LEN(小韻資料表[[#This Row],[小韻字集]])</f>
        <v>2</v>
      </c>
      <c r="I3123" s="205" cm="1">
        <f t="array" ref="I3123" xml:space="preserve"> MATCH(TRUE, ISNUMBER( SEARCH( LEFT(小韻資料表[[#This Row],[切語]],1), 切語上字資料表[切語上字]) ), 0)</f>
        <v>1</v>
      </c>
      <c r="J3123" s="210" t="str" cm="1">
        <f t="array" ref="J3123" xml:space="preserve"> INDEX(切語上字資料表[聲母], 小韻資料表[[#This Row],[上字表識別號]])</f>
        <v>見</v>
      </c>
      <c r="K3123" s="210" t="str" cm="1">
        <f t="array" ref="K3123" xml:space="preserve"> INDEX(切語上字資料表[聲母拼音碼], 小韻資料表[[#This Row],[上字表識別號]])</f>
        <v>k</v>
      </c>
      <c r="L3123" s="210" t="str" cm="1">
        <f t="array" ref="L3123" xml:space="preserve"> INDEX(切語上字資料表[清濁], 小韻資料表[[#This Row],[上字表識別號]])</f>
        <v>全清</v>
      </c>
      <c r="M3123" s="223" t="str" cm="1">
        <f t="array" ref="M3123" xml:space="preserve"> INDEX(切語上字資料表[發送收], 小韻資料表[[#This Row],[上字表識別號]])</f>
        <v>發聲</v>
      </c>
      <c r="N3123" s="205" cm="1">
        <f t="array" ref="N3123" xml:space="preserve"> MATCH(TRUE, ISNUMBER( SEARCH( RIGHT(小韻資料表[[#This Row],[切語]],1), 切語下字資料表[切語下字]) ), 0)</f>
        <v>331</v>
      </c>
      <c r="O3123" s="207" t="str" cm="1">
        <f t="array" ref="O3123" xml:space="preserve"> INDEX(切語下字資料表[韻母], 小韻資料表[[#This Row],[下字表識別號]])</f>
        <v>闞開1</v>
      </c>
      <c r="P3123" s="207" t="str" cm="1">
        <f t="array" ref="P3123" xml:space="preserve"> INDEX(切語下字資料表[韻母拼音碼], 小韻資料表[[#This Row],[下字表識別號]])</f>
        <v>am</v>
      </c>
      <c r="Q3123" s="210" t="str" cm="1">
        <f t="array" ref="Q3123" xml:space="preserve"> INDEX(設定表!$C$19:$C$23, INT( LEFT(小韻資料表[[#This Row],[目次編碼]],1) ))</f>
        <v>去</v>
      </c>
      <c r="R3123" s="210">
        <f xml:space="preserve">  INDEX(設定表!$C$8:$C$15, MATCH( (RIGHT(小韻資料表[[#This Row],[清濁]]) &amp; 小韻資料表[[#This Row],[調]]), 設定表!$B$8:$B$15, 0))</f>
        <v>3</v>
      </c>
      <c r="S3123" s="205" t="s">
        <v>309</v>
      </c>
      <c r="T3123" s="205" t="s">
        <v>309</v>
      </c>
      <c r="U3123" s="226" t="s">
        <v>309</v>
      </c>
      <c r="V3123" s="146" t="s">
        <v>309</v>
      </c>
      <c r="X3123" s="135"/>
      <c r="Y3123" s="135"/>
      <c r="AA3123" s="135"/>
      <c r="AB3123" s="134"/>
      <c r="AC3123" s="135"/>
      <c r="AD3123" s="135"/>
      <c r="AH3123" s="135"/>
      <c r="AI3123" s="135"/>
    </row>
    <row r="3124" spans="1:35" ht="31.5">
      <c r="A3124" s="205">
        <v>3120</v>
      </c>
      <c r="B3124" s="206" t="s">
        <v>10791</v>
      </c>
      <c r="C3124" s="207" t="str">
        <f xml:space="preserve"> _xlfn.CONCAT(小韻資料表[[#This Row],[聲母拼音碼]],小韻資料表[[#This Row],[韻母拼音碼]],小韻資料表[[#This Row],[調號]])</f>
        <v>ham3</v>
      </c>
      <c r="D3124" s="206" t="s">
        <v>10792</v>
      </c>
      <c r="E3124" s="208" t="s">
        <v>1175</v>
      </c>
      <c r="F3124" s="205">
        <v>5</v>
      </c>
      <c r="G3124" s="209" t="s">
        <v>10793</v>
      </c>
      <c r="H3124" s="205">
        <f xml:space="preserve"> LEN(小韻資料表[[#This Row],[小韻字集]])</f>
        <v>4</v>
      </c>
      <c r="I3124" s="205" cm="1">
        <f t="array" ref="I3124" xml:space="preserve"> MATCH(TRUE, ISNUMBER( SEARCH( LEFT(小韻資料表[[#This Row],[切語]],1), 切語上字資料表[切語上字]) ), 0)</f>
        <v>36</v>
      </c>
      <c r="J3124" s="210" t="str" cm="1">
        <f t="array" ref="J3124" xml:space="preserve"> INDEX(切語上字資料表[聲母], 小韻資料表[[#This Row],[上字表識別號]])</f>
        <v>曉</v>
      </c>
      <c r="K3124" s="210" t="str" cm="1">
        <f t="array" ref="K3124" xml:space="preserve"> INDEX(切語上字資料表[聲母拼音碼], 小韻資料表[[#This Row],[上字表識別號]])</f>
        <v>h</v>
      </c>
      <c r="L3124" s="210" t="str" cm="1">
        <f t="array" ref="L3124" xml:space="preserve"> INDEX(切語上字資料表[清濁], 小韻資料表[[#This Row],[上字表識別號]])</f>
        <v>次清</v>
      </c>
      <c r="M3124" s="223" t="str" cm="1">
        <f t="array" ref="M3124" xml:space="preserve"> INDEX(切語上字資料表[發送收], 小韻資料表[[#This Row],[上字表識別號]])</f>
        <v>送氣</v>
      </c>
      <c r="N3124" s="205" cm="1">
        <f t="array" ref="N3124" xml:space="preserve"> MATCH(TRUE, ISNUMBER( SEARCH( RIGHT(小韻資料表[[#This Row],[切語]],1), 切語下字資料表[切語下字]) ), 0)</f>
        <v>331</v>
      </c>
      <c r="O3124" s="207" t="str" cm="1">
        <f t="array" ref="O3124" xml:space="preserve"> INDEX(切語下字資料表[韻母], 小韻資料表[[#This Row],[下字表識別號]])</f>
        <v>闞開1</v>
      </c>
      <c r="P3124" s="207" t="str" cm="1">
        <f t="array" ref="P3124" xml:space="preserve"> INDEX(切語下字資料表[韻母拼音碼], 小韻資料表[[#This Row],[下字表識別號]])</f>
        <v>am</v>
      </c>
      <c r="Q3124" s="210" t="str" cm="1">
        <f t="array" ref="Q3124" xml:space="preserve"> INDEX(設定表!$C$19:$C$23, INT( LEFT(小韻資料表[[#This Row],[目次編碼]],1) ))</f>
        <v>去</v>
      </c>
      <c r="R3124" s="210">
        <f xml:space="preserve">  INDEX(設定表!$C$8:$C$15, MATCH( (RIGHT(小韻資料表[[#This Row],[清濁]]) &amp; 小韻資料表[[#This Row],[調]]), 設定表!$B$8:$B$15, 0))</f>
        <v>3</v>
      </c>
      <c r="S3124" s="205" t="s">
        <v>309</v>
      </c>
      <c r="T3124" s="205" t="s">
        <v>309</v>
      </c>
      <c r="U3124" s="226" t="s">
        <v>309</v>
      </c>
      <c r="V3124" s="147" t="s">
        <v>309</v>
      </c>
      <c r="X3124" s="135"/>
      <c r="Y3124" s="135"/>
      <c r="AA3124" s="135"/>
      <c r="AB3124" s="134"/>
      <c r="AC3124" s="135"/>
      <c r="AD3124" s="135"/>
      <c r="AH3124" s="135"/>
      <c r="AI3124" s="135"/>
    </row>
    <row r="3125" spans="1:35" ht="31.5">
      <c r="A3125" s="205">
        <v>3121</v>
      </c>
      <c r="B3125" s="206" t="s">
        <v>10794</v>
      </c>
      <c r="C3125" s="207" t="str">
        <f xml:space="preserve"> _xlfn.CONCAT(小韻資料表[[#This Row],[聲母拼音碼]],小韻資料表[[#This Row],[韻母拼音碼]],小韻資料表[[#This Row],[調號]])</f>
        <v>ham7</v>
      </c>
      <c r="D3125" s="206" t="s">
        <v>10795</v>
      </c>
      <c r="E3125" s="208" t="s">
        <v>1175</v>
      </c>
      <c r="F3125" s="205">
        <v>6</v>
      </c>
      <c r="G3125" s="209" t="s">
        <v>10796</v>
      </c>
      <c r="H3125" s="205">
        <f xml:space="preserve"> LEN(小韻資料表[[#This Row],[小韻字集]])</f>
        <v>7</v>
      </c>
      <c r="I3125" s="205" cm="1">
        <f t="array" ref="I3125" xml:space="preserve"> MATCH(TRUE, ISNUMBER( SEARCH( LEFT(小韻資料表[[#This Row],[切語]],1), 切語上字資料表[切語上字]) ), 0)</f>
        <v>37</v>
      </c>
      <c r="J3125" s="210" t="str" cm="1">
        <f t="array" ref="J3125" xml:space="preserve"> INDEX(切語上字資料表[聲母], 小韻資料表[[#This Row],[上字表識別號]])</f>
        <v>匣</v>
      </c>
      <c r="K3125" s="210" t="str" cm="1">
        <f t="array" ref="K3125" xml:space="preserve"> INDEX(切語上字資料表[聲母拼音碼], 小韻資料表[[#This Row],[上字表識別號]])</f>
        <v>h</v>
      </c>
      <c r="L3125" s="210" t="str" cm="1">
        <f t="array" ref="L3125" xml:space="preserve"> INDEX(切語上字資料表[清濁], 小韻資料表[[#This Row],[上字表識別號]])</f>
        <v>全濁</v>
      </c>
      <c r="M3125" s="223" t="str" cm="1">
        <f t="array" ref="M3125" xml:space="preserve"> INDEX(切語上字資料表[發送收], 小韻資料表[[#This Row],[上字表識別號]])</f>
        <v>送氣</v>
      </c>
      <c r="N3125" s="205" cm="1">
        <f t="array" ref="N3125" xml:space="preserve"> MATCH(TRUE, ISNUMBER( SEARCH( RIGHT(小韻資料表[[#This Row],[切語]],1), 切語下字資料表[切語下字]) ), 0)</f>
        <v>331</v>
      </c>
      <c r="O3125" s="207" t="str" cm="1">
        <f t="array" ref="O3125" xml:space="preserve"> INDEX(切語下字資料表[韻母], 小韻資料表[[#This Row],[下字表識別號]])</f>
        <v>闞開1</v>
      </c>
      <c r="P3125" s="207" t="str" cm="1">
        <f t="array" ref="P3125" xml:space="preserve"> INDEX(切語下字資料表[韻母拼音碼], 小韻資料表[[#This Row],[下字表識別號]])</f>
        <v>am</v>
      </c>
      <c r="Q3125" s="210" t="str" cm="1">
        <f t="array" ref="Q3125" xml:space="preserve"> INDEX(設定表!$C$19:$C$23, INT( LEFT(小韻資料表[[#This Row],[目次編碼]],1) ))</f>
        <v>去</v>
      </c>
      <c r="R3125" s="210">
        <f xml:space="preserve">  INDEX(設定表!$C$8:$C$15, MATCH( (RIGHT(小韻資料表[[#This Row],[清濁]]) &amp; 小韻資料表[[#This Row],[調]]), 設定表!$B$8:$B$15, 0))</f>
        <v>7</v>
      </c>
      <c r="S3125" s="205" t="s">
        <v>309</v>
      </c>
      <c r="T3125" s="205" t="s">
        <v>309</v>
      </c>
      <c r="U3125" s="226" t="s">
        <v>309</v>
      </c>
      <c r="V3125" s="146" t="s">
        <v>309</v>
      </c>
      <c r="X3125" s="135"/>
      <c r="Y3125" s="135"/>
      <c r="AA3125" s="135"/>
      <c r="AB3125" s="134"/>
      <c r="AC3125" s="135"/>
      <c r="AD3125" s="135"/>
      <c r="AH3125" s="135"/>
      <c r="AI3125" s="135"/>
    </row>
    <row r="3126" spans="1:35" ht="31.5">
      <c r="A3126" s="205">
        <v>3122</v>
      </c>
      <c r="B3126" s="206" t="s">
        <v>10797</v>
      </c>
      <c r="C3126" s="207" t="str">
        <f xml:space="preserve"> _xlfn.CONCAT(小韻資料表[[#This Row],[聲母拼音碼]],小韻資料表[[#This Row],[韻母拼音碼]],小韻資料表[[#This Row],[調號]])</f>
        <v>tam7</v>
      </c>
      <c r="D3126" s="206" t="s">
        <v>10798</v>
      </c>
      <c r="E3126" s="208" t="s">
        <v>1175</v>
      </c>
      <c r="F3126" s="205">
        <v>7</v>
      </c>
      <c r="G3126" s="209" t="s">
        <v>10799</v>
      </c>
      <c r="H3126" s="205">
        <f xml:space="preserve"> LEN(小韻資料表[[#This Row],[小韻字集]])</f>
        <v>8</v>
      </c>
      <c r="I3126" s="205" cm="1">
        <f t="array" ref="I3126" xml:space="preserve"> MATCH(TRUE, ISNUMBER( SEARCH( LEFT(小韻資料表[[#This Row],[切語]],1), 切語上字資料表[切語上字]) ), 0)</f>
        <v>7</v>
      </c>
      <c r="J3126" s="210" t="str" cm="1">
        <f t="array" ref="J3126" xml:space="preserve"> INDEX(切語上字資料表[聲母], 小韻資料表[[#This Row],[上字表識別號]])</f>
        <v>定</v>
      </c>
      <c r="K3126" s="210" t="str" cm="1">
        <f t="array" ref="K3126" xml:space="preserve"> INDEX(切語上字資料表[聲母拼音碼], 小韻資料表[[#This Row],[上字表識別號]])</f>
        <v>t</v>
      </c>
      <c r="L3126" s="210" t="str" cm="1">
        <f t="array" ref="L3126" xml:space="preserve"> INDEX(切語上字資料表[清濁], 小韻資料表[[#This Row],[上字表識別號]])</f>
        <v>全濁</v>
      </c>
      <c r="M3126" s="223" cm="1">
        <f t="array" ref="M3126" xml:space="preserve"> INDEX(切語上字資料表[發送收], 小韻資料表[[#This Row],[上字表識別號]])</f>
        <v>0</v>
      </c>
      <c r="N3126" s="205" cm="1">
        <f t="array" ref="N3126" xml:space="preserve"> MATCH(TRUE, ISNUMBER( SEARCH( RIGHT(小韻資料表[[#This Row],[切語]],1), 切語下字資料表[切語下字]) ), 0)</f>
        <v>331</v>
      </c>
      <c r="O3126" s="207" t="str" cm="1">
        <f t="array" ref="O3126" xml:space="preserve"> INDEX(切語下字資料表[韻母], 小韻資料表[[#This Row],[下字表識別號]])</f>
        <v>闞開1</v>
      </c>
      <c r="P3126" s="207" t="str" cm="1">
        <f t="array" ref="P3126" xml:space="preserve"> INDEX(切語下字資料表[韻母拼音碼], 小韻資料表[[#This Row],[下字表識別號]])</f>
        <v>am</v>
      </c>
      <c r="Q3126" s="210" t="str" cm="1">
        <f t="array" ref="Q3126" xml:space="preserve"> INDEX(設定表!$C$19:$C$23, INT( LEFT(小韻資料表[[#This Row],[目次編碼]],1) ))</f>
        <v>去</v>
      </c>
      <c r="R3126" s="210">
        <f xml:space="preserve">  INDEX(設定表!$C$8:$C$15, MATCH( (RIGHT(小韻資料表[[#This Row],[清濁]]) &amp; 小韻資料表[[#This Row],[調]]), 設定表!$B$8:$B$15, 0))</f>
        <v>7</v>
      </c>
      <c r="S3126" s="205" t="s">
        <v>309</v>
      </c>
      <c r="T3126" s="205" t="s">
        <v>309</v>
      </c>
      <c r="U3126" s="226" t="s">
        <v>309</v>
      </c>
      <c r="V3126" s="147" t="s">
        <v>309</v>
      </c>
      <c r="X3126" s="135"/>
      <c r="Y3126" s="135"/>
      <c r="AA3126" s="135"/>
      <c r="AB3126" s="134"/>
      <c r="AC3126" s="135"/>
      <c r="AD3126" s="135"/>
      <c r="AH3126" s="135"/>
      <c r="AI3126" s="135"/>
    </row>
    <row r="3127" spans="1:35" ht="31.5">
      <c r="A3127" s="205">
        <v>3123</v>
      </c>
      <c r="B3127" s="206" t="s">
        <v>10800</v>
      </c>
      <c r="C3127" s="207" t="str">
        <f xml:space="preserve"> _xlfn.CONCAT(小韻資料表[[#This Row],[聲母拼音碼]],小韻資料表[[#This Row],[韻母拼音碼]],小韻資料表[[#This Row],[調號]])</f>
        <v>cam7</v>
      </c>
      <c r="D3127" s="206" t="s">
        <v>10801</v>
      </c>
      <c r="E3127" s="208" t="s">
        <v>1175</v>
      </c>
      <c r="F3127" s="205">
        <v>8</v>
      </c>
      <c r="G3127" s="209" t="s">
        <v>10802</v>
      </c>
      <c r="H3127" s="205">
        <f xml:space="preserve"> LEN(小韻資料表[[#This Row],[小韻字集]])</f>
        <v>3</v>
      </c>
      <c r="I3127" s="205" cm="1">
        <f t="array" ref="I3127" xml:space="preserve"> MATCH(TRUE, ISNUMBER( SEARCH( LEFT(小韻資料表[[#This Row],[切語]],1), 切語上字資料表[切語上字]) ), 0)</f>
        <v>23</v>
      </c>
      <c r="J3127" s="210" t="str" cm="1">
        <f t="array" ref="J3127" xml:space="preserve"> INDEX(切語上字資料表[聲母], 小韻資料表[[#This Row],[上字表識別號]])</f>
        <v>從</v>
      </c>
      <c r="K3127" s="210" t="str" cm="1">
        <f t="array" ref="K3127" xml:space="preserve"> INDEX(切語上字資料表[聲母拼音碼], 小韻資料表[[#This Row],[上字表識別號]])</f>
        <v>c</v>
      </c>
      <c r="L3127" s="210" t="str" cm="1">
        <f t="array" ref="L3127" xml:space="preserve"> INDEX(切語上字資料表[清濁], 小韻資料表[[#This Row],[上字表識別號]])</f>
        <v>全濁</v>
      </c>
      <c r="M3127" s="223" cm="1">
        <f t="array" ref="M3127" xml:space="preserve"> INDEX(切語上字資料表[發送收], 小韻資料表[[#This Row],[上字表識別號]])</f>
        <v>0</v>
      </c>
      <c r="N3127" s="205" cm="1">
        <f t="array" ref="N3127" xml:space="preserve"> MATCH(TRUE, ISNUMBER( SEARCH( RIGHT(小韻資料表[[#This Row],[切語]],1), 切語下字資料表[切語下字]) ), 0)</f>
        <v>331</v>
      </c>
      <c r="O3127" s="207" t="str" cm="1">
        <f t="array" ref="O3127" xml:space="preserve"> INDEX(切語下字資料表[韻母], 小韻資料表[[#This Row],[下字表識別號]])</f>
        <v>闞開1</v>
      </c>
      <c r="P3127" s="207" t="str" cm="1">
        <f t="array" ref="P3127" xml:space="preserve"> INDEX(切語下字資料表[韻母拼音碼], 小韻資料表[[#This Row],[下字表識別號]])</f>
        <v>am</v>
      </c>
      <c r="Q3127" s="210" t="str" cm="1">
        <f t="array" ref="Q3127" xml:space="preserve"> INDEX(設定表!$C$19:$C$23, INT( LEFT(小韻資料表[[#This Row],[目次編碼]],1) ))</f>
        <v>去</v>
      </c>
      <c r="R3127" s="210">
        <f xml:space="preserve">  INDEX(設定表!$C$8:$C$15, MATCH( (RIGHT(小韻資料表[[#This Row],[清濁]]) &amp; 小韻資料表[[#This Row],[調]]), 設定表!$B$8:$B$15, 0))</f>
        <v>7</v>
      </c>
      <c r="S3127" s="205" t="s">
        <v>309</v>
      </c>
      <c r="T3127" s="205" t="s">
        <v>309</v>
      </c>
      <c r="U3127" s="226" t="s">
        <v>309</v>
      </c>
      <c r="V3127" s="146" t="s">
        <v>309</v>
      </c>
      <c r="X3127" s="135"/>
      <c r="Y3127" s="135"/>
      <c r="AA3127" s="135"/>
      <c r="AB3127" s="134"/>
      <c r="AC3127" s="135"/>
      <c r="AD3127" s="135"/>
      <c r="AH3127" s="135"/>
      <c r="AI3127" s="135"/>
    </row>
    <row r="3128" spans="1:35" ht="31.5">
      <c r="A3128" s="205">
        <v>3124</v>
      </c>
      <c r="B3128" s="206" t="s">
        <v>10803</v>
      </c>
      <c r="C3128" s="207" t="str">
        <f xml:space="preserve"> _xlfn.CONCAT(小韻資料表[[#This Row],[聲母拼音碼]],小韻資料表[[#This Row],[韻母拼音碼]],小韻資料表[[#This Row],[調號]])</f>
        <v>tam3</v>
      </c>
      <c r="D3128" s="206" t="s">
        <v>4896</v>
      </c>
      <c r="E3128" s="208" t="s">
        <v>1175</v>
      </c>
      <c r="F3128" s="205">
        <v>9</v>
      </c>
      <c r="G3128" s="209" t="s">
        <v>10804</v>
      </c>
      <c r="H3128" s="205">
        <f xml:space="preserve"> LEN(小韻資料表[[#This Row],[小韻字集]])</f>
        <v>2</v>
      </c>
      <c r="I3128" s="205" cm="1">
        <f t="array" ref="I3128" xml:space="preserve"> MATCH(TRUE, ISNUMBER( SEARCH( LEFT(小韻資料表[[#This Row],[切語]],1), 切語上字資料表[切語上字]) ), 0)</f>
        <v>5</v>
      </c>
      <c r="J3128" s="210" t="str" cm="1">
        <f t="array" ref="J3128" xml:space="preserve"> INDEX(切語上字資料表[聲母], 小韻資料表[[#This Row],[上字表識別號]])</f>
        <v>端</v>
      </c>
      <c r="K3128" s="210" t="str" cm="1">
        <f t="array" ref="K3128" xml:space="preserve"> INDEX(切語上字資料表[聲母拼音碼], 小韻資料表[[#This Row],[上字表識別號]])</f>
        <v>t</v>
      </c>
      <c r="L3128" s="210" t="str" cm="1">
        <f t="array" ref="L3128" xml:space="preserve"> INDEX(切語上字資料表[清濁], 小韻資料表[[#This Row],[上字表識別號]])</f>
        <v>全清</v>
      </c>
      <c r="M3128" s="223" t="str" cm="1">
        <f t="array" ref="M3128" xml:space="preserve"> INDEX(切語上字資料表[發送收], 小韻資料表[[#This Row],[上字表識別號]])</f>
        <v>發聲</v>
      </c>
      <c r="N3128" s="205" cm="1">
        <f t="array" ref="N3128" xml:space="preserve"> MATCH(TRUE, ISNUMBER( SEARCH( RIGHT(小韻資料表[[#This Row],[切語]],1), 切語下字資料表[切語下字]) ), 0)</f>
        <v>331</v>
      </c>
      <c r="O3128" s="207" t="str" cm="1">
        <f t="array" ref="O3128" xml:space="preserve"> INDEX(切語下字資料表[韻母], 小韻資料表[[#This Row],[下字表識別號]])</f>
        <v>闞開1</v>
      </c>
      <c r="P3128" s="207" t="str" cm="1">
        <f t="array" ref="P3128" xml:space="preserve"> INDEX(切語下字資料表[韻母拼音碼], 小韻資料表[[#This Row],[下字表識別號]])</f>
        <v>am</v>
      </c>
      <c r="Q3128" s="210" t="str" cm="1">
        <f t="array" ref="Q3128" xml:space="preserve"> INDEX(設定表!$C$19:$C$23, INT( LEFT(小韻資料表[[#This Row],[目次編碼]],1) ))</f>
        <v>去</v>
      </c>
      <c r="R3128" s="210">
        <f xml:space="preserve">  INDEX(設定表!$C$8:$C$15, MATCH( (RIGHT(小韻資料表[[#This Row],[清濁]]) &amp; 小韻資料表[[#This Row],[調]]), 設定表!$B$8:$B$15, 0))</f>
        <v>3</v>
      </c>
      <c r="S3128" s="205" t="s">
        <v>309</v>
      </c>
      <c r="T3128" s="205" t="s">
        <v>309</v>
      </c>
      <c r="U3128" s="226" t="s">
        <v>309</v>
      </c>
      <c r="V3128" s="147" t="s">
        <v>309</v>
      </c>
      <c r="X3128" s="135"/>
      <c r="Y3128" s="135"/>
      <c r="AA3128" s="135"/>
      <c r="AB3128" s="134"/>
      <c r="AC3128" s="135"/>
      <c r="AD3128" s="135"/>
      <c r="AH3128" s="135"/>
      <c r="AI3128" s="135"/>
    </row>
    <row r="3129" spans="1:35" ht="31.5">
      <c r="A3129" s="205">
        <v>3125</v>
      </c>
      <c r="B3129" s="206" t="s">
        <v>10805</v>
      </c>
      <c r="C3129" s="207" t="str">
        <f xml:space="preserve"> _xlfn.CONCAT(小韻資料表[[#This Row],[聲母拼音碼]],小韻資料表[[#This Row],[韻母拼音碼]],小韻資料表[[#This Row],[調號]])</f>
        <v>sam3</v>
      </c>
      <c r="D3129" s="206" t="s">
        <v>4899</v>
      </c>
      <c r="E3129" s="208" t="s">
        <v>1175</v>
      </c>
      <c r="F3129" s="205">
        <v>10</v>
      </c>
      <c r="G3129" s="209" t="s">
        <v>4899</v>
      </c>
      <c r="H3129" s="205">
        <f xml:space="preserve"> LEN(小韻資料表[[#This Row],[小韻字集]])</f>
        <v>1</v>
      </c>
      <c r="I3129" s="205" cm="1">
        <f t="array" ref="I3129" xml:space="preserve"> MATCH(TRUE, ISNUMBER( SEARCH( LEFT(小韻資料表[[#This Row],[切語]],1), 切語上字資料表[切語上字]) ), 0)</f>
        <v>24</v>
      </c>
      <c r="J3129" s="210" t="str" cm="1">
        <f t="array" ref="J3129" xml:space="preserve"> INDEX(切語上字資料表[聲母], 小韻資料表[[#This Row],[上字表識別號]])</f>
        <v>心</v>
      </c>
      <c r="K3129" s="210" t="str" cm="1">
        <f t="array" ref="K3129" xml:space="preserve"> INDEX(切語上字資料表[聲母拼音碼], 小韻資料表[[#This Row],[上字表識別號]])</f>
        <v>s</v>
      </c>
      <c r="L3129" s="210" t="str" cm="1">
        <f t="array" ref="L3129" xml:space="preserve"> INDEX(切語上字資料表[清濁], 小韻資料表[[#This Row],[上字表識別號]])</f>
        <v>全清</v>
      </c>
      <c r="M3129" s="223" t="str" cm="1">
        <f t="array" ref="M3129" xml:space="preserve"> INDEX(切語上字資料表[發送收], 小韻資料表[[#This Row],[上字表識別號]])</f>
        <v>送氣</v>
      </c>
      <c r="N3129" s="205" cm="1">
        <f t="array" ref="N3129" xml:space="preserve"> MATCH(TRUE, ISNUMBER( SEARCH( RIGHT(小韻資料表[[#This Row],[切語]],1), 切語下字資料表[切語下字]) ), 0)</f>
        <v>331</v>
      </c>
      <c r="O3129" s="207" t="str" cm="1">
        <f t="array" ref="O3129" xml:space="preserve"> INDEX(切語下字資料表[韻母], 小韻資料表[[#This Row],[下字表識別號]])</f>
        <v>闞開1</v>
      </c>
      <c r="P3129" s="207" t="str" cm="1">
        <f t="array" ref="P3129" xml:space="preserve"> INDEX(切語下字資料表[韻母拼音碼], 小韻資料表[[#This Row],[下字表識別號]])</f>
        <v>am</v>
      </c>
      <c r="Q3129" s="210" t="str" cm="1">
        <f t="array" ref="Q3129" xml:space="preserve"> INDEX(設定表!$C$19:$C$23, INT( LEFT(小韻資料表[[#This Row],[目次編碼]],1) ))</f>
        <v>去</v>
      </c>
      <c r="R3129" s="210">
        <f xml:space="preserve">  INDEX(設定表!$C$8:$C$15, MATCH( (RIGHT(小韻資料表[[#This Row],[清濁]]) &amp; 小韻資料表[[#This Row],[調]]), 設定表!$B$8:$B$15, 0))</f>
        <v>3</v>
      </c>
      <c r="S3129" s="205" t="s">
        <v>309</v>
      </c>
      <c r="T3129" s="205" t="s">
        <v>309</v>
      </c>
      <c r="U3129" s="226" t="s">
        <v>309</v>
      </c>
      <c r="V3129" s="146" t="s">
        <v>309</v>
      </c>
      <c r="X3129" s="135"/>
      <c r="Y3129" s="135"/>
      <c r="AA3129" s="135"/>
      <c r="AB3129" s="134"/>
      <c r="AC3129" s="135"/>
      <c r="AD3129" s="135"/>
      <c r="AH3129" s="135"/>
      <c r="AI3129" s="135"/>
    </row>
    <row r="3130" spans="1:35" ht="31.5">
      <c r="A3130" s="205">
        <v>3126</v>
      </c>
      <c r="B3130" s="206" t="s">
        <v>10806</v>
      </c>
      <c r="C3130" s="207" t="str">
        <f xml:space="preserve"> _xlfn.CONCAT(小韻資料表[[#This Row],[聲母拼音碼]],小韻資料表[[#This Row],[韻母拼音碼]],小韻資料表[[#This Row],[調號]])</f>
        <v>Øiam7</v>
      </c>
      <c r="D3130" s="206" t="s">
        <v>1193</v>
      </c>
      <c r="E3130" s="208" t="s">
        <v>1192</v>
      </c>
      <c r="F3130" s="205">
        <v>1</v>
      </c>
      <c r="G3130" s="209" t="s">
        <v>10807</v>
      </c>
      <c r="H3130" s="205">
        <f xml:space="preserve"> LEN(小韻資料表[[#This Row],[小韻字集]])</f>
        <v>11</v>
      </c>
      <c r="I3130" s="205" cm="1">
        <f t="array" ref="I3130" xml:space="preserve"> MATCH(TRUE, ISNUMBER( SEARCH( LEFT(小韻資料表[[#This Row],[切語]],1), 切語上字資料表[切語上字]) ), 0)</f>
        <v>39</v>
      </c>
      <c r="J3130" s="210" t="str" cm="1">
        <f t="array" ref="J3130" xml:space="preserve"> INDEX(切語上字資料表[聲母], 小韻資料表[[#This Row],[上字表識別號]])</f>
        <v>喻</v>
      </c>
      <c r="K3130" s="210" t="str" cm="1">
        <f t="array" ref="K3130" xml:space="preserve"> INDEX(切語上字資料表[聲母拼音碼], 小韻資料表[[#This Row],[上字表識別號]])</f>
        <v>Ø</v>
      </c>
      <c r="L3130" s="210" t="str" cm="1">
        <f t="array" ref="L3130" xml:space="preserve"> INDEX(切語上字資料表[清濁], 小韻資料表[[#This Row],[上字表識別號]])</f>
        <v>次濁</v>
      </c>
      <c r="M3130" s="223" t="str" cm="1">
        <f t="array" ref="M3130" xml:space="preserve"> INDEX(切語上字資料表[發送收], 小韻資料表[[#This Row],[上字表識別號]])</f>
        <v>發聲</v>
      </c>
      <c r="N3130" s="205" cm="1">
        <f t="array" ref="N3130" xml:space="preserve"> MATCH(TRUE, ISNUMBER( SEARCH( RIGHT(小韻資料表[[#This Row],[切語]],1), 切語下字資料表[切語下字]) ), 0)</f>
        <v>335</v>
      </c>
      <c r="O3130" s="207" t="str" cm="1">
        <f t="array" ref="O3130" xml:space="preserve"> INDEX(切語下字資料表[韻母], 小韻資料表[[#This Row],[下字表識別號]])</f>
        <v>豔開4</v>
      </c>
      <c r="P3130" s="207" t="str" cm="1">
        <f t="array" ref="P3130" xml:space="preserve"> INDEX(切語下字資料表[韻母拼音碼], 小韻資料表[[#This Row],[下字表識別號]])</f>
        <v>iam</v>
      </c>
      <c r="Q3130" s="210" t="str" cm="1">
        <f t="array" ref="Q3130" xml:space="preserve"> INDEX(設定表!$C$19:$C$23, INT( LEFT(小韻資料表[[#This Row],[目次編碼]],1) ))</f>
        <v>去</v>
      </c>
      <c r="R3130" s="210">
        <f xml:space="preserve">  INDEX(設定表!$C$8:$C$15, MATCH( (RIGHT(小韻資料表[[#This Row],[清濁]]) &amp; 小韻資料表[[#This Row],[調]]), 設定表!$B$8:$B$15, 0))</f>
        <v>7</v>
      </c>
      <c r="S3130" s="205" t="s">
        <v>309</v>
      </c>
      <c r="T3130" s="205" t="s">
        <v>309</v>
      </c>
      <c r="U3130" s="226" t="s">
        <v>10808</v>
      </c>
      <c r="V3130" s="147" t="s">
        <v>309</v>
      </c>
      <c r="X3130" s="135"/>
      <c r="Y3130" s="135"/>
      <c r="AA3130" s="135"/>
      <c r="AB3130" s="134"/>
      <c r="AC3130" s="135"/>
      <c r="AD3130" s="135"/>
      <c r="AH3130" s="135"/>
      <c r="AI3130" s="135"/>
    </row>
    <row r="3131" spans="1:35" ht="31.5">
      <c r="A3131" s="205">
        <v>3127</v>
      </c>
      <c r="B3131" s="206" t="s">
        <v>10809</v>
      </c>
      <c r="C3131" s="207" t="str">
        <f xml:space="preserve"> _xlfn.CONCAT(小韻資料表[[#This Row],[聲母拼音碼]],小韻資料表[[#This Row],[韻母拼音碼]],小韻資料表[[#This Row],[調號]])</f>
        <v>siam7</v>
      </c>
      <c r="D3131" s="206" t="s">
        <v>10810</v>
      </c>
      <c r="E3131" s="208" t="s">
        <v>1192</v>
      </c>
      <c r="F3131" s="205">
        <v>2</v>
      </c>
      <c r="G3131" s="209" t="s">
        <v>10810</v>
      </c>
      <c r="H3131" s="205">
        <f xml:space="preserve"> LEN(小韻資料表[[#This Row],[小韻字集]])</f>
        <v>1</v>
      </c>
      <c r="I3131" s="205" cm="1">
        <f t="array" ref="I3131" xml:space="preserve"> MATCH(TRUE, ISNUMBER( SEARCH( LEFT(小韻資料表[[#This Row],[切語]],1), 切語上字資料表[切語上字]) ), 0)</f>
        <v>34</v>
      </c>
      <c r="J3131" s="210" t="str" cm="1">
        <f t="array" ref="J3131" xml:space="preserve"> INDEX(切語上字資料表[聲母], 小韻資料表[[#This Row],[上字表識別號]])</f>
        <v>禪</v>
      </c>
      <c r="K3131" s="210" t="str" cm="1">
        <f t="array" ref="K3131" xml:space="preserve"> INDEX(切語上字資料表[聲母拼音碼], 小韻資料表[[#This Row],[上字表識別號]])</f>
        <v>s</v>
      </c>
      <c r="L3131" s="210" t="str" cm="1">
        <f t="array" ref="L3131" xml:space="preserve"> INDEX(切語上字資料表[清濁], 小韻資料表[[#This Row],[上字表識別號]])</f>
        <v>全濁</v>
      </c>
      <c r="M3131" s="223" cm="1">
        <f t="array" ref="M3131" xml:space="preserve"> INDEX(切語上字資料表[發送收], 小韻資料表[[#This Row],[上字表識別號]])</f>
        <v>0</v>
      </c>
      <c r="N3131" s="205" cm="1">
        <f t="array" ref="N3131" xml:space="preserve"> MATCH(TRUE, ISNUMBER( SEARCH( RIGHT(小韻資料表[[#This Row],[切語]],1), 切語下字資料表[切語下字]) ), 0)</f>
        <v>335</v>
      </c>
      <c r="O3131" s="207" t="str" cm="1">
        <f t="array" ref="O3131" xml:space="preserve"> INDEX(切語下字資料表[韻母], 小韻資料表[[#This Row],[下字表識別號]])</f>
        <v>豔開4</v>
      </c>
      <c r="P3131" s="207" t="str" cm="1">
        <f t="array" ref="P3131" xml:space="preserve"> INDEX(切語下字資料表[韻母拼音碼], 小韻資料表[[#This Row],[下字表識別號]])</f>
        <v>iam</v>
      </c>
      <c r="Q3131" s="210" t="str" cm="1">
        <f t="array" ref="Q3131" xml:space="preserve"> INDEX(設定表!$C$19:$C$23, INT( LEFT(小韻資料表[[#This Row],[目次編碼]],1) ))</f>
        <v>去</v>
      </c>
      <c r="R3131" s="210">
        <f xml:space="preserve">  INDEX(設定表!$C$8:$C$15, MATCH( (RIGHT(小韻資料表[[#This Row],[清濁]]) &amp; 小韻資料表[[#This Row],[調]]), 設定表!$B$8:$B$15, 0))</f>
        <v>7</v>
      </c>
      <c r="S3131" s="205" t="s">
        <v>309</v>
      </c>
      <c r="T3131" s="205" t="s">
        <v>309</v>
      </c>
      <c r="U3131" s="226" t="s">
        <v>309</v>
      </c>
      <c r="V3131" s="146" t="s">
        <v>309</v>
      </c>
      <c r="X3131" s="135"/>
      <c r="Y3131" s="135"/>
      <c r="AA3131" s="135"/>
      <c r="AB3131" s="134"/>
      <c r="AC3131" s="135"/>
      <c r="AD3131" s="135"/>
      <c r="AH3131" s="135"/>
      <c r="AI3131" s="135"/>
    </row>
    <row r="3132" spans="1:35" ht="31.5">
      <c r="A3132" s="205">
        <v>3128</v>
      </c>
      <c r="B3132" s="206" t="s">
        <v>10811</v>
      </c>
      <c r="C3132" s="207" t="str">
        <f xml:space="preserve"> _xlfn.CONCAT(小韻資料表[[#This Row],[聲母拼音碼]],小韻資料表[[#This Row],[韻母拼音碼]],小韻資料表[[#This Row],[調號]])</f>
        <v>jiam7</v>
      </c>
      <c r="D3132" s="206" t="s">
        <v>10812</v>
      </c>
      <c r="E3132" s="208" t="s">
        <v>1192</v>
      </c>
      <c r="F3132" s="205">
        <v>3</v>
      </c>
      <c r="G3132" s="209" t="s">
        <v>10813</v>
      </c>
      <c r="H3132" s="205">
        <f xml:space="preserve"> LEN(小韻資料表[[#This Row],[小韻字集]])</f>
        <v>2</v>
      </c>
      <c r="I3132" s="205" cm="1">
        <f t="array" ref="I3132" xml:space="preserve"> MATCH(TRUE, ISNUMBER( SEARCH( LEFT(小韻資料表[[#This Row],[切語]],1), 切語上字資料表[切語上字]) ), 0)</f>
        <v>41</v>
      </c>
      <c r="J3132" s="210" t="str" cm="1">
        <f t="array" ref="J3132" xml:space="preserve"> INDEX(切語上字資料表[聲母], 小韻資料表[[#This Row],[上字表識別號]])</f>
        <v>日</v>
      </c>
      <c r="K3132" s="210" t="str" cm="1">
        <f t="array" ref="K3132" xml:space="preserve"> INDEX(切語上字資料表[聲母拼音碼], 小韻資料表[[#This Row],[上字表識別號]])</f>
        <v>j</v>
      </c>
      <c r="L3132" s="210" t="str" cm="1">
        <f t="array" ref="L3132" xml:space="preserve"> INDEX(切語上字資料表[清濁], 小韻資料表[[#This Row],[上字表識別號]])</f>
        <v>次濁</v>
      </c>
      <c r="M3132" s="223" t="str" cm="1">
        <f t="array" ref="M3132" xml:space="preserve"> INDEX(切語上字資料表[發送收], 小韻資料表[[#This Row],[上字表識別號]])</f>
        <v>收聲</v>
      </c>
      <c r="N3132" s="205" cm="1">
        <f t="array" ref="N3132" xml:space="preserve"> MATCH(TRUE, ISNUMBER( SEARCH( RIGHT(小韻資料表[[#This Row],[切語]],1), 切語下字資料表[切語下字]) ), 0)</f>
        <v>335</v>
      </c>
      <c r="O3132" s="207" t="str" cm="1">
        <f t="array" ref="O3132" xml:space="preserve"> INDEX(切語下字資料表[韻母], 小韻資料表[[#This Row],[下字表識別號]])</f>
        <v>豔開4</v>
      </c>
      <c r="P3132" s="207" t="str" cm="1">
        <f t="array" ref="P3132" xml:space="preserve"> INDEX(切語下字資料表[韻母拼音碼], 小韻資料表[[#This Row],[下字表識別號]])</f>
        <v>iam</v>
      </c>
      <c r="Q3132" s="210" t="str" cm="1">
        <f t="array" ref="Q3132" xml:space="preserve"> INDEX(設定表!$C$19:$C$23, INT( LEFT(小韻資料表[[#This Row],[目次編碼]],1) ))</f>
        <v>去</v>
      </c>
      <c r="R3132" s="210">
        <f xml:space="preserve">  INDEX(設定表!$C$8:$C$15, MATCH( (RIGHT(小韻資料表[[#This Row],[清濁]]) &amp; 小韻資料表[[#This Row],[調]]), 設定表!$B$8:$B$15, 0))</f>
        <v>7</v>
      </c>
      <c r="S3132" s="205" t="s">
        <v>309</v>
      </c>
      <c r="T3132" s="205" t="s">
        <v>309</v>
      </c>
      <c r="U3132" s="226" t="s">
        <v>309</v>
      </c>
      <c r="V3132" s="147" t="s">
        <v>309</v>
      </c>
      <c r="X3132" s="135"/>
      <c r="Y3132" s="135"/>
      <c r="AA3132" s="135"/>
      <c r="AB3132" s="134"/>
      <c r="AC3132" s="135"/>
      <c r="AD3132" s="135"/>
      <c r="AH3132" s="135"/>
      <c r="AI3132" s="135"/>
    </row>
    <row r="3133" spans="1:35" ht="31.5">
      <c r="A3133" s="205">
        <v>3129</v>
      </c>
      <c r="B3133" s="206" t="s">
        <v>10814</v>
      </c>
      <c r="C3133" s="207" t="str">
        <f xml:space="preserve"> _xlfn.CONCAT(小韻資料表[[#This Row],[聲母拼音碼]],小韻資料表[[#This Row],[韻母拼音碼]],小韻資料表[[#This Row],[調號]])</f>
        <v>Øiam3</v>
      </c>
      <c r="D3133" s="206" t="s">
        <v>10815</v>
      </c>
      <c r="E3133" s="208" t="s">
        <v>1192</v>
      </c>
      <c r="F3133" s="205">
        <v>4</v>
      </c>
      <c r="G3133" s="209" t="s">
        <v>10816</v>
      </c>
      <c r="H3133" s="205">
        <f xml:space="preserve"> LEN(小韻資料表[[#This Row],[小韻字集]])</f>
        <v>6</v>
      </c>
      <c r="I3133" s="205" cm="1">
        <f t="array" ref="I3133" xml:space="preserve"> MATCH(TRUE, ISNUMBER( SEARCH( LEFT(小韻資料表[[#This Row],[切語]],1), 切語上字資料表[切語上字]) ), 0)</f>
        <v>35</v>
      </c>
      <c r="J3133" s="210" t="str" cm="1">
        <f t="array" ref="J3133" xml:space="preserve"> INDEX(切語上字資料表[聲母], 小韻資料表[[#This Row],[上字表識別號]])</f>
        <v>影</v>
      </c>
      <c r="K3133" s="210" t="str" cm="1">
        <f t="array" ref="K3133" xml:space="preserve"> INDEX(切語上字資料表[聲母拼音碼], 小韻資料表[[#This Row],[上字表識別號]])</f>
        <v>Ø</v>
      </c>
      <c r="L3133" s="210" t="str" cm="1">
        <f t="array" ref="L3133" xml:space="preserve"> INDEX(切語上字資料表[清濁], 小韻資料表[[#This Row],[上字表識別號]])</f>
        <v>全清</v>
      </c>
      <c r="M3133" s="223" t="str" cm="1">
        <f t="array" ref="M3133" xml:space="preserve"> INDEX(切語上字資料表[發送收], 小韻資料表[[#This Row],[上字表識別號]])</f>
        <v>發聲</v>
      </c>
      <c r="N3133" s="205" cm="1">
        <f t="array" ref="N3133" xml:space="preserve"> MATCH(TRUE, ISNUMBER( SEARCH( RIGHT(小韻資料表[[#This Row],[切語]],1), 切語下字資料表[切語下字]) ), 0)</f>
        <v>335</v>
      </c>
      <c r="O3133" s="207" t="str" cm="1">
        <f t="array" ref="O3133" xml:space="preserve"> INDEX(切語下字資料表[韻母], 小韻資料表[[#This Row],[下字表識別號]])</f>
        <v>豔開4</v>
      </c>
      <c r="P3133" s="207" t="str" cm="1">
        <f t="array" ref="P3133" xml:space="preserve"> INDEX(切語下字資料表[韻母拼音碼], 小韻資料表[[#This Row],[下字表識別號]])</f>
        <v>iam</v>
      </c>
      <c r="Q3133" s="210" t="str" cm="1">
        <f t="array" ref="Q3133" xml:space="preserve"> INDEX(設定表!$C$19:$C$23, INT( LEFT(小韻資料表[[#This Row],[目次編碼]],1) ))</f>
        <v>去</v>
      </c>
      <c r="R3133" s="210">
        <f xml:space="preserve">  INDEX(設定表!$C$8:$C$15, MATCH( (RIGHT(小韻資料表[[#This Row],[清濁]]) &amp; 小韻資料表[[#This Row],[調]]), 設定表!$B$8:$B$15, 0))</f>
        <v>3</v>
      </c>
      <c r="S3133" s="205" t="s">
        <v>309</v>
      </c>
      <c r="T3133" s="205" t="s">
        <v>309</v>
      </c>
      <c r="U3133" s="226" t="s">
        <v>309</v>
      </c>
      <c r="V3133" s="146" t="s">
        <v>309</v>
      </c>
      <c r="X3133" s="135"/>
      <c r="Y3133" s="135"/>
      <c r="AA3133" s="135"/>
      <c r="AB3133" s="134"/>
      <c r="AC3133" s="135"/>
      <c r="AD3133" s="135"/>
      <c r="AH3133" s="135"/>
      <c r="AI3133" s="135"/>
    </row>
    <row r="3134" spans="1:35" ht="31.5">
      <c r="A3134" s="205">
        <v>3130</v>
      </c>
      <c r="B3134" s="206" t="s">
        <v>10817</v>
      </c>
      <c r="C3134" s="207" t="str">
        <f xml:space="preserve"> _xlfn.CONCAT(小韻資料表[[#This Row],[聲母拼音碼]],小韻資料表[[#This Row],[韻母拼音碼]],小韻資料表[[#This Row],[調號]])</f>
        <v>hiam3</v>
      </c>
      <c r="D3134" s="206" t="s">
        <v>10818</v>
      </c>
      <c r="E3134" s="208" t="s">
        <v>1192</v>
      </c>
      <c r="F3134" s="205">
        <v>5</v>
      </c>
      <c r="G3134" s="209" t="s">
        <v>10819</v>
      </c>
      <c r="H3134" s="205">
        <f xml:space="preserve"> LEN(小韻資料表[[#This Row],[小韻字集]])</f>
        <v>2</v>
      </c>
      <c r="I3134" s="205" cm="1">
        <f t="array" ref="I3134" xml:space="preserve"> MATCH(TRUE, ISNUMBER( SEARCH( LEFT(小韻資料表[[#This Row],[切語]],1), 切語上字資料表[切語上字]) ), 0)</f>
        <v>17</v>
      </c>
      <c r="J3134" s="210" t="str" cm="1">
        <f t="array" ref="J3134" xml:space="preserve"> INDEX(切語上字資料表[聲母], 小韻資料表[[#This Row],[上字表識別號]])</f>
        <v>非</v>
      </c>
      <c r="K3134" s="210" t="str" cm="1">
        <f t="array" ref="K3134" xml:space="preserve"> INDEX(切語上字資料表[聲母拼音碼], 小韻資料表[[#This Row],[上字表識別號]])</f>
        <v>h</v>
      </c>
      <c r="L3134" s="210" t="str" cm="1">
        <f t="array" ref="L3134" xml:space="preserve"> INDEX(切語上字資料表[清濁], 小韻資料表[[#This Row],[上字表識別號]])</f>
        <v>全清</v>
      </c>
      <c r="M3134" s="223" t="str" cm="1">
        <f t="array" ref="M3134" xml:space="preserve"> INDEX(切語上字資料表[發送收], 小韻資料表[[#This Row],[上字表識別號]])</f>
        <v>發聲</v>
      </c>
      <c r="N3134" s="205" cm="1">
        <f t="array" ref="N3134" xml:space="preserve"> MATCH(TRUE, ISNUMBER( SEARCH( RIGHT(小韻資料表[[#This Row],[切語]],1), 切語下字資料表[切語下字]) ), 0)</f>
        <v>335</v>
      </c>
      <c r="O3134" s="207" t="str" cm="1">
        <f t="array" ref="O3134" xml:space="preserve"> INDEX(切語下字資料表[韻母], 小韻資料表[[#This Row],[下字表識別號]])</f>
        <v>豔開4</v>
      </c>
      <c r="P3134" s="207" t="str" cm="1">
        <f t="array" ref="P3134" xml:space="preserve"> INDEX(切語下字資料表[韻母拼音碼], 小韻資料表[[#This Row],[下字表識別號]])</f>
        <v>iam</v>
      </c>
      <c r="Q3134" s="210" t="str" cm="1">
        <f t="array" ref="Q3134" xml:space="preserve"> INDEX(設定表!$C$19:$C$23, INT( LEFT(小韻資料表[[#This Row],[目次編碼]],1) ))</f>
        <v>去</v>
      </c>
      <c r="R3134" s="210">
        <f xml:space="preserve">  INDEX(設定表!$C$8:$C$15, MATCH( (RIGHT(小韻資料表[[#This Row],[清濁]]) &amp; 小韻資料表[[#This Row],[調]]), 設定表!$B$8:$B$15, 0))</f>
        <v>3</v>
      </c>
      <c r="S3134" s="205" t="s">
        <v>309</v>
      </c>
      <c r="T3134" s="205" t="s">
        <v>309</v>
      </c>
      <c r="U3134" s="226" t="s">
        <v>309</v>
      </c>
      <c r="V3134" s="147" t="s">
        <v>309</v>
      </c>
      <c r="X3134" s="135"/>
      <c r="Y3134" s="135"/>
      <c r="AA3134" s="135"/>
      <c r="AB3134" s="134"/>
      <c r="AC3134" s="135"/>
      <c r="AD3134" s="135"/>
      <c r="AH3134" s="135"/>
      <c r="AI3134" s="135"/>
    </row>
    <row r="3135" spans="1:35" ht="31.5">
      <c r="A3135" s="205">
        <v>3131</v>
      </c>
      <c r="B3135" s="206" t="s">
        <v>10820</v>
      </c>
      <c r="C3135" s="207" t="str">
        <f xml:space="preserve"> _xlfn.CONCAT(小韻資料表[[#This Row],[聲母拼音碼]],小韻資料表[[#This Row],[韻母拼音碼]],小韻資料表[[#This Row],[調號]])</f>
        <v>giam7</v>
      </c>
      <c r="D3135" s="206" t="s">
        <v>10821</v>
      </c>
      <c r="E3135" s="208" t="s">
        <v>1192</v>
      </c>
      <c r="F3135" s="205">
        <v>6</v>
      </c>
      <c r="G3135" s="209" t="s">
        <v>10822</v>
      </c>
      <c r="H3135" s="205">
        <f xml:space="preserve"> LEN(小韻資料表[[#This Row],[小韻字集]])</f>
        <v>4</v>
      </c>
      <c r="I3135" s="205" cm="1">
        <f t="array" ref="I3135" xml:space="preserve"> MATCH(TRUE, ISNUMBER( SEARCH( LEFT(小韻資料表[[#This Row],[切語]],1), 切語上字資料表[切語上字]) ), 0)</f>
        <v>4</v>
      </c>
      <c r="J3135" s="210" t="str" cm="1">
        <f t="array" ref="J3135" xml:space="preserve"> INDEX(切語上字資料表[聲母], 小韻資料表[[#This Row],[上字表識別號]])</f>
        <v>疑</v>
      </c>
      <c r="K3135" s="210" t="str" cm="1">
        <f t="array" ref="K3135" xml:space="preserve"> INDEX(切語上字資料表[聲母拼音碼], 小韻資料表[[#This Row],[上字表識別號]])</f>
        <v>g</v>
      </c>
      <c r="L3135" s="210" t="str" cm="1">
        <f t="array" ref="L3135" xml:space="preserve"> INDEX(切語上字資料表[清濁], 小韻資料表[[#This Row],[上字表識別號]])</f>
        <v>次濁</v>
      </c>
      <c r="M3135" s="223" t="str" cm="1">
        <f t="array" ref="M3135" xml:space="preserve"> INDEX(切語上字資料表[發送收], 小韻資料表[[#This Row],[上字表識別號]])</f>
        <v>收聲</v>
      </c>
      <c r="N3135" s="205" cm="1">
        <f t="array" ref="N3135" xml:space="preserve"> MATCH(TRUE, ISNUMBER( SEARCH( RIGHT(小韻資料表[[#This Row],[切語]],1), 切語下字資料表[切語下字]) ), 0)</f>
        <v>335</v>
      </c>
      <c r="O3135" s="207" t="str" cm="1">
        <f t="array" ref="O3135" xml:space="preserve"> INDEX(切語下字資料表[韻母], 小韻資料表[[#This Row],[下字表識別號]])</f>
        <v>豔開4</v>
      </c>
      <c r="P3135" s="207" t="str" cm="1">
        <f t="array" ref="P3135" xml:space="preserve"> INDEX(切語下字資料表[韻母拼音碼], 小韻資料表[[#This Row],[下字表識別號]])</f>
        <v>iam</v>
      </c>
      <c r="Q3135" s="210" t="str" cm="1">
        <f t="array" ref="Q3135" xml:space="preserve"> INDEX(設定表!$C$19:$C$23, INT( LEFT(小韻資料表[[#This Row],[目次編碼]],1) ))</f>
        <v>去</v>
      </c>
      <c r="R3135" s="210">
        <f xml:space="preserve">  INDEX(設定表!$C$8:$C$15, MATCH( (RIGHT(小韻資料表[[#This Row],[清濁]]) &amp; 小韻資料表[[#This Row],[調]]), 設定表!$B$8:$B$15, 0))</f>
        <v>7</v>
      </c>
      <c r="S3135" s="205" t="s">
        <v>309</v>
      </c>
      <c r="T3135" s="205" t="s">
        <v>309</v>
      </c>
      <c r="U3135" s="226" t="s">
        <v>309</v>
      </c>
      <c r="V3135" s="146" t="s">
        <v>309</v>
      </c>
      <c r="X3135" s="135"/>
      <c r="Y3135" s="135"/>
      <c r="AA3135" s="135"/>
      <c r="AB3135" s="134"/>
      <c r="AC3135" s="135"/>
      <c r="AD3135" s="135"/>
      <c r="AH3135" s="135"/>
      <c r="AI3135" s="135"/>
    </row>
    <row r="3136" spans="1:35" ht="31.5">
      <c r="A3136" s="205">
        <v>3132</v>
      </c>
      <c r="B3136" s="206" t="s">
        <v>10823</v>
      </c>
      <c r="C3136" s="207" t="str">
        <f xml:space="preserve"> _xlfn.CONCAT(小韻資料表[[#This Row],[聲母拼音碼]],小韻資料表[[#This Row],[韻母拼音碼]],小韻資料表[[#This Row],[調號]])</f>
        <v>siam3</v>
      </c>
      <c r="D3136" s="206" t="s">
        <v>10824</v>
      </c>
      <c r="E3136" s="208" t="s">
        <v>1192</v>
      </c>
      <c r="F3136" s="205">
        <v>7</v>
      </c>
      <c r="G3136" s="209" t="s">
        <v>10825</v>
      </c>
      <c r="H3136" s="205">
        <f xml:space="preserve"> LEN(小韻資料表[[#This Row],[小韻字集]])</f>
        <v>4</v>
      </c>
      <c r="I3136" s="205" cm="1">
        <f t="array" ref="I3136" xml:space="preserve"> MATCH(TRUE, ISNUMBER( SEARCH( LEFT(小韻資料表[[#This Row],[切語]],1), 切語上字資料表[切語上字]) ), 0)</f>
        <v>33</v>
      </c>
      <c r="J3136" s="210" t="str" cm="1">
        <f t="array" ref="J3136" xml:space="preserve"> INDEX(切語上字資料表[聲母], 小韻資料表[[#This Row],[上字表識別號]])</f>
        <v>審</v>
      </c>
      <c r="K3136" s="210" t="str" cm="1">
        <f t="array" ref="K3136" xml:space="preserve"> INDEX(切語上字資料表[聲母拼音碼], 小韻資料表[[#This Row],[上字表識別號]])</f>
        <v>s</v>
      </c>
      <c r="L3136" s="210" t="str" cm="1">
        <f t="array" ref="L3136" xml:space="preserve"> INDEX(切語上字資料表[清濁], 小韻資料表[[#This Row],[上字表識別號]])</f>
        <v>全清</v>
      </c>
      <c r="M3136" s="223" t="str" cm="1">
        <f t="array" ref="M3136" xml:space="preserve"> INDEX(切語上字資料表[發送收], 小韻資料表[[#This Row],[上字表識別號]])</f>
        <v>送氣</v>
      </c>
      <c r="N3136" s="205" cm="1">
        <f t="array" ref="N3136" xml:space="preserve"> MATCH(TRUE, ISNUMBER( SEARCH( RIGHT(小韻資料表[[#This Row],[切語]],1), 切語下字資料表[切語下字]) ), 0)</f>
        <v>335</v>
      </c>
      <c r="O3136" s="207" t="str" cm="1">
        <f t="array" ref="O3136" xml:space="preserve"> INDEX(切語下字資料表[韻母], 小韻資料表[[#This Row],[下字表識別號]])</f>
        <v>豔開4</v>
      </c>
      <c r="P3136" s="207" t="str" cm="1">
        <f t="array" ref="P3136" xml:space="preserve"> INDEX(切語下字資料表[韻母拼音碼], 小韻資料表[[#This Row],[下字表識別號]])</f>
        <v>iam</v>
      </c>
      <c r="Q3136" s="210" t="str" cm="1">
        <f t="array" ref="Q3136" xml:space="preserve"> INDEX(設定表!$C$19:$C$23, INT( LEFT(小韻資料表[[#This Row],[目次編碼]],1) ))</f>
        <v>去</v>
      </c>
      <c r="R3136" s="210">
        <f xml:space="preserve">  INDEX(設定表!$C$8:$C$15, MATCH( (RIGHT(小韻資料表[[#This Row],[清濁]]) &amp; 小韻資料表[[#This Row],[調]]), 設定表!$B$8:$B$15, 0))</f>
        <v>3</v>
      </c>
      <c r="S3136" s="205" t="s">
        <v>309</v>
      </c>
      <c r="T3136" s="205" t="s">
        <v>309</v>
      </c>
      <c r="U3136" s="226" t="s">
        <v>309</v>
      </c>
      <c r="V3136" s="147" t="s">
        <v>309</v>
      </c>
      <c r="X3136" s="135"/>
      <c r="Y3136" s="135"/>
      <c r="AA3136" s="135"/>
      <c r="AB3136" s="134"/>
      <c r="AC3136" s="135"/>
      <c r="AD3136" s="135"/>
      <c r="AH3136" s="135"/>
      <c r="AI3136" s="135"/>
    </row>
    <row r="3137" spans="1:35" ht="31.5">
      <c r="A3137" s="205">
        <v>3133</v>
      </c>
      <c r="B3137" s="206" t="s">
        <v>10826</v>
      </c>
      <c r="C3137" s="207" t="str">
        <f xml:space="preserve"> _xlfn.CONCAT(小韻資料表[[#This Row],[聲母拼音碼]],小韻資料表[[#This Row],[韻母拼音碼]],小韻資料表[[#This Row],[調號]])</f>
        <v>ciam3</v>
      </c>
      <c r="D3137" s="206" t="s">
        <v>10827</v>
      </c>
      <c r="E3137" s="208" t="s">
        <v>1192</v>
      </c>
      <c r="F3137" s="205">
        <v>8</v>
      </c>
      <c r="G3137" s="209" t="s">
        <v>10827</v>
      </c>
      <c r="H3137" s="205">
        <f xml:space="preserve"> LEN(小韻資料表[[#This Row],[小韻字集]])</f>
        <v>2</v>
      </c>
      <c r="I3137" s="205" cm="1">
        <f t="array" ref="I3137" xml:space="preserve"> MATCH(TRUE, ISNUMBER( SEARCH( LEFT(小韻資料表[[#This Row],[切語]],1), 切語上字資料表[切語上字]) ), 0)</f>
        <v>21</v>
      </c>
      <c r="J3137" s="210" t="str" cm="1">
        <f t="array" ref="J3137" xml:space="preserve"> INDEX(切語上字資料表[聲母], 小韻資料表[[#This Row],[上字表識別號]])</f>
        <v>精</v>
      </c>
      <c r="K3137" s="210" t="str" cm="1">
        <f t="array" ref="K3137" xml:space="preserve"> INDEX(切語上字資料表[聲母拼音碼], 小韻資料表[[#This Row],[上字表識別號]])</f>
        <v>c</v>
      </c>
      <c r="L3137" s="210" t="str" cm="1">
        <f t="array" ref="L3137" xml:space="preserve"> INDEX(切語上字資料表[清濁], 小韻資料表[[#This Row],[上字表識別號]])</f>
        <v>全清</v>
      </c>
      <c r="M3137" s="223" t="str" cm="1">
        <f t="array" ref="M3137" xml:space="preserve"> INDEX(切語上字資料表[發送收], 小韻資料表[[#This Row],[上字表識別號]])</f>
        <v>發聲</v>
      </c>
      <c r="N3137" s="205" cm="1">
        <f t="array" ref="N3137" xml:space="preserve"> MATCH(TRUE, ISNUMBER( SEARCH( RIGHT(小韻資料表[[#This Row],[切語]],1), 切語下字資料表[切語下字]) ), 0)</f>
        <v>335</v>
      </c>
      <c r="O3137" s="207" t="str" cm="1">
        <f t="array" ref="O3137" xml:space="preserve"> INDEX(切語下字資料表[韻母], 小韻資料表[[#This Row],[下字表識別號]])</f>
        <v>豔開4</v>
      </c>
      <c r="P3137" s="207" t="str" cm="1">
        <f t="array" ref="P3137" xml:space="preserve"> INDEX(切語下字資料表[韻母拼音碼], 小韻資料表[[#This Row],[下字表識別號]])</f>
        <v>iam</v>
      </c>
      <c r="Q3137" s="210" t="str" cm="1">
        <f t="array" ref="Q3137" xml:space="preserve"> INDEX(設定表!$C$19:$C$23, INT( LEFT(小韻資料表[[#This Row],[目次編碼]],1) ))</f>
        <v>去</v>
      </c>
      <c r="R3137" s="210">
        <f xml:space="preserve">  INDEX(設定表!$C$8:$C$15, MATCH( (RIGHT(小韻資料表[[#This Row],[清濁]]) &amp; 小韻資料表[[#This Row],[調]]), 設定表!$B$8:$B$15, 0))</f>
        <v>3</v>
      </c>
      <c r="S3137" s="205" t="s">
        <v>309</v>
      </c>
      <c r="T3137" s="205" t="s">
        <v>309</v>
      </c>
      <c r="U3137" s="226" t="s">
        <v>309</v>
      </c>
      <c r="V3137" s="146" t="s">
        <v>309</v>
      </c>
      <c r="X3137" s="135"/>
      <c r="Y3137" s="135"/>
      <c r="AA3137" s="135"/>
      <c r="AB3137" s="134"/>
      <c r="AC3137" s="135"/>
      <c r="AD3137" s="135"/>
      <c r="AH3137" s="135"/>
      <c r="AI3137" s="135"/>
    </row>
    <row r="3138" spans="1:35" ht="31.5">
      <c r="A3138" s="205">
        <v>3134</v>
      </c>
      <c r="B3138" s="206" t="s">
        <v>10828</v>
      </c>
      <c r="C3138" s="207" t="str">
        <f xml:space="preserve"> _xlfn.CONCAT(小韻資料表[[#This Row],[聲母拼音碼]],小韻資料表[[#This Row],[韻母拼音碼]],小韻資料表[[#This Row],[調號]])</f>
        <v>chiam3</v>
      </c>
      <c r="D3138" s="206" t="s">
        <v>10829</v>
      </c>
      <c r="E3138" s="208" t="s">
        <v>1192</v>
      </c>
      <c r="F3138" s="205">
        <v>9</v>
      </c>
      <c r="G3138" s="209" t="s">
        <v>10830</v>
      </c>
      <c r="H3138" s="205">
        <f xml:space="preserve"> LEN(小韻資料表[[#This Row],[小韻字集]])</f>
        <v>4</v>
      </c>
      <c r="I3138" s="205" cm="1">
        <f t="array" ref="I3138" xml:space="preserve"> MATCH(TRUE, ISNUMBER( SEARCH( LEFT(小韻資料表[[#This Row],[切語]],1), 切語上字資料表[切語上字]) ), 0)</f>
        <v>22</v>
      </c>
      <c r="J3138" s="210" t="str" cm="1">
        <f t="array" ref="J3138" xml:space="preserve"> INDEX(切語上字資料表[聲母], 小韻資料表[[#This Row],[上字表識別號]])</f>
        <v>清</v>
      </c>
      <c r="K3138" s="210" t="str" cm="1">
        <f t="array" ref="K3138" xml:space="preserve"> INDEX(切語上字資料表[聲母拼音碼], 小韻資料表[[#This Row],[上字表識別號]])</f>
        <v>ch</v>
      </c>
      <c r="L3138" s="210" t="str" cm="1">
        <f t="array" ref="L3138" xml:space="preserve"> INDEX(切語上字資料表[清濁], 小韻資料表[[#This Row],[上字表識別號]])</f>
        <v>次清</v>
      </c>
      <c r="M3138" s="223" t="str" cm="1">
        <f t="array" ref="M3138" xml:space="preserve"> INDEX(切語上字資料表[發送收], 小韻資料表[[#This Row],[上字表識別號]])</f>
        <v>送氣</v>
      </c>
      <c r="N3138" s="205" cm="1">
        <f t="array" ref="N3138" xml:space="preserve"> MATCH(TRUE, ISNUMBER( SEARCH( RIGHT(小韻資料表[[#This Row],[切語]],1), 切語下字資料表[切語下字]) ), 0)</f>
        <v>335</v>
      </c>
      <c r="O3138" s="207" t="str" cm="1">
        <f t="array" ref="O3138" xml:space="preserve"> INDEX(切語下字資料表[韻母], 小韻資料表[[#This Row],[下字表識別號]])</f>
        <v>豔開4</v>
      </c>
      <c r="P3138" s="207" t="str" cm="1">
        <f t="array" ref="P3138" xml:space="preserve"> INDEX(切語下字資料表[韻母拼音碼], 小韻資料表[[#This Row],[下字表識別號]])</f>
        <v>iam</v>
      </c>
      <c r="Q3138" s="210" t="str" cm="1">
        <f t="array" ref="Q3138" xml:space="preserve"> INDEX(設定表!$C$19:$C$23, INT( LEFT(小韻資料表[[#This Row],[目次編碼]],1) ))</f>
        <v>去</v>
      </c>
      <c r="R3138" s="210">
        <f xml:space="preserve">  INDEX(設定表!$C$8:$C$15, MATCH( (RIGHT(小韻資料表[[#This Row],[清濁]]) &amp; 小韻資料表[[#This Row],[調]]), 設定表!$B$8:$B$15, 0))</f>
        <v>3</v>
      </c>
      <c r="S3138" s="205" t="s">
        <v>309</v>
      </c>
      <c r="T3138" s="205" t="s">
        <v>309</v>
      </c>
      <c r="U3138" s="226" t="s">
        <v>309</v>
      </c>
      <c r="V3138" s="147" t="s">
        <v>309</v>
      </c>
      <c r="X3138" s="135"/>
      <c r="Y3138" s="135"/>
      <c r="AA3138" s="135"/>
      <c r="AB3138" s="134"/>
      <c r="AC3138" s="135"/>
      <c r="AD3138" s="135"/>
      <c r="AH3138" s="135"/>
      <c r="AI3138" s="135"/>
    </row>
    <row r="3139" spans="1:35" ht="31.5">
      <c r="A3139" s="205">
        <v>3135</v>
      </c>
      <c r="B3139" s="206" t="s">
        <v>10831</v>
      </c>
      <c r="C3139" s="207" t="str">
        <f xml:space="preserve"> _xlfn.CONCAT(小韻資料表[[#This Row],[聲母拼音碼]],小韻資料表[[#This Row],[韻母拼音碼]],小韻資料表[[#This Row],[調號]])</f>
        <v>liam7</v>
      </c>
      <c r="D3139" s="206" t="s">
        <v>10832</v>
      </c>
      <c r="E3139" s="208" t="s">
        <v>1192</v>
      </c>
      <c r="F3139" s="205">
        <v>10</v>
      </c>
      <c r="G3139" s="209" t="s">
        <v>10833</v>
      </c>
      <c r="H3139" s="205">
        <f xml:space="preserve"> LEN(小韻資料表[[#This Row],[小韻字集]])</f>
        <v>9</v>
      </c>
      <c r="I3139" s="205" cm="1">
        <f t="array" ref="I3139" xml:space="preserve"> MATCH(TRUE, ISNUMBER( SEARCH( LEFT(小韻資料表[[#This Row],[切語]],1), 切語上字資料表[切語上字]) ), 0)</f>
        <v>40</v>
      </c>
      <c r="J3139" s="210" t="str" cm="1">
        <f t="array" ref="J3139" xml:space="preserve"> INDEX(切語上字資料表[聲母], 小韻資料表[[#This Row],[上字表識別號]])</f>
        <v>來</v>
      </c>
      <c r="K3139" s="210" t="str" cm="1">
        <f t="array" ref="K3139" xml:space="preserve"> INDEX(切語上字資料表[聲母拼音碼], 小韻資料表[[#This Row],[上字表識別號]])</f>
        <v>l</v>
      </c>
      <c r="L3139" s="210" t="str" cm="1">
        <f t="array" ref="L3139" xml:space="preserve"> INDEX(切語上字資料表[清濁], 小韻資料表[[#This Row],[上字表識別號]])</f>
        <v>次濁</v>
      </c>
      <c r="M3139" s="223" t="str" cm="1">
        <f t="array" ref="M3139" xml:space="preserve"> INDEX(切語上字資料表[發送收], 小韻資料表[[#This Row],[上字表識別號]])</f>
        <v>收聲</v>
      </c>
      <c r="N3139" s="205" cm="1">
        <f t="array" ref="N3139" xml:space="preserve"> MATCH(TRUE, ISNUMBER( SEARCH( RIGHT(小韻資料表[[#This Row],[切語]],1), 切語下字資料表[切語下字]) ), 0)</f>
        <v>335</v>
      </c>
      <c r="O3139" s="207" t="str" cm="1">
        <f t="array" ref="O3139" xml:space="preserve"> INDEX(切語下字資料表[韻母], 小韻資料表[[#This Row],[下字表識別號]])</f>
        <v>豔開4</v>
      </c>
      <c r="P3139" s="207" t="str" cm="1">
        <f t="array" ref="P3139" xml:space="preserve"> INDEX(切語下字資料表[韻母拼音碼], 小韻資料表[[#This Row],[下字表識別號]])</f>
        <v>iam</v>
      </c>
      <c r="Q3139" s="210" t="str" cm="1">
        <f t="array" ref="Q3139" xml:space="preserve"> INDEX(設定表!$C$19:$C$23, INT( LEFT(小韻資料表[[#This Row],[目次編碼]],1) ))</f>
        <v>去</v>
      </c>
      <c r="R3139" s="210">
        <f xml:space="preserve">  INDEX(設定表!$C$8:$C$15, MATCH( (RIGHT(小韻資料表[[#This Row],[清濁]]) &amp; 小韻資料表[[#This Row],[調]]), 設定表!$B$8:$B$15, 0))</f>
        <v>7</v>
      </c>
      <c r="S3139" s="205" t="s">
        <v>309</v>
      </c>
      <c r="T3139" s="205" t="s">
        <v>309</v>
      </c>
      <c r="U3139" s="226" t="s">
        <v>309</v>
      </c>
      <c r="V3139" s="146" t="s">
        <v>309</v>
      </c>
      <c r="X3139" s="135"/>
      <c r="Y3139" s="135"/>
      <c r="AA3139" s="135"/>
      <c r="AB3139" s="134"/>
      <c r="AC3139" s="135"/>
      <c r="AD3139" s="135"/>
      <c r="AH3139" s="135"/>
      <c r="AI3139" s="135"/>
    </row>
    <row r="3140" spans="1:35" ht="31.5">
      <c r="A3140" s="205">
        <v>3136</v>
      </c>
      <c r="B3140" s="206" t="s">
        <v>10834</v>
      </c>
      <c r="C3140" s="207" t="str">
        <f xml:space="preserve"> _xlfn.CONCAT(小韻資料表[[#This Row],[聲母拼音碼]],小韻資料表[[#This Row],[韻母拼音碼]],小韻資料表[[#This Row],[調號]])</f>
        <v>thiam3</v>
      </c>
      <c r="D3140" s="206" t="s">
        <v>4966</v>
      </c>
      <c r="E3140" s="208" t="s">
        <v>1192</v>
      </c>
      <c r="F3140" s="205">
        <v>11</v>
      </c>
      <c r="G3140" s="209" t="s">
        <v>10835</v>
      </c>
      <c r="H3140" s="205">
        <f xml:space="preserve"> LEN(小韻資料表[[#This Row],[小韻字集]])</f>
        <v>2</v>
      </c>
      <c r="I3140" s="205" cm="1">
        <f t="array" ref="I3140" xml:space="preserve"> MATCH(TRUE, ISNUMBER( SEARCH( LEFT(小韻資料表[[#This Row],[切語]],1), 切語上字資料表[切語上字]) ), 0)</f>
        <v>10</v>
      </c>
      <c r="J3140" s="210" t="str" cm="1">
        <f t="array" ref="J3140" xml:space="preserve"> INDEX(切語上字資料表[聲母], 小韻資料表[[#This Row],[上字表識別號]])</f>
        <v>徹</v>
      </c>
      <c r="K3140" s="210" t="str" cm="1">
        <f t="array" ref="K3140" xml:space="preserve"> INDEX(切語上字資料表[聲母拼音碼], 小韻資料表[[#This Row],[上字表識別號]])</f>
        <v>th</v>
      </c>
      <c r="L3140" s="210" t="str" cm="1">
        <f t="array" ref="L3140" xml:space="preserve"> INDEX(切語上字資料表[清濁], 小韻資料表[[#This Row],[上字表識別號]])</f>
        <v>次清</v>
      </c>
      <c r="M3140" s="223" t="str" cm="1">
        <f t="array" ref="M3140" xml:space="preserve"> INDEX(切語上字資料表[發送收], 小韻資料表[[#This Row],[上字表識別號]])</f>
        <v>送氣</v>
      </c>
      <c r="N3140" s="205" cm="1">
        <f t="array" ref="N3140" xml:space="preserve"> MATCH(TRUE, ISNUMBER( SEARCH( RIGHT(小韻資料表[[#This Row],[切語]],1), 切語下字資料表[切語下字]) ), 0)</f>
        <v>335</v>
      </c>
      <c r="O3140" s="207" t="str" cm="1">
        <f t="array" ref="O3140" xml:space="preserve"> INDEX(切語下字資料表[韻母], 小韻資料表[[#This Row],[下字表識別號]])</f>
        <v>豔開4</v>
      </c>
      <c r="P3140" s="207" t="str" cm="1">
        <f t="array" ref="P3140" xml:space="preserve"> INDEX(切語下字資料表[韻母拼音碼], 小韻資料表[[#This Row],[下字表識別號]])</f>
        <v>iam</v>
      </c>
      <c r="Q3140" s="210" t="str" cm="1">
        <f t="array" ref="Q3140" xml:space="preserve"> INDEX(設定表!$C$19:$C$23, INT( LEFT(小韻資料表[[#This Row],[目次編碼]],1) ))</f>
        <v>去</v>
      </c>
      <c r="R3140" s="210">
        <f xml:space="preserve">  INDEX(設定表!$C$8:$C$15, MATCH( (RIGHT(小韻資料表[[#This Row],[清濁]]) &amp; 小韻資料表[[#This Row],[調]]), 設定表!$B$8:$B$15, 0))</f>
        <v>3</v>
      </c>
      <c r="S3140" s="205" t="s">
        <v>309</v>
      </c>
      <c r="T3140" s="205" t="s">
        <v>309</v>
      </c>
      <c r="U3140" s="226" t="s">
        <v>309</v>
      </c>
      <c r="V3140" s="147" t="s">
        <v>309</v>
      </c>
      <c r="X3140" s="135"/>
      <c r="Y3140" s="135"/>
      <c r="AA3140" s="135"/>
      <c r="AB3140" s="134"/>
      <c r="AC3140" s="135"/>
      <c r="AD3140" s="135"/>
      <c r="AH3140" s="135"/>
      <c r="AI3140" s="135"/>
    </row>
    <row r="3141" spans="1:35" ht="31.5">
      <c r="A3141" s="205">
        <v>3137</v>
      </c>
      <c r="B3141" s="206" t="s">
        <v>10836</v>
      </c>
      <c r="C3141" s="207" t="str">
        <f xml:space="preserve"> _xlfn.CONCAT(小韻資料表[[#This Row],[聲母拼音碼]],小韻資料表[[#This Row],[韻母拼音碼]],小韻資料表[[#This Row],[調號]])</f>
        <v>chiam3</v>
      </c>
      <c r="D3141" s="206" t="s">
        <v>10837</v>
      </c>
      <c r="E3141" s="208" t="s">
        <v>1192</v>
      </c>
      <c r="F3141" s="205">
        <v>12</v>
      </c>
      <c r="G3141" s="209" t="s">
        <v>10838</v>
      </c>
      <c r="H3141" s="205">
        <f xml:space="preserve"> LEN(小韻資料表[[#This Row],[小韻字集]])</f>
        <v>8</v>
      </c>
      <c r="I3141" s="205" cm="1">
        <f t="array" ref="I3141" xml:space="preserve"> MATCH(TRUE, ISNUMBER( SEARCH( LEFT(小韻資料表[[#This Row],[切語]],1), 切語上字資料表[切語上字]) ), 0)</f>
        <v>31</v>
      </c>
      <c r="J3141" s="210" t="str" cm="1">
        <f t="array" ref="J3141" xml:space="preserve"> INDEX(切語上字資料表[聲母], 小韻資料表[[#This Row],[上字表識別號]])</f>
        <v>穿</v>
      </c>
      <c r="K3141" s="210" t="str" cm="1">
        <f t="array" ref="K3141" xml:space="preserve"> INDEX(切語上字資料表[聲母拼音碼], 小韻資料表[[#This Row],[上字表識別號]])</f>
        <v>ch</v>
      </c>
      <c r="L3141" s="210" t="str" cm="1">
        <f t="array" ref="L3141" xml:space="preserve"> INDEX(切語上字資料表[清濁], 小韻資料表[[#This Row],[上字表識別號]])</f>
        <v>次清</v>
      </c>
      <c r="M3141" s="223" t="str" cm="1">
        <f t="array" ref="M3141" xml:space="preserve"> INDEX(切語上字資料表[發送收], 小韻資料表[[#This Row],[上字表識別號]])</f>
        <v>送氣</v>
      </c>
      <c r="N3141" s="205" cm="1">
        <f t="array" ref="N3141" xml:space="preserve"> MATCH(TRUE, ISNUMBER( SEARCH( RIGHT(小韻資料表[[#This Row],[切語]],1), 切語下字資料表[切語下字]) ), 0)</f>
        <v>335</v>
      </c>
      <c r="O3141" s="207" t="str" cm="1">
        <f t="array" ref="O3141" xml:space="preserve"> INDEX(切語下字資料表[韻母], 小韻資料表[[#This Row],[下字表識別號]])</f>
        <v>豔開4</v>
      </c>
      <c r="P3141" s="207" t="str" cm="1">
        <f t="array" ref="P3141" xml:space="preserve"> INDEX(切語下字資料表[韻母拼音碼], 小韻資料表[[#This Row],[下字表識別號]])</f>
        <v>iam</v>
      </c>
      <c r="Q3141" s="210" t="str" cm="1">
        <f t="array" ref="Q3141" xml:space="preserve"> INDEX(設定表!$C$19:$C$23, INT( LEFT(小韻資料表[[#This Row],[目次編碼]],1) ))</f>
        <v>去</v>
      </c>
      <c r="R3141" s="210">
        <f xml:space="preserve">  INDEX(設定表!$C$8:$C$15, MATCH( (RIGHT(小韻資料表[[#This Row],[清濁]]) &amp; 小韻資料表[[#This Row],[調]]), 設定表!$B$8:$B$15, 0))</f>
        <v>3</v>
      </c>
      <c r="S3141" s="205" t="s">
        <v>309</v>
      </c>
      <c r="T3141" s="205" t="s">
        <v>309</v>
      </c>
      <c r="U3141" s="226" t="s">
        <v>309</v>
      </c>
      <c r="V3141" s="146" t="s">
        <v>309</v>
      </c>
      <c r="X3141" s="135"/>
      <c r="Y3141" s="135"/>
      <c r="AA3141" s="135"/>
      <c r="AB3141" s="134"/>
      <c r="AC3141" s="135"/>
      <c r="AD3141" s="135"/>
      <c r="AH3141" s="135"/>
      <c r="AI3141" s="135"/>
    </row>
    <row r="3142" spans="1:35" ht="31.5">
      <c r="A3142" s="205">
        <v>3138</v>
      </c>
      <c r="B3142" s="206" t="s">
        <v>10839</v>
      </c>
      <c r="C3142" s="207" t="str">
        <f xml:space="preserve"> _xlfn.CONCAT(小韻資料表[[#This Row],[聲母拼音碼]],小韻資料表[[#This Row],[韻母拼音碼]],小韻資料表[[#This Row],[調號]])</f>
        <v>Øiam3</v>
      </c>
      <c r="D3142" s="206" t="s">
        <v>10840</v>
      </c>
      <c r="E3142" s="208" t="s">
        <v>1192</v>
      </c>
      <c r="F3142" s="205">
        <v>13</v>
      </c>
      <c r="G3142" s="209" t="s">
        <v>10841</v>
      </c>
      <c r="H3142" s="205">
        <f xml:space="preserve"> LEN(小韻資料表[[#This Row],[小韻字集]])</f>
        <v>3</v>
      </c>
      <c r="I3142" s="205" cm="1">
        <f t="array" ref="I3142" xml:space="preserve"> MATCH(TRUE, ISNUMBER( SEARCH( LEFT(小韻資料表[[#This Row],[切語]],1), 切語上字資料表[切語上字]) ), 0)</f>
        <v>35</v>
      </c>
      <c r="J3142" s="210" t="str" cm="1">
        <f t="array" ref="J3142" xml:space="preserve"> INDEX(切語上字資料表[聲母], 小韻資料表[[#This Row],[上字表識別號]])</f>
        <v>影</v>
      </c>
      <c r="K3142" s="210" t="str" cm="1">
        <f t="array" ref="K3142" xml:space="preserve"> INDEX(切語上字資料表[聲母拼音碼], 小韻資料表[[#This Row],[上字表識別號]])</f>
        <v>Ø</v>
      </c>
      <c r="L3142" s="210" t="str" cm="1">
        <f t="array" ref="L3142" xml:space="preserve"> INDEX(切語上字資料表[清濁], 小韻資料表[[#This Row],[上字表識別號]])</f>
        <v>全清</v>
      </c>
      <c r="M3142" s="223" t="str" cm="1">
        <f t="array" ref="M3142" xml:space="preserve"> INDEX(切語上字資料表[發送收], 小韻資料表[[#This Row],[上字表識別號]])</f>
        <v>發聲</v>
      </c>
      <c r="N3142" s="205" cm="1">
        <f t="array" ref="N3142" xml:space="preserve"> MATCH(TRUE, ISNUMBER( SEARCH( RIGHT(小韻資料表[[#This Row],[切語]],1), 切語下字資料表[切語下字]) ), 0)</f>
        <v>335</v>
      </c>
      <c r="O3142" s="207" t="str" cm="1">
        <f t="array" ref="O3142" xml:space="preserve"> INDEX(切語下字資料表[韻母], 小韻資料表[[#This Row],[下字表識別號]])</f>
        <v>豔開4</v>
      </c>
      <c r="P3142" s="207" t="str" cm="1">
        <f t="array" ref="P3142" xml:space="preserve"> INDEX(切語下字資料表[韻母拼音碼], 小韻資料表[[#This Row],[下字表識別號]])</f>
        <v>iam</v>
      </c>
      <c r="Q3142" s="210" t="str" cm="1">
        <f t="array" ref="Q3142" xml:space="preserve"> INDEX(設定表!$C$19:$C$23, INT( LEFT(小韻資料表[[#This Row],[目次編碼]],1) ))</f>
        <v>去</v>
      </c>
      <c r="R3142" s="210">
        <f xml:space="preserve">  INDEX(設定表!$C$8:$C$15, MATCH( (RIGHT(小韻資料表[[#This Row],[清濁]]) &amp; 小韻資料表[[#This Row],[調]]), 設定表!$B$8:$B$15, 0))</f>
        <v>3</v>
      </c>
      <c r="S3142" s="205" t="s">
        <v>309</v>
      </c>
      <c r="T3142" s="205" t="s">
        <v>309</v>
      </c>
      <c r="U3142" s="226" t="s">
        <v>309</v>
      </c>
      <c r="V3142" s="147" t="s">
        <v>309</v>
      </c>
      <c r="X3142" s="135"/>
      <c r="Y3142" s="135"/>
      <c r="AA3142" s="135"/>
      <c r="AB3142" s="134"/>
      <c r="AC3142" s="135"/>
      <c r="AD3142" s="135"/>
      <c r="AH3142" s="135"/>
      <c r="AI3142" s="135"/>
    </row>
    <row r="3143" spans="1:35" ht="31.5">
      <c r="A3143" s="205">
        <v>3139</v>
      </c>
      <c r="B3143" s="206" t="s">
        <v>10842</v>
      </c>
      <c r="C3143" s="207" t="str">
        <f xml:space="preserve"> _xlfn.CONCAT(小韻資料表[[#This Row],[聲母拼音碼]],小韻資料表[[#This Row],[韻母拼音碼]],小韻資料表[[#This Row],[調號]])</f>
        <v>ciam7</v>
      </c>
      <c r="D3143" s="206" t="s">
        <v>4980</v>
      </c>
      <c r="E3143" s="208" t="s">
        <v>1192</v>
      </c>
      <c r="F3143" s="205">
        <v>14</v>
      </c>
      <c r="G3143" s="209" t="s">
        <v>4980</v>
      </c>
      <c r="H3143" s="205">
        <f xml:space="preserve"> LEN(小韻資料表[[#This Row],[小韻字集]])</f>
        <v>1</v>
      </c>
      <c r="I3143" s="205" cm="1">
        <f t="array" ref="I3143" xml:space="preserve"> MATCH(TRUE, ISNUMBER( SEARCH( LEFT(小韻資料表[[#This Row],[切語]],1), 切語上字資料表[切語上字]) ), 0)</f>
        <v>23</v>
      </c>
      <c r="J3143" s="210" t="str" cm="1">
        <f t="array" ref="J3143" xml:space="preserve"> INDEX(切語上字資料表[聲母], 小韻資料表[[#This Row],[上字表識別號]])</f>
        <v>從</v>
      </c>
      <c r="K3143" s="210" t="str" cm="1">
        <f t="array" ref="K3143" xml:space="preserve"> INDEX(切語上字資料表[聲母拼音碼], 小韻資料表[[#This Row],[上字表識別號]])</f>
        <v>c</v>
      </c>
      <c r="L3143" s="210" t="str" cm="1">
        <f t="array" ref="L3143" xml:space="preserve"> INDEX(切語上字資料表[清濁], 小韻資料表[[#This Row],[上字表識別號]])</f>
        <v>全濁</v>
      </c>
      <c r="M3143" s="223" cm="1">
        <f t="array" ref="M3143" xml:space="preserve"> INDEX(切語上字資料表[發送收], 小韻資料表[[#This Row],[上字表識別號]])</f>
        <v>0</v>
      </c>
      <c r="N3143" s="205" cm="1">
        <f t="array" ref="N3143" xml:space="preserve"> MATCH(TRUE, ISNUMBER( SEARCH( RIGHT(小韻資料表[[#This Row],[切語]],1), 切語下字資料表[切語下字]) ), 0)</f>
        <v>335</v>
      </c>
      <c r="O3143" s="207" t="str" cm="1">
        <f t="array" ref="O3143" xml:space="preserve"> INDEX(切語下字資料表[韻母], 小韻資料表[[#This Row],[下字表識別號]])</f>
        <v>豔開4</v>
      </c>
      <c r="P3143" s="207" t="str" cm="1">
        <f t="array" ref="P3143" xml:space="preserve"> INDEX(切語下字資料表[韻母拼音碼], 小韻資料表[[#This Row],[下字表識別號]])</f>
        <v>iam</v>
      </c>
      <c r="Q3143" s="210" t="str" cm="1">
        <f t="array" ref="Q3143" xml:space="preserve"> INDEX(設定表!$C$19:$C$23, INT( LEFT(小韻資料表[[#This Row],[目次編碼]],1) ))</f>
        <v>去</v>
      </c>
      <c r="R3143" s="210">
        <f xml:space="preserve">  INDEX(設定表!$C$8:$C$15, MATCH( (RIGHT(小韻資料表[[#This Row],[清濁]]) &amp; 小韻資料表[[#This Row],[調]]), 設定表!$B$8:$B$15, 0))</f>
        <v>7</v>
      </c>
      <c r="S3143" s="205" t="s">
        <v>309</v>
      </c>
      <c r="T3143" s="205" t="s">
        <v>309</v>
      </c>
      <c r="U3143" s="226" t="s">
        <v>309</v>
      </c>
      <c r="V3143" s="146" t="s">
        <v>309</v>
      </c>
      <c r="X3143" s="135"/>
      <c r="Y3143" s="135"/>
      <c r="AA3143" s="135"/>
      <c r="AB3143" s="134"/>
      <c r="AC3143" s="135"/>
      <c r="AD3143" s="135"/>
      <c r="AH3143" s="135"/>
      <c r="AI3143" s="135"/>
    </row>
    <row r="3144" spans="1:35" ht="31.5">
      <c r="A3144" s="205">
        <v>3140</v>
      </c>
      <c r="B3144" s="206" t="s">
        <v>10843</v>
      </c>
      <c r="C3144" s="207" t="str">
        <f xml:space="preserve"> _xlfn.CONCAT(小韻資料表[[#This Row],[聲母拼音碼]],小韻資料表[[#This Row],[韻母拼音碼]],小韻資料表[[#This Row],[調號]])</f>
        <v>ciam3</v>
      </c>
      <c r="D3144" s="206" t="s">
        <v>10844</v>
      </c>
      <c r="E3144" s="208" t="s">
        <v>1192</v>
      </c>
      <c r="F3144" s="205">
        <v>15</v>
      </c>
      <c r="G3144" s="209" t="s">
        <v>10844</v>
      </c>
      <c r="H3144" s="205">
        <f xml:space="preserve"> LEN(小韻資料表[[#This Row],[小韻字集]])</f>
        <v>1</v>
      </c>
      <c r="I3144" s="205" cm="1">
        <f t="array" ref="I3144" xml:space="preserve"> MATCH(TRUE, ISNUMBER( SEARCH( LEFT(小韻資料表[[#This Row],[切語]],1), 切語上字資料表[切語上字]) ), 0)</f>
        <v>30</v>
      </c>
      <c r="J3144" s="210" t="str" cm="1">
        <f t="array" ref="J3144" xml:space="preserve"> INDEX(切語上字資料表[聲母], 小韻資料表[[#This Row],[上字表識別號]])</f>
        <v>照</v>
      </c>
      <c r="K3144" s="210" t="str" cm="1">
        <f t="array" ref="K3144" xml:space="preserve"> INDEX(切語上字資料表[聲母拼音碼], 小韻資料表[[#This Row],[上字表識別號]])</f>
        <v>c</v>
      </c>
      <c r="L3144" s="210" t="str" cm="1">
        <f t="array" ref="L3144" xml:space="preserve"> INDEX(切語上字資料表[清濁], 小韻資料表[[#This Row],[上字表識別號]])</f>
        <v>全清</v>
      </c>
      <c r="M3144" s="223" t="str" cm="1">
        <f t="array" ref="M3144" xml:space="preserve"> INDEX(切語上字資料表[發送收], 小韻資料表[[#This Row],[上字表識別號]])</f>
        <v>發聲</v>
      </c>
      <c r="N3144" s="205" cm="1">
        <f t="array" ref="N3144" xml:space="preserve"> MATCH(TRUE, ISNUMBER( SEARCH( RIGHT(小韻資料表[[#This Row],[切語]],1), 切語下字資料表[切語下字]) ), 0)</f>
        <v>335</v>
      </c>
      <c r="O3144" s="207" t="str" cm="1">
        <f t="array" ref="O3144" xml:space="preserve"> INDEX(切語下字資料表[韻母], 小韻資料表[[#This Row],[下字表識別號]])</f>
        <v>豔開4</v>
      </c>
      <c r="P3144" s="207" t="str" cm="1">
        <f t="array" ref="P3144" xml:space="preserve"> INDEX(切語下字資料表[韻母拼音碼], 小韻資料表[[#This Row],[下字表識別號]])</f>
        <v>iam</v>
      </c>
      <c r="Q3144" s="210" t="str" cm="1">
        <f t="array" ref="Q3144" xml:space="preserve"> INDEX(設定表!$C$19:$C$23, INT( LEFT(小韻資料表[[#This Row],[目次編碼]],1) ))</f>
        <v>去</v>
      </c>
      <c r="R3144" s="210">
        <f xml:space="preserve">  INDEX(設定表!$C$8:$C$15, MATCH( (RIGHT(小韻資料表[[#This Row],[清濁]]) &amp; 小韻資料表[[#This Row],[調]]), 設定表!$B$8:$B$15, 0))</f>
        <v>3</v>
      </c>
      <c r="S3144" s="205" t="s">
        <v>309</v>
      </c>
      <c r="T3144" s="205" t="s">
        <v>309</v>
      </c>
      <c r="U3144" s="226" t="s">
        <v>309</v>
      </c>
      <c r="V3144" s="147" t="s">
        <v>309</v>
      </c>
      <c r="X3144" s="135"/>
      <c r="Y3144" s="135"/>
      <c r="AA3144" s="135"/>
      <c r="AB3144" s="134"/>
      <c r="AC3144" s="135"/>
      <c r="AD3144" s="135"/>
      <c r="AH3144" s="135"/>
      <c r="AI3144" s="135"/>
    </row>
    <row r="3145" spans="1:35" ht="31.5">
      <c r="A3145" s="205">
        <v>3141</v>
      </c>
      <c r="B3145" s="206" t="s">
        <v>10845</v>
      </c>
      <c r="C3145" s="207" t="str">
        <f xml:space="preserve"> _xlfn.CONCAT(小韻資料表[[#This Row],[聲母拼音碼]],小韻資料表[[#This Row],[韻母拼音碼]],小韻資料表[[#This Row],[調號]])</f>
        <v>thiam3</v>
      </c>
      <c r="D3145" s="206" t="s">
        <v>1209</v>
      </c>
      <c r="E3145" s="208" t="s">
        <v>10846</v>
      </c>
      <c r="F3145" s="205">
        <v>1</v>
      </c>
      <c r="G3145" s="209" t="s">
        <v>10847</v>
      </c>
      <c r="H3145" s="205">
        <f xml:space="preserve"> LEN(小韻資料表[[#This Row],[小韻字集]])</f>
        <v>7</v>
      </c>
      <c r="I3145" s="205" cm="1">
        <f t="array" ref="I3145" xml:space="preserve"> MATCH(TRUE, ISNUMBER( SEARCH( LEFT(小韻資料表[[#This Row],[切語]],1), 切語上字資料表[切語上字]) ), 0)</f>
        <v>6</v>
      </c>
      <c r="J3145" s="210" t="str" cm="1">
        <f t="array" ref="J3145" xml:space="preserve"> INDEX(切語上字資料表[聲母], 小韻資料表[[#This Row],[上字表識別號]])</f>
        <v>透</v>
      </c>
      <c r="K3145" s="210" t="str" cm="1">
        <f t="array" ref="K3145" xml:space="preserve"> INDEX(切語上字資料表[聲母拼音碼], 小韻資料表[[#This Row],[上字表識別號]])</f>
        <v>th</v>
      </c>
      <c r="L3145" s="210" t="str" cm="1">
        <f t="array" ref="L3145" xml:space="preserve"> INDEX(切語上字資料表[清濁], 小韻資料表[[#This Row],[上字表識別號]])</f>
        <v>次清</v>
      </c>
      <c r="M3145" s="223" t="str" cm="1">
        <f t="array" ref="M3145" xml:space="preserve"> INDEX(切語上字資料表[發送收], 小韻資料表[[#This Row],[上字表識別號]])</f>
        <v>送氣</v>
      </c>
      <c r="N3145" s="205" cm="1">
        <f t="array" ref="N3145" xml:space="preserve"> MATCH(TRUE, ISNUMBER( SEARCH( RIGHT(小韻資料表[[#This Row],[切語]],1), 切語下字資料表[切語下字]) ), 0)</f>
        <v>339</v>
      </c>
      <c r="O3145" s="207" t="str" cm="1">
        <f t="array" ref="O3145" xml:space="preserve"> INDEX(切語下字資料表[韻母], 小韻資料表[[#This Row],[下字表識別號]])</f>
        <v>㮇開3</v>
      </c>
      <c r="P3145" s="207" t="str" cm="1">
        <f t="array" ref="P3145" xml:space="preserve"> INDEX(切語下字資料表[韻母拼音碼], 小韻資料表[[#This Row],[下字表識別號]])</f>
        <v>iam</v>
      </c>
      <c r="Q3145" s="210" t="str" cm="1">
        <f t="array" ref="Q3145" xml:space="preserve"> INDEX(設定表!$C$19:$C$23, INT( LEFT(小韻資料表[[#This Row],[目次編碼]],1) ))</f>
        <v>去</v>
      </c>
      <c r="R3145" s="210">
        <f xml:space="preserve">  INDEX(設定表!$C$8:$C$15, MATCH( (RIGHT(小韻資料表[[#This Row],[清濁]]) &amp; 小韻資料表[[#This Row],[調]]), 設定表!$B$8:$B$15, 0))</f>
        <v>3</v>
      </c>
      <c r="S3145" s="205" t="s">
        <v>309</v>
      </c>
      <c r="T3145" s="205" t="s">
        <v>309</v>
      </c>
      <c r="U3145" s="226" t="s">
        <v>309</v>
      </c>
      <c r="V3145" s="146" t="s">
        <v>309</v>
      </c>
      <c r="X3145" s="135"/>
      <c r="Y3145" s="135"/>
      <c r="AA3145" s="135"/>
      <c r="AB3145" s="134"/>
      <c r="AC3145" s="135"/>
      <c r="AD3145" s="135"/>
      <c r="AH3145" s="135"/>
      <c r="AI3145" s="135"/>
    </row>
    <row r="3146" spans="1:35" ht="31.5">
      <c r="A3146" s="205">
        <v>3142</v>
      </c>
      <c r="B3146" s="206" t="s">
        <v>10848</v>
      </c>
      <c r="C3146" s="207" t="str">
        <f xml:space="preserve"> _xlfn.CONCAT(小韻資料表[[#This Row],[聲母拼音碼]],小韻資料表[[#This Row],[韻母拼音碼]],小韻資料表[[#This Row],[調號]])</f>
        <v>niam7</v>
      </c>
      <c r="D3146" s="206" t="s">
        <v>10849</v>
      </c>
      <c r="E3146" s="208" t="s">
        <v>10846</v>
      </c>
      <c r="F3146" s="205">
        <v>2</v>
      </c>
      <c r="G3146" s="209" t="s">
        <v>10850</v>
      </c>
      <c r="H3146" s="205">
        <f xml:space="preserve"> LEN(小韻資料表[[#This Row],[小韻字集]])</f>
        <v>3</v>
      </c>
      <c r="I3146" s="205" cm="1">
        <f t="array" ref="I3146" xml:space="preserve"> MATCH(TRUE, ISNUMBER( SEARCH( LEFT(小韻資料表[[#This Row],[切語]],1), 切語上字資料表[切語上字]) ), 0)</f>
        <v>8</v>
      </c>
      <c r="J3146" s="210" t="str" cm="1">
        <f t="array" ref="J3146" xml:space="preserve"> INDEX(切語上字資料表[聲母], 小韻資料表[[#This Row],[上字表識別號]])</f>
        <v>泥</v>
      </c>
      <c r="K3146" s="210" t="str" cm="1">
        <f t="array" ref="K3146" xml:space="preserve"> INDEX(切語上字資料表[聲母拼音碼], 小韻資料表[[#This Row],[上字表識別號]])</f>
        <v>n</v>
      </c>
      <c r="L3146" s="210" t="str" cm="1">
        <f t="array" ref="L3146" xml:space="preserve"> INDEX(切語上字資料表[清濁], 小韻資料表[[#This Row],[上字表識別號]])</f>
        <v>次濁</v>
      </c>
      <c r="M3146" s="223" t="str" cm="1">
        <f t="array" ref="M3146" xml:space="preserve"> INDEX(切語上字資料表[發送收], 小韻資料表[[#This Row],[上字表識別號]])</f>
        <v>收聲</v>
      </c>
      <c r="N3146" s="205" cm="1">
        <f t="array" ref="N3146" xml:space="preserve"> MATCH(TRUE, ISNUMBER( SEARCH( RIGHT(小韻資料表[[#This Row],[切語]],1), 切語下字資料表[切語下字]) ), 0)</f>
        <v>339</v>
      </c>
      <c r="O3146" s="207" t="str" cm="1">
        <f t="array" ref="O3146" xml:space="preserve"> INDEX(切語下字資料表[韻母], 小韻資料表[[#This Row],[下字表識別號]])</f>
        <v>㮇開3</v>
      </c>
      <c r="P3146" s="207" t="str" cm="1">
        <f t="array" ref="P3146" xml:space="preserve"> INDEX(切語下字資料表[韻母拼音碼], 小韻資料表[[#This Row],[下字表識別號]])</f>
        <v>iam</v>
      </c>
      <c r="Q3146" s="210" t="str" cm="1">
        <f t="array" ref="Q3146" xml:space="preserve"> INDEX(設定表!$C$19:$C$23, INT( LEFT(小韻資料表[[#This Row],[目次編碼]],1) ))</f>
        <v>去</v>
      </c>
      <c r="R3146" s="210">
        <f xml:space="preserve">  INDEX(設定表!$C$8:$C$15, MATCH( (RIGHT(小韻資料表[[#This Row],[清濁]]) &amp; 小韻資料表[[#This Row],[調]]), 設定表!$B$8:$B$15, 0))</f>
        <v>7</v>
      </c>
      <c r="S3146" s="205" t="s">
        <v>309</v>
      </c>
      <c r="T3146" s="205" t="s">
        <v>309</v>
      </c>
      <c r="U3146" s="226" t="s">
        <v>309</v>
      </c>
      <c r="V3146" s="147" t="s">
        <v>309</v>
      </c>
      <c r="X3146" s="135"/>
      <c r="Y3146" s="135"/>
      <c r="AA3146" s="135"/>
      <c r="AB3146" s="134"/>
      <c r="AC3146" s="135"/>
      <c r="AD3146" s="135"/>
      <c r="AH3146" s="135"/>
      <c r="AI3146" s="135"/>
    </row>
    <row r="3147" spans="1:35" ht="31.5">
      <c r="A3147" s="205">
        <v>3143</v>
      </c>
      <c r="B3147" s="206" t="s">
        <v>10851</v>
      </c>
      <c r="C3147" s="207" t="str">
        <f xml:space="preserve"> _xlfn.CONCAT(小韻資料表[[#This Row],[聲母拼音碼]],小韻資料表[[#This Row],[韻母拼音碼]],小韻資料表[[#This Row],[調號]])</f>
        <v>tiam3</v>
      </c>
      <c r="D3147" s="206" t="s">
        <v>10852</v>
      </c>
      <c r="E3147" s="208" t="s">
        <v>10846</v>
      </c>
      <c r="F3147" s="205">
        <v>3</v>
      </c>
      <c r="G3147" s="209" t="s">
        <v>10853</v>
      </c>
      <c r="H3147" s="205">
        <f xml:space="preserve"> LEN(小韻資料表[[#This Row],[小韻字集]])</f>
        <v>13</v>
      </c>
      <c r="I3147" s="205" cm="1">
        <f t="array" ref="I3147" xml:space="preserve"> MATCH(TRUE, ISNUMBER( SEARCH( LEFT(小韻資料表[[#This Row],[切語]],1), 切語上字資料表[切語上字]) ), 0)</f>
        <v>5</v>
      </c>
      <c r="J3147" s="210" t="str" cm="1">
        <f t="array" ref="J3147" xml:space="preserve"> INDEX(切語上字資料表[聲母], 小韻資料表[[#This Row],[上字表識別號]])</f>
        <v>端</v>
      </c>
      <c r="K3147" s="210" t="str" cm="1">
        <f t="array" ref="K3147" xml:space="preserve"> INDEX(切語上字資料表[聲母拼音碼], 小韻資料表[[#This Row],[上字表識別號]])</f>
        <v>t</v>
      </c>
      <c r="L3147" s="210" t="str" cm="1">
        <f t="array" ref="L3147" xml:space="preserve"> INDEX(切語上字資料表[清濁], 小韻資料表[[#This Row],[上字表識別號]])</f>
        <v>全清</v>
      </c>
      <c r="M3147" s="223" t="str" cm="1">
        <f t="array" ref="M3147" xml:space="preserve"> INDEX(切語上字資料表[發送收], 小韻資料表[[#This Row],[上字表識別號]])</f>
        <v>發聲</v>
      </c>
      <c r="N3147" s="205" cm="1">
        <f t="array" ref="N3147" xml:space="preserve"> MATCH(TRUE, ISNUMBER( SEARCH( RIGHT(小韻資料表[[#This Row],[切語]],1), 切語下字資料表[切語下字]) ), 0)</f>
        <v>339</v>
      </c>
      <c r="O3147" s="207" t="str" cm="1">
        <f t="array" ref="O3147" xml:space="preserve"> INDEX(切語下字資料表[韻母], 小韻資料表[[#This Row],[下字表識別號]])</f>
        <v>㮇開3</v>
      </c>
      <c r="P3147" s="207" t="str" cm="1">
        <f t="array" ref="P3147" xml:space="preserve"> INDEX(切語下字資料表[韻母拼音碼], 小韻資料表[[#This Row],[下字表識別號]])</f>
        <v>iam</v>
      </c>
      <c r="Q3147" s="210" t="str" cm="1">
        <f t="array" ref="Q3147" xml:space="preserve"> INDEX(設定表!$C$19:$C$23, INT( LEFT(小韻資料表[[#This Row],[目次編碼]],1) ))</f>
        <v>去</v>
      </c>
      <c r="R3147" s="210">
        <f xml:space="preserve">  INDEX(設定表!$C$8:$C$15, MATCH( (RIGHT(小韻資料表[[#This Row],[清濁]]) &amp; 小韻資料表[[#This Row],[調]]), 設定表!$B$8:$B$15, 0))</f>
        <v>3</v>
      </c>
      <c r="S3147" s="205" t="s">
        <v>309</v>
      </c>
      <c r="T3147" s="205" t="s">
        <v>309</v>
      </c>
      <c r="U3147" s="226" t="s">
        <v>10854</v>
      </c>
      <c r="V3147" s="146" t="s">
        <v>309</v>
      </c>
      <c r="X3147" s="135"/>
      <c r="Y3147" s="135"/>
      <c r="AA3147" s="135"/>
      <c r="AB3147" s="134"/>
      <c r="AC3147" s="135"/>
      <c r="AD3147" s="135"/>
      <c r="AH3147" s="135"/>
      <c r="AI3147" s="135"/>
    </row>
    <row r="3148" spans="1:35" ht="31.5">
      <c r="A3148" s="205">
        <v>3144</v>
      </c>
      <c r="B3148" s="206" t="s">
        <v>10855</v>
      </c>
      <c r="C3148" s="207" t="str">
        <f xml:space="preserve"> _xlfn.CONCAT(小韻資料表[[#This Row],[聲母拼音碼]],小韻資料表[[#This Row],[韻母拼音碼]],小韻資料表[[#This Row],[調號]])</f>
        <v>siam3</v>
      </c>
      <c r="D3148" s="206" t="s">
        <v>10856</v>
      </c>
      <c r="E3148" s="208" t="s">
        <v>10846</v>
      </c>
      <c r="F3148" s="205">
        <v>4</v>
      </c>
      <c r="G3148" s="209" t="s">
        <v>10857</v>
      </c>
      <c r="H3148" s="205">
        <f xml:space="preserve"> LEN(小韻資料表[[#This Row],[小韻字集]])</f>
        <v>2</v>
      </c>
      <c r="I3148" s="205" cm="1">
        <f t="array" ref="I3148" xml:space="preserve"> MATCH(TRUE, ISNUMBER( SEARCH( LEFT(小韻資料表[[#This Row],[切語]],1), 切語上字資料表[切語上字]) ), 0)</f>
        <v>24</v>
      </c>
      <c r="J3148" s="210" t="str" cm="1">
        <f t="array" ref="J3148" xml:space="preserve"> INDEX(切語上字資料表[聲母], 小韻資料表[[#This Row],[上字表識別號]])</f>
        <v>心</v>
      </c>
      <c r="K3148" s="210" t="str" cm="1">
        <f t="array" ref="K3148" xml:space="preserve"> INDEX(切語上字資料表[聲母拼音碼], 小韻資料表[[#This Row],[上字表識別號]])</f>
        <v>s</v>
      </c>
      <c r="L3148" s="210" t="str" cm="1">
        <f t="array" ref="L3148" xml:space="preserve"> INDEX(切語上字資料表[清濁], 小韻資料表[[#This Row],[上字表識別號]])</f>
        <v>全清</v>
      </c>
      <c r="M3148" s="223" t="str" cm="1">
        <f t="array" ref="M3148" xml:space="preserve"> INDEX(切語上字資料表[發送收], 小韻資料表[[#This Row],[上字表識別號]])</f>
        <v>送氣</v>
      </c>
      <c r="N3148" s="205" cm="1">
        <f t="array" ref="N3148" xml:space="preserve"> MATCH(TRUE, ISNUMBER( SEARCH( RIGHT(小韻資料表[[#This Row],[切語]],1), 切語下字資料表[切語下字]) ), 0)</f>
        <v>339</v>
      </c>
      <c r="O3148" s="207" t="str" cm="1">
        <f t="array" ref="O3148" xml:space="preserve"> INDEX(切語下字資料表[韻母], 小韻資料表[[#This Row],[下字表識別號]])</f>
        <v>㮇開3</v>
      </c>
      <c r="P3148" s="207" t="str" cm="1">
        <f t="array" ref="P3148" xml:space="preserve"> INDEX(切語下字資料表[韻母拼音碼], 小韻資料表[[#This Row],[下字表識別號]])</f>
        <v>iam</v>
      </c>
      <c r="Q3148" s="210" t="str" cm="1">
        <f t="array" ref="Q3148" xml:space="preserve"> INDEX(設定表!$C$19:$C$23, INT( LEFT(小韻資料表[[#This Row],[目次編碼]],1) ))</f>
        <v>去</v>
      </c>
      <c r="R3148" s="210">
        <f xml:space="preserve">  INDEX(設定表!$C$8:$C$15, MATCH( (RIGHT(小韻資料表[[#This Row],[清濁]]) &amp; 小韻資料表[[#This Row],[調]]), 設定表!$B$8:$B$15, 0))</f>
        <v>3</v>
      </c>
      <c r="S3148" s="205" t="s">
        <v>309</v>
      </c>
      <c r="T3148" s="205" t="s">
        <v>309</v>
      </c>
      <c r="U3148" s="226" t="s">
        <v>309</v>
      </c>
      <c r="V3148" s="147" t="s">
        <v>309</v>
      </c>
      <c r="X3148" s="135"/>
      <c r="Y3148" s="135"/>
      <c r="AA3148" s="135"/>
      <c r="AB3148" s="134"/>
      <c r="AC3148" s="135"/>
      <c r="AD3148" s="135"/>
      <c r="AH3148" s="135"/>
      <c r="AI3148" s="135"/>
    </row>
    <row r="3149" spans="1:35" ht="31.5">
      <c r="A3149" s="205">
        <v>3145</v>
      </c>
      <c r="B3149" s="206" t="s">
        <v>10858</v>
      </c>
      <c r="C3149" s="207" t="str">
        <f xml:space="preserve"> _xlfn.CONCAT(小韻資料表[[#This Row],[聲母拼音碼]],小韻資料表[[#This Row],[韻母拼音碼]],小韻資料表[[#This Row],[調號]])</f>
        <v>tiam7</v>
      </c>
      <c r="D3149" s="206" t="s">
        <v>10859</v>
      </c>
      <c r="E3149" s="208" t="s">
        <v>10846</v>
      </c>
      <c r="F3149" s="205">
        <v>5</v>
      </c>
      <c r="G3149" s="209" t="s">
        <v>10860</v>
      </c>
      <c r="H3149" s="205">
        <f xml:space="preserve"> LEN(小韻資料表[[#This Row],[小韻字集]])</f>
        <v>2</v>
      </c>
      <c r="I3149" s="205" cm="1">
        <f t="array" ref="I3149" xml:space="preserve"> MATCH(TRUE, ISNUMBER( SEARCH( LEFT(小韻資料表[[#This Row],[切語]],1), 切語上字資料表[切語上字]) ), 0)</f>
        <v>7</v>
      </c>
      <c r="J3149" s="210" t="str" cm="1">
        <f t="array" ref="J3149" xml:space="preserve"> INDEX(切語上字資料表[聲母], 小韻資料表[[#This Row],[上字表識別號]])</f>
        <v>定</v>
      </c>
      <c r="K3149" s="210" t="str" cm="1">
        <f t="array" ref="K3149" xml:space="preserve"> INDEX(切語上字資料表[聲母拼音碼], 小韻資料表[[#This Row],[上字表識別號]])</f>
        <v>t</v>
      </c>
      <c r="L3149" s="210" t="str" cm="1">
        <f t="array" ref="L3149" xml:space="preserve"> INDEX(切語上字資料表[清濁], 小韻資料表[[#This Row],[上字表識別號]])</f>
        <v>全濁</v>
      </c>
      <c r="M3149" s="223" cm="1">
        <f t="array" ref="M3149" xml:space="preserve"> INDEX(切語上字資料表[發送收], 小韻資料表[[#This Row],[上字表識別號]])</f>
        <v>0</v>
      </c>
      <c r="N3149" s="205" cm="1">
        <f t="array" ref="N3149" xml:space="preserve"> MATCH(TRUE, ISNUMBER( SEARCH( RIGHT(小韻資料表[[#This Row],[切語]],1), 切語下字資料表[切語下字]) ), 0)</f>
        <v>339</v>
      </c>
      <c r="O3149" s="207" t="str" cm="1">
        <f t="array" ref="O3149" xml:space="preserve"> INDEX(切語下字資料表[韻母], 小韻資料表[[#This Row],[下字表識別號]])</f>
        <v>㮇開3</v>
      </c>
      <c r="P3149" s="207" t="str" cm="1">
        <f t="array" ref="P3149" xml:space="preserve"> INDEX(切語下字資料表[韻母拼音碼], 小韻資料表[[#This Row],[下字表識別號]])</f>
        <v>iam</v>
      </c>
      <c r="Q3149" s="210" t="str" cm="1">
        <f t="array" ref="Q3149" xml:space="preserve"> INDEX(設定表!$C$19:$C$23, INT( LEFT(小韻資料表[[#This Row],[目次編碼]],1) ))</f>
        <v>去</v>
      </c>
      <c r="R3149" s="210">
        <f xml:space="preserve">  INDEX(設定表!$C$8:$C$15, MATCH( (RIGHT(小韻資料表[[#This Row],[清濁]]) &amp; 小韻資料表[[#This Row],[調]]), 設定表!$B$8:$B$15, 0))</f>
        <v>7</v>
      </c>
      <c r="S3149" s="205" t="s">
        <v>309</v>
      </c>
      <c r="T3149" s="205" t="s">
        <v>309</v>
      </c>
      <c r="U3149" s="226" t="s">
        <v>309</v>
      </c>
      <c r="V3149" s="146" t="s">
        <v>309</v>
      </c>
      <c r="X3149" s="135"/>
      <c r="Y3149" s="135"/>
      <c r="AA3149" s="135"/>
      <c r="AB3149" s="134"/>
      <c r="AC3149" s="135"/>
      <c r="AD3149" s="135"/>
      <c r="AH3149" s="135"/>
      <c r="AI3149" s="135"/>
    </row>
    <row r="3150" spans="1:35" ht="31.5">
      <c r="A3150" s="205">
        <v>3146</v>
      </c>
      <c r="B3150" s="206" t="s">
        <v>10861</v>
      </c>
      <c r="C3150" s="207" t="str">
        <f xml:space="preserve"> _xlfn.CONCAT(小韻資料表[[#This Row],[聲母拼音碼]],小韻資料表[[#This Row],[韻母拼音碼]],小韻資料表[[#This Row],[調號]])</f>
        <v>kiam3</v>
      </c>
      <c r="D3150" s="206" t="s">
        <v>10862</v>
      </c>
      <c r="E3150" s="208" t="s">
        <v>10846</v>
      </c>
      <c r="F3150" s="205">
        <v>6</v>
      </c>
      <c r="G3150" s="209" t="s">
        <v>10862</v>
      </c>
      <c r="H3150" s="205">
        <f xml:space="preserve"> LEN(小韻資料表[[#This Row],[小韻字集]])</f>
        <v>1</v>
      </c>
      <c r="I3150" s="205" cm="1">
        <f t="array" ref="I3150" xml:space="preserve"> MATCH(TRUE, ISNUMBER( SEARCH( LEFT(小韻資料表[[#This Row],[切語]],1), 切語上字資料表[切語上字]) ), 0)</f>
        <v>1</v>
      </c>
      <c r="J3150" s="210" t="str" cm="1">
        <f t="array" ref="J3150" xml:space="preserve"> INDEX(切語上字資料表[聲母], 小韻資料表[[#This Row],[上字表識別號]])</f>
        <v>見</v>
      </c>
      <c r="K3150" s="210" t="str" cm="1">
        <f t="array" ref="K3150" xml:space="preserve"> INDEX(切語上字資料表[聲母拼音碼], 小韻資料表[[#This Row],[上字表識別號]])</f>
        <v>k</v>
      </c>
      <c r="L3150" s="210" t="str" cm="1">
        <f t="array" ref="L3150" xml:space="preserve"> INDEX(切語上字資料表[清濁], 小韻資料表[[#This Row],[上字表識別號]])</f>
        <v>全清</v>
      </c>
      <c r="M3150" s="223" t="str" cm="1">
        <f t="array" ref="M3150" xml:space="preserve"> INDEX(切語上字資料表[發送收], 小韻資料表[[#This Row],[上字表識別號]])</f>
        <v>發聲</v>
      </c>
      <c r="N3150" s="205" cm="1">
        <f t="array" ref="N3150" xml:space="preserve"> MATCH(TRUE, ISNUMBER( SEARCH( RIGHT(小韻資料表[[#This Row],[切語]],1), 切語下字資料表[切語下字]) ), 0)</f>
        <v>339</v>
      </c>
      <c r="O3150" s="207" t="str" cm="1">
        <f t="array" ref="O3150" xml:space="preserve"> INDEX(切語下字資料表[韻母], 小韻資料表[[#This Row],[下字表識別號]])</f>
        <v>㮇開3</v>
      </c>
      <c r="P3150" s="207" t="str" cm="1">
        <f t="array" ref="P3150" xml:space="preserve"> INDEX(切語下字資料表[韻母拼音碼], 小韻資料表[[#This Row],[下字表識別號]])</f>
        <v>iam</v>
      </c>
      <c r="Q3150" s="210" t="str" cm="1">
        <f t="array" ref="Q3150" xml:space="preserve"> INDEX(設定表!$C$19:$C$23, INT( LEFT(小韻資料表[[#This Row],[目次編碼]],1) ))</f>
        <v>去</v>
      </c>
      <c r="R3150" s="210">
        <f xml:space="preserve">  INDEX(設定表!$C$8:$C$15, MATCH( (RIGHT(小韻資料表[[#This Row],[清濁]]) &amp; 小韻資料表[[#This Row],[調]]), 設定表!$B$8:$B$15, 0))</f>
        <v>3</v>
      </c>
      <c r="S3150" s="205" t="s">
        <v>309</v>
      </c>
      <c r="T3150" s="205" t="s">
        <v>309</v>
      </c>
      <c r="U3150" s="226" t="s">
        <v>309</v>
      </c>
      <c r="V3150" s="147" t="s">
        <v>309</v>
      </c>
      <c r="X3150" s="135"/>
      <c r="Y3150" s="135"/>
      <c r="AA3150" s="135"/>
      <c r="AB3150" s="134"/>
      <c r="AC3150" s="135"/>
      <c r="AD3150" s="135"/>
      <c r="AH3150" s="135"/>
      <c r="AI3150" s="135"/>
    </row>
    <row r="3151" spans="1:35" ht="31.5">
      <c r="A3151" s="205">
        <v>3147</v>
      </c>
      <c r="B3151" s="206" t="s">
        <v>10863</v>
      </c>
      <c r="C3151" s="207" t="str">
        <f xml:space="preserve"> _xlfn.CONCAT(小韻資料表[[#This Row],[聲母拼音碼]],小韻資料表[[#This Row],[韻母拼音碼]],小韻資料表[[#This Row],[調號]])</f>
        <v>Øiam3</v>
      </c>
      <c r="D3151" s="206" t="s">
        <v>10864</v>
      </c>
      <c r="E3151" s="208" t="s">
        <v>10846</v>
      </c>
      <c r="F3151" s="205">
        <v>7</v>
      </c>
      <c r="G3151" s="209" t="s">
        <v>10864</v>
      </c>
      <c r="H3151" s="205">
        <f xml:space="preserve"> LEN(小韻資料表[[#This Row],[小韻字集]])</f>
        <v>1</v>
      </c>
      <c r="I3151" s="205" cm="1">
        <f t="array" ref="I3151" xml:space="preserve"> MATCH(TRUE, ISNUMBER( SEARCH( LEFT(小韻資料表[[#This Row],[切語]],1), 切語上字資料表[切語上字]) ), 0)</f>
        <v>35</v>
      </c>
      <c r="J3151" s="210" t="str" cm="1">
        <f t="array" ref="J3151" xml:space="preserve"> INDEX(切語上字資料表[聲母], 小韻資料表[[#This Row],[上字表識別號]])</f>
        <v>影</v>
      </c>
      <c r="K3151" s="210" t="str" cm="1">
        <f t="array" ref="K3151" xml:space="preserve"> INDEX(切語上字資料表[聲母拼音碼], 小韻資料表[[#This Row],[上字表識別號]])</f>
        <v>Ø</v>
      </c>
      <c r="L3151" s="210" t="str" cm="1">
        <f t="array" ref="L3151" xml:space="preserve"> INDEX(切語上字資料表[清濁], 小韻資料表[[#This Row],[上字表識別號]])</f>
        <v>全清</v>
      </c>
      <c r="M3151" s="223" t="str" cm="1">
        <f t="array" ref="M3151" xml:space="preserve"> INDEX(切語上字資料表[發送收], 小韻資料表[[#This Row],[上字表識別號]])</f>
        <v>發聲</v>
      </c>
      <c r="N3151" s="205" cm="1">
        <f t="array" ref="N3151" xml:space="preserve"> MATCH(TRUE, ISNUMBER( SEARCH( RIGHT(小韻資料表[[#This Row],[切語]],1), 切語下字資料表[切語下字]) ), 0)</f>
        <v>339</v>
      </c>
      <c r="O3151" s="207" t="str" cm="1">
        <f t="array" ref="O3151" xml:space="preserve"> INDEX(切語下字資料表[韻母], 小韻資料表[[#This Row],[下字表識別號]])</f>
        <v>㮇開3</v>
      </c>
      <c r="P3151" s="207" t="str" cm="1">
        <f t="array" ref="P3151" xml:space="preserve"> INDEX(切語下字資料表[韻母拼音碼], 小韻資料表[[#This Row],[下字表識別號]])</f>
        <v>iam</v>
      </c>
      <c r="Q3151" s="210" t="str" cm="1">
        <f t="array" ref="Q3151" xml:space="preserve"> INDEX(設定表!$C$19:$C$23, INT( LEFT(小韻資料表[[#This Row],[目次編碼]],1) ))</f>
        <v>去</v>
      </c>
      <c r="R3151" s="210">
        <f xml:space="preserve">  INDEX(設定表!$C$8:$C$15, MATCH( (RIGHT(小韻資料表[[#This Row],[清濁]]) &amp; 小韻資料表[[#This Row],[調]]), 設定表!$B$8:$B$15, 0))</f>
        <v>3</v>
      </c>
      <c r="S3151" s="205" t="s">
        <v>309</v>
      </c>
      <c r="T3151" s="205" t="s">
        <v>309</v>
      </c>
      <c r="U3151" s="226" t="s">
        <v>309</v>
      </c>
      <c r="V3151" s="146" t="s">
        <v>309</v>
      </c>
      <c r="X3151" s="135"/>
      <c r="Y3151" s="135"/>
      <c r="AA3151" s="135"/>
      <c r="AB3151" s="134"/>
      <c r="AC3151" s="135"/>
      <c r="AD3151" s="135"/>
      <c r="AH3151" s="135"/>
      <c r="AI3151" s="135"/>
    </row>
    <row r="3152" spans="1:35" ht="31.5">
      <c r="A3152" s="205">
        <v>3148</v>
      </c>
      <c r="B3152" s="206" t="s">
        <v>10865</v>
      </c>
      <c r="C3152" s="207" t="str">
        <f xml:space="preserve"> _xlfn.CONCAT(小韻資料表[[#This Row],[聲母拼音碼]],小韻資料表[[#This Row],[韻母拼音碼]],小韻資料表[[#This Row],[調號]])</f>
        <v>ciam3</v>
      </c>
      <c r="D3152" s="206" t="s">
        <v>10866</v>
      </c>
      <c r="E3152" s="208" t="s">
        <v>10846</v>
      </c>
      <c r="F3152" s="205">
        <v>8</v>
      </c>
      <c r="G3152" s="209" t="s">
        <v>10866</v>
      </c>
      <c r="H3152" s="205">
        <f xml:space="preserve"> LEN(小韻資料表[[#This Row],[小韻字集]])</f>
        <v>1</v>
      </c>
      <c r="I3152" s="205" cm="1">
        <f t="array" ref="I3152" xml:space="preserve"> MATCH(TRUE, ISNUMBER( SEARCH( LEFT(小韻資料表[[#This Row],[切語]],1), 切語上字資料表[切語上字]) ), 0)</f>
        <v>21</v>
      </c>
      <c r="J3152" s="210" t="str" cm="1">
        <f t="array" ref="J3152" xml:space="preserve"> INDEX(切語上字資料表[聲母], 小韻資料表[[#This Row],[上字表識別號]])</f>
        <v>精</v>
      </c>
      <c r="K3152" s="210" t="str" cm="1">
        <f t="array" ref="K3152" xml:space="preserve"> INDEX(切語上字資料表[聲母拼音碼], 小韻資料表[[#This Row],[上字表識別號]])</f>
        <v>c</v>
      </c>
      <c r="L3152" s="210" t="str" cm="1">
        <f t="array" ref="L3152" xml:space="preserve"> INDEX(切語上字資料表[清濁], 小韻資料表[[#This Row],[上字表識別號]])</f>
        <v>全清</v>
      </c>
      <c r="M3152" s="223" t="str" cm="1">
        <f t="array" ref="M3152" xml:space="preserve"> INDEX(切語上字資料表[發送收], 小韻資料表[[#This Row],[上字表識別號]])</f>
        <v>發聲</v>
      </c>
      <c r="N3152" s="205" cm="1">
        <f t="array" ref="N3152" xml:space="preserve"> MATCH(TRUE, ISNUMBER( SEARCH( RIGHT(小韻資料表[[#This Row],[切語]],1), 切語下字資料表[切語下字]) ), 0)</f>
        <v>339</v>
      </c>
      <c r="O3152" s="207" t="str" cm="1">
        <f t="array" ref="O3152" xml:space="preserve"> INDEX(切語下字資料表[韻母], 小韻資料表[[#This Row],[下字表識別號]])</f>
        <v>㮇開3</v>
      </c>
      <c r="P3152" s="207" t="str" cm="1">
        <f t="array" ref="P3152" xml:space="preserve"> INDEX(切語下字資料表[韻母拼音碼], 小韻資料表[[#This Row],[下字表識別號]])</f>
        <v>iam</v>
      </c>
      <c r="Q3152" s="210" t="str" cm="1">
        <f t="array" ref="Q3152" xml:space="preserve"> INDEX(設定表!$C$19:$C$23, INT( LEFT(小韻資料表[[#This Row],[目次編碼]],1) ))</f>
        <v>去</v>
      </c>
      <c r="R3152" s="210">
        <f xml:space="preserve">  INDEX(設定表!$C$8:$C$15, MATCH( (RIGHT(小韻資料表[[#This Row],[清濁]]) &amp; 小韻資料表[[#This Row],[調]]), 設定表!$B$8:$B$15, 0))</f>
        <v>3</v>
      </c>
      <c r="S3152" s="205" t="s">
        <v>309</v>
      </c>
      <c r="T3152" s="205" t="s">
        <v>309</v>
      </c>
      <c r="U3152" s="226" t="s">
        <v>309</v>
      </c>
      <c r="V3152" s="147" t="s">
        <v>309</v>
      </c>
      <c r="X3152" s="135"/>
      <c r="Y3152" s="135"/>
      <c r="AA3152" s="135"/>
      <c r="AB3152" s="134"/>
      <c r="AC3152" s="135"/>
      <c r="AD3152" s="135"/>
      <c r="AH3152" s="135"/>
      <c r="AI3152" s="135"/>
    </row>
    <row r="3153" spans="1:35" ht="31.5">
      <c r="A3153" s="205">
        <v>3149</v>
      </c>
      <c r="B3153" s="206" t="s">
        <v>10867</v>
      </c>
      <c r="C3153" s="207" t="str">
        <f xml:space="preserve"> _xlfn.CONCAT(小韻資料表[[#This Row],[聲母拼音碼]],小韻資料表[[#This Row],[韻母拼音碼]],小韻資料表[[#This Row],[調號]])</f>
        <v>ciam7</v>
      </c>
      <c r="D3153" s="206" t="s">
        <v>10868</v>
      </c>
      <c r="E3153" s="208" t="s">
        <v>10846</v>
      </c>
      <c r="F3153" s="205">
        <v>9</v>
      </c>
      <c r="G3153" s="209" t="s">
        <v>10868</v>
      </c>
      <c r="H3153" s="205">
        <f xml:space="preserve"> LEN(小韻資料表[[#This Row],[小韻字集]])</f>
        <v>1</v>
      </c>
      <c r="I3153" s="205" cm="1">
        <f t="array" ref="I3153" xml:space="preserve"> MATCH(TRUE, ISNUMBER( SEARCH( LEFT(小韻資料表[[#This Row],[切語]],1), 切語上字資料表[切語上字]) ), 0)</f>
        <v>23</v>
      </c>
      <c r="J3153" s="210" t="str" cm="1">
        <f t="array" ref="J3153" xml:space="preserve"> INDEX(切語上字資料表[聲母], 小韻資料表[[#This Row],[上字表識別號]])</f>
        <v>從</v>
      </c>
      <c r="K3153" s="210" t="str" cm="1">
        <f t="array" ref="K3153" xml:space="preserve"> INDEX(切語上字資料表[聲母拼音碼], 小韻資料表[[#This Row],[上字表識別號]])</f>
        <v>c</v>
      </c>
      <c r="L3153" s="210" t="str" cm="1">
        <f t="array" ref="L3153" xml:space="preserve"> INDEX(切語上字資料表[清濁], 小韻資料表[[#This Row],[上字表識別號]])</f>
        <v>全濁</v>
      </c>
      <c r="M3153" s="223" cm="1">
        <f t="array" ref="M3153" xml:space="preserve"> INDEX(切語上字資料表[發送收], 小韻資料表[[#This Row],[上字表識別號]])</f>
        <v>0</v>
      </c>
      <c r="N3153" s="205" cm="1">
        <f t="array" ref="N3153" xml:space="preserve"> MATCH(TRUE, ISNUMBER( SEARCH( RIGHT(小韻資料表[[#This Row],[切語]],1), 切語下字資料表[切語下字]) ), 0)</f>
        <v>339</v>
      </c>
      <c r="O3153" s="207" t="str" cm="1">
        <f t="array" ref="O3153" xml:space="preserve"> INDEX(切語下字資料表[韻母], 小韻資料表[[#This Row],[下字表識別號]])</f>
        <v>㮇開3</v>
      </c>
      <c r="P3153" s="207" t="str" cm="1">
        <f t="array" ref="P3153" xml:space="preserve"> INDEX(切語下字資料表[韻母拼音碼], 小韻資料表[[#This Row],[下字表識別號]])</f>
        <v>iam</v>
      </c>
      <c r="Q3153" s="210" t="str" cm="1">
        <f t="array" ref="Q3153" xml:space="preserve"> INDEX(設定表!$C$19:$C$23, INT( LEFT(小韻資料表[[#This Row],[目次編碼]],1) ))</f>
        <v>去</v>
      </c>
      <c r="R3153" s="210">
        <f xml:space="preserve">  INDEX(設定表!$C$8:$C$15, MATCH( (RIGHT(小韻資料表[[#This Row],[清濁]]) &amp; 小韻資料表[[#This Row],[調]]), 設定表!$B$8:$B$15, 0))</f>
        <v>7</v>
      </c>
      <c r="S3153" s="205" t="s">
        <v>309</v>
      </c>
      <c r="T3153" s="205" t="s">
        <v>309</v>
      </c>
      <c r="U3153" s="226" t="s">
        <v>309</v>
      </c>
      <c r="V3153" s="146" t="s">
        <v>309</v>
      </c>
      <c r="X3153" s="135"/>
      <c r="Y3153" s="135"/>
      <c r="AA3153" s="135"/>
      <c r="AB3153" s="134"/>
      <c r="AC3153" s="135"/>
      <c r="AD3153" s="135"/>
      <c r="AH3153" s="135"/>
      <c r="AI3153" s="135"/>
    </row>
    <row r="3154" spans="1:35" ht="31.5">
      <c r="A3154" s="205">
        <v>3150</v>
      </c>
      <c r="B3154" s="206" t="s">
        <v>10869</v>
      </c>
      <c r="C3154" s="207" t="str">
        <f xml:space="preserve"> _xlfn.CONCAT(小韻資料表[[#This Row],[聲母拼音碼]],小韻資料表[[#This Row],[韻母拼音碼]],小韻資料表[[#This Row],[調號]])</f>
        <v>kiam3</v>
      </c>
      <c r="D3154" s="206" t="s">
        <v>5015</v>
      </c>
      <c r="E3154" s="208" t="s">
        <v>10846</v>
      </c>
      <c r="F3154" s="205">
        <v>10</v>
      </c>
      <c r="G3154" s="209" t="s">
        <v>10870</v>
      </c>
      <c r="H3154" s="205">
        <f xml:space="preserve"> LEN(小韻資料表[[#This Row],[小韻字集]])</f>
        <v>2</v>
      </c>
      <c r="I3154" s="205" cm="1">
        <f t="array" ref="I3154" xml:space="preserve"> MATCH(TRUE, ISNUMBER( SEARCH( LEFT(小韻資料表[[#This Row],[切語]],1), 切語上字資料表[切語上字]) ), 0)</f>
        <v>1</v>
      </c>
      <c r="J3154" s="210" t="str" cm="1">
        <f t="array" ref="J3154" xml:space="preserve"> INDEX(切語上字資料表[聲母], 小韻資料表[[#This Row],[上字表識別號]])</f>
        <v>見</v>
      </c>
      <c r="K3154" s="210" t="str" cm="1">
        <f t="array" ref="K3154" xml:space="preserve"> INDEX(切語上字資料表[聲母拼音碼], 小韻資料表[[#This Row],[上字表識別號]])</f>
        <v>k</v>
      </c>
      <c r="L3154" s="210" t="str" cm="1">
        <f t="array" ref="L3154" xml:space="preserve"> INDEX(切語上字資料表[清濁], 小韻資料表[[#This Row],[上字表識別號]])</f>
        <v>全清</v>
      </c>
      <c r="M3154" s="223" t="str" cm="1">
        <f t="array" ref="M3154" xml:space="preserve"> INDEX(切語上字資料表[發送收], 小韻資料表[[#This Row],[上字表識別號]])</f>
        <v>發聲</v>
      </c>
      <c r="N3154" s="205" cm="1">
        <f t="array" ref="N3154" xml:space="preserve"> MATCH(TRUE, ISNUMBER( SEARCH( RIGHT(小韻資料表[[#This Row],[切語]],1), 切語下字資料表[切語下字]) ), 0)</f>
        <v>339</v>
      </c>
      <c r="O3154" s="207" t="str" cm="1">
        <f t="array" ref="O3154" xml:space="preserve"> INDEX(切語下字資料表[韻母], 小韻資料表[[#This Row],[下字表識別號]])</f>
        <v>㮇開3</v>
      </c>
      <c r="P3154" s="207" t="str" cm="1">
        <f t="array" ref="P3154" xml:space="preserve"> INDEX(切語下字資料表[韻母拼音碼], 小韻資料表[[#This Row],[下字表識別號]])</f>
        <v>iam</v>
      </c>
      <c r="Q3154" s="210" t="str" cm="1">
        <f t="array" ref="Q3154" xml:space="preserve"> INDEX(設定表!$C$19:$C$23, INT( LEFT(小韻資料表[[#This Row],[目次編碼]],1) ))</f>
        <v>去</v>
      </c>
      <c r="R3154" s="210">
        <f xml:space="preserve">  INDEX(設定表!$C$8:$C$15, MATCH( (RIGHT(小韻資料表[[#This Row],[清濁]]) &amp; 小韻資料表[[#This Row],[調]]), 設定表!$B$8:$B$15, 0))</f>
        <v>3</v>
      </c>
      <c r="S3154" s="205" t="s">
        <v>309</v>
      </c>
      <c r="T3154" s="205" t="s">
        <v>309</v>
      </c>
      <c r="U3154" s="226" t="s">
        <v>10871</v>
      </c>
      <c r="V3154" s="147" t="s">
        <v>309</v>
      </c>
      <c r="X3154" s="135"/>
      <c r="Y3154" s="135"/>
      <c r="AA3154" s="135"/>
      <c r="AB3154" s="134"/>
      <c r="AC3154" s="135"/>
      <c r="AD3154" s="135"/>
      <c r="AH3154" s="135"/>
      <c r="AI3154" s="135"/>
    </row>
    <row r="3155" spans="1:35" ht="31.5">
      <c r="A3155" s="205">
        <v>3151</v>
      </c>
      <c r="B3155" s="206" t="s">
        <v>10872</v>
      </c>
      <c r="C3155" s="207" t="str">
        <f xml:space="preserve"> _xlfn.CONCAT(小韻資料表[[#This Row],[聲母拼音碼]],小韻資料表[[#This Row],[韻母拼音碼]],小韻資料表[[#This Row],[調號]])</f>
        <v>khiam3</v>
      </c>
      <c r="D3155" s="206" t="s">
        <v>10873</v>
      </c>
      <c r="E3155" s="208" t="s">
        <v>10846</v>
      </c>
      <c r="F3155" s="205">
        <v>11</v>
      </c>
      <c r="G3155" s="209" t="s">
        <v>10873</v>
      </c>
      <c r="H3155" s="205">
        <f xml:space="preserve"> LEN(小韻資料表[[#This Row],[小韻字集]])</f>
        <v>1</v>
      </c>
      <c r="I3155" s="205" cm="1">
        <f t="array" ref="I3155" xml:space="preserve"> MATCH(TRUE, ISNUMBER( SEARCH( LEFT(小韻資料表[[#This Row],[切語]],1), 切語上字資料表[切語上字]) ), 0)</f>
        <v>2</v>
      </c>
      <c r="J3155" s="210" t="str" cm="1">
        <f t="array" ref="J3155" xml:space="preserve"> INDEX(切語上字資料表[聲母], 小韻資料表[[#This Row],[上字表識別號]])</f>
        <v>溪</v>
      </c>
      <c r="K3155" s="210" t="str" cm="1">
        <f t="array" ref="K3155" xml:space="preserve"> INDEX(切語上字資料表[聲母拼音碼], 小韻資料表[[#This Row],[上字表識別號]])</f>
        <v>kh</v>
      </c>
      <c r="L3155" s="210" t="str" cm="1">
        <f t="array" ref="L3155" xml:space="preserve"> INDEX(切語上字資料表[清濁], 小韻資料表[[#This Row],[上字表識別號]])</f>
        <v>次清</v>
      </c>
      <c r="M3155" s="223" t="str" cm="1">
        <f t="array" ref="M3155" xml:space="preserve"> INDEX(切語上字資料表[發送收], 小韻資料表[[#This Row],[上字表識別號]])</f>
        <v>送氣</v>
      </c>
      <c r="N3155" s="205" cm="1">
        <f t="array" ref="N3155" xml:space="preserve"> MATCH(TRUE, ISNUMBER( SEARCH( RIGHT(小韻資料表[[#This Row],[切語]],1), 切語下字資料表[切語下字]) ), 0)</f>
        <v>339</v>
      </c>
      <c r="O3155" s="207" t="str" cm="1">
        <f t="array" ref="O3155" xml:space="preserve"> INDEX(切語下字資料表[韻母], 小韻資料表[[#This Row],[下字表識別號]])</f>
        <v>㮇開3</v>
      </c>
      <c r="P3155" s="207" t="str" cm="1">
        <f t="array" ref="P3155" xml:space="preserve"> INDEX(切語下字資料表[韻母拼音碼], 小韻資料表[[#This Row],[下字表識別號]])</f>
        <v>iam</v>
      </c>
      <c r="Q3155" s="210" t="str" cm="1">
        <f t="array" ref="Q3155" xml:space="preserve"> INDEX(設定表!$C$19:$C$23, INT( LEFT(小韻資料表[[#This Row],[目次編碼]],1) ))</f>
        <v>去</v>
      </c>
      <c r="R3155" s="210">
        <f xml:space="preserve">  INDEX(設定表!$C$8:$C$15, MATCH( (RIGHT(小韻資料表[[#This Row],[清濁]]) &amp; 小韻資料表[[#This Row],[調]]), 設定表!$B$8:$B$15, 0))</f>
        <v>3</v>
      </c>
      <c r="S3155" s="205" t="s">
        <v>309</v>
      </c>
      <c r="T3155" s="205" t="s">
        <v>309</v>
      </c>
      <c r="U3155" s="226" t="s">
        <v>309</v>
      </c>
      <c r="V3155" s="146" t="s">
        <v>309</v>
      </c>
      <c r="X3155" s="135"/>
      <c r="Y3155" s="135"/>
      <c r="AA3155" s="135"/>
      <c r="AB3155" s="134"/>
      <c r="AC3155" s="135"/>
      <c r="AD3155" s="135"/>
      <c r="AH3155" s="135"/>
      <c r="AI3155" s="135"/>
    </row>
    <row r="3156" spans="1:35" ht="31.5">
      <c r="A3156" s="205">
        <v>3152</v>
      </c>
      <c r="B3156" s="206" t="s">
        <v>10874</v>
      </c>
      <c r="C3156" s="207" t="str">
        <f xml:space="preserve"> _xlfn.CONCAT(小韻資料表[[#This Row],[聲母拼音碼]],小韻資料表[[#This Row],[韻母拼音碼]],小韻資料表[[#This Row],[調號]])</f>
        <v>liam7</v>
      </c>
      <c r="D3156" s="206" t="s">
        <v>7759</v>
      </c>
      <c r="E3156" s="208" t="s">
        <v>10846</v>
      </c>
      <c r="F3156" s="205">
        <v>12</v>
      </c>
      <c r="G3156" s="209" t="s">
        <v>7759</v>
      </c>
      <c r="H3156" s="205">
        <f xml:space="preserve"> LEN(小韻資料表[[#This Row],[小韻字集]])</f>
        <v>1</v>
      </c>
      <c r="I3156" s="205" cm="1">
        <f t="array" ref="I3156" xml:space="preserve"> MATCH(TRUE, ISNUMBER( SEARCH( LEFT(小韻資料表[[#This Row],[切語]],1), 切語上字資料表[切語上字]) ), 0)</f>
        <v>40</v>
      </c>
      <c r="J3156" s="210" t="str" cm="1">
        <f t="array" ref="J3156" xml:space="preserve"> INDEX(切語上字資料表[聲母], 小韻資料表[[#This Row],[上字表識別號]])</f>
        <v>來</v>
      </c>
      <c r="K3156" s="210" t="str" cm="1">
        <f t="array" ref="K3156" xml:space="preserve"> INDEX(切語上字資料表[聲母拼音碼], 小韻資料表[[#This Row],[上字表識別號]])</f>
        <v>l</v>
      </c>
      <c r="L3156" s="210" t="str" cm="1">
        <f t="array" ref="L3156" xml:space="preserve"> INDEX(切語上字資料表[清濁], 小韻資料表[[#This Row],[上字表識別號]])</f>
        <v>次濁</v>
      </c>
      <c r="M3156" s="223" t="str" cm="1">
        <f t="array" ref="M3156" xml:space="preserve"> INDEX(切語上字資料表[發送收], 小韻資料表[[#This Row],[上字表識別號]])</f>
        <v>收聲</v>
      </c>
      <c r="N3156" s="205" cm="1">
        <f t="array" ref="N3156" xml:space="preserve"> MATCH(TRUE, ISNUMBER( SEARCH( RIGHT(小韻資料表[[#This Row],[切語]],1), 切語下字資料表[切語下字]) ), 0)</f>
        <v>339</v>
      </c>
      <c r="O3156" s="207" t="str" cm="1">
        <f t="array" ref="O3156" xml:space="preserve"> INDEX(切語下字資料表[韻母], 小韻資料表[[#This Row],[下字表識別號]])</f>
        <v>㮇開3</v>
      </c>
      <c r="P3156" s="207" t="str" cm="1">
        <f t="array" ref="P3156" xml:space="preserve"> INDEX(切語下字資料表[韻母拼音碼], 小韻資料表[[#This Row],[下字表識別號]])</f>
        <v>iam</v>
      </c>
      <c r="Q3156" s="210" t="str" cm="1">
        <f t="array" ref="Q3156" xml:space="preserve"> INDEX(設定表!$C$19:$C$23, INT( LEFT(小韻資料表[[#This Row],[目次編碼]],1) ))</f>
        <v>去</v>
      </c>
      <c r="R3156" s="210">
        <f xml:space="preserve">  INDEX(設定表!$C$8:$C$15, MATCH( (RIGHT(小韻資料表[[#This Row],[清濁]]) &amp; 小韻資料表[[#This Row],[調]]), 設定表!$B$8:$B$15, 0))</f>
        <v>7</v>
      </c>
      <c r="S3156" s="205" t="s">
        <v>309</v>
      </c>
      <c r="T3156" s="205" t="s">
        <v>309</v>
      </c>
      <c r="U3156" s="226" t="s">
        <v>309</v>
      </c>
      <c r="V3156" s="147" t="s">
        <v>309</v>
      </c>
      <c r="X3156" s="135"/>
      <c r="Y3156" s="135"/>
      <c r="AA3156" s="135"/>
      <c r="AB3156" s="134"/>
      <c r="AC3156" s="135"/>
      <c r="AD3156" s="135"/>
      <c r="AH3156" s="135"/>
      <c r="AI3156" s="135"/>
    </row>
    <row r="3157" spans="1:35" ht="31.5">
      <c r="A3157" s="205">
        <v>3153</v>
      </c>
      <c r="B3157" s="206" t="s">
        <v>10875</v>
      </c>
      <c r="C3157" s="207" t="str">
        <f xml:space="preserve"> _xlfn.CONCAT(小韻資料表[[#This Row],[聲母拼音碼]],小韻資料表[[#This Row],[韻母拼音碼]],小韻資料表[[#This Row],[調號]])</f>
        <v>giam7</v>
      </c>
      <c r="D3157" s="206" t="s">
        <v>1256</v>
      </c>
      <c r="E3157" s="208" t="s">
        <v>1255</v>
      </c>
      <c r="F3157" s="205">
        <v>1</v>
      </c>
      <c r="G3157" s="209" t="s">
        <v>10876</v>
      </c>
      <c r="H3157" s="205">
        <f xml:space="preserve"> LEN(小韻資料表[[#This Row],[小韻字集]])</f>
        <v>3</v>
      </c>
      <c r="I3157" s="205" cm="1">
        <f t="array" ref="I3157" xml:space="preserve"> MATCH(TRUE, ISNUMBER( SEARCH( LEFT(小韻資料表[[#This Row],[切語]],1), 切語上字資料表[切語上字]) ), 0)</f>
        <v>4</v>
      </c>
      <c r="J3157" s="210" t="str" cm="1">
        <f t="array" ref="J3157" xml:space="preserve"> INDEX(切語上字資料表[聲母], 小韻資料表[[#This Row],[上字表識別號]])</f>
        <v>疑</v>
      </c>
      <c r="K3157" s="210" t="str" cm="1">
        <f t="array" ref="K3157" xml:space="preserve"> INDEX(切語上字資料表[聲母拼音碼], 小韻資料表[[#This Row],[上字表識別號]])</f>
        <v>g</v>
      </c>
      <c r="L3157" s="210" t="str" cm="1">
        <f t="array" ref="L3157" xml:space="preserve"> INDEX(切語上字資料表[清濁], 小韻資料表[[#This Row],[上字表識別號]])</f>
        <v>次濁</v>
      </c>
      <c r="M3157" s="223" t="str" cm="1">
        <f t="array" ref="M3157" xml:space="preserve"> INDEX(切語上字資料表[發送收], 小韻資料表[[#This Row],[上字表識別號]])</f>
        <v>收聲</v>
      </c>
      <c r="N3157" s="205" cm="1">
        <f t="array" ref="N3157" xml:space="preserve"> MATCH(TRUE, ISNUMBER( SEARCH( RIGHT(小韻資料表[[#This Row],[切語]],1), 切語下字資料表[切語下字]) ), 0)</f>
        <v>351</v>
      </c>
      <c r="O3157" s="207" t="str" cm="1">
        <f t="array" ref="O3157" xml:space="preserve"> INDEX(切語下字資料表[韻母], 小韻資料表[[#This Row],[下字表識別號]])</f>
        <v>釅開3</v>
      </c>
      <c r="P3157" s="207" t="str" cm="1">
        <f t="array" ref="P3157" xml:space="preserve"> INDEX(切語下字資料表[韻母拼音碼], 小韻資料表[[#This Row],[下字表識別號]])</f>
        <v>iam</v>
      </c>
      <c r="Q3157" s="210" t="str" cm="1">
        <f t="array" ref="Q3157" xml:space="preserve"> INDEX(設定表!$C$19:$C$23, INT( LEFT(小韻資料表[[#This Row],[目次編碼]],1) ))</f>
        <v>去</v>
      </c>
      <c r="R3157" s="210">
        <f xml:space="preserve">  INDEX(設定表!$C$8:$C$15, MATCH( (RIGHT(小韻資料表[[#This Row],[清濁]]) &amp; 小韻資料表[[#This Row],[調]]), 設定表!$B$8:$B$15, 0))</f>
        <v>7</v>
      </c>
      <c r="S3157" s="205" t="s">
        <v>309</v>
      </c>
      <c r="T3157" s="205" t="s">
        <v>309</v>
      </c>
      <c r="U3157" s="226" t="s">
        <v>309</v>
      </c>
      <c r="V3157" s="146" t="s">
        <v>309</v>
      </c>
      <c r="X3157" s="135"/>
      <c r="Y3157" s="135"/>
      <c r="AA3157" s="135"/>
      <c r="AB3157" s="134"/>
      <c r="AC3157" s="135"/>
      <c r="AD3157" s="135"/>
      <c r="AH3157" s="135"/>
      <c r="AI3157" s="135"/>
    </row>
    <row r="3158" spans="1:35" ht="31.5">
      <c r="A3158" s="205">
        <v>3154</v>
      </c>
      <c r="B3158" s="206" t="s">
        <v>10877</v>
      </c>
      <c r="C3158" s="207" t="str">
        <f xml:space="preserve"> _xlfn.CONCAT(小韻資料表[[#This Row],[聲母拼音碼]],小韻資料表[[#This Row],[韻母拼音碼]],小韻資料表[[#This Row],[調號]])</f>
        <v>hiam3</v>
      </c>
      <c r="D3158" s="206" t="s">
        <v>10878</v>
      </c>
      <c r="E3158" s="208" t="s">
        <v>1255</v>
      </c>
      <c r="F3158" s="205">
        <v>2</v>
      </c>
      <c r="G3158" s="209" t="s">
        <v>10879</v>
      </c>
      <c r="H3158" s="205">
        <f xml:space="preserve"> LEN(小韻資料表[[#This Row],[小韻字集]])</f>
        <v>2</v>
      </c>
      <c r="I3158" s="205" cm="1">
        <f t="array" ref="I3158" xml:space="preserve"> MATCH(TRUE, ISNUMBER( SEARCH( LEFT(小韻資料表[[#This Row],[切語]],1), 切語上字資料表[切語上字]) ), 0)</f>
        <v>36</v>
      </c>
      <c r="J3158" s="210" t="str" cm="1">
        <f t="array" ref="J3158" xml:space="preserve"> INDEX(切語上字資料表[聲母], 小韻資料表[[#This Row],[上字表識別號]])</f>
        <v>曉</v>
      </c>
      <c r="K3158" s="210" t="str" cm="1">
        <f t="array" ref="K3158" xml:space="preserve"> INDEX(切語上字資料表[聲母拼音碼], 小韻資料表[[#This Row],[上字表識別號]])</f>
        <v>h</v>
      </c>
      <c r="L3158" s="210" t="str" cm="1">
        <f t="array" ref="L3158" xml:space="preserve"> INDEX(切語上字資料表[清濁], 小韻資料表[[#This Row],[上字表識別號]])</f>
        <v>次清</v>
      </c>
      <c r="M3158" s="223" t="str" cm="1">
        <f t="array" ref="M3158" xml:space="preserve"> INDEX(切語上字資料表[發送收], 小韻資料表[[#This Row],[上字表識別號]])</f>
        <v>送氣</v>
      </c>
      <c r="N3158" s="205" cm="1">
        <f t="array" ref="N3158" xml:space="preserve"> MATCH(TRUE, ISNUMBER( SEARCH( RIGHT(小韻資料表[[#This Row],[切語]],1), 切語下字資料表[切語下字]) ), 0)</f>
        <v>351</v>
      </c>
      <c r="O3158" s="207" t="str" cm="1">
        <f t="array" ref="O3158" xml:space="preserve"> INDEX(切語下字資料表[韻母], 小韻資料表[[#This Row],[下字表識別號]])</f>
        <v>釅開3</v>
      </c>
      <c r="P3158" s="207" t="str" cm="1">
        <f t="array" ref="P3158" xml:space="preserve"> INDEX(切語下字資料表[韻母拼音碼], 小韻資料表[[#This Row],[下字表識別號]])</f>
        <v>iam</v>
      </c>
      <c r="Q3158" s="210" t="str" cm="1">
        <f t="array" ref="Q3158" xml:space="preserve"> INDEX(設定表!$C$19:$C$23, INT( LEFT(小韻資料表[[#This Row],[目次編碼]],1) ))</f>
        <v>去</v>
      </c>
      <c r="R3158" s="210">
        <f xml:space="preserve">  INDEX(設定表!$C$8:$C$15, MATCH( (RIGHT(小韻資料表[[#This Row],[清濁]]) &amp; 小韻資料表[[#This Row],[調]]), 設定表!$B$8:$B$15, 0))</f>
        <v>3</v>
      </c>
      <c r="S3158" s="205" t="s">
        <v>309</v>
      </c>
      <c r="T3158" s="205" t="s">
        <v>309</v>
      </c>
      <c r="U3158" s="226" t="s">
        <v>309</v>
      </c>
      <c r="V3158" s="147" t="s">
        <v>309</v>
      </c>
      <c r="X3158" s="135"/>
      <c r="Y3158" s="135"/>
      <c r="AA3158" s="135"/>
      <c r="AB3158" s="134"/>
      <c r="AC3158" s="135"/>
      <c r="AD3158" s="135"/>
      <c r="AH3158" s="135"/>
      <c r="AI3158" s="135"/>
    </row>
    <row r="3159" spans="1:35" ht="31.5">
      <c r="A3159" s="205">
        <v>3155</v>
      </c>
      <c r="B3159" s="206" t="s">
        <v>10880</v>
      </c>
      <c r="C3159" s="207" t="str">
        <f xml:space="preserve"> _xlfn.CONCAT(小韻資料表[[#This Row],[聲母拼音碼]],小韻資料表[[#This Row],[韻母拼音碼]],小韻資料表[[#This Row],[調號]])</f>
        <v>khiam3</v>
      </c>
      <c r="D3159" s="206" t="s">
        <v>5087</v>
      </c>
      <c r="E3159" s="208" t="s">
        <v>1255</v>
      </c>
      <c r="F3159" s="205">
        <v>3</v>
      </c>
      <c r="G3159" s="209" t="s">
        <v>10881</v>
      </c>
      <c r="H3159" s="205">
        <f xml:space="preserve"> LEN(小韻資料表[[#This Row],[小韻字集]])</f>
        <v>3</v>
      </c>
      <c r="I3159" s="205" cm="1">
        <f t="array" ref="I3159" xml:space="preserve"> MATCH(TRUE, ISNUMBER( SEARCH( LEFT(小韻資料表[[#This Row],[切語]],1), 切語上字資料表[切語上字]) ), 0)</f>
        <v>2</v>
      </c>
      <c r="J3159" s="210" t="str" cm="1">
        <f t="array" ref="J3159" xml:space="preserve"> INDEX(切語上字資料表[聲母], 小韻資料表[[#This Row],[上字表識別號]])</f>
        <v>溪</v>
      </c>
      <c r="K3159" s="210" t="str" cm="1">
        <f t="array" ref="K3159" xml:space="preserve"> INDEX(切語上字資料表[聲母拼音碼], 小韻資料表[[#This Row],[上字表識別號]])</f>
        <v>kh</v>
      </c>
      <c r="L3159" s="210" t="str" cm="1">
        <f t="array" ref="L3159" xml:space="preserve"> INDEX(切語上字資料表[清濁], 小韻資料表[[#This Row],[上字表識別號]])</f>
        <v>次清</v>
      </c>
      <c r="M3159" s="223" t="str" cm="1">
        <f t="array" ref="M3159" xml:space="preserve"> INDEX(切語上字資料表[發送收], 小韻資料表[[#This Row],[上字表識別號]])</f>
        <v>送氣</v>
      </c>
      <c r="N3159" s="205" cm="1">
        <f t="array" ref="N3159" xml:space="preserve"> MATCH(TRUE, ISNUMBER( SEARCH( RIGHT(小韻資料表[[#This Row],[切語]],1), 切語下字資料表[切語下字]) ), 0)</f>
        <v>351</v>
      </c>
      <c r="O3159" s="207" t="str" cm="1">
        <f t="array" ref="O3159" xml:space="preserve"> INDEX(切語下字資料表[韻母], 小韻資料表[[#This Row],[下字表識別號]])</f>
        <v>釅開3</v>
      </c>
      <c r="P3159" s="207" t="str" cm="1">
        <f t="array" ref="P3159" xml:space="preserve"> INDEX(切語下字資料表[韻母拼音碼], 小韻資料表[[#This Row],[下字表識別號]])</f>
        <v>iam</v>
      </c>
      <c r="Q3159" s="210" t="str" cm="1">
        <f t="array" ref="Q3159" xml:space="preserve"> INDEX(設定表!$C$19:$C$23, INT( LEFT(小韻資料表[[#This Row],[目次編碼]],1) ))</f>
        <v>去</v>
      </c>
      <c r="R3159" s="210">
        <f xml:space="preserve">  INDEX(設定表!$C$8:$C$15, MATCH( (RIGHT(小韻資料表[[#This Row],[清濁]]) &amp; 小韻資料表[[#This Row],[調]]), 設定表!$B$8:$B$15, 0))</f>
        <v>3</v>
      </c>
      <c r="S3159" s="205" t="s">
        <v>309</v>
      </c>
      <c r="T3159" s="205" t="s">
        <v>309</v>
      </c>
      <c r="U3159" s="226" t="s">
        <v>309</v>
      </c>
      <c r="V3159" s="146" t="s">
        <v>309</v>
      </c>
      <c r="X3159" s="135"/>
      <c r="Y3159" s="135"/>
      <c r="AA3159" s="135"/>
      <c r="AB3159" s="134"/>
      <c r="AC3159" s="135"/>
      <c r="AD3159" s="135"/>
      <c r="AH3159" s="135"/>
      <c r="AI3159" s="135"/>
    </row>
    <row r="3160" spans="1:35" ht="31.5">
      <c r="A3160" s="205">
        <v>3156</v>
      </c>
      <c r="B3160" s="206" t="s">
        <v>10882</v>
      </c>
      <c r="C3160" s="207" t="str">
        <f xml:space="preserve"> _xlfn.CONCAT(小韻資料表[[#This Row],[聲母拼音碼]],小韻資料表[[#This Row],[韻母拼音碼]],小韻資料表[[#This Row],[調號]])</f>
        <v>biam7</v>
      </c>
      <c r="D3160" s="206" t="s">
        <v>10883</v>
      </c>
      <c r="E3160" s="208" t="s">
        <v>1255</v>
      </c>
      <c r="F3160" s="205">
        <v>4</v>
      </c>
      <c r="G3160" s="209" t="s">
        <v>10883</v>
      </c>
      <c r="H3160" s="205">
        <f xml:space="preserve"> LEN(小韻資料表[[#This Row],[小韻字集]])</f>
        <v>2</v>
      </c>
      <c r="I3160" s="205" cm="1">
        <f t="array" ref="I3160" xml:space="preserve"> MATCH(TRUE, ISNUMBER( SEARCH( LEFT(小韻資料表[[#This Row],[切語]],1), 切語上字資料表[切語上字]) ), 0)</f>
        <v>20</v>
      </c>
      <c r="J3160" s="210" t="str" cm="1">
        <f t="array" ref="J3160" xml:space="preserve"> INDEX(切語上字資料表[聲母], 小韻資料表[[#This Row],[上字表識別號]])</f>
        <v>微</v>
      </c>
      <c r="K3160" s="210" t="str" cm="1">
        <f t="array" ref="K3160" xml:space="preserve"> INDEX(切語上字資料表[聲母拼音碼], 小韻資料表[[#This Row],[上字表識別號]])</f>
        <v>b</v>
      </c>
      <c r="L3160" s="210" t="str" cm="1">
        <f t="array" ref="L3160" xml:space="preserve"> INDEX(切語上字資料表[清濁], 小韻資料表[[#This Row],[上字表識別號]])</f>
        <v>次濁</v>
      </c>
      <c r="M3160" s="223" t="str" cm="1">
        <f t="array" ref="M3160" xml:space="preserve"> INDEX(切語上字資料表[發送收], 小韻資料表[[#This Row],[上字表識別號]])</f>
        <v>收聲</v>
      </c>
      <c r="N3160" s="205" cm="1">
        <f t="array" ref="N3160" xml:space="preserve"> MATCH(TRUE, ISNUMBER( SEARCH( RIGHT(小韻資料表[[#This Row],[切語]],1), 切語下字資料表[切語下字]) ), 0)</f>
        <v>351</v>
      </c>
      <c r="O3160" s="207" t="str" cm="1">
        <f t="array" ref="O3160" xml:space="preserve"> INDEX(切語下字資料表[韻母], 小韻資料表[[#This Row],[下字表識別號]])</f>
        <v>釅開3</v>
      </c>
      <c r="P3160" s="207" t="str" cm="1">
        <f t="array" ref="P3160" xml:space="preserve"> INDEX(切語下字資料表[韻母拼音碼], 小韻資料表[[#This Row],[下字表識別號]])</f>
        <v>iam</v>
      </c>
      <c r="Q3160" s="210" t="str" cm="1">
        <f t="array" ref="Q3160" xml:space="preserve"> INDEX(設定表!$C$19:$C$23, INT( LEFT(小韻資料表[[#This Row],[目次編碼]],1) ))</f>
        <v>去</v>
      </c>
      <c r="R3160" s="210">
        <f xml:space="preserve">  INDEX(設定表!$C$8:$C$15, MATCH( (RIGHT(小韻資料表[[#This Row],[清濁]]) &amp; 小韻資料表[[#This Row],[調]]), 設定表!$B$8:$B$15, 0))</f>
        <v>7</v>
      </c>
      <c r="S3160" s="205" t="s">
        <v>309</v>
      </c>
      <c r="T3160" s="205" t="s">
        <v>309</v>
      </c>
      <c r="U3160" s="226" t="s">
        <v>10884</v>
      </c>
      <c r="V3160" s="147" t="s">
        <v>309</v>
      </c>
      <c r="X3160" s="135"/>
      <c r="Y3160" s="135"/>
      <c r="AA3160" s="135"/>
      <c r="AB3160" s="134"/>
      <c r="AC3160" s="135"/>
      <c r="AD3160" s="135"/>
      <c r="AH3160" s="135"/>
      <c r="AI3160" s="135"/>
    </row>
    <row r="3161" spans="1:35" ht="31.5">
      <c r="A3161" s="205">
        <v>3157</v>
      </c>
      <c r="B3161" s="206" t="s">
        <v>10885</v>
      </c>
      <c r="C3161" s="207" t="str">
        <f xml:space="preserve"> _xlfn.CONCAT(小韻資料表[[#This Row],[聲母拼音碼]],小韻資料表[[#This Row],[韻母拼音碼]],小韻資料表[[#This Row],[調號]])</f>
        <v>ham7</v>
      </c>
      <c r="D3161" s="206" t="s">
        <v>1224</v>
      </c>
      <c r="E3161" s="208" t="s">
        <v>1223</v>
      </c>
      <c r="F3161" s="205">
        <v>1</v>
      </c>
      <c r="G3161" s="209" t="s">
        <v>10886</v>
      </c>
      <c r="H3161" s="205">
        <f xml:space="preserve"> LEN(小韻資料表[[#This Row],[小韻字集]])</f>
        <v>5</v>
      </c>
      <c r="I3161" s="205" cm="1">
        <f t="array" ref="I3161" xml:space="preserve"> MATCH(TRUE, ISNUMBER( SEARCH( LEFT(小韻資料表[[#This Row],[切語]],1), 切語上字資料表[切語上字]) ), 0)</f>
        <v>37</v>
      </c>
      <c r="J3161" s="210" t="str" cm="1">
        <f t="array" ref="J3161" xml:space="preserve"> INDEX(切語上字資料表[聲母], 小韻資料表[[#This Row],[上字表識別號]])</f>
        <v>匣</v>
      </c>
      <c r="K3161" s="210" t="str" cm="1">
        <f t="array" ref="K3161" xml:space="preserve"> INDEX(切語上字資料表[聲母拼音碼], 小韻資料表[[#This Row],[上字表識別號]])</f>
        <v>h</v>
      </c>
      <c r="L3161" s="210" t="str" cm="1">
        <f t="array" ref="L3161" xml:space="preserve"> INDEX(切語上字資料表[清濁], 小韻資料表[[#This Row],[上字表識別號]])</f>
        <v>全濁</v>
      </c>
      <c r="M3161" s="223" t="str" cm="1">
        <f t="array" ref="M3161" xml:space="preserve"> INDEX(切語上字資料表[發送收], 小韻資料表[[#This Row],[上字表識別號]])</f>
        <v>送氣</v>
      </c>
      <c r="N3161" s="205" cm="1">
        <f t="array" ref="N3161" xml:space="preserve"> MATCH(TRUE, ISNUMBER( SEARCH( RIGHT(小韻資料表[[#This Row],[切語]],1), 切語下字資料表[切語下字]) ), 0)</f>
        <v>343</v>
      </c>
      <c r="O3161" s="207" t="str" cm="1">
        <f t="array" ref="O3161" xml:space="preserve"> INDEX(切語下字資料表[韻母], 小韻資料表[[#This Row],[下字表識別號]])</f>
        <v>陷開2</v>
      </c>
      <c r="P3161" s="207" t="str" cm="1">
        <f t="array" ref="P3161" xml:space="preserve"> INDEX(切語下字資料表[韻母拼音碼], 小韻資料表[[#This Row],[下字表識別號]])</f>
        <v>am</v>
      </c>
      <c r="Q3161" s="210" t="str" cm="1">
        <f t="array" ref="Q3161" xml:space="preserve"> INDEX(設定表!$C$19:$C$23, INT( LEFT(小韻資料表[[#This Row],[目次編碼]],1) ))</f>
        <v>去</v>
      </c>
      <c r="R3161" s="210">
        <f xml:space="preserve">  INDEX(設定表!$C$8:$C$15, MATCH( (RIGHT(小韻資料表[[#This Row],[清濁]]) &amp; 小韻資料表[[#This Row],[調]]), 設定表!$B$8:$B$15, 0))</f>
        <v>7</v>
      </c>
      <c r="S3161" s="205" t="s">
        <v>309</v>
      </c>
      <c r="T3161" s="205" t="s">
        <v>309</v>
      </c>
      <c r="U3161" s="226" t="s">
        <v>309</v>
      </c>
      <c r="V3161" s="147" t="s">
        <v>309</v>
      </c>
      <c r="X3161" s="135"/>
      <c r="Y3161" s="135"/>
      <c r="AA3161" s="135"/>
      <c r="AB3161" s="134"/>
      <c r="AC3161" s="135"/>
      <c r="AD3161" s="135"/>
      <c r="AH3161" s="135"/>
      <c r="AI3161" s="135"/>
    </row>
    <row r="3162" spans="1:35" ht="31.5">
      <c r="A3162" s="205">
        <v>3158</v>
      </c>
      <c r="B3162" s="206" t="s">
        <v>10887</v>
      </c>
      <c r="C3162" s="207" t="str">
        <f xml:space="preserve"> _xlfn.CONCAT(小韻資料表[[#This Row],[聲母拼音碼]],小韻資料表[[#This Row],[韻母拼音碼]],小韻資料表[[#This Row],[調號]])</f>
        <v>Øam3</v>
      </c>
      <c r="D3162" s="206" t="s">
        <v>10888</v>
      </c>
      <c r="E3162" s="208" t="s">
        <v>1223</v>
      </c>
      <c r="F3162" s="205">
        <v>2</v>
      </c>
      <c r="G3162" s="209" t="s">
        <v>10889</v>
      </c>
      <c r="H3162" s="205">
        <f xml:space="preserve"> LEN(小韻資料表[[#This Row],[小韻字集]])</f>
        <v>5</v>
      </c>
      <c r="I3162" s="205" cm="1">
        <f t="array" ref="I3162" xml:space="preserve"> MATCH(TRUE, ISNUMBER( SEARCH( LEFT(小韻資料表[[#This Row],[切語]],1), 切語上字資料表[切語上字]) ), 0)</f>
        <v>35</v>
      </c>
      <c r="J3162" s="210" t="str" cm="1">
        <f t="array" ref="J3162" xml:space="preserve"> INDEX(切語上字資料表[聲母], 小韻資料表[[#This Row],[上字表識別號]])</f>
        <v>影</v>
      </c>
      <c r="K3162" s="210" t="str" cm="1">
        <f t="array" ref="K3162" xml:space="preserve"> INDEX(切語上字資料表[聲母拼音碼], 小韻資料表[[#This Row],[上字表識別號]])</f>
        <v>Ø</v>
      </c>
      <c r="L3162" s="210" t="str" cm="1">
        <f t="array" ref="L3162" xml:space="preserve"> INDEX(切語上字資料表[清濁], 小韻資料表[[#This Row],[上字表識別號]])</f>
        <v>全清</v>
      </c>
      <c r="M3162" s="223" t="str" cm="1">
        <f t="array" ref="M3162" xml:space="preserve"> INDEX(切語上字資料表[發送收], 小韻資料表[[#This Row],[上字表識別號]])</f>
        <v>發聲</v>
      </c>
      <c r="N3162" s="205" cm="1">
        <f t="array" ref="N3162" xml:space="preserve"> MATCH(TRUE, ISNUMBER( SEARCH( RIGHT(小韻資料表[[#This Row],[切語]],1), 切語下字資料表[切語下字]) ), 0)</f>
        <v>343</v>
      </c>
      <c r="O3162" s="207" t="str" cm="1">
        <f t="array" ref="O3162" xml:space="preserve"> INDEX(切語下字資料表[韻母], 小韻資料表[[#This Row],[下字表識別號]])</f>
        <v>陷開2</v>
      </c>
      <c r="P3162" s="207" t="str" cm="1">
        <f t="array" ref="P3162" xml:space="preserve"> INDEX(切語下字資料表[韻母拼音碼], 小韻資料表[[#This Row],[下字表識別號]])</f>
        <v>am</v>
      </c>
      <c r="Q3162" s="210" t="str" cm="1">
        <f t="array" ref="Q3162" xml:space="preserve"> INDEX(設定表!$C$19:$C$23, INT( LEFT(小韻資料表[[#This Row],[目次編碼]],1) ))</f>
        <v>去</v>
      </c>
      <c r="R3162" s="210">
        <f xml:space="preserve">  INDEX(設定表!$C$8:$C$15, MATCH( (RIGHT(小韻資料表[[#This Row],[清濁]]) &amp; 小韻資料表[[#This Row],[調]]), 設定表!$B$8:$B$15, 0))</f>
        <v>3</v>
      </c>
      <c r="S3162" s="205" t="s">
        <v>309</v>
      </c>
      <c r="T3162" s="205" t="s">
        <v>309</v>
      </c>
      <c r="U3162" s="226" t="s">
        <v>309</v>
      </c>
      <c r="V3162" s="147" t="s">
        <v>309</v>
      </c>
      <c r="X3162" s="135"/>
      <c r="Y3162" s="135"/>
      <c r="AA3162" s="135"/>
      <c r="AB3162" s="134"/>
      <c r="AC3162" s="135"/>
      <c r="AD3162" s="135"/>
      <c r="AH3162" s="135"/>
      <c r="AI3162" s="135"/>
    </row>
    <row r="3163" spans="1:35" ht="31.5">
      <c r="A3163" s="205">
        <v>3159</v>
      </c>
      <c r="B3163" s="206" t="s">
        <v>10890</v>
      </c>
      <c r="C3163" s="207" t="str">
        <f xml:space="preserve"> _xlfn.CONCAT(小韻資料表[[#This Row],[聲母拼音碼]],小韻資料表[[#This Row],[韻母拼音碼]],小韻資料表[[#This Row],[調號]])</f>
        <v>cam3</v>
      </c>
      <c r="D3163" s="206" t="s">
        <v>10891</v>
      </c>
      <c r="E3163" s="208" t="s">
        <v>1223</v>
      </c>
      <c r="F3163" s="205">
        <v>3</v>
      </c>
      <c r="G3163" s="209" t="s">
        <v>10891</v>
      </c>
      <c r="H3163" s="205">
        <f xml:space="preserve"> LEN(小韻資料表[[#This Row],[小韻字集]])</f>
        <v>1</v>
      </c>
      <c r="I3163" s="205" cm="1">
        <f t="array" ref="I3163" xml:space="preserve"> MATCH(TRUE, ISNUMBER( SEARCH( LEFT(小韻資料表[[#This Row],[切語]],1), 切語上字資料表[切語上字]) ), 0)</f>
        <v>26</v>
      </c>
      <c r="J3163" s="210" t="str" cm="1">
        <f t="array" ref="J3163" xml:space="preserve"> INDEX(切語上字資料表[聲母], 小韻資料表[[#This Row],[上字表識別號]])</f>
        <v>莊</v>
      </c>
      <c r="K3163" s="210" t="str" cm="1">
        <f t="array" ref="K3163" xml:space="preserve"> INDEX(切語上字資料表[聲母拼音碼], 小韻資料表[[#This Row],[上字表識別號]])</f>
        <v>c</v>
      </c>
      <c r="L3163" s="210" t="str" cm="1">
        <f t="array" ref="L3163" xml:space="preserve"> INDEX(切語上字資料表[清濁], 小韻資料表[[#This Row],[上字表識別號]])</f>
        <v>全清</v>
      </c>
      <c r="M3163" s="223" t="str" cm="1">
        <f t="array" ref="M3163" xml:space="preserve"> INDEX(切語上字資料表[發送收], 小韻資料表[[#This Row],[上字表識別號]])</f>
        <v>發聲</v>
      </c>
      <c r="N3163" s="205" cm="1">
        <f t="array" ref="N3163" xml:space="preserve"> MATCH(TRUE, ISNUMBER( SEARCH( RIGHT(小韻資料表[[#This Row],[切語]],1), 切語下字資料表[切語下字]) ), 0)</f>
        <v>343</v>
      </c>
      <c r="O3163" s="207" t="str" cm="1">
        <f t="array" ref="O3163" xml:space="preserve"> INDEX(切語下字資料表[韻母], 小韻資料表[[#This Row],[下字表識別號]])</f>
        <v>陷開2</v>
      </c>
      <c r="P3163" s="207" t="str" cm="1">
        <f t="array" ref="P3163" xml:space="preserve"> INDEX(切語下字資料表[韻母拼音碼], 小韻資料表[[#This Row],[下字表識別號]])</f>
        <v>am</v>
      </c>
      <c r="Q3163" s="210" t="str" cm="1">
        <f t="array" ref="Q3163" xml:space="preserve"> INDEX(設定表!$C$19:$C$23, INT( LEFT(小韻資料表[[#This Row],[目次編碼]],1) ))</f>
        <v>去</v>
      </c>
      <c r="R3163" s="210">
        <f xml:space="preserve">  INDEX(設定表!$C$8:$C$15, MATCH( (RIGHT(小韻資料表[[#This Row],[清濁]]) &amp; 小韻資料表[[#This Row],[調]]), 設定表!$B$8:$B$15, 0))</f>
        <v>3</v>
      </c>
      <c r="S3163" s="205" t="s">
        <v>309</v>
      </c>
      <c r="T3163" s="205" t="s">
        <v>309</v>
      </c>
      <c r="U3163" s="226" t="s">
        <v>309</v>
      </c>
      <c r="V3163" s="146" t="s">
        <v>309</v>
      </c>
      <c r="X3163" s="135"/>
      <c r="Y3163" s="135"/>
      <c r="AA3163" s="135"/>
      <c r="AB3163" s="134"/>
      <c r="AC3163" s="135"/>
      <c r="AD3163" s="135"/>
      <c r="AH3163" s="135"/>
      <c r="AI3163" s="135"/>
    </row>
    <row r="3164" spans="1:35" ht="31.5">
      <c r="A3164" s="205">
        <v>3160</v>
      </c>
      <c r="B3164" s="206" t="s">
        <v>10892</v>
      </c>
      <c r="C3164" s="207" t="str">
        <f xml:space="preserve"> _xlfn.CONCAT(小韻資料表[[#This Row],[聲母拼音碼]],小韻資料表[[#This Row],[韻母拼音碼]],小韻資料表[[#This Row],[調號]])</f>
        <v>tam3</v>
      </c>
      <c r="D3164" s="206" t="s">
        <v>10893</v>
      </c>
      <c r="E3164" s="208" t="s">
        <v>1223</v>
      </c>
      <c r="F3164" s="205">
        <v>4</v>
      </c>
      <c r="G3164" s="209" t="s">
        <v>10894</v>
      </c>
      <c r="H3164" s="205">
        <f xml:space="preserve"> LEN(小韻資料表[[#This Row],[小韻字集]])</f>
        <v>5</v>
      </c>
      <c r="I3164" s="205" cm="1">
        <f t="array" ref="I3164" xml:space="preserve"> MATCH(TRUE, ISNUMBER( SEARCH( LEFT(小韻資料表[[#This Row],[切語]],1), 切語上字資料表[切語上字]) ), 0)</f>
        <v>9</v>
      </c>
      <c r="J3164" s="210" t="str" cm="1">
        <f t="array" ref="J3164" xml:space="preserve"> INDEX(切語上字資料表[聲母], 小韻資料表[[#This Row],[上字表識別號]])</f>
        <v>知</v>
      </c>
      <c r="K3164" s="210" t="str" cm="1">
        <f t="array" ref="K3164" xml:space="preserve"> INDEX(切語上字資料表[聲母拼音碼], 小韻資料表[[#This Row],[上字表識別號]])</f>
        <v>t</v>
      </c>
      <c r="L3164" s="210" t="str" cm="1">
        <f t="array" ref="L3164" xml:space="preserve"> INDEX(切語上字資料表[清濁], 小韻資料表[[#This Row],[上字表識別號]])</f>
        <v>全清</v>
      </c>
      <c r="M3164" s="223" t="str" cm="1">
        <f t="array" ref="M3164" xml:space="preserve"> INDEX(切語上字資料表[發送收], 小韻資料表[[#This Row],[上字表識別號]])</f>
        <v>發聲</v>
      </c>
      <c r="N3164" s="205" cm="1">
        <f t="array" ref="N3164" xml:space="preserve"> MATCH(TRUE, ISNUMBER( SEARCH( RIGHT(小韻資料表[[#This Row],[切語]],1), 切語下字資料表[切語下字]) ), 0)</f>
        <v>343</v>
      </c>
      <c r="O3164" s="207" t="str" cm="1">
        <f t="array" ref="O3164" xml:space="preserve"> INDEX(切語下字資料表[韻母], 小韻資料表[[#This Row],[下字表識別號]])</f>
        <v>陷開2</v>
      </c>
      <c r="P3164" s="207" t="str" cm="1">
        <f t="array" ref="P3164" xml:space="preserve"> INDEX(切語下字資料表[韻母拼音碼], 小韻資料表[[#This Row],[下字表識別號]])</f>
        <v>am</v>
      </c>
      <c r="Q3164" s="210" t="str" cm="1">
        <f t="array" ref="Q3164" xml:space="preserve"> INDEX(設定表!$C$19:$C$23, INT( LEFT(小韻資料表[[#This Row],[目次編碼]],1) ))</f>
        <v>去</v>
      </c>
      <c r="R3164" s="210">
        <f xml:space="preserve">  INDEX(設定表!$C$8:$C$15, MATCH( (RIGHT(小韻資料表[[#This Row],[清濁]]) &amp; 小韻資料表[[#This Row],[調]]), 設定表!$B$8:$B$15, 0))</f>
        <v>3</v>
      </c>
      <c r="S3164" s="205" t="s">
        <v>309</v>
      </c>
      <c r="T3164" s="205" t="s">
        <v>309</v>
      </c>
      <c r="U3164" s="226" t="s">
        <v>309</v>
      </c>
      <c r="V3164" s="147" t="s">
        <v>309</v>
      </c>
      <c r="X3164" s="135"/>
      <c r="Y3164" s="135"/>
      <c r="AA3164" s="135"/>
      <c r="AB3164" s="134"/>
      <c r="AC3164" s="135"/>
      <c r="AD3164" s="135"/>
      <c r="AH3164" s="135"/>
      <c r="AI3164" s="135"/>
    </row>
    <row r="3165" spans="1:35" ht="31.5">
      <c r="A3165" s="205">
        <v>3161</v>
      </c>
      <c r="B3165" s="206" t="s">
        <v>10895</v>
      </c>
      <c r="C3165" s="207" t="str">
        <f xml:space="preserve"> _xlfn.CONCAT(小韻資料表[[#This Row],[聲母拼音碼]],小韻資料表[[#This Row],[韻母拼音碼]],小韻資料表[[#This Row],[調號]])</f>
        <v>kham3</v>
      </c>
      <c r="D3165" s="206" t="s">
        <v>10896</v>
      </c>
      <c r="E3165" s="208" t="s">
        <v>1223</v>
      </c>
      <c r="F3165" s="205">
        <v>5</v>
      </c>
      <c r="G3165" s="209" t="s">
        <v>10897</v>
      </c>
      <c r="H3165" s="205">
        <f xml:space="preserve"> LEN(小韻資料表[[#This Row],[小韻字集]])</f>
        <v>2</v>
      </c>
      <c r="I3165" s="205" cm="1">
        <f t="array" ref="I3165" xml:space="preserve"> MATCH(TRUE, ISNUMBER( SEARCH( LEFT(小韻資料表[[#This Row],[切語]],1), 切語上字資料表[切語上字]) ), 0)</f>
        <v>2</v>
      </c>
      <c r="J3165" s="210" t="str" cm="1">
        <f t="array" ref="J3165" xml:space="preserve"> INDEX(切語上字資料表[聲母], 小韻資料表[[#This Row],[上字表識別號]])</f>
        <v>溪</v>
      </c>
      <c r="K3165" s="210" t="str" cm="1">
        <f t="array" ref="K3165" xml:space="preserve"> INDEX(切語上字資料表[聲母拼音碼], 小韻資料表[[#This Row],[上字表識別號]])</f>
        <v>kh</v>
      </c>
      <c r="L3165" s="210" t="str" cm="1">
        <f t="array" ref="L3165" xml:space="preserve"> INDEX(切語上字資料表[清濁], 小韻資料表[[#This Row],[上字表識別號]])</f>
        <v>次清</v>
      </c>
      <c r="M3165" s="223" t="str" cm="1">
        <f t="array" ref="M3165" xml:space="preserve"> INDEX(切語上字資料表[發送收], 小韻資料表[[#This Row],[上字表識別號]])</f>
        <v>送氣</v>
      </c>
      <c r="N3165" s="205" cm="1">
        <f t="array" ref="N3165" xml:space="preserve"> MATCH(TRUE, ISNUMBER( SEARCH( RIGHT(小韻資料表[[#This Row],[切語]],1), 切語下字資料表[切語下字]) ), 0)</f>
        <v>343</v>
      </c>
      <c r="O3165" s="207" t="str" cm="1">
        <f t="array" ref="O3165" xml:space="preserve"> INDEX(切語下字資料表[韻母], 小韻資料表[[#This Row],[下字表識別號]])</f>
        <v>陷開2</v>
      </c>
      <c r="P3165" s="207" t="str" cm="1">
        <f t="array" ref="P3165" xml:space="preserve"> INDEX(切語下字資料表[韻母拼音碼], 小韻資料表[[#This Row],[下字表識別號]])</f>
        <v>am</v>
      </c>
      <c r="Q3165" s="210" t="str" cm="1">
        <f t="array" ref="Q3165" xml:space="preserve"> INDEX(設定表!$C$19:$C$23, INT( LEFT(小韻資料表[[#This Row],[目次編碼]],1) ))</f>
        <v>去</v>
      </c>
      <c r="R3165" s="210">
        <f xml:space="preserve">  INDEX(設定表!$C$8:$C$15, MATCH( (RIGHT(小韻資料表[[#This Row],[清濁]]) &amp; 小韻資料表[[#This Row],[調]]), 設定表!$B$8:$B$15, 0))</f>
        <v>3</v>
      </c>
      <c r="S3165" s="205" t="s">
        <v>309</v>
      </c>
      <c r="T3165" s="205" t="s">
        <v>309</v>
      </c>
      <c r="U3165" s="226" t="s">
        <v>309</v>
      </c>
      <c r="V3165" s="146" t="s">
        <v>309</v>
      </c>
      <c r="X3165" s="135"/>
      <c r="Y3165" s="135"/>
      <c r="AA3165" s="135"/>
      <c r="AB3165" s="134"/>
      <c r="AC3165" s="135"/>
      <c r="AD3165" s="135"/>
      <c r="AH3165" s="135"/>
      <c r="AI3165" s="135"/>
    </row>
    <row r="3166" spans="1:35" ht="31.5">
      <c r="A3166" s="205">
        <v>3162</v>
      </c>
      <c r="B3166" s="206" t="s">
        <v>10898</v>
      </c>
      <c r="C3166" s="207" t="str">
        <f xml:space="preserve"> _xlfn.CONCAT(小韻資料表[[#This Row],[聲母拼音碼]],小韻資料表[[#This Row],[韻母拼音碼]],小韻資料表[[#This Row],[調號]])</f>
        <v>tam7</v>
      </c>
      <c r="D3166" s="206" t="s">
        <v>10899</v>
      </c>
      <c r="E3166" s="208" t="s">
        <v>1223</v>
      </c>
      <c r="F3166" s="205">
        <v>6</v>
      </c>
      <c r="G3166" s="209" t="s">
        <v>10900</v>
      </c>
      <c r="H3166" s="205">
        <f xml:space="preserve"> LEN(小韻資料表[[#This Row],[小韻字集]])</f>
        <v>4</v>
      </c>
      <c r="I3166" s="205" cm="1">
        <f t="array" ref="I3166" xml:space="preserve"> MATCH(TRUE, ISNUMBER( SEARCH( LEFT(小韻資料表[[#This Row],[切語]],1), 切語上字資料表[切語上字]) ), 0)</f>
        <v>11</v>
      </c>
      <c r="J3166" s="210" t="str" cm="1">
        <f t="array" ref="J3166" xml:space="preserve"> INDEX(切語上字資料表[聲母], 小韻資料表[[#This Row],[上字表識別號]])</f>
        <v>澄</v>
      </c>
      <c r="K3166" s="210" t="str" cm="1">
        <f t="array" ref="K3166" xml:space="preserve"> INDEX(切語上字資料表[聲母拼音碼], 小韻資料表[[#This Row],[上字表識別號]])</f>
        <v>t</v>
      </c>
      <c r="L3166" s="210" t="str" cm="1">
        <f t="array" ref="L3166" xml:space="preserve"> INDEX(切語上字資料表[清濁], 小韻資料表[[#This Row],[上字表識別號]])</f>
        <v>全濁</v>
      </c>
      <c r="M3166" s="223" cm="1">
        <f t="array" ref="M3166" xml:space="preserve"> INDEX(切語上字資料表[發送收], 小韻資料表[[#This Row],[上字表識別號]])</f>
        <v>0</v>
      </c>
      <c r="N3166" s="205" cm="1">
        <f t="array" ref="N3166" xml:space="preserve"> MATCH(TRUE, ISNUMBER( SEARCH( RIGHT(小韻資料表[[#This Row],[切語]],1), 切語下字資料表[切語下字]) ), 0)</f>
        <v>343</v>
      </c>
      <c r="O3166" s="207" t="str" cm="1">
        <f t="array" ref="O3166" xml:space="preserve"> INDEX(切語下字資料表[韻母], 小韻資料表[[#This Row],[下字表識別號]])</f>
        <v>陷開2</v>
      </c>
      <c r="P3166" s="207" t="str" cm="1">
        <f t="array" ref="P3166" xml:space="preserve"> INDEX(切語下字資料表[韻母拼音碼], 小韻資料表[[#This Row],[下字表識別號]])</f>
        <v>am</v>
      </c>
      <c r="Q3166" s="210" t="str" cm="1">
        <f t="array" ref="Q3166" xml:space="preserve"> INDEX(設定表!$C$19:$C$23, INT( LEFT(小韻資料表[[#This Row],[目次編碼]],1) ))</f>
        <v>去</v>
      </c>
      <c r="R3166" s="210">
        <f xml:space="preserve">  INDEX(設定表!$C$8:$C$15, MATCH( (RIGHT(小韻資料表[[#This Row],[清濁]]) &amp; 小韻資料表[[#This Row],[調]]), 設定表!$B$8:$B$15, 0))</f>
        <v>7</v>
      </c>
      <c r="S3166" s="205" t="s">
        <v>9190</v>
      </c>
      <c r="T3166" s="205" t="s">
        <v>309</v>
      </c>
      <c r="U3166" s="226" t="s">
        <v>10901</v>
      </c>
      <c r="V3166" s="147" t="s">
        <v>309</v>
      </c>
      <c r="X3166" s="135"/>
      <c r="Y3166" s="135"/>
      <c r="AA3166" s="135"/>
      <c r="AB3166" s="134"/>
      <c r="AC3166" s="135"/>
      <c r="AD3166" s="135"/>
      <c r="AH3166" s="135"/>
      <c r="AI3166" s="135"/>
    </row>
    <row r="3167" spans="1:35" ht="31.5">
      <c r="A3167" s="205">
        <v>3163</v>
      </c>
      <c r="B3167" s="206" t="s">
        <v>10902</v>
      </c>
      <c r="C3167" s="207" t="str">
        <f xml:space="preserve"> _xlfn.CONCAT(小韻資料表[[#This Row],[聲母拼音碼]],小韻資料表[[#This Row],[韻母拼音碼]],小韻資料表[[#This Row],[調號]])</f>
        <v>cam7</v>
      </c>
      <c r="D3167" s="206" t="s">
        <v>10903</v>
      </c>
      <c r="E3167" s="208" t="s">
        <v>1223</v>
      </c>
      <c r="F3167" s="205">
        <v>7</v>
      </c>
      <c r="G3167" s="209" t="s">
        <v>10904</v>
      </c>
      <c r="H3167" s="205">
        <f xml:space="preserve"> LEN(小韻資料表[[#This Row],[小韻字集]])</f>
        <v>4</v>
      </c>
      <c r="I3167" s="205" cm="1">
        <f t="array" ref="I3167" xml:space="preserve"> MATCH(TRUE, ISNUMBER( SEARCH( LEFT(小韻資料表[[#This Row],[切語]],1), 切語上字資料表[切語上字]) ), 0)</f>
        <v>28</v>
      </c>
      <c r="J3167" s="210" t="str" cm="1">
        <f t="array" ref="J3167" xml:space="preserve"> INDEX(切語上字資料表[聲母], 小韻資料表[[#This Row],[上字表識別號]])</f>
        <v>床</v>
      </c>
      <c r="K3167" s="210" t="str" cm="1">
        <f t="array" ref="K3167" xml:space="preserve"> INDEX(切語上字資料表[聲母拼音碼], 小韻資料表[[#This Row],[上字表識別號]])</f>
        <v>c</v>
      </c>
      <c r="L3167" s="210" t="str" cm="1">
        <f t="array" ref="L3167" xml:space="preserve"> INDEX(切語上字資料表[清濁], 小韻資料表[[#This Row],[上字表識別號]])</f>
        <v>全濁</v>
      </c>
      <c r="M3167" s="223" cm="1">
        <f t="array" ref="M3167" xml:space="preserve"> INDEX(切語上字資料表[發送收], 小韻資料表[[#This Row],[上字表識別號]])</f>
        <v>0</v>
      </c>
      <c r="N3167" s="205" cm="1">
        <f t="array" ref="N3167" xml:space="preserve"> MATCH(TRUE, ISNUMBER( SEARCH( RIGHT(小韻資料表[[#This Row],[切語]],1), 切語下字資料表[切語下字]) ), 0)</f>
        <v>343</v>
      </c>
      <c r="O3167" s="207" t="str" cm="1">
        <f t="array" ref="O3167" xml:space="preserve"> INDEX(切語下字資料表[韻母], 小韻資料表[[#This Row],[下字表識別號]])</f>
        <v>陷開2</v>
      </c>
      <c r="P3167" s="207" t="str" cm="1">
        <f t="array" ref="P3167" xml:space="preserve"> INDEX(切語下字資料表[韻母拼音碼], 小韻資料表[[#This Row],[下字表識別號]])</f>
        <v>am</v>
      </c>
      <c r="Q3167" s="210" t="str" cm="1">
        <f t="array" ref="Q3167" xml:space="preserve"> INDEX(設定表!$C$19:$C$23, INT( LEFT(小韻資料表[[#This Row],[目次編碼]],1) ))</f>
        <v>去</v>
      </c>
      <c r="R3167" s="210">
        <f xml:space="preserve">  INDEX(設定表!$C$8:$C$15, MATCH( (RIGHT(小韻資料表[[#This Row],[清濁]]) &amp; 小韻資料表[[#This Row],[調]]), 設定表!$B$8:$B$15, 0))</f>
        <v>7</v>
      </c>
      <c r="S3167" s="205" t="s">
        <v>309</v>
      </c>
      <c r="T3167" s="205" t="s">
        <v>309</v>
      </c>
      <c r="U3167" s="226" t="s">
        <v>309</v>
      </c>
      <c r="V3167" s="146" t="s">
        <v>309</v>
      </c>
      <c r="X3167" s="135"/>
      <c r="Y3167" s="135"/>
      <c r="AA3167" s="135"/>
      <c r="AB3167" s="134"/>
      <c r="AC3167" s="135"/>
      <c r="AD3167" s="135"/>
      <c r="AH3167" s="135"/>
      <c r="AI3167" s="135"/>
    </row>
    <row r="3168" spans="1:35" ht="31.5">
      <c r="A3168" s="205">
        <v>3164</v>
      </c>
      <c r="B3168" s="206" t="s">
        <v>10905</v>
      </c>
      <c r="C3168" s="207" t="str">
        <f xml:space="preserve"> _xlfn.CONCAT(小韻資料表[[#This Row],[聲母拼音碼]],小韻資料表[[#This Row],[韻母拼音碼]],小韻資料表[[#This Row],[調號]])</f>
        <v>kam3</v>
      </c>
      <c r="D3168" s="206" t="s">
        <v>10790</v>
      </c>
      <c r="E3168" s="208" t="s">
        <v>1223</v>
      </c>
      <c r="F3168" s="205">
        <v>8</v>
      </c>
      <c r="G3168" s="209" t="s">
        <v>10906</v>
      </c>
      <c r="H3168" s="205">
        <f xml:space="preserve"> LEN(小韻資料表[[#This Row],[小韻字集]])</f>
        <v>3</v>
      </c>
      <c r="I3168" s="205" cm="1">
        <f t="array" ref="I3168" xml:space="preserve"> MATCH(TRUE, ISNUMBER( SEARCH( LEFT(小韻資料表[[#This Row],[切語]],1), 切語上字資料表[切語上字]) ), 0)</f>
        <v>1</v>
      </c>
      <c r="J3168" s="210" t="str" cm="1">
        <f t="array" ref="J3168" xml:space="preserve"> INDEX(切語上字資料表[聲母], 小韻資料表[[#This Row],[上字表識別號]])</f>
        <v>見</v>
      </c>
      <c r="K3168" s="210" t="str" cm="1">
        <f t="array" ref="K3168" xml:space="preserve"> INDEX(切語上字資料表[聲母拼音碼], 小韻資料表[[#This Row],[上字表識別號]])</f>
        <v>k</v>
      </c>
      <c r="L3168" s="210" t="str" cm="1">
        <f t="array" ref="L3168" xml:space="preserve"> INDEX(切語上字資料表[清濁], 小韻資料表[[#This Row],[上字表識別號]])</f>
        <v>全清</v>
      </c>
      <c r="M3168" s="223" t="str" cm="1">
        <f t="array" ref="M3168" xml:space="preserve"> INDEX(切語上字資料表[發送收], 小韻資料表[[#This Row],[上字表識別號]])</f>
        <v>發聲</v>
      </c>
      <c r="N3168" s="205" cm="1">
        <f t="array" ref="N3168" xml:space="preserve"> MATCH(TRUE, ISNUMBER( SEARCH( RIGHT(小韻資料表[[#This Row],[切語]],1), 切語下字資料表[切語下字]) ), 0)</f>
        <v>343</v>
      </c>
      <c r="O3168" s="207" t="str" cm="1">
        <f t="array" ref="O3168" xml:space="preserve"> INDEX(切語下字資料表[韻母], 小韻資料表[[#This Row],[下字表識別號]])</f>
        <v>陷開2</v>
      </c>
      <c r="P3168" s="207" t="str" cm="1">
        <f t="array" ref="P3168" xml:space="preserve"> INDEX(切語下字資料表[韻母拼音碼], 小韻資料表[[#This Row],[下字表識別號]])</f>
        <v>am</v>
      </c>
      <c r="Q3168" s="210" t="str" cm="1">
        <f t="array" ref="Q3168" xml:space="preserve"> INDEX(設定表!$C$19:$C$23, INT( LEFT(小韻資料表[[#This Row],[目次編碼]],1) ))</f>
        <v>去</v>
      </c>
      <c r="R3168" s="210">
        <f xml:space="preserve">  INDEX(設定表!$C$8:$C$15, MATCH( (RIGHT(小韻資料表[[#This Row],[清濁]]) &amp; 小韻資料表[[#This Row],[調]]), 設定表!$B$8:$B$15, 0))</f>
        <v>3</v>
      </c>
      <c r="S3168" s="205" t="s">
        <v>309</v>
      </c>
      <c r="T3168" s="205" t="s">
        <v>309</v>
      </c>
      <c r="U3168" s="226" t="s">
        <v>309</v>
      </c>
      <c r="V3168" s="147" t="s">
        <v>309</v>
      </c>
      <c r="X3168" s="135"/>
      <c r="Y3168" s="135"/>
      <c r="AA3168" s="135"/>
      <c r="AB3168" s="134"/>
      <c r="AC3168" s="135"/>
      <c r="AD3168" s="135"/>
      <c r="AH3168" s="135"/>
      <c r="AI3168" s="135"/>
    </row>
    <row r="3169" spans="1:35" ht="31.5">
      <c r="A3169" s="205">
        <v>3165</v>
      </c>
      <c r="B3169" s="206" t="s">
        <v>10907</v>
      </c>
      <c r="C3169" s="207" t="str">
        <f xml:space="preserve"> _xlfn.CONCAT(小韻資料表[[#This Row],[聲母拼音碼]],小韻資料表[[#This Row],[韻母拼音碼]],小韻資料表[[#This Row],[調號]])</f>
        <v>nam7</v>
      </c>
      <c r="D3169" s="206" t="s">
        <v>5049</v>
      </c>
      <c r="E3169" s="208" t="s">
        <v>1223</v>
      </c>
      <c r="F3169" s="205">
        <v>9</v>
      </c>
      <c r="G3169" s="209" t="s">
        <v>5049</v>
      </c>
      <c r="H3169" s="205">
        <f xml:space="preserve"> LEN(小韻資料表[[#This Row],[小韻字集]])</f>
        <v>1</v>
      </c>
      <c r="I3169" s="205" cm="1">
        <f t="array" ref="I3169" xml:space="preserve"> MATCH(TRUE, ISNUMBER( SEARCH( LEFT(小韻資料表[[#This Row],[切語]],1), 切語上字資料表[切語上字]) ), 0)</f>
        <v>12</v>
      </c>
      <c r="J3169" s="210" t="str" cm="1">
        <f t="array" ref="J3169" xml:space="preserve"> INDEX(切語上字資料表[聲母], 小韻資料表[[#This Row],[上字表識別號]])</f>
        <v>娘</v>
      </c>
      <c r="K3169" s="210" t="str" cm="1">
        <f t="array" ref="K3169" xml:space="preserve"> INDEX(切語上字資料表[聲母拼音碼], 小韻資料表[[#This Row],[上字表識別號]])</f>
        <v>n</v>
      </c>
      <c r="L3169" s="210" t="str" cm="1">
        <f t="array" ref="L3169" xml:space="preserve"> INDEX(切語上字資料表[清濁], 小韻資料表[[#This Row],[上字表識別號]])</f>
        <v>次濁</v>
      </c>
      <c r="M3169" s="223" t="str" cm="1">
        <f t="array" ref="M3169" xml:space="preserve"> INDEX(切語上字資料表[發送收], 小韻資料表[[#This Row],[上字表識別號]])</f>
        <v>收聲</v>
      </c>
      <c r="N3169" s="205" cm="1">
        <f t="array" ref="N3169" xml:space="preserve"> MATCH(TRUE, ISNUMBER( SEARCH( RIGHT(小韻資料表[[#This Row],[切語]],1), 切語下字資料表[切語下字]) ), 0)</f>
        <v>343</v>
      </c>
      <c r="O3169" s="207" t="str" cm="1">
        <f t="array" ref="O3169" xml:space="preserve"> INDEX(切語下字資料表[韻母], 小韻資料表[[#This Row],[下字表識別號]])</f>
        <v>陷開2</v>
      </c>
      <c r="P3169" s="207" t="str" cm="1">
        <f t="array" ref="P3169" xml:space="preserve"> INDEX(切語下字資料表[韻母拼音碼], 小韻資料表[[#This Row],[下字表識別號]])</f>
        <v>am</v>
      </c>
      <c r="Q3169" s="210" t="str" cm="1">
        <f t="array" ref="Q3169" xml:space="preserve"> INDEX(設定表!$C$19:$C$23, INT( LEFT(小韻資料表[[#This Row],[目次編碼]],1) ))</f>
        <v>去</v>
      </c>
      <c r="R3169" s="210">
        <f xml:space="preserve">  INDEX(設定表!$C$8:$C$15, MATCH( (RIGHT(小韻資料表[[#This Row],[清濁]]) &amp; 小韻資料表[[#This Row],[調]]), 設定表!$B$8:$B$15, 0))</f>
        <v>7</v>
      </c>
      <c r="S3169" s="205" t="s">
        <v>309</v>
      </c>
      <c r="T3169" s="205" t="s">
        <v>309</v>
      </c>
      <c r="U3169" s="226" t="s">
        <v>309</v>
      </c>
      <c r="V3169" s="146" t="s">
        <v>309</v>
      </c>
      <c r="X3169" s="135"/>
      <c r="Y3169" s="135"/>
      <c r="AA3169" s="135"/>
      <c r="AB3169" s="134"/>
      <c r="AC3169" s="135"/>
      <c r="AD3169" s="135"/>
      <c r="AH3169" s="135"/>
      <c r="AI3169" s="135"/>
    </row>
    <row r="3170" spans="1:35" ht="31.5">
      <c r="A3170" s="205">
        <v>3166</v>
      </c>
      <c r="B3170" s="206" t="s">
        <v>10908</v>
      </c>
      <c r="C3170" s="207" t="str">
        <f xml:space="preserve"> _xlfn.CONCAT(小韻資料表[[#This Row],[聲母拼音碼]],小韻資料表[[#This Row],[韻母拼音碼]],小韻資料表[[#This Row],[調號]])</f>
        <v>gam7</v>
      </c>
      <c r="D3170" s="206" t="s">
        <v>10909</v>
      </c>
      <c r="E3170" s="208" t="s">
        <v>1223</v>
      </c>
      <c r="F3170" s="205">
        <v>10</v>
      </c>
      <c r="G3170" s="209" t="s">
        <v>10909</v>
      </c>
      <c r="H3170" s="205">
        <f xml:space="preserve"> LEN(小韻資料表[[#This Row],[小韻字集]])</f>
        <v>1</v>
      </c>
      <c r="I3170" s="205" cm="1">
        <f t="array" ref="I3170" xml:space="preserve"> MATCH(TRUE, ISNUMBER( SEARCH( LEFT(小韻資料表[[#This Row],[切語]],1), 切語上字資料表[切語上字]) ), 0)</f>
        <v>4</v>
      </c>
      <c r="J3170" s="210" t="str" cm="1">
        <f t="array" ref="J3170" xml:space="preserve"> INDEX(切語上字資料表[聲母], 小韻資料表[[#This Row],[上字表識別號]])</f>
        <v>疑</v>
      </c>
      <c r="K3170" s="210" t="str" cm="1">
        <f t="array" ref="K3170" xml:space="preserve"> INDEX(切語上字資料表[聲母拼音碼], 小韻資料表[[#This Row],[上字表識別號]])</f>
        <v>g</v>
      </c>
      <c r="L3170" s="210" t="str" cm="1">
        <f t="array" ref="L3170" xml:space="preserve"> INDEX(切語上字資料表[清濁], 小韻資料表[[#This Row],[上字表識別號]])</f>
        <v>次濁</v>
      </c>
      <c r="M3170" s="223" t="str" cm="1">
        <f t="array" ref="M3170" xml:space="preserve"> INDEX(切語上字資料表[發送收], 小韻資料表[[#This Row],[上字表識別號]])</f>
        <v>收聲</v>
      </c>
      <c r="N3170" s="205" cm="1">
        <f t="array" ref="N3170" xml:space="preserve"> MATCH(TRUE, ISNUMBER( SEARCH( RIGHT(小韻資料表[[#This Row],[切語]],1), 切語下字資料表[切語下字]) ), 0)</f>
        <v>343</v>
      </c>
      <c r="O3170" s="207" t="str" cm="1">
        <f t="array" ref="O3170" xml:space="preserve"> INDEX(切語下字資料表[韻母], 小韻資料表[[#This Row],[下字表識別號]])</f>
        <v>陷開2</v>
      </c>
      <c r="P3170" s="207" t="str" cm="1">
        <f t="array" ref="P3170" xml:space="preserve"> INDEX(切語下字資料表[韻母拼音碼], 小韻資料表[[#This Row],[下字表識別號]])</f>
        <v>am</v>
      </c>
      <c r="Q3170" s="210" t="str" cm="1">
        <f t="array" ref="Q3170" xml:space="preserve"> INDEX(設定表!$C$19:$C$23, INT( LEFT(小韻資料表[[#This Row],[目次編碼]],1) ))</f>
        <v>去</v>
      </c>
      <c r="R3170" s="210">
        <f xml:space="preserve">  INDEX(設定表!$C$8:$C$15, MATCH( (RIGHT(小韻資料表[[#This Row],[清濁]]) &amp; 小韻資料表[[#This Row],[調]]), 設定表!$B$8:$B$15, 0))</f>
        <v>7</v>
      </c>
      <c r="S3170" s="205" t="s">
        <v>309</v>
      </c>
      <c r="T3170" s="205" t="s">
        <v>309</v>
      </c>
      <c r="U3170" s="226" t="s">
        <v>309</v>
      </c>
      <c r="V3170" s="147" t="s">
        <v>309</v>
      </c>
      <c r="X3170" s="135"/>
      <c r="Y3170" s="135"/>
      <c r="AA3170" s="135"/>
      <c r="AB3170" s="134"/>
      <c r="AC3170" s="135"/>
      <c r="AD3170" s="135"/>
      <c r="AH3170" s="135"/>
      <c r="AI3170" s="135"/>
    </row>
    <row r="3171" spans="1:35" ht="31.5">
      <c r="A3171" s="205">
        <v>3167</v>
      </c>
      <c r="B3171" s="206" t="s">
        <v>10910</v>
      </c>
      <c r="C3171" s="207" t="str">
        <f xml:space="preserve"> _xlfn.CONCAT(小韻資料表[[#This Row],[聲母拼音碼]],小韻資料表[[#This Row],[韻母拼音碼]],小韻資料表[[#This Row],[調號]])</f>
        <v>kam3</v>
      </c>
      <c r="D3171" s="206" t="s">
        <v>1240</v>
      </c>
      <c r="E3171" s="208" t="s">
        <v>1239</v>
      </c>
      <c r="F3171" s="205">
        <v>1</v>
      </c>
      <c r="G3171" s="209" t="s">
        <v>10911</v>
      </c>
      <c r="H3171" s="205">
        <f xml:space="preserve"> LEN(小韻資料表[[#This Row],[小韻字集]])</f>
        <v>6</v>
      </c>
      <c r="I3171" s="205" cm="1">
        <f t="array" ref="I3171" xml:space="preserve"> MATCH(TRUE, ISNUMBER( SEARCH( LEFT(小韻資料表[[#This Row],[切語]],1), 切語上字資料表[切語上字]) ), 0)</f>
        <v>1</v>
      </c>
      <c r="J3171" s="210" t="str" cm="1">
        <f t="array" ref="J3171" xml:space="preserve"> INDEX(切語上字資料表[聲母], 小韻資料表[[#This Row],[上字表識別號]])</f>
        <v>見</v>
      </c>
      <c r="K3171" s="210" t="str" cm="1">
        <f t="array" ref="K3171" xml:space="preserve"> INDEX(切語上字資料表[聲母拼音碼], 小韻資料表[[#This Row],[上字表識別號]])</f>
        <v>k</v>
      </c>
      <c r="L3171" s="210" t="str" cm="1">
        <f t="array" ref="L3171" xml:space="preserve"> INDEX(切語上字資料表[清濁], 小韻資料表[[#This Row],[上字表識別號]])</f>
        <v>全清</v>
      </c>
      <c r="M3171" s="223" t="str" cm="1">
        <f t="array" ref="M3171" xml:space="preserve"> INDEX(切語上字資料表[發送收], 小韻資料表[[#This Row],[上字表識別號]])</f>
        <v>發聲</v>
      </c>
      <c r="N3171" s="205" cm="1">
        <f t="array" ref="N3171" xml:space="preserve"> MATCH(TRUE, ISNUMBER( SEARCH( RIGHT(小韻資料表[[#This Row],[切語]],1), 切語下字資料表[切語下字]) ), 0)</f>
        <v>347</v>
      </c>
      <c r="O3171" s="207" t="str" cm="1">
        <f t="array" ref="O3171" xml:space="preserve"> INDEX(切語下字資料表[韻母], 小韻資料表[[#This Row],[下字表識別號]])</f>
        <v>鑑開2</v>
      </c>
      <c r="P3171" s="207" t="str" cm="1">
        <f t="array" ref="P3171" xml:space="preserve"> INDEX(切語下字資料表[韻母拼音碼], 小韻資料表[[#This Row],[下字表識別號]])</f>
        <v>am</v>
      </c>
      <c r="Q3171" s="210" t="str" cm="1">
        <f t="array" ref="Q3171" xml:space="preserve"> INDEX(設定表!$C$19:$C$23, INT( LEFT(小韻資料表[[#This Row],[目次編碼]],1) ))</f>
        <v>去</v>
      </c>
      <c r="R3171" s="210">
        <f xml:space="preserve">  INDEX(設定表!$C$8:$C$15, MATCH( (RIGHT(小韻資料表[[#This Row],[清濁]]) &amp; 小韻資料表[[#This Row],[調]]), 設定表!$B$8:$B$15, 0))</f>
        <v>3</v>
      </c>
      <c r="S3171" s="205" t="s">
        <v>309</v>
      </c>
      <c r="T3171" s="205" t="s">
        <v>309</v>
      </c>
      <c r="U3171" s="226" t="s">
        <v>309</v>
      </c>
      <c r="V3171" s="146" t="s">
        <v>309</v>
      </c>
      <c r="X3171" s="135"/>
      <c r="Y3171" s="135"/>
      <c r="AA3171" s="135"/>
      <c r="AB3171" s="134"/>
      <c r="AC3171" s="135"/>
      <c r="AD3171" s="135"/>
      <c r="AH3171" s="135"/>
      <c r="AI3171" s="135"/>
    </row>
    <row r="3172" spans="1:35" ht="31.5">
      <c r="A3172" s="205">
        <v>3168</v>
      </c>
      <c r="B3172" s="206" t="s">
        <v>10912</v>
      </c>
      <c r="C3172" s="207" t="str">
        <f xml:space="preserve"> _xlfn.CONCAT(小韻資料表[[#This Row],[聲母拼音碼]],小韻資料表[[#This Row],[韻母拼音碼]],小韻資料表[[#This Row],[調號]])</f>
        <v>cham3</v>
      </c>
      <c r="D3172" s="206" t="s">
        <v>10913</v>
      </c>
      <c r="E3172" s="208" t="s">
        <v>1239</v>
      </c>
      <c r="F3172" s="205">
        <v>2</v>
      </c>
      <c r="G3172" s="209" t="s">
        <v>10914</v>
      </c>
      <c r="H3172" s="205">
        <f xml:space="preserve"> LEN(小韻資料表[[#This Row],[小韻字集]])</f>
        <v>7</v>
      </c>
      <c r="I3172" s="205" cm="1">
        <f t="array" ref="I3172" xml:space="preserve"> MATCH(TRUE, ISNUMBER( SEARCH( LEFT(小韻資料表[[#This Row],[切語]],1), 切語上字資料表[切語上字]) ), 0)</f>
        <v>27</v>
      </c>
      <c r="J3172" s="210" t="str" cm="1">
        <f t="array" ref="J3172" xml:space="preserve"> INDEX(切語上字資料表[聲母], 小韻資料表[[#This Row],[上字表識別號]])</f>
        <v>初</v>
      </c>
      <c r="K3172" s="210" t="str" cm="1">
        <f t="array" ref="K3172" xml:space="preserve"> INDEX(切語上字資料表[聲母拼音碼], 小韻資料表[[#This Row],[上字表識別號]])</f>
        <v>ch</v>
      </c>
      <c r="L3172" s="210" t="str" cm="1">
        <f t="array" ref="L3172" xml:space="preserve"> INDEX(切語上字資料表[清濁], 小韻資料表[[#This Row],[上字表識別號]])</f>
        <v>次清</v>
      </c>
      <c r="M3172" s="223" t="str" cm="1">
        <f t="array" ref="M3172" xml:space="preserve"> INDEX(切語上字資料表[發送收], 小韻資料表[[#This Row],[上字表識別號]])</f>
        <v>送氣</v>
      </c>
      <c r="N3172" s="205" cm="1">
        <f t="array" ref="N3172" xml:space="preserve"> MATCH(TRUE, ISNUMBER( SEARCH( RIGHT(小韻資料表[[#This Row],[切語]],1), 切語下字資料表[切語下字]) ), 0)</f>
        <v>347</v>
      </c>
      <c r="O3172" s="207" t="str" cm="1">
        <f t="array" ref="O3172" xml:space="preserve"> INDEX(切語下字資料表[韻母], 小韻資料表[[#This Row],[下字表識別號]])</f>
        <v>鑑開2</v>
      </c>
      <c r="P3172" s="207" t="str" cm="1">
        <f t="array" ref="P3172" xml:space="preserve"> INDEX(切語下字資料表[韻母拼音碼], 小韻資料表[[#This Row],[下字表識別號]])</f>
        <v>am</v>
      </c>
      <c r="Q3172" s="210" t="str" cm="1">
        <f t="array" ref="Q3172" xml:space="preserve"> INDEX(設定表!$C$19:$C$23, INT( LEFT(小韻資料表[[#This Row],[目次編碼]],1) ))</f>
        <v>去</v>
      </c>
      <c r="R3172" s="210">
        <f xml:space="preserve">  INDEX(設定表!$C$8:$C$15, MATCH( (RIGHT(小韻資料表[[#This Row],[清濁]]) &amp; 小韻資料表[[#This Row],[調]]), 設定表!$B$8:$B$15, 0))</f>
        <v>3</v>
      </c>
      <c r="S3172" s="205" t="s">
        <v>309</v>
      </c>
      <c r="T3172" s="205" t="s">
        <v>309</v>
      </c>
      <c r="U3172" s="226" t="s">
        <v>309</v>
      </c>
      <c r="V3172" s="147" t="s">
        <v>309</v>
      </c>
      <c r="X3172" s="135"/>
      <c r="Y3172" s="135"/>
      <c r="AA3172" s="135"/>
      <c r="AB3172" s="134"/>
      <c r="AC3172" s="135"/>
      <c r="AD3172" s="135"/>
      <c r="AH3172" s="135"/>
      <c r="AI3172" s="135"/>
    </row>
    <row r="3173" spans="1:35" ht="31.5">
      <c r="A3173" s="205">
        <v>3169</v>
      </c>
      <c r="B3173" s="206" t="s">
        <v>10915</v>
      </c>
      <c r="C3173" s="207" t="str">
        <f xml:space="preserve"> _xlfn.CONCAT(小韻資料表[[#This Row],[聲母拼音碼]],小韻資料表[[#This Row],[韻母拼音碼]],小韻資料表[[#This Row],[調號]])</f>
        <v>cam3</v>
      </c>
      <c r="D3173" s="206" t="s">
        <v>10916</v>
      </c>
      <c r="E3173" s="208" t="s">
        <v>1239</v>
      </c>
      <c r="F3173" s="205">
        <v>3</v>
      </c>
      <c r="G3173" s="209" t="s">
        <v>10917</v>
      </c>
      <c r="H3173" s="205">
        <f xml:space="preserve"> LEN(小韻資料表[[#This Row],[小韻字集]])</f>
        <v>5</v>
      </c>
      <c r="I3173" s="205" cm="1">
        <f t="array" ref="I3173" xml:space="preserve"> MATCH(TRUE, ISNUMBER( SEARCH( LEFT(小韻資料表[[#This Row],[切語]],1), 切語上字資料表[切語上字]) ), 0)</f>
        <v>21</v>
      </c>
      <c r="J3173" s="210" t="str" cm="1">
        <f t="array" ref="J3173" xml:space="preserve"> INDEX(切語上字資料表[聲母], 小韻資料表[[#This Row],[上字表識別號]])</f>
        <v>精</v>
      </c>
      <c r="K3173" s="210" t="str" cm="1">
        <f t="array" ref="K3173" xml:space="preserve"> INDEX(切語上字資料表[聲母拼音碼], 小韻資料表[[#This Row],[上字表識別號]])</f>
        <v>c</v>
      </c>
      <c r="L3173" s="210" t="str" cm="1">
        <f t="array" ref="L3173" xml:space="preserve"> INDEX(切語上字資料表[清濁], 小韻資料表[[#This Row],[上字表識別號]])</f>
        <v>全清</v>
      </c>
      <c r="M3173" s="223" t="str" cm="1">
        <f t="array" ref="M3173" xml:space="preserve"> INDEX(切語上字資料表[發送收], 小韻資料表[[#This Row],[上字表識別號]])</f>
        <v>發聲</v>
      </c>
      <c r="N3173" s="205" cm="1">
        <f t="array" ref="N3173" xml:space="preserve"> MATCH(TRUE, ISNUMBER( SEARCH( RIGHT(小韻資料表[[#This Row],[切語]],1), 切語下字資料表[切語下字]) ), 0)</f>
        <v>347</v>
      </c>
      <c r="O3173" s="207" t="str" cm="1">
        <f t="array" ref="O3173" xml:space="preserve"> INDEX(切語下字資料表[韻母], 小韻資料表[[#This Row],[下字表識別號]])</f>
        <v>鑑開2</v>
      </c>
      <c r="P3173" s="207" t="str" cm="1">
        <f t="array" ref="P3173" xml:space="preserve"> INDEX(切語下字資料表[韻母拼音碼], 小韻資料表[[#This Row],[下字表識別號]])</f>
        <v>am</v>
      </c>
      <c r="Q3173" s="210" t="str" cm="1">
        <f t="array" ref="Q3173" xml:space="preserve"> INDEX(設定表!$C$19:$C$23, INT( LEFT(小韻資料表[[#This Row],[目次編碼]],1) ))</f>
        <v>去</v>
      </c>
      <c r="R3173" s="210">
        <f xml:space="preserve">  INDEX(設定表!$C$8:$C$15, MATCH( (RIGHT(小韻資料表[[#This Row],[清濁]]) &amp; 小韻資料表[[#This Row],[調]]), 設定表!$B$8:$B$15, 0))</f>
        <v>3</v>
      </c>
      <c r="S3173" s="205" t="s">
        <v>309</v>
      </c>
      <c r="T3173" s="205" t="s">
        <v>309</v>
      </c>
      <c r="U3173" s="226" t="s">
        <v>309</v>
      </c>
      <c r="V3173" s="146" t="s">
        <v>309</v>
      </c>
      <c r="X3173" s="135"/>
      <c r="Y3173" s="135"/>
      <c r="AA3173" s="135"/>
      <c r="AB3173" s="134"/>
      <c r="AC3173" s="135"/>
      <c r="AD3173" s="135"/>
      <c r="AH3173" s="135"/>
      <c r="AI3173" s="135"/>
    </row>
    <row r="3174" spans="1:35" ht="31.5">
      <c r="A3174" s="205">
        <v>3170</v>
      </c>
      <c r="B3174" s="206" t="s">
        <v>10918</v>
      </c>
      <c r="C3174" s="207" t="str">
        <f xml:space="preserve"> _xlfn.CONCAT(小韻資料表[[#This Row],[聲母拼音碼]],小韻資料表[[#This Row],[韻母拼音碼]],小韻資料表[[#This Row],[調號]])</f>
        <v>sam3</v>
      </c>
      <c r="D3174" s="206" t="s">
        <v>10919</v>
      </c>
      <c r="E3174" s="208" t="s">
        <v>1239</v>
      </c>
      <c r="F3174" s="205">
        <v>4</v>
      </c>
      <c r="G3174" s="209" t="s">
        <v>10920</v>
      </c>
      <c r="H3174" s="205">
        <f xml:space="preserve"> LEN(小韻資料表[[#This Row],[小韻字集]])</f>
        <v>3</v>
      </c>
      <c r="I3174" s="205" cm="1">
        <f t="array" ref="I3174" xml:space="preserve"> MATCH(TRUE, ISNUMBER( SEARCH( LEFT(小韻資料表[[#This Row],[切語]],1), 切語上字資料表[切語上字]) ), 0)</f>
        <v>29</v>
      </c>
      <c r="J3174" s="210" t="str" cm="1">
        <f t="array" ref="J3174" xml:space="preserve"> INDEX(切語上字資料表[聲母], 小韻資料表[[#This Row],[上字表識別號]])</f>
        <v>疏</v>
      </c>
      <c r="K3174" s="210" t="str" cm="1">
        <f t="array" ref="K3174" xml:space="preserve"> INDEX(切語上字資料表[聲母拼音碼], 小韻資料表[[#This Row],[上字表識別號]])</f>
        <v>s</v>
      </c>
      <c r="L3174" s="210" t="str" cm="1">
        <f t="array" ref="L3174" xml:space="preserve"> INDEX(切語上字資料表[清濁], 小韻資料表[[#This Row],[上字表識別號]])</f>
        <v>全清</v>
      </c>
      <c r="M3174" s="223" t="str" cm="1">
        <f t="array" ref="M3174" xml:space="preserve"> INDEX(切語上字資料表[發送收], 小韻資料表[[#This Row],[上字表識別號]])</f>
        <v>發聲</v>
      </c>
      <c r="N3174" s="205" cm="1">
        <f t="array" ref="N3174" xml:space="preserve"> MATCH(TRUE, ISNUMBER( SEARCH( RIGHT(小韻資料表[[#This Row],[切語]],1), 切語下字資料表[切語下字]) ), 0)</f>
        <v>347</v>
      </c>
      <c r="O3174" s="207" t="str" cm="1">
        <f t="array" ref="O3174" xml:space="preserve"> INDEX(切語下字資料表[韻母], 小韻資料表[[#This Row],[下字表識別號]])</f>
        <v>鑑開2</v>
      </c>
      <c r="P3174" s="207" t="str" cm="1">
        <f t="array" ref="P3174" xml:space="preserve"> INDEX(切語下字資料表[韻母拼音碼], 小韻資料表[[#This Row],[下字表識別號]])</f>
        <v>am</v>
      </c>
      <c r="Q3174" s="210" t="str" cm="1">
        <f t="array" ref="Q3174" xml:space="preserve"> INDEX(設定表!$C$19:$C$23, INT( LEFT(小韻資料表[[#This Row],[目次編碼]],1) ))</f>
        <v>去</v>
      </c>
      <c r="R3174" s="210">
        <f xml:space="preserve">  INDEX(設定表!$C$8:$C$15, MATCH( (RIGHT(小韻資料表[[#This Row],[清濁]]) &amp; 小韻資料表[[#This Row],[調]]), 設定表!$B$8:$B$15, 0))</f>
        <v>3</v>
      </c>
      <c r="S3174" s="205" t="s">
        <v>309</v>
      </c>
      <c r="T3174" s="205" t="s">
        <v>309</v>
      </c>
      <c r="U3174" s="226" t="s">
        <v>309</v>
      </c>
      <c r="V3174" s="147" t="s">
        <v>309</v>
      </c>
      <c r="X3174" s="135"/>
      <c r="Y3174" s="135"/>
      <c r="AA3174" s="135"/>
      <c r="AB3174" s="134"/>
      <c r="AC3174" s="135"/>
      <c r="AD3174" s="135"/>
      <c r="AH3174" s="135"/>
      <c r="AI3174" s="135"/>
    </row>
    <row r="3175" spans="1:35" ht="31.5">
      <c r="A3175" s="205">
        <v>3171</v>
      </c>
      <c r="B3175" s="206" t="s">
        <v>10921</v>
      </c>
      <c r="C3175" s="207" t="str">
        <f xml:space="preserve"> _xlfn.CONCAT(小韻資料表[[#This Row],[聲母拼音碼]],小韻資料表[[#This Row],[韻母拼音碼]],小韻資料表[[#This Row],[調號]])</f>
        <v>ham3</v>
      </c>
      <c r="D3175" s="206" t="s">
        <v>10922</v>
      </c>
      <c r="E3175" s="208" t="s">
        <v>1239</v>
      </c>
      <c r="F3175" s="205">
        <v>5</v>
      </c>
      <c r="G3175" s="209" t="s">
        <v>10923</v>
      </c>
      <c r="H3175" s="205">
        <f xml:space="preserve"> LEN(小韻資料表[[#This Row],[小韻字集]])</f>
        <v>3</v>
      </c>
      <c r="I3175" s="205" cm="1">
        <f t="array" ref="I3175" xml:space="preserve"> MATCH(TRUE, ISNUMBER( SEARCH( LEFT(小韻資料表[[#This Row],[切語]],1), 切語上字資料表[切語上字]) ), 0)</f>
        <v>36</v>
      </c>
      <c r="J3175" s="210" t="str" cm="1">
        <f t="array" ref="J3175" xml:space="preserve"> INDEX(切語上字資料表[聲母], 小韻資料表[[#This Row],[上字表識別號]])</f>
        <v>曉</v>
      </c>
      <c r="K3175" s="210" t="str" cm="1">
        <f t="array" ref="K3175" xml:space="preserve"> INDEX(切語上字資料表[聲母拼音碼], 小韻資料表[[#This Row],[上字表識別號]])</f>
        <v>h</v>
      </c>
      <c r="L3175" s="210" t="str" cm="1">
        <f t="array" ref="L3175" xml:space="preserve"> INDEX(切語上字資料表[清濁], 小韻資料表[[#This Row],[上字表識別號]])</f>
        <v>次清</v>
      </c>
      <c r="M3175" s="223" t="str" cm="1">
        <f t="array" ref="M3175" xml:space="preserve"> INDEX(切語上字資料表[發送收], 小韻資料表[[#This Row],[上字表識別號]])</f>
        <v>送氣</v>
      </c>
      <c r="N3175" s="205" cm="1">
        <f t="array" ref="N3175" xml:space="preserve"> MATCH(TRUE, ISNUMBER( SEARCH( RIGHT(小韻資料表[[#This Row],[切語]],1), 切語下字資料表[切語下字]) ), 0)</f>
        <v>347</v>
      </c>
      <c r="O3175" s="207" t="str" cm="1">
        <f t="array" ref="O3175" xml:space="preserve"> INDEX(切語下字資料表[韻母], 小韻資料表[[#This Row],[下字表識別號]])</f>
        <v>鑑開2</v>
      </c>
      <c r="P3175" s="207" t="str" cm="1">
        <f t="array" ref="P3175" xml:space="preserve"> INDEX(切語下字資料表[韻母拼音碼], 小韻資料表[[#This Row],[下字表識別號]])</f>
        <v>am</v>
      </c>
      <c r="Q3175" s="210" t="str" cm="1">
        <f t="array" ref="Q3175" xml:space="preserve"> INDEX(設定表!$C$19:$C$23, INT( LEFT(小韻資料表[[#This Row],[目次編碼]],1) ))</f>
        <v>去</v>
      </c>
      <c r="R3175" s="210">
        <f xml:space="preserve">  INDEX(設定表!$C$8:$C$15, MATCH( (RIGHT(小韻資料表[[#This Row],[清濁]]) &amp; 小韻資料表[[#This Row],[調]]), 設定表!$B$8:$B$15, 0))</f>
        <v>3</v>
      </c>
      <c r="S3175" s="205" t="s">
        <v>309</v>
      </c>
      <c r="T3175" s="205" t="s">
        <v>309</v>
      </c>
      <c r="U3175" s="226" t="s">
        <v>309</v>
      </c>
      <c r="V3175" s="146" t="s">
        <v>309</v>
      </c>
      <c r="X3175" s="135"/>
      <c r="Y3175" s="135"/>
      <c r="AA3175" s="135"/>
      <c r="AB3175" s="134"/>
      <c r="AC3175" s="135"/>
      <c r="AD3175" s="135"/>
      <c r="AH3175" s="135"/>
      <c r="AI3175" s="135"/>
    </row>
    <row r="3176" spans="1:35" ht="31.5">
      <c r="A3176" s="205">
        <v>3172</v>
      </c>
      <c r="B3176" s="206" t="s">
        <v>10924</v>
      </c>
      <c r="C3176" s="207" t="str">
        <f xml:space="preserve"> _xlfn.CONCAT(小韻資料表[[#This Row],[聲母拼音碼]],小韻資料表[[#This Row],[韻母拼音碼]],小韻資料表[[#This Row],[調號]])</f>
        <v>pam7</v>
      </c>
      <c r="D3176" s="206" t="s">
        <v>10925</v>
      </c>
      <c r="E3176" s="208" t="s">
        <v>1239</v>
      </c>
      <c r="F3176" s="205">
        <v>6</v>
      </c>
      <c r="G3176" s="209" t="s">
        <v>10926</v>
      </c>
      <c r="H3176" s="205">
        <f xml:space="preserve"> LEN(小韻資料表[[#This Row],[小韻字集]])</f>
        <v>2</v>
      </c>
      <c r="I3176" s="205" cm="1">
        <f t="array" ref="I3176" xml:space="preserve"> MATCH(TRUE, ISNUMBER( SEARCH( LEFT(小韻資料表[[#This Row],[切語]],1), 切語上字資料表[切語上字]) ), 0)</f>
        <v>15</v>
      </c>
      <c r="J3176" s="210" t="str" cm="1">
        <f t="array" ref="J3176" xml:space="preserve"> INDEX(切語上字資料表[聲母], 小韻資料表[[#This Row],[上字表識別號]])</f>
        <v>並</v>
      </c>
      <c r="K3176" s="210" t="str" cm="1">
        <f t="array" ref="K3176" xml:space="preserve"> INDEX(切語上字資料表[聲母拼音碼], 小韻資料表[[#This Row],[上字表識別號]])</f>
        <v>p</v>
      </c>
      <c r="L3176" s="210" t="str" cm="1">
        <f t="array" ref="L3176" xml:space="preserve"> INDEX(切語上字資料表[清濁], 小韻資料表[[#This Row],[上字表識別號]])</f>
        <v>全濁</v>
      </c>
      <c r="M3176" s="223" cm="1">
        <f t="array" ref="M3176" xml:space="preserve"> INDEX(切語上字資料表[發送收], 小韻資料表[[#This Row],[上字表識別號]])</f>
        <v>0</v>
      </c>
      <c r="N3176" s="205" cm="1">
        <f t="array" ref="N3176" xml:space="preserve"> MATCH(TRUE, ISNUMBER( SEARCH( RIGHT(小韻資料表[[#This Row],[切語]],1), 切語下字資料表[切語下字]) ), 0)</f>
        <v>347</v>
      </c>
      <c r="O3176" s="207" t="str" cm="1">
        <f t="array" ref="O3176" xml:space="preserve"> INDEX(切語下字資料表[韻母], 小韻資料表[[#This Row],[下字表識別號]])</f>
        <v>鑑開2</v>
      </c>
      <c r="P3176" s="207" t="str" cm="1">
        <f t="array" ref="P3176" xml:space="preserve"> INDEX(切語下字資料表[韻母拼音碼], 小韻資料表[[#This Row],[下字表識別號]])</f>
        <v>am</v>
      </c>
      <c r="Q3176" s="210" t="str" cm="1">
        <f t="array" ref="Q3176" xml:space="preserve"> INDEX(設定表!$C$19:$C$23, INT( LEFT(小韻資料表[[#This Row],[目次編碼]],1) ))</f>
        <v>去</v>
      </c>
      <c r="R3176" s="210">
        <f xml:space="preserve">  INDEX(設定表!$C$8:$C$15, MATCH( (RIGHT(小韻資料表[[#This Row],[清濁]]) &amp; 小韻資料表[[#This Row],[調]]), 設定表!$B$8:$B$15, 0))</f>
        <v>7</v>
      </c>
      <c r="S3176" s="205" t="s">
        <v>309</v>
      </c>
      <c r="T3176" s="205" t="s">
        <v>309</v>
      </c>
      <c r="U3176" s="226" t="s">
        <v>309</v>
      </c>
      <c r="V3176" s="147" t="s">
        <v>309</v>
      </c>
      <c r="X3176" s="135"/>
      <c r="Y3176" s="135"/>
      <c r="AA3176" s="135"/>
      <c r="AB3176" s="134"/>
      <c r="AC3176" s="135"/>
      <c r="AD3176" s="135"/>
      <c r="AH3176" s="135"/>
      <c r="AI3176" s="135"/>
    </row>
    <row r="3177" spans="1:35" ht="31.5">
      <c r="A3177" s="205">
        <v>3173</v>
      </c>
      <c r="B3177" s="206" t="s">
        <v>10927</v>
      </c>
      <c r="C3177" s="207" t="str">
        <f xml:space="preserve"> _xlfn.CONCAT(小韻資料表[[#This Row],[聲母拼音碼]],小韻資料表[[#This Row],[韻母拼音碼]],小韻資料表[[#This Row],[調號]])</f>
        <v>ham7</v>
      </c>
      <c r="D3177" s="206" t="s">
        <v>10928</v>
      </c>
      <c r="E3177" s="208" t="s">
        <v>1239</v>
      </c>
      <c r="F3177" s="205">
        <v>7</v>
      </c>
      <c r="G3177" s="209" t="s">
        <v>10929</v>
      </c>
      <c r="H3177" s="205">
        <f xml:space="preserve"> LEN(小韻資料表[[#This Row],[小韻字集]])</f>
        <v>2</v>
      </c>
      <c r="I3177" s="205" cm="1">
        <f t="array" ref="I3177" xml:space="preserve"> MATCH(TRUE, ISNUMBER( SEARCH( LEFT(小韻資料表[[#This Row],[切語]],1), 切語上字資料表[切語上字]) ), 0)</f>
        <v>37</v>
      </c>
      <c r="J3177" s="210" t="str" cm="1">
        <f t="array" ref="J3177" xml:space="preserve"> INDEX(切語上字資料表[聲母], 小韻資料表[[#This Row],[上字表識別號]])</f>
        <v>匣</v>
      </c>
      <c r="K3177" s="210" t="str" cm="1">
        <f t="array" ref="K3177" xml:space="preserve"> INDEX(切語上字資料表[聲母拼音碼], 小韻資料表[[#This Row],[上字表識別號]])</f>
        <v>h</v>
      </c>
      <c r="L3177" s="210" t="str" cm="1">
        <f t="array" ref="L3177" xml:space="preserve"> INDEX(切語上字資料表[清濁], 小韻資料表[[#This Row],[上字表識別號]])</f>
        <v>全濁</v>
      </c>
      <c r="M3177" s="223" t="str" cm="1">
        <f t="array" ref="M3177" xml:space="preserve"> INDEX(切語上字資料表[發送收], 小韻資料表[[#This Row],[上字表識別號]])</f>
        <v>送氣</v>
      </c>
      <c r="N3177" s="205" cm="1">
        <f t="array" ref="N3177" xml:space="preserve"> MATCH(TRUE, ISNUMBER( SEARCH( RIGHT(小韻資料表[[#This Row],[切語]],1), 切語下字資料表[切語下字]) ), 0)</f>
        <v>347</v>
      </c>
      <c r="O3177" s="207" t="str" cm="1">
        <f t="array" ref="O3177" xml:space="preserve"> INDEX(切語下字資料表[韻母], 小韻資料表[[#This Row],[下字表識別號]])</f>
        <v>鑑開2</v>
      </c>
      <c r="P3177" s="207" t="str" cm="1">
        <f t="array" ref="P3177" xml:space="preserve"> INDEX(切語下字資料表[韻母拼音碼], 小韻資料表[[#This Row],[下字表識別號]])</f>
        <v>am</v>
      </c>
      <c r="Q3177" s="210" t="str" cm="1">
        <f t="array" ref="Q3177" xml:space="preserve"> INDEX(設定表!$C$19:$C$23, INT( LEFT(小韻資料表[[#This Row],[目次編碼]],1) ))</f>
        <v>去</v>
      </c>
      <c r="R3177" s="210">
        <f xml:space="preserve">  INDEX(設定表!$C$8:$C$15, MATCH( (RIGHT(小韻資料表[[#This Row],[清濁]]) &amp; 小韻資料表[[#This Row],[調]]), 設定表!$B$8:$B$15, 0))</f>
        <v>7</v>
      </c>
      <c r="S3177" s="205" t="s">
        <v>309</v>
      </c>
      <c r="T3177" s="205" t="s">
        <v>309</v>
      </c>
      <c r="U3177" s="226" t="s">
        <v>309</v>
      </c>
      <c r="V3177" s="146" t="s">
        <v>309</v>
      </c>
      <c r="X3177" s="135"/>
      <c r="Y3177" s="135"/>
      <c r="AA3177" s="135"/>
      <c r="AB3177" s="134"/>
      <c r="AC3177" s="135"/>
      <c r="AD3177" s="135"/>
      <c r="AH3177" s="135"/>
      <c r="AI3177" s="135"/>
    </row>
    <row r="3178" spans="1:35" ht="31.5">
      <c r="A3178" s="205">
        <v>3174</v>
      </c>
      <c r="B3178" s="206" t="s">
        <v>10930</v>
      </c>
      <c r="C3178" s="207" t="str">
        <f xml:space="preserve"> _xlfn.CONCAT(小韻資料表[[#This Row],[聲母拼音碼]],小韻資料表[[#This Row],[韻母拼音碼]],小韻資料表[[#This Row],[調號]])</f>
        <v>cam7</v>
      </c>
      <c r="D3178" s="206" t="s">
        <v>10931</v>
      </c>
      <c r="E3178" s="208" t="s">
        <v>1239</v>
      </c>
      <c r="F3178" s="205">
        <v>8</v>
      </c>
      <c r="G3178" s="209" t="s">
        <v>10932</v>
      </c>
      <c r="H3178" s="205">
        <f xml:space="preserve"> LEN(小韻資料表[[#This Row],[小韻字集]])</f>
        <v>6</v>
      </c>
      <c r="I3178" s="205" cm="1">
        <f t="array" ref="I3178" xml:space="preserve"> MATCH(TRUE, ISNUMBER( SEARCH( LEFT(小韻資料表[[#This Row],[切語]],1), 切語上字資料表[切語上字]) ), 0)</f>
        <v>28</v>
      </c>
      <c r="J3178" s="210" t="str" cm="1">
        <f t="array" ref="J3178" xml:space="preserve"> INDEX(切語上字資料表[聲母], 小韻資料表[[#This Row],[上字表識別號]])</f>
        <v>床</v>
      </c>
      <c r="K3178" s="210" t="str" cm="1">
        <f t="array" ref="K3178" xml:space="preserve"> INDEX(切語上字資料表[聲母拼音碼], 小韻資料表[[#This Row],[上字表識別號]])</f>
        <v>c</v>
      </c>
      <c r="L3178" s="210" t="str" cm="1">
        <f t="array" ref="L3178" xml:space="preserve"> INDEX(切語上字資料表[清濁], 小韻資料表[[#This Row],[上字表識別號]])</f>
        <v>全濁</v>
      </c>
      <c r="M3178" s="223" cm="1">
        <f t="array" ref="M3178" xml:space="preserve"> INDEX(切語上字資料表[發送收], 小韻資料表[[#This Row],[上字表識別號]])</f>
        <v>0</v>
      </c>
      <c r="N3178" s="205" cm="1">
        <f t="array" ref="N3178" xml:space="preserve"> MATCH(TRUE, ISNUMBER( SEARCH( RIGHT(小韻資料表[[#This Row],[切語]],1), 切語下字資料表[切語下字]) ), 0)</f>
        <v>347</v>
      </c>
      <c r="O3178" s="207" t="str" cm="1">
        <f t="array" ref="O3178" xml:space="preserve"> INDEX(切語下字資料表[韻母], 小韻資料表[[#This Row],[下字表識別號]])</f>
        <v>鑑開2</v>
      </c>
      <c r="P3178" s="207" t="str" cm="1">
        <f t="array" ref="P3178" xml:space="preserve"> INDEX(切語下字資料表[韻母拼音碼], 小韻資料表[[#This Row],[下字表識別號]])</f>
        <v>am</v>
      </c>
      <c r="Q3178" s="210" t="str" cm="1">
        <f t="array" ref="Q3178" xml:space="preserve"> INDEX(設定表!$C$19:$C$23, INT( LEFT(小韻資料表[[#This Row],[目次編碼]],1) ))</f>
        <v>去</v>
      </c>
      <c r="R3178" s="210">
        <f xml:space="preserve">  INDEX(設定表!$C$8:$C$15, MATCH( (RIGHT(小韻資料表[[#This Row],[清濁]]) &amp; 小韻資料表[[#This Row],[調]]), 設定表!$B$8:$B$15, 0))</f>
        <v>7</v>
      </c>
      <c r="S3178" s="205" t="s">
        <v>309</v>
      </c>
      <c r="T3178" s="205" t="s">
        <v>309</v>
      </c>
      <c r="U3178" s="226" t="s">
        <v>309</v>
      </c>
      <c r="V3178" s="147" t="s">
        <v>309</v>
      </c>
      <c r="X3178" s="135"/>
      <c r="Y3178" s="135"/>
      <c r="AA3178" s="135"/>
      <c r="AB3178" s="134"/>
      <c r="AC3178" s="135"/>
      <c r="AD3178" s="135"/>
      <c r="AH3178" s="135"/>
      <c r="AI3178" s="135"/>
    </row>
    <row r="3179" spans="1:35" ht="31.5">
      <c r="A3179" s="205">
        <v>3175</v>
      </c>
      <c r="B3179" s="206" t="s">
        <v>309</v>
      </c>
      <c r="C3179" s="207" t="str">
        <f xml:space="preserve"> _xlfn.CONCAT(小韻資料表[[#This Row],[聲母拼音碼]],小韻資料表[[#This Row],[韻母拼音碼]],小韻資料表[[#This Row],[調號]])</f>
        <v>kong3</v>
      </c>
      <c r="D3179" s="206" t="s">
        <v>10933</v>
      </c>
      <c r="E3179" s="208" t="s">
        <v>1239</v>
      </c>
      <c r="F3179" s="205">
        <v>9</v>
      </c>
      <c r="G3179" s="209" t="s">
        <v>10933</v>
      </c>
      <c r="H3179" s="205">
        <f xml:space="preserve"> LEN(小韻資料表[[#This Row],[小韻字集]])</f>
        <v>2</v>
      </c>
      <c r="I3179" s="205" cm="1">
        <f t="array" ref="I3179" xml:space="preserve"> MATCH(TRUE, ISNUMBER( SEARCH( LEFT(小韻資料表[[#This Row],[切語]],1), 切語上字資料表[切語上字]) ), 0)</f>
        <v>1</v>
      </c>
      <c r="J3179" s="210" t="str" cm="1">
        <f t="array" ref="J3179" xml:space="preserve"> INDEX(切語上字資料表[聲母], 小韻資料表[[#This Row],[上字表識別號]])</f>
        <v>見</v>
      </c>
      <c r="K3179" s="210" t="str" cm="1">
        <f t="array" ref="K3179" xml:space="preserve"> INDEX(切語上字資料表[聲母拼音碼], 小韻資料表[[#This Row],[上字表識別號]])</f>
        <v>k</v>
      </c>
      <c r="L3179" s="210" t="str" cm="1">
        <f t="array" ref="L3179" xml:space="preserve"> INDEX(切語上字資料表[清濁], 小韻資料表[[#This Row],[上字表識別號]])</f>
        <v>全清</v>
      </c>
      <c r="M3179" s="223" t="str" cm="1">
        <f t="array" ref="M3179" xml:space="preserve"> INDEX(切語上字資料表[發送收], 小韻資料表[[#This Row],[上字表識別號]])</f>
        <v>發聲</v>
      </c>
      <c r="N3179" s="205" cm="1">
        <f t="array" ref="N3179" xml:space="preserve"> MATCH(TRUE, ISNUMBER( SEARCH( RIGHT(小韻資料表[[#This Row],[切語]],1), 切語下字資料表[切語下字]) ), 0)</f>
        <v>1</v>
      </c>
      <c r="O3179" s="207" t="str" cm="1">
        <f t="array" ref="O3179" xml:space="preserve"> INDEX(切語下字資料表[韻母], 小韻資料表[[#This Row],[下字表識別號]])</f>
        <v>東開1</v>
      </c>
      <c r="P3179" s="207" t="str" cm="1">
        <f t="array" ref="P3179" xml:space="preserve"> INDEX(切語下字資料表[韻母拼音碼], 小韻資料表[[#This Row],[下字表識別號]])</f>
        <v>ong</v>
      </c>
      <c r="Q3179" s="210" t="str" cm="1">
        <f t="array" ref="Q3179" xml:space="preserve"> INDEX(設定表!$C$19:$C$23, INT( LEFT(小韻資料表[[#This Row],[目次編碼]],1) ))</f>
        <v>去</v>
      </c>
      <c r="R3179" s="210">
        <f xml:space="preserve">  INDEX(設定表!$C$8:$C$15, MATCH( (RIGHT(小韻資料表[[#This Row],[清濁]]) &amp; 小韻資料表[[#This Row],[調]]), 設定表!$B$8:$B$15, 0))</f>
        <v>3</v>
      </c>
      <c r="S3179" s="205" t="s">
        <v>309</v>
      </c>
      <c r="T3179" s="205" t="s">
        <v>309</v>
      </c>
      <c r="U3179" s="226" t="s">
        <v>309</v>
      </c>
      <c r="V3179" s="146" t="s">
        <v>309</v>
      </c>
      <c r="X3179" s="135"/>
      <c r="Y3179" s="135"/>
      <c r="AA3179" s="135"/>
      <c r="AB3179" s="134"/>
      <c r="AC3179" s="135"/>
      <c r="AD3179" s="135"/>
      <c r="AH3179" s="135"/>
      <c r="AI3179" s="135"/>
    </row>
    <row r="3180" spans="1:35" ht="31.5">
      <c r="A3180" s="205">
        <v>3176</v>
      </c>
      <c r="B3180" s="206" t="s">
        <v>10934</v>
      </c>
      <c r="C3180" s="207" t="str">
        <f xml:space="preserve"> _xlfn.CONCAT(小韻資料表[[#This Row],[聲母拼音碼]],小韻資料表[[#This Row],[韻母拼音碼]],小韻資料表[[#This Row],[調號]])</f>
        <v>huan7</v>
      </c>
      <c r="D3180" s="206" t="s">
        <v>1268</v>
      </c>
      <c r="E3180" s="208" t="s">
        <v>10935</v>
      </c>
      <c r="F3180" s="205">
        <v>1</v>
      </c>
      <c r="G3180" s="209" t="s">
        <v>10936</v>
      </c>
      <c r="H3180" s="205">
        <f xml:space="preserve"> LEN(小韻資料表[[#This Row],[小韻字集]])</f>
        <v>3</v>
      </c>
      <c r="I3180" s="205" cm="1">
        <f t="array" ref="I3180" xml:space="preserve"> MATCH(TRUE, ISNUMBER( SEARCH( LEFT(小韻資料表[[#This Row],[切語]],1), 切語上字資料表[切語上字]) ), 0)</f>
        <v>19</v>
      </c>
      <c r="J3180" s="210" t="str" cm="1">
        <f t="array" ref="J3180" xml:space="preserve"> INDEX(切語上字資料表[聲母], 小韻資料表[[#This Row],[上字表識別號]])</f>
        <v>奉</v>
      </c>
      <c r="K3180" s="210" t="str" cm="1">
        <f t="array" ref="K3180" xml:space="preserve"> INDEX(切語上字資料表[聲母拼音碼], 小韻資料表[[#This Row],[上字表識別號]])</f>
        <v>h</v>
      </c>
      <c r="L3180" s="210" t="str" cm="1">
        <f t="array" ref="L3180" xml:space="preserve"> INDEX(切語上字資料表[清濁], 小韻資料表[[#This Row],[上字表識別號]])</f>
        <v>全濁</v>
      </c>
      <c r="M3180" s="223" cm="1">
        <f t="array" ref="M3180" xml:space="preserve"> INDEX(切語上字資料表[發送收], 小韻資料表[[#This Row],[上字表識別號]])</f>
        <v>0</v>
      </c>
      <c r="N3180" s="205" cm="1">
        <f t="array" ref="N3180" xml:space="preserve"> MATCH(TRUE, ISNUMBER( SEARCH( RIGHT(小韻資料表[[#This Row],[切語]],1), 切語下字資料表[切語下字]) ), 0)</f>
        <v>355</v>
      </c>
      <c r="O3180" s="207" t="str" cm="1">
        <f t="array" ref="O3180" xml:space="preserve"> INDEX(切語下字資料表[韻母], 小韻資料表[[#This Row],[下字表識別號]])</f>
        <v>范合3</v>
      </c>
      <c r="P3180" s="207" t="str" cm="1">
        <f t="array" ref="P3180" xml:space="preserve"> INDEX(切語下字資料表[韻母拼音碼], 小韻資料表[[#This Row],[下字表識別號]])</f>
        <v>uan</v>
      </c>
      <c r="Q3180" s="210" t="str" cm="1">
        <f t="array" ref="Q3180" xml:space="preserve"> INDEX(設定表!$C$19:$C$23, INT( LEFT(小韻資料表[[#This Row],[目次編碼]],1) ))</f>
        <v>去</v>
      </c>
      <c r="R3180" s="210">
        <f xml:space="preserve">  INDEX(設定表!$C$8:$C$15, MATCH( (RIGHT(小韻資料表[[#This Row],[清濁]]) &amp; 小韻資料表[[#This Row],[調]]), 設定表!$B$8:$B$15, 0))</f>
        <v>7</v>
      </c>
      <c r="S3180" s="205" t="s">
        <v>309</v>
      </c>
      <c r="T3180" s="205" t="s">
        <v>309</v>
      </c>
      <c r="U3180" s="226" t="s">
        <v>309</v>
      </c>
      <c r="V3180" s="147" t="s">
        <v>309</v>
      </c>
      <c r="X3180" s="135"/>
      <c r="Y3180" s="135"/>
      <c r="AA3180" s="135"/>
      <c r="AB3180" s="134"/>
      <c r="AC3180" s="135"/>
      <c r="AD3180" s="135"/>
      <c r="AH3180" s="135"/>
      <c r="AI3180" s="135"/>
    </row>
    <row r="3181" spans="1:35" ht="31.5">
      <c r="A3181" s="205">
        <v>3177</v>
      </c>
      <c r="B3181" s="206" t="s">
        <v>10937</v>
      </c>
      <c r="C3181" s="207" t="str">
        <f xml:space="preserve"> _xlfn.CONCAT(小韻資料表[[#This Row],[聲母拼音碼]],小韻資料表[[#This Row],[韻母拼音碼]],小韻資料表[[#This Row],[調號]])</f>
        <v>huan3</v>
      </c>
      <c r="D3181" s="206" t="s">
        <v>10938</v>
      </c>
      <c r="E3181" s="208" t="s">
        <v>10935</v>
      </c>
      <c r="F3181" s="205">
        <v>2</v>
      </c>
      <c r="G3181" s="209" t="s">
        <v>10939</v>
      </c>
      <c r="H3181" s="205">
        <f xml:space="preserve"> LEN(小韻資料表[[#This Row],[小韻字集]])</f>
        <v>10</v>
      </c>
      <c r="I3181" s="205" cm="1">
        <f t="array" ref="I3181" xml:space="preserve"> MATCH(TRUE, ISNUMBER( SEARCH( LEFT(小韻資料表[[#This Row],[切語]],1), 切語上字資料表[切語上字]) ), 0)</f>
        <v>18</v>
      </c>
      <c r="J3181" s="210" t="str" cm="1">
        <f t="array" ref="J3181" xml:space="preserve"> INDEX(切語上字資料表[聲母], 小韻資料表[[#This Row],[上字表識別號]])</f>
        <v>敷</v>
      </c>
      <c r="K3181" s="210" t="str" cm="1">
        <f t="array" ref="K3181" xml:space="preserve"> INDEX(切語上字資料表[聲母拼音碼], 小韻資料表[[#This Row],[上字表識別號]])</f>
        <v>h</v>
      </c>
      <c r="L3181" s="210" t="str" cm="1">
        <f t="array" ref="L3181" xml:space="preserve"> INDEX(切語上字資料表[清濁], 小韻資料表[[#This Row],[上字表識別號]])</f>
        <v>次清</v>
      </c>
      <c r="M3181" s="223" t="str" cm="1">
        <f t="array" ref="M3181" xml:space="preserve"> INDEX(切語上字資料表[發送收], 小韻資料表[[#This Row],[上字表識別號]])</f>
        <v>送氣</v>
      </c>
      <c r="N3181" s="205" cm="1">
        <f t="array" ref="N3181" xml:space="preserve"> MATCH(TRUE, ISNUMBER( SEARCH( RIGHT(小韻資料表[[#This Row],[切語]],1), 切語下字資料表[切語下字]) ), 0)</f>
        <v>355</v>
      </c>
      <c r="O3181" s="207" t="str" cm="1">
        <f t="array" ref="O3181" xml:space="preserve"> INDEX(切語下字資料表[韻母], 小韻資料表[[#This Row],[下字表識別號]])</f>
        <v>范合3</v>
      </c>
      <c r="P3181" s="207" t="str" cm="1">
        <f t="array" ref="P3181" xml:space="preserve"> INDEX(切語下字資料表[韻母拼音碼], 小韻資料表[[#This Row],[下字表識別號]])</f>
        <v>uan</v>
      </c>
      <c r="Q3181" s="210" t="str" cm="1">
        <f t="array" ref="Q3181" xml:space="preserve"> INDEX(設定表!$C$19:$C$23, INT( LEFT(小韻資料表[[#This Row],[目次編碼]],1) ))</f>
        <v>去</v>
      </c>
      <c r="R3181" s="210">
        <f xml:space="preserve">  INDEX(設定表!$C$8:$C$15, MATCH( (RIGHT(小韻資料表[[#This Row],[清濁]]) &amp; 小韻資料表[[#This Row],[調]]), 設定表!$B$8:$B$15, 0))</f>
        <v>3</v>
      </c>
      <c r="S3181" s="205" t="s">
        <v>309</v>
      </c>
      <c r="T3181" s="205" t="s">
        <v>309</v>
      </c>
      <c r="U3181" s="226" t="s">
        <v>309</v>
      </c>
      <c r="V3181" s="146" t="s">
        <v>309</v>
      </c>
      <c r="X3181" s="135"/>
      <c r="Y3181" s="135"/>
      <c r="AA3181" s="135"/>
      <c r="AB3181" s="134"/>
      <c r="AC3181" s="135"/>
      <c r="AD3181" s="135"/>
      <c r="AH3181" s="135"/>
      <c r="AI3181" s="135"/>
    </row>
    <row r="3182" spans="1:35" ht="31.5">
      <c r="A3182" s="205">
        <v>3178</v>
      </c>
      <c r="B3182" s="206" t="s">
        <v>10940</v>
      </c>
      <c r="C3182" s="207" t="str">
        <f xml:space="preserve"> _xlfn.CONCAT(小韻資料表[[#This Row],[聲母拼音碼]],小韻資料表[[#This Row],[韻母拼音碼]],小韻資料表[[#This Row],[調號]])</f>
        <v>kiam3</v>
      </c>
      <c r="D3182" s="206" t="s">
        <v>10941</v>
      </c>
      <c r="E3182" s="208" t="s">
        <v>10935</v>
      </c>
      <c r="F3182" s="205">
        <v>3</v>
      </c>
      <c r="G3182" s="209" t="s">
        <v>10941</v>
      </c>
      <c r="H3182" s="205">
        <f xml:space="preserve"> LEN(小韻資料表[[#This Row],[小韻字集]])</f>
        <v>1</v>
      </c>
      <c r="I3182" s="205" cm="1">
        <f t="array" ref="I3182" xml:space="preserve"> MATCH(TRUE, ISNUMBER( SEARCH( LEFT(小韻資料表[[#This Row],[切語]],1), 切語上字資料表[切語上字]) ), 0)</f>
        <v>1</v>
      </c>
      <c r="J3182" s="210" t="str" cm="1">
        <f t="array" ref="J3182" xml:space="preserve"> INDEX(切語上字資料表[聲母], 小韻資料表[[#This Row],[上字表識別號]])</f>
        <v>見</v>
      </c>
      <c r="K3182" s="210" t="str" cm="1">
        <f t="array" ref="K3182" xml:space="preserve"> INDEX(切語上字資料表[聲母拼音碼], 小韻資料表[[#This Row],[上字表識別號]])</f>
        <v>k</v>
      </c>
      <c r="L3182" s="210" t="str" cm="1">
        <f t="array" ref="L3182" xml:space="preserve"> INDEX(切語上字資料表[清濁], 小韻資料表[[#This Row],[上字表識別號]])</f>
        <v>全清</v>
      </c>
      <c r="M3182" s="223" t="str" cm="1">
        <f t="array" ref="M3182" xml:space="preserve"> INDEX(切語上字資料表[發送收], 小韻資料表[[#This Row],[上字表識別號]])</f>
        <v>發聲</v>
      </c>
      <c r="N3182" s="205" cm="1">
        <f t="array" ref="N3182" xml:space="preserve"> MATCH(TRUE, ISNUMBER( SEARCH( RIGHT(小韻資料表[[#This Row],[切語]],1), 切語下字資料表[切語下字]) ), 0)</f>
        <v>351</v>
      </c>
      <c r="O3182" s="207" t="str" cm="1">
        <f t="array" ref="O3182" xml:space="preserve"> INDEX(切語下字資料表[韻母], 小韻資料表[[#This Row],[下字表識別號]])</f>
        <v>釅開3</v>
      </c>
      <c r="P3182" s="207" t="str" cm="1">
        <f t="array" ref="P3182" xml:space="preserve"> INDEX(切語下字資料表[韻母拼音碼], 小韻資料表[[#This Row],[下字表識別號]])</f>
        <v>iam</v>
      </c>
      <c r="Q3182" s="210" t="str" cm="1">
        <f t="array" ref="Q3182" xml:space="preserve"> INDEX(設定表!$C$19:$C$23, INT( LEFT(小韻資料表[[#This Row],[目次編碼]],1) ))</f>
        <v>去</v>
      </c>
      <c r="R3182" s="210">
        <f xml:space="preserve">  INDEX(設定表!$C$8:$C$15, MATCH( (RIGHT(小韻資料表[[#This Row],[清濁]]) &amp; 小韻資料表[[#This Row],[調]]), 設定表!$B$8:$B$15, 0))</f>
        <v>3</v>
      </c>
      <c r="S3182" s="205" t="s">
        <v>309</v>
      </c>
      <c r="T3182" s="205" t="s">
        <v>309</v>
      </c>
      <c r="U3182" s="226" t="s">
        <v>10942</v>
      </c>
      <c r="V3182" s="147" t="s">
        <v>309</v>
      </c>
      <c r="X3182" s="135"/>
      <c r="Y3182" s="135"/>
      <c r="AA3182" s="135"/>
      <c r="AB3182" s="134"/>
      <c r="AC3182" s="135"/>
      <c r="AD3182" s="135"/>
      <c r="AH3182" s="135"/>
      <c r="AI3182" s="135"/>
    </row>
    <row r="3183" spans="1:35" ht="32.25">
      <c r="A3183" s="205">
        <v>3179</v>
      </c>
      <c r="B3183" s="206" t="s">
        <v>10943</v>
      </c>
      <c r="C3183" s="207" t="str">
        <f xml:space="preserve"> _xlfn.CONCAT(小韻資料表[[#This Row],[聲母拼音碼]],小韻資料表[[#This Row],[韻母拼音碼]],小韻資料表[[#This Row],[調號]])</f>
        <v>khiam3</v>
      </c>
      <c r="D3183" s="206" t="s">
        <v>10944</v>
      </c>
      <c r="E3183" s="208" t="s">
        <v>10935</v>
      </c>
      <c r="F3183" s="205">
        <v>4</v>
      </c>
      <c r="G3183" s="209" t="s">
        <v>10945</v>
      </c>
      <c r="H3183" s="205">
        <f xml:space="preserve"> LEN(小韻資料表[[#This Row],[小韻字集]])</f>
        <v>2</v>
      </c>
      <c r="I3183" s="205" cm="1">
        <f t="array" ref="I3183" xml:space="preserve"> MATCH(TRUE, ISNUMBER( SEARCH( LEFT(小韻資料表[[#This Row],[切語]],1), 切語上字資料表[切語上字]) ), 0)</f>
        <v>2</v>
      </c>
      <c r="J3183" s="210" t="str" cm="1">
        <f t="array" ref="J3183" xml:space="preserve"> INDEX(切語上字資料表[聲母], 小韻資料表[[#This Row],[上字表識別號]])</f>
        <v>溪</v>
      </c>
      <c r="K3183" s="210" t="str" cm="1">
        <f t="array" ref="K3183" xml:space="preserve"> INDEX(切語上字資料表[聲母拼音碼], 小韻資料表[[#This Row],[上字表識別號]])</f>
        <v>kh</v>
      </c>
      <c r="L3183" s="210" t="str" cm="1">
        <f t="array" ref="L3183" xml:space="preserve"> INDEX(切語上字資料表[清濁], 小韻資料表[[#This Row],[上字表識別號]])</f>
        <v>次清</v>
      </c>
      <c r="M3183" s="223" t="str" cm="1">
        <f t="array" ref="M3183" xml:space="preserve"> INDEX(切語上字資料表[發送收], 小韻資料表[[#This Row],[上字表識別號]])</f>
        <v>送氣</v>
      </c>
      <c r="N3183" s="205" cm="1">
        <f t="array" ref="N3183" xml:space="preserve"> MATCH(TRUE, ISNUMBER( SEARCH( RIGHT(小韻資料表[[#This Row],[切語]],1), 切語下字資料表[切語下字]) ), 0)</f>
        <v>351</v>
      </c>
      <c r="O3183" s="207" t="str" cm="1">
        <f t="array" ref="O3183" xml:space="preserve"> INDEX(切語下字資料表[韻母], 小韻資料表[[#This Row],[下字表識別號]])</f>
        <v>釅開3</v>
      </c>
      <c r="P3183" s="207" t="str" cm="1">
        <f t="array" ref="P3183" xml:space="preserve"> INDEX(切語下字資料表[韻母拼音碼], 小韻資料表[[#This Row],[下字表識別號]])</f>
        <v>iam</v>
      </c>
      <c r="Q3183" s="210" t="str" cm="1">
        <f t="array" ref="Q3183" xml:space="preserve"> INDEX(設定表!$C$19:$C$23, INT( LEFT(小韻資料表[[#This Row],[目次編碼]],1) ))</f>
        <v>去</v>
      </c>
      <c r="R3183" s="210">
        <f xml:space="preserve">  INDEX(設定表!$C$8:$C$15, MATCH( (RIGHT(小韻資料表[[#This Row],[清濁]]) &amp; 小韻資料表[[#This Row],[調]]), 設定表!$B$8:$B$15, 0))</f>
        <v>3</v>
      </c>
      <c r="S3183" s="205" t="s">
        <v>309</v>
      </c>
      <c r="T3183" s="205" t="s">
        <v>309</v>
      </c>
      <c r="U3183" s="226" t="s">
        <v>309</v>
      </c>
      <c r="V3183" s="147" t="s">
        <v>309</v>
      </c>
      <c r="X3183" s="135"/>
      <c r="Y3183" s="135"/>
      <c r="AA3183" s="135"/>
      <c r="AB3183" s="134"/>
      <c r="AC3183" s="135"/>
      <c r="AD3183" s="135"/>
      <c r="AH3183" s="135"/>
      <c r="AI3183" s="135"/>
    </row>
    <row r="3184" spans="1:35" ht="32.25">
      <c r="A3184" s="205">
        <v>3180</v>
      </c>
      <c r="B3184" s="206" t="s">
        <v>10946</v>
      </c>
      <c r="C3184" s="207" t="str">
        <f xml:space="preserve"> _xlfn.CONCAT(小韻資料表[[#This Row],[聲母拼音碼]],小韻資料表[[#This Row],[韻母拼音碼]],小韻資料表[[#This Row],[調號]])</f>
        <v>Øiam3</v>
      </c>
      <c r="D3184" s="206" t="s">
        <v>10947</v>
      </c>
      <c r="E3184" s="208" t="s">
        <v>10935</v>
      </c>
      <c r="F3184" s="205">
        <v>5</v>
      </c>
      <c r="G3184" s="209" t="s">
        <v>10948</v>
      </c>
      <c r="H3184" s="205">
        <f xml:space="preserve"> LEN(小韻資料表[[#This Row],[小韻字集]])</f>
        <v>9</v>
      </c>
      <c r="I3184" s="205" cm="1">
        <f t="array" ref="I3184" xml:space="preserve"> MATCH(TRUE, ISNUMBER( SEARCH( LEFT(小韻資料表[[#This Row],[切語]],1), 切語上字資料表[切語上字]) ), 0)</f>
        <v>35</v>
      </c>
      <c r="J3184" s="210" t="str" cm="1">
        <f t="array" ref="J3184" xml:space="preserve"> INDEX(切語上字資料表[聲母], 小韻資料表[[#This Row],[上字表識別號]])</f>
        <v>影</v>
      </c>
      <c r="K3184" s="210" t="str" cm="1">
        <f t="array" ref="K3184" xml:space="preserve"> INDEX(切語上字資料表[聲母拼音碼], 小韻資料表[[#This Row],[上字表識別號]])</f>
        <v>Ø</v>
      </c>
      <c r="L3184" s="210" t="str" cm="1">
        <f t="array" ref="L3184" xml:space="preserve"> INDEX(切語上字資料表[清濁], 小韻資料表[[#This Row],[上字表識別號]])</f>
        <v>全清</v>
      </c>
      <c r="M3184" s="223" t="str" cm="1">
        <f t="array" ref="M3184" xml:space="preserve"> INDEX(切語上字資料表[發送收], 小韻資料表[[#This Row],[上字表識別號]])</f>
        <v>發聲</v>
      </c>
      <c r="N3184" s="205" cm="1">
        <f t="array" ref="N3184" xml:space="preserve"> MATCH(TRUE, ISNUMBER( SEARCH( RIGHT(小韻資料表[[#This Row],[切語]],1), 切語下字資料表[切語下字]) ), 0)</f>
        <v>351</v>
      </c>
      <c r="O3184" s="207" t="str" cm="1">
        <f t="array" ref="O3184" xml:space="preserve"> INDEX(切語下字資料表[韻母], 小韻資料表[[#This Row],[下字表識別號]])</f>
        <v>釅開3</v>
      </c>
      <c r="P3184" s="207" t="str" cm="1">
        <f t="array" ref="P3184" xml:space="preserve"> INDEX(切語下字資料表[韻母拼音碼], 小韻資料表[[#This Row],[下字表識別號]])</f>
        <v>iam</v>
      </c>
      <c r="Q3184" s="210" t="str" cm="1">
        <f t="array" ref="Q3184" xml:space="preserve"> INDEX(設定表!$C$19:$C$23, INT( LEFT(小韻資料表[[#This Row],[目次編碼]],1) ))</f>
        <v>去</v>
      </c>
      <c r="R3184" s="210">
        <f xml:space="preserve">  INDEX(設定表!$C$8:$C$15, MATCH( (RIGHT(小韻資料表[[#This Row],[清濁]]) &amp; 小韻資料表[[#This Row],[調]]), 設定表!$B$8:$B$15, 0))</f>
        <v>3</v>
      </c>
      <c r="S3184" s="205" t="s">
        <v>309</v>
      </c>
      <c r="T3184" s="205" t="s">
        <v>309</v>
      </c>
      <c r="U3184" s="226" t="s">
        <v>309</v>
      </c>
      <c r="V3184" s="147" t="s">
        <v>309</v>
      </c>
      <c r="X3184" s="135"/>
      <c r="Y3184" s="135"/>
      <c r="AA3184" s="135"/>
      <c r="AB3184" s="134"/>
      <c r="AC3184" s="135"/>
      <c r="AD3184" s="135"/>
      <c r="AH3184" s="135"/>
      <c r="AI3184" s="135"/>
    </row>
    <row r="3185" spans="1:35" ht="31.5">
      <c r="A3185" s="205">
        <v>3181</v>
      </c>
      <c r="B3185" s="206" t="s">
        <v>10949</v>
      </c>
      <c r="C3185" s="207" t="str">
        <f xml:space="preserve"> _xlfn.CONCAT(小韻資料表[[#This Row],[聲母拼音碼]],小韻資料表[[#This Row],[韻母拼音碼]],小韻資料表[[#This Row],[調號]])</f>
        <v>Øok4</v>
      </c>
      <c r="D3185" s="206" t="s">
        <v>295</v>
      </c>
      <c r="E3185" s="208" t="s">
        <v>294</v>
      </c>
      <c r="F3185" s="205">
        <v>1</v>
      </c>
      <c r="G3185" s="209" t="s">
        <v>10950</v>
      </c>
      <c r="H3185" s="205">
        <f xml:space="preserve"> LEN(小韻資料表[[#This Row],[小韻字集]])</f>
        <v>11</v>
      </c>
      <c r="I3185" s="205" cm="1">
        <f t="array" ref="I3185" xml:space="preserve"> MATCH(TRUE, ISNUMBER( SEARCH( LEFT(小韻資料表[[#This Row],[切語]],1), 切語上字資料表[切語上字]) ), 0)</f>
        <v>35</v>
      </c>
      <c r="J3185" s="210" t="str" cm="1">
        <f t="array" ref="J3185" xml:space="preserve"> INDEX(切語上字資料表[聲母], 小韻資料表[[#This Row],[上字表識別號]])</f>
        <v>影</v>
      </c>
      <c r="K3185" s="210" t="str" cm="1">
        <f t="array" ref="K3185" xml:space="preserve"> INDEX(切語上字資料表[聲母拼音碼], 小韻資料表[[#This Row],[上字表識別號]])</f>
        <v>Ø</v>
      </c>
      <c r="L3185" s="210" t="str" cm="1">
        <f t="array" ref="L3185" xml:space="preserve"> INDEX(切語上字資料表[清濁], 小韻資料表[[#This Row],[上字表識別號]])</f>
        <v>全清</v>
      </c>
      <c r="M3185" s="223" t="str" cm="1">
        <f t="array" ref="M3185" xml:space="preserve"> INDEX(切語上字資料表[發送收], 小韻資料表[[#This Row],[上字表識別號]])</f>
        <v>發聲</v>
      </c>
      <c r="N3185" s="205" cm="1">
        <f t="array" ref="N3185" xml:space="preserve"> MATCH(TRUE, ISNUMBER( SEARCH( RIGHT(小韻資料表[[#This Row],[切語]],1), 切語下字資料表[切語下字]) ), 0)</f>
        <v>4</v>
      </c>
      <c r="O3185" s="207" t="str" cm="1">
        <f t="array" ref="O3185" xml:space="preserve"> INDEX(切語下字資料表[韻母], 小韻資料表[[#This Row],[下字表識別號]])</f>
        <v>屋開1</v>
      </c>
      <c r="P3185" s="207" t="str" cm="1">
        <f t="array" ref="P3185" xml:space="preserve"> INDEX(切語下字資料表[韻母拼音碼], 小韻資料表[[#This Row],[下字表識別號]])</f>
        <v>ok</v>
      </c>
      <c r="Q3185" s="210" t="str" cm="1">
        <f t="array" ref="Q3185" xml:space="preserve"> INDEX(設定表!$C$19:$C$23, INT( LEFT(小韻資料表[[#This Row],[目次編碼]],1) ))</f>
        <v>入</v>
      </c>
      <c r="R3185" s="210">
        <f xml:space="preserve">  INDEX(設定表!$C$8:$C$15, MATCH( (RIGHT(小韻資料表[[#This Row],[清濁]]) &amp; 小韻資料表[[#This Row],[調]]), 設定表!$B$8:$B$15, 0))</f>
        <v>4</v>
      </c>
      <c r="S3185" s="205" t="s">
        <v>309</v>
      </c>
      <c r="T3185" s="205" t="s">
        <v>309</v>
      </c>
      <c r="U3185" s="226" t="s">
        <v>309</v>
      </c>
      <c r="V3185" s="146" t="s">
        <v>309</v>
      </c>
      <c r="X3185" s="135"/>
      <c r="Y3185" s="135"/>
      <c r="AA3185" s="135"/>
      <c r="AB3185" s="134"/>
      <c r="AC3185" s="135"/>
      <c r="AD3185" s="135"/>
      <c r="AH3185" s="135"/>
      <c r="AI3185" s="135"/>
    </row>
    <row r="3186" spans="1:35" ht="63">
      <c r="A3186" s="205">
        <v>3182</v>
      </c>
      <c r="B3186" s="206" t="s">
        <v>10951</v>
      </c>
      <c r="C3186" s="207" t="str">
        <f xml:space="preserve"> _xlfn.CONCAT(小韻資料表[[#This Row],[聲母拼音碼]],小韻資料表[[#This Row],[韻母拼音碼]],小韻資料表[[#This Row],[調號]])</f>
        <v>tok8</v>
      </c>
      <c r="D3186" s="206" t="s">
        <v>10952</v>
      </c>
      <c r="E3186" s="208" t="s">
        <v>294</v>
      </c>
      <c r="F3186" s="205">
        <v>2</v>
      </c>
      <c r="G3186" s="209" t="s">
        <v>10953</v>
      </c>
      <c r="H3186" s="205">
        <f xml:space="preserve"> LEN(小韻資料表[[#This Row],[小韻字集]])</f>
        <v>33</v>
      </c>
      <c r="I3186" s="205" cm="1">
        <f t="array" ref="I3186" xml:space="preserve"> MATCH(TRUE, ISNUMBER( SEARCH( LEFT(小韻資料表[[#This Row],[切語]],1), 切語上字資料表[切語上字]) ), 0)</f>
        <v>7</v>
      </c>
      <c r="J3186" s="210" t="str" cm="1">
        <f t="array" ref="J3186" xml:space="preserve"> INDEX(切語上字資料表[聲母], 小韻資料表[[#This Row],[上字表識別號]])</f>
        <v>定</v>
      </c>
      <c r="K3186" s="210" t="str" cm="1">
        <f t="array" ref="K3186" xml:space="preserve"> INDEX(切語上字資料表[聲母拼音碼], 小韻資料表[[#This Row],[上字表識別號]])</f>
        <v>t</v>
      </c>
      <c r="L3186" s="210" t="str" cm="1">
        <f t="array" ref="L3186" xml:space="preserve"> INDEX(切語上字資料表[清濁], 小韻資料表[[#This Row],[上字表識別號]])</f>
        <v>全濁</v>
      </c>
      <c r="M3186" s="223" cm="1">
        <f t="array" ref="M3186" xml:space="preserve"> INDEX(切語上字資料表[發送收], 小韻資料表[[#This Row],[上字表識別號]])</f>
        <v>0</v>
      </c>
      <c r="N3186" s="205" cm="1">
        <f t="array" ref="N3186" xml:space="preserve"> MATCH(TRUE, ISNUMBER( SEARCH( RIGHT(小韻資料表[[#This Row],[切語]],1), 切語下字資料表[切語下字]) ), 0)</f>
        <v>4</v>
      </c>
      <c r="O3186" s="207" t="str" cm="1">
        <f t="array" ref="O3186" xml:space="preserve"> INDEX(切語下字資料表[韻母], 小韻資料表[[#This Row],[下字表識別號]])</f>
        <v>屋開1</v>
      </c>
      <c r="P3186" s="207" t="str" cm="1">
        <f t="array" ref="P3186" xml:space="preserve"> INDEX(切語下字資料表[韻母拼音碼], 小韻資料表[[#This Row],[下字表識別號]])</f>
        <v>ok</v>
      </c>
      <c r="Q3186" s="210" t="str" cm="1">
        <f t="array" ref="Q3186" xml:space="preserve"> INDEX(設定表!$C$19:$C$23, INT( LEFT(小韻資料表[[#This Row],[目次編碼]],1) ))</f>
        <v>入</v>
      </c>
      <c r="R3186" s="210">
        <f xml:space="preserve">  INDEX(設定表!$C$8:$C$15, MATCH( (RIGHT(小韻資料表[[#This Row],[清濁]]) &amp; 小韻資料表[[#This Row],[調]]), 設定表!$B$8:$B$15, 0))</f>
        <v>8</v>
      </c>
      <c r="S3186" s="205" t="s">
        <v>309</v>
      </c>
      <c r="T3186" s="205" t="s">
        <v>309</v>
      </c>
      <c r="U3186" s="226" t="s">
        <v>309</v>
      </c>
      <c r="V3186" s="147" t="s">
        <v>309</v>
      </c>
      <c r="X3186" s="135"/>
      <c r="Y3186" s="135"/>
      <c r="AA3186" s="135"/>
      <c r="AB3186" s="134"/>
      <c r="AC3186" s="135"/>
      <c r="AD3186" s="135"/>
      <c r="AH3186" s="135"/>
      <c r="AI3186" s="135"/>
    </row>
    <row r="3187" spans="1:35" ht="31.5">
      <c r="A3187" s="205">
        <v>3183</v>
      </c>
      <c r="B3187" s="206" t="s">
        <v>10954</v>
      </c>
      <c r="C3187" s="207" t="str">
        <f xml:space="preserve"> _xlfn.CONCAT(小韻資料表[[#This Row],[聲母拼音碼]],小韻資料表[[#This Row],[韻母拼音碼]],小韻資料表[[#This Row],[調號]])</f>
        <v>kok4</v>
      </c>
      <c r="D3187" s="206" t="s">
        <v>10955</v>
      </c>
      <c r="E3187" s="208" t="s">
        <v>294</v>
      </c>
      <c r="F3187" s="205">
        <v>3</v>
      </c>
      <c r="G3187" s="209" t="s">
        <v>10956</v>
      </c>
      <c r="H3187" s="205">
        <f xml:space="preserve"> LEN(小韻資料表[[#This Row],[小韻字集]])</f>
        <v>23</v>
      </c>
      <c r="I3187" s="205" cm="1">
        <f t="array" ref="I3187" xml:space="preserve"> MATCH(TRUE, ISNUMBER( SEARCH( LEFT(小韻資料表[[#This Row],[切語]],1), 切語上字資料表[切語上字]) ), 0)</f>
        <v>1</v>
      </c>
      <c r="J3187" s="210" t="str" cm="1">
        <f t="array" ref="J3187" xml:space="preserve"> INDEX(切語上字資料表[聲母], 小韻資料表[[#This Row],[上字表識別號]])</f>
        <v>見</v>
      </c>
      <c r="K3187" s="210" t="str" cm="1">
        <f t="array" ref="K3187" xml:space="preserve"> INDEX(切語上字資料表[聲母拼音碼], 小韻資料表[[#This Row],[上字表識別號]])</f>
        <v>k</v>
      </c>
      <c r="L3187" s="210" t="str" cm="1">
        <f t="array" ref="L3187" xml:space="preserve"> INDEX(切語上字資料表[清濁], 小韻資料表[[#This Row],[上字表識別號]])</f>
        <v>全清</v>
      </c>
      <c r="M3187" s="223" t="str" cm="1">
        <f t="array" ref="M3187" xml:space="preserve"> INDEX(切語上字資料表[發送收], 小韻資料表[[#This Row],[上字表識別號]])</f>
        <v>發聲</v>
      </c>
      <c r="N3187" s="205" cm="1">
        <f t="array" ref="N3187" xml:space="preserve"> MATCH(TRUE, ISNUMBER( SEARCH( RIGHT(小韻資料表[[#This Row],[切語]],1), 切語下字資料表[切語下字]) ), 0)</f>
        <v>4</v>
      </c>
      <c r="O3187" s="207" t="str" cm="1">
        <f t="array" ref="O3187" xml:space="preserve"> INDEX(切語下字資料表[韻母], 小韻資料表[[#This Row],[下字表識別號]])</f>
        <v>屋開1</v>
      </c>
      <c r="P3187" s="207" t="str" cm="1">
        <f t="array" ref="P3187" xml:space="preserve"> INDEX(切語下字資料表[韻母拼音碼], 小韻資料表[[#This Row],[下字表識別號]])</f>
        <v>ok</v>
      </c>
      <c r="Q3187" s="210" t="str" cm="1">
        <f t="array" ref="Q3187" xml:space="preserve"> INDEX(設定表!$C$19:$C$23, INT( LEFT(小韻資料表[[#This Row],[目次編碼]],1) ))</f>
        <v>入</v>
      </c>
      <c r="R3187" s="210">
        <f xml:space="preserve">  INDEX(設定表!$C$8:$C$15, MATCH( (RIGHT(小韻資料表[[#This Row],[清濁]]) &amp; 小韻資料表[[#This Row],[調]]), 設定表!$B$8:$B$15, 0))</f>
        <v>4</v>
      </c>
      <c r="S3187" s="205" t="s">
        <v>309</v>
      </c>
      <c r="T3187" s="205" t="s">
        <v>309</v>
      </c>
      <c r="U3187" s="226" t="s">
        <v>309</v>
      </c>
      <c r="V3187" s="146" t="s">
        <v>309</v>
      </c>
      <c r="X3187" s="135"/>
      <c r="Y3187" s="135"/>
      <c r="AA3187" s="135"/>
      <c r="AB3187" s="134"/>
      <c r="AC3187" s="135"/>
      <c r="AD3187" s="135"/>
      <c r="AH3187" s="135"/>
      <c r="AI3187" s="135"/>
    </row>
    <row r="3188" spans="1:35" ht="31.5">
      <c r="A3188" s="205">
        <v>3184</v>
      </c>
      <c r="B3188" s="206" t="s">
        <v>10957</v>
      </c>
      <c r="C3188" s="207" t="str">
        <f xml:space="preserve"> _xlfn.CONCAT(小韻資料表[[#This Row],[聲母拼音碼]],小韻資料表[[#This Row],[韻母拼音碼]],小韻資料表[[#This Row],[調號]])</f>
        <v>hok8</v>
      </c>
      <c r="D3188" s="206" t="s">
        <v>10958</v>
      </c>
      <c r="E3188" s="208" t="s">
        <v>294</v>
      </c>
      <c r="F3188" s="205">
        <v>4</v>
      </c>
      <c r="G3188" s="209" t="s">
        <v>10959</v>
      </c>
      <c r="H3188" s="205">
        <f xml:space="preserve"> LEN(小韻資料表[[#This Row],[小韻字集]])</f>
        <v>17</v>
      </c>
      <c r="I3188" s="205" cm="1">
        <f t="array" ref="I3188" xml:space="preserve"> MATCH(TRUE, ISNUMBER( SEARCH( LEFT(小韻資料表[[#This Row],[切語]],1), 切語上字資料表[切語上字]) ), 0)</f>
        <v>37</v>
      </c>
      <c r="J3188" s="210" t="str" cm="1">
        <f t="array" ref="J3188" xml:space="preserve"> INDEX(切語上字資料表[聲母], 小韻資料表[[#This Row],[上字表識別號]])</f>
        <v>匣</v>
      </c>
      <c r="K3188" s="210" t="str" cm="1">
        <f t="array" ref="K3188" xml:space="preserve"> INDEX(切語上字資料表[聲母拼音碼], 小韻資料表[[#This Row],[上字表識別號]])</f>
        <v>h</v>
      </c>
      <c r="L3188" s="210" t="str" cm="1">
        <f t="array" ref="L3188" xml:space="preserve"> INDEX(切語上字資料表[清濁], 小韻資料表[[#This Row],[上字表識別號]])</f>
        <v>全濁</v>
      </c>
      <c r="M3188" s="223" t="str" cm="1">
        <f t="array" ref="M3188" xml:space="preserve"> INDEX(切語上字資料表[發送收], 小韻資料表[[#This Row],[上字表識別號]])</f>
        <v>送氣</v>
      </c>
      <c r="N3188" s="205" cm="1">
        <f t="array" ref="N3188" xml:space="preserve"> MATCH(TRUE, ISNUMBER( SEARCH( RIGHT(小韻資料表[[#This Row],[切語]],1), 切語下字資料表[切語下字]) ), 0)</f>
        <v>4</v>
      </c>
      <c r="O3188" s="207" t="str" cm="1">
        <f t="array" ref="O3188" xml:space="preserve"> INDEX(切語下字資料表[韻母], 小韻資料表[[#This Row],[下字表識別號]])</f>
        <v>屋開1</v>
      </c>
      <c r="P3188" s="207" t="str" cm="1">
        <f t="array" ref="P3188" xml:space="preserve"> INDEX(切語下字資料表[韻母拼音碼], 小韻資料表[[#This Row],[下字表識別號]])</f>
        <v>ok</v>
      </c>
      <c r="Q3188" s="210" t="str" cm="1">
        <f t="array" ref="Q3188" xml:space="preserve"> INDEX(設定表!$C$19:$C$23, INT( LEFT(小韻資料表[[#This Row],[目次編碼]],1) ))</f>
        <v>入</v>
      </c>
      <c r="R3188" s="210">
        <f xml:space="preserve">  INDEX(設定表!$C$8:$C$15, MATCH( (RIGHT(小韻資料表[[#This Row],[清濁]]) &amp; 小韻資料表[[#This Row],[調]]), 設定表!$B$8:$B$15, 0))</f>
        <v>8</v>
      </c>
      <c r="S3188" s="205" t="s">
        <v>309</v>
      </c>
      <c r="T3188" s="205" t="s">
        <v>309</v>
      </c>
      <c r="U3188" s="226" t="s">
        <v>309</v>
      </c>
      <c r="V3188" s="147" t="s">
        <v>309</v>
      </c>
      <c r="X3188" s="135"/>
      <c r="Y3188" s="135"/>
      <c r="AA3188" s="135"/>
      <c r="AB3188" s="134"/>
      <c r="AC3188" s="135"/>
      <c r="AD3188" s="135"/>
      <c r="AH3188" s="135"/>
      <c r="AI3188" s="135"/>
    </row>
    <row r="3189" spans="1:35" ht="31.5">
      <c r="A3189" s="205">
        <v>3185</v>
      </c>
      <c r="B3189" s="206" t="s">
        <v>10960</v>
      </c>
      <c r="C3189" s="207" t="str">
        <f xml:space="preserve"> _xlfn.CONCAT(小韻資料表[[#This Row],[聲母拼音碼]],小韻資料表[[#This Row],[韻母拼音碼]],小韻資料表[[#This Row],[調號]])</f>
        <v>khok4</v>
      </c>
      <c r="D3189" s="206" t="s">
        <v>10961</v>
      </c>
      <c r="E3189" s="208" t="s">
        <v>294</v>
      </c>
      <c r="F3189" s="205">
        <v>5</v>
      </c>
      <c r="G3189" s="209" t="s">
        <v>10962</v>
      </c>
      <c r="H3189" s="205">
        <f xml:space="preserve"> LEN(小韻資料表[[#This Row],[小韻字集]])</f>
        <v>10</v>
      </c>
      <c r="I3189" s="205" cm="1">
        <f t="array" ref="I3189" xml:space="preserve"> MATCH(TRUE, ISNUMBER( SEARCH( LEFT(小韻資料表[[#This Row],[切語]],1), 切語上字資料表[切語上字]) ), 0)</f>
        <v>2</v>
      </c>
      <c r="J3189" s="210" t="str" cm="1">
        <f t="array" ref="J3189" xml:space="preserve"> INDEX(切語上字資料表[聲母], 小韻資料表[[#This Row],[上字表識別號]])</f>
        <v>溪</v>
      </c>
      <c r="K3189" s="210" t="str" cm="1">
        <f t="array" ref="K3189" xml:space="preserve"> INDEX(切語上字資料表[聲母拼音碼], 小韻資料表[[#This Row],[上字表識別號]])</f>
        <v>kh</v>
      </c>
      <c r="L3189" s="210" t="str" cm="1">
        <f t="array" ref="L3189" xml:space="preserve"> INDEX(切語上字資料表[清濁], 小韻資料表[[#This Row],[上字表識別號]])</f>
        <v>次清</v>
      </c>
      <c r="M3189" s="223" t="str" cm="1">
        <f t="array" ref="M3189" xml:space="preserve"> INDEX(切語上字資料表[發送收], 小韻資料表[[#This Row],[上字表識別號]])</f>
        <v>送氣</v>
      </c>
      <c r="N3189" s="205" cm="1">
        <f t="array" ref="N3189" xml:space="preserve"> MATCH(TRUE, ISNUMBER( SEARCH( RIGHT(小韻資料表[[#This Row],[切語]],1), 切語下字資料表[切語下字]) ), 0)</f>
        <v>4</v>
      </c>
      <c r="O3189" s="207" t="str" cm="1">
        <f t="array" ref="O3189" xml:space="preserve"> INDEX(切語下字資料表[韻母], 小韻資料表[[#This Row],[下字表識別號]])</f>
        <v>屋開1</v>
      </c>
      <c r="P3189" s="207" t="str" cm="1">
        <f t="array" ref="P3189" xml:space="preserve"> INDEX(切語下字資料表[韻母拼音碼], 小韻資料表[[#This Row],[下字表識別號]])</f>
        <v>ok</v>
      </c>
      <c r="Q3189" s="210" t="str" cm="1">
        <f t="array" ref="Q3189" xml:space="preserve"> INDEX(設定表!$C$19:$C$23, INT( LEFT(小韻資料表[[#This Row],[目次編碼]],1) ))</f>
        <v>入</v>
      </c>
      <c r="R3189" s="210">
        <f xml:space="preserve">  INDEX(設定表!$C$8:$C$15, MATCH( (RIGHT(小韻資料表[[#This Row],[清濁]]) &amp; 小韻資料表[[#This Row],[調]]), 設定表!$B$8:$B$15, 0))</f>
        <v>4</v>
      </c>
      <c r="S3189" s="205" t="s">
        <v>10963</v>
      </c>
      <c r="T3189" s="205" t="s">
        <v>10964</v>
      </c>
      <c r="U3189" s="226" t="s">
        <v>309</v>
      </c>
      <c r="V3189" s="146" t="s">
        <v>309</v>
      </c>
      <c r="X3189" s="135"/>
      <c r="Y3189" s="135"/>
      <c r="AA3189" s="135"/>
      <c r="AB3189" s="134"/>
      <c r="AC3189" s="135"/>
      <c r="AD3189" s="135"/>
      <c r="AH3189" s="135"/>
      <c r="AI3189" s="135"/>
    </row>
    <row r="3190" spans="1:35" ht="31.5">
      <c r="A3190" s="205">
        <v>3186</v>
      </c>
      <c r="B3190" s="206" t="s">
        <v>10965</v>
      </c>
      <c r="C3190" s="207" t="str">
        <f xml:space="preserve"> _xlfn.CONCAT(小韻資料表[[#This Row],[聲母拼音碼]],小韻資料表[[#This Row],[韻母拼音碼]],小韻資料表[[#This Row],[調號]])</f>
        <v>thok4</v>
      </c>
      <c r="D3190" s="206" t="s">
        <v>10966</v>
      </c>
      <c r="E3190" s="208" t="s">
        <v>294</v>
      </c>
      <c r="F3190" s="205">
        <v>6</v>
      </c>
      <c r="G3190" s="209" t="s">
        <v>10967</v>
      </c>
      <c r="H3190" s="205">
        <f xml:space="preserve"> LEN(小韻資料表[[#This Row],[小韻字集]])</f>
        <v>7</v>
      </c>
      <c r="I3190" s="205" cm="1">
        <f t="array" ref="I3190" xml:space="preserve"> MATCH(TRUE, ISNUMBER( SEARCH( LEFT(小韻資料表[[#This Row],[切語]],1), 切語上字資料表[切語上字]) ), 0)</f>
        <v>6</v>
      </c>
      <c r="J3190" s="210" t="str" cm="1">
        <f t="array" ref="J3190" xml:space="preserve"> INDEX(切語上字資料表[聲母], 小韻資料表[[#This Row],[上字表識別號]])</f>
        <v>透</v>
      </c>
      <c r="K3190" s="210" t="str" cm="1">
        <f t="array" ref="K3190" xml:space="preserve"> INDEX(切語上字資料表[聲母拼音碼], 小韻資料表[[#This Row],[上字表識別號]])</f>
        <v>th</v>
      </c>
      <c r="L3190" s="210" t="str" cm="1">
        <f t="array" ref="L3190" xml:space="preserve"> INDEX(切語上字資料表[清濁], 小韻資料表[[#This Row],[上字表識別號]])</f>
        <v>次清</v>
      </c>
      <c r="M3190" s="223" t="str" cm="1">
        <f t="array" ref="M3190" xml:space="preserve"> INDEX(切語上字資料表[發送收], 小韻資料表[[#This Row],[上字表識別號]])</f>
        <v>送氣</v>
      </c>
      <c r="N3190" s="205" cm="1">
        <f t="array" ref="N3190" xml:space="preserve"> MATCH(TRUE, ISNUMBER( SEARCH( RIGHT(小韻資料表[[#This Row],[切語]],1), 切語下字資料表[切語下字]) ), 0)</f>
        <v>4</v>
      </c>
      <c r="O3190" s="207" t="str" cm="1">
        <f t="array" ref="O3190" xml:space="preserve"> INDEX(切語下字資料表[韻母], 小韻資料表[[#This Row],[下字表識別號]])</f>
        <v>屋開1</v>
      </c>
      <c r="P3190" s="207" t="str" cm="1">
        <f t="array" ref="P3190" xml:space="preserve"> INDEX(切語下字資料表[韻母拼音碼], 小韻資料表[[#This Row],[下字表識別號]])</f>
        <v>ok</v>
      </c>
      <c r="Q3190" s="210" t="str" cm="1">
        <f t="array" ref="Q3190" xml:space="preserve"> INDEX(設定表!$C$19:$C$23, INT( LEFT(小韻資料表[[#This Row],[目次編碼]],1) ))</f>
        <v>入</v>
      </c>
      <c r="R3190" s="210">
        <f xml:space="preserve">  INDEX(設定表!$C$8:$C$15, MATCH( (RIGHT(小韻資料表[[#This Row],[清濁]]) &amp; 小韻資料表[[#This Row],[調]]), 設定表!$B$8:$B$15, 0))</f>
        <v>4</v>
      </c>
      <c r="S3190" s="205" t="s">
        <v>309</v>
      </c>
      <c r="T3190" s="205" t="s">
        <v>309</v>
      </c>
      <c r="U3190" s="226" t="s">
        <v>10968</v>
      </c>
      <c r="V3190" s="147" t="s">
        <v>309</v>
      </c>
      <c r="X3190" s="135"/>
      <c r="Y3190" s="135"/>
      <c r="AA3190" s="135"/>
      <c r="AB3190" s="134"/>
      <c r="AC3190" s="135"/>
      <c r="AD3190" s="135"/>
      <c r="AH3190" s="135"/>
      <c r="AI3190" s="135"/>
    </row>
    <row r="3191" spans="1:35" ht="31.5">
      <c r="A3191" s="205">
        <v>3187</v>
      </c>
      <c r="B3191" s="206" t="s">
        <v>10969</v>
      </c>
      <c r="C3191" s="207" t="str">
        <f xml:space="preserve"> _xlfn.CONCAT(小韻資料表[[#This Row],[聲母拼音碼]],小韻資料表[[#This Row],[韻母拼音碼]],小韻資料表[[#This Row],[調號]])</f>
        <v>tok4</v>
      </c>
      <c r="D3191" s="206" t="s">
        <v>10970</v>
      </c>
      <c r="E3191" s="208" t="s">
        <v>294</v>
      </c>
      <c r="F3191" s="205">
        <v>7</v>
      </c>
      <c r="G3191" s="209" t="s">
        <v>10971</v>
      </c>
      <c r="H3191" s="205">
        <f xml:space="preserve"> LEN(小韻資料表[[#This Row],[小韻字集]])</f>
        <v>12</v>
      </c>
      <c r="I3191" s="205" cm="1">
        <f t="array" ref="I3191" xml:space="preserve"> MATCH(TRUE, ISNUMBER( SEARCH( LEFT(小韻資料表[[#This Row],[切語]],1), 切語上字資料表[切語上字]) ), 0)</f>
        <v>5</v>
      </c>
      <c r="J3191" s="210" t="str" cm="1">
        <f t="array" ref="J3191" xml:space="preserve"> INDEX(切語上字資料表[聲母], 小韻資料表[[#This Row],[上字表識別號]])</f>
        <v>端</v>
      </c>
      <c r="K3191" s="210" t="str" cm="1">
        <f t="array" ref="K3191" xml:space="preserve"> INDEX(切語上字資料表[聲母拼音碼], 小韻資料表[[#This Row],[上字表識別號]])</f>
        <v>t</v>
      </c>
      <c r="L3191" s="210" t="str" cm="1">
        <f t="array" ref="L3191" xml:space="preserve"> INDEX(切語上字資料表[清濁], 小韻資料表[[#This Row],[上字表識別號]])</f>
        <v>全清</v>
      </c>
      <c r="M3191" s="223" t="str" cm="1">
        <f t="array" ref="M3191" xml:space="preserve"> INDEX(切語上字資料表[發送收], 小韻資料表[[#This Row],[上字表識別號]])</f>
        <v>發聲</v>
      </c>
      <c r="N3191" s="205" cm="1">
        <f t="array" ref="N3191" xml:space="preserve"> MATCH(TRUE, ISNUMBER( SEARCH( RIGHT(小韻資料表[[#This Row],[切語]],1), 切語下字資料表[切語下字]) ), 0)</f>
        <v>4</v>
      </c>
      <c r="O3191" s="207" t="str" cm="1">
        <f t="array" ref="O3191" xml:space="preserve"> INDEX(切語下字資料表[韻母], 小韻資料表[[#This Row],[下字表識別號]])</f>
        <v>屋開1</v>
      </c>
      <c r="P3191" s="207" t="str" cm="1">
        <f t="array" ref="P3191" xml:space="preserve"> INDEX(切語下字資料表[韻母拼音碼], 小韻資料表[[#This Row],[下字表識別號]])</f>
        <v>ok</v>
      </c>
      <c r="Q3191" s="210" t="str" cm="1">
        <f t="array" ref="Q3191" xml:space="preserve"> INDEX(設定表!$C$19:$C$23, INT( LEFT(小韻資料表[[#This Row],[目次編碼]],1) ))</f>
        <v>入</v>
      </c>
      <c r="R3191" s="210">
        <f xml:space="preserve">  INDEX(設定表!$C$8:$C$15, MATCH( (RIGHT(小韻資料表[[#This Row],[清濁]]) &amp; 小韻資料表[[#This Row],[調]]), 設定表!$B$8:$B$15, 0))</f>
        <v>4</v>
      </c>
      <c r="S3191" s="205" t="s">
        <v>10972</v>
      </c>
      <c r="T3191" s="205" t="s">
        <v>309</v>
      </c>
      <c r="U3191" s="226" t="s">
        <v>309</v>
      </c>
      <c r="V3191" s="146" t="s">
        <v>309</v>
      </c>
      <c r="X3191" s="135"/>
      <c r="Y3191" s="135"/>
      <c r="AA3191" s="135"/>
      <c r="AB3191" s="134"/>
      <c r="AC3191" s="135"/>
      <c r="AD3191" s="135"/>
      <c r="AH3191" s="135"/>
      <c r="AI3191" s="135"/>
    </row>
    <row r="3192" spans="1:35" ht="63">
      <c r="A3192" s="205">
        <v>3188</v>
      </c>
      <c r="B3192" s="206" t="s">
        <v>10973</v>
      </c>
      <c r="C3192" s="207" t="str">
        <f xml:space="preserve"> _xlfn.CONCAT(小韻資料表[[#This Row],[聲母拼音碼]],小韻資料表[[#This Row],[韻母拼音碼]],小韻資料表[[#This Row],[調號]])</f>
        <v>sok4</v>
      </c>
      <c r="D3192" s="206" t="s">
        <v>10974</v>
      </c>
      <c r="E3192" s="208" t="s">
        <v>294</v>
      </c>
      <c r="F3192" s="205">
        <v>8</v>
      </c>
      <c r="G3192" s="209" t="s">
        <v>10975</v>
      </c>
      <c r="H3192" s="205">
        <f xml:space="preserve"> LEN(小韻資料表[[#This Row],[小韻字集]])</f>
        <v>24</v>
      </c>
      <c r="I3192" s="205" cm="1">
        <f t="array" ref="I3192" xml:space="preserve"> MATCH(TRUE, ISNUMBER( SEARCH( LEFT(小韻資料表[[#This Row],[切語]],1), 切語上字資料表[切語上字]) ), 0)</f>
        <v>24</v>
      </c>
      <c r="J3192" s="210" t="str" cm="1">
        <f t="array" ref="J3192" xml:space="preserve"> INDEX(切語上字資料表[聲母], 小韻資料表[[#This Row],[上字表識別號]])</f>
        <v>心</v>
      </c>
      <c r="K3192" s="210" t="str" cm="1">
        <f t="array" ref="K3192" xml:space="preserve"> INDEX(切語上字資料表[聲母拼音碼], 小韻資料表[[#This Row],[上字表識別號]])</f>
        <v>s</v>
      </c>
      <c r="L3192" s="210" t="str" cm="1">
        <f t="array" ref="L3192" xml:space="preserve"> INDEX(切語上字資料表[清濁], 小韻資料表[[#This Row],[上字表識別號]])</f>
        <v>全清</v>
      </c>
      <c r="M3192" s="223" t="str" cm="1">
        <f t="array" ref="M3192" xml:space="preserve"> INDEX(切語上字資料表[發送收], 小韻資料表[[#This Row],[上字表識別號]])</f>
        <v>送氣</v>
      </c>
      <c r="N3192" s="205" cm="1">
        <f t="array" ref="N3192" xml:space="preserve"> MATCH(TRUE, ISNUMBER( SEARCH( RIGHT(小韻資料表[[#This Row],[切語]],1), 切語下字資料表[切語下字]) ), 0)</f>
        <v>4</v>
      </c>
      <c r="O3192" s="207" t="str" cm="1">
        <f t="array" ref="O3192" xml:space="preserve"> INDEX(切語下字資料表[韻母], 小韻資料表[[#This Row],[下字表識別號]])</f>
        <v>屋開1</v>
      </c>
      <c r="P3192" s="207" t="str" cm="1">
        <f t="array" ref="P3192" xml:space="preserve"> INDEX(切語下字資料表[韻母拼音碼], 小韻資料表[[#This Row],[下字表識別號]])</f>
        <v>ok</v>
      </c>
      <c r="Q3192" s="210" t="str" cm="1">
        <f t="array" ref="Q3192" xml:space="preserve"> INDEX(設定表!$C$19:$C$23, INT( LEFT(小韻資料表[[#This Row],[目次編碼]],1) ))</f>
        <v>入</v>
      </c>
      <c r="R3192" s="210">
        <f xml:space="preserve">  INDEX(設定表!$C$8:$C$15, MATCH( (RIGHT(小韻資料表[[#This Row],[清濁]]) &amp; 小韻資料表[[#This Row],[調]]), 設定表!$B$8:$B$15, 0))</f>
        <v>4</v>
      </c>
      <c r="S3192" s="205" t="s">
        <v>309</v>
      </c>
      <c r="T3192" s="205" t="s">
        <v>309</v>
      </c>
      <c r="U3192" s="226" t="s">
        <v>10976</v>
      </c>
      <c r="V3192" s="147" t="s">
        <v>309</v>
      </c>
      <c r="X3192" s="135"/>
      <c r="Y3192" s="135"/>
      <c r="AA3192" s="135"/>
      <c r="AB3192" s="134"/>
      <c r="AC3192" s="135"/>
      <c r="AD3192" s="135"/>
      <c r="AH3192" s="135"/>
      <c r="AI3192" s="135"/>
    </row>
    <row r="3193" spans="1:35" ht="94.5">
      <c r="A3193" s="205">
        <v>3189</v>
      </c>
      <c r="B3193" s="206" t="s">
        <v>10977</v>
      </c>
      <c r="C3193" s="207" t="str">
        <f xml:space="preserve"> _xlfn.CONCAT(小韻資料表[[#This Row],[聲母拼音碼]],小韻資料表[[#This Row],[韻母拼音碼]],小韻資料表[[#This Row],[調號]])</f>
        <v>lok8</v>
      </c>
      <c r="D3193" s="206" t="s">
        <v>10978</v>
      </c>
      <c r="E3193" s="208" t="s">
        <v>294</v>
      </c>
      <c r="F3193" s="205">
        <v>9</v>
      </c>
      <c r="G3193" s="209" t="s">
        <v>10979</v>
      </c>
      <c r="H3193" s="205">
        <f xml:space="preserve"> LEN(小韻資料表[[#This Row],[小韻字集]])</f>
        <v>59</v>
      </c>
      <c r="I3193" s="205" cm="1">
        <f t="array" ref="I3193" xml:space="preserve"> MATCH(TRUE, ISNUMBER( SEARCH( LEFT(小韻資料表[[#This Row],[切語]],1), 切語上字資料表[切語上字]) ), 0)</f>
        <v>40</v>
      </c>
      <c r="J3193" s="210" t="str" cm="1">
        <f t="array" ref="J3193" xml:space="preserve"> INDEX(切語上字資料表[聲母], 小韻資料表[[#This Row],[上字表識別號]])</f>
        <v>來</v>
      </c>
      <c r="K3193" s="210" t="str" cm="1">
        <f t="array" ref="K3193" xml:space="preserve"> INDEX(切語上字資料表[聲母拼音碼], 小韻資料表[[#This Row],[上字表識別號]])</f>
        <v>l</v>
      </c>
      <c r="L3193" s="210" t="str" cm="1">
        <f t="array" ref="L3193" xml:space="preserve"> INDEX(切語上字資料表[清濁], 小韻資料表[[#This Row],[上字表識別號]])</f>
        <v>次濁</v>
      </c>
      <c r="M3193" s="223" t="str" cm="1">
        <f t="array" ref="M3193" xml:space="preserve"> INDEX(切語上字資料表[發送收], 小韻資料表[[#This Row],[上字表識別號]])</f>
        <v>收聲</v>
      </c>
      <c r="N3193" s="205" cm="1">
        <f t="array" ref="N3193" xml:space="preserve"> MATCH(TRUE, ISNUMBER( SEARCH( RIGHT(小韻資料表[[#This Row],[切語]],1), 切語下字資料表[切語下字]) ), 0)</f>
        <v>4</v>
      </c>
      <c r="O3193" s="207" t="str" cm="1">
        <f t="array" ref="O3193" xml:space="preserve"> INDEX(切語下字資料表[韻母], 小韻資料表[[#This Row],[下字表識別號]])</f>
        <v>屋開1</v>
      </c>
      <c r="P3193" s="207" t="str" cm="1">
        <f t="array" ref="P3193" xml:space="preserve"> INDEX(切語下字資料表[韻母拼音碼], 小韻資料表[[#This Row],[下字表識別號]])</f>
        <v>ok</v>
      </c>
      <c r="Q3193" s="210" t="str" cm="1">
        <f t="array" ref="Q3193" xml:space="preserve"> INDEX(設定表!$C$19:$C$23, INT( LEFT(小韻資料表[[#This Row],[目次編碼]],1) ))</f>
        <v>入</v>
      </c>
      <c r="R3193" s="210">
        <f xml:space="preserve">  INDEX(設定表!$C$8:$C$15, MATCH( (RIGHT(小韻資料表[[#This Row],[清濁]]) &amp; 小韻資料表[[#This Row],[調]]), 設定表!$B$8:$B$15, 0))</f>
        <v>8</v>
      </c>
      <c r="S3193" s="205" t="s">
        <v>309</v>
      </c>
      <c r="T3193" s="205" t="s">
        <v>309</v>
      </c>
      <c r="U3193" s="226" t="s">
        <v>10980</v>
      </c>
      <c r="V3193" s="146" t="s">
        <v>309</v>
      </c>
      <c r="X3193" s="135"/>
      <c r="Y3193" s="135"/>
      <c r="AA3193" s="135"/>
      <c r="AB3193" s="134"/>
      <c r="AC3193" s="135"/>
      <c r="AD3193" s="135"/>
      <c r="AH3193" s="135"/>
      <c r="AI3193" s="135"/>
    </row>
    <row r="3194" spans="1:35" ht="31.5">
      <c r="A3194" s="205">
        <v>3190</v>
      </c>
      <c r="B3194" s="206" t="s">
        <v>10981</v>
      </c>
      <c r="C3194" s="207" t="str">
        <f xml:space="preserve"> _xlfn.CONCAT(小韻資料表[[#This Row],[聲母拼音碼]],小韻資料表[[#This Row],[韻母拼音碼]],小韻資料表[[#This Row],[調號]])</f>
        <v>hok4</v>
      </c>
      <c r="D3194" s="206" t="s">
        <v>10982</v>
      </c>
      <c r="E3194" s="208" t="s">
        <v>294</v>
      </c>
      <c r="F3194" s="205">
        <v>10</v>
      </c>
      <c r="G3194" s="209" t="s">
        <v>10983</v>
      </c>
      <c r="H3194" s="205">
        <f xml:space="preserve"> LEN(小韻資料表[[#This Row],[小韻字集]])</f>
        <v>9</v>
      </c>
      <c r="I3194" s="205" cm="1">
        <f t="array" ref="I3194" xml:space="preserve"> MATCH(TRUE, ISNUMBER( SEARCH( LEFT(小韻資料表[[#This Row],[切語]],1), 切語上字資料表[切語上字]) ), 0)</f>
        <v>36</v>
      </c>
      <c r="J3194" s="210" t="str" cm="1">
        <f t="array" ref="J3194" xml:space="preserve"> INDEX(切語上字資料表[聲母], 小韻資料表[[#This Row],[上字表識別號]])</f>
        <v>曉</v>
      </c>
      <c r="K3194" s="210" t="str" cm="1">
        <f t="array" ref="K3194" xml:space="preserve"> INDEX(切語上字資料表[聲母拼音碼], 小韻資料表[[#This Row],[上字表識別號]])</f>
        <v>h</v>
      </c>
      <c r="L3194" s="210" t="str" cm="1">
        <f t="array" ref="L3194" xml:space="preserve"> INDEX(切語上字資料表[清濁], 小韻資料表[[#This Row],[上字表識別號]])</f>
        <v>次清</v>
      </c>
      <c r="M3194" s="223" t="str" cm="1">
        <f t="array" ref="M3194" xml:space="preserve"> INDEX(切語上字資料表[發送收], 小韻資料表[[#This Row],[上字表識別號]])</f>
        <v>送氣</v>
      </c>
      <c r="N3194" s="205" cm="1">
        <f t="array" ref="N3194" xml:space="preserve"> MATCH(TRUE, ISNUMBER( SEARCH( RIGHT(小韻資料表[[#This Row],[切語]],1), 切語下字資料表[切語下字]) ), 0)</f>
        <v>4</v>
      </c>
      <c r="O3194" s="207" t="str" cm="1">
        <f t="array" ref="O3194" xml:space="preserve"> INDEX(切語下字資料表[韻母], 小韻資料表[[#This Row],[下字表識別號]])</f>
        <v>屋開1</v>
      </c>
      <c r="P3194" s="207" t="str" cm="1">
        <f t="array" ref="P3194" xml:space="preserve"> INDEX(切語下字資料表[韻母拼音碼], 小韻資料表[[#This Row],[下字表識別號]])</f>
        <v>ok</v>
      </c>
      <c r="Q3194" s="210" t="str" cm="1">
        <f t="array" ref="Q3194" xml:space="preserve"> INDEX(設定表!$C$19:$C$23, INT( LEFT(小韻資料表[[#This Row],[目次編碼]],1) ))</f>
        <v>入</v>
      </c>
      <c r="R3194" s="210">
        <f xml:space="preserve">  INDEX(設定表!$C$8:$C$15, MATCH( (RIGHT(小韻資料表[[#This Row],[清濁]]) &amp; 小韻資料表[[#This Row],[調]]), 設定表!$B$8:$B$15, 0))</f>
        <v>4</v>
      </c>
      <c r="S3194" s="205" t="s">
        <v>309</v>
      </c>
      <c r="T3194" s="205" t="s">
        <v>309</v>
      </c>
      <c r="U3194" s="226" t="s">
        <v>309</v>
      </c>
      <c r="V3194" s="147" t="s">
        <v>309</v>
      </c>
      <c r="X3194" s="135"/>
      <c r="Y3194" s="135"/>
      <c r="AA3194" s="135"/>
      <c r="AB3194" s="134"/>
      <c r="AC3194" s="135"/>
      <c r="AD3194" s="135"/>
      <c r="AH3194" s="135"/>
      <c r="AI3194" s="135"/>
    </row>
    <row r="3195" spans="1:35" ht="31.5">
      <c r="A3195" s="205">
        <v>3191</v>
      </c>
      <c r="B3195" s="206" t="s">
        <v>10984</v>
      </c>
      <c r="C3195" s="207" t="str">
        <f xml:space="preserve"> _xlfn.CONCAT(小韻資料表[[#This Row],[聲母拼音碼]],小韻資料表[[#This Row],[韻母拼音碼]],小韻資料表[[#This Row],[調號]])</f>
        <v>cok8</v>
      </c>
      <c r="D3195" s="206" t="s">
        <v>10985</v>
      </c>
      <c r="E3195" s="208" t="s">
        <v>294</v>
      </c>
      <c r="F3195" s="205">
        <v>11</v>
      </c>
      <c r="G3195" s="209" t="s">
        <v>10986</v>
      </c>
      <c r="H3195" s="205">
        <f xml:space="preserve"> LEN(小韻資料表[[#This Row],[小韻字集]])</f>
        <v>3</v>
      </c>
      <c r="I3195" s="205" cm="1">
        <f t="array" ref="I3195" xml:space="preserve"> MATCH(TRUE, ISNUMBER( SEARCH( LEFT(小韻資料表[[#This Row],[切語]],1), 切語上字資料表[切語上字]) ), 0)</f>
        <v>23</v>
      </c>
      <c r="J3195" s="210" t="str" cm="1">
        <f t="array" ref="J3195" xml:space="preserve"> INDEX(切語上字資料表[聲母], 小韻資料表[[#This Row],[上字表識別號]])</f>
        <v>從</v>
      </c>
      <c r="K3195" s="210" t="str" cm="1">
        <f t="array" ref="K3195" xml:space="preserve"> INDEX(切語上字資料表[聲母拼音碼], 小韻資料表[[#This Row],[上字表識別號]])</f>
        <v>c</v>
      </c>
      <c r="L3195" s="210" t="str" cm="1">
        <f t="array" ref="L3195" xml:space="preserve"> INDEX(切語上字資料表[清濁], 小韻資料表[[#This Row],[上字表識別號]])</f>
        <v>全濁</v>
      </c>
      <c r="M3195" s="223" cm="1">
        <f t="array" ref="M3195" xml:space="preserve"> INDEX(切語上字資料表[發送收], 小韻資料表[[#This Row],[上字表識別號]])</f>
        <v>0</v>
      </c>
      <c r="N3195" s="205" cm="1">
        <f t="array" ref="N3195" xml:space="preserve"> MATCH(TRUE, ISNUMBER( SEARCH( RIGHT(小韻資料表[[#This Row],[切語]],1), 切語下字資料表[切語下字]) ), 0)</f>
        <v>4</v>
      </c>
      <c r="O3195" s="207" t="str" cm="1">
        <f t="array" ref="O3195" xml:space="preserve"> INDEX(切語下字資料表[韻母], 小韻資料表[[#This Row],[下字表識別號]])</f>
        <v>屋開1</v>
      </c>
      <c r="P3195" s="207" t="str" cm="1">
        <f t="array" ref="P3195" xml:space="preserve"> INDEX(切語下字資料表[韻母拼音碼], 小韻資料表[[#This Row],[下字表識別號]])</f>
        <v>ok</v>
      </c>
      <c r="Q3195" s="210" t="str" cm="1">
        <f t="array" ref="Q3195" xml:space="preserve"> INDEX(設定表!$C$19:$C$23, INT( LEFT(小韻資料表[[#This Row],[目次編碼]],1) ))</f>
        <v>入</v>
      </c>
      <c r="R3195" s="210">
        <f xml:space="preserve">  INDEX(設定表!$C$8:$C$15, MATCH( (RIGHT(小韻資料表[[#This Row],[清濁]]) &amp; 小韻資料表[[#This Row],[調]]), 設定表!$B$8:$B$15, 0))</f>
        <v>8</v>
      </c>
      <c r="S3195" s="205" t="s">
        <v>309</v>
      </c>
      <c r="T3195" s="205" t="s">
        <v>309</v>
      </c>
      <c r="U3195" s="226" t="s">
        <v>309</v>
      </c>
      <c r="V3195" s="146" t="s">
        <v>309</v>
      </c>
      <c r="X3195" s="135"/>
      <c r="Y3195" s="135"/>
      <c r="AA3195" s="135"/>
      <c r="AB3195" s="134"/>
      <c r="AC3195" s="135"/>
      <c r="AD3195" s="135"/>
      <c r="AH3195" s="135"/>
      <c r="AI3195" s="135"/>
    </row>
    <row r="3196" spans="1:35" ht="31.5">
      <c r="A3196" s="205">
        <v>3192</v>
      </c>
      <c r="B3196" s="206" t="s">
        <v>10987</v>
      </c>
      <c r="C3196" s="207" t="str">
        <f xml:space="preserve"> _xlfn.CONCAT(小韻資料表[[#This Row],[聲母拼音碼]],小韻資料表[[#This Row],[韻母拼音碼]],小韻資料表[[#This Row],[調號]])</f>
        <v>chok4</v>
      </c>
      <c r="D3196" s="206" t="s">
        <v>10988</v>
      </c>
      <c r="E3196" s="208" t="s">
        <v>294</v>
      </c>
      <c r="F3196" s="205">
        <v>12</v>
      </c>
      <c r="G3196" s="209" t="s">
        <v>10989</v>
      </c>
      <c r="H3196" s="205">
        <f xml:space="preserve"> LEN(小韻資料表[[#This Row],[小韻字集]])</f>
        <v>6</v>
      </c>
      <c r="I3196" s="205" cm="1">
        <f t="array" ref="I3196" xml:space="preserve"> MATCH(TRUE, ISNUMBER( SEARCH( LEFT(小韻資料表[[#This Row],[切語]],1), 切語上字資料表[切語上字]) ), 0)</f>
        <v>22</v>
      </c>
      <c r="J3196" s="210" t="str" cm="1">
        <f t="array" ref="J3196" xml:space="preserve"> INDEX(切語上字資料表[聲母], 小韻資料表[[#This Row],[上字表識別號]])</f>
        <v>清</v>
      </c>
      <c r="K3196" s="210" t="str" cm="1">
        <f t="array" ref="K3196" xml:space="preserve"> INDEX(切語上字資料表[聲母拼音碼], 小韻資料表[[#This Row],[上字表識別號]])</f>
        <v>ch</v>
      </c>
      <c r="L3196" s="210" t="str" cm="1">
        <f t="array" ref="L3196" xml:space="preserve"> INDEX(切語上字資料表[清濁], 小韻資料表[[#This Row],[上字表識別號]])</f>
        <v>次清</v>
      </c>
      <c r="M3196" s="223" t="str" cm="1">
        <f t="array" ref="M3196" xml:space="preserve"> INDEX(切語上字資料表[發送收], 小韻資料表[[#This Row],[上字表識別號]])</f>
        <v>送氣</v>
      </c>
      <c r="N3196" s="205" cm="1">
        <f t="array" ref="N3196" xml:space="preserve"> MATCH(TRUE, ISNUMBER( SEARCH( RIGHT(小韻資料表[[#This Row],[切語]],1), 切語下字資料表[切語下字]) ), 0)</f>
        <v>4</v>
      </c>
      <c r="O3196" s="207" t="str" cm="1">
        <f t="array" ref="O3196" xml:space="preserve"> INDEX(切語下字資料表[韻母], 小韻資料表[[#This Row],[下字表識別號]])</f>
        <v>屋開1</v>
      </c>
      <c r="P3196" s="207" t="str" cm="1">
        <f t="array" ref="P3196" xml:space="preserve"> INDEX(切語下字資料表[韻母拼音碼], 小韻資料表[[#This Row],[下字表識別號]])</f>
        <v>ok</v>
      </c>
      <c r="Q3196" s="210" t="str" cm="1">
        <f t="array" ref="Q3196" xml:space="preserve"> INDEX(設定表!$C$19:$C$23, INT( LEFT(小韻資料表[[#This Row],[目次編碼]],1) ))</f>
        <v>入</v>
      </c>
      <c r="R3196" s="210">
        <f xml:space="preserve">  INDEX(設定表!$C$8:$C$15, MATCH( (RIGHT(小韻資料表[[#This Row],[清濁]]) &amp; 小韻資料表[[#This Row],[調]]), 設定表!$B$8:$B$15, 0))</f>
        <v>4</v>
      </c>
      <c r="S3196" s="205" t="s">
        <v>309</v>
      </c>
      <c r="T3196" s="205" t="s">
        <v>309</v>
      </c>
      <c r="U3196" s="226" t="s">
        <v>309</v>
      </c>
      <c r="V3196" s="147" t="s">
        <v>309</v>
      </c>
      <c r="X3196" s="135"/>
      <c r="Y3196" s="135"/>
      <c r="AA3196" s="135"/>
      <c r="AB3196" s="134"/>
      <c r="AC3196" s="135"/>
      <c r="AD3196" s="135"/>
      <c r="AH3196" s="135"/>
      <c r="AI3196" s="135"/>
    </row>
    <row r="3197" spans="1:35" ht="31.5">
      <c r="A3197" s="205">
        <v>3193</v>
      </c>
      <c r="B3197" s="206" t="s">
        <v>10990</v>
      </c>
      <c r="C3197" s="207" t="str">
        <f xml:space="preserve"> _xlfn.CONCAT(小韻資料表[[#This Row],[聲母拼音碼]],小韻資料表[[#This Row],[韻母拼音碼]],小韻資料表[[#This Row],[調號]])</f>
        <v>cok4</v>
      </c>
      <c r="D3197" s="206" t="s">
        <v>10991</v>
      </c>
      <c r="E3197" s="208" t="s">
        <v>294</v>
      </c>
      <c r="F3197" s="205">
        <v>13</v>
      </c>
      <c r="G3197" s="209" t="s">
        <v>10992</v>
      </c>
      <c r="H3197" s="205">
        <f xml:space="preserve"> LEN(小韻資料表[[#This Row],[小韻字集]])</f>
        <v>2</v>
      </c>
      <c r="I3197" s="205" cm="1">
        <f t="array" ref="I3197" xml:space="preserve"> MATCH(TRUE, ISNUMBER( SEARCH( LEFT(小韻資料表[[#This Row],[切語]],1), 切語上字資料表[切語上字]) ), 0)</f>
        <v>21</v>
      </c>
      <c r="J3197" s="210" t="str" cm="1">
        <f t="array" ref="J3197" xml:space="preserve"> INDEX(切語上字資料表[聲母], 小韻資料表[[#This Row],[上字表識別號]])</f>
        <v>精</v>
      </c>
      <c r="K3197" s="210" t="str" cm="1">
        <f t="array" ref="K3197" xml:space="preserve"> INDEX(切語上字資料表[聲母拼音碼], 小韻資料表[[#This Row],[上字表識別號]])</f>
        <v>c</v>
      </c>
      <c r="L3197" s="210" t="str" cm="1">
        <f t="array" ref="L3197" xml:space="preserve"> INDEX(切語上字資料表[清濁], 小韻資料表[[#This Row],[上字表識別號]])</f>
        <v>全清</v>
      </c>
      <c r="M3197" s="223" t="str" cm="1">
        <f t="array" ref="M3197" xml:space="preserve"> INDEX(切語上字資料表[發送收], 小韻資料表[[#This Row],[上字表識別號]])</f>
        <v>發聲</v>
      </c>
      <c r="N3197" s="205" cm="1">
        <f t="array" ref="N3197" xml:space="preserve"> MATCH(TRUE, ISNUMBER( SEARCH( RIGHT(小韻資料表[[#This Row],[切語]],1), 切語下字資料表[切語下字]) ), 0)</f>
        <v>4</v>
      </c>
      <c r="O3197" s="207" t="str" cm="1">
        <f t="array" ref="O3197" xml:space="preserve"> INDEX(切語下字資料表[韻母], 小韻資料表[[#This Row],[下字表識別號]])</f>
        <v>屋開1</v>
      </c>
      <c r="P3197" s="207" t="str" cm="1">
        <f t="array" ref="P3197" xml:space="preserve"> INDEX(切語下字資料表[韻母拼音碼], 小韻資料表[[#This Row],[下字表識別號]])</f>
        <v>ok</v>
      </c>
      <c r="Q3197" s="210" t="str" cm="1">
        <f t="array" ref="Q3197" xml:space="preserve"> INDEX(設定表!$C$19:$C$23, INT( LEFT(小韻資料表[[#This Row],[目次編碼]],1) ))</f>
        <v>入</v>
      </c>
      <c r="R3197" s="210">
        <f xml:space="preserve">  INDEX(設定表!$C$8:$C$15, MATCH( (RIGHT(小韻資料表[[#This Row],[清濁]]) &amp; 小韻資料表[[#This Row],[調]]), 設定表!$B$8:$B$15, 0))</f>
        <v>4</v>
      </c>
      <c r="S3197" s="205" t="s">
        <v>309</v>
      </c>
      <c r="T3197" s="205" t="s">
        <v>309</v>
      </c>
      <c r="U3197" s="226" t="s">
        <v>309</v>
      </c>
      <c r="V3197" s="146" t="s">
        <v>309</v>
      </c>
      <c r="X3197" s="135"/>
      <c r="Y3197" s="135"/>
      <c r="AA3197" s="135"/>
      <c r="AB3197" s="134"/>
      <c r="AC3197" s="135"/>
      <c r="AD3197" s="135"/>
      <c r="AH3197" s="135"/>
      <c r="AI3197" s="135"/>
    </row>
    <row r="3198" spans="1:35" ht="31.5">
      <c r="A3198" s="205">
        <v>3194</v>
      </c>
      <c r="B3198" s="206" t="s">
        <v>10993</v>
      </c>
      <c r="C3198" s="207" t="str">
        <f xml:space="preserve"> _xlfn.CONCAT(小韻資料表[[#This Row],[聲母拼音碼]],小韻資料表[[#This Row],[韻母拼音碼]],小韻資料表[[#This Row],[調號]])</f>
        <v>pok8</v>
      </c>
      <c r="D3198" s="206" t="s">
        <v>9933</v>
      </c>
      <c r="E3198" s="208" t="s">
        <v>294</v>
      </c>
      <c r="F3198" s="205">
        <v>14</v>
      </c>
      <c r="G3198" s="209" t="s">
        <v>10994</v>
      </c>
      <c r="H3198" s="205">
        <f xml:space="preserve"> LEN(小韻資料表[[#This Row],[小韻字集]])</f>
        <v>14</v>
      </c>
      <c r="I3198" s="205" cm="1">
        <f t="array" ref="I3198" xml:space="preserve"> MATCH(TRUE, ISNUMBER( SEARCH( LEFT(小韻資料表[[#This Row],[切語]],1), 切語上字資料表[切語上字]) ), 0)</f>
        <v>15</v>
      </c>
      <c r="J3198" s="210" t="str" cm="1">
        <f t="array" ref="J3198" xml:space="preserve"> INDEX(切語上字資料表[聲母], 小韻資料表[[#This Row],[上字表識別號]])</f>
        <v>並</v>
      </c>
      <c r="K3198" s="210" t="str" cm="1">
        <f t="array" ref="K3198" xml:space="preserve"> INDEX(切語上字資料表[聲母拼音碼], 小韻資料表[[#This Row],[上字表識別號]])</f>
        <v>p</v>
      </c>
      <c r="L3198" s="210" t="str" cm="1">
        <f t="array" ref="L3198" xml:space="preserve"> INDEX(切語上字資料表[清濁], 小韻資料表[[#This Row],[上字表識別號]])</f>
        <v>全濁</v>
      </c>
      <c r="M3198" s="223" cm="1">
        <f t="array" ref="M3198" xml:space="preserve"> INDEX(切語上字資料表[發送收], 小韻資料表[[#This Row],[上字表識別號]])</f>
        <v>0</v>
      </c>
      <c r="N3198" s="205" cm="1">
        <f t="array" ref="N3198" xml:space="preserve"> MATCH(TRUE, ISNUMBER( SEARCH( RIGHT(小韻資料表[[#This Row],[切語]],1), 切語下字資料表[切語下字]) ), 0)</f>
        <v>4</v>
      </c>
      <c r="O3198" s="207" t="str" cm="1">
        <f t="array" ref="O3198" xml:space="preserve"> INDEX(切語下字資料表[韻母], 小韻資料表[[#This Row],[下字表識別號]])</f>
        <v>屋開1</v>
      </c>
      <c r="P3198" s="207" t="str" cm="1">
        <f t="array" ref="P3198" xml:space="preserve"> INDEX(切語下字資料表[韻母拼音碼], 小韻資料表[[#This Row],[下字表識別號]])</f>
        <v>ok</v>
      </c>
      <c r="Q3198" s="210" t="str" cm="1">
        <f t="array" ref="Q3198" xml:space="preserve"> INDEX(設定表!$C$19:$C$23, INT( LEFT(小韻資料表[[#This Row],[目次編碼]],1) ))</f>
        <v>入</v>
      </c>
      <c r="R3198" s="210">
        <f xml:space="preserve">  INDEX(設定表!$C$8:$C$15, MATCH( (RIGHT(小韻資料表[[#This Row],[清濁]]) &amp; 小韻資料表[[#This Row],[調]]), 設定表!$B$8:$B$15, 0))</f>
        <v>8</v>
      </c>
      <c r="S3198" s="205" t="s">
        <v>10995</v>
      </c>
      <c r="T3198" s="205" t="s">
        <v>309</v>
      </c>
      <c r="U3198" s="226" t="s">
        <v>309</v>
      </c>
      <c r="V3198" s="147" t="s">
        <v>309</v>
      </c>
      <c r="X3198" s="135"/>
      <c r="Y3198" s="135"/>
      <c r="AA3198" s="135"/>
      <c r="AB3198" s="134"/>
      <c r="AC3198" s="135"/>
      <c r="AD3198" s="135"/>
      <c r="AH3198" s="135"/>
      <c r="AI3198" s="135"/>
    </row>
    <row r="3199" spans="1:35" ht="31.5">
      <c r="A3199" s="205">
        <v>3195</v>
      </c>
      <c r="B3199" s="206" t="s">
        <v>10996</v>
      </c>
      <c r="C3199" s="207" t="str">
        <f xml:space="preserve"> _xlfn.CONCAT(小韻資料表[[#This Row],[聲母拼音碼]],小韻資料表[[#This Row],[韻母拼音碼]],小韻資料表[[#This Row],[調號]])</f>
        <v>phok4</v>
      </c>
      <c r="D3199" s="206" t="s">
        <v>10997</v>
      </c>
      <c r="E3199" s="208" t="s">
        <v>294</v>
      </c>
      <c r="F3199" s="205">
        <v>15</v>
      </c>
      <c r="G3199" s="209" t="s">
        <v>10998</v>
      </c>
      <c r="H3199" s="205">
        <f xml:space="preserve"> LEN(小韻資料表[[#This Row],[小韻字集]])</f>
        <v>14</v>
      </c>
      <c r="I3199" s="205" cm="1">
        <f t="array" ref="I3199" xml:space="preserve"> MATCH(TRUE, ISNUMBER( SEARCH( LEFT(小韻資料表[[#This Row],[切語]],1), 切語上字資料表[切語上字]) ), 0)</f>
        <v>14</v>
      </c>
      <c r="J3199" s="210" t="str" cm="1">
        <f t="array" ref="J3199" xml:space="preserve"> INDEX(切語上字資料表[聲母], 小韻資料表[[#This Row],[上字表識別號]])</f>
        <v>滂</v>
      </c>
      <c r="K3199" s="210" t="str" cm="1">
        <f t="array" ref="K3199" xml:space="preserve"> INDEX(切語上字資料表[聲母拼音碼], 小韻資料表[[#This Row],[上字表識別號]])</f>
        <v>ph</v>
      </c>
      <c r="L3199" s="210" t="str" cm="1">
        <f t="array" ref="L3199" xml:space="preserve"> INDEX(切語上字資料表[清濁], 小韻資料表[[#This Row],[上字表識別號]])</f>
        <v>次清</v>
      </c>
      <c r="M3199" s="223" t="str" cm="1">
        <f t="array" ref="M3199" xml:space="preserve"> INDEX(切語上字資料表[發送收], 小韻資料表[[#This Row],[上字表識別號]])</f>
        <v>送氣</v>
      </c>
      <c r="N3199" s="205" cm="1">
        <f t="array" ref="N3199" xml:space="preserve"> MATCH(TRUE, ISNUMBER( SEARCH( RIGHT(小韻資料表[[#This Row],[切語]],1), 切語下字資料表[切語下字]) ), 0)</f>
        <v>4</v>
      </c>
      <c r="O3199" s="207" t="str" cm="1">
        <f t="array" ref="O3199" xml:space="preserve"> INDEX(切語下字資料表[韻母], 小韻資料表[[#This Row],[下字表識別號]])</f>
        <v>屋開1</v>
      </c>
      <c r="P3199" s="207" t="str" cm="1">
        <f t="array" ref="P3199" xml:space="preserve"> INDEX(切語下字資料表[韻母拼音碼], 小韻資料表[[#This Row],[下字表識別號]])</f>
        <v>ok</v>
      </c>
      <c r="Q3199" s="210" t="str" cm="1">
        <f t="array" ref="Q3199" xml:space="preserve"> INDEX(設定表!$C$19:$C$23, INT( LEFT(小韻資料表[[#This Row],[目次編碼]],1) ))</f>
        <v>入</v>
      </c>
      <c r="R3199" s="210">
        <f xml:space="preserve">  INDEX(設定表!$C$8:$C$15, MATCH( (RIGHT(小韻資料表[[#This Row],[清濁]]) &amp; 小韻資料表[[#This Row],[調]]), 設定表!$B$8:$B$15, 0))</f>
        <v>4</v>
      </c>
      <c r="S3199" s="205" t="s">
        <v>309</v>
      </c>
      <c r="T3199" s="205" t="s">
        <v>309</v>
      </c>
      <c r="U3199" s="226" t="s">
        <v>309</v>
      </c>
      <c r="V3199" s="146" t="s">
        <v>309</v>
      </c>
      <c r="X3199" s="135"/>
      <c r="Y3199" s="135"/>
      <c r="AA3199" s="135"/>
      <c r="AB3199" s="134"/>
      <c r="AC3199" s="135"/>
      <c r="AD3199" s="135"/>
      <c r="AH3199" s="135"/>
      <c r="AI3199" s="135"/>
    </row>
    <row r="3200" spans="1:35" ht="31.5">
      <c r="A3200" s="205">
        <v>3196</v>
      </c>
      <c r="B3200" s="206" t="s">
        <v>10999</v>
      </c>
      <c r="C3200" s="207" t="str">
        <f xml:space="preserve"> _xlfn.CONCAT(小韻資料表[[#This Row],[聲母拼音碼]],小韻資料表[[#This Row],[韻母拼音碼]],小韻資料表[[#This Row],[調號]])</f>
        <v>pok4</v>
      </c>
      <c r="D3200" s="206" t="s">
        <v>11000</v>
      </c>
      <c r="E3200" s="208" t="s">
        <v>294</v>
      </c>
      <c r="F3200" s="205">
        <v>16</v>
      </c>
      <c r="G3200" s="209" t="s">
        <v>11001</v>
      </c>
      <c r="H3200" s="205">
        <f xml:space="preserve"> LEN(小韻資料表[[#This Row],[小韻字集]])</f>
        <v>17</v>
      </c>
      <c r="I3200" s="205" cm="1">
        <f t="array" ref="I3200" xml:space="preserve"> MATCH(TRUE, ISNUMBER( SEARCH( LEFT(小韻資料表[[#This Row],[切語]],1), 切語上字資料表[切語上字]) ), 0)</f>
        <v>13</v>
      </c>
      <c r="J3200" s="210" t="str" cm="1">
        <f t="array" ref="J3200" xml:space="preserve"> INDEX(切語上字資料表[聲母], 小韻資料表[[#This Row],[上字表識別號]])</f>
        <v>幫</v>
      </c>
      <c r="K3200" s="210" t="str" cm="1">
        <f t="array" ref="K3200" xml:space="preserve"> INDEX(切語上字資料表[聲母拼音碼], 小韻資料表[[#This Row],[上字表識別號]])</f>
        <v>p</v>
      </c>
      <c r="L3200" s="210" t="str" cm="1">
        <f t="array" ref="L3200" xml:space="preserve"> INDEX(切語上字資料表[清濁], 小韻資料表[[#This Row],[上字表識別號]])</f>
        <v>全清</v>
      </c>
      <c r="M3200" s="223" t="str" cm="1">
        <f t="array" ref="M3200" xml:space="preserve"> INDEX(切語上字資料表[發送收], 小韻資料表[[#This Row],[上字表識別號]])</f>
        <v>發聲</v>
      </c>
      <c r="N3200" s="205" cm="1">
        <f t="array" ref="N3200" xml:space="preserve"> MATCH(TRUE, ISNUMBER( SEARCH( RIGHT(小韻資料表[[#This Row],[切語]],1), 切語下字資料表[切語下字]) ), 0)</f>
        <v>4</v>
      </c>
      <c r="O3200" s="207" t="str" cm="1">
        <f t="array" ref="O3200" xml:space="preserve"> INDEX(切語下字資料表[韻母], 小韻資料表[[#This Row],[下字表識別號]])</f>
        <v>屋開1</v>
      </c>
      <c r="P3200" s="207" t="str" cm="1">
        <f t="array" ref="P3200" xml:space="preserve"> INDEX(切語下字資料表[韻母拼音碼], 小韻資料表[[#This Row],[下字表識別號]])</f>
        <v>ok</v>
      </c>
      <c r="Q3200" s="210" t="str" cm="1">
        <f t="array" ref="Q3200" xml:space="preserve"> INDEX(設定表!$C$19:$C$23, INT( LEFT(小韻資料表[[#This Row],[目次編碼]],1) ))</f>
        <v>入</v>
      </c>
      <c r="R3200" s="210">
        <f xml:space="preserve">  INDEX(設定表!$C$8:$C$15, MATCH( (RIGHT(小韻資料表[[#This Row],[清濁]]) &amp; 小韻資料表[[#This Row],[調]]), 設定表!$B$8:$B$15, 0))</f>
        <v>4</v>
      </c>
      <c r="S3200" s="205" t="s">
        <v>309</v>
      </c>
      <c r="T3200" s="205" t="s">
        <v>309</v>
      </c>
      <c r="U3200" s="226" t="s">
        <v>309</v>
      </c>
      <c r="V3200" s="147" t="s">
        <v>309</v>
      </c>
      <c r="X3200" s="135"/>
      <c r="Y3200" s="135"/>
      <c r="AA3200" s="135"/>
      <c r="AB3200" s="134"/>
      <c r="AC3200" s="135"/>
      <c r="AD3200" s="135"/>
      <c r="AH3200" s="135"/>
      <c r="AI3200" s="135"/>
    </row>
    <row r="3201" spans="1:35" ht="31.5">
      <c r="A3201" s="205">
        <v>3197</v>
      </c>
      <c r="B3201" s="206" t="s">
        <v>11002</v>
      </c>
      <c r="C3201" s="207" t="str">
        <f xml:space="preserve"> _xlfn.CONCAT(小韻資料表[[#This Row],[聲母拼音碼]],小韻資料表[[#This Row],[韻母拼音碼]],小韻資料表[[#This Row],[調號]])</f>
        <v>mok8</v>
      </c>
      <c r="D3201" s="206" t="s">
        <v>11003</v>
      </c>
      <c r="E3201" s="208" t="s">
        <v>294</v>
      </c>
      <c r="F3201" s="205">
        <v>17</v>
      </c>
      <c r="G3201" s="209" t="s">
        <v>11004</v>
      </c>
      <c r="H3201" s="205">
        <f xml:space="preserve"> LEN(小韻資料表[[#This Row],[小韻字集]])</f>
        <v>14</v>
      </c>
      <c r="I3201" s="205" cm="1">
        <f t="array" ref="I3201" xml:space="preserve"> MATCH(TRUE, ISNUMBER( SEARCH( LEFT(小韻資料表[[#This Row],[切語]],1), 切語上字資料表[切語上字]) ), 0)</f>
        <v>16</v>
      </c>
      <c r="J3201" s="210" t="str" cm="1">
        <f t="array" ref="J3201" xml:space="preserve"> INDEX(切語上字資料表[聲母], 小韻資料表[[#This Row],[上字表識別號]])</f>
        <v>明</v>
      </c>
      <c r="K3201" s="210" t="str" cm="1">
        <f t="array" ref="K3201" xml:space="preserve"> INDEX(切語上字資料表[聲母拼音碼], 小韻資料表[[#This Row],[上字表識別號]])</f>
        <v>m</v>
      </c>
      <c r="L3201" s="210" t="str" cm="1">
        <f t="array" ref="L3201" xml:space="preserve"> INDEX(切語上字資料表[清濁], 小韻資料表[[#This Row],[上字表識別號]])</f>
        <v>次濁</v>
      </c>
      <c r="M3201" s="223" t="str" cm="1">
        <f t="array" ref="M3201" xml:space="preserve"> INDEX(切語上字資料表[發送收], 小韻資料表[[#This Row],[上字表識別號]])</f>
        <v>收聲</v>
      </c>
      <c r="N3201" s="205" cm="1">
        <f t="array" ref="N3201" xml:space="preserve"> MATCH(TRUE, ISNUMBER( SEARCH( RIGHT(小韻資料表[[#This Row],[切語]],1), 切語下字資料表[切語下字]) ), 0)</f>
        <v>4</v>
      </c>
      <c r="O3201" s="207" t="str" cm="1">
        <f t="array" ref="O3201" xml:space="preserve"> INDEX(切語下字資料表[韻母], 小韻資料表[[#This Row],[下字表識別號]])</f>
        <v>屋開1</v>
      </c>
      <c r="P3201" s="207" t="str" cm="1">
        <f t="array" ref="P3201" xml:space="preserve"> INDEX(切語下字資料表[韻母拼音碼], 小韻資料表[[#This Row],[下字表識別號]])</f>
        <v>ok</v>
      </c>
      <c r="Q3201" s="210" t="str" cm="1">
        <f t="array" ref="Q3201" xml:space="preserve"> INDEX(設定表!$C$19:$C$23, INT( LEFT(小韻資料表[[#This Row],[目次編碼]],1) ))</f>
        <v>入</v>
      </c>
      <c r="R3201" s="210">
        <f xml:space="preserve">  INDEX(設定表!$C$8:$C$15, MATCH( (RIGHT(小韻資料表[[#This Row],[清濁]]) &amp; 小韻資料表[[#This Row],[調]]), 設定表!$B$8:$B$15, 0))</f>
        <v>8</v>
      </c>
      <c r="S3201" s="205" t="s">
        <v>11005</v>
      </c>
      <c r="T3201" s="205" t="s">
        <v>309</v>
      </c>
      <c r="U3201" s="226" t="s">
        <v>309</v>
      </c>
      <c r="V3201" s="146" t="s">
        <v>309</v>
      </c>
      <c r="X3201" s="135"/>
      <c r="Y3201" s="135"/>
      <c r="AA3201" s="135"/>
      <c r="AB3201" s="134"/>
      <c r="AC3201" s="135"/>
      <c r="AD3201" s="135"/>
      <c r="AH3201" s="135"/>
      <c r="AI3201" s="135"/>
    </row>
    <row r="3202" spans="1:35" ht="31.5">
      <c r="A3202" s="205">
        <v>3198</v>
      </c>
      <c r="B3202" s="206" t="s">
        <v>11006</v>
      </c>
      <c r="C3202" s="207" t="str">
        <f xml:space="preserve"> _xlfn.CONCAT(小韻資料表[[#This Row],[聲母拼音碼]],小韻資料表[[#This Row],[韻母拼音碼]],小韻資料表[[#This Row],[調號]])</f>
        <v>hiok4</v>
      </c>
      <c r="D3202" s="206" t="s">
        <v>11007</v>
      </c>
      <c r="E3202" s="208" t="s">
        <v>294</v>
      </c>
      <c r="F3202" s="205">
        <v>18</v>
      </c>
      <c r="G3202" s="209" t="s">
        <v>11008</v>
      </c>
      <c r="H3202" s="205">
        <f xml:space="preserve"> LEN(小韻資料表[[#This Row],[小韻字集]])</f>
        <v>20</v>
      </c>
      <c r="I3202" s="205" cm="1">
        <f t="array" ref="I3202" xml:space="preserve"> MATCH(TRUE, ISNUMBER( SEARCH( LEFT(小韻資料表[[#This Row],[切語]],1), 切語上字資料表[切語上字]) ), 0)</f>
        <v>17</v>
      </c>
      <c r="J3202" s="210" t="str" cm="1">
        <f t="array" ref="J3202" xml:space="preserve"> INDEX(切語上字資料表[聲母], 小韻資料表[[#This Row],[上字表識別號]])</f>
        <v>非</v>
      </c>
      <c r="K3202" s="210" t="str" cm="1">
        <f t="array" ref="K3202" xml:space="preserve"> INDEX(切語上字資料表[聲母拼音碼], 小韻資料表[[#This Row],[上字表識別號]])</f>
        <v>h</v>
      </c>
      <c r="L3202" s="210" t="str" cm="1">
        <f t="array" ref="L3202" xml:space="preserve"> INDEX(切語上字資料表[清濁], 小韻資料表[[#This Row],[上字表識別號]])</f>
        <v>全清</v>
      </c>
      <c r="M3202" s="223" t="str" cm="1">
        <f t="array" ref="M3202" xml:space="preserve"> INDEX(切語上字資料表[發送收], 小韻資料表[[#This Row],[上字表識別號]])</f>
        <v>發聲</v>
      </c>
      <c r="N3202" s="205" cm="1">
        <f t="array" ref="N3202" xml:space="preserve"> MATCH(TRUE, ISNUMBER( SEARCH( RIGHT(小韻資料表[[#This Row],[切語]],1), 切語下字資料表[切語下字]) ), 0)</f>
        <v>8</v>
      </c>
      <c r="O3202" s="207" t="str" cm="1">
        <f t="array" ref="O3202" xml:space="preserve"> INDEX(切語下字資料表[韻母], 小韻資料表[[#This Row],[下字表識別號]])</f>
        <v>屋開3</v>
      </c>
      <c r="P3202" s="207" t="str" cm="1">
        <f t="array" ref="P3202" xml:space="preserve"> INDEX(切語下字資料表[韻母拼音碼], 小韻資料表[[#This Row],[下字表識別號]])</f>
        <v>iok</v>
      </c>
      <c r="Q3202" s="210" t="str" cm="1">
        <f t="array" ref="Q3202" xml:space="preserve"> INDEX(設定表!$C$19:$C$23, INT( LEFT(小韻資料表[[#This Row],[目次編碼]],1) ))</f>
        <v>入</v>
      </c>
      <c r="R3202" s="210">
        <f xml:space="preserve">  INDEX(設定表!$C$8:$C$15, MATCH( (RIGHT(小韻資料表[[#This Row],[清濁]]) &amp; 小韻資料表[[#This Row],[調]]), 設定表!$B$8:$B$15, 0))</f>
        <v>4</v>
      </c>
      <c r="S3202" s="205" t="s">
        <v>11009</v>
      </c>
      <c r="T3202" s="205" t="s">
        <v>309</v>
      </c>
      <c r="U3202" s="226" t="s">
        <v>309</v>
      </c>
      <c r="V3202" s="147" t="s">
        <v>309</v>
      </c>
      <c r="X3202" s="135"/>
      <c r="Y3202" s="135"/>
      <c r="AA3202" s="135"/>
      <c r="AB3202" s="134"/>
      <c r="AC3202" s="135"/>
      <c r="AD3202" s="135"/>
      <c r="AH3202" s="135"/>
      <c r="AI3202" s="135"/>
    </row>
    <row r="3203" spans="1:35" ht="63">
      <c r="A3203" s="205">
        <v>3199</v>
      </c>
      <c r="B3203" s="206" t="s">
        <v>11010</v>
      </c>
      <c r="C3203" s="207" t="str">
        <f xml:space="preserve"> _xlfn.CONCAT(小韻資料表[[#This Row],[聲母拼音碼]],小韻資料表[[#This Row],[韻母拼音碼]],小韻資料表[[#This Row],[調號]])</f>
        <v>hiok8</v>
      </c>
      <c r="D3203" s="206" t="s">
        <v>11011</v>
      </c>
      <c r="E3203" s="208" t="s">
        <v>294</v>
      </c>
      <c r="F3203" s="205">
        <v>19</v>
      </c>
      <c r="G3203" s="209" t="s">
        <v>11012</v>
      </c>
      <c r="H3203" s="205">
        <f xml:space="preserve"> LEN(小韻資料表[[#This Row],[小韻字集]])</f>
        <v>44</v>
      </c>
      <c r="I3203" s="205" cm="1">
        <f t="array" ref="I3203" xml:space="preserve"> MATCH(TRUE, ISNUMBER( SEARCH( LEFT(小韻資料表[[#This Row],[切語]],1), 切語上字資料表[切語上字]) ), 0)</f>
        <v>19</v>
      </c>
      <c r="J3203" s="210" t="str" cm="1">
        <f t="array" ref="J3203" xml:space="preserve"> INDEX(切語上字資料表[聲母], 小韻資料表[[#This Row],[上字表識別號]])</f>
        <v>奉</v>
      </c>
      <c r="K3203" s="210" t="str" cm="1">
        <f t="array" ref="K3203" xml:space="preserve"> INDEX(切語上字資料表[聲母拼音碼], 小韻資料表[[#This Row],[上字表識別號]])</f>
        <v>h</v>
      </c>
      <c r="L3203" s="210" t="str" cm="1">
        <f t="array" ref="L3203" xml:space="preserve"> INDEX(切語上字資料表[清濁], 小韻資料表[[#This Row],[上字表識別號]])</f>
        <v>全濁</v>
      </c>
      <c r="M3203" s="223" cm="1">
        <f t="array" ref="M3203" xml:space="preserve"> INDEX(切語上字資料表[發送收], 小韻資料表[[#This Row],[上字表識別號]])</f>
        <v>0</v>
      </c>
      <c r="N3203" s="205" cm="1">
        <f t="array" ref="N3203" xml:space="preserve"> MATCH(TRUE, ISNUMBER( SEARCH( RIGHT(小韻資料表[[#This Row],[切語]],1), 切語下字資料表[切語下字]) ), 0)</f>
        <v>8</v>
      </c>
      <c r="O3203" s="207" t="str" cm="1">
        <f t="array" ref="O3203" xml:space="preserve"> INDEX(切語下字資料表[韻母], 小韻資料表[[#This Row],[下字表識別號]])</f>
        <v>屋開3</v>
      </c>
      <c r="P3203" s="207" t="str" cm="1">
        <f t="array" ref="P3203" xml:space="preserve"> INDEX(切語下字資料表[韻母拼音碼], 小韻資料表[[#This Row],[下字表識別號]])</f>
        <v>iok</v>
      </c>
      <c r="Q3203" s="210" t="str" cm="1">
        <f t="array" ref="Q3203" xml:space="preserve"> INDEX(設定表!$C$19:$C$23, INT( LEFT(小韻資料表[[#This Row],[目次編碼]],1) ))</f>
        <v>入</v>
      </c>
      <c r="R3203" s="210">
        <f xml:space="preserve">  INDEX(設定表!$C$8:$C$15, MATCH( (RIGHT(小韻資料表[[#This Row],[清濁]]) &amp; 小韻資料表[[#This Row],[調]]), 設定表!$B$8:$B$15, 0))</f>
        <v>8</v>
      </c>
      <c r="S3203" s="205" t="s">
        <v>309</v>
      </c>
      <c r="T3203" s="205" t="s">
        <v>309</v>
      </c>
      <c r="U3203" s="226" t="s">
        <v>11013</v>
      </c>
      <c r="V3203" s="146" t="s">
        <v>309</v>
      </c>
      <c r="X3203" s="135"/>
      <c r="Y3203" s="135"/>
      <c r="AA3203" s="135"/>
      <c r="AB3203" s="134"/>
      <c r="AC3203" s="135"/>
      <c r="AD3203" s="135"/>
      <c r="AH3203" s="135"/>
      <c r="AI3203" s="135"/>
    </row>
    <row r="3204" spans="1:35" ht="31.5">
      <c r="A3204" s="205">
        <v>3200</v>
      </c>
      <c r="B3204" s="206" t="s">
        <v>11014</v>
      </c>
      <c r="C3204" s="207" t="str">
        <f xml:space="preserve"> _xlfn.CONCAT(小韻資料表[[#This Row],[聲母拼音碼]],小韻資料表[[#This Row],[韻母拼音碼]],小韻資料表[[#This Row],[調號]])</f>
        <v>siok4</v>
      </c>
      <c r="D3204" s="206" t="s">
        <v>11015</v>
      </c>
      <c r="E3204" s="208" t="s">
        <v>294</v>
      </c>
      <c r="F3204" s="205">
        <v>20</v>
      </c>
      <c r="G3204" s="209" t="s">
        <v>11016</v>
      </c>
      <c r="H3204" s="205">
        <f xml:space="preserve"> LEN(小韻資料表[[#This Row],[小韻字集]])</f>
        <v>16</v>
      </c>
      <c r="I3204" s="205" cm="1">
        <f t="array" ref="I3204" xml:space="preserve"> MATCH(TRUE, ISNUMBER( SEARCH( LEFT(小韻資料表[[#This Row],[切語]],1), 切語上字資料表[切語上字]) ), 0)</f>
        <v>29</v>
      </c>
      <c r="J3204" s="210" t="str" cm="1">
        <f t="array" ref="J3204" xml:space="preserve"> INDEX(切語上字資料表[聲母], 小韻資料表[[#This Row],[上字表識別號]])</f>
        <v>疏</v>
      </c>
      <c r="K3204" s="210" t="str" cm="1">
        <f t="array" ref="K3204" xml:space="preserve"> INDEX(切語上字資料表[聲母拼音碼], 小韻資料表[[#This Row],[上字表識別號]])</f>
        <v>s</v>
      </c>
      <c r="L3204" s="210" t="str" cm="1">
        <f t="array" ref="L3204" xml:space="preserve"> INDEX(切語上字資料表[清濁], 小韻資料表[[#This Row],[上字表識別號]])</f>
        <v>全清</v>
      </c>
      <c r="M3204" s="223" t="str" cm="1">
        <f t="array" ref="M3204" xml:space="preserve"> INDEX(切語上字資料表[發送收], 小韻資料表[[#This Row],[上字表識別號]])</f>
        <v>發聲</v>
      </c>
      <c r="N3204" s="205" cm="1">
        <f t="array" ref="N3204" xml:space="preserve"> MATCH(TRUE, ISNUMBER( SEARCH( RIGHT(小韻資料表[[#This Row],[切語]],1), 切語下字資料表[切語下字]) ), 0)</f>
        <v>8</v>
      </c>
      <c r="O3204" s="207" t="str" cm="1">
        <f t="array" ref="O3204" xml:space="preserve"> INDEX(切語下字資料表[韻母], 小韻資料表[[#This Row],[下字表識別號]])</f>
        <v>屋開3</v>
      </c>
      <c r="P3204" s="207" t="str" cm="1">
        <f t="array" ref="P3204" xml:space="preserve"> INDEX(切語下字資料表[韻母拼音碼], 小韻資料表[[#This Row],[下字表識別號]])</f>
        <v>iok</v>
      </c>
      <c r="Q3204" s="210" t="str" cm="1">
        <f t="array" ref="Q3204" xml:space="preserve"> INDEX(設定表!$C$19:$C$23, INT( LEFT(小韻資料表[[#This Row],[目次編碼]],1) ))</f>
        <v>入</v>
      </c>
      <c r="R3204" s="210">
        <f xml:space="preserve">  INDEX(設定表!$C$8:$C$15, MATCH( (RIGHT(小韻資料表[[#This Row],[清濁]]) &amp; 小韻資料表[[#This Row],[調]]), 設定表!$B$8:$B$15, 0))</f>
        <v>4</v>
      </c>
      <c r="S3204" s="205" t="s">
        <v>11017</v>
      </c>
      <c r="T3204" s="205" t="s">
        <v>309</v>
      </c>
      <c r="U3204" s="226" t="s">
        <v>11018</v>
      </c>
      <c r="V3204" s="147" t="s">
        <v>309</v>
      </c>
      <c r="X3204" s="135"/>
      <c r="Y3204" s="135"/>
      <c r="AA3204" s="135"/>
      <c r="AB3204" s="134"/>
      <c r="AC3204" s="135"/>
      <c r="AD3204" s="135"/>
      <c r="AH3204" s="135"/>
      <c r="AI3204" s="135"/>
    </row>
    <row r="3205" spans="1:35" ht="63">
      <c r="A3205" s="205">
        <v>3201</v>
      </c>
      <c r="B3205" s="206" t="s">
        <v>11019</v>
      </c>
      <c r="C3205" s="207" t="str">
        <f xml:space="preserve"> _xlfn.CONCAT(小韻資料表[[#This Row],[聲母拼音碼]],小韻資料表[[#This Row],[韻母拼音碼]],小韻資料表[[#This Row],[調號]])</f>
        <v>liok8</v>
      </c>
      <c r="D3205" s="206" t="s">
        <v>11020</v>
      </c>
      <c r="E3205" s="208" t="s">
        <v>294</v>
      </c>
      <c r="F3205" s="205">
        <v>21</v>
      </c>
      <c r="G3205" s="209" t="s">
        <v>11021</v>
      </c>
      <c r="H3205" s="205">
        <f xml:space="preserve"> LEN(小韻資料表[[#This Row],[小韻字集]])</f>
        <v>28</v>
      </c>
      <c r="I3205" s="205" cm="1">
        <f t="array" ref="I3205" xml:space="preserve"> MATCH(TRUE, ISNUMBER( SEARCH( LEFT(小韻資料表[[#This Row],[切語]],1), 切語上字資料表[切語上字]) ), 0)</f>
        <v>40</v>
      </c>
      <c r="J3205" s="210" t="str" cm="1">
        <f t="array" ref="J3205" xml:space="preserve"> INDEX(切語上字資料表[聲母], 小韻資料表[[#This Row],[上字表識別號]])</f>
        <v>來</v>
      </c>
      <c r="K3205" s="210" t="str" cm="1">
        <f t="array" ref="K3205" xml:space="preserve"> INDEX(切語上字資料表[聲母拼音碼], 小韻資料表[[#This Row],[上字表識別號]])</f>
        <v>l</v>
      </c>
      <c r="L3205" s="210" t="str" cm="1">
        <f t="array" ref="L3205" xml:space="preserve"> INDEX(切語上字資料表[清濁], 小韻資料表[[#This Row],[上字表識別號]])</f>
        <v>次濁</v>
      </c>
      <c r="M3205" s="223" t="str" cm="1">
        <f t="array" ref="M3205" xml:space="preserve"> INDEX(切語上字資料表[發送收], 小韻資料表[[#This Row],[上字表識別號]])</f>
        <v>收聲</v>
      </c>
      <c r="N3205" s="205" cm="1">
        <f t="array" ref="N3205" xml:space="preserve"> MATCH(TRUE, ISNUMBER( SEARCH( RIGHT(小韻資料表[[#This Row],[切語]],1), 切語下字資料表[切語下字]) ), 0)</f>
        <v>8</v>
      </c>
      <c r="O3205" s="207" t="str" cm="1">
        <f t="array" ref="O3205" xml:space="preserve"> INDEX(切語下字資料表[韻母], 小韻資料表[[#This Row],[下字表識別號]])</f>
        <v>屋開3</v>
      </c>
      <c r="P3205" s="207" t="str" cm="1">
        <f t="array" ref="P3205" xml:space="preserve"> INDEX(切語下字資料表[韻母拼音碼], 小韻資料表[[#This Row],[下字表識別號]])</f>
        <v>iok</v>
      </c>
      <c r="Q3205" s="210" t="str" cm="1">
        <f t="array" ref="Q3205" xml:space="preserve"> INDEX(設定表!$C$19:$C$23, INT( LEFT(小韻資料表[[#This Row],[目次編碼]],1) ))</f>
        <v>入</v>
      </c>
      <c r="R3205" s="210">
        <f xml:space="preserve">  INDEX(設定表!$C$8:$C$15, MATCH( (RIGHT(小韻資料表[[#This Row],[清濁]]) &amp; 小韻資料表[[#This Row],[調]]), 設定表!$B$8:$B$15, 0))</f>
        <v>8</v>
      </c>
      <c r="S3205" s="205" t="s">
        <v>309</v>
      </c>
      <c r="T3205" s="205" t="s">
        <v>309</v>
      </c>
      <c r="U3205" s="226" t="s">
        <v>309</v>
      </c>
      <c r="V3205" s="146" t="s">
        <v>309</v>
      </c>
      <c r="X3205" s="135"/>
      <c r="Y3205" s="135"/>
      <c r="AA3205" s="135"/>
      <c r="AB3205" s="134"/>
      <c r="AC3205" s="135"/>
      <c r="AD3205" s="135"/>
      <c r="AH3205" s="135"/>
      <c r="AI3205" s="135"/>
    </row>
    <row r="3206" spans="1:35" ht="31.5">
      <c r="A3206" s="205">
        <v>3202</v>
      </c>
      <c r="B3206" s="206" t="s">
        <v>11022</v>
      </c>
      <c r="C3206" s="207" t="str">
        <f xml:space="preserve"> _xlfn.CONCAT(小韻資料表[[#This Row],[聲母拼音碼]],小韻資料表[[#This Row],[韻母拼音碼]],小韻資料表[[#This Row],[調號]])</f>
        <v>tiok8</v>
      </c>
      <c r="D3206" s="206" t="s">
        <v>11023</v>
      </c>
      <c r="E3206" s="208" t="s">
        <v>294</v>
      </c>
      <c r="F3206" s="205">
        <v>22</v>
      </c>
      <c r="G3206" s="209" t="s">
        <v>11024</v>
      </c>
      <c r="H3206" s="205">
        <f xml:space="preserve"> LEN(小韻資料表[[#This Row],[小韻字集]])</f>
        <v>13</v>
      </c>
      <c r="I3206" s="205" cm="1">
        <f t="array" ref="I3206" xml:space="preserve"> MATCH(TRUE, ISNUMBER( SEARCH( LEFT(小韻資料表[[#This Row],[切語]],1), 切語上字資料表[切語上字]) ), 0)</f>
        <v>11</v>
      </c>
      <c r="J3206" s="210" t="str" cm="1">
        <f t="array" ref="J3206" xml:space="preserve"> INDEX(切語上字資料表[聲母], 小韻資料表[[#This Row],[上字表識別號]])</f>
        <v>澄</v>
      </c>
      <c r="K3206" s="210" t="str" cm="1">
        <f t="array" ref="K3206" xml:space="preserve"> INDEX(切語上字資料表[聲母拼音碼], 小韻資料表[[#This Row],[上字表識別號]])</f>
        <v>t</v>
      </c>
      <c r="L3206" s="210" t="str" cm="1">
        <f t="array" ref="L3206" xml:space="preserve"> INDEX(切語上字資料表[清濁], 小韻資料表[[#This Row],[上字表識別號]])</f>
        <v>全濁</v>
      </c>
      <c r="M3206" s="223" cm="1">
        <f t="array" ref="M3206" xml:space="preserve"> INDEX(切語上字資料表[發送收], 小韻資料表[[#This Row],[上字表識別號]])</f>
        <v>0</v>
      </c>
      <c r="N3206" s="205" cm="1">
        <f t="array" ref="N3206" xml:space="preserve"> MATCH(TRUE, ISNUMBER( SEARCH( RIGHT(小韻資料表[[#This Row],[切語]],1), 切語下字資料表[切語下字]) ), 0)</f>
        <v>8</v>
      </c>
      <c r="O3206" s="207" t="str" cm="1">
        <f t="array" ref="O3206" xml:space="preserve"> INDEX(切語下字資料表[韻母], 小韻資料表[[#This Row],[下字表識別號]])</f>
        <v>屋開3</v>
      </c>
      <c r="P3206" s="207" t="str" cm="1">
        <f t="array" ref="P3206" xml:space="preserve"> INDEX(切語下字資料表[韻母拼音碼], 小韻資料表[[#This Row],[下字表識別號]])</f>
        <v>iok</v>
      </c>
      <c r="Q3206" s="210" t="str" cm="1">
        <f t="array" ref="Q3206" xml:space="preserve"> INDEX(設定表!$C$19:$C$23, INT( LEFT(小韻資料表[[#This Row],[目次編碼]],1) ))</f>
        <v>入</v>
      </c>
      <c r="R3206" s="210">
        <f xml:space="preserve">  INDEX(設定表!$C$8:$C$15, MATCH( (RIGHT(小韻資料表[[#This Row],[清濁]]) &amp; 小韻資料表[[#This Row],[調]]), 設定表!$B$8:$B$15, 0))</f>
        <v>8</v>
      </c>
      <c r="S3206" s="205" t="s">
        <v>309</v>
      </c>
      <c r="T3206" s="205" t="s">
        <v>309</v>
      </c>
      <c r="U3206" s="226" t="s">
        <v>309</v>
      </c>
      <c r="V3206" s="147" t="s">
        <v>309</v>
      </c>
      <c r="X3206" s="135"/>
      <c r="Y3206" s="135"/>
      <c r="AA3206" s="135"/>
      <c r="AB3206" s="134"/>
      <c r="AC3206" s="135"/>
      <c r="AD3206" s="135"/>
      <c r="AH3206" s="135"/>
      <c r="AI3206" s="135"/>
    </row>
    <row r="3207" spans="1:35" ht="63">
      <c r="A3207" s="205">
        <v>3203</v>
      </c>
      <c r="B3207" s="206" t="s">
        <v>11025</v>
      </c>
      <c r="C3207" s="207" t="str">
        <f xml:space="preserve"> _xlfn.CONCAT(小韻資料表[[#This Row],[聲母拼音碼]],小韻資料表[[#This Row],[韻母拼音碼]],小韻資料表[[#This Row],[調號]])</f>
        <v>kiok4</v>
      </c>
      <c r="D3207" s="206" t="s">
        <v>11026</v>
      </c>
      <c r="E3207" s="208" t="s">
        <v>294</v>
      </c>
      <c r="F3207" s="205">
        <v>23</v>
      </c>
      <c r="G3207" s="209" t="s">
        <v>11027</v>
      </c>
      <c r="H3207" s="205">
        <f xml:space="preserve"> LEN(小韻資料表[[#This Row],[小韻字集]])</f>
        <v>45</v>
      </c>
      <c r="I3207" s="205" cm="1">
        <f t="array" ref="I3207" xml:space="preserve"> MATCH(TRUE, ISNUMBER( SEARCH( LEFT(小韻資料表[[#This Row],[切語]],1), 切語上字資料表[切語上字]) ), 0)</f>
        <v>1</v>
      </c>
      <c r="J3207" s="210" t="str" cm="1">
        <f t="array" ref="J3207" xml:space="preserve"> INDEX(切語上字資料表[聲母], 小韻資料表[[#This Row],[上字表識別號]])</f>
        <v>見</v>
      </c>
      <c r="K3207" s="210" t="str" cm="1">
        <f t="array" ref="K3207" xml:space="preserve"> INDEX(切語上字資料表[聲母拼音碼], 小韻資料表[[#This Row],[上字表識別號]])</f>
        <v>k</v>
      </c>
      <c r="L3207" s="210" t="str" cm="1">
        <f t="array" ref="L3207" xml:space="preserve"> INDEX(切語上字資料表[清濁], 小韻資料表[[#This Row],[上字表識別號]])</f>
        <v>全清</v>
      </c>
      <c r="M3207" s="223" t="str" cm="1">
        <f t="array" ref="M3207" xml:space="preserve"> INDEX(切語上字資料表[發送收], 小韻資料表[[#This Row],[上字表識別號]])</f>
        <v>發聲</v>
      </c>
      <c r="N3207" s="205" cm="1">
        <f t="array" ref="N3207" xml:space="preserve"> MATCH(TRUE, ISNUMBER( SEARCH( RIGHT(小韻資料表[[#This Row],[切語]],1), 切語下字資料表[切語下字]) ), 0)</f>
        <v>8</v>
      </c>
      <c r="O3207" s="207" t="str" cm="1">
        <f t="array" ref="O3207" xml:space="preserve"> INDEX(切語下字資料表[韻母], 小韻資料表[[#This Row],[下字表識別號]])</f>
        <v>屋開3</v>
      </c>
      <c r="P3207" s="207" t="str" cm="1">
        <f t="array" ref="P3207" xml:space="preserve"> INDEX(切語下字資料表[韻母拼音碼], 小韻資料表[[#This Row],[下字表識別號]])</f>
        <v>iok</v>
      </c>
      <c r="Q3207" s="210" t="str" cm="1">
        <f t="array" ref="Q3207" xml:space="preserve"> INDEX(設定表!$C$19:$C$23, INT( LEFT(小韻資料表[[#This Row],[目次編碼]],1) ))</f>
        <v>入</v>
      </c>
      <c r="R3207" s="210">
        <f xml:space="preserve">  INDEX(設定表!$C$8:$C$15, MATCH( (RIGHT(小韻資料表[[#This Row],[清濁]]) &amp; 小韻資料表[[#This Row],[調]]), 設定表!$B$8:$B$15, 0))</f>
        <v>4</v>
      </c>
      <c r="S3207" s="205" t="s">
        <v>309</v>
      </c>
      <c r="T3207" s="205" t="s">
        <v>309</v>
      </c>
      <c r="U3207" s="226" t="s">
        <v>309</v>
      </c>
      <c r="V3207" s="146" t="s">
        <v>309</v>
      </c>
      <c r="X3207" s="135"/>
      <c r="Y3207" s="135"/>
      <c r="AA3207" s="135"/>
      <c r="AB3207" s="134"/>
      <c r="AC3207" s="135"/>
      <c r="AD3207" s="135"/>
      <c r="AH3207" s="135"/>
      <c r="AI3207" s="135"/>
    </row>
    <row r="3208" spans="1:35" ht="31.5">
      <c r="A3208" s="205">
        <v>3204</v>
      </c>
      <c r="B3208" s="206" t="s">
        <v>11028</v>
      </c>
      <c r="C3208" s="207" t="str">
        <f xml:space="preserve"> _xlfn.CONCAT(小韻資料表[[#This Row],[聲母拼音碼]],小韻資料表[[#This Row],[韻母拼音碼]],小韻資料表[[#This Row],[調號]])</f>
        <v>khiok4</v>
      </c>
      <c r="D3208" s="206" t="s">
        <v>11029</v>
      </c>
      <c r="E3208" s="208" t="s">
        <v>294</v>
      </c>
      <c r="F3208" s="205">
        <v>24</v>
      </c>
      <c r="G3208" s="209" t="s">
        <v>11030</v>
      </c>
      <c r="H3208" s="205">
        <f xml:space="preserve"> LEN(小韻資料表[[#This Row],[小韻字集]])</f>
        <v>8</v>
      </c>
      <c r="I3208" s="205" cm="1">
        <f t="array" ref="I3208" xml:space="preserve"> MATCH(TRUE, ISNUMBER( SEARCH( LEFT(小韻資料表[[#This Row],[切語]],1), 切語上字資料表[切語上字]) ), 0)</f>
        <v>2</v>
      </c>
      <c r="J3208" s="210" t="str" cm="1">
        <f t="array" ref="J3208" xml:space="preserve"> INDEX(切語上字資料表[聲母], 小韻資料表[[#This Row],[上字表識別號]])</f>
        <v>溪</v>
      </c>
      <c r="K3208" s="210" t="str" cm="1">
        <f t="array" ref="K3208" xml:space="preserve"> INDEX(切語上字資料表[聲母拼音碼], 小韻資料表[[#This Row],[上字表識別號]])</f>
        <v>kh</v>
      </c>
      <c r="L3208" s="210" t="str" cm="1">
        <f t="array" ref="L3208" xml:space="preserve"> INDEX(切語上字資料表[清濁], 小韻資料表[[#This Row],[上字表識別號]])</f>
        <v>次清</v>
      </c>
      <c r="M3208" s="223" t="str" cm="1">
        <f t="array" ref="M3208" xml:space="preserve"> INDEX(切語上字資料表[發送收], 小韻資料表[[#This Row],[上字表識別號]])</f>
        <v>送氣</v>
      </c>
      <c r="N3208" s="205" cm="1">
        <f t="array" ref="N3208" xml:space="preserve"> MATCH(TRUE, ISNUMBER( SEARCH( RIGHT(小韻資料表[[#This Row],[切語]],1), 切語下字資料表[切語下字]) ), 0)</f>
        <v>8</v>
      </c>
      <c r="O3208" s="207" t="str" cm="1">
        <f t="array" ref="O3208" xml:space="preserve"> INDEX(切語下字資料表[韻母], 小韻資料表[[#This Row],[下字表識別號]])</f>
        <v>屋開3</v>
      </c>
      <c r="P3208" s="207" t="str" cm="1">
        <f t="array" ref="P3208" xml:space="preserve"> INDEX(切語下字資料表[韻母拼音碼], 小韻資料表[[#This Row],[下字表識別號]])</f>
        <v>iok</v>
      </c>
      <c r="Q3208" s="210" t="str" cm="1">
        <f t="array" ref="Q3208" xml:space="preserve"> INDEX(設定表!$C$19:$C$23, INT( LEFT(小韻資料表[[#This Row],[目次編碼]],1) ))</f>
        <v>入</v>
      </c>
      <c r="R3208" s="210">
        <f xml:space="preserve">  INDEX(設定表!$C$8:$C$15, MATCH( (RIGHT(小韻資料表[[#This Row],[清濁]]) &amp; 小韻資料表[[#This Row],[調]]), 設定表!$B$8:$B$15, 0))</f>
        <v>4</v>
      </c>
      <c r="S3208" s="205" t="s">
        <v>309</v>
      </c>
      <c r="T3208" s="205" t="s">
        <v>309</v>
      </c>
      <c r="U3208" s="226" t="s">
        <v>11031</v>
      </c>
      <c r="V3208" s="147" t="s">
        <v>309</v>
      </c>
      <c r="X3208" s="135"/>
      <c r="Y3208" s="135"/>
      <c r="AA3208" s="135"/>
      <c r="AB3208" s="134"/>
      <c r="AC3208" s="135"/>
      <c r="AD3208" s="135"/>
      <c r="AH3208" s="135"/>
      <c r="AI3208" s="135"/>
    </row>
    <row r="3209" spans="1:35" ht="31.5">
      <c r="A3209" s="205">
        <v>3205</v>
      </c>
      <c r="B3209" s="206" t="s">
        <v>11032</v>
      </c>
      <c r="C3209" s="207" t="str">
        <f xml:space="preserve"> _xlfn.CONCAT(小韻資料表[[#This Row],[聲母拼音碼]],小韻資料表[[#This Row],[韻母拼音碼]],小韻資料表[[#This Row],[調號]])</f>
        <v>siok8</v>
      </c>
      <c r="D3209" s="206" t="s">
        <v>11033</v>
      </c>
      <c r="E3209" s="208" t="s">
        <v>294</v>
      </c>
      <c r="F3209" s="205">
        <v>25</v>
      </c>
      <c r="G3209" s="209" t="s">
        <v>11034</v>
      </c>
      <c r="H3209" s="205">
        <f xml:space="preserve"> LEN(小韻資料表[[#This Row],[小韻字集]])</f>
        <v>9</v>
      </c>
      <c r="I3209" s="205" cm="1">
        <f t="array" ref="I3209" xml:space="preserve"> MATCH(TRUE, ISNUMBER( SEARCH( LEFT(小韻資料表[[#This Row],[切語]],1), 切語上字資料表[切語上字]) ), 0)</f>
        <v>34</v>
      </c>
      <c r="J3209" s="210" t="str" cm="1">
        <f t="array" ref="J3209" xml:space="preserve"> INDEX(切語上字資料表[聲母], 小韻資料表[[#This Row],[上字表識別號]])</f>
        <v>禪</v>
      </c>
      <c r="K3209" s="210" t="str" cm="1">
        <f t="array" ref="K3209" xml:space="preserve"> INDEX(切語上字資料表[聲母拼音碼], 小韻資料表[[#This Row],[上字表識別號]])</f>
        <v>s</v>
      </c>
      <c r="L3209" s="210" t="str" cm="1">
        <f t="array" ref="L3209" xml:space="preserve"> INDEX(切語上字資料表[清濁], 小韻資料表[[#This Row],[上字表識別號]])</f>
        <v>全濁</v>
      </c>
      <c r="M3209" s="223" cm="1">
        <f t="array" ref="M3209" xml:space="preserve"> INDEX(切語上字資料表[發送收], 小韻資料表[[#This Row],[上字表識別號]])</f>
        <v>0</v>
      </c>
      <c r="N3209" s="205" cm="1">
        <f t="array" ref="N3209" xml:space="preserve"> MATCH(TRUE, ISNUMBER( SEARCH( RIGHT(小韻資料表[[#This Row],[切語]],1), 切語下字資料表[切語下字]) ), 0)</f>
        <v>8</v>
      </c>
      <c r="O3209" s="207" t="str" cm="1">
        <f t="array" ref="O3209" xml:space="preserve"> INDEX(切語下字資料表[韻母], 小韻資料表[[#This Row],[下字表識別號]])</f>
        <v>屋開3</v>
      </c>
      <c r="P3209" s="207" t="str" cm="1">
        <f t="array" ref="P3209" xml:space="preserve"> INDEX(切語下字資料表[韻母拼音碼], 小韻資料表[[#This Row],[下字表識別號]])</f>
        <v>iok</v>
      </c>
      <c r="Q3209" s="210" t="str" cm="1">
        <f t="array" ref="Q3209" xml:space="preserve"> INDEX(設定表!$C$19:$C$23, INT( LEFT(小韻資料表[[#This Row],[目次編碼]],1) ))</f>
        <v>入</v>
      </c>
      <c r="R3209" s="210">
        <f xml:space="preserve">  INDEX(設定表!$C$8:$C$15, MATCH( (RIGHT(小韻資料表[[#This Row],[清濁]]) &amp; 小韻資料表[[#This Row],[調]]), 設定表!$B$8:$B$15, 0))</f>
        <v>8</v>
      </c>
      <c r="S3209" s="205" t="s">
        <v>309</v>
      </c>
      <c r="T3209" s="205" t="s">
        <v>309</v>
      </c>
      <c r="U3209" s="226" t="s">
        <v>309</v>
      </c>
      <c r="V3209" s="146" t="s">
        <v>309</v>
      </c>
      <c r="X3209" s="135"/>
      <c r="Y3209" s="135"/>
      <c r="AA3209" s="135"/>
      <c r="AB3209" s="134"/>
      <c r="AC3209" s="135"/>
      <c r="AD3209" s="135"/>
      <c r="AH3209" s="135"/>
      <c r="AI3209" s="135"/>
    </row>
    <row r="3210" spans="1:35" ht="31.5">
      <c r="A3210" s="205">
        <v>3206</v>
      </c>
      <c r="B3210" s="206" t="s">
        <v>11035</v>
      </c>
      <c r="C3210" s="207" t="str">
        <f xml:space="preserve"> _xlfn.CONCAT(小韻資料表[[#This Row],[聲母拼音碼]],小韻資料表[[#This Row],[韻母拼音碼]],小韻資料表[[#This Row],[調號]])</f>
        <v>chiok4</v>
      </c>
      <c r="D3210" s="206" t="s">
        <v>11036</v>
      </c>
      <c r="E3210" s="208" t="s">
        <v>294</v>
      </c>
      <c r="F3210" s="205">
        <v>26</v>
      </c>
      <c r="G3210" s="209" t="s">
        <v>11037</v>
      </c>
      <c r="H3210" s="205">
        <f xml:space="preserve"> LEN(小韻資料表[[#This Row],[小韻字集]])</f>
        <v>6</v>
      </c>
      <c r="I3210" s="205" cm="1">
        <f t="array" ref="I3210" xml:space="preserve"> MATCH(TRUE, ISNUMBER( SEARCH( LEFT(小韻資料表[[#This Row],[切語]],1), 切語上字資料表[切語上字]) ), 0)</f>
        <v>31</v>
      </c>
      <c r="J3210" s="210" t="str" cm="1">
        <f t="array" ref="J3210" xml:space="preserve"> INDEX(切語上字資料表[聲母], 小韻資料表[[#This Row],[上字表識別號]])</f>
        <v>穿</v>
      </c>
      <c r="K3210" s="210" t="str" cm="1">
        <f t="array" ref="K3210" xml:space="preserve"> INDEX(切語上字資料表[聲母拼音碼], 小韻資料表[[#This Row],[上字表識別號]])</f>
        <v>ch</v>
      </c>
      <c r="L3210" s="210" t="str" cm="1">
        <f t="array" ref="L3210" xml:space="preserve"> INDEX(切語上字資料表[清濁], 小韻資料表[[#This Row],[上字表識別號]])</f>
        <v>次清</v>
      </c>
      <c r="M3210" s="223" t="str" cm="1">
        <f t="array" ref="M3210" xml:space="preserve"> INDEX(切語上字資料表[發送收], 小韻資料表[[#This Row],[上字表識別號]])</f>
        <v>送氣</v>
      </c>
      <c r="N3210" s="205" cm="1">
        <f t="array" ref="N3210" xml:space="preserve"> MATCH(TRUE, ISNUMBER( SEARCH( RIGHT(小韻資料表[[#This Row],[切語]],1), 切語下字資料表[切語下字]) ), 0)</f>
        <v>8</v>
      </c>
      <c r="O3210" s="207" t="str" cm="1">
        <f t="array" ref="O3210" xml:space="preserve"> INDEX(切語下字資料表[韻母], 小韻資料表[[#This Row],[下字表識別號]])</f>
        <v>屋開3</v>
      </c>
      <c r="P3210" s="207" t="str" cm="1">
        <f t="array" ref="P3210" xml:space="preserve"> INDEX(切語下字資料表[韻母拼音碼], 小韻資料表[[#This Row],[下字表識別號]])</f>
        <v>iok</v>
      </c>
      <c r="Q3210" s="210" t="str" cm="1">
        <f t="array" ref="Q3210" xml:space="preserve"> INDEX(設定表!$C$19:$C$23, INT( LEFT(小韻資料表[[#This Row],[目次編碼]],1) ))</f>
        <v>入</v>
      </c>
      <c r="R3210" s="210">
        <f xml:space="preserve">  INDEX(設定表!$C$8:$C$15, MATCH( (RIGHT(小韻資料表[[#This Row],[清濁]]) &amp; 小韻資料表[[#This Row],[調]]), 設定表!$B$8:$B$15, 0))</f>
        <v>4</v>
      </c>
      <c r="S3210" s="205" t="s">
        <v>309</v>
      </c>
      <c r="T3210" s="205" t="s">
        <v>309</v>
      </c>
      <c r="U3210" s="226" t="s">
        <v>309</v>
      </c>
      <c r="V3210" s="147" t="s">
        <v>309</v>
      </c>
      <c r="X3210" s="135"/>
      <c r="Y3210" s="135"/>
      <c r="AA3210" s="135"/>
      <c r="AB3210" s="134"/>
      <c r="AC3210" s="135"/>
      <c r="AD3210" s="135"/>
      <c r="AH3210" s="135"/>
      <c r="AI3210" s="135"/>
    </row>
    <row r="3211" spans="1:35" ht="63">
      <c r="A3211" s="205">
        <v>3207</v>
      </c>
      <c r="B3211" s="206" t="s">
        <v>11038</v>
      </c>
      <c r="C3211" s="207" t="str">
        <f xml:space="preserve"> _xlfn.CONCAT(小韻資料表[[#This Row],[聲母拼音碼]],小韻資料表[[#This Row],[韻母拼音碼]],小韻資料表[[#This Row],[調號]])</f>
        <v>Øiok8</v>
      </c>
      <c r="D3211" s="206" t="s">
        <v>11039</v>
      </c>
      <c r="E3211" s="208" t="s">
        <v>294</v>
      </c>
      <c r="F3211" s="205">
        <v>27</v>
      </c>
      <c r="G3211" s="209" t="s">
        <v>11040</v>
      </c>
      <c r="H3211" s="205">
        <f xml:space="preserve"> LEN(小韻資料表[[#This Row],[小韻字集]])</f>
        <v>30</v>
      </c>
      <c r="I3211" s="205" cm="1">
        <f t="array" ref="I3211" xml:space="preserve"> MATCH(TRUE, ISNUMBER( SEARCH( LEFT(小韻資料表[[#This Row],[切語]],1), 切語上字資料表[切語上字]) ), 0)</f>
        <v>39</v>
      </c>
      <c r="J3211" s="210" t="str" cm="1">
        <f t="array" ref="J3211" xml:space="preserve"> INDEX(切語上字資料表[聲母], 小韻資料表[[#This Row],[上字表識別號]])</f>
        <v>喻</v>
      </c>
      <c r="K3211" s="210" t="str" cm="1">
        <f t="array" ref="K3211" xml:space="preserve"> INDEX(切語上字資料表[聲母拼音碼], 小韻資料表[[#This Row],[上字表識別號]])</f>
        <v>Ø</v>
      </c>
      <c r="L3211" s="210" t="str" cm="1">
        <f t="array" ref="L3211" xml:space="preserve"> INDEX(切語上字資料表[清濁], 小韻資料表[[#This Row],[上字表識別號]])</f>
        <v>次濁</v>
      </c>
      <c r="M3211" s="223" t="str" cm="1">
        <f t="array" ref="M3211" xml:space="preserve"> INDEX(切語上字資料表[發送收], 小韻資料表[[#This Row],[上字表識別號]])</f>
        <v>發聲</v>
      </c>
      <c r="N3211" s="205" cm="1">
        <f t="array" ref="N3211" xml:space="preserve"> MATCH(TRUE, ISNUMBER( SEARCH( RIGHT(小韻資料表[[#This Row],[切語]],1), 切語下字資料表[切語下字]) ), 0)</f>
        <v>8</v>
      </c>
      <c r="O3211" s="207" t="str" cm="1">
        <f t="array" ref="O3211" xml:space="preserve"> INDEX(切語下字資料表[韻母], 小韻資料表[[#This Row],[下字表識別號]])</f>
        <v>屋開3</v>
      </c>
      <c r="P3211" s="207" t="str" cm="1">
        <f t="array" ref="P3211" xml:space="preserve"> INDEX(切語下字資料表[韻母拼音碼], 小韻資料表[[#This Row],[下字表識別號]])</f>
        <v>iok</v>
      </c>
      <c r="Q3211" s="210" t="str" cm="1">
        <f t="array" ref="Q3211" xml:space="preserve"> INDEX(設定表!$C$19:$C$23, INT( LEFT(小韻資料表[[#This Row],[目次編碼]],1) ))</f>
        <v>入</v>
      </c>
      <c r="R3211" s="210">
        <f xml:space="preserve">  INDEX(設定表!$C$8:$C$15, MATCH( (RIGHT(小韻資料表[[#This Row],[清濁]]) &amp; 小韻資料表[[#This Row],[調]]), 設定表!$B$8:$B$15, 0))</f>
        <v>8</v>
      </c>
      <c r="S3211" s="205" t="s">
        <v>309</v>
      </c>
      <c r="T3211" s="205" t="s">
        <v>309</v>
      </c>
      <c r="U3211" s="226" t="s">
        <v>309</v>
      </c>
      <c r="V3211" s="146" t="s">
        <v>309</v>
      </c>
      <c r="X3211" s="135"/>
      <c r="Y3211" s="135"/>
      <c r="AA3211" s="135"/>
      <c r="AB3211" s="134"/>
      <c r="AC3211" s="135"/>
      <c r="AD3211" s="135"/>
      <c r="AH3211" s="135"/>
      <c r="AI3211" s="135"/>
    </row>
    <row r="3212" spans="1:35" ht="31.5">
      <c r="A3212" s="205">
        <v>3208</v>
      </c>
      <c r="B3212" s="206" t="s">
        <v>11041</v>
      </c>
      <c r="C3212" s="207" t="str">
        <f xml:space="preserve"> _xlfn.CONCAT(小韻資料表[[#This Row],[聲母拼音碼]],小韻資料表[[#This Row],[韻母拼音碼]],小韻資料表[[#This Row],[調號]])</f>
        <v>khiok8</v>
      </c>
      <c r="D3212" s="206" t="s">
        <v>11042</v>
      </c>
      <c r="E3212" s="208" t="s">
        <v>294</v>
      </c>
      <c r="F3212" s="205">
        <v>28</v>
      </c>
      <c r="G3212" s="209" t="s">
        <v>11043</v>
      </c>
      <c r="H3212" s="205">
        <f xml:space="preserve"> LEN(小韻資料表[[#This Row],[小韻字集]])</f>
        <v>15</v>
      </c>
      <c r="I3212" s="205" cm="1">
        <f t="array" ref="I3212" xml:space="preserve"> MATCH(TRUE, ISNUMBER( SEARCH( LEFT(小韻資料表[[#This Row],[切語]],1), 切語上字資料表[切語上字]) ), 0)</f>
        <v>3</v>
      </c>
      <c r="J3212" s="210" t="str" cm="1">
        <f t="array" ref="J3212" xml:space="preserve"> INDEX(切語上字資料表[聲母], 小韻資料表[[#This Row],[上字表識別號]])</f>
        <v>群</v>
      </c>
      <c r="K3212" s="210" t="str" cm="1">
        <f t="array" ref="K3212" xml:space="preserve"> INDEX(切語上字資料表[聲母拼音碼], 小韻資料表[[#This Row],[上字表識別號]])</f>
        <v>kh</v>
      </c>
      <c r="L3212" s="210" t="str" cm="1">
        <f t="array" ref="L3212" xml:space="preserve"> INDEX(切語上字資料表[清濁], 小韻資料表[[#This Row],[上字表識別號]])</f>
        <v>全濁</v>
      </c>
      <c r="M3212" s="223" cm="1">
        <f t="array" ref="M3212" xml:space="preserve"> INDEX(切語上字資料表[發送收], 小韻資料表[[#This Row],[上字表識別號]])</f>
        <v>0</v>
      </c>
      <c r="N3212" s="205" cm="1">
        <f t="array" ref="N3212" xml:space="preserve"> MATCH(TRUE, ISNUMBER( SEARCH( RIGHT(小韻資料表[[#This Row],[切語]],1), 切語下字資料表[切語下字]) ), 0)</f>
        <v>8</v>
      </c>
      <c r="O3212" s="207" t="str" cm="1">
        <f t="array" ref="O3212" xml:space="preserve"> INDEX(切語下字資料表[韻母], 小韻資料表[[#This Row],[下字表識別號]])</f>
        <v>屋開3</v>
      </c>
      <c r="P3212" s="207" t="str" cm="1">
        <f t="array" ref="P3212" xml:space="preserve"> INDEX(切語下字資料表[韻母拼音碼], 小韻資料表[[#This Row],[下字表識別號]])</f>
        <v>iok</v>
      </c>
      <c r="Q3212" s="210" t="str" cm="1">
        <f t="array" ref="Q3212" xml:space="preserve"> INDEX(設定表!$C$19:$C$23, INT( LEFT(小韻資料表[[#This Row],[目次編碼]],1) ))</f>
        <v>入</v>
      </c>
      <c r="R3212" s="210">
        <f xml:space="preserve">  INDEX(設定表!$C$8:$C$15, MATCH( (RIGHT(小韻資料表[[#This Row],[清濁]]) &amp; 小韻資料表[[#This Row],[調]]), 設定表!$B$8:$B$15, 0))</f>
        <v>8</v>
      </c>
      <c r="S3212" s="205" t="s">
        <v>309</v>
      </c>
      <c r="T3212" s="205" t="s">
        <v>309</v>
      </c>
      <c r="U3212" s="226" t="s">
        <v>309</v>
      </c>
      <c r="V3212" s="147" t="s">
        <v>309</v>
      </c>
      <c r="X3212" s="135"/>
      <c r="Y3212" s="135"/>
      <c r="AA3212" s="135"/>
      <c r="AB3212" s="134"/>
      <c r="AC3212" s="135"/>
      <c r="AD3212" s="135"/>
      <c r="AH3212" s="135"/>
      <c r="AI3212" s="135"/>
    </row>
    <row r="3213" spans="1:35" ht="31.5">
      <c r="A3213" s="205">
        <v>3209</v>
      </c>
      <c r="B3213" s="206" t="s">
        <v>11044</v>
      </c>
      <c r="C3213" s="207" t="str">
        <f xml:space="preserve"> _xlfn.CONCAT(小韻資料表[[#This Row],[聲母拼音碼]],小韻資料表[[#This Row],[韻母拼音碼]],小韻資料表[[#This Row],[調號]])</f>
        <v>chiok4</v>
      </c>
      <c r="D3213" s="206" t="s">
        <v>11045</v>
      </c>
      <c r="E3213" s="208" t="s">
        <v>294</v>
      </c>
      <c r="F3213" s="205">
        <v>29</v>
      </c>
      <c r="G3213" s="209" t="s">
        <v>11046</v>
      </c>
      <c r="H3213" s="205">
        <f xml:space="preserve"> LEN(小韻資料表[[#This Row],[小韻字集]])</f>
        <v>3</v>
      </c>
      <c r="I3213" s="205" cm="1">
        <f t="array" ref="I3213" xml:space="preserve"> MATCH(TRUE, ISNUMBER( SEARCH( LEFT(小韻資料表[[#This Row],[切語]],1), 切語上字資料表[切語上字]) ), 0)</f>
        <v>22</v>
      </c>
      <c r="J3213" s="210" t="str" cm="1">
        <f t="array" ref="J3213" xml:space="preserve"> INDEX(切語上字資料表[聲母], 小韻資料表[[#This Row],[上字表識別號]])</f>
        <v>清</v>
      </c>
      <c r="K3213" s="210" t="str" cm="1">
        <f t="array" ref="K3213" xml:space="preserve"> INDEX(切語上字資料表[聲母拼音碼], 小韻資料表[[#This Row],[上字表識別號]])</f>
        <v>ch</v>
      </c>
      <c r="L3213" s="210" t="str" cm="1">
        <f t="array" ref="L3213" xml:space="preserve"> INDEX(切語上字資料表[清濁], 小韻資料表[[#This Row],[上字表識別號]])</f>
        <v>次清</v>
      </c>
      <c r="M3213" s="223" t="str" cm="1">
        <f t="array" ref="M3213" xml:space="preserve"> INDEX(切語上字資料表[發送收], 小韻資料表[[#This Row],[上字表識別號]])</f>
        <v>送氣</v>
      </c>
      <c r="N3213" s="205" cm="1">
        <f t="array" ref="N3213" xml:space="preserve"> MATCH(TRUE, ISNUMBER( SEARCH( RIGHT(小韻資料表[[#This Row],[切語]],1), 切語下字資料表[切語下字]) ), 0)</f>
        <v>8</v>
      </c>
      <c r="O3213" s="207" t="str" cm="1">
        <f t="array" ref="O3213" xml:space="preserve"> INDEX(切語下字資料表[韻母], 小韻資料表[[#This Row],[下字表識別號]])</f>
        <v>屋開3</v>
      </c>
      <c r="P3213" s="207" t="str" cm="1">
        <f t="array" ref="P3213" xml:space="preserve"> INDEX(切語下字資料表[韻母拼音碼], 小韻資料表[[#This Row],[下字表識別號]])</f>
        <v>iok</v>
      </c>
      <c r="Q3213" s="210" t="str" cm="1">
        <f t="array" ref="Q3213" xml:space="preserve"> INDEX(設定表!$C$19:$C$23, INT( LEFT(小韻資料表[[#This Row],[目次編碼]],1) ))</f>
        <v>入</v>
      </c>
      <c r="R3213" s="210">
        <f xml:space="preserve">  INDEX(設定表!$C$8:$C$15, MATCH( (RIGHT(小韻資料表[[#This Row],[清濁]]) &amp; 小韻資料表[[#This Row],[調]]), 設定表!$B$8:$B$15, 0))</f>
        <v>4</v>
      </c>
      <c r="S3213" s="205" t="s">
        <v>309</v>
      </c>
      <c r="T3213" s="205" t="s">
        <v>309</v>
      </c>
      <c r="U3213" s="226" t="s">
        <v>309</v>
      </c>
      <c r="V3213" s="146" t="s">
        <v>309</v>
      </c>
      <c r="X3213" s="135"/>
      <c r="Y3213" s="135"/>
      <c r="AA3213" s="135"/>
      <c r="AB3213" s="134"/>
      <c r="AC3213" s="135"/>
      <c r="AD3213" s="135"/>
      <c r="AH3213" s="135"/>
      <c r="AI3213" s="135"/>
    </row>
    <row r="3214" spans="1:35" ht="31.5">
      <c r="A3214" s="205">
        <v>3210</v>
      </c>
      <c r="B3214" s="206" t="s">
        <v>11047</v>
      </c>
      <c r="C3214" s="207" t="str">
        <f xml:space="preserve"> _xlfn.CONCAT(小韻資料表[[#This Row],[聲母拼音碼]],小韻資料表[[#This Row],[韻母拼音碼]],小韻資料表[[#This Row],[調號]])</f>
        <v>jiok8</v>
      </c>
      <c r="D3214" s="206" t="s">
        <v>11048</v>
      </c>
      <c r="E3214" s="208" t="s">
        <v>294</v>
      </c>
      <c r="F3214" s="205">
        <v>30</v>
      </c>
      <c r="G3214" s="209" t="s">
        <v>11049</v>
      </c>
      <c r="H3214" s="205">
        <f xml:space="preserve"> LEN(小韻資料表[[#This Row],[小韻字集]])</f>
        <v>3</v>
      </c>
      <c r="I3214" s="205" cm="1">
        <f t="array" ref="I3214" xml:space="preserve"> MATCH(TRUE, ISNUMBER( SEARCH( LEFT(小韻資料表[[#This Row],[切語]],1), 切語上字資料表[切語上字]) ), 0)</f>
        <v>41</v>
      </c>
      <c r="J3214" s="210" t="str" cm="1">
        <f t="array" ref="J3214" xml:space="preserve"> INDEX(切語上字資料表[聲母], 小韻資料表[[#This Row],[上字表識別號]])</f>
        <v>日</v>
      </c>
      <c r="K3214" s="210" t="str" cm="1">
        <f t="array" ref="K3214" xml:space="preserve"> INDEX(切語上字資料表[聲母拼音碼], 小韻資料表[[#This Row],[上字表識別號]])</f>
        <v>j</v>
      </c>
      <c r="L3214" s="210" t="str" cm="1">
        <f t="array" ref="L3214" xml:space="preserve"> INDEX(切語上字資料表[清濁], 小韻資料表[[#This Row],[上字表識別號]])</f>
        <v>次濁</v>
      </c>
      <c r="M3214" s="223" t="str" cm="1">
        <f t="array" ref="M3214" xml:space="preserve"> INDEX(切語上字資料表[發送收], 小韻資料表[[#This Row],[上字表識別號]])</f>
        <v>收聲</v>
      </c>
      <c r="N3214" s="205" cm="1">
        <f t="array" ref="N3214" xml:space="preserve"> MATCH(TRUE, ISNUMBER( SEARCH( RIGHT(小韻資料表[[#This Row],[切語]],1), 切語下字資料表[切語下字]) ), 0)</f>
        <v>8</v>
      </c>
      <c r="O3214" s="207" t="str" cm="1">
        <f t="array" ref="O3214" xml:space="preserve"> INDEX(切語下字資料表[韻母], 小韻資料表[[#This Row],[下字表識別號]])</f>
        <v>屋開3</v>
      </c>
      <c r="P3214" s="207" t="str" cm="1">
        <f t="array" ref="P3214" xml:space="preserve"> INDEX(切語下字資料表[韻母拼音碼], 小韻資料表[[#This Row],[下字表識別號]])</f>
        <v>iok</v>
      </c>
      <c r="Q3214" s="210" t="str" cm="1">
        <f t="array" ref="Q3214" xml:space="preserve"> INDEX(設定表!$C$19:$C$23, INT( LEFT(小韻資料表[[#This Row],[目次編碼]],1) ))</f>
        <v>入</v>
      </c>
      <c r="R3214" s="210">
        <f xml:space="preserve">  INDEX(設定表!$C$8:$C$15, MATCH( (RIGHT(小韻資料表[[#This Row],[清濁]]) &amp; 小韻資料表[[#This Row],[調]]), 設定表!$B$8:$B$15, 0))</f>
        <v>8</v>
      </c>
      <c r="S3214" s="205" t="s">
        <v>309</v>
      </c>
      <c r="T3214" s="205" t="s">
        <v>309</v>
      </c>
      <c r="U3214" s="226" t="s">
        <v>11050</v>
      </c>
      <c r="V3214" s="147" t="s">
        <v>309</v>
      </c>
      <c r="X3214" s="135"/>
      <c r="Y3214" s="135"/>
      <c r="AA3214" s="135"/>
      <c r="AB3214" s="134"/>
      <c r="AC3214" s="135"/>
      <c r="AD3214" s="135"/>
      <c r="AH3214" s="135"/>
      <c r="AI3214" s="135"/>
    </row>
    <row r="3215" spans="1:35" ht="31.5">
      <c r="A3215" s="205">
        <v>3211</v>
      </c>
      <c r="B3215" s="206" t="s">
        <v>11051</v>
      </c>
      <c r="C3215" s="207" t="str">
        <f xml:space="preserve"> _xlfn.CONCAT(小韻資料表[[#This Row],[聲母拼音碼]],小韻資料表[[#This Row],[韻母拼音碼]],小韻資料表[[#This Row],[調號]])</f>
        <v>ciok4</v>
      </c>
      <c r="D3215" s="206" t="s">
        <v>11052</v>
      </c>
      <c r="E3215" s="208" t="s">
        <v>294</v>
      </c>
      <c r="F3215" s="205">
        <v>31</v>
      </c>
      <c r="G3215" s="209" t="s">
        <v>11053</v>
      </c>
      <c r="H3215" s="205">
        <f xml:space="preserve"> LEN(小韻資料表[[#This Row],[小韻字集]])</f>
        <v>5</v>
      </c>
      <c r="I3215" s="205" cm="1">
        <f t="array" ref="I3215" xml:space="preserve"> MATCH(TRUE, ISNUMBER( SEARCH( LEFT(小韻資料表[[#This Row],[切語]],1), 切語上字資料表[切語上字]) ), 0)</f>
        <v>30</v>
      </c>
      <c r="J3215" s="210" t="str" cm="1">
        <f t="array" ref="J3215" xml:space="preserve"> INDEX(切語上字資料表[聲母], 小韻資料表[[#This Row],[上字表識別號]])</f>
        <v>照</v>
      </c>
      <c r="K3215" s="210" t="str" cm="1">
        <f t="array" ref="K3215" xml:space="preserve"> INDEX(切語上字資料表[聲母拼音碼], 小韻資料表[[#This Row],[上字表識別號]])</f>
        <v>c</v>
      </c>
      <c r="L3215" s="210" t="str" cm="1">
        <f t="array" ref="L3215" xml:space="preserve"> INDEX(切語上字資料表[清濁], 小韻資料表[[#This Row],[上字表識別號]])</f>
        <v>全清</v>
      </c>
      <c r="M3215" s="223" t="str" cm="1">
        <f t="array" ref="M3215" xml:space="preserve"> INDEX(切語上字資料表[發送收], 小韻資料表[[#This Row],[上字表識別號]])</f>
        <v>發聲</v>
      </c>
      <c r="N3215" s="205" cm="1">
        <f t="array" ref="N3215" xml:space="preserve"> MATCH(TRUE, ISNUMBER( SEARCH( RIGHT(小韻資料表[[#This Row],[切語]],1), 切語下字資料表[切語下字]) ), 0)</f>
        <v>8</v>
      </c>
      <c r="O3215" s="207" t="str" cm="1">
        <f t="array" ref="O3215" xml:space="preserve"> INDEX(切語下字資料表[韻母], 小韻資料表[[#This Row],[下字表識別號]])</f>
        <v>屋開3</v>
      </c>
      <c r="P3215" s="207" t="str" cm="1">
        <f t="array" ref="P3215" xml:space="preserve"> INDEX(切語下字資料表[韻母拼音碼], 小韻資料表[[#This Row],[下字表識別號]])</f>
        <v>iok</v>
      </c>
      <c r="Q3215" s="210" t="str" cm="1">
        <f t="array" ref="Q3215" xml:space="preserve"> INDEX(設定表!$C$19:$C$23, INT( LEFT(小韻資料表[[#This Row],[目次編碼]],1) ))</f>
        <v>入</v>
      </c>
      <c r="R3215" s="210">
        <f xml:space="preserve">  INDEX(設定表!$C$8:$C$15, MATCH( (RIGHT(小韻資料表[[#This Row],[清濁]]) &amp; 小韻資料表[[#This Row],[調]]), 設定表!$B$8:$B$15, 0))</f>
        <v>4</v>
      </c>
      <c r="S3215" s="205" t="s">
        <v>309</v>
      </c>
      <c r="T3215" s="205" t="s">
        <v>309</v>
      </c>
      <c r="U3215" s="226" t="s">
        <v>309</v>
      </c>
      <c r="V3215" s="146" t="s">
        <v>309</v>
      </c>
      <c r="X3215" s="135"/>
      <c r="Y3215" s="135"/>
      <c r="AA3215" s="135"/>
      <c r="AB3215" s="134"/>
      <c r="AC3215" s="135"/>
      <c r="AD3215" s="135"/>
      <c r="AH3215" s="135"/>
      <c r="AI3215" s="135"/>
    </row>
    <row r="3216" spans="1:35" ht="31.5">
      <c r="A3216" s="205">
        <v>3212</v>
      </c>
      <c r="B3216" s="206" t="s">
        <v>11054</v>
      </c>
      <c r="C3216" s="207" t="str">
        <f xml:space="preserve"> _xlfn.CONCAT(小韻資料表[[#This Row],[聲母拼音碼]],小韻資料表[[#This Row],[韻母拼音碼]],小韻資料表[[#This Row],[調號]])</f>
        <v>siok4</v>
      </c>
      <c r="D3216" s="206" t="s">
        <v>11055</v>
      </c>
      <c r="E3216" s="208" t="s">
        <v>294</v>
      </c>
      <c r="F3216" s="205">
        <v>32</v>
      </c>
      <c r="G3216" s="209" t="s">
        <v>11056</v>
      </c>
      <c r="H3216" s="205">
        <f xml:space="preserve"> LEN(小韻資料表[[#This Row],[小韻字集]])</f>
        <v>15</v>
      </c>
      <c r="I3216" s="205" cm="1">
        <f t="array" ref="I3216" xml:space="preserve"> MATCH(TRUE, ISNUMBER( SEARCH( LEFT(小韻資料表[[#This Row],[切語]],1), 切語上字資料表[切語上字]) ), 0)</f>
        <v>33</v>
      </c>
      <c r="J3216" s="210" t="str" cm="1">
        <f t="array" ref="J3216" xml:space="preserve"> INDEX(切語上字資料表[聲母], 小韻資料表[[#This Row],[上字表識別號]])</f>
        <v>審</v>
      </c>
      <c r="K3216" s="210" t="str" cm="1">
        <f t="array" ref="K3216" xml:space="preserve"> INDEX(切語上字資料表[聲母拼音碼], 小韻資料表[[#This Row],[上字表識別號]])</f>
        <v>s</v>
      </c>
      <c r="L3216" s="210" t="str" cm="1">
        <f t="array" ref="L3216" xml:space="preserve"> INDEX(切語上字資料表[清濁], 小韻資料表[[#This Row],[上字表識別號]])</f>
        <v>全清</v>
      </c>
      <c r="M3216" s="223" t="str" cm="1">
        <f t="array" ref="M3216" xml:space="preserve"> INDEX(切語上字資料表[發送收], 小韻資料表[[#This Row],[上字表識別號]])</f>
        <v>送氣</v>
      </c>
      <c r="N3216" s="205" cm="1">
        <f t="array" ref="N3216" xml:space="preserve"> MATCH(TRUE, ISNUMBER( SEARCH( RIGHT(小韻資料表[[#This Row],[切語]],1), 切語下字資料表[切語下字]) ), 0)</f>
        <v>8</v>
      </c>
      <c r="O3216" s="207" t="str" cm="1">
        <f t="array" ref="O3216" xml:space="preserve"> INDEX(切語下字資料表[韻母], 小韻資料表[[#This Row],[下字表識別號]])</f>
        <v>屋開3</v>
      </c>
      <c r="P3216" s="207" t="str" cm="1">
        <f t="array" ref="P3216" xml:space="preserve"> INDEX(切語下字資料表[韻母拼音碼], 小韻資料表[[#This Row],[下字表識別號]])</f>
        <v>iok</v>
      </c>
      <c r="Q3216" s="210" t="str" cm="1">
        <f t="array" ref="Q3216" xml:space="preserve"> INDEX(設定表!$C$19:$C$23, INT( LEFT(小韻資料表[[#This Row],[目次編碼]],1) ))</f>
        <v>入</v>
      </c>
      <c r="R3216" s="210">
        <f xml:space="preserve">  INDEX(設定表!$C$8:$C$15, MATCH( (RIGHT(小韻資料表[[#This Row],[清濁]]) &amp; 小韻資料表[[#This Row],[調]]), 設定表!$B$8:$B$15, 0))</f>
        <v>4</v>
      </c>
      <c r="S3216" s="205" t="s">
        <v>309</v>
      </c>
      <c r="T3216" s="205" t="s">
        <v>309</v>
      </c>
      <c r="U3216" s="226" t="s">
        <v>11057</v>
      </c>
      <c r="V3216" s="147" t="s">
        <v>309</v>
      </c>
      <c r="X3216" s="135"/>
      <c r="Y3216" s="135"/>
      <c r="AA3216" s="135"/>
      <c r="AB3216" s="134"/>
      <c r="AC3216" s="135"/>
      <c r="AD3216" s="135"/>
      <c r="AH3216" s="135"/>
      <c r="AI3216" s="135"/>
    </row>
    <row r="3217" spans="1:35" ht="31.5">
      <c r="A3217" s="205">
        <v>3213</v>
      </c>
      <c r="B3217" s="206" t="s">
        <v>11058</v>
      </c>
      <c r="C3217" s="207" t="str">
        <f xml:space="preserve"> _xlfn.CONCAT(小韻資料表[[#This Row],[聲母拼音碼]],小韻資料表[[#This Row],[韻母拼音碼]],小韻資料表[[#This Row],[調號]])</f>
        <v>hiok4</v>
      </c>
      <c r="D3217" s="206" t="s">
        <v>11059</v>
      </c>
      <c r="E3217" s="208" t="s">
        <v>294</v>
      </c>
      <c r="F3217" s="205">
        <v>33</v>
      </c>
      <c r="G3217" s="209" t="s">
        <v>11060</v>
      </c>
      <c r="H3217" s="205">
        <f xml:space="preserve"> LEN(小韻資料表[[#This Row],[小韻字集]])</f>
        <v>12</v>
      </c>
      <c r="I3217" s="205" cm="1">
        <f t="array" ref="I3217" xml:space="preserve"> MATCH(TRUE, ISNUMBER( SEARCH( LEFT(小韻資料表[[#This Row],[切語]],1), 切語上字資料表[切語上字]) ), 0)</f>
        <v>36</v>
      </c>
      <c r="J3217" s="210" t="str" cm="1">
        <f t="array" ref="J3217" xml:space="preserve"> INDEX(切語上字資料表[聲母], 小韻資料表[[#This Row],[上字表識別號]])</f>
        <v>曉</v>
      </c>
      <c r="K3217" s="210" t="str" cm="1">
        <f t="array" ref="K3217" xml:space="preserve"> INDEX(切語上字資料表[聲母拼音碼], 小韻資料表[[#This Row],[上字表識別號]])</f>
        <v>h</v>
      </c>
      <c r="L3217" s="210" t="str" cm="1">
        <f t="array" ref="L3217" xml:space="preserve"> INDEX(切語上字資料表[清濁], 小韻資料表[[#This Row],[上字表識別號]])</f>
        <v>次清</v>
      </c>
      <c r="M3217" s="223" t="str" cm="1">
        <f t="array" ref="M3217" xml:space="preserve"> INDEX(切語上字資料表[發送收], 小韻資料表[[#This Row],[上字表識別號]])</f>
        <v>送氣</v>
      </c>
      <c r="N3217" s="205" cm="1">
        <f t="array" ref="N3217" xml:space="preserve"> MATCH(TRUE, ISNUMBER( SEARCH( RIGHT(小韻資料表[[#This Row],[切語]],1), 切語下字資料表[切語下字]) ), 0)</f>
        <v>8</v>
      </c>
      <c r="O3217" s="207" t="str" cm="1">
        <f t="array" ref="O3217" xml:space="preserve"> INDEX(切語下字資料表[韻母], 小韻資料表[[#This Row],[下字表識別號]])</f>
        <v>屋開3</v>
      </c>
      <c r="P3217" s="207" t="str" cm="1">
        <f t="array" ref="P3217" xml:space="preserve"> INDEX(切語下字資料表[韻母拼音碼], 小韻資料表[[#This Row],[下字表識別號]])</f>
        <v>iok</v>
      </c>
      <c r="Q3217" s="210" t="str" cm="1">
        <f t="array" ref="Q3217" xml:space="preserve"> INDEX(設定表!$C$19:$C$23, INT( LEFT(小韻資料表[[#This Row],[目次編碼]],1) ))</f>
        <v>入</v>
      </c>
      <c r="R3217" s="210">
        <f xml:space="preserve">  INDEX(設定表!$C$8:$C$15, MATCH( (RIGHT(小韻資料表[[#This Row],[清濁]]) &amp; 小韻資料表[[#This Row],[調]]), 設定表!$B$8:$B$15, 0))</f>
        <v>4</v>
      </c>
      <c r="S3217" s="205" t="s">
        <v>11061</v>
      </c>
      <c r="T3217" s="205" t="s">
        <v>309</v>
      </c>
      <c r="U3217" s="226" t="s">
        <v>309</v>
      </c>
      <c r="V3217" s="146" t="s">
        <v>309</v>
      </c>
      <c r="X3217" s="135"/>
      <c r="Y3217" s="135"/>
      <c r="AA3217" s="135"/>
      <c r="AB3217" s="134"/>
      <c r="AC3217" s="135"/>
      <c r="AD3217" s="135"/>
      <c r="AH3217" s="135"/>
      <c r="AI3217" s="135"/>
    </row>
    <row r="3218" spans="1:35" ht="31.5">
      <c r="A3218" s="205">
        <v>3214</v>
      </c>
      <c r="B3218" s="206" t="s">
        <v>11062</v>
      </c>
      <c r="C3218" s="207" t="str">
        <f xml:space="preserve"> _xlfn.CONCAT(小韻資料表[[#This Row],[聲母拼音碼]],小韻資料表[[#This Row],[韻母拼音碼]],小韻資料表[[#This Row],[調號]])</f>
        <v>tiok4</v>
      </c>
      <c r="D3218" s="206" t="s">
        <v>11063</v>
      </c>
      <c r="E3218" s="208" t="s">
        <v>294</v>
      </c>
      <c r="F3218" s="205">
        <v>34</v>
      </c>
      <c r="G3218" s="209" t="s">
        <v>11064</v>
      </c>
      <c r="H3218" s="205">
        <f xml:space="preserve"> LEN(小韻資料表[[#This Row],[小韻字集]])</f>
        <v>7</v>
      </c>
      <c r="I3218" s="205" cm="1">
        <f t="array" ref="I3218" xml:space="preserve"> MATCH(TRUE, ISNUMBER( SEARCH( LEFT(小韻資料表[[#This Row],[切語]],1), 切語上字資料表[切語上字]) ), 0)</f>
        <v>9</v>
      </c>
      <c r="J3218" s="210" t="str" cm="1">
        <f t="array" ref="J3218" xml:space="preserve"> INDEX(切語上字資料表[聲母], 小韻資料表[[#This Row],[上字表識別號]])</f>
        <v>知</v>
      </c>
      <c r="K3218" s="210" t="str" cm="1">
        <f t="array" ref="K3218" xml:space="preserve"> INDEX(切語上字資料表[聲母拼音碼], 小韻資料表[[#This Row],[上字表識別號]])</f>
        <v>t</v>
      </c>
      <c r="L3218" s="210" t="str" cm="1">
        <f t="array" ref="L3218" xml:space="preserve"> INDEX(切語上字資料表[清濁], 小韻資料表[[#This Row],[上字表識別號]])</f>
        <v>全清</v>
      </c>
      <c r="M3218" s="223" t="str" cm="1">
        <f t="array" ref="M3218" xml:space="preserve"> INDEX(切語上字資料表[發送收], 小韻資料表[[#This Row],[上字表識別號]])</f>
        <v>發聲</v>
      </c>
      <c r="N3218" s="205" cm="1">
        <f t="array" ref="N3218" xml:space="preserve"> MATCH(TRUE, ISNUMBER( SEARCH( RIGHT(小韻資料表[[#This Row],[切語]],1), 切語下字資料表[切語下字]) ), 0)</f>
        <v>8</v>
      </c>
      <c r="O3218" s="207" t="str" cm="1">
        <f t="array" ref="O3218" xml:space="preserve"> INDEX(切語下字資料表[韻母], 小韻資料表[[#This Row],[下字表識別號]])</f>
        <v>屋開3</v>
      </c>
      <c r="P3218" s="207" t="str" cm="1">
        <f t="array" ref="P3218" xml:space="preserve"> INDEX(切語下字資料表[韻母拼音碼], 小韻資料表[[#This Row],[下字表識別號]])</f>
        <v>iok</v>
      </c>
      <c r="Q3218" s="210" t="str" cm="1">
        <f t="array" ref="Q3218" xml:space="preserve"> INDEX(設定表!$C$19:$C$23, INT( LEFT(小韻資料表[[#This Row],[目次編碼]],1) ))</f>
        <v>入</v>
      </c>
      <c r="R3218" s="210">
        <f xml:space="preserve">  INDEX(設定表!$C$8:$C$15, MATCH( (RIGHT(小韻資料表[[#This Row],[清濁]]) &amp; 小韻資料表[[#This Row],[調]]), 設定表!$B$8:$B$15, 0))</f>
        <v>4</v>
      </c>
      <c r="S3218" s="205" t="s">
        <v>309</v>
      </c>
      <c r="T3218" s="205" t="s">
        <v>309</v>
      </c>
      <c r="U3218" s="226" t="s">
        <v>309</v>
      </c>
      <c r="V3218" s="147" t="s">
        <v>309</v>
      </c>
      <c r="X3218" s="135"/>
      <c r="Y3218" s="135"/>
      <c r="AA3218" s="135"/>
      <c r="AB3218" s="134"/>
      <c r="AC3218" s="135"/>
      <c r="AD3218" s="135"/>
      <c r="AH3218" s="135"/>
      <c r="AI3218" s="135"/>
    </row>
    <row r="3219" spans="1:35" ht="31.5">
      <c r="A3219" s="205">
        <v>3215</v>
      </c>
      <c r="B3219" s="206" t="s">
        <v>11065</v>
      </c>
      <c r="C3219" s="207" t="str">
        <f xml:space="preserve"> _xlfn.CONCAT(小韻資料表[[#This Row],[聲母拼音碼]],小韻資料表[[#This Row],[韻母拼音碼]],小韻資料表[[#This Row],[調號]])</f>
        <v>ciok4</v>
      </c>
      <c r="D3219" s="206" t="s">
        <v>11066</v>
      </c>
      <c r="E3219" s="208" t="s">
        <v>294</v>
      </c>
      <c r="F3219" s="205">
        <v>35</v>
      </c>
      <c r="G3219" s="209" t="s">
        <v>11067</v>
      </c>
      <c r="H3219" s="205">
        <f xml:space="preserve"> LEN(小韻資料表[[#This Row],[小韻字集]])</f>
        <v>23</v>
      </c>
      <c r="I3219" s="205" cm="1">
        <f t="array" ref="I3219" xml:space="preserve"> MATCH(TRUE, ISNUMBER( SEARCH( LEFT(小韻資料表[[#This Row],[切語]],1), 切語上字資料表[切語上字]) ), 0)</f>
        <v>21</v>
      </c>
      <c r="J3219" s="210" t="str" cm="1">
        <f t="array" ref="J3219" xml:space="preserve"> INDEX(切語上字資料表[聲母], 小韻資料表[[#This Row],[上字表識別號]])</f>
        <v>精</v>
      </c>
      <c r="K3219" s="210" t="str" cm="1">
        <f t="array" ref="K3219" xml:space="preserve"> INDEX(切語上字資料表[聲母拼音碼], 小韻資料表[[#This Row],[上字表識別號]])</f>
        <v>c</v>
      </c>
      <c r="L3219" s="210" t="str" cm="1">
        <f t="array" ref="L3219" xml:space="preserve"> INDEX(切語上字資料表[清濁], 小韻資料表[[#This Row],[上字表識別號]])</f>
        <v>全清</v>
      </c>
      <c r="M3219" s="223" t="str" cm="1">
        <f t="array" ref="M3219" xml:space="preserve"> INDEX(切語上字資料表[發送收], 小韻資料表[[#This Row],[上字表識別號]])</f>
        <v>發聲</v>
      </c>
      <c r="N3219" s="205" cm="1">
        <f t="array" ref="N3219" xml:space="preserve"> MATCH(TRUE, ISNUMBER( SEARCH( RIGHT(小韻資料表[[#This Row],[切語]],1), 切語下字資料表[切語下字]) ), 0)</f>
        <v>8</v>
      </c>
      <c r="O3219" s="207" t="str" cm="1">
        <f t="array" ref="O3219" xml:space="preserve"> INDEX(切語下字資料表[韻母], 小韻資料表[[#This Row],[下字表識別號]])</f>
        <v>屋開3</v>
      </c>
      <c r="P3219" s="207" t="str" cm="1">
        <f t="array" ref="P3219" xml:space="preserve"> INDEX(切語下字資料表[韻母拼音碼], 小韻資料表[[#This Row],[下字表識別號]])</f>
        <v>iok</v>
      </c>
      <c r="Q3219" s="210" t="str" cm="1">
        <f t="array" ref="Q3219" xml:space="preserve"> INDEX(設定表!$C$19:$C$23, INT( LEFT(小韻資料表[[#This Row],[目次編碼]],1) ))</f>
        <v>入</v>
      </c>
      <c r="R3219" s="210">
        <f xml:space="preserve">  INDEX(設定表!$C$8:$C$15, MATCH( (RIGHT(小韻資料表[[#This Row],[清濁]]) &amp; 小韻資料表[[#This Row],[調]]), 設定表!$B$8:$B$15, 0))</f>
        <v>4</v>
      </c>
      <c r="S3219" s="205" t="s">
        <v>309</v>
      </c>
      <c r="T3219" s="205" t="s">
        <v>309</v>
      </c>
      <c r="U3219" s="226" t="s">
        <v>309</v>
      </c>
      <c r="V3219" s="146" t="s">
        <v>309</v>
      </c>
      <c r="X3219" s="135"/>
      <c r="Y3219" s="135"/>
      <c r="AA3219" s="135"/>
      <c r="AB3219" s="134"/>
      <c r="AC3219" s="135"/>
      <c r="AD3219" s="135"/>
      <c r="AH3219" s="135"/>
      <c r="AI3219" s="135"/>
    </row>
    <row r="3220" spans="1:35" ht="31.5">
      <c r="A3220" s="205">
        <v>3216</v>
      </c>
      <c r="B3220" s="206" t="s">
        <v>11068</v>
      </c>
      <c r="C3220" s="207" t="str">
        <f xml:space="preserve"> _xlfn.CONCAT(小韻資料表[[#This Row],[聲母拼音碼]],小韻資料表[[#This Row],[韻母拼音碼]],小韻資料表[[#This Row],[調號]])</f>
        <v>chiok4</v>
      </c>
      <c r="D3220" s="206" t="s">
        <v>11069</v>
      </c>
      <c r="E3220" s="208" t="s">
        <v>294</v>
      </c>
      <c r="F3220" s="205">
        <v>36</v>
      </c>
      <c r="G3220" s="209" t="s">
        <v>11070</v>
      </c>
      <c r="H3220" s="205">
        <f xml:space="preserve"> LEN(小韻資料表[[#This Row],[小韻字集]])</f>
        <v>9</v>
      </c>
      <c r="I3220" s="205" cm="1">
        <f t="array" ref="I3220" xml:space="preserve"> MATCH(TRUE, ISNUMBER( SEARCH( LEFT(小韻資料表[[#This Row],[切語]],1), 切語上字資料表[切語上字]) ), 0)</f>
        <v>27</v>
      </c>
      <c r="J3220" s="210" t="str" cm="1">
        <f t="array" ref="J3220" xml:space="preserve"> INDEX(切語上字資料表[聲母], 小韻資料表[[#This Row],[上字表識別號]])</f>
        <v>初</v>
      </c>
      <c r="K3220" s="210" t="str" cm="1">
        <f t="array" ref="K3220" xml:space="preserve"> INDEX(切語上字資料表[聲母拼音碼], 小韻資料表[[#This Row],[上字表識別號]])</f>
        <v>ch</v>
      </c>
      <c r="L3220" s="210" t="str" cm="1">
        <f t="array" ref="L3220" xml:space="preserve"> INDEX(切語上字資料表[清濁], 小韻資料表[[#This Row],[上字表識別號]])</f>
        <v>次清</v>
      </c>
      <c r="M3220" s="223" t="str" cm="1">
        <f t="array" ref="M3220" xml:space="preserve"> INDEX(切語上字資料表[發送收], 小韻資料表[[#This Row],[上字表識別號]])</f>
        <v>送氣</v>
      </c>
      <c r="N3220" s="205" cm="1">
        <f t="array" ref="N3220" xml:space="preserve"> MATCH(TRUE, ISNUMBER( SEARCH( RIGHT(小韻資料表[[#This Row],[切語]],1), 切語下字資料表[切語下字]) ), 0)</f>
        <v>8</v>
      </c>
      <c r="O3220" s="207" t="str" cm="1">
        <f t="array" ref="O3220" xml:space="preserve"> INDEX(切語下字資料表[韻母], 小韻資料表[[#This Row],[下字表識別號]])</f>
        <v>屋開3</v>
      </c>
      <c r="P3220" s="207" t="str" cm="1">
        <f t="array" ref="P3220" xml:space="preserve"> INDEX(切語下字資料表[韻母拼音碼], 小韻資料表[[#This Row],[下字表識別號]])</f>
        <v>iok</v>
      </c>
      <c r="Q3220" s="210" t="str" cm="1">
        <f t="array" ref="Q3220" xml:space="preserve"> INDEX(設定表!$C$19:$C$23, INT( LEFT(小韻資料表[[#This Row],[目次編碼]],1) ))</f>
        <v>入</v>
      </c>
      <c r="R3220" s="210">
        <f xml:space="preserve">  INDEX(設定表!$C$8:$C$15, MATCH( (RIGHT(小韻資料表[[#This Row],[清濁]]) &amp; 小韻資料表[[#This Row],[調]]), 設定表!$B$8:$B$15, 0))</f>
        <v>4</v>
      </c>
      <c r="S3220" s="205" t="s">
        <v>309</v>
      </c>
      <c r="T3220" s="205" t="s">
        <v>309</v>
      </c>
      <c r="U3220" s="226" t="s">
        <v>309</v>
      </c>
      <c r="V3220" s="147" t="s">
        <v>309</v>
      </c>
      <c r="X3220" s="135"/>
      <c r="Y3220" s="135"/>
      <c r="AA3220" s="135"/>
      <c r="AB3220" s="134"/>
      <c r="AC3220" s="135"/>
      <c r="AD3220" s="135"/>
      <c r="AH3220" s="135"/>
      <c r="AI3220" s="135"/>
    </row>
    <row r="3221" spans="1:35" ht="31.5">
      <c r="A3221" s="205">
        <v>3217</v>
      </c>
      <c r="B3221" s="206" t="s">
        <v>11071</v>
      </c>
      <c r="C3221" s="207" t="str">
        <f xml:space="preserve"> _xlfn.CONCAT(小韻資料表[[#This Row],[聲母拼音碼]],小韻資料表[[#This Row],[韻母拼音碼]],小韻資料表[[#This Row],[調號]])</f>
        <v>niok8</v>
      </c>
      <c r="D3221" s="206" t="s">
        <v>11072</v>
      </c>
      <c r="E3221" s="208" t="s">
        <v>294</v>
      </c>
      <c r="F3221" s="205">
        <v>37</v>
      </c>
      <c r="G3221" s="209" t="s">
        <v>11073</v>
      </c>
      <c r="H3221" s="205">
        <f xml:space="preserve"> LEN(小韻資料表[[#This Row],[小韻字集]])</f>
        <v>9</v>
      </c>
      <c r="I3221" s="205" cm="1">
        <f t="array" ref="I3221" xml:space="preserve"> MATCH(TRUE, ISNUMBER( SEARCH( LEFT(小韻資料表[[#This Row],[切語]],1), 切語上字資料表[切語上字]) ), 0)</f>
        <v>12</v>
      </c>
      <c r="J3221" s="210" t="str" cm="1">
        <f t="array" ref="J3221" xml:space="preserve"> INDEX(切語上字資料表[聲母], 小韻資料表[[#This Row],[上字表識別號]])</f>
        <v>娘</v>
      </c>
      <c r="K3221" s="210" t="str" cm="1">
        <f t="array" ref="K3221" xml:space="preserve"> INDEX(切語上字資料表[聲母拼音碼], 小韻資料表[[#This Row],[上字表識別號]])</f>
        <v>n</v>
      </c>
      <c r="L3221" s="210" t="str" cm="1">
        <f t="array" ref="L3221" xml:space="preserve"> INDEX(切語上字資料表[清濁], 小韻資料表[[#This Row],[上字表識別號]])</f>
        <v>次濁</v>
      </c>
      <c r="M3221" s="223" t="str" cm="1">
        <f t="array" ref="M3221" xml:space="preserve"> INDEX(切語上字資料表[發送收], 小韻資料表[[#This Row],[上字表識別號]])</f>
        <v>收聲</v>
      </c>
      <c r="N3221" s="205" cm="1">
        <f t="array" ref="N3221" xml:space="preserve"> MATCH(TRUE, ISNUMBER( SEARCH( RIGHT(小韻資料表[[#This Row],[切語]],1), 切語下字資料表[切語下字]) ), 0)</f>
        <v>8</v>
      </c>
      <c r="O3221" s="207" t="str" cm="1">
        <f t="array" ref="O3221" xml:space="preserve"> INDEX(切語下字資料表[韻母], 小韻資料表[[#This Row],[下字表識別號]])</f>
        <v>屋開3</v>
      </c>
      <c r="P3221" s="207" t="str" cm="1">
        <f t="array" ref="P3221" xml:space="preserve"> INDEX(切語下字資料表[韻母拼音碼], 小韻資料表[[#This Row],[下字表識別號]])</f>
        <v>iok</v>
      </c>
      <c r="Q3221" s="210" t="str" cm="1">
        <f t="array" ref="Q3221" xml:space="preserve"> INDEX(設定表!$C$19:$C$23, INT( LEFT(小韻資料表[[#This Row],[目次編碼]],1) ))</f>
        <v>入</v>
      </c>
      <c r="R3221" s="210">
        <f xml:space="preserve">  INDEX(設定表!$C$8:$C$15, MATCH( (RIGHT(小韻資料表[[#This Row],[清濁]]) &amp; 小韻資料表[[#This Row],[調]]), 設定表!$B$8:$B$15, 0))</f>
        <v>8</v>
      </c>
      <c r="S3221" s="205" t="s">
        <v>309</v>
      </c>
      <c r="T3221" s="205" t="s">
        <v>309</v>
      </c>
      <c r="U3221" s="226" t="s">
        <v>309</v>
      </c>
      <c r="V3221" s="146" t="s">
        <v>309</v>
      </c>
      <c r="X3221" s="135"/>
      <c r="Y3221" s="135"/>
      <c r="AA3221" s="135"/>
      <c r="AB3221" s="134"/>
      <c r="AC3221" s="135"/>
      <c r="AD3221" s="135"/>
      <c r="AH3221" s="135"/>
      <c r="AI3221" s="135"/>
    </row>
    <row r="3222" spans="1:35" ht="31.5">
      <c r="A3222" s="205">
        <v>3218</v>
      </c>
      <c r="B3222" s="206" t="s">
        <v>11074</v>
      </c>
      <c r="C3222" s="207" t="str">
        <f xml:space="preserve"> _xlfn.CONCAT(小韻資料表[[#This Row],[聲母拼音碼]],小韻資料表[[#This Row],[韻母拼音碼]],小韻資料表[[#This Row],[調號]])</f>
        <v>ciok4</v>
      </c>
      <c r="D3222" s="206" t="s">
        <v>11075</v>
      </c>
      <c r="E3222" s="208" t="s">
        <v>294</v>
      </c>
      <c r="F3222" s="205">
        <v>38</v>
      </c>
      <c r="G3222" s="209" t="s">
        <v>11076</v>
      </c>
      <c r="H3222" s="205">
        <f xml:space="preserve"> LEN(小韻資料表[[#This Row],[小韻字集]])</f>
        <v>3</v>
      </c>
      <c r="I3222" s="205" cm="1">
        <f t="array" ref="I3222" xml:space="preserve"> MATCH(TRUE, ISNUMBER( SEARCH( LEFT(小韻資料表[[#This Row],[切語]],1), 切語上字資料表[切語上字]) ), 0)</f>
        <v>26</v>
      </c>
      <c r="J3222" s="210" t="str" cm="1">
        <f t="array" ref="J3222" xml:space="preserve"> INDEX(切語上字資料表[聲母], 小韻資料表[[#This Row],[上字表識別號]])</f>
        <v>莊</v>
      </c>
      <c r="K3222" s="210" t="str" cm="1">
        <f t="array" ref="K3222" xml:space="preserve"> INDEX(切語上字資料表[聲母拼音碼], 小韻資料表[[#This Row],[上字表識別號]])</f>
        <v>c</v>
      </c>
      <c r="L3222" s="210" t="str" cm="1">
        <f t="array" ref="L3222" xml:space="preserve"> INDEX(切語上字資料表[清濁], 小韻資料表[[#This Row],[上字表識別號]])</f>
        <v>全清</v>
      </c>
      <c r="M3222" s="223" t="str" cm="1">
        <f t="array" ref="M3222" xml:space="preserve"> INDEX(切語上字資料表[發送收], 小韻資料表[[#This Row],[上字表識別號]])</f>
        <v>發聲</v>
      </c>
      <c r="N3222" s="205" cm="1">
        <f t="array" ref="N3222" xml:space="preserve"> MATCH(TRUE, ISNUMBER( SEARCH( RIGHT(小韻資料表[[#This Row],[切語]],1), 切語下字資料表[切語下字]) ), 0)</f>
        <v>8</v>
      </c>
      <c r="O3222" s="207" t="str" cm="1">
        <f t="array" ref="O3222" xml:space="preserve"> INDEX(切語下字資料表[韻母], 小韻資料表[[#This Row],[下字表識別號]])</f>
        <v>屋開3</v>
      </c>
      <c r="P3222" s="207" t="str" cm="1">
        <f t="array" ref="P3222" xml:space="preserve"> INDEX(切語下字資料表[韻母拼音碼], 小韻資料表[[#This Row],[下字表識別號]])</f>
        <v>iok</v>
      </c>
      <c r="Q3222" s="210" t="str" cm="1">
        <f t="array" ref="Q3222" xml:space="preserve"> INDEX(設定表!$C$19:$C$23, INT( LEFT(小韻資料表[[#This Row],[目次編碼]],1) ))</f>
        <v>入</v>
      </c>
      <c r="R3222" s="210">
        <f xml:space="preserve">  INDEX(設定表!$C$8:$C$15, MATCH( (RIGHT(小韻資料表[[#This Row],[清濁]]) &amp; 小韻資料表[[#This Row],[調]]), 設定表!$B$8:$B$15, 0))</f>
        <v>4</v>
      </c>
      <c r="S3222" s="205" t="s">
        <v>309</v>
      </c>
      <c r="T3222" s="205" t="s">
        <v>11077</v>
      </c>
      <c r="U3222" s="226" t="s">
        <v>309</v>
      </c>
      <c r="V3222" s="147" t="s">
        <v>309</v>
      </c>
      <c r="X3222" s="135"/>
      <c r="Y3222" s="135"/>
      <c r="AA3222" s="135"/>
      <c r="AB3222" s="134"/>
      <c r="AC3222" s="135"/>
      <c r="AD3222" s="135"/>
      <c r="AH3222" s="135"/>
      <c r="AI3222" s="135"/>
    </row>
    <row r="3223" spans="1:35" ht="31.5">
      <c r="A3223" s="205">
        <v>3219</v>
      </c>
      <c r="B3223" s="206" t="s">
        <v>11078</v>
      </c>
      <c r="C3223" s="207" t="str">
        <f xml:space="preserve"> _xlfn.CONCAT(小韻資料表[[#This Row],[聲母拼音碼]],小韻資料表[[#This Row],[韻母拼音碼]],小韻資料表[[#This Row],[調號]])</f>
        <v>hiok4</v>
      </c>
      <c r="D3223" s="206" t="s">
        <v>11079</v>
      </c>
      <c r="E3223" s="208" t="s">
        <v>294</v>
      </c>
      <c r="F3223" s="205">
        <v>39</v>
      </c>
      <c r="G3223" s="209" t="s">
        <v>11080</v>
      </c>
      <c r="H3223" s="205">
        <f xml:space="preserve"> LEN(小韻資料表[[#This Row],[小韻字集]])</f>
        <v>10</v>
      </c>
      <c r="I3223" s="205" cm="1">
        <f t="array" ref="I3223" xml:space="preserve"> MATCH(TRUE, ISNUMBER( SEARCH( LEFT(小韻資料表[[#This Row],[切語]],1), 切語上字資料表[切語上字]) ), 0)</f>
        <v>18</v>
      </c>
      <c r="J3223" s="210" t="str" cm="1">
        <f t="array" ref="J3223" xml:space="preserve"> INDEX(切語上字資料表[聲母], 小韻資料表[[#This Row],[上字表識別號]])</f>
        <v>敷</v>
      </c>
      <c r="K3223" s="210" t="str" cm="1">
        <f t="array" ref="K3223" xml:space="preserve"> INDEX(切語上字資料表[聲母拼音碼], 小韻資料表[[#This Row],[上字表識別號]])</f>
        <v>h</v>
      </c>
      <c r="L3223" s="210" t="str" cm="1">
        <f t="array" ref="L3223" xml:space="preserve"> INDEX(切語上字資料表[清濁], 小韻資料表[[#This Row],[上字表識別號]])</f>
        <v>次清</v>
      </c>
      <c r="M3223" s="223" t="str" cm="1">
        <f t="array" ref="M3223" xml:space="preserve"> INDEX(切語上字資料表[發送收], 小韻資料表[[#This Row],[上字表識別號]])</f>
        <v>送氣</v>
      </c>
      <c r="N3223" s="205" cm="1">
        <f t="array" ref="N3223" xml:space="preserve"> MATCH(TRUE, ISNUMBER( SEARCH( RIGHT(小韻資料表[[#This Row],[切語]],1), 切語下字資料表[切語下字]) ), 0)</f>
        <v>8</v>
      </c>
      <c r="O3223" s="207" t="str" cm="1">
        <f t="array" ref="O3223" xml:space="preserve"> INDEX(切語下字資料表[韻母], 小韻資料表[[#This Row],[下字表識別號]])</f>
        <v>屋開3</v>
      </c>
      <c r="P3223" s="207" t="str" cm="1">
        <f t="array" ref="P3223" xml:space="preserve"> INDEX(切語下字資料表[韻母拼音碼], 小韻資料表[[#This Row],[下字表識別號]])</f>
        <v>iok</v>
      </c>
      <c r="Q3223" s="210" t="str" cm="1">
        <f t="array" ref="Q3223" xml:space="preserve"> INDEX(設定表!$C$19:$C$23, INT( LEFT(小韻資料表[[#This Row],[目次編碼]],1) ))</f>
        <v>入</v>
      </c>
      <c r="R3223" s="210">
        <f xml:space="preserve">  INDEX(設定表!$C$8:$C$15, MATCH( (RIGHT(小韻資料表[[#This Row],[清濁]]) &amp; 小韻資料表[[#This Row],[調]]), 設定表!$B$8:$B$15, 0))</f>
        <v>4</v>
      </c>
      <c r="S3223" s="205" t="s">
        <v>309</v>
      </c>
      <c r="T3223" s="205" t="s">
        <v>309</v>
      </c>
      <c r="U3223" s="226" t="s">
        <v>309</v>
      </c>
      <c r="V3223" s="146" t="s">
        <v>309</v>
      </c>
      <c r="X3223" s="135"/>
      <c r="Y3223" s="135"/>
      <c r="AA3223" s="135"/>
      <c r="AB3223" s="134"/>
      <c r="AC3223" s="135"/>
      <c r="AD3223" s="135"/>
      <c r="AH3223" s="135"/>
      <c r="AI3223" s="135"/>
    </row>
    <row r="3224" spans="1:35" ht="63">
      <c r="A3224" s="205">
        <v>3220</v>
      </c>
      <c r="B3224" s="206" t="s">
        <v>11081</v>
      </c>
      <c r="C3224" s="207" t="str">
        <f xml:space="preserve"> _xlfn.CONCAT(小韻資料表[[#This Row],[聲母拼音碼]],小韻資料表[[#This Row],[韻母拼音碼]],小韻資料表[[#This Row],[調號]])</f>
        <v>Øiok4</v>
      </c>
      <c r="D3224" s="206" t="s">
        <v>11082</v>
      </c>
      <c r="E3224" s="208" t="s">
        <v>294</v>
      </c>
      <c r="F3224" s="205">
        <v>40</v>
      </c>
      <c r="G3224" s="209" t="s">
        <v>11083</v>
      </c>
      <c r="H3224" s="205">
        <f xml:space="preserve"> LEN(小韻資料表[[#This Row],[小韻字集]])</f>
        <v>25</v>
      </c>
      <c r="I3224" s="205" cm="1">
        <f t="array" ref="I3224" xml:space="preserve"> MATCH(TRUE, ISNUMBER( SEARCH( LEFT(小韻資料表[[#This Row],[切語]],1), 切語上字資料表[切語上字]) ), 0)</f>
        <v>35</v>
      </c>
      <c r="J3224" s="210" t="str" cm="1">
        <f t="array" ref="J3224" xml:space="preserve"> INDEX(切語上字資料表[聲母], 小韻資料表[[#This Row],[上字表識別號]])</f>
        <v>影</v>
      </c>
      <c r="K3224" s="210" t="str" cm="1">
        <f t="array" ref="K3224" xml:space="preserve"> INDEX(切語上字資料表[聲母拼音碼], 小韻資料表[[#This Row],[上字表識別號]])</f>
        <v>Ø</v>
      </c>
      <c r="L3224" s="210" t="str" cm="1">
        <f t="array" ref="L3224" xml:space="preserve"> INDEX(切語上字資料表[清濁], 小韻資料表[[#This Row],[上字表識別號]])</f>
        <v>全清</v>
      </c>
      <c r="M3224" s="223" t="str" cm="1">
        <f t="array" ref="M3224" xml:space="preserve"> INDEX(切語上字資料表[發送收], 小韻資料表[[#This Row],[上字表識別號]])</f>
        <v>發聲</v>
      </c>
      <c r="N3224" s="205" cm="1">
        <f t="array" ref="N3224" xml:space="preserve"> MATCH(TRUE, ISNUMBER( SEARCH( RIGHT(小韻資料表[[#This Row],[切語]],1), 切語下字資料表[切語下字]) ), 0)</f>
        <v>8</v>
      </c>
      <c r="O3224" s="207" t="str" cm="1">
        <f t="array" ref="O3224" xml:space="preserve"> INDEX(切語下字資料表[韻母], 小韻資料表[[#This Row],[下字表識別號]])</f>
        <v>屋開3</v>
      </c>
      <c r="P3224" s="207" t="str" cm="1">
        <f t="array" ref="P3224" xml:space="preserve"> INDEX(切語下字資料表[韻母拼音碼], 小韻資料表[[#This Row],[下字表識別號]])</f>
        <v>iok</v>
      </c>
      <c r="Q3224" s="210" t="str" cm="1">
        <f t="array" ref="Q3224" xml:space="preserve"> INDEX(設定表!$C$19:$C$23, INT( LEFT(小韻資料表[[#This Row],[目次編碼]],1) ))</f>
        <v>入</v>
      </c>
      <c r="R3224" s="210">
        <f xml:space="preserve">  INDEX(設定表!$C$8:$C$15, MATCH( (RIGHT(小韻資料表[[#This Row],[清濁]]) &amp; 小韻資料表[[#This Row],[調]]), 設定表!$B$8:$B$15, 0))</f>
        <v>4</v>
      </c>
      <c r="S3224" s="205" t="s">
        <v>309</v>
      </c>
      <c r="T3224" s="205" t="s">
        <v>309</v>
      </c>
      <c r="U3224" s="226" t="s">
        <v>309</v>
      </c>
      <c r="V3224" s="147" t="s">
        <v>309</v>
      </c>
      <c r="X3224" s="135"/>
      <c r="Y3224" s="135"/>
      <c r="AA3224" s="135"/>
      <c r="AB3224" s="134"/>
      <c r="AC3224" s="135"/>
      <c r="AD3224" s="135"/>
      <c r="AH3224" s="135"/>
      <c r="AI3224" s="135"/>
    </row>
    <row r="3225" spans="1:35" ht="63">
      <c r="A3225" s="205">
        <v>3221</v>
      </c>
      <c r="B3225" s="206" t="s">
        <v>11084</v>
      </c>
      <c r="C3225" s="207" t="str">
        <f xml:space="preserve"> _xlfn.CONCAT(小韻資料表[[#This Row],[聲母拼音碼]],小韻資料表[[#This Row],[韻母拼音碼]],小韻資料表[[#This Row],[調號]])</f>
        <v>siok4</v>
      </c>
      <c r="D3225" s="206" t="s">
        <v>11085</v>
      </c>
      <c r="E3225" s="208" t="s">
        <v>294</v>
      </c>
      <c r="F3225" s="205">
        <v>41</v>
      </c>
      <c r="G3225" s="209" t="s">
        <v>11086</v>
      </c>
      <c r="H3225" s="205">
        <f xml:space="preserve"> LEN(小韻資料表[[#This Row],[小韻字集]])</f>
        <v>28</v>
      </c>
      <c r="I3225" s="205" cm="1">
        <f t="array" ref="I3225" xml:space="preserve"> MATCH(TRUE, ISNUMBER( SEARCH( LEFT(小韻資料表[[#This Row],[切語]],1), 切語上字資料表[切語上字]) ), 0)</f>
        <v>24</v>
      </c>
      <c r="J3225" s="210" t="str" cm="1">
        <f t="array" ref="J3225" xml:space="preserve"> INDEX(切語上字資料表[聲母], 小韻資料表[[#This Row],[上字表識別號]])</f>
        <v>心</v>
      </c>
      <c r="K3225" s="210" t="str" cm="1">
        <f t="array" ref="K3225" xml:space="preserve"> INDEX(切語上字資料表[聲母拼音碼], 小韻資料表[[#This Row],[上字表識別號]])</f>
        <v>s</v>
      </c>
      <c r="L3225" s="210" t="str" cm="1">
        <f t="array" ref="L3225" xml:space="preserve"> INDEX(切語上字資料表[清濁], 小韻資料表[[#This Row],[上字表識別號]])</f>
        <v>全清</v>
      </c>
      <c r="M3225" s="223" t="str" cm="1">
        <f t="array" ref="M3225" xml:space="preserve"> INDEX(切語上字資料表[發送收], 小韻資料表[[#This Row],[上字表識別號]])</f>
        <v>送氣</v>
      </c>
      <c r="N3225" s="205" cm="1">
        <f t="array" ref="N3225" xml:space="preserve"> MATCH(TRUE, ISNUMBER( SEARCH( RIGHT(小韻資料表[[#This Row],[切語]],1), 切語下字資料表[切語下字]) ), 0)</f>
        <v>8</v>
      </c>
      <c r="O3225" s="207" t="str" cm="1">
        <f t="array" ref="O3225" xml:space="preserve"> INDEX(切語下字資料表[韻母], 小韻資料表[[#This Row],[下字表識別號]])</f>
        <v>屋開3</v>
      </c>
      <c r="P3225" s="207" t="str" cm="1">
        <f t="array" ref="P3225" xml:space="preserve"> INDEX(切語下字資料表[韻母拼音碼], 小韻資料表[[#This Row],[下字表識別號]])</f>
        <v>iok</v>
      </c>
      <c r="Q3225" s="210" t="str" cm="1">
        <f t="array" ref="Q3225" xml:space="preserve"> INDEX(設定表!$C$19:$C$23, INT( LEFT(小韻資料表[[#This Row],[目次編碼]],1) ))</f>
        <v>入</v>
      </c>
      <c r="R3225" s="210">
        <f xml:space="preserve">  INDEX(設定表!$C$8:$C$15, MATCH( (RIGHT(小韻資料表[[#This Row],[清濁]]) &amp; 小韻資料表[[#This Row],[調]]), 設定表!$B$8:$B$15, 0))</f>
        <v>4</v>
      </c>
      <c r="S3225" s="205" t="s">
        <v>11087</v>
      </c>
      <c r="T3225" s="205" t="s">
        <v>309</v>
      </c>
      <c r="U3225" s="226" t="s">
        <v>309</v>
      </c>
      <c r="V3225" s="146" t="s">
        <v>309</v>
      </c>
      <c r="X3225" s="135"/>
      <c r="Y3225" s="135"/>
      <c r="AA3225" s="135"/>
      <c r="AB3225" s="134"/>
      <c r="AC3225" s="135"/>
      <c r="AD3225" s="135"/>
      <c r="AH3225" s="135"/>
      <c r="AI3225" s="135"/>
    </row>
    <row r="3226" spans="1:35" ht="31.5">
      <c r="A3226" s="205">
        <v>3222</v>
      </c>
      <c r="B3226" s="206" t="s">
        <v>11088</v>
      </c>
      <c r="C3226" s="207" t="str">
        <f xml:space="preserve"> _xlfn.CONCAT(小韻資料表[[#This Row],[聲母拼音碼]],小韻資料表[[#This Row],[韻母拼音碼]],小韻資料表[[#This Row],[調號]])</f>
        <v>miok8</v>
      </c>
      <c r="D3226" s="206" t="s">
        <v>11089</v>
      </c>
      <c r="E3226" s="208" t="s">
        <v>294</v>
      </c>
      <c r="F3226" s="205">
        <v>42</v>
      </c>
      <c r="G3226" s="209" t="s">
        <v>11090</v>
      </c>
      <c r="H3226" s="205">
        <f xml:space="preserve"> LEN(小韻資料表[[#This Row],[小韻字集]])</f>
        <v>12</v>
      </c>
      <c r="I3226" s="205" cm="1">
        <f t="array" ref="I3226" xml:space="preserve"> MATCH(TRUE, ISNUMBER( SEARCH( LEFT(小韻資料表[[#This Row],[切語]],1), 切語上字資料表[切語上字]) ), 0)</f>
        <v>16</v>
      </c>
      <c r="J3226" s="210" t="str" cm="1">
        <f t="array" ref="J3226" xml:space="preserve"> INDEX(切語上字資料表[聲母], 小韻資料表[[#This Row],[上字表識別號]])</f>
        <v>明</v>
      </c>
      <c r="K3226" s="210" t="str" cm="1">
        <f t="array" ref="K3226" xml:space="preserve"> INDEX(切語上字資料表[聲母拼音碼], 小韻資料表[[#This Row],[上字表識別號]])</f>
        <v>m</v>
      </c>
      <c r="L3226" s="210" t="str" cm="1">
        <f t="array" ref="L3226" xml:space="preserve"> INDEX(切語上字資料表[清濁], 小韻資料表[[#This Row],[上字表識別號]])</f>
        <v>次濁</v>
      </c>
      <c r="M3226" s="223" t="str" cm="1">
        <f t="array" ref="M3226" xml:space="preserve"> INDEX(切語上字資料表[發送收], 小韻資料表[[#This Row],[上字表識別號]])</f>
        <v>收聲</v>
      </c>
      <c r="N3226" s="205" cm="1">
        <f t="array" ref="N3226" xml:space="preserve"> MATCH(TRUE, ISNUMBER( SEARCH( RIGHT(小韻資料表[[#This Row],[切語]],1), 切語下字資料表[切語下字]) ), 0)</f>
        <v>8</v>
      </c>
      <c r="O3226" s="207" t="str" cm="1">
        <f t="array" ref="O3226" xml:space="preserve"> INDEX(切語下字資料表[韻母], 小韻資料表[[#This Row],[下字表識別號]])</f>
        <v>屋開3</v>
      </c>
      <c r="P3226" s="207" t="str" cm="1">
        <f t="array" ref="P3226" xml:space="preserve"> INDEX(切語下字資料表[韻母拼音碼], 小韻資料表[[#This Row],[下字表識別號]])</f>
        <v>iok</v>
      </c>
      <c r="Q3226" s="210" t="str" cm="1">
        <f t="array" ref="Q3226" xml:space="preserve"> INDEX(設定表!$C$19:$C$23, INT( LEFT(小韻資料表[[#This Row],[目次編碼]],1) ))</f>
        <v>入</v>
      </c>
      <c r="R3226" s="210">
        <f xml:space="preserve">  INDEX(設定表!$C$8:$C$15, MATCH( (RIGHT(小韻資料表[[#This Row],[清濁]]) &amp; 小韻資料表[[#This Row],[調]]), 設定表!$B$8:$B$15, 0))</f>
        <v>8</v>
      </c>
      <c r="S3226" s="205" t="s">
        <v>309</v>
      </c>
      <c r="T3226" s="205" t="s">
        <v>309</v>
      </c>
      <c r="U3226" s="226" t="s">
        <v>11091</v>
      </c>
      <c r="V3226" s="147" t="s">
        <v>309</v>
      </c>
      <c r="X3226" s="135"/>
      <c r="Y3226" s="135"/>
      <c r="AA3226" s="135"/>
      <c r="AB3226" s="134"/>
      <c r="AC3226" s="135"/>
      <c r="AD3226" s="135"/>
      <c r="AH3226" s="135"/>
      <c r="AI3226" s="135"/>
    </row>
    <row r="3227" spans="1:35" ht="31.5">
      <c r="A3227" s="205">
        <v>3223</v>
      </c>
      <c r="B3227" s="206" t="s">
        <v>11092</v>
      </c>
      <c r="C3227" s="207" t="str">
        <f xml:space="preserve"> _xlfn.CONCAT(小韻資料表[[#This Row],[聲母拼音碼]],小韻資料表[[#This Row],[韻母拼音碼]],小韻資料表[[#This Row],[調號]])</f>
        <v>Øiok8</v>
      </c>
      <c r="D3227" s="206" t="s">
        <v>11093</v>
      </c>
      <c r="E3227" s="208" t="s">
        <v>294</v>
      </c>
      <c r="F3227" s="205">
        <v>43</v>
      </c>
      <c r="G3227" s="209" t="s">
        <v>11094</v>
      </c>
      <c r="H3227" s="205">
        <f xml:space="preserve"> LEN(小韻資料表[[#This Row],[小韻字集]])</f>
        <v>2</v>
      </c>
      <c r="I3227" s="205" cm="1">
        <f t="array" ref="I3227" xml:space="preserve"> MATCH(TRUE, ISNUMBER( SEARCH( LEFT(小韻資料表[[#This Row],[切語]],1), 切語上字資料表[切語上字]) ), 0)</f>
        <v>38</v>
      </c>
      <c r="J3227" s="210" t="str" cm="1">
        <f t="array" ref="J3227" xml:space="preserve"> INDEX(切語上字資料表[聲母], 小韻資料表[[#This Row],[上字表識別號]])</f>
        <v>為</v>
      </c>
      <c r="K3227" s="210" t="str" cm="1">
        <f t="array" ref="K3227" xml:space="preserve"> INDEX(切語上字資料表[聲母拼音碼], 小韻資料表[[#This Row],[上字表識別號]])</f>
        <v>Ø</v>
      </c>
      <c r="L3227" s="210" t="str" cm="1">
        <f t="array" ref="L3227" xml:space="preserve"> INDEX(切語上字資料表[清濁], 小韻資料表[[#This Row],[上字表識別號]])</f>
        <v>次濁</v>
      </c>
      <c r="M3227" s="223" t="str" cm="1">
        <f t="array" ref="M3227" xml:space="preserve"> INDEX(切語上字資料表[發送收], 小韻資料表[[#This Row],[上字表識別號]])</f>
        <v>發聲</v>
      </c>
      <c r="N3227" s="205" cm="1">
        <f t="array" ref="N3227" xml:space="preserve"> MATCH(TRUE, ISNUMBER( SEARCH( RIGHT(小韻資料表[[#This Row],[切語]],1), 切語下字資料表[切語下字]) ), 0)</f>
        <v>8</v>
      </c>
      <c r="O3227" s="207" t="str" cm="1">
        <f t="array" ref="O3227" xml:space="preserve"> INDEX(切語下字資料表[韻母], 小韻資料表[[#This Row],[下字表識別號]])</f>
        <v>屋開3</v>
      </c>
      <c r="P3227" s="207" t="str" cm="1">
        <f t="array" ref="P3227" xml:space="preserve"> INDEX(切語下字資料表[韻母拼音碼], 小韻資料表[[#This Row],[下字表識別號]])</f>
        <v>iok</v>
      </c>
      <c r="Q3227" s="210" t="str" cm="1">
        <f t="array" ref="Q3227" xml:space="preserve"> INDEX(設定表!$C$19:$C$23, INT( LEFT(小韻資料表[[#This Row],[目次編碼]],1) ))</f>
        <v>入</v>
      </c>
      <c r="R3227" s="210">
        <f xml:space="preserve">  INDEX(設定表!$C$8:$C$15, MATCH( (RIGHT(小韻資料表[[#This Row],[清濁]]) &amp; 小韻資料表[[#This Row],[調]]), 設定表!$B$8:$B$15, 0))</f>
        <v>8</v>
      </c>
      <c r="S3227" s="205" t="s">
        <v>309</v>
      </c>
      <c r="T3227" s="205" t="s">
        <v>309</v>
      </c>
      <c r="U3227" s="226" t="s">
        <v>309</v>
      </c>
      <c r="V3227" s="146" t="s">
        <v>309</v>
      </c>
      <c r="X3227" s="135"/>
      <c r="Y3227" s="135"/>
      <c r="AA3227" s="135"/>
      <c r="AB3227" s="134"/>
      <c r="AC3227" s="135"/>
      <c r="AD3227" s="135"/>
      <c r="AH3227" s="135"/>
      <c r="AI3227" s="135"/>
    </row>
    <row r="3228" spans="1:35" ht="31.5">
      <c r="A3228" s="205">
        <v>3224</v>
      </c>
      <c r="B3228" s="206" t="s">
        <v>11095</v>
      </c>
      <c r="C3228" s="207" t="str">
        <f xml:space="preserve"> _xlfn.CONCAT(小韻資料表[[#This Row],[聲母拼音碼]],小韻資料表[[#This Row],[韻母拼音碼]],小韻資料表[[#This Row],[調號]])</f>
        <v>thiok4</v>
      </c>
      <c r="D3228" s="206" t="s">
        <v>11059</v>
      </c>
      <c r="E3228" s="208" t="s">
        <v>294</v>
      </c>
      <c r="F3228" s="205">
        <v>44</v>
      </c>
      <c r="G3228" s="209" t="s">
        <v>11096</v>
      </c>
      <c r="H3228" s="205">
        <f xml:space="preserve"> LEN(小韻資料表[[#This Row],[小韻字集]])</f>
        <v>10</v>
      </c>
      <c r="I3228" s="205" cm="1">
        <f t="array" ref="I3228" xml:space="preserve"> MATCH(TRUE, ISNUMBER( SEARCH( LEFT(小韻資料表[[#This Row],[切語]],1), 切語上字資料表[切語上字]) ), 0)</f>
        <v>10</v>
      </c>
      <c r="J3228" s="210" t="str" cm="1">
        <f t="array" ref="J3228" xml:space="preserve"> INDEX(切語上字資料表[聲母], 小韻資料表[[#This Row],[上字表識別號]])</f>
        <v>徹</v>
      </c>
      <c r="K3228" s="210" t="str" cm="1">
        <f t="array" ref="K3228" xml:space="preserve"> INDEX(切語上字資料表[聲母拼音碼], 小韻資料表[[#This Row],[上字表識別號]])</f>
        <v>th</v>
      </c>
      <c r="L3228" s="210" t="str" cm="1">
        <f t="array" ref="L3228" xml:space="preserve"> INDEX(切語上字資料表[清濁], 小韻資料表[[#This Row],[上字表識別號]])</f>
        <v>次清</v>
      </c>
      <c r="M3228" s="223" t="str" cm="1">
        <f t="array" ref="M3228" xml:space="preserve"> INDEX(切語上字資料表[發送收], 小韻資料表[[#This Row],[上字表識別號]])</f>
        <v>送氣</v>
      </c>
      <c r="N3228" s="205" cm="1">
        <f t="array" ref="N3228" xml:space="preserve"> MATCH(TRUE, ISNUMBER( SEARCH( RIGHT(小韻資料表[[#This Row],[切語]],1), 切語下字資料表[切語下字]) ), 0)</f>
        <v>8</v>
      </c>
      <c r="O3228" s="207" t="str" cm="1">
        <f t="array" ref="O3228" xml:space="preserve"> INDEX(切語下字資料表[韻母], 小韻資料表[[#This Row],[下字表識別號]])</f>
        <v>屋開3</v>
      </c>
      <c r="P3228" s="207" t="str" cm="1">
        <f t="array" ref="P3228" xml:space="preserve"> INDEX(切語下字資料表[韻母拼音碼], 小韻資料表[[#This Row],[下字表識別號]])</f>
        <v>iok</v>
      </c>
      <c r="Q3228" s="210" t="str" cm="1">
        <f t="array" ref="Q3228" xml:space="preserve"> INDEX(設定表!$C$19:$C$23, INT( LEFT(小韻資料表[[#This Row],[目次編碼]],1) ))</f>
        <v>入</v>
      </c>
      <c r="R3228" s="210">
        <f xml:space="preserve">  INDEX(設定表!$C$8:$C$15, MATCH( (RIGHT(小韻資料表[[#This Row],[清濁]]) &amp; 小韻資料表[[#This Row],[調]]), 設定表!$B$8:$B$15, 0))</f>
        <v>4</v>
      </c>
      <c r="S3228" s="205" t="s">
        <v>309</v>
      </c>
      <c r="T3228" s="205" t="s">
        <v>309</v>
      </c>
      <c r="U3228" s="226" t="s">
        <v>11097</v>
      </c>
      <c r="V3228" s="147" t="s">
        <v>309</v>
      </c>
      <c r="X3228" s="135"/>
      <c r="Y3228" s="135"/>
      <c r="AA3228" s="135"/>
      <c r="AB3228" s="134"/>
      <c r="AC3228" s="135"/>
      <c r="AD3228" s="135"/>
      <c r="AH3228" s="135"/>
      <c r="AI3228" s="135"/>
    </row>
    <row r="3229" spans="1:35" ht="31.5">
      <c r="A3229" s="205">
        <v>3225</v>
      </c>
      <c r="B3229" s="206" t="s">
        <v>11098</v>
      </c>
      <c r="C3229" s="207" t="str">
        <f xml:space="preserve"> _xlfn.CONCAT(小韻資料表[[#This Row],[聲母拼音碼]],小韻資料表[[#This Row],[韻母拼音碼]],小韻資料表[[#This Row],[調號]])</f>
        <v>giok8</v>
      </c>
      <c r="D3229" s="206" t="s">
        <v>11099</v>
      </c>
      <c r="E3229" s="208" t="s">
        <v>294</v>
      </c>
      <c r="F3229" s="205">
        <v>45</v>
      </c>
      <c r="G3229" s="209" t="s">
        <v>11099</v>
      </c>
      <c r="H3229" s="205">
        <f xml:space="preserve"> LEN(小韻資料表[[#This Row],[小韻字集]])</f>
        <v>1</v>
      </c>
      <c r="I3229" s="205" cm="1">
        <f t="array" ref="I3229" xml:space="preserve"> MATCH(TRUE, ISNUMBER( SEARCH( LEFT(小韻資料表[[#This Row],[切語]],1), 切語上字資料表[切語上字]) ), 0)</f>
        <v>4</v>
      </c>
      <c r="J3229" s="210" t="str" cm="1">
        <f t="array" ref="J3229" xml:space="preserve"> INDEX(切語上字資料表[聲母], 小韻資料表[[#This Row],[上字表識別號]])</f>
        <v>疑</v>
      </c>
      <c r="K3229" s="210" t="str" cm="1">
        <f t="array" ref="K3229" xml:space="preserve"> INDEX(切語上字資料表[聲母拼音碼], 小韻資料表[[#This Row],[上字表識別號]])</f>
        <v>g</v>
      </c>
      <c r="L3229" s="210" t="str" cm="1">
        <f t="array" ref="L3229" xml:space="preserve"> INDEX(切語上字資料表[清濁], 小韻資料表[[#This Row],[上字表識別號]])</f>
        <v>次濁</v>
      </c>
      <c r="M3229" s="223" t="str" cm="1">
        <f t="array" ref="M3229" xml:space="preserve"> INDEX(切語上字資料表[發送收], 小韻資料表[[#This Row],[上字表識別號]])</f>
        <v>收聲</v>
      </c>
      <c r="N3229" s="205" cm="1">
        <f t="array" ref="N3229" xml:space="preserve"> MATCH(TRUE, ISNUMBER( SEARCH( RIGHT(小韻資料表[[#This Row],[切語]],1), 切語下字資料表[切語下字]) ), 0)</f>
        <v>8</v>
      </c>
      <c r="O3229" s="207" t="str" cm="1">
        <f t="array" ref="O3229" xml:space="preserve"> INDEX(切語下字資料表[韻母], 小韻資料表[[#This Row],[下字表識別號]])</f>
        <v>屋開3</v>
      </c>
      <c r="P3229" s="207" t="str" cm="1">
        <f t="array" ref="P3229" xml:space="preserve"> INDEX(切語下字資料表[韻母拼音碼], 小韻資料表[[#This Row],[下字表識別號]])</f>
        <v>iok</v>
      </c>
      <c r="Q3229" s="210" t="str" cm="1">
        <f t="array" ref="Q3229" xml:space="preserve"> INDEX(設定表!$C$19:$C$23, INT( LEFT(小韻資料表[[#This Row],[目次編碼]],1) ))</f>
        <v>入</v>
      </c>
      <c r="R3229" s="210">
        <f xml:space="preserve">  INDEX(設定表!$C$8:$C$15, MATCH( (RIGHT(小韻資料表[[#This Row],[清濁]]) &amp; 小韻資料表[[#This Row],[調]]), 設定表!$B$8:$B$15, 0))</f>
        <v>8</v>
      </c>
      <c r="S3229" s="205" t="s">
        <v>309</v>
      </c>
      <c r="T3229" s="205" t="s">
        <v>309</v>
      </c>
      <c r="U3229" s="226" t="s">
        <v>309</v>
      </c>
      <c r="V3229" s="146" t="s">
        <v>309</v>
      </c>
      <c r="X3229" s="135"/>
      <c r="Y3229" s="135"/>
      <c r="AA3229" s="135"/>
      <c r="AB3229" s="134"/>
      <c r="AC3229" s="135"/>
      <c r="AD3229" s="135"/>
      <c r="AH3229" s="135"/>
      <c r="AI3229" s="135"/>
    </row>
    <row r="3230" spans="1:35" ht="31.5">
      <c r="A3230" s="205">
        <v>3226</v>
      </c>
      <c r="B3230" s="206" t="s">
        <v>11100</v>
      </c>
      <c r="C3230" s="207" t="str">
        <f xml:space="preserve"> _xlfn.CONCAT(小韻資料表[[#This Row],[聲母拼音碼]],小韻資料表[[#This Row],[韻母拼音碼]],小韻資料表[[#This Row],[調號]])</f>
        <v>ciok8</v>
      </c>
      <c r="D3230" s="206" t="s">
        <v>11101</v>
      </c>
      <c r="E3230" s="208" t="s">
        <v>294</v>
      </c>
      <c r="F3230" s="205">
        <v>46</v>
      </c>
      <c r="G3230" s="209" t="s">
        <v>11101</v>
      </c>
      <c r="H3230" s="205">
        <f xml:space="preserve"> LEN(小韻資料表[[#This Row],[小韻字集]])</f>
        <v>2</v>
      </c>
      <c r="I3230" s="205" cm="1">
        <f t="array" ref="I3230" xml:space="preserve"> MATCH(TRUE, ISNUMBER( SEARCH( LEFT(小韻資料表[[#This Row],[切語]],1), 切語上字資料表[切語上字]) ), 0)</f>
        <v>23</v>
      </c>
      <c r="J3230" s="210" t="str" cm="1">
        <f t="array" ref="J3230" xml:space="preserve"> INDEX(切語上字資料表[聲母], 小韻資料表[[#This Row],[上字表識別號]])</f>
        <v>從</v>
      </c>
      <c r="K3230" s="210" t="str" cm="1">
        <f t="array" ref="K3230" xml:space="preserve"> INDEX(切語上字資料表[聲母拼音碼], 小韻資料表[[#This Row],[上字表識別號]])</f>
        <v>c</v>
      </c>
      <c r="L3230" s="210" t="str" cm="1">
        <f t="array" ref="L3230" xml:space="preserve"> INDEX(切語上字資料表[清濁], 小韻資料表[[#This Row],[上字表識別號]])</f>
        <v>全濁</v>
      </c>
      <c r="M3230" s="223" cm="1">
        <f t="array" ref="M3230" xml:space="preserve"> INDEX(切語上字資料表[發送收], 小韻資料表[[#This Row],[上字表識別號]])</f>
        <v>0</v>
      </c>
      <c r="N3230" s="205" cm="1">
        <f t="array" ref="N3230" xml:space="preserve"> MATCH(TRUE, ISNUMBER( SEARCH( RIGHT(小韻資料表[[#This Row],[切語]],1), 切語下字資料表[切語下字]) ), 0)</f>
        <v>8</v>
      </c>
      <c r="O3230" s="207" t="str" cm="1">
        <f t="array" ref="O3230" xml:space="preserve"> INDEX(切語下字資料表[韻母], 小韻資料表[[#This Row],[下字表識別號]])</f>
        <v>屋開3</v>
      </c>
      <c r="P3230" s="207" t="str" cm="1">
        <f t="array" ref="P3230" xml:space="preserve"> INDEX(切語下字資料表[韻母拼音碼], 小韻資料表[[#This Row],[下字表識別號]])</f>
        <v>iok</v>
      </c>
      <c r="Q3230" s="210" t="str" cm="1">
        <f t="array" ref="Q3230" xml:space="preserve"> INDEX(設定表!$C$19:$C$23, INT( LEFT(小韻資料表[[#This Row],[目次編碼]],1) ))</f>
        <v>入</v>
      </c>
      <c r="R3230" s="210">
        <f xml:space="preserve">  INDEX(設定表!$C$8:$C$15, MATCH( (RIGHT(小韻資料表[[#This Row],[清濁]]) &amp; 小韻資料表[[#This Row],[調]]), 設定表!$B$8:$B$15, 0))</f>
        <v>8</v>
      </c>
      <c r="S3230" s="205" t="s">
        <v>309</v>
      </c>
      <c r="T3230" s="205" t="s">
        <v>309</v>
      </c>
      <c r="U3230" s="226" t="s">
        <v>309</v>
      </c>
      <c r="V3230" s="147" t="s">
        <v>309</v>
      </c>
      <c r="X3230" s="135"/>
      <c r="Y3230" s="135"/>
      <c r="AA3230" s="135"/>
      <c r="AB3230" s="134"/>
      <c r="AC3230" s="135"/>
      <c r="AD3230" s="135"/>
      <c r="AH3230" s="135"/>
      <c r="AI3230" s="135"/>
    </row>
    <row r="3231" spans="1:35" ht="31.5">
      <c r="A3231" s="205">
        <v>3227</v>
      </c>
      <c r="B3231" s="206" t="s">
        <v>11102</v>
      </c>
      <c r="C3231" s="207" t="str">
        <f xml:space="preserve"> _xlfn.CONCAT(小韻資料表[[#This Row],[聲母拼音碼]],小韻資料表[[#This Row],[韻母拼音碼]],小韻資料表[[#This Row],[調號]])</f>
        <v>Øok4</v>
      </c>
      <c r="D3231" s="206" t="s">
        <v>316</v>
      </c>
      <c r="E3231" s="208" t="s">
        <v>315</v>
      </c>
      <c r="F3231" s="205">
        <v>1</v>
      </c>
      <c r="G3231" s="209" t="s">
        <v>11103</v>
      </c>
      <c r="H3231" s="205">
        <f xml:space="preserve"> LEN(小韻資料表[[#This Row],[小韻字集]])</f>
        <v>7</v>
      </c>
      <c r="I3231" s="205" cm="1">
        <f t="array" ref="I3231" xml:space="preserve"> MATCH(TRUE, ISNUMBER( SEARCH( LEFT(小韻資料表[[#This Row],[切語]],1), 切語上字資料表[切語上字]) ), 0)</f>
        <v>35</v>
      </c>
      <c r="J3231" s="210" t="str" cm="1">
        <f t="array" ref="J3231" xml:space="preserve"> INDEX(切語上字資料表[聲母], 小韻資料表[[#This Row],[上字表識別號]])</f>
        <v>影</v>
      </c>
      <c r="K3231" s="210" t="str" cm="1">
        <f t="array" ref="K3231" xml:space="preserve"> INDEX(切語上字資料表[聲母拼音碼], 小韻資料表[[#This Row],[上字表識別號]])</f>
        <v>Ø</v>
      </c>
      <c r="L3231" s="210" t="str" cm="1">
        <f t="array" ref="L3231" xml:space="preserve"> INDEX(切語上字資料表[清濁], 小韻資料表[[#This Row],[上字表識別號]])</f>
        <v>全清</v>
      </c>
      <c r="M3231" s="223" t="str" cm="1">
        <f t="array" ref="M3231" xml:space="preserve"> INDEX(切語上字資料表[發送收], 小韻資料表[[#This Row],[上字表識別號]])</f>
        <v>發聲</v>
      </c>
      <c r="N3231" s="205" cm="1">
        <f t="array" ref="N3231" xml:space="preserve"> MATCH(TRUE, ISNUMBER( SEARCH( RIGHT(小韻資料表[[#This Row],[切語]],1), 切語下字資料表[切語下字]) ), 0)</f>
        <v>12</v>
      </c>
      <c r="O3231" s="207" t="str" cm="1">
        <f t="array" ref="O3231" xml:space="preserve"> INDEX(切語下字資料表[韻母], 小韻資料表[[#This Row],[下字表識別號]])</f>
        <v>沃開1</v>
      </c>
      <c r="P3231" s="207" t="str" cm="1">
        <f t="array" ref="P3231" xml:space="preserve"> INDEX(切語下字資料表[韻母拼音碼], 小韻資料表[[#This Row],[下字表識別號]])</f>
        <v>ok</v>
      </c>
      <c r="Q3231" s="210" t="str" cm="1">
        <f t="array" ref="Q3231" xml:space="preserve"> INDEX(設定表!$C$19:$C$23, INT( LEFT(小韻資料表[[#This Row],[目次編碼]],1) ))</f>
        <v>入</v>
      </c>
      <c r="R3231" s="210">
        <f xml:space="preserve">  INDEX(設定表!$C$8:$C$15, MATCH( (RIGHT(小韻資料表[[#This Row],[清濁]]) &amp; 小韻資料表[[#This Row],[調]]), 設定表!$B$8:$B$15, 0))</f>
        <v>4</v>
      </c>
      <c r="S3231" s="205" t="s">
        <v>309</v>
      </c>
      <c r="T3231" s="205" t="s">
        <v>309</v>
      </c>
      <c r="U3231" s="226" t="s">
        <v>309</v>
      </c>
      <c r="V3231" s="146" t="s">
        <v>309</v>
      </c>
      <c r="X3231" s="135"/>
      <c r="Y3231" s="135"/>
      <c r="AA3231" s="135"/>
      <c r="AB3231" s="134"/>
      <c r="AC3231" s="135"/>
      <c r="AD3231" s="135"/>
      <c r="AH3231" s="135"/>
      <c r="AI3231" s="135"/>
    </row>
    <row r="3232" spans="1:35" ht="31.5">
      <c r="A3232" s="205">
        <v>3228</v>
      </c>
      <c r="B3232" s="206" t="s">
        <v>11104</v>
      </c>
      <c r="C3232" s="207" t="str">
        <f xml:space="preserve"> _xlfn.CONCAT(小韻資料表[[#This Row],[聲母拼音碼]],小韻資料表[[#This Row],[韻母拼音碼]],小韻資料表[[#This Row],[調號]])</f>
        <v>tok8</v>
      </c>
      <c r="D3232" s="206" t="s">
        <v>11105</v>
      </c>
      <c r="E3232" s="208" t="s">
        <v>315</v>
      </c>
      <c r="F3232" s="205">
        <v>2</v>
      </c>
      <c r="G3232" s="209" t="s">
        <v>11106</v>
      </c>
      <c r="H3232" s="205">
        <f xml:space="preserve"> LEN(小韻資料表[[#This Row],[小韻字集]])</f>
        <v>11</v>
      </c>
      <c r="I3232" s="205" cm="1">
        <f t="array" ref="I3232" xml:space="preserve"> MATCH(TRUE, ISNUMBER( SEARCH( LEFT(小韻資料表[[#This Row],[切語]],1), 切語上字資料表[切語上字]) ), 0)</f>
        <v>7</v>
      </c>
      <c r="J3232" s="210" t="str" cm="1">
        <f t="array" ref="J3232" xml:space="preserve"> INDEX(切語上字資料表[聲母], 小韻資料表[[#This Row],[上字表識別號]])</f>
        <v>定</v>
      </c>
      <c r="K3232" s="210" t="str" cm="1">
        <f t="array" ref="K3232" xml:space="preserve"> INDEX(切語上字資料表[聲母拼音碼], 小韻資料表[[#This Row],[上字表識別號]])</f>
        <v>t</v>
      </c>
      <c r="L3232" s="210" t="str" cm="1">
        <f t="array" ref="L3232" xml:space="preserve"> INDEX(切語上字資料表[清濁], 小韻資料表[[#This Row],[上字表識別號]])</f>
        <v>全濁</v>
      </c>
      <c r="M3232" s="223" cm="1">
        <f t="array" ref="M3232" xml:space="preserve"> INDEX(切語上字資料表[發送收], 小韻資料表[[#This Row],[上字表識別號]])</f>
        <v>0</v>
      </c>
      <c r="N3232" s="205" cm="1">
        <f t="array" ref="N3232" xml:space="preserve"> MATCH(TRUE, ISNUMBER( SEARCH( RIGHT(小韻資料表[[#This Row],[切語]],1), 切語下字資料表[切語下字]) ), 0)</f>
        <v>12</v>
      </c>
      <c r="O3232" s="207" t="str" cm="1">
        <f t="array" ref="O3232" xml:space="preserve"> INDEX(切語下字資料表[韻母], 小韻資料表[[#This Row],[下字表識別號]])</f>
        <v>沃開1</v>
      </c>
      <c r="P3232" s="207" t="str" cm="1">
        <f t="array" ref="P3232" xml:space="preserve"> INDEX(切語下字資料表[韻母拼音碼], 小韻資料表[[#This Row],[下字表識別號]])</f>
        <v>ok</v>
      </c>
      <c r="Q3232" s="210" t="str" cm="1">
        <f t="array" ref="Q3232" xml:space="preserve"> INDEX(設定表!$C$19:$C$23, INT( LEFT(小韻資料表[[#This Row],[目次編碼]],1) ))</f>
        <v>入</v>
      </c>
      <c r="R3232" s="210">
        <f xml:space="preserve">  INDEX(設定表!$C$8:$C$15, MATCH( (RIGHT(小韻資料表[[#This Row],[清濁]]) &amp; 小韻資料表[[#This Row],[調]]), 設定表!$B$8:$B$15, 0))</f>
        <v>8</v>
      </c>
      <c r="S3232" s="205" t="s">
        <v>309</v>
      </c>
      <c r="T3232" s="205" t="s">
        <v>309</v>
      </c>
      <c r="U3232" s="226" t="s">
        <v>11107</v>
      </c>
      <c r="V3232" s="147" t="s">
        <v>309</v>
      </c>
      <c r="X3232" s="135"/>
      <c r="Y3232" s="135"/>
      <c r="AA3232" s="135"/>
      <c r="AB3232" s="134"/>
      <c r="AC3232" s="135"/>
      <c r="AD3232" s="135"/>
      <c r="AH3232" s="135"/>
      <c r="AI3232" s="135"/>
    </row>
    <row r="3233" spans="1:35" ht="31.5">
      <c r="A3233" s="205">
        <v>3229</v>
      </c>
      <c r="B3233" s="206" t="s">
        <v>11108</v>
      </c>
      <c r="C3233" s="207" t="str">
        <f xml:space="preserve"> _xlfn.CONCAT(小韻資料表[[#This Row],[聲母拼音碼]],小韻資料表[[#This Row],[韻母拼音碼]],小韻資料表[[#This Row],[調號]])</f>
        <v>tok4</v>
      </c>
      <c r="D3233" s="206" t="s">
        <v>11109</v>
      </c>
      <c r="E3233" s="208" t="s">
        <v>315</v>
      </c>
      <c r="F3233" s="205">
        <v>3</v>
      </c>
      <c r="G3233" s="209" t="s">
        <v>11110</v>
      </c>
      <c r="H3233" s="205">
        <f xml:space="preserve"> LEN(小韻資料表[[#This Row],[小韻字集]])</f>
        <v>17</v>
      </c>
      <c r="I3233" s="205" cm="1">
        <f t="array" ref="I3233" xml:space="preserve"> MATCH(TRUE, ISNUMBER( SEARCH( LEFT(小韻資料表[[#This Row],[切語]],1), 切語上字資料表[切語上字]) ), 0)</f>
        <v>5</v>
      </c>
      <c r="J3233" s="210" t="str" cm="1">
        <f t="array" ref="J3233" xml:space="preserve"> INDEX(切語上字資料表[聲母], 小韻資料表[[#This Row],[上字表識別號]])</f>
        <v>端</v>
      </c>
      <c r="K3233" s="210" t="str" cm="1">
        <f t="array" ref="K3233" xml:space="preserve"> INDEX(切語上字資料表[聲母拼音碼], 小韻資料表[[#This Row],[上字表識別號]])</f>
        <v>t</v>
      </c>
      <c r="L3233" s="210" t="str" cm="1">
        <f t="array" ref="L3233" xml:space="preserve"> INDEX(切語上字資料表[清濁], 小韻資料表[[#This Row],[上字表識別號]])</f>
        <v>全清</v>
      </c>
      <c r="M3233" s="223" t="str" cm="1">
        <f t="array" ref="M3233" xml:space="preserve"> INDEX(切語上字資料表[發送收], 小韻資料表[[#This Row],[上字表識別號]])</f>
        <v>發聲</v>
      </c>
      <c r="N3233" s="205" cm="1">
        <f t="array" ref="N3233" xml:space="preserve"> MATCH(TRUE, ISNUMBER( SEARCH( RIGHT(小韻資料表[[#This Row],[切語]],1), 切語下字資料表[切語下字]) ), 0)</f>
        <v>12</v>
      </c>
      <c r="O3233" s="207" t="str" cm="1">
        <f t="array" ref="O3233" xml:space="preserve"> INDEX(切語下字資料表[韻母], 小韻資料表[[#This Row],[下字表識別號]])</f>
        <v>沃開1</v>
      </c>
      <c r="P3233" s="207" t="str" cm="1">
        <f t="array" ref="P3233" xml:space="preserve"> INDEX(切語下字資料表[韻母拼音碼], 小韻資料表[[#This Row],[下字表識別號]])</f>
        <v>ok</v>
      </c>
      <c r="Q3233" s="210" t="str" cm="1">
        <f t="array" ref="Q3233" xml:space="preserve"> INDEX(設定表!$C$19:$C$23, INT( LEFT(小韻資料表[[#This Row],[目次編碼]],1) ))</f>
        <v>入</v>
      </c>
      <c r="R3233" s="210">
        <f xml:space="preserve">  INDEX(設定表!$C$8:$C$15, MATCH( (RIGHT(小韻資料表[[#This Row],[清濁]]) &amp; 小韻資料表[[#This Row],[調]]), 設定表!$B$8:$B$15, 0))</f>
        <v>4</v>
      </c>
      <c r="S3233" s="205" t="s">
        <v>309</v>
      </c>
      <c r="T3233" s="205" t="s">
        <v>309</v>
      </c>
      <c r="U3233" s="226" t="s">
        <v>309</v>
      </c>
      <c r="V3233" s="146" t="s">
        <v>309</v>
      </c>
      <c r="X3233" s="135"/>
      <c r="Y3233" s="135"/>
      <c r="AA3233" s="135"/>
      <c r="AB3233" s="134"/>
      <c r="AC3233" s="135"/>
      <c r="AD3233" s="135"/>
      <c r="AH3233" s="135"/>
      <c r="AI3233" s="135"/>
    </row>
    <row r="3234" spans="1:35" ht="31.5">
      <c r="A3234" s="205">
        <v>3230</v>
      </c>
      <c r="B3234" s="206" t="s">
        <v>11111</v>
      </c>
      <c r="C3234" s="207" t="str">
        <f xml:space="preserve"> _xlfn.CONCAT(小韻資料表[[#This Row],[聲母拼音碼]],小韻資料表[[#This Row],[韻母拼音碼]],小韻資料表[[#This Row],[調號]])</f>
        <v>khok4</v>
      </c>
      <c r="D3234" s="206" t="s">
        <v>11112</v>
      </c>
      <c r="E3234" s="208" t="s">
        <v>315</v>
      </c>
      <c r="F3234" s="205">
        <v>4</v>
      </c>
      <c r="G3234" s="209" t="s">
        <v>11113</v>
      </c>
      <c r="H3234" s="205">
        <f xml:space="preserve"> LEN(小韻資料表[[#This Row],[小韻字集]])</f>
        <v>8</v>
      </c>
      <c r="I3234" s="205" cm="1">
        <f t="array" ref="I3234" xml:space="preserve"> MATCH(TRUE, ISNUMBER( SEARCH( LEFT(小韻資料表[[#This Row],[切語]],1), 切語上字資料表[切語上字]) ), 0)</f>
        <v>2</v>
      </c>
      <c r="J3234" s="210" t="str" cm="1">
        <f t="array" ref="J3234" xml:space="preserve"> INDEX(切語上字資料表[聲母], 小韻資料表[[#This Row],[上字表識別號]])</f>
        <v>溪</v>
      </c>
      <c r="K3234" s="210" t="str" cm="1">
        <f t="array" ref="K3234" xml:space="preserve"> INDEX(切語上字資料表[聲母拼音碼], 小韻資料表[[#This Row],[上字表識別號]])</f>
        <v>kh</v>
      </c>
      <c r="L3234" s="210" t="str" cm="1">
        <f t="array" ref="L3234" xml:space="preserve"> INDEX(切語上字資料表[清濁], 小韻資料表[[#This Row],[上字表識別號]])</f>
        <v>次清</v>
      </c>
      <c r="M3234" s="223" t="str" cm="1">
        <f t="array" ref="M3234" xml:space="preserve"> INDEX(切語上字資料表[發送收], 小韻資料表[[#This Row],[上字表識別號]])</f>
        <v>送氣</v>
      </c>
      <c r="N3234" s="205" cm="1">
        <f t="array" ref="N3234" xml:space="preserve"> MATCH(TRUE, ISNUMBER( SEARCH( RIGHT(小韻資料表[[#This Row],[切語]],1), 切語下字資料表[切語下字]) ), 0)</f>
        <v>12</v>
      </c>
      <c r="O3234" s="207" t="str" cm="1">
        <f t="array" ref="O3234" xml:space="preserve"> INDEX(切語下字資料表[韻母], 小韻資料表[[#This Row],[下字表識別號]])</f>
        <v>沃開1</v>
      </c>
      <c r="P3234" s="207" t="str" cm="1">
        <f t="array" ref="P3234" xml:space="preserve"> INDEX(切語下字資料表[韻母拼音碼], 小韻資料表[[#This Row],[下字表識別號]])</f>
        <v>ok</v>
      </c>
      <c r="Q3234" s="210" t="str" cm="1">
        <f t="array" ref="Q3234" xml:space="preserve"> INDEX(設定表!$C$19:$C$23, INT( LEFT(小韻資料表[[#This Row],[目次編碼]],1) ))</f>
        <v>入</v>
      </c>
      <c r="R3234" s="210">
        <f xml:space="preserve">  INDEX(設定表!$C$8:$C$15, MATCH( (RIGHT(小韻資料表[[#This Row],[清濁]]) &amp; 小韻資料表[[#This Row],[調]]), 設定表!$B$8:$B$15, 0))</f>
        <v>4</v>
      </c>
      <c r="S3234" s="205" t="s">
        <v>309</v>
      </c>
      <c r="T3234" s="205" t="s">
        <v>309</v>
      </c>
      <c r="U3234" s="226" t="s">
        <v>309</v>
      </c>
      <c r="V3234" s="147" t="s">
        <v>309</v>
      </c>
      <c r="X3234" s="135"/>
      <c r="Y3234" s="135"/>
      <c r="AA3234" s="135"/>
      <c r="AB3234" s="134"/>
      <c r="AC3234" s="135"/>
      <c r="AD3234" s="135"/>
      <c r="AH3234" s="135"/>
      <c r="AI3234" s="135"/>
    </row>
    <row r="3235" spans="1:35" ht="31.5">
      <c r="A3235" s="205">
        <v>3231</v>
      </c>
      <c r="B3235" s="206" t="s">
        <v>11114</v>
      </c>
      <c r="C3235" s="207" t="str">
        <f xml:space="preserve"> _xlfn.CONCAT(小韻資料表[[#This Row],[聲母拼音碼]],小韻資料表[[#This Row],[韻母拼音碼]],小韻資料表[[#This Row],[調號]])</f>
        <v>hok8</v>
      </c>
      <c r="D3235" s="206" t="s">
        <v>11115</v>
      </c>
      <c r="E3235" s="208" t="s">
        <v>315</v>
      </c>
      <c r="F3235" s="205">
        <v>5</v>
      </c>
      <c r="G3235" s="209" t="s">
        <v>11116</v>
      </c>
      <c r="H3235" s="205">
        <f xml:space="preserve"> LEN(小韻資料表[[#This Row],[小韻字集]])</f>
        <v>10</v>
      </c>
      <c r="I3235" s="205" cm="1">
        <f t="array" ref="I3235" xml:space="preserve"> MATCH(TRUE, ISNUMBER( SEARCH( LEFT(小韻資料表[[#This Row],[切語]],1), 切語上字資料表[切語上字]) ), 0)</f>
        <v>37</v>
      </c>
      <c r="J3235" s="210" t="str" cm="1">
        <f t="array" ref="J3235" xml:space="preserve"> INDEX(切語上字資料表[聲母], 小韻資料表[[#This Row],[上字表識別號]])</f>
        <v>匣</v>
      </c>
      <c r="K3235" s="210" t="str" cm="1">
        <f t="array" ref="K3235" xml:space="preserve"> INDEX(切語上字資料表[聲母拼音碼], 小韻資料表[[#This Row],[上字表識別號]])</f>
        <v>h</v>
      </c>
      <c r="L3235" s="210" t="str" cm="1">
        <f t="array" ref="L3235" xml:space="preserve"> INDEX(切語上字資料表[清濁], 小韻資料表[[#This Row],[上字表識別號]])</f>
        <v>全濁</v>
      </c>
      <c r="M3235" s="223" t="str" cm="1">
        <f t="array" ref="M3235" xml:space="preserve"> INDEX(切語上字資料表[發送收], 小韻資料表[[#This Row],[上字表識別號]])</f>
        <v>送氣</v>
      </c>
      <c r="N3235" s="205" cm="1">
        <f t="array" ref="N3235" xml:space="preserve"> MATCH(TRUE, ISNUMBER( SEARCH( RIGHT(小韻資料表[[#This Row],[切語]],1), 切語下字資料表[切語下字]) ), 0)</f>
        <v>12</v>
      </c>
      <c r="O3235" s="207" t="str" cm="1">
        <f t="array" ref="O3235" xml:space="preserve"> INDEX(切語下字資料表[韻母], 小韻資料表[[#This Row],[下字表識別號]])</f>
        <v>沃開1</v>
      </c>
      <c r="P3235" s="207" t="str" cm="1">
        <f t="array" ref="P3235" xml:space="preserve"> INDEX(切語下字資料表[韻母拼音碼], 小韻資料表[[#This Row],[下字表識別號]])</f>
        <v>ok</v>
      </c>
      <c r="Q3235" s="210" t="str" cm="1">
        <f t="array" ref="Q3235" xml:space="preserve"> INDEX(設定表!$C$19:$C$23, INT( LEFT(小韻資料表[[#This Row],[目次編碼]],1) ))</f>
        <v>入</v>
      </c>
      <c r="R3235" s="210">
        <f xml:space="preserve">  INDEX(設定表!$C$8:$C$15, MATCH( (RIGHT(小韻資料表[[#This Row],[清濁]]) &amp; 小韻資料表[[#This Row],[調]]), 設定表!$B$8:$B$15, 0))</f>
        <v>8</v>
      </c>
      <c r="S3235" s="205" t="s">
        <v>309</v>
      </c>
      <c r="T3235" s="205" t="s">
        <v>309</v>
      </c>
      <c r="U3235" s="226" t="s">
        <v>309</v>
      </c>
      <c r="V3235" s="146" t="s">
        <v>309</v>
      </c>
      <c r="X3235" s="135"/>
      <c r="Y3235" s="135"/>
      <c r="AA3235" s="135"/>
      <c r="AB3235" s="134"/>
      <c r="AC3235" s="135"/>
      <c r="AD3235" s="135"/>
      <c r="AH3235" s="135"/>
      <c r="AI3235" s="135"/>
    </row>
    <row r="3236" spans="1:35" ht="31.5">
      <c r="A3236" s="205">
        <v>3232</v>
      </c>
      <c r="B3236" s="206" t="s">
        <v>11117</v>
      </c>
      <c r="C3236" s="207" t="str">
        <f xml:space="preserve"> _xlfn.CONCAT(小韻資料表[[#This Row],[聲母拼音碼]],小韻資料表[[#This Row],[韻母拼音碼]],小韻資料表[[#This Row],[調號]])</f>
        <v>pok8</v>
      </c>
      <c r="D3236" s="206" t="s">
        <v>11118</v>
      </c>
      <c r="E3236" s="208" t="s">
        <v>315</v>
      </c>
      <c r="F3236" s="205">
        <v>6</v>
      </c>
      <c r="G3236" s="209" t="s">
        <v>11119</v>
      </c>
      <c r="H3236" s="205">
        <f xml:space="preserve"> LEN(小韻資料表[[#This Row],[小韻字集]])</f>
        <v>6</v>
      </c>
      <c r="I3236" s="205" cm="1">
        <f t="array" ref="I3236" xml:space="preserve"> MATCH(TRUE, ISNUMBER( SEARCH( LEFT(小韻資料表[[#This Row],[切語]],1), 切語上字資料表[切語上字]) ), 0)</f>
        <v>15</v>
      </c>
      <c r="J3236" s="210" t="str" cm="1">
        <f t="array" ref="J3236" xml:space="preserve"> INDEX(切語上字資料表[聲母], 小韻資料表[[#This Row],[上字表識別號]])</f>
        <v>並</v>
      </c>
      <c r="K3236" s="210" t="str" cm="1">
        <f t="array" ref="K3236" xml:space="preserve"> INDEX(切語上字資料表[聲母拼音碼], 小韻資料表[[#This Row],[上字表識別號]])</f>
        <v>p</v>
      </c>
      <c r="L3236" s="210" t="str" cm="1">
        <f t="array" ref="L3236" xml:space="preserve"> INDEX(切語上字資料表[清濁], 小韻資料表[[#This Row],[上字表識別號]])</f>
        <v>全濁</v>
      </c>
      <c r="M3236" s="223" cm="1">
        <f t="array" ref="M3236" xml:space="preserve"> INDEX(切語上字資料表[發送收], 小韻資料表[[#This Row],[上字表識別號]])</f>
        <v>0</v>
      </c>
      <c r="N3236" s="205" cm="1">
        <f t="array" ref="N3236" xml:space="preserve"> MATCH(TRUE, ISNUMBER( SEARCH( RIGHT(小韻資料表[[#This Row],[切語]],1), 切語下字資料表[切語下字]) ), 0)</f>
        <v>12</v>
      </c>
      <c r="O3236" s="207" t="str" cm="1">
        <f t="array" ref="O3236" xml:space="preserve"> INDEX(切語下字資料表[韻母], 小韻資料表[[#This Row],[下字表識別號]])</f>
        <v>沃開1</v>
      </c>
      <c r="P3236" s="207" t="str" cm="1">
        <f t="array" ref="P3236" xml:space="preserve"> INDEX(切語下字資料表[韻母拼音碼], 小韻資料表[[#This Row],[下字表識別號]])</f>
        <v>ok</v>
      </c>
      <c r="Q3236" s="210" t="str" cm="1">
        <f t="array" ref="Q3236" xml:space="preserve"> INDEX(設定表!$C$19:$C$23, INT( LEFT(小韻資料表[[#This Row],[目次編碼]],1) ))</f>
        <v>入</v>
      </c>
      <c r="R3236" s="210">
        <f xml:space="preserve">  INDEX(設定表!$C$8:$C$15, MATCH( (RIGHT(小韻資料表[[#This Row],[清濁]]) &amp; 小韻資料表[[#This Row],[調]]), 設定表!$B$8:$B$15, 0))</f>
        <v>8</v>
      </c>
      <c r="S3236" s="205" t="s">
        <v>11120</v>
      </c>
      <c r="T3236" s="205" t="s">
        <v>309</v>
      </c>
      <c r="U3236" s="226" t="s">
        <v>11121</v>
      </c>
      <c r="V3236" s="147" t="s">
        <v>309</v>
      </c>
      <c r="X3236" s="135"/>
      <c r="Y3236" s="135"/>
      <c r="AA3236" s="135"/>
      <c r="AB3236" s="134"/>
      <c r="AC3236" s="135"/>
      <c r="AD3236" s="135"/>
      <c r="AH3236" s="135"/>
      <c r="AI3236" s="135"/>
    </row>
    <row r="3237" spans="1:35" ht="31.5">
      <c r="A3237" s="205">
        <v>3233</v>
      </c>
      <c r="B3237" s="206" t="s">
        <v>11122</v>
      </c>
      <c r="C3237" s="207" t="str">
        <f xml:space="preserve"> _xlfn.CONCAT(小韻資料表[[#This Row],[聲母拼音碼]],小韻資料表[[#This Row],[韻母拼音碼]],小韻資料表[[#This Row],[調號]])</f>
        <v>sok4</v>
      </c>
      <c r="D3237" s="206" t="s">
        <v>11123</v>
      </c>
      <c r="E3237" s="208" t="s">
        <v>315</v>
      </c>
      <c r="F3237" s="205">
        <v>7</v>
      </c>
      <c r="G3237" s="209" t="s">
        <v>11124</v>
      </c>
      <c r="H3237" s="205">
        <f xml:space="preserve"> LEN(小韻資料表[[#This Row],[小韻字集]])</f>
        <v>2</v>
      </c>
      <c r="I3237" s="205" cm="1">
        <f t="array" ref="I3237" xml:space="preserve"> MATCH(TRUE, ISNUMBER( SEARCH( LEFT(小韻資料表[[#This Row],[切語]],1), 切語上字資料表[切語上字]) ), 0)</f>
        <v>24</v>
      </c>
      <c r="J3237" s="210" t="str" cm="1">
        <f t="array" ref="J3237" xml:space="preserve"> INDEX(切語上字資料表[聲母], 小韻資料表[[#This Row],[上字表識別號]])</f>
        <v>心</v>
      </c>
      <c r="K3237" s="210" t="str" cm="1">
        <f t="array" ref="K3237" xml:space="preserve"> INDEX(切語上字資料表[聲母拼音碼], 小韻資料表[[#This Row],[上字表識別號]])</f>
        <v>s</v>
      </c>
      <c r="L3237" s="210" t="str" cm="1">
        <f t="array" ref="L3237" xml:space="preserve"> INDEX(切語上字資料表[清濁], 小韻資料表[[#This Row],[上字表識別號]])</f>
        <v>全清</v>
      </c>
      <c r="M3237" s="223" t="str" cm="1">
        <f t="array" ref="M3237" xml:space="preserve"> INDEX(切語上字資料表[發送收], 小韻資料表[[#This Row],[上字表識別號]])</f>
        <v>送氣</v>
      </c>
      <c r="N3237" s="205" cm="1">
        <f t="array" ref="N3237" xml:space="preserve"> MATCH(TRUE, ISNUMBER( SEARCH( RIGHT(小韻資料表[[#This Row],[切語]],1), 切語下字資料表[切語下字]) ), 0)</f>
        <v>12</v>
      </c>
      <c r="O3237" s="207" t="str" cm="1">
        <f t="array" ref="O3237" xml:space="preserve"> INDEX(切語下字資料表[韻母], 小韻資料表[[#This Row],[下字表識別號]])</f>
        <v>沃開1</v>
      </c>
      <c r="P3237" s="207" t="str" cm="1">
        <f t="array" ref="P3237" xml:space="preserve"> INDEX(切語下字資料表[韻母拼音碼], 小韻資料表[[#This Row],[下字表識別號]])</f>
        <v>ok</v>
      </c>
      <c r="Q3237" s="210" t="str" cm="1">
        <f t="array" ref="Q3237" xml:space="preserve"> INDEX(設定表!$C$19:$C$23, INT( LEFT(小韻資料表[[#This Row],[目次編碼]],1) ))</f>
        <v>入</v>
      </c>
      <c r="R3237" s="210">
        <f xml:space="preserve">  INDEX(設定表!$C$8:$C$15, MATCH( (RIGHT(小韻資料表[[#This Row],[清濁]]) &amp; 小韻資料表[[#This Row],[調]]), 設定表!$B$8:$B$15, 0))</f>
        <v>4</v>
      </c>
      <c r="S3237" s="205" t="s">
        <v>309</v>
      </c>
      <c r="T3237" s="205" t="s">
        <v>309</v>
      </c>
      <c r="U3237" s="226" t="s">
        <v>309</v>
      </c>
      <c r="V3237" s="146" t="s">
        <v>309</v>
      </c>
      <c r="X3237" s="135"/>
      <c r="Y3237" s="135"/>
      <c r="AA3237" s="135"/>
      <c r="AB3237" s="134"/>
      <c r="AC3237" s="135"/>
      <c r="AD3237" s="135"/>
      <c r="AH3237" s="135"/>
      <c r="AI3237" s="135"/>
    </row>
    <row r="3238" spans="1:35" ht="31.5">
      <c r="A3238" s="205">
        <v>3234</v>
      </c>
      <c r="B3238" s="206" t="s">
        <v>11125</v>
      </c>
      <c r="C3238" s="207" t="str">
        <f xml:space="preserve"> _xlfn.CONCAT(小韻資料表[[#This Row],[聲母拼音碼]],小韻資料表[[#This Row],[韻母拼音碼]],小韻資料表[[#This Row],[調號]])</f>
        <v>kok4</v>
      </c>
      <c r="D3238" s="206" t="s">
        <v>11126</v>
      </c>
      <c r="E3238" s="208" t="s">
        <v>315</v>
      </c>
      <c r="F3238" s="205">
        <v>8</v>
      </c>
      <c r="G3238" s="209" t="s">
        <v>11127</v>
      </c>
      <c r="H3238" s="205">
        <f xml:space="preserve"> LEN(小韻資料表[[#This Row],[小韻字集]])</f>
        <v>9</v>
      </c>
      <c r="I3238" s="205" cm="1">
        <f t="array" ref="I3238" xml:space="preserve"> MATCH(TRUE, ISNUMBER( SEARCH( LEFT(小韻資料表[[#This Row],[切語]],1), 切語上字資料表[切語上字]) ), 0)</f>
        <v>1</v>
      </c>
      <c r="J3238" s="210" t="str" cm="1">
        <f t="array" ref="J3238" xml:space="preserve"> INDEX(切語上字資料表[聲母], 小韻資料表[[#This Row],[上字表識別號]])</f>
        <v>見</v>
      </c>
      <c r="K3238" s="210" t="str" cm="1">
        <f t="array" ref="K3238" xml:space="preserve"> INDEX(切語上字資料表[聲母拼音碼], 小韻資料表[[#This Row],[上字表識別號]])</f>
        <v>k</v>
      </c>
      <c r="L3238" s="210" t="str" cm="1">
        <f t="array" ref="L3238" xml:space="preserve"> INDEX(切語上字資料表[清濁], 小韻資料表[[#This Row],[上字表識別號]])</f>
        <v>全清</v>
      </c>
      <c r="M3238" s="223" t="str" cm="1">
        <f t="array" ref="M3238" xml:space="preserve"> INDEX(切語上字資料表[發送收], 小韻資料表[[#This Row],[上字表識別號]])</f>
        <v>發聲</v>
      </c>
      <c r="N3238" s="205" cm="1">
        <f t="array" ref="N3238" xml:space="preserve"> MATCH(TRUE, ISNUMBER( SEARCH( RIGHT(小韻資料表[[#This Row],[切語]],1), 切語下字資料表[切語下字]) ), 0)</f>
        <v>12</v>
      </c>
      <c r="O3238" s="207" t="str" cm="1">
        <f t="array" ref="O3238" xml:space="preserve"> INDEX(切語下字資料表[韻母], 小韻資料表[[#This Row],[下字表識別號]])</f>
        <v>沃開1</v>
      </c>
      <c r="P3238" s="207" t="str" cm="1">
        <f t="array" ref="P3238" xml:space="preserve"> INDEX(切語下字資料表[韻母拼音碼], 小韻資料表[[#This Row],[下字表識別號]])</f>
        <v>ok</v>
      </c>
      <c r="Q3238" s="210" t="str" cm="1">
        <f t="array" ref="Q3238" xml:space="preserve"> INDEX(設定表!$C$19:$C$23, INT( LEFT(小韻資料表[[#This Row],[目次編碼]],1) ))</f>
        <v>入</v>
      </c>
      <c r="R3238" s="210">
        <f xml:space="preserve">  INDEX(設定表!$C$8:$C$15, MATCH( (RIGHT(小韻資料表[[#This Row],[清濁]]) &amp; 小韻資料表[[#This Row],[調]]), 設定表!$B$8:$B$15, 0))</f>
        <v>4</v>
      </c>
      <c r="S3238" s="205" t="s">
        <v>309</v>
      </c>
      <c r="T3238" s="205" t="s">
        <v>309</v>
      </c>
      <c r="U3238" s="226" t="s">
        <v>309</v>
      </c>
      <c r="V3238" s="147" t="s">
        <v>309</v>
      </c>
      <c r="X3238" s="135"/>
      <c r="Y3238" s="135"/>
      <c r="AA3238" s="135"/>
      <c r="AB3238" s="134"/>
      <c r="AC3238" s="135"/>
      <c r="AD3238" s="135"/>
      <c r="AH3238" s="135"/>
      <c r="AI3238" s="135"/>
    </row>
    <row r="3239" spans="1:35" ht="31.5">
      <c r="A3239" s="205">
        <v>3235</v>
      </c>
      <c r="B3239" s="206" t="s">
        <v>11128</v>
      </c>
      <c r="C3239" s="207" t="str">
        <f xml:space="preserve"> _xlfn.CONCAT(小韻資料表[[#This Row],[聲母拼音碼]],小韻資料表[[#This Row],[韻母拼音碼]],小韻資料表[[#This Row],[調號]])</f>
        <v>mok8</v>
      </c>
      <c r="D3239" s="206" t="s">
        <v>11129</v>
      </c>
      <c r="E3239" s="208" t="s">
        <v>315</v>
      </c>
      <c r="F3239" s="205">
        <v>9</v>
      </c>
      <c r="G3239" s="209" t="s">
        <v>11130</v>
      </c>
      <c r="H3239" s="205">
        <f xml:space="preserve"> LEN(小韻資料表[[#This Row],[小韻字集]])</f>
        <v>6</v>
      </c>
      <c r="I3239" s="205" cm="1">
        <f t="array" ref="I3239" xml:space="preserve"> MATCH(TRUE, ISNUMBER( SEARCH( LEFT(小韻資料表[[#This Row],[切語]],1), 切語上字資料表[切語上字]) ), 0)</f>
        <v>16</v>
      </c>
      <c r="J3239" s="210" t="str" cm="1">
        <f t="array" ref="J3239" xml:space="preserve"> INDEX(切語上字資料表[聲母], 小韻資料表[[#This Row],[上字表識別號]])</f>
        <v>明</v>
      </c>
      <c r="K3239" s="210" t="str" cm="1">
        <f t="array" ref="K3239" xml:space="preserve"> INDEX(切語上字資料表[聲母拼音碼], 小韻資料表[[#This Row],[上字表識別號]])</f>
        <v>m</v>
      </c>
      <c r="L3239" s="210" t="str" cm="1">
        <f t="array" ref="L3239" xml:space="preserve"> INDEX(切語上字資料表[清濁], 小韻資料表[[#This Row],[上字表識別號]])</f>
        <v>次濁</v>
      </c>
      <c r="M3239" s="223" t="str" cm="1">
        <f t="array" ref="M3239" xml:space="preserve"> INDEX(切語上字資料表[發送收], 小韻資料表[[#This Row],[上字表識別號]])</f>
        <v>收聲</v>
      </c>
      <c r="N3239" s="205" cm="1">
        <f t="array" ref="N3239" xml:space="preserve"> MATCH(TRUE, ISNUMBER( SEARCH( RIGHT(小韻資料表[[#This Row],[切語]],1), 切語下字資料表[切語下字]) ), 0)</f>
        <v>12</v>
      </c>
      <c r="O3239" s="207" t="str" cm="1">
        <f t="array" ref="O3239" xml:space="preserve"> INDEX(切語下字資料表[韻母], 小韻資料表[[#This Row],[下字表識別號]])</f>
        <v>沃開1</v>
      </c>
      <c r="P3239" s="207" t="str" cm="1">
        <f t="array" ref="P3239" xml:space="preserve"> INDEX(切語下字資料表[韻母拼音碼], 小韻資料表[[#This Row],[下字表識別號]])</f>
        <v>ok</v>
      </c>
      <c r="Q3239" s="210" t="str" cm="1">
        <f t="array" ref="Q3239" xml:space="preserve"> INDEX(設定表!$C$19:$C$23, INT( LEFT(小韻資料表[[#This Row],[目次編碼]],1) ))</f>
        <v>入</v>
      </c>
      <c r="R3239" s="210">
        <f xml:space="preserve">  INDEX(設定表!$C$8:$C$15, MATCH( (RIGHT(小韻資料表[[#This Row],[清濁]]) &amp; 小韻資料表[[#This Row],[調]]), 設定表!$B$8:$B$15, 0))</f>
        <v>8</v>
      </c>
      <c r="S3239" s="205" t="s">
        <v>309</v>
      </c>
      <c r="T3239" s="205" t="s">
        <v>309</v>
      </c>
      <c r="U3239" s="226" t="s">
        <v>309</v>
      </c>
      <c r="V3239" s="146" t="s">
        <v>309</v>
      </c>
      <c r="X3239" s="135"/>
      <c r="Y3239" s="135"/>
      <c r="AA3239" s="135"/>
      <c r="AB3239" s="134"/>
      <c r="AC3239" s="135"/>
      <c r="AD3239" s="135"/>
      <c r="AH3239" s="135"/>
      <c r="AI3239" s="135"/>
    </row>
    <row r="3240" spans="1:35" ht="31.5">
      <c r="A3240" s="205">
        <v>3236</v>
      </c>
      <c r="B3240" s="206" t="s">
        <v>11131</v>
      </c>
      <c r="C3240" s="207" t="str">
        <f xml:space="preserve"> _xlfn.CONCAT(小韻資料表[[#This Row],[聲母拼音碼]],小韻資料表[[#This Row],[韻母拼音碼]],小韻資料表[[#This Row],[調號]])</f>
        <v>hok4</v>
      </c>
      <c r="D3240" s="206" t="s">
        <v>11132</v>
      </c>
      <c r="E3240" s="208" t="s">
        <v>315</v>
      </c>
      <c r="F3240" s="205">
        <v>10</v>
      </c>
      <c r="G3240" s="209" t="s">
        <v>11133</v>
      </c>
      <c r="H3240" s="205">
        <f xml:space="preserve"> LEN(小韻資料表[[#This Row],[小韻字集]])</f>
        <v>4</v>
      </c>
      <c r="I3240" s="205" cm="1">
        <f t="array" ref="I3240" xml:space="preserve"> MATCH(TRUE, ISNUMBER( SEARCH( LEFT(小韻資料表[[#This Row],[切語]],1), 切語上字資料表[切語上字]) ), 0)</f>
        <v>36</v>
      </c>
      <c r="J3240" s="210" t="str" cm="1">
        <f t="array" ref="J3240" xml:space="preserve"> INDEX(切語上字資料表[聲母], 小韻資料表[[#This Row],[上字表識別號]])</f>
        <v>曉</v>
      </c>
      <c r="K3240" s="210" t="str" cm="1">
        <f t="array" ref="K3240" xml:space="preserve"> INDEX(切語上字資料表[聲母拼音碼], 小韻資料表[[#This Row],[上字表識別號]])</f>
        <v>h</v>
      </c>
      <c r="L3240" s="210" t="str" cm="1">
        <f t="array" ref="L3240" xml:space="preserve"> INDEX(切語上字資料表[清濁], 小韻資料表[[#This Row],[上字表識別號]])</f>
        <v>次清</v>
      </c>
      <c r="M3240" s="223" t="str" cm="1">
        <f t="array" ref="M3240" xml:space="preserve"> INDEX(切語上字資料表[發送收], 小韻資料表[[#This Row],[上字表識別號]])</f>
        <v>送氣</v>
      </c>
      <c r="N3240" s="205" cm="1">
        <f t="array" ref="N3240" xml:space="preserve"> MATCH(TRUE, ISNUMBER( SEARCH( RIGHT(小韻資料表[[#This Row],[切語]],1), 切語下字資料表[切語下字]) ), 0)</f>
        <v>12</v>
      </c>
      <c r="O3240" s="207" t="str" cm="1">
        <f t="array" ref="O3240" xml:space="preserve"> INDEX(切語下字資料表[韻母], 小韻資料表[[#This Row],[下字表識別號]])</f>
        <v>沃開1</v>
      </c>
      <c r="P3240" s="207" t="str" cm="1">
        <f t="array" ref="P3240" xml:space="preserve"> INDEX(切語下字資料表[韻母拼音碼], 小韻資料表[[#This Row],[下字表識別號]])</f>
        <v>ok</v>
      </c>
      <c r="Q3240" s="210" t="str" cm="1">
        <f t="array" ref="Q3240" xml:space="preserve"> INDEX(設定表!$C$19:$C$23, INT( LEFT(小韻資料表[[#This Row],[目次編碼]],1) ))</f>
        <v>入</v>
      </c>
      <c r="R3240" s="210">
        <f xml:space="preserve">  INDEX(設定表!$C$8:$C$15, MATCH( (RIGHT(小韻資料表[[#This Row],[清濁]]) &amp; 小韻資料表[[#This Row],[調]]), 設定表!$B$8:$B$15, 0))</f>
        <v>4</v>
      </c>
      <c r="S3240" s="205" t="s">
        <v>309</v>
      </c>
      <c r="T3240" s="205" t="s">
        <v>309</v>
      </c>
      <c r="U3240" s="226" t="s">
        <v>309</v>
      </c>
      <c r="V3240" s="147" t="s">
        <v>309</v>
      </c>
      <c r="X3240" s="135"/>
      <c r="Y3240" s="135"/>
      <c r="AA3240" s="135"/>
      <c r="AB3240" s="134"/>
      <c r="AC3240" s="135"/>
      <c r="AD3240" s="135"/>
      <c r="AH3240" s="135"/>
      <c r="AI3240" s="135"/>
    </row>
    <row r="3241" spans="1:35" ht="31.5">
      <c r="A3241" s="205">
        <v>3237</v>
      </c>
      <c r="B3241" s="206" t="s">
        <v>11134</v>
      </c>
      <c r="C3241" s="207" t="str">
        <f xml:space="preserve"> _xlfn.CONCAT(小韻資料表[[#This Row],[聲母拼音碼]],小韻資料表[[#This Row],[韻母拼音碼]],小韻資料表[[#This Row],[調號]])</f>
        <v>nok8</v>
      </c>
      <c r="D3241" s="206" t="s">
        <v>11135</v>
      </c>
      <c r="E3241" s="208" t="s">
        <v>315</v>
      </c>
      <c r="F3241" s="205">
        <v>11</v>
      </c>
      <c r="G3241" s="209" t="s">
        <v>11136</v>
      </c>
      <c r="H3241" s="205">
        <f xml:space="preserve"> LEN(小韻資料表[[#This Row],[小韻字集]])</f>
        <v>4</v>
      </c>
      <c r="I3241" s="205" cm="1">
        <f t="array" ref="I3241" xml:space="preserve"> MATCH(TRUE, ISNUMBER( SEARCH( LEFT(小韻資料表[[#This Row],[切語]],1), 切語上字資料表[切語上字]) ), 0)</f>
        <v>8</v>
      </c>
      <c r="J3241" s="210" t="str" cm="1">
        <f t="array" ref="J3241" xml:space="preserve"> INDEX(切語上字資料表[聲母], 小韻資料表[[#This Row],[上字表識別號]])</f>
        <v>泥</v>
      </c>
      <c r="K3241" s="210" t="str" cm="1">
        <f t="array" ref="K3241" xml:space="preserve"> INDEX(切語上字資料表[聲母拼音碼], 小韻資料表[[#This Row],[上字表識別號]])</f>
        <v>n</v>
      </c>
      <c r="L3241" s="210" t="str" cm="1">
        <f t="array" ref="L3241" xml:space="preserve"> INDEX(切語上字資料表[清濁], 小韻資料表[[#This Row],[上字表識別號]])</f>
        <v>次濁</v>
      </c>
      <c r="M3241" s="223" t="str" cm="1">
        <f t="array" ref="M3241" xml:space="preserve"> INDEX(切語上字資料表[發送收], 小韻資料表[[#This Row],[上字表識別號]])</f>
        <v>收聲</v>
      </c>
      <c r="N3241" s="205" cm="1">
        <f t="array" ref="N3241" xml:space="preserve"> MATCH(TRUE, ISNUMBER( SEARCH( RIGHT(小韻資料表[[#This Row],[切語]],1), 切語下字資料表[切語下字]) ), 0)</f>
        <v>12</v>
      </c>
      <c r="O3241" s="207" t="str" cm="1">
        <f t="array" ref="O3241" xml:space="preserve"> INDEX(切語下字資料表[韻母], 小韻資料表[[#This Row],[下字表識別號]])</f>
        <v>沃開1</v>
      </c>
      <c r="P3241" s="207" t="str" cm="1">
        <f t="array" ref="P3241" xml:space="preserve"> INDEX(切語下字資料表[韻母拼音碼], 小韻資料表[[#This Row],[下字表識別號]])</f>
        <v>ok</v>
      </c>
      <c r="Q3241" s="210" t="str" cm="1">
        <f t="array" ref="Q3241" xml:space="preserve"> INDEX(設定表!$C$19:$C$23, INT( LEFT(小韻資料表[[#This Row],[目次編碼]],1) ))</f>
        <v>入</v>
      </c>
      <c r="R3241" s="210">
        <f xml:space="preserve">  INDEX(設定表!$C$8:$C$15, MATCH( (RIGHT(小韻資料表[[#This Row],[清濁]]) &amp; 小韻資料表[[#This Row],[調]]), 設定表!$B$8:$B$15, 0))</f>
        <v>8</v>
      </c>
      <c r="S3241" s="211" t="s">
        <v>309</v>
      </c>
      <c r="T3241" s="205" t="s">
        <v>309</v>
      </c>
      <c r="U3241" s="226" t="s">
        <v>309</v>
      </c>
      <c r="V3241" s="147" t="s">
        <v>309</v>
      </c>
      <c r="X3241" s="135"/>
      <c r="Y3241" s="135"/>
      <c r="AA3241" s="135"/>
      <c r="AB3241" s="134"/>
      <c r="AC3241" s="135"/>
      <c r="AD3241" s="135"/>
      <c r="AH3241" s="135"/>
      <c r="AI3241" s="135"/>
    </row>
    <row r="3242" spans="1:35" ht="31.5">
      <c r="A3242" s="205">
        <v>3238</v>
      </c>
      <c r="B3242" s="206" t="s">
        <v>11137</v>
      </c>
      <c r="C3242" s="207" t="str">
        <f xml:space="preserve"> _xlfn.CONCAT(小韻資料表[[#This Row],[聲母拼音碼]],小韻資料表[[#This Row],[韻母拼音碼]],小韻資料表[[#This Row],[調號]])</f>
        <v>cok4</v>
      </c>
      <c r="D3242" s="206" t="s">
        <v>11138</v>
      </c>
      <c r="E3242" s="208" t="s">
        <v>315</v>
      </c>
      <c r="F3242" s="205">
        <v>12</v>
      </c>
      <c r="G3242" s="209" t="s">
        <v>11139</v>
      </c>
      <c r="H3242" s="205">
        <f xml:space="preserve"> LEN(小韻資料表[[#This Row],[小韻字集]])</f>
        <v>4</v>
      </c>
      <c r="I3242" s="205" cm="1">
        <f t="array" ref="I3242" xml:space="preserve"> MATCH(TRUE, ISNUMBER( SEARCH( LEFT(小韻資料表[[#This Row],[切語]],1), 切語上字資料表[切語上字]) ), 0)</f>
        <v>21</v>
      </c>
      <c r="J3242" s="210" t="str" cm="1">
        <f t="array" ref="J3242" xml:space="preserve"> INDEX(切語上字資料表[聲母], 小韻資料表[[#This Row],[上字表識別號]])</f>
        <v>精</v>
      </c>
      <c r="K3242" s="210" t="str" cm="1">
        <f t="array" ref="K3242" xml:space="preserve"> INDEX(切語上字資料表[聲母拼音碼], 小韻資料表[[#This Row],[上字表識別號]])</f>
        <v>c</v>
      </c>
      <c r="L3242" s="210" t="str" cm="1">
        <f t="array" ref="L3242" xml:space="preserve"> INDEX(切語上字資料表[清濁], 小韻資料表[[#This Row],[上字表識別號]])</f>
        <v>全清</v>
      </c>
      <c r="M3242" s="223" t="str" cm="1">
        <f t="array" ref="M3242" xml:space="preserve"> INDEX(切語上字資料表[發送收], 小韻資料表[[#This Row],[上字表識別號]])</f>
        <v>發聲</v>
      </c>
      <c r="N3242" s="205" cm="1">
        <f t="array" ref="N3242" xml:space="preserve"> MATCH(TRUE, ISNUMBER( SEARCH( RIGHT(小韻資料表[[#This Row],[切語]],1), 切語下字資料表[切語下字]) ), 0)</f>
        <v>12</v>
      </c>
      <c r="O3242" s="207" t="str" cm="1">
        <f t="array" ref="O3242" xml:space="preserve"> INDEX(切語下字資料表[韻母], 小韻資料表[[#This Row],[下字表識別號]])</f>
        <v>沃開1</v>
      </c>
      <c r="P3242" s="207" t="str" cm="1">
        <f t="array" ref="P3242" xml:space="preserve"> INDEX(切語下字資料表[韻母拼音碼], 小韻資料表[[#This Row],[下字表識別號]])</f>
        <v>ok</v>
      </c>
      <c r="Q3242" s="210" t="str" cm="1">
        <f t="array" ref="Q3242" xml:space="preserve"> INDEX(設定表!$C$19:$C$23, INT( LEFT(小韻資料表[[#This Row],[目次編碼]],1) ))</f>
        <v>入</v>
      </c>
      <c r="R3242" s="210">
        <f xml:space="preserve">  INDEX(設定表!$C$8:$C$15, MATCH( (RIGHT(小韻資料表[[#This Row],[清濁]]) &amp; 小韻資料表[[#This Row],[調]]), 設定表!$B$8:$B$15, 0))</f>
        <v>4</v>
      </c>
      <c r="S3242" s="205" t="s">
        <v>309</v>
      </c>
      <c r="T3242" s="205" t="s">
        <v>309</v>
      </c>
      <c r="U3242" s="226" t="s">
        <v>309</v>
      </c>
      <c r="V3242" s="147" t="s">
        <v>309</v>
      </c>
      <c r="X3242" s="135"/>
      <c r="Y3242" s="135"/>
      <c r="AA3242" s="135"/>
      <c r="AB3242" s="134"/>
      <c r="AC3242" s="135"/>
      <c r="AD3242" s="135"/>
      <c r="AH3242" s="135"/>
      <c r="AI3242" s="135"/>
    </row>
    <row r="3243" spans="1:35" ht="31.5">
      <c r="A3243" s="205">
        <v>3239</v>
      </c>
      <c r="B3243" s="206" t="s">
        <v>11140</v>
      </c>
      <c r="C3243" s="207" t="str">
        <f xml:space="preserve"> _xlfn.CONCAT(小韻資料表[[#This Row],[聲母拼音碼]],小韻資料表[[#This Row],[韻母拼音碼]],小韻資料表[[#This Row],[調號]])</f>
        <v>pok4</v>
      </c>
      <c r="D3243" s="206" t="s">
        <v>11141</v>
      </c>
      <c r="E3243" s="208" t="s">
        <v>315</v>
      </c>
      <c r="F3243" s="205">
        <v>13</v>
      </c>
      <c r="G3243" s="209" t="s">
        <v>11142</v>
      </c>
      <c r="H3243" s="205">
        <f xml:space="preserve"> LEN(小韻資料表[[#This Row],[小韻字集]])</f>
        <v>4</v>
      </c>
      <c r="I3243" s="205" cm="1">
        <f t="array" ref="I3243" xml:space="preserve"> MATCH(TRUE, ISNUMBER( SEARCH( LEFT(小韻資料表[[#This Row],[切語]],1), 切語上字資料表[切語上字]) ), 0)</f>
        <v>13</v>
      </c>
      <c r="J3243" s="210" t="str" cm="1">
        <f t="array" ref="J3243" xml:space="preserve"> INDEX(切語上字資料表[聲母], 小韻資料表[[#This Row],[上字表識別號]])</f>
        <v>幫</v>
      </c>
      <c r="K3243" s="210" t="str" cm="1">
        <f t="array" ref="K3243" xml:space="preserve"> INDEX(切語上字資料表[聲母拼音碼], 小韻資料表[[#This Row],[上字表識別號]])</f>
        <v>p</v>
      </c>
      <c r="L3243" s="210" t="str" cm="1">
        <f t="array" ref="L3243" xml:space="preserve"> INDEX(切語上字資料表[清濁], 小韻資料表[[#This Row],[上字表識別號]])</f>
        <v>全清</v>
      </c>
      <c r="M3243" s="223" t="str" cm="1">
        <f t="array" ref="M3243" xml:space="preserve"> INDEX(切語上字資料表[發送收], 小韻資料表[[#This Row],[上字表識別號]])</f>
        <v>發聲</v>
      </c>
      <c r="N3243" s="205" cm="1">
        <f t="array" ref="N3243" xml:space="preserve"> MATCH(TRUE, ISNUMBER( SEARCH( RIGHT(小韻資料表[[#This Row],[切語]],1), 切語下字資料表[切語下字]) ), 0)</f>
        <v>12</v>
      </c>
      <c r="O3243" s="207" t="str" cm="1">
        <f t="array" ref="O3243" xml:space="preserve"> INDEX(切語下字資料表[韻母], 小韻資料表[[#This Row],[下字表識別號]])</f>
        <v>沃開1</v>
      </c>
      <c r="P3243" s="207" t="str" cm="1">
        <f t="array" ref="P3243" xml:space="preserve"> INDEX(切語下字資料表[韻母拼音碼], 小韻資料表[[#This Row],[下字表識別號]])</f>
        <v>ok</v>
      </c>
      <c r="Q3243" s="210" t="str" cm="1">
        <f t="array" ref="Q3243" xml:space="preserve"> INDEX(設定表!$C$19:$C$23, INT( LEFT(小韻資料表[[#This Row],[目次編碼]],1) ))</f>
        <v>入</v>
      </c>
      <c r="R3243" s="210">
        <f xml:space="preserve">  INDEX(設定表!$C$8:$C$15, MATCH( (RIGHT(小韻資料表[[#This Row],[清濁]]) &amp; 小韻資料表[[#This Row],[調]]), 設定表!$B$8:$B$15, 0))</f>
        <v>4</v>
      </c>
      <c r="S3243" s="205" t="s">
        <v>309</v>
      </c>
      <c r="T3243" s="205" t="s">
        <v>309</v>
      </c>
      <c r="U3243" s="226" t="s">
        <v>309</v>
      </c>
      <c r="V3243" s="146" t="s">
        <v>309</v>
      </c>
      <c r="X3243" s="135"/>
      <c r="Y3243" s="135"/>
      <c r="AA3243" s="135"/>
      <c r="AB3243" s="134"/>
      <c r="AC3243" s="135"/>
      <c r="AD3243" s="135"/>
      <c r="AH3243" s="135"/>
      <c r="AI3243" s="135"/>
    </row>
    <row r="3244" spans="1:35" ht="31.5">
      <c r="A3244" s="205">
        <v>3240</v>
      </c>
      <c r="B3244" s="206" t="s">
        <v>11143</v>
      </c>
      <c r="C3244" s="207" t="str">
        <f xml:space="preserve"> _xlfn.CONCAT(小韻資料表[[#This Row],[聲母拼音碼]],小韻資料表[[#This Row],[韻母拼音碼]],小韻資料表[[#This Row],[調號]])</f>
        <v>lok8</v>
      </c>
      <c r="D3244" s="206" t="s">
        <v>11144</v>
      </c>
      <c r="E3244" s="208" t="s">
        <v>315</v>
      </c>
      <c r="F3244" s="205">
        <v>14</v>
      </c>
      <c r="G3244" s="209" t="s">
        <v>11144</v>
      </c>
      <c r="H3244" s="205">
        <f xml:space="preserve"> LEN(小韻資料表[[#This Row],[小韻字集]])</f>
        <v>1</v>
      </c>
      <c r="I3244" s="205" cm="1">
        <f t="array" ref="I3244" xml:space="preserve"> MATCH(TRUE, ISNUMBER( SEARCH( LEFT(小韻資料表[[#This Row],[切語]],1), 切語上字資料表[切語上字]) ), 0)</f>
        <v>40</v>
      </c>
      <c r="J3244" s="210" t="str" cm="1">
        <f t="array" ref="J3244" xml:space="preserve"> INDEX(切語上字資料表[聲母], 小韻資料表[[#This Row],[上字表識別號]])</f>
        <v>來</v>
      </c>
      <c r="K3244" s="210" t="str" cm="1">
        <f t="array" ref="K3244" xml:space="preserve"> INDEX(切語上字資料表[聲母拼音碼], 小韻資料表[[#This Row],[上字表識別號]])</f>
        <v>l</v>
      </c>
      <c r="L3244" s="210" t="str" cm="1">
        <f t="array" ref="L3244" xml:space="preserve"> INDEX(切語上字資料表[清濁], 小韻資料表[[#This Row],[上字表識別號]])</f>
        <v>次濁</v>
      </c>
      <c r="M3244" s="223" t="str" cm="1">
        <f t="array" ref="M3244" xml:space="preserve"> INDEX(切語上字資料表[發送收], 小韻資料表[[#This Row],[上字表識別號]])</f>
        <v>收聲</v>
      </c>
      <c r="N3244" s="205" cm="1">
        <f t="array" ref="N3244" xml:space="preserve"> MATCH(TRUE, ISNUMBER( SEARCH( RIGHT(小韻資料表[[#This Row],[切語]],1), 切語下字資料表[切語下字]) ), 0)</f>
        <v>12</v>
      </c>
      <c r="O3244" s="207" t="str" cm="1">
        <f t="array" ref="O3244" xml:space="preserve"> INDEX(切語下字資料表[韻母], 小韻資料表[[#This Row],[下字表識別號]])</f>
        <v>沃開1</v>
      </c>
      <c r="P3244" s="207" t="str" cm="1">
        <f t="array" ref="P3244" xml:space="preserve"> INDEX(切語下字資料表[韻母拼音碼], 小韻資料表[[#This Row],[下字表識別號]])</f>
        <v>ok</v>
      </c>
      <c r="Q3244" s="210" t="str" cm="1">
        <f t="array" ref="Q3244" xml:space="preserve"> INDEX(設定表!$C$19:$C$23, INT( LEFT(小韻資料表[[#This Row],[目次編碼]],1) ))</f>
        <v>入</v>
      </c>
      <c r="R3244" s="210">
        <f xml:space="preserve">  INDEX(設定表!$C$8:$C$15, MATCH( (RIGHT(小韻資料表[[#This Row],[清濁]]) &amp; 小韻資料表[[#This Row],[調]]), 設定表!$B$8:$B$15, 0))</f>
        <v>8</v>
      </c>
      <c r="S3244" s="205" t="s">
        <v>309</v>
      </c>
      <c r="T3244" s="205" t="s">
        <v>309</v>
      </c>
      <c r="U3244" s="226" t="s">
        <v>309</v>
      </c>
      <c r="V3244" s="147" t="s">
        <v>309</v>
      </c>
      <c r="X3244" s="135"/>
      <c r="Y3244" s="135"/>
      <c r="AA3244" s="135"/>
      <c r="AB3244" s="134"/>
      <c r="AC3244" s="135"/>
      <c r="AD3244" s="135"/>
      <c r="AH3244" s="135"/>
      <c r="AI3244" s="135"/>
    </row>
    <row r="3245" spans="1:35" ht="31.5">
      <c r="A3245" s="205">
        <v>3241</v>
      </c>
      <c r="B3245" s="206" t="s">
        <v>11145</v>
      </c>
      <c r="C3245" s="207" t="str">
        <f xml:space="preserve"> _xlfn.CONCAT(小韻資料表[[#This Row],[聲母拼音碼]],小韻資料表[[#This Row],[韻母拼音碼]],小韻資料表[[#This Row],[調號]])</f>
        <v>gok8</v>
      </c>
      <c r="D3245" s="206" t="s">
        <v>11146</v>
      </c>
      <c r="E3245" s="208" t="s">
        <v>315</v>
      </c>
      <c r="F3245" s="205">
        <v>15</v>
      </c>
      <c r="G3245" s="209" t="s">
        <v>11146</v>
      </c>
      <c r="H3245" s="205">
        <f xml:space="preserve"> LEN(小韻資料表[[#This Row],[小韻字集]])</f>
        <v>2</v>
      </c>
      <c r="I3245" s="205" cm="1">
        <f t="array" ref="I3245" xml:space="preserve"> MATCH(TRUE, ISNUMBER( SEARCH( LEFT(小韻資料表[[#This Row],[切語]],1), 切語上字資料表[切語上字]) ), 0)</f>
        <v>4</v>
      </c>
      <c r="J3245" s="210" t="str" cm="1">
        <f t="array" ref="J3245" xml:space="preserve"> INDEX(切語上字資料表[聲母], 小韻資料表[[#This Row],[上字表識別號]])</f>
        <v>疑</v>
      </c>
      <c r="K3245" s="210" t="str" cm="1">
        <f t="array" ref="K3245" xml:space="preserve"> INDEX(切語上字資料表[聲母拼音碼], 小韻資料表[[#This Row],[上字表識別號]])</f>
        <v>g</v>
      </c>
      <c r="L3245" s="210" t="str" cm="1">
        <f t="array" ref="L3245" xml:space="preserve"> INDEX(切語上字資料表[清濁], 小韻資料表[[#This Row],[上字表識別號]])</f>
        <v>次濁</v>
      </c>
      <c r="M3245" s="223" t="str" cm="1">
        <f t="array" ref="M3245" xml:space="preserve"> INDEX(切語上字資料表[發送收], 小韻資料表[[#This Row],[上字表識別號]])</f>
        <v>收聲</v>
      </c>
      <c r="N3245" s="205" cm="1">
        <f t="array" ref="N3245" xml:space="preserve"> MATCH(TRUE, ISNUMBER( SEARCH( RIGHT(小韻資料表[[#This Row],[切語]],1), 切語下字資料表[切語下字]) ), 0)</f>
        <v>12</v>
      </c>
      <c r="O3245" s="207" t="str" cm="1">
        <f t="array" ref="O3245" xml:space="preserve"> INDEX(切語下字資料表[韻母], 小韻資料表[[#This Row],[下字表識別號]])</f>
        <v>沃開1</v>
      </c>
      <c r="P3245" s="207" t="str" cm="1">
        <f t="array" ref="P3245" xml:space="preserve"> INDEX(切語下字資料表[韻母拼音碼], 小韻資料表[[#This Row],[下字表識別號]])</f>
        <v>ok</v>
      </c>
      <c r="Q3245" s="210" t="str" cm="1">
        <f t="array" ref="Q3245" xml:space="preserve"> INDEX(設定表!$C$19:$C$23, INT( LEFT(小韻資料表[[#This Row],[目次編碼]],1) ))</f>
        <v>入</v>
      </c>
      <c r="R3245" s="210">
        <f xml:space="preserve">  INDEX(設定表!$C$8:$C$15, MATCH( (RIGHT(小韻資料表[[#This Row],[清濁]]) &amp; 小韻資料表[[#This Row],[調]]), 設定表!$B$8:$B$15, 0))</f>
        <v>8</v>
      </c>
      <c r="S3245" s="205" t="s">
        <v>309</v>
      </c>
      <c r="T3245" s="205" t="s">
        <v>309</v>
      </c>
      <c r="U3245" s="226" t="s">
        <v>309</v>
      </c>
      <c r="V3245" s="146" t="s">
        <v>309</v>
      </c>
      <c r="X3245" s="135"/>
      <c r="Y3245" s="135"/>
      <c r="AA3245" s="135"/>
      <c r="AB3245" s="134"/>
      <c r="AC3245" s="135"/>
      <c r="AD3245" s="135"/>
      <c r="AH3245" s="135"/>
      <c r="AI3245" s="135"/>
    </row>
    <row r="3246" spans="1:35" ht="31.5">
      <c r="A3246" s="205">
        <v>3242</v>
      </c>
      <c r="B3246" s="206" t="s">
        <v>11147</v>
      </c>
      <c r="C3246" s="207" t="str">
        <f xml:space="preserve"> _xlfn.CONCAT(小韻資料表[[#This Row],[聲母拼音碼]],小韻資料表[[#This Row],[韻母拼音碼]],小韻資料表[[#This Row],[調號]])</f>
        <v>ciok4</v>
      </c>
      <c r="D3246" s="206" t="s">
        <v>332</v>
      </c>
      <c r="E3246" s="208" t="s">
        <v>331</v>
      </c>
      <c r="F3246" s="205">
        <v>1</v>
      </c>
      <c r="G3246" s="209" t="s">
        <v>11148</v>
      </c>
      <c r="H3246" s="205">
        <f xml:space="preserve"> LEN(小韻資料表[[#This Row],[小韻字集]])</f>
        <v>13</v>
      </c>
      <c r="I3246" s="205" cm="1">
        <f t="array" ref="I3246" xml:space="preserve"> MATCH(TRUE, ISNUMBER( SEARCH( LEFT(小韻資料表[[#This Row],[切語]],1), 切語上字資料表[切語上字]) ), 0)</f>
        <v>30</v>
      </c>
      <c r="J3246" s="210" t="str" cm="1">
        <f t="array" ref="J3246" xml:space="preserve"> INDEX(切語上字資料表[聲母], 小韻資料表[[#This Row],[上字表識別號]])</f>
        <v>照</v>
      </c>
      <c r="K3246" s="210" t="str" cm="1">
        <f t="array" ref="K3246" xml:space="preserve"> INDEX(切語上字資料表[聲母拼音碼], 小韻資料表[[#This Row],[上字表識別號]])</f>
        <v>c</v>
      </c>
      <c r="L3246" s="210" t="str" cm="1">
        <f t="array" ref="L3246" xml:space="preserve"> INDEX(切語上字資料表[清濁], 小韻資料表[[#This Row],[上字表識別號]])</f>
        <v>全清</v>
      </c>
      <c r="M3246" s="223" t="str" cm="1">
        <f t="array" ref="M3246" xml:space="preserve"> INDEX(切語上字資料表[發送收], 小韻資料表[[#This Row],[上字表識別號]])</f>
        <v>發聲</v>
      </c>
      <c r="N3246" s="205" cm="1">
        <f t="array" ref="N3246" xml:space="preserve"> MATCH(TRUE, ISNUMBER( SEARCH( RIGHT(小韻資料表[[#This Row],[切語]],1), 切語下字資料表[切語下字]) ), 0)</f>
        <v>16</v>
      </c>
      <c r="O3246" s="207" t="str" cm="1">
        <f t="array" ref="O3246" xml:space="preserve"> INDEX(切語下字資料表[韻母], 小韻資料表[[#This Row],[下字表識別號]])</f>
        <v>燭開3</v>
      </c>
      <c r="P3246" s="207" t="str" cm="1">
        <f t="array" ref="P3246" xml:space="preserve"> INDEX(切語下字資料表[韻母拼音碼], 小韻資料表[[#This Row],[下字表識別號]])</f>
        <v>iok</v>
      </c>
      <c r="Q3246" s="210" t="str" cm="1">
        <f t="array" ref="Q3246" xml:space="preserve"> INDEX(設定表!$C$19:$C$23, INT( LEFT(小韻資料表[[#This Row],[目次編碼]],1) ))</f>
        <v>入</v>
      </c>
      <c r="R3246" s="210">
        <f xml:space="preserve">  INDEX(設定表!$C$8:$C$15, MATCH( (RIGHT(小韻資料表[[#This Row],[清濁]]) &amp; 小韻資料表[[#This Row],[調]]), 設定表!$B$8:$B$15, 0))</f>
        <v>4</v>
      </c>
      <c r="S3246" s="205" t="s">
        <v>11149</v>
      </c>
      <c r="T3246" s="205" t="s">
        <v>309</v>
      </c>
      <c r="U3246" s="226" t="s">
        <v>309</v>
      </c>
      <c r="V3246" s="147" t="s">
        <v>309</v>
      </c>
      <c r="X3246" s="135"/>
      <c r="Y3246" s="135"/>
      <c r="AA3246" s="135"/>
      <c r="AB3246" s="134"/>
      <c r="AC3246" s="135"/>
      <c r="AD3246" s="135"/>
      <c r="AH3246" s="135"/>
      <c r="AI3246" s="135"/>
    </row>
    <row r="3247" spans="1:35" ht="31.5">
      <c r="A3247" s="205">
        <v>3243</v>
      </c>
      <c r="B3247" s="206" t="s">
        <v>11150</v>
      </c>
      <c r="C3247" s="207" t="str">
        <f xml:space="preserve"> _xlfn.CONCAT(小韻資料表[[#This Row],[聲母拼音碼]],小韻資料表[[#This Row],[韻母拼音碼]],小韻資料表[[#This Row],[調號]])</f>
        <v>giok8</v>
      </c>
      <c r="D3247" s="206" t="s">
        <v>11151</v>
      </c>
      <c r="E3247" s="208" t="s">
        <v>331</v>
      </c>
      <c r="F3247" s="205">
        <v>2</v>
      </c>
      <c r="G3247" s="209" t="s">
        <v>11152</v>
      </c>
      <c r="H3247" s="205">
        <f xml:space="preserve"> LEN(小韻資料表[[#This Row],[小韻字集]])</f>
        <v>4</v>
      </c>
      <c r="I3247" s="205" cm="1">
        <f t="array" ref="I3247" xml:space="preserve"> MATCH(TRUE, ISNUMBER( SEARCH( LEFT(小韻資料表[[#This Row],[切語]],1), 切語上字資料表[切語上字]) ), 0)</f>
        <v>4</v>
      </c>
      <c r="J3247" s="210" t="str" cm="1">
        <f t="array" ref="J3247" xml:space="preserve"> INDEX(切語上字資料表[聲母], 小韻資料表[[#This Row],[上字表識別號]])</f>
        <v>疑</v>
      </c>
      <c r="K3247" s="210" t="str" cm="1">
        <f t="array" ref="K3247" xml:space="preserve"> INDEX(切語上字資料表[聲母拼音碼], 小韻資料表[[#This Row],[上字表識別號]])</f>
        <v>g</v>
      </c>
      <c r="L3247" s="210" t="str" cm="1">
        <f t="array" ref="L3247" xml:space="preserve"> INDEX(切語上字資料表[清濁], 小韻資料表[[#This Row],[上字表識別號]])</f>
        <v>次濁</v>
      </c>
      <c r="M3247" s="223" t="str" cm="1">
        <f t="array" ref="M3247" xml:space="preserve"> INDEX(切語上字資料表[發送收], 小韻資料表[[#This Row],[上字表識別號]])</f>
        <v>收聲</v>
      </c>
      <c r="N3247" s="205" cm="1">
        <f t="array" ref="N3247" xml:space="preserve"> MATCH(TRUE, ISNUMBER( SEARCH( RIGHT(小韻資料表[[#This Row],[切語]],1), 切語下字資料表[切語下字]) ), 0)</f>
        <v>16</v>
      </c>
      <c r="O3247" s="207" t="str" cm="1">
        <f t="array" ref="O3247" xml:space="preserve"> INDEX(切語下字資料表[韻母], 小韻資料表[[#This Row],[下字表識別號]])</f>
        <v>燭開3</v>
      </c>
      <c r="P3247" s="207" t="str" cm="1">
        <f t="array" ref="P3247" xml:space="preserve"> INDEX(切語下字資料表[韻母拼音碼], 小韻資料表[[#This Row],[下字表識別號]])</f>
        <v>iok</v>
      </c>
      <c r="Q3247" s="210" t="str" cm="1">
        <f t="array" ref="Q3247" xml:space="preserve"> INDEX(設定表!$C$19:$C$23, INT( LEFT(小韻資料表[[#This Row],[目次編碼]],1) ))</f>
        <v>入</v>
      </c>
      <c r="R3247" s="210">
        <f xml:space="preserve">  INDEX(設定表!$C$8:$C$15, MATCH( (RIGHT(小韻資料表[[#This Row],[清濁]]) &amp; 小韻資料表[[#This Row],[調]]), 設定表!$B$8:$B$15, 0))</f>
        <v>8</v>
      </c>
      <c r="S3247" s="205" t="s">
        <v>309</v>
      </c>
      <c r="T3247" s="205" t="s">
        <v>309</v>
      </c>
      <c r="U3247" s="226" t="s">
        <v>11153</v>
      </c>
      <c r="V3247" s="146" t="s">
        <v>309</v>
      </c>
      <c r="X3247" s="135"/>
      <c r="Y3247" s="135"/>
      <c r="AA3247" s="135"/>
      <c r="AB3247" s="134"/>
      <c r="AC3247" s="135"/>
      <c r="AD3247" s="135"/>
      <c r="AH3247" s="135"/>
      <c r="AI3247" s="135"/>
    </row>
    <row r="3248" spans="1:35" ht="31.5">
      <c r="A3248" s="205">
        <v>3244</v>
      </c>
      <c r="B3248" s="206" t="s">
        <v>11154</v>
      </c>
      <c r="C3248" s="207" t="str">
        <f xml:space="preserve"> _xlfn.CONCAT(小韻資料表[[#This Row],[聲母拼音碼]],小韻資料表[[#This Row],[韻母拼音碼]],小韻資料表[[#This Row],[調號]])</f>
        <v>hiok4</v>
      </c>
      <c r="D3248" s="206" t="s">
        <v>11155</v>
      </c>
      <c r="E3248" s="208" t="s">
        <v>331</v>
      </c>
      <c r="F3248" s="205">
        <v>3</v>
      </c>
      <c r="G3248" s="209" t="s">
        <v>11156</v>
      </c>
      <c r="H3248" s="205">
        <f xml:space="preserve"> LEN(小韻資料表[[#This Row],[小韻字集]])</f>
        <v>7</v>
      </c>
      <c r="I3248" s="205" cm="1">
        <f t="array" ref="I3248" xml:space="preserve"> MATCH(TRUE, ISNUMBER( SEARCH( LEFT(小韻資料表[[#This Row],[切語]],1), 切語上字資料表[切語上字]) ), 0)</f>
        <v>36</v>
      </c>
      <c r="J3248" s="210" t="str" cm="1">
        <f t="array" ref="J3248" xml:space="preserve"> INDEX(切語上字資料表[聲母], 小韻資料表[[#This Row],[上字表識別號]])</f>
        <v>曉</v>
      </c>
      <c r="K3248" s="210" t="str" cm="1">
        <f t="array" ref="K3248" xml:space="preserve"> INDEX(切語上字資料表[聲母拼音碼], 小韻資料表[[#This Row],[上字表識別號]])</f>
        <v>h</v>
      </c>
      <c r="L3248" s="210" t="str" cm="1">
        <f t="array" ref="L3248" xml:space="preserve"> INDEX(切語上字資料表[清濁], 小韻資料表[[#This Row],[上字表識別號]])</f>
        <v>次清</v>
      </c>
      <c r="M3248" s="223" t="str" cm="1">
        <f t="array" ref="M3248" xml:space="preserve"> INDEX(切語上字資料表[發送收], 小韻資料表[[#This Row],[上字表識別號]])</f>
        <v>送氣</v>
      </c>
      <c r="N3248" s="205" cm="1">
        <f t="array" ref="N3248" xml:space="preserve"> MATCH(TRUE, ISNUMBER( SEARCH( RIGHT(小韻資料表[[#This Row],[切語]],1), 切語下字資料表[切語下字]) ), 0)</f>
        <v>16</v>
      </c>
      <c r="O3248" s="207" t="str" cm="1">
        <f t="array" ref="O3248" xml:space="preserve"> INDEX(切語下字資料表[韻母], 小韻資料表[[#This Row],[下字表識別號]])</f>
        <v>燭開3</v>
      </c>
      <c r="P3248" s="207" t="str" cm="1">
        <f t="array" ref="P3248" xml:space="preserve"> INDEX(切語下字資料表[韻母拼音碼], 小韻資料表[[#This Row],[下字表識別號]])</f>
        <v>iok</v>
      </c>
      <c r="Q3248" s="210" t="str" cm="1">
        <f t="array" ref="Q3248" xml:space="preserve"> INDEX(設定表!$C$19:$C$23, INT( LEFT(小韻資料表[[#This Row],[目次編碼]],1) ))</f>
        <v>入</v>
      </c>
      <c r="R3248" s="210">
        <f xml:space="preserve">  INDEX(設定表!$C$8:$C$15, MATCH( (RIGHT(小韻資料表[[#This Row],[清濁]]) &amp; 小韻資料表[[#This Row],[調]]), 設定表!$B$8:$B$15, 0))</f>
        <v>4</v>
      </c>
      <c r="S3248" s="205" t="s">
        <v>309</v>
      </c>
      <c r="T3248" s="205" t="s">
        <v>309</v>
      </c>
      <c r="U3248" s="226" t="s">
        <v>11157</v>
      </c>
      <c r="V3248" s="147" t="s">
        <v>309</v>
      </c>
      <c r="X3248" s="135"/>
      <c r="Y3248" s="135"/>
      <c r="AA3248" s="135"/>
      <c r="AB3248" s="134"/>
      <c r="AC3248" s="135"/>
      <c r="AD3248" s="135"/>
      <c r="AH3248" s="135"/>
      <c r="AI3248" s="135"/>
    </row>
    <row r="3249" spans="1:35" ht="31.5">
      <c r="A3249" s="205">
        <v>3245</v>
      </c>
      <c r="B3249" s="206" t="s">
        <v>11158</v>
      </c>
      <c r="C3249" s="207" t="str">
        <f xml:space="preserve"> _xlfn.CONCAT(小韻資料表[[#This Row],[聲母拼音碼]],小韻資料表[[#This Row],[韻母拼音碼]],小韻資料表[[#This Row],[調號]])</f>
        <v>kiok4</v>
      </c>
      <c r="D3249" s="206" t="s">
        <v>11159</v>
      </c>
      <c r="E3249" s="208" t="s">
        <v>331</v>
      </c>
      <c r="F3249" s="205">
        <v>4</v>
      </c>
      <c r="G3249" s="209" t="s">
        <v>11160</v>
      </c>
      <c r="H3249" s="205">
        <f xml:space="preserve"> LEN(小韻資料表[[#This Row],[小韻字集]])</f>
        <v>15</v>
      </c>
      <c r="I3249" s="205" cm="1">
        <f t="array" ref="I3249" xml:space="preserve"> MATCH(TRUE, ISNUMBER( SEARCH( LEFT(小韻資料表[[#This Row],[切語]],1), 切語上字資料表[切語上字]) ), 0)</f>
        <v>1</v>
      </c>
      <c r="J3249" s="210" t="str" cm="1">
        <f t="array" ref="J3249" xml:space="preserve"> INDEX(切語上字資料表[聲母], 小韻資料表[[#This Row],[上字表識別號]])</f>
        <v>見</v>
      </c>
      <c r="K3249" s="210" t="str" cm="1">
        <f t="array" ref="K3249" xml:space="preserve"> INDEX(切語上字資料表[聲母拼音碼], 小韻資料表[[#This Row],[上字表識別號]])</f>
        <v>k</v>
      </c>
      <c r="L3249" s="210" t="str" cm="1">
        <f t="array" ref="L3249" xml:space="preserve"> INDEX(切語上字資料表[清濁], 小韻資料表[[#This Row],[上字表識別號]])</f>
        <v>全清</v>
      </c>
      <c r="M3249" s="223" t="str" cm="1">
        <f t="array" ref="M3249" xml:space="preserve"> INDEX(切語上字資料表[發送收], 小韻資料表[[#This Row],[上字表識別號]])</f>
        <v>發聲</v>
      </c>
      <c r="N3249" s="205" cm="1">
        <f t="array" ref="N3249" xml:space="preserve"> MATCH(TRUE, ISNUMBER( SEARCH( RIGHT(小韻資料表[[#This Row],[切語]],1), 切語下字資料表[切語下字]) ), 0)</f>
        <v>16</v>
      </c>
      <c r="O3249" s="207" t="str" cm="1">
        <f t="array" ref="O3249" xml:space="preserve"> INDEX(切語下字資料表[韻母], 小韻資料表[[#This Row],[下字表識別號]])</f>
        <v>燭開3</v>
      </c>
      <c r="P3249" s="207" t="str" cm="1">
        <f t="array" ref="P3249" xml:space="preserve"> INDEX(切語下字資料表[韻母拼音碼], 小韻資料表[[#This Row],[下字表識別號]])</f>
        <v>iok</v>
      </c>
      <c r="Q3249" s="210" t="str" cm="1">
        <f t="array" ref="Q3249" xml:space="preserve"> INDEX(設定表!$C$19:$C$23, INT( LEFT(小韻資料表[[#This Row],[目次編碼]],1) ))</f>
        <v>入</v>
      </c>
      <c r="R3249" s="210">
        <f xml:space="preserve">  INDEX(設定表!$C$8:$C$15, MATCH( (RIGHT(小韻資料表[[#This Row],[清濁]]) &amp; 小韻資料表[[#This Row],[調]]), 設定表!$B$8:$B$15, 0))</f>
        <v>4</v>
      </c>
      <c r="S3249" s="205" t="s">
        <v>309</v>
      </c>
      <c r="T3249" s="205" t="s">
        <v>309</v>
      </c>
      <c r="U3249" s="226" t="s">
        <v>309</v>
      </c>
      <c r="V3249" s="146" t="s">
        <v>309</v>
      </c>
      <c r="X3249" s="135"/>
      <c r="Y3249" s="135"/>
      <c r="AA3249" s="135"/>
      <c r="AB3249" s="134"/>
      <c r="AC3249" s="135"/>
      <c r="AD3249" s="135"/>
      <c r="AH3249" s="135"/>
      <c r="AI3249" s="135"/>
    </row>
    <row r="3250" spans="1:35" ht="31.5">
      <c r="A3250" s="205">
        <v>3246</v>
      </c>
      <c r="B3250" s="206" t="s">
        <v>11161</v>
      </c>
      <c r="C3250" s="207" t="str">
        <f xml:space="preserve"> _xlfn.CONCAT(小韻資料表[[#This Row],[聲母拼音碼]],小韻資料表[[#This Row],[韻母拼音碼]],小韻資料表[[#This Row],[調號]])</f>
        <v>khiok8</v>
      </c>
      <c r="D3250" s="206" t="s">
        <v>11162</v>
      </c>
      <c r="E3250" s="208" t="s">
        <v>331</v>
      </c>
      <c r="F3250" s="205">
        <v>5</v>
      </c>
      <c r="G3250" s="209" t="s">
        <v>11163</v>
      </c>
      <c r="H3250" s="205">
        <f xml:space="preserve"> LEN(小韻資料表[[#This Row],[小韻字集]])</f>
        <v>5</v>
      </c>
      <c r="I3250" s="205" cm="1">
        <f t="array" ref="I3250" xml:space="preserve"> MATCH(TRUE, ISNUMBER( SEARCH( LEFT(小韻資料表[[#This Row],[切語]],1), 切語上字資料表[切語上字]) ), 0)</f>
        <v>3</v>
      </c>
      <c r="J3250" s="210" t="str" cm="1">
        <f t="array" ref="J3250" xml:space="preserve"> INDEX(切語上字資料表[聲母], 小韻資料表[[#This Row],[上字表識別號]])</f>
        <v>群</v>
      </c>
      <c r="K3250" s="210" t="str" cm="1">
        <f t="array" ref="K3250" xml:space="preserve"> INDEX(切語上字資料表[聲母拼音碼], 小韻資料表[[#This Row],[上字表識別號]])</f>
        <v>kh</v>
      </c>
      <c r="L3250" s="210" t="str" cm="1">
        <f t="array" ref="L3250" xml:space="preserve"> INDEX(切語上字資料表[清濁], 小韻資料表[[#This Row],[上字表識別號]])</f>
        <v>全濁</v>
      </c>
      <c r="M3250" s="223" cm="1">
        <f t="array" ref="M3250" xml:space="preserve"> INDEX(切語上字資料表[發送收], 小韻資料表[[#This Row],[上字表識別號]])</f>
        <v>0</v>
      </c>
      <c r="N3250" s="205" cm="1">
        <f t="array" ref="N3250" xml:space="preserve"> MATCH(TRUE, ISNUMBER( SEARCH( RIGHT(小韻資料表[[#This Row],[切語]],1), 切語下字資料表[切語下字]) ), 0)</f>
        <v>16</v>
      </c>
      <c r="O3250" s="207" t="str" cm="1">
        <f t="array" ref="O3250" xml:space="preserve"> INDEX(切語下字資料表[韻母], 小韻資料表[[#This Row],[下字表識別號]])</f>
        <v>燭開3</v>
      </c>
      <c r="P3250" s="207" t="str" cm="1">
        <f t="array" ref="P3250" xml:space="preserve"> INDEX(切語下字資料表[韻母拼音碼], 小韻資料表[[#This Row],[下字表識別號]])</f>
        <v>iok</v>
      </c>
      <c r="Q3250" s="210" t="str" cm="1">
        <f t="array" ref="Q3250" xml:space="preserve"> INDEX(設定表!$C$19:$C$23, INT( LEFT(小韻資料表[[#This Row],[目次編碼]],1) ))</f>
        <v>入</v>
      </c>
      <c r="R3250" s="210">
        <f xml:space="preserve">  INDEX(設定表!$C$8:$C$15, MATCH( (RIGHT(小韻資料表[[#This Row],[清濁]]) &amp; 小韻資料表[[#This Row],[調]]), 設定表!$B$8:$B$15, 0))</f>
        <v>8</v>
      </c>
      <c r="S3250" s="205" t="s">
        <v>309</v>
      </c>
      <c r="T3250" s="205" t="s">
        <v>309</v>
      </c>
      <c r="U3250" s="226" t="s">
        <v>309</v>
      </c>
      <c r="V3250" s="147" t="s">
        <v>309</v>
      </c>
      <c r="X3250" s="135"/>
      <c r="Y3250" s="135"/>
      <c r="AA3250" s="135"/>
      <c r="AB3250" s="134"/>
      <c r="AC3250" s="135"/>
      <c r="AD3250" s="135"/>
      <c r="AH3250" s="135"/>
      <c r="AI3250" s="135"/>
    </row>
    <row r="3251" spans="1:35" ht="31.5">
      <c r="A3251" s="205">
        <v>3247</v>
      </c>
      <c r="B3251" s="206" t="s">
        <v>11164</v>
      </c>
      <c r="C3251" s="207" t="str">
        <f xml:space="preserve"> _xlfn.CONCAT(小韻資料表[[#This Row],[聲母拼音碼]],小韻資料表[[#This Row],[韻母拼音碼]],小韻資料表[[#This Row],[調號]])</f>
        <v>siok8</v>
      </c>
      <c r="D3251" s="206" t="s">
        <v>11165</v>
      </c>
      <c r="E3251" s="208" t="s">
        <v>331</v>
      </c>
      <c r="F3251" s="205">
        <v>6</v>
      </c>
      <c r="G3251" s="209" t="s">
        <v>11166</v>
      </c>
      <c r="H3251" s="205">
        <f xml:space="preserve"> LEN(小韻資料表[[#This Row],[小韻字集]])</f>
        <v>12</v>
      </c>
      <c r="I3251" s="205" cm="1">
        <f t="array" ref="I3251" xml:space="preserve"> MATCH(TRUE, ISNUMBER( SEARCH( LEFT(小韻資料表[[#This Row],[切語]],1), 切語上字資料表[切語上字]) ), 0)</f>
        <v>34</v>
      </c>
      <c r="J3251" s="210" t="str" cm="1">
        <f t="array" ref="J3251" xml:space="preserve"> INDEX(切語上字資料表[聲母], 小韻資料表[[#This Row],[上字表識別號]])</f>
        <v>禪</v>
      </c>
      <c r="K3251" s="210" t="str" cm="1">
        <f t="array" ref="K3251" xml:space="preserve"> INDEX(切語上字資料表[聲母拼音碼], 小韻資料表[[#This Row],[上字表識別號]])</f>
        <v>s</v>
      </c>
      <c r="L3251" s="210" t="str" cm="1">
        <f t="array" ref="L3251" xml:space="preserve"> INDEX(切語上字資料表[清濁], 小韻資料表[[#This Row],[上字表識別號]])</f>
        <v>全濁</v>
      </c>
      <c r="M3251" s="223" cm="1">
        <f t="array" ref="M3251" xml:space="preserve"> INDEX(切語上字資料表[發送收], 小韻資料表[[#This Row],[上字表識別號]])</f>
        <v>0</v>
      </c>
      <c r="N3251" s="205" cm="1">
        <f t="array" ref="N3251" xml:space="preserve"> MATCH(TRUE, ISNUMBER( SEARCH( RIGHT(小韻資料表[[#This Row],[切語]],1), 切語下字資料表[切語下字]) ), 0)</f>
        <v>16</v>
      </c>
      <c r="O3251" s="207" t="str" cm="1">
        <f t="array" ref="O3251" xml:space="preserve"> INDEX(切語下字資料表[韻母], 小韻資料表[[#This Row],[下字表識別號]])</f>
        <v>燭開3</v>
      </c>
      <c r="P3251" s="207" t="str" cm="1">
        <f t="array" ref="P3251" xml:space="preserve"> INDEX(切語下字資料表[韻母拼音碼], 小韻資料表[[#This Row],[下字表識別號]])</f>
        <v>iok</v>
      </c>
      <c r="Q3251" s="210" t="str" cm="1">
        <f t="array" ref="Q3251" xml:space="preserve"> INDEX(設定表!$C$19:$C$23, INT( LEFT(小韻資料表[[#This Row],[目次編碼]],1) ))</f>
        <v>入</v>
      </c>
      <c r="R3251" s="210">
        <f xml:space="preserve">  INDEX(設定表!$C$8:$C$15, MATCH( (RIGHT(小韻資料表[[#This Row],[清濁]]) &amp; 小韻資料表[[#This Row],[調]]), 設定表!$B$8:$B$15, 0))</f>
        <v>8</v>
      </c>
      <c r="S3251" s="205" t="s">
        <v>309</v>
      </c>
      <c r="T3251" s="205" t="s">
        <v>309</v>
      </c>
      <c r="U3251" s="226" t="s">
        <v>309</v>
      </c>
      <c r="V3251" s="146" t="s">
        <v>309</v>
      </c>
      <c r="X3251" s="135"/>
      <c r="Y3251" s="135"/>
      <c r="AA3251" s="135"/>
      <c r="AB3251" s="134"/>
      <c r="AC3251" s="135"/>
      <c r="AD3251" s="135"/>
      <c r="AH3251" s="135"/>
      <c r="AI3251" s="135"/>
    </row>
    <row r="3252" spans="1:35" ht="31.5">
      <c r="A3252" s="205">
        <v>3248</v>
      </c>
      <c r="B3252" s="206" t="s">
        <v>11167</v>
      </c>
      <c r="C3252" s="207" t="str">
        <f xml:space="preserve"> _xlfn.CONCAT(小韻資料表[[#This Row],[聲母拼音碼]],小韻資料表[[#This Row],[韻母拼音碼]],小韻資料表[[#This Row],[調號]])</f>
        <v>chiok4</v>
      </c>
      <c r="D3252" s="206" t="s">
        <v>11168</v>
      </c>
      <c r="E3252" s="208" t="s">
        <v>331</v>
      </c>
      <c r="F3252" s="205">
        <v>7</v>
      </c>
      <c r="G3252" s="209" t="s">
        <v>11169</v>
      </c>
      <c r="H3252" s="205">
        <f xml:space="preserve"> LEN(小韻資料表[[#This Row],[小韻字集]])</f>
        <v>4</v>
      </c>
      <c r="I3252" s="205" cm="1">
        <f t="array" ref="I3252" xml:space="preserve"> MATCH(TRUE, ISNUMBER( SEARCH( LEFT(小韻資料表[[#This Row],[切語]],1), 切語上字資料表[切語上字]) ), 0)</f>
        <v>31</v>
      </c>
      <c r="J3252" s="210" t="str" cm="1">
        <f t="array" ref="J3252" xml:space="preserve"> INDEX(切語上字資料表[聲母], 小韻資料表[[#This Row],[上字表識別號]])</f>
        <v>穿</v>
      </c>
      <c r="K3252" s="210" t="str" cm="1">
        <f t="array" ref="K3252" xml:space="preserve"> INDEX(切語上字資料表[聲母拼音碼], 小韻資料表[[#This Row],[上字表識別號]])</f>
        <v>ch</v>
      </c>
      <c r="L3252" s="210" t="str" cm="1">
        <f t="array" ref="L3252" xml:space="preserve"> INDEX(切語上字資料表[清濁], 小韻資料表[[#This Row],[上字表識別號]])</f>
        <v>次清</v>
      </c>
      <c r="M3252" s="223" t="str" cm="1">
        <f t="array" ref="M3252" xml:space="preserve"> INDEX(切語上字資料表[發送收], 小韻資料表[[#This Row],[上字表識別號]])</f>
        <v>送氣</v>
      </c>
      <c r="N3252" s="205" cm="1">
        <f t="array" ref="N3252" xml:space="preserve"> MATCH(TRUE, ISNUMBER( SEARCH( RIGHT(小韻資料表[[#This Row],[切語]],1), 切語下字資料表[切語下字]) ), 0)</f>
        <v>16</v>
      </c>
      <c r="O3252" s="207" t="str" cm="1">
        <f t="array" ref="O3252" xml:space="preserve"> INDEX(切語下字資料表[韻母], 小韻資料表[[#This Row],[下字表識別號]])</f>
        <v>燭開3</v>
      </c>
      <c r="P3252" s="207" t="str" cm="1">
        <f t="array" ref="P3252" xml:space="preserve"> INDEX(切語下字資料表[韻母拼音碼], 小韻資料表[[#This Row],[下字表識別號]])</f>
        <v>iok</v>
      </c>
      <c r="Q3252" s="210" t="str" cm="1">
        <f t="array" ref="Q3252" xml:space="preserve"> INDEX(設定表!$C$19:$C$23, INT( LEFT(小韻資料表[[#This Row],[目次編碼]],1) ))</f>
        <v>入</v>
      </c>
      <c r="R3252" s="210">
        <f xml:space="preserve">  INDEX(設定表!$C$8:$C$15, MATCH( (RIGHT(小韻資料表[[#This Row],[清濁]]) &amp; 小韻資料表[[#This Row],[調]]), 設定表!$B$8:$B$15, 0))</f>
        <v>4</v>
      </c>
      <c r="S3252" s="205" t="s">
        <v>309</v>
      </c>
      <c r="T3252" s="205" t="s">
        <v>309</v>
      </c>
      <c r="U3252" s="226" t="s">
        <v>309</v>
      </c>
      <c r="V3252" s="147" t="s">
        <v>309</v>
      </c>
      <c r="X3252" s="135"/>
      <c r="Y3252" s="135"/>
      <c r="AA3252" s="135"/>
      <c r="AB3252" s="134"/>
      <c r="AC3252" s="135"/>
      <c r="AD3252" s="135"/>
      <c r="AH3252" s="135"/>
      <c r="AI3252" s="135"/>
    </row>
    <row r="3253" spans="1:35" ht="31.5">
      <c r="A3253" s="205">
        <v>3249</v>
      </c>
      <c r="B3253" s="206" t="s">
        <v>11170</v>
      </c>
      <c r="C3253" s="207" t="str">
        <f xml:space="preserve"> _xlfn.CONCAT(小韻資料表[[#This Row],[聲母拼音碼]],小韻資料表[[#This Row],[韻母拼音碼]],小韻資料表[[#This Row],[調號]])</f>
        <v>jiok8</v>
      </c>
      <c r="D3253" s="206" t="s">
        <v>11171</v>
      </c>
      <c r="E3253" s="208" t="s">
        <v>331</v>
      </c>
      <c r="F3253" s="205">
        <v>8</v>
      </c>
      <c r="G3253" s="209" t="s">
        <v>11172</v>
      </c>
      <c r="H3253" s="205">
        <f xml:space="preserve"> LEN(小韻資料表[[#This Row],[小韻字集]])</f>
        <v>13</v>
      </c>
      <c r="I3253" s="205" cm="1">
        <f t="array" ref="I3253" xml:space="preserve"> MATCH(TRUE, ISNUMBER( SEARCH( LEFT(小韻資料表[[#This Row],[切語]],1), 切語上字資料表[切語上字]) ), 0)</f>
        <v>41</v>
      </c>
      <c r="J3253" s="210" t="str" cm="1">
        <f t="array" ref="J3253" xml:space="preserve"> INDEX(切語上字資料表[聲母], 小韻資料表[[#This Row],[上字表識別號]])</f>
        <v>日</v>
      </c>
      <c r="K3253" s="210" t="str" cm="1">
        <f t="array" ref="K3253" xml:space="preserve"> INDEX(切語上字資料表[聲母拼音碼], 小韻資料表[[#This Row],[上字表識別號]])</f>
        <v>j</v>
      </c>
      <c r="L3253" s="210" t="str" cm="1">
        <f t="array" ref="L3253" xml:space="preserve"> INDEX(切語上字資料表[清濁], 小韻資料表[[#This Row],[上字表識別號]])</f>
        <v>次濁</v>
      </c>
      <c r="M3253" s="223" t="str" cm="1">
        <f t="array" ref="M3253" xml:space="preserve"> INDEX(切語上字資料表[發送收], 小韻資料表[[#This Row],[上字表識別號]])</f>
        <v>收聲</v>
      </c>
      <c r="N3253" s="205" cm="1">
        <f t="array" ref="N3253" xml:space="preserve"> MATCH(TRUE, ISNUMBER( SEARCH( RIGHT(小韻資料表[[#This Row],[切語]],1), 切語下字資料表[切語下字]) ), 0)</f>
        <v>16</v>
      </c>
      <c r="O3253" s="207" t="str" cm="1">
        <f t="array" ref="O3253" xml:space="preserve"> INDEX(切語下字資料表[韻母], 小韻資料表[[#This Row],[下字表識別號]])</f>
        <v>燭開3</v>
      </c>
      <c r="P3253" s="207" t="str" cm="1">
        <f t="array" ref="P3253" xml:space="preserve"> INDEX(切語下字資料表[韻母拼音碼], 小韻資料表[[#This Row],[下字表識別號]])</f>
        <v>iok</v>
      </c>
      <c r="Q3253" s="210" t="str" cm="1">
        <f t="array" ref="Q3253" xml:space="preserve"> INDEX(設定表!$C$19:$C$23, INT( LEFT(小韻資料表[[#This Row],[目次編碼]],1) ))</f>
        <v>入</v>
      </c>
      <c r="R3253" s="210">
        <f xml:space="preserve">  INDEX(設定表!$C$8:$C$15, MATCH( (RIGHT(小韻資料表[[#This Row],[清濁]]) &amp; 小韻資料表[[#This Row],[調]]), 設定表!$B$8:$B$15, 0))</f>
        <v>8</v>
      </c>
      <c r="S3253" s="205" t="s">
        <v>309</v>
      </c>
      <c r="T3253" s="205" t="s">
        <v>309</v>
      </c>
      <c r="U3253" s="226" t="s">
        <v>309</v>
      </c>
      <c r="V3253" s="146" t="s">
        <v>309</v>
      </c>
      <c r="X3253" s="135"/>
      <c r="Y3253" s="135"/>
      <c r="AA3253" s="135"/>
      <c r="AB3253" s="134"/>
      <c r="AC3253" s="135"/>
      <c r="AD3253" s="135"/>
      <c r="AH3253" s="135"/>
      <c r="AI3253" s="135"/>
    </row>
    <row r="3254" spans="1:35" ht="31.5">
      <c r="A3254" s="205">
        <v>3250</v>
      </c>
      <c r="B3254" s="206" t="s">
        <v>11173</v>
      </c>
      <c r="C3254" s="207" t="str">
        <f xml:space="preserve"> _xlfn.CONCAT(小韻資料表[[#This Row],[聲母拼音碼]],小韻資料表[[#This Row],[韻母拼音碼]],小韻資料表[[#This Row],[調號]])</f>
        <v>siok4</v>
      </c>
      <c r="D3254" s="206" t="s">
        <v>11174</v>
      </c>
      <c r="E3254" s="208" t="s">
        <v>331</v>
      </c>
      <c r="F3254" s="205">
        <v>9</v>
      </c>
      <c r="G3254" s="209" t="s">
        <v>11175</v>
      </c>
      <c r="H3254" s="205">
        <f xml:space="preserve"> LEN(小韻資料表[[#This Row],[小韻字集]])</f>
        <v>2</v>
      </c>
      <c r="I3254" s="205" cm="1">
        <f t="array" ref="I3254" xml:space="preserve"> MATCH(TRUE, ISNUMBER( SEARCH( LEFT(小韻資料表[[#This Row],[切語]],1), 切語上字資料表[切語上字]) ), 0)</f>
        <v>33</v>
      </c>
      <c r="J3254" s="210" t="str" cm="1">
        <f t="array" ref="J3254" xml:space="preserve"> INDEX(切語上字資料表[聲母], 小韻資料表[[#This Row],[上字表識別號]])</f>
        <v>審</v>
      </c>
      <c r="K3254" s="210" t="str" cm="1">
        <f t="array" ref="K3254" xml:space="preserve"> INDEX(切語上字資料表[聲母拼音碼], 小韻資料表[[#This Row],[上字表識別號]])</f>
        <v>s</v>
      </c>
      <c r="L3254" s="210" t="str" cm="1">
        <f t="array" ref="L3254" xml:space="preserve"> INDEX(切語上字資料表[清濁], 小韻資料表[[#This Row],[上字表識別號]])</f>
        <v>全清</v>
      </c>
      <c r="M3254" s="223" t="str" cm="1">
        <f t="array" ref="M3254" xml:space="preserve"> INDEX(切語上字資料表[發送收], 小韻資料表[[#This Row],[上字表識別號]])</f>
        <v>送氣</v>
      </c>
      <c r="N3254" s="205" cm="1">
        <f t="array" ref="N3254" xml:space="preserve"> MATCH(TRUE, ISNUMBER( SEARCH( RIGHT(小韻資料表[[#This Row],[切語]],1), 切語下字資料表[切語下字]) ), 0)</f>
        <v>16</v>
      </c>
      <c r="O3254" s="207" t="str" cm="1">
        <f t="array" ref="O3254" xml:space="preserve"> INDEX(切語下字資料表[韻母], 小韻資料表[[#This Row],[下字表識別號]])</f>
        <v>燭開3</v>
      </c>
      <c r="P3254" s="207" t="str" cm="1">
        <f t="array" ref="P3254" xml:space="preserve"> INDEX(切語下字資料表[韻母拼音碼], 小韻資料表[[#This Row],[下字表識別號]])</f>
        <v>iok</v>
      </c>
      <c r="Q3254" s="210" t="str" cm="1">
        <f t="array" ref="Q3254" xml:space="preserve"> INDEX(設定表!$C$19:$C$23, INT( LEFT(小韻資料表[[#This Row],[目次編碼]],1) ))</f>
        <v>入</v>
      </c>
      <c r="R3254" s="210">
        <f xml:space="preserve">  INDEX(設定表!$C$8:$C$15, MATCH( (RIGHT(小韻資料表[[#This Row],[清濁]]) &amp; 小韻資料表[[#This Row],[調]]), 設定表!$B$8:$B$15, 0))</f>
        <v>4</v>
      </c>
      <c r="S3254" s="205" t="s">
        <v>309</v>
      </c>
      <c r="T3254" s="205" t="s">
        <v>309</v>
      </c>
      <c r="U3254" s="226" t="s">
        <v>309</v>
      </c>
      <c r="V3254" s="147" t="s">
        <v>309</v>
      </c>
      <c r="X3254" s="135"/>
      <c r="Y3254" s="135"/>
      <c r="AA3254" s="135"/>
      <c r="AB3254" s="134"/>
      <c r="AC3254" s="135"/>
      <c r="AD3254" s="135"/>
      <c r="AH3254" s="135"/>
      <c r="AI3254" s="135"/>
    </row>
    <row r="3255" spans="1:35" ht="31.5">
      <c r="A3255" s="205">
        <v>3251</v>
      </c>
      <c r="B3255" s="206" t="s">
        <v>11176</v>
      </c>
      <c r="C3255" s="207" t="str">
        <f xml:space="preserve"> _xlfn.CONCAT(小韻資料表[[#This Row],[聲母拼音碼]],小韻資料表[[#This Row],[韻母拼音碼]],小韻資料表[[#This Row],[調號]])</f>
        <v>Øiok8</v>
      </c>
      <c r="D3255" s="206" t="s">
        <v>11177</v>
      </c>
      <c r="E3255" s="208" t="s">
        <v>331</v>
      </c>
      <c r="F3255" s="205">
        <v>10</v>
      </c>
      <c r="G3255" s="209" t="s">
        <v>11178</v>
      </c>
      <c r="H3255" s="205">
        <f xml:space="preserve"> LEN(小韻資料表[[#This Row],[小韻字集]])</f>
        <v>11</v>
      </c>
      <c r="I3255" s="205" cm="1">
        <f t="array" ref="I3255" xml:space="preserve"> MATCH(TRUE, ISNUMBER( SEARCH( LEFT(小韻資料表[[#This Row],[切語]],1), 切語上字資料表[切語上字]) ), 0)</f>
        <v>39</v>
      </c>
      <c r="J3255" s="210" t="str" cm="1">
        <f t="array" ref="J3255" xml:space="preserve"> INDEX(切語上字資料表[聲母], 小韻資料表[[#This Row],[上字表識別號]])</f>
        <v>喻</v>
      </c>
      <c r="K3255" s="210" t="str" cm="1">
        <f t="array" ref="K3255" xml:space="preserve"> INDEX(切語上字資料表[聲母拼音碼], 小韻資料表[[#This Row],[上字表識別號]])</f>
        <v>Ø</v>
      </c>
      <c r="L3255" s="210" t="str" cm="1">
        <f t="array" ref="L3255" xml:space="preserve"> INDEX(切語上字資料表[清濁], 小韻資料表[[#This Row],[上字表識別號]])</f>
        <v>次濁</v>
      </c>
      <c r="M3255" s="223" t="str" cm="1">
        <f t="array" ref="M3255" xml:space="preserve"> INDEX(切語上字資料表[發送收], 小韻資料表[[#This Row],[上字表識別號]])</f>
        <v>發聲</v>
      </c>
      <c r="N3255" s="205" cm="1">
        <f t="array" ref="N3255" xml:space="preserve"> MATCH(TRUE, ISNUMBER( SEARCH( RIGHT(小韻資料表[[#This Row],[切語]],1), 切語下字資料表[切語下字]) ), 0)</f>
        <v>16</v>
      </c>
      <c r="O3255" s="207" t="str" cm="1">
        <f t="array" ref="O3255" xml:space="preserve"> INDEX(切語下字資料表[韻母], 小韻資料表[[#This Row],[下字表識別號]])</f>
        <v>燭開3</v>
      </c>
      <c r="P3255" s="207" t="str" cm="1">
        <f t="array" ref="P3255" xml:space="preserve"> INDEX(切語下字資料表[韻母拼音碼], 小韻資料表[[#This Row],[下字表識別號]])</f>
        <v>iok</v>
      </c>
      <c r="Q3255" s="210" t="str" cm="1">
        <f t="array" ref="Q3255" xml:space="preserve"> INDEX(設定表!$C$19:$C$23, INT( LEFT(小韻資料表[[#This Row],[目次編碼]],1) ))</f>
        <v>入</v>
      </c>
      <c r="R3255" s="210">
        <f xml:space="preserve">  INDEX(設定表!$C$8:$C$15, MATCH( (RIGHT(小韻資料表[[#This Row],[清濁]]) &amp; 小韻資料表[[#This Row],[調]]), 設定表!$B$8:$B$15, 0))</f>
        <v>8</v>
      </c>
      <c r="S3255" s="205" t="s">
        <v>309</v>
      </c>
      <c r="T3255" s="205" t="s">
        <v>309</v>
      </c>
      <c r="U3255" s="226" t="s">
        <v>11179</v>
      </c>
      <c r="V3255" s="146" t="s">
        <v>309</v>
      </c>
      <c r="X3255" s="135"/>
      <c r="Y3255" s="135"/>
      <c r="AA3255" s="135"/>
      <c r="AB3255" s="134"/>
      <c r="AC3255" s="135"/>
      <c r="AD3255" s="135"/>
      <c r="AH3255" s="135"/>
      <c r="AI3255" s="135"/>
    </row>
    <row r="3256" spans="1:35" ht="31.5">
      <c r="A3256" s="205">
        <v>3252</v>
      </c>
      <c r="B3256" s="206" t="s">
        <v>11180</v>
      </c>
      <c r="C3256" s="207" t="str">
        <f xml:space="preserve"> _xlfn.CONCAT(小韻資料表[[#This Row],[聲母拼音碼]],小韻資料表[[#This Row],[韻母拼音碼]],小韻資料表[[#This Row],[調號]])</f>
        <v>tiok8</v>
      </c>
      <c r="D3256" s="206" t="s">
        <v>11181</v>
      </c>
      <c r="E3256" s="208" t="s">
        <v>331</v>
      </c>
      <c r="F3256" s="205">
        <v>11</v>
      </c>
      <c r="G3256" s="209" t="s">
        <v>11182</v>
      </c>
      <c r="H3256" s="205">
        <f xml:space="preserve"> LEN(小韻資料表[[#This Row],[小韻字集]])</f>
        <v>3</v>
      </c>
      <c r="I3256" s="205" cm="1">
        <f t="array" ref="I3256" xml:space="preserve"> MATCH(TRUE, ISNUMBER( SEARCH( LEFT(小韻資料表[[#This Row],[切語]],1), 切語上字資料表[切語上字]) ), 0)</f>
        <v>11</v>
      </c>
      <c r="J3256" s="210" t="str" cm="1">
        <f t="array" ref="J3256" xml:space="preserve"> INDEX(切語上字資料表[聲母], 小韻資料表[[#This Row],[上字表識別號]])</f>
        <v>澄</v>
      </c>
      <c r="K3256" s="210" t="str" cm="1">
        <f t="array" ref="K3256" xml:space="preserve"> INDEX(切語上字資料表[聲母拼音碼], 小韻資料表[[#This Row],[上字表識別號]])</f>
        <v>t</v>
      </c>
      <c r="L3256" s="210" t="str" cm="1">
        <f t="array" ref="L3256" xml:space="preserve"> INDEX(切語上字資料表[清濁], 小韻資料表[[#This Row],[上字表識別號]])</f>
        <v>全濁</v>
      </c>
      <c r="M3256" s="223" cm="1">
        <f t="array" ref="M3256" xml:space="preserve"> INDEX(切語上字資料表[發送收], 小韻資料表[[#This Row],[上字表識別號]])</f>
        <v>0</v>
      </c>
      <c r="N3256" s="205" cm="1">
        <f t="array" ref="N3256" xml:space="preserve"> MATCH(TRUE, ISNUMBER( SEARCH( RIGHT(小韻資料表[[#This Row],[切語]],1), 切語下字資料表[切語下字]) ), 0)</f>
        <v>16</v>
      </c>
      <c r="O3256" s="207" t="str" cm="1">
        <f t="array" ref="O3256" xml:space="preserve"> INDEX(切語下字資料表[韻母], 小韻資料表[[#This Row],[下字表識別號]])</f>
        <v>燭開3</v>
      </c>
      <c r="P3256" s="207" t="str" cm="1">
        <f t="array" ref="P3256" xml:space="preserve"> INDEX(切語下字資料表[韻母拼音碼], 小韻資料表[[#This Row],[下字表識別號]])</f>
        <v>iok</v>
      </c>
      <c r="Q3256" s="210" t="str" cm="1">
        <f t="array" ref="Q3256" xml:space="preserve"> INDEX(設定表!$C$19:$C$23, INT( LEFT(小韻資料表[[#This Row],[目次編碼]],1) ))</f>
        <v>入</v>
      </c>
      <c r="R3256" s="210">
        <f xml:space="preserve">  INDEX(設定表!$C$8:$C$15, MATCH( (RIGHT(小韻資料表[[#This Row],[清濁]]) &amp; 小韻資料表[[#This Row],[調]]), 設定表!$B$8:$B$15, 0))</f>
        <v>8</v>
      </c>
      <c r="S3256" s="205" t="s">
        <v>309</v>
      </c>
      <c r="T3256" s="205" t="s">
        <v>309</v>
      </c>
      <c r="U3256" s="226" t="s">
        <v>309</v>
      </c>
      <c r="V3256" s="147" t="s">
        <v>309</v>
      </c>
      <c r="X3256" s="135"/>
      <c r="Y3256" s="135"/>
      <c r="AA3256" s="135"/>
      <c r="AB3256" s="134"/>
      <c r="AC3256" s="135"/>
      <c r="AD3256" s="135"/>
      <c r="AH3256" s="135"/>
      <c r="AI3256" s="135"/>
    </row>
    <row r="3257" spans="1:35" ht="31.5">
      <c r="A3257" s="205">
        <v>3253</v>
      </c>
      <c r="B3257" s="206" t="s">
        <v>11183</v>
      </c>
      <c r="C3257" s="207" t="str">
        <f xml:space="preserve"> _xlfn.CONCAT(小韻資料表[[#This Row],[聲母拼音碼]],小韻資料表[[#This Row],[韻母拼音碼]],小韻資料表[[#This Row],[調號]])</f>
        <v>liok8</v>
      </c>
      <c r="D3257" s="206" t="s">
        <v>11184</v>
      </c>
      <c r="E3257" s="208" t="s">
        <v>331</v>
      </c>
      <c r="F3257" s="205">
        <v>12</v>
      </c>
      <c r="G3257" s="209" t="s">
        <v>11185</v>
      </c>
      <c r="H3257" s="205">
        <f xml:space="preserve"> LEN(小韻資料表[[#This Row],[小韻字集]])</f>
        <v>18</v>
      </c>
      <c r="I3257" s="205" cm="1">
        <f t="array" ref="I3257" xml:space="preserve"> MATCH(TRUE, ISNUMBER( SEARCH( LEFT(小韻資料表[[#This Row],[切語]],1), 切語上字資料表[切語上字]) ), 0)</f>
        <v>40</v>
      </c>
      <c r="J3257" s="210" t="str" cm="1">
        <f t="array" ref="J3257" xml:space="preserve"> INDEX(切語上字資料表[聲母], 小韻資料表[[#This Row],[上字表識別號]])</f>
        <v>來</v>
      </c>
      <c r="K3257" s="210" t="str" cm="1">
        <f t="array" ref="K3257" xml:space="preserve"> INDEX(切語上字資料表[聲母拼音碼], 小韻資料表[[#This Row],[上字表識別號]])</f>
        <v>l</v>
      </c>
      <c r="L3257" s="210" t="str" cm="1">
        <f t="array" ref="L3257" xml:space="preserve"> INDEX(切語上字資料表[清濁], 小韻資料表[[#This Row],[上字表識別號]])</f>
        <v>次濁</v>
      </c>
      <c r="M3257" s="223" t="str" cm="1">
        <f t="array" ref="M3257" xml:space="preserve"> INDEX(切語上字資料表[發送收], 小韻資料表[[#This Row],[上字表識別號]])</f>
        <v>收聲</v>
      </c>
      <c r="N3257" s="205" cm="1">
        <f t="array" ref="N3257" xml:space="preserve"> MATCH(TRUE, ISNUMBER( SEARCH( RIGHT(小韻資料表[[#This Row],[切語]],1), 切語下字資料表[切語下字]) ), 0)</f>
        <v>16</v>
      </c>
      <c r="O3257" s="207" t="str" cm="1">
        <f t="array" ref="O3257" xml:space="preserve"> INDEX(切語下字資料表[韻母], 小韻資料表[[#This Row],[下字表識別號]])</f>
        <v>燭開3</v>
      </c>
      <c r="P3257" s="207" t="str" cm="1">
        <f t="array" ref="P3257" xml:space="preserve"> INDEX(切語下字資料表[韻母拼音碼], 小韻資料表[[#This Row],[下字表識別號]])</f>
        <v>iok</v>
      </c>
      <c r="Q3257" s="210" t="str" cm="1">
        <f t="array" ref="Q3257" xml:space="preserve"> INDEX(設定表!$C$19:$C$23, INT( LEFT(小韻資料表[[#This Row],[目次編碼]],1) ))</f>
        <v>入</v>
      </c>
      <c r="R3257" s="210">
        <f xml:space="preserve">  INDEX(設定表!$C$8:$C$15, MATCH( (RIGHT(小韻資料表[[#This Row],[清濁]]) &amp; 小韻資料表[[#This Row],[調]]), 設定表!$B$8:$B$15, 0))</f>
        <v>8</v>
      </c>
      <c r="S3257" s="205" t="s">
        <v>309</v>
      </c>
      <c r="T3257" s="205" t="s">
        <v>309</v>
      </c>
      <c r="U3257" s="226" t="s">
        <v>11186</v>
      </c>
      <c r="V3257" s="146" t="s">
        <v>309</v>
      </c>
      <c r="X3257" s="135"/>
      <c r="Y3257" s="135"/>
      <c r="AA3257" s="135"/>
      <c r="AB3257" s="134"/>
      <c r="AC3257" s="135"/>
      <c r="AD3257" s="135"/>
      <c r="AH3257" s="135"/>
      <c r="AI3257" s="135"/>
    </row>
    <row r="3258" spans="1:35" ht="31.5">
      <c r="A3258" s="205">
        <v>3254</v>
      </c>
      <c r="B3258" s="206" t="s">
        <v>11187</v>
      </c>
      <c r="C3258" s="207" t="str">
        <f xml:space="preserve"> _xlfn.CONCAT(小韻資料表[[#This Row],[聲母拼音碼]],小韻資料表[[#This Row],[韻母拼音碼]],小韻資料表[[#This Row],[調號]])</f>
        <v>khiok4</v>
      </c>
      <c r="D3258" s="206" t="s">
        <v>11188</v>
      </c>
      <c r="E3258" s="208" t="s">
        <v>331</v>
      </c>
      <c r="F3258" s="205">
        <v>13</v>
      </c>
      <c r="G3258" s="209" t="s">
        <v>11189</v>
      </c>
      <c r="H3258" s="205">
        <f xml:space="preserve"> LEN(小韻資料表[[#This Row],[小韻字集]])</f>
        <v>4</v>
      </c>
      <c r="I3258" s="205" cm="1">
        <f t="array" ref="I3258" xml:space="preserve"> MATCH(TRUE, ISNUMBER( SEARCH( LEFT(小韻資料表[[#This Row],[切語]],1), 切語上字資料表[切語上字]) ), 0)</f>
        <v>2</v>
      </c>
      <c r="J3258" s="210" t="str" cm="1">
        <f t="array" ref="J3258" xml:space="preserve"> INDEX(切語上字資料表[聲母], 小韻資料表[[#This Row],[上字表識別號]])</f>
        <v>溪</v>
      </c>
      <c r="K3258" s="210" t="str" cm="1">
        <f t="array" ref="K3258" xml:space="preserve"> INDEX(切語上字資料表[聲母拼音碼], 小韻資料表[[#This Row],[上字表識別號]])</f>
        <v>kh</v>
      </c>
      <c r="L3258" s="210" t="str" cm="1">
        <f t="array" ref="L3258" xml:space="preserve"> INDEX(切語上字資料表[清濁], 小韻資料表[[#This Row],[上字表識別號]])</f>
        <v>次清</v>
      </c>
      <c r="M3258" s="223" t="str" cm="1">
        <f t="array" ref="M3258" xml:space="preserve"> INDEX(切語上字資料表[發送收], 小韻資料表[[#This Row],[上字表識別號]])</f>
        <v>送氣</v>
      </c>
      <c r="N3258" s="205" cm="1">
        <f t="array" ref="N3258" xml:space="preserve"> MATCH(TRUE, ISNUMBER( SEARCH( RIGHT(小韻資料表[[#This Row],[切語]],1), 切語下字資料表[切語下字]) ), 0)</f>
        <v>16</v>
      </c>
      <c r="O3258" s="207" t="str" cm="1">
        <f t="array" ref="O3258" xml:space="preserve"> INDEX(切語下字資料表[韻母], 小韻資料表[[#This Row],[下字表識別號]])</f>
        <v>燭開3</v>
      </c>
      <c r="P3258" s="207" t="str" cm="1">
        <f t="array" ref="P3258" xml:space="preserve"> INDEX(切語下字資料表[韻母拼音碼], 小韻資料表[[#This Row],[下字表識別號]])</f>
        <v>iok</v>
      </c>
      <c r="Q3258" s="210" t="str" cm="1">
        <f t="array" ref="Q3258" xml:space="preserve"> INDEX(設定表!$C$19:$C$23, INT( LEFT(小韻資料表[[#This Row],[目次編碼]],1) ))</f>
        <v>入</v>
      </c>
      <c r="R3258" s="210">
        <f xml:space="preserve">  INDEX(設定表!$C$8:$C$15, MATCH( (RIGHT(小韻資料表[[#This Row],[清濁]]) &amp; 小韻資料表[[#This Row],[調]]), 設定表!$B$8:$B$15, 0))</f>
        <v>4</v>
      </c>
      <c r="S3258" s="205" t="s">
        <v>309</v>
      </c>
      <c r="T3258" s="205" t="s">
        <v>309</v>
      </c>
      <c r="U3258" s="226" t="s">
        <v>11190</v>
      </c>
      <c r="V3258" s="147" t="s">
        <v>309</v>
      </c>
      <c r="X3258" s="135"/>
      <c r="Y3258" s="135"/>
      <c r="AA3258" s="135"/>
      <c r="AB3258" s="134"/>
      <c r="AC3258" s="135"/>
      <c r="AD3258" s="135"/>
      <c r="AH3258" s="135"/>
      <c r="AI3258" s="135"/>
    </row>
    <row r="3259" spans="1:35" ht="31.5">
      <c r="A3259" s="205">
        <v>3255</v>
      </c>
      <c r="B3259" s="206" t="s">
        <v>11191</v>
      </c>
      <c r="C3259" s="207" t="str">
        <f xml:space="preserve"> _xlfn.CONCAT(小韻資料表[[#This Row],[聲母拼音碼]],小韻資料表[[#This Row],[韻母拼音碼]],小韻資料表[[#This Row],[調號]])</f>
        <v>tiok4</v>
      </c>
      <c r="D3259" s="206" t="s">
        <v>11192</v>
      </c>
      <c r="E3259" s="208" t="s">
        <v>331</v>
      </c>
      <c r="F3259" s="205">
        <v>14</v>
      </c>
      <c r="G3259" s="209" t="s">
        <v>11193</v>
      </c>
      <c r="H3259" s="205">
        <f xml:space="preserve"> LEN(小韻資料表[[#This Row],[小韻字集]])</f>
        <v>9</v>
      </c>
      <c r="I3259" s="205" cm="1">
        <f t="array" ref="I3259" xml:space="preserve"> MATCH(TRUE, ISNUMBER( SEARCH( LEFT(小韻資料表[[#This Row],[切語]],1), 切語上字資料表[切語上字]) ), 0)</f>
        <v>9</v>
      </c>
      <c r="J3259" s="210" t="str" cm="1">
        <f t="array" ref="J3259" xml:space="preserve"> INDEX(切語上字資料表[聲母], 小韻資料表[[#This Row],[上字表識別號]])</f>
        <v>知</v>
      </c>
      <c r="K3259" s="210" t="str" cm="1">
        <f t="array" ref="K3259" xml:space="preserve"> INDEX(切語上字資料表[聲母拼音碼], 小韻資料表[[#This Row],[上字表識別號]])</f>
        <v>t</v>
      </c>
      <c r="L3259" s="210" t="str" cm="1">
        <f t="array" ref="L3259" xml:space="preserve"> INDEX(切語上字資料表[清濁], 小韻資料表[[#This Row],[上字表識別號]])</f>
        <v>全清</v>
      </c>
      <c r="M3259" s="223" t="str" cm="1">
        <f t="array" ref="M3259" xml:space="preserve"> INDEX(切語上字資料表[發送收], 小韻資料表[[#This Row],[上字表識別號]])</f>
        <v>發聲</v>
      </c>
      <c r="N3259" s="205" cm="1">
        <f t="array" ref="N3259" xml:space="preserve"> MATCH(TRUE, ISNUMBER( SEARCH( RIGHT(小韻資料表[[#This Row],[切語]],1), 切語下字資料表[切語下字]) ), 0)</f>
        <v>16</v>
      </c>
      <c r="O3259" s="207" t="str" cm="1">
        <f t="array" ref="O3259" xml:space="preserve"> INDEX(切語下字資料表[韻母], 小韻資料表[[#This Row],[下字表識別號]])</f>
        <v>燭開3</v>
      </c>
      <c r="P3259" s="207" t="str" cm="1">
        <f t="array" ref="P3259" xml:space="preserve"> INDEX(切語下字資料表[韻母拼音碼], 小韻資料表[[#This Row],[下字表識別號]])</f>
        <v>iok</v>
      </c>
      <c r="Q3259" s="210" t="str" cm="1">
        <f t="array" ref="Q3259" xml:space="preserve"> INDEX(設定表!$C$19:$C$23, INT( LEFT(小韻資料表[[#This Row],[目次編碼]],1) ))</f>
        <v>入</v>
      </c>
      <c r="R3259" s="210">
        <f xml:space="preserve">  INDEX(設定表!$C$8:$C$15, MATCH( (RIGHT(小韻資料表[[#This Row],[清濁]]) &amp; 小韻資料表[[#This Row],[調]]), 設定表!$B$8:$B$15, 0))</f>
        <v>4</v>
      </c>
      <c r="S3259" s="205" t="s">
        <v>309</v>
      </c>
      <c r="T3259" s="205" t="s">
        <v>309</v>
      </c>
      <c r="U3259" s="226" t="s">
        <v>309</v>
      </c>
      <c r="V3259" s="146" t="s">
        <v>309</v>
      </c>
      <c r="X3259" s="135"/>
      <c r="Y3259" s="135"/>
      <c r="AA3259" s="135"/>
      <c r="AB3259" s="134"/>
      <c r="AC3259" s="135"/>
      <c r="AD3259" s="135"/>
      <c r="AH3259" s="135"/>
      <c r="AI3259" s="135"/>
    </row>
    <row r="3260" spans="1:35" ht="31.5">
      <c r="A3260" s="205">
        <v>3256</v>
      </c>
      <c r="B3260" s="206" t="s">
        <v>11194</v>
      </c>
      <c r="C3260" s="207" t="str">
        <f xml:space="preserve"> _xlfn.CONCAT(小韻資料表[[#This Row],[聲母拼音碼]],小韻資料表[[#This Row],[韻母拼音碼]],小韻資料表[[#This Row],[調號]])</f>
        <v>ciok4</v>
      </c>
      <c r="D3260" s="206" t="s">
        <v>11195</v>
      </c>
      <c r="E3260" s="208" t="s">
        <v>331</v>
      </c>
      <c r="F3260" s="205">
        <v>15</v>
      </c>
      <c r="G3260" s="209" t="s">
        <v>11196</v>
      </c>
      <c r="H3260" s="205">
        <f xml:space="preserve"> LEN(小韻資料表[[#This Row],[小韻字集]])</f>
        <v>2</v>
      </c>
      <c r="I3260" s="205" cm="1">
        <f t="array" ref="I3260" xml:space="preserve"> MATCH(TRUE, ISNUMBER( SEARCH( LEFT(小韻資料表[[#This Row],[切語]],1), 切語上字資料表[切語上字]) ), 0)</f>
        <v>21</v>
      </c>
      <c r="J3260" s="210" t="str" cm="1">
        <f t="array" ref="J3260" xml:space="preserve"> INDEX(切語上字資料表[聲母], 小韻資料表[[#This Row],[上字表識別號]])</f>
        <v>精</v>
      </c>
      <c r="K3260" s="210" t="str" cm="1">
        <f t="array" ref="K3260" xml:space="preserve"> INDEX(切語上字資料表[聲母拼音碼], 小韻資料表[[#This Row],[上字表識別號]])</f>
        <v>c</v>
      </c>
      <c r="L3260" s="210" t="str" cm="1">
        <f t="array" ref="L3260" xml:space="preserve"> INDEX(切語上字資料表[清濁], 小韻資料表[[#This Row],[上字表識別號]])</f>
        <v>全清</v>
      </c>
      <c r="M3260" s="223" t="str" cm="1">
        <f t="array" ref="M3260" xml:space="preserve"> INDEX(切語上字資料表[發送收], 小韻資料表[[#This Row],[上字表識別號]])</f>
        <v>發聲</v>
      </c>
      <c r="N3260" s="205" cm="1">
        <f t="array" ref="N3260" xml:space="preserve"> MATCH(TRUE, ISNUMBER( SEARCH( RIGHT(小韻資料表[[#This Row],[切語]],1), 切語下字資料表[切語下字]) ), 0)</f>
        <v>16</v>
      </c>
      <c r="O3260" s="207" t="str" cm="1">
        <f t="array" ref="O3260" xml:space="preserve"> INDEX(切語下字資料表[韻母], 小韻資料表[[#This Row],[下字表識別號]])</f>
        <v>燭開3</v>
      </c>
      <c r="P3260" s="207" t="str" cm="1">
        <f t="array" ref="P3260" xml:space="preserve"> INDEX(切語下字資料表[韻母拼音碼], 小韻資料表[[#This Row],[下字表識別號]])</f>
        <v>iok</v>
      </c>
      <c r="Q3260" s="210" t="str" cm="1">
        <f t="array" ref="Q3260" xml:space="preserve"> INDEX(設定表!$C$19:$C$23, INT( LEFT(小韻資料表[[#This Row],[目次編碼]],1) ))</f>
        <v>入</v>
      </c>
      <c r="R3260" s="210">
        <f xml:space="preserve">  INDEX(設定表!$C$8:$C$15, MATCH( (RIGHT(小韻資料表[[#This Row],[清濁]]) &amp; 小韻資料表[[#This Row],[調]]), 設定表!$B$8:$B$15, 0))</f>
        <v>4</v>
      </c>
      <c r="S3260" s="205" t="s">
        <v>309</v>
      </c>
      <c r="T3260" s="205" t="s">
        <v>309</v>
      </c>
      <c r="U3260" s="226" t="s">
        <v>309</v>
      </c>
      <c r="V3260" s="147" t="s">
        <v>309</v>
      </c>
      <c r="X3260" s="135"/>
      <c r="Y3260" s="135"/>
      <c r="AA3260" s="135"/>
      <c r="AB3260" s="134"/>
      <c r="AC3260" s="135"/>
      <c r="AD3260" s="135"/>
      <c r="AH3260" s="135"/>
      <c r="AI3260" s="135"/>
    </row>
    <row r="3261" spans="1:35" ht="31.5">
      <c r="A3261" s="205">
        <v>3257</v>
      </c>
      <c r="B3261" s="206" t="s">
        <v>11197</v>
      </c>
      <c r="C3261" s="207" t="str">
        <f xml:space="preserve"> _xlfn.CONCAT(小韻資料表[[#This Row],[聲母拼音碼]],小韻資料表[[#This Row],[韻母拼音碼]],小韻資料表[[#This Row],[調號]])</f>
        <v>siok8</v>
      </c>
      <c r="D3261" s="206" t="s">
        <v>11198</v>
      </c>
      <c r="E3261" s="208" t="s">
        <v>331</v>
      </c>
      <c r="F3261" s="205">
        <v>16</v>
      </c>
      <c r="G3261" s="209" t="s">
        <v>11199</v>
      </c>
      <c r="H3261" s="205">
        <f xml:space="preserve"> LEN(小韻資料表[[#This Row],[小韻字集]])</f>
        <v>4</v>
      </c>
      <c r="I3261" s="205" cm="1">
        <f t="array" ref="I3261" xml:space="preserve"> MATCH(TRUE, ISNUMBER( SEARCH( LEFT(小韻資料表[[#This Row],[切語]],1), 切語上字資料表[切語上字]) ), 0)</f>
        <v>32</v>
      </c>
      <c r="J3261" s="210" t="str" cm="1">
        <f t="array" ref="J3261" xml:space="preserve"> INDEX(切語上字資料表[聲母], 小韻資料表[[#This Row],[上字表識別號]])</f>
        <v>神</v>
      </c>
      <c r="K3261" s="210" t="str" cm="1">
        <f t="array" ref="K3261" xml:space="preserve"> INDEX(切語上字資料表[聲母拼音碼], 小韻資料表[[#This Row],[上字表識別號]])</f>
        <v>s</v>
      </c>
      <c r="L3261" s="210" t="str" cm="1">
        <f t="array" ref="L3261" xml:space="preserve"> INDEX(切語上字資料表[清濁], 小韻資料表[[#This Row],[上字表識別號]])</f>
        <v>全濁</v>
      </c>
      <c r="M3261" s="223" t="str" cm="1">
        <f t="array" ref="M3261" xml:space="preserve"> INDEX(切語上字資料表[發送收], 小韻資料表[[#This Row],[上字表識別號]])</f>
        <v>發聲</v>
      </c>
      <c r="N3261" s="205" cm="1">
        <f t="array" ref="N3261" xml:space="preserve"> MATCH(TRUE, ISNUMBER( SEARCH( RIGHT(小韻資料表[[#This Row],[切語]],1), 切語下字資料表[切語下字]) ), 0)</f>
        <v>16</v>
      </c>
      <c r="O3261" s="207" t="str" cm="1">
        <f t="array" ref="O3261" xml:space="preserve"> INDEX(切語下字資料表[韻母], 小韻資料表[[#This Row],[下字表識別號]])</f>
        <v>燭開3</v>
      </c>
      <c r="P3261" s="207" t="str" cm="1">
        <f t="array" ref="P3261" xml:space="preserve"> INDEX(切語下字資料表[韻母拼音碼], 小韻資料表[[#This Row],[下字表識別號]])</f>
        <v>iok</v>
      </c>
      <c r="Q3261" s="210" t="str" cm="1">
        <f t="array" ref="Q3261" xml:space="preserve"> INDEX(設定表!$C$19:$C$23, INT( LEFT(小韻資料表[[#This Row],[目次編碼]],1) ))</f>
        <v>入</v>
      </c>
      <c r="R3261" s="210">
        <f xml:space="preserve">  INDEX(設定表!$C$8:$C$15, MATCH( (RIGHT(小韻資料表[[#This Row],[清濁]]) &amp; 小韻資料表[[#This Row],[調]]), 設定表!$B$8:$B$15, 0))</f>
        <v>8</v>
      </c>
      <c r="S3261" s="205" t="s">
        <v>309</v>
      </c>
      <c r="T3261" s="205" t="s">
        <v>309</v>
      </c>
      <c r="U3261" s="226" t="s">
        <v>309</v>
      </c>
      <c r="V3261" s="146" t="s">
        <v>309</v>
      </c>
      <c r="X3261" s="135"/>
      <c r="Y3261" s="135"/>
      <c r="AA3261" s="135"/>
      <c r="AB3261" s="134"/>
      <c r="AC3261" s="135"/>
      <c r="AD3261" s="135"/>
      <c r="AH3261" s="135"/>
      <c r="AI3261" s="135"/>
    </row>
    <row r="3262" spans="1:35" ht="31.5">
      <c r="A3262" s="205">
        <v>3258</v>
      </c>
      <c r="B3262" s="206" t="s">
        <v>11200</v>
      </c>
      <c r="C3262" s="207" t="str">
        <f xml:space="preserve"> _xlfn.CONCAT(小韻資料表[[#This Row],[聲母拼音碼]],小韻資料表[[#This Row],[韻母拼音碼]],小韻資料表[[#This Row],[調號]])</f>
        <v>hiok8</v>
      </c>
      <c r="D3262" s="206" t="s">
        <v>11201</v>
      </c>
      <c r="E3262" s="208" t="s">
        <v>331</v>
      </c>
      <c r="F3262" s="205">
        <v>17</v>
      </c>
      <c r="G3262" s="209" t="s">
        <v>11202</v>
      </c>
      <c r="H3262" s="205">
        <f xml:space="preserve"> LEN(小韻資料表[[#This Row],[小韻字集]])</f>
        <v>2</v>
      </c>
      <c r="I3262" s="205" cm="1">
        <f t="array" ref="I3262" xml:space="preserve"> MATCH(TRUE, ISNUMBER( SEARCH( LEFT(小韻資料表[[#This Row],[切語]],1), 切語上字資料表[切語上字]) ), 0)</f>
        <v>19</v>
      </c>
      <c r="J3262" s="210" t="str" cm="1">
        <f t="array" ref="J3262" xml:space="preserve"> INDEX(切語上字資料表[聲母], 小韻資料表[[#This Row],[上字表識別號]])</f>
        <v>奉</v>
      </c>
      <c r="K3262" s="210" t="str" cm="1">
        <f t="array" ref="K3262" xml:space="preserve"> INDEX(切語上字資料表[聲母拼音碼], 小韻資料表[[#This Row],[上字表識別號]])</f>
        <v>h</v>
      </c>
      <c r="L3262" s="210" t="str" cm="1">
        <f t="array" ref="L3262" xml:space="preserve"> INDEX(切語上字資料表[清濁], 小韻資料表[[#This Row],[上字表識別號]])</f>
        <v>全濁</v>
      </c>
      <c r="M3262" s="223" cm="1">
        <f t="array" ref="M3262" xml:space="preserve"> INDEX(切語上字資料表[發送收], 小韻資料表[[#This Row],[上字表識別號]])</f>
        <v>0</v>
      </c>
      <c r="N3262" s="205" cm="1">
        <f t="array" ref="N3262" xml:space="preserve"> MATCH(TRUE, ISNUMBER( SEARCH( RIGHT(小韻資料表[[#This Row],[切語]],1), 切語下字資料表[切語下字]) ), 0)</f>
        <v>16</v>
      </c>
      <c r="O3262" s="207" t="str" cm="1">
        <f t="array" ref="O3262" xml:space="preserve"> INDEX(切語下字資料表[韻母], 小韻資料表[[#This Row],[下字表識別號]])</f>
        <v>燭開3</v>
      </c>
      <c r="P3262" s="207" t="str" cm="1">
        <f t="array" ref="P3262" xml:space="preserve"> INDEX(切語下字資料表[韻母拼音碼], 小韻資料表[[#This Row],[下字表識別號]])</f>
        <v>iok</v>
      </c>
      <c r="Q3262" s="210" t="str" cm="1">
        <f t="array" ref="Q3262" xml:space="preserve"> INDEX(設定表!$C$19:$C$23, INT( LEFT(小韻資料表[[#This Row],[目次編碼]],1) ))</f>
        <v>入</v>
      </c>
      <c r="R3262" s="210">
        <f xml:space="preserve">  INDEX(設定表!$C$8:$C$15, MATCH( (RIGHT(小韻資料表[[#This Row],[清濁]]) &amp; 小韻資料表[[#This Row],[調]]), 設定表!$B$8:$B$15, 0))</f>
        <v>8</v>
      </c>
      <c r="S3262" s="205" t="s">
        <v>309</v>
      </c>
      <c r="T3262" s="205" t="s">
        <v>309</v>
      </c>
      <c r="U3262" s="226" t="s">
        <v>309</v>
      </c>
      <c r="V3262" s="147" t="s">
        <v>309</v>
      </c>
      <c r="X3262" s="135"/>
      <c r="Y3262" s="135"/>
      <c r="AA3262" s="135"/>
      <c r="AB3262" s="134"/>
      <c r="AC3262" s="135"/>
      <c r="AD3262" s="135"/>
      <c r="AH3262" s="135"/>
      <c r="AI3262" s="135"/>
    </row>
    <row r="3263" spans="1:35" ht="31.5">
      <c r="A3263" s="205">
        <v>3259</v>
      </c>
      <c r="B3263" s="206" t="s">
        <v>11203</v>
      </c>
      <c r="C3263" s="207" t="str">
        <f xml:space="preserve"> _xlfn.CONCAT(小韻資料表[[#This Row],[聲母拼音碼]],小韻資料表[[#This Row],[韻母拼音碼]],小韻資料表[[#This Row],[調號]])</f>
        <v>chiok4</v>
      </c>
      <c r="D3263" s="206" t="s">
        <v>11204</v>
      </c>
      <c r="E3263" s="208" t="s">
        <v>331</v>
      </c>
      <c r="F3263" s="205">
        <v>18</v>
      </c>
      <c r="G3263" s="209" t="s">
        <v>11205</v>
      </c>
      <c r="H3263" s="205">
        <f xml:space="preserve"> LEN(小韻資料表[[#This Row],[小韻字集]])</f>
        <v>8</v>
      </c>
      <c r="I3263" s="205" cm="1">
        <f t="array" ref="I3263" xml:space="preserve"> MATCH(TRUE, ISNUMBER( SEARCH( LEFT(小韻資料表[[#This Row],[切語]],1), 切語上字資料表[切語上字]) ), 0)</f>
        <v>22</v>
      </c>
      <c r="J3263" s="210" t="str" cm="1">
        <f t="array" ref="J3263" xml:space="preserve"> INDEX(切語上字資料表[聲母], 小韻資料表[[#This Row],[上字表識別號]])</f>
        <v>清</v>
      </c>
      <c r="K3263" s="210" t="str" cm="1">
        <f t="array" ref="K3263" xml:space="preserve"> INDEX(切語上字資料表[聲母拼音碼], 小韻資料表[[#This Row],[上字表識別號]])</f>
        <v>ch</v>
      </c>
      <c r="L3263" s="210" t="str" cm="1">
        <f t="array" ref="L3263" xml:space="preserve"> INDEX(切語上字資料表[清濁], 小韻資料表[[#This Row],[上字表識別號]])</f>
        <v>次清</v>
      </c>
      <c r="M3263" s="223" t="str" cm="1">
        <f t="array" ref="M3263" xml:space="preserve"> INDEX(切語上字資料表[發送收], 小韻資料表[[#This Row],[上字表識別號]])</f>
        <v>送氣</v>
      </c>
      <c r="N3263" s="205" cm="1">
        <f t="array" ref="N3263" xml:space="preserve"> MATCH(TRUE, ISNUMBER( SEARCH( RIGHT(小韻資料表[[#This Row],[切語]],1), 切語下字資料表[切語下字]) ), 0)</f>
        <v>16</v>
      </c>
      <c r="O3263" s="207" t="str" cm="1">
        <f t="array" ref="O3263" xml:space="preserve"> INDEX(切語下字資料表[韻母], 小韻資料表[[#This Row],[下字表識別號]])</f>
        <v>燭開3</v>
      </c>
      <c r="P3263" s="207" t="str" cm="1">
        <f t="array" ref="P3263" xml:space="preserve"> INDEX(切語下字資料表[韻母拼音碼], 小韻資料表[[#This Row],[下字表識別號]])</f>
        <v>iok</v>
      </c>
      <c r="Q3263" s="210" t="str" cm="1">
        <f t="array" ref="Q3263" xml:space="preserve"> INDEX(設定表!$C$19:$C$23, INT( LEFT(小韻資料表[[#This Row],[目次編碼]],1) ))</f>
        <v>入</v>
      </c>
      <c r="R3263" s="210">
        <f xml:space="preserve">  INDEX(設定表!$C$8:$C$15, MATCH( (RIGHT(小韻資料表[[#This Row],[清濁]]) &amp; 小韻資料表[[#This Row],[調]]), 設定表!$B$8:$B$15, 0))</f>
        <v>4</v>
      </c>
      <c r="S3263" s="205" t="s">
        <v>11206</v>
      </c>
      <c r="T3263" s="205" t="s">
        <v>309</v>
      </c>
      <c r="U3263" s="226" t="s">
        <v>309</v>
      </c>
      <c r="V3263" s="146" t="s">
        <v>309</v>
      </c>
      <c r="X3263" s="135"/>
      <c r="Y3263" s="135"/>
      <c r="AA3263" s="135"/>
      <c r="AB3263" s="134"/>
      <c r="AC3263" s="135"/>
      <c r="AD3263" s="135"/>
      <c r="AH3263" s="135"/>
      <c r="AI3263" s="135"/>
    </row>
    <row r="3264" spans="1:35" ht="31.5">
      <c r="A3264" s="205">
        <v>3260</v>
      </c>
      <c r="B3264" s="206" t="s">
        <v>11207</v>
      </c>
      <c r="C3264" s="207" t="str">
        <f xml:space="preserve"> _xlfn.CONCAT(小韻資料表[[#This Row],[聲母拼音碼]],小韻資料表[[#This Row],[韻母拼音碼]],小韻資料表[[#This Row],[調號]])</f>
        <v>siok8</v>
      </c>
      <c r="D3264" s="206" t="s">
        <v>11208</v>
      </c>
      <c r="E3264" s="208" t="s">
        <v>331</v>
      </c>
      <c r="F3264" s="205">
        <v>19</v>
      </c>
      <c r="G3264" s="209" t="s">
        <v>11209</v>
      </c>
      <c r="H3264" s="205">
        <f xml:space="preserve"> LEN(小韻資料表[[#This Row],[小韻字集]])</f>
        <v>5</v>
      </c>
      <c r="I3264" s="205" cm="1">
        <f t="array" ref="I3264" xml:space="preserve"> MATCH(TRUE, ISNUMBER( SEARCH( LEFT(小韻資料表[[#This Row],[切語]],1), 切語上字資料表[切語上字]) ), 0)</f>
        <v>25</v>
      </c>
      <c r="J3264" s="210" t="str" cm="1">
        <f t="array" ref="J3264" xml:space="preserve"> INDEX(切語上字資料表[聲母], 小韻資料表[[#This Row],[上字表識別號]])</f>
        <v>邪</v>
      </c>
      <c r="K3264" s="210" t="str" cm="1">
        <f t="array" ref="K3264" xml:space="preserve"> INDEX(切語上字資料表[聲母拼音碼], 小韻資料表[[#This Row],[上字表識別號]])</f>
        <v>s</v>
      </c>
      <c r="L3264" s="210" t="str" cm="1">
        <f t="array" ref="L3264" xml:space="preserve"> INDEX(切語上字資料表[清濁], 小韻資料表[[#This Row],[上字表識別號]])</f>
        <v>全濁</v>
      </c>
      <c r="M3264" s="223" t="str" cm="1">
        <f t="array" ref="M3264" xml:space="preserve"> INDEX(切語上字資料表[發送收], 小韻資料表[[#This Row],[上字表識別號]])</f>
        <v>送氣</v>
      </c>
      <c r="N3264" s="205" cm="1">
        <f t="array" ref="N3264" xml:space="preserve"> MATCH(TRUE, ISNUMBER( SEARCH( RIGHT(小韻資料表[[#This Row],[切語]],1), 切語下字資料表[切語下字]) ), 0)</f>
        <v>16</v>
      </c>
      <c r="O3264" s="207" t="str" cm="1">
        <f t="array" ref="O3264" xml:space="preserve"> INDEX(切語下字資料表[韻母], 小韻資料表[[#This Row],[下字表識別號]])</f>
        <v>燭開3</v>
      </c>
      <c r="P3264" s="207" t="str" cm="1">
        <f t="array" ref="P3264" xml:space="preserve"> INDEX(切語下字資料表[韻母拼音碼], 小韻資料表[[#This Row],[下字表識別號]])</f>
        <v>iok</v>
      </c>
      <c r="Q3264" s="210" t="str" cm="1">
        <f t="array" ref="Q3264" xml:space="preserve"> INDEX(設定表!$C$19:$C$23, INT( LEFT(小韻資料表[[#This Row],[目次編碼]],1) ))</f>
        <v>入</v>
      </c>
      <c r="R3264" s="210">
        <f xml:space="preserve">  INDEX(設定表!$C$8:$C$15, MATCH( (RIGHT(小韻資料表[[#This Row],[清濁]]) &amp; 小韻資料表[[#This Row],[調]]), 設定表!$B$8:$B$15, 0))</f>
        <v>8</v>
      </c>
      <c r="S3264" s="205" t="s">
        <v>309</v>
      </c>
      <c r="T3264" s="205" t="s">
        <v>309</v>
      </c>
      <c r="U3264" s="226" t="s">
        <v>309</v>
      </c>
      <c r="V3264" s="147" t="s">
        <v>309</v>
      </c>
      <c r="X3264" s="135"/>
      <c r="Y3264" s="135"/>
      <c r="AA3264" s="135"/>
      <c r="AB3264" s="134"/>
      <c r="AC3264" s="135"/>
      <c r="AD3264" s="135"/>
      <c r="AH3264" s="135"/>
      <c r="AI3264" s="135"/>
    </row>
    <row r="3265" spans="1:35" ht="31.5">
      <c r="A3265" s="205">
        <v>3261</v>
      </c>
      <c r="B3265" s="206" t="s">
        <v>11210</v>
      </c>
      <c r="C3265" s="207" t="str">
        <f xml:space="preserve"> _xlfn.CONCAT(小韻資料表[[#This Row],[聲母拼音碼]],小韻資料表[[#This Row],[韻母拼音碼]],小韻資料表[[#This Row],[調號]])</f>
        <v>siok4</v>
      </c>
      <c r="D3265" s="206" t="s">
        <v>11211</v>
      </c>
      <c r="E3265" s="208" t="s">
        <v>331</v>
      </c>
      <c r="F3265" s="205">
        <v>20</v>
      </c>
      <c r="G3265" s="209" t="s">
        <v>11212</v>
      </c>
      <c r="H3265" s="205">
        <f xml:space="preserve"> LEN(小韻資料表[[#This Row],[小韻字集]])</f>
        <v>9</v>
      </c>
      <c r="I3265" s="205" cm="1">
        <f t="array" ref="I3265" xml:space="preserve"> MATCH(TRUE, ISNUMBER( SEARCH( LEFT(小韻資料表[[#This Row],[切語]],1), 切語上字資料表[切語上字]) ), 0)</f>
        <v>24</v>
      </c>
      <c r="J3265" s="210" t="str" cm="1">
        <f t="array" ref="J3265" xml:space="preserve"> INDEX(切語上字資料表[聲母], 小韻資料表[[#This Row],[上字表識別號]])</f>
        <v>心</v>
      </c>
      <c r="K3265" s="210" t="str" cm="1">
        <f t="array" ref="K3265" xml:space="preserve"> INDEX(切語上字資料表[聲母拼音碼], 小韻資料表[[#This Row],[上字表識別號]])</f>
        <v>s</v>
      </c>
      <c r="L3265" s="210" t="str" cm="1">
        <f t="array" ref="L3265" xml:space="preserve"> INDEX(切語上字資料表[清濁], 小韻資料表[[#This Row],[上字表識別號]])</f>
        <v>全清</v>
      </c>
      <c r="M3265" s="223" t="str" cm="1">
        <f t="array" ref="M3265" xml:space="preserve"> INDEX(切語上字資料表[發送收], 小韻資料表[[#This Row],[上字表識別號]])</f>
        <v>送氣</v>
      </c>
      <c r="N3265" s="205" cm="1">
        <f t="array" ref="N3265" xml:space="preserve"> MATCH(TRUE, ISNUMBER( SEARCH( RIGHT(小韻資料表[[#This Row],[切語]],1), 切語下字資料表[切語下字]) ), 0)</f>
        <v>16</v>
      </c>
      <c r="O3265" s="207" t="str" cm="1">
        <f t="array" ref="O3265" xml:space="preserve"> INDEX(切語下字資料表[韻母], 小韻資料表[[#This Row],[下字表識別號]])</f>
        <v>燭開3</v>
      </c>
      <c r="P3265" s="207" t="str" cm="1">
        <f t="array" ref="P3265" xml:space="preserve"> INDEX(切語下字資料表[韻母拼音碼], 小韻資料表[[#This Row],[下字表識別號]])</f>
        <v>iok</v>
      </c>
      <c r="Q3265" s="210" t="str" cm="1">
        <f t="array" ref="Q3265" xml:space="preserve"> INDEX(設定表!$C$19:$C$23, INT( LEFT(小韻資料表[[#This Row],[目次編碼]],1) ))</f>
        <v>入</v>
      </c>
      <c r="R3265" s="210">
        <f xml:space="preserve">  INDEX(設定表!$C$8:$C$15, MATCH( (RIGHT(小韻資料表[[#This Row],[清濁]]) &amp; 小韻資料表[[#This Row],[調]]), 設定表!$B$8:$B$15, 0))</f>
        <v>4</v>
      </c>
      <c r="S3265" s="205" t="s">
        <v>309</v>
      </c>
      <c r="T3265" s="205" t="s">
        <v>309</v>
      </c>
      <c r="U3265" s="226" t="s">
        <v>309</v>
      </c>
      <c r="V3265" s="146" t="s">
        <v>309</v>
      </c>
      <c r="X3265" s="135"/>
      <c r="Y3265" s="135"/>
      <c r="AA3265" s="135"/>
      <c r="AB3265" s="134"/>
      <c r="AC3265" s="135"/>
      <c r="AD3265" s="135"/>
      <c r="AH3265" s="135"/>
      <c r="AI3265" s="135"/>
    </row>
    <row r="3266" spans="1:35" ht="31.5">
      <c r="A3266" s="205">
        <v>3262</v>
      </c>
      <c r="B3266" s="206" t="s">
        <v>11213</v>
      </c>
      <c r="C3266" s="207" t="str">
        <f xml:space="preserve"> _xlfn.CONCAT(小韻資料表[[#This Row],[聲母拼音碼]],小韻資料表[[#This Row],[韻母拼音碼]],小韻資料表[[#This Row],[調號]])</f>
        <v>hiok4</v>
      </c>
      <c r="D3266" s="206" t="s">
        <v>11214</v>
      </c>
      <c r="E3266" s="208" t="s">
        <v>331</v>
      </c>
      <c r="F3266" s="205">
        <v>21</v>
      </c>
      <c r="G3266" s="209" t="s">
        <v>11214</v>
      </c>
      <c r="H3266" s="205">
        <f xml:space="preserve"> LEN(小韻資料表[[#This Row],[小韻字集]])</f>
        <v>1</v>
      </c>
      <c r="I3266" s="205" cm="1">
        <f t="array" ref="I3266" xml:space="preserve"> MATCH(TRUE, ISNUMBER( SEARCH( LEFT(小韻資料表[[#This Row],[切語]],1), 切語上字資料表[切語上字]) ), 0)</f>
        <v>17</v>
      </c>
      <c r="J3266" s="210" t="str" cm="1">
        <f t="array" ref="J3266" xml:space="preserve"> INDEX(切語上字資料表[聲母], 小韻資料表[[#This Row],[上字表識別號]])</f>
        <v>非</v>
      </c>
      <c r="K3266" s="210" t="str" cm="1">
        <f t="array" ref="K3266" xml:space="preserve"> INDEX(切語上字資料表[聲母拼音碼], 小韻資料表[[#This Row],[上字表識別號]])</f>
        <v>h</v>
      </c>
      <c r="L3266" s="210" t="str" cm="1">
        <f t="array" ref="L3266" xml:space="preserve"> INDEX(切語上字資料表[清濁], 小韻資料表[[#This Row],[上字表識別號]])</f>
        <v>全清</v>
      </c>
      <c r="M3266" s="223" t="str" cm="1">
        <f t="array" ref="M3266" xml:space="preserve"> INDEX(切語上字資料表[發送收], 小韻資料表[[#This Row],[上字表識別號]])</f>
        <v>發聲</v>
      </c>
      <c r="N3266" s="205" cm="1">
        <f t="array" ref="N3266" xml:space="preserve"> MATCH(TRUE, ISNUMBER( SEARCH( RIGHT(小韻資料表[[#This Row],[切語]],1), 切語下字資料表[切語下字]) ), 0)</f>
        <v>16</v>
      </c>
      <c r="O3266" s="207" t="str" cm="1">
        <f t="array" ref="O3266" xml:space="preserve"> INDEX(切語下字資料表[韻母], 小韻資料表[[#This Row],[下字表識別號]])</f>
        <v>燭開3</v>
      </c>
      <c r="P3266" s="207" t="str" cm="1">
        <f t="array" ref="P3266" xml:space="preserve"> INDEX(切語下字資料表[韻母拼音碼], 小韻資料表[[#This Row],[下字表識別號]])</f>
        <v>iok</v>
      </c>
      <c r="Q3266" s="210" t="str" cm="1">
        <f t="array" ref="Q3266" xml:space="preserve"> INDEX(設定表!$C$19:$C$23, INT( LEFT(小韻資料表[[#This Row],[目次編碼]],1) ))</f>
        <v>入</v>
      </c>
      <c r="R3266" s="210">
        <f xml:space="preserve">  INDEX(設定表!$C$8:$C$15, MATCH( (RIGHT(小韻資料表[[#This Row],[清濁]]) &amp; 小韻資料表[[#This Row],[調]]), 設定表!$B$8:$B$15, 0))</f>
        <v>4</v>
      </c>
      <c r="S3266" s="205" t="s">
        <v>309</v>
      </c>
      <c r="T3266" s="205" t="s">
        <v>309</v>
      </c>
      <c r="U3266" s="226" t="s">
        <v>309</v>
      </c>
      <c r="V3266" s="147" t="s">
        <v>309</v>
      </c>
      <c r="X3266" s="135"/>
      <c r="Y3266" s="135"/>
      <c r="AA3266" s="135"/>
      <c r="AB3266" s="134"/>
      <c r="AC3266" s="135"/>
      <c r="AD3266" s="135"/>
      <c r="AH3266" s="135"/>
      <c r="AI3266" s="135"/>
    </row>
    <row r="3267" spans="1:35" ht="31.5">
      <c r="A3267" s="205">
        <v>3263</v>
      </c>
      <c r="B3267" s="206" t="s">
        <v>11215</v>
      </c>
      <c r="C3267" s="207" t="str">
        <f xml:space="preserve"> _xlfn.CONCAT(小韻資料表[[#This Row],[聲母拼音碼]],小韻資料表[[#This Row],[韻母拼音碼]],小韻資料表[[#This Row],[調號]])</f>
        <v>thiok4</v>
      </c>
      <c r="D3267" s="206" t="s">
        <v>11216</v>
      </c>
      <c r="E3267" s="208" t="s">
        <v>331</v>
      </c>
      <c r="F3267" s="205">
        <v>22</v>
      </c>
      <c r="G3267" s="209" t="s">
        <v>11217</v>
      </c>
      <c r="H3267" s="205">
        <f xml:space="preserve"> LEN(小韻資料表[[#This Row],[小韻字集]])</f>
        <v>10</v>
      </c>
      <c r="I3267" s="205" cm="1">
        <f t="array" ref="I3267" xml:space="preserve"> MATCH(TRUE, ISNUMBER( SEARCH( LEFT(小韻資料表[[#This Row],[切語]],1), 切語上字資料表[切語上字]) ), 0)</f>
        <v>10</v>
      </c>
      <c r="J3267" s="210" t="str" cm="1">
        <f t="array" ref="J3267" xml:space="preserve"> INDEX(切語上字資料表[聲母], 小韻資料表[[#This Row],[上字表識別號]])</f>
        <v>徹</v>
      </c>
      <c r="K3267" s="210" t="str" cm="1">
        <f t="array" ref="K3267" xml:space="preserve"> INDEX(切語上字資料表[聲母拼音碼], 小韻資料表[[#This Row],[上字表識別號]])</f>
        <v>th</v>
      </c>
      <c r="L3267" s="210" t="str" cm="1">
        <f t="array" ref="L3267" xml:space="preserve"> INDEX(切語上字資料表[清濁], 小韻資料表[[#This Row],[上字表識別號]])</f>
        <v>次清</v>
      </c>
      <c r="M3267" s="223" t="str" cm="1">
        <f t="array" ref="M3267" xml:space="preserve"> INDEX(切語上字資料表[發送收], 小韻資料表[[#This Row],[上字表識別號]])</f>
        <v>送氣</v>
      </c>
      <c r="N3267" s="205" cm="1">
        <f t="array" ref="N3267" xml:space="preserve"> MATCH(TRUE, ISNUMBER( SEARCH( RIGHT(小韻資料表[[#This Row],[切語]],1), 切語下字資料表[切語下字]) ), 0)</f>
        <v>16</v>
      </c>
      <c r="O3267" s="207" t="str" cm="1">
        <f t="array" ref="O3267" xml:space="preserve"> INDEX(切語下字資料表[韻母], 小韻資料表[[#This Row],[下字表識別號]])</f>
        <v>燭開3</v>
      </c>
      <c r="P3267" s="207" t="str" cm="1">
        <f t="array" ref="P3267" xml:space="preserve"> INDEX(切語下字資料表[韻母拼音碼], 小韻資料表[[#This Row],[下字表識別號]])</f>
        <v>iok</v>
      </c>
      <c r="Q3267" s="210" t="str" cm="1">
        <f t="array" ref="Q3267" xml:space="preserve"> INDEX(設定表!$C$19:$C$23, INT( LEFT(小韻資料表[[#This Row],[目次編碼]],1) ))</f>
        <v>入</v>
      </c>
      <c r="R3267" s="210">
        <f xml:space="preserve">  INDEX(設定表!$C$8:$C$15, MATCH( (RIGHT(小韻資料表[[#This Row],[清濁]]) &amp; 小韻資料表[[#This Row],[調]]), 設定表!$B$8:$B$15, 0))</f>
        <v>4</v>
      </c>
      <c r="S3267" s="205" t="s">
        <v>309</v>
      </c>
      <c r="T3267" s="205" t="s">
        <v>309</v>
      </c>
      <c r="U3267" s="226" t="s">
        <v>309</v>
      </c>
      <c r="V3267" s="146" t="s">
        <v>309</v>
      </c>
      <c r="X3267" s="135"/>
      <c r="Y3267" s="135"/>
      <c r="AA3267" s="135"/>
      <c r="AB3267" s="134"/>
      <c r="AC3267" s="135"/>
      <c r="AD3267" s="135"/>
      <c r="AH3267" s="135"/>
      <c r="AI3267" s="135"/>
    </row>
    <row r="3268" spans="1:35" ht="63">
      <c r="A3268" s="205">
        <v>3264</v>
      </c>
      <c r="B3268" s="206" t="s">
        <v>11218</v>
      </c>
      <c r="C3268" s="207" t="str">
        <f xml:space="preserve"> _xlfn.CONCAT(小韻資料表[[#This Row],[聲母拼音碼]],小韻資料表[[#This Row],[韻母拼音碼]],小韻資料表[[#This Row],[調號]])</f>
        <v>kak4</v>
      </c>
      <c r="D3268" s="206" t="s">
        <v>349</v>
      </c>
      <c r="E3268" s="208" t="s">
        <v>348</v>
      </c>
      <c r="F3268" s="205">
        <v>1</v>
      </c>
      <c r="G3268" s="209" t="s">
        <v>11219</v>
      </c>
      <c r="H3268" s="205">
        <f xml:space="preserve"> LEN(小韻資料表[[#This Row],[小韻字集]])</f>
        <v>18</v>
      </c>
      <c r="I3268" s="205" cm="1">
        <f t="array" ref="I3268" xml:space="preserve"> MATCH(TRUE, ISNUMBER( SEARCH( LEFT(小韻資料表[[#This Row],[切語]],1), 切語上字資料表[切語上字]) ), 0)</f>
        <v>1</v>
      </c>
      <c r="J3268" s="210" t="str" cm="1">
        <f t="array" ref="J3268" xml:space="preserve"> INDEX(切語上字資料表[聲母], 小韻資料表[[#This Row],[上字表識別號]])</f>
        <v>見</v>
      </c>
      <c r="K3268" s="210" t="str" cm="1">
        <f t="array" ref="K3268" xml:space="preserve"> INDEX(切語上字資料表[聲母拼音碼], 小韻資料表[[#This Row],[上字表識別號]])</f>
        <v>k</v>
      </c>
      <c r="L3268" s="210" t="str" cm="1">
        <f t="array" ref="L3268" xml:space="preserve"> INDEX(切語上字資料表[清濁], 小韻資料表[[#This Row],[上字表識別號]])</f>
        <v>全清</v>
      </c>
      <c r="M3268" s="223" t="str" cm="1">
        <f t="array" ref="M3268" xml:space="preserve"> INDEX(切語上字資料表[發送收], 小韻資料表[[#This Row],[上字表識別號]])</f>
        <v>發聲</v>
      </c>
      <c r="N3268" s="205" cm="1">
        <f t="array" ref="N3268" xml:space="preserve"> MATCH(TRUE, ISNUMBER( SEARCH( RIGHT(小韻資料表[[#This Row],[切語]],1), 切語下字資料表[切語下字]) ), 0)</f>
        <v>20</v>
      </c>
      <c r="O3268" s="207" t="str" cm="1">
        <f t="array" ref="O3268" xml:space="preserve"> INDEX(切語下字資料表[韻母], 小韻資料表[[#This Row],[下字表識別號]])</f>
        <v>覺開2</v>
      </c>
      <c r="P3268" s="207" t="str" cm="1">
        <f t="array" ref="P3268" xml:space="preserve"> INDEX(切語下字資料表[韻母拼音碼], 小韻資料表[[#This Row],[下字表識別號]])</f>
        <v>ak</v>
      </c>
      <c r="Q3268" s="210" t="str" cm="1">
        <f t="array" ref="Q3268" xml:space="preserve"> INDEX(設定表!$C$19:$C$23, INT( LEFT(小韻資料表[[#This Row],[目次編碼]],1) ))</f>
        <v>入</v>
      </c>
      <c r="R3268" s="210">
        <f xml:space="preserve">  INDEX(設定表!$C$8:$C$15, MATCH( (RIGHT(小韻資料表[[#This Row],[清濁]]) &amp; 小韻資料表[[#This Row],[調]]), 設定表!$B$8:$B$15, 0))</f>
        <v>4</v>
      </c>
      <c r="S3268" s="205" t="s">
        <v>309</v>
      </c>
      <c r="T3268" s="205" t="s">
        <v>309</v>
      </c>
      <c r="U3268" s="226" t="s">
        <v>11220</v>
      </c>
      <c r="V3268" s="147" t="s">
        <v>309</v>
      </c>
      <c r="X3268" s="135"/>
      <c r="Y3268" s="135"/>
      <c r="AA3268" s="135"/>
      <c r="AB3268" s="134"/>
      <c r="AC3268" s="135"/>
      <c r="AD3268" s="135"/>
      <c r="AH3268" s="135"/>
      <c r="AI3268" s="135"/>
    </row>
    <row r="3269" spans="1:35" ht="31.5">
      <c r="A3269" s="205">
        <v>3265</v>
      </c>
      <c r="B3269" s="206" t="s">
        <v>11221</v>
      </c>
      <c r="C3269" s="207" t="str">
        <f xml:space="preserve"> _xlfn.CONCAT(小韻資料表[[#This Row],[聲母拼音碼]],小韻資料表[[#This Row],[韻母拼音碼]],小韻資料表[[#This Row],[調號]])</f>
        <v>gak8</v>
      </c>
      <c r="D3269" s="206" t="s">
        <v>11222</v>
      </c>
      <c r="E3269" s="208" t="s">
        <v>348</v>
      </c>
      <c r="F3269" s="205">
        <v>2</v>
      </c>
      <c r="G3269" s="209" t="s">
        <v>11223</v>
      </c>
      <c r="H3269" s="205">
        <f xml:space="preserve"> LEN(小韻資料表[[#This Row],[小韻字集]])</f>
        <v>9</v>
      </c>
      <c r="I3269" s="205" cm="1">
        <f t="array" ref="I3269" xml:space="preserve"> MATCH(TRUE, ISNUMBER( SEARCH( LEFT(小韻資料表[[#This Row],[切語]],1), 切語上字資料表[切語上字]) ), 0)</f>
        <v>4</v>
      </c>
      <c r="J3269" s="210" t="str" cm="1">
        <f t="array" ref="J3269" xml:space="preserve"> INDEX(切語上字資料表[聲母], 小韻資料表[[#This Row],[上字表識別號]])</f>
        <v>疑</v>
      </c>
      <c r="K3269" s="210" t="str" cm="1">
        <f t="array" ref="K3269" xml:space="preserve"> INDEX(切語上字資料表[聲母拼音碼], 小韻資料表[[#This Row],[上字表識別號]])</f>
        <v>g</v>
      </c>
      <c r="L3269" s="210" t="str" cm="1">
        <f t="array" ref="L3269" xml:space="preserve"> INDEX(切語上字資料表[清濁], 小韻資料表[[#This Row],[上字表識別號]])</f>
        <v>次濁</v>
      </c>
      <c r="M3269" s="223" t="str" cm="1">
        <f t="array" ref="M3269" xml:space="preserve"> INDEX(切語上字資料表[發送收], 小韻資料表[[#This Row],[上字表識別號]])</f>
        <v>收聲</v>
      </c>
      <c r="N3269" s="205" cm="1">
        <f t="array" ref="N3269" xml:space="preserve"> MATCH(TRUE, ISNUMBER( SEARCH( RIGHT(小韻資料表[[#This Row],[切語]],1), 切語下字資料表[切語下字]) ), 0)</f>
        <v>20</v>
      </c>
      <c r="O3269" s="207" t="str" cm="1">
        <f t="array" ref="O3269" xml:space="preserve"> INDEX(切語下字資料表[韻母], 小韻資料表[[#This Row],[下字表識別號]])</f>
        <v>覺開2</v>
      </c>
      <c r="P3269" s="207" t="str" cm="1">
        <f t="array" ref="P3269" xml:space="preserve"> INDEX(切語下字資料表[韻母拼音碼], 小韻資料表[[#This Row],[下字表識別號]])</f>
        <v>ak</v>
      </c>
      <c r="Q3269" s="210" t="str" cm="1">
        <f t="array" ref="Q3269" xml:space="preserve"> INDEX(設定表!$C$19:$C$23, INT( LEFT(小韻資料表[[#This Row],[目次編碼]],1) ))</f>
        <v>入</v>
      </c>
      <c r="R3269" s="210">
        <f xml:space="preserve">  INDEX(設定表!$C$8:$C$15, MATCH( (RIGHT(小韻資料表[[#This Row],[清濁]]) &amp; 小韻資料表[[#This Row],[調]]), 設定表!$B$8:$B$15, 0))</f>
        <v>8</v>
      </c>
      <c r="S3269" s="205" t="s">
        <v>309</v>
      </c>
      <c r="T3269" s="205" t="s">
        <v>309</v>
      </c>
      <c r="U3269" s="226" t="s">
        <v>309</v>
      </c>
      <c r="V3269" s="146" t="s">
        <v>309</v>
      </c>
      <c r="X3269" s="135"/>
      <c r="Y3269" s="135"/>
      <c r="AA3269" s="135"/>
      <c r="AB3269" s="134"/>
      <c r="AC3269" s="135"/>
      <c r="AD3269" s="135"/>
      <c r="AH3269" s="135"/>
      <c r="AI3269" s="135"/>
    </row>
    <row r="3270" spans="1:35" ht="31.5">
      <c r="A3270" s="205">
        <v>3266</v>
      </c>
      <c r="B3270" s="206" t="s">
        <v>11224</v>
      </c>
      <c r="C3270" s="207" t="str">
        <f xml:space="preserve"> _xlfn.CONCAT(小韻資料表[[#This Row],[聲母拼音碼]],小韻資料表[[#This Row],[韻母拼音碼]],小韻資料表[[#This Row],[調號]])</f>
        <v>cak8</v>
      </c>
      <c r="D3270" s="206" t="s">
        <v>11225</v>
      </c>
      <c r="E3270" s="208" t="s">
        <v>348</v>
      </c>
      <c r="F3270" s="205">
        <v>3</v>
      </c>
      <c r="G3270" s="209" t="s">
        <v>11226</v>
      </c>
      <c r="H3270" s="205">
        <f xml:space="preserve"> LEN(小韻資料表[[#This Row],[小韻字集]])</f>
        <v>13</v>
      </c>
      <c r="I3270" s="205" cm="1">
        <f t="array" ref="I3270" xml:space="preserve"> MATCH(TRUE, ISNUMBER( SEARCH( LEFT(小韻資料表[[#This Row],[切語]],1), 切語上字資料表[切語上字]) ), 0)</f>
        <v>28</v>
      </c>
      <c r="J3270" s="210" t="str" cm="1">
        <f t="array" ref="J3270" xml:space="preserve"> INDEX(切語上字資料表[聲母], 小韻資料表[[#This Row],[上字表識別號]])</f>
        <v>床</v>
      </c>
      <c r="K3270" s="210" t="str" cm="1">
        <f t="array" ref="K3270" xml:space="preserve"> INDEX(切語上字資料表[聲母拼音碼], 小韻資料表[[#This Row],[上字表識別號]])</f>
        <v>c</v>
      </c>
      <c r="L3270" s="210" t="str" cm="1">
        <f t="array" ref="L3270" xml:space="preserve"> INDEX(切語上字資料表[清濁], 小韻資料表[[#This Row],[上字表識別號]])</f>
        <v>全濁</v>
      </c>
      <c r="M3270" s="223" cm="1">
        <f t="array" ref="M3270" xml:space="preserve"> INDEX(切語上字資料表[發送收], 小韻資料表[[#This Row],[上字表識別號]])</f>
        <v>0</v>
      </c>
      <c r="N3270" s="205" cm="1">
        <f t="array" ref="N3270" xml:space="preserve"> MATCH(TRUE, ISNUMBER( SEARCH( RIGHT(小韻資料表[[#This Row],[切語]],1), 切語下字資料表[切語下字]) ), 0)</f>
        <v>20</v>
      </c>
      <c r="O3270" s="207" t="str" cm="1">
        <f t="array" ref="O3270" xml:space="preserve"> INDEX(切語下字資料表[韻母], 小韻資料表[[#This Row],[下字表識別號]])</f>
        <v>覺開2</v>
      </c>
      <c r="P3270" s="207" t="str" cm="1">
        <f t="array" ref="P3270" xml:space="preserve"> INDEX(切語下字資料表[韻母拼音碼], 小韻資料表[[#This Row],[下字表識別號]])</f>
        <v>ak</v>
      </c>
      <c r="Q3270" s="210" t="str" cm="1">
        <f t="array" ref="Q3270" xml:space="preserve"> INDEX(設定表!$C$19:$C$23, INT( LEFT(小韻資料表[[#This Row],[目次編碼]],1) ))</f>
        <v>入</v>
      </c>
      <c r="R3270" s="210">
        <f xml:space="preserve">  INDEX(設定表!$C$8:$C$15, MATCH( (RIGHT(小韻資料表[[#This Row],[清濁]]) &amp; 小韻資料表[[#This Row],[調]]), 設定表!$B$8:$B$15, 0))</f>
        <v>8</v>
      </c>
      <c r="S3270" s="205" t="s">
        <v>11227</v>
      </c>
      <c r="T3270" s="205" t="s">
        <v>309</v>
      </c>
      <c r="U3270" s="226" t="s">
        <v>11228</v>
      </c>
      <c r="V3270" s="147" t="s">
        <v>309</v>
      </c>
      <c r="X3270" s="135"/>
      <c r="Y3270" s="135"/>
      <c r="AA3270" s="135"/>
      <c r="AB3270" s="134"/>
      <c r="AC3270" s="135"/>
      <c r="AD3270" s="135"/>
      <c r="AH3270" s="135"/>
      <c r="AI3270" s="135"/>
    </row>
    <row r="3271" spans="1:35" ht="31.5">
      <c r="A3271" s="205">
        <v>3267</v>
      </c>
      <c r="B3271" s="206" t="s">
        <v>11229</v>
      </c>
      <c r="C3271" s="207" t="str">
        <f xml:space="preserve"> _xlfn.CONCAT(小韻資料表[[#This Row],[聲母拼音碼]],小韻資料表[[#This Row],[韻母拼音碼]],小韻資料表[[#This Row],[調號]])</f>
        <v>cak4</v>
      </c>
      <c r="D3271" s="206" t="s">
        <v>11230</v>
      </c>
      <c r="E3271" s="208" t="s">
        <v>348</v>
      </c>
      <c r="F3271" s="205">
        <v>4</v>
      </c>
      <c r="G3271" s="209" t="s">
        <v>11231</v>
      </c>
      <c r="H3271" s="205">
        <f xml:space="preserve"> LEN(小韻資料表[[#This Row],[小韻字集]])</f>
        <v>9</v>
      </c>
      <c r="I3271" s="205" cm="1">
        <f t="array" ref="I3271" xml:space="preserve"> MATCH(TRUE, ISNUMBER( SEARCH( LEFT(小韻資料表[[#This Row],[切語]],1), 切語上字資料表[切語上字]) ), 0)</f>
        <v>26</v>
      </c>
      <c r="J3271" s="210" t="str" cm="1">
        <f t="array" ref="J3271" xml:space="preserve"> INDEX(切語上字資料表[聲母], 小韻資料表[[#This Row],[上字表識別號]])</f>
        <v>莊</v>
      </c>
      <c r="K3271" s="210" t="str" cm="1">
        <f t="array" ref="K3271" xml:space="preserve"> INDEX(切語上字資料表[聲母拼音碼], 小韻資料表[[#This Row],[上字表識別號]])</f>
        <v>c</v>
      </c>
      <c r="L3271" s="210" t="str" cm="1">
        <f t="array" ref="L3271" xml:space="preserve"> INDEX(切語上字資料表[清濁], 小韻資料表[[#This Row],[上字表識別號]])</f>
        <v>全清</v>
      </c>
      <c r="M3271" s="223" t="str" cm="1">
        <f t="array" ref="M3271" xml:space="preserve"> INDEX(切語上字資料表[發送收], 小韻資料表[[#This Row],[上字表識別號]])</f>
        <v>發聲</v>
      </c>
      <c r="N3271" s="205" cm="1">
        <f t="array" ref="N3271" xml:space="preserve"> MATCH(TRUE, ISNUMBER( SEARCH( RIGHT(小韻資料表[[#This Row],[切語]],1), 切語下字資料表[切語下字]) ), 0)</f>
        <v>20</v>
      </c>
      <c r="O3271" s="207" t="str" cm="1">
        <f t="array" ref="O3271" xml:space="preserve"> INDEX(切語下字資料表[韻母], 小韻資料表[[#This Row],[下字表識別號]])</f>
        <v>覺開2</v>
      </c>
      <c r="P3271" s="207" t="str" cm="1">
        <f t="array" ref="P3271" xml:space="preserve"> INDEX(切語下字資料表[韻母拼音碼], 小韻資料表[[#This Row],[下字表識別號]])</f>
        <v>ak</v>
      </c>
      <c r="Q3271" s="210" t="str" cm="1">
        <f t="array" ref="Q3271" xml:space="preserve"> INDEX(設定表!$C$19:$C$23, INT( LEFT(小韻資料表[[#This Row],[目次編碼]],1) ))</f>
        <v>入</v>
      </c>
      <c r="R3271" s="210">
        <f xml:space="preserve">  INDEX(設定表!$C$8:$C$15, MATCH( (RIGHT(小韻資料表[[#This Row],[清濁]]) &amp; 小韻資料表[[#This Row],[調]]), 設定表!$B$8:$B$15, 0))</f>
        <v>4</v>
      </c>
      <c r="S3271" s="205" t="s">
        <v>309</v>
      </c>
      <c r="T3271" s="205" t="s">
        <v>309</v>
      </c>
      <c r="U3271" s="226" t="s">
        <v>309</v>
      </c>
      <c r="V3271" s="146" t="s">
        <v>309</v>
      </c>
      <c r="X3271" s="135"/>
      <c r="Y3271" s="135"/>
      <c r="AA3271" s="135"/>
      <c r="AB3271" s="134"/>
      <c r="AC3271" s="135"/>
      <c r="AD3271" s="135"/>
      <c r="AH3271" s="135"/>
      <c r="AI3271" s="135"/>
    </row>
    <row r="3272" spans="1:35" ht="31.5">
      <c r="A3272" s="205">
        <v>3268</v>
      </c>
      <c r="B3272" s="206" t="s">
        <v>11232</v>
      </c>
      <c r="C3272" s="207" t="str">
        <f xml:space="preserve"> _xlfn.CONCAT(小韻資料表[[#This Row],[聲母拼音碼]],小韻資料表[[#This Row],[韻母拼音碼]],小韻資料表[[#This Row],[調號]])</f>
        <v>sak4</v>
      </c>
      <c r="D3272" s="206" t="s">
        <v>11233</v>
      </c>
      <c r="E3272" s="208" t="s">
        <v>348</v>
      </c>
      <c r="F3272" s="205">
        <v>5</v>
      </c>
      <c r="G3272" s="209" t="s">
        <v>11234</v>
      </c>
      <c r="H3272" s="205">
        <f xml:space="preserve"> LEN(小韻資料表[[#This Row],[小韻字集]])</f>
        <v>14</v>
      </c>
      <c r="I3272" s="205" cm="1">
        <f t="array" ref="I3272" xml:space="preserve"> MATCH(TRUE, ISNUMBER( SEARCH( LEFT(小韻資料表[[#This Row],[切語]],1), 切語上字資料表[切語上字]) ), 0)</f>
        <v>29</v>
      </c>
      <c r="J3272" s="210" t="str" cm="1">
        <f t="array" ref="J3272" xml:space="preserve"> INDEX(切語上字資料表[聲母], 小韻資料表[[#This Row],[上字表識別號]])</f>
        <v>疏</v>
      </c>
      <c r="K3272" s="210" t="str" cm="1">
        <f t="array" ref="K3272" xml:space="preserve"> INDEX(切語上字資料表[聲母拼音碼], 小韻資料表[[#This Row],[上字表識別號]])</f>
        <v>s</v>
      </c>
      <c r="L3272" s="210" t="str" cm="1">
        <f t="array" ref="L3272" xml:space="preserve"> INDEX(切語上字資料表[清濁], 小韻資料表[[#This Row],[上字表識別號]])</f>
        <v>全清</v>
      </c>
      <c r="M3272" s="223" t="str" cm="1">
        <f t="array" ref="M3272" xml:space="preserve"> INDEX(切語上字資料表[發送收], 小韻資料表[[#This Row],[上字表識別號]])</f>
        <v>發聲</v>
      </c>
      <c r="N3272" s="205" cm="1">
        <f t="array" ref="N3272" xml:space="preserve"> MATCH(TRUE, ISNUMBER( SEARCH( RIGHT(小韻資料表[[#This Row],[切語]],1), 切語下字資料表[切語下字]) ), 0)</f>
        <v>20</v>
      </c>
      <c r="O3272" s="207" t="str" cm="1">
        <f t="array" ref="O3272" xml:space="preserve"> INDEX(切語下字資料表[韻母], 小韻資料表[[#This Row],[下字表識別號]])</f>
        <v>覺開2</v>
      </c>
      <c r="P3272" s="207" t="str" cm="1">
        <f t="array" ref="P3272" xml:space="preserve"> INDEX(切語下字資料表[韻母拼音碼], 小韻資料表[[#This Row],[下字表識別號]])</f>
        <v>ak</v>
      </c>
      <c r="Q3272" s="210" t="str" cm="1">
        <f t="array" ref="Q3272" xml:space="preserve"> INDEX(設定表!$C$19:$C$23, INT( LEFT(小韻資料表[[#This Row],[目次編碼]],1) ))</f>
        <v>入</v>
      </c>
      <c r="R3272" s="210">
        <f xml:space="preserve">  INDEX(設定表!$C$8:$C$15, MATCH( (RIGHT(小韻資料表[[#This Row],[清濁]]) &amp; 小韻資料表[[#This Row],[調]]), 設定表!$B$8:$B$15, 0))</f>
        <v>4</v>
      </c>
      <c r="S3272" s="205" t="s">
        <v>309</v>
      </c>
      <c r="T3272" s="205" t="s">
        <v>309</v>
      </c>
      <c r="U3272" s="226" t="s">
        <v>11235</v>
      </c>
      <c r="V3272" s="147" t="s">
        <v>309</v>
      </c>
      <c r="X3272" s="135"/>
      <c r="Y3272" s="135"/>
      <c r="AA3272" s="135"/>
      <c r="AB3272" s="134"/>
      <c r="AC3272" s="135"/>
      <c r="AD3272" s="135"/>
      <c r="AH3272" s="135"/>
      <c r="AI3272" s="135"/>
    </row>
    <row r="3273" spans="1:35" ht="63">
      <c r="A3273" s="205">
        <v>3269</v>
      </c>
      <c r="B3273" s="206" t="s">
        <v>11236</v>
      </c>
      <c r="C3273" s="207" t="str">
        <f xml:space="preserve"> _xlfn.CONCAT(小韻資料表[[#This Row],[聲母拼音碼]],小韻資料表[[#This Row],[韻母拼音碼]],小韻資料表[[#This Row],[調號]])</f>
        <v>tak4</v>
      </c>
      <c r="D3273" s="206" t="s">
        <v>11237</v>
      </c>
      <c r="E3273" s="208" t="s">
        <v>348</v>
      </c>
      <c r="F3273" s="205">
        <v>6</v>
      </c>
      <c r="G3273" s="209" t="s">
        <v>11238</v>
      </c>
      <c r="H3273" s="205">
        <f xml:space="preserve"> LEN(小韻資料表[[#This Row],[小韻字集]])</f>
        <v>22</v>
      </c>
      <c r="I3273" s="205" cm="1">
        <f t="array" ref="I3273" xml:space="preserve"> MATCH(TRUE, ISNUMBER( SEARCH( LEFT(小韻資料表[[#This Row],[切語]],1), 切語上字資料表[切語上字]) ), 0)</f>
        <v>9</v>
      </c>
      <c r="J3273" s="210" t="str" cm="1">
        <f t="array" ref="J3273" xml:space="preserve"> INDEX(切語上字資料表[聲母], 小韻資料表[[#This Row],[上字表識別號]])</f>
        <v>知</v>
      </c>
      <c r="K3273" s="210" t="str" cm="1">
        <f t="array" ref="K3273" xml:space="preserve"> INDEX(切語上字資料表[聲母拼音碼], 小韻資料表[[#This Row],[上字表識別號]])</f>
        <v>t</v>
      </c>
      <c r="L3273" s="210" t="str" cm="1">
        <f t="array" ref="L3273" xml:space="preserve"> INDEX(切語上字資料表[清濁], 小韻資料表[[#This Row],[上字表識別號]])</f>
        <v>全清</v>
      </c>
      <c r="M3273" s="223" t="str" cm="1">
        <f t="array" ref="M3273" xml:space="preserve"> INDEX(切語上字資料表[發送收], 小韻資料表[[#This Row],[上字表識別號]])</f>
        <v>發聲</v>
      </c>
      <c r="N3273" s="205" cm="1">
        <f t="array" ref="N3273" xml:space="preserve"> MATCH(TRUE, ISNUMBER( SEARCH( RIGHT(小韻資料表[[#This Row],[切語]],1), 切語下字資料表[切語下字]) ), 0)</f>
        <v>20</v>
      </c>
      <c r="O3273" s="207" t="str" cm="1">
        <f t="array" ref="O3273" xml:space="preserve"> INDEX(切語下字資料表[韻母], 小韻資料表[[#This Row],[下字表識別號]])</f>
        <v>覺開2</v>
      </c>
      <c r="P3273" s="207" t="str" cm="1">
        <f t="array" ref="P3273" xml:space="preserve"> INDEX(切語下字資料表[韻母拼音碼], 小韻資料表[[#This Row],[下字表識別號]])</f>
        <v>ak</v>
      </c>
      <c r="Q3273" s="210" t="str" cm="1">
        <f t="array" ref="Q3273" xml:space="preserve"> INDEX(設定表!$C$19:$C$23, INT( LEFT(小韻資料表[[#This Row],[目次編碼]],1) ))</f>
        <v>入</v>
      </c>
      <c r="R3273" s="210">
        <f xml:space="preserve">  INDEX(設定表!$C$8:$C$15, MATCH( (RIGHT(小韻資料表[[#This Row],[清濁]]) &amp; 小韻資料表[[#This Row],[調]]), 設定表!$B$8:$B$15, 0))</f>
        <v>4</v>
      </c>
      <c r="S3273" s="205" t="s">
        <v>309</v>
      </c>
      <c r="T3273" s="205" t="s">
        <v>309</v>
      </c>
      <c r="U3273" s="226" t="s">
        <v>309</v>
      </c>
      <c r="V3273" s="146" t="s">
        <v>309</v>
      </c>
      <c r="X3273" s="135"/>
      <c r="Y3273" s="135"/>
      <c r="AA3273" s="135"/>
      <c r="AB3273" s="134"/>
      <c r="AC3273" s="135"/>
      <c r="AD3273" s="135"/>
      <c r="AH3273" s="135"/>
      <c r="AI3273" s="135"/>
    </row>
    <row r="3274" spans="1:35" ht="31.5">
      <c r="A3274" s="205">
        <v>3270</v>
      </c>
      <c r="B3274" s="206" t="s">
        <v>11239</v>
      </c>
      <c r="C3274" s="207" t="str">
        <f xml:space="preserve"> _xlfn.CONCAT(小韻資料表[[#This Row],[聲母拼音碼]],小韻資料表[[#This Row],[韻母拼音碼]],小韻資料表[[#This Row],[調號]])</f>
        <v>pak4</v>
      </c>
      <c r="D3274" s="206" t="s">
        <v>11240</v>
      </c>
      <c r="E3274" s="208" t="s">
        <v>348</v>
      </c>
      <c r="F3274" s="205">
        <v>7</v>
      </c>
      <c r="G3274" s="209" t="s">
        <v>11241</v>
      </c>
      <c r="H3274" s="205">
        <f xml:space="preserve"> LEN(小韻資料表[[#This Row],[小韻字集]])</f>
        <v>18</v>
      </c>
      <c r="I3274" s="205" cm="1">
        <f t="array" ref="I3274" xml:space="preserve"> MATCH(TRUE, ISNUMBER( SEARCH( LEFT(小韻資料表[[#This Row],[切語]],1), 切語上字資料表[切語上字]) ), 0)</f>
        <v>13</v>
      </c>
      <c r="J3274" s="210" t="str" cm="1">
        <f t="array" ref="J3274" xml:space="preserve"> INDEX(切語上字資料表[聲母], 小韻資料表[[#This Row],[上字表識別號]])</f>
        <v>幫</v>
      </c>
      <c r="K3274" s="210" t="str" cm="1">
        <f t="array" ref="K3274" xml:space="preserve"> INDEX(切語上字資料表[聲母拼音碼], 小韻資料表[[#This Row],[上字表識別號]])</f>
        <v>p</v>
      </c>
      <c r="L3274" s="210" t="str" cm="1">
        <f t="array" ref="L3274" xml:space="preserve"> INDEX(切語上字資料表[清濁], 小韻資料表[[#This Row],[上字表識別號]])</f>
        <v>全清</v>
      </c>
      <c r="M3274" s="223" t="str" cm="1">
        <f t="array" ref="M3274" xml:space="preserve"> INDEX(切語上字資料表[發送收], 小韻資料表[[#This Row],[上字表識別號]])</f>
        <v>發聲</v>
      </c>
      <c r="N3274" s="205" cm="1">
        <f t="array" ref="N3274" xml:space="preserve"> MATCH(TRUE, ISNUMBER( SEARCH( RIGHT(小韻資料表[[#This Row],[切語]],1), 切語下字資料表[切語下字]) ), 0)</f>
        <v>20</v>
      </c>
      <c r="O3274" s="207" t="str" cm="1">
        <f t="array" ref="O3274" xml:space="preserve"> INDEX(切語下字資料表[韻母], 小韻資料表[[#This Row],[下字表識別號]])</f>
        <v>覺開2</v>
      </c>
      <c r="P3274" s="207" t="str" cm="1">
        <f t="array" ref="P3274" xml:space="preserve"> INDEX(切語下字資料表[韻母拼音碼], 小韻資料表[[#This Row],[下字表識別號]])</f>
        <v>ak</v>
      </c>
      <c r="Q3274" s="210" t="str" cm="1">
        <f t="array" ref="Q3274" xml:space="preserve"> INDEX(設定表!$C$19:$C$23, INT( LEFT(小韻資料表[[#This Row],[目次編碼]],1) ))</f>
        <v>入</v>
      </c>
      <c r="R3274" s="210">
        <f xml:space="preserve">  INDEX(設定表!$C$8:$C$15, MATCH( (RIGHT(小韻資料表[[#This Row],[清濁]]) &amp; 小韻資料表[[#This Row],[調]]), 設定表!$B$8:$B$15, 0))</f>
        <v>4</v>
      </c>
      <c r="S3274" s="205" t="s">
        <v>309</v>
      </c>
      <c r="T3274" s="205" t="s">
        <v>309</v>
      </c>
      <c r="U3274" s="226" t="s">
        <v>11242</v>
      </c>
      <c r="V3274" s="147" t="s">
        <v>309</v>
      </c>
      <c r="X3274" s="135"/>
      <c r="Y3274" s="135"/>
      <c r="AA3274" s="135"/>
      <c r="AB3274" s="134"/>
      <c r="AC3274" s="135"/>
      <c r="AD3274" s="135"/>
      <c r="AH3274" s="135"/>
      <c r="AI3274" s="135"/>
    </row>
    <row r="3275" spans="1:35" ht="31.5">
      <c r="A3275" s="205">
        <v>3271</v>
      </c>
      <c r="B3275" s="206" t="s">
        <v>11243</v>
      </c>
      <c r="C3275" s="207" t="str">
        <f xml:space="preserve"> _xlfn.CONCAT(小韻資料表[[#This Row],[聲母拼音碼]],小韻資料表[[#This Row],[韻母拼音碼]],小韻資料表[[#This Row],[調號]])</f>
        <v>mak8</v>
      </c>
      <c r="D3275" s="206" t="s">
        <v>11244</v>
      </c>
      <c r="E3275" s="208" t="s">
        <v>348</v>
      </c>
      <c r="F3275" s="205">
        <v>8</v>
      </c>
      <c r="G3275" s="209" t="s">
        <v>11245</v>
      </c>
      <c r="H3275" s="205">
        <f xml:space="preserve"> LEN(小韻資料表[[#This Row],[小韻字集]])</f>
        <v>10</v>
      </c>
      <c r="I3275" s="205" cm="1">
        <f t="array" ref="I3275" xml:space="preserve"> MATCH(TRUE, ISNUMBER( SEARCH( LEFT(小韻資料表[[#This Row],[切語]],1), 切語上字資料表[切語上字]) ), 0)</f>
        <v>16</v>
      </c>
      <c r="J3275" s="210" t="str" cm="1">
        <f t="array" ref="J3275" xml:space="preserve"> INDEX(切語上字資料表[聲母], 小韻資料表[[#This Row],[上字表識別號]])</f>
        <v>明</v>
      </c>
      <c r="K3275" s="210" t="str" cm="1">
        <f t="array" ref="K3275" xml:space="preserve"> INDEX(切語上字資料表[聲母拼音碼], 小韻資料表[[#This Row],[上字表識別號]])</f>
        <v>m</v>
      </c>
      <c r="L3275" s="210" t="str" cm="1">
        <f t="array" ref="L3275" xml:space="preserve"> INDEX(切語上字資料表[清濁], 小韻資料表[[#This Row],[上字表識別號]])</f>
        <v>次濁</v>
      </c>
      <c r="M3275" s="223" t="str" cm="1">
        <f t="array" ref="M3275" xml:space="preserve"> INDEX(切語上字資料表[發送收], 小韻資料表[[#This Row],[上字表識別號]])</f>
        <v>收聲</v>
      </c>
      <c r="N3275" s="205" cm="1">
        <f t="array" ref="N3275" xml:space="preserve"> MATCH(TRUE, ISNUMBER( SEARCH( RIGHT(小韻資料表[[#This Row],[切語]],1), 切語下字資料表[切語下字]) ), 0)</f>
        <v>20</v>
      </c>
      <c r="O3275" s="207" t="str" cm="1">
        <f t="array" ref="O3275" xml:space="preserve"> INDEX(切語下字資料表[韻母], 小韻資料表[[#This Row],[下字表識別號]])</f>
        <v>覺開2</v>
      </c>
      <c r="P3275" s="207" t="str" cm="1">
        <f t="array" ref="P3275" xml:space="preserve"> INDEX(切語下字資料表[韻母拼音碼], 小韻資料表[[#This Row],[下字表識別號]])</f>
        <v>ak</v>
      </c>
      <c r="Q3275" s="210" t="str" cm="1">
        <f t="array" ref="Q3275" xml:space="preserve"> INDEX(設定表!$C$19:$C$23, INT( LEFT(小韻資料表[[#This Row],[目次編碼]],1) ))</f>
        <v>入</v>
      </c>
      <c r="R3275" s="210">
        <f xml:space="preserve">  INDEX(設定表!$C$8:$C$15, MATCH( (RIGHT(小韻資料表[[#This Row],[清濁]]) &amp; 小韻資料表[[#This Row],[調]]), 設定表!$B$8:$B$15, 0))</f>
        <v>8</v>
      </c>
      <c r="S3275" s="205" t="s">
        <v>309</v>
      </c>
      <c r="T3275" s="205" t="s">
        <v>309</v>
      </c>
      <c r="U3275" s="226" t="s">
        <v>309</v>
      </c>
      <c r="V3275" s="146" t="s">
        <v>309</v>
      </c>
      <c r="X3275" s="135"/>
      <c r="Y3275" s="135"/>
      <c r="AA3275" s="135"/>
      <c r="AB3275" s="134"/>
      <c r="AC3275" s="135"/>
      <c r="AD3275" s="135"/>
      <c r="AH3275" s="135"/>
      <c r="AI3275" s="135"/>
    </row>
    <row r="3276" spans="1:35" ht="63">
      <c r="A3276" s="205">
        <v>3272</v>
      </c>
      <c r="B3276" s="206" t="s">
        <v>11246</v>
      </c>
      <c r="C3276" s="207" t="str">
        <f xml:space="preserve"> _xlfn.CONCAT(小韻資料表[[#This Row],[聲母拼音碼]],小韻資料表[[#This Row],[韻母拼音碼]],小韻資料表[[#This Row],[調號]])</f>
        <v>pak8</v>
      </c>
      <c r="D3276" s="206" t="s">
        <v>11247</v>
      </c>
      <c r="E3276" s="208" t="s">
        <v>348</v>
      </c>
      <c r="F3276" s="205">
        <v>9</v>
      </c>
      <c r="G3276" s="209" t="s">
        <v>11248</v>
      </c>
      <c r="H3276" s="205">
        <f xml:space="preserve"> LEN(小韻資料表[[#This Row],[小韻字集]])</f>
        <v>26</v>
      </c>
      <c r="I3276" s="205" cm="1">
        <f t="array" ref="I3276" xml:space="preserve"> MATCH(TRUE, ISNUMBER( SEARCH( LEFT(小韻資料表[[#This Row],[切語]],1), 切語上字資料表[切語上字]) ), 0)</f>
        <v>15</v>
      </c>
      <c r="J3276" s="210" t="str" cm="1">
        <f t="array" ref="J3276" xml:space="preserve"> INDEX(切語上字資料表[聲母], 小韻資料表[[#This Row],[上字表識別號]])</f>
        <v>並</v>
      </c>
      <c r="K3276" s="210" t="str" cm="1">
        <f t="array" ref="K3276" xml:space="preserve"> INDEX(切語上字資料表[聲母拼音碼], 小韻資料表[[#This Row],[上字表識別號]])</f>
        <v>p</v>
      </c>
      <c r="L3276" s="210" t="str" cm="1">
        <f t="array" ref="L3276" xml:space="preserve"> INDEX(切語上字資料表[清濁], 小韻資料表[[#This Row],[上字表識別號]])</f>
        <v>全濁</v>
      </c>
      <c r="M3276" s="223" cm="1">
        <f t="array" ref="M3276" xml:space="preserve"> INDEX(切語上字資料表[發送收], 小韻資料表[[#This Row],[上字表識別號]])</f>
        <v>0</v>
      </c>
      <c r="N3276" s="205" cm="1">
        <f t="array" ref="N3276" xml:space="preserve"> MATCH(TRUE, ISNUMBER( SEARCH( RIGHT(小韻資料表[[#This Row],[切語]],1), 切語下字資料表[切語下字]) ), 0)</f>
        <v>20</v>
      </c>
      <c r="O3276" s="207" t="str" cm="1">
        <f t="array" ref="O3276" xml:space="preserve"> INDEX(切語下字資料表[韻母], 小韻資料表[[#This Row],[下字表識別號]])</f>
        <v>覺開2</v>
      </c>
      <c r="P3276" s="207" t="str" cm="1">
        <f t="array" ref="P3276" xml:space="preserve"> INDEX(切語下字資料表[韻母拼音碼], 小韻資料表[[#This Row],[下字表識別號]])</f>
        <v>ak</v>
      </c>
      <c r="Q3276" s="210" t="str" cm="1">
        <f t="array" ref="Q3276" xml:space="preserve"> INDEX(設定表!$C$19:$C$23, INT( LEFT(小韻資料表[[#This Row],[目次編碼]],1) ))</f>
        <v>入</v>
      </c>
      <c r="R3276" s="210">
        <f xml:space="preserve">  INDEX(設定表!$C$8:$C$15, MATCH( (RIGHT(小韻資料表[[#This Row],[清濁]]) &amp; 小韻資料表[[#This Row],[調]]), 設定表!$B$8:$B$15, 0))</f>
        <v>8</v>
      </c>
      <c r="S3276" s="205" t="s">
        <v>11249</v>
      </c>
      <c r="T3276" s="205" t="s">
        <v>309</v>
      </c>
      <c r="U3276" s="226" t="s">
        <v>309</v>
      </c>
      <c r="V3276" s="147" t="s">
        <v>309</v>
      </c>
      <c r="X3276" s="135"/>
      <c r="Y3276" s="135"/>
      <c r="AA3276" s="135"/>
      <c r="AB3276" s="134"/>
      <c r="AC3276" s="135"/>
      <c r="AD3276" s="135"/>
      <c r="AH3276" s="135"/>
      <c r="AI3276" s="135"/>
    </row>
    <row r="3277" spans="1:35" ht="31.5">
      <c r="A3277" s="205">
        <v>3273</v>
      </c>
      <c r="B3277" s="206" t="s">
        <v>11250</v>
      </c>
      <c r="C3277" s="207" t="str">
        <f xml:space="preserve"> _xlfn.CONCAT(小韻資料表[[#This Row],[聲母拼音碼]],小韻資料表[[#This Row],[韻母拼音碼]],小韻資料表[[#This Row],[調號]])</f>
        <v>phak4</v>
      </c>
      <c r="D3277" s="206" t="s">
        <v>11251</v>
      </c>
      <c r="E3277" s="208" t="s">
        <v>348</v>
      </c>
      <c r="F3277" s="205">
        <v>10</v>
      </c>
      <c r="G3277" s="209" t="s">
        <v>11252</v>
      </c>
      <c r="H3277" s="205">
        <f xml:space="preserve"> LEN(小韻資料表[[#This Row],[小韻字集]])</f>
        <v>18</v>
      </c>
      <c r="I3277" s="205" cm="1">
        <f t="array" ref="I3277" xml:space="preserve"> MATCH(TRUE, ISNUMBER( SEARCH( LEFT(小韻資料表[[#This Row],[切語]],1), 切語上字資料表[切語上字]) ), 0)</f>
        <v>14</v>
      </c>
      <c r="J3277" s="210" t="str" cm="1">
        <f t="array" ref="J3277" xml:space="preserve"> INDEX(切語上字資料表[聲母], 小韻資料表[[#This Row],[上字表識別號]])</f>
        <v>滂</v>
      </c>
      <c r="K3277" s="210" t="str" cm="1">
        <f t="array" ref="K3277" xml:space="preserve"> INDEX(切語上字資料表[聲母拼音碼], 小韻資料表[[#This Row],[上字表識別號]])</f>
        <v>ph</v>
      </c>
      <c r="L3277" s="210" t="str" cm="1">
        <f t="array" ref="L3277" xml:space="preserve"> INDEX(切語上字資料表[清濁], 小韻資料表[[#This Row],[上字表識別號]])</f>
        <v>次清</v>
      </c>
      <c r="M3277" s="223" t="str" cm="1">
        <f t="array" ref="M3277" xml:space="preserve"> INDEX(切語上字資料表[發送收], 小韻資料表[[#This Row],[上字表識別號]])</f>
        <v>送氣</v>
      </c>
      <c r="N3277" s="205" cm="1">
        <f t="array" ref="N3277" xml:space="preserve"> MATCH(TRUE, ISNUMBER( SEARCH( RIGHT(小韻資料表[[#This Row],[切語]],1), 切語下字資料表[切語下字]) ), 0)</f>
        <v>20</v>
      </c>
      <c r="O3277" s="207" t="str" cm="1">
        <f t="array" ref="O3277" xml:space="preserve"> INDEX(切語下字資料表[韻母], 小韻資料表[[#This Row],[下字表識別號]])</f>
        <v>覺開2</v>
      </c>
      <c r="P3277" s="207" t="str" cm="1">
        <f t="array" ref="P3277" xml:space="preserve"> INDEX(切語下字資料表[韻母拼音碼], 小韻資料表[[#This Row],[下字表識別號]])</f>
        <v>ak</v>
      </c>
      <c r="Q3277" s="210" t="str" cm="1">
        <f t="array" ref="Q3277" xml:space="preserve"> INDEX(設定表!$C$19:$C$23, INT( LEFT(小韻資料表[[#This Row],[目次編碼]],1) ))</f>
        <v>入</v>
      </c>
      <c r="R3277" s="210">
        <f xml:space="preserve">  INDEX(設定表!$C$8:$C$15, MATCH( (RIGHT(小韻資料表[[#This Row],[清濁]]) &amp; 小韻資料表[[#This Row],[調]]), 設定表!$B$8:$B$15, 0))</f>
        <v>4</v>
      </c>
      <c r="S3277" s="205" t="s">
        <v>309</v>
      </c>
      <c r="T3277" s="205" t="s">
        <v>309</v>
      </c>
      <c r="U3277" s="226" t="s">
        <v>309</v>
      </c>
      <c r="V3277" s="146" t="s">
        <v>309</v>
      </c>
      <c r="X3277" s="135"/>
      <c r="Y3277" s="135"/>
      <c r="AA3277" s="135"/>
      <c r="AB3277" s="134"/>
      <c r="AC3277" s="135"/>
      <c r="AD3277" s="135"/>
      <c r="AH3277" s="135"/>
      <c r="AI3277" s="135"/>
    </row>
    <row r="3278" spans="1:35" ht="63">
      <c r="A3278" s="205">
        <v>3274</v>
      </c>
      <c r="B3278" s="206" t="s">
        <v>11253</v>
      </c>
      <c r="C3278" s="207" t="str">
        <f xml:space="preserve"> _xlfn.CONCAT(小韻資料表[[#This Row],[聲母拼音碼]],小韻資料表[[#This Row],[韻母拼音碼]],小韻資料表[[#This Row],[調號]])</f>
        <v>khak4</v>
      </c>
      <c r="D3278" s="206" t="s">
        <v>11254</v>
      </c>
      <c r="E3278" s="208" t="s">
        <v>348</v>
      </c>
      <c r="F3278" s="205">
        <v>11</v>
      </c>
      <c r="G3278" s="209" t="s">
        <v>11255</v>
      </c>
      <c r="H3278" s="205">
        <f xml:space="preserve"> LEN(小韻資料表[[#This Row],[小韻字集]])</f>
        <v>23</v>
      </c>
      <c r="I3278" s="205" cm="1">
        <f t="array" ref="I3278" xml:space="preserve"> MATCH(TRUE, ISNUMBER( SEARCH( LEFT(小韻資料表[[#This Row],[切語]],1), 切語上字資料表[切語上字]) ), 0)</f>
        <v>2</v>
      </c>
      <c r="J3278" s="210" t="str" cm="1">
        <f t="array" ref="J3278" xml:space="preserve"> INDEX(切語上字資料表[聲母], 小韻資料表[[#This Row],[上字表識別號]])</f>
        <v>溪</v>
      </c>
      <c r="K3278" s="210" t="str" cm="1">
        <f t="array" ref="K3278" xml:space="preserve"> INDEX(切語上字資料表[聲母拼音碼], 小韻資料表[[#This Row],[上字表識別號]])</f>
        <v>kh</v>
      </c>
      <c r="L3278" s="210" t="str" cm="1">
        <f t="array" ref="L3278" xml:space="preserve"> INDEX(切語上字資料表[清濁], 小韻資料表[[#This Row],[上字表識別號]])</f>
        <v>次清</v>
      </c>
      <c r="M3278" s="223" t="str" cm="1">
        <f t="array" ref="M3278" xml:space="preserve"> INDEX(切語上字資料表[發送收], 小韻資料表[[#This Row],[上字表識別號]])</f>
        <v>送氣</v>
      </c>
      <c r="N3278" s="205" cm="1">
        <f t="array" ref="N3278" xml:space="preserve"> MATCH(TRUE, ISNUMBER( SEARCH( RIGHT(小韻資料表[[#This Row],[切語]],1), 切語下字資料表[切語下字]) ), 0)</f>
        <v>20</v>
      </c>
      <c r="O3278" s="207" t="str" cm="1">
        <f t="array" ref="O3278" xml:space="preserve"> INDEX(切語下字資料表[韻母], 小韻資料表[[#This Row],[下字表識別號]])</f>
        <v>覺開2</v>
      </c>
      <c r="P3278" s="207" t="str" cm="1">
        <f t="array" ref="P3278" xml:space="preserve"> INDEX(切語下字資料表[韻母拼音碼], 小韻資料表[[#This Row],[下字表識別號]])</f>
        <v>ak</v>
      </c>
      <c r="Q3278" s="210" t="str" cm="1">
        <f t="array" ref="Q3278" xml:space="preserve"> INDEX(設定表!$C$19:$C$23, INT( LEFT(小韻資料表[[#This Row],[目次編碼]],1) ))</f>
        <v>入</v>
      </c>
      <c r="R3278" s="210">
        <f xml:space="preserve">  INDEX(設定表!$C$8:$C$15, MATCH( (RIGHT(小韻資料表[[#This Row],[清濁]]) &amp; 小韻資料表[[#This Row],[調]]), 設定表!$B$8:$B$15, 0))</f>
        <v>4</v>
      </c>
      <c r="S3278" s="205" t="s">
        <v>11256</v>
      </c>
      <c r="T3278" s="205" t="s">
        <v>309</v>
      </c>
      <c r="U3278" s="226" t="s">
        <v>11257</v>
      </c>
      <c r="V3278" s="147" t="s">
        <v>11258</v>
      </c>
      <c r="X3278" s="135"/>
      <c r="Y3278" s="135"/>
      <c r="AA3278" s="135"/>
      <c r="AB3278" s="134"/>
      <c r="AC3278" s="135"/>
      <c r="AD3278" s="135"/>
      <c r="AH3278" s="135"/>
      <c r="AI3278" s="135"/>
    </row>
    <row r="3279" spans="1:35" ht="31.5">
      <c r="A3279" s="205">
        <v>3275</v>
      </c>
      <c r="B3279" s="206" t="s">
        <v>11259</v>
      </c>
      <c r="C3279" s="207" t="str">
        <f xml:space="preserve"> _xlfn.CONCAT(小韻資料表[[#This Row],[聲母拼音碼]],小韻資料表[[#This Row],[韻母拼音碼]],小韻資料表[[#This Row],[調號]])</f>
        <v>tak8</v>
      </c>
      <c r="D3279" s="206" t="s">
        <v>11260</v>
      </c>
      <c r="E3279" s="208" t="s">
        <v>348</v>
      </c>
      <c r="F3279" s="205">
        <v>12</v>
      </c>
      <c r="G3279" s="209" t="s">
        <v>11261</v>
      </c>
      <c r="H3279" s="205">
        <f xml:space="preserve"> LEN(小韻資料表[[#This Row],[小韻字集]])</f>
        <v>21</v>
      </c>
      <c r="I3279" s="205" cm="1">
        <f t="array" ref="I3279" xml:space="preserve"> MATCH(TRUE, ISNUMBER( SEARCH( LEFT(小韻資料表[[#This Row],[切語]],1), 切語上字資料表[切語上字]) ), 0)</f>
        <v>11</v>
      </c>
      <c r="J3279" s="210" t="str" cm="1">
        <f t="array" ref="J3279" xml:space="preserve"> INDEX(切語上字資料表[聲母], 小韻資料表[[#This Row],[上字表識別號]])</f>
        <v>澄</v>
      </c>
      <c r="K3279" s="210" t="str" cm="1">
        <f t="array" ref="K3279" xml:space="preserve"> INDEX(切語上字資料表[聲母拼音碼], 小韻資料表[[#This Row],[上字表識別號]])</f>
        <v>t</v>
      </c>
      <c r="L3279" s="210" t="str" cm="1">
        <f t="array" ref="L3279" xml:space="preserve"> INDEX(切語上字資料表[清濁], 小韻資料表[[#This Row],[上字表識別號]])</f>
        <v>全濁</v>
      </c>
      <c r="M3279" s="223" cm="1">
        <f t="array" ref="M3279" xml:space="preserve"> INDEX(切語上字資料表[發送收], 小韻資料表[[#This Row],[上字表識別號]])</f>
        <v>0</v>
      </c>
      <c r="N3279" s="205" cm="1">
        <f t="array" ref="N3279" xml:space="preserve"> MATCH(TRUE, ISNUMBER( SEARCH( RIGHT(小韻資料表[[#This Row],[切語]],1), 切語下字資料表[切語下字]) ), 0)</f>
        <v>20</v>
      </c>
      <c r="O3279" s="207" t="str" cm="1">
        <f t="array" ref="O3279" xml:space="preserve"> INDEX(切語下字資料表[韻母], 小韻資料表[[#This Row],[下字表識別號]])</f>
        <v>覺開2</v>
      </c>
      <c r="P3279" s="207" t="str" cm="1">
        <f t="array" ref="P3279" xml:space="preserve"> INDEX(切語下字資料表[韻母拼音碼], 小韻資料表[[#This Row],[下字表識別號]])</f>
        <v>ak</v>
      </c>
      <c r="Q3279" s="210" t="str" cm="1">
        <f t="array" ref="Q3279" xml:space="preserve"> INDEX(設定表!$C$19:$C$23, INT( LEFT(小韻資料表[[#This Row],[目次編碼]],1) ))</f>
        <v>入</v>
      </c>
      <c r="R3279" s="210">
        <f xml:space="preserve">  INDEX(設定表!$C$8:$C$15, MATCH( (RIGHT(小韻資料表[[#This Row],[清濁]]) &amp; 小韻資料表[[#This Row],[調]]), 設定表!$B$8:$B$15, 0))</f>
        <v>8</v>
      </c>
      <c r="S3279" s="205" t="s">
        <v>309</v>
      </c>
      <c r="T3279" s="205" t="s">
        <v>309</v>
      </c>
      <c r="U3279" s="226" t="s">
        <v>309</v>
      </c>
      <c r="V3279" s="146" t="s">
        <v>309</v>
      </c>
      <c r="X3279" s="135"/>
      <c r="Y3279" s="135"/>
      <c r="AA3279" s="135"/>
      <c r="AB3279" s="134"/>
      <c r="AC3279" s="135"/>
      <c r="AD3279" s="135"/>
      <c r="AH3279" s="135"/>
      <c r="AI3279" s="135"/>
    </row>
    <row r="3280" spans="1:35" ht="31.5">
      <c r="A3280" s="205">
        <v>3276</v>
      </c>
      <c r="B3280" s="206" t="s">
        <v>11262</v>
      </c>
      <c r="C3280" s="207" t="str">
        <f xml:space="preserve"> _xlfn.CONCAT(小韻資料表[[#This Row],[聲母拼音碼]],小韻資料表[[#This Row],[韻母拼音碼]],小韻資料表[[#This Row],[調號]])</f>
        <v>Øak4</v>
      </c>
      <c r="D3280" s="206" t="s">
        <v>11263</v>
      </c>
      <c r="E3280" s="208" t="s">
        <v>348</v>
      </c>
      <c r="F3280" s="205">
        <v>13</v>
      </c>
      <c r="G3280" s="209" t="s">
        <v>11264</v>
      </c>
      <c r="H3280" s="205">
        <f xml:space="preserve"> LEN(小韻資料表[[#This Row],[小韻字集]])</f>
        <v>20</v>
      </c>
      <c r="I3280" s="205" cm="1">
        <f t="array" ref="I3280" xml:space="preserve"> MATCH(TRUE, ISNUMBER( SEARCH( LEFT(小韻資料表[[#This Row],[切語]],1), 切語上字資料表[切語上字]) ), 0)</f>
        <v>35</v>
      </c>
      <c r="J3280" s="210" t="str" cm="1">
        <f t="array" ref="J3280" xml:space="preserve"> INDEX(切語上字資料表[聲母], 小韻資料表[[#This Row],[上字表識別號]])</f>
        <v>影</v>
      </c>
      <c r="K3280" s="210" t="str" cm="1">
        <f t="array" ref="K3280" xml:space="preserve"> INDEX(切語上字資料表[聲母拼音碼], 小韻資料表[[#This Row],[上字表識別號]])</f>
        <v>Ø</v>
      </c>
      <c r="L3280" s="210" t="str" cm="1">
        <f t="array" ref="L3280" xml:space="preserve"> INDEX(切語上字資料表[清濁], 小韻資料表[[#This Row],[上字表識別號]])</f>
        <v>全清</v>
      </c>
      <c r="M3280" s="223" t="str" cm="1">
        <f t="array" ref="M3280" xml:space="preserve"> INDEX(切語上字資料表[發送收], 小韻資料表[[#This Row],[上字表識別號]])</f>
        <v>發聲</v>
      </c>
      <c r="N3280" s="205" cm="1">
        <f t="array" ref="N3280" xml:space="preserve"> MATCH(TRUE, ISNUMBER( SEARCH( RIGHT(小韻資料表[[#This Row],[切語]],1), 切語下字資料表[切語下字]) ), 0)</f>
        <v>20</v>
      </c>
      <c r="O3280" s="207" t="str" cm="1">
        <f t="array" ref="O3280" xml:space="preserve"> INDEX(切語下字資料表[韻母], 小韻資料表[[#This Row],[下字表識別號]])</f>
        <v>覺開2</v>
      </c>
      <c r="P3280" s="207" t="str" cm="1">
        <f t="array" ref="P3280" xml:space="preserve"> INDEX(切語下字資料表[韻母拼音碼], 小韻資料表[[#This Row],[下字表識別號]])</f>
        <v>ak</v>
      </c>
      <c r="Q3280" s="210" t="str" cm="1">
        <f t="array" ref="Q3280" xml:space="preserve"> INDEX(設定表!$C$19:$C$23, INT( LEFT(小韻資料表[[#This Row],[目次編碼]],1) ))</f>
        <v>入</v>
      </c>
      <c r="R3280" s="210">
        <f xml:space="preserve">  INDEX(設定表!$C$8:$C$15, MATCH( (RIGHT(小韻資料表[[#This Row],[清濁]]) &amp; 小韻資料表[[#This Row],[調]]), 設定表!$B$8:$B$15, 0))</f>
        <v>4</v>
      </c>
      <c r="S3280" s="205" t="s">
        <v>309</v>
      </c>
      <c r="T3280" s="205" t="s">
        <v>309</v>
      </c>
      <c r="U3280" s="226" t="s">
        <v>309</v>
      </c>
      <c r="V3280" s="147" t="s">
        <v>309</v>
      </c>
      <c r="X3280" s="135"/>
      <c r="Y3280" s="135"/>
      <c r="AA3280" s="135"/>
      <c r="AB3280" s="134"/>
      <c r="AC3280" s="135"/>
      <c r="AD3280" s="135"/>
      <c r="AH3280" s="135"/>
      <c r="AI3280" s="135"/>
    </row>
    <row r="3281" spans="1:35" ht="31.5">
      <c r="A3281" s="205">
        <v>3277</v>
      </c>
      <c r="B3281" s="206" t="s">
        <v>11265</v>
      </c>
      <c r="C3281" s="207" t="str">
        <f xml:space="preserve"> _xlfn.CONCAT(小韻資料表[[#This Row],[聲母拼音碼]],小韻資料表[[#This Row],[韻母拼音碼]],小韻資料表[[#This Row],[調號]])</f>
        <v>nak8</v>
      </c>
      <c r="D3281" s="206" t="s">
        <v>11266</v>
      </c>
      <c r="E3281" s="208" t="s">
        <v>348</v>
      </c>
      <c r="F3281" s="205">
        <v>14</v>
      </c>
      <c r="G3281" s="209" t="s">
        <v>11267</v>
      </c>
      <c r="H3281" s="205">
        <f xml:space="preserve"> LEN(小韻資料表[[#This Row],[小韻字集]])</f>
        <v>8</v>
      </c>
      <c r="I3281" s="205" cm="1">
        <f t="array" ref="I3281" xml:space="preserve"> MATCH(TRUE, ISNUMBER( SEARCH( LEFT(小韻資料表[[#This Row],[切語]],1), 切語上字資料表[切語上字]) ), 0)</f>
        <v>12</v>
      </c>
      <c r="J3281" s="210" t="str" cm="1">
        <f t="array" ref="J3281" xml:space="preserve"> INDEX(切語上字資料表[聲母], 小韻資料表[[#This Row],[上字表識別號]])</f>
        <v>娘</v>
      </c>
      <c r="K3281" s="210" t="str" cm="1">
        <f t="array" ref="K3281" xml:space="preserve"> INDEX(切語上字資料表[聲母拼音碼], 小韻資料表[[#This Row],[上字表識別號]])</f>
        <v>n</v>
      </c>
      <c r="L3281" s="210" t="str" cm="1">
        <f t="array" ref="L3281" xml:space="preserve"> INDEX(切語上字資料表[清濁], 小韻資料表[[#This Row],[上字表識別號]])</f>
        <v>次濁</v>
      </c>
      <c r="M3281" s="223" t="str" cm="1">
        <f t="array" ref="M3281" xml:space="preserve"> INDEX(切語上字資料表[發送收], 小韻資料表[[#This Row],[上字表識別號]])</f>
        <v>收聲</v>
      </c>
      <c r="N3281" s="205" cm="1">
        <f t="array" ref="N3281" xml:space="preserve"> MATCH(TRUE, ISNUMBER( SEARCH( RIGHT(小韻資料表[[#This Row],[切語]],1), 切語下字資料表[切語下字]) ), 0)</f>
        <v>20</v>
      </c>
      <c r="O3281" s="207" t="str" cm="1">
        <f t="array" ref="O3281" xml:space="preserve"> INDEX(切語下字資料表[韻母], 小韻資料表[[#This Row],[下字表識別號]])</f>
        <v>覺開2</v>
      </c>
      <c r="P3281" s="207" t="str" cm="1">
        <f t="array" ref="P3281" xml:space="preserve"> INDEX(切語下字資料表[韻母拼音碼], 小韻資料表[[#This Row],[下字表識別號]])</f>
        <v>ak</v>
      </c>
      <c r="Q3281" s="210" t="str" cm="1">
        <f t="array" ref="Q3281" xml:space="preserve"> INDEX(設定表!$C$19:$C$23, INT( LEFT(小韻資料表[[#This Row],[目次編碼]],1) ))</f>
        <v>入</v>
      </c>
      <c r="R3281" s="210">
        <f xml:space="preserve">  INDEX(設定表!$C$8:$C$15, MATCH( (RIGHT(小韻資料表[[#This Row],[清濁]]) &amp; 小韻資料表[[#This Row],[調]]), 設定表!$B$8:$B$15, 0))</f>
        <v>8</v>
      </c>
      <c r="S3281" s="205" t="s">
        <v>309</v>
      </c>
      <c r="T3281" s="205" t="s">
        <v>309</v>
      </c>
      <c r="U3281" s="226" t="s">
        <v>309</v>
      </c>
      <c r="V3281" s="146" t="s">
        <v>309</v>
      </c>
      <c r="X3281" s="135"/>
      <c r="Y3281" s="135"/>
      <c r="AA3281" s="135"/>
      <c r="AB3281" s="134"/>
      <c r="AC3281" s="135"/>
      <c r="AD3281" s="135"/>
      <c r="AH3281" s="135"/>
      <c r="AI3281" s="135"/>
    </row>
    <row r="3282" spans="1:35" ht="31.5">
      <c r="A3282" s="205">
        <v>3278</v>
      </c>
      <c r="B3282" s="206" t="s">
        <v>11268</v>
      </c>
      <c r="C3282" s="207" t="str">
        <f xml:space="preserve"> _xlfn.CONCAT(小韻資料表[[#This Row],[聲母拼音碼]],小韻資料表[[#This Row],[韻母拼音碼]],小韻資料表[[#This Row],[調號]])</f>
        <v>thak4</v>
      </c>
      <c r="D3282" s="206" t="s">
        <v>11269</v>
      </c>
      <c r="E3282" s="208" t="s">
        <v>348</v>
      </c>
      <c r="F3282" s="205">
        <v>15</v>
      </c>
      <c r="G3282" s="209" t="s">
        <v>11270</v>
      </c>
      <c r="H3282" s="205">
        <f xml:space="preserve"> LEN(小韻資料表[[#This Row],[小韻字集]])</f>
        <v>5</v>
      </c>
      <c r="I3282" s="205" cm="1">
        <f t="array" ref="I3282" xml:space="preserve"> MATCH(TRUE, ISNUMBER( SEARCH( LEFT(小韻資料表[[#This Row],[切語]],1), 切語上字資料表[切語上字]) ), 0)</f>
        <v>10</v>
      </c>
      <c r="J3282" s="210" t="str" cm="1">
        <f t="array" ref="J3282" xml:space="preserve"> INDEX(切語上字資料表[聲母], 小韻資料表[[#This Row],[上字表識別號]])</f>
        <v>徹</v>
      </c>
      <c r="K3282" s="210" t="str" cm="1">
        <f t="array" ref="K3282" xml:space="preserve"> INDEX(切語上字資料表[聲母拼音碼], 小韻資料表[[#This Row],[上字表識別號]])</f>
        <v>th</v>
      </c>
      <c r="L3282" s="210" t="str" cm="1">
        <f t="array" ref="L3282" xml:space="preserve"> INDEX(切語上字資料表[清濁], 小韻資料表[[#This Row],[上字表識別號]])</f>
        <v>次清</v>
      </c>
      <c r="M3282" s="223" t="str" cm="1">
        <f t="array" ref="M3282" xml:space="preserve"> INDEX(切語上字資料表[發送收], 小韻資料表[[#This Row],[上字表識別號]])</f>
        <v>送氣</v>
      </c>
      <c r="N3282" s="205" cm="1">
        <f t="array" ref="N3282" xml:space="preserve"> MATCH(TRUE, ISNUMBER( SEARCH( RIGHT(小韻資料表[[#This Row],[切語]],1), 切語下字資料表[切語下字]) ), 0)</f>
        <v>20</v>
      </c>
      <c r="O3282" s="207" t="str" cm="1">
        <f t="array" ref="O3282" xml:space="preserve"> INDEX(切語下字資料表[韻母], 小韻資料表[[#This Row],[下字表識別號]])</f>
        <v>覺開2</v>
      </c>
      <c r="P3282" s="207" t="str" cm="1">
        <f t="array" ref="P3282" xml:space="preserve"> INDEX(切語下字資料表[韻母拼音碼], 小韻資料表[[#This Row],[下字表識別號]])</f>
        <v>ak</v>
      </c>
      <c r="Q3282" s="210" t="str" cm="1">
        <f t="array" ref="Q3282" xml:space="preserve"> INDEX(設定表!$C$19:$C$23, INT( LEFT(小韻資料表[[#This Row],[目次編碼]],1) ))</f>
        <v>入</v>
      </c>
      <c r="R3282" s="210">
        <f xml:space="preserve">  INDEX(設定表!$C$8:$C$15, MATCH( (RIGHT(小韻資料表[[#This Row],[清濁]]) &amp; 小韻資料表[[#This Row],[調]]), 設定表!$B$8:$B$15, 0))</f>
        <v>4</v>
      </c>
      <c r="S3282" s="205" t="s">
        <v>309</v>
      </c>
      <c r="T3282" s="205" t="s">
        <v>309</v>
      </c>
      <c r="U3282" s="226" t="s">
        <v>11271</v>
      </c>
      <c r="V3282" s="147" t="s">
        <v>309</v>
      </c>
      <c r="X3282" s="135"/>
      <c r="Y3282" s="135"/>
      <c r="AA3282" s="135"/>
      <c r="AB3282" s="134"/>
      <c r="AC3282" s="135"/>
      <c r="AD3282" s="135"/>
      <c r="AH3282" s="135"/>
      <c r="AI3282" s="135"/>
    </row>
    <row r="3283" spans="1:35" ht="31.5">
      <c r="A3283" s="205">
        <v>3279</v>
      </c>
      <c r="B3283" s="206" t="s">
        <v>11272</v>
      </c>
      <c r="C3283" s="207" t="str">
        <f xml:space="preserve"> _xlfn.CONCAT(小韻資料表[[#This Row],[聲母拼音碼]],小韻資料表[[#This Row],[韻母拼音碼]],小韻資料表[[#This Row],[調號]])</f>
        <v>lak8</v>
      </c>
      <c r="D3283" s="206" t="s">
        <v>11273</v>
      </c>
      <c r="E3283" s="208" t="s">
        <v>348</v>
      </c>
      <c r="F3283" s="205">
        <v>16</v>
      </c>
      <c r="G3283" s="209" t="s">
        <v>11274</v>
      </c>
      <c r="H3283" s="205">
        <f xml:space="preserve"> LEN(小韻資料表[[#This Row],[小韻字集]])</f>
        <v>4</v>
      </c>
      <c r="I3283" s="205" cm="1">
        <f t="array" ref="I3283" xml:space="preserve"> MATCH(TRUE, ISNUMBER( SEARCH( LEFT(小韻資料表[[#This Row],[切語]],1), 切語上字資料表[切語上字]) ), 0)</f>
        <v>40</v>
      </c>
      <c r="J3283" s="210" t="str" cm="1">
        <f t="array" ref="J3283" xml:space="preserve"> INDEX(切語上字資料表[聲母], 小韻資料表[[#This Row],[上字表識別號]])</f>
        <v>來</v>
      </c>
      <c r="K3283" s="210" t="str" cm="1">
        <f t="array" ref="K3283" xml:space="preserve"> INDEX(切語上字資料表[聲母拼音碼], 小韻資料表[[#This Row],[上字表識別號]])</f>
        <v>l</v>
      </c>
      <c r="L3283" s="210" t="str" cm="1">
        <f t="array" ref="L3283" xml:space="preserve"> INDEX(切語上字資料表[清濁], 小韻資料表[[#This Row],[上字表識別號]])</f>
        <v>次濁</v>
      </c>
      <c r="M3283" s="223" t="str" cm="1">
        <f t="array" ref="M3283" xml:space="preserve"> INDEX(切語上字資料表[發送收], 小韻資料表[[#This Row],[上字表識別號]])</f>
        <v>收聲</v>
      </c>
      <c r="N3283" s="205" cm="1">
        <f t="array" ref="N3283" xml:space="preserve"> MATCH(TRUE, ISNUMBER( SEARCH( RIGHT(小韻資料表[[#This Row],[切語]],1), 切語下字資料表[切語下字]) ), 0)</f>
        <v>20</v>
      </c>
      <c r="O3283" s="207" t="str" cm="1">
        <f t="array" ref="O3283" xml:space="preserve"> INDEX(切語下字資料表[韻母], 小韻資料表[[#This Row],[下字表識別號]])</f>
        <v>覺開2</v>
      </c>
      <c r="P3283" s="207" t="str" cm="1">
        <f t="array" ref="P3283" xml:space="preserve"> INDEX(切語下字資料表[韻母拼音碼], 小韻資料表[[#This Row],[下字表識別號]])</f>
        <v>ak</v>
      </c>
      <c r="Q3283" s="210" t="str" cm="1">
        <f t="array" ref="Q3283" xml:space="preserve"> INDEX(設定表!$C$19:$C$23, INT( LEFT(小韻資料表[[#This Row],[目次編碼]],1) ))</f>
        <v>入</v>
      </c>
      <c r="R3283" s="210">
        <f xml:space="preserve">  INDEX(設定表!$C$8:$C$15, MATCH( (RIGHT(小韻資料表[[#This Row],[清濁]]) &amp; 小韻資料表[[#This Row],[調]]), 設定表!$B$8:$B$15, 0))</f>
        <v>8</v>
      </c>
      <c r="S3283" s="205" t="s">
        <v>309</v>
      </c>
      <c r="T3283" s="205" t="s">
        <v>309</v>
      </c>
      <c r="U3283" s="226" t="s">
        <v>309</v>
      </c>
      <c r="V3283" s="146" t="s">
        <v>309</v>
      </c>
      <c r="X3283" s="135"/>
      <c r="Y3283" s="135"/>
      <c r="AA3283" s="135"/>
      <c r="AB3283" s="134"/>
      <c r="AC3283" s="135"/>
      <c r="AD3283" s="135"/>
      <c r="AH3283" s="135"/>
      <c r="AI3283" s="135"/>
    </row>
    <row r="3284" spans="1:35" ht="31.5">
      <c r="A3284" s="205">
        <v>3280</v>
      </c>
      <c r="B3284" s="206" t="s">
        <v>11275</v>
      </c>
      <c r="C3284" s="207" t="str">
        <f xml:space="preserve"> _xlfn.CONCAT(小韻資料表[[#This Row],[聲母拼音碼]],小韻資料表[[#This Row],[韻母拼音碼]],小韻資料表[[#This Row],[調號]])</f>
        <v>hak8</v>
      </c>
      <c r="D3284" s="206" t="s">
        <v>11276</v>
      </c>
      <c r="E3284" s="208" t="s">
        <v>348</v>
      </c>
      <c r="F3284" s="205">
        <v>17</v>
      </c>
      <c r="G3284" s="209" t="s">
        <v>11277</v>
      </c>
      <c r="H3284" s="205">
        <f xml:space="preserve"> LEN(小韻資料表[[#This Row],[小韻字集]])</f>
        <v>10</v>
      </c>
      <c r="I3284" s="205" cm="1">
        <f t="array" ref="I3284" xml:space="preserve"> MATCH(TRUE, ISNUMBER( SEARCH( LEFT(小韻資料表[[#This Row],[切語]],1), 切語上字資料表[切語上字]) ), 0)</f>
        <v>37</v>
      </c>
      <c r="J3284" s="210" t="str" cm="1">
        <f t="array" ref="J3284" xml:space="preserve"> INDEX(切語上字資料表[聲母], 小韻資料表[[#This Row],[上字表識別號]])</f>
        <v>匣</v>
      </c>
      <c r="K3284" s="210" t="str" cm="1">
        <f t="array" ref="K3284" xml:space="preserve"> INDEX(切語上字資料表[聲母拼音碼], 小韻資料表[[#This Row],[上字表識別號]])</f>
        <v>h</v>
      </c>
      <c r="L3284" s="210" t="str" cm="1">
        <f t="array" ref="L3284" xml:space="preserve"> INDEX(切語上字資料表[清濁], 小韻資料表[[#This Row],[上字表識別號]])</f>
        <v>全濁</v>
      </c>
      <c r="M3284" s="223" t="str" cm="1">
        <f t="array" ref="M3284" xml:space="preserve"> INDEX(切語上字資料表[發送收], 小韻資料表[[#This Row],[上字表識別號]])</f>
        <v>送氣</v>
      </c>
      <c r="N3284" s="205" cm="1">
        <f t="array" ref="N3284" xml:space="preserve"> MATCH(TRUE, ISNUMBER( SEARCH( RIGHT(小韻資料表[[#This Row],[切語]],1), 切語下字資料表[切語下字]) ), 0)</f>
        <v>20</v>
      </c>
      <c r="O3284" s="207" t="str" cm="1">
        <f t="array" ref="O3284" xml:space="preserve"> INDEX(切語下字資料表[韻母], 小韻資料表[[#This Row],[下字表識別號]])</f>
        <v>覺開2</v>
      </c>
      <c r="P3284" s="207" t="str" cm="1">
        <f t="array" ref="P3284" xml:space="preserve"> INDEX(切語下字資料表[韻母拼音碼], 小韻資料表[[#This Row],[下字表識別號]])</f>
        <v>ak</v>
      </c>
      <c r="Q3284" s="210" t="str" cm="1">
        <f t="array" ref="Q3284" xml:space="preserve"> INDEX(設定表!$C$19:$C$23, INT( LEFT(小韻資料表[[#This Row],[目次編碼]],1) ))</f>
        <v>入</v>
      </c>
      <c r="R3284" s="210">
        <f xml:space="preserve">  INDEX(設定表!$C$8:$C$15, MATCH( (RIGHT(小韻資料表[[#This Row],[清濁]]) &amp; 小韻資料表[[#This Row],[調]]), 設定表!$B$8:$B$15, 0))</f>
        <v>8</v>
      </c>
      <c r="S3284" s="205" t="s">
        <v>309</v>
      </c>
      <c r="T3284" s="205" t="s">
        <v>309</v>
      </c>
      <c r="U3284" s="226" t="s">
        <v>309</v>
      </c>
      <c r="V3284" s="147" t="s">
        <v>309</v>
      </c>
      <c r="X3284" s="135"/>
      <c r="Y3284" s="135"/>
      <c r="AA3284" s="135"/>
      <c r="AB3284" s="134"/>
      <c r="AC3284" s="135"/>
      <c r="AD3284" s="135"/>
      <c r="AH3284" s="135"/>
      <c r="AI3284" s="135"/>
    </row>
    <row r="3285" spans="1:35" ht="31.5">
      <c r="A3285" s="205">
        <v>3281</v>
      </c>
      <c r="B3285" s="206" t="s">
        <v>11278</v>
      </c>
      <c r="C3285" s="207" t="str">
        <f xml:space="preserve"> _xlfn.CONCAT(小韻資料表[[#This Row],[聲母拼音碼]],小韻資料表[[#This Row],[韻母拼音碼]],小韻資料表[[#This Row],[調號]])</f>
        <v>hak4</v>
      </c>
      <c r="D3285" s="206" t="s">
        <v>11279</v>
      </c>
      <c r="E3285" s="208" t="s">
        <v>348</v>
      </c>
      <c r="F3285" s="205">
        <v>18</v>
      </c>
      <c r="G3285" s="209" t="s">
        <v>11280</v>
      </c>
      <c r="H3285" s="205">
        <f xml:space="preserve"> LEN(小韻資料表[[#This Row],[小韻字集]])</f>
        <v>12</v>
      </c>
      <c r="I3285" s="205" cm="1">
        <f t="array" ref="I3285" xml:space="preserve"> MATCH(TRUE, ISNUMBER( SEARCH( LEFT(小韻資料表[[#This Row],[切語]],1), 切語上字資料表[切語上字]) ), 0)</f>
        <v>36</v>
      </c>
      <c r="J3285" s="210" t="str" cm="1">
        <f t="array" ref="J3285" xml:space="preserve"> INDEX(切語上字資料表[聲母], 小韻資料表[[#This Row],[上字表識別號]])</f>
        <v>曉</v>
      </c>
      <c r="K3285" s="210" t="str" cm="1">
        <f t="array" ref="K3285" xml:space="preserve"> INDEX(切語上字資料表[聲母拼音碼], 小韻資料表[[#This Row],[上字表識別號]])</f>
        <v>h</v>
      </c>
      <c r="L3285" s="210" t="str" cm="1">
        <f t="array" ref="L3285" xml:space="preserve"> INDEX(切語上字資料表[清濁], 小韻資料表[[#This Row],[上字表識別號]])</f>
        <v>次清</v>
      </c>
      <c r="M3285" s="223" t="str" cm="1">
        <f t="array" ref="M3285" xml:space="preserve"> INDEX(切語上字資料表[發送收], 小韻資料表[[#This Row],[上字表識別號]])</f>
        <v>送氣</v>
      </c>
      <c r="N3285" s="205" cm="1">
        <f t="array" ref="N3285" xml:space="preserve"> MATCH(TRUE, ISNUMBER( SEARCH( RIGHT(小韻資料表[[#This Row],[切語]],1), 切語下字資料表[切語下字]) ), 0)</f>
        <v>20</v>
      </c>
      <c r="O3285" s="207" t="str" cm="1">
        <f t="array" ref="O3285" xml:space="preserve"> INDEX(切語下字資料表[韻母], 小韻資料表[[#This Row],[下字表識別號]])</f>
        <v>覺開2</v>
      </c>
      <c r="P3285" s="207" t="str" cm="1">
        <f t="array" ref="P3285" xml:space="preserve"> INDEX(切語下字資料表[韻母拼音碼], 小韻資料表[[#This Row],[下字表識別號]])</f>
        <v>ak</v>
      </c>
      <c r="Q3285" s="210" t="str" cm="1">
        <f t="array" ref="Q3285" xml:space="preserve"> INDEX(設定表!$C$19:$C$23, INT( LEFT(小韻資料表[[#This Row],[目次編碼]],1) ))</f>
        <v>入</v>
      </c>
      <c r="R3285" s="210">
        <f xml:space="preserve">  INDEX(設定表!$C$8:$C$15, MATCH( (RIGHT(小韻資料表[[#This Row],[清濁]]) &amp; 小韻資料表[[#This Row],[調]]), 設定表!$B$8:$B$15, 0))</f>
        <v>4</v>
      </c>
      <c r="S3285" s="205" t="s">
        <v>309</v>
      </c>
      <c r="T3285" s="205" t="s">
        <v>309</v>
      </c>
      <c r="U3285" s="226" t="s">
        <v>309</v>
      </c>
      <c r="V3285" s="146" t="s">
        <v>309</v>
      </c>
      <c r="X3285" s="135"/>
      <c r="Y3285" s="135"/>
      <c r="AA3285" s="135"/>
      <c r="AB3285" s="134"/>
      <c r="AC3285" s="135"/>
      <c r="AD3285" s="135"/>
      <c r="AH3285" s="135"/>
      <c r="AI3285" s="135"/>
    </row>
    <row r="3286" spans="1:35" ht="31.5">
      <c r="A3286" s="205">
        <v>3282</v>
      </c>
      <c r="B3286" s="206" t="s">
        <v>11281</v>
      </c>
      <c r="C3286" s="207" t="str">
        <f xml:space="preserve"> _xlfn.CONCAT(小韻資料表[[#This Row],[聲母拼音碼]],小韻資料表[[#This Row],[韻母拼音碼]],小韻資料表[[#This Row],[調號]])</f>
        <v>chak4</v>
      </c>
      <c r="D3286" s="206" t="s">
        <v>11282</v>
      </c>
      <c r="E3286" s="208" t="s">
        <v>348</v>
      </c>
      <c r="F3286" s="205">
        <v>19</v>
      </c>
      <c r="G3286" s="209" t="s">
        <v>11283</v>
      </c>
      <c r="H3286" s="205">
        <f xml:space="preserve"> LEN(小韻資料表[[#This Row],[小韻字集]])</f>
        <v>10</v>
      </c>
      <c r="I3286" s="205" cm="1">
        <f t="array" ref="I3286" xml:space="preserve"> MATCH(TRUE, ISNUMBER( SEARCH( LEFT(小韻資料表[[#This Row],[切語]],1), 切語上字資料表[切語上字]) ), 0)</f>
        <v>27</v>
      </c>
      <c r="J3286" s="210" t="str" cm="1">
        <f t="array" ref="J3286" xml:space="preserve"> INDEX(切語上字資料表[聲母], 小韻資料表[[#This Row],[上字表識別號]])</f>
        <v>初</v>
      </c>
      <c r="K3286" s="210" t="str" cm="1">
        <f t="array" ref="K3286" xml:space="preserve"> INDEX(切語上字資料表[聲母拼音碼], 小韻資料表[[#This Row],[上字表識別號]])</f>
        <v>ch</v>
      </c>
      <c r="L3286" s="210" t="str" cm="1">
        <f t="array" ref="L3286" xml:space="preserve"> INDEX(切語上字資料表[清濁], 小韻資料表[[#This Row],[上字表識別號]])</f>
        <v>次清</v>
      </c>
      <c r="M3286" s="223" t="str" cm="1">
        <f t="array" ref="M3286" xml:space="preserve"> INDEX(切語上字資料表[發送收], 小韻資料表[[#This Row],[上字表識別號]])</f>
        <v>送氣</v>
      </c>
      <c r="N3286" s="205" cm="1">
        <f t="array" ref="N3286" xml:space="preserve"> MATCH(TRUE, ISNUMBER( SEARCH( RIGHT(小韻資料表[[#This Row],[切語]],1), 切語下字資料表[切語下字]) ), 0)</f>
        <v>20</v>
      </c>
      <c r="O3286" s="207" t="str" cm="1">
        <f t="array" ref="O3286" xml:space="preserve"> INDEX(切語下字資料表[韻母], 小韻資料表[[#This Row],[下字表識別號]])</f>
        <v>覺開2</v>
      </c>
      <c r="P3286" s="207" t="str" cm="1">
        <f t="array" ref="P3286" xml:space="preserve"> INDEX(切語下字資料表[韻母拼音碼], 小韻資料表[[#This Row],[下字表識別號]])</f>
        <v>ak</v>
      </c>
      <c r="Q3286" s="210" t="str" cm="1">
        <f t="array" ref="Q3286" xml:space="preserve"> INDEX(設定表!$C$19:$C$23, INT( LEFT(小韻資料表[[#This Row],[目次編碼]],1) ))</f>
        <v>入</v>
      </c>
      <c r="R3286" s="210">
        <f xml:space="preserve">  INDEX(設定表!$C$8:$C$15, MATCH( (RIGHT(小韻資料表[[#This Row],[清濁]]) &amp; 小韻資料表[[#This Row],[調]]), 設定表!$B$8:$B$15, 0))</f>
        <v>4</v>
      </c>
      <c r="S3286" s="205" t="s">
        <v>309</v>
      </c>
      <c r="T3286" s="205" t="s">
        <v>309</v>
      </c>
      <c r="U3286" s="226" t="s">
        <v>309</v>
      </c>
      <c r="V3286" s="147" t="s">
        <v>309</v>
      </c>
      <c r="X3286" s="135"/>
      <c r="Y3286" s="135"/>
      <c r="AA3286" s="135"/>
      <c r="AB3286" s="134"/>
      <c r="AC3286" s="135"/>
      <c r="AD3286" s="135"/>
      <c r="AH3286" s="135"/>
      <c r="AI3286" s="135"/>
    </row>
    <row r="3287" spans="1:35" ht="31.5">
      <c r="A3287" s="205">
        <v>3283</v>
      </c>
      <c r="B3287" s="206" t="s">
        <v>11284</v>
      </c>
      <c r="C3287" s="207" t="str">
        <f xml:space="preserve"> _xlfn.CONCAT(小韻資料表[[#This Row],[聲母拼音碼]],小韻資料表[[#This Row],[韻母拼音碼]],小韻資料表[[#This Row],[調號]])</f>
        <v>cit4</v>
      </c>
      <c r="D3287" s="206" t="s">
        <v>586</v>
      </c>
      <c r="E3287" s="208" t="s">
        <v>585</v>
      </c>
      <c r="F3287" s="205">
        <v>1</v>
      </c>
      <c r="G3287" s="209" t="s">
        <v>11285</v>
      </c>
      <c r="H3287" s="205">
        <f xml:space="preserve"> LEN(小韻資料表[[#This Row],[小韻字集]])</f>
        <v>16</v>
      </c>
      <c r="I3287" s="205" cm="1">
        <f t="array" ref="I3287" xml:space="preserve"> MATCH(TRUE, ISNUMBER( SEARCH( LEFT(小韻資料表[[#This Row],[切語]],1), 切語上字資料表[切語上字]) ), 0)</f>
        <v>30</v>
      </c>
      <c r="J3287" s="210" t="str" cm="1">
        <f t="array" ref="J3287" xml:space="preserve"> INDEX(切語上字資料表[聲母], 小韻資料表[[#This Row],[上字表識別號]])</f>
        <v>照</v>
      </c>
      <c r="K3287" s="210" t="str" cm="1">
        <f t="array" ref="K3287" xml:space="preserve"> INDEX(切語上字資料表[聲母拼音碼], 小韻資料表[[#This Row],[上字表識別號]])</f>
        <v>c</v>
      </c>
      <c r="L3287" s="210" t="str" cm="1">
        <f t="array" ref="L3287" xml:space="preserve"> INDEX(切語上字資料表[清濁], 小韻資料表[[#This Row],[上字表識別號]])</f>
        <v>全清</v>
      </c>
      <c r="M3287" s="223" t="str" cm="1">
        <f t="array" ref="M3287" xml:space="preserve"> INDEX(切語上字資料表[發送收], 小韻資料表[[#This Row],[上字表識別號]])</f>
        <v>發聲</v>
      </c>
      <c r="N3287" s="205" cm="1">
        <f t="array" ref="N3287" xml:space="preserve"> MATCH(TRUE, ISNUMBER( SEARCH( RIGHT(小韻資料表[[#This Row],[切語]],1), 切語下字資料表[切語下字]) ), 0)</f>
        <v>124</v>
      </c>
      <c r="O3287" s="207" t="str" cm="1">
        <f t="array" ref="O3287" xml:space="preserve"> INDEX(切語下字資料表[韻母], 小韻資料表[[#This Row],[下字表識別號]])</f>
        <v>質開3</v>
      </c>
      <c r="P3287" s="207" t="str" cm="1">
        <f t="array" ref="P3287" xml:space="preserve"> INDEX(切語下字資料表[韻母拼音碼], 小韻資料表[[#This Row],[下字表識別號]])</f>
        <v>it</v>
      </c>
      <c r="Q3287" s="210" t="str" cm="1">
        <f t="array" ref="Q3287" xml:space="preserve"> INDEX(設定表!$C$19:$C$23, INT( LEFT(小韻資料表[[#This Row],[目次編碼]],1) ))</f>
        <v>入</v>
      </c>
      <c r="R3287" s="210">
        <f xml:space="preserve">  INDEX(設定表!$C$8:$C$15, MATCH( (RIGHT(小韻資料表[[#This Row],[清濁]]) &amp; 小韻資料表[[#This Row],[調]]), 設定表!$B$8:$B$15, 0))</f>
        <v>4</v>
      </c>
      <c r="S3287" s="205" t="s">
        <v>309</v>
      </c>
      <c r="T3287" s="205" t="s">
        <v>309</v>
      </c>
      <c r="U3287" s="226" t="s">
        <v>309</v>
      </c>
      <c r="V3287" s="146" t="s">
        <v>309</v>
      </c>
      <c r="X3287" s="135"/>
      <c r="Y3287" s="135"/>
      <c r="AA3287" s="135"/>
      <c r="AB3287" s="134"/>
      <c r="AC3287" s="135"/>
      <c r="AD3287" s="135"/>
      <c r="AH3287" s="135"/>
      <c r="AI3287" s="135"/>
    </row>
    <row r="3288" spans="1:35" ht="31.5">
      <c r="A3288" s="205">
        <v>3284</v>
      </c>
      <c r="B3288" s="206" t="s">
        <v>11286</v>
      </c>
      <c r="C3288" s="207" t="str">
        <f xml:space="preserve"> _xlfn.CONCAT(小韻資料表[[#This Row],[聲母拼音碼]],小韻資料表[[#This Row],[韻母拼音碼]],小韻資料表[[#This Row],[調號]])</f>
        <v>jit8</v>
      </c>
      <c r="D3288" s="206" t="s">
        <v>1477</v>
      </c>
      <c r="E3288" s="208" t="s">
        <v>585</v>
      </c>
      <c r="F3288" s="205">
        <v>2</v>
      </c>
      <c r="G3288" s="209" t="s">
        <v>11287</v>
      </c>
      <c r="H3288" s="205">
        <f xml:space="preserve"> LEN(小韻資料表[[#This Row],[小韻字集]])</f>
        <v>5</v>
      </c>
      <c r="I3288" s="205" cm="1">
        <f t="array" ref="I3288" xml:space="preserve"> MATCH(TRUE, ISNUMBER( SEARCH( LEFT(小韻資料表[[#This Row],[切語]],1), 切語上字資料表[切語上字]) ), 0)</f>
        <v>41</v>
      </c>
      <c r="J3288" s="210" t="str" cm="1">
        <f t="array" ref="J3288" xml:space="preserve"> INDEX(切語上字資料表[聲母], 小韻資料表[[#This Row],[上字表識別號]])</f>
        <v>日</v>
      </c>
      <c r="K3288" s="210" t="str" cm="1">
        <f t="array" ref="K3288" xml:space="preserve"> INDEX(切語上字資料表[聲母拼音碼], 小韻資料表[[#This Row],[上字表識別號]])</f>
        <v>j</v>
      </c>
      <c r="L3288" s="210" t="str" cm="1">
        <f t="array" ref="L3288" xml:space="preserve"> INDEX(切語上字資料表[清濁], 小韻資料表[[#This Row],[上字表識別號]])</f>
        <v>次濁</v>
      </c>
      <c r="M3288" s="223" t="str" cm="1">
        <f t="array" ref="M3288" xml:space="preserve"> INDEX(切語上字資料表[發送收], 小韻資料表[[#This Row],[上字表識別號]])</f>
        <v>收聲</v>
      </c>
      <c r="N3288" s="205" cm="1">
        <f t="array" ref="N3288" xml:space="preserve"> MATCH(TRUE, ISNUMBER( SEARCH( RIGHT(小韻資料表[[#This Row],[切語]],1), 切語下字資料表[切語下字]) ), 0)</f>
        <v>124</v>
      </c>
      <c r="O3288" s="207" t="str" cm="1">
        <f t="array" ref="O3288" xml:space="preserve"> INDEX(切語下字資料表[韻母], 小韻資料表[[#This Row],[下字表識別號]])</f>
        <v>質開3</v>
      </c>
      <c r="P3288" s="207" t="str" cm="1">
        <f t="array" ref="P3288" xml:space="preserve"> INDEX(切語下字資料表[韻母拼音碼], 小韻資料表[[#This Row],[下字表識別號]])</f>
        <v>it</v>
      </c>
      <c r="Q3288" s="210" t="str" cm="1">
        <f t="array" ref="Q3288" xml:space="preserve"> INDEX(設定表!$C$19:$C$23, INT( LEFT(小韻資料表[[#This Row],[目次編碼]],1) ))</f>
        <v>入</v>
      </c>
      <c r="R3288" s="210">
        <f xml:space="preserve">  INDEX(設定表!$C$8:$C$15, MATCH( (RIGHT(小韻資料表[[#This Row],[清濁]]) &amp; 小韻資料表[[#This Row],[調]]), 設定表!$B$8:$B$15, 0))</f>
        <v>8</v>
      </c>
      <c r="S3288" s="205" t="s">
        <v>309</v>
      </c>
      <c r="T3288" s="205" t="s">
        <v>309</v>
      </c>
      <c r="U3288" s="226" t="s">
        <v>309</v>
      </c>
      <c r="V3288" s="147" t="s">
        <v>309</v>
      </c>
      <c r="X3288" s="135"/>
      <c r="Y3288" s="135"/>
      <c r="AA3288" s="135"/>
      <c r="AB3288" s="134"/>
      <c r="AC3288" s="135"/>
      <c r="AD3288" s="135"/>
      <c r="AH3288" s="135"/>
      <c r="AI3288" s="135"/>
    </row>
    <row r="3289" spans="1:35" ht="31.5">
      <c r="A3289" s="205">
        <v>3285</v>
      </c>
      <c r="B3289" s="206" t="s">
        <v>11288</v>
      </c>
      <c r="C3289" s="207" t="str">
        <f xml:space="preserve"> _xlfn.CONCAT(小韻資料表[[#This Row],[聲母拼音碼]],小韻資料表[[#This Row],[韻母拼音碼]],小韻資料表[[#This Row],[調號]])</f>
        <v>sit8</v>
      </c>
      <c r="D3289" s="206" t="s">
        <v>11289</v>
      </c>
      <c r="E3289" s="208" t="s">
        <v>585</v>
      </c>
      <c r="F3289" s="205">
        <v>3</v>
      </c>
      <c r="G3289" s="209" t="s">
        <v>11289</v>
      </c>
      <c r="H3289" s="205">
        <f xml:space="preserve"> LEN(小韻資料表[[#This Row],[小韻字集]])</f>
        <v>1</v>
      </c>
      <c r="I3289" s="205" cm="1">
        <f t="array" ref="I3289" xml:space="preserve"> MATCH(TRUE, ISNUMBER( SEARCH( LEFT(小韻資料表[[#This Row],[切語]],1), 切語上字資料表[切語上字]) ), 0)</f>
        <v>32</v>
      </c>
      <c r="J3289" s="210" t="str" cm="1">
        <f t="array" ref="J3289" xml:space="preserve"> INDEX(切語上字資料表[聲母], 小韻資料表[[#This Row],[上字表識別號]])</f>
        <v>神</v>
      </c>
      <c r="K3289" s="210" t="str" cm="1">
        <f t="array" ref="K3289" xml:space="preserve"> INDEX(切語上字資料表[聲母拼音碼], 小韻資料表[[#This Row],[上字表識別號]])</f>
        <v>s</v>
      </c>
      <c r="L3289" s="210" t="str" cm="1">
        <f t="array" ref="L3289" xml:space="preserve"> INDEX(切語上字資料表[清濁], 小韻資料表[[#This Row],[上字表識別號]])</f>
        <v>全濁</v>
      </c>
      <c r="M3289" s="223" t="str" cm="1">
        <f t="array" ref="M3289" xml:space="preserve"> INDEX(切語上字資料表[發送收], 小韻資料表[[#This Row],[上字表識別號]])</f>
        <v>發聲</v>
      </c>
      <c r="N3289" s="205" cm="1">
        <f t="array" ref="N3289" xml:space="preserve"> MATCH(TRUE, ISNUMBER( SEARCH( RIGHT(小韻資料表[[#This Row],[切語]],1), 切語下字資料表[切語下字]) ), 0)</f>
        <v>124</v>
      </c>
      <c r="O3289" s="207" t="str" cm="1">
        <f t="array" ref="O3289" xml:space="preserve"> INDEX(切語下字資料表[韻母], 小韻資料表[[#This Row],[下字表識別號]])</f>
        <v>質開3</v>
      </c>
      <c r="P3289" s="207" t="str" cm="1">
        <f t="array" ref="P3289" xml:space="preserve"> INDEX(切語下字資料表[韻母拼音碼], 小韻資料表[[#This Row],[下字表識別號]])</f>
        <v>it</v>
      </c>
      <c r="Q3289" s="210" t="str" cm="1">
        <f t="array" ref="Q3289" xml:space="preserve"> INDEX(設定表!$C$19:$C$23, INT( LEFT(小韻資料表[[#This Row],[目次編碼]],1) ))</f>
        <v>入</v>
      </c>
      <c r="R3289" s="210">
        <f xml:space="preserve">  INDEX(設定表!$C$8:$C$15, MATCH( (RIGHT(小韻資料表[[#This Row],[清濁]]) &amp; 小韻資料表[[#This Row],[調]]), 設定表!$B$8:$B$15, 0))</f>
        <v>8</v>
      </c>
      <c r="S3289" s="205" t="s">
        <v>309</v>
      </c>
      <c r="T3289" s="205" t="s">
        <v>309</v>
      </c>
      <c r="U3289" s="226" t="s">
        <v>309</v>
      </c>
      <c r="V3289" s="146" t="s">
        <v>309</v>
      </c>
      <c r="X3289" s="135"/>
      <c r="Y3289" s="135"/>
      <c r="AA3289" s="135"/>
      <c r="AB3289" s="134"/>
      <c r="AC3289" s="135"/>
      <c r="AD3289" s="135"/>
      <c r="AH3289" s="135"/>
      <c r="AI3289" s="135"/>
    </row>
    <row r="3290" spans="1:35" ht="31.5">
      <c r="A3290" s="205">
        <v>3286</v>
      </c>
      <c r="B3290" s="206" t="s">
        <v>11290</v>
      </c>
      <c r="C3290" s="207" t="str">
        <f xml:space="preserve"> _xlfn.CONCAT(小韻資料表[[#This Row],[聲母拼音碼]],小韻資料表[[#This Row],[韻母拼音碼]],小韻資料表[[#This Row],[調號]])</f>
        <v>tit8</v>
      </c>
      <c r="D3290" s="206" t="s">
        <v>11291</v>
      </c>
      <c r="E3290" s="208" t="s">
        <v>585</v>
      </c>
      <c r="F3290" s="205">
        <v>4</v>
      </c>
      <c r="G3290" s="209" t="s">
        <v>11292</v>
      </c>
      <c r="H3290" s="205">
        <f xml:space="preserve"> LEN(小韻資料表[[#This Row],[小韻字集]])</f>
        <v>15</v>
      </c>
      <c r="I3290" s="205" cm="1">
        <f t="array" ref="I3290" xml:space="preserve"> MATCH(TRUE, ISNUMBER( SEARCH( LEFT(小韻資料表[[#This Row],[切語]],1), 切語上字資料表[切語上字]) ), 0)</f>
        <v>11</v>
      </c>
      <c r="J3290" s="210" t="str" cm="1">
        <f t="array" ref="J3290" xml:space="preserve"> INDEX(切語上字資料表[聲母], 小韻資料表[[#This Row],[上字表識別號]])</f>
        <v>澄</v>
      </c>
      <c r="K3290" s="210" t="str" cm="1">
        <f t="array" ref="K3290" xml:space="preserve"> INDEX(切語上字資料表[聲母拼音碼], 小韻資料表[[#This Row],[上字表識別號]])</f>
        <v>t</v>
      </c>
      <c r="L3290" s="210" t="str" cm="1">
        <f t="array" ref="L3290" xml:space="preserve"> INDEX(切語上字資料表[清濁], 小韻資料表[[#This Row],[上字表識別號]])</f>
        <v>全濁</v>
      </c>
      <c r="M3290" s="223" cm="1">
        <f t="array" ref="M3290" xml:space="preserve"> INDEX(切語上字資料表[發送收], 小韻資料表[[#This Row],[上字表識別號]])</f>
        <v>0</v>
      </c>
      <c r="N3290" s="205" cm="1">
        <f t="array" ref="N3290" xml:space="preserve"> MATCH(TRUE, ISNUMBER( SEARCH( RIGHT(小韻資料表[[#This Row],[切語]],1), 切語下字資料表[切語下字]) ), 0)</f>
        <v>124</v>
      </c>
      <c r="O3290" s="207" t="str" cm="1">
        <f t="array" ref="O3290" xml:space="preserve"> INDEX(切語下字資料表[韻母], 小韻資料表[[#This Row],[下字表識別號]])</f>
        <v>質開3</v>
      </c>
      <c r="P3290" s="207" t="str" cm="1">
        <f t="array" ref="P3290" xml:space="preserve"> INDEX(切語下字資料表[韻母拼音碼], 小韻資料表[[#This Row],[下字表識別號]])</f>
        <v>it</v>
      </c>
      <c r="Q3290" s="210" t="str" cm="1">
        <f t="array" ref="Q3290" xml:space="preserve"> INDEX(設定表!$C$19:$C$23, INT( LEFT(小韻資料表[[#This Row],[目次編碼]],1) ))</f>
        <v>入</v>
      </c>
      <c r="R3290" s="210">
        <f xml:space="preserve">  INDEX(設定表!$C$8:$C$15, MATCH( (RIGHT(小韻資料表[[#This Row],[清濁]]) &amp; 小韻資料表[[#This Row],[調]]), 設定表!$B$8:$B$15, 0))</f>
        <v>8</v>
      </c>
      <c r="S3290" s="205" t="s">
        <v>309</v>
      </c>
      <c r="T3290" s="205" t="s">
        <v>309</v>
      </c>
      <c r="U3290" s="226" t="s">
        <v>309</v>
      </c>
      <c r="V3290" s="147" t="s">
        <v>309</v>
      </c>
      <c r="X3290" s="135"/>
      <c r="Y3290" s="135"/>
      <c r="AA3290" s="135"/>
      <c r="AB3290" s="134"/>
      <c r="AC3290" s="135"/>
      <c r="AD3290" s="135"/>
      <c r="AH3290" s="135"/>
      <c r="AI3290" s="135"/>
    </row>
    <row r="3291" spans="1:35" ht="31.5">
      <c r="A3291" s="205">
        <v>3287</v>
      </c>
      <c r="B3291" s="206" t="s">
        <v>11293</v>
      </c>
      <c r="C3291" s="207" t="str">
        <f xml:space="preserve"> _xlfn.CONCAT(小韻資料表[[#This Row],[聲母拼音碼]],小韻資料表[[#This Row],[韻母拼音碼]],小韻資料表[[#This Row],[調號]])</f>
        <v>sit4</v>
      </c>
      <c r="D3291" s="206" t="s">
        <v>11294</v>
      </c>
      <c r="E3291" s="208" t="s">
        <v>585</v>
      </c>
      <c r="F3291" s="205">
        <v>5</v>
      </c>
      <c r="G3291" s="209" t="s">
        <v>11295</v>
      </c>
      <c r="H3291" s="205">
        <f xml:space="preserve"> LEN(小韻資料表[[#This Row],[小韻字集]])</f>
        <v>11</v>
      </c>
      <c r="I3291" s="205" cm="1">
        <f t="array" ref="I3291" xml:space="preserve"> MATCH(TRUE, ISNUMBER( SEARCH( LEFT(小韻資料表[[#This Row],[切語]],1), 切語上字資料表[切語上字]) ), 0)</f>
        <v>24</v>
      </c>
      <c r="J3291" s="210" t="str" cm="1">
        <f t="array" ref="J3291" xml:space="preserve"> INDEX(切語上字資料表[聲母], 小韻資料表[[#This Row],[上字表識別號]])</f>
        <v>心</v>
      </c>
      <c r="K3291" s="210" t="str" cm="1">
        <f t="array" ref="K3291" xml:space="preserve"> INDEX(切語上字資料表[聲母拼音碼], 小韻資料表[[#This Row],[上字表識別號]])</f>
        <v>s</v>
      </c>
      <c r="L3291" s="210" t="str" cm="1">
        <f t="array" ref="L3291" xml:space="preserve"> INDEX(切語上字資料表[清濁], 小韻資料表[[#This Row],[上字表識別號]])</f>
        <v>全清</v>
      </c>
      <c r="M3291" s="223" t="str" cm="1">
        <f t="array" ref="M3291" xml:space="preserve"> INDEX(切語上字資料表[發送收], 小韻資料表[[#This Row],[上字表識別號]])</f>
        <v>送氣</v>
      </c>
      <c r="N3291" s="205" cm="1">
        <f t="array" ref="N3291" xml:space="preserve"> MATCH(TRUE, ISNUMBER( SEARCH( RIGHT(小韻資料表[[#This Row],[切語]],1), 切語下字資料表[切語下字]) ), 0)</f>
        <v>124</v>
      </c>
      <c r="O3291" s="207" t="str" cm="1">
        <f t="array" ref="O3291" xml:space="preserve"> INDEX(切語下字資料表[韻母], 小韻資料表[[#This Row],[下字表識別號]])</f>
        <v>質開3</v>
      </c>
      <c r="P3291" s="207" t="str" cm="1">
        <f t="array" ref="P3291" xml:space="preserve"> INDEX(切語下字資料表[韻母拼音碼], 小韻資料表[[#This Row],[下字表識別號]])</f>
        <v>it</v>
      </c>
      <c r="Q3291" s="210" t="str" cm="1">
        <f t="array" ref="Q3291" xml:space="preserve"> INDEX(設定表!$C$19:$C$23, INT( LEFT(小韻資料表[[#This Row],[目次編碼]],1) ))</f>
        <v>入</v>
      </c>
      <c r="R3291" s="210">
        <f xml:space="preserve">  INDEX(設定表!$C$8:$C$15, MATCH( (RIGHT(小韻資料表[[#This Row],[清濁]]) &amp; 小韻資料表[[#This Row],[調]]), 設定表!$B$8:$B$15, 0))</f>
        <v>4</v>
      </c>
      <c r="S3291" s="205" t="s">
        <v>309</v>
      </c>
      <c r="T3291" s="205" t="s">
        <v>309</v>
      </c>
      <c r="U3291" s="226" t="s">
        <v>309</v>
      </c>
      <c r="V3291" s="146" t="s">
        <v>309</v>
      </c>
      <c r="X3291" s="135"/>
      <c r="Y3291" s="135"/>
      <c r="AA3291" s="135"/>
      <c r="AB3291" s="134"/>
      <c r="AC3291" s="135"/>
      <c r="AD3291" s="135"/>
      <c r="AH3291" s="135"/>
      <c r="AI3291" s="135"/>
    </row>
    <row r="3292" spans="1:35" ht="31.5">
      <c r="A3292" s="205">
        <v>3288</v>
      </c>
      <c r="B3292" s="206" t="s">
        <v>11296</v>
      </c>
      <c r="C3292" s="207" t="str">
        <f xml:space="preserve"> _xlfn.CONCAT(小韻資料表[[#This Row],[聲母拼音碼]],小韻資料表[[#This Row],[韻母拼音碼]],小韻資料表[[#This Row],[調號]])</f>
        <v>Øit4</v>
      </c>
      <c r="D3292" s="206" t="s">
        <v>11297</v>
      </c>
      <c r="E3292" s="208" t="s">
        <v>585</v>
      </c>
      <c r="F3292" s="205">
        <v>6</v>
      </c>
      <c r="G3292" s="209" t="s">
        <v>11298</v>
      </c>
      <c r="H3292" s="205">
        <f xml:space="preserve"> LEN(小韻資料表[[#This Row],[小韻字集]])</f>
        <v>3</v>
      </c>
      <c r="I3292" s="205" cm="1">
        <f t="array" ref="I3292" xml:space="preserve"> MATCH(TRUE, ISNUMBER( SEARCH( LEFT(小韻資料表[[#This Row],[切語]],1), 切語上字資料表[切語上字]) ), 0)</f>
        <v>35</v>
      </c>
      <c r="J3292" s="210" t="str" cm="1">
        <f t="array" ref="J3292" xml:space="preserve"> INDEX(切語上字資料表[聲母], 小韻資料表[[#This Row],[上字表識別號]])</f>
        <v>影</v>
      </c>
      <c r="K3292" s="210" t="str" cm="1">
        <f t="array" ref="K3292" xml:space="preserve"> INDEX(切語上字資料表[聲母拼音碼], 小韻資料表[[#This Row],[上字表識別號]])</f>
        <v>Ø</v>
      </c>
      <c r="L3292" s="210" t="str" cm="1">
        <f t="array" ref="L3292" xml:space="preserve"> INDEX(切語上字資料表[清濁], 小韻資料表[[#This Row],[上字表識別號]])</f>
        <v>全清</v>
      </c>
      <c r="M3292" s="223" t="str" cm="1">
        <f t="array" ref="M3292" xml:space="preserve"> INDEX(切語上字資料表[發送收], 小韻資料表[[#This Row],[上字表識別號]])</f>
        <v>發聲</v>
      </c>
      <c r="N3292" s="205" cm="1">
        <f t="array" ref="N3292" xml:space="preserve"> MATCH(TRUE, ISNUMBER( SEARCH( RIGHT(小韻資料表[[#This Row],[切語]],1), 切語下字資料表[切語下字]) ), 0)</f>
        <v>124</v>
      </c>
      <c r="O3292" s="207" t="str" cm="1">
        <f t="array" ref="O3292" xml:space="preserve"> INDEX(切語下字資料表[韻母], 小韻資料表[[#This Row],[下字表識別號]])</f>
        <v>質開3</v>
      </c>
      <c r="P3292" s="207" t="str" cm="1">
        <f t="array" ref="P3292" xml:space="preserve"> INDEX(切語下字資料表[韻母拼音碼], 小韻資料表[[#This Row],[下字表識別號]])</f>
        <v>it</v>
      </c>
      <c r="Q3292" s="210" t="str" cm="1">
        <f t="array" ref="Q3292" xml:space="preserve"> INDEX(設定表!$C$19:$C$23, INT( LEFT(小韻資料表[[#This Row],[目次編碼]],1) ))</f>
        <v>入</v>
      </c>
      <c r="R3292" s="210">
        <f xml:space="preserve">  INDEX(設定表!$C$8:$C$15, MATCH( (RIGHT(小韻資料表[[#This Row],[清濁]]) &amp; 小韻資料表[[#This Row],[調]]), 設定表!$B$8:$B$15, 0))</f>
        <v>4</v>
      </c>
      <c r="S3292" s="205" t="s">
        <v>309</v>
      </c>
      <c r="T3292" s="205" t="s">
        <v>309</v>
      </c>
      <c r="U3292" s="226" t="s">
        <v>309</v>
      </c>
      <c r="V3292" s="147" t="s">
        <v>309</v>
      </c>
      <c r="X3292" s="135"/>
      <c r="Y3292" s="135"/>
      <c r="AA3292" s="135"/>
      <c r="AB3292" s="134"/>
      <c r="AC3292" s="135"/>
      <c r="AD3292" s="135"/>
      <c r="AH3292" s="135"/>
      <c r="AI3292" s="135"/>
    </row>
    <row r="3293" spans="1:35" ht="31.5">
      <c r="A3293" s="205">
        <v>3289</v>
      </c>
      <c r="B3293" s="206" t="s">
        <v>11299</v>
      </c>
      <c r="C3293" s="207" t="str">
        <f xml:space="preserve"> _xlfn.CONCAT(小韻資料表[[#This Row],[聲母拼音碼]],小韻資料表[[#This Row],[韻母拼音碼]],小韻資料表[[#This Row],[調號]])</f>
        <v>chit4</v>
      </c>
      <c r="D3293" s="206" t="s">
        <v>11300</v>
      </c>
      <c r="E3293" s="208" t="s">
        <v>585</v>
      </c>
      <c r="F3293" s="205">
        <v>7</v>
      </c>
      <c r="G3293" s="209" t="s">
        <v>11301</v>
      </c>
      <c r="H3293" s="205">
        <f xml:space="preserve"> LEN(小韻資料表[[#This Row],[小韻字集]])</f>
        <v>13</v>
      </c>
      <c r="I3293" s="205" cm="1">
        <f t="array" ref="I3293" xml:space="preserve"> MATCH(TRUE, ISNUMBER( SEARCH( LEFT(小韻資料表[[#This Row],[切語]],1), 切語上字資料表[切語上字]) ), 0)</f>
        <v>22</v>
      </c>
      <c r="J3293" s="210" t="str" cm="1">
        <f t="array" ref="J3293" xml:space="preserve"> INDEX(切語上字資料表[聲母], 小韻資料表[[#This Row],[上字表識別號]])</f>
        <v>清</v>
      </c>
      <c r="K3293" s="210" t="str" cm="1">
        <f t="array" ref="K3293" xml:space="preserve"> INDEX(切語上字資料表[聲母拼音碼], 小韻資料表[[#This Row],[上字表識別號]])</f>
        <v>ch</v>
      </c>
      <c r="L3293" s="210" t="str" cm="1">
        <f t="array" ref="L3293" xml:space="preserve"> INDEX(切語上字資料表[清濁], 小韻資料表[[#This Row],[上字表識別號]])</f>
        <v>次清</v>
      </c>
      <c r="M3293" s="223" t="str" cm="1">
        <f t="array" ref="M3293" xml:space="preserve"> INDEX(切語上字資料表[發送收], 小韻資料表[[#This Row],[上字表識別號]])</f>
        <v>送氣</v>
      </c>
      <c r="N3293" s="205" cm="1">
        <f t="array" ref="N3293" xml:space="preserve"> MATCH(TRUE, ISNUMBER( SEARCH( RIGHT(小韻資料表[[#This Row],[切語]],1), 切語下字資料表[切語下字]) ), 0)</f>
        <v>124</v>
      </c>
      <c r="O3293" s="207" t="str" cm="1">
        <f t="array" ref="O3293" xml:space="preserve"> INDEX(切語下字資料表[韻母], 小韻資料表[[#This Row],[下字表識別號]])</f>
        <v>質開3</v>
      </c>
      <c r="P3293" s="207" t="str" cm="1">
        <f t="array" ref="P3293" xml:space="preserve"> INDEX(切語下字資料表[韻母拼音碼], 小韻資料表[[#This Row],[下字表識別號]])</f>
        <v>it</v>
      </c>
      <c r="Q3293" s="210" t="str" cm="1">
        <f t="array" ref="Q3293" xml:space="preserve"> INDEX(設定表!$C$19:$C$23, INT( LEFT(小韻資料表[[#This Row],[目次編碼]],1) ))</f>
        <v>入</v>
      </c>
      <c r="R3293" s="210">
        <f xml:space="preserve">  INDEX(設定表!$C$8:$C$15, MATCH( (RIGHT(小韻資料表[[#This Row],[清濁]]) &amp; 小韻資料表[[#This Row],[調]]), 設定表!$B$8:$B$15, 0))</f>
        <v>4</v>
      </c>
      <c r="S3293" s="205" t="s">
        <v>11302</v>
      </c>
      <c r="T3293" s="205" t="s">
        <v>309</v>
      </c>
      <c r="U3293" s="226" t="s">
        <v>309</v>
      </c>
      <c r="V3293" s="146" t="s">
        <v>11303</v>
      </c>
      <c r="X3293" s="135"/>
      <c r="Y3293" s="135"/>
      <c r="AA3293" s="135"/>
      <c r="AB3293" s="134"/>
      <c r="AC3293" s="135"/>
      <c r="AD3293" s="135"/>
      <c r="AH3293" s="135"/>
      <c r="AI3293" s="135"/>
    </row>
    <row r="3294" spans="1:35" ht="31.5">
      <c r="A3294" s="205">
        <v>3290</v>
      </c>
      <c r="B3294" s="206" t="s">
        <v>11304</v>
      </c>
      <c r="C3294" s="207" t="str">
        <f xml:space="preserve"> _xlfn.CONCAT(小韻資料表[[#This Row],[聲母拼音碼]],小韻資料表[[#This Row],[韻母拼音碼]],小韻資料表[[#This Row],[調號]])</f>
        <v>phit4</v>
      </c>
      <c r="D3294" s="206" t="s">
        <v>11305</v>
      </c>
      <c r="E3294" s="208" t="s">
        <v>585</v>
      </c>
      <c r="F3294" s="205">
        <v>8</v>
      </c>
      <c r="G3294" s="209" t="s">
        <v>11306</v>
      </c>
      <c r="H3294" s="205">
        <f xml:space="preserve"> LEN(小韻資料表[[#This Row],[小韻字集]])</f>
        <v>5</v>
      </c>
      <c r="I3294" s="205" cm="1">
        <f t="array" ref="I3294" xml:space="preserve"> MATCH(TRUE, ISNUMBER( SEARCH( LEFT(小韻資料表[[#This Row],[切語]],1), 切語上字資料表[切語上字]) ), 0)</f>
        <v>14</v>
      </c>
      <c r="J3294" s="210" t="str" cm="1">
        <f t="array" ref="J3294" xml:space="preserve"> INDEX(切語上字資料表[聲母], 小韻資料表[[#This Row],[上字表識別號]])</f>
        <v>滂</v>
      </c>
      <c r="K3294" s="210" t="str" cm="1">
        <f t="array" ref="K3294" xml:space="preserve"> INDEX(切語上字資料表[聲母拼音碼], 小韻資料表[[#This Row],[上字表識別號]])</f>
        <v>ph</v>
      </c>
      <c r="L3294" s="210" t="str" cm="1">
        <f t="array" ref="L3294" xml:space="preserve"> INDEX(切語上字資料表[清濁], 小韻資料表[[#This Row],[上字表識別號]])</f>
        <v>次清</v>
      </c>
      <c r="M3294" s="223" t="str" cm="1">
        <f t="array" ref="M3294" xml:space="preserve"> INDEX(切語上字資料表[發送收], 小韻資料表[[#This Row],[上字表識別號]])</f>
        <v>送氣</v>
      </c>
      <c r="N3294" s="205" cm="1">
        <f t="array" ref="N3294" xml:space="preserve"> MATCH(TRUE, ISNUMBER( SEARCH( RIGHT(小韻資料表[[#This Row],[切語]],1), 切語下字資料表[切語下字]) ), 0)</f>
        <v>124</v>
      </c>
      <c r="O3294" s="207" t="str" cm="1">
        <f t="array" ref="O3294" xml:space="preserve"> INDEX(切語下字資料表[韻母], 小韻資料表[[#This Row],[下字表識別號]])</f>
        <v>質開3</v>
      </c>
      <c r="P3294" s="207" t="str" cm="1">
        <f t="array" ref="P3294" xml:space="preserve"> INDEX(切語下字資料表[韻母拼音碼], 小韻資料表[[#This Row],[下字表識別號]])</f>
        <v>it</v>
      </c>
      <c r="Q3294" s="210" t="str" cm="1">
        <f t="array" ref="Q3294" xml:space="preserve"> INDEX(設定表!$C$19:$C$23, INT( LEFT(小韻資料表[[#This Row],[目次編碼]],1) ))</f>
        <v>入</v>
      </c>
      <c r="R3294" s="210">
        <f xml:space="preserve">  INDEX(設定表!$C$8:$C$15, MATCH( (RIGHT(小韻資料表[[#This Row],[清濁]]) &amp; 小韻資料表[[#This Row],[調]]), 設定表!$B$8:$B$15, 0))</f>
        <v>4</v>
      </c>
      <c r="S3294" s="205" t="s">
        <v>309</v>
      </c>
      <c r="T3294" s="205" t="s">
        <v>309</v>
      </c>
      <c r="U3294" s="226" t="s">
        <v>309</v>
      </c>
      <c r="V3294" s="147" t="s">
        <v>309</v>
      </c>
      <c r="X3294" s="135"/>
      <c r="Y3294" s="135"/>
      <c r="AA3294" s="135"/>
      <c r="AB3294" s="134"/>
      <c r="AC3294" s="135"/>
      <c r="AD3294" s="135"/>
      <c r="AH3294" s="135"/>
      <c r="AI3294" s="135"/>
    </row>
    <row r="3295" spans="1:35" ht="31.5">
      <c r="A3295" s="205">
        <v>3291</v>
      </c>
      <c r="B3295" s="206" t="s">
        <v>11307</v>
      </c>
      <c r="C3295" s="207" t="str">
        <f xml:space="preserve"> _xlfn.CONCAT(小韻資料表[[#This Row],[聲母拼音碼]],小韻資料表[[#This Row],[韻母拼音碼]],小韻資料表[[#This Row],[調號]])</f>
        <v>kit4</v>
      </c>
      <c r="D3295" s="206" t="s">
        <v>11308</v>
      </c>
      <c r="E3295" s="208" t="s">
        <v>585</v>
      </c>
      <c r="F3295" s="205">
        <v>9</v>
      </c>
      <c r="G3295" s="209" t="s">
        <v>11309</v>
      </c>
      <c r="H3295" s="205">
        <f xml:space="preserve"> LEN(小韻資料表[[#This Row],[小韻字集]])</f>
        <v>10</v>
      </c>
      <c r="I3295" s="205" cm="1">
        <f t="array" ref="I3295" xml:space="preserve"> MATCH(TRUE, ISNUMBER( SEARCH( LEFT(小韻資料表[[#This Row],[切語]],1), 切語上字資料表[切語上字]) ), 0)</f>
        <v>1</v>
      </c>
      <c r="J3295" s="210" t="str" cm="1">
        <f t="array" ref="J3295" xml:space="preserve"> INDEX(切語上字資料表[聲母], 小韻資料表[[#This Row],[上字表識別號]])</f>
        <v>見</v>
      </c>
      <c r="K3295" s="210" t="str" cm="1">
        <f t="array" ref="K3295" xml:space="preserve"> INDEX(切語上字資料表[聲母拼音碼], 小韻資料表[[#This Row],[上字表識別號]])</f>
        <v>k</v>
      </c>
      <c r="L3295" s="210" t="str" cm="1">
        <f t="array" ref="L3295" xml:space="preserve"> INDEX(切語上字資料表[清濁], 小韻資料表[[#This Row],[上字表識別號]])</f>
        <v>全清</v>
      </c>
      <c r="M3295" s="223" t="str" cm="1">
        <f t="array" ref="M3295" xml:space="preserve"> INDEX(切語上字資料表[發送收], 小韻資料表[[#This Row],[上字表識別號]])</f>
        <v>發聲</v>
      </c>
      <c r="N3295" s="205" cm="1">
        <f t="array" ref="N3295" xml:space="preserve"> MATCH(TRUE, ISNUMBER( SEARCH( RIGHT(小韻資料表[[#This Row],[切語]],1), 切語下字資料表[切語下字]) ), 0)</f>
        <v>124</v>
      </c>
      <c r="O3295" s="207" t="str" cm="1">
        <f t="array" ref="O3295" xml:space="preserve"> INDEX(切語下字資料表[韻母], 小韻資料表[[#This Row],[下字表識別號]])</f>
        <v>質開3</v>
      </c>
      <c r="P3295" s="207" t="str" cm="1">
        <f t="array" ref="P3295" xml:space="preserve"> INDEX(切語下字資料表[韻母拼音碼], 小韻資料表[[#This Row],[下字表識別號]])</f>
        <v>it</v>
      </c>
      <c r="Q3295" s="210" t="str" cm="1">
        <f t="array" ref="Q3295" xml:space="preserve"> INDEX(設定表!$C$19:$C$23, INT( LEFT(小韻資料表[[#This Row],[目次編碼]],1) ))</f>
        <v>入</v>
      </c>
      <c r="R3295" s="210">
        <f xml:space="preserve">  INDEX(設定表!$C$8:$C$15, MATCH( (RIGHT(小韻資料表[[#This Row],[清濁]]) &amp; 小韻資料表[[#This Row],[調]]), 設定表!$B$8:$B$15, 0))</f>
        <v>4</v>
      </c>
      <c r="S3295" s="205" t="s">
        <v>309</v>
      </c>
      <c r="T3295" s="205" t="s">
        <v>309</v>
      </c>
      <c r="U3295" s="226" t="s">
        <v>309</v>
      </c>
      <c r="V3295" s="146" t="s">
        <v>309</v>
      </c>
      <c r="X3295" s="135"/>
      <c r="Y3295" s="135"/>
      <c r="AA3295" s="135"/>
      <c r="AB3295" s="134"/>
      <c r="AC3295" s="135"/>
      <c r="AD3295" s="135"/>
      <c r="AH3295" s="135"/>
      <c r="AI3295" s="135"/>
    </row>
    <row r="3296" spans="1:35" ht="31.5">
      <c r="A3296" s="205">
        <v>3292</v>
      </c>
      <c r="B3296" s="206" t="s">
        <v>11310</v>
      </c>
      <c r="C3296" s="207" t="str">
        <f xml:space="preserve"> _xlfn.CONCAT(小韻資料表[[#This Row],[聲母拼音碼]],小韻資料表[[#This Row],[韻母拼音碼]],小韻資料表[[#This Row],[調號]])</f>
        <v>nit8</v>
      </c>
      <c r="D3296" s="206" t="s">
        <v>11311</v>
      </c>
      <c r="E3296" s="208" t="s">
        <v>585</v>
      </c>
      <c r="F3296" s="205">
        <v>10</v>
      </c>
      <c r="G3296" s="209" t="s">
        <v>11312</v>
      </c>
      <c r="H3296" s="205">
        <f xml:space="preserve"> LEN(小韻資料表[[#This Row],[小韻字集]])</f>
        <v>7</v>
      </c>
      <c r="I3296" s="205" cm="1">
        <f t="array" ref="I3296" xml:space="preserve"> MATCH(TRUE, ISNUMBER( SEARCH( LEFT(小韻資料表[[#This Row],[切語]],1), 切語上字資料表[切語上字]) ), 0)</f>
        <v>12</v>
      </c>
      <c r="J3296" s="210" t="str" cm="1">
        <f t="array" ref="J3296" xml:space="preserve"> INDEX(切語上字資料表[聲母], 小韻資料表[[#This Row],[上字表識別號]])</f>
        <v>娘</v>
      </c>
      <c r="K3296" s="210" t="str" cm="1">
        <f t="array" ref="K3296" xml:space="preserve"> INDEX(切語上字資料表[聲母拼音碼], 小韻資料表[[#This Row],[上字表識別號]])</f>
        <v>n</v>
      </c>
      <c r="L3296" s="210" t="str" cm="1">
        <f t="array" ref="L3296" xml:space="preserve"> INDEX(切語上字資料表[清濁], 小韻資料表[[#This Row],[上字表識別號]])</f>
        <v>次濁</v>
      </c>
      <c r="M3296" s="223" t="str" cm="1">
        <f t="array" ref="M3296" xml:space="preserve"> INDEX(切語上字資料表[發送收], 小韻資料表[[#This Row],[上字表識別號]])</f>
        <v>收聲</v>
      </c>
      <c r="N3296" s="205" cm="1">
        <f t="array" ref="N3296" xml:space="preserve"> MATCH(TRUE, ISNUMBER( SEARCH( RIGHT(小韻資料表[[#This Row],[切語]],1), 切語下字資料表[切語下字]) ), 0)</f>
        <v>124</v>
      </c>
      <c r="O3296" s="207" t="str" cm="1">
        <f t="array" ref="O3296" xml:space="preserve"> INDEX(切語下字資料表[韻母], 小韻資料表[[#This Row],[下字表識別號]])</f>
        <v>質開3</v>
      </c>
      <c r="P3296" s="207" t="str" cm="1">
        <f t="array" ref="P3296" xml:space="preserve"> INDEX(切語下字資料表[韻母拼音碼], 小韻資料表[[#This Row],[下字表識別號]])</f>
        <v>it</v>
      </c>
      <c r="Q3296" s="210" t="str" cm="1">
        <f t="array" ref="Q3296" xml:space="preserve"> INDEX(設定表!$C$19:$C$23, INT( LEFT(小韻資料表[[#This Row],[目次編碼]],1) ))</f>
        <v>入</v>
      </c>
      <c r="R3296" s="210">
        <f xml:space="preserve">  INDEX(設定表!$C$8:$C$15, MATCH( (RIGHT(小韻資料表[[#This Row],[清濁]]) &amp; 小韻資料表[[#This Row],[調]]), 設定表!$B$8:$B$15, 0))</f>
        <v>8</v>
      </c>
      <c r="S3296" s="205" t="s">
        <v>309</v>
      </c>
      <c r="T3296" s="205" t="s">
        <v>309</v>
      </c>
      <c r="U3296" s="226" t="s">
        <v>309</v>
      </c>
      <c r="V3296" s="147" t="s">
        <v>309</v>
      </c>
      <c r="X3296" s="135"/>
      <c r="Y3296" s="135"/>
      <c r="AA3296" s="135"/>
      <c r="AB3296" s="134"/>
      <c r="AC3296" s="135"/>
      <c r="AD3296" s="135"/>
      <c r="AH3296" s="135"/>
      <c r="AI3296" s="135"/>
    </row>
    <row r="3297" spans="1:35" ht="31.5">
      <c r="A3297" s="205">
        <v>3293</v>
      </c>
      <c r="B3297" s="206" t="s">
        <v>11313</v>
      </c>
      <c r="C3297" s="207" t="str">
        <f xml:space="preserve"> _xlfn.CONCAT(小韻資料表[[#This Row],[聲母拼音碼]],小韻資料表[[#This Row],[韻母拼音碼]],小韻資料表[[#This Row],[調號]])</f>
        <v>Øit8</v>
      </c>
      <c r="D3297" s="206" t="s">
        <v>11314</v>
      </c>
      <c r="E3297" s="208" t="s">
        <v>585</v>
      </c>
      <c r="F3297" s="205">
        <v>11</v>
      </c>
      <c r="G3297" s="209" t="s">
        <v>11315</v>
      </c>
      <c r="H3297" s="205">
        <f xml:space="preserve"> LEN(小韻資料表[[#This Row],[小韻字集]])</f>
        <v>12</v>
      </c>
      <c r="I3297" s="205" cm="1">
        <f t="array" ref="I3297" xml:space="preserve"> MATCH(TRUE, ISNUMBER( SEARCH( LEFT(小韻資料表[[#This Row],[切語]],1), 切語上字資料表[切語上字]) ), 0)</f>
        <v>39</v>
      </c>
      <c r="J3297" s="210" t="str" cm="1">
        <f t="array" ref="J3297" xml:space="preserve"> INDEX(切語上字資料表[聲母], 小韻資料表[[#This Row],[上字表識別號]])</f>
        <v>喻</v>
      </c>
      <c r="K3297" s="210" t="str" cm="1">
        <f t="array" ref="K3297" xml:space="preserve"> INDEX(切語上字資料表[聲母拼音碼], 小韻資料表[[#This Row],[上字表識別號]])</f>
        <v>Ø</v>
      </c>
      <c r="L3297" s="210" t="str" cm="1">
        <f t="array" ref="L3297" xml:space="preserve"> INDEX(切語上字資料表[清濁], 小韻資料表[[#This Row],[上字表識別號]])</f>
        <v>次濁</v>
      </c>
      <c r="M3297" s="223" t="str" cm="1">
        <f t="array" ref="M3297" xml:space="preserve"> INDEX(切語上字資料表[發送收], 小韻資料表[[#This Row],[上字表識別號]])</f>
        <v>發聲</v>
      </c>
      <c r="N3297" s="205" cm="1">
        <f t="array" ref="N3297" xml:space="preserve"> MATCH(TRUE, ISNUMBER( SEARCH( RIGHT(小韻資料表[[#This Row],[切語]],1), 切語下字資料表[切語下字]) ), 0)</f>
        <v>124</v>
      </c>
      <c r="O3297" s="207" t="str" cm="1">
        <f t="array" ref="O3297" xml:space="preserve"> INDEX(切語下字資料表[韻母], 小韻資料表[[#This Row],[下字表識別號]])</f>
        <v>質開3</v>
      </c>
      <c r="P3297" s="207" t="str" cm="1">
        <f t="array" ref="P3297" xml:space="preserve"> INDEX(切語下字資料表[韻母拼音碼], 小韻資料表[[#This Row],[下字表識別號]])</f>
        <v>it</v>
      </c>
      <c r="Q3297" s="210" t="str" cm="1">
        <f t="array" ref="Q3297" xml:space="preserve"> INDEX(設定表!$C$19:$C$23, INT( LEFT(小韻資料表[[#This Row],[目次編碼]],1) ))</f>
        <v>入</v>
      </c>
      <c r="R3297" s="210">
        <f xml:space="preserve">  INDEX(設定表!$C$8:$C$15, MATCH( (RIGHT(小韻資料表[[#This Row],[清濁]]) &amp; 小韻資料表[[#This Row],[調]]), 設定表!$B$8:$B$15, 0))</f>
        <v>8</v>
      </c>
      <c r="S3297" s="205" t="s">
        <v>309</v>
      </c>
      <c r="T3297" s="205" t="s">
        <v>309</v>
      </c>
      <c r="U3297" s="226" t="s">
        <v>309</v>
      </c>
      <c r="V3297" s="146" t="s">
        <v>309</v>
      </c>
      <c r="X3297" s="135"/>
      <c r="Y3297" s="135"/>
      <c r="AA3297" s="135"/>
      <c r="AB3297" s="134"/>
      <c r="AC3297" s="135"/>
      <c r="AD3297" s="135"/>
      <c r="AH3297" s="135"/>
      <c r="AI3297" s="135"/>
    </row>
    <row r="3298" spans="1:35" ht="31.5">
      <c r="A3298" s="205">
        <v>3294</v>
      </c>
      <c r="B3298" s="206" t="s">
        <v>11316</v>
      </c>
      <c r="C3298" s="207" t="str">
        <f xml:space="preserve"> _xlfn.CONCAT(小韻資料表[[#This Row],[聲母拼音碼]],小韻資料表[[#This Row],[韻母拼音碼]],小韻資料表[[#This Row],[調號]])</f>
        <v>khit4</v>
      </c>
      <c r="D3298" s="206" t="s">
        <v>11317</v>
      </c>
      <c r="E3298" s="208" t="s">
        <v>585</v>
      </c>
      <c r="F3298" s="205">
        <v>12</v>
      </c>
      <c r="G3298" s="209" t="s">
        <v>11318</v>
      </c>
      <c r="H3298" s="205">
        <f xml:space="preserve"> LEN(小韻資料表[[#This Row],[小韻字集]])</f>
        <v>5</v>
      </c>
      <c r="I3298" s="205" cm="1">
        <f t="array" ref="I3298" xml:space="preserve"> MATCH(TRUE, ISNUMBER( SEARCH( LEFT(小韻資料表[[#This Row],[切語]],1), 切語上字資料表[切語上字]) ), 0)</f>
        <v>2</v>
      </c>
      <c r="J3298" s="210" t="str" cm="1">
        <f t="array" ref="J3298" xml:space="preserve"> INDEX(切語上字資料表[聲母], 小韻資料表[[#This Row],[上字表識別號]])</f>
        <v>溪</v>
      </c>
      <c r="K3298" s="210" t="str" cm="1">
        <f t="array" ref="K3298" xml:space="preserve"> INDEX(切語上字資料表[聲母拼音碼], 小韻資料表[[#This Row],[上字表識別號]])</f>
        <v>kh</v>
      </c>
      <c r="L3298" s="210" t="str" cm="1">
        <f t="array" ref="L3298" xml:space="preserve"> INDEX(切語上字資料表[清濁], 小韻資料表[[#This Row],[上字表識別號]])</f>
        <v>次清</v>
      </c>
      <c r="M3298" s="223" t="str" cm="1">
        <f t="array" ref="M3298" xml:space="preserve"> INDEX(切語上字資料表[發送收], 小韻資料表[[#This Row],[上字表識別號]])</f>
        <v>送氣</v>
      </c>
      <c r="N3298" s="205" cm="1">
        <f t="array" ref="N3298" xml:space="preserve"> MATCH(TRUE, ISNUMBER( SEARCH( RIGHT(小韻資料表[[#This Row],[切語]],1), 切語下字資料表[切語下字]) ), 0)</f>
        <v>124</v>
      </c>
      <c r="O3298" s="207" t="str" cm="1">
        <f t="array" ref="O3298" xml:space="preserve"> INDEX(切語下字資料表[韻母], 小韻資料表[[#This Row],[下字表識別號]])</f>
        <v>質開3</v>
      </c>
      <c r="P3298" s="207" t="str" cm="1">
        <f t="array" ref="P3298" xml:space="preserve"> INDEX(切語下字資料表[韻母拼音碼], 小韻資料表[[#This Row],[下字表識別號]])</f>
        <v>it</v>
      </c>
      <c r="Q3298" s="210" t="str" cm="1">
        <f t="array" ref="Q3298" xml:space="preserve"> INDEX(設定表!$C$19:$C$23, INT( LEFT(小韻資料表[[#This Row],[目次編碼]],1) ))</f>
        <v>入</v>
      </c>
      <c r="R3298" s="210">
        <f xml:space="preserve">  INDEX(設定表!$C$8:$C$15, MATCH( (RIGHT(小韻資料表[[#This Row],[清濁]]) &amp; 小韻資料表[[#This Row],[調]]), 設定表!$B$8:$B$15, 0))</f>
        <v>4</v>
      </c>
      <c r="S3298" s="205" t="s">
        <v>309</v>
      </c>
      <c r="T3298" s="205" t="s">
        <v>309</v>
      </c>
      <c r="U3298" s="226" t="s">
        <v>309</v>
      </c>
      <c r="V3298" s="147" t="s">
        <v>309</v>
      </c>
      <c r="X3298" s="135"/>
      <c r="Y3298" s="135"/>
      <c r="AA3298" s="135"/>
      <c r="AB3298" s="134"/>
      <c r="AC3298" s="135"/>
      <c r="AD3298" s="135"/>
      <c r="AH3298" s="135"/>
      <c r="AI3298" s="135"/>
    </row>
    <row r="3299" spans="1:35" ht="31.5">
      <c r="A3299" s="205">
        <v>3295</v>
      </c>
      <c r="B3299" s="206" t="s">
        <v>11319</v>
      </c>
      <c r="C3299" s="207" t="str">
        <f xml:space="preserve"> _xlfn.CONCAT(小韻資料表[[#This Row],[聲母拼音碼]],小韻資料表[[#This Row],[韻母拼音碼]],小韻資料表[[#This Row],[調號]])</f>
        <v>hit4</v>
      </c>
      <c r="D3299" s="206" t="s">
        <v>11320</v>
      </c>
      <c r="E3299" s="208" t="s">
        <v>585</v>
      </c>
      <c r="F3299" s="205">
        <v>13</v>
      </c>
      <c r="G3299" s="209" t="s">
        <v>11321</v>
      </c>
      <c r="H3299" s="205">
        <f xml:space="preserve"> LEN(小韻資料表[[#This Row],[小韻字集]])</f>
        <v>5</v>
      </c>
      <c r="I3299" s="205" cm="1">
        <f t="array" ref="I3299" xml:space="preserve"> MATCH(TRUE, ISNUMBER( SEARCH( LEFT(小韻資料表[[#This Row],[切語]],1), 切語上字資料表[切語上字]) ), 0)</f>
        <v>36</v>
      </c>
      <c r="J3299" s="210" t="str" cm="1">
        <f t="array" ref="J3299" xml:space="preserve"> INDEX(切語上字資料表[聲母], 小韻資料表[[#This Row],[上字表識別號]])</f>
        <v>曉</v>
      </c>
      <c r="K3299" s="210" t="str" cm="1">
        <f t="array" ref="K3299" xml:space="preserve"> INDEX(切語上字資料表[聲母拼音碼], 小韻資料表[[#This Row],[上字表識別號]])</f>
        <v>h</v>
      </c>
      <c r="L3299" s="210" t="str" cm="1">
        <f t="array" ref="L3299" xml:space="preserve"> INDEX(切語上字資料表[清濁], 小韻資料表[[#This Row],[上字表識別號]])</f>
        <v>次清</v>
      </c>
      <c r="M3299" s="223" t="str" cm="1">
        <f t="array" ref="M3299" xml:space="preserve"> INDEX(切語上字資料表[發送收], 小韻資料表[[#This Row],[上字表識別號]])</f>
        <v>送氣</v>
      </c>
      <c r="N3299" s="205" cm="1">
        <f t="array" ref="N3299" xml:space="preserve"> MATCH(TRUE, ISNUMBER( SEARCH( RIGHT(小韻資料表[[#This Row],[切語]],1), 切語下字資料表[切語下字]) ), 0)</f>
        <v>124</v>
      </c>
      <c r="O3299" s="207" t="str" cm="1">
        <f t="array" ref="O3299" xml:space="preserve"> INDEX(切語下字資料表[韻母], 小韻資料表[[#This Row],[下字表識別號]])</f>
        <v>質開3</v>
      </c>
      <c r="P3299" s="207" t="str" cm="1">
        <f t="array" ref="P3299" xml:space="preserve"> INDEX(切語下字資料表[韻母拼音碼], 小韻資料表[[#This Row],[下字表識別號]])</f>
        <v>it</v>
      </c>
      <c r="Q3299" s="210" t="str" cm="1">
        <f t="array" ref="Q3299" xml:space="preserve"> INDEX(設定表!$C$19:$C$23, INT( LEFT(小韻資料表[[#This Row],[目次編碼]],1) ))</f>
        <v>入</v>
      </c>
      <c r="R3299" s="210">
        <f xml:space="preserve">  INDEX(設定表!$C$8:$C$15, MATCH( (RIGHT(小韻資料表[[#This Row],[清濁]]) &amp; 小韻資料表[[#This Row],[調]]), 設定表!$B$8:$B$15, 0))</f>
        <v>4</v>
      </c>
      <c r="S3299" s="205" t="s">
        <v>309</v>
      </c>
      <c r="T3299" s="205" t="s">
        <v>309</v>
      </c>
      <c r="U3299" s="226" t="s">
        <v>309</v>
      </c>
      <c r="V3299" s="146" t="s">
        <v>309</v>
      </c>
      <c r="X3299" s="135"/>
      <c r="Y3299" s="135"/>
      <c r="AA3299" s="135"/>
      <c r="AB3299" s="134"/>
      <c r="AC3299" s="135"/>
      <c r="AD3299" s="135"/>
      <c r="AH3299" s="135"/>
      <c r="AI3299" s="135"/>
    </row>
    <row r="3300" spans="1:35" ht="31.5">
      <c r="A3300" s="205">
        <v>3296</v>
      </c>
      <c r="B3300" s="206" t="s">
        <v>11322</v>
      </c>
      <c r="C3300" s="207" t="str">
        <f xml:space="preserve"> _xlfn.CONCAT(小韻資料表[[#This Row],[聲母拼音碼]],小韻資料表[[#This Row],[韻母拼音碼]],小韻資料表[[#This Row],[調號]])</f>
        <v>thit4</v>
      </c>
      <c r="D3300" s="206" t="s">
        <v>11323</v>
      </c>
      <c r="E3300" s="208" t="s">
        <v>585</v>
      </c>
      <c r="F3300" s="205">
        <v>14</v>
      </c>
      <c r="G3300" s="209" t="s">
        <v>11324</v>
      </c>
      <c r="H3300" s="205">
        <f xml:space="preserve"> LEN(小韻資料表[[#This Row],[小韻字集]])</f>
        <v>4</v>
      </c>
      <c r="I3300" s="205" cm="1">
        <f t="array" ref="I3300" xml:space="preserve"> MATCH(TRUE, ISNUMBER( SEARCH( LEFT(小韻資料表[[#This Row],[切語]],1), 切語上字資料表[切語上字]) ), 0)</f>
        <v>10</v>
      </c>
      <c r="J3300" s="210" t="str" cm="1">
        <f t="array" ref="J3300" xml:space="preserve"> INDEX(切語上字資料表[聲母], 小韻資料表[[#This Row],[上字表識別號]])</f>
        <v>徹</v>
      </c>
      <c r="K3300" s="210" t="str" cm="1">
        <f t="array" ref="K3300" xml:space="preserve"> INDEX(切語上字資料表[聲母拼音碼], 小韻資料表[[#This Row],[上字表識別號]])</f>
        <v>th</v>
      </c>
      <c r="L3300" s="210" t="str" cm="1">
        <f t="array" ref="L3300" xml:space="preserve"> INDEX(切語上字資料表[清濁], 小韻資料表[[#This Row],[上字表識別號]])</f>
        <v>次清</v>
      </c>
      <c r="M3300" s="223" t="str" cm="1">
        <f t="array" ref="M3300" xml:space="preserve"> INDEX(切語上字資料表[發送收], 小韻資料表[[#This Row],[上字表識別號]])</f>
        <v>送氣</v>
      </c>
      <c r="N3300" s="205" cm="1">
        <f t="array" ref="N3300" xml:space="preserve"> MATCH(TRUE, ISNUMBER( SEARCH( RIGHT(小韻資料表[[#This Row],[切語]],1), 切語下字資料表[切語下字]) ), 0)</f>
        <v>124</v>
      </c>
      <c r="O3300" s="207" t="str" cm="1">
        <f t="array" ref="O3300" xml:space="preserve"> INDEX(切語下字資料表[韻母], 小韻資料表[[#This Row],[下字表識別號]])</f>
        <v>質開3</v>
      </c>
      <c r="P3300" s="207" t="str" cm="1">
        <f t="array" ref="P3300" xml:space="preserve"> INDEX(切語下字資料表[韻母拼音碼], 小韻資料表[[#This Row],[下字表識別號]])</f>
        <v>it</v>
      </c>
      <c r="Q3300" s="210" t="str" cm="1">
        <f t="array" ref="Q3300" xml:space="preserve"> INDEX(設定表!$C$19:$C$23, INT( LEFT(小韻資料表[[#This Row],[目次編碼]],1) ))</f>
        <v>入</v>
      </c>
      <c r="R3300" s="210">
        <f xml:space="preserve">  INDEX(設定表!$C$8:$C$15, MATCH( (RIGHT(小韻資料表[[#This Row],[清濁]]) &amp; 小韻資料表[[#This Row],[調]]), 設定表!$B$8:$B$15, 0))</f>
        <v>4</v>
      </c>
      <c r="S3300" s="205" t="s">
        <v>309</v>
      </c>
      <c r="T3300" s="205" t="s">
        <v>309</v>
      </c>
      <c r="U3300" s="226" t="s">
        <v>309</v>
      </c>
      <c r="V3300" s="147" t="s">
        <v>309</v>
      </c>
      <c r="X3300" s="135"/>
      <c r="Y3300" s="135"/>
      <c r="AA3300" s="135"/>
      <c r="AB3300" s="134"/>
      <c r="AC3300" s="135"/>
      <c r="AD3300" s="135"/>
      <c r="AH3300" s="135"/>
      <c r="AI3300" s="135"/>
    </row>
    <row r="3301" spans="1:35" ht="63">
      <c r="A3301" s="205">
        <v>3297</v>
      </c>
      <c r="B3301" s="206" t="s">
        <v>11325</v>
      </c>
      <c r="C3301" s="207" t="str">
        <f xml:space="preserve"> _xlfn.CONCAT(小韻資料表[[#This Row],[聲母拼音碼]],小韻資料表[[#This Row],[韻母拼音碼]],小韻資料表[[#This Row],[調號]])</f>
        <v>lit8</v>
      </c>
      <c r="D3301" s="206" t="s">
        <v>11326</v>
      </c>
      <c r="E3301" s="208" t="s">
        <v>585</v>
      </c>
      <c r="F3301" s="205">
        <v>15</v>
      </c>
      <c r="G3301" s="209" t="s">
        <v>11327</v>
      </c>
      <c r="H3301" s="205">
        <f xml:space="preserve"> LEN(小韻資料表[[#This Row],[小韻字集]])</f>
        <v>23</v>
      </c>
      <c r="I3301" s="205" cm="1">
        <f t="array" ref="I3301" xml:space="preserve"> MATCH(TRUE, ISNUMBER( SEARCH( LEFT(小韻資料表[[#This Row],[切語]],1), 切語上字資料表[切語上字]) ), 0)</f>
        <v>40</v>
      </c>
      <c r="J3301" s="210" t="str" cm="1">
        <f t="array" ref="J3301" xml:space="preserve"> INDEX(切語上字資料表[聲母], 小韻資料表[[#This Row],[上字表識別號]])</f>
        <v>來</v>
      </c>
      <c r="K3301" s="210" t="str" cm="1">
        <f t="array" ref="K3301" xml:space="preserve"> INDEX(切語上字資料表[聲母拼音碼], 小韻資料表[[#This Row],[上字表識別號]])</f>
        <v>l</v>
      </c>
      <c r="L3301" s="210" t="str" cm="1">
        <f t="array" ref="L3301" xml:space="preserve"> INDEX(切語上字資料表[清濁], 小韻資料表[[#This Row],[上字表識別號]])</f>
        <v>次濁</v>
      </c>
      <c r="M3301" s="223" t="str" cm="1">
        <f t="array" ref="M3301" xml:space="preserve"> INDEX(切語上字資料表[發送收], 小韻資料表[[#This Row],[上字表識別號]])</f>
        <v>收聲</v>
      </c>
      <c r="N3301" s="205" cm="1">
        <f t="array" ref="N3301" xml:space="preserve"> MATCH(TRUE, ISNUMBER( SEARCH( RIGHT(小韻資料表[[#This Row],[切語]],1), 切語下字資料表[切語下字]) ), 0)</f>
        <v>124</v>
      </c>
      <c r="O3301" s="207" t="str" cm="1">
        <f t="array" ref="O3301" xml:space="preserve"> INDEX(切語下字資料表[韻母], 小韻資料表[[#This Row],[下字表識別號]])</f>
        <v>質開3</v>
      </c>
      <c r="P3301" s="207" t="str" cm="1">
        <f t="array" ref="P3301" xml:space="preserve"> INDEX(切語下字資料表[韻母拼音碼], 小韻資料表[[#This Row],[下字表識別號]])</f>
        <v>it</v>
      </c>
      <c r="Q3301" s="210" t="str" cm="1">
        <f t="array" ref="Q3301" xml:space="preserve"> INDEX(設定表!$C$19:$C$23, INT( LEFT(小韻資料表[[#This Row],[目次編碼]],1) ))</f>
        <v>入</v>
      </c>
      <c r="R3301" s="210">
        <f xml:space="preserve">  INDEX(設定表!$C$8:$C$15, MATCH( (RIGHT(小韻資料表[[#This Row],[清濁]]) &amp; 小韻資料表[[#This Row],[調]]), 設定表!$B$8:$B$15, 0))</f>
        <v>8</v>
      </c>
      <c r="S3301" s="205" t="s">
        <v>309</v>
      </c>
      <c r="T3301" s="205" t="s">
        <v>309</v>
      </c>
      <c r="U3301" s="226" t="s">
        <v>309</v>
      </c>
      <c r="V3301" s="146" t="s">
        <v>309</v>
      </c>
      <c r="X3301" s="135"/>
      <c r="Y3301" s="135"/>
      <c r="AA3301" s="135"/>
      <c r="AB3301" s="134"/>
      <c r="AC3301" s="135"/>
      <c r="AD3301" s="135"/>
      <c r="AH3301" s="135"/>
      <c r="AI3301" s="135"/>
    </row>
    <row r="3302" spans="1:35" ht="31.5">
      <c r="A3302" s="205">
        <v>3298</v>
      </c>
      <c r="B3302" s="206" t="s">
        <v>11328</v>
      </c>
      <c r="C3302" s="207" t="str">
        <f xml:space="preserve"> _xlfn.CONCAT(小韻資料表[[#This Row],[聲母拼音碼]],小韻資料表[[#This Row],[韻母拼音碼]],小韻資料表[[#This Row],[調號]])</f>
        <v>tit4</v>
      </c>
      <c r="D3302" s="206" t="s">
        <v>11329</v>
      </c>
      <c r="E3302" s="208" t="s">
        <v>585</v>
      </c>
      <c r="F3302" s="205">
        <v>16</v>
      </c>
      <c r="G3302" s="209" t="s">
        <v>11330</v>
      </c>
      <c r="H3302" s="205">
        <f xml:space="preserve"> LEN(小韻資料表[[#This Row],[小韻字集]])</f>
        <v>16</v>
      </c>
      <c r="I3302" s="205" cm="1">
        <f t="array" ref="I3302" xml:space="preserve"> MATCH(TRUE, ISNUMBER( SEARCH( LEFT(小韻資料表[[#This Row],[切語]],1), 切語上字資料表[切語上字]) ), 0)</f>
        <v>9</v>
      </c>
      <c r="J3302" s="210" t="str" cm="1">
        <f t="array" ref="J3302" xml:space="preserve"> INDEX(切語上字資料表[聲母], 小韻資料表[[#This Row],[上字表識別號]])</f>
        <v>知</v>
      </c>
      <c r="K3302" s="210" t="str" cm="1">
        <f t="array" ref="K3302" xml:space="preserve"> INDEX(切語上字資料表[聲母拼音碼], 小韻資料表[[#This Row],[上字表識別號]])</f>
        <v>t</v>
      </c>
      <c r="L3302" s="210" t="str" cm="1">
        <f t="array" ref="L3302" xml:space="preserve"> INDEX(切語上字資料表[清濁], 小韻資料表[[#This Row],[上字表識別號]])</f>
        <v>全清</v>
      </c>
      <c r="M3302" s="223" t="str" cm="1">
        <f t="array" ref="M3302" xml:space="preserve"> INDEX(切語上字資料表[發送收], 小韻資料表[[#This Row],[上字表識別號]])</f>
        <v>發聲</v>
      </c>
      <c r="N3302" s="205" cm="1">
        <f t="array" ref="N3302" xml:space="preserve"> MATCH(TRUE, ISNUMBER( SEARCH( RIGHT(小韻資料表[[#This Row],[切語]],1), 切語下字資料表[切語下字]) ), 0)</f>
        <v>124</v>
      </c>
      <c r="O3302" s="207" t="str" cm="1">
        <f t="array" ref="O3302" xml:space="preserve"> INDEX(切語下字資料表[韻母], 小韻資料表[[#This Row],[下字表識別號]])</f>
        <v>質開3</v>
      </c>
      <c r="P3302" s="207" t="str" cm="1">
        <f t="array" ref="P3302" xml:space="preserve"> INDEX(切語下字資料表[韻母拼音碼], 小韻資料表[[#This Row],[下字表識別號]])</f>
        <v>it</v>
      </c>
      <c r="Q3302" s="210" t="str" cm="1">
        <f t="array" ref="Q3302" xml:space="preserve"> INDEX(設定表!$C$19:$C$23, INT( LEFT(小韻資料表[[#This Row],[目次編碼]],1) ))</f>
        <v>入</v>
      </c>
      <c r="R3302" s="210">
        <f xml:space="preserve">  INDEX(設定表!$C$8:$C$15, MATCH( (RIGHT(小韻資料表[[#This Row],[清濁]]) &amp; 小韻資料表[[#This Row],[調]]), 設定表!$B$8:$B$15, 0))</f>
        <v>4</v>
      </c>
      <c r="S3302" s="205" t="s">
        <v>11331</v>
      </c>
      <c r="T3302" s="205" t="s">
        <v>309</v>
      </c>
      <c r="U3302" s="226" t="s">
        <v>309</v>
      </c>
      <c r="V3302" s="147" t="s">
        <v>309</v>
      </c>
      <c r="X3302" s="135"/>
      <c r="Y3302" s="135"/>
      <c r="AA3302" s="135"/>
      <c r="AB3302" s="134"/>
      <c r="AC3302" s="135"/>
      <c r="AD3302" s="135"/>
      <c r="AH3302" s="135"/>
      <c r="AI3302" s="135"/>
    </row>
    <row r="3303" spans="1:35" ht="31.5">
      <c r="A3303" s="205">
        <v>3299</v>
      </c>
      <c r="B3303" s="206" t="s">
        <v>11332</v>
      </c>
      <c r="C3303" s="207" t="str">
        <f xml:space="preserve"> _xlfn.CONCAT(小韻資料表[[#This Row],[聲母拼音碼]],小韻資料表[[#This Row],[韻母拼音碼]],小韻資料表[[#This Row],[調號]])</f>
        <v>cit8</v>
      </c>
      <c r="D3303" s="206" t="s">
        <v>11333</v>
      </c>
      <c r="E3303" s="208" t="s">
        <v>585</v>
      </c>
      <c r="F3303" s="205">
        <v>17</v>
      </c>
      <c r="G3303" s="209" t="s">
        <v>11334</v>
      </c>
      <c r="H3303" s="205">
        <f xml:space="preserve"> LEN(小韻資料表[[#This Row],[小韻字集]])</f>
        <v>15</v>
      </c>
      <c r="I3303" s="205" cm="1">
        <f t="array" ref="I3303" xml:space="preserve"> MATCH(TRUE, ISNUMBER( SEARCH( LEFT(小韻資料表[[#This Row],[切語]],1), 切語上字資料表[切語上字]) ), 0)</f>
        <v>23</v>
      </c>
      <c r="J3303" s="210" t="str" cm="1">
        <f t="array" ref="J3303" xml:space="preserve"> INDEX(切語上字資料表[聲母], 小韻資料表[[#This Row],[上字表識別號]])</f>
        <v>從</v>
      </c>
      <c r="K3303" s="210" t="str" cm="1">
        <f t="array" ref="K3303" xml:space="preserve"> INDEX(切語上字資料表[聲母拼音碼], 小韻資料表[[#This Row],[上字表識別號]])</f>
        <v>c</v>
      </c>
      <c r="L3303" s="210" t="str" cm="1">
        <f t="array" ref="L3303" xml:space="preserve"> INDEX(切語上字資料表[清濁], 小韻資料表[[#This Row],[上字表識別號]])</f>
        <v>全濁</v>
      </c>
      <c r="M3303" s="223" cm="1">
        <f t="array" ref="M3303" xml:space="preserve"> INDEX(切語上字資料表[發送收], 小韻資料表[[#This Row],[上字表識別號]])</f>
        <v>0</v>
      </c>
      <c r="N3303" s="205" cm="1">
        <f t="array" ref="N3303" xml:space="preserve"> MATCH(TRUE, ISNUMBER( SEARCH( RIGHT(小韻資料表[[#This Row],[切語]],1), 切語下字資料表[切語下字]) ), 0)</f>
        <v>124</v>
      </c>
      <c r="O3303" s="207" t="str" cm="1">
        <f t="array" ref="O3303" xml:space="preserve"> INDEX(切語下字資料表[韻母], 小韻資料表[[#This Row],[下字表識別號]])</f>
        <v>質開3</v>
      </c>
      <c r="P3303" s="207" t="str" cm="1">
        <f t="array" ref="P3303" xml:space="preserve"> INDEX(切語下字資料表[韻母拼音碼], 小韻資料表[[#This Row],[下字表識別號]])</f>
        <v>it</v>
      </c>
      <c r="Q3303" s="210" t="str" cm="1">
        <f t="array" ref="Q3303" xml:space="preserve"> INDEX(設定表!$C$19:$C$23, INT( LEFT(小韻資料表[[#This Row],[目次編碼]],1) ))</f>
        <v>入</v>
      </c>
      <c r="R3303" s="210">
        <f xml:space="preserve">  INDEX(設定表!$C$8:$C$15, MATCH( (RIGHT(小韻資料表[[#This Row],[清濁]]) &amp; 小韻資料表[[#This Row],[調]]), 設定表!$B$8:$B$15, 0))</f>
        <v>8</v>
      </c>
      <c r="S3303" s="205" t="s">
        <v>309</v>
      </c>
      <c r="T3303" s="205" t="s">
        <v>309</v>
      </c>
      <c r="U3303" s="226" t="s">
        <v>309</v>
      </c>
      <c r="V3303" s="146" t="s">
        <v>309</v>
      </c>
      <c r="X3303" s="135"/>
      <c r="Y3303" s="135"/>
      <c r="AA3303" s="135"/>
      <c r="AB3303" s="134"/>
      <c r="AC3303" s="135"/>
      <c r="AD3303" s="135"/>
      <c r="AH3303" s="135"/>
      <c r="AI3303" s="135"/>
    </row>
    <row r="3304" spans="1:35" ht="31.5">
      <c r="A3304" s="205">
        <v>3300</v>
      </c>
      <c r="B3304" s="206" t="s">
        <v>11335</v>
      </c>
      <c r="C3304" s="207" t="str">
        <f xml:space="preserve"> _xlfn.CONCAT(小韻資料表[[#This Row],[聲母拼音碼]],小韻資料表[[#This Row],[韻母拼音碼]],小韻資料表[[#This Row],[調號]])</f>
        <v>chit4</v>
      </c>
      <c r="D3304" s="206" t="s">
        <v>11336</v>
      </c>
      <c r="E3304" s="208" t="s">
        <v>585</v>
      </c>
      <c r="F3304" s="205">
        <v>18</v>
      </c>
      <c r="G3304" s="209" t="s">
        <v>11337</v>
      </c>
      <c r="H3304" s="205">
        <f xml:space="preserve"> LEN(小韻資料表[[#This Row],[小韻字集]])</f>
        <v>6</v>
      </c>
      <c r="I3304" s="205" cm="1">
        <f t="array" ref="I3304" xml:space="preserve"> MATCH(TRUE, ISNUMBER( SEARCH( LEFT(小韻資料表[[#This Row],[切語]],1), 切語上字資料表[切語上字]) ), 0)</f>
        <v>27</v>
      </c>
      <c r="J3304" s="210" t="str" cm="1">
        <f t="array" ref="J3304" xml:space="preserve"> INDEX(切語上字資料表[聲母], 小韻資料表[[#This Row],[上字表識別號]])</f>
        <v>初</v>
      </c>
      <c r="K3304" s="210" t="str" cm="1">
        <f t="array" ref="K3304" xml:space="preserve"> INDEX(切語上字資料表[聲母拼音碼], 小韻資料表[[#This Row],[上字表識別號]])</f>
        <v>ch</v>
      </c>
      <c r="L3304" s="210" t="str" cm="1">
        <f t="array" ref="L3304" xml:space="preserve"> INDEX(切語上字資料表[清濁], 小韻資料表[[#This Row],[上字表識別號]])</f>
        <v>次清</v>
      </c>
      <c r="M3304" s="223" t="str" cm="1">
        <f t="array" ref="M3304" xml:space="preserve"> INDEX(切語上字資料表[發送收], 小韻資料表[[#This Row],[上字表識別號]])</f>
        <v>送氣</v>
      </c>
      <c r="N3304" s="205" cm="1">
        <f t="array" ref="N3304" xml:space="preserve"> MATCH(TRUE, ISNUMBER( SEARCH( RIGHT(小韻資料表[[#This Row],[切語]],1), 切語下字資料表[切語下字]) ), 0)</f>
        <v>124</v>
      </c>
      <c r="O3304" s="207" t="str" cm="1">
        <f t="array" ref="O3304" xml:space="preserve"> INDEX(切語下字資料表[韻母], 小韻資料表[[#This Row],[下字表識別號]])</f>
        <v>質開3</v>
      </c>
      <c r="P3304" s="207" t="str" cm="1">
        <f t="array" ref="P3304" xml:space="preserve"> INDEX(切語下字資料表[韻母拼音碼], 小韻資料表[[#This Row],[下字表識別號]])</f>
        <v>it</v>
      </c>
      <c r="Q3304" s="210" t="str" cm="1">
        <f t="array" ref="Q3304" xml:space="preserve"> INDEX(設定表!$C$19:$C$23, INT( LEFT(小韻資料表[[#This Row],[目次編碼]],1) ))</f>
        <v>入</v>
      </c>
      <c r="R3304" s="210">
        <f xml:space="preserve">  INDEX(設定表!$C$8:$C$15, MATCH( (RIGHT(小韻資料表[[#This Row],[清濁]]) &amp; 小韻資料表[[#This Row],[調]]), 設定表!$B$8:$B$15, 0))</f>
        <v>4</v>
      </c>
      <c r="S3304" s="205" t="s">
        <v>309</v>
      </c>
      <c r="T3304" s="205" t="s">
        <v>309</v>
      </c>
      <c r="U3304" s="226" t="s">
        <v>309</v>
      </c>
      <c r="V3304" s="147" t="s">
        <v>309</v>
      </c>
      <c r="X3304" s="135"/>
      <c r="Y3304" s="135"/>
      <c r="AA3304" s="135"/>
      <c r="AB3304" s="134"/>
      <c r="AC3304" s="135"/>
      <c r="AD3304" s="135"/>
      <c r="AH3304" s="135"/>
      <c r="AI3304" s="135"/>
    </row>
    <row r="3305" spans="1:35" ht="31.5">
      <c r="A3305" s="205">
        <v>3301</v>
      </c>
      <c r="B3305" s="206" t="s">
        <v>11338</v>
      </c>
      <c r="C3305" s="207" t="str">
        <f xml:space="preserve"> _xlfn.CONCAT(小韻資料表[[#This Row],[聲母拼音碼]],小韻資料表[[#This Row],[韻母拼音碼]],小韻資料表[[#This Row],[調號]])</f>
        <v>sit4</v>
      </c>
      <c r="D3305" s="206" t="s">
        <v>11339</v>
      </c>
      <c r="E3305" s="208" t="s">
        <v>585</v>
      </c>
      <c r="F3305" s="205">
        <v>19</v>
      </c>
      <c r="G3305" s="209" t="s">
        <v>11340</v>
      </c>
      <c r="H3305" s="205">
        <f xml:space="preserve"> LEN(小韻資料表[[#This Row],[小韻字集]])</f>
        <v>4</v>
      </c>
      <c r="I3305" s="205" cm="1">
        <f t="array" ref="I3305" xml:space="preserve"> MATCH(TRUE, ISNUMBER( SEARCH( LEFT(小韻資料表[[#This Row],[切語]],1), 切語上字資料表[切語上字]) ), 0)</f>
        <v>33</v>
      </c>
      <c r="J3305" s="210" t="str" cm="1">
        <f t="array" ref="J3305" xml:space="preserve"> INDEX(切語上字資料表[聲母], 小韻資料表[[#This Row],[上字表識別號]])</f>
        <v>審</v>
      </c>
      <c r="K3305" s="210" t="str" cm="1">
        <f t="array" ref="K3305" xml:space="preserve"> INDEX(切語上字資料表[聲母拼音碼], 小韻資料表[[#This Row],[上字表識別號]])</f>
        <v>s</v>
      </c>
      <c r="L3305" s="210" t="str" cm="1">
        <f t="array" ref="L3305" xml:space="preserve"> INDEX(切語上字資料表[清濁], 小韻資料表[[#This Row],[上字表識別號]])</f>
        <v>全清</v>
      </c>
      <c r="M3305" s="223" t="str" cm="1">
        <f t="array" ref="M3305" xml:space="preserve"> INDEX(切語上字資料表[發送收], 小韻資料表[[#This Row],[上字表識別號]])</f>
        <v>送氣</v>
      </c>
      <c r="N3305" s="205" cm="1">
        <f t="array" ref="N3305" xml:space="preserve"> MATCH(TRUE, ISNUMBER( SEARCH( RIGHT(小韻資料表[[#This Row],[切語]],1), 切語下字資料表[切語下字]) ), 0)</f>
        <v>124</v>
      </c>
      <c r="O3305" s="207" t="str" cm="1">
        <f t="array" ref="O3305" xml:space="preserve"> INDEX(切語下字資料表[韻母], 小韻資料表[[#This Row],[下字表識別號]])</f>
        <v>質開3</v>
      </c>
      <c r="P3305" s="207" t="str" cm="1">
        <f t="array" ref="P3305" xml:space="preserve"> INDEX(切語下字資料表[韻母拼音碼], 小韻資料表[[#This Row],[下字表識別號]])</f>
        <v>it</v>
      </c>
      <c r="Q3305" s="210" t="str" cm="1">
        <f t="array" ref="Q3305" xml:space="preserve"> INDEX(設定表!$C$19:$C$23, INT( LEFT(小韻資料表[[#This Row],[目次編碼]],1) ))</f>
        <v>入</v>
      </c>
      <c r="R3305" s="210">
        <f xml:space="preserve">  INDEX(設定表!$C$8:$C$15, MATCH( (RIGHT(小韻資料表[[#This Row],[清濁]]) &amp; 小韻資料表[[#This Row],[調]]), 設定表!$B$8:$B$15, 0))</f>
        <v>4</v>
      </c>
      <c r="S3305" s="205" t="s">
        <v>309</v>
      </c>
      <c r="T3305" s="205" t="s">
        <v>309</v>
      </c>
      <c r="U3305" s="226" t="s">
        <v>309</v>
      </c>
      <c r="V3305" s="146" t="s">
        <v>309</v>
      </c>
      <c r="X3305" s="135"/>
      <c r="Y3305" s="135"/>
      <c r="AA3305" s="135"/>
      <c r="AB3305" s="134"/>
      <c r="AC3305" s="135"/>
      <c r="AD3305" s="135"/>
      <c r="AH3305" s="135"/>
      <c r="AI3305" s="135"/>
    </row>
    <row r="3306" spans="1:35" ht="31.5">
      <c r="A3306" s="205">
        <v>3302</v>
      </c>
      <c r="B3306" s="206" t="s">
        <v>11341</v>
      </c>
      <c r="C3306" s="207" t="str">
        <f xml:space="preserve"> _xlfn.CONCAT(小韻資料表[[#This Row],[聲母拼音碼]],小韻資料表[[#This Row],[韻母拼音碼]],小韻資料表[[#This Row],[調號]])</f>
        <v>cit4</v>
      </c>
      <c r="D3306" s="206" t="s">
        <v>11342</v>
      </c>
      <c r="E3306" s="208" t="s">
        <v>585</v>
      </c>
      <c r="F3306" s="205">
        <v>20</v>
      </c>
      <c r="G3306" s="209" t="s">
        <v>11343</v>
      </c>
      <c r="H3306" s="205">
        <f xml:space="preserve"> LEN(小韻資料表[[#This Row],[小韻字集]])</f>
        <v>10</v>
      </c>
      <c r="I3306" s="205" cm="1">
        <f t="array" ref="I3306" xml:space="preserve"> MATCH(TRUE, ISNUMBER( SEARCH( LEFT(小韻資料表[[#This Row],[切語]],1), 切語上字資料表[切語上字]) ), 0)</f>
        <v>21</v>
      </c>
      <c r="J3306" s="210" t="str" cm="1">
        <f t="array" ref="J3306" xml:space="preserve"> INDEX(切語上字資料表[聲母], 小韻資料表[[#This Row],[上字表識別號]])</f>
        <v>精</v>
      </c>
      <c r="K3306" s="210" t="str" cm="1">
        <f t="array" ref="K3306" xml:space="preserve"> INDEX(切語上字資料表[聲母拼音碼], 小韻資料表[[#This Row],[上字表識別號]])</f>
        <v>c</v>
      </c>
      <c r="L3306" s="210" t="str" cm="1">
        <f t="array" ref="L3306" xml:space="preserve"> INDEX(切語上字資料表[清濁], 小韻資料表[[#This Row],[上字表識別號]])</f>
        <v>全清</v>
      </c>
      <c r="M3306" s="223" t="str" cm="1">
        <f t="array" ref="M3306" xml:space="preserve"> INDEX(切語上字資料表[發送收], 小韻資料表[[#This Row],[上字表識別號]])</f>
        <v>發聲</v>
      </c>
      <c r="N3306" s="205" cm="1">
        <f t="array" ref="N3306" xml:space="preserve"> MATCH(TRUE, ISNUMBER( SEARCH( RIGHT(小韻資料表[[#This Row],[切語]],1), 切語下字資料表[切語下字]) ), 0)</f>
        <v>124</v>
      </c>
      <c r="O3306" s="207" t="str" cm="1">
        <f t="array" ref="O3306" xml:space="preserve"> INDEX(切語下字資料表[韻母], 小韻資料表[[#This Row],[下字表識別號]])</f>
        <v>質開3</v>
      </c>
      <c r="P3306" s="207" t="str" cm="1">
        <f t="array" ref="P3306" xml:space="preserve"> INDEX(切語下字資料表[韻母拼音碼], 小韻資料表[[#This Row],[下字表識別號]])</f>
        <v>it</v>
      </c>
      <c r="Q3306" s="210" t="str" cm="1">
        <f t="array" ref="Q3306" xml:space="preserve"> INDEX(設定表!$C$19:$C$23, INT( LEFT(小韻資料表[[#This Row],[目次編碼]],1) ))</f>
        <v>入</v>
      </c>
      <c r="R3306" s="210">
        <f xml:space="preserve">  INDEX(設定表!$C$8:$C$15, MATCH( (RIGHT(小韻資料表[[#This Row],[清濁]]) &amp; 小韻資料表[[#This Row],[調]]), 設定表!$B$8:$B$15, 0))</f>
        <v>4</v>
      </c>
      <c r="S3306" s="205" t="s">
        <v>309</v>
      </c>
      <c r="T3306" s="205" t="s">
        <v>309</v>
      </c>
      <c r="U3306" s="226" t="s">
        <v>309</v>
      </c>
      <c r="V3306" s="147" t="s">
        <v>309</v>
      </c>
      <c r="X3306" s="135"/>
      <c r="Y3306" s="135"/>
      <c r="AA3306" s="135"/>
      <c r="AB3306" s="134"/>
      <c r="AC3306" s="135"/>
      <c r="AD3306" s="135"/>
      <c r="AH3306" s="135"/>
      <c r="AI3306" s="135"/>
    </row>
    <row r="3307" spans="1:35" ht="31.5">
      <c r="A3307" s="205">
        <v>3303</v>
      </c>
      <c r="B3307" s="206" t="s">
        <v>11344</v>
      </c>
      <c r="C3307" s="207" t="str">
        <f xml:space="preserve"> _xlfn.CONCAT(小韻資料表[[#This Row],[聲母拼音碼]],小韻資料表[[#This Row],[韻母拼音碼]],小韻資料表[[#This Row],[調號]])</f>
        <v>mit8</v>
      </c>
      <c r="D3307" s="206" t="s">
        <v>11345</v>
      </c>
      <c r="E3307" s="208" t="s">
        <v>585</v>
      </c>
      <c r="F3307" s="205">
        <v>21</v>
      </c>
      <c r="G3307" s="209" t="s">
        <v>11346</v>
      </c>
      <c r="H3307" s="205">
        <f xml:space="preserve"> LEN(小韻資料表[[#This Row],[小韻字集]])</f>
        <v>12</v>
      </c>
      <c r="I3307" s="205" cm="1">
        <f t="array" ref="I3307" xml:space="preserve"> MATCH(TRUE, ISNUMBER( SEARCH( LEFT(小韻資料表[[#This Row],[切語]],1), 切語上字資料表[切語上字]) ), 0)</f>
        <v>16</v>
      </c>
      <c r="J3307" s="210" t="str" cm="1">
        <f t="array" ref="J3307" xml:space="preserve"> INDEX(切語上字資料表[聲母], 小韻資料表[[#This Row],[上字表識別號]])</f>
        <v>明</v>
      </c>
      <c r="K3307" s="210" t="str" cm="1">
        <f t="array" ref="K3307" xml:space="preserve"> INDEX(切語上字資料表[聲母拼音碼], 小韻資料表[[#This Row],[上字表識別號]])</f>
        <v>m</v>
      </c>
      <c r="L3307" s="210" t="str" cm="1">
        <f t="array" ref="L3307" xml:space="preserve"> INDEX(切語上字資料表[清濁], 小韻資料表[[#This Row],[上字表識別號]])</f>
        <v>次濁</v>
      </c>
      <c r="M3307" s="223" t="str" cm="1">
        <f t="array" ref="M3307" xml:space="preserve"> INDEX(切語上字資料表[發送收], 小韻資料表[[#This Row],[上字表識別號]])</f>
        <v>收聲</v>
      </c>
      <c r="N3307" s="205" cm="1">
        <f t="array" ref="N3307" xml:space="preserve"> MATCH(TRUE, ISNUMBER( SEARCH( RIGHT(小韻資料表[[#This Row],[切語]],1), 切語下字資料表[切語下字]) ), 0)</f>
        <v>124</v>
      </c>
      <c r="O3307" s="207" t="str" cm="1">
        <f t="array" ref="O3307" xml:space="preserve"> INDEX(切語下字資料表[韻母], 小韻資料表[[#This Row],[下字表識別號]])</f>
        <v>質開3</v>
      </c>
      <c r="P3307" s="207" t="str" cm="1">
        <f t="array" ref="P3307" xml:space="preserve"> INDEX(切語下字資料表[韻母拼音碼], 小韻資料表[[#This Row],[下字表識別號]])</f>
        <v>it</v>
      </c>
      <c r="Q3307" s="210" t="str" cm="1">
        <f t="array" ref="Q3307" xml:space="preserve"> INDEX(設定表!$C$19:$C$23, INT( LEFT(小韻資料表[[#This Row],[目次編碼]],1) ))</f>
        <v>入</v>
      </c>
      <c r="R3307" s="210">
        <f xml:space="preserve">  INDEX(設定表!$C$8:$C$15, MATCH( (RIGHT(小韻資料表[[#This Row],[清濁]]) &amp; 小韻資料表[[#This Row],[調]]), 設定表!$B$8:$B$15, 0))</f>
        <v>8</v>
      </c>
      <c r="S3307" s="205" t="s">
        <v>309</v>
      </c>
      <c r="T3307" s="205" t="s">
        <v>309</v>
      </c>
      <c r="U3307" s="226" t="s">
        <v>309</v>
      </c>
      <c r="V3307" s="146" t="s">
        <v>309</v>
      </c>
      <c r="X3307" s="135"/>
      <c r="Y3307" s="135"/>
      <c r="AA3307" s="135"/>
      <c r="AB3307" s="134"/>
      <c r="AC3307" s="135"/>
      <c r="AD3307" s="135"/>
      <c r="AH3307" s="135"/>
      <c r="AI3307" s="135"/>
    </row>
    <row r="3308" spans="1:35" ht="63">
      <c r="A3308" s="205">
        <v>3304</v>
      </c>
      <c r="B3308" s="206" t="s">
        <v>11347</v>
      </c>
      <c r="C3308" s="207" t="str">
        <f xml:space="preserve"> _xlfn.CONCAT(小韻資料表[[#This Row],[聲母拼音碼]],小韻資料表[[#This Row],[韻母拼音碼]],小韻資料表[[#This Row],[調號]])</f>
        <v>pit4</v>
      </c>
      <c r="D3308" s="206" t="s">
        <v>11348</v>
      </c>
      <c r="E3308" s="208" t="s">
        <v>585</v>
      </c>
      <c r="F3308" s="205">
        <v>22</v>
      </c>
      <c r="G3308" s="209" t="s">
        <v>11349</v>
      </c>
      <c r="H3308" s="205">
        <f xml:space="preserve"> LEN(小韻資料表[[#This Row],[小韻字集]])</f>
        <v>32</v>
      </c>
      <c r="I3308" s="205" cm="1">
        <f t="array" ref="I3308" xml:space="preserve"> MATCH(TRUE, ISNUMBER( SEARCH( LEFT(小韻資料表[[#This Row],[切語]],1), 切語上字資料表[切語上字]) ), 0)</f>
        <v>13</v>
      </c>
      <c r="J3308" s="210" t="str" cm="1">
        <f t="array" ref="J3308" xml:space="preserve"> INDEX(切語上字資料表[聲母], 小韻資料表[[#This Row],[上字表識別號]])</f>
        <v>幫</v>
      </c>
      <c r="K3308" s="210" t="str" cm="1">
        <f t="array" ref="K3308" xml:space="preserve"> INDEX(切語上字資料表[聲母拼音碼], 小韻資料表[[#This Row],[上字表識別號]])</f>
        <v>p</v>
      </c>
      <c r="L3308" s="210" t="str" cm="1">
        <f t="array" ref="L3308" xml:space="preserve"> INDEX(切語上字資料表[清濁], 小韻資料表[[#This Row],[上字表識別號]])</f>
        <v>全清</v>
      </c>
      <c r="M3308" s="223" t="str" cm="1">
        <f t="array" ref="M3308" xml:space="preserve"> INDEX(切語上字資料表[發送收], 小韻資料表[[#This Row],[上字表識別號]])</f>
        <v>發聲</v>
      </c>
      <c r="N3308" s="205" cm="1">
        <f t="array" ref="N3308" xml:space="preserve"> MATCH(TRUE, ISNUMBER( SEARCH( RIGHT(小韻資料表[[#This Row],[切語]],1), 切語下字資料表[切語下字]) ), 0)</f>
        <v>124</v>
      </c>
      <c r="O3308" s="207" t="str" cm="1">
        <f t="array" ref="O3308" xml:space="preserve"> INDEX(切語下字資料表[韻母], 小韻資料表[[#This Row],[下字表識別號]])</f>
        <v>質開3</v>
      </c>
      <c r="P3308" s="207" t="str" cm="1">
        <f t="array" ref="P3308" xml:space="preserve"> INDEX(切語下字資料表[韻母拼音碼], 小韻資料表[[#This Row],[下字表識別號]])</f>
        <v>it</v>
      </c>
      <c r="Q3308" s="210" t="str" cm="1">
        <f t="array" ref="Q3308" xml:space="preserve"> INDEX(設定表!$C$19:$C$23, INT( LEFT(小韻資料表[[#This Row],[目次編碼]],1) ))</f>
        <v>入</v>
      </c>
      <c r="R3308" s="210">
        <f xml:space="preserve">  INDEX(設定表!$C$8:$C$15, MATCH( (RIGHT(小韻資料表[[#This Row],[清濁]]) &amp; 小韻資料表[[#This Row],[調]]), 設定表!$B$8:$B$15, 0))</f>
        <v>4</v>
      </c>
      <c r="S3308" s="205" t="s">
        <v>309</v>
      </c>
      <c r="T3308" s="205" t="s">
        <v>309</v>
      </c>
      <c r="U3308" s="226" t="s">
        <v>309</v>
      </c>
      <c r="V3308" s="147" t="s">
        <v>309</v>
      </c>
      <c r="X3308" s="135"/>
      <c r="Y3308" s="135"/>
      <c r="AA3308" s="135"/>
      <c r="AB3308" s="134"/>
      <c r="AC3308" s="135"/>
      <c r="AD3308" s="135"/>
      <c r="AH3308" s="135"/>
      <c r="AI3308" s="135"/>
    </row>
    <row r="3309" spans="1:35" ht="31.5">
      <c r="A3309" s="205">
        <v>3305</v>
      </c>
      <c r="B3309" s="206" t="s">
        <v>11350</v>
      </c>
      <c r="C3309" s="207" t="str">
        <f xml:space="preserve"> _xlfn.CONCAT(小韻資料表[[#This Row],[聲母拼音碼]],小韻資料表[[#This Row],[韻母拼音碼]],小韻資料表[[#This Row],[調號]])</f>
        <v>khong8</v>
      </c>
      <c r="D3309" s="206" t="s">
        <v>11351</v>
      </c>
      <c r="E3309" s="208" t="s">
        <v>585</v>
      </c>
      <c r="F3309" s="205">
        <v>23</v>
      </c>
      <c r="G3309" s="209" t="s">
        <v>11352</v>
      </c>
      <c r="H3309" s="205">
        <f xml:space="preserve"> LEN(小韻資料表[[#This Row],[小韻字集]])</f>
        <v>5</v>
      </c>
      <c r="I3309" s="205" cm="1">
        <f t="array" ref="I3309" xml:space="preserve"> MATCH(TRUE, ISNUMBER( SEARCH( LEFT(小韻資料表[[#This Row],[切語]],1), 切語上字資料表[切語上字]) ), 0)</f>
        <v>3</v>
      </c>
      <c r="J3309" s="210" t="str" cm="1">
        <f t="array" ref="J3309" xml:space="preserve"> INDEX(切語上字資料表[聲母], 小韻資料表[[#This Row],[上字表識別號]])</f>
        <v>群</v>
      </c>
      <c r="K3309" s="210" t="str" cm="1">
        <f t="array" ref="K3309" xml:space="preserve"> INDEX(切語上字資料表[聲母拼音碼], 小韻資料表[[#This Row],[上字表識別號]])</f>
        <v>kh</v>
      </c>
      <c r="L3309" s="210" t="str" cm="1">
        <f t="array" ref="L3309" xml:space="preserve"> INDEX(切語上字資料表[清濁], 小韻資料表[[#This Row],[上字表識別號]])</f>
        <v>全濁</v>
      </c>
      <c r="M3309" s="223" cm="1">
        <f t="array" ref="M3309" xml:space="preserve"> INDEX(切語上字資料表[發送收], 小韻資料表[[#This Row],[上字表識別號]])</f>
        <v>0</v>
      </c>
      <c r="N3309" s="205" cm="1">
        <f t="array" ref="N3309" xml:space="preserve"> MATCH(TRUE, ISNUMBER( SEARCH( RIGHT(小韻資料表[[#This Row],[切語]],1), 切語下字資料表[切語下字]) ), 0)</f>
        <v>2</v>
      </c>
      <c r="O3309" s="207" t="str" cm="1">
        <f t="array" ref="O3309" xml:space="preserve"> INDEX(切語下字資料表[韻母], 小韻資料表[[#This Row],[下字表識別號]])</f>
        <v>董開1</v>
      </c>
      <c r="P3309" s="207" t="str" cm="1">
        <f t="array" ref="P3309" xml:space="preserve"> INDEX(切語下字資料表[韻母拼音碼], 小韻資料表[[#This Row],[下字表識別號]])</f>
        <v>ong</v>
      </c>
      <c r="Q3309" s="210" t="str" cm="1">
        <f t="array" ref="Q3309" xml:space="preserve"> INDEX(設定表!$C$19:$C$23, INT( LEFT(小韻資料表[[#This Row],[目次編碼]],1) ))</f>
        <v>入</v>
      </c>
      <c r="R3309" s="210">
        <f xml:space="preserve">  INDEX(設定表!$C$8:$C$15, MATCH( (RIGHT(小韻資料表[[#This Row],[清濁]]) &amp; 小韻資料表[[#This Row],[調]]), 設定表!$B$8:$B$15, 0))</f>
        <v>8</v>
      </c>
      <c r="S3309" s="205" t="s">
        <v>309</v>
      </c>
      <c r="T3309" s="205" t="s">
        <v>309</v>
      </c>
      <c r="U3309" s="226" t="s">
        <v>309</v>
      </c>
      <c r="V3309" s="146" t="s">
        <v>309</v>
      </c>
      <c r="X3309" s="135"/>
      <c r="Y3309" s="135"/>
      <c r="AA3309" s="135"/>
      <c r="AB3309" s="134"/>
      <c r="AC3309" s="135"/>
      <c r="AD3309" s="135"/>
      <c r="AH3309" s="135"/>
      <c r="AI3309" s="135"/>
    </row>
    <row r="3310" spans="1:35" ht="63">
      <c r="A3310" s="205">
        <v>3306</v>
      </c>
      <c r="B3310" s="206" t="s">
        <v>11353</v>
      </c>
      <c r="C3310" s="207" t="str">
        <f xml:space="preserve"> _xlfn.CONCAT(小韻資料表[[#This Row],[聲母拼音碼]],小韻資料表[[#This Row],[韻母拼音碼]],小韻資料表[[#This Row],[調號]])</f>
        <v>pit8</v>
      </c>
      <c r="D3310" s="206" t="s">
        <v>11354</v>
      </c>
      <c r="E3310" s="208" t="s">
        <v>585</v>
      </c>
      <c r="F3310" s="205">
        <v>24</v>
      </c>
      <c r="G3310" s="209" t="s">
        <v>11355</v>
      </c>
      <c r="H3310" s="205">
        <f xml:space="preserve"> LEN(小韻資料表[[#This Row],[小韻字集]])</f>
        <v>23</v>
      </c>
      <c r="I3310" s="205" cm="1">
        <f t="array" ref="I3310" xml:space="preserve"> MATCH(TRUE, ISNUMBER( SEARCH( LEFT(小韻資料表[[#This Row],[切語]],1), 切語上字資料表[切語上字]) ), 0)</f>
        <v>15</v>
      </c>
      <c r="J3310" s="210" t="str" cm="1">
        <f t="array" ref="J3310" xml:space="preserve"> INDEX(切語上字資料表[聲母], 小韻資料表[[#This Row],[上字表識別號]])</f>
        <v>並</v>
      </c>
      <c r="K3310" s="210" t="str" cm="1">
        <f t="array" ref="K3310" xml:space="preserve"> INDEX(切語上字資料表[聲母拼音碼], 小韻資料表[[#This Row],[上字表識別號]])</f>
        <v>p</v>
      </c>
      <c r="L3310" s="210" t="str" cm="1">
        <f t="array" ref="L3310" xml:space="preserve"> INDEX(切語上字資料表[清濁], 小韻資料表[[#This Row],[上字表識別號]])</f>
        <v>全濁</v>
      </c>
      <c r="M3310" s="223" cm="1">
        <f t="array" ref="M3310" xml:space="preserve"> INDEX(切語上字資料表[發送收], 小韻資料表[[#This Row],[上字表識別號]])</f>
        <v>0</v>
      </c>
      <c r="N3310" s="205" cm="1">
        <f t="array" ref="N3310" xml:space="preserve"> MATCH(TRUE, ISNUMBER( SEARCH( RIGHT(小韻資料表[[#This Row],[切語]],1), 切語下字資料表[切語下字]) ), 0)</f>
        <v>124</v>
      </c>
      <c r="O3310" s="207" t="str" cm="1">
        <f t="array" ref="O3310" xml:space="preserve"> INDEX(切語下字資料表[韻母], 小韻資料表[[#This Row],[下字表識別號]])</f>
        <v>質開3</v>
      </c>
      <c r="P3310" s="207" t="str" cm="1">
        <f t="array" ref="P3310" xml:space="preserve"> INDEX(切語下字資料表[韻母拼音碼], 小韻資料表[[#This Row],[下字表識別號]])</f>
        <v>it</v>
      </c>
      <c r="Q3310" s="210" t="str" cm="1">
        <f t="array" ref="Q3310" xml:space="preserve"> INDEX(設定表!$C$19:$C$23, INT( LEFT(小韻資料表[[#This Row],[目次編碼]],1) ))</f>
        <v>入</v>
      </c>
      <c r="R3310" s="210">
        <f xml:space="preserve">  INDEX(設定表!$C$8:$C$15, MATCH( (RIGHT(小韻資料表[[#This Row],[清濁]]) &amp; 小韻資料表[[#This Row],[調]]), 設定表!$B$8:$B$15, 0))</f>
        <v>8</v>
      </c>
      <c r="S3310" s="205" t="s">
        <v>309</v>
      </c>
      <c r="T3310" s="205" t="s">
        <v>309</v>
      </c>
      <c r="U3310" s="226" t="s">
        <v>309</v>
      </c>
      <c r="V3310" s="147" t="s">
        <v>309</v>
      </c>
      <c r="X3310" s="135"/>
      <c r="Y3310" s="135"/>
      <c r="AA3310" s="135"/>
      <c r="AB3310" s="134"/>
      <c r="AC3310" s="135"/>
      <c r="AD3310" s="135"/>
      <c r="AH3310" s="135"/>
      <c r="AI3310" s="135"/>
    </row>
    <row r="3311" spans="1:35" ht="31.5">
      <c r="A3311" s="205">
        <v>3307</v>
      </c>
      <c r="B3311" s="206" t="s">
        <v>11356</v>
      </c>
      <c r="C3311" s="207" t="str">
        <f xml:space="preserve"> _xlfn.CONCAT(小韻資料表[[#This Row],[聲母拼音碼]],小韻資料表[[#This Row],[韻母拼音碼]],小韻資料表[[#This Row],[調號]])</f>
        <v>Øit8</v>
      </c>
      <c r="D3311" s="206" t="s">
        <v>11357</v>
      </c>
      <c r="E3311" s="208" t="s">
        <v>585</v>
      </c>
      <c r="F3311" s="205">
        <v>25</v>
      </c>
      <c r="G3311" s="209" t="s">
        <v>11358</v>
      </c>
      <c r="H3311" s="205">
        <f xml:space="preserve"> LEN(小韻資料表[[#This Row],[小韻字集]])</f>
        <v>7</v>
      </c>
      <c r="I3311" s="205" cm="1">
        <f t="array" ref="I3311" xml:space="preserve"> MATCH(TRUE, ISNUMBER( SEARCH( LEFT(小韻資料表[[#This Row],[切語]],1), 切語上字資料表[切語上字]) ), 0)</f>
        <v>38</v>
      </c>
      <c r="J3311" s="210" t="str" cm="1">
        <f t="array" ref="J3311" xml:space="preserve"> INDEX(切語上字資料表[聲母], 小韻資料表[[#This Row],[上字表識別號]])</f>
        <v>為</v>
      </c>
      <c r="K3311" s="210" t="str" cm="1">
        <f t="array" ref="K3311" xml:space="preserve"> INDEX(切語上字資料表[聲母拼音碼], 小韻資料表[[#This Row],[上字表識別號]])</f>
        <v>Ø</v>
      </c>
      <c r="L3311" s="210" t="str" cm="1">
        <f t="array" ref="L3311" xml:space="preserve"> INDEX(切語上字資料表[清濁], 小韻資料表[[#This Row],[上字表識別號]])</f>
        <v>次濁</v>
      </c>
      <c r="M3311" s="223" t="str" cm="1">
        <f t="array" ref="M3311" xml:space="preserve"> INDEX(切語上字資料表[發送收], 小韻資料表[[#This Row],[上字表識別號]])</f>
        <v>發聲</v>
      </c>
      <c r="N3311" s="205" cm="1">
        <f t="array" ref="N3311" xml:space="preserve"> MATCH(TRUE, ISNUMBER( SEARCH( RIGHT(小韻資料表[[#This Row],[切語]],1), 切語下字資料表[切語下字]) ), 0)</f>
        <v>124</v>
      </c>
      <c r="O3311" s="207" t="str" cm="1">
        <f t="array" ref="O3311" xml:space="preserve"> INDEX(切語下字資料表[韻母], 小韻資料表[[#This Row],[下字表識別號]])</f>
        <v>質開3</v>
      </c>
      <c r="P3311" s="207" t="str" cm="1">
        <f t="array" ref="P3311" xml:space="preserve"> INDEX(切語下字資料表[韻母拼音碼], 小韻資料表[[#This Row],[下字表識別號]])</f>
        <v>it</v>
      </c>
      <c r="Q3311" s="210" t="str" cm="1">
        <f t="array" ref="Q3311" xml:space="preserve"> INDEX(設定表!$C$19:$C$23, INT( LEFT(小韻資料表[[#This Row],[目次編碼]],1) ))</f>
        <v>入</v>
      </c>
      <c r="R3311" s="210">
        <f xml:space="preserve">  INDEX(設定表!$C$8:$C$15, MATCH( (RIGHT(小韻資料表[[#This Row],[清濁]]) &amp; 小韻資料表[[#This Row],[調]]), 設定表!$B$8:$B$15, 0))</f>
        <v>8</v>
      </c>
      <c r="S3311" s="205" t="s">
        <v>309</v>
      </c>
      <c r="T3311" s="205" t="s">
        <v>309</v>
      </c>
      <c r="U3311" s="226" t="s">
        <v>309</v>
      </c>
      <c r="V3311" s="146" t="s">
        <v>309</v>
      </c>
      <c r="X3311" s="135"/>
      <c r="Y3311" s="135"/>
      <c r="AA3311" s="135"/>
      <c r="AB3311" s="134"/>
      <c r="AC3311" s="135"/>
      <c r="AD3311" s="135"/>
      <c r="AH3311" s="135"/>
      <c r="AI3311" s="135"/>
    </row>
    <row r="3312" spans="1:35" ht="31.5">
      <c r="A3312" s="205">
        <v>3308</v>
      </c>
      <c r="B3312" s="206" t="s">
        <v>11359</v>
      </c>
      <c r="C3312" s="207" t="str">
        <f xml:space="preserve"> _xlfn.CONCAT(小韻資料表[[#This Row],[聲母拼音碼]],小韻資料表[[#This Row],[韻母拼音碼]],小韻資料表[[#This Row],[調號]])</f>
        <v>sut4</v>
      </c>
      <c r="D3312" s="206" t="s">
        <v>11360</v>
      </c>
      <c r="E3312" s="208" t="s">
        <v>585</v>
      </c>
      <c r="F3312" s="205">
        <v>26</v>
      </c>
      <c r="G3312" s="209" t="s">
        <v>11361</v>
      </c>
      <c r="H3312" s="205">
        <f xml:space="preserve"> LEN(小韻資料表[[#This Row],[小韻字集]])</f>
        <v>15</v>
      </c>
      <c r="I3312" s="205" cm="1">
        <f t="array" ref="I3312" xml:space="preserve"> MATCH(TRUE, ISNUMBER( SEARCH( LEFT(小韻資料表[[#This Row],[切語]],1), 切語上字資料表[切語上字]) ), 0)</f>
        <v>29</v>
      </c>
      <c r="J3312" s="210" t="str" cm="1">
        <f t="array" ref="J3312" xml:space="preserve"> INDEX(切語上字資料表[聲母], 小韻資料表[[#This Row],[上字表識別號]])</f>
        <v>疏</v>
      </c>
      <c r="K3312" s="210" t="str" cm="1">
        <f t="array" ref="K3312" xml:space="preserve"> INDEX(切語上字資料表[聲母拼音碼], 小韻資料表[[#This Row],[上字表識別號]])</f>
        <v>s</v>
      </c>
      <c r="L3312" s="210" t="str" cm="1">
        <f t="array" ref="L3312" xml:space="preserve"> INDEX(切語上字資料表[清濁], 小韻資料表[[#This Row],[上字表識別號]])</f>
        <v>全清</v>
      </c>
      <c r="M3312" s="223" t="str" cm="1">
        <f t="array" ref="M3312" xml:space="preserve"> INDEX(切語上字資料表[發送收], 小韻資料表[[#This Row],[上字表識別號]])</f>
        <v>發聲</v>
      </c>
      <c r="N3312" s="205" cm="1">
        <f t="array" ref="N3312" xml:space="preserve"> MATCH(TRUE, ISNUMBER( SEARCH( RIGHT(小韻資料表[[#This Row],[切語]],1), 切語下字資料表[切語下字]) ), 0)</f>
        <v>128</v>
      </c>
      <c r="O3312" s="207" t="str" cm="1">
        <f t="array" ref="O3312" xml:space="preserve"> INDEX(切語下字資料表[韻母], 小韻資料表[[#This Row],[下字表識別號]])</f>
        <v>術合3</v>
      </c>
      <c r="P3312" s="207" t="str" cm="1">
        <f t="array" ref="P3312" xml:space="preserve"> INDEX(切語下字資料表[韻母拼音碼], 小韻資料表[[#This Row],[下字表識別號]])</f>
        <v>ut</v>
      </c>
      <c r="Q3312" s="210" t="str" cm="1">
        <f t="array" ref="Q3312" xml:space="preserve"> INDEX(設定表!$C$19:$C$23, INT( LEFT(小韻資料表[[#This Row],[目次編碼]],1) ))</f>
        <v>入</v>
      </c>
      <c r="R3312" s="210">
        <f xml:space="preserve">  INDEX(設定表!$C$8:$C$15, MATCH( (RIGHT(小韻資料表[[#This Row],[清濁]]) &amp; 小韻資料表[[#This Row],[調]]), 設定表!$B$8:$B$15, 0))</f>
        <v>4</v>
      </c>
      <c r="S3312" s="205" t="s">
        <v>309</v>
      </c>
      <c r="T3312" s="205" t="s">
        <v>309</v>
      </c>
      <c r="U3312" s="226" t="s">
        <v>309</v>
      </c>
      <c r="V3312" s="147" t="s">
        <v>309</v>
      </c>
      <c r="X3312" s="135"/>
      <c r="Y3312" s="135"/>
      <c r="AA3312" s="135"/>
      <c r="AB3312" s="134"/>
      <c r="AC3312" s="135"/>
      <c r="AD3312" s="135"/>
      <c r="AH3312" s="135"/>
      <c r="AI3312" s="135"/>
    </row>
    <row r="3313" spans="1:35" ht="31.5">
      <c r="A3313" s="205">
        <v>3309</v>
      </c>
      <c r="B3313" s="206" t="s">
        <v>11362</v>
      </c>
      <c r="C3313" s="207" t="str">
        <f xml:space="preserve"> _xlfn.CONCAT(小韻資料表[[#This Row],[聲母拼音碼]],小韻資料表[[#This Row],[韻母拼音碼]],小韻資料表[[#This Row],[調號]])</f>
        <v>chit4</v>
      </c>
      <c r="D3313" s="206" t="s">
        <v>11363</v>
      </c>
      <c r="E3313" s="208" t="s">
        <v>585</v>
      </c>
      <c r="F3313" s="205">
        <v>27</v>
      </c>
      <c r="G3313" s="209" t="s">
        <v>11363</v>
      </c>
      <c r="H3313" s="205">
        <f xml:space="preserve"> LEN(小韻資料表[[#This Row],[小韻字集]])</f>
        <v>1</v>
      </c>
      <c r="I3313" s="205" cm="1">
        <f t="array" ref="I3313" xml:space="preserve"> MATCH(TRUE, ISNUMBER( SEARCH( LEFT(小韻資料表[[#This Row],[切語]],1), 切語上字資料表[切語上字]) ), 0)</f>
        <v>31</v>
      </c>
      <c r="J3313" s="210" t="str" cm="1">
        <f t="array" ref="J3313" xml:space="preserve"> INDEX(切語上字資料表[聲母], 小韻資料表[[#This Row],[上字表識別號]])</f>
        <v>穿</v>
      </c>
      <c r="K3313" s="210" t="str" cm="1">
        <f t="array" ref="K3313" xml:space="preserve"> INDEX(切語上字資料表[聲母拼音碼], 小韻資料表[[#This Row],[上字表識別號]])</f>
        <v>ch</v>
      </c>
      <c r="L3313" s="210" t="str" cm="1">
        <f t="array" ref="L3313" xml:space="preserve"> INDEX(切語上字資料表[清濁], 小韻資料表[[#This Row],[上字表識別號]])</f>
        <v>次清</v>
      </c>
      <c r="M3313" s="223" t="str" cm="1">
        <f t="array" ref="M3313" xml:space="preserve"> INDEX(切語上字資料表[發送收], 小韻資料表[[#This Row],[上字表識別號]])</f>
        <v>送氣</v>
      </c>
      <c r="N3313" s="205" cm="1">
        <f t="array" ref="N3313" xml:space="preserve"> MATCH(TRUE, ISNUMBER( SEARCH( RIGHT(小韻資料表[[#This Row],[切語]],1), 切語下字資料表[切語下字]) ), 0)</f>
        <v>124</v>
      </c>
      <c r="O3313" s="207" t="str" cm="1">
        <f t="array" ref="O3313" xml:space="preserve"> INDEX(切語下字資料表[韻母], 小韻資料表[[#This Row],[下字表識別號]])</f>
        <v>質開3</v>
      </c>
      <c r="P3313" s="207" t="str" cm="1">
        <f t="array" ref="P3313" xml:space="preserve"> INDEX(切語下字資料表[韻母拼音碼], 小韻資料表[[#This Row],[下字表識別號]])</f>
        <v>it</v>
      </c>
      <c r="Q3313" s="210" t="str" cm="1">
        <f t="array" ref="Q3313" xml:space="preserve"> INDEX(設定表!$C$19:$C$23, INT( LEFT(小韻資料表[[#This Row],[目次編碼]],1) ))</f>
        <v>入</v>
      </c>
      <c r="R3313" s="210">
        <f xml:space="preserve">  INDEX(設定表!$C$8:$C$15, MATCH( (RIGHT(小韻資料表[[#This Row],[清濁]]) &amp; 小韻資料表[[#This Row],[調]]), 設定表!$B$8:$B$15, 0))</f>
        <v>4</v>
      </c>
      <c r="S3313" s="205" t="s">
        <v>309</v>
      </c>
      <c r="T3313" s="205" t="s">
        <v>309</v>
      </c>
      <c r="U3313" s="226" t="s">
        <v>309</v>
      </c>
      <c r="V3313" s="146" t="s">
        <v>309</v>
      </c>
      <c r="X3313" s="135"/>
      <c r="Y3313" s="135"/>
      <c r="AA3313" s="135"/>
      <c r="AB3313" s="134"/>
      <c r="AC3313" s="135"/>
      <c r="AD3313" s="135"/>
      <c r="AH3313" s="135"/>
      <c r="AI3313" s="135"/>
    </row>
    <row r="3314" spans="1:35" ht="31.5">
      <c r="A3314" s="205">
        <v>3310</v>
      </c>
      <c r="B3314" s="206" t="s">
        <v>11364</v>
      </c>
      <c r="C3314" s="207" t="str">
        <f xml:space="preserve"> _xlfn.CONCAT(小韻資料表[[#This Row],[聲母拼音碼]],小韻資料表[[#This Row],[韻母拼音碼]],小韻資料表[[#This Row],[調號]])</f>
        <v>cit8</v>
      </c>
      <c r="D3314" s="206" t="s">
        <v>11365</v>
      </c>
      <c r="E3314" s="208" t="s">
        <v>585</v>
      </c>
      <c r="F3314" s="205">
        <v>28</v>
      </c>
      <c r="G3314" s="209" t="s">
        <v>11365</v>
      </c>
      <c r="H3314" s="205">
        <f xml:space="preserve"> LEN(小韻資料表[[#This Row],[小韻字集]])</f>
        <v>2</v>
      </c>
      <c r="I3314" s="205" cm="1">
        <f t="array" ref="I3314" xml:space="preserve"> MATCH(TRUE, ISNUMBER( SEARCH( LEFT(小韻資料表[[#This Row],[切語]],1), 切語上字資料表[切語上字]) ), 0)</f>
        <v>28</v>
      </c>
      <c r="J3314" s="210" t="str" cm="1">
        <f t="array" ref="J3314" xml:space="preserve"> INDEX(切語上字資料表[聲母], 小韻資料表[[#This Row],[上字表識別號]])</f>
        <v>床</v>
      </c>
      <c r="K3314" s="210" t="str" cm="1">
        <f t="array" ref="K3314" xml:space="preserve"> INDEX(切語上字資料表[聲母拼音碼], 小韻資料表[[#This Row],[上字表識別號]])</f>
        <v>c</v>
      </c>
      <c r="L3314" s="210" t="str" cm="1">
        <f t="array" ref="L3314" xml:space="preserve"> INDEX(切語上字資料表[清濁], 小韻資料表[[#This Row],[上字表識別號]])</f>
        <v>全濁</v>
      </c>
      <c r="M3314" s="223" cm="1">
        <f t="array" ref="M3314" xml:space="preserve"> INDEX(切語上字資料表[發送收], 小韻資料表[[#This Row],[上字表識別號]])</f>
        <v>0</v>
      </c>
      <c r="N3314" s="205" cm="1">
        <f t="array" ref="N3314" xml:space="preserve"> MATCH(TRUE, ISNUMBER( SEARCH( RIGHT(小韻資料表[[#This Row],[切語]],1), 切語下字資料表[切語下字]) ), 0)</f>
        <v>124</v>
      </c>
      <c r="O3314" s="207" t="str" cm="1">
        <f t="array" ref="O3314" xml:space="preserve"> INDEX(切語下字資料表[韻母], 小韻資料表[[#This Row],[下字表識別號]])</f>
        <v>質開3</v>
      </c>
      <c r="P3314" s="207" t="str" cm="1">
        <f t="array" ref="P3314" xml:space="preserve"> INDEX(切語下字資料表[韻母拼音碼], 小韻資料表[[#This Row],[下字表識別號]])</f>
        <v>it</v>
      </c>
      <c r="Q3314" s="210" t="str" cm="1">
        <f t="array" ref="Q3314" xml:space="preserve"> INDEX(設定表!$C$19:$C$23, INT( LEFT(小韻資料表[[#This Row],[目次編碼]],1) ))</f>
        <v>入</v>
      </c>
      <c r="R3314" s="210">
        <f xml:space="preserve">  INDEX(設定表!$C$8:$C$15, MATCH( (RIGHT(小韻資料表[[#This Row],[清濁]]) &amp; 小韻資料表[[#This Row],[調]]), 設定表!$B$8:$B$15, 0))</f>
        <v>8</v>
      </c>
      <c r="S3314" s="205" t="s">
        <v>309</v>
      </c>
      <c r="T3314" s="205" t="s">
        <v>309</v>
      </c>
      <c r="U3314" s="226" t="s">
        <v>309</v>
      </c>
      <c r="V3314" s="147" t="s">
        <v>309</v>
      </c>
      <c r="X3314" s="135"/>
      <c r="Y3314" s="135"/>
      <c r="AA3314" s="135"/>
      <c r="AB3314" s="134"/>
      <c r="AC3314" s="135"/>
      <c r="AD3314" s="135"/>
      <c r="AH3314" s="135"/>
      <c r="AI3314" s="135"/>
    </row>
    <row r="3315" spans="1:35" ht="31.5">
      <c r="A3315" s="205">
        <v>3311</v>
      </c>
      <c r="B3315" s="206" t="s">
        <v>11366</v>
      </c>
      <c r="C3315" s="207" t="str">
        <f xml:space="preserve"> _xlfn.CONCAT(小韻資料表[[#This Row],[聲母拼音碼]],小韻資料表[[#This Row],[韻母拼音碼]],小韻資料表[[#This Row],[調號]])</f>
        <v>mit8</v>
      </c>
      <c r="D3315" s="206" t="s">
        <v>11367</v>
      </c>
      <c r="E3315" s="208" t="s">
        <v>585</v>
      </c>
      <c r="F3315" s="205">
        <v>29</v>
      </c>
      <c r="G3315" s="209" t="s">
        <v>11368</v>
      </c>
      <c r="H3315" s="205">
        <f xml:space="preserve"> LEN(小韻資料表[[#This Row],[小韻字集]])</f>
        <v>14</v>
      </c>
      <c r="I3315" s="205" cm="1">
        <f t="array" ref="I3315" xml:space="preserve"> MATCH(TRUE, ISNUMBER( SEARCH( LEFT(小韻資料表[[#This Row],[切語]],1), 切語上字資料表[切語上字]) ), 0)</f>
        <v>16</v>
      </c>
      <c r="J3315" s="210" t="str" cm="1">
        <f t="array" ref="J3315" xml:space="preserve"> INDEX(切語上字資料表[聲母], 小韻資料表[[#This Row],[上字表識別號]])</f>
        <v>明</v>
      </c>
      <c r="K3315" s="210" t="str" cm="1">
        <f t="array" ref="K3315" xml:space="preserve"> INDEX(切語上字資料表[聲母拼音碼], 小韻資料表[[#This Row],[上字表識別號]])</f>
        <v>m</v>
      </c>
      <c r="L3315" s="210" t="str" cm="1">
        <f t="array" ref="L3315" xml:space="preserve"> INDEX(切語上字資料表[清濁], 小韻資料表[[#This Row],[上字表識別號]])</f>
        <v>次濁</v>
      </c>
      <c r="M3315" s="223" t="str" cm="1">
        <f t="array" ref="M3315" xml:space="preserve"> INDEX(切語上字資料表[發送收], 小韻資料表[[#This Row],[上字表識別號]])</f>
        <v>收聲</v>
      </c>
      <c r="N3315" s="205" cm="1">
        <f t="array" ref="N3315" xml:space="preserve"> MATCH(TRUE, ISNUMBER( SEARCH( RIGHT(小韻資料表[[#This Row],[切語]],1), 切語下字資料表[切語下字]) ), 0)</f>
        <v>124</v>
      </c>
      <c r="O3315" s="207" t="str" cm="1">
        <f t="array" ref="O3315" xml:space="preserve"> INDEX(切語下字資料表[韻母], 小韻資料表[[#This Row],[下字表識別號]])</f>
        <v>質開3</v>
      </c>
      <c r="P3315" s="207" t="str" cm="1">
        <f t="array" ref="P3315" xml:space="preserve"> INDEX(切語下字資料表[韻母拼音碼], 小韻資料表[[#This Row],[下字表識別號]])</f>
        <v>it</v>
      </c>
      <c r="Q3315" s="210" t="str" cm="1">
        <f t="array" ref="Q3315" xml:space="preserve"> INDEX(設定表!$C$19:$C$23, INT( LEFT(小韻資料表[[#This Row],[目次編碼]],1) ))</f>
        <v>入</v>
      </c>
      <c r="R3315" s="210">
        <f xml:space="preserve">  INDEX(設定表!$C$8:$C$15, MATCH( (RIGHT(小韻資料表[[#This Row],[清濁]]) &amp; 小韻資料表[[#This Row],[調]]), 設定表!$B$8:$B$15, 0))</f>
        <v>8</v>
      </c>
      <c r="S3315" s="205" t="s">
        <v>309</v>
      </c>
      <c r="T3315" s="205" t="s">
        <v>309</v>
      </c>
      <c r="U3315" s="226" t="s">
        <v>309</v>
      </c>
      <c r="V3315" s="146" t="s">
        <v>309</v>
      </c>
      <c r="X3315" s="135"/>
      <c r="Y3315" s="135"/>
      <c r="AA3315" s="135"/>
      <c r="AB3315" s="134"/>
      <c r="AC3315" s="135"/>
      <c r="AD3315" s="135"/>
      <c r="AH3315" s="135"/>
      <c r="AI3315" s="135"/>
    </row>
    <row r="3316" spans="1:35" ht="31.5">
      <c r="A3316" s="205">
        <v>3312</v>
      </c>
      <c r="B3316" s="206" t="s">
        <v>11369</v>
      </c>
      <c r="C3316" s="207" t="str">
        <f xml:space="preserve"> _xlfn.CONCAT(小韻資料表[[#This Row],[聲母拼音碼]],小韻資料表[[#This Row],[韻母拼音碼]],小韻資料表[[#This Row],[調號]])</f>
        <v>hit8</v>
      </c>
      <c r="D3316" s="206" t="s">
        <v>11370</v>
      </c>
      <c r="E3316" s="208" t="s">
        <v>585</v>
      </c>
      <c r="F3316" s="205">
        <v>30</v>
      </c>
      <c r="G3316" s="209" t="s">
        <v>11371</v>
      </c>
      <c r="H3316" s="205">
        <f xml:space="preserve"> LEN(小韻資料表[[#This Row],[小韻字集]])</f>
        <v>13</v>
      </c>
      <c r="I3316" s="205" cm="1">
        <f t="array" ref="I3316" xml:space="preserve"> MATCH(TRUE, ISNUMBER( SEARCH( LEFT(小韻資料表[[#This Row],[切語]],1), 切語上字資料表[切語上字]) ), 0)</f>
        <v>19</v>
      </c>
      <c r="J3316" s="210" t="str" cm="1">
        <f t="array" ref="J3316" xml:space="preserve"> INDEX(切語上字資料表[聲母], 小韻資料表[[#This Row],[上字表識別號]])</f>
        <v>奉</v>
      </c>
      <c r="K3316" s="210" t="str" cm="1">
        <f t="array" ref="K3316" xml:space="preserve"> INDEX(切語上字資料表[聲母拼音碼], 小韻資料表[[#This Row],[上字表識別號]])</f>
        <v>h</v>
      </c>
      <c r="L3316" s="210" t="str" cm="1">
        <f t="array" ref="L3316" xml:space="preserve"> INDEX(切語上字資料表[清濁], 小韻資料表[[#This Row],[上字表識別號]])</f>
        <v>全濁</v>
      </c>
      <c r="M3316" s="223" cm="1">
        <f t="array" ref="M3316" xml:space="preserve"> INDEX(切語上字資料表[發送收], 小韻資料表[[#This Row],[上字表識別號]])</f>
        <v>0</v>
      </c>
      <c r="N3316" s="205" cm="1">
        <f t="array" ref="N3316" xml:space="preserve"> MATCH(TRUE, ISNUMBER( SEARCH( RIGHT(小韻資料表[[#This Row],[切語]],1), 切語下字資料表[切語下字]) ), 0)</f>
        <v>124</v>
      </c>
      <c r="O3316" s="207" t="str" cm="1">
        <f t="array" ref="O3316" xml:space="preserve"> INDEX(切語下字資料表[韻母], 小韻資料表[[#This Row],[下字表識別號]])</f>
        <v>質開3</v>
      </c>
      <c r="P3316" s="207" t="str" cm="1">
        <f t="array" ref="P3316" xml:space="preserve"> INDEX(切語下字資料表[韻母拼音碼], 小韻資料表[[#This Row],[下字表識別號]])</f>
        <v>it</v>
      </c>
      <c r="Q3316" s="210" t="str" cm="1">
        <f t="array" ref="Q3316" xml:space="preserve"> INDEX(設定表!$C$19:$C$23, INT( LEFT(小韻資料表[[#This Row],[目次編碼]],1) ))</f>
        <v>入</v>
      </c>
      <c r="R3316" s="210">
        <f xml:space="preserve">  INDEX(設定表!$C$8:$C$15, MATCH( (RIGHT(小韻資料表[[#This Row],[清濁]]) &amp; 小韻資料表[[#This Row],[調]]), 設定表!$B$8:$B$15, 0))</f>
        <v>8</v>
      </c>
      <c r="S3316" s="205" t="s">
        <v>309</v>
      </c>
      <c r="T3316" s="205" t="s">
        <v>309</v>
      </c>
      <c r="U3316" s="226" t="s">
        <v>309</v>
      </c>
      <c r="V3316" s="147" t="s">
        <v>309</v>
      </c>
      <c r="X3316" s="135"/>
      <c r="Y3316" s="135"/>
      <c r="AA3316" s="135"/>
      <c r="AB3316" s="134"/>
      <c r="AC3316" s="135"/>
      <c r="AD3316" s="135"/>
      <c r="AH3316" s="135"/>
      <c r="AI3316" s="135"/>
    </row>
    <row r="3317" spans="1:35" ht="31.5">
      <c r="A3317" s="205">
        <v>3313</v>
      </c>
      <c r="B3317" s="206" t="s">
        <v>11372</v>
      </c>
      <c r="C3317" s="207" t="str">
        <f xml:space="preserve"> _xlfn.CONCAT(小韻資料表[[#This Row],[聲母拼音碼]],小韻資料表[[#This Row],[韻母拼音碼]],小韻資料表[[#This Row],[調號]])</f>
        <v>Øit4</v>
      </c>
      <c r="D3317" s="206" t="s">
        <v>11373</v>
      </c>
      <c r="E3317" s="208" t="s">
        <v>585</v>
      </c>
      <c r="F3317" s="205">
        <v>31</v>
      </c>
      <c r="G3317" s="209" t="s">
        <v>11374</v>
      </c>
      <c r="H3317" s="205">
        <f xml:space="preserve"> LEN(小韻資料表[[#This Row],[小韻字集]])</f>
        <v>3</v>
      </c>
      <c r="I3317" s="205" cm="1">
        <f t="array" ref="I3317" xml:space="preserve"> MATCH(TRUE, ISNUMBER( SEARCH( LEFT(小韻資料表[[#This Row],[切語]],1), 切語上字資料表[切語上字]) ), 0)</f>
        <v>35</v>
      </c>
      <c r="J3317" s="210" t="str" cm="1">
        <f t="array" ref="J3317" xml:space="preserve"> INDEX(切語上字資料表[聲母], 小韻資料表[[#This Row],[上字表識別號]])</f>
        <v>影</v>
      </c>
      <c r="K3317" s="210" t="str" cm="1">
        <f t="array" ref="K3317" xml:space="preserve"> INDEX(切語上字資料表[聲母拼音碼], 小韻資料表[[#This Row],[上字表識別號]])</f>
        <v>Ø</v>
      </c>
      <c r="L3317" s="210" t="str" cm="1">
        <f t="array" ref="L3317" xml:space="preserve"> INDEX(切語上字資料表[清濁], 小韻資料表[[#This Row],[上字表識別號]])</f>
        <v>全清</v>
      </c>
      <c r="M3317" s="223" t="str" cm="1">
        <f t="array" ref="M3317" xml:space="preserve"> INDEX(切語上字資料表[發送收], 小韻資料表[[#This Row],[上字表識別號]])</f>
        <v>發聲</v>
      </c>
      <c r="N3317" s="205" cm="1">
        <f t="array" ref="N3317" xml:space="preserve"> MATCH(TRUE, ISNUMBER( SEARCH( RIGHT(小韻資料表[[#This Row],[切語]],1), 切語下字資料表[切語下字]) ), 0)</f>
        <v>124</v>
      </c>
      <c r="O3317" s="207" t="str" cm="1">
        <f t="array" ref="O3317" xml:space="preserve"> INDEX(切語下字資料表[韻母], 小韻資料表[[#This Row],[下字表識別號]])</f>
        <v>質開3</v>
      </c>
      <c r="P3317" s="207" t="str" cm="1">
        <f t="array" ref="P3317" xml:space="preserve"> INDEX(切語下字資料表[韻母拼音碼], 小韻資料表[[#This Row],[下字表識別號]])</f>
        <v>it</v>
      </c>
      <c r="Q3317" s="210" t="str" cm="1">
        <f t="array" ref="Q3317" xml:space="preserve"> INDEX(設定表!$C$19:$C$23, INT( LEFT(小韻資料表[[#This Row],[目次編碼]],1) ))</f>
        <v>入</v>
      </c>
      <c r="R3317" s="210">
        <f xml:space="preserve">  INDEX(設定表!$C$8:$C$15, MATCH( (RIGHT(小韻資料表[[#This Row],[清濁]]) &amp; 小韻資料表[[#This Row],[調]]), 設定表!$B$8:$B$15, 0))</f>
        <v>4</v>
      </c>
      <c r="S3317" s="205" t="s">
        <v>309</v>
      </c>
      <c r="T3317" s="205" t="s">
        <v>309</v>
      </c>
      <c r="U3317" s="226" t="s">
        <v>309</v>
      </c>
      <c r="V3317" s="146" t="s">
        <v>309</v>
      </c>
      <c r="X3317" s="135"/>
      <c r="Y3317" s="135"/>
      <c r="AA3317" s="135"/>
      <c r="AB3317" s="134"/>
      <c r="AC3317" s="135"/>
      <c r="AD3317" s="135"/>
      <c r="AH3317" s="135"/>
      <c r="AI3317" s="135"/>
    </row>
    <row r="3318" spans="1:35" ht="31.5">
      <c r="A3318" s="205">
        <v>3314</v>
      </c>
      <c r="B3318" s="206" t="s">
        <v>11375</v>
      </c>
      <c r="C3318" s="207" t="str">
        <f xml:space="preserve"> _xlfn.CONCAT(小韻資料表[[#This Row],[聲母拼音碼]],小韻資料表[[#This Row],[韻母拼音碼]],小韻資料表[[#This Row],[調號]])</f>
        <v>gong8</v>
      </c>
      <c r="D3318" s="206" t="s">
        <v>11376</v>
      </c>
      <c r="E3318" s="208" t="s">
        <v>585</v>
      </c>
      <c r="F3318" s="205">
        <v>32</v>
      </c>
      <c r="G3318" s="209" t="s">
        <v>11377</v>
      </c>
      <c r="H3318" s="205">
        <f xml:space="preserve"> LEN(小韻資料表[[#This Row],[小韻字集]])</f>
        <v>10</v>
      </c>
      <c r="I3318" s="205" cm="1">
        <f t="array" ref="I3318" xml:space="preserve"> MATCH(TRUE, ISNUMBER( SEARCH( LEFT(小韻資料表[[#This Row],[切語]],1), 切語上字資料表[切語上字]) ), 0)</f>
        <v>4</v>
      </c>
      <c r="J3318" s="210" t="str" cm="1">
        <f t="array" ref="J3318" xml:space="preserve"> INDEX(切語上字資料表[聲母], 小韻資料表[[#This Row],[上字表識別號]])</f>
        <v>疑</v>
      </c>
      <c r="K3318" s="210" t="str" cm="1">
        <f t="array" ref="K3318" xml:space="preserve"> INDEX(切語上字資料表[聲母拼音碼], 小韻資料表[[#This Row],[上字表識別號]])</f>
        <v>g</v>
      </c>
      <c r="L3318" s="210" t="str" cm="1">
        <f t="array" ref="L3318" xml:space="preserve"> INDEX(切語上字資料表[清濁], 小韻資料表[[#This Row],[上字表識別號]])</f>
        <v>次濁</v>
      </c>
      <c r="M3318" s="223" t="str" cm="1">
        <f t="array" ref="M3318" xml:space="preserve"> INDEX(切語上字資料表[發送收], 小韻資料表[[#This Row],[上字表識別號]])</f>
        <v>收聲</v>
      </c>
      <c r="N3318" s="205" cm="1">
        <f t="array" ref="N3318" xml:space="preserve"> MATCH(TRUE, ISNUMBER( SEARCH( RIGHT(小韻資料表[[#This Row],[切語]],1), 切語下字資料表[切語下字]) ), 0)</f>
        <v>2</v>
      </c>
      <c r="O3318" s="207" t="str" cm="1">
        <f t="array" ref="O3318" xml:space="preserve"> INDEX(切語下字資料表[韻母], 小韻資料表[[#This Row],[下字表識別號]])</f>
        <v>董開1</v>
      </c>
      <c r="P3318" s="207" t="str" cm="1">
        <f t="array" ref="P3318" xml:space="preserve"> INDEX(切語下字資料表[韻母拼音碼], 小韻資料表[[#This Row],[下字表識別號]])</f>
        <v>ong</v>
      </c>
      <c r="Q3318" s="210" t="str" cm="1">
        <f t="array" ref="Q3318" xml:space="preserve"> INDEX(設定表!$C$19:$C$23, INT( LEFT(小韻資料表[[#This Row],[目次編碼]],1) ))</f>
        <v>入</v>
      </c>
      <c r="R3318" s="210">
        <f xml:space="preserve">  INDEX(設定表!$C$8:$C$15, MATCH( (RIGHT(小韻資料表[[#This Row],[清濁]]) &amp; 小韻資料表[[#This Row],[調]]), 設定表!$B$8:$B$15, 0))</f>
        <v>8</v>
      </c>
      <c r="S3318" s="205" t="s">
        <v>309</v>
      </c>
      <c r="T3318" s="205" t="s">
        <v>309</v>
      </c>
      <c r="U3318" s="226" t="s">
        <v>309</v>
      </c>
      <c r="V3318" s="147" t="s">
        <v>309</v>
      </c>
      <c r="X3318" s="135"/>
      <c r="Y3318" s="135"/>
      <c r="AA3318" s="135"/>
      <c r="AB3318" s="134"/>
      <c r="AC3318" s="135"/>
      <c r="AD3318" s="135"/>
      <c r="AH3318" s="135"/>
      <c r="AI3318" s="135"/>
    </row>
    <row r="3319" spans="1:35" ht="31.5">
      <c r="A3319" s="205">
        <v>3315</v>
      </c>
      <c r="B3319" s="206" t="s">
        <v>11378</v>
      </c>
      <c r="C3319" s="207" t="str">
        <f xml:space="preserve"> _xlfn.CONCAT(小韻資料表[[#This Row],[聲母拼音碼]],小韻資料表[[#This Row],[韻母拼音碼]],小韻資料表[[#This Row],[調號]])</f>
        <v>pit4</v>
      </c>
      <c r="D3319" s="206" t="s">
        <v>11379</v>
      </c>
      <c r="E3319" s="208" t="s">
        <v>585</v>
      </c>
      <c r="F3319" s="205">
        <v>33</v>
      </c>
      <c r="G3319" s="209" t="s">
        <v>11380</v>
      </c>
      <c r="H3319" s="205">
        <f xml:space="preserve"> LEN(小韻資料表[[#This Row],[小韻字集]])</f>
        <v>11</v>
      </c>
      <c r="I3319" s="205" cm="1">
        <f t="array" ref="I3319" xml:space="preserve"> MATCH(TRUE, ISNUMBER( SEARCH( LEFT(小韻資料表[[#This Row],[切語]],1), 切語上字資料表[切語上字]) ), 0)</f>
        <v>13</v>
      </c>
      <c r="J3319" s="210" t="str" cm="1">
        <f t="array" ref="J3319" xml:space="preserve"> INDEX(切語上字資料表[聲母], 小韻資料表[[#This Row],[上字表識別號]])</f>
        <v>幫</v>
      </c>
      <c r="K3319" s="210" t="str" cm="1">
        <f t="array" ref="K3319" xml:space="preserve"> INDEX(切語上字資料表[聲母拼音碼], 小韻資料表[[#This Row],[上字表識別號]])</f>
        <v>p</v>
      </c>
      <c r="L3319" s="210" t="str" cm="1">
        <f t="array" ref="L3319" xml:space="preserve"> INDEX(切語上字資料表[清濁], 小韻資料表[[#This Row],[上字表識別號]])</f>
        <v>全清</v>
      </c>
      <c r="M3319" s="223" t="str" cm="1">
        <f t="array" ref="M3319" xml:space="preserve"> INDEX(切語上字資料表[發送收], 小韻資料表[[#This Row],[上字表識別號]])</f>
        <v>發聲</v>
      </c>
      <c r="N3319" s="205" cm="1">
        <f t="array" ref="N3319" xml:space="preserve"> MATCH(TRUE, ISNUMBER( SEARCH( RIGHT(小韻資料表[[#This Row],[切語]],1), 切語下字資料表[切語下字]) ), 0)</f>
        <v>124</v>
      </c>
      <c r="O3319" s="207" t="str" cm="1">
        <f t="array" ref="O3319" xml:space="preserve"> INDEX(切語下字資料表[韻母], 小韻資料表[[#This Row],[下字表識別號]])</f>
        <v>質開3</v>
      </c>
      <c r="P3319" s="207" t="str" cm="1">
        <f t="array" ref="P3319" xml:space="preserve"> INDEX(切語下字資料表[韻母拼音碼], 小韻資料表[[#This Row],[下字表識別號]])</f>
        <v>it</v>
      </c>
      <c r="Q3319" s="210" t="str" cm="1">
        <f t="array" ref="Q3319" xml:space="preserve"> INDEX(設定表!$C$19:$C$23, INT( LEFT(小韻資料表[[#This Row],[目次編碼]],1) ))</f>
        <v>入</v>
      </c>
      <c r="R3319" s="210">
        <f xml:space="preserve">  INDEX(設定表!$C$8:$C$15, MATCH( (RIGHT(小韻資料表[[#This Row],[清濁]]) &amp; 小韻資料表[[#This Row],[調]]), 設定表!$B$8:$B$15, 0))</f>
        <v>4</v>
      </c>
      <c r="S3319" s="205" t="s">
        <v>309</v>
      </c>
      <c r="T3319" s="205" t="s">
        <v>309</v>
      </c>
      <c r="U3319" s="226" t="s">
        <v>309</v>
      </c>
      <c r="V3319" s="146" t="s">
        <v>309</v>
      </c>
      <c r="X3319" s="135"/>
      <c r="Y3319" s="135"/>
      <c r="AA3319" s="135"/>
      <c r="AB3319" s="134"/>
      <c r="AC3319" s="135"/>
      <c r="AD3319" s="135"/>
      <c r="AH3319" s="135"/>
      <c r="AI3319" s="135"/>
    </row>
    <row r="3320" spans="1:35" ht="31.5">
      <c r="A3320" s="205">
        <v>3316</v>
      </c>
      <c r="B3320" s="206" t="s">
        <v>11381</v>
      </c>
      <c r="C3320" s="207" t="str">
        <f xml:space="preserve"> _xlfn.CONCAT(小韻資料表[[#This Row],[聲母拼音碼]],小韻資料表[[#This Row],[韻母拼音碼]],小韻資料表[[#This Row],[調號]])</f>
        <v>tit4</v>
      </c>
      <c r="D3320" s="206" t="s">
        <v>11382</v>
      </c>
      <c r="E3320" s="208" t="s">
        <v>585</v>
      </c>
      <c r="F3320" s="205">
        <v>34</v>
      </c>
      <c r="G3320" s="209" t="s">
        <v>11382</v>
      </c>
      <c r="H3320" s="205">
        <f xml:space="preserve"> LEN(小韻資料表[[#This Row],[小韻字集]])</f>
        <v>1</v>
      </c>
      <c r="I3320" s="205" cm="1">
        <f t="array" ref="I3320" xml:space="preserve"> MATCH(TRUE, ISNUMBER( SEARCH( LEFT(小韻資料表[[#This Row],[切語]],1), 切語上字資料表[切語上字]) ), 0)</f>
        <v>9</v>
      </c>
      <c r="J3320" s="210" t="str" cm="1">
        <f t="array" ref="J3320" xml:space="preserve"> INDEX(切語上字資料表[聲母], 小韻資料表[[#This Row],[上字表識別號]])</f>
        <v>知</v>
      </c>
      <c r="K3320" s="210" t="str" cm="1">
        <f t="array" ref="K3320" xml:space="preserve"> INDEX(切語上字資料表[聲母拼音碼], 小韻資料表[[#This Row],[上字表識別號]])</f>
        <v>t</v>
      </c>
      <c r="L3320" s="210" t="str" cm="1">
        <f t="array" ref="L3320" xml:space="preserve"> INDEX(切語上字資料表[清濁], 小韻資料表[[#This Row],[上字表識別號]])</f>
        <v>全清</v>
      </c>
      <c r="M3320" s="223" t="str" cm="1">
        <f t="array" ref="M3320" xml:space="preserve"> INDEX(切語上字資料表[發送收], 小韻資料表[[#This Row],[上字表識別號]])</f>
        <v>發聲</v>
      </c>
      <c r="N3320" s="205" cm="1">
        <f t="array" ref="N3320" xml:space="preserve"> MATCH(TRUE, ISNUMBER( SEARCH( RIGHT(小韻資料表[[#This Row],[切語]],1), 切語下字資料表[切語下字]) ), 0)</f>
        <v>124</v>
      </c>
      <c r="O3320" s="207" t="str" cm="1">
        <f t="array" ref="O3320" xml:space="preserve"> INDEX(切語下字資料表[韻母], 小韻資料表[[#This Row],[下字表識別號]])</f>
        <v>質開3</v>
      </c>
      <c r="P3320" s="207" t="str" cm="1">
        <f t="array" ref="P3320" xml:space="preserve"> INDEX(切語下字資料表[韻母拼音碼], 小韻資料表[[#This Row],[下字表識別號]])</f>
        <v>it</v>
      </c>
      <c r="Q3320" s="210" t="str" cm="1">
        <f t="array" ref="Q3320" xml:space="preserve"> INDEX(設定表!$C$19:$C$23, INT( LEFT(小韻資料表[[#This Row],[目次編碼]],1) ))</f>
        <v>入</v>
      </c>
      <c r="R3320" s="210">
        <f xml:space="preserve">  INDEX(設定表!$C$8:$C$15, MATCH( (RIGHT(小韻資料表[[#This Row],[清濁]]) &amp; 小韻資料表[[#This Row],[調]]), 設定表!$B$8:$B$15, 0))</f>
        <v>4</v>
      </c>
      <c r="S3320" s="205" t="s">
        <v>309</v>
      </c>
      <c r="T3320" s="205" t="s">
        <v>309</v>
      </c>
      <c r="U3320" s="226" t="s">
        <v>309</v>
      </c>
      <c r="V3320" s="147" t="s">
        <v>309</v>
      </c>
      <c r="X3320" s="135"/>
      <c r="Y3320" s="135"/>
      <c r="AA3320" s="135"/>
      <c r="AB3320" s="134"/>
      <c r="AC3320" s="135"/>
      <c r="AD3320" s="135"/>
      <c r="AH3320" s="135"/>
      <c r="AI3320" s="135"/>
    </row>
    <row r="3321" spans="1:35" ht="31.5">
      <c r="A3321" s="205">
        <v>3317</v>
      </c>
      <c r="B3321" s="206" t="s">
        <v>11383</v>
      </c>
      <c r="C3321" s="207" t="str">
        <f xml:space="preserve"> _xlfn.CONCAT(小韻資料表[[#This Row],[聲母拼音碼]],小韻資料表[[#This Row],[韻母拼音碼]],小韻資料表[[#This Row],[調號]])</f>
        <v>hong4</v>
      </c>
      <c r="D3321" s="206" t="s">
        <v>11384</v>
      </c>
      <c r="E3321" s="208" t="s">
        <v>585</v>
      </c>
      <c r="F3321" s="205">
        <v>35</v>
      </c>
      <c r="G3321" s="209" t="s">
        <v>11384</v>
      </c>
      <c r="H3321" s="205">
        <f xml:space="preserve"> LEN(小韻資料表[[#This Row],[小韻字集]])</f>
        <v>1</v>
      </c>
      <c r="I3321" s="205" cm="1">
        <f t="array" ref="I3321" xml:space="preserve"> MATCH(TRUE, ISNUMBER( SEARCH( LEFT(小韻資料表[[#This Row],[切語]],1), 切語上字資料表[切語上字]) ), 0)</f>
        <v>36</v>
      </c>
      <c r="J3321" s="210" t="str" cm="1">
        <f t="array" ref="J3321" xml:space="preserve"> INDEX(切語上字資料表[聲母], 小韻資料表[[#This Row],[上字表識別號]])</f>
        <v>曉</v>
      </c>
      <c r="K3321" s="210" t="str" cm="1">
        <f t="array" ref="K3321" xml:space="preserve"> INDEX(切語上字資料表[聲母拼音碼], 小韻資料表[[#This Row],[上字表識別號]])</f>
        <v>h</v>
      </c>
      <c r="L3321" s="210" t="str" cm="1">
        <f t="array" ref="L3321" xml:space="preserve"> INDEX(切語上字資料表[清濁], 小韻資料表[[#This Row],[上字表識別號]])</f>
        <v>次清</v>
      </c>
      <c r="M3321" s="223" t="str" cm="1">
        <f t="array" ref="M3321" xml:space="preserve"> INDEX(切語上字資料表[發送收], 小韻資料表[[#This Row],[上字表識別號]])</f>
        <v>送氣</v>
      </c>
      <c r="N3321" s="205" cm="1">
        <f t="array" ref="N3321" xml:space="preserve"> MATCH(TRUE, ISNUMBER( SEARCH( RIGHT(小韻資料表[[#This Row],[切語]],1), 切語下字資料表[切語下字]) ), 0)</f>
        <v>2</v>
      </c>
      <c r="O3321" s="207" t="str" cm="1">
        <f t="array" ref="O3321" xml:space="preserve"> INDEX(切語下字資料表[韻母], 小韻資料表[[#This Row],[下字表識別號]])</f>
        <v>董開1</v>
      </c>
      <c r="P3321" s="207" t="str" cm="1">
        <f t="array" ref="P3321" xml:space="preserve"> INDEX(切語下字資料表[韻母拼音碼], 小韻資料表[[#This Row],[下字表識別號]])</f>
        <v>ong</v>
      </c>
      <c r="Q3321" s="210" t="str" cm="1">
        <f t="array" ref="Q3321" xml:space="preserve"> INDEX(設定表!$C$19:$C$23, INT( LEFT(小韻資料表[[#This Row],[目次編碼]],1) ))</f>
        <v>入</v>
      </c>
      <c r="R3321" s="210">
        <f xml:space="preserve">  INDEX(設定表!$C$8:$C$15, MATCH( (RIGHT(小韻資料表[[#This Row],[清濁]]) &amp; 小韻資料表[[#This Row],[調]]), 設定表!$B$8:$B$15, 0))</f>
        <v>4</v>
      </c>
      <c r="S3321" s="205" t="s">
        <v>309</v>
      </c>
      <c r="T3321" s="205" t="s">
        <v>309</v>
      </c>
      <c r="U3321" s="226" t="s">
        <v>309</v>
      </c>
      <c r="V3321" s="146" t="s">
        <v>309</v>
      </c>
      <c r="X3321" s="135"/>
      <c r="Y3321" s="135"/>
      <c r="AA3321" s="135"/>
      <c r="AB3321" s="134"/>
      <c r="AC3321" s="135"/>
      <c r="AD3321" s="135"/>
      <c r="AH3321" s="135"/>
      <c r="AI3321" s="135"/>
    </row>
    <row r="3322" spans="1:35" ht="31.5">
      <c r="A3322" s="205">
        <v>3318</v>
      </c>
      <c r="B3322" s="206" t="s">
        <v>11385</v>
      </c>
      <c r="C3322" s="207" t="str">
        <f xml:space="preserve"> _xlfn.CONCAT(小韻資料表[[#This Row],[聲母拼音碼]],小韻資料表[[#This Row],[韻母拼音碼]],小韻資料表[[#This Row],[調號]])</f>
        <v>kong4</v>
      </c>
      <c r="D3322" s="206" t="s">
        <v>11386</v>
      </c>
      <c r="E3322" s="208" t="s">
        <v>585</v>
      </c>
      <c r="F3322" s="205">
        <v>36</v>
      </c>
      <c r="G3322" s="209" t="s">
        <v>11386</v>
      </c>
      <c r="H3322" s="205">
        <f xml:space="preserve"> LEN(小韻資料表[[#This Row],[小韻字集]])</f>
        <v>1</v>
      </c>
      <c r="I3322" s="205" cm="1">
        <f t="array" ref="I3322" xml:space="preserve"> MATCH(TRUE, ISNUMBER( SEARCH( LEFT(小韻資料表[[#This Row],[切語]],1), 切語上字資料表[切語上字]) ), 0)</f>
        <v>1</v>
      </c>
      <c r="J3322" s="210" t="str" cm="1">
        <f t="array" ref="J3322" xml:space="preserve"> INDEX(切語上字資料表[聲母], 小韻資料表[[#This Row],[上字表識別號]])</f>
        <v>見</v>
      </c>
      <c r="K3322" s="210" t="str" cm="1">
        <f t="array" ref="K3322" xml:space="preserve"> INDEX(切語上字資料表[聲母拼音碼], 小韻資料表[[#This Row],[上字表識別號]])</f>
        <v>k</v>
      </c>
      <c r="L3322" s="210" t="str" cm="1">
        <f t="array" ref="L3322" xml:space="preserve"> INDEX(切語上字資料表[清濁], 小韻資料表[[#This Row],[上字表識別號]])</f>
        <v>全清</v>
      </c>
      <c r="M3322" s="223" t="str" cm="1">
        <f t="array" ref="M3322" xml:space="preserve"> INDEX(切語上字資料表[發送收], 小韻資料表[[#This Row],[上字表識別號]])</f>
        <v>發聲</v>
      </c>
      <c r="N3322" s="205" cm="1">
        <f t="array" ref="N3322" xml:space="preserve"> MATCH(TRUE, ISNUMBER( SEARCH( RIGHT(小韻資料表[[#This Row],[切語]],1), 切語下字資料表[切語下字]) ), 0)</f>
        <v>2</v>
      </c>
      <c r="O3322" s="207" t="str" cm="1">
        <f t="array" ref="O3322" xml:space="preserve"> INDEX(切語下字資料表[韻母], 小韻資料表[[#This Row],[下字表識別號]])</f>
        <v>董開1</v>
      </c>
      <c r="P3322" s="207" t="str" cm="1">
        <f t="array" ref="P3322" xml:space="preserve"> INDEX(切語下字資料表[韻母拼音碼], 小韻資料表[[#This Row],[下字表識別號]])</f>
        <v>ong</v>
      </c>
      <c r="Q3322" s="210" t="str" cm="1">
        <f t="array" ref="Q3322" xml:space="preserve"> INDEX(設定表!$C$19:$C$23, INT( LEFT(小韻資料表[[#This Row],[目次編碼]],1) ))</f>
        <v>入</v>
      </c>
      <c r="R3322" s="210">
        <f xml:space="preserve">  INDEX(設定表!$C$8:$C$15, MATCH( (RIGHT(小韻資料表[[#This Row],[清濁]]) &amp; 小韻資料表[[#This Row],[調]]), 設定表!$B$8:$B$15, 0))</f>
        <v>4</v>
      </c>
      <c r="S3322" s="205" t="s">
        <v>309</v>
      </c>
      <c r="T3322" s="205" t="s">
        <v>309</v>
      </c>
      <c r="U3322" s="226" t="s">
        <v>309</v>
      </c>
      <c r="V3322" s="147" t="s">
        <v>309</v>
      </c>
      <c r="X3322" s="135"/>
      <c r="Y3322" s="135"/>
      <c r="AA3322" s="135"/>
      <c r="AB3322" s="134"/>
      <c r="AC3322" s="135"/>
      <c r="AD3322" s="135"/>
      <c r="AH3322" s="135"/>
      <c r="AI3322" s="135"/>
    </row>
    <row r="3323" spans="1:35" ht="31.5">
      <c r="A3323" s="205">
        <v>3319</v>
      </c>
      <c r="B3323" s="206" t="s">
        <v>11387</v>
      </c>
      <c r="C3323" s="207" t="str">
        <f xml:space="preserve"> _xlfn.CONCAT(小韻資料表[[#This Row],[聲母拼音碼]],小韻資料表[[#This Row],[韻母拼音碼]],小韻資料表[[#This Row],[調號]])</f>
        <v>tit4</v>
      </c>
      <c r="D3323" s="206" t="s">
        <v>11388</v>
      </c>
      <c r="E3323" s="208" t="s">
        <v>585</v>
      </c>
      <c r="F3323" s="205">
        <v>37</v>
      </c>
      <c r="G3323" s="209" t="s">
        <v>11388</v>
      </c>
      <c r="H3323" s="205">
        <f xml:space="preserve"> LEN(小韻資料表[[#This Row],[小韻字集]])</f>
        <v>1</v>
      </c>
      <c r="I3323" s="205" cm="1">
        <f t="array" ref="I3323" xml:space="preserve"> MATCH(TRUE, ISNUMBER( SEARCH( LEFT(小韻資料表[[#This Row],[切語]],1), 切語上字資料表[切語上字]) ), 0)</f>
        <v>5</v>
      </c>
      <c r="J3323" s="210" t="str" cm="1">
        <f t="array" ref="J3323" xml:space="preserve"> INDEX(切語上字資料表[聲母], 小韻資料表[[#This Row],[上字表識別號]])</f>
        <v>端</v>
      </c>
      <c r="K3323" s="210" t="str" cm="1">
        <f t="array" ref="K3323" xml:space="preserve"> INDEX(切語上字資料表[聲母拼音碼], 小韻資料表[[#This Row],[上字表識別號]])</f>
        <v>t</v>
      </c>
      <c r="L3323" s="210" t="str" cm="1">
        <f t="array" ref="L3323" xml:space="preserve"> INDEX(切語上字資料表[清濁], 小韻資料表[[#This Row],[上字表識別號]])</f>
        <v>全清</v>
      </c>
      <c r="M3323" s="223" t="str" cm="1">
        <f t="array" ref="M3323" xml:space="preserve"> INDEX(切語上字資料表[發送收], 小韻資料表[[#This Row],[上字表識別號]])</f>
        <v>發聲</v>
      </c>
      <c r="N3323" s="205" cm="1">
        <f t="array" ref="N3323" xml:space="preserve"> MATCH(TRUE, ISNUMBER( SEARCH( RIGHT(小韻資料表[[#This Row],[切語]],1), 切語下字資料表[切語下字]) ), 0)</f>
        <v>124</v>
      </c>
      <c r="O3323" s="207" t="str" cm="1">
        <f t="array" ref="O3323" xml:space="preserve"> INDEX(切語下字資料表[韻母], 小韻資料表[[#This Row],[下字表識別號]])</f>
        <v>質開3</v>
      </c>
      <c r="P3323" s="207" t="str" cm="1">
        <f t="array" ref="P3323" xml:space="preserve"> INDEX(切語下字資料表[韻母拼音碼], 小韻資料表[[#This Row],[下字表識別號]])</f>
        <v>it</v>
      </c>
      <c r="Q3323" s="210" t="str" cm="1">
        <f t="array" ref="Q3323" xml:space="preserve"> INDEX(設定表!$C$19:$C$23, INT( LEFT(小韻資料表[[#This Row],[目次編碼]],1) ))</f>
        <v>入</v>
      </c>
      <c r="R3323" s="210">
        <f xml:space="preserve">  INDEX(設定表!$C$8:$C$15, MATCH( (RIGHT(小韻資料表[[#This Row],[清濁]]) &amp; 小韻資料表[[#This Row],[調]]), 設定表!$B$8:$B$15, 0))</f>
        <v>4</v>
      </c>
      <c r="S3323" s="205" t="s">
        <v>309</v>
      </c>
      <c r="T3323" s="205" t="s">
        <v>309</v>
      </c>
      <c r="U3323" s="226" t="s">
        <v>309</v>
      </c>
      <c r="V3323" s="146" t="s">
        <v>309</v>
      </c>
      <c r="X3323" s="135"/>
      <c r="Y3323" s="135"/>
      <c r="AA3323" s="135"/>
      <c r="AB3323" s="134"/>
      <c r="AC3323" s="135"/>
      <c r="AD3323" s="135"/>
      <c r="AH3323" s="135"/>
      <c r="AI3323" s="135"/>
    </row>
    <row r="3324" spans="1:35" ht="31.5">
      <c r="A3324" s="205">
        <v>3320</v>
      </c>
      <c r="B3324" s="206" t="s">
        <v>11389</v>
      </c>
      <c r="C3324" s="207" t="str">
        <f xml:space="preserve"> _xlfn.CONCAT(小韻資料表[[#This Row],[聲母拼音碼]],小韻資料表[[#This Row],[韻母拼音碼]],小韻資料表[[#This Row],[調號]])</f>
        <v>hit4</v>
      </c>
      <c r="D3324" s="206" t="s">
        <v>11390</v>
      </c>
      <c r="E3324" s="208" t="s">
        <v>585</v>
      </c>
      <c r="F3324" s="205">
        <v>38</v>
      </c>
      <c r="G3324" s="209" t="s">
        <v>11390</v>
      </c>
      <c r="H3324" s="205">
        <f xml:space="preserve"> LEN(小韻資料表[[#This Row],[小韻字集]])</f>
        <v>1</v>
      </c>
      <c r="I3324" s="205" cm="1">
        <f t="array" ref="I3324" xml:space="preserve"> MATCH(TRUE, ISNUMBER( SEARCH( LEFT(小韻資料表[[#This Row],[切語]],1), 切語上字資料表[切語上字]) ), 0)</f>
        <v>36</v>
      </c>
      <c r="J3324" s="210" t="str" cm="1">
        <f t="array" ref="J3324" xml:space="preserve"> INDEX(切語上字資料表[聲母], 小韻資料表[[#This Row],[上字表識別號]])</f>
        <v>曉</v>
      </c>
      <c r="K3324" s="210" t="str" cm="1">
        <f t="array" ref="K3324" xml:space="preserve"> INDEX(切語上字資料表[聲母拼音碼], 小韻資料表[[#This Row],[上字表識別號]])</f>
        <v>h</v>
      </c>
      <c r="L3324" s="210" t="str" cm="1">
        <f t="array" ref="L3324" xml:space="preserve"> INDEX(切語上字資料表[清濁], 小韻資料表[[#This Row],[上字表識別號]])</f>
        <v>次清</v>
      </c>
      <c r="M3324" s="223" t="str" cm="1">
        <f t="array" ref="M3324" xml:space="preserve"> INDEX(切語上字資料表[發送收], 小韻資料表[[#This Row],[上字表識別號]])</f>
        <v>送氣</v>
      </c>
      <c r="N3324" s="205" cm="1">
        <f t="array" ref="N3324" xml:space="preserve"> MATCH(TRUE, ISNUMBER( SEARCH( RIGHT(小韻資料表[[#This Row],[切語]],1), 切語下字資料表[切語下字]) ), 0)</f>
        <v>124</v>
      </c>
      <c r="O3324" s="207" t="str" cm="1">
        <f t="array" ref="O3324" xml:space="preserve"> INDEX(切語下字資料表[韻母], 小韻資料表[[#This Row],[下字表識別號]])</f>
        <v>質開3</v>
      </c>
      <c r="P3324" s="207" t="str" cm="1">
        <f t="array" ref="P3324" xml:space="preserve"> INDEX(切語下字資料表[韻母拼音碼], 小韻資料表[[#This Row],[下字表識別號]])</f>
        <v>it</v>
      </c>
      <c r="Q3324" s="210" t="str" cm="1">
        <f t="array" ref="Q3324" xml:space="preserve"> INDEX(設定表!$C$19:$C$23, INT( LEFT(小韻資料表[[#This Row],[目次編碼]],1) ))</f>
        <v>入</v>
      </c>
      <c r="R3324" s="210">
        <f xml:space="preserve">  INDEX(設定表!$C$8:$C$15, MATCH( (RIGHT(小韻資料表[[#This Row],[清濁]]) &amp; 小韻資料表[[#This Row],[調]]), 設定表!$B$8:$B$15, 0))</f>
        <v>4</v>
      </c>
      <c r="S3324" s="205" t="s">
        <v>309</v>
      </c>
      <c r="T3324" s="205" t="s">
        <v>309</v>
      </c>
      <c r="U3324" s="226" t="s">
        <v>309</v>
      </c>
      <c r="V3324" s="147" t="s">
        <v>309</v>
      </c>
      <c r="X3324" s="135"/>
      <c r="Y3324" s="135"/>
      <c r="AA3324" s="135"/>
      <c r="AB3324" s="134"/>
      <c r="AC3324" s="135"/>
      <c r="AD3324" s="135"/>
      <c r="AH3324" s="135"/>
      <c r="AI3324" s="135"/>
    </row>
    <row r="3325" spans="1:35" ht="31.5">
      <c r="A3325" s="205">
        <v>3321</v>
      </c>
      <c r="B3325" s="206" t="s">
        <v>11391</v>
      </c>
      <c r="C3325" s="207" t="str">
        <f xml:space="preserve"> _xlfn.CONCAT(小韻資料表[[#This Row],[聲母拼音碼]],小韻資料表[[#This Row],[韻母拼音碼]],小韻資料表[[#This Row],[調號]])</f>
        <v>sut8</v>
      </c>
      <c r="D3325" s="206" t="s">
        <v>603</v>
      </c>
      <c r="E3325" s="208" t="s">
        <v>602</v>
      </c>
      <c r="F3325" s="205">
        <v>1</v>
      </c>
      <c r="G3325" s="209" t="s">
        <v>11392</v>
      </c>
      <c r="H3325" s="205">
        <f xml:space="preserve"> LEN(小韻資料表[[#This Row],[小韻字集]])</f>
        <v>12</v>
      </c>
      <c r="I3325" s="205" cm="1">
        <f t="array" ref="I3325" xml:space="preserve"> MATCH(TRUE, ISNUMBER( SEARCH( LEFT(小韻資料表[[#This Row],[切語]],1), 切語上字資料表[切語上字]) ), 0)</f>
        <v>32</v>
      </c>
      <c r="J3325" s="210" t="str" cm="1">
        <f t="array" ref="J3325" xml:space="preserve"> INDEX(切語上字資料表[聲母], 小韻資料表[[#This Row],[上字表識別號]])</f>
        <v>神</v>
      </c>
      <c r="K3325" s="210" t="str" cm="1">
        <f t="array" ref="K3325" xml:space="preserve"> INDEX(切語上字資料表[聲母拼音碼], 小韻資料表[[#This Row],[上字表識別號]])</f>
        <v>s</v>
      </c>
      <c r="L3325" s="210" t="str" cm="1">
        <f t="array" ref="L3325" xml:space="preserve"> INDEX(切語上字資料表[清濁], 小韻資料表[[#This Row],[上字表識別號]])</f>
        <v>全濁</v>
      </c>
      <c r="M3325" s="223" t="str" cm="1">
        <f t="array" ref="M3325" xml:space="preserve"> INDEX(切語上字資料表[發送收], 小韻資料表[[#This Row],[上字表識別號]])</f>
        <v>發聲</v>
      </c>
      <c r="N3325" s="205" cm="1">
        <f t="array" ref="N3325" xml:space="preserve"> MATCH(TRUE, ISNUMBER( SEARCH( RIGHT(小韻資料表[[#This Row],[切語]],1), 切語下字資料表[切語下字]) ), 0)</f>
        <v>128</v>
      </c>
      <c r="O3325" s="207" t="str" cm="1">
        <f t="array" ref="O3325" xml:space="preserve"> INDEX(切語下字資料表[韻母], 小韻資料表[[#This Row],[下字表識別號]])</f>
        <v>術合3</v>
      </c>
      <c r="P3325" s="207" t="str" cm="1">
        <f t="array" ref="P3325" xml:space="preserve"> INDEX(切語下字資料表[韻母拼音碼], 小韻資料表[[#This Row],[下字表識別號]])</f>
        <v>ut</v>
      </c>
      <c r="Q3325" s="210" t="str" cm="1">
        <f t="array" ref="Q3325" xml:space="preserve"> INDEX(設定表!$C$19:$C$23, INT( LEFT(小韻資料表[[#This Row],[目次編碼]],1) ))</f>
        <v>入</v>
      </c>
      <c r="R3325" s="210">
        <f xml:space="preserve">  INDEX(設定表!$C$8:$C$15, MATCH( (RIGHT(小韻資料表[[#This Row],[清濁]]) &amp; 小韻資料表[[#This Row],[調]]), 設定表!$B$8:$B$15, 0))</f>
        <v>8</v>
      </c>
      <c r="S3325" s="205" t="s">
        <v>309</v>
      </c>
      <c r="T3325" s="205" t="s">
        <v>309</v>
      </c>
      <c r="U3325" s="226" t="s">
        <v>309</v>
      </c>
      <c r="V3325" s="146" t="s">
        <v>309</v>
      </c>
      <c r="X3325" s="135"/>
      <c r="Y3325" s="135"/>
      <c r="AA3325" s="135"/>
      <c r="AB3325" s="134"/>
      <c r="AC3325" s="135"/>
      <c r="AD3325" s="135"/>
      <c r="AH3325" s="135"/>
      <c r="AI3325" s="135"/>
    </row>
    <row r="3326" spans="1:35" ht="31.5">
      <c r="A3326" s="205">
        <v>3322</v>
      </c>
      <c r="B3326" s="206" t="s">
        <v>11393</v>
      </c>
      <c r="C3326" s="207" t="str">
        <f xml:space="preserve"> _xlfn.CONCAT(小韻資料表[[#This Row],[聲母拼音碼]],小韻資料表[[#This Row],[韻母拼音碼]],小韻資料表[[#This Row],[調號]])</f>
        <v>kut4</v>
      </c>
      <c r="D3326" s="206" t="s">
        <v>11394</v>
      </c>
      <c r="E3326" s="208" t="s">
        <v>602</v>
      </c>
      <c r="F3326" s="205">
        <v>2</v>
      </c>
      <c r="G3326" s="209" t="s">
        <v>11395</v>
      </c>
      <c r="H3326" s="205">
        <f xml:space="preserve"> LEN(小韻資料表[[#This Row],[小韻字集]])</f>
        <v>13</v>
      </c>
      <c r="I3326" s="205" cm="1">
        <f t="array" ref="I3326" xml:space="preserve"> MATCH(TRUE, ISNUMBER( SEARCH( LEFT(小韻資料表[[#This Row],[切語]],1), 切語上字資料表[切語上字]) ), 0)</f>
        <v>1</v>
      </c>
      <c r="J3326" s="210" t="str" cm="1">
        <f t="array" ref="J3326" xml:space="preserve"> INDEX(切語上字資料表[聲母], 小韻資料表[[#This Row],[上字表識別號]])</f>
        <v>見</v>
      </c>
      <c r="K3326" s="210" t="str" cm="1">
        <f t="array" ref="K3326" xml:space="preserve"> INDEX(切語上字資料表[聲母拼音碼], 小韻資料表[[#This Row],[上字表識別號]])</f>
        <v>k</v>
      </c>
      <c r="L3326" s="210" t="str" cm="1">
        <f t="array" ref="L3326" xml:space="preserve"> INDEX(切語上字資料表[清濁], 小韻資料表[[#This Row],[上字表識別號]])</f>
        <v>全清</v>
      </c>
      <c r="M3326" s="223" t="str" cm="1">
        <f t="array" ref="M3326" xml:space="preserve"> INDEX(切語上字資料表[發送收], 小韻資料表[[#This Row],[上字表識別號]])</f>
        <v>發聲</v>
      </c>
      <c r="N3326" s="205" cm="1">
        <f t="array" ref="N3326" xml:space="preserve"> MATCH(TRUE, ISNUMBER( SEARCH( RIGHT(小韻資料表[[#This Row],[切語]],1), 切語下字資料表[切語下字]) ), 0)</f>
        <v>128</v>
      </c>
      <c r="O3326" s="207" t="str" cm="1">
        <f t="array" ref="O3326" xml:space="preserve"> INDEX(切語下字資料表[韻母], 小韻資料表[[#This Row],[下字表識別號]])</f>
        <v>術合3</v>
      </c>
      <c r="P3326" s="207" t="str" cm="1">
        <f t="array" ref="P3326" xml:space="preserve"> INDEX(切語下字資料表[韻母拼音碼], 小韻資料表[[#This Row],[下字表識別號]])</f>
        <v>ut</v>
      </c>
      <c r="Q3326" s="210" t="str" cm="1">
        <f t="array" ref="Q3326" xml:space="preserve"> INDEX(設定表!$C$19:$C$23, INT( LEFT(小韻資料表[[#This Row],[目次編碼]],1) ))</f>
        <v>入</v>
      </c>
      <c r="R3326" s="210">
        <f xml:space="preserve">  INDEX(設定表!$C$8:$C$15, MATCH( (RIGHT(小韻資料表[[#This Row],[清濁]]) &amp; 小韻資料表[[#This Row],[調]]), 設定表!$B$8:$B$15, 0))</f>
        <v>4</v>
      </c>
      <c r="S3326" s="205" t="s">
        <v>309</v>
      </c>
      <c r="T3326" s="205" t="s">
        <v>309</v>
      </c>
      <c r="U3326" s="226" t="s">
        <v>309</v>
      </c>
      <c r="V3326" s="147" t="s">
        <v>309</v>
      </c>
      <c r="X3326" s="135"/>
      <c r="Y3326" s="135"/>
      <c r="AA3326" s="135"/>
      <c r="AB3326" s="134"/>
      <c r="AC3326" s="135"/>
      <c r="AD3326" s="135"/>
      <c r="AH3326" s="135"/>
      <c r="AI3326" s="135"/>
    </row>
    <row r="3327" spans="1:35" ht="31.5">
      <c r="A3327" s="205">
        <v>3323</v>
      </c>
      <c r="B3327" s="206" t="s">
        <v>11396</v>
      </c>
      <c r="C3327" s="207" t="str">
        <f xml:space="preserve"> _xlfn.CONCAT(小韻資料表[[#This Row],[聲母拼音碼]],小韻資料表[[#This Row],[韻母拼音碼]],小韻資料表[[#This Row],[調號]])</f>
        <v>cut8</v>
      </c>
      <c r="D3327" s="206" t="s">
        <v>11397</v>
      </c>
      <c r="E3327" s="208" t="s">
        <v>602</v>
      </c>
      <c r="F3327" s="205">
        <v>3</v>
      </c>
      <c r="G3327" s="209" t="s">
        <v>11398</v>
      </c>
      <c r="H3327" s="205">
        <f xml:space="preserve"> LEN(小韻資料表[[#This Row],[小韻字集]])</f>
        <v>4</v>
      </c>
      <c r="I3327" s="205" cm="1">
        <f t="array" ref="I3327" xml:space="preserve"> MATCH(TRUE, ISNUMBER( SEARCH( LEFT(小韻資料表[[#This Row],[切語]],1), 切語上字資料表[切語上字]) ), 0)</f>
        <v>23</v>
      </c>
      <c r="J3327" s="210" t="str" cm="1">
        <f t="array" ref="J3327" xml:space="preserve"> INDEX(切語上字資料表[聲母], 小韻資料表[[#This Row],[上字表識別號]])</f>
        <v>從</v>
      </c>
      <c r="K3327" s="210" t="str" cm="1">
        <f t="array" ref="K3327" xml:space="preserve"> INDEX(切語上字資料表[聲母拼音碼], 小韻資料表[[#This Row],[上字表識別號]])</f>
        <v>c</v>
      </c>
      <c r="L3327" s="210" t="str" cm="1">
        <f t="array" ref="L3327" xml:space="preserve"> INDEX(切語上字資料表[清濁], 小韻資料表[[#This Row],[上字表識別號]])</f>
        <v>全濁</v>
      </c>
      <c r="M3327" s="223" cm="1">
        <f t="array" ref="M3327" xml:space="preserve"> INDEX(切語上字資料表[發送收], 小韻資料表[[#This Row],[上字表識別號]])</f>
        <v>0</v>
      </c>
      <c r="N3327" s="205" cm="1">
        <f t="array" ref="N3327" xml:space="preserve"> MATCH(TRUE, ISNUMBER( SEARCH( RIGHT(小韻資料表[[#This Row],[切語]],1), 切語下字資料表[切語下字]) ), 0)</f>
        <v>128</v>
      </c>
      <c r="O3327" s="207" t="str" cm="1">
        <f t="array" ref="O3327" xml:space="preserve"> INDEX(切語下字資料表[韻母], 小韻資料表[[#This Row],[下字表識別號]])</f>
        <v>術合3</v>
      </c>
      <c r="P3327" s="207" t="str" cm="1">
        <f t="array" ref="P3327" xml:space="preserve"> INDEX(切語下字資料表[韻母拼音碼], 小韻資料表[[#This Row],[下字表識別號]])</f>
        <v>ut</v>
      </c>
      <c r="Q3327" s="210" t="str" cm="1">
        <f t="array" ref="Q3327" xml:space="preserve"> INDEX(設定表!$C$19:$C$23, INT( LEFT(小韻資料表[[#This Row],[目次編碼]],1) ))</f>
        <v>入</v>
      </c>
      <c r="R3327" s="210">
        <f xml:space="preserve">  INDEX(設定表!$C$8:$C$15, MATCH( (RIGHT(小韻資料表[[#This Row],[清濁]]) &amp; 小韻資料表[[#This Row],[調]]), 設定表!$B$8:$B$15, 0))</f>
        <v>8</v>
      </c>
      <c r="S3327" s="205" t="s">
        <v>309</v>
      </c>
      <c r="T3327" s="205" t="s">
        <v>309</v>
      </c>
      <c r="U3327" s="226" t="s">
        <v>309</v>
      </c>
      <c r="V3327" s="147" t="s">
        <v>309</v>
      </c>
      <c r="X3327" s="135"/>
      <c r="Y3327" s="135"/>
      <c r="AA3327" s="135"/>
      <c r="AB3327" s="134"/>
      <c r="AC3327" s="135"/>
      <c r="AD3327" s="135"/>
      <c r="AH3327" s="135"/>
      <c r="AI3327" s="135"/>
    </row>
    <row r="3328" spans="1:35" ht="63">
      <c r="A3328" s="205">
        <v>3324</v>
      </c>
      <c r="B3328" s="206" t="s">
        <v>11399</v>
      </c>
      <c r="C3328" s="207" t="str">
        <f xml:space="preserve"> _xlfn.CONCAT(小韻資料表[[#This Row],[聲母拼音碼]],小韻資料表[[#This Row],[韻母拼音碼]],小韻資料表[[#This Row],[調號]])</f>
        <v>Øut8</v>
      </c>
      <c r="D3328" s="206" t="s">
        <v>11400</v>
      </c>
      <c r="E3328" s="208" t="s">
        <v>602</v>
      </c>
      <c r="F3328" s="205">
        <v>4</v>
      </c>
      <c r="G3328" s="209" t="s">
        <v>11401</v>
      </c>
      <c r="H3328" s="205">
        <f xml:space="preserve"> LEN(小韻資料表[[#This Row],[小韻字集]])</f>
        <v>25</v>
      </c>
      <c r="I3328" s="205" cm="1">
        <f t="array" ref="I3328" xml:space="preserve"> MATCH(TRUE, ISNUMBER( SEARCH( LEFT(小韻資料表[[#This Row],[切語]],1), 切語上字資料表[切語上字]) ), 0)</f>
        <v>39</v>
      </c>
      <c r="J3328" s="210" t="str" cm="1">
        <f t="array" ref="J3328" xml:space="preserve"> INDEX(切語上字資料表[聲母], 小韻資料表[[#This Row],[上字表識別號]])</f>
        <v>喻</v>
      </c>
      <c r="K3328" s="210" t="str" cm="1">
        <f t="array" ref="K3328" xml:space="preserve"> INDEX(切語上字資料表[聲母拼音碼], 小韻資料表[[#This Row],[上字表識別號]])</f>
        <v>Ø</v>
      </c>
      <c r="L3328" s="210" t="str" cm="1">
        <f t="array" ref="L3328" xml:space="preserve"> INDEX(切語上字資料表[清濁], 小韻資料表[[#This Row],[上字表識別號]])</f>
        <v>次濁</v>
      </c>
      <c r="M3328" s="223" t="str" cm="1">
        <f t="array" ref="M3328" xml:space="preserve"> INDEX(切語上字資料表[發送收], 小韻資料表[[#This Row],[上字表識別號]])</f>
        <v>發聲</v>
      </c>
      <c r="N3328" s="205" cm="1">
        <f t="array" ref="N3328" xml:space="preserve"> MATCH(TRUE, ISNUMBER( SEARCH( RIGHT(小韻資料表[[#This Row],[切語]],1), 切語下字資料表[切語下字]) ), 0)</f>
        <v>128</v>
      </c>
      <c r="O3328" s="207" t="str" cm="1">
        <f t="array" ref="O3328" xml:space="preserve"> INDEX(切語下字資料表[韻母], 小韻資料表[[#This Row],[下字表識別號]])</f>
        <v>術合3</v>
      </c>
      <c r="P3328" s="207" t="str" cm="1">
        <f t="array" ref="P3328" xml:space="preserve"> INDEX(切語下字資料表[韻母拼音碼], 小韻資料表[[#This Row],[下字表識別號]])</f>
        <v>ut</v>
      </c>
      <c r="Q3328" s="210" t="str" cm="1">
        <f t="array" ref="Q3328" xml:space="preserve"> INDEX(設定表!$C$19:$C$23, INT( LEFT(小韻資料表[[#This Row],[目次編碼]],1) ))</f>
        <v>入</v>
      </c>
      <c r="R3328" s="210">
        <f xml:space="preserve">  INDEX(設定表!$C$8:$C$15, MATCH( (RIGHT(小韻資料表[[#This Row],[清濁]]) &amp; 小韻資料表[[#This Row],[調]]), 設定表!$B$8:$B$15, 0))</f>
        <v>8</v>
      </c>
      <c r="S3328" s="205" t="s">
        <v>309</v>
      </c>
      <c r="T3328" s="205" t="s">
        <v>309</v>
      </c>
      <c r="U3328" s="226" t="s">
        <v>11402</v>
      </c>
      <c r="V3328" s="147" t="s">
        <v>309</v>
      </c>
      <c r="X3328" s="135"/>
      <c r="Y3328" s="135"/>
      <c r="AA3328" s="135"/>
      <c r="AB3328" s="134"/>
      <c r="AC3328" s="135"/>
      <c r="AD3328" s="135"/>
      <c r="AH3328" s="135"/>
      <c r="AI3328" s="135"/>
    </row>
    <row r="3329" spans="1:35" ht="31.5">
      <c r="A3329" s="205">
        <v>3325</v>
      </c>
      <c r="B3329" s="206" t="s">
        <v>11403</v>
      </c>
      <c r="C3329" s="207" t="str">
        <f xml:space="preserve"> _xlfn.CONCAT(小韻資料表[[#This Row],[聲母拼音碼]],小韻資料表[[#This Row],[韻母拼音碼]],小韻資料表[[#This Row],[調號]])</f>
        <v>cut4</v>
      </c>
      <c r="D3329" s="206" t="s">
        <v>11404</v>
      </c>
      <c r="E3329" s="208" t="s">
        <v>602</v>
      </c>
      <c r="F3329" s="205">
        <v>5</v>
      </c>
      <c r="G3329" s="209" t="s">
        <v>11405</v>
      </c>
      <c r="H3329" s="205">
        <f xml:space="preserve"> LEN(小韻資料表[[#This Row],[小韻字集]])</f>
        <v>6</v>
      </c>
      <c r="I3329" s="205" cm="1">
        <f t="array" ref="I3329" xml:space="preserve"> MATCH(TRUE, ISNUMBER( SEARCH( LEFT(小韻資料表[[#This Row],[切語]],1), 切語上字資料表[切語上字]) ), 0)</f>
        <v>21</v>
      </c>
      <c r="J3329" s="210" t="str" cm="1">
        <f t="array" ref="J3329" xml:space="preserve"> INDEX(切語上字資料表[聲母], 小韻資料表[[#This Row],[上字表識別號]])</f>
        <v>精</v>
      </c>
      <c r="K3329" s="210" t="str" cm="1">
        <f t="array" ref="K3329" xml:space="preserve"> INDEX(切語上字資料表[聲母拼音碼], 小韻資料表[[#This Row],[上字表識別號]])</f>
        <v>c</v>
      </c>
      <c r="L3329" s="210" t="str" cm="1">
        <f t="array" ref="L3329" xml:space="preserve"> INDEX(切語上字資料表[清濁], 小韻資料表[[#This Row],[上字表識別號]])</f>
        <v>全清</v>
      </c>
      <c r="M3329" s="223" t="str" cm="1">
        <f t="array" ref="M3329" xml:space="preserve"> INDEX(切語上字資料表[發送收], 小韻資料表[[#This Row],[上字表識別號]])</f>
        <v>發聲</v>
      </c>
      <c r="N3329" s="205" cm="1">
        <f t="array" ref="N3329" xml:space="preserve"> MATCH(TRUE, ISNUMBER( SEARCH( RIGHT(小韻資料表[[#This Row],[切語]],1), 切語下字資料表[切語下字]) ), 0)</f>
        <v>128</v>
      </c>
      <c r="O3329" s="207" t="str" cm="1">
        <f t="array" ref="O3329" xml:space="preserve"> INDEX(切語下字資料表[韻母], 小韻資料表[[#This Row],[下字表識別號]])</f>
        <v>術合3</v>
      </c>
      <c r="P3329" s="207" t="str" cm="1">
        <f t="array" ref="P3329" xml:space="preserve"> INDEX(切語下字資料表[韻母拼音碼], 小韻資料表[[#This Row],[下字表識別號]])</f>
        <v>ut</v>
      </c>
      <c r="Q3329" s="210" t="str" cm="1">
        <f t="array" ref="Q3329" xml:space="preserve"> INDEX(設定表!$C$19:$C$23, INT( LEFT(小韻資料表[[#This Row],[目次編碼]],1) ))</f>
        <v>入</v>
      </c>
      <c r="R3329" s="210">
        <f xml:space="preserve">  INDEX(設定表!$C$8:$C$15, MATCH( (RIGHT(小韻資料表[[#This Row],[清濁]]) &amp; 小韻資料表[[#This Row],[調]]), 設定表!$B$8:$B$15, 0))</f>
        <v>4</v>
      </c>
      <c r="S3329" s="205" t="s">
        <v>309</v>
      </c>
      <c r="T3329" s="205" t="s">
        <v>309</v>
      </c>
      <c r="U3329" s="226" t="s">
        <v>309</v>
      </c>
      <c r="V3329" s="146" t="s">
        <v>309</v>
      </c>
      <c r="X3329" s="135"/>
      <c r="Y3329" s="135"/>
      <c r="AA3329" s="135"/>
      <c r="AB3329" s="134"/>
      <c r="AC3329" s="135"/>
      <c r="AD3329" s="135"/>
      <c r="AH3329" s="135"/>
      <c r="AI3329" s="135"/>
    </row>
    <row r="3330" spans="1:35" ht="31.5">
      <c r="A3330" s="205">
        <v>3326</v>
      </c>
      <c r="B3330" s="206" t="s">
        <v>11406</v>
      </c>
      <c r="C3330" s="207" t="str">
        <f xml:space="preserve"> _xlfn.CONCAT(小韻資料表[[#This Row],[聲母拼音碼]],小韻資料表[[#This Row],[韻母拼音碼]],小韻資料表[[#This Row],[調號]])</f>
        <v>sut4</v>
      </c>
      <c r="D3330" s="206" t="s">
        <v>11407</v>
      </c>
      <c r="E3330" s="208" t="s">
        <v>602</v>
      </c>
      <c r="F3330" s="205">
        <v>6</v>
      </c>
      <c r="G3330" s="209" t="s">
        <v>11408</v>
      </c>
      <c r="H3330" s="205">
        <f xml:space="preserve"> LEN(小韻資料表[[#This Row],[小韻字集]])</f>
        <v>20</v>
      </c>
      <c r="I3330" s="205" cm="1">
        <f t="array" ref="I3330" xml:space="preserve"> MATCH(TRUE, ISNUMBER( SEARCH( LEFT(小韻資料表[[#This Row],[切語]],1), 切語上字資料表[切語上字]) ), 0)</f>
        <v>24</v>
      </c>
      <c r="J3330" s="210" t="str" cm="1">
        <f t="array" ref="J3330" xml:space="preserve"> INDEX(切語上字資料表[聲母], 小韻資料表[[#This Row],[上字表識別號]])</f>
        <v>心</v>
      </c>
      <c r="K3330" s="210" t="str" cm="1">
        <f t="array" ref="K3330" xml:space="preserve"> INDEX(切語上字資料表[聲母拼音碼], 小韻資料表[[#This Row],[上字表識別號]])</f>
        <v>s</v>
      </c>
      <c r="L3330" s="210" t="str" cm="1">
        <f t="array" ref="L3330" xml:space="preserve"> INDEX(切語上字資料表[清濁], 小韻資料表[[#This Row],[上字表識別號]])</f>
        <v>全清</v>
      </c>
      <c r="M3330" s="223" t="str" cm="1">
        <f t="array" ref="M3330" xml:space="preserve"> INDEX(切語上字資料表[發送收], 小韻資料表[[#This Row],[上字表識別號]])</f>
        <v>送氣</v>
      </c>
      <c r="N3330" s="205" cm="1">
        <f t="array" ref="N3330" xml:space="preserve"> MATCH(TRUE, ISNUMBER( SEARCH( RIGHT(小韻資料表[[#This Row],[切語]],1), 切語下字資料表[切語下字]) ), 0)</f>
        <v>128</v>
      </c>
      <c r="O3330" s="207" t="str" cm="1">
        <f t="array" ref="O3330" xml:space="preserve"> INDEX(切語下字資料表[韻母], 小韻資料表[[#This Row],[下字表識別號]])</f>
        <v>術合3</v>
      </c>
      <c r="P3330" s="207" t="str" cm="1">
        <f t="array" ref="P3330" xml:space="preserve"> INDEX(切語下字資料表[韻母拼音碼], 小韻資料表[[#This Row],[下字表識別號]])</f>
        <v>ut</v>
      </c>
      <c r="Q3330" s="210" t="str" cm="1">
        <f t="array" ref="Q3330" xml:space="preserve"> INDEX(設定表!$C$19:$C$23, INT( LEFT(小韻資料表[[#This Row],[目次編碼]],1) ))</f>
        <v>入</v>
      </c>
      <c r="R3330" s="210">
        <f xml:space="preserve">  INDEX(設定表!$C$8:$C$15, MATCH( (RIGHT(小韻資料表[[#This Row],[清濁]]) &amp; 小韻資料表[[#This Row],[調]]), 設定表!$B$8:$B$15, 0))</f>
        <v>4</v>
      </c>
      <c r="S3330" s="205" t="s">
        <v>309</v>
      </c>
      <c r="T3330" s="205" t="s">
        <v>309</v>
      </c>
      <c r="U3330" s="226" t="s">
        <v>309</v>
      </c>
      <c r="V3330" s="147" t="s">
        <v>309</v>
      </c>
      <c r="X3330" s="135"/>
      <c r="Y3330" s="135"/>
      <c r="AA3330" s="135"/>
      <c r="AB3330" s="134"/>
      <c r="AC3330" s="135"/>
      <c r="AD3330" s="135"/>
      <c r="AH3330" s="135"/>
      <c r="AI3330" s="135"/>
    </row>
    <row r="3331" spans="1:35" ht="31.5">
      <c r="A3331" s="205">
        <v>3327</v>
      </c>
      <c r="B3331" s="206" t="s">
        <v>11409</v>
      </c>
      <c r="C3331" s="207" t="str">
        <f xml:space="preserve"> _xlfn.CONCAT(小韻資料表[[#This Row],[聲母拼音碼]],小韻資料表[[#This Row],[韻母拼音碼]],小韻資料表[[#This Row],[調號]])</f>
        <v>lut8</v>
      </c>
      <c r="D3331" s="206" t="s">
        <v>11410</v>
      </c>
      <c r="E3331" s="208" t="s">
        <v>602</v>
      </c>
      <c r="F3331" s="205">
        <v>7</v>
      </c>
      <c r="G3331" s="209" t="s">
        <v>11411</v>
      </c>
      <c r="H3331" s="205">
        <f xml:space="preserve"> LEN(小韻資料表[[#This Row],[小韻字集]])</f>
        <v>10</v>
      </c>
      <c r="I3331" s="205" cm="1">
        <f t="array" ref="I3331" xml:space="preserve"> MATCH(TRUE, ISNUMBER( SEARCH( LEFT(小韻資料表[[#This Row],[切語]],1), 切語上字資料表[切語上字]) ), 0)</f>
        <v>40</v>
      </c>
      <c r="J3331" s="210" t="str" cm="1">
        <f t="array" ref="J3331" xml:space="preserve"> INDEX(切語上字資料表[聲母], 小韻資料表[[#This Row],[上字表識別號]])</f>
        <v>來</v>
      </c>
      <c r="K3331" s="210" t="str" cm="1">
        <f t="array" ref="K3331" xml:space="preserve"> INDEX(切語上字資料表[聲母拼音碼], 小韻資料表[[#This Row],[上字表識別號]])</f>
        <v>l</v>
      </c>
      <c r="L3331" s="210" t="str" cm="1">
        <f t="array" ref="L3331" xml:space="preserve"> INDEX(切語上字資料表[清濁], 小韻資料表[[#This Row],[上字表識別號]])</f>
        <v>次濁</v>
      </c>
      <c r="M3331" s="223" t="str" cm="1">
        <f t="array" ref="M3331" xml:space="preserve"> INDEX(切語上字資料表[發送收], 小韻資料表[[#This Row],[上字表識別號]])</f>
        <v>收聲</v>
      </c>
      <c r="N3331" s="205" cm="1">
        <f t="array" ref="N3331" xml:space="preserve"> MATCH(TRUE, ISNUMBER( SEARCH( RIGHT(小韻資料表[[#This Row],[切語]],1), 切語下字資料表[切語下字]) ), 0)</f>
        <v>128</v>
      </c>
      <c r="O3331" s="207" t="str" cm="1">
        <f t="array" ref="O3331" xml:space="preserve"> INDEX(切語下字資料表[韻母], 小韻資料表[[#This Row],[下字表識別號]])</f>
        <v>術合3</v>
      </c>
      <c r="P3331" s="207" t="str" cm="1">
        <f t="array" ref="P3331" xml:space="preserve"> INDEX(切語下字資料表[韻母拼音碼], 小韻資料表[[#This Row],[下字表識別號]])</f>
        <v>ut</v>
      </c>
      <c r="Q3331" s="210" t="str" cm="1">
        <f t="array" ref="Q3331" xml:space="preserve"> INDEX(設定表!$C$19:$C$23, INT( LEFT(小韻資料表[[#This Row],[目次編碼]],1) ))</f>
        <v>入</v>
      </c>
      <c r="R3331" s="210">
        <f xml:space="preserve">  INDEX(設定表!$C$8:$C$15, MATCH( (RIGHT(小韻資料表[[#This Row],[清濁]]) &amp; 小韻資料表[[#This Row],[調]]), 設定表!$B$8:$B$15, 0))</f>
        <v>8</v>
      </c>
      <c r="S3331" s="205" t="s">
        <v>309</v>
      </c>
      <c r="T3331" s="205" t="s">
        <v>309</v>
      </c>
      <c r="U3331" s="226" t="s">
        <v>309</v>
      </c>
      <c r="V3331" s="147" t="s">
        <v>309</v>
      </c>
      <c r="X3331" s="135"/>
      <c r="Y3331" s="135"/>
      <c r="AA3331" s="135"/>
      <c r="AB3331" s="134"/>
      <c r="AC3331" s="135"/>
      <c r="AD3331" s="135"/>
      <c r="AH3331" s="135"/>
      <c r="AI3331" s="135"/>
    </row>
    <row r="3332" spans="1:35" ht="31.5">
      <c r="A3332" s="205">
        <v>3328</v>
      </c>
      <c r="B3332" s="206" t="s">
        <v>11412</v>
      </c>
      <c r="C3332" s="207" t="str">
        <f xml:space="preserve"> _xlfn.CONCAT(小韻資料表[[#This Row],[聲母拼音碼]],小韻資料表[[#This Row],[韻母拼音碼]],小韻資料表[[#This Row],[調號]])</f>
        <v>thut4</v>
      </c>
      <c r="D3332" s="206" t="s">
        <v>11413</v>
      </c>
      <c r="E3332" s="208" t="s">
        <v>602</v>
      </c>
      <c r="F3332" s="205">
        <v>8</v>
      </c>
      <c r="G3332" s="209" t="s">
        <v>11414</v>
      </c>
      <c r="H3332" s="205">
        <f xml:space="preserve"> LEN(小韻資料表[[#This Row],[小韻字集]])</f>
        <v>10</v>
      </c>
      <c r="I3332" s="205" cm="1">
        <f t="array" ref="I3332" xml:space="preserve"> MATCH(TRUE, ISNUMBER( SEARCH( LEFT(小韻資料表[[#This Row],[切語]],1), 切語上字資料表[切語上字]) ), 0)</f>
        <v>10</v>
      </c>
      <c r="J3332" s="210" t="str" cm="1">
        <f t="array" ref="J3332" xml:space="preserve"> INDEX(切語上字資料表[聲母], 小韻資料表[[#This Row],[上字表識別號]])</f>
        <v>徹</v>
      </c>
      <c r="K3332" s="210" t="str" cm="1">
        <f t="array" ref="K3332" xml:space="preserve"> INDEX(切語上字資料表[聲母拼音碼], 小韻資料表[[#This Row],[上字表識別號]])</f>
        <v>th</v>
      </c>
      <c r="L3332" s="210" t="str" cm="1">
        <f t="array" ref="L3332" xml:space="preserve"> INDEX(切語上字資料表[清濁], 小韻資料表[[#This Row],[上字表識別號]])</f>
        <v>次清</v>
      </c>
      <c r="M3332" s="223" t="str" cm="1">
        <f t="array" ref="M3332" xml:space="preserve"> INDEX(切語上字資料表[發送收], 小韻資料表[[#This Row],[上字表識別號]])</f>
        <v>送氣</v>
      </c>
      <c r="N3332" s="205" cm="1">
        <f t="array" ref="N3332" xml:space="preserve"> MATCH(TRUE, ISNUMBER( SEARCH( RIGHT(小韻資料表[[#This Row],[切語]],1), 切語下字資料表[切語下字]) ), 0)</f>
        <v>128</v>
      </c>
      <c r="O3332" s="207" t="str" cm="1">
        <f t="array" ref="O3332" xml:space="preserve"> INDEX(切語下字資料表[韻母], 小韻資料表[[#This Row],[下字表識別號]])</f>
        <v>術合3</v>
      </c>
      <c r="P3332" s="207" t="str" cm="1">
        <f t="array" ref="P3332" xml:space="preserve"> INDEX(切語下字資料表[韻母拼音碼], 小韻資料表[[#This Row],[下字表識別號]])</f>
        <v>ut</v>
      </c>
      <c r="Q3332" s="210" t="str" cm="1">
        <f t="array" ref="Q3332" xml:space="preserve"> INDEX(設定表!$C$19:$C$23, INT( LEFT(小韻資料表[[#This Row],[目次編碼]],1) ))</f>
        <v>入</v>
      </c>
      <c r="R3332" s="210">
        <f xml:space="preserve">  INDEX(設定表!$C$8:$C$15, MATCH( (RIGHT(小韻資料表[[#This Row],[清濁]]) &amp; 小韻資料表[[#This Row],[調]]), 設定表!$B$8:$B$15, 0))</f>
        <v>4</v>
      </c>
      <c r="S3332" s="205" t="s">
        <v>309</v>
      </c>
      <c r="T3332" s="205" t="s">
        <v>309</v>
      </c>
      <c r="U3332" s="226" t="s">
        <v>309</v>
      </c>
      <c r="V3332" s="147" t="s">
        <v>309</v>
      </c>
      <c r="X3332" s="135"/>
      <c r="Y3332" s="135"/>
      <c r="AA3332" s="135"/>
      <c r="AB3332" s="134"/>
      <c r="AC3332" s="135"/>
      <c r="AD3332" s="135"/>
      <c r="AH3332" s="135"/>
      <c r="AI3332" s="135"/>
    </row>
    <row r="3333" spans="1:35" ht="31.5">
      <c r="A3333" s="205">
        <v>3329</v>
      </c>
      <c r="B3333" s="206" t="s">
        <v>11415</v>
      </c>
      <c r="C3333" s="207" t="str">
        <f xml:space="preserve"> _xlfn.CONCAT(小韻資料表[[#This Row],[聲母拼音碼]],小韻資料表[[#This Row],[韻母拼音碼]],小韻資料表[[#This Row],[調號]])</f>
        <v>tut4</v>
      </c>
      <c r="D3333" s="206" t="s">
        <v>11416</v>
      </c>
      <c r="E3333" s="208" t="s">
        <v>602</v>
      </c>
      <c r="F3333" s="205">
        <v>9</v>
      </c>
      <c r="G3333" s="209" t="s">
        <v>11417</v>
      </c>
      <c r="H3333" s="205">
        <f xml:space="preserve"> LEN(小韻資料表[[#This Row],[小韻字集]])</f>
        <v>9</v>
      </c>
      <c r="I3333" s="205" cm="1">
        <f t="array" ref="I3333" xml:space="preserve"> MATCH(TRUE, ISNUMBER( SEARCH( LEFT(小韻資料表[[#This Row],[切語]],1), 切語上字資料表[切語上字]) ), 0)</f>
        <v>9</v>
      </c>
      <c r="J3333" s="210" t="str" cm="1">
        <f t="array" ref="J3333" xml:space="preserve"> INDEX(切語上字資料表[聲母], 小韻資料表[[#This Row],[上字表識別號]])</f>
        <v>知</v>
      </c>
      <c r="K3333" s="210" t="str" cm="1">
        <f t="array" ref="K3333" xml:space="preserve"> INDEX(切語上字資料表[聲母拼音碼], 小韻資料表[[#This Row],[上字表識別號]])</f>
        <v>t</v>
      </c>
      <c r="L3333" s="210" t="str" cm="1">
        <f t="array" ref="L3333" xml:space="preserve"> INDEX(切語上字資料表[清濁], 小韻資料表[[#This Row],[上字表識別號]])</f>
        <v>全清</v>
      </c>
      <c r="M3333" s="223" t="str" cm="1">
        <f t="array" ref="M3333" xml:space="preserve"> INDEX(切語上字資料表[發送收], 小韻資料表[[#This Row],[上字表識別號]])</f>
        <v>發聲</v>
      </c>
      <c r="N3333" s="205" cm="1">
        <f t="array" ref="N3333" xml:space="preserve"> MATCH(TRUE, ISNUMBER( SEARCH( RIGHT(小韻資料表[[#This Row],[切語]],1), 切語下字資料表[切語下字]) ), 0)</f>
        <v>128</v>
      </c>
      <c r="O3333" s="207" t="str" cm="1">
        <f t="array" ref="O3333" xml:space="preserve"> INDEX(切語下字資料表[韻母], 小韻資料表[[#This Row],[下字表識別號]])</f>
        <v>術合3</v>
      </c>
      <c r="P3333" s="207" t="str" cm="1">
        <f t="array" ref="P3333" xml:space="preserve"> INDEX(切語下字資料表[韻母拼音碼], 小韻資料表[[#This Row],[下字表識別號]])</f>
        <v>ut</v>
      </c>
      <c r="Q3333" s="210" t="str" cm="1">
        <f t="array" ref="Q3333" xml:space="preserve"> INDEX(設定表!$C$19:$C$23, INT( LEFT(小韻資料表[[#This Row],[目次編碼]],1) ))</f>
        <v>入</v>
      </c>
      <c r="R3333" s="210">
        <f xml:space="preserve">  INDEX(設定表!$C$8:$C$15, MATCH( (RIGHT(小韻資料表[[#This Row],[清濁]]) &amp; 小韻資料表[[#This Row],[調]]), 設定表!$B$8:$B$15, 0))</f>
        <v>4</v>
      </c>
      <c r="S3333" s="205" t="s">
        <v>309</v>
      </c>
      <c r="T3333" s="205" t="s">
        <v>309</v>
      </c>
      <c r="U3333" s="226" t="s">
        <v>309</v>
      </c>
      <c r="V3333" s="146" t="s">
        <v>309</v>
      </c>
      <c r="X3333" s="135"/>
      <c r="Y3333" s="135"/>
      <c r="AA3333" s="135"/>
      <c r="AB3333" s="134"/>
      <c r="AC3333" s="135"/>
      <c r="AD3333" s="135"/>
      <c r="AH3333" s="135"/>
      <c r="AI3333" s="135"/>
    </row>
    <row r="3334" spans="1:35" ht="31.5">
      <c r="A3334" s="205">
        <v>3330</v>
      </c>
      <c r="B3334" s="206" t="s">
        <v>11418</v>
      </c>
      <c r="C3334" s="207" t="str">
        <f xml:space="preserve"> _xlfn.CONCAT(小韻資料表[[#This Row],[聲母拼音碼]],小韻資料表[[#This Row],[韻母拼音碼]],小韻資料表[[#This Row],[調號]])</f>
        <v>tut8</v>
      </c>
      <c r="D3334" s="206" t="s">
        <v>11419</v>
      </c>
      <c r="E3334" s="208" t="s">
        <v>602</v>
      </c>
      <c r="F3334" s="205">
        <v>10</v>
      </c>
      <c r="G3334" s="209" t="s">
        <v>11420</v>
      </c>
      <c r="H3334" s="205">
        <f xml:space="preserve"> LEN(小韻資料表[[#This Row],[小韻字集]])</f>
        <v>4</v>
      </c>
      <c r="I3334" s="205" cm="1">
        <f t="array" ref="I3334" xml:space="preserve"> MATCH(TRUE, ISNUMBER( SEARCH( LEFT(小韻資料表[[#This Row],[切語]],1), 切語上字資料表[切語上字]) ), 0)</f>
        <v>11</v>
      </c>
      <c r="J3334" s="210" t="str" cm="1">
        <f t="array" ref="J3334" xml:space="preserve"> INDEX(切語上字資料表[聲母], 小韻資料表[[#This Row],[上字表識別號]])</f>
        <v>澄</v>
      </c>
      <c r="K3334" s="210" t="str" cm="1">
        <f t="array" ref="K3334" xml:space="preserve"> INDEX(切語上字資料表[聲母拼音碼], 小韻資料表[[#This Row],[上字表識別號]])</f>
        <v>t</v>
      </c>
      <c r="L3334" s="210" t="str" cm="1">
        <f t="array" ref="L3334" xml:space="preserve"> INDEX(切語上字資料表[清濁], 小韻資料表[[#This Row],[上字表識別號]])</f>
        <v>全濁</v>
      </c>
      <c r="M3334" s="223" cm="1">
        <f t="array" ref="M3334" xml:space="preserve"> INDEX(切語上字資料表[發送收], 小韻資料表[[#This Row],[上字表識別號]])</f>
        <v>0</v>
      </c>
      <c r="N3334" s="205" cm="1">
        <f t="array" ref="N3334" xml:space="preserve"> MATCH(TRUE, ISNUMBER( SEARCH( RIGHT(小韻資料表[[#This Row],[切語]],1), 切語下字資料表[切語下字]) ), 0)</f>
        <v>128</v>
      </c>
      <c r="O3334" s="207" t="str" cm="1">
        <f t="array" ref="O3334" xml:space="preserve"> INDEX(切語下字資料表[韻母], 小韻資料表[[#This Row],[下字表識別號]])</f>
        <v>術合3</v>
      </c>
      <c r="P3334" s="207" t="str" cm="1">
        <f t="array" ref="P3334" xml:space="preserve"> INDEX(切語下字資料表[韻母拼音碼], 小韻資料表[[#This Row],[下字表識別號]])</f>
        <v>ut</v>
      </c>
      <c r="Q3334" s="210" t="str" cm="1">
        <f t="array" ref="Q3334" xml:space="preserve"> INDEX(設定表!$C$19:$C$23, INT( LEFT(小韻資料表[[#This Row],[目次編碼]],1) ))</f>
        <v>入</v>
      </c>
      <c r="R3334" s="210">
        <f xml:space="preserve">  INDEX(設定表!$C$8:$C$15, MATCH( (RIGHT(小韻資料表[[#This Row],[清濁]]) &amp; 小韻資料表[[#This Row],[調]]), 設定表!$B$8:$B$15, 0))</f>
        <v>8</v>
      </c>
      <c r="S3334" s="205" t="s">
        <v>309</v>
      </c>
      <c r="T3334" s="205" t="s">
        <v>309</v>
      </c>
      <c r="U3334" s="226" t="s">
        <v>309</v>
      </c>
      <c r="V3334" s="147" t="s">
        <v>309</v>
      </c>
      <c r="X3334" s="135"/>
      <c r="Y3334" s="135"/>
      <c r="AA3334" s="135"/>
      <c r="AB3334" s="134"/>
      <c r="AC3334" s="135"/>
      <c r="AD3334" s="135"/>
      <c r="AH3334" s="135"/>
      <c r="AI3334" s="135"/>
    </row>
    <row r="3335" spans="1:35" ht="31.5">
      <c r="A3335" s="205">
        <v>3331</v>
      </c>
      <c r="B3335" s="206" t="s">
        <v>11421</v>
      </c>
      <c r="C3335" s="207" t="str">
        <f xml:space="preserve"> _xlfn.CONCAT(小韻資料表[[#This Row],[聲母拼音碼]],小韻資料表[[#This Row],[韻母拼音碼]],小韻資料表[[#This Row],[調號]])</f>
        <v>chut4</v>
      </c>
      <c r="D3335" s="206" t="s">
        <v>8265</v>
      </c>
      <c r="E3335" s="208" t="s">
        <v>602</v>
      </c>
      <c r="F3335" s="205">
        <v>11</v>
      </c>
      <c r="G3335" s="209" t="s">
        <v>8265</v>
      </c>
      <c r="H3335" s="205">
        <f xml:space="preserve"> LEN(小韻資料表[[#This Row],[小韻字集]])</f>
        <v>1</v>
      </c>
      <c r="I3335" s="205" cm="1">
        <f t="array" ref="I3335" xml:space="preserve"> MATCH(TRUE, ISNUMBER( SEARCH( LEFT(小韻資料表[[#This Row],[切語]],1), 切語上字資料表[切語上字]) ), 0)</f>
        <v>31</v>
      </c>
      <c r="J3335" s="210" t="str" cm="1">
        <f t="array" ref="J3335" xml:space="preserve"> INDEX(切語上字資料表[聲母], 小韻資料表[[#This Row],[上字表識別號]])</f>
        <v>穿</v>
      </c>
      <c r="K3335" s="210" t="str" cm="1">
        <f t="array" ref="K3335" xml:space="preserve"> INDEX(切語上字資料表[聲母拼音碼], 小韻資料表[[#This Row],[上字表識別號]])</f>
        <v>ch</v>
      </c>
      <c r="L3335" s="210" t="str" cm="1">
        <f t="array" ref="L3335" xml:space="preserve"> INDEX(切語上字資料表[清濁], 小韻資料表[[#This Row],[上字表識別號]])</f>
        <v>次清</v>
      </c>
      <c r="M3335" s="223" t="str" cm="1">
        <f t="array" ref="M3335" xml:space="preserve"> INDEX(切語上字資料表[發送收], 小韻資料表[[#This Row],[上字表識別號]])</f>
        <v>送氣</v>
      </c>
      <c r="N3335" s="205" cm="1">
        <f t="array" ref="N3335" xml:space="preserve"> MATCH(TRUE, ISNUMBER( SEARCH( RIGHT(小韻資料表[[#This Row],[切語]],1), 切語下字資料表[切語下字]) ), 0)</f>
        <v>128</v>
      </c>
      <c r="O3335" s="207" t="str" cm="1">
        <f t="array" ref="O3335" xml:space="preserve"> INDEX(切語下字資料表[韻母], 小韻資料表[[#This Row],[下字表識別號]])</f>
        <v>術合3</v>
      </c>
      <c r="P3335" s="207" t="str" cm="1">
        <f t="array" ref="P3335" xml:space="preserve"> INDEX(切語下字資料表[韻母拼音碼], 小韻資料表[[#This Row],[下字表識別號]])</f>
        <v>ut</v>
      </c>
      <c r="Q3335" s="210" t="str" cm="1">
        <f t="array" ref="Q3335" xml:space="preserve"> INDEX(設定表!$C$19:$C$23, INT( LEFT(小韻資料表[[#This Row],[目次編碼]],1) ))</f>
        <v>入</v>
      </c>
      <c r="R3335" s="210">
        <f xml:space="preserve">  INDEX(設定表!$C$8:$C$15, MATCH( (RIGHT(小韻資料表[[#This Row],[清濁]]) &amp; 小韻資料表[[#This Row],[調]]), 設定表!$B$8:$B$15, 0))</f>
        <v>4</v>
      </c>
      <c r="S3335" s="205" t="s">
        <v>309</v>
      </c>
      <c r="T3335" s="205" t="s">
        <v>309</v>
      </c>
      <c r="U3335" s="226" t="s">
        <v>309</v>
      </c>
      <c r="V3335" s="146" t="s">
        <v>309</v>
      </c>
      <c r="X3335" s="135"/>
      <c r="Y3335" s="135"/>
      <c r="AA3335" s="135"/>
      <c r="AB3335" s="134"/>
      <c r="AC3335" s="135"/>
      <c r="AD3335" s="135"/>
      <c r="AH3335" s="135"/>
      <c r="AI3335" s="135"/>
    </row>
    <row r="3336" spans="1:35" ht="31.5">
      <c r="A3336" s="205">
        <v>3332</v>
      </c>
      <c r="B3336" s="206" t="s">
        <v>11422</v>
      </c>
      <c r="C3336" s="207" t="str">
        <f xml:space="preserve"> _xlfn.CONCAT(小韻資料表[[#This Row],[聲母拼音碼]],小韻資料表[[#This Row],[韻母拼音碼]],小韻資料表[[#This Row],[調號]])</f>
        <v>chut4</v>
      </c>
      <c r="D3336" s="206" t="s">
        <v>9384</v>
      </c>
      <c r="E3336" s="208" t="s">
        <v>602</v>
      </c>
      <c r="F3336" s="205">
        <v>12</v>
      </c>
      <c r="G3336" s="209" t="s">
        <v>9384</v>
      </c>
      <c r="H3336" s="205">
        <f xml:space="preserve"> LEN(小韻資料表[[#This Row],[小韻字集]])</f>
        <v>1</v>
      </c>
      <c r="I3336" s="205" cm="1">
        <f t="array" ref="I3336" xml:space="preserve"> MATCH(TRUE, ISNUMBER( SEARCH( LEFT(小韻資料表[[#This Row],[切語]],1), 切語上字資料表[切語上字]) ), 0)</f>
        <v>22</v>
      </c>
      <c r="J3336" s="210" t="str" cm="1">
        <f t="array" ref="J3336" xml:space="preserve"> INDEX(切語上字資料表[聲母], 小韻資料表[[#This Row],[上字表識別號]])</f>
        <v>清</v>
      </c>
      <c r="K3336" s="210" t="str" cm="1">
        <f t="array" ref="K3336" xml:space="preserve"> INDEX(切語上字資料表[聲母拼音碼], 小韻資料表[[#This Row],[上字表識別號]])</f>
        <v>ch</v>
      </c>
      <c r="L3336" s="210" t="str" cm="1">
        <f t="array" ref="L3336" xml:space="preserve"> INDEX(切語上字資料表[清濁], 小韻資料表[[#This Row],[上字表識別號]])</f>
        <v>次清</v>
      </c>
      <c r="M3336" s="223" t="str" cm="1">
        <f t="array" ref="M3336" xml:space="preserve"> INDEX(切語上字資料表[發送收], 小韻資料表[[#This Row],[上字表識別號]])</f>
        <v>送氣</v>
      </c>
      <c r="N3336" s="205" cm="1">
        <f t="array" ref="N3336" xml:space="preserve"> MATCH(TRUE, ISNUMBER( SEARCH( RIGHT(小韻資料表[[#This Row],[切語]],1), 切語下字資料表[切語下字]) ), 0)</f>
        <v>128</v>
      </c>
      <c r="O3336" s="207" t="str" cm="1">
        <f t="array" ref="O3336" xml:space="preserve"> INDEX(切語下字資料表[韻母], 小韻資料表[[#This Row],[下字表識別號]])</f>
        <v>術合3</v>
      </c>
      <c r="P3336" s="207" t="str" cm="1">
        <f t="array" ref="P3336" xml:space="preserve"> INDEX(切語下字資料表[韻母拼音碼], 小韻資料表[[#This Row],[下字表識別號]])</f>
        <v>ut</v>
      </c>
      <c r="Q3336" s="210" t="str" cm="1">
        <f t="array" ref="Q3336" xml:space="preserve"> INDEX(設定表!$C$19:$C$23, INT( LEFT(小韻資料表[[#This Row],[目次編碼]],1) ))</f>
        <v>入</v>
      </c>
      <c r="R3336" s="210">
        <f xml:space="preserve">  INDEX(設定表!$C$8:$C$15, MATCH( (RIGHT(小韻資料表[[#This Row],[清濁]]) &amp; 小韻資料表[[#This Row],[調]]), 設定表!$B$8:$B$15, 0))</f>
        <v>4</v>
      </c>
      <c r="S3336" s="205" t="s">
        <v>309</v>
      </c>
      <c r="T3336" s="205" t="s">
        <v>309</v>
      </c>
      <c r="U3336" s="226" t="s">
        <v>11423</v>
      </c>
      <c r="V3336" s="147" t="s">
        <v>309</v>
      </c>
      <c r="X3336" s="135"/>
      <c r="Y3336" s="135"/>
      <c r="AA3336" s="135"/>
      <c r="AB3336" s="134"/>
      <c r="AC3336" s="135"/>
      <c r="AD3336" s="135"/>
      <c r="AH3336" s="135"/>
      <c r="AI3336" s="135"/>
    </row>
    <row r="3337" spans="1:35" ht="31.5">
      <c r="A3337" s="205">
        <v>3333</v>
      </c>
      <c r="B3337" s="206" t="s">
        <v>11424</v>
      </c>
      <c r="C3337" s="207" t="str">
        <f xml:space="preserve"> _xlfn.CONCAT(小韻資料表[[#This Row],[聲母拼音碼]],小韻資料表[[#This Row],[韻母拼音碼]],小韻資料表[[#This Row],[調號]])</f>
        <v>cut4</v>
      </c>
      <c r="D3337" s="206" t="s">
        <v>11425</v>
      </c>
      <c r="E3337" s="208" t="s">
        <v>602</v>
      </c>
      <c r="F3337" s="205">
        <v>13</v>
      </c>
      <c r="G3337" s="209" t="s">
        <v>11426</v>
      </c>
      <c r="H3337" s="205">
        <f xml:space="preserve"> LEN(小韻資料表[[#This Row],[小韻字集]])</f>
        <v>4</v>
      </c>
      <c r="I3337" s="205" cm="1">
        <f t="array" ref="I3337" xml:space="preserve"> MATCH(TRUE, ISNUMBER( SEARCH( LEFT(小韻資料表[[#This Row],[切語]],1), 切語上字資料表[切語上字]) ), 0)</f>
        <v>26</v>
      </c>
      <c r="J3337" s="210" t="str" cm="1">
        <f t="array" ref="J3337" xml:space="preserve"> INDEX(切語上字資料表[聲母], 小韻資料表[[#This Row],[上字表識別號]])</f>
        <v>莊</v>
      </c>
      <c r="K3337" s="210" t="str" cm="1">
        <f t="array" ref="K3337" xml:space="preserve"> INDEX(切語上字資料表[聲母拼音碼], 小韻資料表[[#This Row],[上字表識別號]])</f>
        <v>c</v>
      </c>
      <c r="L3337" s="210" t="str" cm="1">
        <f t="array" ref="L3337" xml:space="preserve"> INDEX(切語上字資料表[清濁], 小韻資料表[[#This Row],[上字表識別號]])</f>
        <v>全清</v>
      </c>
      <c r="M3337" s="223" t="str" cm="1">
        <f t="array" ref="M3337" xml:space="preserve"> INDEX(切語上字資料表[發送收], 小韻資料表[[#This Row],[上字表識別號]])</f>
        <v>發聲</v>
      </c>
      <c r="N3337" s="205" cm="1">
        <f t="array" ref="N3337" xml:space="preserve"> MATCH(TRUE, ISNUMBER( SEARCH( RIGHT(小韻資料表[[#This Row],[切語]],1), 切語下字資料表[切語下字]) ), 0)</f>
        <v>128</v>
      </c>
      <c r="O3337" s="207" t="str" cm="1">
        <f t="array" ref="O3337" xml:space="preserve"> INDEX(切語下字資料表[韻母], 小韻資料表[[#This Row],[下字表識別號]])</f>
        <v>術合3</v>
      </c>
      <c r="P3337" s="207" t="str" cm="1">
        <f t="array" ref="P3337" xml:space="preserve"> INDEX(切語下字資料表[韻母拼音碼], 小韻資料表[[#This Row],[下字表識別號]])</f>
        <v>ut</v>
      </c>
      <c r="Q3337" s="210" t="str" cm="1">
        <f t="array" ref="Q3337" xml:space="preserve"> INDEX(設定表!$C$19:$C$23, INT( LEFT(小韻資料表[[#This Row],[目次編碼]],1) ))</f>
        <v>入</v>
      </c>
      <c r="R3337" s="210">
        <f xml:space="preserve">  INDEX(設定表!$C$8:$C$15, MATCH( (RIGHT(小韻資料表[[#This Row],[清濁]]) &amp; 小韻資料表[[#This Row],[調]]), 設定表!$B$8:$B$15, 0))</f>
        <v>4</v>
      </c>
      <c r="S3337" s="205" t="s">
        <v>309</v>
      </c>
      <c r="T3337" s="205" t="s">
        <v>309</v>
      </c>
      <c r="U3337" s="226" t="s">
        <v>309</v>
      </c>
      <c r="V3337" s="146" t="s">
        <v>309</v>
      </c>
      <c r="X3337" s="135"/>
      <c r="Y3337" s="135"/>
      <c r="AA3337" s="135"/>
      <c r="AB3337" s="134"/>
      <c r="AC3337" s="135"/>
      <c r="AD3337" s="135"/>
      <c r="AH3337" s="135"/>
      <c r="AI3337" s="135"/>
    </row>
    <row r="3338" spans="1:35" ht="31.5">
      <c r="A3338" s="205">
        <v>3334</v>
      </c>
      <c r="B3338" s="206" t="s">
        <v>11427</v>
      </c>
      <c r="C3338" s="207" t="str">
        <f xml:space="preserve"> _xlfn.CONCAT(小韻資料表[[#This Row],[聲母拼音碼]],小韻資料表[[#This Row],[韻母拼音碼]],小韻資料表[[#This Row],[調號]])</f>
        <v>hut4</v>
      </c>
      <c r="D3338" s="206" t="s">
        <v>11428</v>
      </c>
      <c r="E3338" s="208" t="s">
        <v>602</v>
      </c>
      <c r="F3338" s="205">
        <v>14</v>
      </c>
      <c r="G3338" s="209" t="s">
        <v>11429</v>
      </c>
      <c r="H3338" s="205">
        <f xml:space="preserve"> LEN(小韻資料表[[#This Row],[小韻字集]])</f>
        <v>5</v>
      </c>
      <c r="I3338" s="205" cm="1">
        <f t="array" ref="I3338" xml:space="preserve"> MATCH(TRUE, ISNUMBER( SEARCH( LEFT(小韻資料表[[#This Row],[切語]],1), 切語上字資料表[切語上字]) ), 0)</f>
        <v>36</v>
      </c>
      <c r="J3338" s="210" t="str" cm="1">
        <f t="array" ref="J3338" xml:space="preserve"> INDEX(切語上字資料表[聲母], 小韻資料表[[#This Row],[上字表識別號]])</f>
        <v>曉</v>
      </c>
      <c r="K3338" s="210" t="str" cm="1">
        <f t="array" ref="K3338" xml:space="preserve"> INDEX(切語上字資料表[聲母拼音碼], 小韻資料表[[#This Row],[上字表識別號]])</f>
        <v>h</v>
      </c>
      <c r="L3338" s="210" t="str" cm="1">
        <f t="array" ref="L3338" xml:space="preserve"> INDEX(切語上字資料表[清濁], 小韻資料表[[#This Row],[上字表識別號]])</f>
        <v>次清</v>
      </c>
      <c r="M3338" s="223" t="str" cm="1">
        <f t="array" ref="M3338" xml:space="preserve"> INDEX(切語上字資料表[發送收], 小韻資料表[[#This Row],[上字表識別號]])</f>
        <v>送氣</v>
      </c>
      <c r="N3338" s="205" cm="1">
        <f t="array" ref="N3338" xml:space="preserve"> MATCH(TRUE, ISNUMBER( SEARCH( RIGHT(小韻資料表[[#This Row],[切語]],1), 切語下字資料表[切語下字]) ), 0)</f>
        <v>128</v>
      </c>
      <c r="O3338" s="207" t="str" cm="1">
        <f t="array" ref="O3338" xml:space="preserve"> INDEX(切語下字資料表[韻母], 小韻資料表[[#This Row],[下字表識別號]])</f>
        <v>術合3</v>
      </c>
      <c r="P3338" s="207" t="str" cm="1">
        <f t="array" ref="P3338" xml:space="preserve"> INDEX(切語下字資料表[韻母拼音碼], 小韻資料表[[#This Row],[下字表識別號]])</f>
        <v>ut</v>
      </c>
      <c r="Q3338" s="210" t="str" cm="1">
        <f t="array" ref="Q3338" xml:space="preserve"> INDEX(設定表!$C$19:$C$23, INT( LEFT(小韻資料表[[#This Row],[目次編碼]],1) ))</f>
        <v>入</v>
      </c>
      <c r="R3338" s="210">
        <f xml:space="preserve">  INDEX(設定表!$C$8:$C$15, MATCH( (RIGHT(小韻資料表[[#This Row],[清濁]]) &amp; 小韻資料表[[#This Row],[調]]), 設定表!$B$8:$B$15, 0))</f>
        <v>4</v>
      </c>
      <c r="S3338" s="205" t="s">
        <v>309</v>
      </c>
      <c r="T3338" s="205" t="s">
        <v>309</v>
      </c>
      <c r="U3338" s="226" t="s">
        <v>309</v>
      </c>
      <c r="V3338" s="147" t="s">
        <v>309</v>
      </c>
      <c r="X3338" s="135"/>
      <c r="Y3338" s="135"/>
      <c r="AA3338" s="135"/>
      <c r="AB3338" s="134"/>
      <c r="AC3338" s="135"/>
      <c r="AD3338" s="135"/>
      <c r="AH3338" s="135"/>
      <c r="AI3338" s="135"/>
    </row>
    <row r="3339" spans="1:35" ht="31.5">
      <c r="A3339" s="205">
        <v>3335</v>
      </c>
      <c r="B3339" s="206" t="s">
        <v>11430</v>
      </c>
      <c r="C3339" s="207" t="str">
        <f xml:space="preserve"> _xlfn.CONCAT(小韻資料表[[#This Row],[聲母拼音碼]],小韻資料表[[#This Row],[韻母拼音碼]],小韻資料表[[#This Row],[調號]])</f>
        <v>cet4</v>
      </c>
      <c r="D3339" s="206" t="s">
        <v>619</v>
      </c>
      <c r="E3339" s="208" t="s">
        <v>618</v>
      </c>
      <c r="F3339" s="205">
        <v>1</v>
      </c>
      <c r="G3339" s="209" t="s">
        <v>11431</v>
      </c>
      <c r="H3339" s="205">
        <f xml:space="preserve"> LEN(小韻資料表[[#This Row],[小韻字集]])</f>
        <v>7</v>
      </c>
      <c r="I3339" s="205" cm="1">
        <f t="array" ref="I3339" xml:space="preserve"> MATCH(TRUE, ISNUMBER( SEARCH( LEFT(小韻資料表[[#This Row],[切語]],1), 切語上字資料表[切語上字]) ), 0)</f>
        <v>26</v>
      </c>
      <c r="J3339" s="210" t="str" cm="1">
        <f t="array" ref="J3339" xml:space="preserve"> INDEX(切語上字資料表[聲母], 小韻資料表[[#This Row],[上字表識別號]])</f>
        <v>莊</v>
      </c>
      <c r="K3339" s="210" t="str" cm="1">
        <f t="array" ref="K3339" xml:space="preserve"> INDEX(切語上字資料表[聲母拼音碼], 小韻資料表[[#This Row],[上字表識別號]])</f>
        <v>c</v>
      </c>
      <c r="L3339" s="210" t="str" cm="1">
        <f t="array" ref="L3339" xml:space="preserve"> INDEX(切語上字資料表[清濁], 小韻資料表[[#This Row],[上字表識別號]])</f>
        <v>全清</v>
      </c>
      <c r="M3339" s="223" t="str" cm="1">
        <f t="array" ref="M3339" xml:space="preserve"> INDEX(切語上字資料表[發送收], 小韻資料表[[#This Row],[上字表識別號]])</f>
        <v>發聲</v>
      </c>
      <c r="N3339" s="205" cm="1">
        <f t="array" ref="N3339" xml:space="preserve"> MATCH(TRUE, ISNUMBER( SEARCH( RIGHT(小韻資料表[[#This Row],[切語]],1), 切語下字資料表[切語下字]) ), 0)</f>
        <v>132</v>
      </c>
      <c r="O3339" s="207" t="str" cm="1">
        <f t="array" ref="O3339" xml:space="preserve"> INDEX(切語下字資料表[韻母], 小韻資料表[[#This Row],[下字表識別號]])</f>
        <v>櫛開2</v>
      </c>
      <c r="P3339" s="207" t="str" cm="1">
        <f t="array" ref="P3339" xml:space="preserve"> INDEX(切語下字資料表[韻母拼音碼], 小韻資料表[[#This Row],[下字表識別號]])</f>
        <v>et</v>
      </c>
      <c r="Q3339" s="210" t="str" cm="1">
        <f t="array" ref="Q3339" xml:space="preserve"> INDEX(設定表!$C$19:$C$23, INT( LEFT(小韻資料表[[#This Row],[目次編碼]],1) ))</f>
        <v>入</v>
      </c>
      <c r="R3339" s="210">
        <f xml:space="preserve">  INDEX(設定表!$C$8:$C$15, MATCH( (RIGHT(小韻資料表[[#This Row],[清濁]]) &amp; 小韻資料表[[#This Row],[調]]), 設定表!$B$8:$B$15, 0))</f>
        <v>4</v>
      </c>
      <c r="S3339" s="205" t="s">
        <v>309</v>
      </c>
      <c r="T3339" s="205" t="s">
        <v>309</v>
      </c>
      <c r="U3339" s="226" t="s">
        <v>309</v>
      </c>
      <c r="V3339" s="146" t="s">
        <v>309</v>
      </c>
      <c r="X3339" s="135"/>
      <c r="Y3339" s="135"/>
      <c r="AA3339" s="135"/>
      <c r="AB3339" s="134"/>
      <c r="AC3339" s="135"/>
      <c r="AD3339" s="135"/>
      <c r="AH3339" s="135"/>
      <c r="AI3339" s="135"/>
    </row>
    <row r="3340" spans="1:35" ht="31.5">
      <c r="A3340" s="205">
        <v>3336</v>
      </c>
      <c r="B3340" s="206" t="s">
        <v>11432</v>
      </c>
      <c r="C3340" s="207" t="str">
        <f xml:space="preserve"> _xlfn.CONCAT(小韻資料表[[#This Row],[聲母拼音碼]],小韻資料表[[#This Row],[韻母拼音碼]],小韻資料表[[#This Row],[調號]])</f>
        <v>set4</v>
      </c>
      <c r="D3340" s="206" t="s">
        <v>11433</v>
      </c>
      <c r="E3340" s="208" t="s">
        <v>618</v>
      </c>
      <c r="F3340" s="205">
        <v>2</v>
      </c>
      <c r="G3340" s="209" t="s">
        <v>11434</v>
      </c>
      <c r="H3340" s="205">
        <f xml:space="preserve"> LEN(小韻資料表[[#This Row],[小韻字集]])</f>
        <v>7</v>
      </c>
      <c r="I3340" s="205" cm="1">
        <f t="array" ref="I3340" xml:space="preserve"> MATCH(TRUE, ISNUMBER( SEARCH( LEFT(小韻資料表[[#This Row],[切語]],1), 切語上字資料表[切語上字]) ), 0)</f>
        <v>29</v>
      </c>
      <c r="J3340" s="210" t="str" cm="1">
        <f t="array" ref="J3340" xml:space="preserve"> INDEX(切語上字資料表[聲母], 小韻資料表[[#This Row],[上字表識別號]])</f>
        <v>疏</v>
      </c>
      <c r="K3340" s="210" t="str" cm="1">
        <f t="array" ref="K3340" xml:space="preserve"> INDEX(切語上字資料表[聲母拼音碼], 小韻資料表[[#This Row],[上字表識別號]])</f>
        <v>s</v>
      </c>
      <c r="L3340" s="210" t="str" cm="1">
        <f t="array" ref="L3340" xml:space="preserve"> INDEX(切語上字資料表[清濁], 小韻資料表[[#This Row],[上字表識別號]])</f>
        <v>全清</v>
      </c>
      <c r="M3340" s="223" t="str" cm="1">
        <f t="array" ref="M3340" xml:space="preserve"> INDEX(切語上字資料表[發送收], 小韻資料表[[#This Row],[上字表識別號]])</f>
        <v>發聲</v>
      </c>
      <c r="N3340" s="205" cm="1">
        <f t="array" ref="N3340" xml:space="preserve"> MATCH(TRUE, ISNUMBER( SEARCH( RIGHT(小韻資料表[[#This Row],[切語]],1), 切語下字資料表[切語下字]) ), 0)</f>
        <v>132</v>
      </c>
      <c r="O3340" s="207" t="str" cm="1">
        <f t="array" ref="O3340" xml:space="preserve"> INDEX(切語下字資料表[韻母], 小韻資料表[[#This Row],[下字表識別號]])</f>
        <v>櫛開2</v>
      </c>
      <c r="P3340" s="207" t="str" cm="1">
        <f t="array" ref="P3340" xml:space="preserve"> INDEX(切語下字資料表[韻母拼音碼], 小韻資料表[[#This Row],[下字表識別號]])</f>
        <v>et</v>
      </c>
      <c r="Q3340" s="210" t="str" cm="1">
        <f t="array" ref="Q3340" xml:space="preserve"> INDEX(設定表!$C$19:$C$23, INT( LEFT(小韻資料表[[#This Row],[目次編碼]],1) ))</f>
        <v>入</v>
      </c>
      <c r="R3340" s="210">
        <f xml:space="preserve">  INDEX(設定表!$C$8:$C$15, MATCH( (RIGHT(小韻資料表[[#This Row],[清濁]]) &amp; 小韻資料表[[#This Row],[調]]), 設定表!$B$8:$B$15, 0))</f>
        <v>4</v>
      </c>
      <c r="S3340" s="205" t="s">
        <v>309</v>
      </c>
      <c r="T3340" s="205" t="s">
        <v>309</v>
      </c>
      <c r="U3340" s="226" t="s">
        <v>11435</v>
      </c>
      <c r="V3340" s="147" t="s">
        <v>309</v>
      </c>
      <c r="X3340" s="135"/>
      <c r="Y3340" s="135"/>
      <c r="AA3340" s="135"/>
      <c r="AB3340" s="134"/>
      <c r="AC3340" s="135"/>
      <c r="AD3340" s="135"/>
      <c r="AH3340" s="135"/>
      <c r="AI3340" s="135"/>
    </row>
    <row r="3341" spans="1:35" ht="31.5">
      <c r="A3341" s="205">
        <v>3337</v>
      </c>
      <c r="B3341" s="206" t="s">
        <v>11436</v>
      </c>
      <c r="C3341" s="207" t="str">
        <f xml:space="preserve"> _xlfn.CONCAT(小韻資料表[[#This Row],[聲母拼音碼]],小韻資料表[[#This Row],[韻母拼音碼]],小韻資料表[[#This Row],[調號]])</f>
        <v>cet8</v>
      </c>
      <c r="D3341" s="206" t="s">
        <v>11365</v>
      </c>
      <c r="E3341" s="208" t="s">
        <v>618</v>
      </c>
      <c r="F3341" s="205">
        <v>3</v>
      </c>
      <c r="G3341" s="209" t="s">
        <v>11365</v>
      </c>
      <c r="H3341" s="205">
        <f xml:space="preserve"> LEN(小韻資料表[[#This Row],[小韻字集]])</f>
        <v>2</v>
      </c>
      <c r="I3341" s="205" cm="1">
        <f t="array" ref="I3341" xml:space="preserve"> MATCH(TRUE, ISNUMBER( SEARCH( LEFT(小韻資料表[[#This Row],[切語]],1), 切語上字資料表[切語上字]) ), 0)</f>
        <v>28</v>
      </c>
      <c r="J3341" s="210" t="str" cm="1">
        <f t="array" ref="J3341" xml:space="preserve"> INDEX(切語上字資料表[聲母], 小韻資料表[[#This Row],[上字表識別號]])</f>
        <v>床</v>
      </c>
      <c r="K3341" s="210" t="str" cm="1">
        <f t="array" ref="K3341" xml:space="preserve"> INDEX(切語上字資料表[聲母拼音碼], 小韻資料表[[#This Row],[上字表識別號]])</f>
        <v>c</v>
      </c>
      <c r="L3341" s="210" t="str" cm="1">
        <f t="array" ref="L3341" xml:space="preserve"> INDEX(切語上字資料表[清濁], 小韻資料表[[#This Row],[上字表識別號]])</f>
        <v>全濁</v>
      </c>
      <c r="M3341" s="223" cm="1">
        <f t="array" ref="M3341" xml:space="preserve"> INDEX(切語上字資料表[發送收], 小韻資料表[[#This Row],[上字表識別號]])</f>
        <v>0</v>
      </c>
      <c r="N3341" s="205" cm="1">
        <f t="array" ref="N3341" xml:space="preserve"> MATCH(TRUE, ISNUMBER( SEARCH( RIGHT(小韻資料表[[#This Row],[切語]],1), 切語下字資料表[切語下字]) ), 0)</f>
        <v>132</v>
      </c>
      <c r="O3341" s="207" t="str" cm="1">
        <f t="array" ref="O3341" xml:space="preserve"> INDEX(切語下字資料表[韻母], 小韻資料表[[#This Row],[下字表識別號]])</f>
        <v>櫛開2</v>
      </c>
      <c r="P3341" s="207" t="str" cm="1">
        <f t="array" ref="P3341" xml:space="preserve"> INDEX(切語下字資料表[韻母拼音碼], 小韻資料表[[#This Row],[下字表識別號]])</f>
        <v>et</v>
      </c>
      <c r="Q3341" s="210" t="str" cm="1">
        <f t="array" ref="Q3341" xml:space="preserve"> INDEX(設定表!$C$19:$C$23, INT( LEFT(小韻資料表[[#This Row],[目次編碼]],1) ))</f>
        <v>入</v>
      </c>
      <c r="R3341" s="210">
        <f xml:space="preserve">  INDEX(設定表!$C$8:$C$15, MATCH( (RIGHT(小韻資料表[[#This Row],[清濁]]) &amp; 小韻資料表[[#This Row],[調]]), 設定表!$B$8:$B$15, 0))</f>
        <v>8</v>
      </c>
      <c r="S3341" s="205" t="s">
        <v>309</v>
      </c>
      <c r="T3341" s="205" t="s">
        <v>309</v>
      </c>
      <c r="U3341" s="226" t="s">
        <v>309</v>
      </c>
      <c r="V3341" s="146" t="s">
        <v>309</v>
      </c>
      <c r="X3341" s="135"/>
      <c r="Y3341" s="135"/>
      <c r="AA3341" s="135"/>
      <c r="AB3341" s="134"/>
      <c r="AC3341" s="135"/>
      <c r="AD3341" s="135"/>
      <c r="AH3341" s="135"/>
      <c r="AI3341" s="135"/>
    </row>
    <row r="3342" spans="1:35" ht="31.5">
      <c r="A3342" s="205">
        <v>3338</v>
      </c>
      <c r="B3342" s="206" t="s">
        <v>11437</v>
      </c>
      <c r="C3342" s="207" t="str">
        <f xml:space="preserve"> _xlfn.CONCAT(小韻資料表[[#This Row],[聲母拼音碼]],小韻資料表[[#This Row],[韻母拼音碼]],小韻資料表[[#This Row],[調號]])</f>
        <v>but8</v>
      </c>
      <c r="D3342" s="206" t="s">
        <v>635</v>
      </c>
      <c r="E3342" s="208" t="s">
        <v>634</v>
      </c>
      <c r="F3342" s="205">
        <v>1</v>
      </c>
      <c r="G3342" s="209" t="s">
        <v>11438</v>
      </c>
      <c r="H3342" s="205">
        <f xml:space="preserve"> LEN(小韻資料表[[#This Row],[小韻字集]])</f>
        <v>11</v>
      </c>
      <c r="I3342" s="205" cm="1">
        <f t="array" ref="I3342" xml:space="preserve"> MATCH(TRUE, ISNUMBER( SEARCH( LEFT(小韻資料表[[#This Row],[切語]],1), 切語上字資料表[切語上字]) ), 0)</f>
        <v>20</v>
      </c>
      <c r="J3342" s="210" t="str" cm="1">
        <f t="array" ref="J3342" xml:space="preserve"> INDEX(切語上字資料表[聲母], 小韻資料表[[#This Row],[上字表識別號]])</f>
        <v>微</v>
      </c>
      <c r="K3342" s="210" t="str" cm="1">
        <f t="array" ref="K3342" xml:space="preserve"> INDEX(切語上字資料表[聲母拼音碼], 小韻資料表[[#This Row],[上字表識別號]])</f>
        <v>b</v>
      </c>
      <c r="L3342" s="210" t="str" cm="1">
        <f t="array" ref="L3342" xml:space="preserve"> INDEX(切語上字資料表[清濁], 小韻資料表[[#This Row],[上字表識別號]])</f>
        <v>次濁</v>
      </c>
      <c r="M3342" s="223" t="str" cm="1">
        <f t="array" ref="M3342" xml:space="preserve"> INDEX(切語上字資料表[發送收], 小韻資料表[[#This Row],[上字表識別號]])</f>
        <v>收聲</v>
      </c>
      <c r="N3342" s="205" cm="1">
        <f t="array" ref="N3342" xml:space="preserve"> MATCH(TRUE, ISNUMBER( SEARCH( RIGHT(小韻資料表[[#This Row],[切語]],1), 切語下字資料表[切語下字]) ), 0)</f>
        <v>136</v>
      </c>
      <c r="O3342" s="207" t="str" cm="1">
        <f t="array" ref="O3342" xml:space="preserve"> INDEX(切語下字資料表[韻母], 小韻資料表[[#This Row],[下字表識別號]])</f>
        <v>物合3</v>
      </c>
      <c r="P3342" s="207" t="str" cm="1">
        <f t="array" ref="P3342" xml:space="preserve"> INDEX(切語下字資料表[韻母拼音碼], 小韻資料表[[#This Row],[下字表識別號]])</f>
        <v>ut</v>
      </c>
      <c r="Q3342" s="210" t="str" cm="1">
        <f t="array" ref="Q3342" xml:space="preserve"> INDEX(設定表!$C$19:$C$23, INT( LEFT(小韻資料表[[#This Row],[目次編碼]],1) ))</f>
        <v>入</v>
      </c>
      <c r="R3342" s="210">
        <f xml:space="preserve">  INDEX(設定表!$C$8:$C$15, MATCH( (RIGHT(小韻資料表[[#This Row],[清濁]]) &amp; 小韻資料表[[#This Row],[調]]), 設定表!$B$8:$B$15, 0))</f>
        <v>8</v>
      </c>
      <c r="S3342" s="205" t="s">
        <v>309</v>
      </c>
      <c r="T3342" s="205" t="s">
        <v>309</v>
      </c>
      <c r="U3342" s="226" t="s">
        <v>309</v>
      </c>
      <c r="V3342" s="147" t="s">
        <v>309</v>
      </c>
      <c r="X3342" s="135"/>
      <c r="Y3342" s="135"/>
      <c r="AA3342" s="135"/>
      <c r="AB3342" s="134"/>
      <c r="AC3342" s="135"/>
      <c r="AD3342" s="135"/>
      <c r="AH3342" s="135"/>
      <c r="AI3342" s="135"/>
    </row>
    <row r="3343" spans="1:35" ht="63">
      <c r="A3343" s="205">
        <v>3339</v>
      </c>
      <c r="B3343" s="206" t="s">
        <v>11439</v>
      </c>
      <c r="C3343" s="207" t="str">
        <f xml:space="preserve"> _xlfn.CONCAT(小韻資料表[[#This Row],[聲母拼音碼]],小韻資料表[[#This Row],[韻母拼音碼]],小韻資料表[[#This Row],[調號]])</f>
        <v>hut4</v>
      </c>
      <c r="D3343" s="206" t="s">
        <v>11440</v>
      </c>
      <c r="E3343" s="208" t="s">
        <v>634</v>
      </c>
      <c r="F3343" s="205">
        <v>2</v>
      </c>
      <c r="G3343" s="209" t="s">
        <v>11441</v>
      </c>
      <c r="H3343" s="205">
        <f xml:space="preserve"> LEN(小韻資料表[[#This Row],[小韻字集]])</f>
        <v>24</v>
      </c>
      <c r="I3343" s="205" cm="1">
        <f t="array" ref="I3343" xml:space="preserve"> MATCH(TRUE, ISNUMBER( SEARCH( LEFT(小韻資料表[[#This Row],[切語]],1), 切語上字資料表[切語上字]) ), 0)</f>
        <v>17</v>
      </c>
      <c r="J3343" s="210" t="str" cm="1">
        <f t="array" ref="J3343" xml:space="preserve"> INDEX(切語上字資料表[聲母], 小韻資料表[[#This Row],[上字表識別號]])</f>
        <v>非</v>
      </c>
      <c r="K3343" s="210" t="str" cm="1">
        <f t="array" ref="K3343" xml:space="preserve"> INDEX(切語上字資料表[聲母拼音碼], 小韻資料表[[#This Row],[上字表識別號]])</f>
        <v>h</v>
      </c>
      <c r="L3343" s="210" t="str" cm="1">
        <f t="array" ref="L3343" xml:space="preserve"> INDEX(切語上字資料表[清濁], 小韻資料表[[#This Row],[上字表識別號]])</f>
        <v>全清</v>
      </c>
      <c r="M3343" s="223" t="str" cm="1">
        <f t="array" ref="M3343" xml:space="preserve"> INDEX(切語上字資料表[發送收], 小韻資料表[[#This Row],[上字表識別號]])</f>
        <v>發聲</v>
      </c>
      <c r="N3343" s="205" cm="1">
        <f t="array" ref="N3343" xml:space="preserve"> MATCH(TRUE, ISNUMBER( SEARCH( RIGHT(小韻資料表[[#This Row],[切語]],1), 切語下字資料表[切語下字]) ), 0)</f>
        <v>136</v>
      </c>
      <c r="O3343" s="207" t="str" cm="1">
        <f t="array" ref="O3343" xml:space="preserve"> INDEX(切語下字資料表[韻母], 小韻資料表[[#This Row],[下字表識別號]])</f>
        <v>物合3</v>
      </c>
      <c r="P3343" s="207" t="str" cm="1">
        <f t="array" ref="P3343" xml:space="preserve"> INDEX(切語下字資料表[韻母拼音碼], 小韻資料表[[#This Row],[下字表識別號]])</f>
        <v>ut</v>
      </c>
      <c r="Q3343" s="210" t="str" cm="1">
        <f t="array" ref="Q3343" xml:space="preserve"> INDEX(設定表!$C$19:$C$23, INT( LEFT(小韻資料表[[#This Row],[目次編碼]],1) ))</f>
        <v>入</v>
      </c>
      <c r="R3343" s="210">
        <f xml:space="preserve">  INDEX(設定表!$C$8:$C$15, MATCH( (RIGHT(小韻資料表[[#This Row],[清濁]]) &amp; 小韻資料表[[#This Row],[調]]), 設定表!$B$8:$B$15, 0))</f>
        <v>4</v>
      </c>
      <c r="S3343" s="205" t="s">
        <v>309</v>
      </c>
      <c r="T3343" s="205" t="s">
        <v>309</v>
      </c>
      <c r="U3343" s="226" t="s">
        <v>309</v>
      </c>
      <c r="V3343" s="146" t="s">
        <v>309</v>
      </c>
      <c r="X3343" s="135"/>
      <c r="Y3343" s="135"/>
      <c r="AA3343" s="135"/>
      <c r="AB3343" s="134"/>
      <c r="AC3343" s="135"/>
      <c r="AD3343" s="135"/>
      <c r="AH3343" s="135"/>
      <c r="AI3343" s="135"/>
    </row>
    <row r="3344" spans="1:35" ht="31.5">
      <c r="A3344" s="205">
        <v>3340</v>
      </c>
      <c r="B3344" s="206" t="s">
        <v>11442</v>
      </c>
      <c r="C3344" s="207" t="str">
        <f xml:space="preserve"> _xlfn.CONCAT(小韻資料表[[#This Row],[聲母拼音碼]],小韻資料表[[#This Row],[韻母拼音碼]],小韻資料表[[#This Row],[調號]])</f>
        <v>Øut4</v>
      </c>
      <c r="D3344" s="206" t="s">
        <v>11443</v>
      </c>
      <c r="E3344" s="208" t="s">
        <v>634</v>
      </c>
      <c r="F3344" s="205">
        <v>3</v>
      </c>
      <c r="G3344" s="209" t="s">
        <v>11444</v>
      </c>
      <c r="H3344" s="205">
        <f xml:space="preserve"> LEN(小韻資料表[[#This Row],[小韻字集]])</f>
        <v>15</v>
      </c>
      <c r="I3344" s="205" cm="1">
        <f t="array" ref="I3344" xml:space="preserve"> MATCH(TRUE, ISNUMBER( SEARCH( LEFT(小韻資料表[[#This Row],[切語]],1), 切語上字資料表[切語上字]) ), 0)</f>
        <v>35</v>
      </c>
      <c r="J3344" s="210" t="str" cm="1">
        <f t="array" ref="J3344" xml:space="preserve"> INDEX(切語上字資料表[聲母], 小韻資料表[[#This Row],[上字表識別號]])</f>
        <v>影</v>
      </c>
      <c r="K3344" s="210" t="str" cm="1">
        <f t="array" ref="K3344" xml:space="preserve"> INDEX(切語上字資料表[聲母拼音碼], 小韻資料表[[#This Row],[上字表識別號]])</f>
        <v>Ø</v>
      </c>
      <c r="L3344" s="210" t="str" cm="1">
        <f t="array" ref="L3344" xml:space="preserve"> INDEX(切語上字資料表[清濁], 小韻資料表[[#This Row],[上字表識別號]])</f>
        <v>全清</v>
      </c>
      <c r="M3344" s="223" t="str" cm="1">
        <f t="array" ref="M3344" xml:space="preserve"> INDEX(切語上字資料表[發送收], 小韻資料表[[#This Row],[上字表識別號]])</f>
        <v>發聲</v>
      </c>
      <c r="N3344" s="205" cm="1">
        <f t="array" ref="N3344" xml:space="preserve"> MATCH(TRUE, ISNUMBER( SEARCH( RIGHT(小韻資料表[[#This Row],[切語]],1), 切語下字資料表[切語下字]) ), 0)</f>
        <v>136</v>
      </c>
      <c r="O3344" s="207" t="str" cm="1">
        <f t="array" ref="O3344" xml:space="preserve"> INDEX(切語下字資料表[韻母], 小韻資料表[[#This Row],[下字表識別號]])</f>
        <v>物合3</v>
      </c>
      <c r="P3344" s="207" t="str" cm="1">
        <f t="array" ref="P3344" xml:space="preserve"> INDEX(切語下字資料表[韻母拼音碼], 小韻資料表[[#This Row],[下字表識別號]])</f>
        <v>ut</v>
      </c>
      <c r="Q3344" s="210" t="str" cm="1">
        <f t="array" ref="Q3344" xml:space="preserve"> INDEX(設定表!$C$19:$C$23, INT( LEFT(小韻資料表[[#This Row],[目次編碼]],1) ))</f>
        <v>入</v>
      </c>
      <c r="R3344" s="210">
        <f xml:space="preserve">  INDEX(設定表!$C$8:$C$15, MATCH( (RIGHT(小韻資料表[[#This Row],[清濁]]) &amp; 小韻資料表[[#This Row],[調]]), 設定表!$B$8:$B$15, 0))</f>
        <v>4</v>
      </c>
      <c r="S3344" s="205" t="s">
        <v>309</v>
      </c>
      <c r="T3344" s="205" t="s">
        <v>309</v>
      </c>
      <c r="U3344" s="226" t="s">
        <v>309</v>
      </c>
      <c r="V3344" s="147" t="s">
        <v>309</v>
      </c>
      <c r="X3344" s="135"/>
      <c r="Y3344" s="135"/>
      <c r="AA3344" s="135"/>
      <c r="AB3344" s="134"/>
      <c r="AC3344" s="135"/>
      <c r="AD3344" s="135"/>
      <c r="AH3344" s="135"/>
      <c r="AI3344" s="135"/>
    </row>
    <row r="3345" spans="1:35" ht="31.5">
      <c r="A3345" s="205">
        <v>3341</v>
      </c>
      <c r="B3345" s="206" t="s">
        <v>11445</v>
      </c>
      <c r="C3345" s="207" t="str">
        <f xml:space="preserve"> _xlfn.CONCAT(小韻資料表[[#This Row],[聲母拼音碼]],小韻資料表[[#This Row],[韻母拼音碼]],小韻資料表[[#This Row],[調號]])</f>
        <v>kut4</v>
      </c>
      <c r="D3345" s="206" t="s">
        <v>11446</v>
      </c>
      <c r="E3345" s="208" t="s">
        <v>634</v>
      </c>
      <c r="F3345" s="205">
        <v>4</v>
      </c>
      <c r="G3345" s="209" t="s">
        <v>11447</v>
      </c>
      <c r="H3345" s="205">
        <f xml:space="preserve"> LEN(小韻資料表[[#This Row],[小韻字集]])</f>
        <v>14</v>
      </c>
      <c r="I3345" s="205" cm="1">
        <f t="array" ref="I3345" xml:space="preserve"> MATCH(TRUE, ISNUMBER( SEARCH( LEFT(小韻資料表[[#This Row],[切語]],1), 切語上字資料表[切語上字]) ), 0)</f>
        <v>1</v>
      </c>
      <c r="J3345" s="210" t="str" cm="1">
        <f t="array" ref="J3345" xml:space="preserve"> INDEX(切語上字資料表[聲母], 小韻資料表[[#This Row],[上字表識別號]])</f>
        <v>見</v>
      </c>
      <c r="K3345" s="210" t="str" cm="1">
        <f t="array" ref="K3345" xml:space="preserve"> INDEX(切語上字資料表[聲母拼音碼], 小韻資料表[[#This Row],[上字表識別號]])</f>
        <v>k</v>
      </c>
      <c r="L3345" s="210" t="str" cm="1">
        <f t="array" ref="L3345" xml:space="preserve"> INDEX(切語上字資料表[清濁], 小韻資料表[[#This Row],[上字表識別號]])</f>
        <v>全清</v>
      </c>
      <c r="M3345" s="223" t="str" cm="1">
        <f t="array" ref="M3345" xml:space="preserve"> INDEX(切語上字資料表[發送收], 小韻資料表[[#This Row],[上字表識別號]])</f>
        <v>發聲</v>
      </c>
      <c r="N3345" s="205" cm="1">
        <f t="array" ref="N3345" xml:space="preserve"> MATCH(TRUE, ISNUMBER( SEARCH( RIGHT(小韻資料表[[#This Row],[切語]],1), 切語下字資料表[切語下字]) ), 0)</f>
        <v>136</v>
      </c>
      <c r="O3345" s="207" t="str" cm="1">
        <f t="array" ref="O3345" xml:space="preserve"> INDEX(切語下字資料表[韻母], 小韻資料表[[#This Row],[下字表識別號]])</f>
        <v>物合3</v>
      </c>
      <c r="P3345" s="207" t="str" cm="1">
        <f t="array" ref="P3345" xml:space="preserve"> INDEX(切語下字資料表[韻母拼音碼], 小韻資料表[[#This Row],[下字表識別號]])</f>
        <v>ut</v>
      </c>
      <c r="Q3345" s="210" t="str" cm="1">
        <f t="array" ref="Q3345" xml:space="preserve"> INDEX(設定表!$C$19:$C$23, INT( LEFT(小韻資料表[[#This Row],[目次編碼]],1) ))</f>
        <v>入</v>
      </c>
      <c r="R3345" s="210">
        <f xml:space="preserve">  INDEX(設定表!$C$8:$C$15, MATCH( (RIGHT(小韻資料表[[#This Row],[清濁]]) &amp; 小韻資料表[[#This Row],[調]]), 設定表!$B$8:$B$15, 0))</f>
        <v>4</v>
      </c>
      <c r="S3345" s="205" t="s">
        <v>309</v>
      </c>
      <c r="T3345" s="205" t="s">
        <v>309</v>
      </c>
      <c r="U3345" s="226" t="s">
        <v>309</v>
      </c>
      <c r="V3345" s="146" t="s">
        <v>309</v>
      </c>
      <c r="X3345" s="135"/>
      <c r="Y3345" s="135"/>
      <c r="AA3345" s="135"/>
      <c r="AB3345" s="134"/>
      <c r="AC3345" s="135"/>
      <c r="AD3345" s="135"/>
      <c r="AH3345" s="135"/>
      <c r="AI3345" s="135"/>
    </row>
    <row r="3346" spans="1:35" ht="31.5">
      <c r="A3346" s="205">
        <v>3342</v>
      </c>
      <c r="B3346" s="206" t="s">
        <v>11448</v>
      </c>
      <c r="C3346" s="207" t="str">
        <f xml:space="preserve"> _xlfn.CONCAT(小韻資料表[[#This Row],[聲母拼音碼]],小韻資料表[[#This Row],[韻母拼音碼]],小韻資料表[[#This Row],[調號]])</f>
        <v>khut4</v>
      </c>
      <c r="D3346" s="206" t="s">
        <v>11449</v>
      </c>
      <c r="E3346" s="208" t="s">
        <v>634</v>
      </c>
      <c r="F3346" s="205">
        <v>5</v>
      </c>
      <c r="G3346" s="209" t="s">
        <v>11450</v>
      </c>
      <c r="H3346" s="205">
        <f xml:space="preserve"> LEN(小韻資料表[[#This Row],[小韻字集]])</f>
        <v>4</v>
      </c>
      <c r="I3346" s="205" cm="1">
        <f t="array" ref="I3346" xml:space="preserve"> MATCH(TRUE, ISNUMBER( SEARCH( LEFT(小韻資料表[[#This Row],[切語]],1), 切語上字資料表[切語上字]) ), 0)</f>
        <v>2</v>
      </c>
      <c r="J3346" s="210" t="str" cm="1">
        <f t="array" ref="J3346" xml:space="preserve"> INDEX(切語上字資料表[聲母], 小韻資料表[[#This Row],[上字表識別號]])</f>
        <v>溪</v>
      </c>
      <c r="K3346" s="210" t="str" cm="1">
        <f t="array" ref="K3346" xml:space="preserve"> INDEX(切語上字資料表[聲母拼音碼], 小韻資料表[[#This Row],[上字表識別號]])</f>
        <v>kh</v>
      </c>
      <c r="L3346" s="210" t="str" cm="1">
        <f t="array" ref="L3346" xml:space="preserve"> INDEX(切語上字資料表[清濁], 小韻資料表[[#This Row],[上字表識別號]])</f>
        <v>次清</v>
      </c>
      <c r="M3346" s="223" t="str" cm="1">
        <f t="array" ref="M3346" xml:space="preserve"> INDEX(切語上字資料表[發送收], 小韻資料表[[#This Row],[上字表識別號]])</f>
        <v>送氣</v>
      </c>
      <c r="N3346" s="205" cm="1">
        <f t="array" ref="N3346" xml:space="preserve"> MATCH(TRUE, ISNUMBER( SEARCH( RIGHT(小韻資料表[[#This Row],[切語]],1), 切語下字資料表[切語下字]) ), 0)</f>
        <v>136</v>
      </c>
      <c r="O3346" s="207" t="str" cm="1">
        <f t="array" ref="O3346" xml:space="preserve"> INDEX(切語下字資料表[韻母], 小韻資料表[[#This Row],[下字表識別號]])</f>
        <v>物合3</v>
      </c>
      <c r="P3346" s="207" t="str" cm="1">
        <f t="array" ref="P3346" xml:space="preserve"> INDEX(切語下字資料表[韻母拼音碼], 小韻資料表[[#This Row],[下字表識別號]])</f>
        <v>ut</v>
      </c>
      <c r="Q3346" s="210" t="str" cm="1">
        <f t="array" ref="Q3346" xml:space="preserve"> INDEX(設定表!$C$19:$C$23, INT( LEFT(小韻資料表[[#This Row],[目次編碼]],1) ))</f>
        <v>入</v>
      </c>
      <c r="R3346" s="210">
        <f xml:space="preserve">  INDEX(設定表!$C$8:$C$15, MATCH( (RIGHT(小韻資料表[[#This Row],[清濁]]) &amp; 小韻資料表[[#This Row],[調]]), 設定表!$B$8:$B$15, 0))</f>
        <v>4</v>
      </c>
      <c r="S3346" s="205" t="s">
        <v>309</v>
      </c>
      <c r="T3346" s="205" t="s">
        <v>309</v>
      </c>
      <c r="U3346" s="226" t="s">
        <v>309</v>
      </c>
      <c r="V3346" s="147" t="s">
        <v>309</v>
      </c>
      <c r="X3346" s="135"/>
      <c r="Y3346" s="135"/>
      <c r="AA3346" s="135"/>
      <c r="AB3346" s="134"/>
      <c r="AC3346" s="135"/>
      <c r="AD3346" s="135"/>
      <c r="AH3346" s="135"/>
      <c r="AI3346" s="135"/>
    </row>
    <row r="3347" spans="1:35" ht="31.5">
      <c r="A3347" s="205">
        <v>3343</v>
      </c>
      <c r="B3347" s="206" t="s">
        <v>11451</v>
      </c>
      <c r="C3347" s="207" t="str">
        <f xml:space="preserve"> _xlfn.CONCAT(小韻資料表[[#This Row],[聲母拼音碼]],小韻資料表[[#This Row],[韻母拼音碼]],小韻資料表[[#This Row],[調號]])</f>
        <v>khut8</v>
      </c>
      <c r="D3347" s="206" t="s">
        <v>11452</v>
      </c>
      <c r="E3347" s="208" t="s">
        <v>634</v>
      </c>
      <c r="F3347" s="205">
        <v>6</v>
      </c>
      <c r="G3347" s="209" t="s">
        <v>11453</v>
      </c>
      <c r="H3347" s="205">
        <f xml:space="preserve"> LEN(小韻資料表[[#This Row],[小韻字集]])</f>
        <v>12</v>
      </c>
      <c r="I3347" s="205" cm="1">
        <f t="array" ref="I3347" xml:space="preserve"> MATCH(TRUE, ISNUMBER( SEARCH( LEFT(小韻資料表[[#This Row],[切語]],1), 切語上字資料表[切語上字]) ), 0)</f>
        <v>3</v>
      </c>
      <c r="J3347" s="210" t="str" cm="1">
        <f t="array" ref="J3347" xml:space="preserve"> INDEX(切語上字資料表[聲母], 小韻資料表[[#This Row],[上字表識別號]])</f>
        <v>群</v>
      </c>
      <c r="K3347" s="210" t="str" cm="1">
        <f t="array" ref="K3347" xml:space="preserve"> INDEX(切語上字資料表[聲母拼音碼], 小韻資料表[[#This Row],[上字表識別號]])</f>
        <v>kh</v>
      </c>
      <c r="L3347" s="210" t="str" cm="1">
        <f t="array" ref="L3347" xml:space="preserve"> INDEX(切語上字資料表[清濁], 小韻資料表[[#This Row],[上字表識別號]])</f>
        <v>全濁</v>
      </c>
      <c r="M3347" s="223" cm="1">
        <f t="array" ref="M3347" xml:space="preserve"> INDEX(切語上字資料表[發送收], 小韻資料表[[#This Row],[上字表識別號]])</f>
        <v>0</v>
      </c>
      <c r="N3347" s="205" cm="1">
        <f t="array" ref="N3347" xml:space="preserve"> MATCH(TRUE, ISNUMBER( SEARCH( RIGHT(小韻資料表[[#This Row],[切語]],1), 切語下字資料表[切語下字]) ), 0)</f>
        <v>136</v>
      </c>
      <c r="O3347" s="207" t="str" cm="1">
        <f t="array" ref="O3347" xml:space="preserve"> INDEX(切語下字資料表[韻母], 小韻資料表[[#This Row],[下字表識別號]])</f>
        <v>物合3</v>
      </c>
      <c r="P3347" s="207" t="str" cm="1">
        <f t="array" ref="P3347" xml:space="preserve"> INDEX(切語下字資料表[韻母拼音碼], 小韻資料表[[#This Row],[下字表識別號]])</f>
        <v>ut</v>
      </c>
      <c r="Q3347" s="210" t="str" cm="1">
        <f t="array" ref="Q3347" xml:space="preserve"> INDEX(設定表!$C$19:$C$23, INT( LEFT(小韻資料表[[#This Row],[目次編碼]],1) ))</f>
        <v>入</v>
      </c>
      <c r="R3347" s="210">
        <f xml:space="preserve">  INDEX(設定表!$C$8:$C$15, MATCH( (RIGHT(小韻資料表[[#This Row],[清濁]]) &amp; 小韻資料表[[#This Row],[調]]), 設定表!$B$8:$B$15, 0))</f>
        <v>8</v>
      </c>
      <c r="S3347" s="205" t="s">
        <v>309</v>
      </c>
      <c r="T3347" s="205" t="s">
        <v>309</v>
      </c>
      <c r="U3347" s="226" t="s">
        <v>309</v>
      </c>
      <c r="V3347" s="146" t="s">
        <v>309</v>
      </c>
      <c r="X3347" s="135"/>
      <c r="Y3347" s="135"/>
      <c r="AA3347" s="135"/>
      <c r="AB3347" s="134"/>
      <c r="AC3347" s="135"/>
      <c r="AD3347" s="135"/>
      <c r="AH3347" s="135"/>
      <c r="AI3347" s="135"/>
    </row>
    <row r="3348" spans="1:35" ht="31.5">
      <c r="A3348" s="205">
        <v>3344</v>
      </c>
      <c r="B3348" s="206" t="s">
        <v>11454</v>
      </c>
      <c r="C3348" s="207" t="str">
        <f xml:space="preserve"> _xlfn.CONCAT(小韻資料表[[#This Row],[聲母拼音碼]],小韻資料表[[#This Row],[韻母拼音碼]],小韻資料表[[#This Row],[調號]])</f>
        <v>hut8</v>
      </c>
      <c r="D3348" s="206" t="s">
        <v>11455</v>
      </c>
      <c r="E3348" s="208" t="s">
        <v>634</v>
      </c>
      <c r="F3348" s="205">
        <v>7</v>
      </c>
      <c r="G3348" s="209" t="s">
        <v>11456</v>
      </c>
      <c r="H3348" s="205">
        <f xml:space="preserve"> LEN(小韻資料表[[#This Row],[小韻字集]])</f>
        <v>11</v>
      </c>
      <c r="I3348" s="205" cm="1">
        <f t="array" ref="I3348" xml:space="preserve"> MATCH(TRUE, ISNUMBER( SEARCH( LEFT(小韻資料表[[#This Row],[切語]],1), 切語上字資料表[切語上字]) ), 0)</f>
        <v>19</v>
      </c>
      <c r="J3348" s="210" t="str" cm="1">
        <f t="array" ref="J3348" xml:space="preserve"> INDEX(切語上字資料表[聲母], 小韻資料表[[#This Row],[上字表識別號]])</f>
        <v>奉</v>
      </c>
      <c r="K3348" s="210" t="str" cm="1">
        <f t="array" ref="K3348" xml:space="preserve"> INDEX(切語上字資料表[聲母拼音碼], 小韻資料表[[#This Row],[上字表識別號]])</f>
        <v>h</v>
      </c>
      <c r="L3348" s="210" t="str" cm="1">
        <f t="array" ref="L3348" xml:space="preserve"> INDEX(切語上字資料表[清濁], 小韻資料表[[#This Row],[上字表識別號]])</f>
        <v>全濁</v>
      </c>
      <c r="M3348" s="223" cm="1">
        <f t="array" ref="M3348" xml:space="preserve"> INDEX(切語上字資料表[發送收], 小韻資料表[[#This Row],[上字表識別號]])</f>
        <v>0</v>
      </c>
      <c r="N3348" s="205" cm="1">
        <f t="array" ref="N3348" xml:space="preserve"> MATCH(TRUE, ISNUMBER( SEARCH( RIGHT(小韻資料表[[#This Row],[切語]],1), 切語下字資料表[切語下字]) ), 0)</f>
        <v>136</v>
      </c>
      <c r="O3348" s="207" t="str" cm="1">
        <f t="array" ref="O3348" xml:space="preserve"> INDEX(切語下字資料表[韻母], 小韻資料表[[#This Row],[下字表識別號]])</f>
        <v>物合3</v>
      </c>
      <c r="P3348" s="207" t="str" cm="1">
        <f t="array" ref="P3348" xml:space="preserve"> INDEX(切語下字資料表[韻母拼音碼], 小韻資料表[[#This Row],[下字表識別號]])</f>
        <v>ut</v>
      </c>
      <c r="Q3348" s="210" t="str" cm="1">
        <f t="array" ref="Q3348" xml:space="preserve"> INDEX(設定表!$C$19:$C$23, INT( LEFT(小韻資料表[[#This Row],[目次編碼]],1) ))</f>
        <v>入</v>
      </c>
      <c r="R3348" s="210">
        <f xml:space="preserve">  INDEX(設定表!$C$8:$C$15, MATCH( (RIGHT(小韻資料表[[#This Row],[清濁]]) &amp; 小韻資料表[[#This Row],[調]]), 設定表!$B$8:$B$15, 0))</f>
        <v>8</v>
      </c>
      <c r="S3348" s="205" t="s">
        <v>309</v>
      </c>
      <c r="T3348" s="205" t="s">
        <v>309</v>
      </c>
      <c r="U3348" s="226" t="s">
        <v>309</v>
      </c>
      <c r="V3348" s="147" t="s">
        <v>309</v>
      </c>
      <c r="X3348" s="135"/>
      <c r="Y3348" s="135"/>
      <c r="AA3348" s="135"/>
      <c r="AB3348" s="134"/>
      <c r="AC3348" s="135"/>
      <c r="AD3348" s="135"/>
      <c r="AH3348" s="135"/>
      <c r="AI3348" s="135"/>
    </row>
    <row r="3349" spans="1:35" ht="31.5">
      <c r="A3349" s="205">
        <v>3345</v>
      </c>
      <c r="B3349" s="206" t="s">
        <v>11457</v>
      </c>
      <c r="C3349" s="207" t="str">
        <f xml:space="preserve"> _xlfn.CONCAT(小韻資料表[[#This Row],[聲母拼音碼]],小韻資料表[[#This Row],[韻母拼音碼]],小韻資料表[[#This Row],[調號]])</f>
        <v>hut4</v>
      </c>
      <c r="D3349" s="206" t="s">
        <v>11458</v>
      </c>
      <c r="E3349" s="208" t="s">
        <v>634</v>
      </c>
      <c r="F3349" s="205">
        <v>8</v>
      </c>
      <c r="G3349" s="209" t="s">
        <v>11459</v>
      </c>
      <c r="H3349" s="205">
        <f xml:space="preserve"> LEN(小韻資料表[[#This Row],[小韻字集]])</f>
        <v>8</v>
      </c>
      <c r="I3349" s="205" cm="1">
        <f t="array" ref="I3349" xml:space="preserve"> MATCH(TRUE, ISNUMBER( SEARCH( LEFT(小韻資料表[[#This Row],[切語]],1), 切語上字資料表[切語上字]) ), 0)</f>
        <v>36</v>
      </c>
      <c r="J3349" s="210" t="str" cm="1">
        <f t="array" ref="J3349" xml:space="preserve"> INDEX(切語上字資料表[聲母], 小韻資料表[[#This Row],[上字表識別號]])</f>
        <v>曉</v>
      </c>
      <c r="K3349" s="210" t="str" cm="1">
        <f t="array" ref="K3349" xml:space="preserve"> INDEX(切語上字資料表[聲母拼音碼], 小韻資料表[[#This Row],[上字表識別號]])</f>
        <v>h</v>
      </c>
      <c r="L3349" s="210" t="str" cm="1">
        <f t="array" ref="L3349" xml:space="preserve"> INDEX(切語上字資料表[清濁], 小韻資料表[[#This Row],[上字表識別號]])</f>
        <v>次清</v>
      </c>
      <c r="M3349" s="223" t="str" cm="1">
        <f t="array" ref="M3349" xml:space="preserve"> INDEX(切語上字資料表[發送收], 小韻資料表[[#This Row],[上字表識別號]])</f>
        <v>送氣</v>
      </c>
      <c r="N3349" s="205" cm="1">
        <f t="array" ref="N3349" xml:space="preserve"> MATCH(TRUE, ISNUMBER( SEARCH( RIGHT(小韻資料表[[#This Row],[切語]],1), 切語下字資料表[切語下字]) ), 0)</f>
        <v>136</v>
      </c>
      <c r="O3349" s="207" t="str" cm="1">
        <f t="array" ref="O3349" xml:space="preserve"> INDEX(切語下字資料表[韻母], 小韻資料表[[#This Row],[下字表識別號]])</f>
        <v>物合3</v>
      </c>
      <c r="P3349" s="207" t="str" cm="1">
        <f t="array" ref="P3349" xml:space="preserve"> INDEX(切語下字資料表[韻母拼音碼], 小韻資料表[[#This Row],[下字表識別號]])</f>
        <v>ut</v>
      </c>
      <c r="Q3349" s="210" t="str" cm="1">
        <f t="array" ref="Q3349" xml:space="preserve"> INDEX(設定表!$C$19:$C$23, INT( LEFT(小韻資料表[[#This Row],[目次編碼]],1) ))</f>
        <v>入</v>
      </c>
      <c r="R3349" s="210">
        <f xml:space="preserve">  INDEX(設定表!$C$8:$C$15, MATCH( (RIGHT(小韻資料表[[#This Row],[清濁]]) &amp; 小韻資料表[[#This Row],[調]]), 設定表!$B$8:$B$15, 0))</f>
        <v>4</v>
      </c>
      <c r="S3349" s="205" t="s">
        <v>309</v>
      </c>
      <c r="T3349" s="205" t="s">
        <v>309</v>
      </c>
      <c r="U3349" s="226" t="s">
        <v>309</v>
      </c>
      <c r="V3349" s="146" t="s">
        <v>309</v>
      </c>
      <c r="X3349" s="135"/>
      <c r="Y3349" s="135"/>
      <c r="AA3349" s="135"/>
      <c r="AB3349" s="134"/>
      <c r="AC3349" s="135"/>
      <c r="AD3349" s="135"/>
      <c r="AH3349" s="135"/>
      <c r="AI3349" s="135"/>
    </row>
    <row r="3350" spans="1:35" ht="31.5">
      <c r="A3350" s="205">
        <v>3346</v>
      </c>
      <c r="B3350" s="206" t="s">
        <v>11460</v>
      </c>
      <c r="C3350" s="207" t="str">
        <f xml:space="preserve"> _xlfn.CONCAT(小韻資料表[[#This Row],[聲母拼音碼]],小韻資料表[[#This Row],[韻母拼音碼]],小韻資料表[[#This Row],[調號]])</f>
        <v>Øut8</v>
      </c>
      <c r="D3350" s="206" t="s">
        <v>11461</v>
      </c>
      <c r="E3350" s="208" t="s">
        <v>634</v>
      </c>
      <c r="F3350" s="205">
        <v>9</v>
      </c>
      <c r="G3350" s="209" t="s">
        <v>11462</v>
      </c>
      <c r="H3350" s="205">
        <f xml:space="preserve"> LEN(小韻資料表[[#This Row],[小韻字集]])</f>
        <v>8</v>
      </c>
      <c r="I3350" s="205" cm="1">
        <f t="array" ref="I3350" xml:space="preserve"> MATCH(TRUE, ISNUMBER( SEARCH( LEFT(小韻資料表[[#This Row],[切語]],1), 切語上字資料表[切語上字]) ), 0)</f>
        <v>38</v>
      </c>
      <c r="J3350" s="210" t="str" cm="1">
        <f t="array" ref="J3350" xml:space="preserve"> INDEX(切語上字資料表[聲母], 小韻資料表[[#This Row],[上字表識別號]])</f>
        <v>為</v>
      </c>
      <c r="K3350" s="210" t="str" cm="1">
        <f t="array" ref="K3350" xml:space="preserve"> INDEX(切語上字資料表[聲母拼音碼], 小韻資料表[[#This Row],[上字表識別號]])</f>
        <v>Ø</v>
      </c>
      <c r="L3350" s="210" t="str" cm="1">
        <f t="array" ref="L3350" xml:space="preserve"> INDEX(切語上字資料表[清濁], 小韻資料表[[#This Row],[上字表識別號]])</f>
        <v>次濁</v>
      </c>
      <c r="M3350" s="223" t="str" cm="1">
        <f t="array" ref="M3350" xml:space="preserve"> INDEX(切語上字資料表[發送收], 小韻資料表[[#This Row],[上字表識別號]])</f>
        <v>發聲</v>
      </c>
      <c r="N3350" s="205" cm="1">
        <f t="array" ref="N3350" xml:space="preserve"> MATCH(TRUE, ISNUMBER( SEARCH( RIGHT(小韻資料表[[#This Row],[切語]],1), 切語下字資料表[切語下字]) ), 0)</f>
        <v>136</v>
      </c>
      <c r="O3350" s="207" t="str" cm="1">
        <f t="array" ref="O3350" xml:space="preserve"> INDEX(切語下字資料表[韻母], 小韻資料表[[#This Row],[下字表識別號]])</f>
        <v>物合3</v>
      </c>
      <c r="P3350" s="207" t="str" cm="1">
        <f t="array" ref="P3350" xml:space="preserve"> INDEX(切語下字資料表[韻母拼音碼], 小韻資料表[[#This Row],[下字表識別號]])</f>
        <v>ut</v>
      </c>
      <c r="Q3350" s="210" t="str" cm="1">
        <f t="array" ref="Q3350" xml:space="preserve"> INDEX(設定表!$C$19:$C$23, INT( LEFT(小韻資料表[[#This Row],[目次編碼]],1) ))</f>
        <v>入</v>
      </c>
      <c r="R3350" s="210">
        <f xml:space="preserve">  INDEX(設定表!$C$8:$C$15, MATCH( (RIGHT(小韻資料表[[#This Row],[清濁]]) &amp; 小韻資料表[[#This Row],[調]]), 設定表!$B$8:$B$15, 0))</f>
        <v>8</v>
      </c>
      <c r="S3350" s="205" t="s">
        <v>309</v>
      </c>
      <c r="T3350" s="205" t="s">
        <v>309</v>
      </c>
      <c r="U3350" s="226" t="s">
        <v>309</v>
      </c>
      <c r="V3350" s="147" t="s">
        <v>309</v>
      </c>
      <c r="X3350" s="135"/>
      <c r="Y3350" s="135"/>
      <c r="AA3350" s="135"/>
      <c r="AB3350" s="134"/>
      <c r="AC3350" s="135"/>
      <c r="AD3350" s="135"/>
      <c r="AH3350" s="135"/>
      <c r="AI3350" s="135"/>
    </row>
    <row r="3351" spans="1:35" ht="31.5">
      <c r="A3351" s="205">
        <v>3347</v>
      </c>
      <c r="B3351" s="206" t="s">
        <v>11463</v>
      </c>
      <c r="C3351" s="207" t="str">
        <f xml:space="preserve"> _xlfn.CONCAT(小韻資料表[[#This Row],[聲母拼音碼]],小韻資料表[[#This Row],[韻母拼音碼]],小韻資料表[[#This Row],[調號]])</f>
        <v>hut4</v>
      </c>
      <c r="D3351" s="206" t="s">
        <v>11464</v>
      </c>
      <c r="E3351" s="208" t="s">
        <v>634</v>
      </c>
      <c r="F3351" s="205">
        <v>10</v>
      </c>
      <c r="G3351" s="209" t="s">
        <v>11465</v>
      </c>
      <c r="H3351" s="205">
        <f xml:space="preserve"> LEN(小韻資料表[[#This Row],[小韻字集]])</f>
        <v>14</v>
      </c>
      <c r="I3351" s="205" cm="1">
        <f t="array" ref="I3351" xml:space="preserve"> MATCH(TRUE, ISNUMBER( SEARCH( LEFT(小韻資料表[[#This Row],[切語]],1), 切語上字資料表[切語上字]) ), 0)</f>
        <v>18</v>
      </c>
      <c r="J3351" s="210" t="str" cm="1">
        <f t="array" ref="J3351" xml:space="preserve"> INDEX(切語上字資料表[聲母], 小韻資料表[[#This Row],[上字表識別號]])</f>
        <v>敷</v>
      </c>
      <c r="K3351" s="210" t="str" cm="1">
        <f t="array" ref="K3351" xml:space="preserve"> INDEX(切語上字資料表[聲母拼音碼], 小韻資料表[[#This Row],[上字表識別號]])</f>
        <v>h</v>
      </c>
      <c r="L3351" s="210" t="str" cm="1">
        <f t="array" ref="L3351" xml:space="preserve"> INDEX(切語上字資料表[清濁], 小韻資料表[[#This Row],[上字表識別號]])</f>
        <v>次清</v>
      </c>
      <c r="M3351" s="223" t="str" cm="1">
        <f t="array" ref="M3351" xml:space="preserve"> INDEX(切語上字資料表[發送收], 小韻資料表[[#This Row],[上字表識別號]])</f>
        <v>送氣</v>
      </c>
      <c r="N3351" s="205" cm="1">
        <f t="array" ref="N3351" xml:space="preserve"> MATCH(TRUE, ISNUMBER( SEARCH( RIGHT(小韻資料表[[#This Row],[切語]],1), 切語下字資料表[切語下字]) ), 0)</f>
        <v>136</v>
      </c>
      <c r="O3351" s="207" t="str" cm="1">
        <f t="array" ref="O3351" xml:space="preserve"> INDEX(切語下字資料表[韻母], 小韻資料表[[#This Row],[下字表識別號]])</f>
        <v>物合3</v>
      </c>
      <c r="P3351" s="207" t="str" cm="1">
        <f t="array" ref="P3351" xml:space="preserve"> INDEX(切語下字資料表[韻母拼音碼], 小韻資料表[[#This Row],[下字表識別號]])</f>
        <v>ut</v>
      </c>
      <c r="Q3351" s="210" t="str" cm="1">
        <f t="array" ref="Q3351" xml:space="preserve"> INDEX(設定表!$C$19:$C$23, INT( LEFT(小韻資料表[[#This Row],[目次編碼]],1) ))</f>
        <v>入</v>
      </c>
      <c r="R3351" s="210">
        <f xml:space="preserve">  INDEX(設定表!$C$8:$C$15, MATCH( (RIGHT(小韻資料表[[#This Row],[清濁]]) &amp; 小韻資料表[[#This Row],[調]]), 設定表!$B$8:$B$15, 0))</f>
        <v>4</v>
      </c>
      <c r="S3351" s="205" t="s">
        <v>309</v>
      </c>
      <c r="T3351" s="205" t="s">
        <v>309</v>
      </c>
      <c r="U3351" s="226" t="s">
        <v>309</v>
      </c>
      <c r="V3351" s="146" t="s">
        <v>309</v>
      </c>
      <c r="X3351" s="135"/>
      <c r="Y3351" s="135"/>
      <c r="AA3351" s="135"/>
      <c r="AB3351" s="134"/>
      <c r="AC3351" s="135"/>
      <c r="AD3351" s="135"/>
      <c r="AH3351" s="135"/>
      <c r="AI3351" s="135"/>
    </row>
    <row r="3352" spans="1:35" ht="31.5">
      <c r="A3352" s="205">
        <v>3348</v>
      </c>
      <c r="B3352" s="206" t="s">
        <v>11466</v>
      </c>
      <c r="C3352" s="207" t="str">
        <f xml:space="preserve"> _xlfn.CONCAT(小韻資料表[[#This Row],[聲母拼音碼]],小韻資料表[[#This Row],[韻母拼音碼]],小韻資料表[[#This Row],[調號]])</f>
        <v>gut8</v>
      </c>
      <c r="D3352" s="206" t="s">
        <v>11467</v>
      </c>
      <c r="E3352" s="208" t="s">
        <v>634</v>
      </c>
      <c r="F3352" s="205">
        <v>11</v>
      </c>
      <c r="G3352" s="209" t="s">
        <v>11467</v>
      </c>
      <c r="H3352" s="205">
        <f xml:space="preserve"> LEN(小韻資料表[[#This Row],[小韻字集]])</f>
        <v>1</v>
      </c>
      <c r="I3352" s="205" cm="1">
        <f t="array" ref="I3352" xml:space="preserve"> MATCH(TRUE, ISNUMBER( SEARCH( LEFT(小韻資料表[[#This Row],[切語]],1), 切語上字資料表[切語上字]) ), 0)</f>
        <v>4</v>
      </c>
      <c r="J3352" s="210" t="str" cm="1">
        <f t="array" ref="J3352" xml:space="preserve"> INDEX(切語上字資料表[聲母], 小韻資料表[[#This Row],[上字表識別號]])</f>
        <v>疑</v>
      </c>
      <c r="K3352" s="210" t="str" cm="1">
        <f t="array" ref="K3352" xml:space="preserve"> INDEX(切語上字資料表[聲母拼音碼], 小韻資料表[[#This Row],[上字表識別號]])</f>
        <v>g</v>
      </c>
      <c r="L3352" s="210" t="str" cm="1">
        <f t="array" ref="L3352" xml:space="preserve"> INDEX(切語上字資料表[清濁], 小韻資料表[[#This Row],[上字表識別號]])</f>
        <v>次濁</v>
      </c>
      <c r="M3352" s="223" t="str" cm="1">
        <f t="array" ref="M3352" xml:space="preserve"> INDEX(切語上字資料表[發送收], 小韻資料表[[#This Row],[上字表識別號]])</f>
        <v>收聲</v>
      </c>
      <c r="N3352" s="205" cm="1">
        <f t="array" ref="N3352" xml:space="preserve"> MATCH(TRUE, ISNUMBER( SEARCH( RIGHT(小韻資料表[[#This Row],[切語]],1), 切語下字資料表[切語下字]) ), 0)</f>
        <v>136</v>
      </c>
      <c r="O3352" s="207" t="str" cm="1">
        <f t="array" ref="O3352" xml:space="preserve"> INDEX(切語下字資料表[韻母], 小韻資料表[[#This Row],[下字表識別號]])</f>
        <v>物合3</v>
      </c>
      <c r="P3352" s="207" t="str" cm="1">
        <f t="array" ref="P3352" xml:space="preserve"> INDEX(切語下字資料表[韻母拼音碼], 小韻資料表[[#This Row],[下字表識別號]])</f>
        <v>ut</v>
      </c>
      <c r="Q3352" s="210" t="str" cm="1">
        <f t="array" ref="Q3352" xml:space="preserve"> INDEX(設定表!$C$19:$C$23, INT( LEFT(小韻資料表[[#This Row],[目次編碼]],1) ))</f>
        <v>入</v>
      </c>
      <c r="R3352" s="210">
        <f xml:space="preserve">  INDEX(設定表!$C$8:$C$15, MATCH( (RIGHT(小韻資料表[[#This Row],[清濁]]) &amp; 小韻資料表[[#This Row],[調]]), 設定表!$B$8:$B$15, 0))</f>
        <v>8</v>
      </c>
      <c r="S3352" s="205" t="s">
        <v>309</v>
      </c>
      <c r="T3352" s="205" t="s">
        <v>309</v>
      </c>
      <c r="U3352" s="226" t="s">
        <v>309</v>
      </c>
      <c r="V3352" s="147" t="s">
        <v>309</v>
      </c>
      <c r="X3352" s="135"/>
      <c r="Y3352" s="135"/>
      <c r="AA3352" s="135"/>
      <c r="AB3352" s="134"/>
      <c r="AC3352" s="135"/>
      <c r="AD3352" s="135"/>
      <c r="AH3352" s="135"/>
      <c r="AI3352" s="135"/>
    </row>
    <row r="3353" spans="1:35" ht="31.5">
      <c r="A3353" s="205">
        <v>3349</v>
      </c>
      <c r="B3353" s="206" t="s">
        <v>11468</v>
      </c>
      <c r="C3353" s="207" t="str">
        <f xml:space="preserve"> _xlfn.CONCAT(小韻資料表[[#This Row],[聲母拼音碼]],小韻資料表[[#This Row],[韻母拼音碼]],小韻資料表[[#This Row],[調號]])</f>
        <v>hit4</v>
      </c>
      <c r="D3353" s="206" t="s">
        <v>651</v>
      </c>
      <c r="E3353" s="208" t="s">
        <v>650</v>
      </c>
      <c r="F3353" s="205">
        <v>1</v>
      </c>
      <c r="G3353" s="209" t="s">
        <v>11469</v>
      </c>
      <c r="H3353" s="205">
        <f xml:space="preserve"> LEN(小韻資料表[[#This Row],[小韻字集]])</f>
        <v>9</v>
      </c>
      <c r="I3353" s="205" cm="1">
        <f t="array" ref="I3353" xml:space="preserve"> MATCH(TRUE, ISNUMBER( SEARCH( LEFT(小韻資料表[[#This Row],[切語]],1), 切語上字資料表[切語上字]) ), 0)</f>
        <v>36</v>
      </c>
      <c r="J3353" s="210" t="str" cm="1">
        <f t="array" ref="J3353" xml:space="preserve"> INDEX(切語上字資料表[聲母], 小韻資料表[[#This Row],[上字表識別號]])</f>
        <v>曉</v>
      </c>
      <c r="K3353" s="210" t="str" cm="1">
        <f t="array" ref="K3353" xml:space="preserve"> INDEX(切語上字資料表[聲母拼音碼], 小韻資料表[[#This Row],[上字表識別號]])</f>
        <v>h</v>
      </c>
      <c r="L3353" s="210" t="str" cm="1">
        <f t="array" ref="L3353" xml:space="preserve"> INDEX(切語上字資料表[清濁], 小韻資料表[[#This Row],[上字表識別號]])</f>
        <v>次清</v>
      </c>
      <c r="M3353" s="223" t="str" cm="1">
        <f t="array" ref="M3353" xml:space="preserve"> INDEX(切語上字資料表[發送收], 小韻資料表[[#This Row],[上字表識別號]])</f>
        <v>送氣</v>
      </c>
      <c r="N3353" s="205" cm="1">
        <f t="array" ref="N3353" xml:space="preserve"> MATCH(TRUE, ISNUMBER( SEARCH( RIGHT(小韻資料表[[#This Row],[切語]],1), 切語下字資料表[切語下字]) ), 0)</f>
        <v>140</v>
      </c>
      <c r="O3353" s="207" t="str" cm="1">
        <f t="array" ref="O3353" xml:space="preserve"> INDEX(切語下字資料表[韻母], 小韻資料表[[#This Row],[下字表識別號]])</f>
        <v>迄開3</v>
      </c>
      <c r="P3353" s="207" t="str" cm="1">
        <f t="array" ref="P3353" xml:space="preserve"> INDEX(切語下字資料表[韻母拼音碼], 小韻資料表[[#This Row],[下字表識別號]])</f>
        <v>it</v>
      </c>
      <c r="Q3353" s="210" t="str" cm="1">
        <f t="array" ref="Q3353" xml:space="preserve"> INDEX(設定表!$C$19:$C$23, INT( LEFT(小韻資料表[[#This Row],[目次編碼]],1) ))</f>
        <v>入</v>
      </c>
      <c r="R3353" s="210">
        <f xml:space="preserve">  INDEX(設定表!$C$8:$C$15, MATCH( (RIGHT(小韻資料表[[#This Row],[清濁]]) &amp; 小韻資料表[[#This Row],[調]]), 設定表!$B$8:$B$15, 0))</f>
        <v>4</v>
      </c>
      <c r="S3353" s="205" t="s">
        <v>309</v>
      </c>
      <c r="T3353" s="205" t="s">
        <v>309</v>
      </c>
      <c r="U3353" s="226" t="s">
        <v>309</v>
      </c>
      <c r="V3353" s="146" t="s">
        <v>309</v>
      </c>
      <c r="X3353" s="135"/>
      <c r="Y3353" s="135"/>
      <c r="AA3353" s="135"/>
      <c r="AB3353" s="134"/>
      <c r="AC3353" s="135"/>
      <c r="AD3353" s="135"/>
      <c r="AH3353" s="135"/>
      <c r="AI3353" s="135"/>
    </row>
    <row r="3354" spans="1:35" ht="31.5">
      <c r="A3354" s="205">
        <v>3350</v>
      </c>
      <c r="B3354" s="206" t="s">
        <v>11385</v>
      </c>
      <c r="C3354" s="207" t="str">
        <f xml:space="preserve"> _xlfn.CONCAT(小韻資料表[[#This Row],[聲母拼音碼]],小韻資料表[[#This Row],[韻母拼音碼]],小韻資料表[[#This Row],[調號]])</f>
        <v>kong4</v>
      </c>
      <c r="D3354" s="206" t="s">
        <v>11470</v>
      </c>
      <c r="E3354" s="208" t="s">
        <v>650</v>
      </c>
      <c r="F3354" s="205">
        <v>2</v>
      </c>
      <c r="G3354" s="209" t="s">
        <v>11471</v>
      </c>
      <c r="H3354" s="205">
        <f xml:space="preserve"> LEN(小韻資料表[[#This Row],[小韻字集]])</f>
        <v>5</v>
      </c>
      <c r="I3354" s="205" cm="1">
        <f t="array" ref="I3354" xml:space="preserve"> MATCH(TRUE, ISNUMBER( SEARCH( LEFT(小韻資料表[[#This Row],[切語]],1), 切語上字資料表[切語上字]) ), 0)</f>
        <v>1</v>
      </c>
      <c r="J3354" s="210" t="str" cm="1">
        <f t="array" ref="J3354" xml:space="preserve"> INDEX(切語上字資料表[聲母], 小韻資料表[[#This Row],[上字表識別號]])</f>
        <v>見</v>
      </c>
      <c r="K3354" s="210" t="str" cm="1">
        <f t="array" ref="K3354" xml:space="preserve"> INDEX(切語上字資料表[聲母拼音碼], 小韻資料表[[#This Row],[上字表識別號]])</f>
        <v>k</v>
      </c>
      <c r="L3354" s="210" t="str" cm="1">
        <f t="array" ref="L3354" xml:space="preserve"> INDEX(切語上字資料表[清濁], 小韻資料表[[#This Row],[上字表識別號]])</f>
        <v>全清</v>
      </c>
      <c r="M3354" s="223" t="str" cm="1">
        <f t="array" ref="M3354" xml:space="preserve"> INDEX(切語上字資料表[發送收], 小韻資料表[[#This Row],[上字表識別號]])</f>
        <v>發聲</v>
      </c>
      <c r="N3354" s="205" cm="1">
        <f t="array" ref="N3354" xml:space="preserve"> MATCH(TRUE, ISNUMBER( SEARCH( RIGHT(小韻資料表[[#This Row],[切語]],1), 切語下字資料表[切語下字]) ), 0)</f>
        <v>2</v>
      </c>
      <c r="O3354" s="207" t="str" cm="1">
        <f t="array" ref="O3354" xml:space="preserve"> INDEX(切語下字資料表[韻母], 小韻資料表[[#This Row],[下字表識別號]])</f>
        <v>董開1</v>
      </c>
      <c r="P3354" s="207" t="str" cm="1">
        <f t="array" ref="P3354" xml:space="preserve"> INDEX(切語下字資料表[韻母拼音碼], 小韻資料表[[#This Row],[下字表識別號]])</f>
        <v>ong</v>
      </c>
      <c r="Q3354" s="210" t="str" cm="1">
        <f t="array" ref="Q3354" xml:space="preserve"> INDEX(設定表!$C$19:$C$23, INT( LEFT(小韻資料表[[#This Row],[目次編碼]],1) ))</f>
        <v>入</v>
      </c>
      <c r="R3354" s="210">
        <f xml:space="preserve">  INDEX(設定表!$C$8:$C$15, MATCH( (RIGHT(小韻資料表[[#This Row],[清濁]]) &amp; 小韻資料表[[#This Row],[調]]), 設定表!$B$8:$B$15, 0))</f>
        <v>4</v>
      </c>
      <c r="S3354" s="205" t="s">
        <v>309</v>
      </c>
      <c r="T3354" s="205" t="s">
        <v>309</v>
      </c>
      <c r="U3354" s="226" t="s">
        <v>309</v>
      </c>
      <c r="V3354" s="147" t="s">
        <v>309</v>
      </c>
      <c r="X3354" s="135"/>
      <c r="Y3354" s="135"/>
      <c r="AA3354" s="135"/>
      <c r="AB3354" s="134"/>
      <c r="AC3354" s="135"/>
      <c r="AD3354" s="135"/>
      <c r="AH3354" s="135"/>
      <c r="AI3354" s="135"/>
    </row>
    <row r="3355" spans="1:35" ht="31.5">
      <c r="A3355" s="205">
        <v>3351</v>
      </c>
      <c r="B3355" s="206" t="s">
        <v>11472</v>
      </c>
      <c r="C3355" s="207" t="str">
        <f xml:space="preserve"> _xlfn.CONCAT(小韻資料表[[#This Row],[聲母拼音碼]],小韻資料表[[#This Row],[韻母拼音碼]],小韻資料表[[#This Row],[調號]])</f>
        <v>git8</v>
      </c>
      <c r="D3355" s="206" t="s">
        <v>11473</v>
      </c>
      <c r="E3355" s="208" t="s">
        <v>650</v>
      </c>
      <c r="F3355" s="205">
        <v>3</v>
      </c>
      <c r="G3355" s="209" t="s">
        <v>11474</v>
      </c>
      <c r="H3355" s="205">
        <f xml:space="preserve"> LEN(小韻資料表[[#This Row],[小韻字集]])</f>
        <v>6</v>
      </c>
      <c r="I3355" s="205" cm="1">
        <f t="array" ref="I3355" xml:space="preserve"> MATCH(TRUE, ISNUMBER( SEARCH( LEFT(小韻資料表[[#This Row],[切語]],1), 切語上字資料表[切語上字]) ), 0)</f>
        <v>4</v>
      </c>
      <c r="J3355" s="210" t="str" cm="1">
        <f t="array" ref="J3355" xml:space="preserve"> INDEX(切語上字資料表[聲母], 小韻資料表[[#This Row],[上字表識別號]])</f>
        <v>疑</v>
      </c>
      <c r="K3355" s="210" t="str" cm="1">
        <f t="array" ref="K3355" xml:space="preserve"> INDEX(切語上字資料表[聲母拼音碼], 小韻資料表[[#This Row],[上字表識別號]])</f>
        <v>g</v>
      </c>
      <c r="L3355" s="210" t="str" cm="1">
        <f t="array" ref="L3355" xml:space="preserve"> INDEX(切語上字資料表[清濁], 小韻資料表[[#This Row],[上字表識別號]])</f>
        <v>次濁</v>
      </c>
      <c r="M3355" s="223" t="str" cm="1">
        <f t="array" ref="M3355" xml:space="preserve"> INDEX(切語上字資料表[發送收], 小韻資料表[[#This Row],[上字表識別號]])</f>
        <v>收聲</v>
      </c>
      <c r="N3355" s="205" cm="1">
        <f t="array" ref="N3355" xml:space="preserve"> MATCH(TRUE, ISNUMBER( SEARCH( RIGHT(小韻資料表[[#This Row],[切語]],1), 切語下字資料表[切語下字]) ), 0)</f>
        <v>140</v>
      </c>
      <c r="O3355" s="207" t="str" cm="1">
        <f t="array" ref="O3355" xml:space="preserve"> INDEX(切語下字資料表[韻母], 小韻資料表[[#This Row],[下字表識別號]])</f>
        <v>迄開3</v>
      </c>
      <c r="P3355" s="207" t="str" cm="1">
        <f t="array" ref="P3355" xml:space="preserve"> INDEX(切語下字資料表[韻母拼音碼], 小韻資料表[[#This Row],[下字表識別號]])</f>
        <v>it</v>
      </c>
      <c r="Q3355" s="210" t="str" cm="1">
        <f t="array" ref="Q3355" xml:space="preserve"> INDEX(設定表!$C$19:$C$23, INT( LEFT(小韻資料表[[#This Row],[目次編碼]],1) ))</f>
        <v>入</v>
      </c>
      <c r="R3355" s="210">
        <f xml:space="preserve">  INDEX(設定表!$C$8:$C$15, MATCH( (RIGHT(小韻資料表[[#This Row],[清濁]]) &amp; 小韻資料表[[#This Row],[調]]), 設定表!$B$8:$B$15, 0))</f>
        <v>8</v>
      </c>
      <c r="S3355" s="205" t="s">
        <v>309</v>
      </c>
      <c r="T3355" s="205" t="s">
        <v>309</v>
      </c>
      <c r="U3355" s="226" t="s">
        <v>309</v>
      </c>
      <c r="V3355" s="146" t="s">
        <v>309</v>
      </c>
      <c r="X3355" s="135"/>
      <c r="Y3355" s="135"/>
      <c r="AA3355" s="135"/>
      <c r="AB3355" s="134"/>
      <c r="AC3355" s="135"/>
      <c r="AD3355" s="135"/>
      <c r="AH3355" s="135"/>
      <c r="AI3355" s="135"/>
    </row>
    <row r="3356" spans="1:35" ht="31.5">
      <c r="A3356" s="205">
        <v>3352</v>
      </c>
      <c r="B3356" s="206" t="s">
        <v>11475</v>
      </c>
      <c r="C3356" s="207" t="str">
        <f xml:space="preserve"> _xlfn.CONCAT(小韻資料表[[#This Row],[聲母拼音碼]],小韻資料表[[#This Row],[韻母拼音碼]],小韻資料表[[#This Row],[調號]])</f>
        <v>khit8</v>
      </c>
      <c r="D3356" s="206" t="s">
        <v>11476</v>
      </c>
      <c r="E3356" s="208" t="s">
        <v>650</v>
      </c>
      <c r="F3356" s="205">
        <v>4</v>
      </c>
      <c r="G3356" s="209" t="s">
        <v>11477</v>
      </c>
      <c r="H3356" s="205">
        <f xml:space="preserve"> LEN(小韻資料表[[#This Row],[小韻字集]])</f>
        <v>3</v>
      </c>
      <c r="I3356" s="205" cm="1">
        <f t="array" ref="I3356" xml:space="preserve"> MATCH(TRUE, ISNUMBER( SEARCH( LEFT(小韻資料表[[#This Row],[切語]],1), 切語上字資料表[切語上字]) ), 0)</f>
        <v>3</v>
      </c>
      <c r="J3356" s="210" t="str" cm="1">
        <f t="array" ref="J3356" xml:space="preserve"> INDEX(切語上字資料表[聲母], 小韻資料表[[#This Row],[上字表識別號]])</f>
        <v>群</v>
      </c>
      <c r="K3356" s="210" t="str" cm="1">
        <f t="array" ref="K3356" xml:space="preserve"> INDEX(切語上字資料表[聲母拼音碼], 小韻資料表[[#This Row],[上字表識別號]])</f>
        <v>kh</v>
      </c>
      <c r="L3356" s="210" t="str" cm="1">
        <f t="array" ref="L3356" xml:space="preserve"> INDEX(切語上字資料表[清濁], 小韻資料表[[#This Row],[上字表識別號]])</f>
        <v>全濁</v>
      </c>
      <c r="M3356" s="223" cm="1">
        <f t="array" ref="M3356" xml:space="preserve"> INDEX(切語上字資料表[發送收], 小韻資料表[[#This Row],[上字表識別號]])</f>
        <v>0</v>
      </c>
      <c r="N3356" s="205" cm="1">
        <f t="array" ref="N3356" xml:space="preserve"> MATCH(TRUE, ISNUMBER( SEARCH( RIGHT(小韻資料表[[#This Row],[切語]],1), 切語下字資料表[切語下字]) ), 0)</f>
        <v>140</v>
      </c>
      <c r="O3356" s="207" t="str" cm="1">
        <f t="array" ref="O3356" xml:space="preserve"> INDEX(切語下字資料表[韻母], 小韻資料表[[#This Row],[下字表識別號]])</f>
        <v>迄開3</v>
      </c>
      <c r="P3356" s="207" t="str" cm="1">
        <f t="array" ref="P3356" xml:space="preserve"> INDEX(切語下字資料表[韻母拼音碼], 小韻資料表[[#This Row],[下字表識別號]])</f>
        <v>it</v>
      </c>
      <c r="Q3356" s="210" t="str" cm="1">
        <f t="array" ref="Q3356" xml:space="preserve"> INDEX(設定表!$C$19:$C$23, INT( LEFT(小韻資料表[[#This Row],[目次編碼]],1) ))</f>
        <v>入</v>
      </c>
      <c r="R3356" s="210">
        <f xml:space="preserve">  INDEX(設定表!$C$8:$C$15, MATCH( (RIGHT(小韻資料表[[#This Row],[清濁]]) &amp; 小韻資料表[[#This Row],[調]]), 設定表!$B$8:$B$15, 0))</f>
        <v>8</v>
      </c>
      <c r="S3356" s="205" t="s">
        <v>309</v>
      </c>
      <c r="T3356" s="205" t="s">
        <v>309</v>
      </c>
      <c r="U3356" s="226" t="s">
        <v>309</v>
      </c>
      <c r="V3356" s="147" t="s">
        <v>309</v>
      </c>
      <c r="X3356" s="135"/>
      <c r="Y3356" s="135"/>
      <c r="AA3356" s="135"/>
      <c r="AB3356" s="134"/>
      <c r="AC3356" s="135"/>
      <c r="AD3356" s="135"/>
      <c r="AH3356" s="135"/>
      <c r="AI3356" s="135"/>
    </row>
    <row r="3357" spans="1:35" ht="31.5">
      <c r="A3357" s="205">
        <v>3353</v>
      </c>
      <c r="B3357" s="206" t="s">
        <v>11478</v>
      </c>
      <c r="C3357" s="207" t="str">
        <f xml:space="preserve"> _xlfn.CONCAT(小韻資料表[[#This Row],[聲母拼音碼]],小韻資料表[[#This Row],[韻母拼音碼]],小韻資料表[[#This Row],[調號]])</f>
        <v>khit4</v>
      </c>
      <c r="D3357" s="206" t="s">
        <v>11479</v>
      </c>
      <c r="E3357" s="208" t="s">
        <v>650</v>
      </c>
      <c r="F3357" s="205">
        <v>5</v>
      </c>
      <c r="G3357" s="209" t="s">
        <v>11480</v>
      </c>
      <c r="H3357" s="205">
        <f xml:space="preserve"> LEN(小韻資料表[[#This Row],[小韻字集]])</f>
        <v>3</v>
      </c>
      <c r="I3357" s="205" cm="1">
        <f t="array" ref="I3357" xml:space="preserve"> MATCH(TRUE, ISNUMBER( SEARCH( LEFT(小韻資料表[[#This Row],[切語]],1), 切語上字資料表[切語上字]) ), 0)</f>
        <v>2</v>
      </c>
      <c r="J3357" s="210" t="str" cm="1">
        <f t="array" ref="J3357" xml:space="preserve"> INDEX(切語上字資料表[聲母], 小韻資料表[[#This Row],[上字表識別號]])</f>
        <v>溪</v>
      </c>
      <c r="K3357" s="210" t="str" cm="1">
        <f t="array" ref="K3357" xml:space="preserve"> INDEX(切語上字資料表[聲母拼音碼], 小韻資料表[[#This Row],[上字表識別號]])</f>
        <v>kh</v>
      </c>
      <c r="L3357" s="210" t="str" cm="1">
        <f t="array" ref="L3357" xml:space="preserve"> INDEX(切語上字資料表[清濁], 小韻資料表[[#This Row],[上字表識別號]])</f>
        <v>次清</v>
      </c>
      <c r="M3357" s="223" t="str" cm="1">
        <f t="array" ref="M3357" xml:space="preserve"> INDEX(切語上字資料表[發送收], 小韻資料表[[#This Row],[上字表識別號]])</f>
        <v>送氣</v>
      </c>
      <c r="N3357" s="205" cm="1">
        <f t="array" ref="N3357" xml:space="preserve"> MATCH(TRUE, ISNUMBER( SEARCH( RIGHT(小韻資料表[[#This Row],[切語]],1), 切語下字資料表[切語下字]) ), 0)</f>
        <v>140</v>
      </c>
      <c r="O3357" s="207" t="str" cm="1">
        <f t="array" ref="O3357" xml:space="preserve"> INDEX(切語下字資料表[韻母], 小韻資料表[[#This Row],[下字表識別號]])</f>
        <v>迄開3</v>
      </c>
      <c r="P3357" s="207" t="str" cm="1">
        <f t="array" ref="P3357" xml:space="preserve"> INDEX(切語下字資料表[韻母拼音碼], 小韻資料表[[#This Row],[下字表識別號]])</f>
        <v>it</v>
      </c>
      <c r="Q3357" s="210" t="str" cm="1">
        <f t="array" ref="Q3357" xml:space="preserve"> INDEX(設定表!$C$19:$C$23, INT( LEFT(小韻資料表[[#This Row],[目次編碼]],1) ))</f>
        <v>入</v>
      </c>
      <c r="R3357" s="210">
        <f xml:space="preserve">  INDEX(設定表!$C$8:$C$15, MATCH( (RIGHT(小韻資料表[[#This Row],[清濁]]) &amp; 小韻資料表[[#This Row],[調]]), 設定表!$B$8:$B$15, 0))</f>
        <v>4</v>
      </c>
      <c r="S3357" s="205" t="s">
        <v>309</v>
      </c>
      <c r="T3357" s="205" t="s">
        <v>309</v>
      </c>
      <c r="U3357" s="226" t="s">
        <v>309</v>
      </c>
      <c r="V3357" s="146" t="s">
        <v>309</v>
      </c>
      <c r="X3357" s="135"/>
      <c r="Y3357" s="135"/>
      <c r="AA3357" s="135"/>
      <c r="AB3357" s="134"/>
      <c r="AC3357" s="135"/>
      <c r="AD3357" s="135"/>
      <c r="AH3357" s="135"/>
      <c r="AI3357" s="135"/>
    </row>
    <row r="3358" spans="1:35" ht="31.5">
      <c r="A3358" s="205">
        <v>3354</v>
      </c>
      <c r="B3358" s="206" t="s">
        <v>11481</v>
      </c>
      <c r="C3358" s="207" t="str">
        <f xml:space="preserve"> _xlfn.CONCAT(小韻資料表[[#This Row],[聲母拼音碼]],小韻資料表[[#This Row],[韻母拼音碼]],小韻資料表[[#This Row],[調號]])</f>
        <v>guat8</v>
      </c>
      <c r="D3358" s="206" t="s">
        <v>668</v>
      </c>
      <c r="E3358" s="208" t="s">
        <v>667</v>
      </c>
      <c r="F3358" s="205">
        <v>1</v>
      </c>
      <c r="G3358" s="209" t="s">
        <v>11482</v>
      </c>
      <c r="H3358" s="205">
        <f xml:space="preserve"> LEN(小韻資料表[[#This Row],[小韻字集]])</f>
        <v>13</v>
      </c>
      <c r="I3358" s="205" cm="1">
        <f t="array" ref="I3358" xml:space="preserve"> MATCH(TRUE, ISNUMBER( SEARCH( LEFT(小韻資料表[[#This Row],[切語]],1), 切語上字資料表[切語上字]) ), 0)</f>
        <v>4</v>
      </c>
      <c r="J3358" s="210" t="str" cm="1">
        <f t="array" ref="J3358" xml:space="preserve"> INDEX(切語上字資料表[聲母], 小韻資料表[[#This Row],[上字表識別號]])</f>
        <v>疑</v>
      </c>
      <c r="K3358" s="210" t="str" cm="1">
        <f t="array" ref="K3358" xml:space="preserve"> INDEX(切語上字資料表[聲母拼音碼], 小韻資料表[[#This Row],[上字表識別號]])</f>
        <v>g</v>
      </c>
      <c r="L3358" s="210" t="str" cm="1">
        <f t="array" ref="L3358" xml:space="preserve"> INDEX(切語上字資料表[清濁], 小韻資料表[[#This Row],[上字表識別號]])</f>
        <v>次濁</v>
      </c>
      <c r="M3358" s="223" t="str" cm="1">
        <f t="array" ref="M3358" xml:space="preserve"> INDEX(切語上字資料表[發送收], 小韻資料表[[#This Row],[上字表識別號]])</f>
        <v>收聲</v>
      </c>
      <c r="N3358" s="205" cm="1">
        <f t="array" ref="N3358" xml:space="preserve"> MATCH(TRUE, ISNUMBER( SEARCH( RIGHT(小韻資料表[[#This Row],[切語]],1), 切語下字資料表[切語下字]) ), 0)</f>
        <v>148</v>
      </c>
      <c r="O3358" s="207" t="str" cm="1">
        <f t="array" ref="O3358" xml:space="preserve"> INDEX(切語下字資料表[韻母], 小韻資料表[[#This Row],[下字表識別號]])</f>
        <v>月合3</v>
      </c>
      <c r="P3358" s="207" t="str" cm="1">
        <f t="array" ref="P3358" xml:space="preserve"> INDEX(切語下字資料表[韻母拼音碼], 小韻資料表[[#This Row],[下字表識別號]])</f>
        <v>uat</v>
      </c>
      <c r="Q3358" s="210" t="str" cm="1">
        <f t="array" ref="Q3358" xml:space="preserve"> INDEX(設定表!$C$19:$C$23, INT( LEFT(小韻資料表[[#This Row],[目次編碼]],1) ))</f>
        <v>入</v>
      </c>
      <c r="R3358" s="210">
        <f xml:space="preserve">  INDEX(設定表!$C$8:$C$15, MATCH( (RIGHT(小韻資料表[[#This Row],[清濁]]) &amp; 小韻資料表[[#This Row],[調]]), 設定表!$B$8:$B$15, 0))</f>
        <v>8</v>
      </c>
      <c r="S3358" s="205" t="s">
        <v>11483</v>
      </c>
      <c r="T3358" s="205" t="s">
        <v>309</v>
      </c>
      <c r="U3358" s="226" t="s">
        <v>309</v>
      </c>
      <c r="V3358" s="147" t="s">
        <v>309</v>
      </c>
      <c r="X3358" s="135"/>
      <c r="Y3358" s="135"/>
      <c r="AA3358" s="135"/>
      <c r="AB3358" s="134"/>
      <c r="AC3358" s="135"/>
      <c r="AD3358" s="135"/>
      <c r="AH3358" s="135"/>
      <c r="AI3358" s="135"/>
    </row>
    <row r="3359" spans="1:35" ht="31.5">
      <c r="A3359" s="205">
        <v>3355</v>
      </c>
      <c r="B3359" s="206" t="s">
        <v>11484</v>
      </c>
      <c r="C3359" s="207" t="str">
        <f xml:space="preserve"> _xlfn.CONCAT(小韻資料表[[#This Row],[聲母拼音碼]],小韻資料表[[#This Row],[韻母拼音碼]],小韻資料表[[#This Row],[調號]])</f>
        <v>huat8</v>
      </c>
      <c r="D3359" s="206" t="s">
        <v>11485</v>
      </c>
      <c r="E3359" s="208" t="s">
        <v>667</v>
      </c>
      <c r="F3359" s="205">
        <v>2</v>
      </c>
      <c r="G3359" s="209" t="s">
        <v>11486</v>
      </c>
      <c r="H3359" s="205">
        <f xml:space="preserve"> LEN(小韻資料表[[#This Row],[小韻字集]])</f>
        <v>14</v>
      </c>
      <c r="I3359" s="205" cm="1">
        <f t="array" ref="I3359" xml:space="preserve"> MATCH(TRUE, ISNUMBER( SEARCH( LEFT(小韻資料表[[#This Row],[切語]],1), 切語上字資料表[切語上字]) ), 0)</f>
        <v>19</v>
      </c>
      <c r="J3359" s="210" t="str" cm="1">
        <f t="array" ref="J3359" xml:space="preserve"> INDEX(切語上字資料表[聲母], 小韻資料表[[#This Row],[上字表識別號]])</f>
        <v>奉</v>
      </c>
      <c r="K3359" s="210" t="str" cm="1">
        <f t="array" ref="K3359" xml:space="preserve"> INDEX(切語上字資料表[聲母拼音碼], 小韻資料表[[#This Row],[上字表識別號]])</f>
        <v>h</v>
      </c>
      <c r="L3359" s="210" t="str" cm="1">
        <f t="array" ref="L3359" xml:space="preserve"> INDEX(切語上字資料表[清濁], 小韻資料表[[#This Row],[上字表識別號]])</f>
        <v>全濁</v>
      </c>
      <c r="M3359" s="223" cm="1">
        <f t="array" ref="M3359" xml:space="preserve"> INDEX(切語上字資料表[發送收], 小韻資料表[[#This Row],[上字表識別號]])</f>
        <v>0</v>
      </c>
      <c r="N3359" s="205" cm="1">
        <f t="array" ref="N3359" xml:space="preserve"> MATCH(TRUE, ISNUMBER( SEARCH( RIGHT(小韻資料表[[#This Row],[切語]],1), 切語下字資料表[切語下字]) ), 0)</f>
        <v>148</v>
      </c>
      <c r="O3359" s="207" t="str" cm="1">
        <f t="array" ref="O3359" xml:space="preserve"> INDEX(切語下字資料表[韻母], 小韻資料表[[#This Row],[下字表識別號]])</f>
        <v>月合3</v>
      </c>
      <c r="P3359" s="207" t="str" cm="1">
        <f t="array" ref="P3359" xml:space="preserve"> INDEX(切語下字資料表[韻母拼音碼], 小韻資料表[[#This Row],[下字表識別號]])</f>
        <v>uat</v>
      </c>
      <c r="Q3359" s="210" t="str" cm="1">
        <f t="array" ref="Q3359" xml:space="preserve"> INDEX(設定表!$C$19:$C$23, INT( LEFT(小韻資料表[[#This Row],[目次編碼]],1) ))</f>
        <v>入</v>
      </c>
      <c r="R3359" s="210">
        <f xml:space="preserve">  INDEX(設定表!$C$8:$C$15, MATCH( (RIGHT(小韻資料表[[#This Row],[清濁]]) &amp; 小韻資料表[[#This Row],[調]]), 設定表!$B$8:$B$15, 0))</f>
        <v>8</v>
      </c>
      <c r="S3359" s="205" t="s">
        <v>309</v>
      </c>
      <c r="T3359" s="205" t="s">
        <v>309</v>
      </c>
      <c r="U3359" s="226" t="s">
        <v>309</v>
      </c>
      <c r="V3359" s="146" t="s">
        <v>309</v>
      </c>
      <c r="X3359" s="135"/>
      <c r="Y3359" s="135"/>
      <c r="AA3359" s="135"/>
      <c r="AB3359" s="134"/>
      <c r="AC3359" s="135"/>
      <c r="AD3359" s="135"/>
      <c r="AH3359" s="135"/>
      <c r="AI3359" s="135"/>
    </row>
    <row r="3360" spans="1:35" ht="31.5">
      <c r="A3360" s="205">
        <v>3356</v>
      </c>
      <c r="B3360" s="206" t="s">
        <v>11487</v>
      </c>
      <c r="C3360" s="207" t="str">
        <f xml:space="preserve"> _xlfn.CONCAT(小韻資料表[[#This Row],[聲母拼音碼]],小韻資料表[[#This Row],[韻母拼音碼]],小韻資料表[[#This Row],[調號]])</f>
        <v>Øuat8</v>
      </c>
      <c r="D3360" s="206" t="s">
        <v>11488</v>
      </c>
      <c r="E3360" s="208" t="s">
        <v>667</v>
      </c>
      <c r="F3360" s="205">
        <v>3</v>
      </c>
      <c r="G3360" s="209" t="s">
        <v>11489</v>
      </c>
      <c r="H3360" s="205">
        <f xml:space="preserve"> LEN(小韻資料表[[#This Row],[小韻字集]])</f>
        <v>21</v>
      </c>
      <c r="I3360" s="205" cm="1">
        <f t="array" ref="I3360" xml:space="preserve"> MATCH(TRUE, ISNUMBER( SEARCH( LEFT(小韻資料表[[#This Row],[切語]],1), 切語上字資料表[切語上字]) ), 0)</f>
        <v>38</v>
      </c>
      <c r="J3360" s="210" t="str" cm="1">
        <f t="array" ref="J3360" xml:space="preserve"> INDEX(切語上字資料表[聲母], 小韻資料表[[#This Row],[上字表識別號]])</f>
        <v>為</v>
      </c>
      <c r="K3360" s="210" t="str" cm="1">
        <f t="array" ref="K3360" xml:space="preserve"> INDEX(切語上字資料表[聲母拼音碼], 小韻資料表[[#This Row],[上字表識別號]])</f>
        <v>Ø</v>
      </c>
      <c r="L3360" s="210" t="str" cm="1">
        <f t="array" ref="L3360" xml:space="preserve"> INDEX(切語上字資料表[清濁], 小韻資料表[[#This Row],[上字表識別號]])</f>
        <v>次濁</v>
      </c>
      <c r="M3360" s="223" t="str" cm="1">
        <f t="array" ref="M3360" xml:space="preserve"> INDEX(切語上字資料表[發送收], 小韻資料表[[#This Row],[上字表識別號]])</f>
        <v>發聲</v>
      </c>
      <c r="N3360" s="205" cm="1">
        <f t="array" ref="N3360" xml:space="preserve"> MATCH(TRUE, ISNUMBER( SEARCH( RIGHT(小韻資料表[[#This Row],[切語]],1), 切語下字資料表[切語下字]) ), 0)</f>
        <v>148</v>
      </c>
      <c r="O3360" s="207" t="str" cm="1">
        <f t="array" ref="O3360" xml:space="preserve"> INDEX(切語下字資料表[韻母], 小韻資料表[[#This Row],[下字表識別號]])</f>
        <v>月合3</v>
      </c>
      <c r="P3360" s="207" t="str" cm="1">
        <f t="array" ref="P3360" xml:space="preserve"> INDEX(切語下字資料表[韻母拼音碼], 小韻資料表[[#This Row],[下字表識別號]])</f>
        <v>uat</v>
      </c>
      <c r="Q3360" s="210" t="str" cm="1">
        <f t="array" ref="Q3360" xml:space="preserve"> INDEX(設定表!$C$19:$C$23, INT( LEFT(小韻資料表[[#This Row],[目次編碼]],1) ))</f>
        <v>入</v>
      </c>
      <c r="R3360" s="210">
        <f xml:space="preserve">  INDEX(設定表!$C$8:$C$15, MATCH( (RIGHT(小韻資料表[[#This Row],[清濁]]) &amp; 小韻資料表[[#This Row],[調]]), 設定表!$B$8:$B$15, 0))</f>
        <v>8</v>
      </c>
      <c r="S3360" s="205" t="s">
        <v>309</v>
      </c>
      <c r="T3360" s="205" t="s">
        <v>309</v>
      </c>
      <c r="U3360" s="226" t="s">
        <v>11490</v>
      </c>
      <c r="V3360" s="147" t="s">
        <v>309</v>
      </c>
      <c r="X3360" s="135"/>
      <c r="Y3360" s="135"/>
      <c r="AA3360" s="135"/>
      <c r="AB3360" s="134"/>
      <c r="AC3360" s="135"/>
      <c r="AD3360" s="135"/>
      <c r="AH3360" s="135"/>
      <c r="AI3360" s="135"/>
    </row>
    <row r="3361" spans="1:35" ht="63">
      <c r="A3361" s="205">
        <v>3357</v>
      </c>
      <c r="B3361" s="206" t="s">
        <v>11491</v>
      </c>
      <c r="C3361" s="207" t="str">
        <f xml:space="preserve"> _xlfn.CONCAT(小韻資料表[[#This Row],[聲母拼音碼]],小韻資料表[[#This Row],[韻母拼音碼]],小韻資料表[[#This Row],[調號]])</f>
        <v>kuat4</v>
      </c>
      <c r="D3361" s="206" t="s">
        <v>11492</v>
      </c>
      <c r="E3361" s="208" t="s">
        <v>667</v>
      </c>
      <c r="F3361" s="205">
        <v>4</v>
      </c>
      <c r="G3361" s="209" t="s">
        <v>11493</v>
      </c>
      <c r="H3361" s="205">
        <f xml:space="preserve"> LEN(小韻資料表[[#This Row],[小韻字集]])</f>
        <v>25</v>
      </c>
      <c r="I3361" s="205" cm="1">
        <f t="array" ref="I3361" xml:space="preserve"> MATCH(TRUE, ISNUMBER( SEARCH( LEFT(小韻資料表[[#This Row],[切語]],1), 切語上字資料表[切語上字]) ), 0)</f>
        <v>1</v>
      </c>
      <c r="J3361" s="210" t="str" cm="1">
        <f t="array" ref="J3361" xml:space="preserve"> INDEX(切語上字資料表[聲母], 小韻資料表[[#This Row],[上字表識別號]])</f>
        <v>見</v>
      </c>
      <c r="K3361" s="210" t="str" cm="1">
        <f t="array" ref="K3361" xml:space="preserve"> INDEX(切語上字資料表[聲母拼音碼], 小韻資料表[[#This Row],[上字表識別號]])</f>
        <v>k</v>
      </c>
      <c r="L3361" s="210" t="str" cm="1">
        <f t="array" ref="L3361" xml:space="preserve"> INDEX(切語上字資料表[清濁], 小韻資料表[[#This Row],[上字表識別號]])</f>
        <v>全清</v>
      </c>
      <c r="M3361" s="223" t="str" cm="1">
        <f t="array" ref="M3361" xml:space="preserve"> INDEX(切語上字資料表[發送收], 小韻資料表[[#This Row],[上字表識別號]])</f>
        <v>發聲</v>
      </c>
      <c r="N3361" s="205" cm="1">
        <f t="array" ref="N3361" xml:space="preserve"> MATCH(TRUE, ISNUMBER( SEARCH( RIGHT(小韻資料表[[#This Row],[切語]],1), 切語下字資料表[切語下字]) ), 0)</f>
        <v>148</v>
      </c>
      <c r="O3361" s="207" t="str" cm="1">
        <f t="array" ref="O3361" xml:space="preserve"> INDEX(切語下字資料表[韻母], 小韻資料表[[#This Row],[下字表識別號]])</f>
        <v>月合3</v>
      </c>
      <c r="P3361" s="207" t="str" cm="1">
        <f t="array" ref="P3361" xml:space="preserve"> INDEX(切語下字資料表[韻母拼音碼], 小韻資料表[[#This Row],[下字表識別號]])</f>
        <v>uat</v>
      </c>
      <c r="Q3361" s="210" t="str" cm="1">
        <f t="array" ref="Q3361" xml:space="preserve"> INDEX(設定表!$C$19:$C$23, INT( LEFT(小韻資料表[[#This Row],[目次編碼]],1) ))</f>
        <v>入</v>
      </c>
      <c r="R3361" s="210">
        <f xml:space="preserve">  INDEX(設定表!$C$8:$C$15, MATCH( (RIGHT(小韻資料表[[#This Row],[清濁]]) &amp; 小韻資料表[[#This Row],[調]]), 設定表!$B$8:$B$15, 0))</f>
        <v>4</v>
      </c>
      <c r="S3361" s="205" t="s">
        <v>11494</v>
      </c>
      <c r="T3361" s="205" t="s">
        <v>11495</v>
      </c>
      <c r="U3361" s="226" t="s">
        <v>11496</v>
      </c>
      <c r="V3361" s="146" t="s">
        <v>309</v>
      </c>
      <c r="X3361" s="135"/>
      <c r="Y3361" s="135"/>
      <c r="AA3361" s="135"/>
      <c r="AB3361" s="134"/>
      <c r="AC3361" s="135"/>
      <c r="AD3361" s="135"/>
      <c r="AH3361" s="135"/>
      <c r="AI3361" s="135"/>
    </row>
    <row r="3362" spans="1:35" ht="31.5">
      <c r="A3362" s="205">
        <v>3358</v>
      </c>
      <c r="B3362" s="206" t="s">
        <v>11497</v>
      </c>
      <c r="C3362" s="207" t="str">
        <f xml:space="preserve"> _xlfn.CONCAT(小韻資料表[[#This Row],[聲母拼音碼]],小韻資料表[[#This Row],[韻母拼音碼]],小韻資料表[[#This Row],[調號]])</f>
        <v>Øuat4</v>
      </c>
      <c r="D3362" s="206" t="s">
        <v>11498</v>
      </c>
      <c r="E3362" s="208" t="s">
        <v>667</v>
      </c>
      <c r="F3362" s="205">
        <v>5</v>
      </c>
      <c r="G3362" s="209" t="s">
        <v>11499</v>
      </c>
      <c r="H3362" s="205">
        <f xml:space="preserve"> LEN(小韻資料表[[#This Row],[小韻字集]])</f>
        <v>6</v>
      </c>
      <c r="I3362" s="205" cm="1">
        <f t="array" ref="I3362" xml:space="preserve"> MATCH(TRUE, ISNUMBER( SEARCH( LEFT(小韻資料表[[#This Row],[切語]],1), 切語上字資料表[切語上字]) ), 0)</f>
        <v>35</v>
      </c>
      <c r="J3362" s="210" t="str" cm="1">
        <f t="array" ref="J3362" xml:space="preserve"> INDEX(切語上字資料表[聲母], 小韻資料表[[#This Row],[上字表識別號]])</f>
        <v>影</v>
      </c>
      <c r="K3362" s="210" t="str" cm="1">
        <f t="array" ref="K3362" xml:space="preserve"> INDEX(切語上字資料表[聲母拼音碼], 小韻資料表[[#This Row],[上字表識別號]])</f>
        <v>Ø</v>
      </c>
      <c r="L3362" s="210" t="str" cm="1">
        <f t="array" ref="L3362" xml:space="preserve"> INDEX(切語上字資料表[清濁], 小韻資料表[[#This Row],[上字表識別號]])</f>
        <v>全清</v>
      </c>
      <c r="M3362" s="223" t="str" cm="1">
        <f t="array" ref="M3362" xml:space="preserve"> INDEX(切語上字資料表[發送收], 小韻資料表[[#This Row],[上字表識別號]])</f>
        <v>發聲</v>
      </c>
      <c r="N3362" s="205" cm="1">
        <f t="array" ref="N3362" xml:space="preserve"> MATCH(TRUE, ISNUMBER( SEARCH( RIGHT(小韻資料表[[#This Row],[切語]],1), 切語下字資料表[切語下字]) ), 0)</f>
        <v>148</v>
      </c>
      <c r="O3362" s="207" t="str" cm="1">
        <f t="array" ref="O3362" xml:space="preserve"> INDEX(切語下字資料表[韻母], 小韻資料表[[#This Row],[下字表識別號]])</f>
        <v>月合3</v>
      </c>
      <c r="P3362" s="207" t="str" cm="1">
        <f t="array" ref="P3362" xml:space="preserve"> INDEX(切語下字資料表[韻母拼音碼], 小韻資料表[[#This Row],[下字表識別號]])</f>
        <v>uat</v>
      </c>
      <c r="Q3362" s="210" t="str" cm="1">
        <f t="array" ref="Q3362" xml:space="preserve"> INDEX(設定表!$C$19:$C$23, INT( LEFT(小韻資料表[[#This Row],[目次編碼]],1) ))</f>
        <v>入</v>
      </c>
      <c r="R3362" s="210">
        <f xml:space="preserve">  INDEX(設定表!$C$8:$C$15, MATCH( (RIGHT(小韻資料表[[#This Row],[清濁]]) &amp; 小韻資料表[[#This Row],[調]]), 設定表!$B$8:$B$15, 0))</f>
        <v>4</v>
      </c>
      <c r="S3362" s="205" t="s">
        <v>309</v>
      </c>
      <c r="T3362" s="205" t="s">
        <v>309</v>
      </c>
      <c r="U3362" s="226" t="s">
        <v>309</v>
      </c>
      <c r="V3362" s="147" t="s">
        <v>309</v>
      </c>
      <c r="X3362" s="135"/>
      <c r="Y3362" s="135"/>
      <c r="AA3362" s="135"/>
      <c r="AB3362" s="134"/>
      <c r="AC3362" s="135"/>
      <c r="AD3362" s="135"/>
      <c r="AH3362" s="135"/>
      <c r="AI3362" s="135"/>
    </row>
    <row r="3363" spans="1:35" ht="31.5">
      <c r="A3363" s="205">
        <v>3359</v>
      </c>
      <c r="B3363" s="206" t="s">
        <v>11500</v>
      </c>
      <c r="C3363" s="207" t="str">
        <f xml:space="preserve"> _xlfn.CONCAT(小韻資料表[[#This Row],[聲母拼音碼]],小韻資料表[[#This Row],[韻母拼音碼]],小韻資料表[[#This Row],[調號]])</f>
        <v>khuat8</v>
      </c>
      <c r="D3363" s="206" t="s">
        <v>11501</v>
      </c>
      <c r="E3363" s="208" t="s">
        <v>667</v>
      </c>
      <c r="F3363" s="205">
        <v>6</v>
      </c>
      <c r="G3363" s="209" t="s">
        <v>11502</v>
      </c>
      <c r="H3363" s="205">
        <f xml:space="preserve"> LEN(小韻資料表[[#This Row],[小韻字集]])</f>
        <v>17</v>
      </c>
      <c r="I3363" s="205" cm="1">
        <f t="array" ref="I3363" xml:space="preserve"> MATCH(TRUE, ISNUMBER( SEARCH( LEFT(小韻資料表[[#This Row],[切語]],1), 切語上字資料表[切語上字]) ), 0)</f>
        <v>3</v>
      </c>
      <c r="J3363" s="210" t="str" cm="1">
        <f t="array" ref="J3363" xml:space="preserve"> INDEX(切語上字資料表[聲母], 小韻資料表[[#This Row],[上字表識別號]])</f>
        <v>群</v>
      </c>
      <c r="K3363" s="210" t="str" cm="1">
        <f t="array" ref="K3363" xml:space="preserve"> INDEX(切語上字資料表[聲母拼音碼], 小韻資料表[[#This Row],[上字表識別號]])</f>
        <v>kh</v>
      </c>
      <c r="L3363" s="210" t="str" cm="1">
        <f t="array" ref="L3363" xml:space="preserve"> INDEX(切語上字資料表[清濁], 小韻資料表[[#This Row],[上字表識別號]])</f>
        <v>全濁</v>
      </c>
      <c r="M3363" s="223" cm="1">
        <f t="array" ref="M3363" xml:space="preserve"> INDEX(切語上字資料表[發送收], 小韻資料表[[#This Row],[上字表識別號]])</f>
        <v>0</v>
      </c>
      <c r="N3363" s="205" cm="1">
        <f t="array" ref="N3363" xml:space="preserve"> MATCH(TRUE, ISNUMBER( SEARCH( RIGHT(小韻資料表[[#This Row],[切語]],1), 切語下字資料表[切語下字]) ), 0)</f>
        <v>148</v>
      </c>
      <c r="O3363" s="207" t="str" cm="1">
        <f t="array" ref="O3363" xml:space="preserve"> INDEX(切語下字資料表[韻母], 小韻資料表[[#This Row],[下字表識別號]])</f>
        <v>月合3</v>
      </c>
      <c r="P3363" s="207" t="str" cm="1">
        <f t="array" ref="P3363" xml:space="preserve"> INDEX(切語下字資料表[韻母拼音碼], 小韻資料表[[#This Row],[下字表識別號]])</f>
        <v>uat</v>
      </c>
      <c r="Q3363" s="210" t="str" cm="1">
        <f t="array" ref="Q3363" xml:space="preserve"> INDEX(設定表!$C$19:$C$23, INT( LEFT(小韻資料表[[#This Row],[目次編碼]],1) ))</f>
        <v>入</v>
      </c>
      <c r="R3363" s="210">
        <f xml:space="preserve">  INDEX(設定表!$C$8:$C$15, MATCH( (RIGHT(小韻資料表[[#This Row],[清濁]]) &amp; 小韻資料表[[#This Row],[調]]), 設定表!$B$8:$B$15, 0))</f>
        <v>8</v>
      </c>
      <c r="S3363" s="205" t="s">
        <v>11503</v>
      </c>
      <c r="T3363" s="205" t="s">
        <v>309</v>
      </c>
      <c r="U3363" s="226" t="s">
        <v>11504</v>
      </c>
      <c r="V3363" s="146" t="s">
        <v>309</v>
      </c>
      <c r="X3363" s="135"/>
      <c r="Y3363" s="135"/>
      <c r="AA3363" s="135"/>
      <c r="AB3363" s="134"/>
      <c r="AC3363" s="135"/>
      <c r="AD3363" s="135"/>
      <c r="AH3363" s="135"/>
      <c r="AI3363" s="135"/>
    </row>
    <row r="3364" spans="1:35" ht="31.5">
      <c r="A3364" s="205">
        <v>3360</v>
      </c>
      <c r="B3364" s="206" t="s">
        <v>11505</v>
      </c>
      <c r="C3364" s="207" t="str">
        <f xml:space="preserve"> _xlfn.CONCAT(小韻資料表[[#This Row],[聲母拼音碼]],小韻資料表[[#This Row],[韻母拼音碼]],小韻資料表[[#This Row],[調號]])</f>
        <v>khuat4</v>
      </c>
      <c r="D3364" s="206" t="s">
        <v>11506</v>
      </c>
      <c r="E3364" s="208" t="s">
        <v>667</v>
      </c>
      <c r="F3364" s="205">
        <v>7</v>
      </c>
      <c r="G3364" s="209" t="s">
        <v>11507</v>
      </c>
      <c r="H3364" s="205">
        <f xml:space="preserve"> LEN(小韻資料表[[#This Row],[小韻字集]])</f>
        <v>4</v>
      </c>
      <c r="I3364" s="205" cm="1">
        <f t="array" ref="I3364" xml:space="preserve"> MATCH(TRUE, ISNUMBER( SEARCH( LEFT(小韻資料表[[#This Row],[切語]],1), 切語上字資料表[切語上字]) ), 0)</f>
        <v>2</v>
      </c>
      <c r="J3364" s="210" t="str" cm="1">
        <f t="array" ref="J3364" xml:space="preserve"> INDEX(切語上字資料表[聲母], 小韻資料表[[#This Row],[上字表識別號]])</f>
        <v>溪</v>
      </c>
      <c r="K3364" s="210" t="str" cm="1">
        <f t="array" ref="K3364" xml:space="preserve"> INDEX(切語上字資料表[聲母拼音碼], 小韻資料表[[#This Row],[上字表識別號]])</f>
        <v>kh</v>
      </c>
      <c r="L3364" s="210" t="str" cm="1">
        <f t="array" ref="L3364" xml:space="preserve"> INDEX(切語上字資料表[清濁], 小韻資料表[[#This Row],[上字表識別號]])</f>
        <v>次清</v>
      </c>
      <c r="M3364" s="223" t="str" cm="1">
        <f t="array" ref="M3364" xml:space="preserve"> INDEX(切語上字資料表[發送收], 小韻資料表[[#This Row],[上字表識別號]])</f>
        <v>送氣</v>
      </c>
      <c r="N3364" s="205" cm="1">
        <f t="array" ref="N3364" xml:space="preserve"> MATCH(TRUE, ISNUMBER( SEARCH( RIGHT(小韻資料表[[#This Row],[切語]],1), 切語下字資料表[切語下字]) ), 0)</f>
        <v>148</v>
      </c>
      <c r="O3364" s="207" t="str" cm="1">
        <f t="array" ref="O3364" xml:space="preserve"> INDEX(切語下字資料表[韻母], 小韻資料表[[#This Row],[下字表識別號]])</f>
        <v>月合3</v>
      </c>
      <c r="P3364" s="207" t="str" cm="1">
        <f t="array" ref="P3364" xml:space="preserve"> INDEX(切語下字資料表[韻母拼音碼], 小韻資料表[[#This Row],[下字表識別號]])</f>
        <v>uat</v>
      </c>
      <c r="Q3364" s="210" t="str" cm="1">
        <f t="array" ref="Q3364" xml:space="preserve"> INDEX(設定表!$C$19:$C$23, INT( LEFT(小韻資料表[[#This Row],[目次編碼]],1) ))</f>
        <v>入</v>
      </c>
      <c r="R3364" s="210">
        <f xml:space="preserve">  INDEX(設定表!$C$8:$C$15, MATCH( (RIGHT(小韻資料表[[#This Row],[清濁]]) &amp; 小韻資料表[[#This Row],[調]]), 設定表!$B$8:$B$15, 0))</f>
        <v>4</v>
      </c>
      <c r="S3364" s="205" t="s">
        <v>309</v>
      </c>
      <c r="T3364" s="205" t="s">
        <v>309</v>
      </c>
      <c r="U3364" s="226" t="s">
        <v>309</v>
      </c>
      <c r="V3364" s="147" t="s">
        <v>309</v>
      </c>
      <c r="X3364" s="135"/>
      <c r="Y3364" s="135"/>
      <c r="AA3364" s="135"/>
      <c r="AB3364" s="134"/>
      <c r="AC3364" s="135"/>
      <c r="AD3364" s="135"/>
      <c r="AH3364" s="135"/>
      <c r="AI3364" s="135"/>
    </row>
    <row r="3365" spans="1:35" ht="31.5">
      <c r="A3365" s="205">
        <v>3361</v>
      </c>
      <c r="B3365" s="206" t="s">
        <v>11508</v>
      </c>
      <c r="C3365" s="207" t="str">
        <f xml:space="preserve"> _xlfn.CONCAT(小韻資料表[[#This Row],[聲母拼音碼]],小韻資料表[[#This Row],[韻母拼音碼]],小韻資料表[[#This Row],[調號]])</f>
        <v>huat4</v>
      </c>
      <c r="D3365" s="206" t="s">
        <v>11509</v>
      </c>
      <c r="E3365" s="208" t="s">
        <v>667</v>
      </c>
      <c r="F3365" s="205">
        <v>8</v>
      </c>
      <c r="G3365" s="209" t="s">
        <v>11510</v>
      </c>
      <c r="H3365" s="205">
        <f xml:space="preserve"> LEN(小韻資料表[[#This Row],[小韻字集]])</f>
        <v>8</v>
      </c>
      <c r="I3365" s="205" cm="1">
        <f t="array" ref="I3365" xml:space="preserve"> MATCH(TRUE, ISNUMBER( SEARCH( LEFT(小韻資料表[[#This Row],[切語]],1), 切語上字資料表[切語上字]) ), 0)</f>
        <v>17</v>
      </c>
      <c r="J3365" s="210" t="str" cm="1">
        <f t="array" ref="J3365" xml:space="preserve"> INDEX(切語上字資料表[聲母], 小韻資料表[[#This Row],[上字表識別號]])</f>
        <v>非</v>
      </c>
      <c r="K3365" s="210" t="str" cm="1">
        <f t="array" ref="K3365" xml:space="preserve"> INDEX(切語上字資料表[聲母拼音碼], 小韻資料表[[#This Row],[上字表識別號]])</f>
        <v>h</v>
      </c>
      <c r="L3365" s="210" t="str" cm="1">
        <f t="array" ref="L3365" xml:space="preserve"> INDEX(切語上字資料表[清濁], 小韻資料表[[#This Row],[上字表識別號]])</f>
        <v>全清</v>
      </c>
      <c r="M3365" s="223" t="str" cm="1">
        <f t="array" ref="M3365" xml:space="preserve"> INDEX(切語上字資料表[發送收], 小韻資料表[[#This Row],[上字表識別號]])</f>
        <v>發聲</v>
      </c>
      <c r="N3365" s="205" cm="1">
        <f t="array" ref="N3365" xml:space="preserve"> MATCH(TRUE, ISNUMBER( SEARCH( RIGHT(小韻資料表[[#This Row],[切語]],1), 切語下字資料表[切語下字]) ), 0)</f>
        <v>148</v>
      </c>
      <c r="O3365" s="207" t="str" cm="1">
        <f t="array" ref="O3365" xml:space="preserve"> INDEX(切語下字資料表[韻母], 小韻資料表[[#This Row],[下字表識別號]])</f>
        <v>月合3</v>
      </c>
      <c r="P3365" s="207" t="str" cm="1">
        <f t="array" ref="P3365" xml:space="preserve"> INDEX(切語下字資料表[韻母拼音碼], 小韻資料表[[#This Row],[下字表識別號]])</f>
        <v>uat</v>
      </c>
      <c r="Q3365" s="210" t="str" cm="1">
        <f t="array" ref="Q3365" xml:space="preserve"> INDEX(設定表!$C$19:$C$23, INT( LEFT(小韻資料表[[#This Row],[目次編碼]],1) ))</f>
        <v>入</v>
      </c>
      <c r="R3365" s="210">
        <f xml:space="preserve">  INDEX(設定表!$C$8:$C$15, MATCH( (RIGHT(小韻資料表[[#This Row],[清濁]]) &amp; 小韻資料表[[#This Row],[調]]), 設定表!$B$8:$B$15, 0))</f>
        <v>4</v>
      </c>
      <c r="S3365" s="205" t="s">
        <v>309</v>
      </c>
      <c r="T3365" s="205" t="s">
        <v>309</v>
      </c>
      <c r="U3365" s="226" t="s">
        <v>309</v>
      </c>
      <c r="V3365" s="146" t="s">
        <v>309</v>
      </c>
      <c r="X3365" s="135"/>
      <c r="Y3365" s="135"/>
      <c r="AA3365" s="135"/>
      <c r="AB3365" s="134"/>
      <c r="AC3365" s="135"/>
      <c r="AD3365" s="135"/>
      <c r="AH3365" s="135"/>
      <c r="AI3365" s="135"/>
    </row>
    <row r="3366" spans="1:35" ht="31.5">
      <c r="A3366" s="205">
        <v>3362</v>
      </c>
      <c r="B3366" s="206" t="s">
        <v>11511</v>
      </c>
      <c r="C3366" s="207" t="str">
        <f xml:space="preserve"> _xlfn.CONCAT(小韻資料表[[#This Row],[聲母拼音碼]],小韻資料表[[#This Row],[韻母拼音碼]],小韻資料表[[#This Row],[調號]])</f>
        <v>buat8</v>
      </c>
      <c r="D3366" s="206" t="s">
        <v>11512</v>
      </c>
      <c r="E3366" s="208" t="s">
        <v>667</v>
      </c>
      <c r="F3366" s="205">
        <v>9</v>
      </c>
      <c r="G3366" s="209" t="s">
        <v>11513</v>
      </c>
      <c r="H3366" s="205">
        <f xml:space="preserve"> LEN(小韻資料表[[#This Row],[小韻字集]])</f>
        <v>6</v>
      </c>
      <c r="I3366" s="205" cm="1">
        <f t="array" ref="I3366" xml:space="preserve"> MATCH(TRUE, ISNUMBER( SEARCH( LEFT(小韻資料表[[#This Row],[切語]],1), 切語上字資料表[切語上字]) ), 0)</f>
        <v>20</v>
      </c>
      <c r="J3366" s="210" t="str" cm="1">
        <f t="array" ref="J3366" xml:space="preserve"> INDEX(切語上字資料表[聲母], 小韻資料表[[#This Row],[上字表識別號]])</f>
        <v>微</v>
      </c>
      <c r="K3366" s="210" t="str" cm="1">
        <f t="array" ref="K3366" xml:space="preserve"> INDEX(切語上字資料表[聲母拼音碼], 小韻資料表[[#This Row],[上字表識別號]])</f>
        <v>b</v>
      </c>
      <c r="L3366" s="210" t="str" cm="1">
        <f t="array" ref="L3366" xml:space="preserve"> INDEX(切語上字資料表[清濁], 小韻資料表[[#This Row],[上字表識別號]])</f>
        <v>次濁</v>
      </c>
      <c r="M3366" s="223" t="str" cm="1">
        <f t="array" ref="M3366" xml:space="preserve"> INDEX(切語上字資料表[發送收], 小韻資料表[[#This Row],[上字表識別號]])</f>
        <v>收聲</v>
      </c>
      <c r="N3366" s="205" cm="1">
        <f t="array" ref="N3366" xml:space="preserve"> MATCH(TRUE, ISNUMBER( SEARCH( RIGHT(小韻資料表[[#This Row],[切語]],1), 切語下字資料表[切語下字]) ), 0)</f>
        <v>148</v>
      </c>
      <c r="O3366" s="207" t="str" cm="1">
        <f t="array" ref="O3366" xml:space="preserve"> INDEX(切語下字資料表[韻母], 小韻資料表[[#This Row],[下字表識別號]])</f>
        <v>月合3</v>
      </c>
      <c r="P3366" s="207" t="str" cm="1">
        <f t="array" ref="P3366" xml:space="preserve"> INDEX(切語下字資料表[韻母拼音碼], 小韻資料表[[#This Row],[下字表識別號]])</f>
        <v>uat</v>
      </c>
      <c r="Q3366" s="210" t="str" cm="1">
        <f t="array" ref="Q3366" xml:space="preserve"> INDEX(設定表!$C$19:$C$23, INT( LEFT(小韻資料表[[#This Row],[目次編碼]],1) ))</f>
        <v>入</v>
      </c>
      <c r="R3366" s="210">
        <f xml:space="preserve">  INDEX(設定表!$C$8:$C$15, MATCH( (RIGHT(小韻資料表[[#This Row],[清濁]]) &amp; 小韻資料表[[#This Row],[調]]), 設定表!$B$8:$B$15, 0))</f>
        <v>8</v>
      </c>
      <c r="S3366" s="205" t="s">
        <v>309</v>
      </c>
      <c r="T3366" s="205" t="s">
        <v>309</v>
      </c>
      <c r="U3366" s="226" t="s">
        <v>309</v>
      </c>
      <c r="V3366" s="147" t="s">
        <v>309</v>
      </c>
      <c r="X3366" s="135"/>
      <c r="Y3366" s="135"/>
      <c r="AA3366" s="135"/>
      <c r="AB3366" s="134"/>
      <c r="AC3366" s="135"/>
      <c r="AD3366" s="135"/>
      <c r="AH3366" s="135"/>
      <c r="AI3366" s="135"/>
    </row>
    <row r="3367" spans="1:35" ht="31.5">
      <c r="A3367" s="205">
        <v>3363</v>
      </c>
      <c r="B3367" s="206" t="s">
        <v>11514</v>
      </c>
      <c r="C3367" s="207" t="str">
        <f xml:space="preserve"> _xlfn.CONCAT(小韻資料表[[#This Row],[聲母拼音碼]],小韻資料表[[#This Row],[韻母拼音碼]],小韻資料表[[#This Row],[調號]])</f>
        <v>huat4</v>
      </c>
      <c r="D3367" s="206" t="s">
        <v>11515</v>
      </c>
      <c r="E3367" s="208" t="s">
        <v>667</v>
      </c>
      <c r="F3367" s="205">
        <v>10</v>
      </c>
      <c r="G3367" s="209" t="s">
        <v>11516</v>
      </c>
      <c r="H3367" s="205">
        <f xml:space="preserve"> LEN(小韻資料表[[#This Row],[小韻字集]])</f>
        <v>6</v>
      </c>
      <c r="I3367" s="205" cm="1">
        <f t="array" ref="I3367" xml:space="preserve"> MATCH(TRUE, ISNUMBER( SEARCH( LEFT(小韻資料表[[#This Row],[切語]],1), 切語上字資料表[切語上字]) ), 0)</f>
        <v>36</v>
      </c>
      <c r="J3367" s="210" t="str" cm="1">
        <f t="array" ref="J3367" xml:space="preserve"> INDEX(切語上字資料表[聲母], 小韻資料表[[#This Row],[上字表識別號]])</f>
        <v>曉</v>
      </c>
      <c r="K3367" s="210" t="str" cm="1">
        <f t="array" ref="K3367" xml:space="preserve"> INDEX(切語上字資料表[聲母拼音碼], 小韻資料表[[#This Row],[上字表識別號]])</f>
        <v>h</v>
      </c>
      <c r="L3367" s="210" t="str" cm="1">
        <f t="array" ref="L3367" xml:space="preserve"> INDEX(切語上字資料表[清濁], 小韻資料表[[#This Row],[上字表識別號]])</f>
        <v>次清</v>
      </c>
      <c r="M3367" s="223" t="str" cm="1">
        <f t="array" ref="M3367" xml:space="preserve"> INDEX(切語上字資料表[發送收], 小韻資料表[[#This Row],[上字表識別號]])</f>
        <v>送氣</v>
      </c>
      <c r="N3367" s="205" cm="1">
        <f t="array" ref="N3367" xml:space="preserve"> MATCH(TRUE, ISNUMBER( SEARCH( RIGHT(小韻資料表[[#This Row],[切語]],1), 切語下字資料表[切語下字]) ), 0)</f>
        <v>148</v>
      </c>
      <c r="O3367" s="207" t="str" cm="1">
        <f t="array" ref="O3367" xml:space="preserve"> INDEX(切語下字資料表[韻母], 小韻資料表[[#This Row],[下字表識別號]])</f>
        <v>月合3</v>
      </c>
      <c r="P3367" s="207" t="str" cm="1">
        <f t="array" ref="P3367" xml:space="preserve"> INDEX(切語下字資料表[韻母拼音碼], 小韻資料表[[#This Row],[下字表識別號]])</f>
        <v>uat</v>
      </c>
      <c r="Q3367" s="210" t="str" cm="1">
        <f t="array" ref="Q3367" xml:space="preserve"> INDEX(設定表!$C$19:$C$23, INT( LEFT(小韻資料表[[#This Row],[目次編碼]],1) ))</f>
        <v>入</v>
      </c>
      <c r="R3367" s="210">
        <f xml:space="preserve">  INDEX(設定表!$C$8:$C$15, MATCH( (RIGHT(小韻資料表[[#This Row],[清濁]]) &amp; 小韻資料表[[#This Row],[調]]), 設定表!$B$8:$B$15, 0))</f>
        <v>4</v>
      </c>
      <c r="S3367" s="205" t="s">
        <v>309</v>
      </c>
      <c r="T3367" s="205" t="s">
        <v>309</v>
      </c>
      <c r="U3367" s="226" t="s">
        <v>309</v>
      </c>
      <c r="V3367" s="146" t="s">
        <v>309</v>
      </c>
      <c r="X3367" s="135"/>
      <c r="Y3367" s="135"/>
      <c r="AA3367" s="135"/>
      <c r="AB3367" s="134"/>
      <c r="AC3367" s="135"/>
      <c r="AD3367" s="135"/>
      <c r="AH3367" s="135"/>
      <c r="AI3367" s="135"/>
    </row>
    <row r="3368" spans="1:35" ht="31.5">
      <c r="A3368" s="205">
        <v>3364</v>
      </c>
      <c r="B3368" s="206" t="s">
        <v>11517</v>
      </c>
      <c r="C3368" s="207" t="str">
        <f xml:space="preserve"> _xlfn.CONCAT(小韻資料表[[#This Row],[聲母拼音碼]],小韻資料表[[#This Row],[韻母拼音碼]],小韻資料表[[#This Row],[調號]])</f>
        <v>Øiat4</v>
      </c>
      <c r="D3368" s="206" t="s">
        <v>11518</v>
      </c>
      <c r="E3368" s="208" t="s">
        <v>667</v>
      </c>
      <c r="F3368" s="205">
        <v>11</v>
      </c>
      <c r="G3368" s="209" t="s">
        <v>11519</v>
      </c>
      <c r="H3368" s="205">
        <f xml:space="preserve"> LEN(小韻資料表[[#This Row],[小韻字集]])</f>
        <v>6</v>
      </c>
      <c r="I3368" s="205" cm="1">
        <f t="array" ref="I3368" xml:space="preserve"> MATCH(TRUE, ISNUMBER( SEARCH( LEFT(小韻資料表[[#This Row],[切語]],1), 切語上字資料表[切語上字]) ), 0)</f>
        <v>35</v>
      </c>
      <c r="J3368" s="210" t="str" cm="1">
        <f t="array" ref="J3368" xml:space="preserve"> INDEX(切語上字資料表[聲母], 小韻資料表[[#This Row],[上字表識別號]])</f>
        <v>影</v>
      </c>
      <c r="K3368" s="210" t="str" cm="1">
        <f t="array" ref="K3368" xml:space="preserve"> INDEX(切語上字資料表[聲母拼音碼], 小韻資料表[[#This Row],[上字表識別號]])</f>
        <v>Ø</v>
      </c>
      <c r="L3368" s="210" t="str" cm="1">
        <f t="array" ref="L3368" xml:space="preserve"> INDEX(切語上字資料表[清濁], 小韻資料表[[#This Row],[上字表識別號]])</f>
        <v>全清</v>
      </c>
      <c r="M3368" s="223" t="str" cm="1">
        <f t="array" ref="M3368" xml:space="preserve"> INDEX(切語上字資料表[發送收], 小韻資料表[[#This Row],[上字表識別號]])</f>
        <v>發聲</v>
      </c>
      <c r="N3368" s="205" cm="1">
        <f t="array" ref="N3368" xml:space="preserve"> MATCH(TRUE, ISNUMBER( SEARCH( RIGHT(小韻資料表[[#This Row],[切語]],1), 切語下字資料表[切語下字]) ), 0)</f>
        <v>144</v>
      </c>
      <c r="O3368" s="207" t="str" cm="1">
        <f t="array" ref="O3368" xml:space="preserve"> INDEX(切語下字資料表[韻母], 小韻資料表[[#This Row],[下字表識別號]])</f>
        <v>月開3</v>
      </c>
      <c r="P3368" s="207" t="str" cm="1">
        <f t="array" ref="P3368" xml:space="preserve"> INDEX(切語下字資料表[韻母拼音碼], 小韻資料表[[#This Row],[下字表識別號]])</f>
        <v>iat</v>
      </c>
      <c r="Q3368" s="210" t="str" cm="1">
        <f t="array" ref="Q3368" xml:space="preserve"> INDEX(設定表!$C$19:$C$23, INT( LEFT(小韻資料表[[#This Row],[目次編碼]],1) ))</f>
        <v>入</v>
      </c>
      <c r="R3368" s="210">
        <f xml:space="preserve">  INDEX(設定表!$C$8:$C$15, MATCH( (RIGHT(小韻資料表[[#This Row],[清濁]]) &amp; 小韻資料表[[#This Row],[調]]), 設定表!$B$8:$B$15, 0))</f>
        <v>4</v>
      </c>
      <c r="S3368" s="205" t="s">
        <v>309</v>
      </c>
      <c r="T3368" s="205" t="s">
        <v>11520</v>
      </c>
      <c r="U3368" s="226" t="s">
        <v>309</v>
      </c>
      <c r="V3368" s="147" t="s">
        <v>309</v>
      </c>
      <c r="X3368" s="135"/>
      <c r="Y3368" s="135"/>
      <c r="AA3368" s="135"/>
      <c r="AB3368" s="134"/>
      <c r="AC3368" s="135"/>
      <c r="AD3368" s="135"/>
      <c r="AH3368" s="135"/>
      <c r="AI3368" s="135"/>
    </row>
    <row r="3369" spans="1:35" ht="31.5">
      <c r="A3369" s="205">
        <v>3365</v>
      </c>
      <c r="B3369" s="206" t="s">
        <v>11521</v>
      </c>
      <c r="C3369" s="207" t="str">
        <f xml:space="preserve"> _xlfn.CONCAT(小韻資料表[[#This Row],[聲母拼音碼]],小韻資料表[[#This Row],[韻母拼音碼]],小韻資料表[[#This Row],[調號]])</f>
        <v>hiat4</v>
      </c>
      <c r="D3369" s="206" t="s">
        <v>11522</v>
      </c>
      <c r="E3369" s="208" t="s">
        <v>667</v>
      </c>
      <c r="F3369" s="205">
        <v>12</v>
      </c>
      <c r="G3369" s="209" t="s">
        <v>11523</v>
      </c>
      <c r="H3369" s="205">
        <f xml:space="preserve"> LEN(小韻資料表[[#This Row],[小韻字集]])</f>
        <v>7</v>
      </c>
      <c r="I3369" s="205" cm="1">
        <f t="array" ref="I3369" xml:space="preserve"> MATCH(TRUE, ISNUMBER( SEARCH( LEFT(小韻資料表[[#This Row],[切語]],1), 切語上字資料表[切語上字]) ), 0)</f>
        <v>36</v>
      </c>
      <c r="J3369" s="210" t="str" cm="1">
        <f t="array" ref="J3369" xml:space="preserve"> INDEX(切語上字資料表[聲母], 小韻資料表[[#This Row],[上字表識別號]])</f>
        <v>曉</v>
      </c>
      <c r="K3369" s="210" t="str" cm="1">
        <f t="array" ref="K3369" xml:space="preserve"> INDEX(切語上字資料表[聲母拼音碼], 小韻資料表[[#This Row],[上字表識別號]])</f>
        <v>h</v>
      </c>
      <c r="L3369" s="210" t="str" cm="1">
        <f t="array" ref="L3369" xml:space="preserve"> INDEX(切語上字資料表[清濁], 小韻資料表[[#This Row],[上字表識別號]])</f>
        <v>次清</v>
      </c>
      <c r="M3369" s="223" t="str" cm="1">
        <f t="array" ref="M3369" xml:space="preserve"> INDEX(切語上字資料表[發送收], 小韻資料表[[#This Row],[上字表識別號]])</f>
        <v>送氣</v>
      </c>
      <c r="N3369" s="205" cm="1">
        <f t="array" ref="N3369" xml:space="preserve"> MATCH(TRUE, ISNUMBER( SEARCH( RIGHT(小韻資料表[[#This Row],[切語]],1), 切語下字資料表[切語下字]) ), 0)</f>
        <v>144</v>
      </c>
      <c r="O3369" s="207" t="str" cm="1">
        <f t="array" ref="O3369" xml:space="preserve"> INDEX(切語下字資料表[韻母], 小韻資料表[[#This Row],[下字表識別號]])</f>
        <v>月開3</v>
      </c>
      <c r="P3369" s="207" t="str" cm="1">
        <f t="array" ref="P3369" xml:space="preserve"> INDEX(切語下字資料表[韻母拼音碼], 小韻資料表[[#This Row],[下字表識別號]])</f>
        <v>iat</v>
      </c>
      <c r="Q3369" s="210" t="str" cm="1">
        <f t="array" ref="Q3369" xml:space="preserve"> INDEX(設定表!$C$19:$C$23, INT( LEFT(小韻資料表[[#This Row],[目次編碼]],1) ))</f>
        <v>入</v>
      </c>
      <c r="R3369" s="210">
        <f xml:space="preserve">  INDEX(設定表!$C$8:$C$15, MATCH( (RIGHT(小韻資料表[[#This Row],[清濁]]) &amp; 小韻資料表[[#This Row],[調]]), 設定表!$B$8:$B$15, 0))</f>
        <v>4</v>
      </c>
      <c r="S3369" s="205" t="s">
        <v>309</v>
      </c>
      <c r="T3369" s="205" t="s">
        <v>309</v>
      </c>
      <c r="U3369" s="226" t="s">
        <v>309</v>
      </c>
      <c r="V3369" s="146" t="s">
        <v>309</v>
      </c>
      <c r="X3369" s="135"/>
      <c r="Y3369" s="135"/>
      <c r="AA3369" s="135"/>
      <c r="AB3369" s="134"/>
      <c r="AC3369" s="135"/>
      <c r="AD3369" s="135"/>
      <c r="AH3369" s="135"/>
      <c r="AI3369" s="135"/>
    </row>
    <row r="3370" spans="1:35" ht="31.5">
      <c r="A3370" s="205">
        <v>3366</v>
      </c>
      <c r="B3370" s="206" t="s">
        <v>11524</v>
      </c>
      <c r="C3370" s="207" t="str">
        <f xml:space="preserve"> _xlfn.CONCAT(小韻資料表[[#This Row],[聲母拼音碼]],小韻資料表[[#This Row],[韻母拼音碼]],小韻資料表[[#This Row],[調號]])</f>
        <v>kiat4</v>
      </c>
      <c r="D3370" s="206" t="s">
        <v>11525</v>
      </c>
      <c r="E3370" s="208" t="s">
        <v>667</v>
      </c>
      <c r="F3370" s="205">
        <v>13</v>
      </c>
      <c r="G3370" s="209" t="s">
        <v>11526</v>
      </c>
      <c r="H3370" s="205">
        <f xml:space="preserve"> LEN(小韻資料表[[#This Row],[小韻字集]])</f>
        <v>8</v>
      </c>
      <c r="I3370" s="205" cm="1">
        <f t="array" ref="I3370" xml:space="preserve"> MATCH(TRUE, ISNUMBER( SEARCH( LEFT(小韻資料表[[#This Row],[切語]],1), 切語上字資料表[切語上字]) ), 0)</f>
        <v>1</v>
      </c>
      <c r="J3370" s="210" t="str" cm="1">
        <f t="array" ref="J3370" xml:space="preserve"> INDEX(切語上字資料表[聲母], 小韻資料表[[#This Row],[上字表識別號]])</f>
        <v>見</v>
      </c>
      <c r="K3370" s="210" t="str" cm="1">
        <f t="array" ref="K3370" xml:space="preserve"> INDEX(切語上字資料表[聲母拼音碼], 小韻資料表[[#This Row],[上字表識別號]])</f>
        <v>k</v>
      </c>
      <c r="L3370" s="210" t="str" cm="1">
        <f t="array" ref="L3370" xml:space="preserve"> INDEX(切語上字資料表[清濁], 小韻資料表[[#This Row],[上字表識別號]])</f>
        <v>全清</v>
      </c>
      <c r="M3370" s="223" t="str" cm="1">
        <f t="array" ref="M3370" xml:space="preserve"> INDEX(切語上字資料表[發送收], 小韻資料表[[#This Row],[上字表識別號]])</f>
        <v>發聲</v>
      </c>
      <c r="N3370" s="205" cm="1">
        <f t="array" ref="N3370" xml:space="preserve"> MATCH(TRUE, ISNUMBER( SEARCH( RIGHT(小韻資料表[[#This Row],[切語]],1), 切語下字資料表[切語下字]) ), 0)</f>
        <v>144</v>
      </c>
      <c r="O3370" s="207" t="str" cm="1">
        <f t="array" ref="O3370" xml:space="preserve"> INDEX(切語下字資料表[韻母], 小韻資料表[[#This Row],[下字表識別號]])</f>
        <v>月開3</v>
      </c>
      <c r="P3370" s="207" t="str" cm="1">
        <f t="array" ref="P3370" xml:space="preserve"> INDEX(切語下字資料表[韻母拼音碼], 小韻資料表[[#This Row],[下字表識別號]])</f>
        <v>iat</v>
      </c>
      <c r="Q3370" s="210" t="str" cm="1">
        <f t="array" ref="Q3370" xml:space="preserve"> INDEX(設定表!$C$19:$C$23, INT( LEFT(小韻資料表[[#This Row],[目次編碼]],1) ))</f>
        <v>入</v>
      </c>
      <c r="R3370" s="210">
        <f xml:space="preserve">  INDEX(設定表!$C$8:$C$15, MATCH( (RIGHT(小韻資料表[[#This Row],[清濁]]) &amp; 小韻資料表[[#This Row],[調]]), 設定表!$B$8:$B$15, 0))</f>
        <v>4</v>
      </c>
      <c r="S3370" s="205" t="s">
        <v>309</v>
      </c>
      <c r="T3370" s="205" t="s">
        <v>309</v>
      </c>
      <c r="U3370" s="226" t="s">
        <v>309</v>
      </c>
      <c r="V3370" s="147" t="s">
        <v>309</v>
      </c>
      <c r="X3370" s="135"/>
      <c r="Y3370" s="135"/>
      <c r="AA3370" s="135"/>
      <c r="AB3370" s="134"/>
      <c r="AC3370" s="135"/>
      <c r="AD3370" s="135"/>
      <c r="AH3370" s="135"/>
      <c r="AI3370" s="135"/>
    </row>
    <row r="3371" spans="1:35" ht="31.5">
      <c r="A3371" s="205">
        <v>3367</v>
      </c>
      <c r="B3371" s="206" t="s">
        <v>11527</v>
      </c>
      <c r="C3371" s="207" t="str">
        <f xml:space="preserve"> _xlfn.CONCAT(小韻資料表[[#This Row],[聲母拼音碼]],小韻資料表[[#This Row],[韻母拼音碼]],小韻資料表[[#This Row],[調號]])</f>
        <v>khiat8</v>
      </c>
      <c r="D3371" s="206" t="s">
        <v>11528</v>
      </c>
      <c r="E3371" s="208" t="s">
        <v>667</v>
      </c>
      <c r="F3371" s="205">
        <v>14</v>
      </c>
      <c r="G3371" s="209" t="s">
        <v>11529</v>
      </c>
      <c r="H3371" s="205">
        <f xml:space="preserve"> LEN(小韻資料表[[#This Row],[小韻字集]])</f>
        <v>6</v>
      </c>
      <c r="I3371" s="205" cm="1">
        <f t="array" ref="I3371" xml:space="preserve"> MATCH(TRUE, ISNUMBER( SEARCH( LEFT(小韻資料表[[#This Row],[切語]],1), 切語上字資料表[切語上字]) ), 0)</f>
        <v>3</v>
      </c>
      <c r="J3371" s="210" t="str" cm="1">
        <f t="array" ref="J3371" xml:space="preserve"> INDEX(切語上字資料表[聲母], 小韻資料表[[#This Row],[上字表識別號]])</f>
        <v>群</v>
      </c>
      <c r="K3371" s="210" t="str" cm="1">
        <f t="array" ref="K3371" xml:space="preserve"> INDEX(切語上字資料表[聲母拼音碼], 小韻資料表[[#This Row],[上字表識別號]])</f>
        <v>kh</v>
      </c>
      <c r="L3371" s="210" t="str" cm="1">
        <f t="array" ref="L3371" xml:space="preserve"> INDEX(切語上字資料表[清濁], 小韻資料表[[#This Row],[上字表識別號]])</f>
        <v>全濁</v>
      </c>
      <c r="M3371" s="223" cm="1">
        <f t="array" ref="M3371" xml:space="preserve"> INDEX(切語上字資料表[發送收], 小韻資料表[[#This Row],[上字表識別號]])</f>
        <v>0</v>
      </c>
      <c r="N3371" s="205" cm="1">
        <f t="array" ref="N3371" xml:space="preserve"> MATCH(TRUE, ISNUMBER( SEARCH( RIGHT(小韻資料表[[#This Row],[切語]],1), 切語下字資料表[切語下字]) ), 0)</f>
        <v>144</v>
      </c>
      <c r="O3371" s="207" t="str" cm="1">
        <f t="array" ref="O3371" xml:space="preserve"> INDEX(切語下字資料表[韻母], 小韻資料表[[#This Row],[下字表識別號]])</f>
        <v>月開3</v>
      </c>
      <c r="P3371" s="207" t="str" cm="1">
        <f t="array" ref="P3371" xml:space="preserve"> INDEX(切語下字資料表[韻母拼音碼], 小韻資料表[[#This Row],[下字表識別號]])</f>
        <v>iat</v>
      </c>
      <c r="Q3371" s="210" t="str" cm="1">
        <f t="array" ref="Q3371" xml:space="preserve"> INDEX(設定表!$C$19:$C$23, INT( LEFT(小韻資料表[[#This Row],[目次編碼]],1) ))</f>
        <v>入</v>
      </c>
      <c r="R3371" s="210">
        <f xml:space="preserve">  INDEX(設定表!$C$8:$C$15, MATCH( (RIGHT(小韻資料表[[#This Row],[清濁]]) &amp; 小韻資料表[[#This Row],[調]]), 設定表!$B$8:$B$15, 0))</f>
        <v>8</v>
      </c>
      <c r="S3371" s="205" t="s">
        <v>309</v>
      </c>
      <c r="T3371" s="205" t="s">
        <v>309</v>
      </c>
      <c r="U3371" s="226" t="s">
        <v>309</v>
      </c>
      <c r="V3371" s="146" t="s">
        <v>309</v>
      </c>
      <c r="X3371" s="135"/>
      <c r="Y3371" s="135"/>
      <c r="AA3371" s="135"/>
      <c r="AB3371" s="134"/>
      <c r="AC3371" s="135"/>
      <c r="AD3371" s="135"/>
      <c r="AH3371" s="135"/>
      <c r="AI3371" s="135"/>
    </row>
    <row r="3372" spans="1:35" ht="31.5">
      <c r="A3372" s="205">
        <v>3368</v>
      </c>
      <c r="B3372" s="206" t="s">
        <v>11530</v>
      </c>
      <c r="C3372" s="207" t="str">
        <f xml:space="preserve"> _xlfn.CONCAT(小韻資料表[[#This Row],[聲母拼音碼]],小韻資料表[[#This Row],[韻母拼音碼]],小韻資料表[[#This Row],[調號]])</f>
        <v>huat4</v>
      </c>
      <c r="D3372" s="206" t="s">
        <v>8594</v>
      </c>
      <c r="E3372" s="208" t="s">
        <v>667</v>
      </c>
      <c r="F3372" s="205">
        <v>15</v>
      </c>
      <c r="G3372" s="209" t="s">
        <v>8594</v>
      </c>
      <c r="H3372" s="205">
        <f xml:space="preserve"> LEN(小韻資料表[[#This Row],[小韻字集]])</f>
        <v>1</v>
      </c>
      <c r="I3372" s="205" cm="1">
        <f t="array" ref="I3372" xml:space="preserve"> MATCH(TRUE, ISNUMBER( SEARCH( LEFT(小韻資料表[[#This Row],[切語]],1), 切語上字資料表[切語上字]) ), 0)</f>
        <v>18</v>
      </c>
      <c r="J3372" s="210" t="str" cm="1">
        <f t="array" ref="J3372" xml:space="preserve"> INDEX(切語上字資料表[聲母], 小韻資料表[[#This Row],[上字表識別號]])</f>
        <v>敷</v>
      </c>
      <c r="K3372" s="210" t="str" cm="1">
        <f t="array" ref="K3372" xml:space="preserve"> INDEX(切語上字資料表[聲母拼音碼], 小韻資料表[[#This Row],[上字表識別號]])</f>
        <v>h</v>
      </c>
      <c r="L3372" s="210" t="str" cm="1">
        <f t="array" ref="L3372" xml:space="preserve"> INDEX(切語上字資料表[清濁], 小韻資料表[[#This Row],[上字表識別號]])</f>
        <v>次清</v>
      </c>
      <c r="M3372" s="223" t="str" cm="1">
        <f t="array" ref="M3372" xml:space="preserve"> INDEX(切語上字資料表[發送收], 小韻資料表[[#This Row],[上字表識別號]])</f>
        <v>送氣</v>
      </c>
      <c r="N3372" s="205" cm="1">
        <f t="array" ref="N3372" xml:space="preserve"> MATCH(TRUE, ISNUMBER( SEARCH( RIGHT(小韻資料表[[#This Row],[切語]],1), 切語下字資料表[切語下字]) ), 0)</f>
        <v>148</v>
      </c>
      <c r="O3372" s="207" t="str" cm="1">
        <f t="array" ref="O3372" xml:space="preserve"> INDEX(切語下字資料表[韻母], 小韻資料表[[#This Row],[下字表識別號]])</f>
        <v>月合3</v>
      </c>
      <c r="P3372" s="207" t="str" cm="1">
        <f t="array" ref="P3372" xml:space="preserve"> INDEX(切語下字資料表[韻母拼音碼], 小韻資料表[[#This Row],[下字表識別號]])</f>
        <v>uat</v>
      </c>
      <c r="Q3372" s="210" t="str" cm="1">
        <f t="array" ref="Q3372" xml:space="preserve"> INDEX(設定表!$C$19:$C$23, INT( LEFT(小韻資料表[[#This Row],[目次編碼]],1) ))</f>
        <v>入</v>
      </c>
      <c r="R3372" s="210">
        <f xml:space="preserve">  INDEX(設定表!$C$8:$C$15, MATCH( (RIGHT(小韻資料表[[#This Row],[清濁]]) &amp; 小韻資料表[[#This Row],[調]]), 設定表!$B$8:$B$15, 0))</f>
        <v>4</v>
      </c>
      <c r="S3372" s="205" t="s">
        <v>309</v>
      </c>
      <c r="T3372" s="205" t="s">
        <v>309</v>
      </c>
      <c r="U3372" s="226" t="s">
        <v>309</v>
      </c>
      <c r="V3372" s="147" t="s">
        <v>309</v>
      </c>
      <c r="X3372" s="135"/>
      <c r="Y3372" s="135"/>
      <c r="AA3372" s="135"/>
      <c r="AB3372" s="134"/>
      <c r="AC3372" s="135"/>
      <c r="AD3372" s="135"/>
      <c r="AH3372" s="135"/>
      <c r="AI3372" s="135"/>
    </row>
    <row r="3373" spans="1:35" ht="31.5">
      <c r="A3373" s="205">
        <v>3369</v>
      </c>
      <c r="B3373" s="206" t="s">
        <v>11531</v>
      </c>
      <c r="C3373" s="207" t="str">
        <f xml:space="preserve"> _xlfn.CONCAT(小韻資料表[[#This Row],[聲母拼音碼]],小韻資料表[[#This Row],[韻母拼音碼]],小韻資料表[[#This Row],[調號]])</f>
        <v>giat8</v>
      </c>
      <c r="D3373" s="206" t="s">
        <v>11532</v>
      </c>
      <c r="E3373" s="208" t="s">
        <v>667</v>
      </c>
      <c r="F3373" s="205">
        <v>16</v>
      </c>
      <c r="G3373" s="209" t="s">
        <v>11532</v>
      </c>
      <c r="H3373" s="205">
        <f xml:space="preserve"> LEN(小韻資料表[[#This Row],[小韻字集]])</f>
        <v>1</v>
      </c>
      <c r="I3373" s="205" cm="1">
        <f t="array" ref="I3373" xml:space="preserve"> MATCH(TRUE, ISNUMBER( SEARCH( LEFT(小韻資料表[[#This Row],[切語]],1), 切語上字資料表[切語上字]) ), 0)</f>
        <v>4</v>
      </c>
      <c r="J3373" s="210" t="str" cm="1">
        <f t="array" ref="J3373" xml:space="preserve"> INDEX(切語上字資料表[聲母], 小韻資料表[[#This Row],[上字表識別號]])</f>
        <v>疑</v>
      </c>
      <c r="K3373" s="210" t="str" cm="1">
        <f t="array" ref="K3373" xml:space="preserve"> INDEX(切語上字資料表[聲母拼音碼], 小韻資料表[[#This Row],[上字表識別號]])</f>
        <v>g</v>
      </c>
      <c r="L3373" s="210" t="str" cm="1">
        <f t="array" ref="L3373" xml:space="preserve"> INDEX(切語上字資料表[清濁], 小韻資料表[[#This Row],[上字表識別號]])</f>
        <v>次濁</v>
      </c>
      <c r="M3373" s="223" t="str" cm="1">
        <f t="array" ref="M3373" xml:space="preserve"> INDEX(切語上字資料表[發送收], 小韻資料表[[#This Row],[上字表識別號]])</f>
        <v>收聲</v>
      </c>
      <c r="N3373" s="205" cm="1">
        <f t="array" ref="N3373" xml:space="preserve"> MATCH(TRUE, ISNUMBER( SEARCH( RIGHT(小韻資料表[[#This Row],[切語]],1), 切語下字資料表[切語下字]) ), 0)</f>
        <v>144</v>
      </c>
      <c r="O3373" s="207" t="str" cm="1">
        <f t="array" ref="O3373" xml:space="preserve"> INDEX(切語下字資料表[韻母], 小韻資料表[[#This Row],[下字表識別號]])</f>
        <v>月開3</v>
      </c>
      <c r="P3373" s="207" t="str" cm="1">
        <f t="array" ref="P3373" xml:space="preserve"> INDEX(切語下字資料表[韻母拼音碼], 小韻資料表[[#This Row],[下字表識別號]])</f>
        <v>iat</v>
      </c>
      <c r="Q3373" s="210" t="str" cm="1">
        <f t="array" ref="Q3373" xml:space="preserve"> INDEX(設定表!$C$19:$C$23, INT( LEFT(小韻資料表[[#This Row],[目次編碼]],1) ))</f>
        <v>入</v>
      </c>
      <c r="R3373" s="210">
        <f xml:space="preserve">  INDEX(設定表!$C$8:$C$15, MATCH( (RIGHT(小韻資料表[[#This Row],[清濁]]) &amp; 小韻資料表[[#This Row],[調]]), 設定表!$B$8:$B$15, 0))</f>
        <v>8</v>
      </c>
      <c r="S3373" s="205" t="s">
        <v>309</v>
      </c>
      <c r="T3373" s="205" t="s">
        <v>309</v>
      </c>
      <c r="U3373" s="226" t="s">
        <v>309</v>
      </c>
      <c r="V3373" s="146" t="s">
        <v>309</v>
      </c>
      <c r="X3373" s="135"/>
      <c r="Y3373" s="135"/>
      <c r="AA3373" s="135"/>
      <c r="AB3373" s="134"/>
      <c r="AC3373" s="135"/>
      <c r="AD3373" s="135"/>
      <c r="AH3373" s="135"/>
      <c r="AI3373" s="135"/>
    </row>
    <row r="3374" spans="1:35" ht="31.5">
      <c r="A3374" s="205">
        <v>3370</v>
      </c>
      <c r="B3374" s="206" t="s">
        <v>11533</v>
      </c>
      <c r="C3374" s="207" t="str">
        <f xml:space="preserve"> _xlfn.CONCAT(小韻資料表[[#This Row],[聲母拼音碼]],小韻資料表[[#This Row],[韻母拼音碼]],小韻資料表[[#This Row],[調號]])</f>
        <v>mut8</v>
      </c>
      <c r="D3374" s="206" t="s">
        <v>11534</v>
      </c>
      <c r="E3374" s="208" t="s">
        <v>683</v>
      </c>
      <c r="F3374" s="205">
        <v>1</v>
      </c>
      <c r="G3374" s="209" t="s">
        <v>11535</v>
      </c>
      <c r="H3374" s="205">
        <f xml:space="preserve"> LEN(小韻資料表[[#This Row],[小韻字集]])</f>
        <v>9</v>
      </c>
      <c r="I3374" s="205" cm="1">
        <f t="array" ref="I3374" xml:space="preserve"> MATCH(TRUE, ISNUMBER( SEARCH( LEFT(小韻資料表[[#This Row],[切語]],1), 切語上字資料表[切語上字]) ), 0)</f>
        <v>16</v>
      </c>
      <c r="J3374" s="210" t="str" cm="1">
        <f t="array" ref="J3374" xml:space="preserve"> INDEX(切語上字資料表[聲母], 小韻資料表[[#This Row],[上字表識別號]])</f>
        <v>明</v>
      </c>
      <c r="K3374" s="210" t="str" cm="1">
        <f t="array" ref="K3374" xml:space="preserve"> INDEX(切語上字資料表[聲母拼音碼], 小韻資料表[[#This Row],[上字表識別號]])</f>
        <v>m</v>
      </c>
      <c r="L3374" s="210" t="str" cm="1">
        <f t="array" ref="L3374" xml:space="preserve"> INDEX(切語上字資料表[清濁], 小韻資料表[[#This Row],[上字表識別號]])</f>
        <v>次濁</v>
      </c>
      <c r="M3374" s="223" t="str" cm="1">
        <f t="array" ref="M3374" xml:space="preserve"> INDEX(切語上字資料表[發送收], 小韻資料表[[#This Row],[上字表識別號]])</f>
        <v>收聲</v>
      </c>
      <c r="N3374" s="205" cm="1">
        <f t="array" ref="N3374" xml:space="preserve"> MATCH(TRUE, ISNUMBER( SEARCH( RIGHT(小韻資料表[[#This Row],[切語]],1), 切語下字資料表[切語下字]) ), 0)</f>
        <v>152</v>
      </c>
      <c r="O3374" s="207" t="str" cm="1">
        <f t="array" ref="O3374" xml:space="preserve"> INDEX(切語下字資料表[韻母], 小韻資料表[[#This Row],[下字表識別號]])</f>
        <v>沒合3</v>
      </c>
      <c r="P3374" s="207" t="str" cm="1">
        <f t="array" ref="P3374" xml:space="preserve"> INDEX(切語下字資料表[韻母拼音碼], 小韻資料表[[#This Row],[下字表識別號]])</f>
        <v>ut</v>
      </c>
      <c r="Q3374" s="210" t="str" cm="1">
        <f t="array" ref="Q3374" xml:space="preserve"> INDEX(設定表!$C$19:$C$23, INT( LEFT(小韻資料表[[#This Row],[目次編碼]],1) ))</f>
        <v>入</v>
      </c>
      <c r="R3374" s="210">
        <f xml:space="preserve">  INDEX(設定表!$C$8:$C$15, MATCH( (RIGHT(小韻資料表[[#This Row],[清濁]]) &amp; 小韻資料表[[#This Row],[調]]), 設定表!$B$8:$B$15, 0))</f>
        <v>8</v>
      </c>
      <c r="S3374" s="205" t="s">
        <v>309</v>
      </c>
      <c r="T3374" s="205" t="s">
        <v>309</v>
      </c>
      <c r="U3374" s="226" t="s">
        <v>11536</v>
      </c>
      <c r="V3374" s="147" t="s">
        <v>309</v>
      </c>
      <c r="X3374" s="135"/>
      <c r="Y3374" s="135"/>
      <c r="AA3374" s="135"/>
      <c r="AB3374" s="134"/>
      <c r="AC3374" s="135"/>
      <c r="AD3374" s="135"/>
      <c r="AH3374" s="135"/>
      <c r="AI3374" s="135"/>
    </row>
    <row r="3375" spans="1:35" ht="31.5">
      <c r="A3375" s="205">
        <v>3371</v>
      </c>
      <c r="B3375" s="206" t="s">
        <v>11537</v>
      </c>
      <c r="C3375" s="207" t="str">
        <f xml:space="preserve"> _xlfn.CONCAT(小韻資料表[[#This Row],[聲母拼音碼]],小韻資料表[[#This Row],[韻母拼音碼]],小韻資料表[[#This Row],[調號]])</f>
        <v>thut4</v>
      </c>
      <c r="D3375" s="206" t="s">
        <v>11538</v>
      </c>
      <c r="E3375" s="208" t="s">
        <v>683</v>
      </c>
      <c r="F3375" s="205">
        <v>2</v>
      </c>
      <c r="G3375" s="209" t="s">
        <v>11538</v>
      </c>
      <c r="H3375" s="205">
        <f xml:space="preserve"> LEN(小韻資料表[[#This Row],[小韻字集]])</f>
        <v>2</v>
      </c>
      <c r="I3375" s="205" cm="1">
        <f t="array" ref="I3375" xml:space="preserve"> MATCH(TRUE, ISNUMBER( SEARCH( LEFT(小韻資料表[[#This Row],[切語]],1), 切語上字資料表[切語上字]) ), 0)</f>
        <v>6</v>
      </c>
      <c r="J3375" s="210" t="str" cm="1">
        <f t="array" ref="J3375" xml:space="preserve"> INDEX(切語上字資料表[聲母], 小韻資料表[[#This Row],[上字表識別號]])</f>
        <v>透</v>
      </c>
      <c r="K3375" s="210" t="str" cm="1">
        <f t="array" ref="K3375" xml:space="preserve"> INDEX(切語上字資料表[聲母拼音碼], 小韻資料表[[#This Row],[上字表識別號]])</f>
        <v>th</v>
      </c>
      <c r="L3375" s="210" t="str" cm="1">
        <f t="array" ref="L3375" xml:space="preserve"> INDEX(切語上字資料表[清濁], 小韻資料表[[#This Row],[上字表識別號]])</f>
        <v>次清</v>
      </c>
      <c r="M3375" s="223" t="str" cm="1">
        <f t="array" ref="M3375" xml:space="preserve"> INDEX(切語上字資料表[發送收], 小韻資料表[[#This Row],[上字表識別號]])</f>
        <v>送氣</v>
      </c>
      <c r="N3375" s="205" cm="1">
        <f t="array" ref="N3375" xml:space="preserve"> MATCH(TRUE, ISNUMBER( SEARCH( RIGHT(小韻資料表[[#This Row],[切語]],1), 切語下字資料表[切語下字]) ), 0)</f>
        <v>152</v>
      </c>
      <c r="O3375" s="207" t="str" cm="1">
        <f t="array" ref="O3375" xml:space="preserve"> INDEX(切語下字資料表[韻母], 小韻資料表[[#This Row],[下字表識別號]])</f>
        <v>沒合3</v>
      </c>
      <c r="P3375" s="207" t="str" cm="1">
        <f t="array" ref="P3375" xml:space="preserve"> INDEX(切語下字資料表[韻母拼音碼], 小韻資料表[[#This Row],[下字表識別號]])</f>
        <v>ut</v>
      </c>
      <c r="Q3375" s="210" t="str" cm="1">
        <f t="array" ref="Q3375" xml:space="preserve"> INDEX(設定表!$C$19:$C$23, INT( LEFT(小韻資料表[[#This Row],[目次編碼]],1) ))</f>
        <v>入</v>
      </c>
      <c r="R3375" s="210">
        <f xml:space="preserve">  INDEX(設定表!$C$8:$C$15, MATCH( (RIGHT(小韻資料表[[#This Row],[清濁]]) &amp; 小韻資料表[[#This Row],[調]]), 設定表!$B$8:$B$15, 0))</f>
        <v>4</v>
      </c>
      <c r="S3375" s="205" t="s">
        <v>309</v>
      </c>
      <c r="T3375" s="205" t="s">
        <v>309</v>
      </c>
      <c r="U3375" s="226" t="s">
        <v>309</v>
      </c>
      <c r="V3375" s="146" t="s">
        <v>309</v>
      </c>
      <c r="X3375" s="135"/>
      <c r="Y3375" s="135"/>
      <c r="AA3375" s="135"/>
      <c r="AB3375" s="134"/>
      <c r="AC3375" s="135"/>
      <c r="AD3375" s="135"/>
      <c r="AH3375" s="135"/>
      <c r="AI3375" s="135"/>
    </row>
    <row r="3376" spans="1:35" ht="31.5">
      <c r="A3376" s="205">
        <v>3372</v>
      </c>
      <c r="B3376" s="206" t="s">
        <v>11539</v>
      </c>
      <c r="C3376" s="207" t="str">
        <f xml:space="preserve"> _xlfn.CONCAT(小韻資料表[[#This Row],[聲母拼音碼]],小韻資料表[[#This Row],[韻母拼音碼]],小韻資料表[[#This Row],[調號]])</f>
        <v>kut4</v>
      </c>
      <c r="D3376" s="206" t="s">
        <v>11540</v>
      </c>
      <c r="E3376" s="208" t="s">
        <v>683</v>
      </c>
      <c r="F3376" s="205">
        <v>3</v>
      </c>
      <c r="G3376" s="209" t="s">
        <v>11541</v>
      </c>
      <c r="H3376" s="205">
        <f xml:space="preserve"> LEN(小韻資料表[[#This Row],[小韻字集]])</f>
        <v>16</v>
      </c>
      <c r="I3376" s="205" cm="1">
        <f t="array" ref="I3376" xml:space="preserve"> MATCH(TRUE, ISNUMBER( SEARCH( LEFT(小韻資料表[[#This Row],[切語]],1), 切語上字資料表[切語上字]) ), 0)</f>
        <v>1</v>
      </c>
      <c r="J3376" s="210" t="str" cm="1">
        <f t="array" ref="J3376" xml:space="preserve"> INDEX(切語上字資料表[聲母], 小韻資料表[[#This Row],[上字表識別號]])</f>
        <v>見</v>
      </c>
      <c r="K3376" s="210" t="str" cm="1">
        <f t="array" ref="K3376" xml:space="preserve"> INDEX(切語上字資料表[聲母拼音碼], 小韻資料表[[#This Row],[上字表識別號]])</f>
        <v>k</v>
      </c>
      <c r="L3376" s="210" t="str" cm="1">
        <f t="array" ref="L3376" xml:space="preserve"> INDEX(切語上字資料表[清濁], 小韻資料表[[#This Row],[上字表識別號]])</f>
        <v>全清</v>
      </c>
      <c r="M3376" s="223" t="str" cm="1">
        <f t="array" ref="M3376" xml:space="preserve"> INDEX(切語上字資料表[發送收], 小韻資料表[[#This Row],[上字表識別號]])</f>
        <v>發聲</v>
      </c>
      <c r="N3376" s="205" cm="1">
        <f t="array" ref="N3376" xml:space="preserve"> MATCH(TRUE, ISNUMBER( SEARCH( RIGHT(小韻資料表[[#This Row],[切語]],1), 切語下字資料表[切語下字]) ), 0)</f>
        <v>152</v>
      </c>
      <c r="O3376" s="207" t="str" cm="1">
        <f t="array" ref="O3376" xml:space="preserve"> INDEX(切語下字資料表[韻母], 小韻資料表[[#This Row],[下字表識別號]])</f>
        <v>沒合3</v>
      </c>
      <c r="P3376" s="207" t="str" cm="1">
        <f t="array" ref="P3376" xml:space="preserve"> INDEX(切語下字資料表[韻母拼音碼], 小韻資料表[[#This Row],[下字表識別號]])</f>
        <v>ut</v>
      </c>
      <c r="Q3376" s="210" t="str" cm="1">
        <f t="array" ref="Q3376" xml:space="preserve"> INDEX(設定表!$C$19:$C$23, INT( LEFT(小韻資料表[[#This Row],[目次編碼]],1) ))</f>
        <v>入</v>
      </c>
      <c r="R3376" s="210">
        <f xml:space="preserve">  INDEX(設定表!$C$8:$C$15, MATCH( (RIGHT(小韻資料表[[#This Row],[清濁]]) &amp; 小韻資料表[[#This Row],[調]]), 設定表!$B$8:$B$15, 0))</f>
        <v>4</v>
      </c>
      <c r="S3376" s="205" t="s">
        <v>309</v>
      </c>
      <c r="T3376" s="205" t="s">
        <v>309</v>
      </c>
      <c r="U3376" s="226" t="s">
        <v>309</v>
      </c>
      <c r="V3376" s="147" t="s">
        <v>309</v>
      </c>
      <c r="X3376" s="135"/>
      <c r="Y3376" s="135"/>
      <c r="AA3376" s="135"/>
      <c r="AB3376" s="134"/>
      <c r="AC3376" s="135"/>
      <c r="AD3376" s="135"/>
      <c r="AH3376" s="135"/>
      <c r="AI3376" s="135"/>
    </row>
    <row r="3377" spans="1:35" ht="63">
      <c r="A3377" s="205">
        <v>3373</v>
      </c>
      <c r="B3377" s="206" t="s">
        <v>11542</v>
      </c>
      <c r="C3377" s="207" t="str">
        <f xml:space="preserve"> _xlfn.CONCAT(小韻資料表[[#This Row],[聲母拼音碼]],小韻資料表[[#This Row],[韻母拼音碼]],小韻資料表[[#This Row],[調號]])</f>
        <v>put8</v>
      </c>
      <c r="D3377" s="206" t="s">
        <v>11543</v>
      </c>
      <c r="E3377" s="208" t="s">
        <v>683</v>
      </c>
      <c r="F3377" s="205">
        <v>4</v>
      </c>
      <c r="G3377" s="209" t="s">
        <v>11544</v>
      </c>
      <c r="H3377" s="205">
        <f xml:space="preserve"> LEN(小韻資料表[[#This Row],[小韻字集]])</f>
        <v>29</v>
      </c>
      <c r="I3377" s="205" cm="1">
        <f t="array" ref="I3377" xml:space="preserve"> MATCH(TRUE, ISNUMBER( SEARCH( LEFT(小韻資料表[[#This Row],[切語]],1), 切語上字資料表[切語上字]) ), 0)</f>
        <v>15</v>
      </c>
      <c r="J3377" s="210" t="str" cm="1">
        <f t="array" ref="J3377" xml:space="preserve"> INDEX(切語上字資料表[聲母], 小韻資料表[[#This Row],[上字表識別號]])</f>
        <v>並</v>
      </c>
      <c r="K3377" s="210" t="str" cm="1">
        <f t="array" ref="K3377" xml:space="preserve"> INDEX(切語上字資料表[聲母拼音碼], 小韻資料表[[#This Row],[上字表識別號]])</f>
        <v>p</v>
      </c>
      <c r="L3377" s="210" t="str" cm="1">
        <f t="array" ref="L3377" xml:space="preserve"> INDEX(切語上字資料表[清濁], 小韻資料表[[#This Row],[上字表識別號]])</f>
        <v>全濁</v>
      </c>
      <c r="M3377" s="223" cm="1">
        <f t="array" ref="M3377" xml:space="preserve"> INDEX(切語上字資料表[發送收], 小韻資料表[[#This Row],[上字表識別號]])</f>
        <v>0</v>
      </c>
      <c r="N3377" s="205" cm="1">
        <f t="array" ref="N3377" xml:space="preserve"> MATCH(TRUE, ISNUMBER( SEARCH( RIGHT(小韻資料表[[#This Row],[切語]],1), 切語下字資料表[切語下字]) ), 0)</f>
        <v>152</v>
      </c>
      <c r="O3377" s="207" t="str" cm="1">
        <f t="array" ref="O3377" xml:space="preserve"> INDEX(切語下字資料表[韻母], 小韻資料表[[#This Row],[下字表識別號]])</f>
        <v>沒合3</v>
      </c>
      <c r="P3377" s="207" t="str" cm="1">
        <f t="array" ref="P3377" xml:space="preserve"> INDEX(切語下字資料表[韻母拼音碼], 小韻資料表[[#This Row],[下字表識別號]])</f>
        <v>ut</v>
      </c>
      <c r="Q3377" s="210" t="str" cm="1">
        <f t="array" ref="Q3377" xml:space="preserve"> INDEX(設定表!$C$19:$C$23, INT( LEFT(小韻資料表[[#This Row],[目次編碼]],1) ))</f>
        <v>入</v>
      </c>
      <c r="R3377" s="210">
        <f xml:space="preserve">  INDEX(設定表!$C$8:$C$15, MATCH( (RIGHT(小韻資料表[[#This Row],[清濁]]) &amp; 小韻資料表[[#This Row],[調]]), 設定表!$B$8:$B$15, 0))</f>
        <v>8</v>
      </c>
      <c r="S3377" s="205" t="s">
        <v>309</v>
      </c>
      <c r="T3377" s="205" t="s">
        <v>309</v>
      </c>
      <c r="U3377" s="226" t="s">
        <v>309</v>
      </c>
      <c r="V3377" s="146" t="s">
        <v>309</v>
      </c>
      <c r="X3377" s="135"/>
      <c r="Y3377" s="135"/>
      <c r="AA3377" s="135"/>
      <c r="AB3377" s="134"/>
      <c r="AC3377" s="135"/>
      <c r="AD3377" s="135"/>
      <c r="AH3377" s="135"/>
      <c r="AI3377" s="135"/>
    </row>
    <row r="3378" spans="1:35" ht="31.5">
      <c r="A3378" s="205">
        <v>3374</v>
      </c>
      <c r="B3378" s="206" t="s">
        <v>11545</v>
      </c>
      <c r="C3378" s="207" t="str">
        <f xml:space="preserve"> _xlfn.CONCAT(小韻資料表[[#This Row],[聲母拼音碼]],小韻資料表[[#This Row],[韻母拼音碼]],小韻資料表[[#This Row],[調號]])</f>
        <v>tut4</v>
      </c>
      <c r="D3378" s="206" t="s">
        <v>11546</v>
      </c>
      <c r="E3378" s="208" t="s">
        <v>683</v>
      </c>
      <c r="F3378" s="205">
        <v>5</v>
      </c>
      <c r="G3378" s="209" t="s">
        <v>11547</v>
      </c>
      <c r="H3378" s="205">
        <f xml:space="preserve"> LEN(小韻資料表[[#This Row],[小韻字集]])</f>
        <v>6</v>
      </c>
      <c r="I3378" s="205" cm="1">
        <f t="array" ref="I3378" xml:space="preserve"> MATCH(TRUE, ISNUMBER( SEARCH( LEFT(小韻資料表[[#This Row],[切語]],1), 切語上字資料表[切語上字]) ), 0)</f>
        <v>5</v>
      </c>
      <c r="J3378" s="210" t="str" cm="1">
        <f t="array" ref="J3378" xml:space="preserve"> INDEX(切語上字資料表[聲母], 小韻資料表[[#This Row],[上字表識別號]])</f>
        <v>端</v>
      </c>
      <c r="K3378" s="210" t="str" cm="1">
        <f t="array" ref="K3378" xml:space="preserve"> INDEX(切語上字資料表[聲母拼音碼], 小韻資料表[[#This Row],[上字表識別號]])</f>
        <v>t</v>
      </c>
      <c r="L3378" s="210" t="str" cm="1">
        <f t="array" ref="L3378" xml:space="preserve"> INDEX(切語上字資料表[清濁], 小韻資料表[[#This Row],[上字表識別號]])</f>
        <v>全清</v>
      </c>
      <c r="M3378" s="223" t="str" cm="1">
        <f t="array" ref="M3378" xml:space="preserve"> INDEX(切語上字資料表[發送收], 小韻資料表[[#This Row],[上字表識別號]])</f>
        <v>發聲</v>
      </c>
      <c r="N3378" s="205" cm="1">
        <f t="array" ref="N3378" xml:space="preserve"> MATCH(TRUE, ISNUMBER( SEARCH( RIGHT(小韻資料表[[#This Row],[切語]],1), 切語下字資料表[切語下字]) ), 0)</f>
        <v>152</v>
      </c>
      <c r="O3378" s="207" t="str" cm="1">
        <f t="array" ref="O3378" xml:space="preserve"> INDEX(切語下字資料表[韻母], 小韻資料表[[#This Row],[下字表識別號]])</f>
        <v>沒合3</v>
      </c>
      <c r="P3378" s="207" t="str" cm="1">
        <f t="array" ref="P3378" xml:space="preserve"> INDEX(切語下字資料表[韻母拼音碼], 小韻資料表[[#This Row],[下字表識別號]])</f>
        <v>ut</v>
      </c>
      <c r="Q3378" s="210" t="str" cm="1">
        <f t="array" ref="Q3378" xml:space="preserve"> INDEX(設定表!$C$19:$C$23, INT( LEFT(小韻資料表[[#This Row],[目次編碼]],1) ))</f>
        <v>入</v>
      </c>
      <c r="R3378" s="210">
        <f xml:space="preserve">  INDEX(設定表!$C$8:$C$15, MATCH( (RIGHT(小韻資料表[[#This Row],[清濁]]) &amp; 小韻資料表[[#This Row],[調]]), 設定表!$B$8:$B$15, 0))</f>
        <v>4</v>
      </c>
      <c r="S3378" s="205" t="s">
        <v>309</v>
      </c>
      <c r="T3378" s="205" t="s">
        <v>309</v>
      </c>
      <c r="U3378" s="226" t="s">
        <v>309</v>
      </c>
      <c r="V3378" s="147" t="s">
        <v>309</v>
      </c>
      <c r="X3378" s="135"/>
      <c r="Y3378" s="135"/>
      <c r="AA3378" s="135"/>
      <c r="AB3378" s="134"/>
      <c r="AC3378" s="135"/>
      <c r="AD3378" s="135"/>
      <c r="AH3378" s="135"/>
      <c r="AI3378" s="135"/>
    </row>
    <row r="3379" spans="1:35" ht="31.5">
      <c r="A3379" s="205">
        <v>3375</v>
      </c>
      <c r="B3379" s="206" t="s">
        <v>11548</v>
      </c>
      <c r="C3379" s="207" t="str">
        <f xml:space="preserve"> _xlfn.CONCAT(小韻資料表[[#This Row],[聲母拼音碼]],小韻資料表[[#This Row],[韻母拼音碼]],小韻資料表[[#This Row],[調號]])</f>
        <v>thut4</v>
      </c>
      <c r="D3379" s="206" t="s">
        <v>11549</v>
      </c>
      <c r="E3379" s="208" t="s">
        <v>683</v>
      </c>
      <c r="F3379" s="205">
        <v>6</v>
      </c>
      <c r="G3379" s="209" t="s">
        <v>11550</v>
      </c>
      <c r="H3379" s="205">
        <f xml:space="preserve"> LEN(小韻資料表[[#This Row],[小韻字集]])</f>
        <v>8</v>
      </c>
      <c r="I3379" s="205" cm="1">
        <f t="array" ref="I3379" xml:space="preserve"> MATCH(TRUE, ISNUMBER( SEARCH( LEFT(小韻資料表[[#This Row],[切語]],1), 切語上字資料表[切語上字]) ), 0)</f>
        <v>6</v>
      </c>
      <c r="J3379" s="210" t="str" cm="1">
        <f t="array" ref="J3379" xml:space="preserve"> INDEX(切語上字資料表[聲母], 小韻資料表[[#This Row],[上字表識別號]])</f>
        <v>透</v>
      </c>
      <c r="K3379" s="210" t="str" cm="1">
        <f t="array" ref="K3379" xml:space="preserve"> INDEX(切語上字資料表[聲母拼音碼], 小韻資料表[[#This Row],[上字表識別號]])</f>
        <v>th</v>
      </c>
      <c r="L3379" s="210" t="str" cm="1">
        <f t="array" ref="L3379" xml:space="preserve"> INDEX(切語上字資料表[清濁], 小韻資料表[[#This Row],[上字表識別號]])</f>
        <v>次清</v>
      </c>
      <c r="M3379" s="223" t="str" cm="1">
        <f t="array" ref="M3379" xml:space="preserve"> INDEX(切語上字資料表[發送收], 小韻資料表[[#This Row],[上字表識別號]])</f>
        <v>送氣</v>
      </c>
      <c r="N3379" s="205" cm="1">
        <f t="array" ref="N3379" xml:space="preserve"> MATCH(TRUE, ISNUMBER( SEARCH( RIGHT(小韻資料表[[#This Row],[切語]],1), 切語下字資料表[切語下字]) ), 0)</f>
        <v>152</v>
      </c>
      <c r="O3379" s="207" t="str" cm="1">
        <f t="array" ref="O3379" xml:space="preserve"> INDEX(切語下字資料表[韻母], 小韻資料表[[#This Row],[下字表識別號]])</f>
        <v>沒合3</v>
      </c>
      <c r="P3379" s="207" t="str" cm="1">
        <f t="array" ref="P3379" xml:space="preserve"> INDEX(切語下字資料表[韻母拼音碼], 小韻資料表[[#This Row],[下字表識別號]])</f>
        <v>ut</v>
      </c>
      <c r="Q3379" s="210" t="str" cm="1">
        <f t="array" ref="Q3379" xml:space="preserve"> INDEX(設定表!$C$19:$C$23, INT( LEFT(小韻資料表[[#This Row],[目次編碼]],1) ))</f>
        <v>入</v>
      </c>
      <c r="R3379" s="210">
        <f xml:space="preserve">  INDEX(設定表!$C$8:$C$15, MATCH( (RIGHT(小韻資料表[[#This Row],[清濁]]) &amp; 小韻資料表[[#This Row],[調]]), 設定表!$B$8:$B$15, 0))</f>
        <v>4</v>
      </c>
      <c r="S3379" s="205" t="s">
        <v>309</v>
      </c>
      <c r="T3379" s="205" t="s">
        <v>309</v>
      </c>
      <c r="U3379" s="226" t="s">
        <v>309</v>
      </c>
      <c r="V3379" s="146" t="s">
        <v>309</v>
      </c>
      <c r="X3379" s="135"/>
      <c r="Y3379" s="135"/>
      <c r="AA3379" s="135"/>
      <c r="AB3379" s="134"/>
      <c r="AC3379" s="135"/>
      <c r="AD3379" s="135"/>
      <c r="AH3379" s="135"/>
      <c r="AI3379" s="135"/>
    </row>
    <row r="3380" spans="1:35" ht="31.5">
      <c r="A3380" s="205">
        <v>3376</v>
      </c>
      <c r="B3380" s="206" t="s">
        <v>11551</v>
      </c>
      <c r="C3380" s="207" t="str">
        <f xml:space="preserve"> _xlfn.CONCAT(小韻資料表[[#This Row],[聲母拼音碼]],小韻資料表[[#This Row],[韻母拼音碼]],小韻資料表[[#This Row],[調號]])</f>
        <v>tut8</v>
      </c>
      <c r="D3380" s="206" t="s">
        <v>11552</v>
      </c>
      <c r="E3380" s="208" t="s">
        <v>683</v>
      </c>
      <c r="F3380" s="205">
        <v>7</v>
      </c>
      <c r="G3380" s="209" t="s">
        <v>11553</v>
      </c>
      <c r="H3380" s="205">
        <f xml:space="preserve"> LEN(小韻資料表[[#This Row],[小韻字集]])</f>
        <v>18</v>
      </c>
      <c r="I3380" s="205" cm="1">
        <f t="array" ref="I3380" xml:space="preserve"> MATCH(TRUE, ISNUMBER( SEARCH( LEFT(小韻資料表[[#This Row],[切語]],1), 切語上字資料表[切語上字]) ), 0)</f>
        <v>7</v>
      </c>
      <c r="J3380" s="210" t="str" cm="1">
        <f t="array" ref="J3380" xml:space="preserve"> INDEX(切語上字資料表[聲母], 小韻資料表[[#This Row],[上字表識別號]])</f>
        <v>定</v>
      </c>
      <c r="K3380" s="210" t="str" cm="1">
        <f t="array" ref="K3380" xml:space="preserve"> INDEX(切語上字資料表[聲母拼音碼], 小韻資料表[[#This Row],[上字表識別號]])</f>
        <v>t</v>
      </c>
      <c r="L3380" s="210" t="str" cm="1">
        <f t="array" ref="L3380" xml:space="preserve"> INDEX(切語上字資料表[清濁], 小韻資料表[[#This Row],[上字表識別號]])</f>
        <v>全濁</v>
      </c>
      <c r="M3380" s="223" cm="1">
        <f t="array" ref="M3380" xml:space="preserve"> INDEX(切語上字資料表[發送收], 小韻資料表[[#This Row],[上字表識別號]])</f>
        <v>0</v>
      </c>
      <c r="N3380" s="205" cm="1">
        <f t="array" ref="N3380" xml:space="preserve"> MATCH(TRUE, ISNUMBER( SEARCH( RIGHT(小韻資料表[[#This Row],[切語]],1), 切語下字資料表[切語下字]) ), 0)</f>
        <v>152</v>
      </c>
      <c r="O3380" s="207" t="str" cm="1">
        <f t="array" ref="O3380" xml:space="preserve"> INDEX(切語下字資料表[韻母], 小韻資料表[[#This Row],[下字表識別號]])</f>
        <v>沒合3</v>
      </c>
      <c r="P3380" s="207" t="str" cm="1">
        <f t="array" ref="P3380" xml:space="preserve"> INDEX(切語下字資料表[韻母拼音碼], 小韻資料表[[#This Row],[下字表識別號]])</f>
        <v>ut</v>
      </c>
      <c r="Q3380" s="210" t="str" cm="1">
        <f t="array" ref="Q3380" xml:space="preserve"> INDEX(設定表!$C$19:$C$23, INT( LEFT(小韻資料表[[#This Row],[目次編碼]],1) ))</f>
        <v>入</v>
      </c>
      <c r="R3380" s="210">
        <f xml:space="preserve">  INDEX(設定表!$C$8:$C$15, MATCH( (RIGHT(小韻資料表[[#This Row],[清濁]]) &amp; 小韻資料表[[#This Row],[調]]), 設定表!$B$8:$B$15, 0))</f>
        <v>8</v>
      </c>
      <c r="S3380" s="205" t="s">
        <v>309</v>
      </c>
      <c r="T3380" s="205" t="s">
        <v>309</v>
      </c>
      <c r="U3380" s="226" t="s">
        <v>309</v>
      </c>
      <c r="V3380" s="147" t="s">
        <v>309</v>
      </c>
      <c r="X3380" s="135"/>
      <c r="Y3380" s="135"/>
      <c r="AA3380" s="135"/>
      <c r="AB3380" s="134"/>
      <c r="AC3380" s="135"/>
      <c r="AD3380" s="135"/>
      <c r="AH3380" s="135"/>
      <c r="AI3380" s="135"/>
    </row>
    <row r="3381" spans="1:35" ht="31.5">
      <c r="A3381" s="205">
        <v>3377</v>
      </c>
      <c r="B3381" s="206" t="s">
        <v>11554</v>
      </c>
      <c r="C3381" s="207" t="str">
        <f xml:space="preserve"> _xlfn.CONCAT(小韻資料表[[#This Row],[聲母拼音碼]],小韻資料表[[#This Row],[韻母拼音碼]],小韻資料表[[#This Row],[調號]])</f>
        <v>Øut4</v>
      </c>
      <c r="D3381" s="206" t="s">
        <v>11555</v>
      </c>
      <c r="E3381" s="208" t="s">
        <v>683</v>
      </c>
      <c r="F3381" s="205">
        <v>8</v>
      </c>
      <c r="G3381" s="209" t="s">
        <v>11556</v>
      </c>
      <c r="H3381" s="205">
        <f xml:space="preserve"> LEN(小韻資料表[[#This Row],[小韻字集]])</f>
        <v>10</v>
      </c>
      <c r="I3381" s="205" cm="1">
        <f t="array" ref="I3381" xml:space="preserve"> MATCH(TRUE, ISNUMBER( SEARCH( LEFT(小韻資料表[[#This Row],[切語]],1), 切語上字資料表[切語上字]) ), 0)</f>
        <v>35</v>
      </c>
      <c r="J3381" s="210" t="str" cm="1">
        <f t="array" ref="J3381" xml:space="preserve"> INDEX(切語上字資料表[聲母], 小韻資料表[[#This Row],[上字表識別號]])</f>
        <v>影</v>
      </c>
      <c r="K3381" s="210" t="str" cm="1">
        <f t="array" ref="K3381" xml:space="preserve"> INDEX(切語上字資料表[聲母拼音碼], 小韻資料表[[#This Row],[上字表識別號]])</f>
        <v>Ø</v>
      </c>
      <c r="L3381" s="210" t="str" cm="1">
        <f t="array" ref="L3381" xml:space="preserve"> INDEX(切語上字資料表[清濁], 小韻資料表[[#This Row],[上字表識別號]])</f>
        <v>全清</v>
      </c>
      <c r="M3381" s="223" t="str" cm="1">
        <f t="array" ref="M3381" xml:space="preserve"> INDEX(切語上字資料表[發送收], 小韻資料表[[#This Row],[上字表識別號]])</f>
        <v>發聲</v>
      </c>
      <c r="N3381" s="205" cm="1">
        <f t="array" ref="N3381" xml:space="preserve"> MATCH(TRUE, ISNUMBER( SEARCH( RIGHT(小韻資料表[[#This Row],[切語]],1), 切語下字資料表[切語下字]) ), 0)</f>
        <v>152</v>
      </c>
      <c r="O3381" s="207" t="str" cm="1">
        <f t="array" ref="O3381" xml:space="preserve"> INDEX(切語下字資料表[韻母], 小韻資料表[[#This Row],[下字表識別號]])</f>
        <v>沒合3</v>
      </c>
      <c r="P3381" s="207" t="str" cm="1">
        <f t="array" ref="P3381" xml:space="preserve"> INDEX(切語下字資料表[韻母拼音碼], 小韻資料表[[#This Row],[下字表識別號]])</f>
        <v>ut</v>
      </c>
      <c r="Q3381" s="210" t="str" cm="1">
        <f t="array" ref="Q3381" xml:space="preserve"> INDEX(設定表!$C$19:$C$23, INT( LEFT(小韻資料表[[#This Row],[目次編碼]],1) ))</f>
        <v>入</v>
      </c>
      <c r="R3381" s="210">
        <f xml:space="preserve">  INDEX(設定表!$C$8:$C$15, MATCH( (RIGHT(小韻資料表[[#This Row],[清濁]]) &amp; 小韻資料表[[#This Row],[調]]), 設定表!$B$8:$B$15, 0))</f>
        <v>4</v>
      </c>
      <c r="S3381" s="205" t="s">
        <v>309</v>
      </c>
      <c r="T3381" s="205" t="s">
        <v>309</v>
      </c>
      <c r="U3381" s="226" t="s">
        <v>11557</v>
      </c>
      <c r="V3381" s="146" t="s">
        <v>309</v>
      </c>
      <c r="X3381" s="135"/>
      <c r="Y3381" s="135"/>
      <c r="AA3381" s="135"/>
      <c r="AB3381" s="134"/>
      <c r="AC3381" s="135"/>
      <c r="AD3381" s="135"/>
      <c r="AH3381" s="135"/>
      <c r="AI3381" s="135"/>
    </row>
    <row r="3382" spans="1:35" ht="31.5">
      <c r="A3382" s="205">
        <v>3378</v>
      </c>
      <c r="B3382" s="206" t="s">
        <v>11558</v>
      </c>
      <c r="C3382" s="207" t="str">
        <f xml:space="preserve"> _xlfn.CONCAT(小韻資料表[[#This Row],[聲母拼音碼]],小韻資料表[[#This Row],[韻母拼音碼]],小韻資料表[[#This Row],[調號]])</f>
        <v>hut4</v>
      </c>
      <c r="D3382" s="206" t="s">
        <v>11559</v>
      </c>
      <c r="E3382" s="208" t="s">
        <v>683</v>
      </c>
      <c r="F3382" s="205">
        <v>9</v>
      </c>
      <c r="G3382" s="209" t="s">
        <v>11560</v>
      </c>
      <c r="H3382" s="205">
        <f xml:space="preserve"> LEN(小韻資料表[[#This Row],[小韻字集]])</f>
        <v>22</v>
      </c>
      <c r="I3382" s="205" cm="1">
        <f t="array" ref="I3382" xml:space="preserve"> MATCH(TRUE, ISNUMBER( SEARCH( LEFT(小韻資料表[[#This Row],[切語]],1), 切語上字資料表[切語上字]) ), 0)</f>
        <v>36</v>
      </c>
      <c r="J3382" s="210" t="str" cm="1">
        <f t="array" ref="J3382" xml:space="preserve"> INDEX(切語上字資料表[聲母], 小韻資料表[[#This Row],[上字表識別號]])</f>
        <v>曉</v>
      </c>
      <c r="K3382" s="210" t="str" cm="1">
        <f t="array" ref="K3382" xml:space="preserve"> INDEX(切語上字資料表[聲母拼音碼], 小韻資料表[[#This Row],[上字表識別號]])</f>
        <v>h</v>
      </c>
      <c r="L3382" s="210" t="str" cm="1">
        <f t="array" ref="L3382" xml:space="preserve"> INDEX(切語上字資料表[清濁], 小韻資料表[[#This Row],[上字表識別號]])</f>
        <v>次清</v>
      </c>
      <c r="M3382" s="223" t="str" cm="1">
        <f t="array" ref="M3382" xml:space="preserve"> INDEX(切語上字資料表[發送收], 小韻資料表[[#This Row],[上字表識別號]])</f>
        <v>送氣</v>
      </c>
      <c r="N3382" s="205" cm="1">
        <f t="array" ref="N3382" xml:space="preserve"> MATCH(TRUE, ISNUMBER( SEARCH( RIGHT(小韻資料表[[#This Row],[切語]],1), 切語下字資料表[切語下字]) ), 0)</f>
        <v>152</v>
      </c>
      <c r="O3382" s="207" t="str" cm="1">
        <f t="array" ref="O3382" xml:space="preserve"> INDEX(切語下字資料表[韻母], 小韻資料表[[#This Row],[下字表識別號]])</f>
        <v>沒合3</v>
      </c>
      <c r="P3382" s="207" t="str" cm="1">
        <f t="array" ref="P3382" xml:space="preserve"> INDEX(切語下字資料表[韻母拼音碼], 小韻資料表[[#This Row],[下字表識別號]])</f>
        <v>ut</v>
      </c>
      <c r="Q3382" s="210" t="str" cm="1">
        <f t="array" ref="Q3382" xml:space="preserve"> INDEX(設定表!$C$19:$C$23, INT( LEFT(小韻資料表[[#This Row],[目次編碼]],1) ))</f>
        <v>入</v>
      </c>
      <c r="R3382" s="210">
        <f xml:space="preserve">  INDEX(設定表!$C$8:$C$15, MATCH( (RIGHT(小韻資料表[[#This Row],[清濁]]) &amp; 小韻資料表[[#This Row],[調]]), 設定表!$B$8:$B$15, 0))</f>
        <v>4</v>
      </c>
      <c r="S3382" s="205" t="s">
        <v>11561</v>
      </c>
      <c r="T3382" s="205" t="s">
        <v>309</v>
      </c>
      <c r="U3382" s="226" t="s">
        <v>309</v>
      </c>
      <c r="V3382" s="147" t="s">
        <v>309</v>
      </c>
      <c r="X3382" s="135"/>
      <c r="Y3382" s="135"/>
      <c r="AA3382" s="135"/>
      <c r="AB3382" s="134"/>
      <c r="AC3382" s="135"/>
      <c r="AD3382" s="135"/>
      <c r="AH3382" s="135"/>
      <c r="AI3382" s="135"/>
    </row>
    <row r="3383" spans="1:35" ht="31.5">
      <c r="A3383" s="205">
        <v>3379</v>
      </c>
      <c r="B3383" s="206" t="s">
        <v>11562</v>
      </c>
      <c r="C3383" s="207" t="str">
        <f xml:space="preserve"> _xlfn.CONCAT(小韻資料表[[#This Row],[聲母拼音碼]],小韻資料表[[#This Row],[韻母拼音碼]],小韻資料表[[#This Row],[調號]])</f>
        <v>gut8</v>
      </c>
      <c r="D3383" s="206" t="s">
        <v>11563</v>
      </c>
      <c r="E3383" s="208" t="s">
        <v>683</v>
      </c>
      <c r="F3383" s="205">
        <v>10</v>
      </c>
      <c r="G3383" s="209" t="s">
        <v>11564</v>
      </c>
      <c r="H3383" s="205">
        <f xml:space="preserve"> LEN(小韻資料表[[#This Row],[小韻字集]])</f>
        <v>21</v>
      </c>
      <c r="I3383" s="205" cm="1">
        <f t="array" ref="I3383" xml:space="preserve"> MATCH(TRUE, ISNUMBER( SEARCH( LEFT(小韻資料表[[#This Row],[切語]],1), 切語上字資料表[切語上字]) ), 0)</f>
        <v>4</v>
      </c>
      <c r="J3383" s="210" t="str" cm="1">
        <f t="array" ref="J3383" xml:space="preserve"> INDEX(切語上字資料表[聲母], 小韻資料表[[#This Row],[上字表識別號]])</f>
        <v>疑</v>
      </c>
      <c r="K3383" s="210" t="str" cm="1">
        <f t="array" ref="K3383" xml:space="preserve"> INDEX(切語上字資料表[聲母拼音碼], 小韻資料表[[#This Row],[上字表識別號]])</f>
        <v>g</v>
      </c>
      <c r="L3383" s="210" t="str" cm="1">
        <f t="array" ref="L3383" xml:space="preserve"> INDEX(切語上字資料表[清濁], 小韻資料表[[#This Row],[上字表識別號]])</f>
        <v>次濁</v>
      </c>
      <c r="M3383" s="223" t="str" cm="1">
        <f t="array" ref="M3383" xml:space="preserve"> INDEX(切語上字資料表[發送收], 小韻資料表[[#This Row],[上字表識別號]])</f>
        <v>收聲</v>
      </c>
      <c r="N3383" s="205" cm="1">
        <f t="array" ref="N3383" xml:space="preserve"> MATCH(TRUE, ISNUMBER( SEARCH( RIGHT(小韻資料表[[#This Row],[切語]],1), 切語下字資料表[切語下字]) ), 0)</f>
        <v>152</v>
      </c>
      <c r="O3383" s="207" t="str" cm="1">
        <f t="array" ref="O3383" xml:space="preserve"> INDEX(切語下字資料表[韻母], 小韻資料表[[#This Row],[下字表識別號]])</f>
        <v>沒合3</v>
      </c>
      <c r="P3383" s="207" t="str" cm="1">
        <f t="array" ref="P3383" xml:space="preserve"> INDEX(切語下字資料表[韻母拼音碼], 小韻資料表[[#This Row],[下字表識別號]])</f>
        <v>ut</v>
      </c>
      <c r="Q3383" s="210" t="str" cm="1">
        <f t="array" ref="Q3383" xml:space="preserve"> INDEX(設定表!$C$19:$C$23, INT( LEFT(小韻資料表[[#This Row],[目次編碼]],1) ))</f>
        <v>入</v>
      </c>
      <c r="R3383" s="210">
        <f xml:space="preserve">  INDEX(設定表!$C$8:$C$15, MATCH( (RIGHT(小韻資料表[[#This Row],[清濁]]) &amp; 小韻資料表[[#This Row],[調]]), 設定表!$B$8:$B$15, 0))</f>
        <v>8</v>
      </c>
      <c r="S3383" s="205" t="s">
        <v>309</v>
      </c>
      <c r="T3383" s="205" t="s">
        <v>309</v>
      </c>
      <c r="U3383" s="226" t="s">
        <v>309</v>
      </c>
      <c r="V3383" s="146" t="s">
        <v>309</v>
      </c>
      <c r="X3383" s="135"/>
      <c r="Y3383" s="135"/>
      <c r="AA3383" s="135"/>
      <c r="AB3383" s="134"/>
      <c r="AC3383" s="135"/>
      <c r="AD3383" s="135"/>
      <c r="AH3383" s="135"/>
      <c r="AI3383" s="135"/>
    </row>
    <row r="3384" spans="1:35" ht="31.5">
      <c r="A3384" s="205">
        <v>3380</v>
      </c>
      <c r="B3384" s="206" t="s">
        <v>11565</v>
      </c>
      <c r="C3384" s="207" t="str">
        <f xml:space="preserve"> _xlfn.CONCAT(小韻資料表[[#This Row],[聲母拼音碼]],小韻資料表[[#This Row],[韻母拼音碼]],小韻資料表[[#This Row],[調號]])</f>
        <v>phut4</v>
      </c>
      <c r="D3384" s="206" t="s">
        <v>11566</v>
      </c>
      <c r="E3384" s="208" t="s">
        <v>683</v>
      </c>
      <c r="F3384" s="205">
        <v>11</v>
      </c>
      <c r="G3384" s="209" t="s">
        <v>11567</v>
      </c>
      <c r="H3384" s="205">
        <f xml:space="preserve"> LEN(小韻資料表[[#This Row],[小韻字集]])</f>
        <v>5</v>
      </c>
      <c r="I3384" s="205" cm="1">
        <f t="array" ref="I3384" xml:space="preserve"> MATCH(TRUE, ISNUMBER( SEARCH( LEFT(小韻資料表[[#This Row],[切語]],1), 切語上字資料表[切語上字]) ), 0)</f>
        <v>14</v>
      </c>
      <c r="J3384" s="210" t="str" cm="1">
        <f t="array" ref="J3384" xml:space="preserve"> INDEX(切語上字資料表[聲母], 小韻資料表[[#This Row],[上字表識別號]])</f>
        <v>滂</v>
      </c>
      <c r="K3384" s="210" t="str" cm="1">
        <f t="array" ref="K3384" xml:space="preserve"> INDEX(切語上字資料表[聲母拼音碼], 小韻資料表[[#This Row],[上字表識別號]])</f>
        <v>ph</v>
      </c>
      <c r="L3384" s="210" t="str" cm="1">
        <f t="array" ref="L3384" xml:space="preserve"> INDEX(切語上字資料表[清濁], 小韻資料表[[#This Row],[上字表識別號]])</f>
        <v>次清</v>
      </c>
      <c r="M3384" s="223" t="str" cm="1">
        <f t="array" ref="M3384" xml:space="preserve"> INDEX(切語上字資料表[發送收], 小韻資料表[[#This Row],[上字表識別號]])</f>
        <v>送氣</v>
      </c>
      <c r="N3384" s="205" cm="1">
        <f t="array" ref="N3384" xml:space="preserve"> MATCH(TRUE, ISNUMBER( SEARCH( RIGHT(小韻資料表[[#This Row],[切語]],1), 切語下字資料表[切語下字]) ), 0)</f>
        <v>152</v>
      </c>
      <c r="O3384" s="207" t="str" cm="1">
        <f t="array" ref="O3384" xml:space="preserve"> INDEX(切語下字資料表[韻母], 小韻資料表[[#This Row],[下字表識別號]])</f>
        <v>沒合3</v>
      </c>
      <c r="P3384" s="207" t="str" cm="1">
        <f t="array" ref="P3384" xml:space="preserve"> INDEX(切語下字資料表[韻母拼音碼], 小韻資料表[[#This Row],[下字表識別號]])</f>
        <v>ut</v>
      </c>
      <c r="Q3384" s="210" t="str" cm="1">
        <f t="array" ref="Q3384" xml:space="preserve"> INDEX(設定表!$C$19:$C$23, INT( LEFT(小韻資料表[[#This Row],[目次編碼]],1) ))</f>
        <v>入</v>
      </c>
      <c r="R3384" s="210">
        <f xml:space="preserve">  INDEX(設定表!$C$8:$C$15, MATCH( (RIGHT(小韻資料表[[#This Row],[清濁]]) &amp; 小韻資料表[[#This Row],[調]]), 設定表!$B$8:$B$15, 0))</f>
        <v>4</v>
      </c>
      <c r="S3384" s="205" t="s">
        <v>309</v>
      </c>
      <c r="T3384" s="205" t="s">
        <v>309</v>
      </c>
      <c r="U3384" s="226" t="s">
        <v>309</v>
      </c>
      <c r="V3384" s="147" t="s">
        <v>309</v>
      </c>
      <c r="X3384" s="135"/>
      <c r="Y3384" s="135"/>
      <c r="AA3384" s="135"/>
      <c r="AB3384" s="134"/>
      <c r="AC3384" s="135"/>
      <c r="AD3384" s="135"/>
      <c r="AH3384" s="135"/>
      <c r="AI3384" s="135"/>
    </row>
    <row r="3385" spans="1:35" ht="31.5">
      <c r="A3385" s="205">
        <v>3381</v>
      </c>
      <c r="B3385" s="206" t="s">
        <v>11568</v>
      </c>
      <c r="C3385" s="207" t="str">
        <f xml:space="preserve"> _xlfn.CONCAT(小韻資料表[[#This Row],[聲母拼音碼]],小韻資料表[[#This Row],[韻母拼音碼]],小韻資料表[[#This Row],[調號]])</f>
        <v>lut8</v>
      </c>
      <c r="D3385" s="206" t="s">
        <v>11569</v>
      </c>
      <c r="E3385" s="208" t="s">
        <v>683</v>
      </c>
      <c r="F3385" s="205">
        <v>12</v>
      </c>
      <c r="G3385" s="209" t="s">
        <v>11570</v>
      </c>
      <c r="H3385" s="205">
        <f xml:space="preserve"> LEN(小韻資料表[[#This Row],[小韻字集]])</f>
        <v>8</v>
      </c>
      <c r="I3385" s="205" cm="1">
        <f t="array" ref="I3385" xml:space="preserve"> MATCH(TRUE, ISNUMBER( SEARCH( LEFT(小韻資料表[[#This Row],[切語]],1), 切語上字資料表[切語上字]) ), 0)</f>
        <v>40</v>
      </c>
      <c r="J3385" s="210" t="str" cm="1">
        <f t="array" ref="J3385" xml:space="preserve"> INDEX(切語上字資料表[聲母], 小韻資料表[[#This Row],[上字表識別號]])</f>
        <v>來</v>
      </c>
      <c r="K3385" s="210" t="str" cm="1">
        <f t="array" ref="K3385" xml:space="preserve"> INDEX(切語上字資料表[聲母拼音碼], 小韻資料表[[#This Row],[上字表識別號]])</f>
        <v>l</v>
      </c>
      <c r="L3385" s="210" t="str" cm="1">
        <f t="array" ref="L3385" xml:space="preserve"> INDEX(切語上字資料表[清濁], 小韻資料表[[#This Row],[上字表識別號]])</f>
        <v>次濁</v>
      </c>
      <c r="M3385" s="223" t="str" cm="1">
        <f t="array" ref="M3385" xml:space="preserve"> INDEX(切語上字資料表[發送收], 小韻資料表[[#This Row],[上字表識別號]])</f>
        <v>收聲</v>
      </c>
      <c r="N3385" s="205" cm="1">
        <f t="array" ref="N3385" xml:space="preserve"> MATCH(TRUE, ISNUMBER( SEARCH( RIGHT(小韻資料表[[#This Row],[切語]],1), 切語下字資料表[切語下字]) ), 0)</f>
        <v>152</v>
      </c>
      <c r="O3385" s="207" t="str" cm="1">
        <f t="array" ref="O3385" xml:space="preserve"> INDEX(切語下字資料表[韻母], 小韻資料表[[#This Row],[下字表識別號]])</f>
        <v>沒合3</v>
      </c>
      <c r="P3385" s="207" t="str" cm="1">
        <f t="array" ref="P3385" xml:space="preserve"> INDEX(切語下字資料表[韻母拼音碼], 小韻資料表[[#This Row],[下字表識別號]])</f>
        <v>ut</v>
      </c>
      <c r="Q3385" s="210" t="str" cm="1">
        <f t="array" ref="Q3385" xml:space="preserve"> INDEX(設定表!$C$19:$C$23, INT( LEFT(小韻資料表[[#This Row],[目次編碼]],1) ))</f>
        <v>入</v>
      </c>
      <c r="R3385" s="210">
        <f xml:space="preserve">  INDEX(設定表!$C$8:$C$15, MATCH( (RIGHT(小韻資料表[[#This Row],[清濁]]) &amp; 小韻資料表[[#This Row],[調]]), 設定表!$B$8:$B$15, 0))</f>
        <v>8</v>
      </c>
      <c r="S3385" s="205" t="s">
        <v>11571</v>
      </c>
      <c r="T3385" s="205" t="s">
        <v>309</v>
      </c>
      <c r="U3385" s="226" t="s">
        <v>309</v>
      </c>
      <c r="V3385" s="146" t="s">
        <v>309</v>
      </c>
      <c r="X3385" s="135"/>
      <c r="Y3385" s="135"/>
      <c r="AA3385" s="135"/>
      <c r="AB3385" s="134"/>
      <c r="AC3385" s="135"/>
      <c r="AD3385" s="135"/>
      <c r="AH3385" s="135"/>
      <c r="AI3385" s="135"/>
    </row>
    <row r="3386" spans="1:35" ht="31.5">
      <c r="A3386" s="205">
        <v>3382</v>
      </c>
      <c r="B3386" s="206" t="s">
        <v>11572</v>
      </c>
      <c r="C3386" s="207" t="str">
        <f xml:space="preserve"> _xlfn.CONCAT(小韻資料表[[#This Row],[聲母拼音碼]],小韻資料表[[#This Row],[韻母拼音碼]],小韻資料表[[#This Row],[調號]])</f>
        <v>khut4</v>
      </c>
      <c r="D3386" s="206" t="s">
        <v>11573</v>
      </c>
      <c r="E3386" s="208" t="s">
        <v>683</v>
      </c>
      <c r="F3386" s="205">
        <v>13</v>
      </c>
      <c r="G3386" s="209" t="s">
        <v>11574</v>
      </c>
      <c r="H3386" s="205">
        <f xml:space="preserve"> LEN(小韻資料表[[#This Row],[小韻字集]])</f>
        <v>20</v>
      </c>
      <c r="I3386" s="205" cm="1">
        <f t="array" ref="I3386" xml:space="preserve"> MATCH(TRUE, ISNUMBER( SEARCH( LEFT(小韻資料表[[#This Row],[切語]],1), 切語上字資料表[切語上字]) ), 0)</f>
        <v>2</v>
      </c>
      <c r="J3386" s="210" t="str" cm="1">
        <f t="array" ref="J3386" xml:space="preserve"> INDEX(切語上字資料表[聲母], 小韻資料表[[#This Row],[上字表識別號]])</f>
        <v>溪</v>
      </c>
      <c r="K3386" s="210" t="str" cm="1">
        <f t="array" ref="K3386" xml:space="preserve"> INDEX(切語上字資料表[聲母拼音碼], 小韻資料表[[#This Row],[上字表識別號]])</f>
        <v>kh</v>
      </c>
      <c r="L3386" s="210" t="str" cm="1">
        <f t="array" ref="L3386" xml:space="preserve"> INDEX(切語上字資料表[清濁], 小韻資料表[[#This Row],[上字表識別號]])</f>
        <v>次清</v>
      </c>
      <c r="M3386" s="223" t="str" cm="1">
        <f t="array" ref="M3386" xml:space="preserve"> INDEX(切語上字資料表[發送收], 小韻資料表[[#This Row],[上字表識別號]])</f>
        <v>送氣</v>
      </c>
      <c r="N3386" s="205" cm="1">
        <f t="array" ref="N3386" xml:space="preserve"> MATCH(TRUE, ISNUMBER( SEARCH( RIGHT(小韻資料表[[#This Row],[切語]],1), 切語下字資料表[切語下字]) ), 0)</f>
        <v>152</v>
      </c>
      <c r="O3386" s="207" t="str" cm="1">
        <f t="array" ref="O3386" xml:space="preserve"> INDEX(切語下字資料表[韻母], 小韻資料表[[#This Row],[下字表識別號]])</f>
        <v>沒合3</v>
      </c>
      <c r="P3386" s="207" t="str" cm="1">
        <f t="array" ref="P3386" xml:space="preserve"> INDEX(切語下字資料表[韻母拼音碼], 小韻資料表[[#This Row],[下字表識別號]])</f>
        <v>ut</v>
      </c>
      <c r="Q3386" s="210" t="str" cm="1">
        <f t="array" ref="Q3386" xml:space="preserve"> INDEX(設定表!$C$19:$C$23, INT( LEFT(小韻資料表[[#This Row],[目次編碼]],1) ))</f>
        <v>入</v>
      </c>
      <c r="R3386" s="210">
        <f xml:space="preserve">  INDEX(設定表!$C$8:$C$15, MATCH( (RIGHT(小韻資料表[[#This Row],[清濁]]) &amp; 小韻資料表[[#This Row],[調]]), 設定表!$B$8:$B$15, 0))</f>
        <v>4</v>
      </c>
      <c r="S3386" s="205" t="s">
        <v>309</v>
      </c>
      <c r="T3386" s="205" t="s">
        <v>309</v>
      </c>
      <c r="U3386" s="226" t="s">
        <v>309</v>
      </c>
      <c r="V3386" s="147" t="s">
        <v>309</v>
      </c>
      <c r="X3386" s="135"/>
      <c r="Y3386" s="135"/>
      <c r="AA3386" s="135"/>
      <c r="AB3386" s="134"/>
      <c r="AC3386" s="135"/>
      <c r="AD3386" s="135"/>
      <c r="AH3386" s="135"/>
      <c r="AI3386" s="135"/>
    </row>
    <row r="3387" spans="1:35" ht="31.5">
      <c r="A3387" s="205">
        <v>3383</v>
      </c>
      <c r="B3387" s="206" t="s">
        <v>11575</v>
      </c>
      <c r="C3387" s="207" t="str">
        <f xml:space="preserve"> _xlfn.CONCAT(小韻資料表[[#This Row],[聲母拼音碼]],小韻資料表[[#This Row],[韻母拼音碼]],小韻資料表[[#This Row],[調號]])</f>
        <v>nut8</v>
      </c>
      <c r="D3387" s="206" t="s">
        <v>11576</v>
      </c>
      <c r="E3387" s="208" t="s">
        <v>683</v>
      </c>
      <c r="F3387" s="205">
        <v>14</v>
      </c>
      <c r="G3387" s="209" t="s">
        <v>11577</v>
      </c>
      <c r="H3387" s="205">
        <f xml:space="preserve"> LEN(小韻資料表[[#This Row],[小韻字集]])</f>
        <v>6</v>
      </c>
      <c r="I3387" s="205" cm="1">
        <f t="array" ref="I3387" xml:space="preserve"> MATCH(TRUE, ISNUMBER( SEARCH( LEFT(小韻資料表[[#This Row],[切語]],1), 切語上字資料表[切語上字]) ), 0)</f>
        <v>8</v>
      </c>
      <c r="J3387" s="210" t="str" cm="1">
        <f t="array" ref="J3387" xml:space="preserve"> INDEX(切語上字資料表[聲母], 小韻資料表[[#This Row],[上字表識別號]])</f>
        <v>泥</v>
      </c>
      <c r="K3387" s="210" t="str" cm="1">
        <f t="array" ref="K3387" xml:space="preserve"> INDEX(切語上字資料表[聲母拼音碼], 小韻資料表[[#This Row],[上字表識別號]])</f>
        <v>n</v>
      </c>
      <c r="L3387" s="210" t="str" cm="1">
        <f t="array" ref="L3387" xml:space="preserve"> INDEX(切語上字資料表[清濁], 小韻資料表[[#This Row],[上字表識別號]])</f>
        <v>次濁</v>
      </c>
      <c r="M3387" s="223" t="str" cm="1">
        <f t="array" ref="M3387" xml:space="preserve"> INDEX(切語上字資料表[發送收], 小韻資料表[[#This Row],[上字表識別號]])</f>
        <v>收聲</v>
      </c>
      <c r="N3387" s="205" cm="1">
        <f t="array" ref="N3387" xml:space="preserve"> MATCH(TRUE, ISNUMBER( SEARCH( RIGHT(小韻資料表[[#This Row],[切語]],1), 切語下字資料表[切語下字]) ), 0)</f>
        <v>152</v>
      </c>
      <c r="O3387" s="207" t="str" cm="1">
        <f t="array" ref="O3387" xml:space="preserve"> INDEX(切語下字資料表[韻母], 小韻資料表[[#This Row],[下字表識別號]])</f>
        <v>沒合3</v>
      </c>
      <c r="P3387" s="207" t="str" cm="1">
        <f t="array" ref="P3387" xml:space="preserve"> INDEX(切語下字資料表[韻母拼音碼], 小韻資料表[[#This Row],[下字表識別號]])</f>
        <v>ut</v>
      </c>
      <c r="Q3387" s="210" t="str" cm="1">
        <f t="array" ref="Q3387" xml:space="preserve"> INDEX(設定表!$C$19:$C$23, INT( LEFT(小韻資料表[[#This Row],[目次編碼]],1) ))</f>
        <v>入</v>
      </c>
      <c r="R3387" s="210">
        <f xml:space="preserve">  INDEX(設定表!$C$8:$C$15, MATCH( (RIGHT(小韻資料表[[#This Row],[清濁]]) &amp; 小韻資料表[[#This Row],[調]]), 設定表!$B$8:$B$15, 0))</f>
        <v>8</v>
      </c>
      <c r="S3387" s="211" t="s">
        <v>309</v>
      </c>
      <c r="T3387" s="205" t="s">
        <v>309</v>
      </c>
      <c r="U3387" s="226" t="s">
        <v>309</v>
      </c>
      <c r="V3387" s="147" t="s">
        <v>309</v>
      </c>
      <c r="X3387" s="135"/>
      <c r="Y3387" s="135"/>
      <c r="AA3387" s="135"/>
      <c r="AB3387" s="134"/>
      <c r="AC3387" s="135"/>
      <c r="AD3387" s="135"/>
      <c r="AH3387" s="135"/>
      <c r="AI3387" s="135"/>
    </row>
    <row r="3388" spans="1:35" ht="31.5">
      <c r="A3388" s="205">
        <v>3384</v>
      </c>
      <c r="B3388" s="206" t="s">
        <v>11578</v>
      </c>
      <c r="C3388" s="207" t="str">
        <f xml:space="preserve"> _xlfn.CONCAT(小韻資料表[[#This Row],[聲母拼音碼]],小韻資料表[[#This Row],[韻母拼音碼]],小韻資料表[[#This Row],[調號]])</f>
        <v>sut4</v>
      </c>
      <c r="D3388" s="206" t="s">
        <v>11579</v>
      </c>
      <c r="E3388" s="208" t="s">
        <v>683</v>
      </c>
      <c r="F3388" s="205">
        <v>15</v>
      </c>
      <c r="G3388" s="209" t="s">
        <v>11580</v>
      </c>
      <c r="H3388" s="205">
        <f xml:space="preserve"> LEN(小韻資料表[[#This Row],[小韻字集]])</f>
        <v>11</v>
      </c>
      <c r="I3388" s="205" cm="1">
        <f t="array" ref="I3388" xml:space="preserve"> MATCH(TRUE, ISNUMBER( SEARCH( LEFT(小韻資料表[[#This Row],[切語]],1), 切語上字資料表[切語上字]) ), 0)</f>
        <v>24</v>
      </c>
      <c r="J3388" s="210" t="str" cm="1">
        <f t="array" ref="J3388" xml:space="preserve"> INDEX(切語上字資料表[聲母], 小韻資料表[[#This Row],[上字表識別號]])</f>
        <v>心</v>
      </c>
      <c r="K3388" s="210" t="str" cm="1">
        <f t="array" ref="K3388" xml:space="preserve"> INDEX(切語上字資料表[聲母拼音碼], 小韻資料表[[#This Row],[上字表識別號]])</f>
        <v>s</v>
      </c>
      <c r="L3388" s="210" t="str" cm="1">
        <f t="array" ref="L3388" xml:space="preserve"> INDEX(切語上字資料表[清濁], 小韻資料表[[#This Row],[上字表識別號]])</f>
        <v>全清</v>
      </c>
      <c r="M3388" s="223" t="str" cm="1">
        <f t="array" ref="M3388" xml:space="preserve"> INDEX(切語上字資料表[發送收], 小韻資料表[[#This Row],[上字表識別號]])</f>
        <v>送氣</v>
      </c>
      <c r="N3388" s="205" cm="1">
        <f t="array" ref="N3388" xml:space="preserve"> MATCH(TRUE, ISNUMBER( SEARCH( RIGHT(小韻資料表[[#This Row],[切語]],1), 切語下字資料表[切語下字]) ), 0)</f>
        <v>152</v>
      </c>
      <c r="O3388" s="207" t="str" cm="1">
        <f t="array" ref="O3388" xml:space="preserve"> INDEX(切語下字資料表[韻母], 小韻資料表[[#This Row],[下字表識別號]])</f>
        <v>沒合3</v>
      </c>
      <c r="P3388" s="207" t="str" cm="1">
        <f t="array" ref="P3388" xml:space="preserve"> INDEX(切語下字資料表[韻母拼音碼], 小韻資料表[[#This Row],[下字表識別號]])</f>
        <v>ut</v>
      </c>
      <c r="Q3388" s="210" t="str" cm="1">
        <f t="array" ref="Q3388" xml:space="preserve"> INDEX(設定表!$C$19:$C$23, INT( LEFT(小韻資料表[[#This Row],[目次編碼]],1) ))</f>
        <v>入</v>
      </c>
      <c r="R3388" s="210">
        <f xml:space="preserve">  INDEX(設定表!$C$8:$C$15, MATCH( (RIGHT(小韻資料表[[#This Row],[清濁]]) &amp; 小韻資料表[[#This Row],[調]]), 設定表!$B$8:$B$15, 0))</f>
        <v>4</v>
      </c>
      <c r="S3388" s="205" t="s">
        <v>309</v>
      </c>
      <c r="T3388" s="205" t="s">
        <v>309</v>
      </c>
      <c r="U3388" s="226" t="s">
        <v>309</v>
      </c>
      <c r="V3388" s="147" t="s">
        <v>309</v>
      </c>
      <c r="X3388" s="135"/>
      <c r="Y3388" s="135"/>
      <c r="AA3388" s="135"/>
      <c r="AB3388" s="134"/>
      <c r="AC3388" s="135"/>
      <c r="AD3388" s="135"/>
      <c r="AH3388" s="135"/>
      <c r="AI3388" s="135"/>
    </row>
    <row r="3389" spans="1:35" ht="31.5">
      <c r="A3389" s="205">
        <v>3385</v>
      </c>
      <c r="B3389" s="206" t="s">
        <v>11581</v>
      </c>
      <c r="C3389" s="207" t="str">
        <f xml:space="preserve"> _xlfn.CONCAT(小韻資料表[[#This Row],[聲母拼音碼]],小韻資料表[[#This Row],[韻母拼音碼]],小韻資料表[[#This Row],[調號]])</f>
        <v>chut4</v>
      </c>
      <c r="D3389" s="206" t="s">
        <v>11582</v>
      </c>
      <c r="E3389" s="208" t="s">
        <v>683</v>
      </c>
      <c r="F3389" s="205">
        <v>16</v>
      </c>
      <c r="G3389" s="209" t="s">
        <v>11583</v>
      </c>
      <c r="H3389" s="205">
        <f xml:space="preserve"> LEN(小韻資料表[[#This Row],[小韻字集]])</f>
        <v>8</v>
      </c>
      <c r="I3389" s="205" cm="1">
        <f t="array" ref="I3389" xml:space="preserve"> MATCH(TRUE, ISNUMBER( SEARCH( LEFT(小韻資料表[[#This Row],[切語]],1), 切語上字資料表[切語上字]) ), 0)</f>
        <v>22</v>
      </c>
      <c r="J3389" s="210" t="str" cm="1">
        <f t="array" ref="J3389" xml:space="preserve"> INDEX(切語上字資料表[聲母], 小韻資料表[[#This Row],[上字表識別號]])</f>
        <v>清</v>
      </c>
      <c r="K3389" s="210" t="str" cm="1">
        <f t="array" ref="K3389" xml:space="preserve"> INDEX(切語上字資料表[聲母拼音碼], 小韻資料表[[#This Row],[上字表識別號]])</f>
        <v>ch</v>
      </c>
      <c r="L3389" s="210" t="str" cm="1">
        <f t="array" ref="L3389" xml:space="preserve"> INDEX(切語上字資料表[清濁], 小韻資料表[[#This Row],[上字表識別號]])</f>
        <v>次清</v>
      </c>
      <c r="M3389" s="223" t="str" cm="1">
        <f t="array" ref="M3389" xml:space="preserve"> INDEX(切語上字資料表[發送收], 小韻資料表[[#This Row],[上字表識別號]])</f>
        <v>送氣</v>
      </c>
      <c r="N3389" s="205" cm="1">
        <f t="array" ref="N3389" xml:space="preserve"> MATCH(TRUE, ISNUMBER( SEARCH( RIGHT(小韻資料表[[#This Row],[切語]],1), 切語下字資料表[切語下字]) ), 0)</f>
        <v>152</v>
      </c>
      <c r="O3389" s="207" t="str" cm="1">
        <f t="array" ref="O3389" xml:space="preserve"> INDEX(切語下字資料表[韻母], 小韻資料表[[#This Row],[下字表識別號]])</f>
        <v>沒合3</v>
      </c>
      <c r="P3389" s="207" t="str" cm="1">
        <f t="array" ref="P3389" xml:space="preserve"> INDEX(切語下字資料表[韻母拼音碼], 小韻資料表[[#This Row],[下字表識別號]])</f>
        <v>ut</v>
      </c>
      <c r="Q3389" s="210" t="str" cm="1">
        <f t="array" ref="Q3389" xml:space="preserve"> INDEX(設定表!$C$19:$C$23, INT( LEFT(小韻資料表[[#This Row],[目次編碼]],1) ))</f>
        <v>入</v>
      </c>
      <c r="R3389" s="210">
        <f xml:space="preserve">  INDEX(設定表!$C$8:$C$15, MATCH( (RIGHT(小韻資料表[[#This Row],[清濁]]) &amp; 小韻資料表[[#This Row],[調]]), 設定表!$B$8:$B$15, 0))</f>
        <v>4</v>
      </c>
      <c r="S3389" s="205" t="s">
        <v>309</v>
      </c>
      <c r="T3389" s="205" t="s">
        <v>309</v>
      </c>
      <c r="U3389" s="226" t="s">
        <v>309</v>
      </c>
      <c r="V3389" s="146" t="s">
        <v>309</v>
      </c>
      <c r="X3389" s="135"/>
      <c r="Y3389" s="135"/>
      <c r="AA3389" s="135"/>
      <c r="AB3389" s="134"/>
      <c r="AC3389" s="135"/>
      <c r="AD3389" s="135"/>
      <c r="AH3389" s="135"/>
      <c r="AI3389" s="135"/>
    </row>
    <row r="3390" spans="1:35" ht="31.5">
      <c r="A3390" s="205">
        <v>3386</v>
      </c>
      <c r="B3390" s="206" t="s">
        <v>11584</v>
      </c>
      <c r="C3390" s="207" t="str">
        <f xml:space="preserve"> _xlfn.CONCAT(小韻資料表[[#This Row],[聲母拼音碼]],小韻資料表[[#This Row],[韻母拼音碼]],小韻資料表[[#This Row],[調號]])</f>
        <v>cut8</v>
      </c>
      <c r="D3390" s="206" t="s">
        <v>11585</v>
      </c>
      <c r="E3390" s="208" t="s">
        <v>683</v>
      </c>
      <c r="F3390" s="205">
        <v>17</v>
      </c>
      <c r="G3390" s="209" t="s">
        <v>11586</v>
      </c>
      <c r="H3390" s="205">
        <f xml:space="preserve"> LEN(小韻資料表[[#This Row],[小韻字集]])</f>
        <v>8</v>
      </c>
      <c r="I3390" s="205" cm="1">
        <f t="array" ref="I3390" xml:space="preserve"> MATCH(TRUE, ISNUMBER( SEARCH( LEFT(小韻資料表[[#This Row],[切語]],1), 切語上字資料表[切語上字]) ), 0)</f>
        <v>23</v>
      </c>
      <c r="J3390" s="210" t="str" cm="1">
        <f t="array" ref="J3390" xml:space="preserve"> INDEX(切語上字資料表[聲母], 小韻資料表[[#This Row],[上字表識別號]])</f>
        <v>從</v>
      </c>
      <c r="K3390" s="210" t="str" cm="1">
        <f t="array" ref="K3390" xml:space="preserve"> INDEX(切語上字資料表[聲母拼音碼], 小韻資料表[[#This Row],[上字表識別號]])</f>
        <v>c</v>
      </c>
      <c r="L3390" s="210" t="str" cm="1">
        <f t="array" ref="L3390" xml:space="preserve"> INDEX(切語上字資料表[清濁], 小韻資料表[[#This Row],[上字表識別號]])</f>
        <v>全濁</v>
      </c>
      <c r="M3390" s="223" cm="1">
        <f t="array" ref="M3390" xml:space="preserve"> INDEX(切語上字資料表[發送收], 小韻資料表[[#This Row],[上字表識別號]])</f>
        <v>0</v>
      </c>
      <c r="N3390" s="205" cm="1">
        <f t="array" ref="N3390" xml:space="preserve"> MATCH(TRUE, ISNUMBER( SEARCH( RIGHT(小韻資料表[[#This Row],[切語]],1), 切語下字資料表[切語下字]) ), 0)</f>
        <v>152</v>
      </c>
      <c r="O3390" s="207" t="str" cm="1">
        <f t="array" ref="O3390" xml:space="preserve"> INDEX(切語下字資料表[韻母], 小韻資料表[[#This Row],[下字表識別號]])</f>
        <v>沒合3</v>
      </c>
      <c r="P3390" s="207" t="str" cm="1">
        <f t="array" ref="P3390" xml:space="preserve"> INDEX(切語下字資料表[韻母拼音碼], 小韻資料表[[#This Row],[下字表識別號]])</f>
        <v>ut</v>
      </c>
      <c r="Q3390" s="210" t="str" cm="1">
        <f t="array" ref="Q3390" xml:space="preserve"> INDEX(設定表!$C$19:$C$23, INT( LEFT(小韻資料表[[#This Row],[目次編碼]],1) ))</f>
        <v>入</v>
      </c>
      <c r="R3390" s="210">
        <f xml:space="preserve">  INDEX(設定表!$C$8:$C$15, MATCH( (RIGHT(小韻資料表[[#This Row],[清濁]]) &amp; 小韻資料表[[#This Row],[調]]), 設定表!$B$8:$B$15, 0))</f>
        <v>8</v>
      </c>
      <c r="S3390" s="205" t="s">
        <v>309</v>
      </c>
      <c r="T3390" s="205" t="s">
        <v>309</v>
      </c>
      <c r="U3390" s="226" t="s">
        <v>309</v>
      </c>
      <c r="V3390" s="147" t="s">
        <v>309</v>
      </c>
      <c r="X3390" s="135"/>
      <c r="Y3390" s="135"/>
      <c r="AA3390" s="135"/>
      <c r="AB3390" s="134"/>
      <c r="AC3390" s="135"/>
      <c r="AD3390" s="135"/>
      <c r="AH3390" s="135"/>
      <c r="AI3390" s="135"/>
    </row>
    <row r="3391" spans="1:35" ht="31.5">
      <c r="A3391" s="205">
        <v>3387</v>
      </c>
      <c r="B3391" s="206" t="s">
        <v>11587</v>
      </c>
      <c r="C3391" s="207" t="str">
        <f xml:space="preserve"> _xlfn.CONCAT(小韻資料表[[#This Row],[聲母拼音碼]],小韻資料表[[#This Row],[韻母拼音碼]],小韻資料表[[#This Row],[調號]])</f>
        <v>hut8</v>
      </c>
      <c r="D3391" s="206" t="s">
        <v>701</v>
      </c>
      <c r="E3391" s="208" t="s">
        <v>683</v>
      </c>
      <c r="F3391" s="205">
        <v>18</v>
      </c>
      <c r="G3391" s="209" t="s">
        <v>11588</v>
      </c>
      <c r="H3391" s="205">
        <f xml:space="preserve"> LEN(小韻資料表[[#This Row],[小韻字集]])</f>
        <v>6</v>
      </c>
      <c r="I3391" s="205" cm="1">
        <f t="array" ref="I3391" xml:space="preserve"> MATCH(TRUE, ISNUMBER( SEARCH( LEFT(小韻資料表[[#This Row],[切語]],1), 切語上字資料表[切語上字]) ), 0)</f>
        <v>37</v>
      </c>
      <c r="J3391" s="210" t="str" cm="1">
        <f t="array" ref="J3391" xml:space="preserve"> INDEX(切語上字資料表[聲母], 小韻資料表[[#This Row],[上字表識別號]])</f>
        <v>匣</v>
      </c>
      <c r="K3391" s="210" t="str" cm="1">
        <f t="array" ref="K3391" xml:space="preserve"> INDEX(切語上字資料表[聲母拼音碼], 小韻資料表[[#This Row],[上字表識別號]])</f>
        <v>h</v>
      </c>
      <c r="L3391" s="210" t="str" cm="1">
        <f t="array" ref="L3391" xml:space="preserve"> INDEX(切語上字資料表[清濁], 小韻資料表[[#This Row],[上字表識別號]])</f>
        <v>全濁</v>
      </c>
      <c r="M3391" s="223" t="str" cm="1">
        <f t="array" ref="M3391" xml:space="preserve"> INDEX(切語上字資料表[發送收], 小韻資料表[[#This Row],[上字表識別號]])</f>
        <v>送氣</v>
      </c>
      <c r="N3391" s="205" cm="1">
        <f t="array" ref="N3391" xml:space="preserve"> MATCH(TRUE, ISNUMBER( SEARCH( RIGHT(小韻資料表[[#This Row],[切語]],1), 切語下字資料表[切語下字]) ), 0)</f>
        <v>152</v>
      </c>
      <c r="O3391" s="207" t="str" cm="1">
        <f t="array" ref="O3391" xml:space="preserve"> INDEX(切語下字資料表[韻母], 小韻資料表[[#This Row],[下字表識別號]])</f>
        <v>沒合3</v>
      </c>
      <c r="P3391" s="207" t="str" cm="1">
        <f t="array" ref="P3391" xml:space="preserve"> INDEX(切語下字資料表[韻母拼音碼], 小韻資料表[[#This Row],[下字表識別號]])</f>
        <v>ut</v>
      </c>
      <c r="Q3391" s="210" t="str" cm="1">
        <f t="array" ref="Q3391" xml:space="preserve"> INDEX(設定表!$C$19:$C$23, INT( LEFT(小韻資料表[[#This Row],[目次編碼]],1) ))</f>
        <v>入</v>
      </c>
      <c r="R3391" s="210">
        <f xml:space="preserve">  INDEX(設定表!$C$8:$C$15, MATCH( (RIGHT(小韻資料表[[#This Row],[清濁]]) &amp; 小韻資料表[[#This Row],[調]]), 設定表!$B$8:$B$15, 0))</f>
        <v>8</v>
      </c>
      <c r="S3391" s="205" t="s">
        <v>309</v>
      </c>
      <c r="T3391" s="205" t="s">
        <v>309</v>
      </c>
      <c r="U3391" s="226" t="s">
        <v>309</v>
      </c>
      <c r="V3391" s="146" t="s">
        <v>309</v>
      </c>
      <c r="X3391" s="135"/>
      <c r="Y3391" s="135"/>
      <c r="AA3391" s="135"/>
      <c r="AB3391" s="134"/>
      <c r="AC3391" s="135"/>
      <c r="AD3391" s="135"/>
      <c r="AH3391" s="135"/>
      <c r="AI3391" s="135"/>
    </row>
    <row r="3392" spans="1:35" ht="31.5">
      <c r="A3392" s="205">
        <v>3388</v>
      </c>
      <c r="B3392" s="206" t="s">
        <v>11589</v>
      </c>
      <c r="C3392" s="207" t="str">
        <f xml:space="preserve"> _xlfn.CONCAT(小韻資料表[[#This Row],[聲母拼音碼]],小韻資料表[[#This Row],[韻母拼音碼]],小韻資料表[[#This Row],[調號]])</f>
        <v>hut8</v>
      </c>
      <c r="D3392" s="206" t="s">
        <v>11590</v>
      </c>
      <c r="E3392" s="208" t="s">
        <v>683</v>
      </c>
      <c r="F3392" s="205">
        <v>19</v>
      </c>
      <c r="G3392" s="209" t="s">
        <v>11591</v>
      </c>
      <c r="H3392" s="205">
        <f xml:space="preserve"> LEN(小韻資料表[[#This Row],[小韻字集]])</f>
        <v>13</v>
      </c>
      <c r="I3392" s="205" cm="1">
        <f t="array" ref="I3392" xml:space="preserve"> MATCH(TRUE, ISNUMBER( SEARCH( LEFT(小韻資料表[[#This Row],[切語]],1), 切語上字資料表[切語上字]) ), 0)</f>
        <v>37</v>
      </c>
      <c r="J3392" s="210" t="str" cm="1">
        <f t="array" ref="J3392" xml:space="preserve"> INDEX(切語上字資料表[聲母], 小韻資料表[[#This Row],[上字表識別號]])</f>
        <v>匣</v>
      </c>
      <c r="K3392" s="210" t="str" cm="1">
        <f t="array" ref="K3392" xml:space="preserve"> INDEX(切語上字資料表[聲母拼音碼], 小韻資料表[[#This Row],[上字表識別號]])</f>
        <v>h</v>
      </c>
      <c r="L3392" s="210" t="str" cm="1">
        <f t="array" ref="L3392" xml:space="preserve"> INDEX(切語上字資料表[清濁], 小韻資料表[[#This Row],[上字表識別號]])</f>
        <v>全濁</v>
      </c>
      <c r="M3392" s="223" t="str" cm="1">
        <f t="array" ref="M3392" xml:space="preserve"> INDEX(切語上字資料表[發送收], 小韻資料表[[#This Row],[上字表識別號]])</f>
        <v>送氣</v>
      </c>
      <c r="N3392" s="205" cm="1">
        <f t="array" ref="N3392" xml:space="preserve"> MATCH(TRUE, ISNUMBER( SEARCH( RIGHT(小韻資料表[[#This Row],[切語]],1), 切語下字資料表[切語下字]) ), 0)</f>
        <v>152</v>
      </c>
      <c r="O3392" s="207" t="str" cm="1">
        <f t="array" ref="O3392" xml:space="preserve"> INDEX(切語下字資料表[韻母], 小韻資料表[[#This Row],[下字表識別號]])</f>
        <v>沒合3</v>
      </c>
      <c r="P3392" s="207" t="str" cm="1">
        <f t="array" ref="P3392" xml:space="preserve"> INDEX(切語下字資料表[韻母拼音碼], 小韻資料表[[#This Row],[下字表識別號]])</f>
        <v>ut</v>
      </c>
      <c r="Q3392" s="210" t="str" cm="1">
        <f t="array" ref="Q3392" xml:space="preserve"> INDEX(設定表!$C$19:$C$23, INT( LEFT(小韻資料表[[#This Row],[目次編碼]],1) ))</f>
        <v>入</v>
      </c>
      <c r="R3392" s="210">
        <f xml:space="preserve">  INDEX(設定表!$C$8:$C$15, MATCH( (RIGHT(小韻資料表[[#This Row],[清濁]]) &amp; 小韻資料表[[#This Row],[調]]), 設定表!$B$8:$B$15, 0))</f>
        <v>8</v>
      </c>
      <c r="S3392" s="205" t="s">
        <v>309</v>
      </c>
      <c r="T3392" s="205" t="s">
        <v>309</v>
      </c>
      <c r="U3392" s="226" t="s">
        <v>309</v>
      </c>
      <c r="V3392" s="147" t="s">
        <v>309</v>
      </c>
      <c r="X3392" s="135"/>
      <c r="Y3392" s="135"/>
      <c r="AA3392" s="135"/>
      <c r="AB3392" s="134"/>
      <c r="AC3392" s="135"/>
      <c r="AD3392" s="135"/>
      <c r="AH3392" s="135"/>
      <c r="AI3392" s="135"/>
    </row>
    <row r="3393" spans="1:35" ht="31.5">
      <c r="A3393" s="205">
        <v>3389</v>
      </c>
      <c r="B3393" s="206" t="s">
        <v>11592</v>
      </c>
      <c r="C3393" s="207" t="str">
        <f xml:space="preserve"> _xlfn.CONCAT(小韻資料表[[#This Row],[聲母拼音碼]],小韻資料表[[#This Row],[韻母拼音碼]],小韻資料表[[#This Row],[調號]])</f>
        <v>cut4</v>
      </c>
      <c r="D3393" s="206" t="s">
        <v>11404</v>
      </c>
      <c r="E3393" s="208" t="s">
        <v>683</v>
      </c>
      <c r="F3393" s="205">
        <v>20</v>
      </c>
      <c r="G3393" s="209" t="s">
        <v>11593</v>
      </c>
      <c r="H3393" s="205">
        <f xml:space="preserve"> LEN(小韻資料表[[#This Row],[小韻字集]])</f>
        <v>3</v>
      </c>
      <c r="I3393" s="205" cm="1">
        <f t="array" ref="I3393" xml:space="preserve"> MATCH(TRUE, ISNUMBER( SEARCH( LEFT(小韻資料表[[#This Row],[切語]],1), 切語上字資料表[切語上字]) ), 0)</f>
        <v>21</v>
      </c>
      <c r="J3393" s="210" t="str" cm="1">
        <f t="array" ref="J3393" xml:space="preserve"> INDEX(切語上字資料表[聲母], 小韻資料表[[#This Row],[上字表識別號]])</f>
        <v>精</v>
      </c>
      <c r="K3393" s="210" t="str" cm="1">
        <f t="array" ref="K3393" xml:space="preserve"> INDEX(切語上字資料表[聲母拼音碼], 小韻資料表[[#This Row],[上字表識別號]])</f>
        <v>c</v>
      </c>
      <c r="L3393" s="210" t="str" cm="1">
        <f t="array" ref="L3393" xml:space="preserve"> INDEX(切語上字資料表[清濁], 小韻資料表[[#This Row],[上字表識別號]])</f>
        <v>全清</v>
      </c>
      <c r="M3393" s="223" t="str" cm="1">
        <f t="array" ref="M3393" xml:space="preserve"> INDEX(切語上字資料表[發送收], 小韻資料表[[#This Row],[上字表識別號]])</f>
        <v>發聲</v>
      </c>
      <c r="N3393" s="205" cm="1">
        <f t="array" ref="N3393" xml:space="preserve"> MATCH(TRUE, ISNUMBER( SEARCH( RIGHT(小韻資料表[[#This Row],[切語]],1), 切語下字資料表[切語下字]) ), 0)</f>
        <v>152</v>
      </c>
      <c r="O3393" s="207" t="str" cm="1">
        <f t="array" ref="O3393" xml:space="preserve"> INDEX(切語下字資料表[韻母], 小韻資料表[[#This Row],[下字表識別號]])</f>
        <v>沒合3</v>
      </c>
      <c r="P3393" s="207" t="str" cm="1">
        <f t="array" ref="P3393" xml:space="preserve"> INDEX(切語下字資料表[韻母拼音碼], 小韻資料表[[#This Row],[下字表識別號]])</f>
        <v>ut</v>
      </c>
      <c r="Q3393" s="210" t="str" cm="1">
        <f t="array" ref="Q3393" xml:space="preserve"> INDEX(設定表!$C$19:$C$23, INT( LEFT(小韻資料表[[#This Row],[目次編碼]],1) ))</f>
        <v>入</v>
      </c>
      <c r="R3393" s="210">
        <f xml:space="preserve">  INDEX(設定表!$C$8:$C$15, MATCH( (RIGHT(小韻資料表[[#This Row],[清濁]]) &amp; 小韻資料表[[#This Row],[調]]), 設定表!$B$8:$B$15, 0))</f>
        <v>4</v>
      </c>
      <c r="S3393" s="205" t="s">
        <v>309</v>
      </c>
      <c r="T3393" s="205" t="s">
        <v>309</v>
      </c>
      <c r="U3393" s="226" t="s">
        <v>309</v>
      </c>
      <c r="V3393" s="146" t="s">
        <v>309</v>
      </c>
      <c r="X3393" s="135"/>
      <c r="Y3393" s="135"/>
      <c r="AA3393" s="135"/>
      <c r="AB3393" s="134"/>
      <c r="AC3393" s="135"/>
      <c r="AD3393" s="135"/>
      <c r="AH3393" s="135"/>
      <c r="AI3393" s="135"/>
    </row>
    <row r="3394" spans="1:35" ht="31.5">
      <c r="A3394" s="205">
        <v>3390</v>
      </c>
      <c r="B3394" s="206" t="s">
        <v>11594</v>
      </c>
      <c r="C3394" s="207" t="str">
        <f xml:space="preserve"> _xlfn.CONCAT(小韻資料表[[#This Row],[聲母拼音碼]],小韻資料表[[#This Row],[韻母拼音碼]],小韻資料表[[#This Row],[調號]])</f>
        <v>hat8</v>
      </c>
      <c r="D3394" s="206" t="s">
        <v>719</v>
      </c>
      <c r="E3394" s="208" t="s">
        <v>718</v>
      </c>
      <c r="F3394" s="205">
        <v>1</v>
      </c>
      <c r="G3394" s="209" t="s">
        <v>11595</v>
      </c>
      <c r="H3394" s="205">
        <f xml:space="preserve"> LEN(小韻資料表[[#This Row],[小韻字集]])</f>
        <v>12</v>
      </c>
      <c r="I3394" s="205" cm="1">
        <f t="array" ref="I3394" xml:space="preserve"> MATCH(TRUE, ISNUMBER( SEARCH( LEFT(小韻資料表[[#This Row],[切語]],1), 切語上字資料表[切語上字]) ), 0)</f>
        <v>37</v>
      </c>
      <c r="J3394" s="210" t="str" cm="1">
        <f t="array" ref="J3394" xml:space="preserve"> INDEX(切語上字資料表[聲母], 小韻資料表[[#This Row],[上字表識別號]])</f>
        <v>匣</v>
      </c>
      <c r="K3394" s="210" t="str" cm="1">
        <f t="array" ref="K3394" xml:space="preserve"> INDEX(切語上字資料表[聲母拼音碼], 小韻資料表[[#This Row],[上字表識別號]])</f>
        <v>h</v>
      </c>
      <c r="L3394" s="210" t="str" cm="1">
        <f t="array" ref="L3394" xml:space="preserve"> INDEX(切語上字資料表[清濁], 小韻資料表[[#This Row],[上字表識別號]])</f>
        <v>全濁</v>
      </c>
      <c r="M3394" s="223" t="str" cm="1">
        <f t="array" ref="M3394" xml:space="preserve"> INDEX(切語上字資料表[發送收], 小韻資料表[[#This Row],[上字表識別號]])</f>
        <v>送氣</v>
      </c>
      <c r="N3394" s="205" cm="1">
        <f t="array" ref="N3394" xml:space="preserve"> MATCH(TRUE, ISNUMBER( SEARCH( RIGHT(小韻資料表[[#This Row],[切語]],1), 切語下字資料表[切語下字]) ), 0)</f>
        <v>160</v>
      </c>
      <c r="O3394" s="207" t="str" cm="1">
        <f t="array" ref="O3394" xml:space="preserve"> INDEX(切語下字資料表[韻母], 小韻資料表[[#This Row],[下字表識別號]])</f>
        <v>曷開1</v>
      </c>
      <c r="P3394" s="207" t="str" cm="1">
        <f t="array" ref="P3394" xml:space="preserve"> INDEX(切語下字資料表[韻母拼音碼], 小韻資料表[[#This Row],[下字表識別號]])</f>
        <v>at</v>
      </c>
      <c r="Q3394" s="210" t="str" cm="1">
        <f t="array" ref="Q3394" xml:space="preserve"> INDEX(設定表!$C$19:$C$23, INT( LEFT(小韻資料表[[#This Row],[目次編碼]],1) ))</f>
        <v>入</v>
      </c>
      <c r="R3394" s="210">
        <f xml:space="preserve">  INDEX(設定表!$C$8:$C$15, MATCH( (RIGHT(小韻資料表[[#This Row],[清濁]]) &amp; 小韻資料表[[#This Row],[調]]), 設定表!$B$8:$B$15, 0))</f>
        <v>8</v>
      </c>
      <c r="S3394" s="205" t="s">
        <v>309</v>
      </c>
      <c r="T3394" s="205" t="s">
        <v>309</v>
      </c>
      <c r="U3394" s="226" t="s">
        <v>309</v>
      </c>
      <c r="V3394" s="147" t="s">
        <v>309</v>
      </c>
      <c r="X3394" s="135"/>
      <c r="Y3394" s="135"/>
      <c r="AA3394" s="135"/>
      <c r="AB3394" s="134"/>
      <c r="AC3394" s="135"/>
      <c r="AD3394" s="135"/>
      <c r="AH3394" s="135"/>
      <c r="AI3394" s="135"/>
    </row>
    <row r="3395" spans="1:35" ht="31.5">
      <c r="A3395" s="205">
        <v>3391</v>
      </c>
      <c r="B3395" s="206" t="s">
        <v>11596</v>
      </c>
      <c r="C3395" s="207" t="str">
        <f xml:space="preserve"> _xlfn.CONCAT(小韻資料表[[#This Row],[聲母拼音碼]],小韻資料表[[#This Row],[韻母拼音碼]],小韻資料表[[#This Row],[調號]])</f>
        <v>hat4</v>
      </c>
      <c r="D3395" s="206" t="s">
        <v>11597</v>
      </c>
      <c r="E3395" s="208" t="s">
        <v>718</v>
      </c>
      <c r="F3395" s="205">
        <v>2</v>
      </c>
      <c r="G3395" s="209" t="s">
        <v>11598</v>
      </c>
      <c r="H3395" s="205">
        <f xml:space="preserve"> LEN(小韻資料表[[#This Row],[小韻字集]])</f>
        <v>11</v>
      </c>
      <c r="I3395" s="205" cm="1">
        <f t="array" ref="I3395" xml:space="preserve"> MATCH(TRUE, ISNUMBER( SEARCH( LEFT(小韻資料表[[#This Row],[切語]],1), 切語上字資料表[切語上字]) ), 0)</f>
        <v>36</v>
      </c>
      <c r="J3395" s="210" t="str" cm="1">
        <f t="array" ref="J3395" xml:space="preserve"> INDEX(切語上字資料表[聲母], 小韻資料表[[#This Row],[上字表識別號]])</f>
        <v>曉</v>
      </c>
      <c r="K3395" s="210" t="str" cm="1">
        <f t="array" ref="K3395" xml:space="preserve"> INDEX(切語上字資料表[聲母拼音碼], 小韻資料表[[#This Row],[上字表識別號]])</f>
        <v>h</v>
      </c>
      <c r="L3395" s="210" t="str" cm="1">
        <f t="array" ref="L3395" xml:space="preserve"> INDEX(切語上字資料表[清濁], 小韻資料表[[#This Row],[上字表識別號]])</f>
        <v>次清</v>
      </c>
      <c r="M3395" s="223" t="str" cm="1">
        <f t="array" ref="M3395" xml:space="preserve"> INDEX(切語上字資料表[發送收], 小韻資料表[[#This Row],[上字表識別號]])</f>
        <v>送氣</v>
      </c>
      <c r="N3395" s="205" cm="1">
        <f t="array" ref="N3395" xml:space="preserve"> MATCH(TRUE, ISNUMBER( SEARCH( RIGHT(小韻資料表[[#This Row],[切語]],1), 切語下字資料表[切語下字]) ), 0)</f>
        <v>160</v>
      </c>
      <c r="O3395" s="207" t="str" cm="1">
        <f t="array" ref="O3395" xml:space="preserve"> INDEX(切語下字資料表[韻母], 小韻資料表[[#This Row],[下字表識別號]])</f>
        <v>曷開1</v>
      </c>
      <c r="P3395" s="207" t="str" cm="1">
        <f t="array" ref="P3395" xml:space="preserve"> INDEX(切語下字資料表[韻母拼音碼], 小韻資料表[[#This Row],[下字表識別號]])</f>
        <v>at</v>
      </c>
      <c r="Q3395" s="210" t="str" cm="1">
        <f t="array" ref="Q3395" xml:space="preserve"> INDEX(設定表!$C$19:$C$23, INT( LEFT(小韻資料表[[#This Row],[目次編碼]],1) ))</f>
        <v>入</v>
      </c>
      <c r="R3395" s="210">
        <f xml:space="preserve">  INDEX(設定表!$C$8:$C$15, MATCH( (RIGHT(小韻資料表[[#This Row],[清濁]]) &amp; 小韻資料表[[#This Row],[調]]), 設定表!$B$8:$B$15, 0))</f>
        <v>4</v>
      </c>
      <c r="S3395" s="205" t="s">
        <v>309</v>
      </c>
      <c r="T3395" s="205" t="s">
        <v>309</v>
      </c>
      <c r="U3395" s="226" t="s">
        <v>309</v>
      </c>
      <c r="V3395" s="146" t="s">
        <v>309</v>
      </c>
      <c r="X3395" s="135"/>
      <c r="Y3395" s="135"/>
      <c r="AA3395" s="135"/>
      <c r="AB3395" s="134"/>
      <c r="AC3395" s="135"/>
      <c r="AD3395" s="135"/>
      <c r="AH3395" s="135"/>
      <c r="AI3395" s="135"/>
    </row>
    <row r="3396" spans="1:35" ht="31.5">
      <c r="A3396" s="205">
        <v>3392</v>
      </c>
      <c r="B3396" s="206" t="s">
        <v>11599</v>
      </c>
      <c r="C3396" s="207" t="str">
        <f xml:space="preserve"> _xlfn.CONCAT(小韻資料表[[#This Row],[聲母拼音碼]],小韻資料表[[#This Row],[韻母拼音碼]],小韻資料表[[#This Row],[調號]])</f>
        <v>tat4</v>
      </c>
      <c r="D3396" s="206" t="s">
        <v>11600</v>
      </c>
      <c r="E3396" s="208" t="s">
        <v>718</v>
      </c>
      <c r="F3396" s="205">
        <v>3</v>
      </c>
      <c r="G3396" s="209" t="s">
        <v>11601</v>
      </c>
      <c r="H3396" s="205">
        <f xml:space="preserve"> LEN(小韻資料表[[#This Row],[小韻字集]])</f>
        <v>12</v>
      </c>
      <c r="I3396" s="205" cm="1">
        <f t="array" ref="I3396" xml:space="preserve"> MATCH(TRUE, ISNUMBER( SEARCH( LEFT(小韻資料表[[#This Row],[切語]],1), 切語上字資料表[切語上字]) ), 0)</f>
        <v>5</v>
      </c>
      <c r="J3396" s="210" t="str" cm="1">
        <f t="array" ref="J3396" xml:space="preserve"> INDEX(切語上字資料表[聲母], 小韻資料表[[#This Row],[上字表識別號]])</f>
        <v>端</v>
      </c>
      <c r="K3396" s="210" t="str" cm="1">
        <f t="array" ref="K3396" xml:space="preserve"> INDEX(切語上字資料表[聲母拼音碼], 小韻資料表[[#This Row],[上字表識別號]])</f>
        <v>t</v>
      </c>
      <c r="L3396" s="210" t="str" cm="1">
        <f t="array" ref="L3396" xml:space="preserve"> INDEX(切語上字資料表[清濁], 小韻資料表[[#This Row],[上字表識別號]])</f>
        <v>全清</v>
      </c>
      <c r="M3396" s="223" t="str" cm="1">
        <f t="array" ref="M3396" xml:space="preserve"> INDEX(切語上字資料表[發送收], 小韻資料表[[#This Row],[上字表識別號]])</f>
        <v>發聲</v>
      </c>
      <c r="N3396" s="205" cm="1">
        <f t="array" ref="N3396" xml:space="preserve"> MATCH(TRUE, ISNUMBER( SEARCH( RIGHT(小韻資料表[[#This Row],[切語]],1), 切語下字資料表[切語下字]) ), 0)</f>
        <v>160</v>
      </c>
      <c r="O3396" s="207" t="str" cm="1">
        <f t="array" ref="O3396" xml:space="preserve"> INDEX(切語下字資料表[韻母], 小韻資料表[[#This Row],[下字表識別號]])</f>
        <v>曷開1</v>
      </c>
      <c r="P3396" s="207" t="str" cm="1">
        <f t="array" ref="P3396" xml:space="preserve"> INDEX(切語下字資料表[韻母拼音碼], 小韻資料表[[#This Row],[下字表識別號]])</f>
        <v>at</v>
      </c>
      <c r="Q3396" s="210" t="str" cm="1">
        <f t="array" ref="Q3396" xml:space="preserve"> INDEX(設定表!$C$19:$C$23, INT( LEFT(小韻資料表[[#This Row],[目次編碼]],1) ))</f>
        <v>入</v>
      </c>
      <c r="R3396" s="210">
        <f xml:space="preserve">  INDEX(設定表!$C$8:$C$15, MATCH( (RIGHT(小韻資料表[[#This Row],[清濁]]) &amp; 小韻資料表[[#This Row],[調]]), 設定表!$B$8:$B$15, 0))</f>
        <v>4</v>
      </c>
      <c r="S3396" s="205" t="s">
        <v>309</v>
      </c>
      <c r="T3396" s="205" t="s">
        <v>309</v>
      </c>
      <c r="U3396" s="226" t="s">
        <v>309</v>
      </c>
      <c r="V3396" s="147" t="s">
        <v>309</v>
      </c>
      <c r="X3396" s="135"/>
      <c r="Y3396" s="135"/>
      <c r="AA3396" s="135"/>
      <c r="AB3396" s="134"/>
      <c r="AC3396" s="135"/>
      <c r="AD3396" s="135"/>
      <c r="AH3396" s="135"/>
      <c r="AI3396" s="135"/>
    </row>
    <row r="3397" spans="1:35" ht="31.5">
      <c r="A3397" s="205">
        <v>3393</v>
      </c>
      <c r="B3397" s="206" t="s">
        <v>11602</v>
      </c>
      <c r="C3397" s="207" t="str">
        <f xml:space="preserve"> _xlfn.CONCAT(小韻資料表[[#This Row],[聲母拼音碼]],小韻資料表[[#This Row],[韻母拼音碼]],小韻資料表[[#This Row],[調號]])</f>
        <v>that4</v>
      </c>
      <c r="D3397" s="206" t="s">
        <v>11603</v>
      </c>
      <c r="E3397" s="208" t="s">
        <v>718</v>
      </c>
      <c r="F3397" s="205">
        <v>4</v>
      </c>
      <c r="G3397" s="209" t="s">
        <v>11604</v>
      </c>
      <c r="H3397" s="205">
        <f xml:space="preserve"> LEN(小韻資料表[[#This Row],[小韻字集]])</f>
        <v>15</v>
      </c>
      <c r="I3397" s="205" cm="1">
        <f t="array" ref="I3397" xml:space="preserve"> MATCH(TRUE, ISNUMBER( SEARCH( LEFT(小韻資料表[[#This Row],[切語]],1), 切語上字資料表[切語上字]) ), 0)</f>
        <v>6</v>
      </c>
      <c r="J3397" s="210" t="str" cm="1">
        <f t="array" ref="J3397" xml:space="preserve"> INDEX(切語上字資料表[聲母], 小韻資料表[[#This Row],[上字表識別號]])</f>
        <v>透</v>
      </c>
      <c r="K3397" s="210" t="str" cm="1">
        <f t="array" ref="K3397" xml:space="preserve"> INDEX(切語上字資料表[聲母拼音碼], 小韻資料表[[#This Row],[上字表識別號]])</f>
        <v>th</v>
      </c>
      <c r="L3397" s="210" t="str" cm="1">
        <f t="array" ref="L3397" xml:space="preserve"> INDEX(切語上字資料表[清濁], 小韻資料表[[#This Row],[上字表識別號]])</f>
        <v>次清</v>
      </c>
      <c r="M3397" s="223" t="str" cm="1">
        <f t="array" ref="M3397" xml:space="preserve"> INDEX(切語上字資料表[發送收], 小韻資料表[[#This Row],[上字表識別號]])</f>
        <v>送氣</v>
      </c>
      <c r="N3397" s="205" cm="1">
        <f t="array" ref="N3397" xml:space="preserve"> MATCH(TRUE, ISNUMBER( SEARCH( RIGHT(小韻資料表[[#This Row],[切語]],1), 切語下字資料表[切語下字]) ), 0)</f>
        <v>160</v>
      </c>
      <c r="O3397" s="207" t="str" cm="1">
        <f t="array" ref="O3397" xml:space="preserve"> INDEX(切語下字資料表[韻母], 小韻資料表[[#This Row],[下字表識別號]])</f>
        <v>曷開1</v>
      </c>
      <c r="P3397" s="207" t="str" cm="1">
        <f t="array" ref="P3397" xml:space="preserve"> INDEX(切語下字資料表[韻母拼音碼], 小韻資料表[[#This Row],[下字表識別號]])</f>
        <v>at</v>
      </c>
      <c r="Q3397" s="210" t="str" cm="1">
        <f t="array" ref="Q3397" xml:space="preserve"> INDEX(設定表!$C$19:$C$23, INT( LEFT(小韻資料表[[#This Row],[目次編碼]],1) ))</f>
        <v>入</v>
      </c>
      <c r="R3397" s="210">
        <f xml:space="preserve">  INDEX(設定表!$C$8:$C$15, MATCH( (RIGHT(小韻資料表[[#This Row],[清濁]]) &amp; 小韻資料表[[#This Row],[調]]), 設定表!$B$8:$B$15, 0))</f>
        <v>4</v>
      </c>
      <c r="S3397" s="205" t="s">
        <v>309</v>
      </c>
      <c r="T3397" s="205" t="s">
        <v>309</v>
      </c>
      <c r="U3397" s="226" t="s">
        <v>11605</v>
      </c>
      <c r="V3397" s="146" t="s">
        <v>309</v>
      </c>
      <c r="X3397" s="135"/>
      <c r="Y3397" s="135"/>
      <c r="AA3397" s="135"/>
      <c r="AB3397" s="134"/>
      <c r="AC3397" s="135"/>
      <c r="AD3397" s="135"/>
      <c r="AH3397" s="135"/>
      <c r="AI3397" s="135"/>
    </row>
    <row r="3398" spans="1:35" ht="31.5">
      <c r="A3398" s="205">
        <v>3394</v>
      </c>
      <c r="B3398" s="206" t="s">
        <v>11606</v>
      </c>
      <c r="C3398" s="207" t="str">
        <f xml:space="preserve"> _xlfn.CONCAT(小韻資料表[[#This Row],[聲母拼音碼]],小韻資料表[[#This Row],[韻母拼音碼]],小韻資料表[[#This Row],[調號]])</f>
        <v>Øat4</v>
      </c>
      <c r="D3398" s="206" t="s">
        <v>11607</v>
      </c>
      <c r="E3398" s="208" t="s">
        <v>718</v>
      </c>
      <c r="F3398" s="205">
        <v>5</v>
      </c>
      <c r="G3398" s="209" t="s">
        <v>11608</v>
      </c>
      <c r="H3398" s="205">
        <f xml:space="preserve"> LEN(小韻資料表[[#This Row],[小韻字集]])</f>
        <v>13</v>
      </c>
      <c r="I3398" s="205" cm="1">
        <f t="array" ref="I3398" xml:space="preserve"> MATCH(TRUE, ISNUMBER( SEARCH( LEFT(小韻資料表[[#This Row],[切語]],1), 切語上字資料表[切語上字]) ), 0)</f>
        <v>35</v>
      </c>
      <c r="J3398" s="210" t="str" cm="1">
        <f t="array" ref="J3398" xml:space="preserve"> INDEX(切語上字資料表[聲母], 小韻資料表[[#This Row],[上字表識別號]])</f>
        <v>影</v>
      </c>
      <c r="K3398" s="210" t="str" cm="1">
        <f t="array" ref="K3398" xml:space="preserve"> INDEX(切語上字資料表[聲母拼音碼], 小韻資料表[[#This Row],[上字表識別號]])</f>
        <v>Ø</v>
      </c>
      <c r="L3398" s="210" t="str" cm="1">
        <f t="array" ref="L3398" xml:space="preserve"> INDEX(切語上字資料表[清濁], 小韻資料表[[#This Row],[上字表識別號]])</f>
        <v>全清</v>
      </c>
      <c r="M3398" s="223" t="str" cm="1">
        <f t="array" ref="M3398" xml:space="preserve"> INDEX(切語上字資料表[發送收], 小韻資料表[[#This Row],[上字表識別號]])</f>
        <v>發聲</v>
      </c>
      <c r="N3398" s="205" cm="1">
        <f t="array" ref="N3398" xml:space="preserve"> MATCH(TRUE, ISNUMBER( SEARCH( RIGHT(小韻資料表[[#This Row],[切語]],1), 切語下字資料表[切語下字]) ), 0)</f>
        <v>160</v>
      </c>
      <c r="O3398" s="207" t="str" cm="1">
        <f t="array" ref="O3398" xml:space="preserve"> INDEX(切語下字資料表[韻母], 小韻資料表[[#This Row],[下字表識別號]])</f>
        <v>曷開1</v>
      </c>
      <c r="P3398" s="207" t="str" cm="1">
        <f t="array" ref="P3398" xml:space="preserve"> INDEX(切語下字資料表[韻母拼音碼], 小韻資料表[[#This Row],[下字表識別號]])</f>
        <v>at</v>
      </c>
      <c r="Q3398" s="210" t="str" cm="1">
        <f t="array" ref="Q3398" xml:space="preserve"> INDEX(設定表!$C$19:$C$23, INT( LEFT(小韻資料表[[#This Row],[目次編碼]],1) ))</f>
        <v>入</v>
      </c>
      <c r="R3398" s="210">
        <f xml:space="preserve">  INDEX(設定表!$C$8:$C$15, MATCH( (RIGHT(小韻資料表[[#This Row],[清濁]]) &amp; 小韻資料表[[#This Row],[調]]), 設定表!$B$8:$B$15, 0))</f>
        <v>4</v>
      </c>
      <c r="S3398" s="205" t="s">
        <v>309</v>
      </c>
      <c r="T3398" s="205" t="s">
        <v>309</v>
      </c>
      <c r="U3398" s="226" t="s">
        <v>309</v>
      </c>
      <c r="V3398" s="147" t="s">
        <v>309</v>
      </c>
      <c r="X3398" s="135"/>
      <c r="Y3398" s="135"/>
      <c r="AA3398" s="135"/>
      <c r="AB3398" s="134"/>
      <c r="AC3398" s="135"/>
      <c r="AD3398" s="135"/>
      <c r="AH3398" s="135"/>
      <c r="AI3398" s="135"/>
    </row>
    <row r="3399" spans="1:35" ht="31.5">
      <c r="A3399" s="205">
        <v>3395</v>
      </c>
      <c r="B3399" s="206" t="s">
        <v>11609</v>
      </c>
      <c r="C3399" s="207" t="str">
        <f xml:space="preserve"> _xlfn.CONCAT(小韻資料表[[#This Row],[聲母拼音碼]],小韻資料表[[#This Row],[韻母拼音碼]],小韻資料表[[#This Row],[調號]])</f>
        <v>lat8</v>
      </c>
      <c r="D3399" s="206" t="s">
        <v>11610</v>
      </c>
      <c r="E3399" s="208" t="s">
        <v>718</v>
      </c>
      <c r="F3399" s="205">
        <v>6</v>
      </c>
      <c r="G3399" s="209" t="s">
        <v>11611</v>
      </c>
      <c r="H3399" s="205">
        <f xml:space="preserve"> LEN(小韻資料表[[#This Row],[小韻字集]])</f>
        <v>19</v>
      </c>
      <c r="I3399" s="205" cm="1">
        <f t="array" ref="I3399" xml:space="preserve"> MATCH(TRUE, ISNUMBER( SEARCH( LEFT(小韻資料表[[#This Row],[切語]],1), 切語上字資料表[切語上字]) ), 0)</f>
        <v>40</v>
      </c>
      <c r="J3399" s="210" t="str" cm="1">
        <f t="array" ref="J3399" xml:space="preserve"> INDEX(切語上字資料表[聲母], 小韻資料表[[#This Row],[上字表識別號]])</f>
        <v>來</v>
      </c>
      <c r="K3399" s="210" t="str" cm="1">
        <f t="array" ref="K3399" xml:space="preserve"> INDEX(切語上字資料表[聲母拼音碼], 小韻資料表[[#This Row],[上字表識別號]])</f>
        <v>l</v>
      </c>
      <c r="L3399" s="210" t="str" cm="1">
        <f t="array" ref="L3399" xml:space="preserve"> INDEX(切語上字資料表[清濁], 小韻資料表[[#This Row],[上字表識別號]])</f>
        <v>次濁</v>
      </c>
      <c r="M3399" s="223" t="str" cm="1">
        <f t="array" ref="M3399" xml:space="preserve"> INDEX(切語上字資料表[發送收], 小韻資料表[[#This Row],[上字表識別號]])</f>
        <v>收聲</v>
      </c>
      <c r="N3399" s="205" cm="1">
        <f t="array" ref="N3399" xml:space="preserve"> MATCH(TRUE, ISNUMBER( SEARCH( RIGHT(小韻資料表[[#This Row],[切語]],1), 切語下字資料表[切語下字]) ), 0)</f>
        <v>160</v>
      </c>
      <c r="O3399" s="207" t="str" cm="1">
        <f t="array" ref="O3399" xml:space="preserve"> INDEX(切語下字資料表[韻母], 小韻資料表[[#This Row],[下字表識別號]])</f>
        <v>曷開1</v>
      </c>
      <c r="P3399" s="207" t="str" cm="1">
        <f t="array" ref="P3399" xml:space="preserve"> INDEX(切語下字資料表[韻母拼音碼], 小韻資料表[[#This Row],[下字表識別號]])</f>
        <v>at</v>
      </c>
      <c r="Q3399" s="210" t="str" cm="1">
        <f t="array" ref="Q3399" xml:space="preserve"> INDEX(設定表!$C$19:$C$23, INT( LEFT(小韻資料表[[#This Row],[目次編碼]],1) ))</f>
        <v>入</v>
      </c>
      <c r="R3399" s="210">
        <f xml:space="preserve">  INDEX(設定表!$C$8:$C$15, MATCH( (RIGHT(小韻資料表[[#This Row],[清濁]]) &amp; 小韻資料表[[#This Row],[調]]), 設定表!$B$8:$B$15, 0))</f>
        <v>8</v>
      </c>
      <c r="S3399" s="205" t="s">
        <v>309</v>
      </c>
      <c r="T3399" s="205" t="s">
        <v>309</v>
      </c>
      <c r="U3399" s="226" t="s">
        <v>11612</v>
      </c>
      <c r="V3399" s="146" t="s">
        <v>309</v>
      </c>
      <c r="X3399" s="135"/>
      <c r="Y3399" s="135"/>
      <c r="AA3399" s="135"/>
      <c r="AB3399" s="134"/>
      <c r="AC3399" s="135"/>
      <c r="AD3399" s="135"/>
      <c r="AH3399" s="135"/>
      <c r="AI3399" s="135"/>
    </row>
    <row r="3400" spans="1:35" ht="31.5">
      <c r="A3400" s="205">
        <v>3396</v>
      </c>
      <c r="B3400" s="206" t="s">
        <v>11613</v>
      </c>
      <c r="C3400" s="207" t="str">
        <f xml:space="preserve"> _xlfn.CONCAT(小韻資料表[[#This Row],[聲母拼音碼]],小韻資料表[[#This Row],[韻母拼音碼]],小韻資料表[[#This Row],[調號]])</f>
        <v>khat4</v>
      </c>
      <c r="D3400" s="206" t="s">
        <v>11614</v>
      </c>
      <c r="E3400" s="208" t="s">
        <v>718</v>
      </c>
      <c r="F3400" s="205">
        <v>7</v>
      </c>
      <c r="G3400" s="209" t="s">
        <v>11615</v>
      </c>
      <c r="H3400" s="205">
        <f xml:space="preserve"> LEN(小韻資料表[[#This Row],[小韻字集]])</f>
        <v>9</v>
      </c>
      <c r="I3400" s="205" cm="1">
        <f t="array" ref="I3400" xml:space="preserve"> MATCH(TRUE, ISNUMBER( SEARCH( LEFT(小韻資料表[[#This Row],[切語]],1), 切語上字資料表[切語上字]) ), 0)</f>
        <v>2</v>
      </c>
      <c r="J3400" s="210" t="str" cm="1">
        <f t="array" ref="J3400" xml:space="preserve"> INDEX(切語上字資料表[聲母], 小韻資料表[[#This Row],[上字表識別號]])</f>
        <v>溪</v>
      </c>
      <c r="K3400" s="210" t="str" cm="1">
        <f t="array" ref="K3400" xml:space="preserve"> INDEX(切語上字資料表[聲母拼音碼], 小韻資料表[[#This Row],[上字表識別號]])</f>
        <v>kh</v>
      </c>
      <c r="L3400" s="210" t="str" cm="1">
        <f t="array" ref="L3400" xml:space="preserve"> INDEX(切語上字資料表[清濁], 小韻資料表[[#This Row],[上字表識別號]])</f>
        <v>次清</v>
      </c>
      <c r="M3400" s="223" t="str" cm="1">
        <f t="array" ref="M3400" xml:space="preserve"> INDEX(切語上字資料表[發送收], 小韻資料表[[#This Row],[上字表識別號]])</f>
        <v>送氣</v>
      </c>
      <c r="N3400" s="205" cm="1">
        <f t="array" ref="N3400" xml:space="preserve"> MATCH(TRUE, ISNUMBER( SEARCH( RIGHT(小韻資料表[[#This Row],[切語]],1), 切語下字資料表[切語下字]) ), 0)</f>
        <v>160</v>
      </c>
      <c r="O3400" s="207" t="str" cm="1">
        <f t="array" ref="O3400" xml:space="preserve"> INDEX(切語下字資料表[韻母], 小韻資料表[[#This Row],[下字表識別號]])</f>
        <v>曷開1</v>
      </c>
      <c r="P3400" s="207" t="str" cm="1">
        <f t="array" ref="P3400" xml:space="preserve"> INDEX(切語下字資料表[韻母拼音碼], 小韻資料表[[#This Row],[下字表識別號]])</f>
        <v>at</v>
      </c>
      <c r="Q3400" s="210" t="str" cm="1">
        <f t="array" ref="Q3400" xml:space="preserve"> INDEX(設定表!$C$19:$C$23, INT( LEFT(小韻資料表[[#This Row],[目次編碼]],1) ))</f>
        <v>入</v>
      </c>
      <c r="R3400" s="210">
        <f xml:space="preserve">  INDEX(設定表!$C$8:$C$15, MATCH( (RIGHT(小韻資料表[[#This Row],[清濁]]) &amp; 小韻資料表[[#This Row],[調]]), 設定表!$B$8:$B$15, 0))</f>
        <v>4</v>
      </c>
      <c r="S3400" s="205" t="s">
        <v>309</v>
      </c>
      <c r="T3400" s="205" t="s">
        <v>309</v>
      </c>
      <c r="U3400" s="226" t="s">
        <v>11616</v>
      </c>
      <c r="V3400" s="147" t="s">
        <v>309</v>
      </c>
      <c r="X3400" s="135"/>
      <c r="Y3400" s="135"/>
      <c r="AA3400" s="135"/>
      <c r="AB3400" s="134"/>
      <c r="AC3400" s="135"/>
      <c r="AD3400" s="135"/>
      <c r="AH3400" s="135"/>
      <c r="AI3400" s="135"/>
    </row>
    <row r="3401" spans="1:35" ht="31.5">
      <c r="A3401" s="205">
        <v>3397</v>
      </c>
      <c r="B3401" s="206" t="s">
        <v>11617</v>
      </c>
      <c r="C3401" s="207" t="str">
        <f xml:space="preserve"> _xlfn.CONCAT(小韻資料表[[#This Row],[聲母拼音碼]],小韻資料表[[#This Row],[韻母拼音碼]],小韻資料表[[#This Row],[調號]])</f>
        <v>tat8</v>
      </c>
      <c r="D3401" s="206" t="s">
        <v>11618</v>
      </c>
      <c r="E3401" s="208" t="s">
        <v>718</v>
      </c>
      <c r="F3401" s="205">
        <v>8</v>
      </c>
      <c r="G3401" s="209" t="s">
        <v>11619</v>
      </c>
      <c r="H3401" s="205">
        <f xml:space="preserve"> LEN(小韻資料表[[#This Row],[小韻字集]])</f>
        <v>2</v>
      </c>
      <c r="I3401" s="205" cm="1">
        <f t="array" ref="I3401" xml:space="preserve"> MATCH(TRUE, ISNUMBER( SEARCH( LEFT(小韻資料表[[#This Row],[切語]],1), 切語上字資料表[切語上字]) ), 0)</f>
        <v>7</v>
      </c>
      <c r="J3401" s="210" t="str" cm="1">
        <f t="array" ref="J3401" xml:space="preserve"> INDEX(切語上字資料表[聲母], 小韻資料表[[#This Row],[上字表識別號]])</f>
        <v>定</v>
      </c>
      <c r="K3401" s="210" t="str" cm="1">
        <f t="array" ref="K3401" xml:space="preserve"> INDEX(切語上字資料表[聲母拼音碼], 小韻資料表[[#This Row],[上字表識別號]])</f>
        <v>t</v>
      </c>
      <c r="L3401" s="210" t="str" cm="1">
        <f t="array" ref="L3401" xml:space="preserve"> INDEX(切語上字資料表[清濁], 小韻資料表[[#This Row],[上字表識別號]])</f>
        <v>全濁</v>
      </c>
      <c r="M3401" s="223" cm="1">
        <f t="array" ref="M3401" xml:space="preserve"> INDEX(切語上字資料表[發送收], 小韻資料表[[#This Row],[上字表識別號]])</f>
        <v>0</v>
      </c>
      <c r="N3401" s="205" cm="1">
        <f t="array" ref="N3401" xml:space="preserve"> MATCH(TRUE, ISNUMBER( SEARCH( RIGHT(小韻資料表[[#This Row],[切語]],1), 切語下字資料表[切語下字]) ), 0)</f>
        <v>160</v>
      </c>
      <c r="O3401" s="207" t="str" cm="1">
        <f t="array" ref="O3401" xml:space="preserve"> INDEX(切語下字資料表[韻母], 小韻資料表[[#This Row],[下字表識別號]])</f>
        <v>曷開1</v>
      </c>
      <c r="P3401" s="207" t="str" cm="1">
        <f t="array" ref="P3401" xml:space="preserve"> INDEX(切語下字資料表[韻母拼音碼], 小韻資料表[[#This Row],[下字表識別號]])</f>
        <v>at</v>
      </c>
      <c r="Q3401" s="210" t="str" cm="1">
        <f t="array" ref="Q3401" xml:space="preserve"> INDEX(設定表!$C$19:$C$23, INT( LEFT(小韻資料表[[#This Row],[目次編碼]],1) ))</f>
        <v>入</v>
      </c>
      <c r="R3401" s="210">
        <f xml:space="preserve">  INDEX(設定表!$C$8:$C$15, MATCH( (RIGHT(小韻資料表[[#This Row],[清濁]]) &amp; 小韻資料表[[#This Row],[調]]), 設定表!$B$8:$B$15, 0))</f>
        <v>8</v>
      </c>
      <c r="S3401" s="205" t="s">
        <v>309</v>
      </c>
      <c r="T3401" s="205" t="s">
        <v>309</v>
      </c>
      <c r="U3401" s="226" t="s">
        <v>309</v>
      </c>
      <c r="V3401" s="146" t="s">
        <v>309</v>
      </c>
      <c r="X3401" s="135"/>
      <c r="Y3401" s="135"/>
      <c r="AA3401" s="135"/>
      <c r="AB3401" s="134"/>
      <c r="AC3401" s="135"/>
      <c r="AD3401" s="135"/>
      <c r="AH3401" s="135"/>
      <c r="AI3401" s="135"/>
    </row>
    <row r="3402" spans="1:35" ht="31.5">
      <c r="A3402" s="205">
        <v>3398</v>
      </c>
      <c r="B3402" s="206" t="s">
        <v>11620</v>
      </c>
      <c r="C3402" s="207" t="str">
        <f xml:space="preserve"> _xlfn.CONCAT(小韻資料表[[#This Row],[聲母拼音碼]],小韻資料表[[#This Row],[韻母拼音碼]],小韻資料表[[#This Row],[調號]])</f>
        <v>cat8</v>
      </c>
      <c r="D3402" s="206" t="s">
        <v>11621</v>
      </c>
      <c r="E3402" s="208" t="s">
        <v>718</v>
      </c>
      <c r="F3402" s="205">
        <v>9</v>
      </c>
      <c r="G3402" s="209" t="s">
        <v>11622</v>
      </c>
      <c r="H3402" s="205">
        <f xml:space="preserve"> LEN(小韻資料表[[#This Row],[小韻字集]])</f>
        <v>4</v>
      </c>
      <c r="I3402" s="205" cm="1">
        <f t="array" ref="I3402" xml:space="preserve"> MATCH(TRUE, ISNUMBER( SEARCH( LEFT(小韻資料表[[#This Row],[切語]],1), 切語上字資料表[切語上字]) ), 0)</f>
        <v>23</v>
      </c>
      <c r="J3402" s="210" t="str" cm="1">
        <f t="array" ref="J3402" xml:space="preserve"> INDEX(切語上字資料表[聲母], 小韻資料表[[#This Row],[上字表識別號]])</f>
        <v>從</v>
      </c>
      <c r="K3402" s="210" t="str" cm="1">
        <f t="array" ref="K3402" xml:space="preserve"> INDEX(切語上字資料表[聲母拼音碼], 小韻資料表[[#This Row],[上字表識別號]])</f>
        <v>c</v>
      </c>
      <c r="L3402" s="210" t="str" cm="1">
        <f t="array" ref="L3402" xml:space="preserve"> INDEX(切語上字資料表[清濁], 小韻資料表[[#This Row],[上字表識別號]])</f>
        <v>全濁</v>
      </c>
      <c r="M3402" s="223" cm="1">
        <f t="array" ref="M3402" xml:space="preserve"> INDEX(切語上字資料表[發送收], 小韻資料表[[#This Row],[上字表識別號]])</f>
        <v>0</v>
      </c>
      <c r="N3402" s="205" cm="1">
        <f t="array" ref="N3402" xml:space="preserve"> MATCH(TRUE, ISNUMBER( SEARCH( RIGHT(小韻資料表[[#This Row],[切語]],1), 切語下字資料表[切語下字]) ), 0)</f>
        <v>160</v>
      </c>
      <c r="O3402" s="207" t="str" cm="1">
        <f t="array" ref="O3402" xml:space="preserve"> INDEX(切語下字資料表[韻母], 小韻資料表[[#This Row],[下字表識別號]])</f>
        <v>曷開1</v>
      </c>
      <c r="P3402" s="207" t="str" cm="1">
        <f t="array" ref="P3402" xml:space="preserve"> INDEX(切語下字資料表[韻母拼音碼], 小韻資料表[[#This Row],[下字表識別號]])</f>
        <v>at</v>
      </c>
      <c r="Q3402" s="210" t="str" cm="1">
        <f t="array" ref="Q3402" xml:space="preserve"> INDEX(設定表!$C$19:$C$23, INT( LEFT(小韻資料表[[#This Row],[目次編碼]],1) ))</f>
        <v>入</v>
      </c>
      <c r="R3402" s="210">
        <f xml:space="preserve">  INDEX(設定表!$C$8:$C$15, MATCH( (RIGHT(小韻資料表[[#This Row],[清濁]]) &amp; 小韻資料表[[#This Row],[調]]), 設定表!$B$8:$B$15, 0))</f>
        <v>8</v>
      </c>
      <c r="S3402" s="205" t="s">
        <v>309</v>
      </c>
      <c r="T3402" s="205" t="s">
        <v>309</v>
      </c>
      <c r="U3402" s="226" t="s">
        <v>11623</v>
      </c>
      <c r="V3402" s="147" t="s">
        <v>309</v>
      </c>
      <c r="X3402" s="135"/>
      <c r="Y3402" s="135"/>
      <c r="AA3402" s="135"/>
      <c r="AB3402" s="134"/>
      <c r="AC3402" s="135"/>
      <c r="AD3402" s="135"/>
      <c r="AH3402" s="135"/>
      <c r="AI3402" s="135"/>
    </row>
    <row r="3403" spans="1:35" ht="31.5">
      <c r="A3403" s="205">
        <v>3399</v>
      </c>
      <c r="B3403" s="206" t="s">
        <v>11624</v>
      </c>
      <c r="C3403" s="207" t="str">
        <f xml:space="preserve"> _xlfn.CONCAT(小韻資料表[[#This Row],[聲母拼音碼]],小韻資料表[[#This Row],[韻母拼音碼]],小韻資料表[[#This Row],[調號]])</f>
        <v>gat8</v>
      </c>
      <c r="D3403" s="206" t="s">
        <v>11625</v>
      </c>
      <c r="E3403" s="208" t="s">
        <v>718</v>
      </c>
      <c r="F3403" s="205">
        <v>10</v>
      </c>
      <c r="G3403" s="209" t="s">
        <v>11626</v>
      </c>
      <c r="H3403" s="205">
        <f xml:space="preserve"> LEN(小韻資料表[[#This Row],[小韻字集]])</f>
        <v>17</v>
      </c>
      <c r="I3403" s="205" cm="1">
        <f t="array" ref="I3403" xml:space="preserve"> MATCH(TRUE, ISNUMBER( SEARCH( LEFT(小韻資料表[[#This Row],[切語]],1), 切語上字資料表[切語上字]) ), 0)</f>
        <v>4</v>
      </c>
      <c r="J3403" s="210" t="str" cm="1">
        <f t="array" ref="J3403" xml:space="preserve"> INDEX(切語上字資料表[聲母], 小韻資料表[[#This Row],[上字表識別號]])</f>
        <v>疑</v>
      </c>
      <c r="K3403" s="210" t="str" cm="1">
        <f t="array" ref="K3403" xml:space="preserve"> INDEX(切語上字資料表[聲母拼音碼], 小韻資料表[[#This Row],[上字表識別號]])</f>
        <v>g</v>
      </c>
      <c r="L3403" s="210" t="str" cm="1">
        <f t="array" ref="L3403" xml:space="preserve"> INDEX(切語上字資料表[清濁], 小韻資料表[[#This Row],[上字表識別號]])</f>
        <v>次濁</v>
      </c>
      <c r="M3403" s="223" t="str" cm="1">
        <f t="array" ref="M3403" xml:space="preserve"> INDEX(切語上字資料表[發送收], 小韻資料表[[#This Row],[上字表識別號]])</f>
        <v>收聲</v>
      </c>
      <c r="N3403" s="205" cm="1">
        <f t="array" ref="N3403" xml:space="preserve"> MATCH(TRUE, ISNUMBER( SEARCH( RIGHT(小韻資料表[[#This Row],[切語]],1), 切語下字資料表[切語下字]) ), 0)</f>
        <v>160</v>
      </c>
      <c r="O3403" s="207" t="str" cm="1">
        <f t="array" ref="O3403" xml:space="preserve"> INDEX(切語下字資料表[韻母], 小韻資料表[[#This Row],[下字表識別號]])</f>
        <v>曷開1</v>
      </c>
      <c r="P3403" s="207" t="str" cm="1">
        <f t="array" ref="P3403" xml:space="preserve"> INDEX(切語下字資料表[韻母拼音碼], 小韻資料表[[#This Row],[下字表識別號]])</f>
        <v>at</v>
      </c>
      <c r="Q3403" s="210" t="str" cm="1">
        <f t="array" ref="Q3403" xml:space="preserve"> INDEX(設定表!$C$19:$C$23, INT( LEFT(小韻資料表[[#This Row],[目次編碼]],1) ))</f>
        <v>入</v>
      </c>
      <c r="R3403" s="210">
        <f xml:space="preserve">  INDEX(設定表!$C$8:$C$15, MATCH( (RIGHT(小韻資料表[[#This Row],[清濁]]) &amp; 小韻資料表[[#This Row],[調]]), 設定表!$B$8:$B$15, 0))</f>
        <v>8</v>
      </c>
      <c r="S3403" s="205" t="s">
        <v>309</v>
      </c>
      <c r="T3403" s="205" t="s">
        <v>309</v>
      </c>
      <c r="U3403" s="226" t="s">
        <v>11627</v>
      </c>
      <c r="V3403" s="146" t="s">
        <v>309</v>
      </c>
      <c r="X3403" s="135"/>
      <c r="Y3403" s="135"/>
      <c r="AA3403" s="135"/>
      <c r="AB3403" s="134"/>
      <c r="AC3403" s="135"/>
      <c r="AD3403" s="135"/>
      <c r="AH3403" s="135"/>
      <c r="AI3403" s="135"/>
    </row>
    <row r="3404" spans="1:35" ht="31.5">
      <c r="A3404" s="205">
        <v>3400</v>
      </c>
      <c r="B3404" s="206" t="s">
        <v>11628</v>
      </c>
      <c r="C3404" s="207" t="str">
        <f xml:space="preserve"> _xlfn.CONCAT(小韻資料表[[#This Row],[聲母拼音碼]],小韻資料表[[#This Row],[韻母拼音碼]],小韻資料表[[#This Row],[調號]])</f>
        <v>kat4</v>
      </c>
      <c r="D3404" s="206" t="s">
        <v>11629</v>
      </c>
      <c r="E3404" s="208" t="s">
        <v>718</v>
      </c>
      <c r="F3404" s="205">
        <v>11</v>
      </c>
      <c r="G3404" s="209" t="s">
        <v>11630</v>
      </c>
      <c r="H3404" s="205">
        <f xml:space="preserve"> LEN(小韻資料表[[#This Row],[小韻字集]])</f>
        <v>13</v>
      </c>
      <c r="I3404" s="205" cm="1">
        <f t="array" ref="I3404" xml:space="preserve"> MATCH(TRUE, ISNUMBER( SEARCH( LEFT(小韻資料表[[#This Row],[切語]],1), 切語上字資料表[切語上字]) ), 0)</f>
        <v>1</v>
      </c>
      <c r="J3404" s="210" t="str" cm="1">
        <f t="array" ref="J3404" xml:space="preserve"> INDEX(切語上字資料表[聲母], 小韻資料表[[#This Row],[上字表識別號]])</f>
        <v>見</v>
      </c>
      <c r="K3404" s="210" t="str" cm="1">
        <f t="array" ref="K3404" xml:space="preserve"> INDEX(切語上字資料表[聲母拼音碼], 小韻資料表[[#This Row],[上字表識別號]])</f>
        <v>k</v>
      </c>
      <c r="L3404" s="210" t="str" cm="1">
        <f t="array" ref="L3404" xml:space="preserve"> INDEX(切語上字資料表[清濁], 小韻資料表[[#This Row],[上字表識別號]])</f>
        <v>全清</v>
      </c>
      <c r="M3404" s="223" t="str" cm="1">
        <f t="array" ref="M3404" xml:space="preserve"> INDEX(切語上字資料表[發送收], 小韻資料表[[#This Row],[上字表識別號]])</f>
        <v>發聲</v>
      </c>
      <c r="N3404" s="205" cm="1">
        <f t="array" ref="N3404" xml:space="preserve"> MATCH(TRUE, ISNUMBER( SEARCH( RIGHT(小韻資料表[[#This Row],[切語]],1), 切語下字資料表[切語下字]) ), 0)</f>
        <v>160</v>
      </c>
      <c r="O3404" s="207" t="str" cm="1">
        <f t="array" ref="O3404" xml:space="preserve"> INDEX(切語下字資料表[韻母], 小韻資料表[[#This Row],[下字表識別號]])</f>
        <v>曷開1</v>
      </c>
      <c r="P3404" s="207" t="str" cm="1">
        <f t="array" ref="P3404" xml:space="preserve"> INDEX(切語下字資料表[韻母拼音碼], 小韻資料表[[#This Row],[下字表識別號]])</f>
        <v>at</v>
      </c>
      <c r="Q3404" s="210" t="str" cm="1">
        <f t="array" ref="Q3404" xml:space="preserve"> INDEX(設定表!$C$19:$C$23, INT( LEFT(小韻資料表[[#This Row],[目次編碼]],1) ))</f>
        <v>入</v>
      </c>
      <c r="R3404" s="210">
        <f xml:space="preserve">  INDEX(設定表!$C$8:$C$15, MATCH( (RIGHT(小韻資料表[[#This Row],[清濁]]) &amp; 小韻資料表[[#This Row],[調]]), 設定表!$B$8:$B$15, 0))</f>
        <v>4</v>
      </c>
      <c r="S3404" s="205" t="s">
        <v>309</v>
      </c>
      <c r="T3404" s="205" t="s">
        <v>309</v>
      </c>
      <c r="U3404" s="226" t="s">
        <v>11631</v>
      </c>
      <c r="V3404" s="147" t="s">
        <v>309</v>
      </c>
      <c r="X3404" s="135"/>
      <c r="Y3404" s="135"/>
      <c r="AA3404" s="135"/>
      <c r="AB3404" s="134"/>
      <c r="AC3404" s="135"/>
      <c r="AD3404" s="135"/>
      <c r="AH3404" s="135"/>
      <c r="AI3404" s="135"/>
    </row>
    <row r="3405" spans="1:35" ht="31.5">
      <c r="A3405" s="205">
        <v>3401</v>
      </c>
      <c r="B3405" s="206" t="s">
        <v>11632</v>
      </c>
      <c r="C3405" s="207" t="str">
        <f xml:space="preserve"> _xlfn.CONCAT(小韻資料表[[#This Row],[聲母拼音碼]],小韻資料表[[#This Row],[韻母拼音碼]],小韻資料表[[#This Row],[調號]])</f>
        <v>sat4</v>
      </c>
      <c r="D3405" s="206" t="s">
        <v>11633</v>
      </c>
      <c r="E3405" s="208" t="s">
        <v>718</v>
      </c>
      <c r="F3405" s="205">
        <v>12</v>
      </c>
      <c r="G3405" s="209" t="s">
        <v>11634</v>
      </c>
      <c r="H3405" s="205">
        <f xml:space="preserve"> LEN(小韻資料表[[#This Row],[小韻字集]])</f>
        <v>13</v>
      </c>
      <c r="I3405" s="205" cm="1">
        <f t="array" ref="I3405" xml:space="preserve"> MATCH(TRUE, ISNUMBER( SEARCH( LEFT(小韻資料表[[#This Row],[切語]],1), 切語上字資料表[切語上字]) ), 0)</f>
        <v>24</v>
      </c>
      <c r="J3405" s="210" t="str" cm="1">
        <f t="array" ref="J3405" xml:space="preserve"> INDEX(切語上字資料表[聲母], 小韻資料表[[#This Row],[上字表識別號]])</f>
        <v>心</v>
      </c>
      <c r="K3405" s="210" t="str" cm="1">
        <f t="array" ref="K3405" xml:space="preserve"> INDEX(切語上字資料表[聲母拼音碼], 小韻資料表[[#This Row],[上字表識別號]])</f>
        <v>s</v>
      </c>
      <c r="L3405" s="210" t="str" cm="1">
        <f t="array" ref="L3405" xml:space="preserve"> INDEX(切語上字資料表[清濁], 小韻資料表[[#This Row],[上字表識別號]])</f>
        <v>全清</v>
      </c>
      <c r="M3405" s="223" t="str" cm="1">
        <f t="array" ref="M3405" xml:space="preserve"> INDEX(切語上字資料表[發送收], 小韻資料表[[#This Row],[上字表識別號]])</f>
        <v>送氣</v>
      </c>
      <c r="N3405" s="205" cm="1">
        <f t="array" ref="N3405" xml:space="preserve"> MATCH(TRUE, ISNUMBER( SEARCH( RIGHT(小韻資料表[[#This Row],[切語]],1), 切語下字資料表[切語下字]) ), 0)</f>
        <v>160</v>
      </c>
      <c r="O3405" s="207" t="str" cm="1">
        <f t="array" ref="O3405" xml:space="preserve"> INDEX(切語下字資料表[韻母], 小韻資料表[[#This Row],[下字表識別號]])</f>
        <v>曷開1</v>
      </c>
      <c r="P3405" s="207" t="str" cm="1">
        <f t="array" ref="P3405" xml:space="preserve"> INDEX(切語下字資料表[韻母拼音碼], 小韻資料表[[#This Row],[下字表識別號]])</f>
        <v>at</v>
      </c>
      <c r="Q3405" s="210" t="str" cm="1">
        <f t="array" ref="Q3405" xml:space="preserve"> INDEX(設定表!$C$19:$C$23, INT( LEFT(小韻資料表[[#This Row],[目次編碼]],1) ))</f>
        <v>入</v>
      </c>
      <c r="R3405" s="210">
        <f xml:space="preserve">  INDEX(設定表!$C$8:$C$15, MATCH( (RIGHT(小韻資料表[[#This Row],[清濁]]) &amp; 小韻資料表[[#This Row],[調]]), 設定表!$B$8:$B$15, 0))</f>
        <v>4</v>
      </c>
      <c r="S3405" s="205" t="s">
        <v>309</v>
      </c>
      <c r="T3405" s="205" t="s">
        <v>309</v>
      </c>
      <c r="U3405" s="226" t="s">
        <v>11635</v>
      </c>
      <c r="V3405" s="146" t="s">
        <v>309</v>
      </c>
      <c r="X3405" s="135"/>
      <c r="Y3405" s="135"/>
      <c r="AA3405" s="135"/>
      <c r="AB3405" s="134"/>
      <c r="AC3405" s="135"/>
      <c r="AD3405" s="135"/>
      <c r="AH3405" s="135"/>
      <c r="AI3405" s="135"/>
    </row>
    <row r="3406" spans="1:35" ht="31.5">
      <c r="A3406" s="205">
        <v>3402</v>
      </c>
      <c r="B3406" s="206" t="s">
        <v>11636</v>
      </c>
      <c r="C3406" s="207" t="str">
        <f xml:space="preserve"> _xlfn.CONCAT(小韻資料表[[#This Row],[聲母拼音碼]],小韻資料表[[#This Row],[韻母拼音碼]],小韻資料表[[#This Row],[調號]])</f>
        <v>chat4</v>
      </c>
      <c r="D3406" s="206" t="s">
        <v>11637</v>
      </c>
      <c r="E3406" s="208" t="s">
        <v>718</v>
      </c>
      <c r="F3406" s="205">
        <v>13</v>
      </c>
      <c r="G3406" s="209" t="s">
        <v>11638</v>
      </c>
      <c r="H3406" s="205">
        <f xml:space="preserve"> LEN(小韻資料表[[#This Row],[小韻字集]])</f>
        <v>3</v>
      </c>
      <c r="I3406" s="205" cm="1">
        <f t="array" ref="I3406" xml:space="preserve"> MATCH(TRUE, ISNUMBER( SEARCH( LEFT(小韻資料表[[#This Row],[切語]],1), 切語上字資料表[切語上字]) ), 0)</f>
        <v>22</v>
      </c>
      <c r="J3406" s="210" t="str" cm="1">
        <f t="array" ref="J3406" xml:space="preserve"> INDEX(切語上字資料表[聲母], 小韻資料表[[#This Row],[上字表識別號]])</f>
        <v>清</v>
      </c>
      <c r="K3406" s="210" t="str" cm="1">
        <f t="array" ref="K3406" xml:space="preserve"> INDEX(切語上字資料表[聲母拼音碼], 小韻資料表[[#This Row],[上字表識別號]])</f>
        <v>ch</v>
      </c>
      <c r="L3406" s="210" t="str" cm="1">
        <f t="array" ref="L3406" xml:space="preserve"> INDEX(切語上字資料表[清濁], 小韻資料表[[#This Row],[上字表識別號]])</f>
        <v>次清</v>
      </c>
      <c r="M3406" s="223" t="str" cm="1">
        <f t="array" ref="M3406" xml:space="preserve"> INDEX(切語上字資料表[發送收], 小韻資料表[[#This Row],[上字表識別號]])</f>
        <v>送氣</v>
      </c>
      <c r="N3406" s="205" cm="1">
        <f t="array" ref="N3406" xml:space="preserve"> MATCH(TRUE, ISNUMBER( SEARCH( RIGHT(小韻資料表[[#This Row],[切語]],1), 切語下字資料表[切語下字]) ), 0)</f>
        <v>160</v>
      </c>
      <c r="O3406" s="207" t="str" cm="1">
        <f t="array" ref="O3406" xml:space="preserve"> INDEX(切語下字資料表[韻母], 小韻資料表[[#This Row],[下字表識別號]])</f>
        <v>曷開1</v>
      </c>
      <c r="P3406" s="207" t="str" cm="1">
        <f t="array" ref="P3406" xml:space="preserve"> INDEX(切語下字資料表[韻母拼音碼], 小韻資料表[[#This Row],[下字表識別號]])</f>
        <v>at</v>
      </c>
      <c r="Q3406" s="210" t="str" cm="1">
        <f t="array" ref="Q3406" xml:space="preserve"> INDEX(設定表!$C$19:$C$23, INT( LEFT(小韻資料表[[#This Row],[目次編碼]],1) ))</f>
        <v>入</v>
      </c>
      <c r="R3406" s="210">
        <f xml:space="preserve">  INDEX(設定表!$C$8:$C$15, MATCH( (RIGHT(小韻資料表[[#This Row],[清濁]]) &amp; 小韻資料表[[#This Row],[調]]), 設定表!$B$8:$B$15, 0))</f>
        <v>4</v>
      </c>
      <c r="S3406" s="205" t="s">
        <v>309</v>
      </c>
      <c r="T3406" s="205" t="s">
        <v>309</v>
      </c>
      <c r="U3406" s="226" t="s">
        <v>11639</v>
      </c>
      <c r="V3406" s="147" t="s">
        <v>309</v>
      </c>
      <c r="X3406" s="135"/>
      <c r="Y3406" s="135"/>
      <c r="AA3406" s="135"/>
      <c r="AB3406" s="134"/>
      <c r="AC3406" s="135"/>
      <c r="AD3406" s="135"/>
      <c r="AH3406" s="135"/>
      <c r="AI3406" s="135"/>
    </row>
    <row r="3407" spans="1:35" ht="31.5">
      <c r="A3407" s="205">
        <v>3403</v>
      </c>
      <c r="B3407" s="206" t="s">
        <v>11640</v>
      </c>
      <c r="C3407" s="207" t="str">
        <f xml:space="preserve"> _xlfn.CONCAT(小韻資料表[[#This Row],[聲母拼音碼]],小韻資料表[[#This Row],[韻母拼音碼]],小韻資料表[[#This Row],[調號]])</f>
        <v>nat8</v>
      </c>
      <c r="D3407" s="206" t="s">
        <v>11641</v>
      </c>
      <c r="E3407" s="208" t="s">
        <v>718</v>
      </c>
      <c r="F3407" s="205">
        <v>14</v>
      </c>
      <c r="G3407" s="209" t="s">
        <v>11642</v>
      </c>
      <c r="H3407" s="205">
        <f xml:space="preserve"> LEN(小韻資料表[[#This Row],[小韻字集]])</f>
        <v>4</v>
      </c>
      <c r="I3407" s="205" cm="1">
        <f t="array" ref="I3407" xml:space="preserve"> MATCH(TRUE, ISNUMBER( SEARCH( LEFT(小韻資料表[[#This Row],[切語]],1), 切語上字資料表[切語上字]) ), 0)</f>
        <v>8</v>
      </c>
      <c r="J3407" s="210" t="str" cm="1">
        <f t="array" ref="J3407" xml:space="preserve"> INDEX(切語上字資料表[聲母], 小韻資料表[[#This Row],[上字表識別號]])</f>
        <v>泥</v>
      </c>
      <c r="K3407" s="210" t="str" cm="1">
        <f t="array" ref="K3407" xml:space="preserve"> INDEX(切語上字資料表[聲母拼音碼], 小韻資料表[[#This Row],[上字表識別號]])</f>
        <v>n</v>
      </c>
      <c r="L3407" s="210" t="str" cm="1">
        <f t="array" ref="L3407" xml:space="preserve"> INDEX(切語上字資料表[清濁], 小韻資料表[[#This Row],[上字表識別號]])</f>
        <v>次濁</v>
      </c>
      <c r="M3407" s="223" t="str" cm="1">
        <f t="array" ref="M3407" xml:space="preserve"> INDEX(切語上字資料表[發送收], 小韻資料表[[#This Row],[上字表識別號]])</f>
        <v>收聲</v>
      </c>
      <c r="N3407" s="205" cm="1">
        <f t="array" ref="N3407" xml:space="preserve"> MATCH(TRUE, ISNUMBER( SEARCH( RIGHT(小韻資料表[[#This Row],[切語]],1), 切語下字資料表[切語下字]) ), 0)</f>
        <v>160</v>
      </c>
      <c r="O3407" s="207" t="str" cm="1">
        <f t="array" ref="O3407" xml:space="preserve"> INDEX(切語下字資料表[韻母], 小韻資料表[[#This Row],[下字表識別號]])</f>
        <v>曷開1</v>
      </c>
      <c r="P3407" s="207" t="str" cm="1">
        <f t="array" ref="P3407" xml:space="preserve"> INDEX(切語下字資料表[韻母拼音碼], 小韻資料表[[#This Row],[下字表識別號]])</f>
        <v>at</v>
      </c>
      <c r="Q3407" s="210" t="str" cm="1">
        <f t="array" ref="Q3407" xml:space="preserve"> INDEX(設定表!$C$19:$C$23, INT( LEFT(小韻資料表[[#This Row],[目次編碼]],1) ))</f>
        <v>入</v>
      </c>
      <c r="R3407" s="210">
        <f xml:space="preserve">  INDEX(設定表!$C$8:$C$15, MATCH( (RIGHT(小韻資料表[[#This Row],[清濁]]) &amp; 小韻資料表[[#This Row],[調]]), 設定表!$B$8:$B$15, 0))</f>
        <v>8</v>
      </c>
      <c r="S3407" s="205" t="s">
        <v>309</v>
      </c>
      <c r="T3407" s="205" t="s">
        <v>309</v>
      </c>
      <c r="U3407" s="226" t="s">
        <v>309</v>
      </c>
      <c r="V3407" s="146" t="s">
        <v>309</v>
      </c>
      <c r="X3407" s="135"/>
      <c r="Y3407" s="135"/>
      <c r="AA3407" s="135"/>
      <c r="AB3407" s="134"/>
      <c r="AC3407" s="135"/>
      <c r="AD3407" s="135"/>
      <c r="AH3407" s="135"/>
      <c r="AI3407" s="135"/>
    </row>
    <row r="3408" spans="1:35" ht="31.5">
      <c r="A3408" s="205">
        <v>3404</v>
      </c>
      <c r="B3408" s="206" t="s">
        <v>11643</v>
      </c>
      <c r="C3408" s="207" t="str">
        <f xml:space="preserve"> _xlfn.CONCAT(小韻資料表[[#This Row],[聲母拼音碼]],小韻資料表[[#This Row],[韻母拼音碼]],小韻資料表[[#This Row],[調號]])</f>
        <v>mat8</v>
      </c>
      <c r="D3408" s="206" t="s">
        <v>11644</v>
      </c>
      <c r="E3408" s="208" t="s">
        <v>735</v>
      </c>
      <c r="F3408" s="205">
        <v>1</v>
      </c>
      <c r="G3408" s="209" t="s">
        <v>11644</v>
      </c>
      <c r="H3408" s="205">
        <f xml:space="preserve"> LEN(小韻資料表[[#This Row],[小韻字集]])</f>
        <v>1</v>
      </c>
      <c r="I3408" s="205" cm="1">
        <f t="array" ref="I3408" xml:space="preserve"> MATCH(TRUE, ISNUMBER( SEARCH( LEFT(小韻資料表[[#This Row],[切語]],1), 切語上字資料表[切語上字]) ), 0)</f>
        <v>16</v>
      </c>
      <c r="J3408" s="210" t="str" cm="1">
        <f t="array" ref="J3408" xml:space="preserve"> INDEX(切語上字資料表[聲母], 小韻資料表[[#This Row],[上字表識別號]])</f>
        <v>明</v>
      </c>
      <c r="K3408" s="210" t="str" cm="1">
        <f t="array" ref="K3408" xml:space="preserve"> INDEX(切語上字資料表[聲母拼音碼], 小韻資料表[[#This Row],[上字表識別號]])</f>
        <v>m</v>
      </c>
      <c r="L3408" s="210" t="str" cm="1">
        <f t="array" ref="L3408" xml:space="preserve"> INDEX(切語上字資料表[清濁], 小韻資料表[[#This Row],[上字表識別號]])</f>
        <v>次濁</v>
      </c>
      <c r="M3408" s="223" t="str" cm="1">
        <f t="array" ref="M3408" xml:space="preserve"> INDEX(切語上字資料表[發送收], 小韻資料表[[#This Row],[上字表識別號]])</f>
        <v>收聲</v>
      </c>
      <c r="N3408" s="205" cm="1">
        <f t="array" ref="N3408" xml:space="preserve"> MATCH(TRUE, ISNUMBER( SEARCH( RIGHT(小韻資料表[[#This Row],[切語]],1), 切語下字資料表[切語下字]) ), 0)</f>
        <v>160</v>
      </c>
      <c r="O3408" s="207" t="str" cm="1">
        <f t="array" ref="O3408" xml:space="preserve"> INDEX(切語下字資料表[韻母], 小韻資料表[[#This Row],[下字表識別號]])</f>
        <v>曷開1</v>
      </c>
      <c r="P3408" s="207" t="str" cm="1">
        <f t="array" ref="P3408" xml:space="preserve"> INDEX(切語下字資料表[韻母拼音碼], 小韻資料表[[#This Row],[下字表識別號]])</f>
        <v>at</v>
      </c>
      <c r="Q3408" s="210" t="str" cm="1">
        <f t="array" ref="Q3408" xml:space="preserve"> INDEX(設定表!$C$19:$C$23, INT( LEFT(小韻資料表[[#This Row],[目次編碼]],1) ))</f>
        <v>入</v>
      </c>
      <c r="R3408" s="210">
        <f xml:space="preserve">  INDEX(設定表!$C$8:$C$15, MATCH( (RIGHT(小韻資料表[[#This Row],[清濁]]) &amp; 小韻資料表[[#This Row],[調]]), 設定表!$B$8:$B$15, 0))</f>
        <v>8</v>
      </c>
      <c r="S3408" s="211" t="s">
        <v>309</v>
      </c>
      <c r="T3408" s="205" t="s">
        <v>309</v>
      </c>
      <c r="U3408" s="226" t="s">
        <v>309</v>
      </c>
      <c r="V3408" s="147" t="s">
        <v>309</v>
      </c>
      <c r="X3408" s="135"/>
      <c r="Y3408" s="135"/>
      <c r="AA3408" s="135"/>
      <c r="AB3408" s="134"/>
      <c r="AC3408" s="135"/>
      <c r="AD3408" s="135"/>
      <c r="AH3408" s="135"/>
      <c r="AI3408" s="135"/>
    </row>
    <row r="3409" spans="1:35" ht="63">
      <c r="A3409" s="205">
        <v>3405</v>
      </c>
      <c r="B3409" s="206" t="s">
        <v>11645</v>
      </c>
      <c r="C3409" s="207" t="str">
        <f xml:space="preserve"> _xlfn.CONCAT(小韻資料表[[#This Row],[聲母拼音碼]],小韻資料表[[#This Row],[韻母拼音碼]],小韻資料表[[#This Row],[調號]])</f>
        <v>muat8</v>
      </c>
      <c r="D3409" s="206" t="s">
        <v>736</v>
      </c>
      <c r="E3409" s="208" t="s">
        <v>735</v>
      </c>
      <c r="F3409" s="205">
        <v>2</v>
      </c>
      <c r="G3409" s="209" t="s">
        <v>11646</v>
      </c>
      <c r="H3409" s="205">
        <f xml:space="preserve"> LEN(小韻資料表[[#This Row],[小韻字集]])</f>
        <v>37</v>
      </c>
      <c r="I3409" s="205" cm="1">
        <f t="array" ref="I3409" xml:space="preserve"> MATCH(TRUE, ISNUMBER( SEARCH( LEFT(小韻資料表[[#This Row],[切語]],1), 切語上字資料表[切語上字]) ), 0)</f>
        <v>16</v>
      </c>
      <c r="J3409" s="210" t="str" cm="1">
        <f t="array" ref="J3409" xml:space="preserve"> INDEX(切語上字資料表[聲母], 小韻資料表[[#This Row],[上字表識別號]])</f>
        <v>明</v>
      </c>
      <c r="K3409" s="210" t="str" cm="1">
        <f t="array" ref="K3409" xml:space="preserve"> INDEX(切語上字資料表[聲母拼音碼], 小韻資料表[[#This Row],[上字表識別號]])</f>
        <v>m</v>
      </c>
      <c r="L3409" s="210" t="str" cm="1">
        <f t="array" ref="L3409" xml:space="preserve"> INDEX(切語上字資料表[清濁], 小韻資料表[[#This Row],[上字表識別號]])</f>
        <v>次濁</v>
      </c>
      <c r="M3409" s="223" t="str" cm="1">
        <f t="array" ref="M3409" xml:space="preserve"> INDEX(切語上字資料表[發送收], 小韻資料表[[#This Row],[上字表識別號]])</f>
        <v>收聲</v>
      </c>
      <c r="N3409" s="205" cm="1">
        <f t="array" ref="N3409" xml:space="preserve"> MATCH(TRUE, ISNUMBER( SEARCH( RIGHT(小韻資料表[[#This Row],[切語]],1), 切語下字資料表[切語下字]) ), 0)</f>
        <v>164</v>
      </c>
      <c r="O3409" s="207" t="str" cm="1">
        <f t="array" ref="O3409" xml:space="preserve"> INDEX(切語下字資料表[韻母], 小韻資料表[[#This Row],[下字表識別號]])</f>
        <v>末合1</v>
      </c>
      <c r="P3409" s="207" t="str" cm="1">
        <f t="array" ref="P3409" xml:space="preserve"> INDEX(切語下字資料表[韻母拼音碼], 小韻資料表[[#This Row],[下字表識別號]])</f>
        <v>uat</v>
      </c>
      <c r="Q3409" s="210" t="str" cm="1">
        <f t="array" ref="Q3409" xml:space="preserve"> INDEX(設定表!$C$19:$C$23, INT( LEFT(小韻資料表[[#This Row],[目次編碼]],1) ))</f>
        <v>入</v>
      </c>
      <c r="R3409" s="210">
        <f xml:space="preserve">  INDEX(設定表!$C$8:$C$15, MATCH( (RIGHT(小韻資料表[[#This Row],[清濁]]) &amp; 小韻資料表[[#This Row],[調]]), 設定表!$B$8:$B$15, 0))</f>
        <v>8</v>
      </c>
      <c r="S3409" s="205" t="s">
        <v>11647</v>
      </c>
      <c r="T3409" s="205" t="s">
        <v>309</v>
      </c>
      <c r="U3409" s="226" t="s">
        <v>11648</v>
      </c>
      <c r="V3409" s="146" t="s">
        <v>309</v>
      </c>
      <c r="X3409" s="135"/>
      <c r="Y3409" s="135"/>
      <c r="AA3409" s="135"/>
      <c r="AB3409" s="134"/>
      <c r="AC3409" s="135"/>
      <c r="AD3409" s="135"/>
      <c r="AH3409" s="135"/>
      <c r="AI3409" s="135"/>
    </row>
    <row r="3410" spans="1:35" ht="31.5">
      <c r="A3410" s="205">
        <v>3406</v>
      </c>
      <c r="B3410" s="206" t="s">
        <v>11649</v>
      </c>
      <c r="C3410" s="207" t="str">
        <f xml:space="preserve"> _xlfn.CONCAT(小韻資料表[[#This Row],[聲母拼音碼]],小韻資料表[[#This Row],[韻母拼音碼]],小韻資料表[[#This Row],[調號]])</f>
        <v>guat8</v>
      </c>
      <c r="D3410" s="206" t="s">
        <v>11650</v>
      </c>
      <c r="E3410" s="208" t="s">
        <v>735</v>
      </c>
      <c r="F3410" s="205">
        <v>3</v>
      </c>
      <c r="G3410" s="209" t="s">
        <v>11650</v>
      </c>
      <c r="H3410" s="205">
        <f xml:space="preserve"> LEN(小韻資料表[[#This Row],[小韻字集]])</f>
        <v>1</v>
      </c>
      <c r="I3410" s="205" cm="1">
        <f t="array" ref="I3410" xml:space="preserve"> MATCH(TRUE, ISNUMBER( SEARCH( LEFT(小韻資料表[[#This Row],[切語]],1), 切語上字資料表[切語上字]) ), 0)</f>
        <v>4</v>
      </c>
      <c r="J3410" s="210" t="str" cm="1">
        <f t="array" ref="J3410" xml:space="preserve"> INDEX(切語上字資料表[聲母], 小韻資料表[[#This Row],[上字表識別號]])</f>
        <v>疑</v>
      </c>
      <c r="K3410" s="210" t="str" cm="1">
        <f t="array" ref="K3410" xml:space="preserve"> INDEX(切語上字資料表[聲母拼音碼], 小韻資料表[[#This Row],[上字表識別號]])</f>
        <v>g</v>
      </c>
      <c r="L3410" s="210" t="str" cm="1">
        <f t="array" ref="L3410" xml:space="preserve"> INDEX(切語上字資料表[清濁], 小韻資料表[[#This Row],[上字表識別號]])</f>
        <v>次濁</v>
      </c>
      <c r="M3410" s="223" t="str" cm="1">
        <f t="array" ref="M3410" xml:space="preserve"> INDEX(切語上字資料表[發送收], 小韻資料表[[#This Row],[上字表識別號]])</f>
        <v>收聲</v>
      </c>
      <c r="N3410" s="205" cm="1">
        <f t="array" ref="N3410" xml:space="preserve"> MATCH(TRUE, ISNUMBER( SEARCH( RIGHT(小韻資料表[[#This Row],[切語]],1), 切語下字資料表[切語下字]) ), 0)</f>
        <v>164</v>
      </c>
      <c r="O3410" s="207" t="str" cm="1">
        <f t="array" ref="O3410" xml:space="preserve"> INDEX(切語下字資料表[韻母], 小韻資料表[[#This Row],[下字表識別號]])</f>
        <v>末合1</v>
      </c>
      <c r="P3410" s="207" t="str" cm="1">
        <f t="array" ref="P3410" xml:space="preserve"> INDEX(切語下字資料表[韻母拼音碼], 小韻資料表[[#This Row],[下字表識別號]])</f>
        <v>uat</v>
      </c>
      <c r="Q3410" s="210" t="str" cm="1">
        <f t="array" ref="Q3410" xml:space="preserve"> INDEX(設定表!$C$19:$C$23, INT( LEFT(小韻資料表[[#This Row],[目次編碼]],1) ))</f>
        <v>入</v>
      </c>
      <c r="R3410" s="210">
        <f xml:space="preserve">  INDEX(設定表!$C$8:$C$15, MATCH( (RIGHT(小韻資料表[[#This Row],[清濁]]) &amp; 小韻資料表[[#This Row],[調]]), 設定表!$B$8:$B$15, 0))</f>
        <v>8</v>
      </c>
      <c r="S3410" s="205" t="s">
        <v>309</v>
      </c>
      <c r="T3410" s="205" t="s">
        <v>309</v>
      </c>
      <c r="U3410" s="226" t="s">
        <v>309</v>
      </c>
      <c r="V3410" s="147" t="s">
        <v>309</v>
      </c>
      <c r="X3410" s="135"/>
      <c r="Y3410" s="135"/>
      <c r="AA3410" s="135"/>
      <c r="AB3410" s="134"/>
      <c r="AC3410" s="135"/>
      <c r="AD3410" s="135"/>
      <c r="AH3410" s="135"/>
      <c r="AI3410" s="135"/>
    </row>
    <row r="3411" spans="1:35" ht="31.5">
      <c r="A3411" s="205">
        <v>3407</v>
      </c>
      <c r="B3411" s="206" t="s">
        <v>11651</v>
      </c>
      <c r="C3411" s="207" t="str">
        <f xml:space="preserve"> _xlfn.CONCAT(小韻資料表[[#This Row],[聲母拼音碼]],小韻資料表[[#This Row],[韻母拼音碼]],小韻資料表[[#This Row],[調號]])</f>
        <v>cuat8</v>
      </c>
      <c r="D3411" s="206" t="s">
        <v>11652</v>
      </c>
      <c r="E3411" s="208" t="s">
        <v>735</v>
      </c>
      <c r="F3411" s="205">
        <v>4</v>
      </c>
      <c r="G3411" s="209" t="s">
        <v>11652</v>
      </c>
      <c r="H3411" s="205">
        <f xml:space="preserve"> LEN(小韻資料表[[#This Row],[小韻字集]])</f>
        <v>1</v>
      </c>
      <c r="I3411" s="205" cm="1">
        <f t="array" ref="I3411" xml:space="preserve"> MATCH(TRUE, ISNUMBER( SEARCH( LEFT(小韻資料表[[#This Row],[切語]],1), 切語上字資料表[切語上字]) ), 0)</f>
        <v>23</v>
      </c>
      <c r="J3411" s="210" t="str" cm="1">
        <f t="array" ref="J3411" xml:space="preserve"> INDEX(切語上字資料表[聲母], 小韻資料表[[#This Row],[上字表識別號]])</f>
        <v>從</v>
      </c>
      <c r="K3411" s="210" t="str" cm="1">
        <f t="array" ref="K3411" xml:space="preserve"> INDEX(切語上字資料表[聲母拼音碼], 小韻資料表[[#This Row],[上字表識別號]])</f>
        <v>c</v>
      </c>
      <c r="L3411" s="210" t="str" cm="1">
        <f t="array" ref="L3411" xml:space="preserve"> INDEX(切語上字資料表[清濁], 小韻資料表[[#This Row],[上字表識別號]])</f>
        <v>全濁</v>
      </c>
      <c r="M3411" s="223" cm="1">
        <f t="array" ref="M3411" xml:space="preserve"> INDEX(切語上字資料表[發送收], 小韻資料表[[#This Row],[上字表識別號]])</f>
        <v>0</v>
      </c>
      <c r="N3411" s="205" cm="1">
        <f t="array" ref="N3411" xml:space="preserve"> MATCH(TRUE, ISNUMBER( SEARCH( RIGHT(小韻資料表[[#This Row],[切語]],1), 切語下字資料表[切語下字]) ), 0)</f>
        <v>164</v>
      </c>
      <c r="O3411" s="207" t="str" cm="1">
        <f t="array" ref="O3411" xml:space="preserve"> INDEX(切語下字資料表[韻母], 小韻資料表[[#This Row],[下字表識別號]])</f>
        <v>末合1</v>
      </c>
      <c r="P3411" s="207" t="str" cm="1">
        <f t="array" ref="P3411" xml:space="preserve"> INDEX(切語下字資料表[韻母拼音碼], 小韻資料表[[#This Row],[下字表識別號]])</f>
        <v>uat</v>
      </c>
      <c r="Q3411" s="210" t="str" cm="1">
        <f t="array" ref="Q3411" xml:space="preserve"> INDEX(設定表!$C$19:$C$23, INT( LEFT(小韻資料表[[#This Row],[目次編碼]],1) ))</f>
        <v>入</v>
      </c>
      <c r="R3411" s="210">
        <f xml:space="preserve">  INDEX(設定表!$C$8:$C$15, MATCH( (RIGHT(小韻資料表[[#This Row],[清濁]]) &amp; 小韻資料表[[#This Row],[調]]), 設定表!$B$8:$B$15, 0))</f>
        <v>8</v>
      </c>
      <c r="S3411" s="205" t="s">
        <v>309</v>
      </c>
      <c r="T3411" s="205" t="s">
        <v>309</v>
      </c>
      <c r="U3411" s="226" t="s">
        <v>309</v>
      </c>
      <c r="V3411" s="146" t="s">
        <v>309</v>
      </c>
      <c r="X3411" s="135"/>
      <c r="Y3411" s="135"/>
      <c r="AA3411" s="135"/>
      <c r="AB3411" s="134"/>
      <c r="AC3411" s="135"/>
      <c r="AD3411" s="135"/>
      <c r="AH3411" s="135"/>
      <c r="AI3411" s="135"/>
    </row>
    <row r="3412" spans="1:35" ht="31.5">
      <c r="A3412" s="205">
        <v>3408</v>
      </c>
      <c r="B3412" s="206" t="s">
        <v>11653</v>
      </c>
      <c r="C3412" s="207" t="str">
        <f xml:space="preserve"> _xlfn.CONCAT(小韻資料表[[#This Row],[聲母拼音碼]],小韻資料表[[#This Row],[韻母拼音碼]],小韻資料表[[#This Row],[調號]])</f>
        <v>puat4</v>
      </c>
      <c r="D3412" s="206" t="s">
        <v>11654</v>
      </c>
      <c r="E3412" s="208" t="s">
        <v>735</v>
      </c>
      <c r="F3412" s="205">
        <v>5</v>
      </c>
      <c r="G3412" s="209" t="s">
        <v>11655</v>
      </c>
      <c r="H3412" s="205">
        <f xml:space="preserve"> LEN(小韻資料表[[#This Row],[小韻字集]])</f>
        <v>18</v>
      </c>
      <c r="I3412" s="205" cm="1">
        <f t="array" ref="I3412" xml:space="preserve"> MATCH(TRUE, ISNUMBER( SEARCH( LEFT(小韻資料表[[#This Row],[切語]],1), 切語上字資料表[切語上字]) ), 0)</f>
        <v>13</v>
      </c>
      <c r="J3412" s="210" t="str" cm="1">
        <f t="array" ref="J3412" xml:space="preserve"> INDEX(切語上字資料表[聲母], 小韻資料表[[#This Row],[上字表識別號]])</f>
        <v>幫</v>
      </c>
      <c r="K3412" s="210" t="str" cm="1">
        <f t="array" ref="K3412" xml:space="preserve"> INDEX(切語上字資料表[聲母拼音碼], 小韻資料表[[#This Row],[上字表識別號]])</f>
        <v>p</v>
      </c>
      <c r="L3412" s="210" t="str" cm="1">
        <f t="array" ref="L3412" xml:space="preserve"> INDEX(切語上字資料表[清濁], 小韻資料表[[#This Row],[上字表識別號]])</f>
        <v>全清</v>
      </c>
      <c r="M3412" s="223" t="str" cm="1">
        <f t="array" ref="M3412" xml:space="preserve"> INDEX(切語上字資料表[發送收], 小韻資料表[[#This Row],[上字表識別號]])</f>
        <v>發聲</v>
      </c>
      <c r="N3412" s="205" cm="1">
        <f t="array" ref="N3412" xml:space="preserve"> MATCH(TRUE, ISNUMBER( SEARCH( RIGHT(小韻資料表[[#This Row],[切語]],1), 切語下字資料表[切語下字]) ), 0)</f>
        <v>164</v>
      </c>
      <c r="O3412" s="207" t="str" cm="1">
        <f t="array" ref="O3412" xml:space="preserve"> INDEX(切語下字資料表[韻母], 小韻資料表[[#This Row],[下字表識別號]])</f>
        <v>末合1</v>
      </c>
      <c r="P3412" s="207" t="str" cm="1">
        <f t="array" ref="P3412" xml:space="preserve"> INDEX(切語下字資料表[韻母拼音碼], 小韻資料表[[#This Row],[下字表識別號]])</f>
        <v>uat</v>
      </c>
      <c r="Q3412" s="210" t="str" cm="1">
        <f t="array" ref="Q3412" xml:space="preserve"> INDEX(設定表!$C$19:$C$23, INT( LEFT(小韻資料表[[#This Row],[目次編碼]],1) ))</f>
        <v>入</v>
      </c>
      <c r="R3412" s="210">
        <f xml:space="preserve">  INDEX(設定表!$C$8:$C$15, MATCH( (RIGHT(小韻資料表[[#This Row],[清濁]]) &amp; 小韻資料表[[#This Row],[調]]), 設定表!$B$8:$B$15, 0))</f>
        <v>4</v>
      </c>
      <c r="S3412" s="205" t="s">
        <v>309</v>
      </c>
      <c r="T3412" s="205" t="s">
        <v>309</v>
      </c>
      <c r="U3412" s="226" t="s">
        <v>11656</v>
      </c>
      <c r="V3412" s="147" t="s">
        <v>309</v>
      </c>
      <c r="X3412" s="135"/>
      <c r="Y3412" s="135"/>
      <c r="AA3412" s="135"/>
      <c r="AB3412" s="134"/>
      <c r="AC3412" s="135"/>
      <c r="AD3412" s="135"/>
      <c r="AH3412" s="135"/>
      <c r="AI3412" s="135"/>
    </row>
    <row r="3413" spans="1:35" ht="31.5">
      <c r="A3413" s="205">
        <v>3409</v>
      </c>
      <c r="B3413" s="206" t="s">
        <v>11657</v>
      </c>
      <c r="C3413" s="207" t="str">
        <f xml:space="preserve"> _xlfn.CONCAT(小韻資料表[[#This Row],[聲母拼音碼]],小韻資料表[[#This Row],[韻母拼音碼]],小韻資料表[[#This Row],[調號]])</f>
        <v>cuat4</v>
      </c>
      <c r="D3413" s="206" t="s">
        <v>6283</v>
      </c>
      <c r="E3413" s="208" t="s">
        <v>735</v>
      </c>
      <c r="F3413" s="205">
        <v>6</v>
      </c>
      <c r="G3413" s="209" t="s">
        <v>11658</v>
      </c>
      <c r="H3413" s="205">
        <f xml:space="preserve"> LEN(小韻資料表[[#This Row],[小韻字集]])</f>
        <v>9</v>
      </c>
      <c r="I3413" s="205" cm="1">
        <f t="array" ref="I3413" xml:space="preserve"> MATCH(TRUE, ISNUMBER( SEARCH( LEFT(小韻資料表[[#This Row],[切語]],1), 切語上字資料表[切語上字]) ), 0)</f>
        <v>21</v>
      </c>
      <c r="J3413" s="210" t="str" cm="1">
        <f t="array" ref="J3413" xml:space="preserve"> INDEX(切語上字資料表[聲母], 小韻資料表[[#This Row],[上字表識別號]])</f>
        <v>精</v>
      </c>
      <c r="K3413" s="210" t="str" cm="1">
        <f t="array" ref="K3413" xml:space="preserve"> INDEX(切語上字資料表[聲母拼音碼], 小韻資料表[[#This Row],[上字表識別號]])</f>
        <v>c</v>
      </c>
      <c r="L3413" s="210" t="str" cm="1">
        <f t="array" ref="L3413" xml:space="preserve"> INDEX(切語上字資料表[清濁], 小韻資料表[[#This Row],[上字表識別號]])</f>
        <v>全清</v>
      </c>
      <c r="M3413" s="223" t="str" cm="1">
        <f t="array" ref="M3413" xml:space="preserve"> INDEX(切語上字資料表[發送收], 小韻資料表[[#This Row],[上字表識別號]])</f>
        <v>發聲</v>
      </c>
      <c r="N3413" s="205" cm="1">
        <f t="array" ref="N3413" xml:space="preserve"> MATCH(TRUE, ISNUMBER( SEARCH( RIGHT(小韻資料表[[#This Row],[切語]],1), 切語下字資料表[切語下字]) ), 0)</f>
        <v>164</v>
      </c>
      <c r="O3413" s="207" t="str" cm="1">
        <f t="array" ref="O3413" xml:space="preserve"> INDEX(切語下字資料表[韻母], 小韻資料表[[#This Row],[下字表識別號]])</f>
        <v>末合1</v>
      </c>
      <c r="P3413" s="207" t="str" cm="1">
        <f t="array" ref="P3413" xml:space="preserve"> INDEX(切語下字資料表[韻母拼音碼], 小韻資料表[[#This Row],[下字表識別號]])</f>
        <v>uat</v>
      </c>
      <c r="Q3413" s="210" t="str" cm="1">
        <f t="array" ref="Q3413" xml:space="preserve"> INDEX(設定表!$C$19:$C$23, INT( LEFT(小韻資料表[[#This Row],[目次編碼]],1) ))</f>
        <v>入</v>
      </c>
      <c r="R3413" s="210">
        <f xml:space="preserve">  INDEX(設定表!$C$8:$C$15, MATCH( (RIGHT(小韻資料表[[#This Row],[清濁]]) &amp; 小韻資料表[[#This Row],[調]]), 設定表!$B$8:$B$15, 0))</f>
        <v>4</v>
      </c>
      <c r="S3413" s="211" t="s">
        <v>11659</v>
      </c>
      <c r="T3413" s="205" t="s">
        <v>309</v>
      </c>
      <c r="U3413" s="226" t="s">
        <v>309</v>
      </c>
      <c r="V3413" s="147" t="s">
        <v>309</v>
      </c>
      <c r="X3413" s="135"/>
      <c r="Y3413" s="135"/>
      <c r="AA3413" s="135"/>
      <c r="AB3413" s="134"/>
      <c r="AC3413" s="135"/>
      <c r="AD3413" s="135"/>
      <c r="AH3413" s="135"/>
      <c r="AI3413" s="135"/>
    </row>
    <row r="3414" spans="1:35" ht="63">
      <c r="A3414" s="205">
        <v>3410</v>
      </c>
      <c r="B3414" s="206" t="s">
        <v>11660</v>
      </c>
      <c r="C3414" s="207" t="str">
        <f xml:space="preserve"> _xlfn.CONCAT(小韻資料表[[#This Row],[聲母拼音碼]],小韻資料表[[#This Row],[韻母拼音碼]],小韻資料表[[#This Row],[調號]])</f>
        <v>kuat4</v>
      </c>
      <c r="D3414" s="206" t="s">
        <v>11661</v>
      </c>
      <c r="E3414" s="208" t="s">
        <v>735</v>
      </c>
      <c r="F3414" s="205">
        <v>7</v>
      </c>
      <c r="G3414" s="209" t="s">
        <v>11662</v>
      </c>
      <c r="H3414" s="205">
        <f xml:space="preserve"> LEN(小韻資料表[[#This Row],[小韻字集]])</f>
        <v>24</v>
      </c>
      <c r="I3414" s="205" cm="1">
        <f t="array" ref="I3414" xml:space="preserve"> MATCH(TRUE, ISNUMBER( SEARCH( LEFT(小韻資料表[[#This Row],[切語]],1), 切語上字資料表[切語上字]) ), 0)</f>
        <v>1</v>
      </c>
      <c r="J3414" s="210" t="str" cm="1">
        <f t="array" ref="J3414" xml:space="preserve"> INDEX(切語上字資料表[聲母], 小韻資料表[[#This Row],[上字表識別號]])</f>
        <v>見</v>
      </c>
      <c r="K3414" s="210" t="str" cm="1">
        <f t="array" ref="K3414" xml:space="preserve"> INDEX(切語上字資料表[聲母拼音碼], 小韻資料表[[#This Row],[上字表識別號]])</f>
        <v>k</v>
      </c>
      <c r="L3414" s="210" t="str" cm="1">
        <f t="array" ref="L3414" xml:space="preserve"> INDEX(切語上字資料表[清濁], 小韻資料表[[#This Row],[上字表識別號]])</f>
        <v>全清</v>
      </c>
      <c r="M3414" s="223" t="str" cm="1">
        <f t="array" ref="M3414" xml:space="preserve"> INDEX(切語上字資料表[發送收], 小韻資料表[[#This Row],[上字表識別號]])</f>
        <v>發聲</v>
      </c>
      <c r="N3414" s="205" cm="1">
        <f t="array" ref="N3414" xml:space="preserve"> MATCH(TRUE, ISNUMBER( SEARCH( RIGHT(小韻資料表[[#This Row],[切語]],1), 切語下字資料表[切語下字]) ), 0)</f>
        <v>164</v>
      </c>
      <c r="O3414" s="207" t="str" cm="1">
        <f t="array" ref="O3414" xml:space="preserve"> INDEX(切語下字資料表[韻母], 小韻資料表[[#This Row],[下字表識別號]])</f>
        <v>末合1</v>
      </c>
      <c r="P3414" s="207" t="str" cm="1">
        <f t="array" ref="P3414" xml:space="preserve"> INDEX(切語下字資料表[韻母拼音碼], 小韻資料表[[#This Row],[下字表識別號]])</f>
        <v>uat</v>
      </c>
      <c r="Q3414" s="210" t="str" cm="1">
        <f t="array" ref="Q3414" xml:space="preserve"> INDEX(設定表!$C$19:$C$23, INT( LEFT(小韻資料表[[#This Row],[目次編碼]],1) ))</f>
        <v>入</v>
      </c>
      <c r="R3414" s="210">
        <f xml:space="preserve">  INDEX(設定表!$C$8:$C$15, MATCH( (RIGHT(小韻資料表[[#This Row],[清濁]]) &amp; 小韻資料表[[#This Row],[調]]), 設定表!$B$8:$B$15, 0))</f>
        <v>4</v>
      </c>
      <c r="S3414" s="205" t="s">
        <v>309</v>
      </c>
      <c r="T3414" s="205" t="s">
        <v>309</v>
      </c>
      <c r="U3414" s="226" t="s">
        <v>309</v>
      </c>
      <c r="V3414" s="147" t="s">
        <v>309</v>
      </c>
      <c r="X3414" s="135"/>
      <c r="Y3414" s="135"/>
      <c r="AA3414" s="135"/>
      <c r="AB3414" s="134"/>
      <c r="AC3414" s="135"/>
      <c r="AD3414" s="135"/>
      <c r="AH3414" s="135"/>
      <c r="AI3414" s="135"/>
    </row>
    <row r="3415" spans="1:35" ht="31.5">
      <c r="A3415" s="205">
        <v>3411</v>
      </c>
      <c r="B3415" s="206" t="s">
        <v>11663</v>
      </c>
      <c r="C3415" s="207" t="str">
        <f xml:space="preserve"> _xlfn.CONCAT(小韻資料表[[#This Row],[聲母拼音碼]],小韻資料表[[#This Row],[韻母拼音碼]],小韻資料表[[#This Row],[調號]])</f>
        <v>khuat4</v>
      </c>
      <c r="D3415" s="206" t="s">
        <v>11664</v>
      </c>
      <c r="E3415" s="208" t="s">
        <v>735</v>
      </c>
      <c r="F3415" s="205">
        <v>8</v>
      </c>
      <c r="G3415" s="209" t="s">
        <v>11665</v>
      </c>
      <c r="H3415" s="205">
        <f xml:space="preserve"> LEN(小韻資料表[[#This Row],[小韻字集]])</f>
        <v>7</v>
      </c>
      <c r="I3415" s="205" cm="1">
        <f t="array" ref="I3415" xml:space="preserve"> MATCH(TRUE, ISNUMBER( SEARCH( LEFT(小韻資料表[[#This Row],[切語]],1), 切語上字資料表[切語上字]) ), 0)</f>
        <v>2</v>
      </c>
      <c r="J3415" s="210" t="str" cm="1">
        <f t="array" ref="J3415" xml:space="preserve"> INDEX(切語上字資料表[聲母], 小韻資料表[[#This Row],[上字表識別號]])</f>
        <v>溪</v>
      </c>
      <c r="K3415" s="210" t="str" cm="1">
        <f t="array" ref="K3415" xml:space="preserve"> INDEX(切語上字資料表[聲母拼音碼], 小韻資料表[[#This Row],[上字表識別號]])</f>
        <v>kh</v>
      </c>
      <c r="L3415" s="210" t="str" cm="1">
        <f t="array" ref="L3415" xml:space="preserve"> INDEX(切語上字資料表[清濁], 小韻資料表[[#This Row],[上字表識別號]])</f>
        <v>次清</v>
      </c>
      <c r="M3415" s="223" t="str" cm="1">
        <f t="array" ref="M3415" xml:space="preserve"> INDEX(切語上字資料表[發送收], 小韻資料表[[#This Row],[上字表識別號]])</f>
        <v>送氣</v>
      </c>
      <c r="N3415" s="205" cm="1">
        <f t="array" ref="N3415" xml:space="preserve"> MATCH(TRUE, ISNUMBER( SEARCH( RIGHT(小韻資料表[[#This Row],[切語]],1), 切語下字資料表[切語下字]) ), 0)</f>
        <v>164</v>
      </c>
      <c r="O3415" s="207" t="str" cm="1">
        <f t="array" ref="O3415" xml:space="preserve"> INDEX(切語下字資料表[韻母], 小韻資料表[[#This Row],[下字表識別號]])</f>
        <v>末合1</v>
      </c>
      <c r="P3415" s="207" t="str" cm="1">
        <f t="array" ref="P3415" xml:space="preserve"> INDEX(切語下字資料表[韻母拼音碼], 小韻資料表[[#This Row],[下字表識別號]])</f>
        <v>uat</v>
      </c>
      <c r="Q3415" s="210" t="str" cm="1">
        <f t="array" ref="Q3415" xml:space="preserve"> INDEX(設定表!$C$19:$C$23, INT( LEFT(小韻資料表[[#This Row],[目次編碼]],1) ))</f>
        <v>入</v>
      </c>
      <c r="R3415" s="210">
        <f xml:space="preserve">  INDEX(設定表!$C$8:$C$15, MATCH( (RIGHT(小韻資料表[[#This Row],[清濁]]) &amp; 小韻資料表[[#This Row],[調]]), 設定表!$B$8:$B$15, 0))</f>
        <v>4</v>
      </c>
      <c r="S3415" s="205" t="s">
        <v>309</v>
      </c>
      <c r="T3415" s="205" t="s">
        <v>309</v>
      </c>
      <c r="U3415" s="226" t="s">
        <v>309</v>
      </c>
      <c r="V3415" s="146" t="s">
        <v>309</v>
      </c>
      <c r="X3415" s="135"/>
      <c r="Y3415" s="135"/>
      <c r="AA3415" s="135"/>
      <c r="AB3415" s="134"/>
      <c r="AC3415" s="135"/>
      <c r="AD3415" s="135"/>
      <c r="AH3415" s="135"/>
      <c r="AI3415" s="135"/>
    </row>
    <row r="3416" spans="1:35" ht="31.5">
      <c r="A3416" s="205">
        <v>3412</v>
      </c>
      <c r="B3416" s="206" t="s">
        <v>11666</v>
      </c>
      <c r="C3416" s="207" t="str">
        <f xml:space="preserve"> _xlfn.CONCAT(小韻資料表[[#This Row],[聲母拼音碼]],小韻資料表[[#This Row],[韻母拼音碼]],小韻資料表[[#This Row],[調號]])</f>
        <v>huat8</v>
      </c>
      <c r="D3416" s="206" t="s">
        <v>11667</v>
      </c>
      <c r="E3416" s="208" t="s">
        <v>735</v>
      </c>
      <c r="F3416" s="205">
        <v>9</v>
      </c>
      <c r="G3416" s="209" t="s">
        <v>11668</v>
      </c>
      <c r="H3416" s="205">
        <f xml:space="preserve"> LEN(小韻資料表[[#This Row],[小韻字集]])</f>
        <v>9</v>
      </c>
      <c r="I3416" s="205" cm="1">
        <f t="array" ref="I3416" xml:space="preserve"> MATCH(TRUE, ISNUMBER( SEARCH( LEFT(小韻資料表[[#This Row],[切語]],1), 切語上字資料表[切語上字]) ), 0)</f>
        <v>37</v>
      </c>
      <c r="J3416" s="210" t="str" cm="1">
        <f t="array" ref="J3416" xml:space="preserve"> INDEX(切語上字資料表[聲母], 小韻資料表[[#This Row],[上字表識別號]])</f>
        <v>匣</v>
      </c>
      <c r="K3416" s="210" t="str" cm="1">
        <f t="array" ref="K3416" xml:space="preserve"> INDEX(切語上字資料表[聲母拼音碼], 小韻資料表[[#This Row],[上字表識別號]])</f>
        <v>h</v>
      </c>
      <c r="L3416" s="210" t="str" cm="1">
        <f t="array" ref="L3416" xml:space="preserve"> INDEX(切語上字資料表[清濁], 小韻資料表[[#This Row],[上字表識別號]])</f>
        <v>全濁</v>
      </c>
      <c r="M3416" s="223" t="str" cm="1">
        <f t="array" ref="M3416" xml:space="preserve"> INDEX(切語上字資料表[發送收], 小韻資料表[[#This Row],[上字表識別號]])</f>
        <v>送氣</v>
      </c>
      <c r="N3416" s="205" cm="1">
        <f t="array" ref="N3416" xml:space="preserve"> MATCH(TRUE, ISNUMBER( SEARCH( RIGHT(小韻資料表[[#This Row],[切語]],1), 切語下字資料表[切語下字]) ), 0)</f>
        <v>164</v>
      </c>
      <c r="O3416" s="207" t="str" cm="1">
        <f t="array" ref="O3416" xml:space="preserve"> INDEX(切語下字資料表[韻母], 小韻資料表[[#This Row],[下字表識別號]])</f>
        <v>末合1</v>
      </c>
      <c r="P3416" s="207" t="str" cm="1">
        <f t="array" ref="P3416" xml:space="preserve"> INDEX(切語下字資料表[韻母拼音碼], 小韻資料表[[#This Row],[下字表識別號]])</f>
        <v>uat</v>
      </c>
      <c r="Q3416" s="210" t="str" cm="1">
        <f t="array" ref="Q3416" xml:space="preserve"> INDEX(設定表!$C$19:$C$23, INT( LEFT(小韻資料表[[#This Row],[目次編碼]],1) ))</f>
        <v>入</v>
      </c>
      <c r="R3416" s="210">
        <f xml:space="preserve">  INDEX(設定表!$C$8:$C$15, MATCH( (RIGHT(小韻資料表[[#This Row],[清濁]]) &amp; 小韻資料表[[#This Row],[調]]), 設定表!$B$8:$B$15, 0))</f>
        <v>8</v>
      </c>
      <c r="S3416" s="205" t="s">
        <v>309</v>
      </c>
      <c r="T3416" s="205" t="s">
        <v>309</v>
      </c>
      <c r="U3416" s="226" t="s">
        <v>309</v>
      </c>
      <c r="V3416" s="147" t="s">
        <v>309</v>
      </c>
      <c r="X3416" s="135"/>
      <c r="Y3416" s="135"/>
      <c r="AA3416" s="135"/>
      <c r="AB3416" s="134"/>
      <c r="AC3416" s="135"/>
      <c r="AD3416" s="135"/>
      <c r="AH3416" s="135"/>
      <c r="AI3416" s="135"/>
    </row>
    <row r="3417" spans="1:35" ht="31.5">
      <c r="A3417" s="205">
        <v>3413</v>
      </c>
      <c r="B3417" s="206" t="s">
        <v>11669</v>
      </c>
      <c r="C3417" s="207" t="str">
        <f xml:space="preserve"> _xlfn.CONCAT(小韻資料表[[#This Row],[聲母拼音碼]],小韻資料表[[#This Row],[韻母拼音碼]],小韻資料表[[#This Row],[調號]])</f>
        <v>tuat8</v>
      </c>
      <c r="D3417" s="206" t="s">
        <v>11670</v>
      </c>
      <c r="E3417" s="208" t="s">
        <v>735</v>
      </c>
      <c r="F3417" s="205">
        <v>10</v>
      </c>
      <c r="G3417" s="209" t="s">
        <v>11671</v>
      </c>
      <c r="H3417" s="205">
        <f xml:space="preserve"> LEN(小韻資料表[[#This Row],[小韻字集]])</f>
        <v>9</v>
      </c>
      <c r="I3417" s="205" cm="1">
        <f t="array" ref="I3417" xml:space="preserve"> MATCH(TRUE, ISNUMBER( SEARCH( LEFT(小韻資料表[[#This Row],[切語]],1), 切語上字資料表[切語上字]) ), 0)</f>
        <v>7</v>
      </c>
      <c r="J3417" s="210" t="str" cm="1">
        <f t="array" ref="J3417" xml:space="preserve"> INDEX(切語上字資料表[聲母], 小韻資料表[[#This Row],[上字表識別號]])</f>
        <v>定</v>
      </c>
      <c r="K3417" s="210" t="str" cm="1">
        <f t="array" ref="K3417" xml:space="preserve"> INDEX(切語上字資料表[聲母拼音碼], 小韻資料表[[#This Row],[上字表識別號]])</f>
        <v>t</v>
      </c>
      <c r="L3417" s="210" t="str" cm="1">
        <f t="array" ref="L3417" xml:space="preserve"> INDEX(切語上字資料表[清濁], 小韻資料表[[#This Row],[上字表識別號]])</f>
        <v>全濁</v>
      </c>
      <c r="M3417" s="223" cm="1">
        <f t="array" ref="M3417" xml:space="preserve"> INDEX(切語上字資料表[發送收], 小韻資料表[[#This Row],[上字表識別號]])</f>
        <v>0</v>
      </c>
      <c r="N3417" s="205" cm="1">
        <f t="array" ref="N3417" xml:space="preserve"> MATCH(TRUE, ISNUMBER( SEARCH( RIGHT(小韻資料表[[#This Row],[切語]],1), 切語下字資料表[切語下字]) ), 0)</f>
        <v>164</v>
      </c>
      <c r="O3417" s="207" t="str" cm="1">
        <f t="array" ref="O3417" xml:space="preserve"> INDEX(切語下字資料表[韻母], 小韻資料表[[#This Row],[下字表識別號]])</f>
        <v>末合1</v>
      </c>
      <c r="P3417" s="207" t="str" cm="1">
        <f t="array" ref="P3417" xml:space="preserve"> INDEX(切語下字資料表[韻母拼音碼], 小韻資料表[[#This Row],[下字表識別號]])</f>
        <v>uat</v>
      </c>
      <c r="Q3417" s="210" t="str" cm="1">
        <f t="array" ref="Q3417" xml:space="preserve"> INDEX(設定表!$C$19:$C$23, INT( LEFT(小韻資料表[[#This Row],[目次編碼]],1) ))</f>
        <v>入</v>
      </c>
      <c r="R3417" s="210">
        <f xml:space="preserve">  INDEX(設定表!$C$8:$C$15, MATCH( (RIGHT(小韻資料表[[#This Row],[清濁]]) &amp; 小韻資料表[[#This Row],[調]]), 設定表!$B$8:$B$15, 0))</f>
        <v>8</v>
      </c>
      <c r="S3417" s="205" t="s">
        <v>309</v>
      </c>
      <c r="T3417" s="205" t="s">
        <v>309</v>
      </c>
      <c r="U3417" s="226" t="s">
        <v>11672</v>
      </c>
      <c r="V3417" s="146" t="s">
        <v>309</v>
      </c>
      <c r="X3417" s="135"/>
      <c r="Y3417" s="135"/>
      <c r="AA3417" s="135"/>
      <c r="AB3417" s="134"/>
      <c r="AC3417" s="135"/>
      <c r="AD3417" s="135"/>
      <c r="AH3417" s="135"/>
      <c r="AI3417" s="135"/>
    </row>
    <row r="3418" spans="1:35" ht="31.5">
      <c r="A3418" s="205">
        <v>3414</v>
      </c>
      <c r="B3418" s="206" t="s">
        <v>11673</v>
      </c>
      <c r="C3418" s="207" t="str">
        <f xml:space="preserve"> _xlfn.CONCAT(小韻資料表[[#This Row],[聲母拼音碼]],小韻資料表[[#This Row],[韻母拼音碼]],小韻資料表[[#This Row],[調號]])</f>
        <v>huat4</v>
      </c>
      <c r="D3418" s="206" t="s">
        <v>11674</v>
      </c>
      <c r="E3418" s="208" t="s">
        <v>735</v>
      </c>
      <c r="F3418" s="205">
        <v>11</v>
      </c>
      <c r="G3418" s="209" t="s">
        <v>11675</v>
      </c>
      <c r="H3418" s="205">
        <f xml:space="preserve"> LEN(小韻資料表[[#This Row],[小韻字集]])</f>
        <v>11</v>
      </c>
      <c r="I3418" s="205" cm="1">
        <f t="array" ref="I3418" xml:space="preserve"> MATCH(TRUE, ISNUMBER( SEARCH( LEFT(小韻資料表[[#This Row],[切語]],1), 切語上字資料表[切語上字]) ), 0)</f>
        <v>36</v>
      </c>
      <c r="J3418" s="210" t="str" cm="1">
        <f t="array" ref="J3418" xml:space="preserve"> INDEX(切語上字資料表[聲母], 小韻資料表[[#This Row],[上字表識別號]])</f>
        <v>曉</v>
      </c>
      <c r="K3418" s="210" t="str" cm="1">
        <f t="array" ref="K3418" xml:space="preserve"> INDEX(切語上字資料表[聲母拼音碼], 小韻資料表[[#This Row],[上字表識別號]])</f>
        <v>h</v>
      </c>
      <c r="L3418" s="210" t="str" cm="1">
        <f t="array" ref="L3418" xml:space="preserve"> INDEX(切語上字資料表[清濁], 小韻資料表[[#This Row],[上字表識別號]])</f>
        <v>次清</v>
      </c>
      <c r="M3418" s="223" t="str" cm="1">
        <f t="array" ref="M3418" xml:space="preserve"> INDEX(切語上字資料表[發送收], 小韻資料表[[#This Row],[上字表識別號]])</f>
        <v>送氣</v>
      </c>
      <c r="N3418" s="205" cm="1">
        <f t="array" ref="N3418" xml:space="preserve"> MATCH(TRUE, ISNUMBER( SEARCH( RIGHT(小韻資料表[[#This Row],[切語]],1), 切語下字資料表[切語下字]) ), 0)</f>
        <v>164</v>
      </c>
      <c r="O3418" s="207" t="str" cm="1">
        <f t="array" ref="O3418" xml:space="preserve"> INDEX(切語下字資料表[韻母], 小韻資料表[[#This Row],[下字表識別號]])</f>
        <v>末合1</v>
      </c>
      <c r="P3418" s="207" t="str" cm="1">
        <f t="array" ref="P3418" xml:space="preserve"> INDEX(切語下字資料表[韻母拼音碼], 小韻資料表[[#This Row],[下字表識別號]])</f>
        <v>uat</v>
      </c>
      <c r="Q3418" s="210" t="str" cm="1">
        <f t="array" ref="Q3418" xml:space="preserve"> INDEX(設定表!$C$19:$C$23, INT( LEFT(小韻資料表[[#This Row],[目次編碼]],1) ))</f>
        <v>入</v>
      </c>
      <c r="R3418" s="210">
        <f xml:space="preserve">  INDEX(設定表!$C$8:$C$15, MATCH( (RIGHT(小韻資料表[[#This Row],[清濁]]) &amp; 小韻資料表[[#This Row],[調]]), 設定表!$B$8:$B$15, 0))</f>
        <v>4</v>
      </c>
      <c r="S3418" s="205" t="s">
        <v>309</v>
      </c>
      <c r="T3418" s="205" t="s">
        <v>309</v>
      </c>
      <c r="U3418" s="226" t="s">
        <v>309</v>
      </c>
      <c r="V3418" s="147" t="s">
        <v>309</v>
      </c>
      <c r="X3418" s="135"/>
      <c r="Y3418" s="135"/>
      <c r="AA3418" s="135"/>
      <c r="AB3418" s="134"/>
      <c r="AC3418" s="135"/>
      <c r="AD3418" s="135"/>
      <c r="AH3418" s="135"/>
      <c r="AI3418" s="135"/>
    </row>
    <row r="3419" spans="1:35" ht="31.5">
      <c r="A3419" s="205">
        <v>3415</v>
      </c>
      <c r="B3419" s="206" t="s">
        <v>11676</v>
      </c>
      <c r="C3419" s="207" t="str">
        <f xml:space="preserve"> _xlfn.CONCAT(小韻資料表[[#This Row],[聲母拼音碼]],小韻資料表[[#This Row],[韻母拼音碼]],小韻資料表[[#This Row],[調號]])</f>
        <v>Øuat4</v>
      </c>
      <c r="D3419" s="206" t="s">
        <v>11677</v>
      </c>
      <c r="E3419" s="208" t="s">
        <v>735</v>
      </c>
      <c r="F3419" s="205">
        <v>12</v>
      </c>
      <c r="G3419" s="209" t="s">
        <v>11678</v>
      </c>
      <c r="H3419" s="205">
        <f xml:space="preserve"> LEN(小韻資料表[[#This Row],[小韻字集]])</f>
        <v>11</v>
      </c>
      <c r="I3419" s="205" cm="1">
        <f t="array" ref="I3419" xml:space="preserve"> MATCH(TRUE, ISNUMBER( SEARCH( LEFT(小韻資料表[[#This Row],[切語]],1), 切語上字資料表[切語上字]) ), 0)</f>
        <v>35</v>
      </c>
      <c r="J3419" s="210" t="str" cm="1">
        <f t="array" ref="J3419" xml:space="preserve"> INDEX(切語上字資料表[聲母], 小韻資料表[[#This Row],[上字表識別號]])</f>
        <v>影</v>
      </c>
      <c r="K3419" s="210" t="str" cm="1">
        <f t="array" ref="K3419" xml:space="preserve"> INDEX(切語上字資料表[聲母拼音碼], 小韻資料表[[#This Row],[上字表識別號]])</f>
        <v>Ø</v>
      </c>
      <c r="L3419" s="210" t="str" cm="1">
        <f t="array" ref="L3419" xml:space="preserve"> INDEX(切語上字資料表[清濁], 小韻資料表[[#This Row],[上字表識別號]])</f>
        <v>全清</v>
      </c>
      <c r="M3419" s="223" t="str" cm="1">
        <f t="array" ref="M3419" xml:space="preserve"> INDEX(切語上字資料表[發送收], 小韻資料表[[#This Row],[上字表識別號]])</f>
        <v>發聲</v>
      </c>
      <c r="N3419" s="205" cm="1">
        <f t="array" ref="N3419" xml:space="preserve"> MATCH(TRUE, ISNUMBER( SEARCH( RIGHT(小韻資料表[[#This Row],[切語]],1), 切語下字資料表[切語下字]) ), 0)</f>
        <v>164</v>
      </c>
      <c r="O3419" s="207" t="str" cm="1">
        <f t="array" ref="O3419" xml:space="preserve"> INDEX(切語下字資料表[韻母], 小韻資料表[[#This Row],[下字表識別號]])</f>
        <v>末合1</v>
      </c>
      <c r="P3419" s="207" t="str" cm="1">
        <f t="array" ref="P3419" xml:space="preserve"> INDEX(切語下字資料表[韻母拼音碼], 小韻資料表[[#This Row],[下字表識別號]])</f>
        <v>uat</v>
      </c>
      <c r="Q3419" s="210" t="str" cm="1">
        <f t="array" ref="Q3419" xml:space="preserve"> INDEX(設定表!$C$19:$C$23, INT( LEFT(小韻資料表[[#This Row],[目次編碼]],1) ))</f>
        <v>入</v>
      </c>
      <c r="R3419" s="210">
        <f xml:space="preserve">  INDEX(設定表!$C$8:$C$15, MATCH( (RIGHT(小韻資料表[[#This Row],[清濁]]) &amp; 小韻資料表[[#This Row],[調]]), 設定表!$B$8:$B$15, 0))</f>
        <v>4</v>
      </c>
      <c r="S3419" s="205" t="s">
        <v>309</v>
      </c>
      <c r="T3419" s="205" t="s">
        <v>309</v>
      </c>
      <c r="U3419" s="226" t="s">
        <v>309</v>
      </c>
      <c r="V3419" s="146" t="s">
        <v>309</v>
      </c>
      <c r="X3419" s="135"/>
      <c r="Y3419" s="135"/>
      <c r="AA3419" s="135"/>
      <c r="AB3419" s="134"/>
      <c r="AC3419" s="135"/>
      <c r="AD3419" s="135"/>
      <c r="AH3419" s="135"/>
      <c r="AI3419" s="135"/>
    </row>
    <row r="3420" spans="1:35" ht="31.5">
      <c r="A3420" s="205">
        <v>3416</v>
      </c>
      <c r="B3420" s="206" t="s">
        <v>11679</v>
      </c>
      <c r="C3420" s="207" t="str">
        <f xml:space="preserve"> _xlfn.CONCAT(小韻資料表[[#This Row],[聲母拼音碼]],小韻資料表[[#This Row],[韻母拼音碼]],小韻資料表[[#This Row],[調號]])</f>
        <v>cuat4</v>
      </c>
      <c r="D3420" s="206" t="s">
        <v>11680</v>
      </c>
      <c r="E3420" s="208" t="s">
        <v>735</v>
      </c>
      <c r="F3420" s="205">
        <v>13</v>
      </c>
      <c r="G3420" s="209" t="s">
        <v>11681</v>
      </c>
      <c r="H3420" s="205">
        <f xml:space="preserve"> LEN(小韻資料表[[#This Row],[小韻字集]])</f>
        <v>3</v>
      </c>
      <c r="I3420" s="205" cm="1">
        <f t="array" ref="I3420" xml:space="preserve"> MATCH(TRUE, ISNUMBER( SEARCH( LEFT(小韻資料表[[#This Row],[切語]],1), 切語上字資料表[切語上字]) ), 0)</f>
        <v>21</v>
      </c>
      <c r="J3420" s="210" t="str" cm="1">
        <f t="array" ref="J3420" xml:space="preserve"> INDEX(切語上字資料表[聲母], 小韻資料表[[#This Row],[上字表識別號]])</f>
        <v>精</v>
      </c>
      <c r="K3420" s="210" t="str" cm="1">
        <f t="array" ref="K3420" xml:space="preserve"> INDEX(切語上字資料表[聲母拼音碼], 小韻資料表[[#This Row],[上字表識別號]])</f>
        <v>c</v>
      </c>
      <c r="L3420" s="210" t="str" cm="1">
        <f t="array" ref="L3420" xml:space="preserve"> INDEX(切語上字資料表[清濁], 小韻資料表[[#This Row],[上字表識別號]])</f>
        <v>全清</v>
      </c>
      <c r="M3420" s="223" t="str" cm="1">
        <f t="array" ref="M3420" xml:space="preserve"> INDEX(切語上字資料表[發送收], 小韻資料表[[#This Row],[上字表識別號]])</f>
        <v>發聲</v>
      </c>
      <c r="N3420" s="205" cm="1">
        <f t="array" ref="N3420" xml:space="preserve"> MATCH(TRUE, ISNUMBER( SEARCH( RIGHT(小韻資料表[[#This Row],[切語]],1), 切語下字資料表[切語下字]) ), 0)</f>
        <v>164</v>
      </c>
      <c r="O3420" s="207" t="str" cm="1">
        <f t="array" ref="O3420" xml:space="preserve"> INDEX(切語下字資料表[韻母], 小韻資料表[[#This Row],[下字表識別號]])</f>
        <v>末合1</v>
      </c>
      <c r="P3420" s="207" t="str" cm="1">
        <f t="array" ref="P3420" xml:space="preserve"> INDEX(切語下字資料表[韻母拼音碼], 小韻資料表[[#This Row],[下字表識別號]])</f>
        <v>uat</v>
      </c>
      <c r="Q3420" s="210" t="str" cm="1">
        <f t="array" ref="Q3420" xml:space="preserve"> INDEX(設定表!$C$19:$C$23, INT( LEFT(小韻資料表[[#This Row],[目次編碼]],1) ))</f>
        <v>入</v>
      </c>
      <c r="R3420" s="210">
        <f xml:space="preserve">  INDEX(設定表!$C$8:$C$15, MATCH( (RIGHT(小韻資料表[[#This Row],[清濁]]) &amp; 小韻資料表[[#This Row],[調]]), 設定表!$B$8:$B$15, 0))</f>
        <v>4</v>
      </c>
      <c r="S3420" s="205" t="s">
        <v>309</v>
      </c>
      <c r="T3420" s="205" t="s">
        <v>309</v>
      </c>
      <c r="U3420" s="226" t="s">
        <v>309</v>
      </c>
      <c r="V3420" s="147" t="s">
        <v>309</v>
      </c>
      <c r="X3420" s="135"/>
      <c r="Y3420" s="135"/>
      <c r="AA3420" s="135"/>
      <c r="AB3420" s="134"/>
      <c r="AC3420" s="135"/>
      <c r="AD3420" s="135"/>
      <c r="AH3420" s="135"/>
      <c r="AI3420" s="135"/>
    </row>
    <row r="3421" spans="1:35" ht="31.5">
      <c r="A3421" s="205">
        <v>3417</v>
      </c>
      <c r="B3421" s="206" t="s">
        <v>11682</v>
      </c>
      <c r="C3421" s="207" t="str">
        <f xml:space="preserve"> _xlfn.CONCAT(小韻資料表[[#This Row],[聲母拼音碼]],小韻資料表[[#This Row],[韻母拼音碼]],小韻資料表[[#This Row],[調號]])</f>
        <v>phuat4</v>
      </c>
      <c r="D3421" s="206" t="s">
        <v>11683</v>
      </c>
      <c r="E3421" s="208" t="s">
        <v>735</v>
      </c>
      <c r="F3421" s="205">
        <v>14</v>
      </c>
      <c r="G3421" s="209" t="s">
        <v>11684</v>
      </c>
      <c r="H3421" s="205">
        <f xml:space="preserve"> LEN(小韻資料表[[#This Row],[小韻字集]])</f>
        <v>21</v>
      </c>
      <c r="I3421" s="205" cm="1">
        <f t="array" ref="I3421" xml:space="preserve"> MATCH(TRUE, ISNUMBER( SEARCH( LEFT(小韻資料表[[#This Row],[切語]],1), 切語上字資料表[切語上字]) ), 0)</f>
        <v>14</v>
      </c>
      <c r="J3421" s="210" t="str" cm="1">
        <f t="array" ref="J3421" xml:space="preserve"> INDEX(切語上字資料表[聲母], 小韻資料表[[#This Row],[上字表識別號]])</f>
        <v>滂</v>
      </c>
      <c r="K3421" s="210" t="str" cm="1">
        <f t="array" ref="K3421" xml:space="preserve"> INDEX(切語上字資料表[聲母拼音碼], 小韻資料表[[#This Row],[上字表識別號]])</f>
        <v>ph</v>
      </c>
      <c r="L3421" s="210" t="str" cm="1">
        <f t="array" ref="L3421" xml:space="preserve"> INDEX(切語上字資料表[清濁], 小韻資料表[[#This Row],[上字表識別號]])</f>
        <v>次清</v>
      </c>
      <c r="M3421" s="223" t="str" cm="1">
        <f t="array" ref="M3421" xml:space="preserve"> INDEX(切語上字資料表[發送收], 小韻資料表[[#This Row],[上字表識別號]])</f>
        <v>送氣</v>
      </c>
      <c r="N3421" s="205" cm="1">
        <f t="array" ref="N3421" xml:space="preserve"> MATCH(TRUE, ISNUMBER( SEARCH( RIGHT(小韻資料表[[#This Row],[切語]],1), 切語下字資料表[切語下字]) ), 0)</f>
        <v>164</v>
      </c>
      <c r="O3421" s="207" t="str" cm="1">
        <f t="array" ref="O3421" xml:space="preserve"> INDEX(切語下字資料表[韻母], 小韻資料表[[#This Row],[下字表識別號]])</f>
        <v>末合1</v>
      </c>
      <c r="P3421" s="207" t="str" cm="1">
        <f t="array" ref="P3421" xml:space="preserve"> INDEX(切語下字資料表[韻母拼音碼], 小韻資料表[[#This Row],[下字表識別號]])</f>
        <v>uat</v>
      </c>
      <c r="Q3421" s="210" t="str" cm="1">
        <f t="array" ref="Q3421" xml:space="preserve"> INDEX(設定表!$C$19:$C$23, INT( LEFT(小韻資料表[[#This Row],[目次編碼]],1) ))</f>
        <v>入</v>
      </c>
      <c r="R3421" s="210">
        <f xml:space="preserve">  INDEX(設定表!$C$8:$C$15, MATCH( (RIGHT(小韻資料表[[#This Row],[清濁]]) &amp; 小韻資料表[[#This Row],[調]]), 設定表!$B$8:$B$15, 0))</f>
        <v>4</v>
      </c>
      <c r="S3421" s="205" t="s">
        <v>309</v>
      </c>
      <c r="T3421" s="205" t="s">
        <v>309</v>
      </c>
      <c r="U3421" s="226" t="s">
        <v>309</v>
      </c>
      <c r="V3421" s="146" t="s">
        <v>309</v>
      </c>
      <c r="X3421" s="135"/>
      <c r="Y3421" s="135"/>
      <c r="AA3421" s="135"/>
      <c r="AB3421" s="134"/>
      <c r="AC3421" s="135"/>
      <c r="AD3421" s="135"/>
      <c r="AH3421" s="135"/>
      <c r="AI3421" s="135"/>
    </row>
    <row r="3422" spans="1:35" ht="31.5">
      <c r="A3422" s="205">
        <v>3418</v>
      </c>
      <c r="B3422" s="206" t="s">
        <v>11685</v>
      </c>
      <c r="C3422" s="207" t="str">
        <f xml:space="preserve"> _xlfn.CONCAT(小韻資料表[[#This Row],[聲母拼音碼]],小韻資料表[[#This Row],[韻母拼音碼]],小韻資料表[[#This Row],[調號]])</f>
        <v>thuat4</v>
      </c>
      <c r="D3422" s="206" t="s">
        <v>11686</v>
      </c>
      <c r="E3422" s="208" t="s">
        <v>735</v>
      </c>
      <c r="F3422" s="205">
        <v>15</v>
      </c>
      <c r="G3422" s="209" t="s">
        <v>11687</v>
      </c>
      <c r="H3422" s="205">
        <f xml:space="preserve"> LEN(小韻資料表[[#This Row],[小韻字集]])</f>
        <v>5</v>
      </c>
      <c r="I3422" s="205" cm="1">
        <f t="array" ref="I3422" xml:space="preserve"> MATCH(TRUE, ISNUMBER( SEARCH( LEFT(小韻資料表[[#This Row],[切語]],1), 切語上字資料表[切語上字]) ), 0)</f>
        <v>6</v>
      </c>
      <c r="J3422" s="210" t="str" cm="1">
        <f t="array" ref="J3422" xml:space="preserve"> INDEX(切語上字資料表[聲母], 小韻資料表[[#This Row],[上字表識別號]])</f>
        <v>透</v>
      </c>
      <c r="K3422" s="210" t="str" cm="1">
        <f t="array" ref="K3422" xml:space="preserve"> INDEX(切語上字資料表[聲母拼音碼], 小韻資料表[[#This Row],[上字表識別號]])</f>
        <v>th</v>
      </c>
      <c r="L3422" s="210" t="str" cm="1">
        <f t="array" ref="L3422" xml:space="preserve"> INDEX(切語上字資料表[清濁], 小韻資料表[[#This Row],[上字表識別號]])</f>
        <v>次清</v>
      </c>
      <c r="M3422" s="223" t="str" cm="1">
        <f t="array" ref="M3422" xml:space="preserve"> INDEX(切語上字資料表[發送收], 小韻資料表[[#This Row],[上字表識別號]])</f>
        <v>送氣</v>
      </c>
      <c r="N3422" s="205" cm="1">
        <f t="array" ref="N3422" xml:space="preserve"> MATCH(TRUE, ISNUMBER( SEARCH( RIGHT(小韻資料表[[#This Row],[切語]],1), 切語下字資料表[切語下字]) ), 0)</f>
        <v>164</v>
      </c>
      <c r="O3422" s="207" t="str" cm="1">
        <f t="array" ref="O3422" xml:space="preserve"> INDEX(切語下字資料表[韻母], 小韻資料表[[#This Row],[下字表識別號]])</f>
        <v>末合1</v>
      </c>
      <c r="P3422" s="207" t="str" cm="1">
        <f t="array" ref="P3422" xml:space="preserve"> INDEX(切語下字資料表[韻母拼音碼], 小韻資料表[[#This Row],[下字表識別號]])</f>
        <v>uat</v>
      </c>
      <c r="Q3422" s="210" t="str" cm="1">
        <f t="array" ref="Q3422" xml:space="preserve"> INDEX(設定表!$C$19:$C$23, INT( LEFT(小韻資料表[[#This Row],[目次編碼]],1) ))</f>
        <v>入</v>
      </c>
      <c r="R3422" s="210">
        <f xml:space="preserve">  INDEX(設定表!$C$8:$C$15, MATCH( (RIGHT(小韻資料表[[#This Row],[清濁]]) &amp; 小韻資料表[[#This Row],[調]]), 設定表!$B$8:$B$15, 0))</f>
        <v>4</v>
      </c>
      <c r="S3422" s="205" t="s">
        <v>309</v>
      </c>
      <c r="T3422" s="205" t="s">
        <v>309</v>
      </c>
      <c r="U3422" s="226" t="s">
        <v>309</v>
      </c>
      <c r="V3422" s="147" t="s">
        <v>309</v>
      </c>
      <c r="X3422" s="135"/>
      <c r="Y3422" s="135"/>
      <c r="AA3422" s="135"/>
      <c r="AB3422" s="134"/>
      <c r="AC3422" s="135"/>
      <c r="AD3422" s="135"/>
      <c r="AH3422" s="135"/>
      <c r="AI3422" s="135"/>
    </row>
    <row r="3423" spans="1:35" ht="31.5">
      <c r="A3423" s="205">
        <v>3419</v>
      </c>
      <c r="B3423" s="206" t="s">
        <v>11688</v>
      </c>
      <c r="C3423" s="207" t="str">
        <f xml:space="preserve"> _xlfn.CONCAT(小韻資料表[[#This Row],[聲母拼音碼]],小韻資料表[[#This Row],[韻母拼音碼]],小韻資料表[[#This Row],[調號]])</f>
        <v>luat8</v>
      </c>
      <c r="D3423" s="206" t="s">
        <v>11689</v>
      </c>
      <c r="E3423" s="208" t="s">
        <v>735</v>
      </c>
      <c r="F3423" s="205">
        <v>16</v>
      </c>
      <c r="G3423" s="209" t="s">
        <v>11690</v>
      </c>
      <c r="H3423" s="205">
        <f xml:space="preserve"> LEN(小韻資料表[[#This Row],[小韻字集]])</f>
        <v>6</v>
      </c>
      <c r="I3423" s="205" cm="1">
        <f t="array" ref="I3423" xml:space="preserve"> MATCH(TRUE, ISNUMBER( SEARCH( LEFT(小韻資料表[[#This Row],[切語]],1), 切語上字資料表[切語上字]) ), 0)</f>
        <v>40</v>
      </c>
      <c r="J3423" s="210" t="str" cm="1">
        <f t="array" ref="J3423" xml:space="preserve"> INDEX(切語上字資料表[聲母], 小韻資料表[[#This Row],[上字表識別號]])</f>
        <v>來</v>
      </c>
      <c r="K3423" s="210" t="str" cm="1">
        <f t="array" ref="K3423" xml:space="preserve"> INDEX(切語上字資料表[聲母拼音碼], 小韻資料表[[#This Row],[上字表識別號]])</f>
        <v>l</v>
      </c>
      <c r="L3423" s="210" t="str" cm="1">
        <f t="array" ref="L3423" xml:space="preserve"> INDEX(切語上字資料表[清濁], 小韻資料表[[#This Row],[上字表識別號]])</f>
        <v>次濁</v>
      </c>
      <c r="M3423" s="223" t="str" cm="1">
        <f t="array" ref="M3423" xml:space="preserve"> INDEX(切語上字資料表[發送收], 小韻資料表[[#This Row],[上字表識別號]])</f>
        <v>收聲</v>
      </c>
      <c r="N3423" s="205" cm="1">
        <f t="array" ref="N3423" xml:space="preserve"> MATCH(TRUE, ISNUMBER( SEARCH( RIGHT(小韻資料表[[#This Row],[切語]],1), 切語下字資料表[切語下字]) ), 0)</f>
        <v>164</v>
      </c>
      <c r="O3423" s="207" t="str" cm="1">
        <f t="array" ref="O3423" xml:space="preserve"> INDEX(切語下字資料表[韻母], 小韻資料表[[#This Row],[下字表識別號]])</f>
        <v>末合1</v>
      </c>
      <c r="P3423" s="207" t="str" cm="1">
        <f t="array" ref="P3423" xml:space="preserve"> INDEX(切語下字資料表[韻母拼音碼], 小韻資料表[[#This Row],[下字表識別號]])</f>
        <v>uat</v>
      </c>
      <c r="Q3423" s="210" t="str" cm="1">
        <f t="array" ref="Q3423" xml:space="preserve"> INDEX(設定表!$C$19:$C$23, INT( LEFT(小韻資料表[[#This Row],[目次編碼]],1) ))</f>
        <v>入</v>
      </c>
      <c r="R3423" s="210">
        <f xml:space="preserve">  INDEX(設定表!$C$8:$C$15, MATCH( (RIGHT(小韻資料表[[#This Row],[清濁]]) &amp; 小韻資料表[[#This Row],[調]]), 設定表!$B$8:$B$15, 0))</f>
        <v>8</v>
      </c>
      <c r="S3423" s="205" t="s">
        <v>309</v>
      </c>
      <c r="T3423" s="205" t="s">
        <v>309</v>
      </c>
      <c r="U3423" s="226" t="s">
        <v>309</v>
      </c>
      <c r="V3423" s="146" t="s">
        <v>309</v>
      </c>
      <c r="X3423" s="135"/>
      <c r="Y3423" s="135"/>
      <c r="AA3423" s="135"/>
      <c r="AB3423" s="134"/>
      <c r="AC3423" s="135"/>
      <c r="AD3423" s="135"/>
      <c r="AH3423" s="135"/>
      <c r="AI3423" s="135"/>
    </row>
    <row r="3424" spans="1:35" ht="31.5">
      <c r="A3424" s="205">
        <v>3420</v>
      </c>
      <c r="B3424" s="206" t="s">
        <v>11691</v>
      </c>
      <c r="C3424" s="207" t="str">
        <f xml:space="preserve"> _xlfn.CONCAT(小韻資料表[[#This Row],[聲母拼音碼]],小韻資料表[[#This Row],[韻母拼音碼]],小韻資料表[[#This Row],[調號]])</f>
        <v>tuat4</v>
      </c>
      <c r="D3424" s="206" t="s">
        <v>11692</v>
      </c>
      <c r="E3424" s="208" t="s">
        <v>735</v>
      </c>
      <c r="F3424" s="205">
        <v>17</v>
      </c>
      <c r="G3424" s="209" t="s">
        <v>11693</v>
      </c>
      <c r="H3424" s="205">
        <f xml:space="preserve"> LEN(小韻資料表[[#This Row],[小韻字集]])</f>
        <v>8</v>
      </c>
      <c r="I3424" s="205" cm="1">
        <f t="array" ref="I3424" xml:space="preserve"> MATCH(TRUE, ISNUMBER( SEARCH( LEFT(小韻資料表[[#This Row],[切語]],1), 切語上字資料表[切語上字]) ), 0)</f>
        <v>5</v>
      </c>
      <c r="J3424" s="210" t="str" cm="1">
        <f t="array" ref="J3424" xml:space="preserve"> INDEX(切語上字資料表[聲母], 小韻資料表[[#This Row],[上字表識別號]])</f>
        <v>端</v>
      </c>
      <c r="K3424" s="210" t="str" cm="1">
        <f t="array" ref="K3424" xml:space="preserve"> INDEX(切語上字資料表[聲母拼音碼], 小韻資料表[[#This Row],[上字表識別號]])</f>
        <v>t</v>
      </c>
      <c r="L3424" s="210" t="str" cm="1">
        <f t="array" ref="L3424" xml:space="preserve"> INDEX(切語上字資料表[清濁], 小韻資料表[[#This Row],[上字表識別號]])</f>
        <v>全清</v>
      </c>
      <c r="M3424" s="223" t="str" cm="1">
        <f t="array" ref="M3424" xml:space="preserve"> INDEX(切語上字資料表[發送收], 小韻資料表[[#This Row],[上字表識別號]])</f>
        <v>發聲</v>
      </c>
      <c r="N3424" s="205" cm="1">
        <f t="array" ref="N3424" xml:space="preserve"> MATCH(TRUE, ISNUMBER( SEARCH( RIGHT(小韻資料表[[#This Row],[切語]],1), 切語下字資料表[切語下字]) ), 0)</f>
        <v>164</v>
      </c>
      <c r="O3424" s="207" t="str" cm="1">
        <f t="array" ref="O3424" xml:space="preserve"> INDEX(切語下字資料表[韻母], 小韻資料表[[#This Row],[下字表識別號]])</f>
        <v>末合1</v>
      </c>
      <c r="P3424" s="207" t="str" cm="1">
        <f t="array" ref="P3424" xml:space="preserve"> INDEX(切語下字資料表[韻母拼音碼], 小韻資料表[[#This Row],[下字表識別號]])</f>
        <v>uat</v>
      </c>
      <c r="Q3424" s="210" t="str" cm="1">
        <f t="array" ref="Q3424" xml:space="preserve"> INDEX(設定表!$C$19:$C$23, INT( LEFT(小韻資料表[[#This Row],[目次編碼]],1) ))</f>
        <v>入</v>
      </c>
      <c r="R3424" s="210">
        <f xml:space="preserve">  INDEX(設定表!$C$8:$C$15, MATCH( (RIGHT(小韻資料表[[#This Row],[清濁]]) &amp; 小韻資料表[[#This Row],[調]]), 設定表!$B$8:$B$15, 0))</f>
        <v>4</v>
      </c>
      <c r="S3424" s="205" t="s">
        <v>309</v>
      </c>
      <c r="T3424" s="205" t="s">
        <v>309</v>
      </c>
      <c r="U3424" s="226" t="s">
        <v>309</v>
      </c>
      <c r="V3424" s="147" t="s">
        <v>309</v>
      </c>
      <c r="X3424" s="135"/>
      <c r="Y3424" s="135"/>
      <c r="AA3424" s="135"/>
      <c r="AB3424" s="134"/>
      <c r="AC3424" s="135"/>
      <c r="AD3424" s="135"/>
      <c r="AH3424" s="135"/>
      <c r="AI3424" s="135"/>
    </row>
    <row r="3425" spans="1:35" ht="31.5">
      <c r="A3425" s="205">
        <v>3421</v>
      </c>
      <c r="B3425" s="206" t="s">
        <v>11694</v>
      </c>
      <c r="C3425" s="207" t="str">
        <f xml:space="preserve"> _xlfn.CONCAT(小韻資料表[[#This Row],[聲母拼音碼]],小韻資料表[[#This Row],[韻母拼音碼]],小韻資料表[[#This Row],[調號]])</f>
        <v>chuat4</v>
      </c>
      <c r="D3425" s="206" t="s">
        <v>11695</v>
      </c>
      <c r="E3425" s="208" t="s">
        <v>735</v>
      </c>
      <c r="F3425" s="205">
        <v>18</v>
      </c>
      <c r="G3425" s="209" t="s">
        <v>11696</v>
      </c>
      <c r="H3425" s="205">
        <f xml:space="preserve"> LEN(小韻資料表[[#This Row],[小韻字集]])</f>
        <v>2</v>
      </c>
      <c r="I3425" s="205" cm="1">
        <f t="array" ref="I3425" xml:space="preserve"> MATCH(TRUE, ISNUMBER( SEARCH( LEFT(小韻資料表[[#This Row],[切語]],1), 切語上字資料表[切語上字]) ), 0)</f>
        <v>22</v>
      </c>
      <c r="J3425" s="210" t="str" cm="1">
        <f t="array" ref="J3425" xml:space="preserve"> INDEX(切語上字資料表[聲母], 小韻資料表[[#This Row],[上字表識別號]])</f>
        <v>清</v>
      </c>
      <c r="K3425" s="210" t="str" cm="1">
        <f t="array" ref="K3425" xml:space="preserve"> INDEX(切語上字資料表[聲母拼音碼], 小韻資料表[[#This Row],[上字表識別號]])</f>
        <v>ch</v>
      </c>
      <c r="L3425" s="210" t="str" cm="1">
        <f t="array" ref="L3425" xml:space="preserve"> INDEX(切語上字資料表[清濁], 小韻資料表[[#This Row],[上字表識別號]])</f>
        <v>次清</v>
      </c>
      <c r="M3425" s="223" t="str" cm="1">
        <f t="array" ref="M3425" xml:space="preserve"> INDEX(切語上字資料表[發送收], 小韻資料表[[#This Row],[上字表識別號]])</f>
        <v>送氣</v>
      </c>
      <c r="N3425" s="205" cm="1">
        <f t="array" ref="N3425" xml:space="preserve"> MATCH(TRUE, ISNUMBER( SEARCH( RIGHT(小韻資料表[[#This Row],[切語]],1), 切語下字資料表[切語下字]) ), 0)</f>
        <v>164</v>
      </c>
      <c r="O3425" s="207" t="str" cm="1">
        <f t="array" ref="O3425" xml:space="preserve"> INDEX(切語下字資料表[韻母], 小韻資料表[[#This Row],[下字表識別號]])</f>
        <v>末合1</v>
      </c>
      <c r="P3425" s="207" t="str" cm="1">
        <f t="array" ref="P3425" xml:space="preserve"> INDEX(切語下字資料表[韻母拼音碼], 小韻資料表[[#This Row],[下字表識別號]])</f>
        <v>uat</v>
      </c>
      <c r="Q3425" s="210" t="str" cm="1">
        <f t="array" ref="Q3425" xml:space="preserve"> INDEX(設定表!$C$19:$C$23, INT( LEFT(小韻資料表[[#This Row],[目次編碼]],1) ))</f>
        <v>入</v>
      </c>
      <c r="R3425" s="210">
        <f xml:space="preserve">  INDEX(設定表!$C$8:$C$15, MATCH( (RIGHT(小韻資料表[[#This Row],[清濁]]) &amp; 小韻資料表[[#This Row],[調]]), 設定表!$B$8:$B$15, 0))</f>
        <v>4</v>
      </c>
      <c r="S3425" s="205" t="s">
        <v>309</v>
      </c>
      <c r="T3425" s="205" t="s">
        <v>309</v>
      </c>
      <c r="U3425" s="226" t="s">
        <v>309</v>
      </c>
      <c r="V3425" s="146" t="s">
        <v>309</v>
      </c>
      <c r="X3425" s="135"/>
      <c r="Y3425" s="135"/>
      <c r="AA3425" s="135"/>
      <c r="AB3425" s="134"/>
      <c r="AC3425" s="135"/>
      <c r="AD3425" s="135"/>
      <c r="AH3425" s="135"/>
      <c r="AI3425" s="135"/>
    </row>
    <row r="3426" spans="1:35" ht="63">
      <c r="A3426" s="205">
        <v>3422</v>
      </c>
      <c r="B3426" s="206" t="s">
        <v>11697</v>
      </c>
      <c r="C3426" s="207" t="str">
        <f xml:space="preserve"> _xlfn.CONCAT(小韻資料表[[#This Row],[聲母拼音碼]],小韻資料表[[#This Row],[韻母拼音碼]],小韻資料表[[#This Row],[調號]])</f>
        <v>puat8</v>
      </c>
      <c r="D3426" s="206" t="s">
        <v>11698</v>
      </c>
      <c r="E3426" s="208" t="s">
        <v>735</v>
      </c>
      <c r="F3426" s="205">
        <v>19</v>
      </c>
      <c r="G3426" s="209" t="s">
        <v>11699</v>
      </c>
      <c r="H3426" s="205">
        <f xml:space="preserve"> LEN(小韻資料表[[#This Row],[小韻字集]])</f>
        <v>29</v>
      </c>
      <c r="I3426" s="205" cm="1">
        <f t="array" ref="I3426" xml:space="preserve"> MATCH(TRUE, ISNUMBER( SEARCH( LEFT(小韻資料表[[#This Row],[切語]],1), 切語上字資料表[切語上字]) ), 0)</f>
        <v>15</v>
      </c>
      <c r="J3426" s="210" t="str" cm="1">
        <f t="array" ref="J3426" xml:space="preserve"> INDEX(切語上字資料表[聲母], 小韻資料表[[#This Row],[上字表識別號]])</f>
        <v>並</v>
      </c>
      <c r="K3426" s="210" t="str" cm="1">
        <f t="array" ref="K3426" xml:space="preserve"> INDEX(切語上字資料表[聲母拼音碼], 小韻資料表[[#This Row],[上字表識別號]])</f>
        <v>p</v>
      </c>
      <c r="L3426" s="210" t="str" cm="1">
        <f t="array" ref="L3426" xml:space="preserve"> INDEX(切語上字資料表[清濁], 小韻資料表[[#This Row],[上字表識別號]])</f>
        <v>全濁</v>
      </c>
      <c r="M3426" s="223" cm="1">
        <f t="array" ref="M3426" xml:space="preserve"> INDEX(切語上字資料表[發送收], 小韻資料表[[#This Row],[上字表識別號]])</f>
        <v>0</v>
      </c>
      <c r="N3426" s="205" cm="1">
        <f t="array" ref="N3426" xml:space="preserve"> MATCH(TRUE, ISNUMBER( SEARCH( RIGHT(小韻資料表[[#This Row],[切語]],1), 切語下字資料表[切語下字]) ), 0)</f>
        <v>164</v>
      </c>
      <c r="O3426" s="207" t="str" cm="1">
        <f t="array" ref="O3426" xml:space="preserve"> INDEX(切語下字資料表[韻母], 小韻資料表[[#This Row],[下字表識別號]])</f>
        <v>末合1</v>
      </c>
      <c r="P3426" s="207" t="str" cm="1">
        <f t="array" ref="P3426" xml:space="preserve"> INDEX(切語下字資料表[韻母拼音碼], 小韻資料表[[#This Row],[下字表識別號]])</f>
        <v>uat</v>
      </c>
      <c r="Q3426" s="210" t="str" cm="1">
        <f t="array" ref="Q3426" xml:space="preserve"> INDEX(設定表!$C$19:$C$23, INT( LEFT(小韻資料表[[#This Row],[目次編碼]],1) ))</f>
        <v>入</v>
      </c>
      <c r="R3426" s="210">
        <f xml:space="preserve">  INDEX(設定表!$C$8:$C$15, MATCH( (RIGHT(小韻資料表[[#This Row],[清濁]]) &amp; 小韻資料表[[#This Row],[調]]), 設定表!$B$8:$B$15, 0))</f>
        <v>8</v>
      </c>
      <c r="S3426" s="205" t="s">
        <v>309</v>
      </c>
      <c r="T3426" s="205" t="s">
        <v>309</v>
      </c>
      <c r="U3426" s="226" t="s">
        <v>309</v>
      </c>
      <c r="V3426" s="147" t="s">
        <v>309</v>
      </c>
      <c r="X3426" s="135"/>
      <c r="Y3426" s="135"/>
      <c r="AA3426" s="135"/>
      <c r="AB3426" s="134"/>
      <c r="AC3426" s="135"/>
      <c r="AD3426" s="135"/>
      <c r="AH3426" s="135"/>
      <c r="AI3426" s="135"/>
    </row>
    <row r="3427" spans="1:35" ht="31.5">
      <c r="A3427" s="205">
        <v>3423</v>
      </c>
      <c r="B3427" s="206" t="s">
        <v>11700</v>
      </c>
      <c r="C3427" s="207" t="str">
        <f xml:space="preserve"> _xlfn.CONCAT(小韻資料表[[#This Row],[聲母拼音碼]],小韻資料表[[#This Row],[韻母拼音碼]],小韻資料表[[#This Row],[調號]])</f>
        <v>hat8</v>
      </c>
      <c r="D3427" s="206" t="s">
        <v>752</v>
      </c>
      <c r="E3427" s="208" t="s">
        <v>751</v>
      </c>
      <c r="F3427" s="205">
        <v>1</v>
      </c>
      <c r="G3427" s="209" t="s">
        <v>11701</v>
      </c>
      <c r="H3427" s="205">
        <f xml:space="preserve"> LEN(小韻資料表[[#This Row],[小韻字集]])</f>
        <v>5</v>
      </c>
      <c r="I3427" s="205" cm="1">
        <f t="array" ref="I3427" xml:space="preserve"> MATCH(TRUE, ISNUMBER( SEARCH( LEFT(小韻資料表[[#This Row],[切語]],1), 切語上字資料表[切語上字]) ), 0)</f>
        <v>37</v>
      </c>
      <c r="J3427" s="210" t="str" cm="1">
        <f t="array" ref="J3427" xml:space="preserve"> INDEX(切語上字資料表[聲母], 小韻資料表[[#This Row],[上字表識別號]])</f>
        <v>匣</v>
      </c>
      <c r="K3427" s="210" t="str" cm="1">
        <f t="array" ref="K3427" xml:space="preserve"> INDEX(切語上字資料表[聲母拼音碼], 小韻資料表[[#This Row],[上字表識別號]])</f>
        <v>h</v>
      </c>
      <c r="L3427" s="210" t="str" cm="1">
        <f t="array" ref="L3427" xml:space="preserve"> INDEX(切語上字資料表[清濁], 小韻資料表[[#This Row],[上字表識別號]])</f>
        <v>全濁</v>
      </c>
      <c r="M3427" s="223" t="str" cm="1">
        <f t="array" ref="M3427" xml:space="preserve"> INDEX(切語上字資料表[發送收], 小韻資料表[[#This Row],[上字表識別號]])</f>
        <v>送氣</v>
      </c>
      <c r="N3427" s="205" cm="1">
        <f t="array" ref="N3427" xml:space="preserve"> MATCH(TRUE, ISNUMBER( SEARCH( RIGHT(小韻資料表[[#This Row],[切語]],1), 切語下字資料表[切語下字]) ), 0)</f>
        <v>168</v>
      </c>
      <c r="O3427" s="207" t="str" cm="1">
        <f t="array" ref="O3427" xml:space="preserve"> INDEX(切語下字資料表[韻母], 小韻資料表[[#This Row],[下字表識別號]])</f>
        <v>黠開2</v>
      </c>
      <c r="P3427" s="207" t="str" cm="1">
        <f t="array" ref="P3427" xml:space="preserve"> INDEX(切語下字資料表[韻母拼音碼], 小韻資料表[[#This Row],[下字表識別號]])</f>
        <v>at</v>
      </c>
      <c r="Q3427" s="210" t="str" cm="1">
        <f t="array" ref="Q3427" xml:space="preserve"> INDEX(設定表!$C$19:$C$23, INT( LEFT(小韻資料表[[#This Row],[目次編碼]],1) ))</f>
        <v>入</v>
      </c>
      <c r="R3427" s="210">
        <f xml:space="preserve">  INDEX(設定表!$C$8:$C$15, MATCH( (RIGHT(小韻資料表[[#This Row],[清濁]]) &amp; 小韻資料表[[#This Row],[調]]), 設定表!$B$8:$B$15, 0))</f>
        <v>8</v>
      </c>
      <c r="S3427" s="205" t="s">
        <v>309</v>
      </c>
      <c r="T3427" s="205" t="s">
        <v>309</v>
      </c>
      <c r="U3427" s="226" t="s">
        <v>309</v>
      </c>
      <c r="V3427" s="146" t="s">
        <v>309</v>
      </c>
      <c r="X3427" s="135"/>
      <c r="Y3427" s="135"/>
      <c r="AA3427" s="135"/>
      <c r="AB3427" s="134"/>
      <c r="AC3427" s="135"/>
      <c r="AD3427" s="135"/>
      <c r="AH3427" s="135"/>
      <c r="AI3427" s="135"/>
    </row>
    <row r="3428" spans="1:35" ht="31.5">
      <c r="A3428" s="205">
        <v>3424</v>
      </c>
      <c r="B3428" s="206" t="s">
        <v>11702</v>
      </c>
      <c r="C3428" s="207" t="str">
        <f xml:space="preserve"> _xlfn.CONCAT(小韻資料表[[#This Row],[聲母拼音碼]],小韻資料表[[#This Row],[韻母拼音碼]],小韻資料表[[#This Row],[調號]])</f>
        <v>cat4</v>
      </c>
      <c r="D3428" s="206" t="s">
        <v>11703</v>
      </c>
      <c r="E3428" s="208" t="s">
        <v>751</v>
      </c>
      <c r="F3428" s="205">
        <v>2</v>
      </c>
      <c r="G3428" s="209" t="s">
        <v>11704</v>
      </c>
      <c r="H3428" s="205">
        <f xml:space="preserve"> LEN(小韻資料表[[#This Row],[小韻字集]])</f>
        <v>7</v>
      </c>
      <c r="I3428" s="205" cm="1">
        <f t="array" ref="I3428" xml:space="preserve"> MATCH(TRUE, ISNUMBER( SEARCH( LEFT(小韻資料表[[#This Row],[切語]],1), 切語上字資料表[切語上字]) ), 0)</f>
        <v>26</v>
      </c>
      <c r="J3428" s="210" t="str" cm="1">
        <f t="array" ref="J3428" xml:space="preserve"> INDEX(切語上字資料表[聲母], 小韻資料表[[#This Row],[上字表識別號]])</f>
        <v>莊</v>
      </c>
      <c r="K3428" s="210" t="str" cm="1">
        <f t="array" ref="K3428" xml:space="preserve"> INDEX(切語上字資料表[聲母拼音碼], 小韻資料表[[#This Row],[上字表識別號]])</f>
        <v>c</v>
      </c>
      <c r="L3428" s="210" t="str" cm="1">
        <f t="array" ref="L3428" xml:space="preserve"> INDEX(切語上字資料表[清濁], 小韻資料表[[#This Row],[上字表識別號]])</f>
        <v>全清</v>
      </c>
      <c r="M3428" s="223" t="str" cm="1">
        <f t="array" ref="M3428" xml:space="preserve"> INDEX(切語上字資料表[發送收], 小韻資料表[[#This Row],[上字表識別號]])</f>
        <v>發聲</v>
      </c>
      <c r="N3428" s="205" cm="1">
        <f t="array" ref="N3428" xml:space="preserve"> MATCH(TRUE, ISNUMBER( SEARCH( RIGHT(小韻資料表[[#This Row],[切語]],1), 切語下字資料表[切語下字]) ), 0)</f>
        <v>168</v>
      </c>
      <c r="O3428" s="207" t="str" cm="1">
        <f t="array" ref="O3428" xml:space="preserve"> INDEX(切語下字資料表[韻母], 小韻資料表[[#This Row],[下字表識別號]])</f>
        <v>黠開2</v>
      </c>
      <c r="P3428" s="207" t="str" cm="1">
        <f t="array" ref="P3428" xml:space="preserve"> INDEX(切語下字資料表[韻母拼音碼], 小韻資料表[[#This Row],[下字表識別號]])</f>
        <v>at</v>
      </c>
      <c r="Q3428" s="210" t="str" cm="1">
        <f t="array" ref="Q3428" xml:space="preserve"> INDEX(設定表!$C$19:$C$23, INT( LEFT(小韻資料表[[#This Row],[目次編碼]],1) ))</f>
        <v>入</v>
      </c>
      <c r="R3428" s="210">
        <f xml:space="preserve">  INDEX(設定表!$C$8:$C$15, MATCH( (RIGHT(小韻資料表[[#This Row],[清濁]]) &amp; 小韻資料表[[#This Row],[調]]), 設定表!$B$8:$B$15, 0))</f>
        <v>4</v>
      </c>
      <c r="S3428" s="205" t="s">
        <v>309</v>
      </c>
      <c r="T3428" s="205" t="s">
        <v>309</v>
      </c>
      <c r="U3428" s="226" t="s">
        <v>309</v>
      </c>
      <c r="V3428" s="147" t="s">
        <v>309</v>
      </c>
      <c r="X3428" s="135"/>
      <c r="Y3428" s="135"/>
      <c r="AA3428" s="135"/>
      <c r="AB3428" s="134"/>
      <c r="AC3428" s="135"/>
      <c r="AD3428" s="135"/>
      <c r="AH3428" s="135"/>
      <c r="AI3428" s="135"/>
    </row>
    <row r="3429" spans="1:35" ht="31.5">
      <c r="A3429" s="205">
        <v>3425</v>
      </c>
      <c r="B3429" s="206" t="s">
        <v>11705</v>
      </c>
      <c r="C3429" s="207" t="str">
        <f xml:space="preserve"> _xlfn.CONCAT(小韻資料表[[#This Row],[聲母拼音碼]],小韻資料表[[#This Row],[韻母拼音碼]],小韻資料表[[#This Row],[調號]])</f>
        <v>pat8</v>
      </c>
      <c r="D3429" s="206" t="s">
        <v>11706</v>
      </c>
      <c r="E3429" s="208" t="s">
        <v>751</v>
      </c>
      <c r="F3429" s="205">
        <v>3</v>
      </c>
      <c r="G3429" s="209" t="s">
        <v>11707</v>
      </c>
      <c r="H3429" s="205">
        <f xml:space="preserve"> LEN(小韻資料表[[#This Row],[小韻字集]])</f>
        <v>4</v>
      </c>
      <c r="I3429" s="205" cm="1">
        <f t="array" ref="I3429" xml:space="preserve"> MATCH(TRUE, ISNUMBER( SEARCH( LEFT(小韻資料表[[#This Row],[切語]],1), 切語上字資料表[切語上字]) ), 0)</f>
        <v>15</v>
      </c>
      <c r="J3429" s="210" t="str" cm="1">
        <f t="array" ref="J3429" xml:space="preserve"> INDEX(切語上字資料表[聲母], 小韻資料表[[#This Row],[上字表識別號]])</f>
        <v>並</v>
      </c>
      <c r="K3429" s="210" t="str" cm="1">
        <f t="array" ref="K3429" xml:space="preserve"> INDEX(切語上字資料表[聲母拼音碼], 小韻資料表[[#This Row],[上字表識別號]])</f>
        <v>p</v>
      </c>
      <c r="L3429" s="210" t="str" cm="1">
        <f t="array" ref="L3429" xml:space="preserve"> INDEX(切語上字資料表[清濁], 小韻資料表[[#This Row],[上字表識別號]])</f>
        <v>全濁</v>
      </c>
      <c r="M3429" s="223" cm="1">
        <f t="array" ref="M3429" xml:space="preserve"> INDEX(切語上字資料表[發送收], 小韻資料表[[#This Row],[上字表識別號]])</f>
        <v>0</v>
      </c>
      <c r="N3429" s="205" cm="1">
        <f t="array" ref="N3429" xml:space="preserve"> MATCH(TRUE, ISNUMBER( SEARCH( RIGHT(小韻資料表[[#This Row],[切語]],1), 切語下字資料表[切語下字]) ), 0)</f>
        <v>168</v>
      </c>
      <c r="O3429" s="207" t="str" cm="1">
        <f t="array" ref="O3429" xml:space="preserve"> INDEX(切語下字資料表[韻母], 小韻資料表[[#This Row],[下字表識別號]])</f>
        <v>黠開2</v>
      </c>
      <c r="P3429" s="207" t="str" cm="1">
        <f t="array" ref="P3429" xml:space="preserve"> INDEX(切語下字資料表[韻母拼音碼], 小韻資料表[[#This Row],[下字表識別號]])</f>
        <v>at</v>
      </c>
      <c r="Q3429" s="210" t="str" cm="1">
        <f t="array" ref="Q3429" xml:space="preserve"> INDEX(設定表!$C$19:$C$23, INT( LEFT(小韻資料表[[#This Row],[目次編碼]],1) ))</f>
        <v>入</v>
      </c>
      <c r="R3429" s="210">
        <f xml:space="preserve">  INDEX(設定表!$C$8:$C$15, MATCH( (RIGHT(小韻資料表[[#This Row],[清濁]]) &amp; 小韻資料表[[#This Row],[調]]), 設定表!$B$8:$B$15, 0))</f>
        <v>8</v>
      </c>
      <c r="S3429" s="205" t="s">
        <v>309</v>
      </c>
      <c r="T3429" s="205" t="s">
        <v>309</v>
      </c>
      <c r="U3429" s="226" t="s">
        <v>309</v>
      </c>
      <c r="V3429" s="146" t="s">
        <v>309</v>
      </c>
      <c r="X3429" s="135"/>
      <c r="Y3429" s="135"/>
      <c r="AA3429" s="135"/>
      <c r="AB3429" s="134"/>
      <c r="AC3429" s="135"/>
      <c r="AD3429" s="135"/>
      <c r="AH3429" s="135"/>
      <c r="AI3429" s="135"/>
    </row>
    <row r="3430" spans="1:35" ht="31.5">
      <c r="A3430" s="205">
        <v>3426</v>
      </c>
      <c r="B3430" s="206" t="s">
        <v>11708</v>
      </c>
      <c r="C3430" s="207" t="str">
        <f xml:space="preserve"> _xlfn.CONCAT(小韻資料表[[#This Row],[聲母拼音碼]],小韻資料表[[#This Row],[韻母拼音碼]],小韻資料表[[#This Row],[調號]])</f>
        <v>khat4</v>
      </c>
      <c r="D3430" s="206" t="s">
        <v>11709</v>
      </c>
      <c r="E3430" s="208" t="s">
        <v>751</v>
      </c>
      <c r="F3430" s="205">
        <v>4</v>
      </c>
      <c r="G3430" s="209" t="s">
        <v>11710</v>
      </c>
      <c r="H3430" s="205">
        <f xml:space="preserve"> LEN(小韻資料表[[#This Row],[小韻字集]])</f>
        <v>17</v>
      </c>
      <c r="I3430" s="205" cm="1">
        <f t="array" ref="I3430" xml:space="preserve"> MATCH(TRUE, ISNUMBER( SEARCH( LEFT(小韻資料表[[#This Row],[切語]],1), 切語上字資料表[切語上字]) ), 0)</f>
        <v>2</v>
      </c>
      <c r="J3430" s="210" t="str" cm="1">
        <f t="array" ref="J3430" xml:space="preserve"> INDEX(切語上字資料表[聲母], 小韻資料表[[#This Row],[上字表識別號]])</f>
        <v>溪</v>
      </c>
      <c r="K3430" s="210" t="str" cm="1">
        <f t="array" ref="K3430" xml:space="preserve"> INDEX(切語上字資料表[聲母拼音碼], 小韻資料表[[#This Row],[上字表識別號]])</f>
        <v>kh</v>
      </c>
      <c r="L3430" s="210" t="str" cm="1">
        <f t="array" ref="L3430" xml:space="preserve"> INDEX(切語上字資料表[清濁], 小韻資料表[[#This Row],[上字表識別號]])</f>
        <v>次清</v>
      </c>
      <c r="M3430" s="223" t="str" cm="1">
        <f t="array" ref="M3430" xml:space="preserve"> INDEX(切語上字資料表[發送收], 小韻資料表[[#This Row],[上字表識別號]])</f>
        <v>送氣</v>
      </c>
      <c r="N3430" s="205" cm="1">
        <f t="array" ref="N3430" xml:space="preserve"> MATCH(TRUE, ISNUMBER( SEARCH( RIGHT(小韻資料表[[#This Row],[切語]],1), 切語下字資料表[切語下字]) ), 0)</f>
        <v>168</v>
      </c>
      <c r="O3430" s="207" t="str" cm="1">
        <f t="array" ref="O3430" xml:space="preserve"> INDEX(切語下字資料表[韻母], 小韻資料表[[#This Row],[下字表識別號]])</f>
        <v>黠開2</v>
      </c>
      <c r="P3430" s="207" t="str" cm="1">
        <f t="array" ref="P3430" xml:space="preserve"> INDEX(切語下字資料表[韻母拼音碼], 小韻資料表[[#This Row],[下字表識別號]])</f>
        <v>at</v>
      </c>
      <c r="Q3430" s="210" t="str" cm="1">
        <f t="array" ref="Q3430" xml:space="preserve"> INDEX(設定表!$C$19:$C$23, INT( LEFT(小韻資料表[[#This Row],[目次編碼]],1) ))</f>
        <v>入</v>
      </c>
      <c r="R3430" s="210">
        <f xml:space="preserve">  INDEX(設定表!$C$8:$C$15, MATCH( (RIGHT(小韻資料表[[#This Row],[清濁]]) &amp; 小韻資料表[[#This Row],[調]]), 設定表!$B$8:$B$15, 0))</f>
        <v>4</v>
      </c>
      <c r="S3430" s="205" t="s">
        <v>309</v>
      </c>
      <c r="T3430" s="205" t="s">
        <v>309</v>
      </c>
      <c r="U3430" s="226" t="s">
        <v>11711</v>
      </c>
      <c r="V3430" s="147" t="s">
        <v>309</v>
      </c>
      <c r="X3430" s="135"/>
      <c r="Y3430" s="135"/>
      <c r="AA3430" s="135"/>
      <c r="AB3430" s="134"/>
      <c r="AC3430" s="135"/>
      <c r="AD3430" s="135"/>
      <c r="AH3430" s="135"/>
      <c r="AI3430" s="135"/>
    </row>
    <row r="3431" spans="1:35" ht="31.5">
      <c r="A3431" s="205">
        <v>3427</v>
      </c>
      <c r="B3431" s="206" t="s">
        <v>11712</v>
      </c>
      <c r="C3431" s="207" t="str">
        <f xml:space="preserve"> _xlfn.CONCAT(小韻資料表[[#This Row],[聲母拼音碼]],小韻資料表[[#This Row],[韻母拼音碼]],小韻資料表[[#This Row],[調號]])</f>
        <v>hat8</v>
      </c>
      <c r="D3431" s="206" t="s">
        <v>11713</v>
      </c>
      <c r="E3431" s="208" t="s">
        <v>751</v>
      </c>
      <c r="F3431" s="205">
        <v>5</v>
      </c>
      <c r="G3431" s="209" t="s">
        <v>11714</v>
      </c>
      <c r="H3431" s="205">
        <f xml:space="preserve"> LEN(小韻資料表[[#This Row],[小韻字集]])</f>
        <v>9</v>
      </c>
      <c r="I3431" s="205" cm="1">
        <f t="array" ref="I3431" xml:space="preserve"> MATCH(TRUE, ISNUMBER( SEARCH( LEFT(小韻資料表[[#This Row],[切語]],1), 切語上字資料表[切語上字]) ), 0)</f>
        <v>37</v>
      </c>
      <c r="J3431" s="210" t="str" cm="1">
        <f t="array" ref="J3431" xml:space="preserve"> INDEX(切語上字資料表[聲母], 小韻資料表[[#This Row],[上字表識別號]])</f>
        <v>匣</v>
      </c>
      <c r="K3431" s="210" t="str" cm="1">
        <f t="array" ref="K3431" xml:space="preserve"> INDEX(切語上字資料表[聲母拼音碼], 小韻資料表[[#This Row],[上字表識別號]])</f>
        <v>h</v>
      </c>
      <c r="L3431" s="210" t="str" cm="1">
        <f t="array" ref="L3431" xml:space="preserve"> INDEX(切語上字資料表[清濁], 小韻資料表[[#This Row],[上字表識別號]])</f>
        <v>全濁</v>
      </c>
      <c r="M3431" s="223" t="str" cm="1">
        <f t="array" ref="M3431" xml:space="preserve"> INDEX(切語上字資料表[發送收], 小韻資料表[[#This Row],[上字表識別號]])</f>
        <v>送氣</v>
      </c>
      <c r="N3431" s="205" cm="1">
        <f t="array" ref="N3431" xml:space="preserve"> MATCH(TRUE, ISNUMBER( SEARCH( RIGHT(小韻資料表[[#This Row],[切語]],1), 切語下字資料表[切語下字]) ), 0)</f>
        <v>168</v>
      </c>
      <c r="O3431" s="207" t="str" cm="1">
        <f t="array" ref="O3431" xml:space="preserve"> INDEX(切語下字資料表[韻母], 小韻資料表[[#This Row],[下字表識別號]])</f>
        <v>黠開2</v>
      </c>
      <c r="P3431" s="207" t="str" cm="1">
        <f t="array" ref="P3431" xml:space="preserve"> INDEX(切語下字資料表[韻母拼音碼], 小韻資料表[[#This Row],[下字表識別號]])</f>
        <v>at</v>
      </c>
      <c r="Q3431" s="210" t="str" cm="1">
        <f t="array" ref="Q3431" xml:space="preserve"> INDEX(設定表!$C$19:$C$23, INT( LEFT(小韻資料表[[#This Row],[目次編碼]],1) ))</f>
        <v>入</v>
      </c>
      <c r="R3431" s="210">
        <f xml:space="preserve">  INDEX(設定表!$C$8:$C$15, MATCH( (RIGHT(小韻資料表[[#This Row],[清濁]]) &amp; 小韻資料表[[#This Row],[調]]), 設定表!$B$8:$B$15, 0))</f>
        <v>8</v>
      </c>
      <c r="S3431" s="205" t="s">
        <v>309</v>
      </c>
      <c r="T3431" s="205" t="s">
        <v>309</v>
      </c>
      <c r="U3431" s="226" t="s">
        <v>309</v>
      </c>
      <c r="V3431" s="147" t="s">
        <v>309</v>
      </c>
      <c r="X3431" s="135"/>
      <c r="Y3431" s="135"/>
      <c r="AA3431" s="135"/>
      <c r="AB3431" s="134"/>
      <c r="AC3431" s="135"/>
      <c r="AD3431" s="135"/>
      <c r="AH3431" s="135"/>
      <c r="AI3431" s="135"/>
    </row>
    <row r="3432" spans="1:35" ht="31.5">
      <c r="A3432" s="205">
        <v>3428</v>
      </c>
      <c r="B3432" s="206" t="s">
        <v>11715</v>
      </c>
      <c r="C3432" s="207" t="str">
        <f xml:space="preserve"> _xlfn.CONCAT(小韻資料表[[#This Row],[聲母拼音碼]],小韻資料表[[#This Row],[韻母拼音碼]],小韻資料表[[#This Row],[調號]])</f>
        <v>pat4</v>
      </c>
      <c r="D3432" s="206" t="s">
        <v>11716</v>
      </c>
      <c r="E3432" s="208" t="s">
        <v>751</v>
      </c>
      <c r="F3432" s="205">
        <v>6</v>
      </c>
      <c r="G3432" s="209" t="s">
        <v>11717</v>
      </c>
      <c r="H3432" s="205">
        <f xml:space="preserve"> LEN(小韻資料表[[#This Row],[小韻字集]])</f>
        <v>11</v>
      </c>
      <c r="I3432" s="205" cm="1">
        <f t="array" ref="I3432" xml:space="preserve"> MATCH(TRUE, ISNUMBER( SEARCH( LEFT(小韻資料表[[#This Row],[切語]],1), 切語上字資料表[切語上字]) ), 0)</f>
        <v>13</v>
      </c>
      <c r="J3432" s="210" t="str" cm="1">
        <f t="array" ref="J3432" xml:space="preserve"> INDEX(切語上字資料表[聲母], 小韻資料表[[#This Row],[上字表識別號]])</f>
        <v>幫</v>
      </c>
      <c r="K3432" s="210" t="str" cm="1">
        <f t="array" ref="K3432" xml:space="preserve"> INDEX(切語上字資料表[聲母拼音碼], 小韻資料表[[#This Row],[上字表識別號]])</f>
        <v>p</v>
      </c>
      <c r="L3432" s="210" t="str" cm="1">
        <f t="array" ref="L3432" xml:space="preserve"> INDEX(切語上字資料表[清濁], 小韻資料表[[#This Row],[上字表識別號]])</f>
        <v>全清</v>
      </c>
      <c r="M3432" s="223" t="str" cm="1">
        <f t="array" ref="M3432" xml:space="preserve"> INDEX(切語上字資料表[發送收], 小韻資料表[[#This Row],[上字表識別號]])</f>
        <v>發聲</v>
      </c>
      <c r="N3432" s="205" cm="1">
        <f t="array" ref="N3432" xml:space="preserve"> MATCH(TRUE, ISNUMBER( SEARCH( RIGHT(小韻資料表[[#This Row],[切語]],1), 切語下字資料表[切語下字]) ), 0)</f>
        <v>168</v>
      </c>
      <c r="O3432" s="207" t="str" cm="1">
        <f t="array" ref="O3432" xml:space="preserve"> INDEX(切語下字資料表[韻母], 小韻資料表[[#This Row],[下字表識別號]])</f>
        <v>黠開2</v>
      </c>
      <c r="P3432" s="207" t="str" cm="1">
        <f t="array" ref="P3432" xml:space="preserve"> INDEX(切語下字資料表[韻母拼音碼], 小韻資料表[[#This Row],[下字表識別號]])</f>
        <v>at</v>
      </c>
      <c r="Q3432" s="210" t="str" cm="1">
        <f t="array" ref="Q3432" xml:space="preserve"> INDEX(設定表!$C$19:$C$23, INT( LEFT(小韻資料表[[#This Row],[目次編碼]],1) ))</f>
        <v>入</v>
      </c>
      <c r="R3432" s="210">
        <f xml:space="preserve">  INDEX(設定表!$C$8:$C$15, MATCH( (RIGHT(小韻資料表[[#This Row],[清濁]]) &amp; 小韻資料表[[#This Row],[調]]), 設定表!$B$8:$B$15, 0))</f>
        <v>4</v>
      </c>
      <c r="S3432" s="205" t="s">
        <v>309</v>
      </c>
      <c r="T3432" s="205" t="s">
        <v>309</v>
      </c>
      <c r="U3432" s="226" t="s">
        <v>309</v>
      </c>
      <c r="V3432" s="147" t="s">
        <v>309</v>
      </c>
      <c r="X3432" s="135"/>
      <c r="Y3432" s="135"/>
      <c r="AA3432" s="135"/>
      <c r="AB3432" s="134"/>
      <c r="AC3432" s="135"/>
      <c r="AD3432" s="135"/>
      <c r="AH3432" s="135"/>
      <c r="AI3432" s="135"/>
    </row>
    <row r="3433" spans="1:35" ht="31.5">
      <c r="A3433" s="205">
        <v>3429</v>
      </c>
      <c r="B3433" s="206" t="s">
        <v>11718</v>
      </c>
      <c r="C3433" s="207" t="str">
        <f xml:space="preserve"> _xlfn.CONCAT(小韻資料表[[#This Row],[聲母拼音碼]],小韻資料表[[#This Row],[韻母拼音碼]],小韻資料表[[#This Row],[調號]])</f>
        <v>tuat4</v>
      </c>
      <c r="D3433" s="206" t="s">
        <v>11719</v>
      </c>
      <c r="E3433" s="208" t="s">
        <v>751</v>
      </c>
      <c r="F3433" s="205">
        <v>7</v>
      </c>
      <c r="G3433" s="209" t="s">
        <v>11720</v>
      </c>
      <c r="H3433" s="205">
        <f xml:space="preserve"> LEN(小韻資料表[[#This Row],[小韻字集]])</f>
        <v>6</v>
      </c>
      <c r="I3433" s="205" cm="1">
        <f t="array" ref="I3433" xml:space="preserve"> MATCH(TRUE, ISNUMBER( SEARCH( LEFT(小韻資料表[[#This Row],[切語]],1), 切語上字資料表[切語上字]) ), 0)</f>
        <v>5</v>
      </c>
      <c r="J3433" s="210" t="str" cm="1">
        <f t="array" ref="J3433" xml:space="preserve"> INDEX(切語上字資料表[聲母], 小韻資料表[[#This Row],[上字表識別號]])</f>
        <v>端</v>
      </c>
      <c r="K3433" s="210" t="str" cm="1">
        <f t="array" ref="K3433" xml:space="preserve"> INDEX(切語上字資料表[聲母拼音碼], 小韻資料表[[#This Row],[上字表識別號]])</f>
        <v>t</v>
      </c>
      <c r="L3433" s="210" t="str" cm="1">
        <f t="array" ref="L3433" xml:space="preserve"> INDEX(切語上字資料表[清濁], 小韻資料表[[#This Row],[上字表識別號]])</f>
        <v>全清</v>
      </c>
      <c r="M3433" s="223" t="str" cm="1">
        <f t="array" ref="M3433" xml:space="preserve"> INDEX(切語上字資料表[發送收], 小韻資料表[[#This Row],[上字表識別號]])</f>
        <v>發聲</v>
      </c>
      <c r="N3433" s="205" cm="1">
        <f t="array" ref="N3433" xml:space="preserve"> MATCH(TRUE, ISNUMBER( SEARCH( RIGHT(小韻資料表[[#This Row],[切語]],1), 切語下字資料表[切語下字]) ), 0)</f>
        <v>172</v>
      </c>
      <c r="O3433" s="207" t="str" cm="1">
        <f t="array" ref="O3433" xml:space="preserve"> INDEX(切語下字資料表[韻母], 小韻資料表[[#This Row],[下字表識別號]])</f>
        <v>黠合2</v>
      </c>
      <c r="P3433" s="207" t="str" cm="1">
        <f t="array" ref="P3433" xml:space="preserve"> INDEX(切語下字資料表[韻母拼音碼], 小韻資料表[[#This Row],[下字表識別號]])</f>
        <v>uat</v>
      </c>
      <c r="Q3433" s="210" t="str" cm="1">
        <f t="array" ref="Q3433" xml:space="preserve"> INDEX(設定表!$C$19:$C$23, INT( LEFT(小韻資料表[[#This Row],[目次編碼]],1) ))</f>
        <v>入</v>
      </c>
      <c r="R3433" s="210">
        <f xml:space="preserve">  INDEX(設定表!$C$8:$C$15, MATCH( (RIGHT(小韻資料表[[#This Row],[清濁]]) &amp; 小韻資料表[[#This Row],[調]]), 設定表!$B$8:$B$15, 0))</f>
        <v>4</v>
      </c>
      <c r="S3433" s="205" t="s">
        <v>309</v>
      </c>
      <c r="T3433" s="205" t="s">
        <v>309</v>
      </c>
      <c r="U3433" s="226" t="s">
        <v>309</v>
      </c>
      <c r="V3433" s="146" t="s">
        <v>309</v>
      </c>
      <c r="X3433" s="135"/>
      <c r="Y3433" s="135"/>
      <c r="AA3433" s="135"/>
      <c r="AB3433" s="134"/>
      <c r="AC3433" s="135"/>
      <c r="AD3433" s="135"/>
      <c r="AH3433" s="135"/>
      <c r="AI3433" s="135"/>
    </row>
    <row r="3434" spans="1:35" ht="31.5">
      <c r="A3434" s="205">
        <v>3430</v>
      </c>
      <c r="B3434" s="206" t="s">
        <v>11721</v>
      </c>
      <c r="C3434" s="207" t="str">
        <f xml:space="preserve"> _xlfn.CONCAT(小韻資料表[[#This Row],[聲母拼音碼]],小韻資料表[[#This Row],[韻母拼音碼]],小韻資料表[[#This Row],[調號]])</f>
        <v>Øat4</v>
      </c>
      <c r="D3434" s="206" t="s">
        <v>11722</v>
      </c>
      <c r="E3434" s="208" t="s">
        <v>751</v>
      </c>
      <c r="F3434" s="205">
        <v>8</v>
      </c>
      <c r="G3434" s="209" t="s">
        <v>11723</v>
      </c>
      <c r="H3434" s="205">
        <f xml:space="preserve"> LEN(小韻資料表[[#This Row],[小韻字集]])</f>
        <v>7</v>
      </c>
      <c r="I3434" s="205" cm="1">
        <f t="array" ref="I3434" xml:space="preserve"> MATCH(TRUE, ISNUMBER( SEARCH( LEFT(小韻資料表[[#This Row],[切語]],1), 切語上字資料表[切語上字]) ), 0)</f>
        <v>35</v>
      </c>
      <c r="J3434" s="210" t="str" cm="1">
        <f t="array" ref="J3434" xml:space="preserve"> INDEX(切語上字資料表[聲母], 小韻資料表[[#This Row],[上字表識別號]])</f>
        <v>影</v>
      </c>
      <c r="K3434" s="210" t="str" cm="1">
        <f t="array" ref="K3434" xml:space="preserve"> INDEX(切語上字資料表[聲母拼音碼], 小韻資料表[[#This Row],[上字表識別號]])</f>
        <v>Ø</v>
      </c>
      <c r="L3434" s="210" t="str" cm="1">
        <f t="array" ref="L3434" xml:space="preserve"> INDEX(切語上字資料表[清濁], 小韻資料表[[#This Row],[上字表識別號]])</f>
        <v>全清</v>
      </c>
      <c r="M3434" s="223" t="str" cm="1">
        <f t="array" ref="M3434" xml:space="preserve"> INDEX(切語上字資料表[發送收], 小韻資料表[[#This Row],[上字表識別號]])</f>
        <v>發聲</v>
      </c>
      <c r="N3434" s="205" cm="1">
        <f t="array" ref="N3434" xml:space="preserve"> MATCH(TRUE, ISNUMBER( SEARCH( RIGHT(小韻資料表[[#This Row],[切語]],1), 切語下字資料表[切語下字]) ), 0)</f>
        <v>168</v>
      </c>
      <c r="O3434" s="207" t="str" cm="1">
        <f t="array" ref="O3434" xml:space="preserve"> INDEX(切語下字資料表[韻母], 小韻資料表[[#This Row],[下字表識別號]])</f>
        <v>黠開2</v>
      </c>
      <c r="P3434" s="207" t="str" cm="1">
        <f t="array" ref="P3434" xml:space="preserve"> INDEX(切語下字資料表[韻母拼音碼], 小韻資料表[[#This Row],[下字表識別號]])</f>
        <v>at</v>
      </c>
      <c r="Q3434" s="210" t="str" cm="1">
        <f t="array" ref="Q3434" xml:space="preserve"> INDEX(設定表!$C$19:$C$23, INT( LEFT(小韻資料表[[#This Row],[目次編碼]],1) ))</f>
        <v>入</v>
      </c>
      <c r="R3434" s="210">
        <f xml:space="preserve">  INDEX(設定表!$C$8:$C$15, MATCH( (RIGHT(小韻資料表[[#This Row],[清濁]]) &amp; 小韻資料表[[#This Row],[調]]), 設定表!$B$8:$B$15, 0))</f>
        <v>4</v>
      </c>
      <c r="S3434" s="205" t="s">
        <v>309</v>
      </c>
      <c r="T3434" s="205" t="s">
        <v>309</v>
      </c>
      <c r="U3434" s="226" t="s">
        <v>11724</v>
      </c>
      <c r="V3434" s="147" t="s">
        <v>309</v>
      </c>
      <c r="X3434" s="135"/>
      <c r="Y3434" s="135"/>
      <c r="AA3434" s="135"/>
      <c r="AB3434" s="134"/>
      <c r="AC3434" s="135"/>
      <c r="AD3434" s="135"/>
      <c r="AH3434" s="135"/>
      <c r="AI3434" s="135"/>
    </row>
    <row r="3435" spans="1:35" ht="31.5">
      <c r="A3435" s="205">
        <v>3431</v>
      </c>
      <c r="B3435" s="206" t="s">
        <v>11725</v>
      </c>
      <c r="C3435" s="207" t="str">
        <f xml:space="preserve"> _xlfn.CONCAT(小韻資料表[[#This Row],[聲母拼音碼]],小韻資料表[[#This Row],[韻母拼音碼]],小韻資料表[[#This Row],[調號]])</f>
        <v>nuat8</v>
      </c>
      <c r="D3435" s="206" t="s">
        <v>11726</v>
      </c>
      <c r="E3435" s="208" t="s">
        <v>751</v>
      </c>
      <c r="F3435" s="205">
        <v>9</v>
      </c>
      <c r="G3435" s="209" t="s">
        <v>11727</v>
      </c>
      <c r="H3435" s="205">
        <f xml:space="preserve"> LEN(小韻資料表[[#This Row],[小韻字集]])</f>
        <v>4</v>
      </c>
      <c r="I3435" s="205" cm="1">
        <f t="array" ref="I3435" xml:space="preserve"> MATCH(TRUE, ISNUMBER( SEARCH( LEFT(小韻資料表[[#This Row],[切語]],1), 切語上字資料表[切語上字]) ), 0)</f>
        <v>12</v>
      </c>
      <c r="J3435" s="210" t="str" cm="1">
        <f t="array" ref="J3435" xml:space="preserve"> INDEX(切語上字資料表[聲母], 小韻資料表[[#This Row],[上字表識別號]])</f>
        <v>娘</v>
      </c>
      <c r="K3435" s="210" t="str" cm="1">
        <f t="array" ref="K3435" xml:space="preserve"> INDEX(切語上字資料表[聲母拼音碼], 小韻資料表[[#This Row],[上字表識別號]])</f>
        <v>n</v>
      </c>
      <c r="L3435" s="210" t="str" cm="1">
        <f t="array" ref="L3435" xml:space="preserve"> INDEX(切語上字資料表[清濁], 小韻資料表[[#This Row],[上字表識別號]])</f>
        <v>次濁</v>
      </c>
      <c r="M3435" s="223" t="str" cm="1">
        <f t="array" ref="M3435" xml:space="preserve"> INDEX(切語上字資料表[發送收], 小韻資料表[[#This Row],[上字表識別號]])</f>
        <v>收聲</v>
      </c>
      <c r="N3435" s="205" cm="1">
        <f t="array" ref="N3435" xml:space="preserve"> MATCH(TRUE, ISNUMBER( SEARCH( RIGHT(小韻資料表[[#This Row],[切語]],1), 切語下字資料表[切語下字]) ), 0)</f>
        <v>172</v>
      </c>
      <c r="O3435" s="207" t="str" cm="1">
        <f t="array" ref="O3435" xml:space="preserve"> INDEX(切語下字資料表[韻母], 小韻資料表[[#This Row],[下字表識別號]])</f>
        <v>黠合2</v>
      </c>
      <c r="P3435" s="207" t="str" cm="1">
        <f t="array" ref="P3435" xml:space="preserve"> INDEX(切語下字資料表[韻母拼音碼], 小韻資料表[[#This Row],[下字表識別號]])</f>
        <v>uat</v>
      </c>
      <c r="Q3435" s="210" t="str" cm="1">
        <f t="array" ref="Q3435" xml:space="preserve"> INDEX(設定表!$C$19:$C$23, INT( LEFT(小韻資料表[[#This Row],[目次編碼]],1) ))</f>
        <v>入</v>
      </c>
      <c r="R3435" s="210">
        <f xml:space="preserve">  INDEX(設定表!$C$8:$C$15, MATCH( (RIGHT(小韻資料表[[#This Row],[清濁]]) &amp; 小韻資料表[[#This Row],[調]]), 設定表!$B$8:$B$15, 0))</f>
        <v>8</v>
      </c>
      <c r="S3435" s="205" t="s">
        <v>309</v>
      </c>
      <c r="T3435" s="205" t="s">
        <v>309</v>
      </c>
      <c r="U3435" s="226" t="s">
        <v>309</v>
      </c>
      <c r="V3435" s="146" t="s">
        <v>309</v>
      </c>
      <c r="X3435" s="135"/>
      <c r="Y3435" s="135"/>
      <c r="AA3435" s="135"/>
      <c r="AB3435" s="134"/>
      <c r="AC3435" s="135"/>
      <c r="AD3435" s="135"/>
      <c r="AH3435" s="135"/>
      <c r="AI3435" s="135"/>
    </row>
    <row r="3436" spans="1:35" ht="31.5">
      <c r="A3436" s="205">
        <v>3432</v>
      </c>
      <c r="B3436" s="206" t="s">
        <v>11728</v>
      </c>
      <c r="C3436" s="207" t="str">
        <f xml:space="preserve"> _xlfn.CONCAT(小韻資料表[[#This Row],[聲母拼音碼]],小韻資料表[[#This Row],[韻母拼音碼]],小韻資料表[[#This Row],[調號]])</f>
        <v>chat4</v>
      </c>
      <c r="D3436" s="206" t="s">
        <v>11729</v>
      </c>
      <c r="E3436" s="208" t="s">
        <v>751</v>
      </c>
      <c r="F3436" s="205">
        <v>10</v>
      </c>
      <c r="G3436" s="209" t="s">
        <v>11730</v>
      </c>
      <c r="H3436" s="205">
        <f xml:space="preserve"> LEN(小韻資料表[[#This Row],[小韻字集]])</f>
        <v>11</v>
      </c>
      <c r="I3436" s="205" cm="1">
        <f t="array" ref="I3436" xml:space="preserve"> MATCH(TRUE, ISNUMBER( SEARCH( LEFT(小韻資料表[[#This Row],[切語]],1), 切語上字資料表[切語上字]) ), 0)</f>
        <v>27</v>
      </c>
      <c r="J3436" s="210" t="str" cm="1">
        <f t="array" ref="J3436" xml:space="preserve"> INDEX(切語上字資料表[聲母], 小韻資料表[[#This Row],[上字表識別號]])</f>
        <v>初</v>
      </c>
      <c r="K3436" s="210" t="str" cm="1">
        <f t="array" ref="K3436" xml:space="preserve"> INDEX(切語上字資料表[聲母拼音碼], 小韻資料表[[#This Row],[上字表識別號]])</f>
        <v>ch</v>
      </c>
      <c r="L3436" s="210" t="str" cm="1">
        <f t="array" ref="L3436" xml:space="preserve"> INDEX(切語上字資料表[清濁], 小韻資料表[[#This Row],[上字表識別號]])</f>
        <v>次清</v>
      </c>
      <c r="M3436" s="223" t="str" cm="1">
        <f t="array" ref="M3436" xml:space="preserve"> INDEX(切語上字資料表[發送收], 小韻資料表[[#This Row],[上字表識別號]])</f>
        <v>送氣</v>
      </c>
      <c r="N3436" s="205" cm="1">
        <f t="array" ref="N3436" xml:space="preserve"> MATCH(TRUE, ISNUMBER( SEARCH( RIGHT(小韻資料表[[#This Row],[切語]],1), 切語下字資料表[切語下字]) ), 0)</f>
        <v>168</v>
      </c>
      <c r="O3436" s="207" t="str" cm="1">
        <f t="array" ref="O3436" xml:space="preserve"> INDEX(切語下字資料表[韻母], 小韻資料表[[#This Row],[下字表識別號]])</f>
        <v>黠開2</v>
      </c>
      <c r="P3436" s="207" t="str" cm="1">
        <f t="array" ref="P3436" xml:space="preserve"> INDEX(切語下字資料表[韻母拼音碼], 小韻資料表[[#This Row],[下字表識別號]])</f>
        <v>at</v>
      </c>
      <c r="Q3436" s="210" t="str" cm="1">
        <f t="array" ref="Q3436" xml:space="preserve"> INDEX(設定表!$C$19:$C$23, INT( LEFT(小韻資料表[[#This Row],[目次編碼]],1) ))</f>
        <v>入</v>
      </c>
      <c r="R3436" s="210">
        <f xml:space="preserve">  INDEX(設定表!$C$8:$C$15, MATCH( (RIGHT(小韻資料表[[#This Row],[清濁]]) &amp; 小韻資料表[[#This Row],[調]]), 設定表!$B$8:$B$15, 0))</f>
        <v>4</v>
      </c>
      <c r="S3436" s="205" t="s">
        <v>309</v>
      </c>
      <c r="T3436" s="205" t="s">
        <v>309</v>
      </c>
      <c r="U3436" s="226" t="s">
        <v>11731</v>
      </c>
      <c r="V3436" s="147" t="s">
        <v>309</v>
      </c>
      <c r="X3436" s="135"/>
      <c r="Y3436" s="135"/>
      <c r="AA3436" s="135"/>
      <c r="AB3436" s="134"/>
      <c r="AC3436" s="135"/>
      <c r="AD3436" s="135"/>
      <c r="AH3436" s="135"/>
      <c r="AI3436" s="135"/>
    </row>
    <row r="3437" spans="1:35" ht="31.5">
      <c r="A3437" s="205">
        <v>3433</v>
      </c>
      <c r="B3437" s="206" t="s">
        <v>11732</v>
      </c>
      <c r="C3437" s="207" t="str">
        <f xml:space="preserve"> _xlfn.CONCAT(小韻資料表[[#This Row],[聲母拼音碼]],小韻資料表[[#This Row],[韻母拼音碼]],小韻資料表[[#This Row],[調號]])</f>
        <v>kuat4</v>
      </c>
      <c r="D3437" s="206" t="s">
        <v>11733</v>
      </c>
      <c r="E3437" s="208" t="s">
        <v>751</v>
      </c>
      <c r="F3437" s="205">
        <v>11</v>
      </c>
      <c r="G3437" s="209" t="s">
        <v>11734</v>
      </c>
      <c r="H3437" s="205">
        <f xml:space="preserve"> LEN(小韻資料表[[#This Row],[小韻字集]])</f>
        <v>4</v>
      </c>
      <c r="I3437" s="205" cm="1">
        <f t="array" ref="I3437" xml:space="preserve"> MATCH(TRUE, ISNUMBER( SEARCH( LEFT(小韻資料表[[#This Row],[切語]],1), 切語上字資料表[切語上字]) ), 0)</f>
        <v>1</v>
      </c>
      <c r="J3437" s="210" t="str" cm="1">
        <f t="array" ref="J3437" xml:space="preserve"> INDEX(切語上字資料表[聲母], 小韻資料表[[#This Row],[上字表識別號]])</f>
        <v>見</v>
      </c>
      <c r="K3437" s="210" t="str" cm="1">
        <f t="array" ref="K3437" xml:space="preserve"> INDEX(切語上字資料表[聲母拼音碼], 小韻資料表[[#This Row],[上字表識別號]])</f>
        <v>k</v>
      </c>
      <c r="L3437" s="210" t="str" cm="1">
        <f t="array" ref="L3437" xml:space="preserve"> INDEX(切語上字資料表[清濁], 小韻資料表[[#This Row],[上字表識別號]])</f>
        <v>全清</v>
      </c>
      <c r="M3437" s="223" t="str" cm="1">
        <f t="array" ref="M3437" xml:space="preserve"> INDEX(切語上字資料表[發送收], 小韻資料表[[#This Row],[上字表識別號]])</f>
        <v>發聲</v>
      </c>
      <c r="N3437" s="205" cm="1">
        <f t="array" ref="N3437" xml:space="preserve"> MATCH(TRUE, ISNUMBER( SEARCH( RIGHT(小韻資料表[[#This Row],[切語]],1), 切語下字資料表[切語下字]) ), 0)</f>
        <v>172</v>
      </c>
      <c r="O3437" s="207" t="str" cm="1">
        <f t="array" ref="O3437" xml:space="preserve"> INDEX(切語下字資料表[韻母], 小韻資料表[[#This Row],[下字表識別號]])</f>
        <v>黠合2</v>
      </c>
      <c r="P3437" s="207" t="str" cm="1">
        <f t="array" ref="P3437" xml:space="preserve"> INDEX(切語下字資料表[韻母拼音碼], 小韻資料表[[#This Row],[下字表識別號]])</f>
        <v>uat</v>
      </c>
      <c r="Q3437" s="210" t="str" cm="1">
        <f t="array" ref="Q3437" xml:space="preserve"> INDEX(設定表!$C$19:$C$23, INT( LEFT(小韻資料表[[#This Row],[目次編碼]],1) ))</f>
        <v>入</v>
      </c>
      <c r="R3437" s="210">
        <f xml:space="preserve">  INDEX(設定表!$C$8:$C$15, MATCH( (RIGHT(小韻資料表[[#This Row],[清濁]]) &amp; 小韻資料表[[#This Row],[調]]), 設定表!$B$8:$B$15, 0))</f>
        <v>4</v>
      </c>
      <c r="S3437" s="205" t="s">
        <v>309</v>
      </c>
      <c r="T3437" s="205" t="s">
        <v>309</v>
      </c>
      <c r="U3437" s="226" t="s">
        <v>309</v>
      </c>
      <c r="V3437" s="146" t="s">
        <v>309</v>
      </c>
      <c r="X3437" s="135"/>
      <c r="Y3437" s="135"/>
      <c r="AA3437" s="135"/>
      <c r="AB3437" s="134"/>
      <c r="AC3437" s="135"/>
      <c r="AD3437" s="135"/>
      <c r="AH3437" s="135"/>
      <c r="AI3437" s="135"/>
    </row>
    <row r="3438" spans="1:35" ht="63">
      <c r="A3438" s="205">
        <v>3434</v>
      </c>
      <c r="B3438" s="206" t="s">
        <v>11735</v>
      </c>
      <c r="C3438" s="207" t="str">
        <f xml:space="preserve"> _xlfn.CONCAT(小韻資料表[[#This Row],[聲母拼音碼]],小韻資料表[[#This Row],[韻母拼音碼]],小韻資料表[[#This Row],[調號]])</f>
        <v>kat4</v>
      </c>
      <c r="D3438" s="206" t="s">
        <v>11736</v>
      </c>
      <c r="E3438" s="208" t="s">
        <v>751</v>
      </c>
      <c r="F3438" s="205">
        <v>12</v>
      </c>
      <c r="G3438" s="209" t="s">
        <v>11737</v>
      </c>
      <c r="H3438" s="205">
        <f xml:space="preserve"> LEN(小韻資料表[[#This Row],[小韻字集]])</f>
        <v>20</v>
      </c>
      <c r="I3438" s="205" cm="1">
        <f t="array" ref="I3438" xml:space="preserve"> MATCH(TRUE, ISNUMBER( SEARCH( LEFT(小韻資料表[[#This Row],[切語]],1), 切語上字資料表[切語上字]) ), 0)</f>
        <v>1</v>
      </c>
      <c r="J3438" s="210" t="str" cm="1">
        <f t="array" ref="J3438" xml:space="preserve"> INDEX(切語上字資料表[聲母], 小韻資料表[[#This Row],[上字表識別號]])</f>
        <v>見</v>
      </c>
      <c r="K3438" s="210" t="str" cm="1">
        <f t="array" ref="K3438" xml:space="preserve"> INDEX(切語上字資料表[聲母拼音碼], 小韻資料表[[#This Row],[上字表識別號]])</f>
        <v>k</v>
      </c>
      <c r="L3438" s="210" t="str" cm="1">
        <f t="array" ref="L3438" xml:space="preserve"> INDEX(切語上字資料表[清濁], 小韻資料表[[#This Row],[上字表識別號]])</f>
        <v>全清</v>
      </c>
      <c r="M3438" s="223" t="str" cm="1">
        <f t="array" ref="M3438" xml:space="preserve"> INDEX(切語上字資料表[發送收], 小韻資料表[[#This Row],[上字表識別號]])</f>
        <v>發聲</v>
      </c>
      <c r="N3438" s="205" cm="1">
        <f t="array" ref="N3438" xml:space="preserve"> MATCH(TRUE, ISNUMBER( SEARCH( RIGHT(小韻資料表[[#This Row],[切語]],1), 切語下字資料表[切語下字]) ), 0)</f>
        <v>168</v>
      </c>
      <c r="O3438" s="207" t="str" cm="1">
        <f t="array" ref="O3438" xml:space="preserve"> INDEX(切語下字資料表[韻母], 小韻資料表[[#This Row],[下字表識別號]])</f>
        <v>黠開2</v>
      </c>
      <c r="P3438" s="207" t="str" cm="1">
        <f t="array" ref="P3438" xml:space="preserve"> INDEX(切語下字資料表[韻母拼音碼], 小韻資料表[[#This Row],[下字表識別號]])</f>
        <v>at</v>
      </c>
      <c r="Q3438" s="210" t="str" cm="1">
        <f t="array" ref="Q3438" xml:space="preserve"> INDEX(設定表!$C$19:$C$23, INT( LEFT(小韻資料表[[#This Row],[目次編碼]],1) ))</f>
        <v>入</v>
      </c>
      <c r="R3438" s="210">
        <f xml:space="preserve">  INDEX(設定表!$C$8:$C$15, MATCH( (RIGHT(小韻資料表[[#This Row],[清濁]]) &amp; 小韻資料表[[#This Row],[調]]), 設定表!$B$8:$B$15, 0))</f>
        <v>4</v>
      </c>
      <c r="S3438" s="205" t="s">
        <v>309</v>
      </c>
      <c r="T3438" s="205" t="s">
        <v>309</v>
      </c>
      <c r="U3438" s="226" t="s">
        <v>8650</v>
      </c>
      <c r="V3438" s="147" t="s">
        <v>309</v>
      </c>
      <c r="X3438" s="135"/>
      <c r="Y3438" s="135"/>
      <c r="AA3438" s="135"/>
      <c r="AB3438" s="134"/>
      <c r="AC3438" s="135"/>
      <c r="AD3438" s="135"/>
      <c r="AH3438" s="135"/>
      <c r="AI3438" s="135"/>
    </row>
    <row r="3439" spans="1:35" ht="31.5">
      <c r="A3439" s="205">
        <v>3435</v>
      </c>
      <c r="B3439" s="206" t="s">
        <v>11738</v>
      </c>
      <c r="C3439" s="207" t="str">
        <f xml:space="preserve"> _xlfn.CONCAT(小韻資料表[[#This Row],[聲母拼音碼]],小韻資料表[[#This Row],[韻母拼音碼]],小韻資料表[[#This Row],[調號]])</f>
        <v>Øat4</v>
      </c>
      <c r="D3439" s="206" t="s">
        <v>11739</v>
      </c>
      <c r="E3439" s="208" t="s">
        <v>751</v>
      </c>
      <c r="F3439" s="205">
        <v>13</v>
      </c>
      <c r="G3439" s="209" t="s">
        <v>11740</v>
      </c>
      <c r="H3439" s="205">
        <f xml:space="preserve"> LEN(小韻資料表[[#This Row],[小韻字集]])</f>
        <v>11</v>
      </c>
      <c r="I3439" s="205" cm="1">
        <f t="array" ref="I3439" xml:space="preserve"> MATCH(TRUE, ISNUMBER( SEARCH( LEFT(小韻資料表[[#This Row],[切語]],1), 切語上字資料表[切語上字]) ), 0)</f>
        <v>35</v>
      </c>
      <c r="J3439" s="210" t="str" cm="1">
        <f t="array" ref="J3439" xml:space="preserve"> INDEX(切語上字資料表[聲母], 小韻資料表[[#This Row],[上字表識別號]])</f>
        <v>影</v>
      </c>
      <c r="K3439" s="210" t="str" cm="1">
        <f t="array" ref="K3439" xml:space="preserve"> INDEX(切語上字資料表[聲母拼音碼], 小韻資料表[[#This Row],[上字表識別號]])</f>
        <v>Ø</v>
      </c>
      <c r="L3439" s="210" t="str" cm="1">
        <f t="array" ref="L3439" xml:space="preserve"> INDEX(切語上字資料表[清濁], 小韻資料表[[#This Row],[上字表識別號]])</f>
        <v>全清</v>
      </c>
      <c r="M3439" s="223" t="str" cm="1">
        <f t="array" ref="M3439" xml:space="preserve"> INDEX(切語上字資料表[發送收], 小韻資料表[[#This Row],[上字表識別號]])</f>
        <v>發聲</v>
      </c>
      <c r="N3439" s="205" cm="1">
        <f t="array" ref="N3439" xml:space="preserve"> MATCH(TRUE, ISNUMBER( SEARCH( RIGHT(小韻資料表[[#This Row],[切語]],1), 切語下字資料表[切語下字]) ), 0)</f>
        <v>168</v>
      </c>
      <c r="O3439" s="207" t="str" cm="1">
        <f t="array" ref="O3439" xml:space="preserve"> INDEX(切語下字資料表[韻母], 小韻資料表[[#This Row],[下字表識別號]])</f>
        <v>黠開2</v>
      </c>
      <c r="P3439" s="207" t="str" cm="1">
        <f t="array" ref="P3439" xml:space="preserve"> INDEX(切語下字資料表[韻母拼音碼], 小韻資料表[[#This Row],[下字表識別號]])</f>
        <v>at</v>
      </c>
      <c r="Q3439" s="210" t="str" cm="1">
        <f t="array" ref="Q3439" xml:space="preserve"> INDEX(設定表!$C$19:$C$23, INT( LEFT(小韻資料表[[#This Row],[目次編碼]],1) ))</f>
        <v>入</v>
      </c>
      <c r="R3439" s="210">
        <f xml:space="preserve">  INDEX(設定表!$C$8:$C$15, MATCH( (RIGHT(小韻資料表[[#This Row],[清濁]]) &amp; 小韻資料表[[#This Row],[調]]), 設定表!$B$8:$B$15, 0))</f>
        <v>4</v>
      </c>
      <c r="S3439" s="205" t="s">
        <v>11741</v>
      </c>
      <c r="T3439" s="205" t="s">
        <v>309</v>
      </c>
      <c r="U3439" s="226" t="s">
        <v>309</v>
      </c>
      <c r="V3439" s="146" t="s">
        <v>309</v>
      </c>
      <c r="X3439" s="135"/>
      <c r="Y3439" s="135"/>
      <c r="AA3439" s="135"/>
      <c r="AB3439" s="134"/>
      <c r="AC3439" s="135"/>
      <c r="AD3439" s="135"/>
      <c r="AH3439" s="135"/>
      <c r="AI3439" s="135"/>
    </row>
    <row r="3440" spans="1:35" ht="31.5">
      <c r="A3440" s="205">
        <v>3436</v>
      </c>
      <c r="B3440" s="206" t="s">
        <v>11742</v>
      </c>
      <c r="C3440" s="207" t="str">
        <f xml:space="preserve"> _xlfn.CONCAT(小韻資料表[[#This Row],[聲母拼音碼]],小韻資料表[[#This Row],[韻母拼音碼]],小韻資料表[[#This Row],[調號]])</f>
        <v>sat4</v>
      </c>
      <c r="D3440" s="206" t="s">
        <v>11743</v>
      </c>
      <c r="E3440" s="208" t="s">
        <v>751</v>
      </c>
      <c r="F3440" s="205">
        <v>14</v>
      </c>
      <c r="G3440" s="209" t="s">
        <v>11744</v>
      </c>
      <c r="H3440" s="205">
        <f xml:space="preserve"> LEN(小韻資料表[[#This Row],[小韻字集]])</f>
        <v>8</v>
      </c>
      <c r="I3440" s="205" cm="1">
        <f t="array" ref="I3440" xml:space="preserve"> MATCH(TRUE, ISNUMBER( SEARCH( LEFT(小韻資料表[[#This Row],[切語]],1), 切語上字資料表[切語上字]) ), 0)</f>
        <v>29</v>
      </c>
      <c r="J3440" s="210" t="str" cm="1">
        <f t="array" ref="J3440" xml:space="preserve"> INDEX(切語上字資料表[聲母], 小韻資料表[[#This Row],[上字表識別號]])</f>
        <v>疏</v>
      </c>
      <c r="K3440" s="210" t="str" cm="1">
        <f t="array" ref="K3440" xml:space="preserve"> INDEX(切語上字資料表[聲母拼音碼], 小韻資料表[[#This Row],[上字表識別號]])</f>
        <v>s</v>
      </c>
      <c r="L3440" s="210" t="str" cm="1">
        <f t="array" ref="L3440" xml:space="preserve"> INDEX(切語上字資料表[清濁], 小韻資料表[[#This Row],[上字表識別號]])</f>
        <v>全清</v>
      </c>
      <c r="M3440" s="223" t="str" cm="1">
        <f t="array" ref="M3440" xml:space="preserve"> INDEX(切語上字資料表[發送收], 小韻資料表[[#This Row],[上字表識別號]])</f>
        <v>發聲</v>
      </c>
      <c r="N3440" s="205" cm="1">
        <f t="array" ref="N3440" xml:space="preserve"> MATCH(TRUE, ISNUMBER( SEARCH( RIGHT(小韻資料表[[#This Row],[切語]],1), 切語下字資料表[切語下字]) ), 0)</f>
        <v>168</v>
      </c>
      <c r="O3440" s="207" t="str" cm="1">
        <f t="array" ref="O3440" xml:space="preserve"> INDEX(切語下字資料表[韻母], 小韻資料表[[#This Row],[下字表識別號]])</f>
        <v>黠開2</v>
      </c>
      <c r="P3440" s="207" t="str" cm="1">
        <f t="array" ref="P3440" xml:space="preserve"> INDEX(切語下字資料表[韻母拼音碼], 小韻資料表[[#This Row],[下字表識別號]])</f>
        <v>at</v>
      </c>
      <c r="Q3440" s="210" t="str" cm="1">
        <f t="array" ref="Q3440" xml:space="preserve"> INDEX(設定表!$C$19:$C$23, INT( LEFT(小韻資料表[[#This Row],[目次編碼]],1) ))</f>
        <v>入</v>
      </c>
      <c r="R3440" s="210">
        <f xml:space="preserve">  INDEX(設定表!$C$8:$C$15, MATCH( (RIGHT(小韻資料表[[#This Row],[清濁]]) &amp; 小韻資料表[[#This Row],[調]]), 設定表!$B$8:$B$15, 0))</f>
        <v>4</v>
      </c>
      <c r="S3440" s="205" t="s">
        <v>309</v>
      </c>
      <c r="T3440" s="205" t="s">
        <v>309</v>
      </c>
      <c r="U3440" s="226" t="s">
        <v>309</v>
      </c>
      <c r="V3440" s="147" t="s">
        <v>309</v>
      </c>
      <c r="X3440" s="135"/>
      <c r="Y3440" s="135"/>
      <c r="AA3440" s="135"/>
      <c r="AB3440" s="134"/>
      <c r="AC3440" s="135"/>
      <c r="AD3440" s="135"/>
      <c r="AH3440" s="135"/>
      <c r="AI3440" s="135"/>
    </row>
    <row r="3441" spans="1:35" ht="31.5">
      <c r="A3441" s="205">
        <v>3437</v>
      </c>
      <c r="B3441" s="206" t="s">
        <v>11745</v>
      </c>
      <c r="C3441" s="207" t="str">
        <f xml:space="preserve"> _xlfn.CONCAT(小韻資料表[[#This Row],[聲母拼音碼]],小韻資料表[[#This Row],[韻母拼音碼]],小韻資料表[[#This Row],[調號]])</f>
        <v>mat8</v>
      </c>
      <c r="D3441" s="206" t="s">
        <v>11746</v>
      </c>
      <c r="E3441" s="208" t="s">
        <v>751</v>
      </c>
      <c r="F3441" s="205">
        <v>15</v>
      </c>
      <c r="G3441" s="209" t="s">
        <v>11747</v>
      </c>
      <c r="H3441" s="205">
        <f xml:space="preserve"> LEN(小韻資料表[[#This Row],[小韻字集]])</f>
        <v>8</v>
      </c>
      <c r="I3441" s="205" cm="1">
        <f t="array" ref="I3441" xml:space="preserve"> MATCH(TRUE, ISNUMBER( SEARCH( LEFT(小韻資料表[[#This Row],[切語]],1), 切語上字資料表[切語上字]) ), 0)</f>
        <v>16</v>
      </c>
      <c r="J3441" s="210" t="str" cm="1">
        <f t="array" ref="J3441" xml:space="preserve"> INDEX(切語上字資料表[聲母], 小韻資料表[[#This Row],[上字表識別號]])</f>
        <v>明</v>
      </c>
      <c r="K3441" s="210" t="str" cm="1">
        <f t="array" ref="K3441" xml:space="preserve"> INDEX(切語上字資料表[聲母拼音碼], 小韻資料表[[#This Row],[上字表識別號]])</f>
        <v>m</v>
      </c>
      <c r="L3441" s="210" t="str" cm="1">
        <f t="array" ref="L3441" xml:space="preserve"> INDEX(切語上字資料表[清濁], 小韻資料表[[#This Row],[上字表識別號]])</f>
        <v>次濁</v>
      </c>
      <c r="M3441" s="223" t="str" cm="1">
        <f t="array" ref="M3441" xml:space="preserve"> INDEX(切語上字資料表[發送收], 小韻資料表[[#This Row],[上字表識別號]])</f>
        <v>收聲</v>
      </c>
      <c r="N3441" s="205" cm="1">
        <f t="array" ref="N3441" xml:space="preserve"> MATCH(TRUE, ISNUMBER( SEARCH( RIGHT(小韻資料表[[#This Row],[切語]],1), 切語下字資料表[切語下字]) ), 0)</f>
        <v>168</v>
      </c>
      <c r="O3441" s="207" t="str" cm="1">
        <f t="array" ref="O3441" xml:space="preserve"> INDEX(切語下字資料表[韻母], 小韻資料表[[#This Row],[下字表識別號]])</f>
        <v>黠開2</v>
      </c>
      <c r="P3441" s="207" t="str" cm="1">
        <f t="array" ref="P3441" xml:space="preserve"> INDEX(切語下字資料表[韻母拼音碼], 小韻資料表[[#This Row],[下字表識別號]])</f>
        <v>at</v>
      </c>
      <c r="Q3441" s="210" t="str" cm="1">
        <f t="array" ref="Q3441" xml:space="preserve"> INDEX(設定表!$C$19:$C$23, INT( LEFT(小韻資料表[[#This Row],[目次編碼]],1) ))</f>
        <v>入</v>
      </c>
      <c r="R3441" s="210">
        <f xml:space="preserve">  INDEX(設定表!$C$8:$C$15, MATCH( (RIGHT(小韻資料表[[#This Row],[清濁]]) &amp; 小韻資料表[[#This Row],[調]]), 設定表!$B$8:$B$15, 0))</f>
        <v>8</v>
      </c>
      <c r="S3441" s="205" t="s">
        <v>309</v>
      </c>
      <c r="T3441" s="205" t="s">
        <v>309</v>
      </c>
      <c r="U3441" s="226" t="s">
        <v>309</v>
      </c>
      <c r="V3441" s="146" t="s">
        <v>309</v>
      </c>
      <c r="X3441" s="135"/>
      <c r="Y3441" s="135"/>
      <c r="AA3441" s="135"/>
      <c r="AB3441" s="134"/>
      <c r="AC3441" s="135"/>
      <c r="AD3441" s="135"/>
      <c r="AH3441" s="135"/>
      <c r="AI3441" s="135"/>
    </row>
    <row r="3442" spans="1:35" ht="31.5">
      <c r="A3442" s="205">
        <v>3438</v>
      </c>
      <c r="B3442" s="206" t="s">
        <v>11748</v>
      </c>
      <c r="C3442" s="207" t="str">
        <f xml:space="preserve"> _xlfn.CONCAT(小韻資料表[[#This Row],[聲母拼音碼]],小韻資料表[[#This Row],[韻母拼音碼]],小韻資料表[[#This Row],[調號]])</f>
        <v>hat4</v>
      </c>
      <c r="D3442" s="206" t="s">
        <v>11749</v>
      </c>
      <c r="E3442" s="208" t="s">
        <v>751</v>
      </c>
      <c r="F3442" s="205">
        <v>16</v>
      </c>
      <c r="G3442" s="209" t="s">
        <v>11750</v>
      </c>
      <c r="H3442" s="205">
        <f xml:space="preserve"> LEN(小韻資料表[[#This Row],[小韻字集]])</f>
        <v>2</v>
      </c>
      <c r="I3442" s="205" cm="1">
        <f t="array" ref="I3442" xml:space="preserve"> MATCH(TRUE, ISNUMBER( SEARCH( LEFT(小韻資料表[[#This Row],[切語]],1), 切語上字資料表[切語上字]) ), 0)</f>
        <v>36</v>
      </c>
      <c r="J3442" s="210" t="str" cm="1">
        <f t="array" ref="J3442" xml:space="preserve"> INDEX(切語上字資料表[聲母], 小韻資料表[[#This Row],[上字表識別號]])</f>
        <v>曉</v>
      </c>
      <c r="K3442" s="210" t="str" cm="1">
        <f t="array" ref="K3442" xml:space="preserve"> INDEX(切語上字資料表[聲母拼音碼], 小韻資料表[[#This Row],[上字表識別號]])</f>
        <v>h</v>
      </c>
      <c r="L3442" s="210" t="str" cm="1">
        <f t="array" ref="L3442" xml:space="preserve"> INDEX(切語上字資料表[清濁], 小韻資料表[[#This Row],[上字表識別號]])</f>
        <v>次清</v>
      </c>
      <c r="M3442" s="223" t="str" cm="1">
        <f t="array" ref="M3442" xml:space="preserve"> INDEX(切語上字資料表[發送收], 小韻資料表[[#This Row],[上字表識別號]])</f>
        <v>送氣</v>
      </c>
      <c r="N3442" s="205" cm="1">
        <f t="array" ref="N3442" xml:space="preserve"> MATCH(TRUE, ISNUMBER( SEARCH( RIGHT(小韻資料表[[#This Row],[切語]],1), 切語下字資料表[切語下字]) ), 0)</f>
        <v>168</v>
      </c>
      <c r="O3442" s="207" t="str" cm="1">
        <f t="array" ref="O3442" xml:space="preserve"> INDEX(切語下字資料表[韻母], 小韻資料表[[#This Row],[下字表識別號]])</f>
        <v>黠開2</v>
      </c>
      <c r="P3442" s="207" t="str" cm="1">
        <f t="array" ref="P3442" xml:space="preserve"> INDEX(切語下字資料表[韻母拼音碼], 小韻資料表[[#This Row],[下字表識別號]])</f>
        <v>at</v>
      </c>
      <c r="Q3442" s="210" t="str" cm="1">
        <f t="array" ref="Q3442" xml:space="preserve"> INDEX(設定表!$C$19:$C$23, INT( LEFT(小韻資料表[[#This Row],[目次編碼]],1) ))</f>
        <v>入</v>
      </c>
      <c r="R3442" s="210">
        <f xml:space="preserve">  INDEX(設定表!$C$8:$C$15, MATCH( (RIGHT(小韻資料表[[#This Row],[清濁]]) &amp; 小韻資料表[[#This Row],[調]]), 設定表!$B$8:$B$15, 0))</f>
        <v>4</v>
      </c>
      <c r="S3442" s="205" t="s">
        <v>309</v>
      </c>
      <c r="T3442" s="205" t="s">
        <v>309</v>
      </c>
      <c r="U3442" s="226" t="s">
        <v>309</v>
      </c>
      <c r="V3442" s="147" t="s">
        <v>309</v>
      </c>
      <c r="X3442" s="135"/>
      <c r="Y3442" s="135"/>
      <c r="AA3442" s="135"/>
      <c r="AB3442" s="134"/>
      <c r="AC3442" s="135"/>
      <c r="AD3442" s="135"/>
      <c r="AH3442" s="135"/>
      <c r="AI3442" s="135"/>
    </row>
    <row r="3443" spans="1:35" ht="31.5">
      <c r="A3443" s="205">
        <v>3439</v>
      </c>
      <c r="B3443" s="206" t="s">
        <v>11751</v>
      </c>
      <c r="C3443" s="207" t="str">
        <f xml:space="preserve"> _xlfn.CONCAT(小韻資料表[[#This Row],[聲母拼音碼]],小韻資料表[[#This Row],[韻母拼音碼]],小韻資料表[[#This Row],[調號]])</f>
        <v>nat8</v>
      </c>
      <c r="D3443" s="206" t="s">
        <v>11752</v>
      </c>
      <c r="E3443" s="208" t="s">
        <v>751</v>
      </c>
      <c r="F3443" s="205">
        <v>17</v>
      </c>
      <c r="G3443" s="209" t="s">
        <v>11753</v>
      </c>
      <c r="H3443" s="205">
        <f xml:space="preserve"> LEN(小韻資料表[[#This Row],[小韻字集]])</f>
        <v>5</v>
      </c>
      <c r="I3443" s="205" cm="1">
        <f t="array" ref="I3443" xml:space="preserve"> MATCH(TRUE, ISNUMBER( SEARCH( LEFT(小韻資料表[[#This Row],[切語]],1), 切語上字資料表[切語上字]) ), 0)</f>
        <v>12</v>
      </c>
      <c r="J3443" s="210" t="str" cm="1">
        <f t="array" ref="J3443" xml:space="preserve"> INDEX(切語上字資料表[聲母], 小韻資料表[[#This Row],[上字表識別號]])</f>
        <v>娘</v>
      </c>
      <c r="K3443" s="210" t="str" cm="1">
        <f t="array" ref="K3443" xml:space="preserve"> INDEX(切語上字資料表[聲母拼音碼], 小韻資料表[[#This Row],[上字表識別號]])</f>
        <v>n</v>
      </c>
      <c r="L3443" s="210" t="str" cm="1">
        <f t="array" ref="L3443" xml:space="preserve"> INDEX(切語上字資料表[清濁], 小韻資料表[[#This Row],[上字表識別號]])</f>
        <v>次濁</v>
      </c>
      <c r="M3443" s="223" t="str" cm="1">
        <f t="array" ref="M3443" xml:space="preserve"> INDEX(切語上字資料表[發送收], 小韻資料表[[#This Row],[上字表識別號]])</f>
        <v>收聲</v>
      </c>
      <c r="N3443" s="205" cm="1">
        <f t="array" ref="N3443" xml:space="preserve"> MATCH(TRUE, ISNUMBER( SEARCH( RIGHT(小韻資料表[[#This Row],[切語]],1), 切語下字資料表[切語下字]) ), 0)</f>
        <v>168</v>
      </c>
      <c r="O3443" s="207" t="str" cm="1">
        <f t="array" ref="O3443" xml:space="preserve"> INDEX(切語下字資料表[韻母], 小韻資料表[[#This Row],[下字表識別號]])</f>
        <v>黠開2</v>
      </c>
      <c r="P3443" s="207" t="str" cm="1">
        <f t="array" ref="P3443" xml:space="preserve"> INDEX(切語下字資料表[韻母拼音碼], 小韻資料表[[#This Row],[下字表識別號]])</f>
        <v>at</v>
      </c>
      <c r="Q3443" s="210" t="str" cm="1">
        <f t="array" ref="Q3443" xml:space="preserve"> INDEX(設定表!$C$19:$C$23, INT( LEFT(小韻資料表[[#This Row],[目次編碼]],1) ))</f>
        <v>入</v>
      </c>
      <c r="R3443" s="210">
        <f xml:space="preserve">  INDEX(設定表!$C$8:$C$15, MATCH( (RIGHT(小韻資料表[[#This Row],[清濁]]) &amp; 小韻資料表[[#This Row],[調]]), 設定表!$B$8:$B$15, 0))</f>
        <v>8</v>
      </c>
      <c r="S3443" s="205" t="s">
        <v>309</v>
      </c>
      <c r="T3443" s="205" t="s">
        <v>309</v>
      </c>
      <c r="U3443" s="226" t="s">
        <v>309</v>
      </c>
      <c r="V3443" s="146" t="s">
        <v>309</v>
      </c>
      <c r="X3443" s="135"/>
      <c r="Y3443" s="135"/>
      <c r="AA3443" s="135"/>
      <c r="AB3443" s="134"/>
      <c r="AC3443" s="135"/>
      <c r="AD3443" s="135"/>
      <c r="AH3443" s="135"/>
      <c r="AI3443" s="135"/>
    </row>
    <row r="3444" spans="1:35" ht="31.5">
      <c r="A3444" s="205">
        <v>3440</v>
      </c>
      <c r="B3444" s="206" t="s">
        <v>11754</v>
      </c>
      <c r="C3444" s="207" t="str">
        <f xml:space="preserve"> _xlfn.CONCAT(小韻資料表[[#This Row],[聲母拼音碼]],小韻資料表[[#This Row],[韻母拼音碼]],小韻資料表[[#This Row],[調號]])</f>
        <v>guat8</v>
      </c>
      <c r="D3444" s="206" t="s">
        <v>11755</v>
      </c>
      <c r="E3444" s="208" t="s">
        <v>751</v>
      </c>
      <c r="F3444" s="205">
        <v>18</v>
      </c>
      <c r="G3444" s="209" t="s">
        <v>11756</v>
      </c>
      <c r="H3444" s="205">
        <f xml:space="preserve"> LEN(小韻資料表[[#This Row],[小韻字集]])</f>
        <v>5</v>
      </c>
      <c r="I3444" s="205" cm="1">
        <f t="array" ref="I3444" xml:space="preserve"> MATCH(TRUE, ISNUMBER( SEARCH( LEFT(小韻資料表[[#This Row],[切語]],1), 切語上字資料表[切語上字]) ), 0)</f>
        <v>4</v>
      </c>
      <c r="J3444" s="210" t="str" cm="1">
        <f t="array" ref="J3444" xml:space="preserve"> INDEX(切語上字資料表[聲母], 小韻資料表[[#This Row],[上字表識別號]])</f>
        <v>疑</v>
      </c>
      <c r="K3444" s="210" t="str" cm="1">
        <f t="array" ref="K3444" xml:space="preserve"> INDEX(切語上字資料表[聲母拼音碼], 小韻資料表[[#This Row],[上字表識別號]])</f>
        <v>g</v>
      </c>
      <c r="L3444" s="210" t="str" cm="1">
        <f t="array" ref="L3444" xml:space="preserve"> INDEX(切語上字資料表[清濁], 小韻資料表[[#This Row],[上字表識別號]])</f>
        <v>次濁</v>
      </c>
      <c r="M3444" s="223" t="str" cm="1">
        <f t="array" ref="M3444" xml:space="preserve"> INDEX(切語上字資料表[發送收], 小韻資料表[[#This Row],[上字表識別號]])</f>
        <v>收聲</v>
      </c>
      <c r="N3444" s="205" cm="1">
        <f t="array" ref="N3444" xml:space="preserve"> MATCH(TRUE, ISNUMBER( SEARCH( RIGHT(小韻資料表[[#This Row],[切語]],1), 切語下字資料表[切語下字]) ), 0)</f>
        <v>172</v>
      </c>
      <c r="O3444" s="207" t="str" cm="1">
        <f t="array" ref="O3444" xml:space="preserve"> INDEX(切語下字資料表[韻母], 小韻資料表[[#This Row],[下字表識別號]])</f>
        <v>黠合2</v>
      </c>
      <c r="P3444" s="207" t="str" cm="1">
        <f t="array" ref="P3444" xml:space="preserve"> INDEX(切語下字資料表[韻母拼音碼], 小韻資料表[[#This Row],[下字表識別號]])</f>
        <v>uat</v>
      </c>
      <c r="Q3444" s="210" t="str" cm="1">
        <f t="array" ref="Q3444" xml:space="preserve"> INDEX(設定表!$C$19:$C$23, INT( LEFT(小韻資料表[[#This Row],[目次編碼]],1) ))</f>
        <v>入</v>
      </c>
      <c r="R3444" s="210">
        <f xml:space="preserve">  INDEX(設定表!$C$8:$C$15, MATCH( (RIGHT(小韻資料表[[#This Row],[清濁]]) &amp; 小韻資料表[[#This Row],[調]]), 設定表!$B$8:$B$15, 0))</f>
        <v>8</v>
      </c>
      <c r="S3444" s="205" t="s">
        <v>309</v>
      </c>
      <c r="T3444" s="205" t="s">
        <v>309</v>
      </c>
      <c r="U3444" s="226" t="s">
        <v>309</v>
      </c>
      <c r="V3444" s="147" t="s">
        <v>309</v>
      </c>
      <c r="X3444" s="135"/>
      <c r="Y3444" s="135"/>
      <c r="AA3444" s="135"/>
      <c r="AB3444" s="134"/>
      <c r="AC3444" s="135"/>
      <c r="AD3444" s="135"/>
      <c r="AH3444" s="135"/>
      <c r="AI3444" s="135"/>
    </row>
    <row r="3445" spans="1:35" ht="31.5">
      <c r="A3445" s="205">
        <v>3441</v>
      </c>
      <c r="B3445" s="206" t="s">
        <v>11757</v>
      </c>
      <c r="C3445" s="207" t="str">
        <f xml:space="preserve"> _xlfn.CONCAT(小韻資料表[[#This Row],[聲母拼音碼]],小韻資料表[[#This Row],[韻母拼音碼]],小韻資料表[[#This Row],[調號]])</f>
        <v>khuat4</v>
      </c>
      <c r="D3445" s="206" t="s">
        <v>11758</v>
      </c>
      <c r="E3445" s="208" t="s">
        <v>751</v>
      </c>
      <c r="F3445" s="205">
        <v>19</v>
      </c>
      <c r="G3445" s="209" t="s">
        <v>11758</v>
      </c>
      <c r="H3445" s="205">
        <f xml:space="preserve"> LEN(小韻資料表[[#This Row],[小韻字集]])</f>
        <v>1</v>
      </c>
      <c r="I3445" s="205" cm="1">
        <f t="array" ref="I3445" xml:space="preserve"> MATCH(TRUE, ISNUMBER( SEARCH( LEFT(小韻資料表[[#This Row],[切語]],1), 切語上字資料表[切語上字]) ), 0)</f>
        <v>2</v>
      </c>
      <c r="J3445" s="210" t="str" cm="1">
        <f t="array" ref="J3445" xml:space="preserve"> INDEX(切語上字資料表[聲母], 小韻資料表[[#This Row],[上字表識別號]])</f>
        <v>溪</v>
      </c>
      <c r="K3445" s="210" t="str" cm="1">
        <f t="array" ref="K3445" xml:space="preserve"> INDEX(切語上字資料表[聲母拼音碼], 小韻資料表[[#This Row],[上字表識別號]])</f>
        <v>kh</v>
      </c>
      <c r="L3445" s="210" t="str" cm="1">
        <f t="array" ref="L3445" xml:space="preserve"> INDEX(切語上字資料表[清濁], 小韻資料表[[#This Row],[上字表識別號]])</f>
        <v>次清</v>
      </c>
      <c r="M3445" s="223" t="str" cm="1">
        <f t="array" ref="M3445" xml:space="preserve"> INDEX(切語上字資料表[發送收], 小韻資料表[[#This Row],[上字表識別號]])</f>
        <v>送氣</v>
      </c>
      <c r="N3445" s="205" cm="1">
        <f t="array" ref="N3445" xml:space="preserve"> MATCH(TRUE, ISNUMBER( SEARCH( RIGHT(小韻資料表[[#This Row],[切語]],1), 切語下字資料表[切語下字]) ), 0)</f>
        <v>172</v>
      </c>
      <c r="O3445" s="207" t="str" cm="1">
        <f t="array" ref="O3445" xml:space="preserve"> INDEX(切語下字資料表[韻母], 小韻資料表[[#This Row],[下字表識別號]])</f>
        <v>黠合2</v>
      </c>
      <c r="P3445" s="207" t="str" cm="1">
        <f t="array" ref="P3445" xml:space="preserve"> INDEX(切語下字資料表[韻母拼音碼], 小韻資料表[[#This Row],[下字表識別號]])</f>
        <v>uat</v>
      </c>
      <c r="Q3445" s="210" t="str" cm="1">
        <f t="array" ref="Q3445" xml:space="preserve"> INDEX(設定表!$C$19:$C$23, INT( LEFT(小韻資料表[[#This Row],[目次編碼]],1) ))</f>
        <v>入</v>
      </c>
      <c r="R3445" s="210">
        <f xml:space="preserve">  INDEX(設定表!$C$8:$C$15, MATCH( (RIGHT(小韻資料表[[#This Row],[清濁]]) &amp; 小韻資料表[[#This Row],[調]]), 設定表!$B$8:$B$15, 0))</f>
        <v>4</v>
      </c>
      <c r="S3445" s="205" t="s">
        <v>309</v>
      </c>
      <c r="T3445" s="205" t="s">
        <v>309</v>
      </c>
      <c r="U3445" s="226" t="s">
        <v>309</v>
      </c>
      <c r="V3445" s="146" t="s">
        <v>309</v>
      </c>
      <c r="X3445" s="135"/>
      <c r="Y3445" s="135"/>
      <c r="AA3445" s="135"/>
      <c r="AB3445" s="134"/>
      <c r="AC3445" s="135"/>
      <c r="AD3445" s="135"/>
      <c r="AH3445" s="135"/>
      <c r="AI3445" s="135"/>
    </row>
    <row r="3446" spans="1:35" ht="31.5">
      <c r="A3446" s="205">
        <v>3442</v>
      </c>
      <c r="B3446" s="206" t="s">
        <v>11759</v>
      </c>
      <c r="C3446" s="207" t="str">
        <f xml:space="preserve"> _xlfn.CONCAT(小韻資料表[[#This Row],[聲母拼音碼]],小韻資料表[[#This Row],[韻母拼音碼]],小韻資料表[[#This Row],[調號]])</f>
        <v>phat4</v>
      </c>
      <c r="D3446" s="206" t="s">
        <v>11760</v>
      </c>
      <c r="E3446" s="208" t="s">
        <v>751</v>
      </c>
      <c r="F3446" s="205">
        <v>20</v>
      </c>
      <c r="G3446" s="209" t="s">
        <v>11761</v>
      </c>
      <c r="H3446" s="205">
        <f xml:space="preserve"> LEN(小韻資料表[[#This Row],[小韻字集]])</f>
        <v>7</v>
      </c>
      <c r="I3446" s="205" cm="1">
        <f t="array" ref="I3446" xml:space="preserve"> MATCH(TRUE, ISNUMBER( SEARCH( LEFT(小韻資料表[[#This Row],[切語]],1), 切語上字資料表[切語上字]) ), 0)</f>
        <v>14</v>
      </c>
      <c r="J3446" s="210" t="str" cm="1">
        <f t="array" ref="J3446" xml:space="preserve"> INDEX(切語上字資料表[聲母], 小韻資料表[[#This Row],[上字表識別號]])</f>
        <v>滂</v>
      </c>
      <c r="K3446" s="210" t="str" cm="1">
        <f t="array" ref="K3446" xml:space="preserve"> INDEX(切語上字資料表[聲母拼音碼], 小韻資料表[[#This Row],[上字表識別號]])</f>
        <v>ph</v>
      </c>
      <c r="L3446" s="210" t="str" cm="1">
        <f t="array" ref="L3446" xml:space="preserve"> INDEX(切語上字資料表[清濁], 小韻資料表[[#This Row],[上字表識別號]])</f>
        <v>次清</v>
      </c>
      <c r="M3446" s="223" t="str" cm="1">
        <f t="array" ref="M3446" xml:space="preserve"> INDEX(切語上字資料表[發送收], 小韻資料表[[#This Row],[上字表識別號]])</f>
        <v>送氣</v>
      </c>
      <c r="N3446" s="205" cm="1">
        <f t="array" ref="N3446" xml:space="preserve"> MATCH(TRUE, ISNUMBER( SEARCH( RIGHT(小韻資料表[[#This Row],[切語]],1), 切語下字資料表[切語下字]) ), 0)</f>
        <v>168</v>
      </c>
      <c r="O3446" s="207" t="str" cm="1">
        <f t="array" ref="O3446" xml:space="preserve"> INDEX(切語下字資料表[韻母], 小韻資料表[[#This Row],[下字表識別號]])</f>
        <v>黠開2</v>
      </c>
      <c r="P3446" s="207" t="str" cm="1">
        <f t="array" ref="P3446" xml:space="preserve"> INDEX(切語下字資料表[韻母拼音碼], 小韻資料表[[#This Row],[下字表識別號]])</f>
        <v>at</v>
      </c>
      <c r="Q3446" s="210" t="str" cm="1">
        <f t="array" ref="Q3446" xml:space="preserve"> INDEX(設定表!$C$19:$C$23, INT( LEFT(小韻資料表[[#This Row],[目次編碼]],1) ))</f>
        <v>入</v>
      </c>
      <c r="R3446" s="210">
        <f xml:space="preserve">  INDEX(設定表!$C$8:$C$15, MATCH( (RIGHT(小韻資料表[[#This Row],[清濁]]) &amp; 小韻資料表[[#This Row],[調]]), 設定表!$B$8:$B$15, 0))</f>
        <v>4</v>
      </c>
      <c r="S3446" s="205" t="s">
        <v>309</v>
      </c>
      <c r="T3446" s="205" t="s">
        <v>309</v>
      </c>
      <c r="U3446" s="226" t="s">
        <v>11762</v>
      </c>
      <c r="V3446" s="147" t="s">
        <v>309</v>
      </c>
      <c r="X3446" s="135"/>
      <c r="Y3446" s="135"/>
      <c r="AA3446" s="135"/>
      <c r="AB3446" s="134"/>
      <c r="AC3446" s="135"/>
      <c r="AD3446" s="135"/>
      <c r="AH3446" s="135"/>
      <c r="AI3446" s="135"/>
    </row>
    <row r="3447" spans="1:35" ht="31.5">
      <c r="A3447" s="205">
        <v>3443</v>
      </c>
      <c r="B3447" s="206" t="s">
        <v>11763</v>
      </c>
      <c r="C3447" s="207" t="str">
        <f xml:space="preserve"> _xlfn.CONCAT(小韻資料表[[#This Row],[聲母拼音碼]],小韻資料表[[#This Row],[韻母拼音碼]],小韻資料表[[#This Row],[調號]])</f>
        <v>cuat4</v>
      </c>
      <c r="D3447" s="206" t="s">
        <v>11382</v>
      </c>
      <c r="E3447" s="208" t="s">
        <v>751</v>
      </c>
      <c r="F3447" s="205">
        <v>21</v>
      </c>
      <c r="G3447" s="209" t="s">
        <v>11382</v>
      </c>
      <c r="H3447" s="205">
        <f xml:space="preserve"> LEN(小韻資料表[[#This Row],[小韻字集]])</f>
        <v>1</v>
      </c>
      <c r="I3447" s="205" cm="1">
        <f t="array" ref="I3447" xml:space="preserve"> MATCH(TRUE, ISNUMBER( SEARCH( LEFT(小韻資料表[[#This Row],[切語]],1), 切語上字資料表[切語上字]) ), 0)</f>
        <v>26</v>
      </c>
      <c r="J3447" s="210" t="str" cm="1">
        <f t="array" ref="J3447" xml:space="preserve"> INDEX(切語上字資料表[聲母], 小韻資料表[[#This Row],[上字表識別號]])</f>
        <v>莊</v>
      </c>
      <c r="K3447" s="210" t="str" cm="1">
        <f t="array" ref="K3447" xml:space="preserve"> INDEX(切語上字資料表[聲母拼音碼], 小韻資料表[[#This Row],[上字表識別號]])</f>
        <v>c</v>
      </c>
      <c r="L3447" s="210" t="str" cm="1">
        <f t="array" ref="L3447" xml:space="preserve"> INDEX(切語上字資料表[清濁], 小韻資料表[[#This Row],[上字表識別號]])</f>
        <v>全清</v>
      </c>
      <c r="M3447" s="223" t="str" cm="1">
        <f t="array" ref="M3447" xml:space="preserve"> INDEX(切語上字資料表[發送收], 小韻資料表[[#This Row],[上字表識別號]])</f>
        <v>發聲</v>
      </c>
      <c r="N3447" s="205" cm="1">
        <f t="array" ref="N3447" xml:space="preserve"> MATCH(TRUE, ISNUMBER( SEARCH( RIGHT(小韻資料表[[#This Row],[切語]],1), 切語下字資料表[切語下字]) ), 0)</f>
        <v>172</v>
      </c>
      <c r="O3447" s="207" t="str" cm="1">
        <f t="array" ref="O3447" xml:space="preserve"> INDEX(切語下字資料表[韻母], 小韻資料表[[#This Row],[下字表識別號]])</f>
        <v>黠合2</v>
      </c>
      <c r="P3447" s="207" t="str" cm="1">
        <f t="array" ref="P3447" xml:space="preserve"> INDEX(切語下字資料表[韻母拼音碼], 小韻資料表[[#This Row],[下字表識別號]])</f>
        <v>uat</v>
      </c>
      <c r="Q3447" s="210" t="str" cm="1">
        <f t="array" ref="Q3447" xml:space="preserve"> INDEX(設定表!$C$19:$C$23, INT( LEFT(小韻資料表[[#This Row],[目次編碼]],1) ))</f>
        <v>入</v>
      </c>
      <c r="R3447" s="210">
        <f xml:space="preserve">  INDEX(設定表!$C$8:$C$15, MATCH( (RIGHT(小韻資料表[[#This Row],[清濁]]) &amp; 小韻資料表[[#This Row],[調]]), 設定表!$B$8:$B$15, 0))</f>
        <v>4</v>
      </c>
      <c r="S3447" s="205" t="s">
        <v>309</v>
      </c>
      <c r="T3447" s="205" t="s">
        <v>309</v>
      </c>
      <c r="U3447" s="226" t="s">
        <v>309</v>
      </c>
      <c r="V3447" s="146" t="s">
        <v>309</v>
      </c>
      <c r="X3447" s="135"/>
      <c r="Y3447" s="135"/>
      <c r="AA3447" s="135"/>
      <c r="AB3447" s="134"/>
      <c r="AC3447" s="135"/>
      <c r="AD3447" s="135"/>
      <c r="AH3447" s="135"/>
      <c r="AI3447" s="135"/>
    </row>
    <row r="3448" spans="1:35" ht="31.5">
      <c r="A3448" s="205">
        <v>3444</v>
      </c>
      <c r="B3448" s="206" t="s">
        <v>11764</v>
      </c>
      <c r="C3448" s="207" t="str">
        <f xml:space="preserve"> _xlfn.CONCAT(小韻資料表[[#This Row],[聲母拼音碼]],小韻資料表[[#This Row],[韻母拼音碼]],小韻資料表[[#This Row],[調號]])</f>
        <v>hat8</v>
      </c>
      <c r="D3448" s="206" t="s">
        <v>771</v>
      </c>
      <c r="E3448" s="208" t="s">
        <v>770</v>
      </c>
      <c r="F3448" s="205">
        <v>1</v>
      </c>
      <c r="G3448" s="209" t="s">
        <v>11765</v>
      </c>
      <c r="H3448" s="205">
        <f xml:space="preserve"> LEN(小韻資料表[[#This Row],[小韻字集]])</f>
        <v>24</v>
      </c>
      <c r="I3448" s="205" cm="1">
        <f t="array" ref="I3448" xml:space="preserve"> MATCH(TRUE, ISNUMBER( SEARCH( LEFT(小韻資料表[[#This Row],[切語]],1), 切語上字資料表[切語上字]) ), 0)</f>
        <v>37</v>
      </c>
      <c r="J3448" s="210" t="str" cm="1">
        <f t="array" ref="J3448" xml:space="preserve"> INDEX(切語上字資料表[聲母], 小韻資料表[[#This Row],[上字表識別號]])</f>
        <v>匣</v>
      </c>
      <c r="K3448" s="210" t="str" cm="1">
        <f t="array" ref="K3448" xml:space="preserve"> INDEX(切語上字資料表[聲母拼音碼], 小韻資料表[[#This Row],[上字表識別號]])</f>
        <v>h</v>
      </c>
      <c r="L3448" s="210" t="str" cm="1">
        <f t="array" ref="L3448" xml:space="preserve"> INDEX(切語上字資料表[清濁], 小韻資料表[[#This Row],[上字表識別號]])</f>
        <v>全濁</v>
      </c>
      <c r="M3448" s="223" t="str" cm="1">
        <f t="array" ref="M3448" xml:space="preserve"> INDEX(切語上字資料表[發送收], 小韻資料表[[#This Row],[上字表識別號]])</f>
        <v>送氣</v>
      </c>
      <c r="N3448" s="205" cm="1">
        <f t="array" ref="N3448" xml:space="preserve"> MATCH(TRUE, ISNUMBER( SEARCH( RIGHT(小韻資料表[[#This Row],[切語]],1), 切語下字資料表[切語下字]) ), 0)</f>
        <v>176</v>
      </c>
      <c r="O3448" s="207" t="str" cm="1">
        <f t="array" ref="O3448" xml:space="preserve"> INDEX(切語下字資料表[韻母], 小韻資料表[[#This Row],[下字表識別號]])</f>
        <v>鎋開2</v>
      </c>
      <c r="P3448" s="207" t="str" cm="1">
        <f t="array" ref="P3448" xml:space="preserve"> INDEX(切語下字資料表[韻母拼音碼], 小韻資料表[[#This Row],[下字表識別號]])</f>
        <v>at</v>
      </c>
      <c r="Q3448" s="210" t="str" cm="1">
        <f t="array" ref="Q3448" xml:space="preserve"> INDEX(設定表!$C$19:$C$23, INT( LEFT(小韻資料表[[#This Row],[目次編碼]],1) ))</f>
        <v>入</v>
      </c>
      <c r="R3448" s="210">
        <f xml:space="preserve">  INDEX(設定表!$C$8:$C$15, MATCH( (RIGHT(小韻資料表[[#This Row],[清濁]]) &amp; 小韻資料表[[#This Row],[調]]), 設定表!$B$8:$B$15, 0))</f>
        <v>8</v>
      </c>
      <c r="S3448" s="205" t="s">
        <v>309</v>
      </c>
      <c r="T3448" s="205" t="s">
        <v>309</v>
      </c>
      <c r="U3448" s="226" t="s">
        <v>309</v>
      </c>
      <c r="V3448" s="147" t="s">
        <v>309</v>
      </c>
      <c r="X3448" s="135"/>
      <c r="Y3448" s="135"/>
      <c r="AA3448" s="135"/>
      <c r="AB3448" s="134"/>
      <c r="AC3448" s="135"/>
      <c r="AD3448" s="135"/>
      <c r="AH3448" s="135"/>
      <c r="AI3448" s="135"/>
    </row>
    <row r="3449" spans="1:35" ht="31.5">
      <c r="A3449" s="205">
        <v>3445</v>
      </c>
      <c r="B3449" s="206" t="s">
        <v>11766</v>
      </c>
      <c r="C3449" s="207" t="str">
        <f xml:space="preserve"> _xlfn.CONCAT(小韻資料表[[#This Row],[聲母拼音碼]],小韻資料表[[#This Row],[韻母拼音碼]],小韻資料表[[#This Row],[調號]])</f>
        <v>Øat4</v>
      </c>
      <c r="D3449" s="206" t="s">
        <v>11767</v>
      </c>
      <c r="E3449" s="208" t="s">
        <v>770</v>
      </c>
      <c r="F3449" s="205">
        <v>2</v>
      </c>
      <c r="G3449" s="209" t="s">
        <v>11768</v>
      </c>
      <c r="H3449" s="205">
        <f xml:space="preserve"> LEN(小韻資料表[[#This Row],[小韻字集]])</f>
        <v>7</v>
      </c>
      <c r="I3449" s="205" cm="1">
        <f t="array" ref="I3449" xml:space="preserve"> MATCH(TRUE, ISNUMBER( SEARCH( LEFT(小韻資料表[[#This Row],[切語]],1), 切語上字資料表[切語上字]) ), 0)</f>
        <v>35</v>
      </c>
      <c r="J3449" s="210" t="str" cm="1">
        <f t="array" ref="J3449" xml:space="preserve"> INDEX(切語上字資料表[聲母], 小韻資料表[[#This Row],[上字表識別號]])</f>
        <v>影</v>
      </c>
      <c r="K3449" s="210" t="str" cm="1">
        <f t="array" ref="K3449" xml:space="preserve"> INDEX(切語上字資料表[聲母拼音碼], 小韻資料表[[#This Row],[上字表識別號]])</f>
        <v>Ø</v>
      </c>
      <c r="L3449" s="210" t="str" cm="1">
        <f t="array" ref="L3449" xml:space="preserve"> INDEX(切語上字資料表[清濁], 小韻資料表[[#This Row],[上字表識別號]])</f>
        <v>全清</v>
      </c>
      <c r="M3449" s="223" t="str" cm="1">
        <f t="array" ref="M3449" xml:space="preserve"> INDEX(切語上字資料表[發送收], 小韻資料表[[#This Row],[上字表識別號]])</f>
        <v>發聲</v>
      </c>
      <c r="N3449" s="205" cm="1">
        <f t="array" ref="N3449" xml:space="preserve"> MATCH(TRUE, ISNUMBER( SEARCH( RIGHT(小韻資料表[[#This Row],[切語]],1), 切語下字資料表[切語下字]) ), 0)</f>
        <v>176</v>
      </c>
      <c r="O3449" s="207" t="str" cm="1">
        <f t="array" ref="O3449" xml:space="preserve"> INDEX(切語下字資料表[韻母], 小韻資料表[[#This Row],[下字表識別號]])</f>
        <v>鎋開2</v>
      </c>
      <c r="P3449" s="207" t="str" cm="1">
        <f t="array" ref="P3449" xml:space="preserve"> INDEX(切語下字資料表[韻母拼音碼], 小韻資料表[[#This Row],[下字表識別號]])</f>
        <v>at</v>
      </c>
      <c r="Q3449" s="210" t="str" cm="1">
        <f t="array" ref="Q3449" xml:space="preserve"> INDEX(設定表!$C$19:$C$23, INT( LEFT(小韻資料表[[#This Row],[目次編碼]],1) ))</f>
        <v>入</v>
      </c>
      <c r="R3449" s="210">
        <f xml:space="preserve">  INDEX(設定表!$C$8:$C$15, MATCH( (RIGHT(小韻資料表[[#This Row],[清濁]]) &amp; 小韻資料表[[#This Row],[調]]), 設定表!$B$8:$B$15, 0))</f>
        <v>4</v>
      </c>
      <c r="S3449" s="205" t="s">
        <v>309</v>
      </c>
      <c r="T3449" s="205" t="s">
        <v>309</v>
      </c>
      <c r="U3449" s="226" t="s">
        <v>309</v>
      </c>
      <c r="V3449" s="146" t="s">
        <v>309</v>
      </c>
      <c r="X3449" s="135"/>
      <c r="Y3449" s="135"/>
      <c r="AA3449" s="135"/>
      <c r="AB3449" s="134"/>
      <c r="AC3449" s="135"/>
      <c r="AD3449" s="135"/>
      <c r="AH3449" s="135"/>
      <c r="AI3449" s="135"/>
    </row>
    <row r="3450" spans="1:35" ht="31.5">
      <c r="A3450" s="205">
        <v>3446</v>
      </c>
      <c r="B3450" s="206" t="s">
        <v>11769</v>
      </c>
      <c r="C3450" s="207" t="str">
        <f xml:space="preserve"> _xlfn.CONCAT(小韻資料表[[#This Row],[聲母拼音碼]],小韻資料表[[#This Row],[韻母拼音碼]],小韻資料表[[#This Row],[調號]])</f>
        <v>gat8</v>
      </c>
      <c r="D3450" s="206" t="s">
        <v>11770</v>
      </c>
      <c r="E3450" s="208" t="s">
        <v>770</v>
      </c>
      <c r="F3450" s="205">
        <v>3</v>
      </c>
      <c r="G3450" s="209" t="s">
        <v>11771</v>
      </c>
      <c r="H3450" s="205">
        <f xml:space="preserve"> LEN(小韻資料表[[#This Row],[小韻字集]])</f>
        <v>6</v>
      </c>
      <c r="I3450" s="205" cm="1">
        <f t="array" ref="I3450" xml:space="preserve"> MATCH(TRUE, ISNUMBER( SEARCH( LEFT(小韻資料表[[#This Row],[切語]],1), 切語上字資料表[切語上字]) ), 0)</f>
        <v>4</v>
      </c>
      <c r="J3450" s="210" t="str" cm="1">
        <f t="array" ref="J3450" xml:space="preserve"> INDEX(切語上字資料表[聲母], 小韻資料表[[#This Row],[上字表識別號]])</f>
        <v>疑</v>
      </c>
      <c r="K3450" s="210" t="str" cm="1">
        <f t="array" ref="K3450" xml:space="preserve"> INDEX(切語上字資料表[聲母拼音碼], 小韻資料表[[#This Row],[上字表識別號]])</f>
        <v>g</v>
      </c>
      <c r="L3450" s="210" t="str" cm="1">
        <f t="array" ref="L3450" xml:space="preserve"> INDEX(切語上字資料表[清濁], 小韻資料表[[#This Row],[上字表識別號]])</f>
        <v>次濁</v>
      </c>
      <c r="M3450" s="223" t="str" cm="1">
        <f t="array" ref="M3450" xml:space="preserve"> INDEX(切語上字資料表[發送收], 小韻資料表[[#This Row],[上字表識別號]])</f>
        <v>收聲</v>
      </c>
      <c r="N3450" s="205" cm="1">
        <f t="array" ref="N3450" xml:space="preserve"> MATCH(TRUE, ISNUMBER( SEARCH( RIGHT(小韻資料表[[#This Row],[切語]],1), 切語下字資料表[切語下字]) ), 0)</f>
        <v>176</v>
      </c>
      <c r="O3450" s="207" t="str" cm="1">
        <f t="array" ref="O3450" xml:space="preserve"> INDEX(切語下字資料表[韻母], 小韻資料表[[#This Row],[下字表識別號]])</f>
        <v>鎋開2</v>
      </c>
      <c r="P3450" s="207" t="str" cm="1">
        <f t="array" ref="P3450" xml:space="preserve"> INDEX(切語下字資料表[韻母拼音碼], 小韻資料表[[#This Row],[下字表識別號]])</f>
        <v>at</v>
      </c>
      <c r="Q3450" s="210" t="str" cm="1">
        <f t="array" ref="Q3450" xml:space="preserve"> INDEX(設定表!$C$19:$C$23, INT( LEFT(小韻資料表[[#This Row],[目次編碼]],1) ))</f>
        <v>入</v>
      </c>
      <c r="R3450" s="210">
        <f xml:space="preserve">  INDEX(設定表!$C$8:$C$15, MATCH( (RIGHT(小韻資料表[[#This Row],[清濁]]) &amp; 小韻資料表[[#This Row],[調]]), 設定表!$B$8:$B$15, 0))</f>
        <v>8</v>
      </c>
      <c r="S3450" s="205" t="s">
        <v>309</v>
      </c>
      <c r="T3450" s="205" t="s">
        <v>11772</v>
      </c>
      <c r="U3450" s="226" t="s">
        <v>309</v>
      </c>
      <c r="V3450" s="147" t="s">
        <v>309</v>
      </c>
      <c r="X3450" s="135"/>
      <c r="Y3450" s="135"/>
      <c r="AA3450" s="135"/>
      <c r="AB3450" s="134"/>
      <c r="AC3450" s="135"/>
      <c r="AD3450" s="135"/>
      <c r="AH3450" s="135"/>
      <c r="AI3450" s="135"/>
    </row>
    <row r="3451" spans="1:35" ht="31.5">
      <c r="A3451" s="205">
        <v>3447</v>
      </c>
      <c r="B3451" s="206" t="s">
        <v>11773</v>
      </c>
      <c r="C3451" s="207" t="str">
        <f xml:space="preserve"> _xlfn.CONCAT(小韻資料表[[#This Row],[聲母拼音碼]],小韻資料表[[#This Row],[韻母拼音碼]],小韻資料表[[#This Row],[調號]])</f>
        <v>chat4</v>
      </c>
      <c r="D3451" s="206" t="s">
        <v>11774</v>
      </c>
      <c r="E3451" s="208" t="s">
        <v>770</v>
      </c>
      <c r="F3451" s="205">
        <v>4</v>
      </c>
      <c r="G3451" s="209" t="s">
        <v>11775</v>
      </c>
      <c r="H3451" s="205">
        <f xml:space="preserve"> LEN(小韻資料表[[#This Row],[小韻字集]])</f>
        <v>2</v>
      </c>
      <c r="I3451" s="205" cm="1">
        <f t="array" ref="I3451" xml:space="preserve"> MATCH(TRUE, ISNUMBER( SEARCH( LEFT(小韻資料表[[#This Row],[切語]],1), 切語上字資料表[切語上字]) ), 0)</f>
        <v>27</v>
      </c>
      <c r="J3451" s="210" t="str" cm="1">
        <f t="array" ref="J3451" xml:space="preserve"> INDEX(切語上字資料表[聲母], 小韻資料表[[#This Row],[上字表識別號]])</f>
        <v>初</v>
      </c>
      <c r="K3451" s="210" t="str" cm="1">
        <f t="array" ref="K3451" xml:space="preserve"> INDEX(切語上字資料表[聲母拼音碼], 小韻資料表[[#This Row],[上字表識別號]])</f>
        <v>ch</v>
      </c>
      <c r="L3451" s="210" t="str" cm="1">
        <f t="array" ref="L3451" xml:space="preserve"> INDEX(切語上字資料表[清濁], 小韻資料表[[#This Row],[上字表識別號]])</f>
        <v>次清</v>
      </c>
      <c r="M3451" s="223" t="str" cm="1">
        <f t="array" ref="M3451" xml:space="preserve"> INDEX(切語上字資料表[發送收], 小韻資料表[[#This Row],[上字表識別號]])</f>
        <v>送氣</v>
      </c>
      <c r="N3451" s="205" cm="1">
        <f t="array" ref="N3451" xml:space="preserve"> MATCH(TRUE, ISNUMBER( SEARCH( RIGHT(小韻資料表[[#This Row],[切語]],1), 切語下字資料表[切語下字]) ), 0)</f>
        <v>176</v>
      </c>
      <c r="O3451" s="207" t="str" cm="1">
        <f t="array" ref="O3451" xml:space="preserve"> INDEX(切語下字資料表[韻母], 小韻資料表[[#This Row],[下字表識別號]])</f>
        <v>鎋開2</v>
      </c>
      <c r="P3451" s="207" t="str" cm="1">
        <f t="array" ref="P3451" xml:space="preserve"> INDEX(切語下字資料表[韻母拼音碼], 小韻資料表[[#This Row],[下字表識別號]])</f>
        <v>at</v>
      </c>
      <c r="Q3451" s="210" t="str" cm="1">
        <f t="array" ref="Q3451" xml:space="preserve"> INDEX(設定表!$C$19:$C$23, INT( LEFT(小韻資料表[[#This Row],[目次編碼]],1) ))</f>
        <v>入</v>
      </c>
      <c r="R3451" s="210">
        <f xml:space="preserve">  INDEX(設定表!$C$8:$C$15, MATCH( (RIGHT(小韻資料表[[#This Row],[清濁]]) &amp; 小韻資料表[[#This Row],[調]]), 設定表!$B$8:$B$15, 0))</f>
        <v>4</v>
      </c>
      <c r="S3451" s="205" t="s">
        <v>309</v>
      </c>
      <c r="T3451" s="205" t="s">
        <v>309</v>
      </c>
      <c r="U3451" s="226" t="s">
        <v>309</v>
      </c>
      <c r="V3451" s="146" t="s">
        <v>309</v>
      </c>
      <c r="X3451" s="135"/>
      <c r="Y3451" s="135"/>
      <c r="AA3451" s="135"/>
      <c r="AB3451" s="134"/>
      <c r="AC3451" s="135"/>
      <c r="AD3451" s="135"/>
      <c r="AH3451" s="135"/>
      <c r="AI3451" s="135"/>
    </row>
    <row r="3452" spans="1:35" ht="31.5">
      <c r="A3452" s="205">
        <v>3448</v>
      </c>
      <c r="B3452" s="206" t="s">
        <v>11776</v>
      </c>
      <c r="C3452" s="207" t="str">
        <f xml:space="preserve"> _xlfn.CONCAT(小韻資料表[[#This Row],[聲母拼音碼]],小韻資料表[[#This Row],[韻母拼音碼]],小韻資料表[[#This Row],[調號]])</f>
        <v>khat4</v>
      </c>
      <c r="D3452" s="206" t="s">
        <v>11777</v>
      </c>
      <c r="E3452" s="208" t="s">
        <v>770</v>
      </c>
      <c r="F3452" s="205">
        <v>5</v>
      </c>
      <c r="G3452" s="209" t="s">
        <v>11778</v>
      </c>
      <c r="H3452" s="205">
        <f xml:space="preserve"> LEN(小韻資料表[[#This Row],[小韻字集]])</f>
        <v>5</v>
      </c>
      <c r="I3452" s="205" cm="1">
        <f t="array" ref="I3452" xml:space="preserve"> MATCH(TRUE, ISNUMBER( SEARCH( LEFT(小韻資料表[[#This Row],[切語]],1), 切語上字資料表[切語上字]) ), 0)</f>
        <v>2</v>
      </c>
      <c r="J3452" s="210" t="str" cm="1">
        <f t="array" ref="J3452" xml:space="preserve"> INDEX(切語上字資料表[聲母], 小韻資料表[[#This Row],[上字表識別號]])</f>
        <v>溪</v>
      </c>
      <c r="K3452" s="210" t="str" cm="1">
        <f t="array" ref="K3452" xml:space="preserve"> INDEX(切語上字資料表[聲母拼音碼], 小韻資料表[[#This Row],[上字表識別號]])</f>
        <v>kh</v>
      </c>
      <c r="L3452" s="210" t="str" cm="1">
        <f t="array" ref="L3452" xml:space="preserve"> INDEX(切語上字資料表[清濁], 小韻資料表[[#This Row],[上字表識別號]])</f>
        <v>次清</v>
      </c>
      <c r="M3452" s="223" t="str" cm="1">
        <f t="array" ref="M3452" xml:space="preserve"> INDEX(切語上字資料表[發送收], 小韻資料表[[#This Row],[上字表識別號]])</f>
        <v>送氣</v>
      </c>
      <c r="N3452" s="205" cm="1">
        <f t="array" ref="N3452" xml:space="preserve"> MATCH(TRUE, ISNUMBER( SEARCH( RIGHT(小韻資料表[[#This Row],[切語]],1), 切語下字資料表[切語下字]) ), 0)</f>
        <v>176</v>
      </c>
      <c r="O3452" s="207" t="str" cm="1">
        <f t="array" ref="O3452" xml:space="preserve"> INDEX(切語下字資料表[韻母], 小韻資料表[[#This Row],[下字表識別號]])</f>
        <v>鎋開2</v>
      </c>
      <c r="P3452" s="207" t="str" cm="1">
        <f t="array" ref="P3452" xml:space="preserve"> INDEX(切語下字資料表[韻母拼音碼], 小韻資料表[[#This Row],[下字表識別號]])</f>
        <v>at</v>
      </c>
      <c r="Q3452" s="210" t="str" cm="1">
        <f t="array" ref="Q3452" xml:space="preserve"> INDEX(設定表!$C$19:$C$23, INT( LEFT(小韻資料表[[#This Row],[目次編碼]],1) ))</f>
        <v>入</v>
      </c>
      <c r="R3452" s="210">
        <f xml:space="preserve">  INDEX(設定表!$C$8:$C$15, MATCH( (RIGHT(小韻資料表[[#This Row],[清濁]]) &amp; 小韻資料表[[#This Row],[調]]), 設定表!$B$8:$B$15, 0))</f>
        <v>4</v>
      </c>
      <c r="S3452" s="205" t="s">
        <v>309</v>
      </c>
      <c r="T3452" s="205" t="s">
        <v>309</v>
      </c>
      <c r="U3452" s="226" t="s">
        <v>309</v>
      </c>
      <c r="V3452" s="147" t="s">
        <v>309</v>
      </c>
      <c r="X3452" s="135"/>
      <c r="Y3452" s="135"/>
      <c r="AA3452" s="135"/>
      <c r="AB3452" s="134"/>
      <c r="AC3452" s="135"/>
      <c r="AD3452" s="135"/>
      <c r="AH3452" s="135"/>
      <c r="AI3452" s="135"/>
    </row>
    <row r="3453" spans="1:35" ht="31.5">
      <c r="A3453" s="205">
        <v>3449</v>
      </c>
      <c r="B3453" s="206" t="s">
        <v>11779</v>
      </c>
      <c r="C3453" s="207" t="str">
        <f xml:space="preserve"> _xlfn.CONCAT(小韻資料表[[#This Row],[聲母拼音碼]],小韻資料表[[#This Row],[韻母拼音碼]],小韻資料表[[#This Row],[調號]])</f>
        <v>hat4</v>
      </c>
      <c r="D3453" s="206" t="s">
        <v>11780</v>
      </c>
      <c r="E3453" s="208" t="s">
        <v>770</v>
      </c>
      <c r="F3453" s="205">
        <v>6</v>
      </c>
      <c r="G3453" s="209" t="s">
        <v>11781</v>
      </c>
      <c r="H3453" s="205">
        <f xml:space="preserve"> LEN(小韻資料表[[#This Row],[小韻字集]])</f>
        <v>6</v>
      </c>
      <c r="I3453" s="205" cm="1">
        <f t="array" ref="I3453" xml:space="preserve"> MATCH(TRUE, ISNUMBER( SEARCH( LEFT(小韻資料表[[#This Row],[切語]],1), 切語上字資料表[切語上字]) ), 0)</f>
        <v>36</v>
      </c>
      <c r="J3453" s="210" t="str" cm="1">
        <f t="array" ref="J3453" xml:space="preserve"> INDEX(切語上字資料表[聲母], 小韻資料表[[#This Row],[上字表識別號]])</f>
        <v>曉</v>
      </c>
      <c r="K3453" s="210" t="str" cm="1">
        <f t="array" ref="K3453" xml:space="preserve"> INDEX(切語上字資料表[聲母拼音碼], 小韻資料表[[#This Row],[上字表識別號]])</f>
        <v>h</v>
      </c>
      <c r="L3453" s="210" t="str" cm="1">
        <f t="array" ref="L3453" xml:space="preserve"> INDEX(切語上字資料表[清濁], 小韻資料表[[#This Row],[上字表識別號]])</f>
        <v>次清</v>
      </c>
      <c r="M3453" s="223" t="str" cm="1">
        <f t="array" ref="M3453" xml:space="preserve"> INDEX(切語上字資料表[發送收], 小韻資料表[[#This Row],[上字表識別號]])</f>
        <v>送氣</v>
      </c>
      <c r="N3453" s="205" cm="1">
        <f t="array" ref="N3453" xml:space="preserve"> MATCH(TRUE, ISNUMBER( SEARCH( RIGHT(小韻資料表[[#This Row],[切語]],1), 切語下字資料表[切語下字]) ), 0)</f>
        <v>176</v>
      </c>
      <c r="O3453" s="207" t="str" cm="1">
        <f t="array" ref="O3453" xml:space="preserve"> INDEX(切語下字資料表[韻母], 小韻資料表[[#This Row],[下字表識別號]])</f>
        <v>鎋開2</v>
      </c>
      <c r="P3453" s="207" t="str" cm="1">
        <f t="array" ref="P3453" xml:space="preserve"> INDEX(切語下字資料表[韻母拼音碼], 小韻資料表[[#This Row],[下字表識別號]])</f>
        <v>at</v>
      </c>
      <c r="Q3453" s="210" t="str" cm="1">
        <f t="array" ref="Q3453" xml:space="preserve"> INDEX(設定表!$C$19:$C$23, INT( LEFT(小韻資料表[[#This Row],[目次編碼]],1) ))</f>
        <v>入</v>
      </c>
      <c r="R3453" s="210">
        <f xml:space="preserve">  INDEX(設定表!$C$8:$C$15, MATCH( (RIGHT(小韻資料表[[#This Row],[清濁]]) &amp; 小韻資料表[[#This Row],[調]]), 設定表!$B$8:$B$15, 0))</f>
        <v>4</v>
      </c>
      <c r="S3453" s="205" t="s">
        <v>309</v>
      </c>
      <c r="T3453" s="205" t="s">
        <v>309</v>
      </c>
      <c r="U3453" s="226" t="s">
        <v>309</v>
      </c>
      <c r="V3453" s="146" t="s">
        <v>309</v>
      </c>
      <c r="X3453" s="135"/>
      <c r="Y3453" s="135"/>
      <c r="AA3453" s="135"/>
      <c r="AB3453" s="134"/>
      <c r="AC3453" s="135"/>
      <c r="AD3453" s="135"/>
      <c r="AH3453" s="135"/>
      <c r="AI3453" s="135"/>
    </row>
    <row r="3454" spans="1:35" ht="31.5">
      <c r="A3454" s="205">
        <v>3450</v>
      </c>
      <c r="B3454" s="206" t="s">
        <v>11782</v>
      </c>
      <c r="C3454" s="207" t="str">
        <f xml:space="preserve"> _xlfn.CONCAT(小韻資料表[[#This Row],[聲母拼音碼]],小韻資料表[[#This Row],[韻母拼音碼]],小韻資料表[[#This Row],[調號]])</f>
        <v>that4</v>
      </c>
      <c r="D3454" s="206" t="s">
        <v>11783</v>
      </c>
      <c r="E3454" s="208" t="s">
        <v>770</v>
      </c>
      <c r="F3454" s="205">
        <v>7</v>
      </c>
      <c r="G3454" s="209" t="s">
        <v>11783</v>
      </c>
      <c r="H3454" s="205">
        <f xml:space="preserve"> LEN(小韻資料表[[#This Row],[小韻字集]])</f>
        <v>1</v>
      </c>
      <c r="I3454" s="205" cm="1">
        <f t="array" ref="I3454" xml:space="preserve"> MATCH(TRUE, ISNUMBER( SEARCH( LEFT(小韻資料表[[#This Row],[切語]],1), 切語上字資料表[切語上字]) ), 0)</f>
        <v>6</v>
      </c>
      <c r="J3454" s="210" t="str" cm="1">
        <f t="array" ref="J3454" xml:space="preserve"> INDEX(切語上字資料表[聲母], 小韻資料表[[#This Row],[上字表識別號]])</f>
        <v>透</v>
      </c>
      <c r="K3454" s="210" t="str" cm="1">
        <f t="array" ref="K3454" xml:space="preserve"> INDEX(切語上字資料表[聲母拼音碼], 小韻資料表[[#This Row],[上字表識別號]])</f>
        <v>th</v>
      </c>
      <c r="L3454" s="210" t="str" cm="1">
        <f t="array" ref="L3454" xml:space="preserve"> INDEX(切語上字資料表[清濁], 小韻資料表[[#This Row],[上字表識別號]])</f>
        <v>次清</v>
      </c>
      <c r="M3454" s="223" t="str" cm="1">
        <f t="array" ref="M3454" xml:space="preserve"> INDEX(切語上字資料表[發送收], 小韻資料表[[#This Row],[上字表識別號]])</f>
        <v>送氣</v>
      </c>
      <c r="N3454" s="205" cm="1">
        <f t="array" ref="N3454" xml:space="preserve"> MATCH(TRUE, ISNUMBER( SEARCH( RIGHT(小韻資料表[[#This Row],[切語]],1), 切語下字資料表[切語下字]) ), 0)</f>
        <v>176</v>
      </c>
      <c r="O3454" s="207" t="str" cm="1">
        <f t="array" ref="O3454" xml:space="preserve"> INDEX(切語下字資料表[韻母], 小韻資料表[[#This Row],[下字表識別號]])</f>
        <v>鎋開2</v>
      </c>
      <c r="P3454" s="207" t="str" cm="1">
        <f t="array" ref="P3454" xml:space="preserve"> INDEX(切語下字資料表[韻母拼音碼], 小韻資料表[[#This Row],[下字表識別號]])</f>
        <v>at</v>
      </c>
      <c r="Q3454" s="210" t="str" cm="1">
        <f t="array" ref="Q3454" xml:space="preserve"> INDEX(設定表!$C$19:$C$23, INT( LEFT(小韻資料表[[#This Row],[目次編碼]],1) ))</f>
        <v>入</v>
      </c>
      <c r="R3454" s="210">
        <f xml:space="preserve">  INDEX(設定表!$C$8:$C$15, MATCH( (RIGHT(小韻資料表[[#This Row],[清濁]]) &amp; 小韻資料表[[#This Row],[調]]), 設定表!$B$8:$B$15, 0))</f>
        <v>4</v>
      </c>
      <c r="S3454" s="205" t="s">
        <v>309</v>
      </c>
      <c r="T3454" s="205" t="s">
        <v>309</v>
      </c>
      <c r="U3454" s="226" t="s">
        <v>309</v>
      </c>
      <c r="V3454" s="147" t="s">
        <v>309</v>
      </c>
      <c r="X3454" s="135"/>
      <c r="Y3454" s="135"/>
      <c r="AA3454" s="135"/>
      <c r="AB3454" s="134"/>
      <c r="AC3454" s="135"/>
      <c r="AD3454" s="135"/>
      <c r="AH3454" s="135"/>
      <c r="AI3454" s="135"/>
    </row>
    <row r="3455" spans="1:35" ht="31.5">
      <c r="A3455" s="205">
        <v>3451</v>
      </c>
      <c r="B3455" s="206" t="s">
        <v>11784</v>
      </c>
      <c r="C3455" s="207" t="str">
        <f xml:space="preserve"> _xlfn.CONCAT(小韻資料表[[#This Row],[聲母拼音碼]],小韻資料表[[#This Row],[韻母拼音碼]],小韻資料表[[#This Row],[調號]])</f>
        <v>kuat4</v>
      </c>
      <c r="D3455" s="206" t="s">
        <v>11785</v>
      </c>
      <c r="E3455" s="208" t="s">
        <v>770</v>
      </c>
      <c r="F3455" s="205">
        <v>8</v>
      </c>
      <c r="G3455" s="209" t="s">
        <v>11786</v>
      </c>
      <c r="H3455" s="205">
        <f xml:space="preserve"> LEN(小韻資料表[[#This Row],[小韻字集]])</f>
        <v>5</v>
      </c>
      <c r="I3455" s="205" cm="1">
        <f t="array" ref="I3455" xml:space="preserve"> MATCH(TRUE, ISNUMBER( SEARCH( LEFT(小韻資料表[[#This Row],[切語]],1), 切語上字資料表[切語上字]) ), 0)</f>
        <v>1</v>
      </c>
      <c r="J3455" s="210" t="str" cm="1">
        <f t="array" ref="J3455" xml:space="preserve"> INDEX(切語上字資料表[聲母], 小韻資料表[[#This Row],[上字表識別號]])</f>
        <v>見</v>
      </c>
      <c r="K3455" s="210" t="str" cm="1">
        <f t="array" ref="K3455" xml:space="preserve"> INDEX(切語上字資料表[聲母拼音碼], 小韻資料表[[#This Row],[上字表識別號]])</f>
        <v>k</v>
      </c>
      <c r="L3455" s="210" t="str" cm="1">
        <f t="array" ref="L3455" xml:space="preserve"> INDEX(切語上字資料表[清濁], 小韻資料表[[#This Row],[上字表識別號]])</f>
        <v>全清</v>
      </c>
      <c r="M3455" s="223" t="str" cm="1">
        <f t="array" ref="M3455" xml:space="preserve"> INDEX(切語上字資料表[發送收], 小韻資料表[[#This Row],[上字表識別號]])</f>
        <v>發聲</v>
      </c>
      <c r="N3455" s="205" cm="1">
        <f t="array" ref="N3455" xml:space="preserve"> MATCH(TRUE, ISNUMBER( SEARCH( RIGHT(小韻資料表[[#This Row],[切語]],1), 切語下字資料表[切語下字]) ), 0)</f>
        <v>180</v>
      </c>
      <c r="O3455" s="207" t="str" cm="1">
        <f t="array" ref="O3455" xml:space="preserve"> INDEX(切語下字資料表[韻母], 小韻資料表[[#This Row],[下字表識別號]])</f>
        <v>鎋合2</v>
      </c>
      <c r="P3455" s="207" t="str" cm="1">
        <f t="array" ref="P3455" xml:space="preserve"> INDEX(切語下字資料表[韻母拼音碼], 小韻資料表[[#This Row],[下字表識別號]])</f>
        <v>uat</v>
      </c>
      <c r="Q3455" s="210" t="str" cm="1">
        <f t="array" ref="Q3455" xml:space="preserve"> INDEX(設定表!$C$19:$C$23, INT( LEFT(小韻資料表[[#This Row],[目次編碼]],1) ))</f>
        <v>入</v>
      </c>
      <c r="R3455" s="210">
        <f xml:space="preserve">  INDEX(設定表!$C$8:$C$15, MATCH( (RIGHT(小韻資料表[[#This Row],[清濁]]) &amp; 小韻資料表[[#This Row],[調]]), 設定表!$B$8:$B$15, 0))</f>
        <v>4</v>
      </c>
      <c r="S3455" s="205" t="s">
        <v>309</v>
      </c>
      <c r="T3455" s="205" t="s">
        <v>309</v>
      </c>
      <c r="U3455" s="226" t="s">
        <v>309</v>
      </c>
      <c r="V3455" s="146" t="s">
        <v>309</v>
      </c>
      <c r="X3455" s="135"/>
      <c r="Y3455" s="135"/>
      <c r="AA3455" s="135"/>
      <c r="AB3455" s="134"/>
      <c r="AC3455" s="135"/>
      <c r="AD3455" s="135"/>
      <c r="AH3455" s="135"/>
      <c r="AI3455" s="135"/>
    </row>
    <row r="3456" spans="1:35" ht="31.5">
      <c r="A3456" s="205">
        <v>3452</v>
      </c>
      <c r="B3456" s="206" t="s">
        <v>11787</v>
      </c>
      <c r="C3456" s="207" t="str">
        <f xml:space="preserve"> _xlfn.CONCAT(小韻資料表[[#This Row],[聲母拼音碼]],小韻資料表[[#This Row],[韻母拼音碼]],小韻資料表[[#This Row],[調號]])</f>
        <v>huat8</v>
      </c>
      <c r="D3456" s="206" t="s">
        <v>11788</v>
      </c>
      <c r="E3456" s="208" t="s">
        <v>770</v>
      </c>
      <c r="F3456" s="205">
        <v>9</v>
      </c>
      <c r="G3456" s="209" t="s">
        <v>11789</v>
      </c>
      <c r="H3456" s="205">
        <f xml:space="preserve"> LEN(小韻資料表[[#This Row],[小韻字集]])</f>
        <v>9</v>
      </c>
      <c r="I3456" s="205" cm="1">
        <f t="array" ref="I3456" xml:space="preserve"> MATCH(TRUE, ISNUMBER( SEARCH( LEFT(小韻資料表[[#This Row],[切語]],1), 切語上字資料表[切語上字]) ), 0)</f>
        <v>37</v>
      </c>
      <c r="J3456" s="210" t="str" cm="1">
        <f t="array" ref="J3456" xml:space="preserve"> INDEX(切語上字資料表[聲母], 小韻資料表[[#This Row],[上字表識別號]])</f>
        <v>匣</v>
      </c>
      <c r="K3456" s="210" t="str" cm="1">
        <f t="array" ref="K3456" xml:space="preserve"> INDEX(切語上字資料表[聲母拼音碼], 小韻資料表[[#This Row],[上字表識別號]])</f>
        <v>h</v>
      </c>
      <c r="L3456" s="210" t="str" cm="1">
        <f t="array" ref="L3456" xml:space="preserve"> INDEX(切語上字資料表[清濁], 小韻資料表[[#This Row],[上字表識別號]])</f>
        <v>全濁</v>
      </c>
      <c r="M3456" s="223" t="str" cm="1">
        <f t="array" ref="M3456" xml:space="preserve"> INDEX(切語上字資料表[發送收], 小韻資料表[[#This Row],[上字表識別號]])</f>
        <v>送氣</v>
      </c>
      <c r="N3456" s="205" cm="1">
        <f t="array" ref="N3456" xml:space="preserve"> MATCH(TRUE, ISNUMBER( SEARCH( RIGHT(小韻資料表[[#This Row],[切語]],1), 切語下字資料表[切語下字]) ), 0)</f>
        <v>180</v>
      </c>
      <c r="O3456" s="207" t="str" cm="1">
        <f t="array" ref="O3456" xml:space="preserve"> INDEX(切語下字資料表[韻母], 小韻資料表[[#This Row],[下字表識別號]])</f>
        <v>鎋合2</v>
      </c>
      <c r="P3456" s="207" t="str" cm="1">
        <f t="array" ref="P3456" xml:space="preserve"> INDEX(切語下字資料表[韻母拼音碼], 小韻資料表[[#This Row],[下字表識別號]])</f>
        <v>uat</v>
      </c>
      <c r="Q3456" s="210" t="str" cm="1">
        <f t="array" ref="Q3456" xml:space="preserve"> INDEX(設定表!$C$19:$C$23, INT( LEFT(小韻資料表[[#This Row],[目次編碼]],1) ))</f>
        <v>入</v>
      </c>
      <c r="R3456" s="210">
        <f xml:space="preserve">  INDEX(設定表!$C$8:$C$15, MATCH( (RIGHT(小韻資料表[[#This Row],[清濁]]) &amp; 小韻資料表[[#This Row],[調]]), 設定表!$B$8:$B$15, 0))</f>
        <v>8</v>
      </c>
      <c r="S3456" s="205" t="s">
        <v>309</v>
      </c>
      <c r="T3456" s="205" t="s">
        <v>309</v>
      </c>
      <c r="U3456" s="226" t="s">
        <v>11790</v>
      </c>
      <c r="V3456" s="147" t="s">
        <v>309</v>
      </c>
      <c r="X3456" s="135"/>
      <c r="Y3456" s="135"/>
      <c r="AA3456" s="135"/>
      <c r="AB3456" s="134"/>
      <c r="AC3456" s="135"/>
      <c r="AD3456" s="135"/>
      <c r="AH3456" s="135"/>
      <c r="AI3456" s="135"/>
    </row>
    <row r="3457" spans="1:35" ht="31.5">
      <c r="A3457" s="205">
        <v>3453</v>
      </c>
      <c r="B3457" s="206" t="s">
        <v>11791</v>
      </c>
      <c r="C3457" s="207" t="str">
        <f xml:space="preserve"> _xlfn.CONCAT(小韻資料表[[#This Row],[聲母拼音碼]],小韻資料表[[#This Row],[韻母拼音碼]],小韻資料表[[#This Row],[調號]])</f>
        <v>thuat4</v>
      </c>
      <c r="D3457" s="206" t="s">
        <v>11792</v>
      </c>
      <c r="E3457" s="208" t="s">
        <v>770</v>
      </c>
      <c r="F3457" s="205">
        <v>10</v>
      </c>
      <c r="G3457" s="209" t="s">
        <v>11793</v>
      </c>
      <c r="H3457" s="205">
        <f xml:space="preserve"> LEN(小韻資料表[[#This Row],[小韻字集]])</f>
        <v>3</v>
      </c>
      <c r="I3457" s="205" cm="1">
        <f t="array" ref="I3457" xml:space="preserve"> MATCH(TRUE, ISNUMBER( SEARCH( LEFT(小韻資料表[[#This Row],[切語]],1), 切語上字資料表[切語上字]) ), 0)</f>
        <v>10</v>
      </c>
      <c r="J3457" s="210" t="str" cm="1">
        <f t="array" ref="J3457" xml:space="preserve"> INDEX(切語上字資料表[聲母], 小韻資料表[[#This Row],[上字表識別號]])</f>
        <v>徹</v>
      </c>
      <c r="K3457" s="210" t="str" cm="1">
        <f t="array" ref="K3457" xml:space="preserve"> INDEX(切語上字資料表[聲母拼音碼], 小韻資料表[[#This Row],[上字表識別號]])</f>
        <v>th</v>
      </c>
      <c r="L3457" s="210" t="str" cm="1">
        <f t="array" ref="L3457" xml:space="preserve"> INDEX(切語上字資料表[清濁], 小韻資料表[[#This Row],[上字表識別號]])</f>
        <v>次清</v>
      </c>
      <c r="M3457" s="223" t="str" cm="1">
        <f t="array" ref="M3457" xml:space="preserve"> INDEX(切語上字資料表[發送收], 小韻資料表[[#This Row],[上字表識別號]])</f>
        <v>送氣</v>
      </c>
      <c r="N3457" s="205" cm="1">
        <f t="array" ref="N3457" xml:space="preserve"> MATCH(TRUE, ISNUMBER( SEARCH( RIGHT(小韻資料表[[#This Row],[切語]],1), 切語下字資料表[切語下字]) ), 0)</f>
        <v>180</v>
      </c>
      <c r="O3457" s="207" t="str" cm="1">
        <f t="array" ref="O3457" xml:space="preserve"> INDEX(切語下字資料表[韻母], 小韻資料表[[#This Row],[下字表識別號]])</f>
        <v>鎋合2</v>
      </c>
      <c r="P3457" s="207" t="str" cm="1">
        <f t="array" ref="P3457" xml:space="preserve"> INDEX(切語下字資料表[韻母拼音碼], 小韻資料表[[#This Row],[下字表識別號]])</f>
        <v>uat</v>
      </c>
      <c r="Q3457" s="210" t="str" cm="1">
        <f t="array" ref="Q3457" xml:space="preserve"> INDEX(設定表!$C$19:$C$23, INT( LEFT(小韻資料表[[#This Row],[目次編碼]],1) ))</f>
        <v>入</v>
      </c>
      <c r="R3457" s="210">
        <f xml:space="preserve">  INDEX(設定表!$C$8:$C$15, MATCH( (RIGHT(小韻資料表[[#This Row],[清濁]]) &amp; 小韻資料表[[#This Row],[調]]), 設定表!$B$8:$B$15, 0))</f>
        <v>4</v>
      </c>
      <c r="S3457" s="205" t="s">
        <v>11794</v>
      </c>
      <c r="T3457" s="205" t="s">
        <v>309</v>
      </c>
      <c r="U3457" s="226" t="s">
        <v>309</v>
      </c>
      <c r="V3457" s="146" t="s">
        <v>309</v>
      </c>
      <c r="X3457" s="135"/>
      <c r="Y3457" s="135"/>
      <c r="AA3457" s="135"/>
      <c r="AB3457" s="134"/>
      <c r="AC3457" s="135"/>
      <c r="AD3457" s="135"/>
      <c r="AH3457" s="135"/>
      <c r="AI3457" s="135"/>
    </row>
    <row r="3458" spans="1:35" ht="31.5">
      <c r="A3458" s="205">
        <v>3454</v>
      </c>
      <c r="B3458" s="206" t="s">
        <v>11795</v>
      </c>
      <c r="C3458" s="207" t="str">
        <f xml:space="preserve"> _xlfn.CONCAT(小韻資料表[[#This Row],[聲母拼音碼]],小韻資料表[[#This Row],[韻母拼音碼]],小韻資料表[[#This Row],[調號]])</f>
        <v>tuat4</v>
      </c>
      <c r="D3458" s="206" t="s">
        <v>11796</v>
      </c>
      <c r="E3458" s="208" t="s">
        <v>770</v>
      </c>
      <c r="F3458" s="205">
        <v>11</v>
      </c>
      <c r="G3458" s="209" t="s">
        <v>11797</v>
      </c>
      <c r="H3458" s="205">
        <f xml:space="preserve"> LEN(小韻資料表[[#This Row],[小韻字集]])</f>
        <v>3</v>
      </c>
      <c r="I3458" s="205" cm="1">
        <f t="array" ref="I3458" xml:space="preserve"> MATCH(TRUE, ISNUMBER( SEARCH( LEFT(小韻資料表[[#This Row],[切語]],1), 切語上字資料表[切語上字]) ), 0)</f>
        <v>5</v>
      </c>
      <c r="J3458" s="210" t="str" cm="1">
        <f t="array" ref="J3458" xml:space="preserve"> INDEX(切語上字資料表[聲母], 小韻資料表[[#This Row],[上字表識別號]])</f>
        <v>端</v>
      </c>
      <c r="K3458" s="210" t="str" cm="1">
        <f t="array" ref="K3458" xml:space="preserve"> INDEX(切語上字資料表[聲母拼音碼], 小韻資料表[[#This Row],[上字表識別號]])</f>
        <v>t</v>
      </c>
      <c r="L3458" s="210" t="str" cm="1">
        <f t="array" ref="L3458" xml:space="preserve"> INDEX(切語上字資料表[清濁], 小韻資料表[[#This Row],[上字表識別號]])</f>
        <v>全清</v>
      </c>
      <c r="M3458" s="223" t="str" cm="1">
        <f t="array" ref="M3458" xml:space="preserve"> INDEX(切語上字資料表[發送收], 小韻資料表[[#This Row],[上字表識別號]])</f>
        <v>發聲</v>
      </c>
      <c r="N3458" s="205" cm="1">
        <f t="array" ref="N3458" xml:space="preserve"> MATCH(TRUE, ISNUMBER( SEARCH( RIGHT(小韻資料表[[#This Row],[切語]],1), 切語下字資料表[切語下字]) ), 0)</f>
        <v>180</v>
      </c>
      <c r="O3458" s="207" t="str" cm="1">
        <f t="array" ref="O3458" xml:space="preserve"> INDEX(切語下字資料表[韻母], 小韻資料表[[#This Row],[下字表識別號]])</f>
        <v>鎋合2</v>
      </c>
      <c r="P3458" s="207" t="str" cm="1">
        <f t="array" ref="P3458" xml:space="preserve"> INDEX(切語下字資料表[韻母拼音碼], 小韻資料表[[#This Row],[下字表識別號]])</f>
        <v>uat</v>
      </c>
      <c r="Q3458" s="210" t="str" cm="1">
        <f t="array" ref="Q3458" xml:space="preserve"> INDEX(設定表!$C$19:$C$23, INT( LEFT(小韻資料表[[#This Row],[目次編碼]],1) ))</f>
        <v>入</v>
      </c>
      <c r="R3458" s="210">
        <f xml:space="preserve">  INDEX(設定表!$C$8:$C$15, MATCH( (RIGHT(小韻資料表[[#This Row],[清濁]]) &amp; 小韻資料表[[#This Row],[調]]), 設定表!$B$8:$B$15, 0))</f>
        <v>4</v>
      </c>
      <c r="S3458" s="205" t="s">
        <v>309</v>
      </c>
      <c r="T3458" s="205" t="s">
        <v>309</v>
      </c>
      <c r="U3458" s="226" t="s">
        <v>11798</v>
      </c>
      <c r="V3458" s="147" t="s">
        <v>309</v>
      </c>
      <c r="X3458" s="135"/>
      <c r="Y3458" s="135"/>
      <c r="AA3458" s="135"/>
      <c r="AB3458" s="134"/>
      <c r="AC3458" s="135"/>
      <c r="AD3458" s="135"/>
      <c r="AH3458" s="135"/>
      <c r="AI3458" s="135"/>
    </row>
    <row r="3459" spans="1:35" ht="31.5">
      <c r="A3459" s="205">
        <v>3455</v>
      </c>
      <c r="B3459" s="206" t="s">
        <v>11799</v>
      </c>
      <c r="C3459" s="207" t="str">
        <f xml:space="preserve"> _xlfn.CONCAT(小韻資料表[[#This Row],[聲母拼音碼]],小韻資料表[[#This Row],[韻母拼音碼]],小韻資料表[[#This Row],[調號]])</f>
        <v>suat4</v>
      </c>
      <c r="D3459" s="206" t="s">
        <v>11800</v>
      </c>
      <c r="E3459" s="208" t="s">
        <v>770</v>
      </c>
      <c r="F3459" s="205">
        <v>12</v>
      </c>
      <c r="G3459" s="209" t="s">
        <v>11800</v>
      </c>
      <c r="H3459" s="205">
        <f xml:space="preserve"> LEN(小韻資料表[[#This Row],[小韻字集]])</f>
        <v>1</v>
      </c>
      <c r="I3459" s="205" cm="1">
        <f t="array" ref="I3459" xml:space="preserve"> MATCH(TRUE, ISNUMBER( SEARCH( LEFT(小韻資料表[[#This Row],[切語]],1), 切語上字資料表[切語上字]) ), 0)</f>
        <v>29</v>
      </c>
      <c r="J3459" s="210" t="str" cm="1">
        <f t="array" ref="J3459" xml:space="preserve"> INDEX(切語上字資料表[聲母], 小韻資料表[[#This Row],[上字表識別號]])</f>
        <v>疏</v>
      </c>
      <c r="K3459" s="210" t="str" cm="1">
        <f t="array" ref="K3459" xml:space="preserve"> INDEX(切語上字資料表[聲母拼音碼], 小韻資料表[[#This Row],[上字表識別號]])</f>
        <v>s</v>
      </c>
      <c r="L3459" s="210" t="str" cm="1">
        <f t="array" ref="L3459" xml:space="preserve"> INDEX(切語上字資料表[清濁], 小韻資料表[[#This Row],[上字表識別號]])</f>
        <v>全清</v>
      </c>
      <c r="M3459" s="223" t="str" cm="1">
        <f t="array" ref="M3459" xml:space="preserve"> INDEX(切語上字資料表[發送收], 小韻資料表[[#This Row],[上字表識別號]])</f>
        <v>發聲</v>
      </c>
      <c r="N3459" s="205" cm="1">
        <f t="array" ref="N3459" xml:space="preserve"> MATCH(TRUE, ISNUMBER( SEARCH( RIGHT(小韻資料表[[#This Row],[切語]],1), 切語下字資料表[切語下字]) ), 0)</f>
        <v>180</v>
      </c>
      <c r="O3459" s="207" t="str" cm="1">
        <f t="array" ref="O3459" xml:space="preserve"> INDEX(切語下字資料表[韻母], 小韻資料表[[#This Row],[下字表識別號]])</f>
        <v>鎋合2</v>
      </c>
      <c r="P3459" s="207" t="str" cm="1">
        <f t="array" ref="P3459" xml:space="preserve"> INDEX(切語下字資料表[韻母拼音碼], 小韻資料表[[#This Row],[下字表識別號]])</f>
        <v>uat</v>
      </c>
      <c r="Q3459" s="210" t="str" cm="1">
        <f t="array" ref="Q3459" xml:space="preserve"> INDEX(設定表!$C$19:$C$23, INT( LEFT(小韻資料表[[#This Row],[目次編碼]],1) ))</f>
        <v>入</v>
      </c>
      <c r="R3459" s="210">
        <f xml:space="preserve">  INDEX(設定表!$C$8:$C$15, MATCH( (RIGHT(小韻資料表[[#This Row],[清濁]]) &amp; 小韻資料表[[#This Row],[調]]), 設定表!$B$8:$B$15, 0))</f>
        <v>4</v>
      </c>
      <c r="S3459" s="205" t="s">
        <v>309</v>
      </c>
      <c r="T3459" s="205" t="s">
        <v>309</v>
      </c>
      <c r="U3459" s="226" t="s">
        <v>309</v>
      </c>
      <c r="V3459" s="146" t="s">
        <v>309</v>
      </c>
      <c r="X3459" s="135"/>
      <c r="Y3459" s="135"/>
      <c r="AA3459" s="135"/>
      <c r="AB3459" s="134"/>
      <c r="AC3459" s="135"/>
      <c r="AD3459" s="135"/>
      <c r="AH3459" s="135"/>
      <c r="AI3459" s="135"/>
    </row>
    <row r="3460" spans="1:35" ht="31.5">
      <c r="A3460" s="205">
        <v>3456</v>
      </c>
      <c r="B3460" s="206" t="s">
        <v>11801</v>
      </c>
      <c r="C3460" s="207" t="str">
        <f xml:space="preserve"> _xlfn.CONCAT(小韻資料表[[#This Row],[聲母拼音碼]],小韻資料表[[#This Row],[韻母拼音碼]],小韻資料表[[#This Row],[調號]])</f>
        <v>guat8</v>
      </c>
      <c r="D3460" s="206" t="s">
        <v>11802</v>
      </c>
      <c r="E3460" s="208" t="s">
        <v>770</v>
      </c>
      <c r="F3460" s="205">
        <v>13</v>
      </c>
      <c r="G3460" s="209" t="s">
        <v>11803</v>
      </c>
      <c r="H3460" s="205">
        <f xml:space="preserve"> LEN(小韻資料表[[#This Row],[小韻字集]])</f>
        <v>4</v>
      </c>
      <c r="I3460" s="205" cm="1">
        <f t="array" ref="I3460" xml:space="preserve"> MATCH(TRUE, ISNUMBER( SEARCH( LEFT(小韻資料表[[#This Row],[切語]],1), 切語上字資料表[切語上字]) ), 0)</f>
        <v>4</v>
      </c>
      <c r="J3460" s="210" t="str" cm="1">
        <f t="array" ref="J3460" xml:space="preserve"> INDEX(切語上字資料表[聲母], 小韻資料表[[#This Row],[上字表識別號]])</f>
        <v>疑</v>
      </c>
      <c r="K3460" s="210" t="str" cm="1">
        <f t="array" ref="K3460" xml:space="preserve"> INDEX(切語上字資料表[聲母拼音碼], 小韻資料表[[#This Row],[上字表識別號]])</f>
        <v>g</v>
      </c>
      <c r="L3460" s="210" t="str" cm="1">
        <f t="array" ref="L3460" xml:space="preserve"> INDEX(切語上字資料表[清濁], 小韻資料表[[#This Row],[上字表識別號]])</f>
        <v>次濁</v>
      </c>
      <c r="M3460" s="223" t="str" cm="1">
        <f t="array" ref="M3460" xml:space="preserve"> INDEX(切語上字資料表[發送收], 小韻資料表[[#This Row],[上字表識別號]])</f>
        <v>收聲</v>
      </c>
      <c r="N3460" s="205" cm="1">
        <f t="array" ref="N3460" xml:space="preserve"> MATCH(TRUE, ISNUMBER( SEARCH( RIGHT(小韻資料表[[#This Row],[切語]],1), 切語下字資料表[切語下字]) ), 0)</f>
        <v>180</v>
      </c>
      <c r="O3460" s="207" t="str" cm="1">
        <f t="array" ref="O3460" xml:space="preserve"> INDEX(切語下字資料表[韻母], 小韻資料表[[#This Row],[下字表識別號]])</f>
        <v>鎋合2</v>
      </c>
      <c r="P3460" s="207" t="str" cm="1">
        <f t="array" ref="P3460" xml:space="preserve"> INDEX(切語下字資料表[韻母拼音碼], 小韻資料表[[#This Row],[下字表識別號]])</f>
        <v>uat</v>
      </c>
      <c r="Q3460" s="210" t="str" cm="1">
        <f t="array" ref="Q3460" xml:space="preserve"> INDEX(設定表!$C$19:$C$23, INT( LEFT(小韻資料表[[#This Row],[目次編碼]],1) ))</f>
        <v>入</v>
      </c>
      <c r="R3460" s="210">
        <f xml:space="preserve">  INDEX(設定表!$C$8:$C$15, MATCH( (RIGHT(小韻資料表[[#This Row],[清濁]]) &amp; 小韻資料表[[#This Row],[調]]), 設定表!$B$8:$B$15, 0))</f>
        <v>8</v>
      </c>
      <c r="S3460" s="205" t="s">
        <v>309</v>
      </c>
      <c r="T3460" s="205" t="s">
        <v>309</v>
      </c>
      <c r="U3460" s="226" t="s">
        <v>309</v>
      </c>
      <c r="V3460" s="147" t="s">
        <v>309</v>
      </c>
      <c r="X3460" s="135"/>
      <c r="Y3460" s="135"/>
      <c r="AA3460" s="135"/>
      <c r="AB3460" s="134"/>
      <c r="AC3460" s="135"/>
      <c r="AD3460" s="135"/>
      <c r="AH3460" s="135"/>
      <c r="AI3460" s="135"/>
    </row>
    <row r="3461" spans="1:35" ht="31.5">
      <c r="A3461" s="205">
        <v>3457</v>
      </c>
      <c r="B3461" s="206" t="s">
        <v>11804</v>
      </c>
      <c r="C3461" s="207" t="str">
        <f xml:space="preserve"> _xlfn.CONCAT(小韻資料表[[#This Row],[聲母拼音碼]],小韻資料表[[#This Row],[韻母拼音碼]],小韻資料表[[#This Row],[調號]])</f>
        <v>chuat4</v>
      </c>
      <c r="D3461" s="206" t="s">
        <v>11805</v>
      </c>
      <c r="E3461" s="208" t="s">
        <v>770</v>
      </c>
      <c r="F3461" s="205">
        <v>14</v>
      </c>
      <c r="G3461" s="209" t="s">
        <v>11806</v>
      </c>
      <c r="H3461" s="205">
        <f xml:space="preserve"> LEN(小韻資料表[[#This Row],[小韻字集]])</f>
        <v>2</v>
      </c>
      <c r="I3461" s="205" cm="1">
        <f t="array" ref="I3461" xml:space="preserve"> MATCH(TRUE, ISNUMBER( SEARCH( LEFT(小韻資料表[[#This Row],[切語]],1), 切語上字資料表[切語上字]) ), 0)</f>
        <v>27</v>
      </c>
      <c r="J3461" s="210" t="str" cm="1">
        <f t="array" ref="J3461" xml:space="preserve"> INDEX(切語上字資料表[聲母], 小韻資料表[[#This Row],[上字表識別號]])</f>
        <v>初</v>
      </c>
      <c r="K3461" s="210" t="str" cm="1">
        <f t="array" ref="K3461" xml:space="preserve"> INDEX(切語上字資料表[聲母拼音碼], 小韻資料表[[#This Row],[上字表識別號]])</f>
        <v>ch</v>
      </c>
      <c r="L3461" s="210" t="str" cm="1">
        <f t="array" ref="L3461" xml:space="preserve"> INDEX(切語上字資料表[清濁], 小韻資料表[[#This Row],[上字表識別號]])</f>
        <v>次清</v>
      </c>
      <c r="M3461" s="223" t="str" cm="1">
        <f t="array" ref="M3461" xml:space="preserve"> INDEX(切語上字資料表[發送收], 小韻資料表[[#This Row],[上字表識別號]])</f>
        <v>送氣</v>
      </c>
      <c r="N3461" s="205" cm="1">
        <f t="array" ref="N3461" xml:space="preserve"> MATCH(TRUE, ISNUMBER( SEARCH( RIGHT(小韻資料表[[#This Row],[切語]],1), 切語下字資料表[切語下字]) ), 0)</f>
        <v>180</v>
      </c>
      <c r="O3461" s="207" t="str" cm="1">
        <f t="array" ref="O3461" xml:space="preserve"> INDEX(切語下字資料表[韻母], 小韻資料表[[#This Row],[下字表識別號]])</f>
        <v>鎋合2</v>
      </c>
      <c r="P3461" s="207" t="str" cm="1">
        <f t="array" ref="P3461" xml:space="preserve"> INDEX(切語下字資料表[韻母拼音碼], 小韻資料表[[#This Row],[下字表識別號]])</f>
        <v>uat</v>
      </c>
      <c r="Q3461" s="210" t="str" cm="1">
        <f t="array" ref="Q3461" xml:space="preserve"> INDEX(設定表!$C$19:$C$23, INT( LEFT(小韻資料表[[#This Row],[目次編碼]],1) ))</f>
        <v>入</v>
      </c>
      <c r="R3461" s="210">
        <f xml:space="preserve">  INDEX(設定表!$C$8:$C$15, MATCH( (RIGHT(小韻資料表[[#This Row],[清濁]]) &amp; 小韻資料表[[#This Row],[調]]), 設定表!$B$8:$B$15, 0))</f>
        <v>4</v>
      </c>
      <c r="S3461" s="205" t="s">
        <v>309</v>
      </c>
      <c r="T3461" s="205" t="s">
        <v>309</v>
      </c>
      <c r="U3461" s="226" t="s">
        <v>309</v>
      </c>
      <c r="V3461" s="146" t="s">
        <v>309</v>
      </c>
      <c r="X3461" s="135"/>
      <c r="Y3461" s="135"/>
      <c r="AA3461" s="135"/>
      <c r="AB3461" s="134"/>
      <c r="AC3461" s="135"/>
      <c r="AD3461" s="135"/>
      <c r="AH3461" s="135"/>
      <c r="AI3461" s="135"/>
    </row>
    <row r="3462" spans="1:35" ht="31.5">
      <c r="A3462" s="205">
        <v>3458</v>
      </c>
      <c r="B3462" s="206" t="s">
        <v>11807</v>
      </c>
      <c r="C3462" s="207" t="str">
        <f xml:space="preserve"> _xlfn.CONCAT(小韻資料表[[#This Row],[聲母拼音碼]],小韻資料表[[#This Row],[韻母拼音碼]],小韻資料表[[#This Row],[調號]])</f>
        <v>mat8</v>
      </c>
      <c r="D3462" s="206" t="s">
        <v>11808</v>
      </c>
      <c r="E3462" s="208" t="s">
        <v>770</v>
      </c>
      <c r="F3462" s="205">
        <v>15</v>
      </c>
      <c r="G3462" s="209" t="s">
        <v>11809</v>
      </c>
      <c r="H3462" s="205">
        <f xml:space="preserve"> LEN(小韻資料表[[#This Row],[小韻字集]])</f>
        <v>5</v>
      </c>
      <c r="I3462" s="205" cm="1">
        <f t="array" ref="I3462" xml:space="preserve"> MATCH(TRUE, ISNUMBER( SEARCH( LEFT(小韻資料表[[#This Row],[切語]],1), 切語上字資料表[切語上字]) ), 0)</f>
        <v>16</v>
      </c>
      <c r="J3462" s="210" t="str" cm="1">
        <f t="array" ref="J3462" xml:space="preserve"> INDEX(切語上字資料表[聲母], 小韻資料表[[#This Row],[上字表識別號]])</f>
        <v>明</v>
      </c>
      <c r="K3462" s="210" t="str" cm="1">
        <f t="array" ref="K3462" xml:space="preserve"> INDEX(切語上字資料表[聲母拼音碼], 小韻資料表[[#This Row],[上字表識別號]])</f>
        <v>m</v>
      </c>
      <c r="L3462" s="210" t="str" cm="1">
        <f t="array" ref="L3462" xml:space="preserve"> INDEX(切語上字資料表[清濁], 小韻資料表[[#This Row],[上字表識別號]])</f>
        <v>次濁</v>
      </c>
      <c r="M3462" s="223" t="str" cm="1">
        <f t="array" ref="M3462" xml:space="preserve"> INDEX(切語上字資料表[發送收], 小韻資料表[[#This Row],[上字表識別號]])</f>
        <v>收聲</v>
      </c>
      <c r="N3462" s="205" cm="1">
        <f t="array" ref="N3462" xml:space="preserve"> MATCH(TRUE, ISNUMBER( SEARCH( RIGHT(小韻資料表[[#This Row],[切語]],1), 切語下字資料表[切語下字]) ), 0)</f>
        <v>176</v>
      </c>
      <c r="O3462" s="207" t="str" cm="1">
        <f t="array" ref="O3462" xml:space="preserve"> INDEX(切語下字資料表[韻母], 小韻資料表[[#This Row],[下字表識別號]])</f>
        <v>鎋開2</v>
      </c>
      <c r="P3462" s="207" t="str" cm="1">
        <f t="array" ref="P3462" xml:space="preserve"> INDEX(切語下字資料表[韻母拼音碼], 小韻資料表[[#This Row],[下字表識別號]])</f>
        <v>at</v>
      </c>
      <c r="Q3462" s="210" t="str" cm="1">
        <f t="array" ref="Q3462" xml:space="preserve"> INDEX(設定表!$C$19:$C$23, INT( LEFT(小韻資料表[[#This Row],[目次編碼]],1) ))</f>
        <v>入</v>
      </c>
      <c r="R3462" s="210">
        <f xml:space="preserve">  INDEX(設定表!$C$8:$C$15, MATCH( (RIGHT(小韻資料表[[#This Row],[清濁]]) &amp; 小韻資料表[[#This Row],[調]]), 設定表!$B$8:$B$15, 0))</f>
        <v>8</v>
      </c>
      <c r="S3462" s="205" t="s">
        <v>309</v>
      </c>
      <c r="T3462" s="205" t="s">
        <v>309</v>
      </c>
      <c r="U3462" s="226" t="s">
        <v>309</v>
      </c>
      <c r="V3462" s="147" t="s">
        <v>309</v>
      </c>
      <c r="X3462" s="135"/>
      <c r="Y3462" s="135"/>
      <c r="AA3462" s="135"/>
      <c r="AB3462" s="134"/>
      <c r="AC3462" s="135"/>
      <c r="AD3462" s="135"/>
      <c r="AH3462" s="135"/>
      <c r="AI3462" s="135"/>
    </row>
    <row r="3463" spans="1:35" ht="31.5">
      <c r="A3463" s="205">
        <v>3459</v>
      </c>
      <c r="B3463" s="206" t="s">
        <v>11810</v>
      </c>
      <c r="C3463" s="207" t="str">
        <f xml:space="preserve"> _xlfn.CONCAT(小韻資料表[[#This Row],[聲母拼音碼]],小韻資料表[[#This Row],[韻母拼音碼]],小韻資料表[[#This Row],[調號]])</f>
        <v>nuat8</v>
      </c>
      <c r="D3463" s="206" t="s">
        <v>10773</v>
      </c>
      <c r="E3463" s="208" t="s">
        <v>770</v>
      </c>
      <c r="F3463" s="205">
        <v>16</v>
      </c>
      <c r="G3463" s="209" t="s">
        <v>11811</v>
      </c>
      <c r="H3463" s="205">
        <f xml:space="preserve"> LEN(小韻資料表[[#This Row],[小韻字集]])</f>
        <v>4</v>
      </c>
      <c r="I3463" s="205" cm="1">
        <f t="array" ref="I3463" xml:space="preserve"> MATCH(TRUE, ISNUMBER( SEARCH( LEFT(小韻資料表[[#This Row],[切語]],1), 切語上字資料表[切語上字]) ), 0)</f>
        <v>12</v>
      </c>
      <c r="J3463" s="210" t="str" cm="1">
        <f t="array" ref="J3463" xml:space="preserve"> INDEX(切語上字資料表[聲母], 小韻資料表[[#This Row],[上字表識別號]])</f>
        <v>娘</v>
      </c>
      <c r="K3463" s="210" t="str" cm="1">
        <f t="array" ref="K3463" xml:space="preserve"> INDEX(切語上字資料表[聲母拼音碼], 小韻資料表[[#This Row],[上字表識別號]])</f>
        <v>n</v>
      </c>
      <c r="L3463" s="210" t="str" cm="1">
        <f t="array" ref="L3463" xml:space="preserve"> INDEX(切語上字資料表[清濁], 小韻資料表[[#This Row],[上字表識別號]])</f>
        <v>次濁</v>
      </c>
      <c r="M3463" s="223" t="str" cm="1">
        <f t="array" ref="M3463" xml:space="preserve"> INDEX(切語上字資料表[發送收], 小韻資料表[[#This Row],[上字表識別號]])</f>
        <v>收聲</v>
      </c>
      <c r="N3463" s="205" cm="1">
        <f t="array" ref="N3463" xml:space="preserve"> MATCH(TRUE, ISNUMBER( SEARCH( RIGHT(小韻資料表[[#This Row],[切語]],1), 切語下字資料表[切語下字]) ), 0)</f>
        <v>180</v>
      </c>
      <c r="O3463" s="207" t="str" cm="1">
        <f t="array" ref="O3463" xml:space="preserve"> INDEX(切語下字資料表[韻母], 小韻資料表[[#This Row],[下字表識別號]])</f>
        <v>鎋合2</v>
      </c>
      <c r="P3463" s="207" t="str" cm="1">
        <f t="array" ref="P3463" xml:space="preserve"> INDEX(切語下字資料表[韻母拼音碼], 小韻資料表[[#This Row],[下字表識別號]])</f>
        <v>uat</v>
      </c>
      <c r="Q3463" s="210" t="str" cm="1">
        <f t="array" ref="Q3463" xml:space="preserve"> INDEX(設定表!$C$19:$C$23, INT( LEFT(小韻資料表[[#This Row],[目次編碼]],1) ))</f>
        <v>入</v>
      </c>
      <c r="R3463" s="210">
        <f xml:space="preserve">  INDEX(設定表!$C$8:$C$15, MATCH( (RIGHT(小韻資料表[[#This Row],[清濁]]) &amp; 小韻資料表[[#This Row],[調]]), 設定表!$B$8:$B$15, 0))</f>
        <v>8</v>
      </c>
      <c r="S3463" s="205" t="s">
        <v>309</v>
      </c>
      <c r="T3463" s="205" t="s">
        <v>309</v>
      </c>
      <c r="U3463" s="226" t="s">
        <v>309</v>
      </c>
      <c r="V3463" s="146" t="s">
        <v>309</v>
      </c>
      <c r="X3463" s="135"/>
      <c r="Y3463" s="135"/>
      <c r="AA3463" s="135"/>
      <c r="AB3463" s="134"/>
      <c r="AC3463" s="135"/>
      <c r="AD3463" s="135"/>
      <c r="AH3463" s="135"/>
      <c r="AI3463" s="135"/>
    </row>
    <row r="3464" spans="1:35" ht="31.5">
      <c r="A3464" s="205">
        <v>3460</v>
      </c>
      <c r="B3464" s="206" t="s">
        <v>11812</v>
      </c>
      <c r="C3464" s="207" t="str">
        <f xml:space="preserve"> _xlfn.CONCAT(小韻資料表[[#This Row],[聲母拼音碼]],小韻資料表[[#This Row],[韻母拼音碼]],小韻資料表[[#This Row],[調號]])</f>
        <v>pat4</v>
      </c>
      <c r="D3464" s="206" t="s">
        <v>11813</v>
      </c>
      <c r="E3464" s="208" t="s">
        <v>770</v>
      </c>
      <c r="F3464" s="205">
        <v>17</v>
      </c>
      <c r="G3464" s="209" t="s">
        <v>11814</v>
      </c>
      <c r="H3464" s="205">
        <f xml:space="preserve"> LEN(小韻資料表[[#This Row],[小韻字集]])</f>
        <v>2</v>
      </c>
      <c r="I3464" s="205" cm="1">
        <f t="array" ref="I3464" xml:space="preserve"> MATCH(TRUE, ISNUMBER( SEARCH( LEFT(小韻資料表[[#This Row],[切語]],1), 切語上字資料表[切語上字]) ), 0)</f>
        <v>13</v>
      </c>
      <c r="J3464" s="210" t="str" cm="1">
        <f t="array" ref="J3464" xml:space="preserve"> INDEX(切語上字資料表[聲母], 小韻資料表[[#This Row],[上字表識別號]])</f>
        <v>幫</v>
      </c>
      <c r="K3464" s="210" t="str" cm="1">
        <f t="array" ref="K3464" xml:space="preserve"> INDEX(切語上字資料表[聲母拼音碼], 小韻資料表[[#This Row],[上字表識別號]])</f>
        <v>p</v>
      </c>
      <c r="L3464" s="210" t="str" cm="1">
        <f t="array" ref="L3464" xml:space="preserve"> INDEX(切語上字資料表[清濁], 小韻資料表[[#This Row],[上字表識別號]])</f>
        <v>全清</v>
      </c>
      <c r="M3464" s="223" t="str" cm="1">
        <f t="array" ref="M3464" xml:space="preserve"> INDEX(切語上字資料表[發送收], 小韻資料表[[#This Row],[上字表識別號]])</f>
        <v>發聲</v>
      </c>
      <c r="N3464" s="205" cm="1">
        <f t="array" ref="N3464" xml:space="preserve"> MATCH(TRUE, ISNUMBER( SEARCH( RIGHT(小韻資料表[[#This Row],[切語]],1), 切語下字資料表[切語下字]) ), 0)</f>
        <v>176</v>
      </c>
      <c r="O3464" s="207" t="str" cm="1">
        <f t="array" ref="O3464" xml:space="preserve"> INDEX(切語下字資料表[韻母], 小韻資料表[[#This Row],[下字表識別號]])</f>
        <v>鎋開2</v>
      </c>
      <c r="P3464" s="207" t="str" cm="1">
        <f t="array" ref="P3464" xml:space="preserve"> INDEX(切語下字資料表[韻母拼音碼], 小韻資料表[[#This Row],[下字表識別號]])</f>
        <v>at</v>
      </c>
      <c r="Q3464" s="210" t="str" cm="1">
        <f t="array" ref="Q3464" xml:space="preserve"> INDEX(設定表!$C$19:$C$23, INT( LEFT(小韻資料表[[#This Row],[目次編碼]],1) ))</f>
        <v>入</v>
      </c>
      <c r="R3464" s="210">
        <f xml:space="preserve">  INDEX(設定表!$C$8:$C$15, MATCH( (RIGHT(小韻資料表[[#This Row],[清濁]]) &amp; 小韻資料表[[#This Row],[調]]), 設定表!$B$8:$B$15, 0))</f>
        <v>4</v>
      </c>
      <c r="S3464" s="205" t="s">
        <v>309</v>
      </c>
      <c r="T3464" s="205" t="s">
        <v>309</v>
      </c>
      <c r="U3464" s="226" t="s">
        <v>309</v>
      </c>
      <c r="V3464" s="147" t="s">
        <v>309</v>
      </c>
      <c r="X3464" s="135"/>
      <c r="Y3464" s="135"/>
      <c r="AA3464" s="135"/>
      <c r="AB3464" s="134"/>
      <c r="AC3464" s="135"/>
      <c r="AD3464" s="135"/>
      <c r="AH3464" s="135"/>
      <c r="AI3464" s="135"/>
    </row>
    <row r="3465" spans="1:35" ht="31.5">
      <c r="A3465" s="205">
        <v>3461</v>
      </c>
      <c r="B3465" s="206" t="s">
        <v>11815</v>
      </c>
      <c r="C3465" s="207" t="str">
        <f xml:space="preserve"> _xlfn.CONCAT(小韻資料表[[#This Row],[聲母拼音碼]],小韻資料表[[#This Row],[韻母拼音碼]],小韻資料表[[#This Row],[調號]])</f>
        <v>kat4</v>
      </c>
      <c r="D3465" s="206" t="s">
        <v>11816</v>
      </c>
      <c r="E3465" s="208" t="s">
        <v>770</v>
      </c>
      <c r="F3465" s="205">
        <v>18</v>
      </c>
      <c r="G3465" s="209" t="s">
        <v>11817</v>
      </c>
      <c r="H3465" s="205">
        <f xml:space="preserve"> LEN(小韻資料表[[#This Row],[小韻字集]])</f>
        <v>6</v>
      </c>
      <c r="I3465" s="205" cm="1">
        <f t="array" ref="I3465" xml:space="preserve"> MATCH(TRUE, ISNUMBER( SEARCH( LEFT(小韻資料表[[#This Row],[切語]],1), 切語上字資料表[切語上字]) ), 0)</f>
        <v>1</v>
      </c>
      <c r="J3465" s="210" t="str" cm="1">
        <f t="array" ref="J3465" xml:space="preserve"> INDEX(切語上字資料表[聲母], 小韻資料表[[#This Row],[上字表識別號]])</f>
        <v>見</v>
      </c>
      <c r="K3465" s="210" t="str" cm="1">
        <f t="array" ref="K3465" xml:space="preserve"> INDEX(切語上字資料表[聲母拼音碼], 小韻資料表[[#This Row],[上字表識別號]])</f>
        <v>k</v>
      </c>
      <c r="L3465" s="210" t="str" cm="1">
        <f t="array" ref="L3465" xml:space="preserve"> INDEX(切語上字資料表[清濁], 小韻資料表[[#This Row],[上字表識別號]])</f>
        <v>全清</v>
      </c>
      <c r="M3465" s="223" t="str" cm="1">
        <f t="array" ref="M3465" xml:space="preserve"> INDEX(切語上字資料表[發送收], 小韻資料表[[#This Row],[上字表識別號]])</f>
        <v>發聲</v>
      </c>
      <c r="N3465" s="205" cm="1">
        <f t="array" ref="N3465" xml:space="preserve"> MATCH(TRUE, ISNUMBER( SEARCH( RIGHT(小韻資料表[[#This Row],[切語]],1), 切語下字資料表[切語下字]) ), 0)</f>
        <v>176</v>
      </c>
      <c r="O3465" s="207" t="str" cm="1">
        <f t="array" ref="O3465" xml:space="preserve"> INDEX(切語下字資料表[韻母], 小韻資料表[[#This Row],[下字表識別號]])</f>
        <v>鎋開2</v>
      </c>
      <c r="P3465" s="207" t="str" cm="1">
        <f t="array" ref="P3465" xml:space="preserve"> INDEX(切語下字資料表[韻母拼音碼], 小韻資料表[[#This Row],[下字表識別號]])</f>
        <v>at</v>
      </c>
      <c r="Q3465" s="210" t="str" cm="1">
        <f t="array" ref="Q3465" xml:space="preserve"> INDEX(設定表!$C$19:$C$23, INT( LEFT(小韻資料表[[#This Row],[目次編碼]],1) ))</f>
        <v>入</v>
      </c>
      <c r="R3465" s="210">
        <f xml:space="preserve">  INDEX(設定表!$C$8:$C$15, MATCH( (RIGHT(小韻資料表[[#This Row],[清濁]]) &amp; 小韻資料表[[#This Row],[調]]), 設定表!$B$8:$B$15, 0))</f>
        <v>4</v>
      </c>
      <c r="S3465" s="205" t="s">
        <v>309</v>
      </c>
      <c r="T3465" s="205" t="s">
        <v>309</v>
      </c>
      <c r="U3465" s="226" t="s">
        <v>309</v>
      </c>
      <c r="V3465" s="146" t="s">
        <v>309</v>
      </c>
      <c r="X3465" s="135"/>
      <c r="Y3465" s="135"/>
      <c r="AA3465" s="135"/>
      <c r="AB3465" s="134"/>
      <c r="AC3465" s="135"/>
      <c r="AD3465" s="135"/>
      <c r="AH3465" s="135"/>
      <c r="AI3465" s="135"/>
    </row>
    <row r="3466" spans="1:35" ht="31.5">
      <c r="A3466" s="205">
        <v>3462</v>
      </c>
      <c r="B3466" s="206" t="s">
        <v>11818</v>
      </c>
      <c r="C3466" s="207" t="str">
        <f xml:space="preserve"> _xlfn.CONCAT(小韻資料表[[#This Row],[聲母拼音碼]],小韻資料表[[#This Row],[韻母拼音碼]],小韻資料表[[#This Row],[調號]])</f>
        <v>cat8</v>
      </c>
      <c r="D3466" s="206" t="s">
        <v>11819</v>
      </c>
      <c r="E3466" s="208" t="s">
        <v>770</v>
      </c>
      <c r="F3466" s="205">
        <v>19</v>
      </c>
      <c r="G3466" s="209" t="s">
        <v>11820</v>
      </c>
      <c r="H3466" s="205">
        <f xml:space="preserve"> LEN(小韻資料表[[#This Row],[小韻字集]])</f>
        <v>4</v>
      </c>
      <c r="I3466" s="205" cm="1">
        <f t="array" ref="I3466" xml:space="preserve"> MATCH(TRUE, ISNUMBER( SEARCH( LEFT(小韻資料表[[#This Row],[切語]],1), 切語上字資料表[切語上字]) ), 0)</f>
        <v>28</v>
      </c>
      <c r="J3466" s="210" t="str" cm="1">
        <f t="array" ref="J3466" xml:space="preserve"> INDEX(切語上字資料表[聲母], 小韻資料表[[#This Row],[上字表識別號]])</f>
        <v>床</v>
      </c>
      <c r="K3466" s="210" t="str" cm="1">
        <f t="array" ref="K3466" xml:space="preserve"> INDEX(切語上字資料表[聲母拼音碼], 小韻資料表[[#This Row],[上字表識別號]])</f>
        <v>c</v>
      </c>
      <c r="L3466" s="210" t="str" cm="1">
        <f t="array" ref="L3466" xml:space="preserve"> INDEX(切語上字資料表[清濁], 小韻資料表[[#This Row],[上字表識別號]])</f>
        <v>全濁</v>
      </c>
      <c r="M3466" s="223" cm="1">
        <f t="array" ref="M3466" xml:space="preserve"> INDEX(切語上字資料表[發送收], 小韻資料表[[#This Row],[上字表識別號]])</f>
        <v>0</v>
      </c>
      <c r="N3466" s="205" cm="1">
        <f t="array" ref="N3466" xml:space="preserve"> MATCH(TRUE, ISNUMBER( SEARCH( RIGHT(小韻資料表[[#This Row],[切語]],1), 切語下字資料表[切語下字]) ), 0)</f>
        <v>176</v>
      </c>
      <c r="O3466" s="207" t="str" cm="1">
        <f t="array" ref="O3466" xml:space="preserve"> INDEX(切語下字資料表[韻母], 小韻資料表[[#This Row],[下字表識別號]])</f>
        <v>鎋開2</v>
      </c>
      <c r="P3466" s="207" t="str" cm="1">
        <f t="array" ref="P3466" xml:space="preserve"> INDEX(切語下字資料表[韻母拼音碼], 小韻資料表[[#This Row],[下字表識別號]])</f>
        <v>at</v>
      </c>
      <c r="Q3466" s="210" t="str" cm="1">
        <f t="array" ref="Q3466" xml:space="preserve"> INDEX(設定表!$C$19:$C$23, INT( LEFT(小韻資料表[[#This Row],[目次編碼]],1) ))</f>
        <v>入</v>
      </c>
      <c r="R3466" s="210">
        <f xml:space="preserve">  INDEX(設定表!$C$8:$C$15, MATCH( (RIGHT(小韻資料表[[#This Row],[清濁]]) &amp; 小韻資料表[[#This Row],[調]]), 設定表!$B$8:$B$15, 0))</f>
        <v>8</v>
      </c>
      <c r="S3466" s="211" t="s">
        <v>309</v>
      </c>
      <c r="T3466" s="205" t="s">
        <v>309</v>
      </c>
      <c r="U3466" s="226" t="s">
        <v>11821</v>
      </c>
      <c r="V3466" s="147" t="s">
        <v>309</v>
      </c>
      <c r="X3466" s="135"/>
      <c r="Y3466" s="135"/>
      <c r="AA3466" s="135"/>
      <c r="AB3466" s="134"/>
      <c r="AC3466" s="135"/>
      <c r="AD3466" s="135"/>
      <c r="AH3466" s="135"/>
      <c r="AI3466" s="135"/>
    </row>
    <row r="3467" spans="1:35" ht="31.5">
      <c r="A3467" s="205">
        <v>3463</v>
      </c>
      <c r="B3467" s="206" t="s">
        <v>11822</v>
      </c>
      <c r="C3467" s="207" t="str">
        <f xml:space="preserve"> _xlfn.CONCAT(小韻資料表[[#This Row],[聲母拼音碼]],小韻資料表[[#This Row],[韻母拼音碼]],小韻資料表[[#This Row],[調號]])</f>
        <v>tat4</v>
      </c>
      <c r="D3467" s="206" t="s">
        <v>11823</v>
      </c>
      <c r="E3467" s="208" t="s">
        <v>770</v>
      </c>
      <c r="F3467" s="205">
        <v>20</v>
      </c>
      <c r="G3467" s="209" t="s">
        <v>11824</v>
      </c>
      <c r="H3467" s="205">
        <f xml:space="preserve"> LEN(小韻資料表[[#This Row],[小韻字集]])</f>
        <v>6</v>
      </c>
      <c r="I3467" s="205" cm="1">
        <f t="array" ref="I3467" xml:space="preserve"> MATCH(TRUE, ISNUMBER( SEARCH( LEFT(小韻資料表[[#This Row],[切語]],1), 切語上字資料表[切語上字]) ), 0)</f>
        <v>9</v>
      </c>
      <c r="J3467" s="210" t="str" cm="1">
        <f t="array" ref="J3467" xml:space="preserve"> INDEX(切語上字資料表[聲母], 小韻資料表[[#This Row],[上字表識別號]])</f>
        <v>知</v>
      </c>
      <c r="K3467" s="210" t="str" cm="1">
        <f t="array" ref="K3467" xml:space="preserve"> INDEX(切語上字資料表[聲母拼音碼], 小韻資料表[[#This Row],[上字表識別號]])</f>
        <v>t</v>
      </c>
      <c r="L3467" s="210" t="str" cm="1">
        <f t="array" ref="L3467" xml:space="preserve"> INDEX(切語上字資料表[清濁], 小韻資料表[[#This Row],[上字表識別號]])</f>
        <v>全清</v>
      </c>
      <c r="M3467" s="223" t="str" cm="1">
        <f t="array" ref="M3467" xml:space="preserve"> INDEX(切語上字資料表[發送收], 小韻資料表[[#This Row],[上字表識別號]])</f>
        <v>發聲</v>
      </c>
      <c r="N3467" s="205" cm="1">
        <f t="array" ref="N3467" xml:space="preserve"> MATCH(TRUE, ISNUMBER( SEARCH( RIGHT(小韻資料表[[#This Row],[切語]],1), 切語下字資料表[切語下字]) ), 0)</f>
        <v>176</v>
      </c>
      <c r="O3467" s="207" t="str" cm="1">
        <f t="array" ref="O3467" xml:space="preserve"> INDEX(切語下字資料表[韻母], 小韻資料表[[#This Row],[下字表識別號]])</f>
        <v>鎋開2</v>
      </c>
      <c r="P3467" s="207" t="str" cm="1">
        <f t="array" ref="P3467" xml:space="preserve"> INDEX(切語下字資料表[韻母拼音碼], 小韻資料表[[#This Row],[下字表識別號]])</f>
        <v>at</v>
      </c>
      <c r="Q3467" s="210" t="str" cm="1">
        <f t="array" ref="Q3467" xml:space="preserve"> INDEX(設定表!$C$19:$C$23, INT( LEFT(小韻資料表[[#This Row],[目次編碼]],1) ))</f>
        <v>入</v>
      </c>
      <c r="R3467" s="210">
        <f xml:space="preserve">  INDEX(設定表!$C$8:$C$15, MATCH( (RIGHT(小韻資料表[[#This Row],[清濁]]) &amp; 小韻資料表[[#This Row],[調]]), 設定表!$B$8:$B$15, 0))</f>
        <v>4</v>
      </c>
      <c r="S3467" s="205" t="s">
        <v>309</v>
      </c>
      <c r="T3467" s="205" t="s">
        <v>309</v>
      </c>
      <c r="U3467" s="226" t="s">
        <v>309</v>
      </c>
      <c r="V3467" s="146" t="s">
        <v>309</v>
      </c>
      <c r="X3467" s="135"/>
      <c r="Y3467" s="135"/>
      <c r="AA3467" s="135"/>
      <c r="AB3467" s="134"/>
      <c r="AC3467" s="135"/>
      <c r="AD3467" s="135"/>
      <c r="AH3467" s="135"/>
      <c r="AI3467" s="135"/>
    </row>
    <row r="3468" spans="1:35" ht="31.5">
      <c r="A3468" s="205">
        <v>3464</v>
      </c>
      <c r="B3468" s="206" t="s">
        <v>11825</v>
      </c>
      <c r="C3468" s="207" t="str">
        <f xml:space="preserve"> _xlfn.CONCAT(小韻資料表[[#This Row],[聲母拼音碼]],小韻資料表[[#This Row],[韻母拼音碼]],小韻資料表[[#This Row],[調號]])</f>
        <v>jat8</v>
      </c>
      <c r="D3468" s="206" t="s">
        <v>11826</v>
      </c>
      <c r="E3468" s="208" t="s">
        <v>770</v>
      </c>
      <c r="F3468" s="205">
        <v>21</v>
      </c>
      <c r="G3468" s="209" t="s">
        <v>11826</v>
      </c>
      <c r="H3468" s="205">
        <f xml:space="preserve"> LEN(小韻資料表[[#This Row],[小韻字集]])</f>
        <v>2</v>
      </c>
      <c r="I3468" s="205" cm="1">
        <f t="array" ref="I3468" xml:space="preserve"> MATCH(TRUE, ISNUMBER( SEARCH( LEFT(小韻資料表[[#This Row],[切語]],1), 切語上字資料表[切語上字]) ), 0)</f>
        <v>41</v>
      </c>
      <c r="J3468" s="210" t="str" cm="1">
        <f t="array" ref="J3468" xml:space="preserve"> INDEX(切語上字資料表[聲母], 小韻資料表[[#This Row],[上字表識別號]])</f>
        <v>日</v>
      </c>
      <c r="K3468" s="210" t="str" cm="1">
        <f t="array" ref="K3468" xml:space="preserve"> INDEX(切語上字資料表[聲母拼音碼], 小韻資料表[[#This Row],[上字表識別號]])</f>
        <v>j</v>
      </c>
      <c r="L3468" s="210" t="str" cm="1">
        <f t="array" ref="L3468" xml:space="preserve"> INDEX(切語上字資料表[清濁], 小韻資料表[[#This Row],[上字表識別號]])</f>
        <v>次濁</v>
      </c>
      <c r="M3468" s="223" t="str" cm="1">
        <f t="array" ref="M3468" xml:space="preserve"> INDEX(切語上字資料表[發送收], 小韻資料表[[#This Row],[上字表識別號]])</f>
        <v>收聲</v>
      </c>
      <c r="N3468" s="205" cm="1">
        <f t="array" ref="N3468" xml:space="preserve"> MATCH(TRUE, ISNUMBER( SEARCH( RIGHT(小韻資料表[[#This Row],[切語]],1), 切語下字資料表[切語下字]) ), 0)</f>
        <v>176</v>
      </c>
      <c r="O3468" s="207" t="str" cm="1">
        <f t="array" ref="O3468" xml:space="preserve"> INDEX(切語下字資料表[韻母], 小韻資料表[[#This Row],[下字表識別號]])</f>
        <v>鎋開2</v>
      </c>
      <c r="P3468" s="207" t="str" cm="1">
        <f t="array" ref="P3468" xml:space="preserve"> INDEX(切語下字資料表[韻母拼音碼], 小韻資料表[[#This Row],[下字表識別號]])</f>
        <v>at</v>
      </c>
      <c r="Q3468" s="210" t="str" cm="1">
        <f t="array" ref="Q3468" xml:space="preserve"> INDEX(設定表!$C$19:$C$23, INT( LEFT(小韻資料表[[#This Row],[目次編碼]],1) ))</f>
        <v>入</v>
      </c>
      <c r="R3468" s="210">
        <f xml:space="preserve">  INDEX(設定表!$C$8:$C$15, MATCH( (RIGHT(小韻資料表[[#This Row],[清濁]]) &amp; 小韻資料表[[#This Row],[調]]), 設定表!$B$8:$B$15, 0))</f>
        <v>8</v>
      </c>
      <c r="S3468" s="205" t="s">
        <v>11827</v>
      </c>
      <c r="T3468" s="205" t="s">
        <v>309</v>
      </c>
      <c r="U3468" s="226" t="s">
        <v>309</v>
      </c>
      <c r="V3468" s="147" t="s">
        <v>309</v>
      </c>
      <c r="X3468" s="135"/>
      <c r="Y3468" s="135"/>
      <c r="AA3468" s="135"/>
      <c r="AB3468" s="134"/>
      <c r="AC3468" s="135"/>
      <c r="AD3468" s="135"/>
      <c r="AH3468" s="135"/>
      <c r="AI3468" s="135"/>
    </row>
    <row r="3469" spans="1:35" ht="31.5">
      <c r="A3469" s="205">
        <v>3465</v>
      </c>
      <c r="B3469" s="206" t="s">
        <v>11828</v>
      </c>
      <c r="C3469" s="207" t="str">
        <f xml:space="preserve"> _xlfn.CONCAT(小韻資料表[[#This Row],[聲母拼音碼]],小韻資料表[[#This Row],[韻母拼音碼]],小韻資料表[[#This Row],[調號]])</f>
        <v>siat4</v>
      </c>
      <c r="D3469" s="206" t="s">
        <v>791</v>
      </c>
      <c r="E3469" s="208" t="s">
        <v>790</v>
      </c>
      <c r="F3469" s="205">
        <v>1</v>
      </c>
      <c r="G3469" s="209" t="s">
        <v>11829</v>
      </c>
      <c r="H3469" s="205">
        <f xml:space="preserve"> LEN(小韻資料表[[#This Row],[小韻字集]])</f>
        <v>15</v>
      </c>
      <c r="I3469" s="205" cm="1">
        <f t="array" ref="I3469" xml:space="preserve"> MATCH(TRUE, ISNUMBER( SEARCH( LEFT(小韻資料表[[#This Row],[切語]],1), 切語上字資料表[切語上字]) ), 0)</f>
        <v>24</v>
      </c>
      <c r="J3469" s="210" t="str" cm="1">
        <f t="array" ref="J3469" xml:space="preserve"> INDEX(切語上字資料表[聲母], 小韻資料表[[#This Row],[上字表識別號]])</f>
        <v>心</v>
      </c>
      <c r="K3469" s="210" t="str" cm="1">
        <f t="array" ref="K3469" xml:space="preserve"> INDEX(切語上字資料表[聲母拼音碼], 小韻資料表[[#This Row],[上字表識別號]])</f>
        <v>s</v>
      </c>
      <c r="L3469" s="210" t="str" cm="1">
        <f t="array" ref="L3469" xml:space="preserve"> INDEX(切語上字資料表[清濁], 小韻資料表[[#This Row],[上字表識別號]])</f>
        <v>全清</v>
      </c>
      <c r="M3469" s="223" t="str" cm="1">
        <f t="array" ref="M3469" xml:space="preserve"> INDEX(切語上字資料表[發送收], 小韻資料表[[#This Row],[上字表識別號]])</f>
        <v>送氣</v>
      </c>
      <c r="N3469" s="205" cm="1">
        <f t="array" ref="N3469" xml:space="preserve"> MATCH(TRUE, ISNUMBER( SEARCH( RIGHT(小韻資料表[[#This Row],[切語]],1), 切語下字資料表[切語下字]) ), 0)</f>
        <v>184</v>
      </c>
      <c r="O3469" s="207" t="str" cm="1">
        <f t="array" ref="O3469" xml:space="preserve"> INDEX(切語下字資料表[韻母], 小韻資料表[[#This Row],[下字表識別號]])</f>
        <v>屑開4</v>
      </c>
      <c r="P3469" s="207" t="str" cm="1">
        <f t="array" ref="P3469" xml:space="preserve"> INDEX(切語下字資料表[韻母拼音碼], 小韻資料表[[#This Row],[下字表識別號]])</f>
        <v>iat</v>
      </c>
      <c r="Q3469" s="210" t="str" cm="1">
        <f t="array" ref="Q3469" xml:space="preserve"> INDEX(設定表!$C$19:$C$23, INT( LEFT(小韻資料表[[#This Row],[目次編碼]],1) ))</f>
        <v>入</v>
      </c>
      <c r="R3469" s="210">
        <f xml:space="preserve">  INDEX(設定表!$C$8:$C$15, MATCH( (RIGHT(小韻資料表[[#This Row],[清濁]]) &amp; 小韻資料表[[#This Row],[調]]), 設定表!$B$8:$B$15, 0))</f>
        <v>4</v>
      </c>
      <c r="S3469" s="205" t="s">
        <v>11830</v>
      </c>
      <c r="T3469" s="205" t="s">
        <v>309</v>
      </c>
      <c r="U3469" s="226" t="s">
        <v>309</v>
      </c>
      <c r="V3469" s="146" t="s">
        <v>309</v>
      </c>
      <c r="X3469" s="135"/>
      <c r="Y3469" s="135"/>
      <c r="AA3469" s="135"/>
      <c r="AB3469" s="134"/>
      <c r="AC3469" s="135"/>
      <c r="AD3469" s="135"/>
      <c r="AH3469" s="135"/>
      <c r="AI3469" s="135"/>
    </row>
    <row r="3470" spans="1:35" ht="31.5">
      <c r="A3470" s="205">
        <v>3466</v>
      </c>
      <c r="B3470" s="206" t="s">
        <v>11831</v>
      </c>
      <c r="C3470" s="207" t="str">
        <f xml:space="preserve"> _xlfn.CONCAT(小韻資料表[[#This Row],[聲母拼音碼]],小韻資料表[[#This Row],[韻母拼音碼]],小韻資料表[[#This Row],[調號]])</f>
        <v>chiat4</v>
      </c>
      <c r="D3470" s="206" t="s">
        <v>11832</v>
      </c>
      <c r="E3470" s="208" t="s">
        <v>790</v>
      </c>
      <c r="F3470" s="205">
        <v>2</v>
      </c>
      <c r="G3470" s="209" t="s">
        <v>11833</v>
      </c>
      <c r="H3470" s="205">
        <f xml:space="preserve"> LEN(小韻資料表[[#This Row],[小韻字集]])</f>
        <v>9</v>
      </c>
      <c r="I3470" s="205" cm="1">
        <f t="array" ref="I3470" xml:space="preserve"> MATCH(TRUE, ISNUMBER( SEARCH( LEFT(小韻資料表[[#This Row],[切語]],1), 切語上字資料表[切語上字]) ), 0)</f>
        <v>22</v>
      </c>
      <c r="J3470" s="210" t="str" cm="1">
        <f t="array" ref="J3470" xml:space="preserve"> INDEX(切語上字資料表[聲母], 小韻資料表[[#This Row],[上字表識別號]])</f>
        <v>清</v>
      </c>
      <c r="K3470" s="210" t="str" cm="1">
        <f t="array" ref="K3470" xml:space="preserve"> INDEX(切語上字資料表[聲母拼音碼], 小韻資料表[[#This Row],[上字表識別號]])</f>
        <v>ch</v>
      </c>
      <c r="L3470" s="210" t="str" cm="1">
        <f t="array" ref="L3470" xml:space="preserve"> INDEX(切語上字資料表[清濁], 小韻資料表[[#This Row],[上字表識別號]])</f>
        <v>次清</v>
      </c>
      <c r="M3470" s="223" t="str" cm="1">
        <f t="array" ref="M3470" xml:space="preserve"> INDEX(切語上字資料表[發送收], 小韻資料表[[#This Row],[上字表識別號]])</f>
        <v>送氣</v>
      </c>
      <c r="N3470" s="205" cm="1">
        <f t="array" ref="N3470" xml:space="preserve"> MATCH(TRUE, ISNUMBER( SEARCH( RIGHT(小韻資料表[[#This Row],[切語]],1), 切語下字資料表[切語下字]) ), 0)</f>
        <v>184</v>
      </c>
      <c r="O3470" s="207" t="str" cm="1">
        <f t="array" ref="O3470" xml:space="preserve"> INDEX(切語下字資料表[韻母], 小韻資料表[[#This Row],[下字表識別號]])</f>
        <v>屑開4</v>
      </c>
      <c r="P3470" s="207" t="str" cm="1">
        <f t="array" ref="P3470" xml:space="preserve"> INDEX(切語下字資料表[韻母拼音碼], 小韻資料表[[#This Row],[下字表識別號]])</f>
        <v>iat</v>
      </c>
      <c r="Q3470" s="210" t="str" cm="1">
        <f t="array" ref="Q3470" xml:space="preserve"> INDEX(設定表!$C$19:$C$23, INT( LEFT(小韻資料表[[#This Row],[目次編碼]],1) ))</f>
        <v>入</v>
      </c>
      <c r="R3470" s="210">
        <f xml:space="preserve">  INDEX(設定表!$C$8:$C$15, MATCH( (RIGHT(小韻資料表[[#This Row],[清濁]]) &amp; 小韻資料表[[#This Row],[調]]), 設定表!$B$8:$B$15, 0))</f>
        <v>4</v>
      </c>
      <c r="S3470" s="205" t="s">
        <v>309</v>
      </c>
      <c r="T3470" s="205" t="s">
        <v>309</v>
      </c>
      <c r="U3470" s="226" t="s">
        <v>309</v>
      </c>
      <c r="V3470" s="147" t="s">
        <v>309</v>
      </c>
      <c r="X3470" s="135"/>
      <c r="Y3470" s="135"/>
      <c r="AA3470" s="135"/>
      <c r="AB3470" s="134"/>
      <c r="AC3470" s="135"/>
      <c r="AD3470" s="135"/>
      <c r="AH3470" s="135"/>
      <c r="AI3470" s="135"/>
    </row>
    <row r="3471" spans="1:35" ht="31.5">
      <c r="A3471" s="205">
        <v>3467</v>
      </c>
      <c r="B3471" s="206" t="s">
        <v>11834</v>
      </c>
      <c r="C3471" s="207" t="str">
        <f xml:space="preserve"> _xlfn.CONCAT(小韻資料表[[#This Row],[聲母拼音碼]],小韻資料表[[#This Row],[韻母拼音碼]],小韻資料表[[#This Row],[調號]])</f>
        <v>kiat4</v>
      </c>
      <c r="D3471" s="206" t="s">
        <v>11835</v>
      </c>
      <c r="E3471" s="208" t="s">
        <v>790</v>
      </c>
      <c r="F3471" s="205">
        <v>3</v>
      </c>
      <c r="G3471" s="209" t="s">
        <v>11836</v>
      </c>
      <c r="H3471" s="205">
        <f xml:space="preserve"> LEN(小韻資料表[[#This Row],[小韻字集]])</f>
        <v>20</v>
      </c>
      <c r="I3471" s="205" cm="1">
        <f t="array" ref="I3471" xml:space="preserve"> MATCH(TRUE, ISNUMBER( SEARCH( LEFT(小韻資料表[[#This Row],[切語]],1), 切語上字資料表[切語上字]) ), 0)</f>
        <v>1</v>
      </c>
      <c r="J3471" s="210" t="str" cm="1">
        <f t="array" ref="J3471" xml:space="preserve"> INDEX(切語上字資料表[聲母], 小韻資料表[[#This Row],[上字表識別號]])</f>
        <v>見</v>
      </c>
      <c r="K3471" s="210" t="str" cm="1">
        <f t="array" ref="K3471" xml:space="preserve"> INDEX(切語上字資料表[聲母拼音碼], 小韻資料表[[#This Row],[上字表識別號]])</f>
        <v>k</v>
      </c>
      <c r="L3471" s="210" t="str" cm="1">
        <f t="array" ref="L3471" xml:space="preserve"> INDEX(切語上字資料表[清濁], 小韻資料表[[#This Row],[上字表識別號]])</f>
        <v>全清</v>
      </c>
      <c r="M3471" s="223" t="str" cm="1">
        <f t="array" ref="M3471" xml:space="preserve"> INDEX(切語上字資料表[發送收], 小韻資料表[[#This Row],[上字表識別號]])</f>
        <v>發聲</v>
      </c>
      <c r="N3471" s="205" cm="1">
        <f t="array" ref="N3471" xml:space="preserve"> MATCH(TRUE, ISNUMBER( SEARCH( RIGHT(小韻資料表[[#This Row],[切語]],1), 切語下字資料表[切語下字]) ), 0)</f>
        <v>184</v>
      </c>
      <c r="O3471" s="207" t="str" cm="1">
        <f t="array" ref="O3471" xml:space="preserve"> INDEX(切語下字資料表[韻母], 小韻資料表[[#This Row],[下字表識別號]])</f>
        <v>屑開4</v>
      </c>
      <c r="P3471" s="207" t="str" cm="1">
        <f t="array" ref="P3471" xml:space="preserve"> INDEX(切語下字資料表[韻母拼音碼], 小韻資料表[[#This Row],[下字表識別號]])</f>
        <v>iat</v>
      </c>
      <c r="Q3471" s="210" t="str" cm="1">
        <f t="array" ref="Q3471" xml:space="preserve"> INDEX(設定表!$C$19:$C$23, INT( LEFT(小韻資料表[[#This Row],[目次編碼]],1) ))</f>
        <v>入</v>
      </c>
      <c r="R3471" s="210">
        <f xml:space="preserve">  INDEX(設定表!$C$8:$C$15, MATCH( (RIGHT(小韻資料表[[#This Row],[清濁]]) &amp; 小韻資料表[[#This Row],[調]]), 設定表!$B$8:$B$15, 0))</f>
        <v>4</v>
      </c>
      <c r="S3471" s="205" t="s">
        <v>309</v>
      </c>
      <c r="T3471" s="205" t="s">
        <v>309</v>
      </c>
      <c r="U3471" s="226" t="s">
        <v>309</v>
      </c>
      <c r="V3471" s="146" t="s">
        <v>309</v>
      </c>
      <c r="X3471" s="135"/>
      <c r="Y3471" s="135"/>
      <c r="AA3471" s="135"/>
      <c r="AB3471" s="134"/>
      <c r="AC3471" s="135"/>
      <c r="AD3471" s="135"/>
      <c r="AH3471" s="135"/>
      <c r="AI3471" s="135"/>
    </row>
    <row r="3472" spans="1:35" ht="31.5">
      <c r="A3472" s="205">
        <v>3468</v>
      </c>
      <c r="B3472" s="206" t="s">
        <v>11837</v>
      </c>
      <c r="C3472" s="207" t="str">
        <f xml:space="preserve"> _xlfn.CONCAT(小韻資料表[[#This Row],[聲母拼音碼]],小韻資料表[[#This Row],[韻母拼音碼]],小韻資料表[[#This Row],[調號]])</f>
        <v>ciat4</v>
      </c>
      <c r="D3472" s="206" t="s">
        <v>11838</v>
      </c>
      <c r="E3472" s="208" t="s">
        <v>790</v>
      </c>
      <c r="F3472" s="205">
        <v>4</v>
      </c>
      <c r="G3472" s="209" t="s">
        <v>11839</v>
      </c>
      <c r="H3472" s="205">
        <f xml:space="preserve"> LEN(小韻資料表[[#This Row],[小韻字集]])</f>
        <v>19</v>
      </c>
      <c r="I3472" s="205" cm="1">
        <f t="array" ref="I3472" xml:space="preserve"> MATCH(TRUE, ISNUMBER( SEARCH( LEFT(小韻資料表[[#This Row],[切語]],1), 切語上字資料表[切語上字]) ), 0)</f>
        <v>21</v>
      </c>
      <c r="J3472" s="210" t="str" cm="1">
        <f t="array" ref="J3472" xml:space="preserve"> INDEX(切語上字資料表[聲母], 小韻資料表[[#This Row],[上字表識別號]])</f>
        <v>精</v>
      </c>
      <c r="K3472" s="210" t="str" cm="1">
        <f t="array" ref="K3472" xml:space="preserve"> INDEX(切語上字資料表[聲母拼音碼], 小韻資料表[[#This Row],[上字表識別號]])</f>
        <v>c</v>
      </c>
      <c r="L3472" s="210" t="str" cm="1">
        <f t="array" ref="L3472" xml:space="preserve"> INDEX(切語上字資料表[清濁], 小韻資料表[[#This Row],[上字表識別號]])</f>
        <v>全清</v>
      </c>
      <c r="M3472" s="223" t="str" cm="1">
        <f t="array" ref="M3472" xml:space="preserve"> INDEX(切語上字資料表[發送收], 小韻資料表[[#This Row],[上字表識別號]])</f>
        <v>發聲</v>
      </c>
      <c r="N3472" s="205" cm="1">
        <f t="array" ref="N3472" xml:space="preserve"> MATCH(TRUE, ISNUMBER( SEARCH( RIGHT(小韻資料表[[#This Row],[切語]],1), 切語下字資料表[切語下字]) ), 0)</f>
        <v>184</v>
      </c>
      <c r="O3472" s="207" t="str" cm="1">
        <f t="array" ref="O3472" xml:space="preserve"> INDEX(切語下字資料表[韻母], 小韻資料表[[#This Row],[下字表識別號]])</f>
        <v>屑開4</v>
      </c>
      <c r="P3472" s="207" t="str" cm="1">
        <f t="array" ref="P3472" xml:space="preserve"> INDEX(切語下字資料表[韻母拼音碼], 小韻資料表[[#This Row],[下字表識別號]])</f>
        <v>iat</v>
      </c>
      <c r="Q3472" s="210" t="str" cm="1">
        <f t="array" ref="Q3472" xml:space="preserve"> INDEX(設定表!$C$19:$C$23, INT( LEFT(小韻資料表[[#This Row],[目次編碼]],1) ))</f>
        <v>入</v>
      </c>
      <c r="R3472" s="210">
        <f xml:space="preserve">  INDEX(設定表!$C$8:$C$15, MATCH( (RIGHT(小韻資料表[[#This Row],[清濁]]) &amp; 小韻資料表[[#This Row],[調]]), 設定表!$B$8:$B$15, 0))</f>
        <v>4</v>
      </c>
      <c r="S3472" s="205" t="s">
        <v>11840</v>
      </c>
      <c r="T3472" s="205" t="s">
        <v>11841</v>
      </c>
      <c r="U3472" s="226" t="s">
        <v>11842</v>
      </c>
      <c r="V3472" s="147" t="s">
        <v>309</v>
      </c>
      <c r="X3472" s="135"/>
      <c r="Y3472" s="135"/>
      <c r="AA3472" s="135"/>
      <c r="AB3472" s="134"/>
      <c r="AC3472" s="135"/>
      <c r="AD3472" s="135"/>
      <c r="AH3472" s="135"/>
      <c r="AI3472" s="135"/>
    </row>
    <row r="3473" spans="1:35" ht="31.5">
      <c r="A3473" s="205">
        <v>3469</v>
      </c>
      <c r="B3473" s="206" t="s">
        <v>11843</v>
      </c>
      <c r="C3473" s="207" t="str">
        <f xml:space="preserve"> _xlfn.CONCAT(小韻資料表[[#This Row],[聲母拼音碼]],小韻資料表[[#This Row],[韻母拼音碼]],小韻資料表[[#This Row],[調號]])</f>
        <v>hiat4</v>
      </c>
      <c r="D3473" s="206" t="s">
        <v>11844</v>
      </c>
      <c r="E3473" s="208" t="s">
        <v>790</v>
      </c>
      <c r="F3473" s="205">
        <v>5</v>
      </c>
      <c r="G3473" s="209" t="s">
        <v>11845</v>
      </c>
      <c r="H3473" s="205">
        <f xml:space="preserve"> LEN(小韻資料表[[#This Row],[小韻字集]])</f>
        <v>13</v>
      </c>
      <c r="I3473" s="205" cm="1">
        <f t="array" ref="I3473" xml:space="preserve"> MATCH(TRUE, ISNUMBER( SEARCH( LEFT(小韻資料表[[#This Row],[切語]],1), 切語上字資料表[切語上字]) ), 0)</f>
        <v>36</v>
      </c>
      <c r="J3473" s="210" t="str" cm="1">
        <f t="array" ref="J3473" xml:space="preserve"> INDEX(切語上字資料表[聲母], 小韻資料表[[#This Row],[上字表識別號]])</f>
        <v>曉</v>
      </c>
      <c r="K3473" s="210" t="str" cm="1">
        <f t="array" ref="K3473" xml:space="preserve"> INDEX(切語上字資料表[聲母拼音碼], 小韻資料表[[#This Row],[上字表識別號]])</f>
        <v>h</v>
      </c>
      <c r="L3473" s="210" t="str" cm="1">
        <f t="array" ref="L3473" xml:space="preserve"> INDEX(切語上字資料表[清濁], 小韻資料表[[#This Row],[上字表識別號]])</f>
        <v>次清</v>
      </c>
      <c r="M3473" s="223" t="str" cm="1">
        <f t="array" ref="M3473" xml:space="preserve"> INDEX(切語上字資料表[發送收], 小韻資料表[[#This Row],[上字表識別號]])</f>
        <v>送氣</v>
      </c>
      <c r="N3473" s="205" cm="1">
        <f t="array" ref="N3473" xml:space="preserve"> MATCH(TRUE, ISNUMBER( SEARCH( RIGHT(小韻資料表[[#This Row],[切語]],1), 切語下字資料表[切語下字]) ), 0)</f>
        <v>188</v>
      </c>
      <c r="O3473" s="207" t="str" cm="1">
        <f t="array" ref="O3473" xml:space="preserve"> INDEX(切語下字資料表[韻母], 小韻資料表[[#This Row],[下字表識別號]])</f>
        <v>屑合2</v>
      </c>
      <c r="P3473" s="207" t="str" cm="1">
        <f t="array" ref="P3473" xml:space="preserve"> INDEX(切語下字資料表[韻母拼音碼], 小韻資料表[[#This Row],[下字表識別號]])</f>
        <v>iat</v>
      </c>
      <c r="Q3473" s="210" t="str" cm="1">
        <f t="array" ref="Q3473" xml:space="preserve"> INDEX(設定表!$C$19:$C$23, INT( LEFT(小韻資料表[[#This Row],[目次編碼]],1) ))</f>
        <v>入</v>
      </c>
      <c r="R3473" s="210">
        <f xml:space="preserve">  INDEX(設定表!$C$8:$C$15, MATCH( (RIGHT(小韻資料表[[#This Row],[清濁]]) &amp; 小韻資料表[[#This Row],[調]]), 設定表!$B$8:$B$15, 0))</f>
        <v>4</v>
      </c>
      <c r="S3473" s="205" t="s">
        <v>309</v>
      </c>
      <c r="T3473" s="205" t="s">
        <v>309</v>
      </c>
      <c r="U3473" s="226" t="s">
        <v>309</v>
      </c>
      <c r="V3473" s="146" t="s">
        <v>309</v>
      </c>
      <c r="X3473" s="135"/>
      <c r="Y3473" s="135"/>
      <c r="AA3473" s="135"/>
      <c r="AB3473" s="134"/>
      <c r="AC3473" s="135"/>
      <c r="AD3473" s="135"/>
      <c r="AH3473" s="135"/>
      <c r="AI3473" s="135"/>
    </row>
    <row r="3474" spans="1:35" ht="31.5">
      <c r="A3474" s="205">
        <v>3470</v>
      </c>
      <c r="B3474" s="206" t="s">
        <v>11846</v>
      </c>
      <c r="C3474" s="207" t="str">
        <f xml:space="preserve"> _xlfn.CONCAT(小韻資料表[[#This Row],[聲母拼音碼]],小韻資料表[[#This Row],[韻母拼音碼]],小韻資料表[[#This Row],[調號]])</f>
        <v>khiat4</v>
      </c>
      <c r="D3474" s="206" t="s">
        <v>11847</v>
      </c>
      <c r="E3474" s="208" t="s">
        <v>790</v>
      </c>
      <c r="F3474" s="205">
        <v>6</v>
      </c>
      <c r="G3474" s="209" t="s">
        <v>11848</v>
      </c>
      <c r="H3474" s="205">
        <f xml:space="preserve"> LEN(小韻資料表[[#This Row],[小韻字集]])</f>
        <v>5</v>
      </c>
      <c r="I3474" s="205" cm="1">
        <f t="array" ref="I3474" xml:space="preserve"> MATCH(TRUE, ISNUMBER( SEARCH( LEFT(小韻資料表[[#This Row],[切語]],1), 切語上字資料表[切語上字]) ), 0)</f>
        <v>2</v>
      </c>
      <c r="J3474" s="210" t="str" cm="1">
        <f t="array" ref="J3474" xml:space="preserve"> INDEX(切語上字資料表[聲母], 小韻資料表[[#This Row],[上字表識別號]])</f>
        <v>溪</v>
      </c>
      <c r="K3474" s="210" t="str" cm="1">
        <f t="array" ref="K3474" xml:space="preserve"> INDEX(切語上字資料表[聲母拼音碼], 小韻資料表[[#This Row],[上字表識別號]])</f>
        <v>kh</v>
      </c>
      <c r="L3474" s="210" t="str" cm="1">
        <f t="array" ref="L3474" xml:space="preserve"> INDEX(切語上字資料表[清濁], 小韻資料表[[#This Row],[上字表識別號]])</f>
        <v>次清</v>
      </c>
      <c r="M3474" s="223" t="str" cm="1">
        <f t="array" ref="M3474" xml:space="preserve"> INDEX(切語上字資料表[發送收], 小韻資料表[[#This Row],[上字表識別號]])</f>
        <v>送氣</v>
      </c>
      <c r="N3474" s="205" cm="1">
        <f t="array" ref="N3474" xml:space="preserve"> MATCH(TRUE, ISNUMBER( SEARCH( RIGHT(小韻資料表[[#This Row],[切語]],1), 切語下字資料表[切語下字]) ), 0)</f>
        <v>188</v>
      </c>
      <c r="O3474" s="207" t="str" cm="1">
        <f t="array" ref="O3474" xml:space="preserve"> INDEX(切語下字資料表[韻母], 小韻資料表[[#This Row],[下字表識別號]])</f>
        <v>屑合2</v>
      </c>
      <c r="P3474" s="207" t="str" cm="1">
        <f t="array" ref="P3474" xml:space="preserve"> INDEX(切語下字資料表[韻母拼音碼], 小韻資料表[[#This Row],[下字表識別號]])</f>
        <v>iat</v>
      </c>
      <c r="Q3474" s="210" t="str" cm="1">
        <f t="array" ref="Q3474" xml:space="preserve"> INDEX(設定表!$C$19:$C$23, INT( LEFT(小韻資料表[[#This Row],[目次編碼]],1) ))</f>
        <v>入</v>
      </c>
      <c r="R3474" s="210">
        <f xml:space="preserve">  INDEX(設定表!$C$8:$C$15, MATCH( (RIGHT(小韻資料表[[#This Row],[清濁]]) &amp; 小韻資料表[[#This Row],[調]]), 設定表!$B$8:$B$15, 0))</f>
        <v>4</v>
      </c>
      <c r="S3474" s="205" t="s">
        <v>309</v>
      </c>
      <c r="T3474" s="205" t="s">
        <v>309</v>
      </c>
      <c r="U3474" s="226" t="s">
        <v>309</v>
      </c>
      <c r="V3474" s="147" t="s">
        <v>309</v>
      </c>
      <c r="X3474" s="135"/>
      <c r="Y3474" s="135"/>
      <c r="AA3474" s="135"/>
      <c r="AB3474" s="134"/>
      <c r="AC3474" s="135"/>
      <c r="AD3474" s="135"/>
      <c r="AH3474" s="135"/>
      <c r="AI3474" s="135"/>
    </row>
    <row r="3475" spans="1:35" ht="63">
      <c r="A3475" s="205">
        <v>3471</v>
      </c>
      <c r="B3475" s="206" t="s">
        <v>11849</v>
      </c>
      <c r="C3475" s="207" t="str">
        <f xml:space="preserve"> _xlfn.CONCAT(小韻資料表[[#This Row],[聲母拼音碼]],小韻資料表[[#This Row],[韻母拼音碼]],小韻資料表[[#This Row],[調號]])</f>
        <v>kiat4</v>
      </c>
      <c r="D3475" s="206" t="s">
        <v>11850</v>
      </c>
      <c r="E3475" s="208" t="s">
        <v>790</v>
      </c>
      <c r="F3475" s="205">
        <v>7</v>
      </c>
      <c r="G3475" s="209" t="s">
        <v>11851</v>
      </c>
      <c r="H3475" s="205">
        <f xml:space="preserve"> LEN(小韻資料表[[#This Row],[小韻字集]])</f>
        <v>30</v>
      </c>
      <c r="I3475" s="205" cm="1">
        <f t="array" ref="I3475" xml:space="preserve"> MATCH(TRUE, ISNUMBER( SEARCH( LEFT(小韻資料表[[#This Row],[切語]],1), 切語上字資料表[切語上字]) ), 0)</f>
        <v>1</v>
      </c>
      <c r="J3475" s="210" t="str" cm="1">
        <f t="array" ref="J3475" xml:space="preserve"> INDEX(切語上字資料表[聲母], 小韻資料表[[#This Row],[上字表識別號]])</f>
        <v>見</v>
      </c>
      <c r="K3475" s="210" t="str" cm="1">
        <f t="array" ref="K3475" xml:space="preserve"> INDEX(切語上字資料表[聲母拼音碼], 小韻資料表[[#This Row],[上字表識別號]])</f>
        <v>k</v>
      </c>
      <c r="L3475" s="210" t="str" cm="1">
        <f t="array" ref="L3475" xml:space="preserve"> INDEX(切語上字資料表[清濁], 小韻資料表[[#This Row],[上字表識別號]])</f>
        <v>全清</v>
      </c>
      <c r="M3475" s="223" t="str" cm="1">
        <f t="array" ref="M3475" xml:space="preserve"> INDEX(切語上字資料表[發送收], 小韻資料表[[#This Row],[上字表識別號]])</f>
        <v>發聲</v>
      </c>
      <c r="N3475" s="205" cm="1">
        <f t="array" ref="N3475" xml:space="preserve"> MATCH(TRUE, ISNUMBER( SEARCH( RIGHT(小韻資料表[[#This Row],[切語]],1), 切語下字資料表[切語下字]) ), 0)</f>
        <v>188</v>
      </c>
      <c r="O3475" s="207" t="str" cm="1">
        <f t="array" ref="O3475" xml:space="preserve"> INDEX(切語下字資料表[韻母], 小韻資料表[[#This Row],[下字表識別號]])</f>
        <v>屑合2</v>
      </c>
      <c r="P3475" s="207" t="str" cm="1">
        <f t="array" ref="P3475" xml:space="preserve"> INDEX(切語下字資料表[韻母拼音碼], 小韻資料表[[#This Row],[下字表識別號]])</f>
        <v>iat</v>
      </c>
      <c r="Q3475" s="210" t="str" cm="1">
        <f t="array" ref="Q3475" xml:space="preserve"> INDEX(設定表!$C$19:$C$23, INT( LEFT(小韻資料表[[#This Row],[目次編碼]],1) ))</f>
        <v>入</v>
      </c>
      <c r="R3475" s="210">
        <f xml:space="preserve">  INDEX(設定表!$C$8:$C$15, MATCH( (RIGHT(小韻資料表[[#This Row],[清濁]]) &amp; 小韻資料表[[#This Row],[調]]), 設定表!$B$8:$B$15, 0))</f>
        <v>4</v>
      </c>
      <c r="S3475" s="205" t="s">
        <v>11852</v>
      </c>
      <c r="T3475" s="205" t="s">
        <v>309</v>
      </c>
      <c r="U3475" s="226" t="s">
        <v>11853</v>
      </c>
      <c r="V3475" s="146" t="s">
        <v>309</v>
      </c>
      <c r="X3475" s="135"/>
      <c r="Y3475" s="135"/>
      <c r="AA3475" s="135"/>
      <c r="AB3475" s="134"/>
      <c r="AC3475" s="135"/>
      <c r="AD3475" s="135"/>
      <c r="AH3475" s="135"/>
      <c r="AI3475" s="135"/>
    </row>
    <row r="3476" spans="1:35" ht="31.5">
      <c r="A3476" s="205">
        <v>3472</v>
      </c>
      <c r="B3476" s="206" t="s">
        <v>11854</v>
      </c>
      <c r="C3476" s="207" t="str">
        <f xml:space="preserve"> _xlfn.CONCAT(小韻資料表[[#This Row],[聲母拼音碼]],小韻資料表[[#This Row],[韻母拼音碼]],小韻資料表[[#This Row],[調號]])</f>
        <v>hiat8</v>
      </c>
      <c r="D3476" s="206" t="s">
        <v>11855</v>
      </c>
      <c r="E3476" s="208" t="s">
        <v>790</v>
      </c>
      <c r="F3476" s="205">
        <v>8</v>
      </c>
      <c r="G3476" s="209" t="s">
        <v>11856</v>
      </c>
      <c r="H3476" s="205">
        <f xml:space="preserve"> LEN(小韻資料表[[#This Row],[小韻字集]])</f>
        <v>4</v>
      </c>
      <c r="I3476" s="205" cm="1">
        <f t="array" ref="I3476" xml:space="preserve"> MATCH(TRUE, ISNUMBER( SEARCH( LEFT(小韻資料表[[#This Row],[切語]],1), 切語上字資料表[切語上字]) ), 0)</f>
        <v>37</v>
      </c>
      <c r="J3476" s="210" t="str" cm="1">
        <f t="array" ref="J3476" xml:space="preserve"> INDEX(切語上字資料表[聲母], 小韻資料表[[#This Row],[上字表識別號]])</f>
        <v>匣</v>
      </c>
      <c r="K3476" s="210" t="str" cm="1">
        <f t="array" ref="K3476" xml:space="preserve"> INDEX(切語上字資料表[聲母拼音碼], 小韻資料表[[#This Row],[上字表識別號]])</f>
        <v>h</v>
      </c>
      <c r="L3476" s="210" t="str" cm="1">
        <f t="array" ref="L3476" xml:space="preserve"> INDEX(切語上字資料表[清濁], 小韻資料表[[#This Row],[上字表識別號]])</f>
        <v>全濁</v>
      </c>
      <c r="M3476" s="223" t="str" cm="1">
        <f t="array" ref="M3476" xml:space="preserve"> INDEX(切語上字資料表[發送收], 小韻資料表[[#This Row],[上字表識別號]])</f>
        <v>送氣</v>
      </c>
      <c r="N3476" s="205" cm="1">
        <f t="array" ref="N3476" xml:space="preserve"> MATCH(TRUE, ISNUMBER( SEARCH( RIGHT(小韻資料表[[#This Row],[切語]],1), 切語下字資料表[切語下字]) ), 0)</f>
        <v>188</v>
      </c>
      <c r="O3476" s="207" t="str" cm="1">
        <f t="array" ref="O3476" xml:space="preserve"> INDEX(切語下字資料表[韻母], 小韻資料表[[#This Row],[下字表識別號]])</f>
        <v>屑合2</v>
      </c>
      <c r="P3476" s="207" t="str" cm="1">
        <f t="array" ref="P3476" xml:space="preserve"> INDEX(切語下字資料表[韻母拼音碼], 小韻資料表[[#This Row],[下字表識別號]])</f>
        <v>iat</v>
      </c>
      <c r="Q3476" s="210" t="str" cm="1">
        <f t="array" ref="Q3476" xml:space="preserve"> INDEX(設定表!$C$19:$C$23, INT( LEFT(小韻資料表[[#This Row],[目次編碼]],1) ))</f>
        <v>入</v>
      </c>
      <c r="R3476" s="210">
        <f xml:space="preserve">  INDEX(設定表!$C$8:$C$15, MATCH( (RIGHT(小韻資料表[[#This Row],[清濁]]) &amp; 小韻資料表[[#This Row],[調]]), 設定表!$B$8:$B$15, 0))</f>
        <v>8</v>
      </c>
      <c r="S3476" s="205" t="s">
        <v>309</v>
      </c>
      <c r="T3476" s="205" t="s">
        <v>309</v>
      </c>
      <c r="U3476" s="226" t="s">
        <v>309</v>
      </c>
      <c r="V3476" s="147" t="s">
        <v>309</v>
      </c>
      <c r="X3476" s="135"/>
      <c r="Y3476" s="135"/>
      <c r="AA3476" s="135"/>
      <c r="AB3476" s="134"/>
      <c r="AC3476" s="135"/>
      <c r="AD3476" s="135"/>
      <c r="AH3476" s="135"/>
      <c r="AI3476" s="135"/>
    </row>
    <row r="3477" spans="1:35" ht="31.5">
      <c r="A3477" s="205">
        <v>3473</v>
      </c>
      <c r="B3477" s="206" t="s">
        <v>11857</v>
      </c>
      <c r="C3477" s="207" t="str">
        <f xml:space="preserve"> _xlfn.CONCAT(小韻資料表[[#This Row],[聲母拼音碼]],小韻資料表[[#This Row],[韻母拼音碼]],小韻資料表[[#This Row],[調號]])</f>
        <v>Øiat4</v>
      </c>
      <c r="D3477" s="206" t="s">
        <v>11858</v>
      </c>
      <c r="E3477" s="208" t="s">
        <v>790</v>
      </c>
      <c r="F3477" s="205">
        <v>9</v>
      </c>
      <c r="G3477" s="209" t="s">
        <v>11859</v>
      </c>
      <c r="H3477" s="205">
        <f xml:space="preserve"> LEN(小韻資料表[[#This Row],[小韻字集]])</f>
        <v>7</v>
      </c>
      <c r="I3477" s="205" cm="1">
        <f t="array" ref="I3477" xml:space="preserve"> MATCH(TRUE, ISNUMBER( SEARCH( LEFT(小韻資料表[[#This Row],[切語]],1), 切語上字資料表[切語上字]) ), 0)</f>
        <v>35</v>
      </c>
      <c r="J3477" s="210" t="str" cm="1">
        <f t="array" ref="J3477" xml:space="preserve"> INDEX(切語上字資料表[聲母], 小韻資料表[[#This Row],[上字表識別號]])</f>
        <v>影</v>
      </c>
      <c r="K3477" s="210" t="str" cm="1">
        <f t="array" ref="K3477" xml:space="preserve"> INDEX(切語上字資料表[聲母拼音碼], 小韻資料表[[#This Row],[上字表識別號]])</f>
        <v>Ø</v>
      </c>
      <c r="L3477" s="210" t="str" cm="1">
        <f t="array" ref="L3477" xml:space="preserve"> INDEX(切語上字資料表[清濁], 小韻資料表[[#This Row],[上字表識別號]])</f>
        <v>全清</v>
      </c>
      <c r="M3477" s="223" t="str" cm="1">
        <f t="array" ref="M3477" xml:space="preserve"> INDEX(切語上字資料表[發送收], 小韻資料表[[#This Row],[上字表識別號]])</f>
        <v>發聲</v>
      </c>
      <c r="N3477" s="205" cm="1">
        <f t="array" ref="N3477" xml:space="preserve"> MATCH(TRUE, ISNUMBER( SEARCH( RIGHT(小韻資料表[[#This Row],[切語]],1), 切語下字資料表[切語下字]) ), 0)</f>
        <v>188</v>
      </c>
      <c r="O3477" s="207" t="str" cm="1">
        <f t="array" ref="O3477" xml:space="preserve"> INDEX(切語下字資料表[韻母], 小韻資料表[[#This Row],[下字表識別號]])</f>
        <v>屑合2</v>
      </c>
      <c r="P3477" s="207" t="str" cm="1">
        <f t="array" ref="P3477" xml:space="preserve"> INDEX(切語下字資料表[韻母拼音碼], 小韻資料表[[#This Row],[下字表識別號]])</f>
        <v>iat</v>
      </c>
      <c r="Q3477" s="210" t="str" cm="1">
        <f t="array" ref="Q3477" xml:space="preserve"> INDEX(設定表!$C$19:$C$23, INT( LEFT(小韻資料表[[#This Row],[目次編碼]],1) ))</f>
        <v>入</v>
      </c>
      <c r="R3477" s="210">
        <f xml:space="preserve">  INDEX(設定表!$C$8:$C$15, MATCH( (RIGHT(小韻資料表[[#This Row],[清濁]]) &amp; 小韻資料表[[#This Row],[調]]), 設定表!$B$8:$B$15, 0))</f>
        <v>4</v>
      </c>
      <c r="S3477" s="205" t="s">
        <v>309</v>
      </c>
      <c r="T3477" s="205" t="s">
        <v>309</v>
      </c>
      <c r="U3477" s="226" t="s">
        <v>309</v>
      </c>
      <c r="V3477" s="146" t="s">
        <v>309</v>
      </c>
      <c r="X3477" s="135"/>
      <c r="Y3477" s="135"/>
      <c r="AA3477" s="135"/>
      <c r="AB3477" s="134"/>
      <c r="AC3477" s="135"/>
      <c r="AD3477" s="135"/>
      <c r="AH3477" s="135"/>
      <c r="AI3477" s="135"/>
    </row>
    <row r="3478" spans="1:35" ht="94.5">
      <c r="A3478" s="205">
        <v>3474</v>
      </c>
      <c r="B3478" s="206" t="s">
        <v>11860</v>
      </c>
      <c r="C3478" s="207" t="str">
        <f xml:space="preserve"> _xlfn.CONCAT(小韻資料表[[#This Row],[聲母拼音碼]],小韻資料表[[#This Row],[韻母拼音碼]],小韻資料表[[#This Row],[調號]])</f>
        <v>tiat8</v>
      </c>
      <c r="D3478" s="206" t="s">
        <v>11861</v>
      </c>
      <c r="E3478" s="208" t="s">
        <v>790</v>
      </c>
      <c r="F3478" s="205">
        <v>10</v>
      </c>
      <c r="G3478" s="209" t="s">
        <v>11862</v>
      </c>
      <c r="H3478" s="205">
        <f xml:space="preserve"> LEN(小韻資料表[[#This Row],[小韻字集]])</f>
        <v>42</v>
      </c>
      <c r="I3478" s="205" cm="1">
        <f t="array" ref="I3478" xml:space="preserve"> MATCH(TRUE, ISNUMBER( SEARCH( LEFT(小韻資料表[[#This Row],[切語]],1), 切語上字資料表[切語上字]) ), 0)</f>
        <v>7</v>
      </c>
      <c r="J3478" s="210" t="str" cm="1">
        <f t="array" ref="J3478" xml:space="preserve"> INDEX(切語上字資料表[聲母], 小韻資料表[[#This Row],[上字表識別號]])</f>
        <v>定</v>
      </c>
      <c r="K3478" s="210" t="str" cm="1">
        <f t="array" ref="K3478" xml:space="preserve"> INDEX(切語上字資料表[聲母拼音碼], 小韻資料表[[#This Row],[上字表識別號]])</f>
        <v>t</v>
      </c>
      <c r="L3478" s="210" t="str" cm="1">
        <f t="array" ref="L3478" xml:space="preserve"> INDEX(切語上字資料表[清濁], 小韻資料表[[#This Row],[上字表識別號]])</f>
        <v>全濁</v>
      </c>
      <c r="M3478" s="223" cm="1">
        <f t="array" ref="M3478" xml:space="preserve"> INDEX(切語上字資料表[發送收], 小韻資料表[[#This Row],[上字表識別號]])</f>
        <v>0</v>
      </c>
      <c r="N3478" s="205" cm="1">
        <f t="array" ref="N3478" xml:space="preserve"> MATCH(TRUE, ISNUMBER( SEARCH( RIGHT(小韻資料表[[#This Row],[切語]],1), 切語下字資料表[切語下字]) ), 0)</f>
        <v>184</v>
      </c>
      <c r="O3478" s="207" t="str" cm="1">
        <f t="array" ref="O3478" xml:space="preserve"> INDEX(切語下字資料表[韻母], 小韻資料表[[#This Row],[下字表識別號]])</f>
        <v>屑開4</v>
      </c>
      <c r="P3478" s="207" t="str" cm="1">
        <f t="array" ref="P3478" xml:space="preserve"> INDEX(切語下字資料表[韻母拼音碼], 小韻資料表[[#This Row],[下字表識別號]])</f>
        <v>iat</v>
      </c>
      <c r="Q3478" s="210" t="str" cm="1">
        <f t="array" ref="Q3478" xml:space="preserve"> INDEX(設定表!$C$19:$C$23, INT( LEFT(小韻資料表[[#This Row],[目次編碼]],1) ))</f>
        <v>入</v>
      </c>
      <c r="R3478" s="210">
        <f xml:space="preserve">  INDEX(設定表!$C$8:$C$15, MATCH( (RIGHT(小韻資料表[[#This Row],[清濁]]) &amp; 小韻資料表[[#This Row],[調]]), 設定表!$B$8:$B$15, 0))</f>
        <v>8</v>
      </c>
      <c r="S3478" s="205" t="s">
        <v>309</v>
      </c>
      <c r="T3478" s="205" t="s">
        <v>309</v>
      </c>
      <c r="U3478" s="226" t="s">
        <v>309</v>
      </c>
      <c r="V3478" s="147" t="s">
        <v>309</v>
      </c>
      <c r="X3478" s="135"/>
      <c r="Y3478" s="135"/>
      <c r="AA3478" s="135"/>
      <c r="AB3478" s="134"/>
      <c r="AC3478" s="135"/>
      <c r="AD3478" s="135"/>
      <c r="AH3478" s="135"/>
      <c r="AI3478" s="135"/>
    </row>
    <row r="3479" spans="1:35" ht="31.5">
      <c r="A3479" s="205">
        <v>3475</v>
      </c>
      <c r="B3479" s="206" t="s">
        <v>11863</v>
      </c>
      <c r="C3479" s="207" t="str">
        <f xml:space="preserve"> _xlfn.CONCAT(小韻資料表[[#This Row],[聲母拼音碼]],小韻資料表[[#This Row],[韻母拼音碼]],小韻資料表[[#This Row],[調號]])</f>
        <v>thiat4</v>
      </c>
      <c r="D3479" s="206" t="s">
        <v>11864</v>
      </c>
      <c r="E3479" s="208" t="s">
        <v>790</v>
      </c>
      <c r="F3479" s="205">
        <v>11</v>
      </c>
      <c r="G3479" s="209" t="s">
        <v>11865</v>
      </c>
      <c r="H3479" s="205">
        <f xml:space="preserve"> LEN(小韻資料表[[#This Row],[小韻字集]])</f>
        <v>9</v>
      </c>
      <c r="I3479" s="205" cm="1">
        <f t="array" ref="I3479" xml:space="preserve"> MATCH(TRUE, ISNUMBER( SEARCH( LEFT(小韻資料表[[#This Row],[切語]],1), 切語上字資料表[切語上字]) ), 0)</f>
        <v>6</v>
      </c>
      <c r="J3479" s="210" t="str" cm="1">
        <f t="array" ref="J3479" xml:space="preserve"> INDEX(切語上字資料表[聲母], 小韻資料表[[#This Row],[上字表識別號]])</f>
        <v>透</v>
      </c>
      <c r="K3479" s="210" t="str" cm="1">
        <f t="array" ref="K3479" xml:space="preserve"> INDEX(切語上字資料表[聲母拼音碼], 小韻資料表[[#This Row],[上字表識別號]])</f>
        <v>th</v>
      </c>
      <c r="L3479" s="210" t="str" cm="1">
        <f t="array" ref="L3479" xml:space="preserve"> INDEX(切語上字資料表[清濁], 小韻資料表[[#This Row],[上字表識別號]])</f>
        <v>次清</v>
      </c>
      <c r="M3479" s="223" t="str" cm="1">
        <f t="array" ref="M3479" xml:space="preserve"> INDEX(切語上字資料表[發送收], 小韻資料表[[#This Row],[上字表識別號]])</f>
        <v>送氣</v>
      </c>
      <c r="N3479" s="205" cm="1">
        <f t="array" ref="N3479" xml:space="preserve"> MATCH(TRUE, ISNUMBER( SEARCH( RIGHT(小韻資料表[[#This Row],[切語]],1), 切語下字資料表[切語下字]) ), 0)</f>
        <v>184</v>
      </c>
      <c r="O3479" s="207" t="str" cm="1">
        <f t="array" ref="O3479" xml:space="preserve"> INDEX(切語下字資料表[韻母], 小韻資料表[[#This Row],[下字表識別號]])</f>
        <v>屑開4</v>
      </c>
      <c r="P3479" s="207" t="str" cm="1">
        <f t="array" ref="P3479" xml:space="preserve"> INDEX(切語下字資料表[韻母拼音碼], 小韻資料表[[#This Row],[下字表識別號]])</f>
        <v>iat</v>
      </c>
      <c r="Q3479" s="210" t="str" cm="1">
        <f t="array" ref="Q3479" xml:space="preserve"> INDEX(設定表!$C$19:$C$23, INT( LEFT(小韻資料表[[#This Row],[目次編碼]],1) ))</f>
        <v>入</v>
      </c>
      <c r="R3479" s="210">
        <f xml:space="preserve">  INDEX(設定表!$C$8:$C$15, MATCH( (RIGHT(小韻資料表[[#This Row],[清濁]]) &amp; 小韻資料表[[#This Row],[調]]), 設定表!$B$8:$B$15, 0))</f>
        <v>4</v>
      </c>
      <c r="S3479" s="205" t="s">
        <v>309</v>
      </c>
      <c r="T3479" s="205" t="s">
        <v>309</v>
      </c>
      <c r="U3479" s="226" t="s">
        <v>309</v>
      </c>
      <c r="V3479" s="146" t="s">
        <v>309</v>
      </c>
      <c r="X3479" s="135"/>
      <c r="Y3479" s="135"/>
      <c r="AA3479" s="135"/>
      <c r="AB3479" s="134"/>
      <c r="AC3479" s="135"/>
      <c r="AD3479" s="135"/>
      <c r="AH3479" s="135"/>
      <c r="AI3479" s="135"/>
    </row>
    <row r="3480" spans="1:35" ht="63">
      <c r="A3480" s="205">
        <v>3476</v>
      </c>
      <c r="B3480" s="206" t="s">
        <v>11866</v>
      </c>
      <c r="C3480" s="207" t="str">
        <f xml:space="preserve"> _xlfn.CONCAT(小韻資料表[[#This Row],[聲母拼音碼]],小韻資料表[[#This Row],[韻母拼音碼]],小韻資料表[[#This Row],[調號]])</f>
        <v>hiat8</v>
      </c>
      <c r="D3480" s="206" t="s">
        <v>11867</v>
      </c>
      <c r="E3480" s="208" t="s">
        <v>790</v>
      </c>
      <c r="F3480" s="205">
        <v>12</v>
      </c>
      <c r="G3480" s="209" t="s">
        <v>11868</v>
      </c>
      <c r="H3480" s="205">
        <f xml:space="preserve"> LEN(小韻資料表[[#This Row],[小韻字集]])</f>
        <v>27</v>
      </c>
      <c r="I3480" s="205" cm="1">
        <f t="array" ref="I3480" xml:space="preserve"> MATCH(TRUE, ISNUMBER( SEARCH( LEFT(小韻資料表[[#This Row],[切語]],1), 切語上字資料表[切語上字]) ), 0)</f>
        <v>37</v>
      </c>
      <c r="J3480" s="210" t="str" cm="1">
        <f t="array" ref="J3480" xml:space="preserve"> INDEX(切語上字資料表[聲母], 小韻資料表[[#This Row],[上字表識別號]])</f>
        <v>匣</v>
      </c>
      <c r="K3480" s="210" t="str" cm="1">
        <f t="array" ref="K3480" xml:space="preserve"> INDEX(切語上字資料表[聲母拼音碼], 小韻資料表[[#This Row],[上字表識別號]])</f>
        <v>h</v>
      </c>
      <c r="L3480" s="210" t="str" cm="1">
        <f t="array" ref="L3480" xml:space="preserve"> INDEX(切語上字資料表[清濁], 小韻資料表[[#This Row],[上字表識別號]])</f>
        <v>全濁</v>
      </c>
      <c r="M3480" s="223" t="str" cm="1">
        <f t="array" ref="M3480" xml:space="preserve"> INDEX(切語上字資料表[發送收], 小韻資料表[[#This Row],[上字表識別號]])</f>
        <v>送氣</v>
      </c>
      <c r="N3480" s="205" cm="1">
        <f t="array" ref="N3480" xml:space="preserve"> MATCH(TRUE, ISNUMBER( SEARCH( RIGHT(小韻資料表[[#This Row],[切語]],1), 切語下字資料表[切語下字]) ), 0)</f>
        <v>184</v>
      </c>
      <c r="O3480" s="207" t="str" cm="1">
        <f t="array" ref="O3480" xml:space="preserve"> INDEX(切語下字資料表[韻母], 小韻資料表[[#This Row],[下字表識別號]])</f>
        <v>屑開4</v>
      </c>
      <c r="P3480" s="207" t="str" cm="1">
        <f t="array" ref="P3480" xml:space="preserve"> INDEX(切語下字資料表[韻母拼音碼], 小韻資料表[[#This Row],[下字表識別號]])</f>
        <v>iat</v>
      </c>
      <c r="Q3480" s="210" t="str" cm="1">
        <f t="array" ref="Q3480" xml:space="preserve"> INDEX(設定表!$C$19:$C$23, INT( LEFT(小韻資料表[[#This Row],[目次編碼]],1) ))</f>
        <v>入</v>
      </c>
      <c r="R3480" s="210">
        <f xml:space="preserve">  INDEX(設定表!$C$8:$C$15, MATCH( (RIGHT(小韻資料表[[#This Row],[清濁]]) &amp; 小韻資料表[[#This Row],[調]]), 設定表!$B$8:$B$15, 0))</f>
        <v>8</v>
      </c>
      <c r="S3480" s="205" t="s">
        <v>11869</v>
      </c>
      <c r="T3480" s="205" t="s">
        <v>309</v>
      </c>
      <c r="U3480" s="226" t="s">
        <v>309</v>
      </c>
      <c r="V3480" s="147" t="s">
        <v>309</v>
      </c>
      <c r="X3480" s="135"/>
      <c r="Y3480" s="135"/>
      <c r="AA3480" s="135"/>
      <c r="AB3480" s="134"/>
      <c r="AC3480" s="135"/>
      <c r="AD3480" s="135"/>
      <c r="AH3480" s="135"/>
      <c r="AI3480" s="135"/>
    </row>
    <row r="3481" spans="1:35" ht="31.5">
      <c r="A3481" s="205">
        <v>3477</v>
      </c>
      <c r="B3481" s="206" t="s">
        <v>11870</v>
      </c>
      <c r="C3481" s="207" t="str">
        <f xml:space="preserve"> _xlfn.CONCAT(小韻資料表[[#This Row],[聲母拼音碼]],小韻資料表[[#This Row],[韻母拼音碼]],小韻資料表[[#This Row],[調號]])</f>
        <v>niat8</v>
      </c>
      <c r="D3481" s="206" t="s">
        <v>11871</v>
      </c>
      <c r="E3481" s="208" t="s">
        <v>790</v>
      </c>
      <c r="F3481" s="205">
        <v>13</v>
      </c>
      <c r="G3481" s="209" t="s">
        <v>11872</v>
      </c>
      <c r="H3481" s="205">
        <f xml:space="preserve"> LEN(小韻資料表[[#This Row],[小韻字集]])</f>
        <v>17</v>
      </c>
      <c r="I3481" s="205" cm="1">
        <f t="array" ref="I3481" xml:space="preserve"> MATCH(TRUE, ISNUMBER( SEARCH( LEFT(小韻資料表[[#This Row],[切語]],1), 切語上字資料表[切語上字]) ), 0)</f>
        <v>8</v>
      </c>
      <c r="J3481" s="210" t="str" cm="1">
        <f t="array" ref="J3481" xml:space="preserve"> INDEX(切語上字資料表[聲母], 小韻資料表[[#This Row],[上字表識別號]])</f>
        <v>泥</v>
      </c>
      <c r="K3481" s="210" t="str" cm="1">
        <f t="array" ref="K3481" xml:space="preserve"> INDEX(切語上字資料表[聲母拼音碼], 小韻資料表[[#This Row],[上字表識別號]])</f>
        <v>n</v>
      </c>
      <c r="L3481" s="210" t="str" cm="1">
        <f t="array" ref="L3481" xml:space="preserve"> INDEX(切語上字資料表[清濁], 小韻資料表[[#This Row],[上字表識別號]])</f>
        <v>次濁</v>
      </c>
      <c r="M3481" s="223" t="str" cm="1">
        <f t="array" ref="M3481" xml:space="preserve"> INDEX(切語上字資料表[發送收], 小韻資料表[[#This Row],[上字表識別號]])</f>
        <v>收聲</v>
      </c>
      <c r="N3481" s="205" cm="1">
        <f t="array" ref="N3481" xml:space="preserve"> MATCH(TRUE, ISNUMBER( SEARCH( RIGHT(小韻資料表[[#This Row],[切語]],1), 切語下字資料表[切語下字]) ), 0)</f>
        <v>184</v>
      </c>
      <c r="O3481" s="207" t="str" cm="1">
        <f t="array" ref="O3481" xml:space="preserve"> INDEX(切語下字資料表[韻母], 小韻資料表[[#This Row],[下字表識別號]])</f>
        <v>屑開4</v>
      </c>
      <c r="P3481" s="207" t="str" cm="1">
        <f t="array" ref="P3481" xml:space="preserve"> INDEX(切語下字資料表[韻母拼音碼], 小韻資料表[[#This Row],[下字表識別號]])</f>
        <v>iat</v>
      </c>
      <c r="Q3481" s="210" t="str" cm="1">
        <f t="array" ref="Q3481" xml:space="preserve"> INDEX(設定表!$C$19:$C$23, INT( LEFT(小韻資料表[[#This Row],[目次編碼]],1) ))</f>
        <v>入</v>
      </c>
      <c r="R3481" s="210">
        <f xml:space="preserve">  INDEX(設定表!$C$8:$C$15, MATCH( (RIGHT(小韻資料表[[#This Row],[清濁]]) &amp; 小韻資料表[[#This Row],[調]]), 設定表!$B$8:$B$15, 0))</f>
        <v>8</v>
      </c>
      <c r="S3481" s="205" t="s">
        <v>11873</v>
      </c>
      <c r="T3481" s="205" t="s">
        <v>309</v>
      </c>
      <c r="U3481" s="226" t="s">
        <v>11874</v>
      </c>
      <c r="V3481" s="146" t="s">
        <v>309</v>
      </c>
      <c r="X3481" s="135"/>
      <c r="Y3481" s="135"/>
      <c r="AA3481" s="135"/>
      <c r="AB3481" s="134"/>
      <c r="AC3481" s="135"/>
      <c r="AD3481" s="135"/>
      <c r="AH3481" s="135"/>
      <c r="AI3481" s="135"/>
    </row>
    <row r="3482" spans="1:35" ht="31.5">
      <c r="A3482" s="205">
        <v>3478</v>
      </c>
      <c r="B3482" s="206" t="s">
        <v>11875</v>
      </c>
      <c r="C3482" s="207" t="str">
        <f xml:space="preserve"> _xlfn.CONCAT(小韻資料表[[#This Row],[聲母拼音碼]],小韻資料表[[#This Row],[韻母拼音碼]],小韻資料表[[#This Row],[調號]])</f>
        <v>ciat8</v>
      </c>
      <c r="D3482" s="206" t="s">
        <v>11876</v>
      </c>
      <c r="E3482" s="208" t="s">
        <v>790</v>
      </c>
      <c r="F3482" s="205">
        <v>14</v>
      </c>
      <c r="G3482" s="209" t="s">
        <v>11877</v>
      </c>
      <c r="H3482" s="205">
        <f xml:space="preserve"> LEN(小韻資料表[[#This Row],[小韻字集]])</f>
        <v>10</v>
      </c>
      <c r="I3482" s="205" cm="1">
        <f t="array" ref="I3482" xml:space="preserve"> MATCH(TRUE, ISNUMBER( SEARCH( LEFT(小韻資料表[[#This Row],[切語]],1), 切語上字資料表[切語上字]) ), 0)</f>
        <v>23</v>
      </c>
      <c r="J3482" s="210" t="str" cm="1">
        <f t="array" ref="J3482" xml:space="preserve"> INDEX(切語上字資料表[聲母], 小韻資料表[[#This Row],[上字表識別號]])</f>
        <v>從</v>
      </c>
      <c r="K3482" s="210" t="str" cm="1">
        <f t="array" ref="K3482" xml:space="preserve"> INDEX(切語上字資料表[聲母拼音碼], 小韻資料表[[#This Row],[上字表識別號]])</f>
        <v>c</v>
      </c>
      <c r="L3482" s="210" t="str" cm="1">
        <f t="array" ref="L3482" xml:space="preserve"> INDEX(切語上字資料表[清濁], 小韻資料表[[#This Row],[上字表識別號]])</f>
        <v>全濁</v>
      </c>
      <c r="M3482" s="223" cm="1">
        <f t="array" ref="M3482" xml:space="preserve"> INDEX(切語上字資料表[發送收], 小韻資料表[[#This Row],[上字表識別號]])</f>
        <v>0</v>
      </c>
      <c r="N3482" s="205" cm="1">
        <f t="array" ref="N3482" xml:space="preserve"> MATCH(TRUE, ISNUMBER( SEARCH( RIGHT(小韻資料表[[#This Row],[切語]],1), 切語下字資料表[切語下字]) ), 0)</f>
        <v>184</v>
      </c>
      <c r="O3482" s="207" t="str" cm="1">
        <f t="array" ref="O3482" xml:space="preserve"> INDEX(切語下字資料表[韻母], 小韻資料表[[#This Row],[下字表識別號]])</f>
        <v>屑開4</v>
      </c>
      <c r="P3482" s="207" t="str" cm="1">
        <f t="array" ref="P3482" xml:space="preserve"> INDEX(切語下字資料表[韻母拼音碼], 小韻資料表[[#This Row],[下字表識別號]])</f>
        <v>iat</v>
      </c>
      <c r="Q3482" s="210" t="str" cm="1">
        <f t="array" ref="Q3482" xml:space="preserve"> INDEX(設定表!$C$19:$C$23, INT( LEFT(小韻資料表[[#This Row],[目次編碼]],1) ))</f>
        <v>入</v>
      </c>
      <c r="R3482" s="210">
        <f xml:space="preserve">  INDEX(設定表!$C$8:$C$15, MATCH( (RIGHT(小韻資料表[[#This Row],[清濁]]) &amp; 小韻資料表[[#This Row],[調]]), 設定表!$B$8:$B$15, 0))</f>
        <v>8</v>
      </c>
      <c r="S3482" s="205" t="s">
        <v>309</v>
      </c>
      <c r="T3482" s="205" t="s">
        <v>309</v>
      </c>
      <c r="U3482" s="226" t="s">
        <v>11878</v>
      </c>
      <c r="V3482" s="147" t="s">
        <v>309</v>
      </c>
      <c r="X3482" s="135"/>
      <c r="Y3482" s="135"/>
      <c r="AA3482" s="135"/>
      <c r="AB3482" s="134"/>
      <c r="AC3482" s="135"/>
      <c r="AD3482" s="135"/>
      <c r="AH3482" s="135"/>
      <c r="AI3482" s="135"/>
    </row>
    <row r="3483" spans="1:35" ht="31.5">
      <c r="A3483" s="205">
        <v>3479</v>
      </c>
      <c r="B3483" s="206" t="s">
        <v>11879</v>
      </c>
      <c r="C3483" s="207" t="str">
        <f xml:space="preserve"> _xlfn.CONCAT(小韻資料表[[#This Row],[聲母拼音碼]],小韻資料表[[#This Row],[韻母拼音碼]],小韻資料表[[#This Row],[調號]])</f>
        <v>giat8</v>
      </c>
      <c r="D3483" s="206" t="s">
        <v>11880</v>
      </c>
      <c r="E3483" s="208" t="s">
        <v>790</v>
      </c>
      <c r="F3483" s="205">
        <v>15</v>
      </c>
      <c r="G3483" s="209" t="s">
        <v>11881</v>
      </c>
      <c r="H3483" s="205">
        <f xml:space="preserve"> LEN(小韻資料表[[#This Row],[小韻字集]])</f>
        <v>15</v>
      </c>
      <c r="I3483" s="205" cm="1">
        <f t="array" ref="I3483" xml:space="preserve"> MATCH(TRUE, ISNUMBER( SEARCH( LEFT(小韻資料表[[#This Row],[切語]],1), 切語上字資料表[切語上字]) ), 0)</f>
        <v>4</v>
      </c>
      <c r="J3483" s="210" t="str" cm="1">
        <f t="array" ref="J3483" xml:space="preserve"> INDEX(切語上字資料表[聲母], 小韻資料表[[#This Row],[上字表識別號]])</f>
        <v>疑</v>
      </c>
      <c r="K3483" s="210" t="str" cm="1">
        <f t="array" ref="K3483" xml:space="preserve"> INDEX(切語上字資料表[聲母拼音碼], 小韻資料表[[#This Row],[上字表識別號]])</f>
        <v>g</v>
      </c>
      <c r="L3483" s="210" t="str" cm="1">
        <f t="array" ref="L3483" xml:space="preserve"> INDEX(切語上字資料表[清濁], 小韻資料表[[#This Row],[上字表識別號]])</f>
        <v>次濁</v>
      </c>
      <c r="M3483" s="223" t="str" cm="1">
        <f t="array" ref="M3483" xml:space="preserve"> INDEX(切語上字資料表[發送收], 小韻資料表[[#This Row],[上字表識別號]])</f>
        <v>收聲</v>
      </c>
      <c r="N3483" s="205" cm="1">
        <f t="array" ref="N3483" xml:space="preserve"> MATCH(TRUE, ISNUMBER( SEARCH( RIGHT(小韻資料表[[#This Row],[切語]],1), 切語下字資料表[切語下字]) ), 0)</f>
        <v>184</v>
      </c>
      <c r="O3483" s="207" t="str" cm="1">
        <f t="array" ref="O3483" xml:space="preserve"> INDEX(切語下字資料表[韻母], 小韻資料表[[#This Row],[下字表識別號]])</f>
        <v>屑開4</v>
      </c>
      <c r="P3483" s="207" t="str" cm="1">
        <f t="array" ref="P3483" xml:space="preserve"> INDEX(切語下字資料表[韻母拼音碼], 小韻資料表[[#This Row],[下字表識別號]])</f>
        <v>iat</v>
      </c>
      <c r="Q3483" s="210" t="str" cm="1">
        <f t="array" ref="Q3483" xml:space="preserve"> INDEX(設定表!$C$19:$C$23, INT( LEFT(小韻資料表[[#This Row],[目次編碼]],1) ))</f>
        <v>入</v>
      </c>
      <c r="R3483" s="210">
        <f xml:space="preserve">  INDEX(設定表!$C$8:$C$15, MATCH( (RIGHT(小韻資料表[[#This Row],[清濁]]) &amp; 小韻資料表[[#This Row],[調]]), 設定表!$B$8:$B$15, 0))</f>
        <v>8</v>
      </c>
      <c r="S3483" s="205" t="s">
        <v>309</v>
      </c>
      <c r="T3483" s="205" t="s">
        <v>309</v>
      </c>
      <c r="U3483" s="226" t="s">
        <v>309</v>
      </c>
      <c r="V3483" s="146" t="s">
        <v>309</v>
      </c>
      <c r="X3483" s="135"/>
      <c r="Y3483" s="135"/>
      <c r="AA3483" s="135"/>
      <c r="AB3483" s="134"/>
      <c r="AC3483" s="135"/>
      <c r="AD3483" s="135"/>
      <c r="AH3483" s="135"/>
      <c r="AI3483" s="135"/>
    </row>
    <row r="3484" spans="1:35" ht="63">
      <c r="A3484" s="205">
        <v>3480</v>
      </c>
      <c r="B3484" s="206" t="s">
        <v>11882</v>
      </c>
      <c r="C3484" s="207" t="str">
        <f xml:space="preserve"> _xlfn.CONCAT(小韻資料表[[#This Row],[聲母拼音碼]],小韻資料表[[#This Row],[韻母拼音碼]],小韻資料表[[#This Row],[調號]])</f>
        <v>miat8</v>
      </c>
      <c r="D3484" s="206" t="s">
        <v>11883</v>
      </c>
      <c r="E3484" s="208" t="s">
        <v>790</v>
      </c>
      <c r="F3484" s="205">
        <v>16</v>
      </c>
      <c r="G3484" s="209" t="s">
        <v>11884</v>
      </c>
      <c r="H3484" s="205">
        <f xml:space="preserve"> LEN(小韻資料表[[#This Row],[小韻字集]])</f>
        <v>32</v>
      </c>
      <c r="I3484" s="205" cm="1">
        <f t="array" ref="I3484" xml:space="preserve"> MATCH(TRUE, ISNUMBER( SEARCH( LEFT(小韻資料表[[#This Row],[切語]],1), 切語上字資料表[切語上字]) ), 0)</f>
        <v>16</v>
      </c>
      <c r="J3484" s="210" t="str" cm="1">
        <f t="array" ref="J3484" xml:space="preserve"> INDEX(切語上字資料表[聲母], 小韻資料表[[#This Row],[上字表識別號]])</f>
        <v>明</v>
      </c>
      <c r="K3484" s="210" t="str" cm="1">
        <f t="array" ref="K3484" xml:space="preserve"> INDEX(切語上字資料表[聲母拼音碼], 小韻資料表[[#This Row],[上字表識別號]])</f>
        <v>m</v>
      </c>
      <c r="L3484" s="210" t="str" cm="1">
        <f t="array" ref="L3484" xml:space="preserve"> INDEX(切語上字資料表[清濁], 小韻資料表[[#This Row],[上字表識別號]])</f>
        <v>次濁</v>
      </c>
      <c r="M3484" s="223" t="str" cm="1">
        <f t="array" ref="M3484" xml:space="preserve"> INDEX(切語上字資料表[發送收], 小韻資料表[[#This Row],[上字表識別號]])</f>
        <v>收聲</v>
      </c>
      <c r="N3484" s="205" cm="1">
        <f t="array" ref="N3484" xml:space="preserve"> MATCH(TRUE, ISNUMBER( SEARCH( RIGHT(小韻資料表[[#This Row],[切語]],1), 切語下字資料表[切語下字]) ), 0)</f>
        <v>184</v>
      </c>
      <c r="O3484" s="207" t="str" cm="1">
        <f t="array" ref="O3484" xml:space="preserve"> INDEX(切語下字資料表[韻母], 小韻資料表[[#This Row],[下字表識別號]])</f>
        <v>屑開4</v>
      </c>
      <c r="P3484" s="207" t="str" cm="1">
        <f t="array" ref="P3484" xml:space="preserve"> INDEX(切語下字資料表[韻母拼音碼], 小韻資料表[[#This Row],[下字表識別號]])</f>
        <v>iat</v>
      </c>
      <c r="Q3484" s="210" t="str" cm="1">
        <f t="array" ref="Q3484" xml:space="preserve"> INDEX(設定表!$C$19:$C$23, INT( LEFT(小韻資料表[[#This Row],[目次編碼]],1) ))</f>
        <v>入</v>
      </c>
      <c r="R3484" s="210">
        <f xml:space="preserve">  INDEX(設定表!$C$8:$C$15, MATCH( (RIGHT(小韻資料表[[#This Row],[清濁]]) &amp; 小韻資料表[[#This Row],[調]]), 設定表!$B$8:$B$15, 0))</f>
        <v>8</v>
      </c>
      <c r="S3484" s="205" t="s">
        <v>11885</v>
      </c>
      <c r="T3484" s="205" t="s">
        <v>309</v>
      </c>
      <c r="U3484" s="226" t="s">
        <v>11886</v>
      </c>
      <c r="V3484" s="147" t="s">
        <v>309</v>
      </c>
      <c r="X3484" s="135"/>
      <c r="Y3484" s="135"/>
      <c r="AA3484" s="135"/>
      <c r="AB3484" s="134"/>
      <c r="AC3484" s="135"/>
      <c r="AD3484" s="135"/>
      <c r="AH3484" s="135"/>
      <c r="AI3484" s="135"/>
    </row>
    <row r="3485" spans="1:35" ht="31.5">
      <c r="A3485" s="205">
        <v>3481</v>
      </c>
      <c r="B3485" s="206" t="s">
        <v>11887</v>
      </c>
      <c r="C3485" s="207" t="str">
        <f xml:space="preserve"> _xlfn.CONCAT(小韻資料表[[#This Row],[聲母拼音碼]],小韻資料表[[#This Row],[韻母拼音碼]],小韻資料表[[#This Row],[調號]])</f>
        <v>hiat4</v>
      </c>
      <c r="D3485" s="206" t="s">
        <v>11888</v>
      </c>
      <c r="E3485" s="208" t="s">
        <v>790</v>
      </c>
      <c r="F3485" s="205">
        <v>17</v>
      </c>
      <c r="G3485" s="209" t="s">
        <v>11889</v>
      </c>
      <c r="H3485" s="205">
        <f xml:space="preserve"> LEN(小韻資料表[[#This Row],[小韻字集]])</f>
        <v>11</v>
      </c>
      <c r="I3485" s="205" cm="1">
        <f t="array" ref="I3485" xml:space="preserve"> MATCH(TRUE, ISNUMBER( SEARCH( LEFT(小韻資料表[[#This Row],[切語]],1), 切語上字資料表[切語上字]) ), 0)</f>
        <v>17</v>
      </c>
      <c r="J3485" s="210" t="str" cm="1">
        <f t="array" ref="J3485" xml:space="preserve"> INDEX(切語上字資料表[聲母], 小韻資料表[[#This Row],[上字表識別號]])</f>
        <v>非</v>
      </c>
      <c r="K3485" s="210" t="str" cm="1">
        <f t="array" ref="K3485" xml:space="preserve"> INDEX(切語上字資料表[聲母拼音碼], 小韻資料表[[#This Row],[上字表識別號]])</f>
        <v>h</v>
      </c>
      <c r="L3485" s="210" t="str" cm="1">
        <f t="array" ref="L3485" xml:space="preserve"> INDEX(切語上字資料表[清濁], 小韻資料表[[#This Row],[上字表識別號]])</f>
        <v>全清</v>
      </c>
      <c r="M3485" s="223" t="str" cm="1">
        <f t="array" ref="M3485" xml:space="preserve"> INDEX(切語上字資料表[發送收], 小韻資料表[[#This Row],[上字表識別號]])</f>
        <v>發聲</v>
      </c>
      <c r="N3485" s="205" cm="1">
        <f t="array" ref="N3485" xml:space="preserve"> MATCH(TRUE, ISNUMBER( SEARCH( RIGHT(小韻資料表[[#This Row],[切語]],1), 切語下字資料表[切語下字]) ), 0)</f>
        <v>184</v>
      </c>
      <c r="O3485" s="207" t="str" cm="1">
        <f t="array" ref="O3485" xml:space="preserve"> INDEX(切語下字資料表[韻母], 小韻資料表[[#This Row],[下字表識別號]])</f>
        <v>屑開4</v>
      </c>
      <c r="P3485" s="207" t="str" cm="1">
        <f t="array" ref="P3485" xml:space="preserve"> INDEX(切語下字資料表[韻母拼音碼], 小韻資料表[[#This Row],[下字表識別號]])</f>
        <v>iat</v>
      </c>
      <c r="Q3485" s="210" t="str" cm="1">
        <f t="array" ref="Q3485" xml:space="preserve"> INDEX(設定表!$C$19:$C$23, INT( LEFT(小韻資料表[[#This Row],[目次編碼]],1) ))</f>
        <v>入</v>
      </c>
      <c r="R3485" s="210">
        <f xml:space="preserve">  INDEX(設定表!$C$8:$C$15, MATCH( (RIGHT(小韻資料表[[#This Row],[清濁]]) &amp; 小韻資料表[[#This Row],[調]]), 設定表!$B$8:$B$15, 0))</f>
        <v>4</v>
      </c>
      <c r="S3485" s="205" t="s">
        <v>309</v>
      </c>
      <c r="T3485" s="205" t="s">
        <v>309</v>
      </c>
      <c r="U3485" s="226" t="s">
        <v>309</v>
      </c>
      <c r="V3485" s="146" t="s">
        <v>309</v>
      </c>
      <c r="X3485" s="135"/>
      <c r="Y3485" s="135"/>
      <c r="AA3485" s="135"/>
      <c r="AB3485" s="134"/>
      <c r="AC3485" s="135"/>
      <c r="AD3485" s="135"/>
      <c r="AH3485" s="135"/>
      <c r="AI3485" s="135"/>
    </row>
    <row r="3486" spans="1:35" ht="31.5">
      <c r="A3486" s="205">
        <v>3482</v>
      </c>
      <c r="B3486" s="206" t="s">
        <v>11890</v>
      </c>
      <c r="C3486" s="207" t="str">
        <f xml:space="preserve"> _xlfn.CONCAT(小韻資料表[[#This Row],[聲母拼音碼]],小韻資料表[[#This Row],[韻母拼音碼]],小韻資料表[[#This Row],[調號]])</f>
        <v>Øiat4</v>
      </c>
      <c r="D3486" s="206" t="s">
        <v>11891</v>
      </c>
      <c r="E3486" s="208" t="s">
        <v>790</v>
      </c>
      <c r="F3486" s="205">
        <v>18</v>
      </c>
      <c r="G3486" s="209" t="s">
        <v>11892</v>
      </c>
      <c r="H3486" s="205">
        <f xml:space="preserve"> LEN(小韻資料表[[#This Row],[小韻字集]])</f>
        <v>7</v>
      </c>
      <c r="I3486" s="205" cm="1">
        <f t="array" ref="I3486" xml:space="preserve"> MATCH(TRUE, ISNUMBER( SEARCH( LEFT(小韻資料表[[#This Row],[切語]],1), 切語上字資料表[切語上字]) ), 0)</f>
        <v>35</v>
      </c>
      <c r="J3486" s="210" t="str" cm="1">
        <f t="array" ref="J3486" xml:space="preserve"> INDEX(切語上字資料表[聲母], 小韻資料表[[#This Row],[上字表識別號]])</f>
        <v>影</v>
      </c>
      <c r="K3486" s="210" t="str" cm="1">
        <f t="array" ref="K3486" xml:space="preserve"> INDEX(切語上字資料表[聲母拼音碼], 小韻資料表[[#This Row],[上字表識別號]])</f>
        <v>Ø</v>
      </c>
      <c r="L3486" s="210" t="str" cm="1">
        <f t="array" ref="L3486" xml:space="preserve"> INDEX(切語上字資料表[清濁], 小韻資料表[[#This Row],[上字表識別號]])</f>
        <v>全清</v>
      </c>
      <c r="M3486" s="223" t="str" cm="1">
        <f t="array" ref="M3486" xml:space="preserve"> INDEX(切語上字資料表[發送收], 小韻資料表[[#This Row],[上字表識別號]])</f>
        <v>發聲</v>
      </c>
      <c r="N3486" s="205" cm="1">
        <f t="array" ref="N3486" xml:space="preserve"> MATCH(TRUE, ISNUMBER( SEARCH( RIGHT(小韻資料表[[#This Row],[切語]],1), 切語下字資料表[切語下字]) ), 0)</f>
        <v>184</v>
      </c>
      <c r="O3486" s="207" t="str" cm="1">
        <f t="array" ref="O3486" xml:space="preserve"> INDEX(切語下字資料表[韻母], 小韻資料表[[#This Row],[下字表識別號]])</f>
        <v>屑開4</v>
      </c>
      <c r="P3486" s="207" t="str" cm="1">
        <f t="array" ref="P3486" xml:space="preserve"> INDEX(切語下字資料表[韻母拼音碼], 小韻資料表[[#This Row],[下字表識別號]])</f>
        <v>iat</v>
      </c>
      <c r="Q3486" s="210" t="str" cm="1">
        <f t="array" ref="Q3486" xml:space="preserve"> INDEX(設定表!$C$19:$C$23, INT( LEFT(小韻資料表[[#This Row],[目次編碼]],1) ))</f>
        <v>入</v>
      </c>
      <c r="R3486" s="210">
        <f xml:space="preserve">  INDEX(設定表!$C$8:$C$15, MATCH( (RIGHT(小韻資料表[[#This Row],[清濁]]) &amp; 小韻資料表[[#This Row],[調]]), 設定表!$B$8:$B$15, 0))</f>
        <v>4</v>
      </c>
      <c r="S3486" s="205" t="s">
        <v>309</v>
      </c>
      <c r="T3486" s="205" t="s">
        <v>309</v>
      </c>
      <c r="U3486" s="226" t="s">
        <v>309</v>
      </c>
      <c r="V3486" s="147" t="s">
        <v>309</v>
      </c>
      <c r="X3486" s="135"/>
      <c r="Y3486" s="135"/>
      <c r="AA3486" s="135"/>
      <c r="AB3486" s="134"/>
      <c r="AC3486" s="135"/>
      <c r="AD3486" s="135"/>
      <c r="AH3486" s="135"/>
      <c r="AI3486" s="135"/>
    </row>
    <row r="3487" spans="1:35" ht="31.5">
      <c r="A3487" s="205">
        <v>3483</v>
      </c>
      <c r="B3487" s="206" t="s">
        <v>11893</v>
      </c>
      <c r="C3487" s="207" t="str">
        <f xml:space="preserve"> _xlfn.CONCAT(小韻資料表[[#This Row],[聲母拼音碼]],小韻資料表[[#This Row],[韻母拼音碼]],小韻資料表[[#This Row],[調號]])</f>
        <v>khiat4</v>
      </c>
      <c r="D3487" s="206" t="s">
        <v>11894</v>
      </c>
      <c r="E3487" s="208" t="s">
        <v>790</v>
      </c>
      <c r="F3487" s="205">
        <v>19</v>
      </c>
      <c r="G3487" s="209" t="s">
        <v>11895</v>
      </c>
      <c r="H3487" s="205">
        <f xml:space="preserve"> LEN(小韻資料表[[#This Row],[小韻字集]])</f>
        <v>10</v>
      </c>
      <c r="I3487" s="205" cm="1">
        <f t="array" ref="I3487" xml:space="preserve"> MATCH(TRUE, ISNUMBER( SEARCH( LEFT(小韻資料表[[#This Row],[切語]],1), 切語上字資料表[切語上字]) ), 0)</f>
        <v>2</v>
      </c>
      <c r="J3487" s="210" t="str" cm="1">
        <f t="array" ref="J3487" xml:space="preserve"> INDEX(切語上字資料表[聲母], 小韻資料表[[#This Row],[上字表識別號]])</f>
        <v>溪</v>
      </c>
      <c r="K3487" s="210" t="str" cm="1">
        <f t="array" ref="K3487" xml:space="preserve"> INDEX(切語上字資料表[聲母拼音碼], 小韻資料表[[#This Row],[上字表識別號]])</f>
        <v>kh</v>
      </c>
      <c r="L3487" s="210" t="str" cm="1">
        <f t="array" ref="L3487" xml:space="preserve"> INDEX(切語上字資料表[清濁], 小韻資料表[[#This Row],[上字表識別號]])</f>
        <v>次清</v>
      </c>
      <c r="M3487" s="223" t="str" cm="1">
        <f t="array" ref="M3487" xml:space="preserve"> INDEX(切語上字資料表[發送收], 小韻資料表[[#This Row],[上字表識別號]])</f>
        <v>送氣</v>
      </c>
      <c r="N3487" s="205" cm="1">
        <f t="array" ref="N3487" xml:space="preserve"> MATCH(TRUE, ISNUMBER( SEARCH( RIGHT(小韻資料表[[#This Row],[切語]],1), 切語下字資料表[切語下字]) ), 0)</f>
        <v>184</v>
      </c>
      <c r="O3487" s="207" t="str" cm="1">
        <f t="array" ref="O3487" xml:space="preserve"> INDEX(切語下字資料表[韻母], 小韻資料表[[#This Row],[下字表識別號]])</f>
        <v>屑開4</v>
      </c>
      <c r="P3487" s="207" t="str" cm="1">
        <f t="array" ref="P3487" xml:space="preserve"> INDEX(切語下字資料表[韻母拼音碼], 小韻資料表[[#This Row],[下字表識別號]])</f>
        <v>iat</v>
      </c>
      <c r="Q3487" s="210" t="str" cm="1">
        <f t="array" ref="Q3487" xml:space="preserve"> INDEX(設定表!$C$19:$C$23, INT( LEFT(小韻資料表[[#This Row],[目次編碼]],1) ))</f>
        <v>入</v>
      </c>
      <c r="R3487" s="210">
        <f xml:space="preserve">  INDEX(設定表!$C$8:$C$15, MATCH( (RIGHT(小韻資料表[[#This Row],[清濁]]) &amp; 小韻資料表[[#This Row],[調]]), 設定表!$B$8:$B$15, 0))</f>
        <v>4</v>
      </c>
      <c r="S3487" s="205" t="s">
        <v>309</v>
      </c>
      <c r="T3487" s="205" t="s">
        <v>309</v>
      </c>
      <c r="U3487" s="226" t="s">
        <v>309</v>
      </c>
      <c r="V3487" s="146" t="s">
        <v>309</v>
      </c>
      <c r="X3487" s="135"/>
      <c r="Y3487" s="135"/>
      <c r="AA3487" s="135"/>
      <c r="AB3487" s="134"/>
      <c r="AC3487" s="135"/>
      <c r="AD3487" s="135"/>
      <c r="AH3487" s="135"/>
      <c r="AI3487" s="135"/>
    </row>
    <row r="3488" spans="1:35" ht="31.5">
      <c r="A3488" s="205">
        <v>3484</v>
      </c>
      <c r="B3488" s="206" t="s">
        <v>11896</v>
      </c>
      <c r="C3488" s="207" t="str">
        <f xml:space="preserve"> _xlfn.CONCAT(小韻資料表[[#This Row],[聲母拼音碼]],小韻資料表[[#This Row],[韻母拼音碼]],小韻資料表[[#This Row],[調號]])</f>
        <v>hiat4</v>
      </c>
      <c r="D3488" s="206" t="s">
        <v>11897</v>
      </c>
      <c r="E3488" s="208" t="s">
        <v>790</v>
      </c>
      <c r="F3488" s="205">
        <v>20</v>
      </c>
      <c r="G3488" s="209" t="s">
        <v>11898</v>
      </c>
      <c r="H3488" s="205">
        <f xml:space="preserve"> LEN(小韻資料表[[#This Row],[小韻字集]])</f>
        <v>8</v>
      </c>
      <c r="I3488" s="205" cm="1">
        <f t="array" ref="I3488" xml:space="preserve"> MATCH(TRUE, ISNUMBER( SEARCH( LEFT(小韻資料表[[#This Row],[切語]],1), 切語上字資料表[切語上字]) ), 0)</f>
        <v>36</v>
      </c>
      <c r="J3488" s="210" t="str" cm="1">
        <f t="array" ref="J3488" xml:space="preserve"> INDEX(切語上字資料表[聲母], 小韻資料表[[#This Row],[上字表識別號]])</f>
        <v>曉</v>
      </c>
      <c r="K3488" s="210" t="str" cm="1">
        <f t="array" ref="K3488" xml:space="preserve"> INDEX(切語上字資料表[聲母拼音碼], 小韻資料表[[#This Row],[上字表識別號]])</f>
        <v>h</v>
      </c>
      <c r="L3488" s="210" t="str" cm="1">
        <f t="array" ref="L3488" xml:space="preserve"> INDEX(切語上字資料表[清濁], 小韻資料表[[#This Row],[上字表識別號]])</f>
        <v>次清</v>
      </c>
      <c r="M3488" s="223" t="str" cm="1">
        <f t="array" ref="M3488" xml:space="preserve"> INDEX(切語上字資料表[發送收], 小韻資料表[[#This Row],[上字表識別號]])</f>
        <v>送氣</v>
      </c>
      <c r="N3488" s="205" cm="1">
        <f t="array" ref="N3488" xml:space="preserve"> MATCH(TRUE, ISNUMBER( SEARCH( RIGHT(小韻資料表[[#This Row],[切語]],1), 切語下字資料表[切語下字]) ), 0)</f>
        <v>184</v>
      </c>
      <c r="O3488" s="207" t="str" cm="1">
        <f t="array" ref="O3488" xml:space="preserve"> INDEX(切語下字資料表[韻母], 小韻資料表[[#This Row],[下字表識別號]])</f>
        <v>屑開4</v>
      </c>
      <c r="P3488" s="207" t="str" cm="1">
        <f t="array" ref="P3488" xml:space="preserve"> INDEX(切語下字資料表[韻母拼音碼], 小韻資料表[[#This Row],[下字表識別號]])</f>
        <v>iat</v>
      </c>
      <c r="Q3488" s="210" t="str" cm="1">
        <f t="array" ref="Q3488" xml:space="preserve"> INDEX(設定表!$C$19:$C$23, INT( LEFT(小韻資料表[[#This Row],[目次編碼]],1) ))</f>
        <v>入</v>
      </c>
      <c r="R3488" s="210">
        <f xml:space="preserve">  INDEX(設定表!$C$8:$C$15, MATCH( (RIGHT(小韻資料表[[#This Row],[清濁]]) &amp; 小韻資料表[[#This Row],[調]]), 設定表!$B$8:$B$15, 0))</f>
        <v>4</v>
      </c>
      <c r="S3488" s="205" t="s">
        <v>309</v>
      </c>
      <c r="T3488" s="205" t="s">
        <v>309</v>
      </c>
      <c r="U3488" s="226" t="s">
        <v>11899</v>
      </c>
      <c r="V3488" s="147" t="s">
        <v>309</v>
      </c>
      <c r="X3488" s="135"/>
      <c r="Y3488" s="135"/>
      <c r="AA3488" s="135"/>
      <c r="AB3488" s="134"/>
      <c r="AC3488" s="135"/>
      <c r="AD3488" s="135"/>
      <c r="AH3488" s="135"/>
      <c r="AI3488" s="135"/>
    </row>
    <row r="3489" spans="1:35" ht="31.5">
      <c r="A3489" s="205">
        <v>3485</v>
      </c>
      <c r="B3489" s="206" t="s">
        <v>11900</v>
      </c>
      <c r="C3489" s="207" t="str">
        <f xml:space="preserve"> _xlfn.CONCAT(小韻資料表[[#This Row],[聲母拼音碼]],小韻資料表[[#This Row],[韻母拼音碼]],小韻資料表[[#This Row],[調號]])</f>
        <v>phiat4</v>
      </c>
      <c r="D3489" s="206" t="s">
        <v>11901</v>
      </c>
      <c r="E3489" s="208" t="s">
        <v>790</v>
      </c>
      <c r="F3489" s="205">
        <v>21</v>
      </c>
      <c r="G3489" s="209" t="s">
        <v>11902</v>
      </c>
      <c r="H3489" s="205">
        <f xml:space="preserve"> LEN(小韻資料表[[#This Row],[小韻字集]])</f>
        <v>11</v>
      </c>
      <c r="I3489" s="205" cm="1">
        <f t="array" ref="I3489" xml:space="preserve"> MATCH(TRUE, ISNUMBER( SEARCH( LEFT(小韻資料表[[#This Row],[切語]],1), 切語上字資料表[切語上字]) ), 0)</f>
        <v>14</v>
      </c>
      <c r="J3489" s="210" t="str" cm="1">
        <f t="array" ref="J3489" xml:space="preserve"> INDEX(切語上字資料表[聲母], 小韻資料表[[#This Row],[上字表識別號]])</f>
        <v>滂</v>
      </c>
      <c r="K3489" s="210" t="str" cm="1">
        <f t="array" ref="K3489" xml:space="preserve"> INDEX(切語上字資料表[聲母拼音碼], 小韻資料表[[#This Row],[上字表識別號]])</f>
        <v>ph</v>
      </c>
      <c r="L3489" s="210" t="str" cm="1">
        <f t="array" ref="L3489" xml:space="preserve"> INDEX(切語上字資料表[清濁], 小韻資料表[[#This Row],[上字表識別號]])</f>
        <v>次清</v>
      </c>
      <c r="M3489" s="223" t="str" cm="1">
        <f t="array" ref="M3489" xml:space="preserve"> INDEX(切語上字資料表[發送收], 小韻資料表[[#This Row],[上字表識別號]])</f>
        <v>送氣</v>
      </c>
      <c r="N3489" s="205" cm="1">
        <f t="array" ref="N3489" xml:space="preserve"> MATCH(TRUE, ISNUMBER( SEARCH( RIGHT(小韻資料表[[#This Row],[切語]],1), 切語下字資料表[切語下字]) ), 0)</f>
        <v>184</v>
      </c>
      <c r="O3489" s="207" t="str" cm="1">
        <f t="array" ref="O3489" xml:space="preserve"> INDEX(切語下字資料表[韻母], 小韻資料表[[#This Row],[下字表識別號]])</f>
        <v>屑開4</v>
      </c>
      <c r="P3489" s="207" t="str" cm="1">
        <f t="array" ref="P3489" xml:space="preserve"> INDEX(切語下字資料表[韻母拼音碼], 小韻資料表[[#This Row],[下字表識別號]])</f>
        <v>iat</v>
      </c>
      <c r="Q3489" s="210" t="str" cm="1">
        <f t="array" ref="Q3489" xml:space="preserve"> INDEX(設定表!$C$19:$C$23, INT( LEFT(小韻資料表[[#This Row],[目次編碼]],1) ))</f>
        <v>入</v>
      </c>
      <c r="R3489" s="210">
        <f xml:space="preserve">  INDEX(設定表!$C$8:$C$15, MATCH( (RIGHT(小韻資料表[[#This Row],[清濁]]) &amp; 小韻資料表[[#This Row],[調]]), 設定表!$B$8:$B$15, 0))</f>
        <v>4</v>
      </c>
      <c r="S3489" s="205" t="s">
        <v>309</v>
      </c>
      <c r="T3489" s="205" t="s">
        <v>309</v>
      </c>
      <c r="U3489" s="226" t="s">
        <v>309</v>
      </c>
      <c r="V3489" s="146" t="s">
        <v>309</v>
      </c>
      <c r="X3489" s="135"/>
      <c r="Y3489" s="135"/>
      <c r="AA3489" s="135"/>
      <c r="AB3489" s="134"/>
      <c r="AC3489" s="135"/>
      <c r="AD3489" s="135"/>
      <c r="AH3489" s="135"/>
      <c r="AI3489" s="135"/>
    </row>
    <row r="3490" spans="1:35" ht="31.5">
      <c r="A3490" s="205">
        <v>3486</v>
      </c>
      <c r="B3490" s="206" t="s">
        <v>11903</v>
      </c>
      <c r="C3490" s="207" t="str">
        <f xml:space="preserve"> _xlfn.CONCAT(小韻資料表[[#This Row],[聲母拼音碼]],小韻資料表[[#This Row],[韻母拼音碼]],小韻資料表[[#This Row],[調號]])</f>
        <v>piat8</v>
      </c>
      <c r="D3490" s="206" t="s">
        <v>11904</v>
      </c>
      <c r="E3490" s="208" t="s">
        <v>790</v>
      </c>
      <c r="F3490" s="205">
        <v>22</v>
      </c>
      <c r="G3490" s="209" t="s">
        <v>11905</v>
      </c>
      <c r="H3490" s="205">
        <f xml:space="preserve"> LEN(小韻資料表[[#This Row],[小韻字集]])</f>
        <v>16</v>
      </c>
      <c r="I3490" s="205" cm="1">
        <f t="array" ref="I3490" xml:space="preserve"> MATCH(TRUE, ISNUMBER( SEARCH( LEFT(小韻資料表[[#This Row],[切語]],1), 切語上字資料表[切語上字]) ), 0)</f>
        <v>15</v>
      </c>
      <c r="J3490" s="210" t="str" cm="1">
        <f t="array" ref="J3490" xml:space="preserve"> INDEX(切語上字資料表[聲母], 小韻資料表[[#This Row],[上字表識別號]])</f>
        <v>並</v>
      </c>
      <c r="K3490" s="210" t="str" cm="1">
        <f t="array" ref="K3490" xml:space="preserve"> INDEX(切語上字資料表[聲母拼音碼], 小韻資料表[[#This Row],[上字表識別號]])</f>
        <v>p</v>
      </c>
      <c r="L3490" s="210" t="str" cm="1">
        <f t="array" ref="L3490" xml:space="preserve"> INDEX(切語上字資料表[清濁], 小韻資料表[[#This Row],[上字表識別號]])</f>
        <v>全濁</v>
      </c>
      <c r="M3490" s="223" cm="1">
        <f t="array" ref="M3490" xml:space="preserve"> INDEX(切語上字資料表[發送收], 小韻資料表[[#This Row],[上字表識別號]])</f>
        <v>0</v>
      </c>
      <c r="N3490" s="205" cm="1">
        <f t="array" ref="N3490" xml:space="preserve"> MATCH(TRUE, ISNUMBER( SEARCH( RIGHT(小韻資料表[[#This Row],[切語]],1), 切語下字資料表[切語下字]) ), 0)</f>
        <v>184</v>
      </c>
      <c r="O3490" s="207" t="str" cm="1">
        <f t="array" ref="O3490" xml:space="preserve"> INDEX(切語下字資料表[韻母], 小韻資料表[[#This Row],[下字表識別號]])</f>
        <v>屑開4</v>
      </c>
      <c r="P3490" s="207" t="str" cm="1">
        <f t="array" ref="P3490" xml:space="preserve"> INDEX(切語下字資料表[韻母拼音碼], 小韻資料表[[#This Row],[下字表識別號]])</f>
        <v>iat</v>
      </c>
      <c r="Q3490" s="210" t="str" cm="1">
        <f t="array" ref="Q3490" xml:space="preserve"> INDEX(設定表!$C$19:$C$23, INT( LEFT(小韻資料表[[#This Row],[目次編碼]],1) ))</f>
        <v>入</v>
      </c>
      <c r="R3490" s="210">
        <f xml:space="preserve">  INDEX(設定表!$C$8:$C$15, MATCH( (RIGHT(小韻資料表[[#This Row],[清濁]]) &amp; 小韻資料表[[#This Row],[調]]), 設定表!$B$8:$B$15, 0))</f>
        <v>8</v>
      </c>
      <c r="S3490" s="205" t="s">
        <v>309</v>
      </c>
      <c r="T3490" s="205" t="s">
        <v>309</v>
      </c>
      <c r="U3490" s="226" t="s">
        <v>309</v>
      </c>
      <c r="V3490" s="147" t="s">
        <v>309</v>
      </c>
      <c r="X3490" s="135"/>
      <c r="Y3490" s="135"/>
      <c r="AA3490" s="135"/>
      <c r="AB3490" s="134"/>
      <c r="AC3490" s="135"/>
      <c r="AD3490" s="135"/>
      <c r="AH3490" s="135"/>
      <c r="AI3490" s="135"/>
    </row>
    <row r="3491" spans="1:35" ht="31.5">
      <c r="A3491" s="205">
        <v>3487</v>
      </c>
      <c r="B3491" s="206" t="s">
        <v>11906</v>
      </c>
      <c r="C3491" s="207" t="str">
        <f xml:space="preserve"> _xlfn.CONCAT(小韻資料表[[#This Row],[聲母拼音碼]],小韻資料表[[#This Row],[韻母拼音碼]],小韻資料表[[#This Row],[調號]])</f>
        <v>tiat4</v>
      </c>
      <c r="D3491" s="206" t="s">
        <v>11329</v>
      </c>
      <c r="E3491" s="208" t="s">
        <v>790</v>
      </c>
      <c r="F3491" s="205">
        <v>23</v>
      </c>
      <c r="G3491" s="209" t="s">
        <v>11907</v>
      </c>
      <c r="H3491" s="205">
        <f xml:space="preserve"> LEN(小韻資料表[[#This Row],[小韻字集]])</f>
        <v>10</v>
      </c>
      <c r="I3491" s="205" cm="1">
        <f t="array" ref="I3491" xml:space="preserve"> MATCH(TRUE, ISNUMBER( SEARCH( LEFT(小韻資料表[[#This Row],[切語]],1), 切語上字資料表[切語上字]) ), 0)</f>
        <v>5</v>
      </c>
      <c r="J3491" s="210" t="str" cm="1">
        <f t="array" ref="J3491" xml:space="preserve"> INDEX(切語上字資料表[聲母], 小韻資料表[[#This Row],[上字表識別號]])</f>
        <v>端</v>
      </c>
      <c r="K3491" s="210" t="str" cm="1">
        <f t="array" ref="K3491" xml:space="preserve"> INDEX(切語上字資料表[聲母拼音碼], 小韻資料表[[#This Row],[上字表識別號]])</f>
        <v>t</v>
      </c>
      <c r="L3491" s="210" t="str" cm="1">
        <f t="array" ref="L3491" xml:space="preserve"> INDEX(切語上字資料表[清濁], 小韻資料表[[#This Row],[上字表識別號]])</f>
        <v>全清</v>
      </c>
      <c r="M3491" s="223" t="str" cm="1">
        <f t="array" ref="M3491" xml:space="preserve"> INDEX(切語上字資料表[發送收], 小韻資料表[[#This Row],[上字表識別號]])</f>
        <v>發聲</v>
      </c>
      <c r="N3491" s="205" cm="1">
        <f t="array" ref="N3491" xml:space="preserve"> MATCH(TRUE, ISNUMBER( SEARCH( RIGHT(小韻資料表[[#This Row],[切語]],1), 切語下字資料表[切語下字]) ), 0)</f>
        <v>184</v>
      </c>
      <c r="O3491" s="207" t="str" cm="1">
        <f t="array" ref="O3491" xml:space="preserve"> INDEX(切語下字資料表[韻母], 小韻資料表[[#This Row],[下字表識別號]])</f>
        <v>屑開4</v>
      </c>
      <c r="P3491" s="207" t="str" cm="1">
        <f t="array" ref="P3491" xml:space="preserve"> INDEX(切語下字資料表[韻母拼音碼], 小韻資料表[[#This Row],[下字表識別號]])</f>
        <v>iat</v>
      </c>
      <c r="Q3491" s="210" t="str" cm="1">
        <f t="array" ref="Q3491" xml:space="preserve"> INDEX(設定表!$C$19:$C$23, INT( LEFT(小韻資料表[[#This Row],[目次編碼]],1) ))</f>
        <v>入</v>
      </c>
      <c r="R3491" s="210">
        <f xml:space="preserve">  INDEX(設定表!$C$8:$C$15, MATCH( (RIGHT(小韻資料表[[#This Row],[清濁]]) &amp; 小韻資料表[[#This Row],[調]]), 設定表!$B$8:$B$15, 0))</f>
        <v>4</v>
      </c>
      <c r="S3491" s="205" t="s">
        <v>309</v>
      </c>
      <c r="T3491" s="205" t="s">
        <v>309</v>
      </c>
      <c r="U3491" s="226" t="s">
        <v>309</v>
      </c>
      <c r="V3491" s="146" t="s">
        <v>309</v>
      </c>
      <c r="X3491" s="135"/>
      <c r="Y3491" s="135"/>
      <c r="AA3491" s="135"/>
      <c r="AB3491" s="134"/>
      <c r="AC3491" s="135"/>
      <c r="AD3491" s="135"/>
      <c r="AH3491" s="135"/>
      <c r="AI3491" s="135"/>
    </row>
    <row r="3492" spans="1:35" ht="31.5">
      <c r="A3492" s="205">
        <v>3488</v>
      </c>
      <c r="B3492" s="206" t="s">
        <v>11908</v>
      </c>
      <c r="C3492" s="207" t="str">
        <f xml:space="preserve"> _xlfn.CONCAT(小韻資料表[[#This Row],[聲母拼音碼]],小韻資料表[[#This Row],[韻母拼音碼]],小韻資料表[[#This Row],[調號]])</f>
        <v>liat8</v>
      </c>
      <c r="D3492" s="206" t="s">
        <v>11909</v>
      </c>
      <c r="E3492" s="208" t="s">
        <v>790</v>
      </c>
      <c r="F3492" s="205">
        <v>24</v>
      </c>
      <c r="G3492" s="209" t="s">
        <v>11910</v>
      </c>
      <c r="H3492" s="205">
        <f xml:space="preserve"> LEN(小韻資料表[[#This Row],[小韻字集]])</f>
        <v>9</v>
      </c>
      <c r="I3492" s="205" cm="1">
        <f t="array" ref="I3492" xml:space="preserve"> MATCH(TRUE, ISNUMBER( SEARCH( LEFT(小韻資料表[[#This Row],[切語]],1), 切語上字資料表[切語上字]) ), 0)</f>
        <v>40</v>
      </c>
      <c r="J3492" s="210" t="str" cm="1">
        <f t="array" ref="J3492" xml:space="preserve"> INDEX(切語上字資料表[聲母], 小韻資料表[[#This Row],[上字表識別號]])</f>
        <v>來</v>
      </c>
      <c r="K3492" s="210" t="str" cm="1">
        <f t="array" ref="K3492" xml:space="preserve"> INDEX(切語上字資料表[聲母拼音碼], 小韻資料表[[#This Row],[上字表識別號]])</f>
        <v>l</v>
      </c>
      <c r="L3492" s="210" t="str" cm="1">
        <f t="array" ref="L3492" xml:space="preserve"> INDEX(切語上字資料表[清濁], 小韻資料表[[#This Row],[上字表識別號]])</f>
        <v>次濁</v>
      </c>
      <c r="M3492" s="223" t="str" cm="1">
        <f t="array" ref="M3492" xml:space="preserve"> INDEX(切語上字資料表[發送收], 小韻資料表[[#This Row],[上字表識別號]])</f>
        <v>收聲</v>
      </c>
      <c r="N3492" s="205" cm="1">
        <f t="array" ref="N3492" xml:space="preserve"> MATCH(TRUE, ISNUMBER( SEARCH( RIGHT(小韻資料表[[#This Row],[切語]],1), 切語下字資料表[切語下字]) ), 0)</f>
        <v>184</v>
      </c>
      <c r="O3492" s="207" t="str" cm="1">
        <f t="array" ref="O3492" xml:space="preserve"> INDEX(切語下字資料表[韻母], 小韻資料表[[#This Row],[下字表識別號]])</f>
        <v>屑開4</v>
      </c>
      <c r="P3492" s="207" t="str" cm="1">
        <f t="array" ref="P3492" xml:space="preserve"> INDEX(切語下字資料表[韻母拼音碼], 小韻資料表[[#This Row],[下字表識別號]])</f>
        <v>iat</v>
      </c>
      <c r="Q3492" s="210" t="str" cm="1">
        <f t="array" ref="Q3492" xml:space="preserve"> INDEX(設定表!$C$19:$C$23, INT( LEFT(小韻資料表[[#This Row],[目次編碼]],1) ))</f>
        <v>入</v>
      </c>
      <c r="R3492" s="210">
        <f xml:space="preserve">  INDEX(設定表!$C$8:$C$15, MATCH( (RIGHT(小韻資料表[[#This Row],[清濁]]) &amp; 小韻資料表[[#This Row],[調]]), 設定表!$B$8:$B$15, 0))</f>
        <v>8</v>
      </c>
      <c r="S3492" s="205" t="s">
        <v>309</v>
      </c>
      <c r="T3492" s="205" t="s">
        <v>309</v>
      </c>
      <c r="U3492" s="226" t="s">
        <v>309</v>
      </c>
      <c r="V3492" s="147" t="s">
        <v>309</v>
      </c>
      <c r="X3492" s="135"/>
      <c r="Y3492" s="135"/>
      <c r="AA3492" s="135"/>
      <c r="AB3492" s="134"/>
      <c r="AC3492" s="135"/>
      <c r="AD3492" s="135"/>
      <c r="AH3492" s="135"/>
      <c r="AI3492" s="135"/>
    </row>
    <row r="3493" spans="1:35" ht="63">
      <c r="A3493" s="205">
        <v>3489</v>
      </c>
      <c r="B3493" s="206" t="s">
        <v>11911</v>
      </c>
      <c r="C3493" s="207" t="str">
        <f xml:space="preserve"> _xlfn.CONCAT(小韻資料表[[#This Row],[聲母拼音碼]],小韻資料表[[#This Row],[韻母拼音碼]],小韻資料表[[#This Row],[調號]])</f>
        <v>siat4</v>
      </c>
      <c r="D3493" s="206" t="s">
        <v>811</v>
      </c>
      <c r="E3493" s="208" t="s">
        <v>810</v>
      </c>
      <c r="F3493" s="205">
        <v>1</v>
      </c>
      <c r="G3493" s="209" t="s">
        <v>11912</v>
      </c>
      <c r="H3493" s="205">
        <f xml:space="preserve"> LEN(小韻資料表[[#This Row],[小韻字集]])</f>
        <v>22</v>
      </c>
      <c r="I3493" s="205" cm="1">
        <f t="array" ref="I3493" xml:space="preserve"> MATCH(TRUE, ISNUMBER( SEARCH( LEFT(小韻資料表[[#This Row],[切語]],1), 切語上字資料表[切語上字]) ), 0)</f>
        <v>24</v>
      </c>
      <c r="J3493" s="210" t="str" cm="1">
        <f t="array" ref="J3493" xml:space="preserve"> INDEX(切語上字資料表[聲母], 小韻資料表[[#This Row],[上字表識別號]])</f>
        <v>心</v>
      </c>
      <c r="K3493" s="210" t="str" cm="1">
        <f t="array" ref="K3493" xml:space="preserve"> INDEX(切語上字資料表[聲母拼音碼], 小韻資料表[[#This Row],[上字表識別號]])</f>
        <v>s</v>
      </c>
      <c r="L3493" s="210" t="str" cm="1">
        <f t="array" ref="L3493" xml:space="preserve"> INDEX(切語上字資料表[清濁], 小韻資料表[[#This Row],[上字表識別號]])</f>
        <v>全清</v>
      </c>
      <c r="M3493" s="223" t="str" cm="1">
        <f t="array" ref="M3493" xml:space="preserve"> INDEX(切語上字資料表[發送收], 小韻資料表[[#This Row],[上字表識別號]])</f>
        <v>送氣</v>
      </c>
      <c r="N3493" s="205" cm="1">
        <f t="array" ref="N3493" xml:space="preserve"> MATCH(TRUE, ISNUMBER( SEARCH( RIGHT(小韻資料表[[#This Row],[切語]],1), 切語下字資料表[切語下字]) ), 0)</f>
        <v>192</v>
      </c>
      <c r="O3493" s="207" t="str" cm="1">
        <f t="array" ref="O3493" xml:space="preserve"> INDEX(切語下字資料表[韻母], 小韻資料表[[#This Row],[下字表識別號]])</f>
        <v>薛開3</v>
      </c>
      <c r="P3493" s="207" t="str" cm="1">
        <f t="array" ref="P3493" xml:space="preserve"> INDEX(切語下字資料表[韻母拼音碼], 小韻資料表[[#This Row],[下字表識別號]])</f>
        <v>iat</v>
      </c>
      <c r="Q3493" s="210" t="str" cm="1">
        <f t="array" ref="Q3493" xml:space="preserve"> INDEX(設定表!$C$19:$C$23, INT( LEFT(小韻資料表[[#This Row],[目次編碼]],1) ))</f>
        <v>入</v>
      </c>
      <c r="R3493" s="210">
        <f xml:space="preserve">  INDEX(設定表!$C$8:$C$15, MATCH( (RIGHT(小韻資料表[[#This Row],[清濁]]) &amp; 小韻資料表[[#This Row],[調]]), 設定表!$B$8:$B$15, 0))</f>
        <v>4</v>
      </c>
      <c r="S3493" s="205" t="s">
        <v>309</v>
      </c>
      <c r="T3493" s="205" t="s">
        <v>309</v>
      </c>
      <c r="U3493" s="226" t="s">
        <v>11913</v>
      </c>
      <c r="V3493" s="146" t="s">
        <v>309</v>
      </c>
      <c r="X3493" s="135"/>
      <c r="Y3493" s="135"/>
      <c r="AA3493" s="135"/>
      <c r="AB3493" s="134"/>
      <c r="AC3493" s="135"/>
      <c r="AD3493" s="135"/>
      <c r="AH3493" s="135"/>
      <c r="AI3493" s="135"/>
    </row>
    <row r="3494" spans="1:35" ht="63">
      <c r="A3494" s="205">
        <v>3490</v>
      </c>
      <c r="B3494" s="206" t="s">
        <v>11914</v>
      </c>
      <c r="C3494" s="207" t="str">
        <f xml:space="preserve"> _xlfn.CONCAT(小韻資料表[[#This Row],[聲母拼音碼]],小韻資料表[[#This Row],[韻母拼音碼]],小韻資料表[[#This Row],[調號]])</f>
        <v>liat8</v>
      </c>
      <c r="D3494" s="206" t="s">
        <v>11915</v>
      </c>
      <c r="E3494" s="208" t="s">
        <v>810</v>
      </c>
      <c r="F3494" s="205">
        <v>2</v>
      </c>
      <c r="G3494" s="209" t="s">
        <v>11916</v>
      </c>
      <c r="H3494" s="205">
        <f xml:space="preserve"> LEN(小韻資料表[[#This Row],[小韻字集]])</f>
        <v>24</v>
      </c>
      <c r="I3494" s="205" cm="1">
        <f t="array" ref="I3494" xml:space="preserve"> MATCH(TRUE, ISNUMBER( SEARCH( LEFT(小韻資料表[[#This Row],[切語]],1), 切語上字資料表[切語上字]) ), 0)</f>
        <v>40</v>
      </c>
      <c r="J3494" s="210" t="str" cm="1">
        <f t="array" ref="J3494" xml:space="preserve"> INDEX(切語上字資料表[聲母], 小韻資料表[[#This Row],[上字表識別號]])</f>
        <v>來</v>
      </c>
      <c r="K3494" s="210" t="str" cm="1">
        <f t="array" ref="K3494" xml:space="preserve"> INDEX(切語上字資料表[聲母拼音碼], 小韻資料表[[#This Row],[上字表識別號]])</f>
        <v>l</v>
      </c>
      <c r="L3494" s="210" t="str" cm="1">
        <f t="array" ref="L3494" xml:space="preserve"> INDEX(切語上字資料表[清濁], 小韻資料表[[#This Row],[上字表識別號]])</f>
        <v>次濁</v>
      </c>
      <c r="M3494" s="223" t="str" cm="1">
        <f t="array" ref="M3494" xml:space="preserve"> INDEX(切語上字資料表[發送收], 小韻資料表[[#This Row],[上字表識別號]])</f>
        <v>收聲</v>
      </c>
      <c r="N3494" s="205" cm="1">
        <f t="array" ref="N3494" xml:space="preserve"> MATCH(TRUE, ISNUMBER( SEARCH( RIGHT(小韻資料表[[#This Row],[切語]],1), 切語下字資料表[切語下字]) ), 0)</f>
        <v>192</v>
      </c>
      <c r="O3494" s="207" t="str" cm="1">
        <f t="array" ref="O3494" xml:space="preserve"> INDEX(切語下字資料表[韻母], 小韻資料表[[#This Row],[下字表識別號]])</f>
        <v>薛開3</v>
      </c>
      <c r="P3494" s="207" t="str" cm="1">
        <f t="array" ref="P3494" xml:space="preserve"> INDEX(切語下字資料表[韻母拼音碼], 小韻資料表[[#This Row],[下字表識別號]])</f>
        <v>iat</v>
      </c>
      <c r="Q3494" s="210" t="str" cm="1">
        <f t="array" ref="Q3494" xml:space="preserve"> INDEX(設定表!$C$19:$C$23, INT( LEFT(小韻資料表[[#This Row],[目次編碼]],1) ))</f>
        <v>入</v>
      </c>
      <c r="R3494" s="210">
        <f xml:space="preserve">  INDEX(設定表!$C$8:$C$15, MATCH( (RIGHT(小韻資料表[[#This Row],[清濁]]) &amp; 小韻資料表[[#This Row],[調]]), 設定表!$B$8:$B$15, 0))</f>
        <v>8</v>
      </c>
      <c r="S3494" s="205" t="s">
        <v>309</v>
      </c>
      <c r="T3494" s="205" t="s">
        <v>309</v>
      </c>
      <c r="U3494" s="226" t="s">
        <v>11917</v>
      </c>
      <c r="V3494" s="147" t="s">
        <v>309</v>
      </c>
      <c r="X3494" s="135"/>
      <c r="Y3494" s="135"/>
      <c r="AA3494" s="135"/>
      <c r="AB3494" s="134"/>
      <c r="AC3494" s="135"/>
      <c r="AD3494" s="135"/>
      <c r="AH3494" s="135"/>
      <c r="AI3494" s="135"/>
    </row>
    <row r="3495" spans="1:35" ht="31.5">
      <c r="A3495" s="205">
        <v>3491</v>
      </c>
      <c r="B3495" s="206" t="s">
        <v>11918</v>
      </c>
      <c r="C3495" s="207" t="str">
        <f xml:space="preserve"> _xlfn.CONCAT(小韻資料表[[#This Row],[聲母拼音碼]],小韻資料表[[#This Row],[韻母拼音碼]],小韻資料表[[#This Row],[調號]])</f>
        <v>tiat4</v>
      </c>
      <c r="D3495" s="206" t="s">
        <v>11919</v>
      </c>
      <c r="E3495" s="208" t="s">
        <v>810</v>
      </c>
      <c r="F3495" s="205">
        <v>3</v>
      </c>
      <c r="G3495" s="209" t="s">
        <v>11920</v>
      </c>
      <c r="H3495" s="205">
        <f xml:space="preserve"> LEN(小韻資料表[[#This Row],[小韻字集]])</f>
        <v>5</v>
      </c>
      <c r="I3495" s="205" cm="1">
        <f t="array" ref="I3495" xml:space="preserve"> MATCH(TRUE, ISNUMBER( SEARCH( LEFT(小韻資料表[[#This Row],[切語]],1), 切語上字資料表[切語上字]) ), 0)</f>
        <v>9</v>
      </c>
      <c r="J3495" s="210" t="str" cm="1">
        <f t="array" ref="J3495" xml:space="preserve"> INDEX(切語上字資料表[聲母], 小韻資料表[[#This Row],[上字表識別號]])</f>
        <v>知</v>
      </c>
      <c r="K3495" s="210" t="str" cm="1">
        <f t="array" ref="K3495" xml:space="preserve"> INDEX(切語上字資料表[聲母拼音碼], 小韻資料表[[#This Row],[上字表識別號]])</f>
        <v>t</v>
      </c>
      <c r="L3495" s="210" t="str" cm="1">
        <f t="array" ref="L3495" xml:space="preserve"> INDEX(切語上字資料表[清濁], 小韻資料表[[#This Row],[上字表識別號]])</f>
        <v>全清</v>
      </c>
      <c r="M3495" s="223" t="str" cm="1">
        <f t="array" ref="M3495" xml:space="preserve"> INDEX(切語上字資料表[發送收], 小韻資料表[[#This Row],[上字表識別號]])</f>
        <v>發聲</v>
      </c>
      <c r="N3495" s="205" cm="1">
        <f t="array" ref="N3495" xml:space="preserve"> MATCH(TRUE, ISNUMBER( SEARCH( RIGHT(小韻資料表[[#This Row],[切語]],1), 切語下字資料表[切語下字]) ), 0)</f>
        <v>192</v>
      </c>
      <c r="O3495" s="207" t="str" cm="1">
        <f t="array" ref="O3495" xml:space="preserve"> INDEX(切語下字資料表[韻母], 小韻資料表[[#This Row],[下字表識別號]])</f>
        <v>薛開3</v>
      </c>
      <c r="P3495" s="207" t="str" cm="1">
        <f t="array" ref="P3495" xml:space="preserve"> INDEX(切語下字資料表[韻母拼音碼], 小韻資料表[[#This Row],[下字表識別號]])</f>
        <v>iat</v>
      </c>
      <c r="Q3495" s="210" t="str" cm="1">
        <f t="array" ref="Q3495" xml:space="preserve"> INDEX(設定表!$C$19:$C$23, INT( LEFT(小韻資料表[[#This Row],[目次編碼]],1) ))</f>
        <v>入</v>
      </c>
      <c r="R3495" s="210">
        <f xml:space="preserve">  INDEX(設定表!$C$8:$C$15, MATCH( (RIGHT(小韻資料表[[#This Row],[清濁]]) &amp; 小韻資料表[[#This Row],[調]]), 設定表!$B$8:$B$15, 0))</f>
        <v>4</v>
      </c>
      <c r="S3495" s="205" t="s">
        <v>309</v>
      </c>
      <c r="T3495" s="205" t="s">
        <v>309</v>
      </c>
      <c r="U3495" s="226" t="s">
        <v>309</v>
      </c>
      <c r="V3495" s="146" t="s">
        <v>309</v>
      </c>
      <c r="X3495" s="135"/>
      <c r="Y3495" s="135"/>
      <c r="AA3495" s="135"/>
      <c r="AB3495" s="134"/>
      <c r="AC3495" s="135"/>
      <c r="AD3495" s="135"/>
      <c r="AH3495" s="135"/>
      <c r="AI3495" s="135"/>
    </row>
    <row r="3496" spans="1:35" ht="31.5">
      <c r="A3496" s="205">
        <v>3492</v>
      </c>
      <c r="B3496" s="206" t="s">
        <v>11921</v>
      </c>
      <c r="C3496" s="207" t="str">
        <f xml:space="preserve"> _xlfn.CONCAT(小韻資料表[[#This Row],[聲母拼音碼]],小韻資料表[[#This Row],[韻母拼音碼]],小韻資料表[[#This Row],[調號]])</f>
        <v>khiat8</v>
      </c>
      <c r="D3496" s="206" t="s">
        <v>11922</v>
      </c>
      <c r="E3496" s="208" t="s">
        <v>810</v>
      </c>
      <c r="F3496" s="205">
        <v>4</v>
      </c>
      <c r="G3496" s="209" t="s">
        <v>11923</v>
      </c>
      <c r="H3496" s="205">
        <f xml:space="preserve"> LEN(小韻資料表[[#This Row],[小韻字集]])</f>
        <v>14</v>
      </c>
      <c r="I3496" s="205" cm="1">
        <f t="array" ref="I3496" xml:space="preserve"> MATCH(TRUE, ISNUMBER( SEARCH( LEFT(小韻資料表[[#This Row],[切語]],1), 切語上字資料表[切語上字]) ), 0)</f>
        <v>3</v>
      </c>
      <c r="J3496" s="210" t="str" cm="1">
        <f t="array" ref="J3496" xml:space="preserve"> INDEX(切語上字資料表[聲母], 小韻資料表[[#This Row],[上字表識別號]])</f>
        <v>群</v>
      </c>
      <c r="K3496" s="210" t="str" cm="1">
        <f t="array" ref="K3496" xml:space="preserve"> INDEX(切語上字資料表[聲母拼音碼], 小韻資料表[[#This Row],[上字表識別號]])</f>
        <v>kh</v>
      </c>
      <c r="L3496" s="210" t="str" cm="1">
        <f t="array" ref="L3496" xml:space="preserve"> INDEX(切語上字資料表[清濁], 小韻資料表[[#This Row],[上字表識別號]])</f>
        <v>全濁</v>
      </c>
      <c r="M3496" s="223" cm="1">
        <f t="array" ref="M3496" xml:space="preserve"> INDEX(切語上字資料表[發送收], 小韻資料表[[#This Row],[上字表識別號]])</f>
        <v>0</v>
      </c>
      <c r="N3496" s="205" cm="1">
        <f t="array" ref="N3496" xml:space="preserve"> MATCH(TRUE, ISNUMBER( SEARCH( RIGHT(小韻資料表[[#This Row],[切語]],1), 切語下字資料表[切語下字]) ), 0)</f>
        <v>192</v>
      </c>
      <c r="O3496" s="207" t="str" cm="1">
        <f t="array" ref="O3496" xml:space="preserve"> INDEX(切語下字資料表[韻母], 小韻資料表[[#This Row],[下字表識別號]])</f>
        <v>薛開3</v>
      </c>
      <c r="P3496" s="207" t="str" cm="1">
        <f t="array" ref="P3496" xml:space="preserve"> INDEX(切語下字資料表[韻母拼音碼], 小韻資料表[[#This Row],[下字表識別號]])</f>
        <v>iat</v>
      </c>
      <c r="Q3496" s="210" t="str" cm="1">
        <f t="array" ref="Q3496" xml:space="preserve"> INDEX(設定表!$C$19:$C$23, INT( LEFT(小韻資料表[[#This Row],[目次編碼]],1) ))</f>
        <v>入</v>
      </c>
      <c r="R3496" s="210">
        <f xml:space="preserve">  INDEX(設定表!$C$8:$C$15, MATCH( (RIGHT(小韻資料表[[#This Row],[清濁]]) &amp; 小韻資料表[[#This Row],[調]]), 設定表!$B$8:$B$15, 0))</f>
        <v>8</v>
      </c>
      <c r="S3496" s="205" t="s">
        <v>309</v>
      </c>
      <c r="T3496" s="205" t="s">
        <v>309</v>
      </c>
      <c r="U3496" s="226" t="s">
        <v>309</v>
      </c>
      <c r="V3496" s="147" t="s">
        <v>309</v>
      </c>
      <c r="X3496" s="135"/>
      <c r="Y3496" s="135"/>
      <c r="AA3496" s="135"/>
      <c r="AB3496" s="134"/>
      <c r="AC3496" s="135"/>
      <c r="AD3496" s="135"/>
      <c r="AH3496" s="135"/>
      <c r="AI3496" s="135"/>
    </row>
    <row r="3497" spans="1:35" ht="31.5">
      <c r="A3497" s="205">
        <v>3493</v>
      </c>
      <c r="B3497" s="206" t="s">
        <v>11924</v>
      </c>
      <c r="C3497" s="207" t="str">
        <f xml:space="preserve"> _xlfn.CONCAT(小韻資料表[[#This Row],[聲母拼音碼]],小韻資料表[[#This Row],[韻母拼音碼]],小韻資料表[[#This Row],[調號]])</f>
        <v>jiat8</v>
      </c>
      <c r="D3497" s="206" t="s">
        <v>11925</v>
      </c>
      <c r="E3497" s="208" t="s">
        <v>810</v>
      </c>
      <c r="F3497" s="205">
        <v>5</v>
      </c>
      <c r="G3497" s="209" t="s">
        <v>11926</v>
      </c>
      <c r="H3497" s="205">
        <f xml:space="preserve"> LEN(小韻資料表[[#This Row],[小韻字集]])</f>
        <v>2</v>
      </c>
      <c r="I3497" s="205" cm="1">
        <f t="array" ref="I3497" xml:space="preserve"> MATCH(TRUE, ISNUMBER( SEARCH( LEFT(小韻資料表[[#This Row],[切語]],1), 切語上字資料表[切語上字]) ), 0)</f>
        <v>41</v>
      </c>
      <c r="J3497" s="210" t="str" cm="1">
        <f t="array" ref="J3497" xml:space="preserve"> INDEX(切語上字資料表[聲母], 小韻資料表[[#This Row],[上字表識別號]])</f>
        <v>日</v>
      </c>
      <c r="K3497" s="210" t="str" cm="1">
        <f t="array" ref="K3497" xml:space="preserve"> INDEX(切語上字資料表[聲母拼音碼], 小韻資料表[[#This Row],[上字表識別號]])</f>
        <v>j</v>
      </c>
      <c r="L3497" s="210" t="str" cm="1">
        <f t="array" ref="L3497" xml:space="preserve"> INDEX(切語上字資料表[清濁], 小韻資料表[[#This Row],[上字表識別號]])</f>
        <v>次濁</v>
      </c>
      <c r="M3497" s="223" t="str" cm="1">
        <f t="array" ref="M3497" xml:space="preserve"> INDEX(切語上字資料表[發送收], 小韻資料表[[#This Row],[上字表識別號]])</f>
        <v>收聲</v>
      </c>
      <c r="N3497" s="205" cm="1">
        <f t="array" ref="N3497" xml:space="preserve"> MATCH(TRUE, ISNUMBER( SEARCH( RIGHT(小韻資料表[[#This Row],[切語]],1), 切語下字資料表[切語下字]) ), 0)</f>
        <v>192</v>
      </c>
      <c r="O3497" s="207" t="str" cm="1">
        <f t="array" ref="O3497" xml:space="preserve"> INDEX(切語下字資料表[韻母], 小韻資料表[[#This Row],[下字表識別號]])</f>
        <v>薛開3</v>
      </c>
      <c r="P3497" s="207" t="str" cm="1">
        <f t="array" ref="P3497" xml:space="preserve"> INDEX(切語下字資料表[韻母拼音碼], 小韻資料表[[#This Row],[下字表識別號]])</f>
        <v>iat</v>
      </c>
      <c r="Q3497" s="210" t="str" cm="1">
        <f t="array" ref="Q3497" xml:space="preserve"> INDEX(設定表!$C$19:$C$23, INT( LEFT(小韻資料表[[#This Row],[目次編碼]],1) ))</f>
        <v>入</v>
      </c>
      <c r="R3497" s="210">
        <f xml:space="preserve">  INDEX(設定表!$C$8:$C$15, MATCH( (RIGHT(小韻資料表[[#This Row],[清濁]]) &amp; 小韻資料表[[#This Row],[調]]), 設定表!$B$8:$B$15, 0))</f>
        <v>8</v>
      </c>
      <c r="S3497" s="205" t="s">
        <v>309</v>
      </c>
      <c r="T3497" s="205" t="s">
        <v>309</v>
      </c>
      <c r="U3497" s="226" t="s">
        <v>309</v>
      </c>
      <c r="V3497" s="146" t="s">
        <v>309</v>
      </c>
      <c r="X3497" s="135"/>
      <c r="Y3497" s="135"/>
      <c r="AA3497" s="135"/>
      <c r="AB3497" s="134"/>
      <c r="AC3497" s="135"/>
      <c r="AD3497" s="135"/>
      <c r="AH3497" s="135"/>
      <c r="AI3497" s="135"/>
    </row>
    <row r="3498" spans="1:35" ht="31.5">
      <c r="A3498" s="205">
        <v>3494</v>
      </c>
      <c r="B3498" s="206" t="s">
        <v>11927</v>
      </c>
      <c r="C3498" s="207" t="str">
        <f xml:space="preserve"> _xlfn.CONCAT(小韻資料表[[#This Row],[聲母拼音碼]],小韻資料表[[#This Row],[韻母拼音碼]],小韻資料表[[#This Row],[調號]])</f>
        <v>ciat4</v>
      </c>
      <c r="D3498" s="206" t="s">
        <v>11928</v>
      </c>
      <c r="E3498" s="208" t="s">
        <v>810</v>
      </c>
      <c r="F3498" s="205">
        <v>6</v>
      </c>
      <c r="G3498" s="209" t="s">
        <v>11929</v>
      </c>
      <c r="H3498" s="205">
        <f xml:space="preserve"> LEN(小韻資料表[[#This Row],[小韻字集]])</f>
        <v>10</v>
      </c>
      <c r="I3498" s="205" cm="1">
        <f t="array" ref="I3498" xml:space="preserve"> MATCH(TRUE, ISNUMBER( SEARCH( LEFT(小韻資料表[[#This Row],[切語]],1), 切語上字資料表[切語上字]) ), 0)</f>
        <v>30</v>
      </c>
      <c r="J3498" s="210" t="str" cm="1">
        <f t="array" ref="J3498" xml:space="preserve"> INDEX(切語上字資料表[聲母], 小韻資料表[[#This Row],[上字表識別號]])</f>
        <v>照</v>
      </c>
      <c r="K3498" s="210" t="str" cm="1">
        <f t="array" ref="K3498" xml:space="preserve"> INDEX(切語上字資料表[聲母拼音碼], 小韻資料表[[#This Row],[上字表識別號]])</f>
        <v>c</v>
      </c>
      <c r="L3498" s="210" t="str" cm="1">
        <f t="array" ref="L3498" xml:space="preserve"> INDEX(切語上字資料表[清濁], 小韻資料表[[#This Row],[上字表識別號]])</f>
        <v>全清</v>
      </c>
      <c r="M3498" s="223" t="str" cm="1">
        <f t="array" ref="M3498" xml:space="preserve"> INDEX(切語上字資料表[發送收], 小韻資料表[[#This Row],[上字表識別號]])</f>
        <v>發聲</v>
      </c>
      <c r="N3498" s="205" cm="1">
        <f t="array" ref="N3498" xml:space="preserve"> MATCH(TRUE, ISNUMBER( SEARCH( RIGHT(小韻資料表[[#This Row],[切語]],1), 切語下字資料表[切語下字]) ), 0)</f>
        <v>192</v>
      </c>
      <c r="O3498" s="207" t="str" cm="1">
        <f t="array" ref="O3498" xml:space="preserve"> INDEX(切語下字資料表[韻母], 小韻資料表[[#This Row],[下字表識別號]])</f>
        <v>薛開3</v>
      </c>
      <c r="P3498" s="207" t="str" cm="1">
        <f t="array" ref="P3498" xml:space="preserve"> INDEX(切語下字資料表[韻母拼音碼], 小韻資料表[[#This Row],[下字表識別號]])</f>
        <v>iat</v>
      </c>
      <c r="Q3498" s="210" t="str" cm="1">
        <f t="array" ref="Q3498" xml:space="preserve"> INDEX(設定表!$C$19:$C$23, INT( LEFT(小韻資料表[[#This Row],[目次編碼]],1) ))</f>
        <v>入</v>
      </c>
      <c r="R3498" s="210">
        <f xml:space="preserve">  INDEX(設定表!$C$8:$C$15, MATCH( (RIGHT(小韻資料表[[#This Row],[清濁]]) &amp; 小韻資料表[[#This Row],[調]]), 設定表!$B$8:$B$15, 0))</f>
        <v>4</v>
      </c>
      <c r="S3498" s="205" t="s">
        <v>309</v>
      </c>
      <c r="T3498" s="205" t="s">
        <v>309</v>
      </c>
      <c r="U3498" s="226" t="s">
        <v>309</v>
      </c>
      <c r="V3498" s="147" t="s">
        <v>309</v>
      </c>
      <c r="X3498" s="135"/>
      <c r="Y3498" s="135"/>
      <c r="AA3498" s="135"/>
      <c r="AB3498" s="134"/>
      <c r="AC3498" s="135"/>
      <c r="AD3498" s="135"/>
      <c r="AH3498" s="135"/>
      <c r="AI3498" s="135"/>
    </row>
    <row r="3499" spans="1:35" ht="31.5">
      <c r="A3499" s="205">
        <v>3495</v>
      </c>
      <c r="B3499" s="206" t="s">
        <v>11930</v>
      </c>
      <c r="C3499" s="207" t="str">
        <f xml:space="preserve"> _xlfn.CONCAT(小韻資料表[[#This Row],[聲母拼音碼]],小韻資料表[[#This Row],[韻母拼音碼]],小韻資料表[[#This Row],[調號]])</f>
        <v>siat8</v>
      </c>
      <c r="D3499" s="206" t="s">
        <v>11931</v>
      </c>
      <c r="E3499" s="208" t="s">
        <v>810</v>
      </c>
      <c r="F3499" s="205">
        <v>7</v>
      </c>
      <c r="G3499" s="209" t="s">
        <v>11932</v>
      </c>
      <c r="H3499" s="205">
        <f xml:space="preserve"> LEN(小韻資料表[[#This Row],[小韻字集]])</f>
        <v>4</v>
      </c>
      <c r="I3499" s="205" cm="1">
        <f t="array" ref="I3499" xml:space="preserve"> MATCH(TRUE, ISNUMBER( SEARCH( LEFT(小韻資料表[[#This Row],[切語]],1), 切語上字資料表[切語上字]) ), 0)</f>
        <v>32</v>
      </c>
      <c r="J3499" s="210" t="str" cm="1">
        <f t="array" ref="J3499" xml:space="preserve"> INDEX(切語上字資料表[聲母], 小韻資料表[[#This Row],[上字表識別號]])</f>
        <v>神</v>
      </c>
      <c r="K3499" s="210" t="str" cm="1">
        <f t="array" ref="K3499" xml:space="preserve"> INDEX(切語上字資料表[聲母拼音碼], 小韻資料表[[#This Row],[上字表識別號]])</f>
        <v>s</v>
      </c>
      <c r="L3499" s="210" t="str" cm="1">
        <f t="array" ref="L3499" xml:space="preserve"> INDEX(切語上字資料表[清濁], 小韻資料表[[#This Row],[上字表識別號]])</f>
        <v>全濁</v>
      </c>
      <c r="M3499" s="223" t="str" cm="1">
        <f t="array" ref="M3499" xml:space="preserve"> INDEX(切語上字資料表[發送收], 小韻資料表[[#This Row],[上字表識別號]])</f>
        <v>發聲</v>
      </c>
      <c r="N3499" s="205" cm="1">
        <f t="array" ref="N3499" xml:space="preserve"> MATCH(TRUE, ISNUMBER( SEARCH( RIGHT(小韻資料表[[#This Row],[切語]],1), 切語下字資料表[切語下字]) ), 0)</f>
        <v>192</v>
      </c>
      <c r="O3499" s="207" t="str" cm="1">
        <f t="array" ref="O3499" xml:space="preserve"> INDEX(切語下字資料表[韻母], 小韻資料表[[#This Row],[下字表識別號]])</f>
        <v>薛開3</v>
      </c>
      <c r="P3499" s="207" t="str" cm="1">
        <f t="array" ref="P3499" xml:space="preserve"> INDEX(切語下字資料表[韻母拼音碼], 小韻資料表[[#This Row],[下字表識別號]])</f>
        <v>iat</v>
      </c>
      <c r="Q3499" s="210" t="str" cm="1">
        <f t="array" ref="Q3499" xml:space="preserve"> INDEX(設定表!$C$19:$C$23, INT( LEFT(小韻資料表[[#This Row],[目次編碼]],1) ))</f>
        <v>入</v>
      </c>
      <c r="R3499" s="210">
        <f xml:space="preserve">  INDEX(設定表!$C$8:$C$15, MATCH( (RIGHT(小韻資料表[[#This Row],[清濁]]) &amp; 小韻資料表[[#This Row],[調]]), 設定表!$B$8:$B$15, 0))</f>
        <v>8</v>
      </c>
      <c r="S3499" s="205" t="s">
        <v>309</v>
      </c>
      <c r="T3499" s="205" t="s">
        <v>309</v>
      </c>
      <c r="U3499" s="226" t="s">
        <v>309</v>
      </c>
      <c r="V3499" s="146" t="s">
        <v>309</v>
      </c>
      <c r="X3499" s="135"/>
      <c r="Y3499" s="135"/>
      <c r="AA3499" s="135"/>
      <c r="AB3499" s="134"/>
      <c r="AC3499" s="135"/>
      <c r="AD3499" s="135"/>
      <c r="AH3499" s="135"/>
      <c r="AI3499" s="135"/>
    </row>
    <row r="3500" spans="1:35" ht="31.5">
      <c r="A3500" s="205">
        <v>3496</v>
      </c>
      <c r="B3500" s="206" t="s">
        <v>11933</v>
      </c>
      <c r="C3500" s="207" t="str">
        <f xml:space="preserve"> _xlfn.CONCAT(小韻資料表[[#This Row],[聲母拼音碼]],小韻資料表[[#This Row],[韻母拼音碼]],小韻資料表[[#This Row],[調號]])</f>
        <v>siat8</v>
      </c>
      <c r="D3500" s="206" t="s">
        <v>11934</v>
      </c>
      <c r="E3500" s="208" t="s">
        <v>810</v>
      </c>
      <c r="F3500" s="205">
        <v>8</v>
      </c>
      <c r="G3500" s="209" t="s">
        <v>11934</v>
      </c>
      <c r="H3500" s="205">
        <f xml:space="preserve"> LEN(小韻資料表[[#This Row],[小韻字集]])</f>
        <v>1</v>
      </c>
      <c r="I3500" s="205" cm="1">
        <f t="array" ref="I3500" xml:space="preserve"> MATCH(TRUE, ISNUMBER( SEARCH( LEFT(小韻資料表[[#This Row],[切語]],1), 切語上字資料表[切語上字]) ), 0)</f>
        <v>34</v>
      </c>
      <c r="J3500" s="210" t="str" cm="1">
        <f t="array" ref="J3500" xml:space="preserve"> INDEX(切語上字資料表[聲母], 小韻資料表[[#This Row],[上字表識別號]])</f>
        <v>禪</v>
      </c>
      <c r="K3500" s="210" t="str" cm="1">
        <f t="array" ref="K3500" xml:space="preserve"> INDEX(切語上字資料表[聲母拼音碼], 小韻資料表[[#This Row],[上字表識別號]])</f>
        <v>s</v>
      </c>
      <c r="L3500" s="210" t="str" cm="1">
        <f t="array" ref="L3500" xml:space="preserve"> INDEX(切語上字資料表[清濁], 小韻資料表[[#This Row],[上字表識別號]])</f>
        <v>全濁</v>
      </c>
      <c r="M3500" s="223" cm="1">
        <f t="array" ref="M3500" xml:space="preserve"> INDEX(切語上字資料表[發送收], 小韻資料表[[#This Row],[上字表識別號]])</f>
        <v>0</v>
      </c>
      <c r="N3500" s="205" cm="1">
        <f t="array" ref="N3500" xml:space="preserve"> MATCH(TRUE, ISNUMBER( SEARCH( RIGHT(小韻資料表[[#This Row],[切語]],1), 切語下字資料表[切語下字]) ), 0)</f>
        <v>192</v>
      </c>
      <c r="O3500" s="207" t="str" cm="1">
        <f t="array" ref="O3500" xml:space="preserve"> INDEX(切語下字資料表[韻母], 小韻資料表[[#This Row],[下字表識別號]])</f>
        <v>薛開3</v>
      </c>
      <c r="P3500" s="207" t="str" cm="1">
        <f t="array" ref="P3500" xml:space="preserve"> INDEX(切語下字資料表[韻母拼音碼], 小韻資料表[[#This Row],[下字表識別號]])</f>
        <v>iat</v>
      </c>
      <c r="Q3500" s="210" t="str" cm="1">
        <f t="array" ref="Q3500" xml:space="preserve"> INDEX(設定表!$C$19:$C$23, INT( LEFT(小韻資料表[[#This Row],[目次編碼]],1) ))</f>
        <v>入</v>
      </c>
      <c r="R3500" s="210">
        <f xml:space="preserve">  INDEX(設定表!$C$8:$C$15, MATCH( (RIGHT(小韻資料表[[#This Row],[清濁]]) &amp; 小韻資料表[[#This Row],[調]]), 設定表!$B$8:$B$15, 0))</f>
        <v>8</v>
      </c>
      <c r="S3500" s="205" t="s">
        <v>309</v>
      </c>
      <c r="T3500" s="205" t="s">
        <v>309</v>
      </c>
      <c r="U3500" s="226" t="s">
        <v>309</v>
      </c>
      <c r="V3500" s="147" t="s">
        <v>309</v>
      </c>
      <c r="X3500" s="135"/>
      <c r="Y3500" s="135"/>
      <c r="AA3500" s="135"/>
      <c r="AB3500" s="134"/>
      <c r="AC3500" s="135"/>
      <c r="AD3500" s="135"/>
      <c r="AH3500" s="135"/>
      <c r="AI3500" s="135"/>
    </row>
    <row r="3501" spans="1:35" ht="31.5">
      <c r="A3501" s="205">
        <v>3497</v>
      </c>
      <c r="B3501" s="206" t="s">
        <v>11935</v>
      </c>
      <c r="C3501" s="207" t="str">
        <f xml:space="preserve"> _xlfn.CONCAT(小韻資料表[[#This Row],[聲母拼音碼]],小韻資料表[[#This Row],[韻母拼音碼]],小韻資料表[[#This Row],[調號]])</f>
        <v>giat8</v>
      </c>
      <c r="D3501" s="206" t="s">
        <v>11936</v>
      </c>
      <c r="E3501" s="208" t="s">
        <v>810</v>
      </c>
      <c r="F3501" s="205">
        <v>9</v>
      </c>
      <c r="G3501" s="209" t="s">
        <v>11937</v>
      </c>
      <c r="H3501" s="205">
        <f xml:space="preserve"> LEN(小韻資料表[[#This Row],[小韻字集]])</f>
        <v>14</v>
      </c>
      <c r="I3501" s="205" cm="1">
        <f t="array" ref="I3501" xml:space="preserve"> MATCH(TRUE, ISNUMBER( SEARCH( LEFT(小韻資料表[[#This Row],[切語]],1), 切語上字資料表[切語上字]) ), 0)</f>
        <v>4</v>
      </c>
      <c r="J3501" s="210" t="str" cm="1">
        <f t="array" ref="J3501" xml:space="preserve"> INDEX(切語上字資料表[聲母], 小韻資料表[[#This Row],[上字表識別號]])</f>
        <v>疑</v>
      </c>
      <c r="K3501" s="210" t="str" cm="1">
        <f t="array" ref="K3501" xml:space="preserve"> INDEX(切語上字資料表[聲母拼音碼], 小韻資料表[[#This Row],[上字表識別號]])</f>
        <v>g</v>
      </c>
      <c r="L3501" s="210" t="str" cm="1">
        <f t="array" ref="L3501" xml:space="preserve"> INDEX(切語上字資料表[清濁], 小韻資料表[[#This Row],[上字表識別號]])</f>
        <v>次濁</v>
      </c>
      <c r="M3501" s="223" t="str" cm="1">
        <f t="array" ref="M3501" xml:space="preserve"> INDEX(切語上字資料表[發送收], 小韻資料表[[#This Row],[上字表識別號]])</f>
        <v>收聲</v>
      </c>
      <c r="N3501" s="205" cm="1">
        <f t="array" ref="N3501" xml:space="preserve"> MATCH(TRUE, ISNUMBER( SEARCH( RIGHT(小韻資料表[[#This Row],[切語]],1), 切語下字資料表[切語下字]) ), 0)</f>
        <v>192</v>
      </c>
      <c r="O3501" s="207" t="str" cm="1">
        <f t="array" ref="O3501" xml:space="preserve"> INDEX(切語下字資料表[韻母], 小韻資料表[[#This Row],[下字表識別號]])</f>
        <v>薛開3</v>
      </c>
      <c r="P3501" s="207" t="str" cm="1">
        <f t="array" ref="P3501" xml:space="preserve"> INDEX(切語下字資料表[韻母拼音碼], 小韻資料表[[#This Row],[下字表識別號]])</f>
        <v>iat</v>
      </c>
      <c r="Q3501" s="210" t="str" cm="1">
        <f t="array" ref="Q3501" xml:space="preserve"> INDEX(設定表!$C$19:$C$23, INT( LEFT(小韻資料表[[#This Row],[目次編碼]],1) ))</f>
        <v>入</v>
      </c>
      <c r="R3501" s="210">
        <f xml:space="preserve">  INDEX(設定表!$C$8:$C$15, MATCH( (RIGHT(小韻資料表[[#This Row],[清濁]]) &amp; 小韻資料表[[#This Row],[調]]), 設定表!$B$8:$B$15, 0))</f>
        <v>8</v>
      </c>
      <c r="S3501" s="205" t="s">
        <v>309</v>
      </c>
      <c r="T3501" s="205" t="s">
        <v>309</v>
      </c>
      <c r="U3501" s="226" t="s">
        <v>11938</v>
      </c>
      <c r="V3501" s="146" t="s">
        <v>309</v>
      </c>
      <c r="X3501" s="135"/>
      <c r="Y3501" s="135"/>
      <c r="AA3501" s="135"/>
      <c r="AB3501" s="134"/>
      <c r="AC3501" s="135"/>
      <c r="AD3501" s="135"/>
      <c r="AH3501" s="135"/>
      <c r="AI3501" s="135"/>
    </row>
    <row r="3502" spans="1:35" ht="31.5">
      <c r="A3502" s="205">
        <v>3498</v>
      </c>
      <c r="B3502" s="206" t="s">
        <v>11939</v>
      </c>
      <c r="C3502" s="207" t="str">
        <f xml:space="preserve"> _xlfn.CONCAT(小韻資料表[[#This Row],[聲母拼音碼]],小韻資料表[[#This Row],[韻母拼音碼]],小韻資料表[[#This Row],[調號]])</f>
        <v>biat8</v>
      </c>
      <c r="D3502" s="206" t="s">
        <v>11940</v>
      </c>
      <c r="E3502" s="208" t="s">
        <v>810</v>
      </c>
      <c r="F3502" s="205">
        <v>10</v>
      </c>
      <c r="G3502" s="209" t="s">
        <v>11941</v>
      </c>
      <c r="H3502" s="205">
        <f xml:space="preserve"> LEN(小韻資料表[[#This Row],[小韻字集]])</f>
        <v>2</v>
      </c>
      <c r="I3502" s="205" cm="1">
        <f t="array" ref="I3502" xml:space="preserve"> MATCH(TRUE, ISNUMBER( SEARCH( LEFT(小韻資料表[[#This Row],[切語]],1), 切語上字資料表[切語上字]) ), 0)</f>
        <v>20</v>
      </c>
      <c r="J3502" s="210" t="str" cm="1">
        <f t="array" ref="J3502" xml:space="preserve"> INDEX(切語上字資料表[聲母], 小韻資料表[[#This Row],[上字表識別號]])</f>
        <v>微</v>
      </c>
      <c r="K3502" s="210" t="str" cm="1">
        <f t="array" ref="K3502" xml:space="preserve"> INDEX(切語上字資料表[聲母拼音碼], 小韻資料表[[#This Row],[上字表識別號]])</f>
        <v>b</v>
      </c>
      <c r="L3502" s="210" t="str" cm="1">
        <f t="array" ref="L3502" xml:space="preserve"> INDEX(切語上字資料表[清濁], 小韻資料表[[#This Row],[上字表識別號]])</f>
        <v>次濁</v>
      </c>
      <c r="M3502" s="223" t="str" cm="1">
        <f t="array" ref="M3502" xml:space="preserve"> INDEX(切語上字資料表[發送收], 小韻資料表[[#This Row],[上字表識別號]])</f>
        <v>收聲</v>
      </c>
      <c r="N3502" s="205" cm="1">
        <f t="array" ref="N3502" xml:space="preserve"> MATCH(TRUE, ISNUMBER( SEARCH( RIGHT(小韻資料表[[#This Row],[切語]],1), 切語下字資料表[切語下字]) ), 0)</f>
        <v>192</v>
      </c>
      <c r="O3502" s="207" t="str" cm="1">
        <f t="array" ref="O3502" xml:space="preserve"> INDEX(切語下字資料表[韻母], 小韻資料表[[#This Row],[下字表識別號]])</f>
        <v>薛開3</v>
      </c>
      <c r="P3502" s="207" t="str" cm="1">
        <f t="array" ref="P3502" xml:space="preserve"> INDEX(切語下字資料表[韻母拼音碼], 小韻資料表[[#This Row],[下字表識別號]])</f>
        <v>iat</v>
      </c>
      <c r="Q3502" s="210" t="str" cm="1">
        <f t="array" ref="Q3502" xml:space="preserve"> INDEX(設定表!$C$19:$C$23, INT( LEFT(小韻資料表[[#This Row],[目次編碼]],1) ))</f>
        <v>入</v>
      </c>
      <c r="R3502" s="210">
        <f xml:space="preserve">  INDEX(設定表!$C$8:$C$15, MATCH( (RIGHT(小韻資料表[[#This Row],[清濁]]) &amp; 小韻資料表[[#This Row],[調]]), 設定表!$B$8:$B$15, 0))</f>
        <v>8</v>
      </c>
      <c r="S3502" s="205" t="s">
        <v>309</v>
      </c>
      <c r="T3502" s="205" t="s">
        <v>309</v>
      </c>
      <c r="U3502" s="226" t="s">
        <v>309</v>
      </c>
      <c r="V3502" s="147" t="s">
        <v>309</v>
      </c>
      <c r="X3502" s="135"/>
      <c r="Y3502" s="135"/>
      <c r="AA3502" s="135"/>
      <c r="AB3502" s="134"/>
      <c r="AC3502" s="135"/>
      <c r="AD3502" s="135"/>
      <c r="AH3502" s="135"/>
      <c r="AI3502" s="135"/>
    </row>
    <row r="3503" spans="1:35" ht="31.5">
      <c r="A3503" s="205">
        <v>3499</v>
      </c>
      <c r="B3503" s="206" t="s">
        <v>11942</v>
      </c>
      <c r="C3503" s="207" t="str">
        <f xml:space="preserve"> _xlfn.CONCAT(小韻資料表[[#This Row],[聲母拼音碼]],小韻資料表[[#This Row],[韻母拼音碼]],小韻資料表[[#This Row],[調號]])</f>
        <v>khiat4</v>
      </c>
      <c r="D3503" s="206" t="s">
        <v>11943</v>
      </c>
      <c r="E3503" s="208" t="s">
        <v>810</v>
      </c>
      <c r="F3503" s="205">
        <v>11</v>
      </c>
      <c r="G3503" s="209" t="s">
        <v>11944</v>
      </c>
      <c r="H3503" s="205">
        <f xml:space="preserve"> LEN(小韻資料表[[#This Row],[小韻字集]])</f>
        <v>6</v>
      </c>
      <c r="I3503" s="205" cm="1">
        <f t="array" ref="I3503" xml:space="preserve"> MATCH(TRUE, ISNUMBER( SEARCH( LEFT(小韻資料表[[#This Row],[切語]],1), 切語上字資料表[切語上字]) ), 0)</f>
        <v>2</v>
      </c>
      <c r="J3503" s="210" t="str" cm="1">
        <f t="array" ref="J3503" xml:space="preserve"> INDEX(切語上字資料表[聲母], 小韻資料表[[#This Row],[上字表識別號]])</f>
        <v>溪</v>
      </c>
      <c r="K3503" s="210" t="str" cm="1">
        <f t="array" ref="K3503" xml:space="preserve"> INDEX(切語上字資料表[聲母拼音碼], 小韻資料表[[#This Row],[上字表識別號]])</f>
        <v>kh</v>
      </c>
      <c r="L3503" s="210" t="str" cm="1">
        <f t="array" ref="L3503" xml:space="preserve"> INDEX(切語上字資料表[清濁], 小韻資料表[[#This Row],[上字表識別號]])</f>
        <v>次清</v>
      </c>
      <c r="M3503" s="223" t="str" cm="1">
        <f t="array" ref="M3503" xml:space="preserve"> INDEX(切語上字資料表[發送收], 小韻資料表[[#This Row],[上字表識別號]])</f>
        <v>送氣</v>
      </c>
      <c r="N3503" s="205" cm="1">
        <f t="array" ref="N3503" xml:space="preserve"> MATCH(TRUE, ISNUMBER( SEARCH( RIGHT(小韻資料表[[#This Row],[切語]],1), 切語下字資料表[切語下字]) ), 0)</f>
        <v>144</v>
      </c>
      <c r="O3503" s="207" t="str" cm="1">
        <f t="array" ref="O3503" xml:space="preserve"> INDEX(切語下字資料表[韻母], 小韻資料表[[#This Row],[下字表識別號]])</f>
        <v>月開3</v>
      </c>
      <c r="P3503" s="207" t="str" cm="1">
        <f t="array" ref="P3503" xml:space="preserve"> INDEX(切語下字資料表[韻母拼音碼], 小韻資料表[[#This Row],[下字表識別號]])</f>
        <v>iat</v>
      </c>
      <c r="Q3503" s="210" t="str" cm="1">
        <f t="array" ref="Q3503" xml:space="preserve"> INDEX(設定表!$C$19:$C$23, INT( LEFT(小韻資料表[[#This Row],[目次編碼]],1) ))</f>
        <v>入</v>
      </c>
      <c r="R3503" s="210">
        <f xml:space="preserve">  INDEX(設定表!$C$8:$C$15, MATCH( (RIGHT(小韻資料表[[#This Row],[清濁]]) &amp; 小韻資料表[[#This Row],[調]]), 設定表!$B$8:$B$15, 0))</f>
        <v>4</v>
      </c>
      <c r="S3503" s="205" t="s">
        <v>309</v>
      </c>
      <c r="T3503" s="205" t="s">
        <v>309</v>
      </c>
      <c r="U3503" s="226" t="s">
        <v>309</v>
      </c>
      <c r="V3503" s="146" t="s">
        <v>309</v>
      </c>
      <c r="X3503" s="135"/>
      <c r="Y3503" s="135"/>
      <c r="AA3503" s="135"/>
      <c r="AB3503" s="134"/>
      <c r="AC3503" s="135"/>
      <c r="AD3503" s="135"/>
      <c r="AH3503" s="135"/>
      <c r="AI3503" s="135"/>
    </row>
    <row r="3504" spans="1:35" ht="31.5">
      <c r="A3504" s="205">
        <v>3500</v>
      </c>
      <c r="B3504" s="206" t="s">
        <v>11945</v>
      </c>
      <c r="C3504" s="207" t="str">
        <f xml:space="preserve"> _xlfn.CONCAT(小韻資料表[[#This Row],[聲母拼音碼]],小韻資料表[[#This Row],[韻母拼音碼]],小韻資料表[[#This Row],[調號]])</f>
        <v>piat4</v>
      </c>
      <c r="D3504" s="206" t="s">
        <v>11946</v>
      </c>
      <c r="E3504" s="208" t="s">
        <v>810</v>
      </c>
      <c r="F3504" s="205">
        <v>12</v>
      </c>
      <c r="G3504" s="209" t="s">
        <v>11947</v>
      </c>
      <c r="H3504" s="205">
        <f xml:space="preserve"> LEN(小韻資料表[[#This Row],[小韻字集]])</f>
        <v>8</v>
      </c>
      <c r="I3504" s="205" cm="1">
        <f t="array" ref="I3504" xml:space="preserve"> MATCH(TRUE, ISNUMBER( SEARCH( LEFT(小韻資料表[[#This Row],[切語]],1), 切語上字資料表[切語上字]) ), 0)</f>
        <v>13</v>
      </c>
      <c r="J3504" s="210" t="str" cm="1">
        <f t="array" ref="J3504" xml:space="preserve"> INDEX(切語上字資料表[聲母], 小韻資料表[[#This Row],[上字表識別號]])</f>
        <v>幫</v>
      </c>
      <c r="K3504" s="210" t="str" cm="1">
        <f t="array" ref="K3504" xml:space="preserve"> INDEX(切語上字資料表[聲母拼音碼], 小韻資料表[[#This Row],[上字表識別號]])</f>
        <v>p</v>
      </c>
      <c r="L3504" s="210" t="str" cm="1">
        <f t="array" ref="L3504" xml:space="preserve"> INDEX(切語上字資料表[清濁], 小韻資料表[[#This Row],[上字表識別號]])</f>
        <v>全清</v>
      </c>
      <c r="M3504" s="223" t="str" cm="1">
        <f t="array" ref="M3504" xml:space="preserve"> INDEX(切語上字資料表[發送收], 小韻資料表[[#This Row],[上字表識別號]])</f>
        <v>發聲</v>
      </c>
      <c r="N3504" s="205" cm="1">
        <f t="array" ref="N3504" xml:space="preserve"> MATCH(TRUE, ISNUMBER( SEARCH( RIGHT(小韻資料表[[#This Row],[切語]],1), 切語下字資料表[切語下字]) ), 0)</f>
        <v>192</v>
      </c>
      <c r="O3504" s="207" t="str" cm="1">
        <f t="array" ref="O3504" xml:space="preserve"> INDEX(切語下字資料表[韻母], 小韻資料表[[#This Row],[下字表識別號]])</f>
        <v>薛開3</v>
      </c>
      <c r="P3504" s="207" t="str" cm="1">
        <f t="array" ref="P3504" xml:space="preserve"> INDEX(切語下字資料表[韻母拼音碼], 小韻資料表[[#This Row],[下字表識別號]])</f>
        <v>iat</v>
      </c>
      <c r="Q3504" s="210" t="str" cm="1">
        <f t="array" ref="Q3504" xml:space="preserve"> INDEX(設定表!$C$19:$C$23, INT( LEFT(小韻資料表[[#This Row],[目次編碼]],1) ))</f>
        <v>入</v>
      </c>
      <c r="R3504" s="210">
        <f xml:space="preserve">  INDEX(設定表!$C$8:$C$15, MATCH( (RIGHT(小韻資料表[[#This Row],[清濁]]) &amp; 小韻資料表[[#This Row],[調]]), 設定表!$B$8:$B$15, 0))</f>
        <v>4</v>
      </c>
      <c r="S3504" s="205" t="s">
        <v>309</v>
      </c>
      <c r="T3504" s="205" t="s">
        <v>309</v>
      </c>
      <c r="U3504" s="226" t="s">
        <v>11948</v>
      </c>
      <c r="V3504" s="147" t="s">
        <v>309</v>
      </c>
      <c r="X3504" s="135"/>
      <c r="Y3504" s="135"/>
      <c r="AA3504" s="135"/>
      <c r="AB3504" s="134"/>
      <c r="AC3504" s="135"/>
      <c r="AD3504" s="135"/>
      <c r="AH3504" s="135"/>
      <c r="AI3504" s="135"/>
    </row>
    <row r="3505" spans="1:35" ht="31.5">
      <c r="A3505" s="205">
        <v>3501</v>
      </c>
      <c r="B3505" s="206" t="s">
        <v>11949</v>
      </c>
      <c r="C3505" s="207" t="str">
        <f xml:space="preserve"> _xlfn.CONCAT(小韻資料表[[#This Row],[聲母拼音碼]],小韻資料表[[#This Row],[韻母拼音碼]],小韻資料表[[#This Row],[調號]])</f>
        <v>cuat8</v>
      </c>
      <c r="D3505" s="206" t="s">
        <v>11950</v>
      </c>
      <c r="E3505" s="208" t="s">
        <v>810</v>
      </c>
      <c r="F3505" s="205">
        <v>13</v>
      </c>
      <c r="G3505" s="209" t="s">
        <v>11950</v>
      </c>
      <c r="H3505" s="205">
        <f xml:space="preserve"> LEN(小韻資料表[[#This Row],[小韻字集]])</f>
        <v>1</v>
      </c>
      <c r="I3505" s="205" cm="1">
        <f t="array" ref="I3505" xml:space="preserve"> MATCH(TRUE, ISNUMBER( SEARCH( LEFT(小韻資料表[[#This Row],[切語]],1), 切語上字資料表[切語上字]) ), 0)</f>
        <v>23</v>
      </c>
      <c r="J3505" s="210" t="str" cm="1">
        <f t="array" ref="J3505" xml:space="preserve"> INDEX(切語上字資料表[聲母], 小韻資料表[[#This Row],[上字表識別號]])</f>
        <v>從</v>
      </c>
      <c r="K3505" s="210" t="str" cm="1">
        <f t="array" ref="K3505" xml:space="preserve"> INDEX(切語上字資料表[聲母拼音碼], 小韻資料表[[#This Row],[上字表識別號]])</f>
        <v>c</v>
      </c>
      <c r="L3505" s="210" t="str" cm="1">
        <f t="array" ref="L3505" xml:space="preserve"> INDEX(切語上字資料表[清濁], 小韻資料表[[#This Row],[上字表識別號]])</f>
        <v>全濁</v>
      </c>
      <c r="M3505" s="223" cm="1">
        <f t="array" ref="M3505" xml:space="preserve"> INDEX(切語上字資料表[發送收], 小韻資料表[[#This Row],[上字表識別號]])</f>
        <v>0</v>
      </c>
      <c r="N3505" s="205" cm="1">
        <f t="array" ref="N3505" xml:space="preserve"> MATCH(TRUE, ISNUMBER( SEARCH( RIGHT(小韻資料表[[#This Row],[切語]],1), 切語下字資料表[切語下字]) ), 0)</f>
        <v>196</v>
      </c>
      <c r="O3505" s="207" t="str" cm="1">
        <f t="array" ref="O3505" xml:space="preserve"> INDEX(切語下字資料表[韻母], 小韻資料表[[#This Row],[下字表識別號]])</f>
        <v>薛合3</v>
      </c>
      <c r="P3505" s="207" t="str" cm="1">
        <f t="array" ref="P3505" xml:space="preserve"> INDEX(切語下字資料表[韻母拼音碼], 小韻資料表[[#This Row],[下字表識別號]])</f>
        <v>uat</v>
      </c>
      <c r="Q3505" s="210" t="str" cm="1">
        <f t="array" ref="Q3505" xml:space="preserve"> INDEX(設定表!$C$19:$C$23, INT( LEFT(小韻資料表[[#This Row],[目次編碼]],1) ))</f>
        <v>入</v>
      </c>
      <c r="R3505" s="210">
        <f xml:space="preserve">  INDEX(設定表!$C$8:$C$15, MATCH( (RIGHT(小韻資料表[[#This Row],[清濁]]) &amp; 小韻資料表[[#This Row],[調]]), 設定表!$B$8:$B$15, 0))</f>
        <v>8</v>
      </c>
      <c r="S3505" s="205" t="s">
        <v>309</v>
      </c>
      <c r="T3505" s="205" t="s">
        <v>309</v>
      </c>
      <c r="U3505" s="226" t="s">
        <v>309</v>
      </c>
      <c r="V3505" s="146" t="s">
        <v>309</v>
      </c>
      <c r="X3505" s="135"/>
      <c r="Y3505" s="135"/>
      <c r="AA3505" s="135"/>
      <c r="AB3505" s="134"/>
      <c r="AC3505" s="135"/>
      <c r="AD3505" s="135"/>
      <c r="AH3505" s="135"/>
      <c r="AI3505" s="135"/>
    </row>
    <row r="3506" spans="1:35" ht="31.5">
      <c r="A3506" s="205">
        <v>3502</v>
      </c>
      <c r="B3506" s="206" t="s">
        <v>11951</v>
      </c>
      <c r="C3506" s="207" t="str">
        <f xml:space="preserve"> _xlfn.CONCAT(小韻資料表[[#This Row],[聲母拼音碼]],小韻資料表[[#This Row],[韻母拼音碼]],小韻資料表[[#This Row],[調號]])</f>
        <v>cuat4</v>
      </c>
      <c r="D3506" s="206" t="s">
        <v>8785</v>
      </c>
      <c r="E3506" s="208" t="s">
        <v>810</v>
      </c>
      <c r="F3506" s="205">
        <v>14</v>
      </c>
      <c r="G3506" s="209" t="s">
        <v>11952</v>
      </c>
      <c r="H3506" s="205">
        <f xml:space="preserve"> LEN(小韻資料表[[#This Row],[小韻字集]])</f>
        <v>4</v>
      </c>
      <c r="I3506" s="205" cm="1">
        <f t="array" ref="I3506" xml:space="preserve"> MATCH(TRUE, ISNUMBER( SEARCH( LEFT(小韻資料表[[#This Row],[切語]],1), 切語上字資料表[切語上字]) ), 0)</f>
        <v>21</v>
      </c>
      <c r="J3506" s="210" t="str" cm="1">
        <f t="array" ref="J3506" xml:space="preserve"> INDEX(切語上字資料表[聲母], 小韻資料表[[#This Row],[上字表識別號]])</f>
        <v>精</v>
      </c>
      <c r="K3506" s="210" t="str" cm="1">
        <f t="array" ref="K3506" xml:space="preserve"> INDEX(切語上字資料表[聲母拼音碼], 小韻資料表[[#This Row],[上字表識別號]])</f>
        <v>c</v>
      </c>
      <c r="L3506" s="210" t="str" cm="1">
        <f t="array" ref="L3506" xml:space="preserve"> INDEX(切語上字資料表[清濁], 小韻資料表[[#This Row],[上字表識別號]])</f>
        <v>全清</v>
      </c>
      <c r="M3506" s="223" t="str" cm="1">
        <f t="array" ref="M3506" xml:space="preserve"> INDEX(切語上字資料表[發送收], 小韻資料表[[#This Row],[上字表識別號]])</f>
        <v>發聲</v>
      </c>
      <c r="N3506" s="205" cm="1">
        <f t="array" ref="N3506" xml:space="preserve"> MATCH(TRUE, ISNUMBER( SEARCH( RIGHT(小韻資料表[[#This Row],[切語]],1), 切語下字資料表[切語下字]) ), 0)</f>
        <v>196</v>
      </c>
      <c r="O3506" s="207" t="str" cm="1">
        <f t="array" ref="O3506" xml:space="preserve"> INDEX(切語下字資料表[韻母], 小韻資料表[[#This Row],[下字表識別號]])</f>
        <v>薛合3</v>
      </c>
      <c r="P3506" s="207" t="str" cm="1">
        <f t="array" ref="P3506" xml:space="preserve"> INDEX(切語下字資料表[韻母拼音碼], 小韻資料表[[#This Row],[下字表識別號]])</f>
        <v>uat</v>
      </c>
      <c r="Q3506" s="210" t="str" cm="1">
        <f t="array" ref="Q3506" xml:space="preserve"> INDEX(設定表!$C$19:$C$23, INT( LEFT(小韻資料表[[#This Row],[目次編碼]],1) ))</f>
        <v>入</v>
      </c>
      <c r="R3506" s="210">
        <f xml:space="preserve">  INDEX(設定表!$C$8:$C$15, MATCH( (RIGHT(小韻資料表[[#This Row],[清濁]]) &amp; 小韻資料表[[#This Row],[調]]), 設定表!$B$8:$B$15, 0))</f>
        <v>4</v>
      </c>
      <c r="S3506" s="205" t="s">
        <v>309</v>
      </c>
      <c r="T3506" s="205" t="s">
        <v>309</v>
      </c>
      <c r="U3506" s="226" t="s">
        <v>309</v>
      </c>
      <c r="V3506" s="147" t="s">
        <v>309</v>
      </c>
      <c r="X3506" s="135"/>
      <c r="Y3506" s="135"/>
      <c r="AA3506" s="135"/>
      <c r="AB3506" s="134"/>
      <c r="AC3506" s="135"/>
      <c r="AD3506" s="135"/>
      <c r="AH3506" s="135"/>
      <c r="AI3506" s="135"/>
    </row>
    <row r="3507" spans="1:35" ht="31.5">
      <c r="A3507" s="205">
        <v>3503</v>
      </c>
      <c r="B3507" s="206" t="s">
        <v>11953</v>
      </c>
      <c r="C3507" s="207" t="str">
        <f xml:space="preserve"> _xlfn.CONCAT(小韻資料表[[#This Row],[聲母拼音碼]],小韻資料表[[#This Row],[韻母拼音碼]],小韻資料表[[#This Row],[調號]])</f>
        <v>suat4</v>
      </c>
      <c r="D3507" s="206" t="s">
        <v>11954</v>
      </c>
      <c r="E3507" s="208" t="s">
        <v>810</v>
      </c>
      <c r="F3507" s="205">
        <v>15</v>
      </c>
      <c r="G3507" s="209" t="s">
        <v>11955</v>
      </c>
      <c r="H3507" s="205">
        <f xml:space="preserve"> LEN(小韻資料表[[#This Row],[小韻字集]])</f>
        <v>4</v>
      </c>
      <c r="I3507" s="205" cm="1">
        <f t="array" ref="I3507" xml:space="preserve"> MATCH(TRUE, ISNUMBER( SEARCH( LEFT(小韻資料表[[#This Row],[切語]],1), 切語上字資料表[切語上字]) ), 0)</f>
        <v>24</v>
      </c>
      <c r="J3507" s="210" t="str" cm="1">
        <f t="array" ref="J3507" xml:space="preserve"> INDEX(切語上字資料表[聲母], 小韻資料表[[#This Row],[上字表識別號]])</f>
        <v>心</v>
      </c>
      <c r="K3507" s="210" t="str" cm="1">
        <f t="array" ref="K3507" xml:space="preserve"> INDEX(切語上字資料表[聲母拼音碼], 小韻資料表[[#This Row],[上字表識別號]])</f>
        <v>s</v>
      </c>
      <c r="L3507" s="210" t="str" cm="1">
        <f t="array" ref="L3507" xml:space="preserve"> INDEX(切語上字資料表[清濁], 小韻資料表[[#This Row],[上字表識別號]])</f>
        <v>全清</v>
      </c>
      <c r="M3507" s="223" t="str" cm="1">
        <f t="array" ref="M3507" xml:space="preserve"> INDEX(切語上字資料表[發送收], 小韻資料表[[#This Row],[上字表識別號]])</f>
        <v>送氣</v>
      </c>
      <c r="N3507" s="205" cm="1">
        <f t="array" ref="N3507" xml:space="preserve"> MATCH(TRUE, ISNUMBER( SEARCH( RIGHT(小韻資料表[[#This Row],[切語]],1), 切語下字資料表[切語下字]) ), 0)</f>
        <v>196</v>
      </c>
      <c r="O3507" s="207" t="str" cm="1">
        <f t="array" ref="O3507" xml:space="preserve"> INDEX(切語下字資料表[韻母], 小韻資料表[[#This Row],[下字表識別號]])</f>
        <v>薛合3</v>
      </c>
      <c r="P3507" s="207" t="str" cm="1">
        <f t="array" ref="P3507" xml:space="preserve"> INDEX(切語下字資料表[韻母拼音碼], 小韻資料表[[#This Row],[下字表識別號]])</f>
        <v>uat</v>
      </c>
      <c r="Q3507" s="210" t="str" cm="1">
        <f t="array" ref="Q3507" xml:space="preserve"> INDEX(設定表!$C$19:$C$23, INT( LEFT(小韻資料表[[#This Row],[目次編碼]],1) ))</f>
        <v>入</v>
      </c>
      <c r="R3507" s="210">
        <f xml:space="preserve">  INDEX(設定表!$C$8:$C$15, MATCH( (RIGHT(小韻資料表[[#This Row],[清濁]]) &amp; 小韻資料表[[#This Row],[調]]), 設定表!$B$8:$B$15, 0))</f>
        <v>4</v>
      </c>
      <c r="S3507" s="205" t="s">
        <v>309</v>
      </c>
      <c r="T3507" s="205" t="s">
        <v>309</v>
      </c>
      <c r="U3507" s="226" t="s">
        <v>309</v>
      </c>
      <c r="V3507" s="146" t="s">
        <v>309</v>
      </c>
      <c r="X3507" s="135"/>
      <c r="Y3507" s="135"/>
      <c r="AA3507" s="135"/>
      <c r="AB3507" s="134"/>
      <c r="AC3507" s="135"/>
      <c r="AD3507" s="135"/>
      <c r="AH3507" s="135"/>
      <c r="AI3507" s="135"/>
    </row>
    <row r="3508" spans="1:35" ht="31.5">
      <c r="A3508" s="205">
        <v>3504</v>
      </c>
      <c r="B3508" s="206" t="s">
        <v>11956</v>
      </c>
      <c r="C3508" s="207" t="str">
        <f xml:space="preserve"> _xlfn.CONCAT(小韻資料表[[#This Row],[聲母拼音碼]],小韻資料表[[#This Row],[韻母拼音碼]],小韻資料表[[#This Row],[調號]])</f>
        <v>thuat4</v>
      </c>
      <c r="D3508" s="206" t="s">
        <v>11957</v>
      </c>
      <c r="E3508" s="208" t="s">
        <v>810</v>
      </c>
      <c r="F3508" s="205">
        <v>16</v>
      </c>
      <c r="G3508" s="209" t="s">
        <v>11957</v>
      </c>
      <c r="H3508" s="205">
        <f xml:space="preserve"> LEN(小韻資料表[[#This Row],[小韻字集]])</f>
        <v>2</v>
      </c>
      <c r="I3508" s="205" cm="1">
        <f t="array" ref="I3508" xml:space="preserve"> MATCH(TRUE, ISNUMBER( SEARCH( LEFT(小韻資料表[[#This Row],[切語]],1), 切語上字資料表[切語上字]) ), 0)</f>
        <v>10</v>
      </c>
      <c r="J3508" s="210" t="str" cm="1">
        <f t="array" ref="J3508" xml:space="preserve"> INDEX(切語上字資料表[聲母], 小韻資料表[[#This Row],[上字表識別號]])</f>
        <v>徹</v>
      </c>
      <c r="K3508" s="210" t="str" cm="1">
        <f t="array" ref="K3508" xml:space="preserve"> INDEX(切語上字資料表[聲母拼音碼], 小韻資料表[[#This Row],[上字表識別號]])</f>
        <v>th</v>
      </c>
      <c r="L3508" s="210" t="str" cm="1">
        <f t="array" ref="L3508" xml:space="preserve"> INDEX(切語上字資料表[清濁], 小韻資料表[[#This Row],[上字表識別號]])</f>
        <v>次清</v>
      </c>
      <c r="M3508" s="223" t="str" cm="1">
        <f t="array" ref="M3508" xml:space="preserve"> INDEX(切語上字資料表[發送收], 小韻資料表[[#This Row],[上字表識別號]])</f>
        <v>送氣</v>
      </c>
      <c r="N3508" s="205" cm="1">
        <f t="array" ref="N3508" xml:space="preserve"> MATCH(TRUE, ISNUMBER( SEARCH( RIGHT(小韻資料表[[#This Row],[切語]],1), 切語下字資料表[切語下字]) ), 0)</f>
        <v>196</v>
      </c>
      <c r="O3508" s="207" t="str" cm="1">
        <f t="array" ref="O3508" xml:space="preserve"> INDEX(切語下字資料表[韻母], 小韻資料表[[#This Row],[下字表識別號]])</f>
        <v>薛合3</v>
      </c>
      <c r="P3508" s="207" t="str" cm="1">
        <f t="array" ref="P3508" xml:space="preserve"> INDEX(切語下字資料表[韻母拼音碼], 小韻資料表[[#This Row],[下字表識別號]])</f>
        <v>uat</v>
      </c>
      <c r="Q3508" s="210" t="str" cm="1">
        <f t="array" ref="Q3508" xml:space="preserve"> INDEX(設定表!$C$19:$C$23, INT( LEFT(小韻資料表[[#This Row],[目次編碼]],1) ))</f>
        <v>入</v>
      </c>
      <c r="R3508" s="210">
        <f xml:space="preserve">  INDEX(設定表!$C$8:$C$15, MATCH( (RIGHT(小韻資料表[[#This Row],[清濁]]) &amp; 小韻資料表[[#This Row],[調]]), 設定表!$B$8:$B$15, 0))</f>
        <v>4</v>
      </c>
      <c r="S3508" s="205" t="s">
        <v>309</v>
      </c>
      <c r="T3508" s="205" t="s">
        <v>309</v>
      </c>
      <c r="U3508" s="226" t="s">
        <v>309</v>
      </c>
      <c r="V3508" s="147" t="s">
        <v>309</v>
      </c>
      <c r="X3508" s="135"/>
      <c r="Y3508" s="135"/>
      <c r="AA3508" s="135"/>
      <c r="AB3508" s="134"/>
      <c r="AC3508" s="135"/>
      <c r="AD3508" s="135"/>
      <c r="AH3508" s="135"/>
      <c r="AI3508" s="135"/>
    </row>
    <row r="3509" spans="1:35" ht="31.5">
      <c r="A3509" s="205">
        <v>3505</v>
      </c>
      <c r="B3509" s="206" t="s">
        <v>11958</v>
      </c>
      <c r="C3509" s="207" t="str">
        <f xml:space="preserve"> _xlfn.CONCAT(小韻資料表[[#This Row],[聲母拼音碼]],小韻資料表[[#This Row],[韻母拼音碼]],小韻資料表[[#This Row],[調號]])</f>
        <v>Øuat8</v>
      </c>
      <c r="D3509" s="206" t="s">
        <v>11959</v>
      </c>
      <c r="E3509" s="208" t="s">
        <v>810</v>
      </c>
      <c r="F3509" s="205">
        <v>17</v>
      </c>
      <c r="G3509" s="209" t="s">
        <v>11960</v>
      </c>
      <c r="H3509" s="205">
        <f xml:space="preserve"> LEN(小韻資料表[[#This Row],[小韻字集]])</f>
        <v>8</v>
      </c>
      <c r="I3509" s="205" cm="1">
        <f t="array" ref="I3509" xml:space="preserve"> MATCH(TRUE, ISNUMBER( SEARCH( LEFT(小韻資料表[[#This Row],[切語]],1), 切語上字資料表[切語上字]) ), 0)</f>
        <v>39</v>
      </c>
      <c r="J3509" s="210" t="str" cm="1">
        <f t="array" ref="J3509" xml:space="preserve"> INDEX(切語上字資料表[聲母], 小韻資料表[[#This Row],[上字表識別號]])</f>
        <v>喻</v>
      </c>
      <c r="K3509" s="210" t="str" cm="1">
        <f t="array" ref="K3509" xml:space="preserve"> INDEX(切語上字資料表[聲母拼音碼], 小韻資料表[[#This Row],[上字表識別號]])</f>
        <v>Ø</v>
      </c>
      <c r="L3509" s="210" t="str" cm="1">
        <f t="array" ref="L3509" xml:space="preserve"> INDEX(切語上字資料表[清濁], 小韻資料表[[#This Row],[上字表識別號]])</f>
        <v>次濁</v>
      </c>
      <c r="M3509" s="223" t="str" cm="1">
        <f t="array" ref="M3509" xml:space="preserve"> INDEX(切語上字資料表[發送收], 小韻資料表[[#This Row],[上字表識別號]])</f>
        <v>發聲</v>
      </c>
      <c r="N3509" s="205" cm="1">
        <f t="array" ref="N3509" xml:space="preserve"> MATCH(TRUE, ISNUMBER( SEARCH( RIGHT(小韻資料表[[#This Row],[切語]],1), 切語下字資料表[切語下字]) ), 0)</f>
        <v>196</v>
      </c>
      <c r="O3509" s="207" t="str" cm="1">
        <f t="array" ref="O3509" xml:space="preserve"> INDEX(切語下字資料表[韻母], 小韻資料表[[#This Row],[下字表識別號]])</f>
        <v>薛合3</v>
      </c>
      <c r="P3509" s="207" t="str" cm="1">
        <f t="array" ref="P3509" xml:space="preserve"> INDEX(切語下字資料表[韻母拼音碼], 小韻資料表[[#This Row],[下字表識別號]])</f>
        <v>uat</v>
      </c>
      <c r="Q3509" s="210" t="str" cm="1">
        <f t="array" ref="Q3509" xml:space="preserve"> INDEX(設定表!$C$19:$C$23, INT( LEFT(小韻資料表[[#This Row],[目次編碼]],1) ))</f>
        <v>入</v>
      </c>
      <c r="R3509" s="210">
        <f xml:space="preserve">  INDEX(設定表!$C$8:$C$15, MATCH( (RIGHT(小韻資料表[[#This Row],[清濁]]) &amp; 小韻資料表[[#This Row],[調]]), 設定表!$B$8:$B$15, 0))</f>
        <v>8</v>
      </c>
      <c r="S3509" s="205" t="s">
        <v>309</v>
      </c>
      <c r="T3509" s="205" t="s">
        <v>309</v>
      </c>
      <c r="U3509" s="226" t="s">
        <v>309</v>
      </c>
      <c r="V3509" s="146" t="s">
        <v>309</v>
      </c>
      <c r="X3509" s="135"/>
      <c r="Y3509" s="135"/>
      <c r="AA3509" s="135"/>
      <c r="AB3509" s="134"/>
      <c r="AC3509" s="135"/>
      <c r="AD3509" s="135"/>
      <c r="AH3509" s="135"/>
      <c r="AI3509" s="135"/>
    </row>
    <row r="3510" spans="1:35" ht="31.5">
      <c r="A3510" s="205">
        <v>3506</v>
      </c>
      <c r="B3510" s="206" t="s">
        <v>11961</v>
      </c>
      <c r="C3510" s="207" t="str">
        <f xml:space="preserve"> _xlfn.CONCAT(小韻資料表[[#This Row],[聲母拼音碼]],小韻資料表[[#This Row],[韻母拼音碼]],小韻資料表[[#This Row],[調號]])</f>
        <v>khuat4</v>
      </c>
      <c r="D3510" s="206" t="s">
        <v>11962</v>
      </c>
      <c r="E3510" s="208" t="s">
        <v>810</v>
      </c>
      <c r="F3510" s="205">
        <v>18</v>
      </c>
      <c r="G3510" s="209" t="s">
        <v>11963</v>
      </c>
      <c r="H3510" s="205">
        <f xml:space="preserve"> LEN(小韻資料表[[#This Row],[小韻字集]])</f>
        <v>2</v>
      </c>
      <c r="I3510" s="205" cm="1">
        <f t="array" ref="I3510" xml:space="preserve"> MATCH(TRUE, ISNUMBER( SEARCH( LEFT(小韻資料表[[#This Row],[切語]],1), 切語上字資料表[切語上字]) ), 0)</f>
        <v>2</v>
      </c>
      <c r="J3510" s="210" t="str" cm="1">
        <f t="array" ref="J3510" xml:space="preserve"> INDEX(切語上字資料表[聲母], 小韻資料表[[#This Row],[上字表識別號]])</f>
        <v>溪</v>
      </c>
      <c r="K3510" s="210" t="str" cm="1">
        <f t="array" ref="K3510" xml:space="preserve"> INDEX(切語上字資料表[聲母拼音碼], 小韻資料表[[#This Row],[上字表識別號]])</f>
        <v>kh</v>
      </c>
      <c r="L3510" s="210" t="str" cm="1">
        <f t="array" ref="L3510" xml:space="preserve"> INDEX(切語上字資料表[清濁], 小韻資料表[[#This Row],[上字表識別號]])</f>
        <v>次清</v>
      </c>
      <c r="M3510" s="223" t="str" cm="1">
        <f t="array" ref="M3510" xml:space="preserve"> INDEX(切語上字資料表[發送收], 小韻資料表[[#This Row],[上字表識別號]])</f>
        <v>送氣</v>
      </c>
      <c r="N3510" s="205" cm="1">
        <f t="array" ref="N3510" xml:space="preserve"> MATCH(TRUE, ISNUMBER( SEARCH( RIGHT(小韻資料表[[#This Row],[切語]],1), 切語下字資料表[切語下字]) ), 0)</f>
        <v>196</v>
      </c>
      <c r="O3510" s="207" t="str" cm="1">
        <f t="array" ref="O3510" xml:space="preserve"> INDEX(切語下字資料表[韻母], 小韻資料表[[#This Row],[下字表識別號]])</f>
        <v>薛合3</v>
      </c>
      <c r="P3510" s="207" t="str" cm="1">
        <f t="array" ref="P3510" xml:space="preserve"> INDEX(切語下字資料表[韻母拼音碼], 小韻資料表[[#This Row],[下字表識別號]])</f>
        <v>uat</v>
      </c>
      <c r="Q3510" s="210" t="str" cm="1">
        <f t="array" ref="Q3510" xml:space="preserve"> INDEX(設定表!$C$19:$C$23, INT( LEFT(小韻資料表[[#This Row],[目次編碼]],1) ))</f>
        <v>入</v>
      </c>
      <c r="R3510" s="210">
        <f xml:space="preserve">  INDEX(設定表!$C$8:$C$15, MATCH( (RIGHT(小韻資料表[[#This Row],[清濁]]) &amp; 小韻資料表[[#This Row],[調]]), 設定表!$B$8:$B$15, 0))</f>
        <v>4</v>
      </c>
      <c r="S3510" s="205" t="s">
        <v>309</v>
      </c>
      <c r="T3510" s="205" t="s">
        <v>309</v>
      </c>
      <c r="U3510" s="226" t="s">
        <v>309</v>
      </c>
      <c r="V3510" s="147" t="s">
        <v>309</v>
      </c>
      <c r="X3510" s="135"/>
      <c r="Y3510" s="135"/>
      <c r="AA3510" s="135"/>
      <c r="AB3510" s="134"/>
      <c r="AC3510" s="135"/>
      <c r="AD3510" s="135"/>
      <c r="AH3510" s="135"/>
      <c r="AI3510" s="135"/>
    </row>
    <row r="3511" spans="1:35" ht="31.5">
      <c r="A3511" s="205">
        <v>3507</v>
      </c>
      <c r="B3511" s="206" t="s">
        <v>11964</v>
      </c>
      <c r="C3511" s="207" t="str">
        <f xml:space="preserve"> _xlfn.CONCAT(小韻資料表[[#This Row],[聲母拼音碼]],小韻資料表[[#This Row],[韻母拼音碼]],小韻資料表[[#This Row],[調號]])</f>
        <v>Øuat4</v>
      </c>
      <c r="D3511" s="206" t="s">
        <v>11965</v>
      </c>
      <c r="E3511" s="208" t="s">
        <v>810</v>
      </c>
      <c r="F3511" s="205">
        <v>19</v>
      </c>
      <c r="G3511" s="209" t="s">
        <v>11965</v>
      </c>
      <c r="H3511" s="205">
        <f xml:space="preserve"> LEN(小韻資料表[[#This Row],[小韻字集]])</f>
        <v>1</v>
      </c>
      <c r="I3511" s="205" cm="1">
        <f t="array" ref="I3511" xml:space="preserve"> MATCH(TRUE, ISNUMBER( SEARCH( LEFT(小韻資料表[[#This Row],[切語]],1), 切語上字資料表[切語上字]) ), 0)</f>
        <v>35</v>
      </c>
      <c r="J3511" s="210" t="str" cm="1">
        <f t="array" ref="J3511" xml:space="preserve"> INDEX(切語上字資料表[聲母], 小韻資料表[[#This Row],[上字表識別號]])</f>
        <v>影</v>
      </c>
      <c r="K3511" s="210" t="str" cm="1">
        <f t="array" ref="K3511" xml:space="preserve"> INDEX(切語上字資料表[聲母拼音碼], 小韻資料表[[#This Row],[上字表識別號]])</f>
        <v>Ø</v>
      </c>
      <c r="L3511" s="210" t="str" cm="1">
        <f t="array" ref="L3511" xml:space="preserve"> INDEX(切語上字資料表[清濁], 小韻資料表[[#This Row],[上字表識別號]])</f>
        <v>全清</v>
      </c>
      <c r="M3511" s="223" t="str" cm="1">
        <f t="array" ref="M3511" xml:space="preserve"> INDEX(切語上字資料表[發送收], 小韻資料表[[#This Row],[上字表識別號]])</f>
        <v>發聲</v>
      </c>
      <c r="N3511" s="205" cm="1">
        <f t="array" ref="N3511" xml:space="preserve"> MATCH(TRUE, ISNUMBER( SEARCH( RIGHT(小韻資料表[[#This Row],[切語]],1), 切語下字資料表[切語下字]) ), 0)</f>
        <v>196</v>
      </c>
      <c r="O3511" s="207" t="str" cm="1">
        <f t="array" ref="O3511" xml:space="preserve"> INDEX(切語下字資料表[韻母], 小韻資料表[[#This Row],[下字表識別號]])</f>
        <v>薛合3</v>
      </c>
      <c r="P3511" s="207" t="str" cm="1">
        <f t="array" ref="P3511" xml:space="preserve"> INDEX(切語下字資料表[韻母拼音碼], 小韻資料表[[#This Row],[下字表識別號]])</f>
        <v>uat</v>
      </c>
      <c r="Q3511" s="210" t="str" cm="1">
        <f t="array" ref="Q3511" xml:space="preserve"> INDEX(設定表!$C$19:$C$23, INT( LEFT(小韻資料表[[#This Row],[目次編碼]],1) ))</f>
        <v>入</v>
      </c>
      <c r="R3511" s="210">
        <f xml:space="preserve">  INDEX(設定表!$C$8:$C$15, MATCH( (RIGHT(小韻資料表[[#This Row],[清濁]]) &amp; 小韻資料表[[#This Row],[調]]), 設定表!$B$8:$B$15, 0))</f>
        <v>4</v>
      </c>
      <c r="S3511" s="205" t="s">
        <v>309</v>
      </c>
      <c r="T3511" s="205" t="s">
        <v>309</v>
      </c>
      <c r="U3511" s="226" t="s">
        <v>309</v>
      </c>
      <c r="V3511" s="146" t="s">
        <v>309</v>
      </c>
      <c r="X3511" s="135"/>
      <c r="Y3511" s="135"/>
      <c r="AA3511" s="135"/>
      <c r="AB3511" s="134"/>
      <c r="AC3511" s="135"/>
      <c r="AD3511" s="135"/>
      <c r="AH3511" s="135"/>
      <c r="AI3511" s="135"/>
    </row>
    <row r="3512" spans="1:35" ht="31.5">
      <c r="A3512" s="205">
        <v>3508</v>
      </c>
      <c r="B3512" s="206" t="s">
        <v>11966</v>
      </c>
      <c r="C3512" s="207" t="str">
        <f xml:space="preserve"> _xlfn.CONCAT(小韻資料表[[#This Row],[聲母拼音碼]],小韻資料表[[#This Row],[韻母拼音碼]],小韻資料表[[#This Row],[調號]])</f>
        <v>juat8</v>
      </c>
      <c r="D3512" s="206" t="s">
        <v>11967</v>
      </c>
      <c r="E3512" s="208" t="s">
        <v>810</v>
      </c>
      <c r="F3512" s="205">
        <v>20</v>
      </c>
      <c r="G3512" s="209" t="s">
        <v>11968</v>
      </c>
      <c r="H3512" s="205">
        <f xml:space="preserve"> LEN(小韻資料表[[#This Row],[小韻字集]])</f>
        <v>5</v>
      </c>
      <c r="I3512" s="205" cm="1">
        <f t="array" ref="I3512" xml:space="preserve"> MATCH(TRUE, ISNUMBER( SEARCH( LEFT(小韻資料表[[#This Row],[切語]],1), 切語上字資料表[切語上字]) ), 0)</f>
        <v>41</v>
      </c>
      <c r="J3512" s="210" t="str" cm="1">
        <f t="array" ref="J3512" xml:space="preserve"> INDEX(切語上字資料表[聲母], 小韻資料表[[#This Row],[上字表識別號]])</f>
        <v>日</v>
      </c>
      <c r="K3512" s="210" t="str" cm="1">
        <f t="array" ref="K3512" xml:space="preserve"> INDEX(切語上字資料表[聲母拼音碼], 小韻資料表[[#This Row],[上字表識別號]])</f>
        <v>j</v>
      </c>
      <c r="L3512" s="210" t="str" cm="1">
        <f t="array" ref="L3512" xml:space="preserve"> INDEX(切語上字資料表[清濁], 小韻資料表[[#This Row],[上字表識別號]])</f>
        <v>次濁</v>
      </c>
      <c r="M3512" s="223" t="str" cm="1">
        <f t="array" ref="M3512" xml:space="preserve"> INDEX(切語上字資料表[發送收], 小韻資料表[[#This Row],[上字表識別號]])</f>
        <v>收聲</v>
      </c>
      <c r="N3512" s="205" cm="1">
        <f t="array" ref="N3512" xml:space="preserve"> MATCH(TRUE, ISNUMBER( SEARCH( RIGHT(小韻資料表[[#This Row],[切語]],1), 切語下字資料表[切語下字]) ), 0)</f>
        <v>196</v>
      </c>
      <c r="O3512" s="207" t="str" cm="1">
        <f t="array" ref="O3512" xml:space="preserve"> INDEX(切語下字資料表[韻母], 小韻資料表[[#This Row],[下字表識別號]])</f>
        <v>薛合3</v>
      </c>
      <c r="P3512" s="207" t="str" cm="1">
        <f t="array" ref="P3512" xml:space="preserve"> INDEX(切語下字資料表[韻母拼音碼], 小韻資料表[[#This Row],[下字表識別號]])</f>
        <v>uat</v>
      </c>
      <c r="Q3512" s="210" t="str" cm="1">
        <f t="array" ref="Q3512" xml:space="preserve"> INDEX(設定表!$C$19:$C$23, INT( LEFT(小韻資料表[[#This Row],[目次編碼]],1) ))</f>
        <v>入</v>
      </c>
      <c r="R3512" s="210">
        <f xml:space="preserve">  INDEX(設定表!$C$8:$C$15, MATCH( (RIGHT(小韻資料表[[#This Row],[清濁]]) &amp; 小韻資料表[[#This Row],[調]]), 設定表!$B$8:$B$15, 0))</f>
        <v>8</v>
      </c>
      <c r="S3512" s="205" t="s">
        <v>309</v>
      </c>
      <c r="T3512" s="205" t="s">
        <v>309</v>
      </c>
      <c r="U3512" s="226" t="s">
        <v>11969</v>
      </c>
      <c r="V3512" s="147" t="s">
        <v>309</v>
      </c>
      <c r="X3512" s="135"/>
      <c r="Y3512" s="135"/>
      <c r="AA3512" s="135"/>
      <c r="AB3512" s="134"/>
      <c r="AC3512" s="135"/>
      <c r="AD3512" s="135"/>
      <c r="AH3512" s="135"/>
      <c r="AI3512" s="135"/>
    </row>
    <row r="3513" spans="1:35" ht="31.5">
      <c r="A3513" s="205">
        <v>3509</v>
      </c>
      <c r="B3513" s="206" t="s">
        <v>11970</v>
      </c>
      <c r="C3513" s="207" t="str">
        <f xml:space="preserve"> _xlfn.CONCAT(小韻資料表[[#This Row],[聲母拼音碼]],小韻資料表[[#This Row],[韻母拼音碼]],小韻資料表[[#This Row],[調號]])</f>
        <v>suat4</v>
      </c>
      <c r="D3513" s="206" t="s">
        <v>11971</v>
      </c>
      <c r="E3513" s="208" t="s">
        <v>810</v>
      </c>
      <c r="F3513" s="205">
        <v>21</v>
      </c>
      <c r="G3513" s="209" t="s">
        <v>11971</v>
      </c>
      <c r="H3513" s="205">
        <f xml:space="preserve"> LEN(小韻資料表[[#This Row],[小韻字集]])</f>
        <v>1</v>
      </c>
      <c r="I3513" s="205" cm="1">
        <f t="array" ref="I3513" xml:space="preserve"> MATCH(TRUE, ISNUMBER( SEARCH( LEFT(小韻資料表[[#This Row],[切語]],1), 切語上字資料表[切語上字]) ), 0)</f>
        <v>33</v>
      </c>
      <c r="J3513" s="210" t="str" cm="1">
        <f t="array" ref="J3513" xml:space="preserve"> INDEX(切語上字資料表[聲母], 小韻資料表[[#This Row],[上字表識別號]])</f>
        <v>審</v>
      </c>
      <c r="K3513" s="210" t="str" cm="1">
        <f t="array" ref="K3513" xml:space="preserve"> INDEX(切語上字資料表[聲母拼音碼], 小韻資料表[[#This Row],[上字表識別號]])</f>
        <v>s</v>
      </c>
      <c r="L3513" s="210" t="str" cm="1">
        <f t="array" ref="L3513" xml:space="preserve"> INDEX(切語上字資料表[清濁], 小韻資料表[[#This Row],[上字表識別號]])</f>
        <v>全清</v>
      </c>
      <c r="M3513" s="223" t="str" cm="1">
        <f t="array" ref="M3513" xml:space="preserve"> INDEX(切語上字資料表[發送收], 小韻資料表[[#This Row],[上字表識別號]])</f>
        <v>送氣</v>
      </c>
      <c r="N3513" s="205" cm="1">
        <f t="array" ref="N3513" xml:space="preserve"> MATCH(TRUE, ISNUMBER( SEARCH( RIGHT(小韻資料表[[#This Row],[切語]],1), 切語下字資料表[切語下字]) ), 0)</f>
        <v>196</v>
      </c>
      <c r="O3513" s="207" t="str" cm="1">
        <f t="array" ref="O3513" xml:space="preserve"> INDEX(切語下字資料表[韻母], 小韻資料表[[#This Row],[下字表識別號]])</f>
        <v>薛合3</v>
      </c>
      <c r="P3513" s="207" t="str" cm="1">
        <f t="array" ref="P3513" xml:space="preserve"> INDEX(切語下字資料表[韻母拼音碼], 小韻資料表[[#This Row],[下字表識別號]])</f>
        <v>uat</v>
      </c>
      <c r="Q3513" s="210" t="str" cm="1">
        <f t="array" ref="Q3513" xml:space="preserve"> INDEX(設定表!$C$19:$C$23, INT( LEFT(小韻資料表[[#This Row],[目次編碼]],1) ))</f>
        <v>入</v>
      </c>
      <c r="R3513" s="210">
        <f xml:space="preserve">  INDEX(設定表!$C$8:$C$15, MATCH( (RIGHT(小韻資料表[[#This Row],[清濁]]) &amp; 小韻資料表[[#This Row],[調]]), 設定表!$B$8:$B$15, 0))</f>
        <v>4</v>
      </c>
      <c r="S3513" s="205" t="s">
        <v>309</v>
      </c>
      <c r="T3513" s="205" t="s">
        <v>309</v>
      </c>
      <c r="U3513" s="226" t="s">
        <v>309</v>
      </c>
      <c r="V3513" s="146" t="s">
        <v>309</v>
      </c>
      <c r="X3513" s="135"/>
      <c r="Y3513" s="135"/>
      <c r="AA3513" s="135"/>
      <c r="AB3513" s="134"/>
      <c r="AC3513" s="135"/>
      <c r="AD3513" s="135"/>
      <c r="AH3513" s="135"/>
      <c r="AI3513" s="135"/>
    </row>
    <row r="3514" spans="1:35" ht="31.5">
      <c r="A3514" s="205">
        <v>3510</v>
      </c>
      <c r="B3514" s="206" t="s">
        <v>11972</v>
      </c>
      <c r="C3514" s="207" t="str">
        <f xml:space="preserve"> _xlfn.CONCAT(小韻資料表[[#This Row],[聲母拼音碼]],小韻資料表[[#This Row],[韻母拼音碼]],小韻資料表[[#This Row],[調號]])</f>
        <v>cuat4</v>
      </c>
      <c r="D3514" s="206" t="s">
        <v>11973</v>
      </c>
      <c r="E3514" s="208" t="s">
        <v>810</v>
      </c>
      <c r="F3514" s="205">
        <v>22</v>
      </c>
      <c r="G3514" s="209" t="s">
        <v>11974</v>
      </c>
      <c r="H3514" s="205">
        <f xml:space="preserve"> LEN(小韻資料表[[#This Row],[小韻字集]])</f>
        <v>13</v>
      </c>
      <c r="I3514" s="205" cm="1">
        <f t="array" ref="I3514" xml:space="preserve"> MATCH(TRUE, ISNUMBER( SEARCH( LEFT(小韻資料表[[#This Row],[切語]],1), 切語上字資料表[切語上字]) ), 0)</f>
        <v>30</v>
      </c>
      <c r="J3514" s="210" t="str" cm="1">
        <f t="array" ref="J3514" xml:space="preserve"> INDEX(切語上字資料表[聲母], 小韻資料表[[#This Row],[上字表識別號]])</f>
        <v>照</v>
      </c>
      <c r="K3514" s="210" t="str" cm="1">
        <f t="array" ref="K3514" xml:space="preserve"> INDEX(切語上字資料表[聲母拼音碼], 小韻資料表[[#This Row],[上字表識別號]])</f>
        <v>c</v>
      </c>
      <c r="L3514" s="210" t="str" cm="1">
        <f t="array" ref="L3514" xml:space="preserve"> INDEX(切語上字資料表[清濁], 小韻資料表[[#This Row],[上字表識別號]])</f>
        <v>全清</v>
      </c>
      <c r="M3514" s="223" t="str" cm="1">
        <f t="array" ref="M3514" xml:space="preserve"> INDEX(切語上字資料表[發送收], 小韻資料表[[#This Row],[上字表識別號]])</f>
        <v>發聲</v>
      </c>
      <c r="N3514" s="205" cm="1">
        <f t="array" ref="N3514" xml:space="preserve"> MATCH(TRUE, ISNUMBER( SEARCH( RIGHT(小韻資料表[[#This Row],[切語]],1), 切語下字資料表[切語下字]) ), 0)</f>
        <v>196</v>
      </c>
      <c r="O3514" s="207" t="str" cm="1">
        <f t="array" ref="O3514" xml:space="preserve"> INDEX(切語下字資料表[韻母], 小韻資料表[[#This Row],[下字表識別號]])</f>
        <v>薛合3</v>
      </c>
      <c r="P3514" s="207" t="str" cm="1">
        <f t="array" ref="P3514" xml:space="preserve"> INDEX(切語下字資料表[韻母拼音碼], 小韻資料表[[#This Row],[下字表識別號]])</f>
        <v>uat</v>
      </c>
      <c r="Q3514" s="210" t="str" cm="1">
        <f t="array" ref="Q3514" xml:space="preserve"> INDEX(設定表!$C$19:$C$23, INT( LEFT(小韻資料表[[#This Row],[目次編碼]],1) ))</f>
        <v>入</v>
      </c>
      <c r="R3514" s="210">
        <f xml:space="preserve">  INDEX(設定表!$C$8:$C$15, MATCH( (RIGHT(小韻資料表[[#This Row],[清濁]]) &amp; 小韻資料表[[#This Row],[調]]), 設定表!$B$8:$B$15, 0))</f>
        <v>4</v>
      </c>
      <c r="S3514" s="205" t="s">
        <v>309</v>
      </c>
      <c r="T3514" s="205" t="s">
        <v>309</v>
      </c>
      <c r="U3514" s="226" t="s">
        <v>309</v>
      </c>
      <c r="V3514" s="147" t="s">
        <v>309</v>
      </c>
      <c r="X3514" s="135"/>
      <c r="Y3514" s="135"/>
      <c r="AA3514" s="135"/>
      <c r="AB3514" s="134"/>
      <c r="AC3514" s="135"/>
      <c r="AD3514" s="135"/>
      <c r="AH3514" s="135"/>
      <c r="AI3514" s="135"/>
    </row>
    <row r="3515" spans="1:35" ht="31.5">
      <c r="A3515" s="205">
        <v>3511</v>
      </c>
      <c r="B3515" s="206" t="s">
        <v>11975</v>
      </c>
      <c r="C3515" s="207" t="str">
        <f xml:space="preserve"> _xlfn.CONCAT(小韻資料表[[#This Row],[聲母拼音碼]],小韻資料表[[#This Row],[韻母拼音碼]],小韻資料表[[#This Row],[調號]])</f>
        <v>chuat4</v>
      </c>
      <c r="D3515" s="206" t="s">
        <v>11976</v>
      </c>
      <c r="E3515" s="208" t="s">
        <v>810</v>
      </c>
      <c r="F3515" s="205">
        <v>23</v>
      </c>
      <c r="G3515" s="209" t="s">
        <v>11977</v>
      </c>
      <c r="H3515" s="205">
        <f xml:space="preserve"> LEN(小韻資料表[[#This Row],[小韻字集]])</f>
        <v>2</v>
      </c>
      <c r="I3515" s="205" cm="1">
        <f t="array" ref="I3515" xml:space="preserve"> MATCH(TRUE, ISNUMBER( SEARCH( LEFT(小韻資料表[[#This Row],[切語]],1), 切語上字資料表[切語上字]) ), 0)</f>
        <v>31</v>
      </c>
      <c r="J3515" s="210" t="str" cm="1">
        <f t="array" ref="J3515" xml:space="preserve"> INDEX(切語上字資料表[聲母], 小韻資料表[[#This Row],[上字表識別號]])</f>
        <v>穿</v>
      </c>
      <c r="K3515" s="210" t="str" cm="1">
        <f t="array" ref="K3515" xml:space="preserve"> INDEX(切語上字資料表[聲母拼音碼], 小韻資料表[[#This Row],[上字表識別號]])</f>
        <v>ch</v>
      </c>
      <c r="L3515" s="210" t="str" cm="1">
        <f t="array" ref="L3515" xml:space="preserve"> INDEX(切語上字資料表[清濁], 小韻資料表[[#This Row],[上字表識別號]])</f>
        <v>次清</v>
      </c>
      <c r="M3515" s="223" t="str" cm="1">
        <f t="array" ref="M3515" xml:space="preserve"> INDEX(切語上字資料表[發送收], 小韻資料表[[#This Row],[上字表識別號]])</f>
        <v>送氣</v>
      </c>
      <c r="N3515" s="205" cm="1">
        <f t="array" ref="N3515" xml:space="preserve"> MATCH(TRUE, ISNUMBER( SEARCH( RIGHT(小韻資料表[[#This Row],[切語]],1), 切語下字資料表[切語下字]) ), 0)</f>
        <v>196</v>
      </c>
      <c r="O3515" s="207" t="str" cm="1">
        <f t="array" ref="O3515" xml:space="preserve"> INDEX(切語下字資料表[韻母], 小韻資料表[[#This Row],[下字表識別號]])</f>
        <v>薛合3</v>
      </c>
      <c r="P3515" s="207" t="str" cm="1">
        <f t="array" ref="P3515" xml:space="preserve"> INDEX(切語下字資料表[韻母拼音碼], 小韻資料表[[#This Row],[下字表識別號]])</f>
        <v>uat</v>
      </c>
      <c r="Q3515" s="210" t="str" cm="1">
        <f t="array" ref="Q3515" xml:space="preserve"> INDEX(設定表!$C$19:$C$23, INT( LEFT(小韻資料表[[#This Row],[目次編碼]],1) ))</f>
        <v>入</v>
      </c>
      <c r="R3515" s="210">
        <f xml:space="preserve">  INDEX(設定表!$C$8:$C$15, MATCH( (RIGHT(小韻資料表[[#This Row],[清濁]]) &amp; 小韻資料表[[#This Row],[調]]), 設定表!$B$8:$B$15, 0))</f>
        <v>4</v>
      </c>
      <c r="S3515" s="205" t="s">
        <v>309</v>
      </c>
      <c r="T3515" s="205" t="s">
        <v>309</v>
      </c>
      <c r="U3515" s="226" t="s">
        <v>309</v>
      </c>
      <c r="V3515" s="146" t="s">
        <v>309</v>
      </c>
      <c r="X3515" s="135"/>
      <c r="Y3515" s="135"/>
      <c r="AA3515" s="135"/>
      <c r="AB3515" s="134"/>
      <c r="AC3515" s="135"/>
      <c r="AD3515" s="135"/>
      <c r="AH3515" s="135"/>
      <c r="AI3515" s="135"/>
    </row>
    <row r="3516" spans="1:35" ht="31.5">
      <c r="A3516" s="205">
        <v>3512</v>
      </c>
      <c r="B3516" s="206" t="s">
        <v>11978</v>
      </c>
      <c r="C3516" s="207" t="str">
        <f xml:space="preserve"> _xlfn.CONCAT(小韻資料表[[#This Row],[聲母拼音碼]],小韻資料表[[#This Row],[韻母拼音碼]],小韻資料表[[#This Row],[調號]])</f>
        <v>tuat4</v>
      </c>
      <c r="D3516" s="206" t="s">
        <v>11979</v>
      </c>
      <c r="E3516" s="208" t="s">
        <v>810</v>
      </c>
      <c r="F3516" s="205">
        <v>24</v>
      </c>
      <c r="G3516" s="209" t="s">
        <v>11980</v>
      </c>
      <c r="H3516" s="205">
        <f xml:space="preserve"> LEN(小韻資料表[[#This Row],[小韻字集]])</f>
        <v>17</v>
      </c>
      <c r="I3516" s="205" cm="1">
        <f t="array" ref="I3516" xml:space="preserve"> MATCH(TRUE, ISNUMBER( SEARCH( LEFT(小韻資料表[[#This Row],[切語]],1), 切語上字資料表[切語上字]) ), 0)</f>
        <v>9</v>
      </c>
      <c r="J3516" s="210" t="str" cm="1">
        <f t="array" ref="J3516" xml:space="preserve"> INDEX(切語上字資料表[聲母], 小韻資料表[[#This Row],[上字表識別號]])</f>
        <v>知</v>
      </c>
      <c r="K3516" s="210" t="str" cm="1">
        <f t="array" ref="K3516" xml:space="preserve"> INDEX(切語上字資料表[聲母拼音碼], 小韻資料表[[#This Row],[上字表識別號]])</f>
        <v>t</v>
      </c>
      <c r="L3516" s="210" t="str" cm="1">
        <f t="array" ref="L3516" xml:space="preserve"> INDEX(切語上字資料表[清濁], 小韻資料表[[#This Row],[上字表識別號]])</f>
        <v>全清</v>
      </c>
      <c r="M3516" s="223" t="str" cm="1">
        <f t="array" ref="M3516" xml:space="preserve"> INDEX(切語上字資料表[發送收], 小韻資料表[[#This Row],[上字表識別號]])</f>
        <v>發聲</v>
      </c>
      <c r="N3516" s="205" cm="1">
        <f t="array" ref="N3516" xml:space="preserve"> MATCH(TRUE, ISNUMBER( SEARCH( RIGHT(小韻資料表[[#This Row],[切語]],1), 切語下字資料表[切語下字]) ), 0)</f>
        <v>196</v>
      </c>
      <c r="O3516" s="207" t="str" cm="1">
        <f t="array" ref="O3516" xml:space="preserve"> INDEX(切語下字資料表[韻母], 小韻資料表[[#This Row],[下字表識別號]])</f>
        <v>薛合3</v>
      </c>
      <c r="P3516" s="207" t="str" cm="1">
        <f t="array" ref="P3516" xml:space="preserve"> INDEX(切語下字資料表[韻母拼音碼], 小韻資料表[[#This Row],[下字表識別號]])</f>
        <v>uat</v>
      </c>
      <c r="Q3516" s="210" t="str" cm="1">
        <f t="array" ref="Q3516" xml:space="preserve"> INDEX(設定表!$C$19:$C$23, INT( LEFT(小韻資料表[[#This Row],[目次編碼]],1) ))</f>
        <v>入</v>
      </c>
      <c r="R3516" s="210">
        <f xml:space="preserve">  INDEX(設定表!$C$8:$C$15, MATCH( (RIGHT(小韻資料表[[#This Row],[清濁]]) &amp; 小韻資料表[[#This Row],[調]]), 設定表!$B$8:$B$15, 0))</f>
        <v>4</v>
      </c>
      <c r="S3516" s="205" t="s">
        <v>309</v>
      </c>
      <c r="T3516" s="205" t="s">
        <v>309</v>
      </c>
      <c r="U3516" s="226" t="s">
        <v>309</v>
      </c>
      <c r="V3516" s="147" t="s">
        <v>309</v>
      </c>
      <c r="X3516" s="135"/>
      <c r="Y3516" s="135"/>
      <c r="AA3516" s="135"/>
      <c r="AB3516" s="134"/>
      <c r="AC3516" s="135"/>
      <c r="AD3516" s="135"/>
      <c r="AH3516" s="135"/>
      <c r="AI3516" s="135"/>
    </row>
    <row r="3517" spans="1:35" ht="31.5">
      <c r="A3517" s="205">
        <v>3513</v>
      </c>
      <c r="B3517" s="206" t="s">
        <v>11981</v>
      </c>
      <c r="C3517" s="207" t="str">
        <f xml:space="preserve"> _xlfn.CONCAT(小韻資料表[[#This Row],[聲母拼音碼]],小韻資料表[[#This Row],[韻母拼音碼]],小韻資料表[[#This Row],[調號]])</f>
        <v>luat8</v>
      </c>
      <c r="D3517" s="206" t="s">
        <v>11982</v>
      </c>
      <c r="E3517" s="208" t="s">
        <v>810</v>
      </c>
      <c r="F3517" s="205">
        <v>25</v>
      </c>
      <c r="G3517" s="209" t="s">
        <v>11983</v>
      </c>
      <c r="H3517" s="205">
        <f xml:space="preserve"> LEN(小韻資料表[[#This Row],[小韻字集]])</f>
        <v>15</v>
      </c>
      <c r="I3517" s="205" cm="1">
        <f t="array" ref="I3517" xml:space="preserve"> MATCH(TRUE, ISNUMBER( SEARCH( LEFT(小韻資料表[[#This Row],[切語]],1), 切語上字資料表[切語上字]) ), 0)</f>
        <v>40</v>
      </c>
      <c r="J3517" s="210" t="str" cm="1">
        <f t="array" ref="J3517" xml:space="preserve"> INDEX(切語上字資料表[聲母], 小韻資料表[[#This Row],[上字表識別號]])</f>
        <v>來</v>
      </c>
      <c r="K3517" s="210" t="str" cm="1">
        <f t="array" ref="K3517" xml:space="preserve"> INDEX(切語上字資料表[聲母拼音碼], 小韻資料表[[#This Row],[上字表識別號]])</f>
        <v>l</v>
      </c>
      <c r="L3517" s="210" t="str" cm="1">
        <f t="array" ref="L3517" xml:space="preserve"> INDEX(切語上字資料表[清濁], 小韻資料表[[#This Row],[上字表識別號]])</f>
        <v>次濁</v>
      </c>
      <c r="M3517" s="223" t="str" cm="1">
        <f t="array" ref="M3517" xml:space="preserve"> INDEX(切語上字資料表[發送收], 小韻資料表[[#This Row],[上字表識別號]])</f>
        <v>收聲</v>
      </c>
      <c r="N3517" s="205" cm="1">
        <f t="array" ref="N3517" xml:space="preserve"> MATCH(TRUE, ISNUMBER( SEARCH( RIGHT(小韻資料表[[#This Row],[切語]],1), 切語下字資料表[切語下字]) ), 0)</f>
        <v>196</v>
      </c>
      <c r="O3517" s="207" t="str" cm="1">
        <f t="array" ref="O3517" xml:space="preserve"> INDEX(切語下字資料表[韻母], 小韻資料表[[#This Row],[下字表識別號]])</f>
        <v>薛合3</v>
      </c>
      <c r="P3517" s="207" t="str" cm="1">
        <f t="array" ref="P3517" xml:space="preserve"> INDEX(切語下字資料表[韻母拼音碼], 小韻資料表[[#This Row],[下字表識別號]])</f>
        <v>uat</v>
      </c>
      <c r="Q3517" s="210" t="str" cm="1">
        <f t="array" ref="Q3517" xml:space="preserve"> INDEX(設定表!$C$19:$C$23, INT( LEFT(小韻資料表[[#This Row],[目次編碼]],1) ))</f>
        <v>入</v>
      </c>
      <c r="R3517" s="210">
        <f xml:space="preserve">  INDEX(設定表!$C$8:$C$15, MATCH( (RIGHT(小韻資料表[[#This Row],[清濁]]) &amp; 小韻資料表[[#This Row],[調]]), 設定表!$B$8:$B$15, 0))</f>
        <v>8</v>
      </c>
      <c r="S3517" s="205" t="s">
        <v>309</v>
      </c>
      <c r="T3517" s="205" t="s">
        <v>309</v>
      </c>
      <c r="U3517" s="226" t="s">
        <v>309</v>
      </c>
      <c r="V3517" s="146" t="s">
        <v>309</v>
      </c>
      <c r="X3517" s="135"/>
      <c r="Y3517" s="135"/>
      <c r="AA3517" s="135"/>
      <c r="AB3517" s="134"/>
      <c r="AC3517" s="135"/>
      <c r="AD3517" s="135"/>
      <c r="AH3517" s="135"/>
      <c r="AI3517" s="135"/>
    </row>
    <row r="3518" spans="1:35" ht="31.5">
      <c r="A3518" s="205">
        <v>3514</v>
      </c>
      <c r="B3518" s="206" t="s">
        <v>11984</v>
      </c>
      <c r="C3518" s="207" t="str">
        <f xml:space="preserve"> _xlfn.CONCAT(小韻資料表[[#This Row],[聲母拼音碼]],小韻資料表[[#This Row],[韻母拼音碼]],小韻資料表[[#This Row],[調號]])</f>
        <v>hiat4</v>
      </c>
      <c r="D3518" s="206" t="s">
        <v>11985</v>
      </c>
      <c r="E3518" s="208" t="s">
        <v>810</v>
      </c>
      <c r="F3518" s="205">
        <v>26</v>
      </c>
      <c r="G3518" s="209" t="s">
        <v>11986</v>
      </c>
      <c r="H3518" s="205">
        <f xml:space="preserve"> LEN(小韻資料表[[#This Row],[小韻字集]])</f>
        <v>4</v>
      </c>
      <c r="I3518" s="205" cm="1">
        <f t="array" ref="I3518" xml:space="preserve"> MATCH(TRUE, ISNUMBER( SEARCH( LEFT(小韻資料表[[#This Row],[切語]],1), 切語上字資料表[切語上字]) ), 0)</f>
        <v>18</v>
      </c>
      <c r="J3518" s="210" t="str" cm="1">
        <f t="array" ref="J3518" xml:space="preserve"> INDEX(切語上字資料表[聲母], 小韻資料表[[#This Row],[上字表識別號]])</f>
        <v>敷</v>
      </c>
      <c r="K3518" s="210" t="str" cm="1">
        <f t="array" ref="K3518" xml:space="preserve"> INDEX(切語上字資料表[聲母拼音碼], 小韻資料表[[#This Row],[上字表識別號]])</f>
        <v>h</v>
      </c>
      <c r="L3518" s="210" t="str" cm="1">
        <f t="array" ref="L3518" xml:space="preserve"> INDEX(切語上字資料表[清濁], 小韻資料表[[#This Row],[上字表識別號]])</f>
        <v>次清</v>
      </c>
      <c r="M3518" s="223" t="str" cm="1">
        <f t="array" ref="M3518" xml:space="preserve"> INDEX(切語上字資料表[發送收], 小韻資料表[[#This Row],[上字表識別號]])</f>
        <v>送氣</v>
      </c>
      <c r="N3518" s="205" cm="1">
        <f t="array" ref="N3518" xml:space="preserve"> MATCH(TRUE, ISNUMBER( SEARCH( RIGHT(小韻資料表[[#This Row],[切語]],1), 切語下字資料表[切語下字]) ), 0)</f>
        <v>192</v>
      </c>
      <c r="O3518" s="207" t="str" cm="1">
        <f t="array" ref="O3518" xml:space="preserve"> INDEX(切語下字資料表[韻母], 小韻資料表[[#This Row],[下字表識別號]])</f>
        <v>薛開3</v>
      </c>
      <c r="P3518" s="207" t="str" cm="1">
        <f t="array" ref="P3518" xml:space="preserve"> INDEX(切語下字資料表[韻母拼音碼], 小韻資料表[[#This Row],[下字表識別號]])</f>
        <v>iat</v>
      </c>
      <c r="Q3518" s="210" t="str" cm="1">
        <f t="array" ref="Q3518" xml:space="preserve"> INDEX(設定表!$C$19:$C$23, INT( LEFT(小韻資料表[[#This Row],[目次編碼]],1) ))</f>
        <v>入</v>
      </c>
      <c r="R3518" s="210">
        <f xml:space="preserve">  INDEX(設定表!$C$8:$C$15, MATCH( (RIGHT(小韻資料表[[#This Row],[清濁]]) &amp; 小韻資料表[[#This Row],[調]]), 設定表!$B$8:$B$15, 0))</f>
        <v>4</v>
      </c>
      <c r="S3518" s="205" t="s">
        <v>309</v>
      </c>
      <c r="T3518" s="205" t="s">
        <v>309</v>
      </c>
      <c r="U3518" s="226" t="s">
        <v>309</v>
      </c>
      <c r="V3518" s="147" t="s">
        <v>309</v>
      </c>
      <c r="X3518" s="135"/>
      <c r="Y3518" s="135"/>
      <c r="AA3518" s="135"/>
      <c r="AB3518" s="134"/>
      <c r="AC3518" s="135"/>
      <c r="AD3518" s="135"/>
      <c r="AH3518" s="135"/>
      <c r="AI3518" s="135"/>
    </row>
    <row r="3519" spans="1:35" ht="31.5">
      <c r="A3519" s="205">
        <v>3515</v>
      </c>
      <c r="B3519" s="206" t="s">
        <v>11987</v>
      </c>
      <c r="C3519" s="207" t="str">
        <f xml:space="preserve"> _xlfn.CONCAT(小韻資料表[[#This Row],[聲母拼音碼]],小韻資料表[[#This Row],[韻母拼音碼]],小韻資料表[[#This Row],[調號]])</f>
        <v>piat8</v>
      </c>
      <c r="D3519" s="206" t="s">
        <v>11988</v>
      </c>
      <c r="E3519" s="208" t="s">
        <v>810</v>
      </c>
      <c r="F3519" s="205">
        <v>27</v>
      </c>
      <c r="G3519" s="209" t="s">
        <v>11989</v>
      </c>
      <c r="H3519" s="205">
        <f xml:space="preserve"> LEN(小韻資料表[[#This Row],[小韻字集]])</f>
        <v>3</v>
      </c>
      <c r="I3519" s="205" cm="1">
        <f t="array" ref="I3519" xml:space="preserve"> MATCH(TRUE, ISNUMBER( SEARCH( LEFT(小韻資料表[[#This Row],[切語]],1), 切語上字資料表[切語上字]) ), 0)</f>
        <v>15</v>
      </c>
      <c r="J3519" s="210" t="str" cm="1">
        <f t="array" ref="J3519" xml:space="preserve"> INDEX(切語上字資料表[聲母], 小韻資料表[[#This Row],[上字表識別號]])</f>
        <v>並</v>
      </c>
      <c r="K3519" s="210" t="str" cm="1">
        <f t="array" ref="K3519" xml:space="preserve"> INDEX(切語上字資料表[聲母拼音碼], 小韻資料表[[#This Row],[上字表識別號]])</f>
        <v>p</v>
      </c>
      <c r="L3519" s="210" t="str" cm="1">
        <f t="array" ref="L3519" xml:space="preserve"> INDEX(切語上字資料表[清濁], 小韻資料表[[#This Row],[上字表識別號]])</f>
        <v>全濁</v>
      </c>
      <c r="M3519" s="223" cm="1">
        <f t="array" ref="M3519" xml:space="preserve"> INDEX(切語上字資料表[發送收], 小韻資料表[[#This Row],[上字表識別號]])</f>
        <v>0</v>
      </c>
      <c r="N3519" s="205" cm="1">
        <f t="array" ref="N3519" xml:space="preserve"> MATCH(TRUE, ISNUMBER( SEARCH( RIGHT(小韻資料表[[#This Row],[切語]],1), 切語下字資料表[切語下字]) ), 0)</f>
        <v>192</v>
      </c>
      <c r="O3519" s="207" t="str" cm="1">
        <f t="array" ref="O3519" xml:space="preserve"> INDEX(切語下字資料表[韻母], 小韻資料表[[#This Row],[下字表識別號]])</f>
        <v>薛開3</v>
      </c>
      <c r="P3519" s="207" t="str" cm="1">
        <f t="array" ref="P3519" xml:space="preserve"> INDEX(切語下字資料表[韻母拼音碼], 小韻資料表[[#This Row],[下字表識別號]])</f>
        <v>iat</v>
      </c>
      <c r="Q3519" s="210" t="str" cm="1">
        <f t="array" ref="Q3519" xml:space="preserve"> INDEX(設定表!$C$19:$C$23, INT( LEFT(小韻資料表[[#This Row],[目次編碼]],1) ))</f>
        <v>入</v>
      </c>
      <c r="R3519" s="210">
        <f xml:space="preserve">  INDEX(設定表!$C$8:$C$15, MATCH( (RIGHT(小韻資料表[[#This Row],[清濁]]) &amp; 小韻資料表[[#This Row],[調]]), 設定表!$B$8:$B$15, 0))</f>
        <v>8</v>
      </c>
      <c r="S3519" s="205" t="s">
        <v>309</v>
      </c>
      <c r="T3519" s="205" t="s">
        <v>309</v>
      </c>
      <c r="U3519" s="226" t="s">
        <v>11990</v>
      </c>
      <c r="V3519" s="146" t="s">
        <v>309</v>
      </c>
      <c r="X3519" s="135"/>
      <c r="Y3519" s="135"/>
      <c r="AA3519" s="135"/>
      <c r="AB3519" s="134"/>
      <c r="AC3519" s="135"/>
      <c r="AD3519" s="135"/>
      <c r="AH3519" s="135"/>
      <c r="AI3519" s="135"/>
    </row>
    <row r="3520" spans="1:35" ht="31.5">
      <c r="A3520" s="205">
        <v>3516</v>
      </c>
      <c r="B3520" s="206" t="s">
        <v>11991</v>
      </c>
      <c r="C3520" s="207" t="str">
        <f xml:space="preserve"> _xlfn.CONCAT(小韻資料表[[#This Row],[聲母拼音碼]],小韻資料表[[#This Row],[韻母拼音碼]],小韻資料表[[#This Row],[調號]])</f>
        <v>tiat8</v>
      </c>
      <c r="D3520" s="206" t="s">
        <v>11992</v>
      </c>
      <c r="E3520" s="208" t="s">
        <v>810</v>
      </c>
      <c r="F3520" s="205">
        <v>28</v>
      </c>
      <c r="G3520" s="209" t="s">
        <v>11993</v>
      </c>
      <c r="H3520" s="205">
        <f xml:space="preserve"> LEN(小韻資料表[[#This Row],[小韻字集]])</f>
        <v>5</v>
      </c>
      <c r="I3520" s="205" cm="1">
        <f t="array" ref="I3520" xml:space="preserve"> MATCH(TRUE, ISNUMBER( SEARCH( LEFT(小韻資料表[[#This Row],[切語]],1), 切語上字資料表[切語上字]) ), 0)</f>
        <v>11</v>
      </c>
      <c r="J3520" s="210" t="str" cm="1">
        <f t="array" ref="J3520" xml:space="preserve"> INDEX(切語上字資料表[聲母], 小韻資料表[[#This Row],[上字表識別號]])</f>
        <v>澄</v>
      </c>
      <c r="K3520" s="210" t="str" cm="1">
        <f t="array" ref="K3520" xml:space="preserve"> INDEX(切語上字資料表[聲母拼音碼], 小韻資料表[[#This Row],[上字表識別號]])</f>
        <v>t</v>
      </c>
      <c r="L3520" s="210" t="str" cm="1">
        <f t="array" ref="L3520" xml:space="preserve"> INDEX(切語上字資料表[清濁], 小韻資料表[[#This Row],[上字表識別號]])</f>
        <v>全濁</v>
      </c>
      <c r="M3520" s="223" cm="1">
        <f t="array" ref="M3520" xml:space="preserve"> INDEX(切語上字資料表[發送收], 小韻資料表[[#This Row],[上字表識別號]])</f>
        <v>0</v>
      </c>
      <c r="N3520" s="205" cm="1">
        <f t="array" ref="N3520" xml:space="preserve"> MATCH(TRUE, ISNUMBER( SEARCH( RIGHT(小韻資料表[[#This Row],[切語]],1), 切語下字資料表[切語下字]) ), 0)</f>
        <v>192</v>
      </c>
      <c r="O3520" s="207" t="str" cm="1">
        <f t="array" ref="O3520" xml:space="preserve"> INDEX(切語下字資料表[韻母], 小韻資料表[[#This Row],[下字表識別號]])</f>
        <v>薛開3</v>
      </c>
      <c r="P3520" s="207" t="str" cm="1">
        <f t="array" ref="P3520" xml:space="preserve"> INDEX(切語下字資料表[韻母拼音碼], 小韻資料表[[#This Row],[下字表識別號]])</f>
        <v>iat</v>
      </c>
      <c r="Q3520" s="210" t="str" cm="1">
        <f t="array" ref="Q3520" xml:space="preserve"> INDEX(設定表!$C$19:$C$23, INT( LEFT(小韻資料表[[#This Row],[目次編碼]],1) ))</f>
        <v>入</v>
      </c>
      <c r="R3520" s="210">
        <f xml:space="preserve">  INDEX(設定表!$C$8:$C$15, MATCH( (RIGHT(小韻資料表[[#This Row],[清濁]]) &amp; 小韻資料表[[#This Row],[調]]), 設定表!$B$8:$B$15, 0))</f>
        <v>8</v>
      </c>
      <c r="S3520" s="205" t="s">
        <v>309</v>
      </c>
      <c r="T3520" s="205" t="s">
        <v>309</v>
      </c>
      <c r="U3520" s="226" t="s">
        <v>309</v>
      </c>
      <c r="V3520" s="147" t="s">
        <v>309</v>
      </c>
      <c r="X3520" s="135"/>
      <c r="Y3520" s="135"/>
      <c r="AA3520" s="135"/>
      <c r="AB3520" s="134"/>
      <c r="AC3520" s="135"/>
      <c r="AD3520" s="135"/>
      <c r="AH3520" s="135"/>
      <c r="AI3520" s="135"/>
    </row>
    <row r="3521" spans="1:35" ht="31.5">
      <c r="A3521" s="205">
        <v>3517</v>
      </c>
      <c r="B3521" s="206" t="s">
        <v>13242</v>
      </c>
      <c r="C3521" s="207" t="str">
        <f xml:space="preserve"> _xlfn.CONCAT(小韻資料表[[#This Row],[聲母拼音碼]],小韻資料表[[#This Row],[韻母拼音碼]],小韻資料表[[#This Row],[調號]])</f>
        <v>hiat4</v>
      </c>
      <c r="D3521" s="206" t="s">
        <v>11994</v>
      </c>
      <c r="E3521" s="208" t="s">
        <v>810</v>
      </c>
      <c r="F3521" s="205">
        <v>29</v>
      </c>
      <c r="G3521" s="209" t="s">
        <v>11995</v>
      </c>
      <c r="H3521" s="205">
        <f xml:space="preserve"> LEN(小韻資料表[[#This Row],[小韻字集]])</f>
        <v>6</v>
      </c>
      <c r="I3521" s="205" cm="1">
        <f t="array" ref="I3521" xml:space="preserve"> MATCH(TRUE, ISNUMBER( SEARCH( LEFT(小韻資料表[[#This Row],[切語]],1), 切語上字資料表[切語上字]) ), 0)</f>
        <v>17</v>
      </c>
      <c r="J3521" s="210" t="str" cm="1">
        <f t="array" ref="J3521" xml:space="preserve"> INDEX(切語上字資料表[聲母], 小韻資料表[[#This Row],[上字表識別號]])</f>
        <v>非</v>
      </c>
      <c r="K3521" s="210" t="str" cm="1">
        <f t="array" ref="K3521" xml:space="preserve"> INDEX(切語上字資料表[聲母拼音碼], 小韻資料表[[#This Row],[上字表識別號]])</f>
        <v>h</v>
      </c>
      <c r="L3521" s="210" t="str" cm="1">
        <f t="array" ref="L3521" xml:space="preserve"> INDEX(切語上字資料表[清濁], 小韻資料表[[#This Row],[上字表識別號]])</f>
        <v>全清</v>
      </c>
      <c r="M3521" s="223" t="str" cm="1">
        <f t="array" ref="M3521" xml:space="preserve"> INDEX(切語上字資料表[發送收], 小韻資料表[[#This Row],[上字表識別號]])</f>
        <v>發聲</v>
      </c>
      <c r="N3521" s="205" cm="1">
        <f t="array" ref="N3521" xml:space="preserve"> MATCH(TRUE, ISNUMBER( SEARCH( RIGHT(小韻資料表[[#This Row],[切語]],1), 切語下字資料表[切語下字]) ), 0)</f>
        <v>192</v>
      </c>
      <c r="O3521" s="207" t="str" cm="1">
        <f t="array" ref="O3521" xml:space="preserve"> INDEX(切語下字資料表[韻母], 小韻資料表[[#This Row],[下字表識別號]])</f>
        <v>薛開3</v>
      </c>
      <c r="P3521" s="207" t="str" cm="1">
        <f t="array" ref="P3521" xml:space="preserve"> INDEX(切語下字資料表[韻母拼音碼], 小韻資料表[[#This Row],[下字表識別號]])</f>
        <v>iat</v>
      </c>
      <c r="Q3521" s="210" t="str" cm="1">
        <f t="array" ref="Q3521" xml:space="preserve"> INDEX(設定表!$C$19:$C$23, INT( LEFT(小韻資料表[[#This Row],[目次編碼]],1) ))</f>
        <v>入</v>
      </c>
      <c r="R3521" s="210">
        <f xml:space="preserve">  INDEX(設定表!$C$8:$C$15, MATCH( (RIGHT(小韻資料表[[#This Row],[清濁]]) &amp; 小韻資料表[[#This Row],[調]]), 設定表!$B$8:$B$15, 0))</f>
        <v>4</v>
      </c>
      <c r="S3521" s="205" t="s">
        <v>309</v>
      </c>
      <c r="T3521" s="205" t="s">
        <v>309</v>
      </c>
      <c r="U3521" s="226" t="s">
        <v>309</v>
      </c>
      <c r="V3521" s="146" t="s">
        <v>309</v>
      </c>
      <c r="X3521" s="135"/>
      <c r="Y3521" s="135"/>
      <c r="AA3521" s="135"/>
      <c r="AB3521" s="134"/>
      <c r="AC3521" s="135"/>
      <c r="AD3521" s="135"/>
      <c r="AH3521" s="135"/>
      <c r="AI3521" s="135"/>
    </row>
    <row r="3522" spans="1:35" ht="31.5">
      <c r="A3522" s="205">
        <v>3518</v>
      </c>
      <c r="B3522" s="206" t="s">
        <v>11996</v>
      </c>
      <c r="C3522" s="207" t="str">
        <f xml:space="preserve"> _xlfn.CONCAT(小韻資料表[[#This Row],[聲母拼音碼]],小韻資料表[[#This Row],[韻母拼音碼]],小韻資料表[[#This Row],[調號]])</f>
        <v>suat4</v>
      </c>
      <c r="D3522" s="206" t="s">
        <v>11997</v>
      </c>
      <c r="E3522" s="208" t="s">
        <v>810</v>
      </c>
      <c r="F3522" s="205">
        <v>30</v>
      </c>
      <c r="G3522" s="209" t="s">
        <v>11998</v>
      </c>
      <c r="H3522" s="205">
        <f xml:space="preserve"> LEN(小韻資料表[[#This Row],[小韻字集]])</f>
        <v>6</v>
      </c>
      <c r="I3522" s="205" cm="1">
        <f t="array" ref="I3522" xml:space="preserve"> MATCH(TRUE, ISNUMBER( SEARCH( LEFT(小韻資料表[[#This Row],[切語]],1), 切語上字資料表[切語上字]) ), 0)</f>
        <v>29</v>
      </c>
      <c r="J3522" s="210" t="str" cm="1">
        <f t="array" ref="J3522" xml:space="preserve"> INDEX(切語上字資料表[聲母], 小韻資料表[[#This Row],[上字表識別號]])</f>
        <v>疏</v>
      </c>
      <c r="K3522" s="210" t="str" cm="1">
        <f t="array" ref="K3522" xml:space="preserve"> INDEX(切語上字資料表[聲母拼音碼], 小韻資料表[[#This Row],[上字表識別號]])</f>
        <v>s</v>
      </c>
      <c r="L3522" s="210" t="str" cm="1">
        <f t="array" ref="L3522" xml:space="preserve"> INDEX(切語上字資料表[清濁], 小韻資料表[[#This Row],[上字表識別號]])</f>
        <v>全清</v>
      </c>
      <c r="M3522" s="223" t="str" cm="1">
        <f t="array" ref="M3522" xml:space="preserve"> INDEX(切語上字資料表[發送收], 小韻資料表[[#This Row],[上字表識別號]])</f>
        <v>發聲</v>
      </c>
      <c r="N3522" s="205" cm="1">
        <f t="array" ref="N3522" xml:space="preserve"> MATCH(TRUE, ISNUMBER( SEARCH( RIGHT(小韻資料表[[#This Row],[切語]],1), 切語下字資料表[切語下字]) ), 0)</f>
        <v>196</v>
      </c>
      <c r="O3522" s="207" t="str" cm="1">
        <f t="array" ref="O3522" xml:space="preserve"> INDEX(切語下字資料表[韻母], 小韻資料表[[#This Row],[下字表識別號]])</f>
        <v>薛合3</v>
      </c>
      <c r="P3522" s="207" t="str" cm="1">
        <f t="array" ref="P3522" xml:space="preserve"> INDEX(切語下字資料表[韻母拼音碼], 小韻資料表[[#This Row],[下字表識別號]])</f>
        <v>uat</v>
      </c>
      <c r="Q3522" s="210" t="str" cm="1">
        <f t="array" ref="Q3522" xml:space="preserve"> INDEX(設定表!$C$19:$C$23, INT( LEFT(小韻資料表[[#This Row],[目次編碼]],1) ))</f>
        <v>入</v>
      </c>
      <c r="R3522" s="210">
        <f xml:space="preserve">  INDEX(設定表!$C$8:$C$15, MATCH( (RIGHT(小韻資料表[[#This Row],[清濁]]) &amp; 小韻資料表[[#This Row],[調]]), 設定表!$B$8:$B$15, 0))</f>
        <v>4</v>
      </c>
      <c r="S3522" s="205" t="s">
        <v>309</v>
      </c>
      <c r="T3522" s="205" t="s">
        <v>309</v>
      </c>
      <c r="U3522" s="226" t="s">
        <v>11999</v>
      </c>
      <c r="V3522" s="147" t="s">
        <v>309</v>
      </c>
      <c r="X3522" s="135"/>
      <c r="Y3522" s="135"/>
      <c r="AA3522" s="135"/>
      <c r="AB3522" s="134"/>
      <c r="AC3522" s="135"/>
      <c r="AD3522" s="135"/>
      <c r="AH3522" s="135"/>
      <c r="AI3522" s="135"/>
    </row>
    <row r="3523" spans="1:35" ht="31.5">
      <c r="A3523" s="205">
        <v>3519</v>
      </c>
      <c r="B3523" s="206" t="s">
        <v>12000</v>
      </c>
      <c r="C3523" s="207" t="str">
        <f xml:space="preserve"> _xlfn.CONCAT(小韻資料表[[#This Row],[聲母拼音碼]],小韻資料表[[#This Row],[韻母拼音碼]],小韻資料表[[#This Row],[調號]])</f>
        <v>kiat4</v>
      </c>
      <c r="D3523" s="206" t="s">
        <v>12001</v>
      </c>
      <c r="E3523" s="208" t="s">
        <v>810</v>
      </c>
      <c r="F3523" s="205">
        <v>31</v>
      </c>
      <c r="G3523" s="209" t="s">
        <v>12002</v>
      </c>
      <c r="H3523" s="205">
        <f xml:space="preserve"> LEN(小韻資料表[[#This Row],[小韻字集]])</f>
        <v>7</v>
      </c>
      <c r="I3523" s="205" cm="1">
        <f t="array" ref="I3523" xml:space="preserve"> MATCH(TRUE, ISNUMBER( SEARCH( LEFT(小韻資料表[[#This Row],[切語]],1), 切語上字資料表[切語上字]) ), 0)</f>
        <v>1</v>
      </c>
      <c r="J3523" s="210" t="str" cm="1">
        <f t="array" ref="J3523" xml:space="preserve"> INDEX(切語上字資料表[聲母], 小韻資料表[[#This Row],[上字表識別號]])</f>
        <v>見</v>
      </c>
      <c r="K3523" s="210" t="str" cm="1">
        <f t="array" ref="K3523" xml:space="preserve"> INDEX(切語上字資料表[聲母拼音碼], 小韻資料表[[#This Row],[上字表識別號]])</f>
        <v>k</v>
      </c>
      <c r="L3523" s="210" t="str" cm="1">
        <f t="array" ref="L3523" xml:space="preserve"> INDEX(切語上字資料表[清濁], 小韻資料表[[#This Row],[上字表識別號]])</f>
        <v>全清</v>
      </c>
      <c r="M3523" s="223" t="str" cm="1">
        <f t="array" ref="M3523" xml:space="preserve"> INDEX(切語上字資料表[發送收], 小韻資料表[[#This Row],[上字表識別號]])</f>
        <v>發聲</v>
      </c>
      <c r="N3523" s="205" cm="1">
        <f t="array" ref="N3523" xml:space="preserve"> MATCH(TRUE, ISNUMBER( SEARCH( RIGHT(小韻資料表[[#This Row],[切語]],1), 切語下字資料表[切語下字]) ), 0)</f>
        <v>192</v>
      </c>
      <c r="O3523" s="207" t="str" cm="1">
        <f t="array" ref="O3523" xml:space="preserve"> INDEX(切語下字資料表[韻母], 小韻資料表[[#This Row],[下字表識別號]])</f>
        <v>薛開3</v>
      </c>
      <c r="P3523" s="207" t="str" cm="1">
        <f t="array" ref="P3523" xml:space="preserve"> INDEX(切語下字資料表[韻母拼音碼], 小韻資料表[[#This Row],[下字表識別號]])</f>
        <v>iat</v>
      </c>
      <c r="Q3523" s="210" t="str" cm="1">
        <f t="array" ref="Q3523" xml:space="preserve"> INDEX(設定表!$C$19:$C$23, INT( LEFT(小韻資料表[[#This Row],[目次編碼]],1) ))</f>
        <v>入</v>
      </c>
      <c r="R3523" s="210">
        <f xml:space="preserve">  INDEX(設定表!$C$8:$C$15, MATCH( (RIGHT(小韻資料表[[#This Row],[清濁]]) &amp; 小韻資料表[[#This Row],[調]]), 設定表!$B$8:$B$15, 0))</f>
        <v>4</v>
      </c>
      <c r="S3523" s="205" t="s">
        <v>309</v>
      </c>
      <c r="T3523" s="205" t="s">
        <v>309</v>
      </c>
      <c r="U3523" s="226" t="s">
        <v>309</v>
      </c>
      <c r="V3523" s="146" t="s">
        <v>309</v>
      </c>
      <c r="X3523" s="135"/>
      <c r="Y3523" s="135"/>
      <c r="AA3523" s="135"/>
      <c r="AB3523" s="134"/>
      <c r="AC3523" s="135"/>
      <c r="AD3523" s="135"/>
      <c r="AH3523" s="135"/>
      <c r="AI3523" s="135"/>
    </row>
    <row r="3524" spans="1:35" ht="31.5">
      <c r="A3524" s="205">
        <v>3520</v>
      </c>
      <c r="B3524" s="206" t="s">
        <v>12003</v>
      </c>
      <c r="C3524" s="207" t="str">
        <f xml:space="preserve"> _xlfn.CONCAT(小韻資料表[[#This Row],[聲母拼音碼]],小韻資料表[[#This Row],[韻母拼音碼]],小韻資料表[[#This Row],[調號]])</f>
        <v>siat4</v>
      </c>
      <c r="D3524" s="206" t="s">
        <v>12004</v>
      </c>
      <c r="E3524" s="208" t="s">
        <v>810</v>
      </c>
      <c r="F3524" s="205">
        <v>32</v>
      </c>
      <c r="G3524" s="209" t="s">
        <v>12005</v>
      </c>
      <c r="H3524" s="205">
        <f xml:space="preserve"> LEN(小韻資料表[[#This Row],[小韻字集]])</f>
        <v>2</v>
      </c>
      <c r="I3524" s="205" cm="1">
        <f t="array" ref="I3524" xml:space="preserve"> MATCH(TRUE, ISNUMBER( SEARCH( LEFT(小韻資料表[[#This Row],[切語]],1), 切語上字資料表[切語上字]) ), 0)</f>
        <v>33</v>
      </c>
      <c r="J3524" s="210" t="str" cm="1">
        <f t="array" ref="J3524" xml:space="preserve"> INDEX(切語上字資料表[聲母], 小韻資料表[[#This Row],[上字表識別號]])</f>
        <v>審</v>
      </c>
      <c r="K3524" s="210" t="str" cm="1">
        <f t="array" ref="K3524" xml:space="preserve"> INDEX(切語上字資料表[聲母拼音碼], 小韻資料表[[#This Row],[上字表識別號]])</f>
        <v>s</v>
      </c>
      <c r="L3524" s="210" t="str" cm="1">
        <f t="array" ref="L3524" xml:space="preserve"> INDEX(切語上字資料表[清濁], 小韻資料表[[#This Row],[上字表識別號]])</f>
        <v>全清</v>
      </c>
      <c r="M3524" s="223" t="str" cm="1">
        <f t="array" ref="M3524" xml:space="preserve"> INDEX(切語上字資料表[發送收], 小韻資料表[[#This Row],[上字表識別號]])</f>
        <v>送氣</v>
      </c>
      <c r="N3524" s="205" cm="1">
        <f t="array" ref="N3524" xml:space="preserve"> MATCH(TRUE, ISNUMBER( SEARCH( RIGHT(小韻資料表[[#This Row],[切語]],1), 切語下字資料表[切語下字]) ), 0)</f>
        <v>192</v>
      </c>
      <c r="O3524" s="207" t="str" cm="1">
        <f t="array" ref="O3524" xml:space="preserve"> INDEX(切語下字資料表[韻母], 小韻資料表[[#This Row],[下字表識別號]])</f>
        <v>薛開3</v>
      </c>
      <c r="P3524" s="207" t="str" cm="1">
        <f t="array" ref="P3524" xml:space="preserve"> INDEX(切語下字資料表[韻母拼音碼], 小韻資料表[[#This Row],[下字表識別號]])</f>
        <v>iat</v>
      </c>
      <c r="Q3524" s="210" t="str" cm="1">
        <f t="array" ref="Q3524" xml:space="preserve"> INDEX(設定表!$C$19:$C$23, INT( LEFT(小韻資料表[[#This Row],[目次編碼]],1) ))</f>
        <v>入</v>
      </c>
      <c r="R3524" s="210">
        <f xml:space="preserve">  INDEX(設定表!$C$8:$C$15, MATCH( (RIGHT(小韻資料表[[#This Row],[清濁]]) &amp; 小韻資料表[[#This Row],[調]]), 設定表!$B$8:$B$15, 0))</f>
        <v>4</v>
      </c>
      <c r="S3524" s="205" t="s">
        <v>309</v>
      </c>
      <c r="T3524" s="205" t="s">
        <v>309</v>
      </c>
      <c r="U3524" s="226" t="s">
        <v>309</v>
      </c>
      <c r="V3524" s="147" t="s">
        <v>309</v>
      </c>
      <c r="X3524" s="135"/>
      <c r="Y3524" s="135"/>
      <c r="AA3524" s="135"/>
      <c r="AB3524" s="134"/>
      <c r="AC3524" s="135"/>
      <c r="AD3524" s="135"/>
      <c r="AH3524" s="135"/>
      <c r="AI3524" s="135"/>
    </row>
    <row r="3525" spans="1:35" ht="31.5">
      <c r="A3525" s="205">
        <v>3521</v>
      </c>
      <c r="B3525" s="206" t="s">
        <v>12006</v>
      </c>
      <c r="C3525" s="207" t="str">
        <f xml:space="preserve"> _xlfn.CONCAT(小韻資料表[[#This Row],[聲母拼音碼]],小韻資料表[[#This Row],[韻母拼音碼]],小韻資料表[[#This Row],[調號]])</f>
        <v>nuat8</v>
      </c>
      <c r="D3525" s="206" t="s">
        <v>12007</v>
      </c>
      <c r="E3525" s="208" t="s">
        <v>810</v>
      </c>
      <c r="F3525" s="205">
        <v>33</v>
      </c>
      <c r="G3525" s="209" t="s">
        <v>12007</v>
      </c>
      <c r="H3525" s="205">
        <f xml:space="preserve"> LEN(小韻資料表[[#This Row],[小韻字集]])</f>
        <v>1</v>
      </c>
      <c r="I3525" s="205" cm="1">
        <f t="array" ref="I3525" xml:space="preserve"> MATCH(TRUE, ISNUMBER( SEARCH( LEFT(小韻資料表[[#This Row],[切語]],1), 切語上字資料表[切語上字]) ), 0)</f>
        <v>12</v>
      </c>
      <c r="J3525" s="210" t="str" cm="1">
        <f t="array" ref="J3525" xml:space="preserve"> INDEX(切語上字資料表[聲母], 小韻資料表[[#This Row],[上字表識別號]])</f>
        <v>娘</v>
      </c>
      <c r="K3525" s="210" t="str" cm="1">
        <f t="array" ref="K3525" xml:space="preserve"> INDEX(切語上字資料表[聲母拼音碼], 小韻資料表[[#This Row],[上字表識別號]])</f>
        <v>n</v>
      </c>
      <c r="L3525" s="210" t="str" cm="1">
        <f t="array" ref="L3525" xml:space="preserve"> INDEX(切語上字資料表[清濁], 小韻資料表[[#This Row],[上字表識別號]])</f>
        <v>次濁</v>
      </c>
      <c r="M3525" s="223" t="str" cm="1">
        <f t="array" ref="M3525" xml:space="preserve"> INDEX(切語上字資料表[發送收], 小韻資料表[[#This Row],[上字表識別號]])</f>
        <v>收聲</v>
      </c>
      <c r="N3525" s="205" cm="1">
        <f t="array" ref="N3525" xml:space="preserve"> MATCH(TRUE, ISNUMBER( SEARCH( RIGHT(小韻資料表[[#This Row],[切語]],1), 切語下字資料表[切語下字]) ), 0)</f>
        <v>196</v>
      </c>
      <c r="O3525" s="207" t="str" cm="1">
        <f t="array" ref="O3525" xml:space="preserve"> INDEX(切語下字資料表[韻母], 小韻資料表[[#This Row],[下字表識別號]])</f>
        <v>薛合3</v>
      </c>
      <c r="P3525" s="207" t="str" cm="1">
        <f t="array" ref="P3525" xml:space="preserve"> INDEX(切語下字資料表[韻母拼音碼], 小韻資料表[[#This Row],[下字表識別號]])</f>
        <v>uat</v>
      </c>
      <c r="Q3525" s="210" t="str" cm="1">
        <f t="array" ref="Q3525" xml:space="preserve"> INDEX(設定表!$C$19:$C$23, INT( LEFT(小韻資料表[[#This Row],[目次編碼]],1) ))</f>
        <v>入</v>
      </c>
      <c r="R3525" s="210">
        <f xml:space="preserve">  INDEX(設定表!$C$8:$C$15, MATCH( (RIGHT(小韻資料表[[#This Row],[清濁]]) &amp; 小韻資料表[[#This Row],[調]]), 設定表!$B$8:$B$15, 0))</f>
        <v>8</v>
      </c>
      <c r="S3525" s="205" t="s">
        <v>309</v>
      </c>
      <c r="T3525" s="205" t="s">
        <v>309</v>
      </c>
      <c r="U3525" s="226" t="s">
        <v>309</v>
      </c>
      <c r="V3525" s="146" t="s">
        <v>309</v>
      </c>
      <c r="X3525" s="135"/>
      <c r="Y3525" s="135"/>
      <c r="AA3525" s="135"/>
      <c r="AB3525" s="134"/>
      <c r="AC3525" s="135"/>
      <c r="AD3525" s="135"/>
      <c r="AH3525" s="135"/>
      <c r="AI3525" s="135"/>
    </row>
    <row r="3526" spans="1:35" ht="31.5">
      <c r="A3526" s="205">
        <v>3522</v>
      </c>
      <c r="B3526" s="206" t="s">
        <v>12008</v>
      </c>
      <c r="C3526" s="207" t="str">
        <f xml:space="preserve"> _xlfn.CONCAT(小韻資料表[[#This Row],[聲母拼音碼]],小韻資料表[[#This Row],[韻母拼音碼]],小韻資料表[[#This Row],[調號]])</f>
        <v>huat4</v>
      </c>
      <c r="D3526" s="206" t="s">
        <v>12009</v>
      </c>
      <c r="E3526" s="208" t="s">
        <v>810</v>
      </c>
      <c r="F3526" s="205">
        <v>34</v>
      </c>
      <c r="G3526" s="209" t="s">
        <v>12010</v>
      </c>
      <c r="H3526" s="205">
        <f xml:space="preserve"> LEN(小韻資料表[[#This Row],[小韻字集]])</f>
        <v>10</v>
      </c>
      <c r="I3526" s="205" cm="1">
        <f t="array" ref="I3526" xml:space="preserve"> MATCH(TRUE, ISNUMBER( SEARCH( LEFT(小韻資料表[[#This Row],[切語]],1), 切語上字資料表[切語上字]) ), 0)</f>
        <v>36</v>
      </c>
      <c r="J3526" s="210" t="str" cm="1">
        <f t="array" ref="J3526" xml:space="preserve"> INDEX(切語上字資料表[聲母], 小韻資料表[[#This Row],[上字表識別號]])</f>
        <v>曉</v>
      </c>
      <c r="K3526" s="210" t="str" cm="1">
        <f t="array" ref="K3526" xml:space="preserve"> INDEX(切語上字資料表[聲母拼音碼], 小韻資料表[[#This Row],[上字表識別號]])</f>
        <v>h</v>
      </c>
      <c r="L3526" s="210" t="str" cm="1">
        <f t="array" ref="L3526" xml:space="preserve"> INDEX(切語上字資料表[清濁], 小韻資料表[[#This Row],[上字表識別號]])</f>
        <v>次清</v>
      </c>
      <c r="M3526" s="223" t="str" cm="1">
        <f t="array" ref="M3526" xml:space="preserve"> INDEX(切語上字資料表[發送收], 小韻資料表[[#This Row],[上字表識別號]])</f>
        <v>送氣</v>
      </c>
      <c r="N3526" s="205" cm="1">
        <f t="array" ref="N3526" xml:space="preserve"> MATCH(TRUE, ISNUMBER( SEARCH( RIGHT(小韻資料表[[#This Row],[切語]],1), 切語下字資料表[切語下字]) ), 0)</f>
        <v>196</v>
      </c>
      <c r="O3526" s="207" t="str" cm="1">
        <f t="array" ref="O3526" xml:space="preserve"> INDEX(切語下字資料表[韻母], 小韻資料表[[#This Row],[下字表識別號]])</f>
        <v>薛合3</v>
      </c>
      <c r="P3526" s="207" t="str" cm="1">
        <f t="array" ref="P3526" xml:space="preserve"> INDEX(切語下字資料表[韻母拼音碼], 小韻資料表[[#This Row],[下字表識別號]])</f>
        <v>uat</v>
      </c>
      <c r="Q3526" s="210" t="str" cm="1">
        <f t="array" ref="Q3526" xml:space="preserve"> INDEX(設定表!$C$19:$C$23, INT( LEFT(小韻資料表[[#This Row],[目次編碼]],1) ))</f>
        <v>入</v>
      </c>
      <c r="R3526" s="210">
        <f xml:space="preserve">  INDEX(設定表!$C$8:$C$15, MATCH( (RIGHT(小韻資料表[[#This Row],[清濁]]) &amp; 小韻資料表[[#This Row],[調]]), 設定表!$B$8:$B$15, 0))</f>
        <v>4</v>
      </c>
      <c r="S3526" s="205" t="s">
        <v>309</v>
      </c>
      <c r="T3526" s="205" t="s">
        <v>309</v>
      </c>
      <c r="U3526" s="226" t="s">
        <v>309</v>
      </c>
      <c r="V3526" s="147" t="s">
        <v>309</v>
      </c>
      <c r="X3526" s="135"/>
      <c r="Y3526" s="135"/>
      <c r="AA3526" s="135"/>
      <c r="AB3526" s="134"/>
      <c r="AC3526" s="135"/>
      <c r="AD3526" s="135"/>
      <c r="AH3526" s="135"/>
      <c r="AI3526" s="135"/>
    </row>
    <row r="3527" spans="1:35" ht="31.5">
      <c r="A3527" s="205">
        <v>3523</v>
      </c>
      <c r="B3527" s="206" t="s">
        <v>12011</v>
      </c>
      <c r="C3527" s="207" t="str">
        <f xml:space="preserve"> _xlfn.CONCAT(小韻資料表[[#This Row],[聲母拼音碼]],小韻資料表[[#This Row],[韻母拼音碼]],小韻資料表[[#This Row],[調號]])</f>
        <v>Øuat4</v>
      </c>
      <c r="D3527" s="206" t="s">
        <v>12012</v>
      </c>
      <c r="E3527" s="208" t="s">
        <v>810</v>
      </c>
      <c r="F3527" s="205">
        <v>35</v>
      </c>
      <c r="G3527" s="209" t="s">
        <v>12012</v>
      </c>
      <c r="H3527" s="205">
        <f xml:space="preserve"> LEN(小韻資料表[[#This Row],[小韻字集]])</f>
        <v>1</v>
      </c>
      <c r="I3527" s="205" cm="1">
        <f t="array" ref="I3527" xml:space="preserve"> MATCH(TRUE, ISNUMBER( SEARCH( LEFT(小韻資料表[[#This Row],[切語]],1), 切語上字資料表[切語上字]) ), 0)</f>
        <v>35</v>
      </c>
      <c r="J3527" s="210" t="str" cm="1">
        <f t="array" ref="J3527" xml:space="preserve"> INDEX(切語上字資料表[聲母], 小韻資料表[[#This Row],[上字表識別號]])</f>
        <v>影</v>
      </c>
      <c r="K3527" s="210" t="str" cm="1">
        <f t="array" ref="K3527" xml:space="preserve"> INDEX(切語上字資料表[聲母拼音碼], 小韻資料表[[#This Row],[上字表識別號]])</f>
        <v>Ø</v>
      </c>
      <c r="L3527" s="210" t="str" cm="1">
        <f t="array" ref="L3527" xml:space="preserve"> INDEX(切語上字資料表[清濁], 小韻資料表[[#This Row],[上字表識別號]])</f>
        <v>全清</v>
      </c>
      <c r="M3527" s="223" t="str" cm="1">
        <f t="array" ref="M3527" xml:space="preserve"> INDEX(切語上字資料表[發送收], 小韻資料表[[#This Row],[上字表識別號]])</f>
        <v>發聲</v>
      </c>
      <c r="N3527" s="205" cm="1">
        <f t="array" ref="N3527" xml:space="preserve"> MATCH(TRUE, ISNUMBER( SEARCH( RIGHT(小韻資料表[[#This Row],[切語]],1), 切語下字資料表[切語下字]) ), 0)</f>
        <v>196</v>
      </c>
      <c r="O3527" s="207" t="str" cm="1">
        <f t="array" ref="O3527" xml:space="preserve"> INDEX(切語下字資料表[韻母], 小韻資料表[[#This Row],[下字表識別號]])</f>
        <v>薛合3</v>
      </c>
      <c r="P3527" s="207" t="str" cm="1">
        <f t="array" ref="P3527" xml:space="preserve"> INDEX(切語下字資料表[韻母拼音碼], 小韻資料表[[#This Row],[下字表識別號]])</f>
        <v>uat</v>
      </c>
      <c r="Q3527" s="210" t="str" cm="1">
        <f t="array" ref="Q3527" xml:space="preserve"> INDEX(設定表!$C$19:$C$23, INT( LEFT(小韻資料表[[#This Row],[目次編碼]],1) ))</f>
        <v>入</v>
      </c>
      <c r="R3527" s="210">
        <f xml:space="preserve">  INDEX(設定表!$C$8:$C$15, MATCH( (RIGHT(小韻資料表[[#This Row],[清濁]]) &amp; 小韻資料表[[#This Row],[調]]), 設定表!$B$8:$B$15, 0))</f>
        <v>4</v>
      </c>
      <c r="S3527" s="205" t="s">
        <v>309</v>
      </c>
      <c r="T3527" s="205" t="s">
        <v>309</v>
      </c>
      <c r="U3527" s="226" t="s">
        <v>309</v>
      </c>
      <c r="V3527" s="146" t="s">
        <v>309</v>
      </c>
      <c r="X3527" s="135"/>
      <c r="Y3527" s="135"/>
      <c r="AA3527" s="135"/>
      <c r="AB3527" s="134"/>
      <c r="AC3527" s="135"/>
      <c r="AD3527" s="135"/>
      <c r="AH3527" s="135"/>
      <c r="AI3527" s="135"/>
    </row>
    <row r="3528" spans="1:35" ht="31.5">
      <c r="A3528" s="205">
        <v>3524</v>
      </c>
      <c r="B3528" s="206" t="s">
        <v>12013</v>
      </c>
      <c r="C3528" s="207" t="str">
        <f xml:space="preserve"> _xlfn.CONCAT(小韻資料表[[#This Row],[聲母拼音碼]],小韻資料表[[#This Row],[韻母拼音碼]],小韻資料表[[#This Row],[調號]])</f>
        <v>kuat4</v>
      </c>
      <c r="D3528" s="206" t="s">
        <v>12014</v>
      </c>
      <c r="E3528" s="208" t="s">
        <v>810</v>
      </c>
      <c r="F3528" s="205">
        <v>36</v>
      </c>
      <c r="G3528" s="209" t="s">
        <v>12015</v>
      </c>
      <c r="H3528" s="205">
        <f xml:space="preserve"> LEN(小韻資料表[[#This Row],[小韻字集]])</f>
        <v>7</v>
      </c>
      <c r="I3528" s="205" cm="1">
        <f t="array" ref="I3528" xml:space="preserve"> MATCH(TRUE, ISNUMBER( SEARCH( LEFT(小韻資料表[[#This Row],[切語]],1), 切語上字資料表[切語上字]) ), 0)</f>
        <v>1</v>
      </c>
      <c r="J3528" s="210" t="str" cm="1">
        <f t="array" ref="J3528" xml:space="preserve"> INDEX(切語上字資料表[聲母], 小韻資料表[[#This Row],[上字表識別號]])</f>
        <v>見</v>
      </c>
      <c r="K3528" s="210" t="str" cm="1">
        <f t="array" ref="K3528" xml:space="preserve"> INDEX(切語上字資料表[聲母拼音碼], 小韻資料表[[#This Row],[上字表識別號]])</f>
        <v>k</v>
      </c>
      <c r="L3528" s="210" t="str" cm="1">
        <f t="array" ref="L3528" xml:space="preserve"> INDEX(切語上字資料表[清濁], 小韻資料表[[#This Row],[上字表識別號]])</f>
        <v>全清</v>
      </c>
      <c r="M3528" s="223" t="str" cm="1">
        <f t="array" ref="M3528" xml:space="preserve"> INDEX(切語上字資料表[發送收], 小韻資料表[[#This Row],[上字表識別號]])</f>
        <v>發聲</v>
      </c>
      <c r="N3528" s="205" cm="1">
        <f t="array" ref="N3528" xml:space="preserve"> MATCH(TRUE, ISNUMBER( SEARCH( RIGHT(小韻資料表[[#This Row],[切語]],1), 切語下字資料表[切語下字]) ), 0)</f>
        <v>196</v>
      </c>
      <c r="O3528" s="207" t="str" cm="1">
        <f t="array" ref="O3528" xml:space="preserve"> INDEX(切語下字資料表[韻母], 小韻資料表[[#This Row],[下字表識別號]])</f>
        <v>薛合3</v>
      </c>
      <c r="P3528" s="207" t="str" cm="1">
        <f t="array" ref="P3528" xml:space="preserve"> INDEX(切語下字資料表[韻母拼音碼], 小韻資料表[[#This Row],[下字表識別號]])</f>
        <v>uat</v>
      </c>
      <c r="Q3528" s="210" t="str" cm="1">
        <f t="array" ref="Q3528" xml:space="preserve"> INDEX(設定表!$C$19:$C$23, INT( LEFT(小韻資料表[[#This Row],[目次編碼]],1) ))</f>
        <v>入</v>
      </c>
      <c r="R3528" s="210">
        <f xml:space="preserve">  INDEX(設定表!$C$8:$C$15, MATCH( (RIGHT(小韻資料表[[#This Row],[清濁]]) &amp; 小韻資料表[[#This Row],[調]]), 設定表!$B$8:$B$15, 0))</f>
        <v>4</v>
      </c>
      <c r="S3528" s="205" t="s">
        <v>309</v>
      </c>
      <c r="T3528" s="205" t="s">
        <v>309</v>
      </c>
      <c r="U3528" s="226" t="s">
        <v>309</v>
      </c>
      <c r="V3528" s="147" t="s">
        <v>309</v>
      </c>
      <c r="X3528" s="135"/>
      <c r="Y3528" s="135"/>
      <c r="AA3528" s="135"/>
      <c r="AB3528" s="134"/>
      <c r="AC3528" s="135"/>
      <c r="AD3528" s="135"/>
      <c r="AH3528" s="135"/>
      <c r="AI3528" s="135"/>
    </row>
    <row r="3529" spans="1:35" ht="31.5">
      <c r="A3529" s="205">
        <v>3525</v>
      </c>
      <c r="B3529" s="206" t="s">
        <v>12016</v>
      </c>
      <c r="C3529" s="207" t="str">
        <f xml:space="preserve"> _xlfn.CONCAT(小韻資料表[[#This Row],[聲母拼音碼]],小韻資料表[[#This Row],[韻母拼音碼]],小韻資料表[[#This Row],[調號]])</f>
        <v>cuat4</v>
      </c>
      <c r="D3529" s="206" t="s">
        <v>11382</v>
      </c>
      <c r="E3529" s="208" t="s">
        <v>810</v>
      </c>
      <c r="F3529" s="205">
        <v>37</v>
      </c>
      <c r="G3529" s="209" t="s">
        <v>12017</v>
      </c>
      <c r="H3529" s="205">
        <f xml:space="preserve"> LEN(小韻資料表[[#This Row],[小韻字集]])</f>
        <v>2</v>
      </c>
      <c r="I3529" s="205" cm="1">
        <f t="array" ref="I3529" xml:space="preserve"> MATCH(TRUE, ISNUMBER( SEARCH( LEFT(小韻資料表[[#This Row],[切語]],1), 切語上字資料表[切語上字]) ), 0)</f>
        <v>26</v>
      </c>
      <c r="J3529" s="210" t="str" cm="1">
        <f t="array" ref="J3529" xml:space="preserve"> INDEX(切語上字資料表[聲母], 小韻資料表[[#This Row],[上字表識別號]])</f>
        <v>莊</v>
      </c>
      <c r="K3529" s="210" t="str" cm="1">
        <f t="array" ref="K3529" xml:space="preserve"> INDEX(切語上字資料表[聲母拼音碼], 小韻資料表[[#This Row],[上字表識別號]])</f>
        <v>c</v>
      </c>
      <c r="L3529" s="210" t="str" cm="1">
        <f t="array" ref="L3529" xml:space="preserve"> INDEX(切語上字資料表[清濁], 小韻資料表[[#This Row],[上字表識別號]])</f>
        <v>全清</v>
      </c>
      <c r="M3529" s="223" t="str" cm="1">
        <f t="array" ref="M3529" xml:space="preserve"> INDEX(切語上字資料表[發送收], 小韻資料表[[#This Row],[上字表識別號]])</f>
        <v>發聲</v>
      </c>
      <c r="N3529" s="205" cm="1">
        <f t="array" ref="N3529" xml:space="preserve"> MATCH(TRUE, ISNUMBER( SEARCH( RIGHT(小韻資料表[[#This Row],[切語]],1), 切語下字資料表[切語下字]) ), 0)</f>
        <v>196</v>
      </c>
      <c r="O3529" s="207" t="str" cm="1">
        <f t="array" ref="O3529" xml:space="preserve"> INDEX(切語下字資料表[韻母], 小韻資料表[[#This Row],[下字表識別號]])</f>
        <v>薛合3</v>
      </c>
      <c r="P3529" s="207" t="str" cm="1">
        <f t="array" ref="P3529" xml:space="preserve"> INDEX(切語下字資料表[韻母拼音碼], 小韻資料表[[#This Row],[下字表識別號]])</f>
        <v>uat</v>
      </c>
      <c r="Q3529" s="210" t="str" cm="1">
        <f t="array" ref="Q3529" xml:space="preserve"> INDEX(設定表!$C$19:$C$23, INT( LEFT(小韻資料表[[#This Row],[目次編碼]],1) ))</f>
        <v>入</v>
      </c>
      <c r="R3529" s="210">
        <f xml:space="preserve">  INDEX(設定表!$C$8:$C$15, MATCH( (RIGHT(小韻資料表[[#This Row],[清濁]]) &amp; 小韻資料表[[#This Row],[調]]), 設定表!$B$8:$B$15, 0))</f>
        <v>4</v>
      </c>
      <c r="S3529" s="205" t="s">
        <v>309</v>
      </c>
      <c r="T3529" s="205" t="s">
        <v>309</v>
      </c>
      <c r="U3529" s="226" t="s">
        <v>309</v>
      </c>
      <c r="V3529" s="146" t="s">
        <v>309</v>
      </c>
      <c r="X3529" s="135"/>
      <c r="Y3529" s="135"/>
      <c r="AA3529" s="135"/>
      <c r="AB3529" s="134"/>
      <c r="AC3529" s="135"/>
      <c r="AD3529" s="135"/>
      <c r="AH3529" s="135"/>
      <c r="AI3529" s="135"/>
    </row>
    <row r="3530" spans="1:35" ht="31.5">
      <c r="A3530" s="205">
        <v>3526</v>
      </c>
      <c r="B3530" s="206" t="s">
        <v>12018</v>
      </c>
      <c r="C3530" s="207" t="str">
        <f xml:space="preserve"> _xlfn.CONCAT(小韻資料表[[#This Row],[聲母拼音碼]],小韻資料表[[#This Row],[韻母拼音碼]],小韻資料表[[#This Row],[調號]])</f>
        <v>chuat4</v>
      </c>
      <c r="D3530" s="206" t="s">
        <v>12019</v>
      </c>
      <c r="E3530" s="208" t="s">
        <v>810</v>
      </c>
      <c r="F3530" s="205">
        <v>38</v>
      </c>
      <c r="G3530" s="209" t="s">
        <v>12020</v>
      </c>
      <c r="H3530" s="205">
        <f xml:space="preserve"> LEN(小韻資料表[[#This Row],[小韻字集]])</f>
        <v>5</v>
      </c>
      <c r="I3530" s="205" cm="1">
        <f t="array" ref="I3530" xml:space="preserve"> MATCH(TRUE, ISNUMBER( SEARCH( LEFT(小韻資料表[[#This Row],[切語]],1), 切語上字資料表[切語上字]) ), 0)</f>
        <v>22</v>
      </c>
      <c r="J3530" s="210" t="str" cm="1">
        <f t="array" ref="J3530" xml:space="preserve"> INDEX(切語上字資料表[聲母], 小韻資料表[[#This Row],[上字表識別號]])</f>
        <v>清</v>
      </c>
      <c r="K3530" s="210" t="str" cm="1">
        <f t="array" ref="K3530" xml:space="preserve"> INDEX(切語上字資料表[聲母拼音碼], 小韻資料表[[#This Row],[上字表識別號]])</f>
        <v>ch</v>
      </c>
      <c r="L3530" s="210" t="str" cm="1">
        <f t="array" ref="L3530" xml:space="preserve"> INDEX(切語上字資料表[清濁], 小韻資料表[[#This Row],[上字表識別號]])</f>
        <v>次清</v>
      </c>
      <c r="M3530" s="223" t="str" cm="1">
        <f t="array" ref="M3530" xml:space="preserve"> INDEX(切語上字資料表[發送收], 小韻資料表[[#This Row],[上字表識別號]])</f>
        <v>送氣</v>
      </c>
      <c r="N3530" s="205" cm="1">
        <f t="array" ref="N3530" xml:space="preserve"> MATCH(TRUE, ISNUMBER( SEARCH( RIGHT(小韻資料表[[#This Row],[切語]],1), 切語下字資料表[切語下字]) ), 0)</f>
        <v>196</v>
      </c>
      <c r="O3530" s="207" t="str" cm="1">
        <f t="array" ref="O3530" xml:space="preserve"> INDEX(切語下字資料表[韻母], 小韻資料表[[#This Row],[下字表識別號]])</f>
        <v>薛合3</v>
      </c>
      <c r="P3530" s="207" t="str" cm="1">
        <f t="array" ref="P3530" xml:space="preserve"> INDEX(切語下字資料表[韻母拼音碼], 小韻資料表[[#This Row],[下字表識別號]])</f>
        <v>uat</v>
      </c>
      <c r="Q3530" s="210" t="str" cm="1">
        <f t="array" ref="Q3530" xml:space="preserve"> INDEX(設定表!$C$19:$C$23, INT( LEFT(小韻資料表[[#This Row],[目次編碼]],1) ))</f>
        <v>入</v>
      </c>
      <c r="R3530" s="210">
        <f xml:space="preserve">  INDEX(設定表!$C$8:$C$15, MATCH( (RIGHT(小韻資料表[[#This Row],[清濁]]) &amp; 小韻資料表[[#This Row],[調]]), 設定表!$B$8:$B$15, 0))</f>
        <v>4</v>
      </c>
      <c r="S3530" s="205" t="s">
        <v>309</v>
      </c>
      <c r="T3530" s="205" t="s">
        <v>309</v>
      </c>
      <c r="U3530" s="226" t="s">
        <v>309</v>
      </c>
      <c r="V3530" s="147" t="s">
        <v>309</v>
      </c>
      <c r="X3530" s="135"/>
      <c r="Y3530" s="135"/>
      <c r="AA3530" s="135"/>
      <c r="AB3530" s="134"/>
      <c r="AC3530" s="135"/>
      <c r="AD3530" s="135"/>
      <c r="AH3530" s="135"/>
      <c r="AI3530" s="135"/>
    </row>
    <row r="3531" spans="1:35" ht="31.5">
      <c r="A3531" s="205">
        <v>3527</v>
      </c>
      <c r="B3531" s="206" t="s">
        <v>12021</v>
      </c>
      <c r="C3531" s="207" t="str">
        <f xml:space="preserve"> _xlfn.CONCAT(小韻資料表[[#This Row],[聲母拼音碼]],小韻資料表[[#This Row],[韻母拼音碼]],小韻資料表[[#This Row],[調號]])</f>
        <v>cuat4</v>
      </c>
      <c r="D3531" s="206" t="s">
        <v>12022</v>
      </c>
      <c r="E3531" s="208" t="s">
        <v>810</v>
      </c>
      <c r="F3531" s="205">
        <v>39</v>
      </c>
      <c r="G3531" s="209" t="s">
        <v>12023</v>
      </c>
      <c r="H3531" s="205">
        <f xml:space="preserve"> LEN(小韻資料表[[#This Row],[小韻字集]])</f>
        <v>14</v>
      </c>
      <c r="I3531" s="205" cm="1">
        <f t="array" ref="I3531" xml:space="preserve"> MATCH(TRUE, ISNUMBER( SEARCH( LEFT(小韻資料表[[#This Row],[切語]],1), 切語上字資料表[切語上字]) ), 0)</f>
        <v>21</v>
      </c>
      <c r="J3531" s="210" t="str" cm="1">
        <f t="array" ref="J3531" xml:space="preserve"> INDEX(切語上字資料表[聲母], 小韻資料表[[#This Row],[上字表識別號]])</f>
        <v>精</v>
      </c>
      <c r="K3531" s="210" t="str" cm="1">
        <f t="array" ref="K3531" xml:space="preserve"> INDEX(切語上字資料表[聲母拼音碼], 小韻資料表[[#This Row],[上字表識別號]])</f>
        <v>c</v>
      </c>
      <c r="L3531" s="210" t="str" cm="1">
        <f t="array" ref="L3531" xml:space="preserve"> INDEX(切語上字資料表[清濁], 小韻資料表[[#This Row],[上字表識別號]])</f>
        <v>全清</v>
      </c>
      <c r="M3531" s="223" t="str" cm="1">
        <f t="array" ref="M3531" xml:space="preserve"> INDEX(切語上字資料表[發送收], 小韻資料表[[#This Row],[上字表識別號]])</f>
        <v>發聲</v>
      </c>
      <c r="N3531" s="205" cm="1">
        <f t="array" ref="N3531" xml:space="preserve"> MATCH(TRUE, ISNUMBER( SEARCH( RIGHT(小韻資料表[[#This Row],[切語]],1), 切語下字資料表[切語下字]) ), 0)</f>
        <v>196</v>
      </c>
      <c r="O3531" s="207" t="str" cm="1">
        <f t="array" ref="O3531" xml:space="preserve"> INDEX(切語下字資料表[韻母], 小韻資料表[[#This Row],[下字表識別號]])</f>
        <v>薛合3</v>
      </c>
      <c r="P3531" s="207" t="str" cm="1">
        <f t="array" ref="P3531" xml:space="preserve"> INDEX(切語下字資料表[韻母拼音碼], 小韻資料表[[#This Row],[下字表識別號]])</f>
        <v>uat</v>
      </c>
      <c r="Q3531" s="210" t="str" cm="1">
        <f t="array" ref="Q3531" xml:space="preserve"> INDEX(設定表!$C$19:$C$23, INT( LEFT(小韻資料表[[#This Row],[目次編碼]],1) ))</f>
        <v>入</v>
      </c>
      <c r="R3531" s="210">
        <f xml:space="preserve">  INDEX(設定表!$C$8:$C$15, MATCH( (RIGHT(小韻資料表[[#This Row],[清濁]]) &amp; 小韻資料表[[#This Row],[調]]), 設定表!$B$8:$B$15, 0))</f>
        <v>4</v>
      </c>
      <c r="S3531" s="205" t="s">
        <v>12024</v>
      </c>
      <c r="T3531" s="205" t="s">
        <v>309</v>
      </c>
      <c r="U3531" s="226" t="s">
        <v>309</v>
      </c>
      <c r="V3531" s="146" t="s">
        <v>309</v>
      </c>
      <c r="X3531" s="135"/>
      <c r="Y3531" s="135"/>
      <c r="AA3531" s="135"/>
      <c r="AB3531" s="134"/>
      <c r="AC3531" s="135"/>
      <c r="AD3531" s="135"/>
      <c r="AH3531" s="135"/>
      <c r="AI3531" s="135"/>
    </row>
    <row r="3532" spans="1:35" ht="31.5">
      <c r="A3532" s="205">
        <v>3528</v>
      </c>
      <c r="B3532" s="206" t="s">
        <v>12025</v>
      </c>
      <c r="C3532" s="207" t="str">
        <f xml:space="preserve"> _xlfn.CONCAT(小韻資料表[[#This Row],[聲母拼音碼]],小韻資料表[[#This Row],[韻母拼音碼]],小韻資料表[[#This Row],[調號]])</f>
        <v>siat4</v>
      </c>
      <c r="D3532" s="206" t="s">
        <v>12026</v>
      </c>
      <c r="E3532" s="208" t="s">
        <v>810</v>
      </c>
      <c r="F3532" s="205">
        <v>40</v>
      </c>
      <c r="G3532" s="209" t="s">
        <v>12026</v>
      </c>
      <c r="H3532" s="205">
        <f xml:space="preserve"> LEN(小韻資料表[[#This Row],[小韻字集]])</f>
        <v>1</v>
      </c>
      <c r="I3532" s="205" cm="1">
        <f t="array" ref="I3532" xml:space="preserve"> MATCH(TRUE, ISNUMBER( SEARCH( LEFT(小韻資料表[[#This Row],[切語]],1), 切語上字資料表[切語上字]) ), 0)</f>
        <v>29</v>
      </c>
      <c r="J3532" s="210" t="str" cm="1">
        <f t="array" ref="J3532" xml:space="preserve"> INDEX(切語上字資料表[聲母], 小韻資料表[[#This Row],[上字表識別號]])</f>
        <v>疏</v>
      </c>
      <c r="K3532" s="210" t="str" cm="1">
        <f t="array" ref="K3532" xml:space="preserve"> INDEX(切語上字資料表[聲母拼音碼], 小韻資料表[[#This Row],[上字表識別號]])</f>
        <v>s</v>
      </c>
      <c r="L3532" s="210" t="str" cm="1">
        <f t="array" ref="L3532" xml:space="preserve"> INDEX(切語上字資料表[清濁], 小韻資料表[[#This Row],[上字表識別號]])</f>
        <v>全清</v>
      </c>
      <c r="M3532" s="223" t="str" cm="1">
        <f t="array" ref="M3532" xml:space="preserve"> INDEX(切語上字資料表[發送收], 小韻資料表[[#This Row],[上字表識別號]])</f>
        <v>發聲</v>
      </c>
      <c r="N3532" s="205" cm="1">
        <f t="array" ref="N3532" xml:space="preserve"> MATCH(TRUE, ISNUMBER( SEARCH( RIGHT(小韻資料表[[#This Row],[切語]],1), 切語下字資料表[切語下字]) ), 0)</f>
        <v>192</v>
      </c>
      <c r="O3532" s="207" t="str" cm="1">
        <f t="array" ref="O3532" xml:space="preserve"> INDEX(切語下字資料表[韻母], 小韻資料表[[#This Row],[下字表識別號]])</f>
        <v>薛開3</v>
      </c>
      <c r="P3532" s="207" t="str" cm="1">
        <f t="array" ref="P3532" xml:space="preserve"> INDEX(切語下字資料表[韻母拼音碼], 小韻資料表[[#This Row],[下字表識別號]])</f>
        <v>iat</v>
      </c>
      <c r="Q3532" s="210" t="str" cm="1">
        <f t="array" ref="Q3532" xml:space="preserve"> INDEX(設定表!$C$19:$C$23, INT( LEFT(小韻資料表[[#This Row],[目次編碼]],1) ))</f>
        <v>入</v>
      </c>
      <c r="R3532" s="210">
        <f xml:space="preserve">  INDEX(設定表!$C$8:$C$15, MATCH( (RIGHT(小韻資料表[[#This Row],[清濁]]) &amp; 小韻資料表[[#This Row],[調]]), 設定表!$B$8:$B$15, 0))</f>
        <v>4</v>
      </c>
      <c r="S3532" s="205" t="s">
        <v>309</v>
      </c>
      <c r="T3532" s="205" t="s">
        <v>309</v>
      </c>
      <c r="U3532" s="226" t="s">
        <v>309</v>
      </c>
      <c r="V3532" s="147" t="s">
        <v>309</v>
      </c>
      <c r="X3532" s="135"/>
      <c r="Y3532" s="135"/>
      <c r="AA3532" s="135"/>
      <c r="AB3532" s="134"/>
      <c r="AC3532" s="135"/>
      <c r="AD3532" s="135"/>
      <c r="AH3532" s="135"/>
      <c r="AI3532" s="135"/>
    </row>
    <row r="3533" spans="1:35" ht="31.5">
      <c r="A3533" s="205">
        <v>3529</v>
      </c>
      <c r="B3533" s="206" t="s">
        <v>12027</v>
      </c>
      <c r="C3533" s="207" t="str">
        <f xml:space="preserve"> _xlfn.CONCAT(小韻資料表[[#This Row],[聲母拼音碼]],小韻資料表[[#This Row],[韻母拼音碼]],小韻資料表[[#This Row],[調號]])</f>
        <v>Øiat4</v>
      </c>
      <c r="D3533" s="206" t="s">
        <v>12028</v>
      </c>
      <c r="E3533" s="208" t="s">
        <v>810</v>
      </c>
      <c r="F3533" s="205">
        <v>41</v>
      </c>
      <c r="G3533" s="209" t="s">
        <v>12029</v>
      </c>
      <c r="H3533" s="205">
        <f xml:space="preserve"> LEN(小韻資料表[[#This Row],[小韻字集]])</f>
        <v>3</v>
      </c>
      <c r="I3533" s="205" cm="1">
        <f t="array" ref="I3533" xml:space="preserve"> MATCH(TRUE, ISNUMBER( SEARCH( LEFT(小韻資料表[[#This Row],[切語]],1), 切語上字資料表[切語上字]) ), 0)</f>
        <v>35</v>
      </c>
      <c r="J3533" s="210" t="str" cm="1">
        <f t="array" ref="J3533" xml:space="preserve"> INDEX(切語上字資料表[聲母], 小韻資料表[[#This Row],[上字表識別號]])</f>
        <v>影</v>
      </c>
      <c r="K3533" s="210" t="str" cm="1">
        <f t="array" ref="K3533" xml:space="preserve"> INDEX(切語上字資料表[聲母拼音碼], 小韻資料表[[#This Row],[上字表識別號]])</f>
        <v>Ø</v>
      </c>
      <c r="L3533" s="210" t="str" cm="1">
        <f t="array" ref="L3533" xml:space="preserve"> INDEX(切語上字資料表[清濁], 小韻資料表[[#This Row],[上字表識別號]])</f>
        <v>全清</v>
      </c>
      <c r="M3533" s="223" t="str" cm="1">
        <f t="array" ref="M3533" xml:space="preserve"> INDEX(切語上字資料表[發送收], 小韻資料表[[#This Row],[上字表識別號]])</f>
        <v>發聲</v>
      </c>
      <c r="N3533" s="205" cm="1">
        <f t="array" ref="N3533" xml:space="preserve"> MATCH(TRUE, ISNUMBER( SEARCH( RIGHT(小韻資料表[[#This Row],[切語]],1), 切語下字資料表[切語下字]) ), 0)</f>
        <v>192</v>
      </c>
      <c r="O3533" s="207" t="str" cm="1">
        <f t="array" ref="O3533" xml:space="preserve"> INDEX(切語下字資料表[韻母], 小韻資料表[[#This Row],[下字表識別號]])</f>
        <v>薛開3</v>
      </c>
      <c r="P3533" s="207" t="str" cm="1">
        <f t="array" ref="P3533" xml:space="preserve"> INDEX(切語下字資料表[韻母拼音碼], 小韻資料表[[#This Row],[下字表識別號]])</f>
        <v>iat</v>
      </c>
      <c r="Q3533" s="210" t="str" cm="1">
        <f t="array" ref="Q3533" xml:space="preserve"> INDEX(設定表!$C$19:$C$23, INT( LEFT(小韻資料表[[#This Row],[目次編碼]],1) ))</f>
        <v>入</v>
      </c>
      <c r="R3533" s="210">
        <f xml:space="preserve">  INDEX(設定表!$C$8:$C$15, MATCH( (RIGHT(小韻資料表[[#This Row],[清濁]]) &amp; 小韻資料表[[#This Row],[調]]), 設定表!$B$8:$B$15, 0))</f>
        <v>4</v>
      </c>
      <c r="S3533" s="205" t="s">
        <v>309</v>
      </c>
      <c r="T3533" s="205" t="s">
        <v>12030</v>
      </c>
      <c r="U3533" s="226" t="s">
        <v>309</v>
      </c>
      <c r="V3533" s="146" t="s">
        <v>309</v>
      </c>
      <c r="X3533" s="135"/>
      <c r="Y3533" s="135"/>
      <c r="AA3533" s="135"/>
      <c r="AB3533" s="134"/>
      <c r="AC3533" s="135"/>
      <c r="AD3533" s="135"/>
      <c r="AH3533" s="135"/>
      <c r="AI3533" s="135"/>
    </row>
    <row r="3534" spans="1:35" ht="31.5">
      <c r="A3534" s="205">
        <v>3530</v>
      </c>
      <c r="B3534" s="206" t="s">
        <v>12031</v>
      </c>
      <c r="C3534" s="207" t="str">
        <f xml:space="preserve"> _xlfn.CONCAT(小韻資料表[[#This Row],[聲母拼音碼]],小韻資料表[[#This Row],[韻母拼音碼]],小韻資料表[[#This Row],[調號]])</f>
        <v>thiat4</v>
      </c>
      <c r="D3534" s="206" t="s">
        <v>12032</v>
      </c>
      <c r="E3534" s="208" t="s">
        <v>810</v>
      </c>
      <c r="F3534" s="205">
        <v>42</v>
      </c>
      <c r="G3534" s="209" t="s">
        <v>12033</v>
      </c>
      <c r="H3534" s="205">
        <f xml:space="preserve"> LEN(小韻資料表[[#This Row],[小韻字集]])</f>
        <v>7</v>
      </c>
      <c r="I3534" s="205" cm="1">
        <f t="array" ref="I3534" xml:space="preserve"> MATCH(TRUE, ISNUMBER( SEARCH( LEFT(小韻資料表[[#This Row],[切語]],1), 切語上字資料表[切語上字]) ), 0)</f>
        <v>10</v>
      </c>
      <c r="J3534" s="210" t="str" cm="1">
        <f t="array" ref="J3534" xml:space="preserve"> INDEX(切語上字資料表[聲母], 小韻資料表[[#This Row],[上字表識別號]])</f>
        <v>徹</v>
      </c>
      <c r="K3534" s="210" t="str" cm="1">
        <f t="array" ref="K3534" xml:space="preserve"> INDEX(切語上字資料表[聲母拼音碼], 小韻資料表[[#This Row],[上字表識別號]])</f>
        <v>th</v>
      </c>
      <c r="L3534" s="210" t="str" cm="1">
        <f t="array" ref="L3534" xml:space="preserve"> INDEX(切語上字資料表[清濁], 小韻資料表[[#This Row],[上字表識別號]])</f>
        <v>次清</v>
      </c>
      <c r="M3534" s="223" t="str" cm="1">
        <f t="array" ref="M3534" xml:space="preserve"> INDEX(切語上字資料表[發送收], 小韻資料表[[#This Row],[上字表識別號]])</f>
        <v>送氣</v>
      </c>
      <c r="N3534" s="205" cm="1">
        <f t="array" ref="N3534" xml:space="preserve"> MATCH(TRUE, ISNUMBER( SEARCH( RIGHT(小韻資料表[[#This Row],[切語]],1), 切語下字資料表[切語下字]) ), 0)</f>
        <v>192</v>
      </c>
      <c r="O3534" s="207" t="str" cm="1">
        <f t="array" ref="O3534" xml:space="preserve"> INDEX(切語下字資料表[韻母], 小韻資料表[[#This Row],[下字表識別號]])</f>
        <v>薛開3</v>
      </c>
      <c r="P3534" s="207" t="str" cm="1">
        <f t="array" ref="P3534" xml:space="preserve"> INDEX(切語下字資料表[韻母拼音碼], 小韻資料表[[#This Row],[下字表識別號]])</f>
        <v>iat</v>
      </c>
      <c r="Q3534" s="210" t="str" cm="1">
        <f t="array" ref="Q3534" xml:space="preserve"> INDEX(設定表!$C$19:$C$23, INT( LEFT(小韻資料表[[#This Row],[目次編碼]],1) ))</f>
        <v>入</v>
      </c>
      <c r="R3534" s="210">
        <f xml:space="preserve">  INDEX(設定表!$C$8:$C$15, MATCH( (RIGHT(小韻資料表[[#This Row],[清濁]]) &amp; 小韻資料表[[#This Row],[調]]), 設定表!$B$8:$B$15, 0))</f>
        <v>4</v>
      </c>
      <c r="S3534" s="205" t="s">
        <v>309</v>
      </c>
      <c r="T3534" s="205" t="s">
        <v>309</v>
      </c>
      <c r="U3534" s="226" t="s">
        <v>309</v>
      </c>
      <c r="V3534" s="147" t="s">
        <v>309</v>
      </c>
      <c r="X3534" s="135"/>
      <c r="Y3534" s="135"/>
      <c r="AA3534" s="135"/>
      <c r="AB3534" s="134"/>
      <c r="AC3534" s="135"/>
      <c r="AD3534" s="135"/>
      <c r="AH3534" s="135"/>
      <c r="AI3534" s="135"/>
    </row>
    <row r="3535" spans="1:35" ht="31.5">
      <c r="A3535" s="205">
        <v>3531</v>
      </c>
      <c r="B3535" s="206" t="s">
        <v>12034</v>
      </c>
      <c r="C3535" s="207" t="str">
        <f xml:space="preserve"> _xlfn.CONCAT(小韻資料表[[#This Row],[聲母拼音碼]],小韻資料表[[#This Row],[韻母拼音碼]],小韻資料表[[#This Row],[調號]])</f>
        <v>hiat4</v>
      </c>
      <c r="D3535" s="206" t="s">
        <v>12035</v>
      </c>
      <c r="E3535" s="208" t="s">
        <v>810</v>
      </c>
      <c r="F3535" s="205">
        <v>43</v>
      </c>
      <c r="G3535" s="209" t="s">
        <v>12036</v>
      </c>
      <c r="H3535" s="205">
        <f xml:space="preserve"> LEN(小韻資料表[[#This Row],[小韻字集]])</f>
        <v>2</v>
      </c>
      <c r="I3535" s="205" cm="1">
        <f t="array" ref="I3535" xml:space="preserve"> MATCH(TRUE, ISNUMBER( SEARCH( LEFT(小韻資料表[[#This Row],[切語]],1), 切語上字資料表[切語上字]) ), 0)</f>
        <v>36</v>
      </c>
      <c r="J3535" s="210" t="str" cm="1">
        <f t="array" ref="J3535" xml:space="preserve"> INDEX(切語上字資料表[聲母], 小韻資料表[[#This Row],[上字表識別號]])</f>
        <v>曉</v>
      </c>
      <c r="K3535" s="210" t="str" cm="1">
        <f t="array" ref="K3535" xml:space="preserve"> INDEX(切語上字資料表[聲母拼音碼], 小韻資料表[[#This Row],[上字表識別號]])</f>
        <v>h</v>
      </c>
      <c r="L3535" s="210" t="str" cm="1">
        <f t="array" ref="L3535" xml:space="preserve"> INDEX(切語上字資料表[清濁], 小韻資料表[[#This Row],[上字表識別號]])</f>
        <v>次清</v>
      </c>
      <c r="M3535" s="223" t="str" cm="1">
        <f t="array" ref="M3535" xml:space="preserve"> INDEX(切語上字資料表[發送收], 小韻資料表[[#This Row],[上字表識別號]])</f>
        <v>送氣</v>
      </c>
      <c r="N3535" s="205" cm="1">
        <f t="array" ref="N3535" xml:space="preserve"> MATCH(TRUE, ISNUMBER( SEARCH( RIGHT(小韻資料表[[#This Row],[切語]],1), 切語下字資料表[切語下字]) ), 0)</f>
        <v>192</v>
      </c>
      <c r="O3535" s="207" t="str" cm="1">
        <f t="array" ref="O3535" xml:space="preserve"> INDEX(切語下字資料表[韻母], 小韻資料表[[#This Row],[下字表識別號]])</f>
        <v>薛開3</v>
      </c>
      <c r="P3535" s="207" t="str" cm="1">
        <f t="array" ref="P3535" xml:space="preserve"> INDEX(切語下字資料表[韻母拼音碼], 小韻資料表[[#This Row],[下字表識別號]])</f>
        <v>iat</v>
      </c>
      <c r="Q3535" s="210" t="str" cm="1">
        <f t="array" ref="Q3535" xml:space="preserve"> INDEX(設定表!$C$19:$C$23, INT( LEFT(小韻資料表[[#This Row],[目次編碼]],1) ))</f>
        <v>入</v>
      </c>
      <c r="R3535" s="210">
        <f xml:space="preserve">  INDEX(設定表!$C$8:$C$15, MATCH( (RIGHT(小韻資料表[[#This Row],[清濁]]) &amp; 小韻資料表[[#This Row],[調]]), 設定表!$B$8:$B$15, 0))</f>
        <v>4</v>
      </c>
      <c r="S3535" s="205" t="s">
        <v>309</v>
      </c>
      <c r="T3535" s="205" t="s">
        <v>309</v>
      </c>
      <c r="U3535" s="226" t="s">
        <v>309</v>
      </c>
      <c r="V3535" s="146" t="s">
        <v>309</v>
      </c>
      <c r="X3535" s="135"/>
      <c r="Y3535" s="135"/>
      <c r="AA3535" s="135"/>
      <c r="AB3535" s="134"/>
      <c r="AC3535" s="135"/>
      <c r="AD3535" s="135"/>
      <c r="AH3535" s="135"/>
      <c r="AI3535" s="135"/>
    </row>
    <row r="3536" spans="1:35" ht="31.5">
      <c r="A3536" s="205">
        <v>3532</v>
      </c>
      <c r="B3536" s="206" t="s">
        <v>12037</v>
      </c>
      <c r="C3536" s="207" t="str">
        <f xml:space="preserve"> _xlfn.CONCAT(小韻資料表[[#This Row],[聲母拼音碼]],小韻資料表[[#This Row],[韻母拼音碼]],小韻資料表[[#This Row],[調號]])</f>
        <v>chuat4</v>
      </c>
      <c r="D3536" s="206" t="s">
        <v>8776</v>
      </c>
      <c r="E3536" s="208" t="s">
        <v>810</v>
      </c>
      <c r="F3536" s="205">
        <v>44</v>
      </c>
      <c r="G3536" s="209" t="s">
        <v>8776</v>
      </c>
      <c r="H3536" s="205">
        <f xml:space="preserve"> LEN(小韻資料表[[#This Row],[小韻字集]])</f>
        <v>1</v>
      </c>
      <c r="I3536" s="205" cm="1">
        <f t="array" ref="I3536" xml:space="preserve"> MATCH(TRUE, ISNUMBER( SEARCH( LEFT(小韻資料表[[#This Row],[切語]],1), 切語上字資料表[切語上字]) ), 0)</f>
        <v>31</v>
      </c>
      <c r="J3536" s="210" t="str" cm="1">
        <f t="array" ref="J3536" xml:space="preserve"> INDEX(切語上字資料表[聲母], 小韻資料表[[#This Row],[上字表識別號]])</f>
        <v>穿</v>
      </c>
      <c r="K3536" s="210" t="str" cm="1">
        <f t="array" ref="K3536" xml:space="preserve"> INDEX(切語上字資料表[聲母拼音碼], 小韻資料表[[#This Row],[上字表識別號]])</f>
        <v>ch</v>
      </c>
      <c r="L3536" s="210" t="str" cm="1">
        <f t="array" ref="L3536" xml:space="preserve"> INDEX(切語上字資料表[清濁], 小韻資料表[[#This Row],[上字表識別號]])</f>
        <v>次清</v>
      </c>
      <c r="M3536" s="223" t="str" cm="1">
        <f t="array" ref="M3536" xml:space="preserve"> INDEX(切語上字資料表[發送收], 小韻資料表[[#This Row],[上字表識別號]])</f>
        <v>送氣</v>
      </c>
      <c r="N3536" s="205" cm="1">
        <f t="array" ref="N3536" xml:space="preserve"> MATCH(TRUE, ISNUMBER( SEARCH( RIGHT(小韻資料表[[#This Row],[切語]],1), 切語下字資料表[切語下字]) ), 0)</f>
        <v>196</v>
      </c>
      <c r="O3536" s="207" t="str" cm="1">
        <f t="array" ref="O3536" xml:space="preserve"> INDEX(切語下字資料表[韻母], 小韻資料表[[#This Row],[下字表識別號]])</f>
        <v>薛合3</v>
      </c>
      <c r="P3536" s="207" t="str" cm="1">
        <f t="array" ref="P3536" xml:space="preserve"> INDEX(切語下字資料表[韻母拼音碼], 小韻資料表[[#This Row],[下字表識別號]])</f>
        <v>uat</v>
      </c>
      <c r="Q3536" s="210" t="str" cm="1">
        <f t="array" ref="Q3536" xml:space="preserve"> INDEX(設定表!$C$19:$C$23, INT( LEFT(小韻資料表[[#This Row],[目次編碼]],1) ))</f>
        <v>入</v>
      </c>
      <c r="R3536" s="210">
        <f xml:space="preserve">  INDEX(設定表!$C$8:$C$15, MATCH( (RIGHT(小韻資料表[[#This Row],[清濁]]) &amp; 小韻資料表[[#This Row],[調]]), 設定表!$B$8:$B$15, 0))</f>
        <v>4</v>
      </c>
      <c r="S3536" s="205" t="s">
        <v>309</v>
      </c>
      <c r="T3536" s="205" t="s">
        <v>309</v>
      </c>
      <c r="U3536" s="226" t="s">
        <v>309</v>
      </c>
      <c r="V3536" s="147" t="s">
        <v>309</v>
      </c>
      <c r="X3536" s="135"/>
      <c r="Y3536" s="135"/>
      <c r="AA3536" s="135"/>
      <c r="AB3536" s="134"/>
      <c r="AC3536" s="135"/>
      <c r="AD3536" s="135"/>
      <c r="AH3536" s="135"/>
      <c r="AI3536" s="135"/>
    </row>
    <row r="3537" spans="1:35" ht="31.5">
      <c r="A3537" s="205">
        <v>3533</v>
      </c>
      <c r="B3537" s="206" t="s">
        <v>12038</v>
      </c>
      <c r="C3537" s="207" t="str">
        <f xml:space="preserve"> _xlfn.CONCAT(小韻資料表[[#This Row],[聲母拼音碼]],小韻資料表[[#This Row],[韻母拼音碼]],小韻資料表[[#This Row],[調號]])</f>
        <v>chiat4</v>
      </c>
      <c r="D3537" s="206" t="s">
        <v>12039</v>
      </c>
      <c r="E3537" s="208" t="s">
        <v>810</v>
      </c>
      <c r="F3537" s="205">
        <v>45</v>
      </c>
      <c r="G3537" s="209" t="s">
        <v>12039</v>
      </c>
      <c r="H3537" s="205">
        <f xml:space="preserve"> LEN(小韻資料表[[#This Row],[小韻字集]])</f>
        <v>1</v>
      </c>
      <c r="I3537" s="205" cm="1">
        <f t="array" ref="I3537" xml:space="preserve"> MATCH(TRUE, ISNUMBER( SEARCH( LEFT(小韻資料表[[#This Row],[切語]],1), 切語上字資料表[切語上字]) ), 0)</f>
        <v>27</v>
      </c>
      <c r="J3537" s="210" t="str" cm="1">
        <f t="array" ref="J3537" xml:space="preserve"> INDEX(切語上字資料表[聲母], 小韻資料表[[#This Row],[上字表識別號]])</f>
        <v>初</v>
      </c>
      <c r="K3537" s="210" t="str" cm="1">
        <f t="array" ref="K3537" xml:space="preserve"> INDEX(切語上字資料表[聲母拼音碼], 小韻資料表[[#This Row],[上字表識別號]])</f>
        <v>ch</v>
      </c>
      <c r="L3537" s="210" t="str" cm="1">
        <f t="array" ref="L3537" xml:space="preserve"> INDEX(切語上字資料表[清濁], 小韻資料表[[#This Row],[上字表識別號]])</f>
        <v>次清</v>
      </c>
      <c r="M3537" s="223" t="str" cm="1">
        <f t="array" ref="M3537" xml:space="preserve"> INDEX(切語上字資料表[發送收], 小韻資料表[[#This Row],[上字表識別號]])</f>
        <v>送氣</v>
      </c>
      <c r="N3537" s="205" cm="1">
        <f t="array" ref="N3537" xml:space="preserve"> MATCH(TRUE, ISNUMBER( SEARCH( RIGHT(小韻資料表[[#This Row],[切語]],1), 切語下字資料表[切語下字]) ), 0)</f>
        <v>192</v>
      </c>
      <c r="O3537" s="207" t="str" cm="1">
        <f t="array" ref="O3537" xml:space="preserve"> INDEX(切語下字資料表[韻母], 小韻資料表[[#This Row],[下字表識別號]])</f>
        <v>薛開3</v>
      </c>
      <c r="P3537" s="207" t="str" cm="1">
        <f t="array" ref="P3537" xml:space="preserve"> INDEX(切語下字資料表[韻母拼音碼], 小韻資料表[[#This Row],[下字表識別號]])</f>
        <v>iat</v>
      </c>
      <c r="Q3537" s="210" t="str" cm="1">
        <f t="array" ref="Q3537" xml:space="preserve"> INDEX(設定表!$C$19:$C$23, INT( LEFT(小韻資料表[[#This Row],[目次編碼]],1) ))</f>
        <v>入</v>
      </c>
      <c r="R3537" s="210">
        <f xml:space="preserve">  INDEX(設定表!$C$8:$C$15, MATCH( (RIGHT(小韻資料表[[#This Row],[清濁]]) &amp; 小韻資料表[[#This Row],[調]]), 設定表!$B$8:$B$15, 0))</f>
        <v>4</v>
      </c>
      <c r="S3537" s="211" t="s">
        <v>309</v>
      </c>
      <c r="T3537" s="205" t="s">
        <v>309</v>
      </c>
      <c r="U3537" s="226" t="s">
        <v>309</v>
      </c>
      <c r="V3537" s="147" t="s">
        <v>309</v>
      </c>
      <c r="X3537" s="135"/>
      <c r="Y3537" s="135"/>
      <c r="AA3537" s="135"/>
      <c r="AB3537" s="134"/>
      <c r="AC3537" s="135"/>
      <c r="AD3537" s="135"/>
      <c r="AH3537" s="135"/>
      <c r="AI3537" s="135"/>
    </row>
    <row r="3538" spans="1:35" ht="31.5">
      <c r="A3538" s="205">
        <v>3534</v>
      </c>
      <c r="B3538" s="206" t="s">
        <v>12040</v>
      </c>
      <c r="C3538" s="207" t="str">
        <f xml:space="preserve"> _xlfn.CONCAT(小韻資料表[[#This Row],[聲母拼音碼]],小韻資料表[[#This Row],[韻母拼音碼]],小韻資料表[[#This Row],[調號]])</f>
        <v>suat8</v>
      </c>
      <c r="D3538" s="206" t="s">
        <v>12041</v>
      </c>
      <c r="E3538" s="208" t="s">
        <v>810</v>
      </c>
      <c r="F3538" s="205">
        <v>46</v>
      </c>
      <c r="G3538" s="209" t="s">
        <v>12042</v>
      </c>
      <c r="H3538" s="205">
        <f xml:space="preserve"> LEN(小韻資料表[[#This Row],[小韻字集]])</f>
        <v>3</v>
      </c>
      <c r="I3538" s="205" cm="1">
        <f t="array" ref="I3538" xml:space="preserve"> MATCH(TRUE, ISNUMBER( SEARCH( LEFT(小韻資料表[[#This Row],[切語]],1), 切語上字資料表[切語上字]) ), 0)</f>
        <v>25</v>
      </c>
      <c r="J3538" s="210" t="str" cm="1">
        <f t="array" ref="J3538" xml:space="preserve"> INDEX(切語上字資料表[聲母], 小韻資料表[[#This Row],[上字表識別號]])</f>
        <v>邪</v>
      </c>
      <c r="K3538" s="210" t="str" cm="1">
        <f t="array" ref="K3538" xml:space="preserve"> INDEX(切語上字資料表[聲母拼音碼], 小韻資料表[[#This Row],[上字表識別號]])</f>
        <v>s</v>
      </c>
      <c r="L3538" s="210" t="str" cm="1">
        <f t="array" ref="L3538" xml:space="preserve"> INDEX(切語上字資料表[清濁], 小韻資料表[[#This Row],[上字表識別號]])</f>
        <v>全濁</v>
      </c>
      <c r="M3538" s="223" t="str" cm="1">
        <f t="array" ref="M3538" xml:space="preserve"> INDEX(切語上字資料表[發送收], 小韻資料表[[#This Row],[上字表識別號]])</f>
        <v>送氣</v>
      </c>
      <c r="N3538" s="205" cm="1">
        <f t="array" ref="N3538" xml:space="preserve"> MATCH(TRUE, ISNUMBER( SEARCH( RIGHT(小韻資料表[[#This Row],[切語]],1), 切語下字資料表[切語下字]) ), 0)</f>
        <v>196</v>
      </c>
      <c r="O3538" s="207" t="str" cm="1">
        <f t="array" ref="O3538" xml:space="preserve"> INDEX(切語下字資料表[韻母], 小韻資料表[[#This Row],[下字表識別號]])</f>
        <v>薛合3</v>
      </c>
      <c r="P3538" s="207" t="str" cm="1">
        <f t="array" ref="P3538" xml:space="preserve"> INDEX(切語下字資料表[韻母拼音碼], 小韻資料表[[#This Row],[下字表識別號]])</f>
        <v>uat</v>
      </c>
      <c r="Q3538" s="210" t="str" cm="1">
        <f t="array" ref="Q3538" xml:space="preserve"> INDEX(設定表!$C$19:$C$23, INT( LEFT(小韻資料表[[#This Row],[目次編碼]],1) ))</f>
        <v>入</v>
      </c>
      <c r="R3538" s="210">
        <f xml:space="preserve">  INDEX(設定表!$C$8:$C$15, MATCH( (RIGHT(小韻資料表[[#This Row],[清濁]]) &amp; 小韻資料表[[#This Row],[調]]), 設定表!$B$8:$B$15, 0))</f>
        <v>8</v>
      </c>
      <c r="S3538" s="205" t="s">
        <v>309</v>
      </c>
      <c r="T3538" s="205" t="s">
        <v>309</v>
      </c>
      <c r="U3538" s="226" t="s">
        <v>12043</v>
      </c>
      <c r="V3538" s="147" t="s">
        <v>309</v>
      </c>
      <c r="X3538" s="135"/>
      <c r="Y3538" s="135"/>
      <c r="AA3538" s="135"/>
      <c r="AB3538" s="134"/>
      <c r="AC3538" s="135"/>
      <c r="AD3538" s="135"/>
      <c r="AH3538" s="135"/>
      <c r="AI3538" s="135"/>
    </row>
    <row r="3539" spans="1:35" ht="31.5">
      <c r="A3539" s="205">
        <v>3535</v>
      </c>
      <c r="B3539" s="206" t="s">
        <v>12044</v>
      </c>
      <c r="C3539" s="207" t="str">
        <f xml:space="preserve"> _xlfn.CONCAT(小韻資料表[[#This Row],[聲母拼音碼]],小韻資料表[[#This Row],[韻母拼音碼]],小韻資料表[[#This Row],[調號]])</f>
        <v>chiat4</v>
      </c>
      <c r="D3539" s="206" t="s">
        <v>8736</v>
      </c>
      <c r="E3539" s="208" t="s">
        <v>810</v>
      </c>
      <c r="F3539" s="205">
        <v>47</v>
      </c>
      <c r="G3539" s="209" t="s">
        <v>12045</v>
      </c>
      <c r="H3539" s="205">
        <f xml:space="preserve"> LEN(小韻資料表[[#This Row],[小韻字集]])</f>
        <v>2</v>
      </c>
      <c r="I3539" s="205" cm="1">
        <f t="array" ref="I3539" xml:space="preserve"> MATCH(TRUE, ISNUMBER( SEARCH( LEFT(小韻資料表[[#This Row],[切語]],1), 切語上字資料表[切語上字]) ), 0)</f>
        <v>31</v>
      </c>
      <c r="J3539" s="210" t="str" cm="1">
        <f t="array" ref="J3539" xml:space="preserve"> INDEX(切語上字資料表[聲母], 小韻資料表[[#This Row],[上字表識別號]])</f>
        <v>穿</v>
      </c>
      <c r="K3539" s="210" t="str" cm="1">
        <f t="array" ref="K3539" xml:space="preserve"> INDEX(切語上字資料表[聲母拼音碼], 小韻資料表[[#This Row],[上字表識別號]])</f>
        <v>ch</v>
      </c>
      <c r="L3539" s="210" t="str" cm="1">
        <f t="array" ref="L3539" xml:space="preserve"> INDEX(切語上字資料表[清濁], 小韻資料表[[#This Row],[上字表識別號]])</f>
        <v>次清</v>
      </c>
      <c r="M3539" s="223" t="str" cm="1">
        <f t="array" ref="M3539" xml:space="preserve"> INDEX(切語上字資料表[發送收], 小韻資料表[[#This Row],[上字表識別號]])</f>
        <v>送氣</v>
      </c>
      <c r="N3539" s="205" cm="1">
        <f t="array" ref="N3539" xml:space="preserve"> MATCH(TRUE, ISNUMBER( SEARCH( RIGHT(小韻資料表[[#This Row],[切語]],1), 切語下字資料表[切語下字]) ), 0)</f>
        <v>192</v>
      </c>
      <c r="O3539" s="207" t="str" cm="1">
        <f t="array" ref="O3539" xml:space="preserve"> INDEX(切語下字資料表[韻母], 小韻資料表[[#This Row],[下字表識別號]])</f>
        <v>薛開3</v>
      </c>
      <c r="P3539" s="207" t="str" cm="1">
        <f t="array" ref="P3539" xml:space="preserve"> INDEX(切語下字資料表[韻母拼音碼], 小韻資料表[[#This Row],[下字表識別號]])</f>
        <v>iat</v>
      </c>
      <c r="Q3539" s="210" t="str" cm="1">
        <f t="array" ref="Q3539" xml:space="preserve"> INDEX(設定表!$C$19:$C$23, INT( LEFT(小韻資料表[[#This Row],[目次編碼]],1) ))</f>
        <v>入</v>
      </c>
      <c r="R3539" s="210">
        <f xml:space="preserve">  INDEX(設定表!$C$8:$C$15, MATCH( (RIGHT(小韻資料表[[#This Row],[清濁]]) &amp; 小韻資料表[[#This Row],[調]]), 設定表!$B$8:$B$15, 0))</f>
        <v>4</v>
      </c>
      <c r="S3539" s="205" t="s">
        <v>309</v>
      </c>
      <c r="T3539" s="205" t="s">
        <v>309</v>
      </c>
      <c r="U3539" s="226" t="s">
        <v>309</v>
      </c>
      <c r="V3539" s="146" t="s">
        <v>309</v>
      </c>
      <c r="X3539" s="135"/>
      <c r="Y3539" s="135"/>
      <c r="AA3539" s="135"/>
      <c r="AB3539" s="134"/>
      <c r="AC3539" s="135"/>
      <c r="AD3539" s="135"/>
      <c r="AH3539" s="135"/>
      <c r="AI3539" s="135"/>
    </row>
    <row r="3540" spans="1:35" ht="31.5">
      <c r="A3540" s="205">
        <v>3536</v>
      </c>
      <c r="B3540" s="206" t="s">
        <v>12046</v>
      </c>
      <c r="C3540" s="207" t="str">
        <f xml:space="preserve"> _xlfn.CONCAT(小韻資料表[[#This Row],[聲母拼音碼]],小韻資料表[[#This Row],[韻母拼音碼]],小韻資料表[[#This Row],[調號]])</f>
        <v>Øiat8</v>
      </c>
      <c r="D3540" s="206" t="s">
        <v>12047</v>
      </c>
      <c r="E3540" s="208" t="s">
        <v>810</v>
      </c>
      <c r="F3540" s="205">
        <v>48</v>
      </c>
      <c r="G3540" s="209" t="s">
        <v>12047</v>
      </c>
      <c r="H3540" s="205">
        <f xml:space="preserve"> LEN(小韻資料表[[#This Row],[小韻字集]])</f>
        <v>1</v>
      </c>
      <c r="I3540" s="205" cm="1">
        <f t="array" ref="I3540" xml:space="preserve"> MATCH(TRUE, ISNUMBER( SEARCH( LEFT(小韻資料表[[#This Row],[切語]],1), 切語上字資料表[切語上字]) ), 0)</f>
        <v>39</v>
      </c>
      <c r="J3540" s="210" t="str" cm="1">
        <f t="array" ref="J3540" xml:space="preserve"> INDEX(切語上字資料表[聲母], 小韻資料表[[#This Row],[上字表識別號]])</f>
        <v>喻</v>
      </c>
      <c r="K3540" s="210" t="str" cm="1">
        <f t="array" ref="K3540" xml:space="preserve"> INDEX(切語上字資料表[聲母拼音碼], 小韻資料表[[#This Row],[上字表識別號]])</f>
        <v>Ø</v>
      </c>
      <c r="L3540" s="210" t="str" cm="1">
        <f t="array" ref="L3540" xml:space="preserve"> INDEX(切語上字資料表[清濁], 小韻資料表[[#This Row],[上字表識別號]])</f>
        <v>次濁</v>
      </c>
      <c r="M3540" s="223" t="str" cm="1">
        <f t="array" ref="M3540" xml:space="preserve"> INDEX(切語上字資料表[發送收], 小韻資料表[[#This Row],[上字表識別號]])</f>
        <v>發聲</v>
      </c>
      <c r="N3540" s="205" cm="1">
        <f t="array" ref="N3540" xml:space="preserve"> MATCH(TRUE, ISNUMBER( SEARCH( RIGHT(小韻資料表[[#This Row],[切語]],1), 切語下字資料表[切語下字]) ), 0)</f>
        <v>192</v>
      </c>
      <c r="O3540" s="207" t="str" cm="1">
        <f t="array" ref="O3540" xml:space="preserve"> INDEX(切語下字資料表[韻母], 小韻資料表[[#This Row],[下字表識別號]])</f>
        <v>薛開3</v>
      </c>
      <c r="P3540" s="207" t="str" cm="1">
        <f t="array" ref="P3540" xml:space="preserve"> INDEX(切語下字資料表[韻母拼音碼], 小韻資料表[[#This Row],[下字表識別號]])</f>
        <v>iat</v>
      </c>
      <c r="Q3540" s="210" t="str" cm="1">
        <f t="array" ref="Q3540" xml:space="preserve"> INDEX(設定表!$C$19:$C$23, INT( LEFT(小韻資料表[[#This Row],[目次編碼]],1) ))</f>
        <v>入</v>
      </c>
      <c r="R3540" s="210">
        <f xml:space="preserve">  INDEX(設定表!$C$8:$C$15, MATCH( (RIGHT(小韻資料表[[#This Row],[清濁]]) &amp; 小韻資料表[[#This Row],[調]]), 設定表!$B$8:$B$15, 0))</f>
        <v>8</v>
      </c>
      <c r="S3540" s="205" t="s">
        <v>309</v>
      </c>
      <c r="T3540" s="205" t="s">
        <v>309</v>
      </c>
      <c r="U3540" s="226" t="s">
        <v>12048</v>
      </c>
      <c r="V3540" s="147" t="s">
        <v>309</v>
      </c>
      <c r="X3540" s="135"/>
      <c r="Y3540" s="135"/>
      <c r="AA3540" s="135"/>
      <c r="AB3540" s="134"/>
      <c r="AC3540" s="135"/>
      <c r="AD3540" s="135"/>
      <c r="AH3540" s="135"/>
      <c r="AI3540" s="135"/>
    </row>
    <row r="3541" spans="1:35" ht="31.5">
      <c r="A3541" s="205">
        <v>3537</v>
      </c>
      <c r="B3541" s="206" t="s">
        <v>12049</v>
      </c>
      <c r="C3541" s="207" t="str">
        <f xml:space="preserve"> _xlfn.CONCAT(小韻資料表[[#This Row],[聲母拼音碼]],小韻資料表[[#This Row],[韻母拼音碼]],小韻資料表[[#This Row],[調號]])</f>
        <v>ciat8</v>
      </c>
      <c r="D3541" s="206" t="s">
        <v>12050</v>
      </c>
      <c r="E3541" s="208" t="s">
        <v>810</v>
      </c>
      <c r="F3541" s="205">
        <v>49</v>
      </c>
      <c r="G3541" s="209" t="s">
        <v>12050</v>
      </c>
      <c r="H3541" s="205">
        <f xml:space="preserve"> LEN(小韻資料表[[#This Row],[小韻字集]])</f>
        <v>2</v>
      </c>
      <c r="I3541" s="205" cm="1">
        <f t="array" ref="I3541" xml:space="preserve"> MATCH(TRUE, ISNUMBER( SEARCH( LEFT(小韻資料表[[#This Row],[切語]],1), 切語上字資料表[切語上字]) ), 0)</f>
        <v>28</v>
      </c>
      <c r="J3541" s="210" t="str" cm="1">
        <f t="array" ref="J3541" xml:space="preserve"> INDEX(切語上字資料表[聲母], 小韻資料表[[#This Row],[上字表識別號]])</f>
        <v>床</v>
      </c>
      <c r="K3541" s="210" t="str" cm="1">
        <f t="array" ref="K3541" xml:space="preserve"> INDEX(切語上字資料表[聲母拼音碼], 小韻資料表[[#This Row],[上字表識別號]])</f>
        <v>c</v>
      </c>
      <c r="L3541" s="210" t="str" cm="1">
        <f t="array" ref="L3541" xml:space="preserve"> INDEX(切語上字資料表[清濁], 小韻資料表[[#This Row],[上字表識別號]])</f>
        <v>全濁</v>
      </c>
      <c r="M3541" s="223" cm="1">
        <f t="array" ref="M3541" xml:space="preserve"> INDEX(切語上字資料表[發送收], 小韻資料表[[#This Row],[上字表識別號]])</f>
        <v>0</v>
      </c>
      <c r="N3541" s="205" cm="1">
        <f t="array" ref="N3541" xml:space="preserve"> MATCH(TRUE, ISNUMBER( SEARCH( RIGHT(小韻資料表[[#This Row],[切語]],1), 切語下字資料表[切語下字]) ), 0)</f>
        <v>192</v>
      </c>
      <c r="O3541" s="207" t="str" cm="1">
        <f t="array" ref="O3541" xml:space="preserve"> INDEX(切語下字資料表[韻母], 小韻資料表[[#This Row],[下字表識別號]])</f>
        <v>薛開3</v>
      </c>
      <c r="P3541" s="207" t="str" cm="1">
        <f t="array" ref="P3541" xml:space="preserve"> INDEX(切語下字資料表[韻母拼音碼], 小韻資料表[[#This Row],[下字表識別號]])</f>
        <v>iat</v>
      </c>
      <c r="Q3541" s="210" t="str" cm="1">
        <f t="array" ref="Q3541" xml:space="preserve"> INDEX(設定表!$C$19:$C$23, INT( LEFT(小韻資料表[[#This Row],[目次編碼]],1) ))</f>
        <v>入</v>
      </c>
      <c r="R3541" s="210">
        <f xml:space="preserve">  INDEX(設定表!$C$8:$C$15, MATCH( (RIGHT(小韻資料表[[#This Row],[清濁]]) &amp; 小韻資料表[[#This Row],[調]]), 設定表!$B$8:$B$15, 0))</f>
        <v>8</v>
      </c>
      <c r="S3541" s="205" t="s">
        <v>309</v>
      </c>
      <c r="T3541" s="205" t="s">
        <v>309</v>
      </c>
      <c r="U3541" s="226" t="s">
        <v>309</v>
      </c>
      <c r="V3541" s="146" t="s">
        <v>309</v>
      </c>
      <c r="X3541" s="135"/>
      <c r="Y3541" s="135"/>
      <c r="AA3541" s="135"/>
      <c r="AB3541" s="134"/>
      <c r="AC3541" s="135"/>
      <c r="AD3541" s="135"/>
      <c r="AH3541" s="135"/>
      <c r="AI3541" s="135"/>
    </row>
    <row r="3542" spans="1:35" ht="63">
      <c r="A3542" s="205">
        <v>3538</v>
      </c>
      <c r="B3542" s="206" t="s">
        <v>12051</v>
      </c>
      <c r="C3542" s="207" t="str">
        <f xml:space="preserve"> _xlfn.CONCAT(小韻資料表[[#This Row],[聲母拼音碼]],小韻資料表[[#This Row],[韻母拼音碼]],小韻資料表[[#This Row],[調號]])</f>
        <v>Øiok8</v>
      </c>
      <c r="D3542" s="206" t="s">
        <v>941</v>
      </c>
      <c r="E3542" s="208" t="s">
        <v>940</v>
      </c>
      <c r="F3542" s="205">
        <v>1</v>
      </c>
      <c r="G3542" s="209" t="s">
        <v>12052</v>
      </c>
      <c r="H3542" s="205">
        <f xml:space="preserve"> LEN(小韻資料表[[#This Row],[小韻字集]])</f>
        <v>42</v>
      </c>
      <c r="I3542" s="205" cm="1">
        <f t="array" ref="I3542" xml:space="preserve"> MATCH(TRUE, ISNUMBER( SEARCH( LEFT(小韻資料表[[#This Row],[切語]],1), 切語上字資料表[切語上字]) ), 0)</f>
        <v>39</v>
      </c>
      <c r="J3542" s="210" t="str" cm="1">
        <f t="array" ref="J3542" xml:space="preserve"> INDEX(切語上字資料表[聲母], 小韻資料表[[#This Row],[上字表識別號]])</f>
        <v>喻</v>
      </c>
      <c r="K3542" s="210" t="str" cm="1">
        <f t="array" ref="K3542" xml:space="preserve"> INDEX(切語上字資料表[聲母拼音碼], 小韻資料表[[#This Row],[上字表識別號]])</f>
        <v>Ø</v>
      </c>
      <c r="L3542" s="210" t="str" cm="1">
        <f t="array" ref="L3542" xml:space="preserve"> INDEX(切語上字資料表[清濁], 小韻資料表[[#This Row],[上字表識別號]])</f>
        <v>次濁</v>
      </c>
      <c r="M3542" s="223" t="str" cm="1">
        <f t="array" ref="M3542" xml:space="preserve"> INDEX(切語上字資料表[發送收], 小韻資料表[[#This Row],[上字表識別號]])</f>
        <v>發聲</v>
      </c>
      <c r="N3542" s="205" cm="1">
        <f t="array" ref="N3542" xml:space="preserve"> MATCH(TRUE, ISNUMBER( SEARCH( RIGHT(小韻資料表[[#This Row],[切語]],1), 切語下字資料表[切語下字]) ), 0)</f>
        <v>244</v>
      </c>
      <c r="O3542" s="207" t="str" cm="1">
        <f t="array" ref="O3542" xml:space="preserve"> INDEX(切語下字資料表[韻母], 小韻資料表[[#This Row],[下字表識別號]])</f>
        <v>藥開3</v>
      </c>
      <c r="P3542" s="207" t="str" cm="1">
        <f t="array" ref="P3542" xml:space="preserve"> INDEX(切語下字資料表[韻母拼音碼], 小韻資料表[[#This Row],[下字表識別號]])</f>
        <v>iok</v>
      </c>
      <c r="Q3542" s="210" t="str" cm="1">
        <f t="array" ref="Q3542" xml:space="preserve"> INDEX(設定表!$C$19:$C$23, INT( LEFT(小韻資料表[[#This Row],[目次編碼]],1) ))</f>
        <v>入</v>
      </c>
      <c r="R3542" s="210">
        <f xml:space="preserve">  INDEX(設定表!$C$8:$C$15, MATCH( (RIGHT(小韻資料表[[#This Row],[清濁]]) &amp; 小韻資料表[[#This Row],[調]]), 設定表!$B$8:$B$15, 0))</f>
        <v>8</v>
      </c>
      <c r="S3542" s="205" t="s">
        <v>309</v>
      </c>
      <c r="T3542" s="205" t="s">
        <v>309</v>
      </c>
      <c r="U3542" s="226" t="s">
        <v>12053</v>
      </c>
      <c r="V3542" s="147" t="s">
        <v>309</v>
      </c>
      <c r="X3542" s="135"/>
      <c r="Y3542" s="135"/>
      <c r="AA3542" s="135"/>
      <c r="AB3542" s="134"/>
      <c r="AC3542" s="135"/>
      <c r="AD3542" s="135"/>
      <c r="AH3542" s="135"/>
      <c r="AI3542" s="135"/>
    </row>
    <row r="3543" spans="1:35" ht="51">
      <c r="A3543" s="205">
        <v>3539</v>
      </c>
      <c r="B3543" s="206" t="s">
        <v>12054</v>
      </c>
      <c r="C3543" s="207" t="str">
        <f xml:space="preserve"> _xlfn.CONCAT(小韻資料表[[#This Row],[聲母拼音碼]],小韻資料表[[#This Row],[韻母拼音碼]],小韻資料表[[#This Row],[調號]])</f>
        <v>liok8</v>
      </c>
      <c r="D3543" s="206" t="s">
        <v>12055</v>
      </c>
      <c r="E3543" s="208" t="s">
        <v>940</v>
      </c>
      <c r="F3543" s="205">
        <v>2</v>
      </c>
      <c r="G3543" s="209" t="s">
        <v>12056</v>
      </c>
      <c r="H3543" s="205">
        <f xml:space="preserve"> LEN(小韻資料表[[#This Row],[小韻字集]])</f>
        <v>10</v>
      </c>
      <c r="I3543" s="205" cm="1">
        <f t="array" ref="I3543" xml:space="preserve"> MATCH(TRUE, ISNUMBER( SEARCH( LEFT(小韻資料表[[#This Row],[切語]],1), 切語上字資料表[切語上字]) ), 0)</f>
        <v>40</v>
      </c>
      <c r="J3543" s="210" t="str" cm="1">
        <f t="array" ref="J3543" xml:space="preserve"> INDEX(切語上字資料表[聲母], 小韻資料表[[#This Row],[上字表識別號]])</f>
        <v>來</v>
      </c>
      <c r="K3543" s="210" t="str" cm="1">
        <f t="array" ref="K3543" xml:space="preserve"> INDEX(切語上字資料表[聲母拼音碼], 小韻資料表[[#This Row],[上字表識別號]])</f>
        <v>l</v>
      </c>
      <c r="L3543" s="210" t="str" cm="1">
        <f t="array" ref="L3543" xml:space="preserve"> INDEX(切語上字資料表[清濁], 小韻資料表[[#This Row],[上字表識別號]])</f>
        <v>次濁</v>
      </c>
      <c r="M3543" s="223" t="str" cm="1">
        <f t="array" ref="M3543" xml:space="preserve"> INDEX(切語上字資料表[發送收], 小韻資料表[[#This Row],[上字表識別號]])</f>
        <v>收聲</v>
      </c>
      <c r="N3543" s="205" cm="1">
        <f t="array" ref="N3543" xml:space="preserve"> MATCH(TRUE, ISNUMBER( SEARCH( RIGHT(小韻資料表[[#This Row],[切語]],1), 切語下字資料表[切語下字]) ), 0)</f>
        <v>244</v>
      </c>
      <c r="O3543" s="207" t="str" cm="1">
        <f t="array" ref="O3543" xml:space="preserve"> INDEX(切語下字資料表[韻母], 小韻資料表[[#This Row],[下字表識別號]])</f>
        <v>藥開3</v>
      </c>
      <c r="P3543" s="207" t="str" cm="1">
        <f t="array" ref="P3543" xml:space="preserve"> INDEX(切語下字資料表[韻母拼音碼], 小韻資料表[[#This Row],[下字表識別號]])</f>
        <v>iok</v>
      </c>
      <c r="Q3543" s="210" t="str" cm="1">
        <f t="array" ref="Q3543" xml:space="preserve"> INDEX(設定表!$C$19:$C$23, INT( LEFT(小韻資料表[[#This Row],[目次編碼]],1) ))</f>
        <v>入</v>
      </c>
      <c r="R3543" s="210">
        <f xml:space="preserve">  INDEX(設定表!$C$8:$C$15, MATCH( (RIGHT(小韻資料表[[#This Row],[清濁]]) &amp; 小韻資料表[[#This Row],[調]]), 設定表!$B$8:$B$15, 0))</f>
        <v>8</v>
      </c>
      <c r="S3543" s="205" t="s">
        <v>309</v>
      </c>
      <c r="T3543" s="205" t="s">
        <v>309</v>
      </c>
      <c r="U3543" s="226" t="s">
        <v>12057</v>
      </c>
      <c r="V3543" s="146" t="s">
        <v>309</v>
      </c>
      <c r="X3543" s="135"/>
      <c r="Y3543" s="135"/>
      <c r="AA3543" s="135"/>
      <c r="AB3543" s="134"/>
      <c r="AC3543" s="135"/>
      <c r="AD3543" s="135"/>
      <c r="AH3543" s="135"/>
      <c r="AI3543" s="135"/>
    </row>
    <row r="3544" spans="1:35" ht="31.5">
      <c r="A3544" s="205">
        <v>3540</v>
      </c>
      <c r="B3544" s="206" t="s">
        <v>12058</v>
      </c>
      <c r="C3544" s="207" t="str">
        <f xml:space="preserve"> _xlfn.CONCAT(小韻資料表[[#This Row],[聲母拼音碼]],小韻資料表[[#This Row],[韻母拼音碼]],小韻資料表[[#This Row],[調號]])</f>
        <v>kiok4</v>
      </c>
      <c r="D3544" s="206" t="s">
        <v>12059</v>
      </c>
      <c r="E3544" s="208" t="s">
        <v>940</v>
      </c>
      <c r="F3544" s="205">
        <v>3</v>
      </c>
      <c r="G3544" s="209" t="s">
        <v>12060</v>
      </c>
      <c r="H3544" s="205">
        <f xml:space="preserve"> LEN(小韻資料表[[#This Row],[小韻字集]])</f>
        <v>5</v>
      </c>
      <c r="I3544" s="205" cm="1">
        <f t="array" ref="I3544" xml:space="preserve"> MATCH(TRUE, ISNUMBER( SEARCH( LEFT(小韻資料表[[#This Row],[切語]],1), 切語上字資料表[切語上字]) ), 0)</f>
        <v>1</v>
      </c>
      <c r="J3544" s="210" t="str" cm="1">
        <f t="array" ref="J3544" xml:space="preserve"> INDEX(切語上字資料表[聲母], 小韻資料表[[#This Row],[上字表識別號]])</f>
        <v>見</v>
      </c>
      <c r="K3544" s="210" t="str" cm="1">
        <f t="array" ref="K3544" xml:space="preserve"> INDEX(切語上字資料表[聲母拼音碼], 小韻資料表[[#This Row],[上字表識別號]])</f>
        <v>k</v>
      </c>
      <c r="L3544" s="210" t="str" cm="1">
        <f t="array" ref="L3544" xml:space="preserve"> INDEX(切語上字資料表[清濁], 小韻資料表[[#This Row],[上字表識別號]])</f>
        <v>全清</v>
      </c>
      <c r="M3544" s="223" t="str" cm="1">
        <f t="array" ref="M3544" xml:space="preserve"> INDEX(切語上字資料表[發送收], 小韻資料表[[#This Row],[上字表識別號]])</f>
        <v>發聲</v>
      </c>
      <c r="N3544" s="205" cm="1">
        <f t="array" ref="N3544" xml:space="preserve"> MATCH(TRUE, ISNUMBER( SEARCH( RIGHT(小韻資料表[[#This Row],[切語]],1), 切語下字資料表[切語下字]) ), 0)</f>
        <v>244</v>
      </c>
      <c r="O3544" s="207" t="str" cm="1">
        <f t="array" ref="O3544" xml:space="preserve"> INDEX(切語下字資料表[韻母], 小韻資料表[[#This Row],[下字表識別號]])</f>
        <v>藥開3</v>
      </c>
      <c r="P3544" s="207" t="str" cm="1">
        <f t="array" ref="P3544" xml:space="preserve"> INDEX(切語下字資料表[韻母拼音碼], 小韻資料表[[#This Row],[下字表識別號]])</f>
        <v>iok</v>
      </c>
      <c r="Q3544" s="210" t="str" cm="1">
        <f t="array" ref="Q3544" xml:space="preserve"> INDEX(設定表!$C$19:$C$23, INT( LEFT(小韻資料表[[#This Row],[目次編碼]],1) ))</f>
        <v>入</v>
      </c>
      <c r="R3544" s="210">
        <f xml:space="preserve">  INDEX(設定表!$C$8:$C$15, MATCH( (RIGHT(小韻資料表[[#This Row],[清濁]]) &amp; 小韻資料表[[#This Row],[調]]), 設定表!$B$8:$B$15, 0))</f>
        <v>4</v>
      </c>
      <c r="S3544" s="205" t="s">
        <v>309</v>
      </c>
      <c r="T3544" s="205" t="s">
        <v>309</v>
      </c>
      <c r="U3544" s="226" t="s">
        <v>309</v>
      </c>
      <c r="V3544" s="147" t="s">
        <v>309</v>
      </c>
      <c r="X3544" s="135"/>
      <c r="Y3544" s="135"/>
      <c r="AA3544" s="135"/>
      <c r="AB3544" s="134"/>
      <c r="AC3544" s="135"/>
      <c r="AD3544" s="135"/>
      <c r="AH3544" s="135"/>
      <c r="AI3544" s="135"/>
    </row>
    <row r="3545" spans="1:35" ht="31.5">
      <c r="A3545" s="205">
        <v>3541</v>
      </c>
      <c r="B3545" s="206" t="s">
        <v>12061</v>
      </c>
      <c r="C3545" s="207" t="str">
        <f xml:space="preserve"> _xlfn.CONCAT(小韻資料表[[#This Row],[聲母拼音碼]],小韻資料表[[#This Row],[韻母拼音碼]],小韻資料表[[#This Row],[調號]])</f>
        <v>ciok4</v>
      </c>
      <c r="D3545" s="206" t="s">
        <v>12062</v>
      </c>
      <c r="E3545" s="208" t="s">
        <v>940</v>
      </c>
      <c r="F3545" s="205">
        <v>4</v>
      </c>
      <c r="G3545" s="209" t="s">
        <v>12063</v>
      </c>
      <c r="H3545" s="205">
        <f xml:space="preserve"> LEN(小韻資料表[[#This Row],[小韻字集]])</f>
        <v>18</v>
      </c>
      <c r="I3545" s="205" cm="1">
        <f t="array" ref="I3545" xml:space="preserve"> MATCH(TRUE, ISNUMBER( SEARCH( LEFT(小韻資料表[[#This Row],[切語]],1), 切語上字資料表[切語上字]) ), 0)</f>
        <v>30</v>
      </c>
      <c r="J3545" s="210" t="str" cm="1">
        <f t="array" ref="J3545" xml:space="preserve"> INDEX(切語上字資料表[聲母], 小韻資料表[[#This Row],[上字表識別號]])</f>
        <v>照</v>
      </c>
      <c r="K3545" s="210" t="str" cm="1">
        <f t="array" ref="K3545" xml:space="preserve"> INDEX(切語上字資料表[聲母拼音碼], 小韻資料表[[#This Row],[上字表識別號]])</f>
        <v>c</v>
      </c>
      <c r="L3545" s="210" t="str" cm="1">
        <f t="array" ref="L3545" xml:space="preserve"> INDEX(切語上字資料表[清濁], 小韻資料表[[#This Row],[上字表識別號]])</f>
        <v>全清</v>
      </c>
      <c r="M3545" s="223" t="str" cm="1">
        <f t="array" ref="M3545" xml:space="preserve"> INDEX(切語上字資料表[發送收], 小韻資料表[[#This Row],[上字表識別號]])</f>
        <v>發聲</v>
      </c>
      <c r="N3545" s="205" cm="1">
        <f t="array" ref="N3545" xml:space="preserve"> MATCH(TRUE, ISNUMBER( SEARCH( RIGHT(小韻資料表[[#This Row],[切語]],1), 切語下字資料表[切語下字]) ), 0)</f>
        <v>244</v>
      </c>
      <c r="O3545" s="207" t="str" cm="1">
        <f t="array" ref="O3545" xml:space="preserve"> INDEX(切語下字資料表[韻母], 小韻資料表[[#This Row],[下字表識別號]])</f>
        <v>藥開3</v>
      </c>
      <c r="P3545" s="207" t="str" cm="1">
        <f t="array" ref="P3545" xml:space="preserve"> INDEX(切語下字資料表[韻母拼音碼], 小韻資料表[[#This Row],[下字表識別號]])</f>
        <v>iok</v>
      </c>
      <c r="Q3545" s="210" t="str" cm="1">
        <f t="array" ref="Q3545" xml:space="preserve"> INDEX(設定表!$C$19:$C$23, INT( LEFT(小韻資料表[[#This Row],[目次編碼]],1) ))</f>
        <v>入</v>
      </c>
      <c r="R3545" s="210">
        <f xml:space="preserve">  INDEX(設定表!$C$8:$C$15, MATCH( (RIGHT(小韻資料表[[#This Row],[清濁]]) &amp; 小韻資料表[[#This Row],[調]]), 設定表!$B$8:$B$15, 0))</f>
        <v>4</v>
      </c>
      <c r="S3545" s="205" t="s">
        <v>309</v>
      </c>
      <c r="T3545" s="205" t="s">
        <v>309</v>
      </c>
      <c r="U3545" s="226" t="s">
        <v>309</v>
      </c>
      <c r="V3545" s="146" t="s">
        <v>309</v>
      </c>
      <c r="X3545" s="135"/>
      <c r="Y3545" s="135"/>
      <c r="AA3545" s="135"/>
      <c r="AB3545" s="134"/>
      <c r="AC3545" s="135"/>
      <c r="AD3545" s="135"/>
      <c r="AH3545" s="135"/>
      <c r="AI3545" s="135"/>
    </row>
    <row r="3546" spans="1:35" ht="31.5">
      <c r="A3546" s="205">
        <v>3542</v>
      </c>
      <c r="B3546" s="206" t="s">
        <v>12064</v>
      </c>
      <c r="C3546" s="207" t="str">
        <f xml:space="preserve"> _xlfn.CONCAT(小韻資料表[[#This Row],[聲母拼音碼]],小韻資料表[[#This Row],[韻母拼音碼]],小韻資料表[[#This Row],[調號]])</f>
        <v>siok4</v>
      </c>
      <c r="D3546" s="206" t="s">
        <v>12065</v>
      </c>
      <c r="E3546" s="208" t="s">
        <v>940</v>
      </c>
      <c r="F3546" s="205">
        <v>5</v>
      </c>
      <c r="G3546" s="209" t="s">
        <v>12066</v>
      </c>
      <c r="H3546" s="205">
        <f xml:space="preserve"> LEN(小韻資料表[[#This Row],[小韻字集]])</f>
        <v>7</v>
      </c>
      <c r="I3546" s="205" cm="1">
        <f t="array" ref="I3546" xml:space="preserve"> MATCH(TRUE, ISNUMBER( SEARCH( LEFT(小韻資料表[[#This Row],[切語]],1), 切語上字資料表[切語上字]) ), 0)</f>
        <v>33</v>
      </c>
      <c r="J3546" s="210" t="str" cm="1">
        <f t="array" ref="J3546" xml:space="preserve"> INDEX(切語上字資料表[聲母], 小韻資料表[[#This Row],[上字表識別號]])</f>
        <v>審</v>
      </c>
      <c r="K3546" s="210" t="str" cm="1">
        <f t="array" ref="K3546" xml:space="preserve"> INDEX(切語上字資料表[聲母拼音碼], 小韻資料表[[#This Row],[上字表識別號]])</f>
        <v>s</v>
      </c>
      <c r="L3546" s="210" t="str" cm="1">
        <f t="array" ref="L3546" xml:space="preserve"> INDEX(切語上字資料表[清濁], 小韻資料表[[#This Row],[上字表識別號]])</f>
        <v>全清</v>
      </c>
      <c r="M3546" s="223" t="str" cm="1">
        <f t="array" ref="M3546" xml:space="preserve"> INDEX(切語上字資料表[發送收], 小韻資料表[[#This Row],[上字表識別號]])</f>
        <v>送氣</v>
      </c>
      <c r="N3546" s="205" cm="1">
        <f t="array" ref="N3546" xml:space="preserve"> MATCH(TRUE, ISNUMBER( SEARCH( RIGHT(小韻資料表[[#This Row],[切語]],1), 切語下字資料表[切語下字]) ), 0)</f>
        <v>244</v>
      </c>
      <c r="O3546" s="207" t="str" cm="1">
        <f t="array" ref="O3546" xml:space="preserve"> INDEX(切語下字資料表[韻母], 小韻資料表[[#This Row],[下字表識別號]])</f>
        <v>藥開3</v>
      </c>
      <c r="P3546" s="207" t="str" cm="1">
        <f t="array" ref="P3546" xml:space="preserve"> INDEX(切語下字資料表[韻母拼音碼], 小韻資料表[[#This Row],[下字表識別號]])</f>
        <v>iok</v>
      </c>
      <c r="Q3546" s="210" t="str" cm="1">
        <f t="array" ref="Q3546" xml:space="preserve"> INDEX(設定表!$C$19:$C$23, INT( LEFT(小韻資料表[[#This Row],[目次編碼]],1) ))</f>
        <v>入</v>
      </c>
      <c r="R3546" s="210">
        <f xml:space="preserve">  INDEX(設定表!$C$8:$C$15, MATCH( (RIGHT(小韻資料表[[#This Row],[清濁]]) &amp; 小韻資料表[[#This Row],[調]]), 設定表!$B$8:$B$15, 0))</f>
        <v>4</v>
      </c>
      <c r="S3546" s="205" t="s">
        <v>309</v>
      </c>
      <c r="T3546" s="205" t="s">
        <v>309</v>
      </c>
      <c r="U3546" s="226" t="s">
        <v>309</v>
      </c>
      <c r="V3546" s="147" t="s">
        <v>309</v>
      </c>
      <c r="X3546" s="135"/>
      <c r="Y3546" s="135"/>
      <c r="AA3546" s="135"/>
      <c r="AB3546" s="134"/>
      <c r="AC3546" s="135"/>
      <c r="AD3546" s="135"/>
      <c r="AH3546" s="135"/>
      <c r="AI3546" s="135"/>
    </row>
    <row r="3547" spans="1:35" ht="31.5">
      <c r="A3547" s="205">
        <v>3543</v>
      </c>
      <c r="B3547" s="206" t="s">
        <v>12067</v>
      </c>
      <c r="C3547" s="207" t="str">
        <f xml:space="preserve"> _xlfn.CONCAT(小韻資料表[[#This Row],[聲母拼音碼]],小韻資料表[[#This Row],[韻母拼音碼]],小韻資料表[[#This Row],[調號]])</f>
        <v>jiok8</v>
      </c>
      <c r="D3547" s="206" t="s">
        <v>4014</v>
      </c>
      <c r="E3547" s="208" t="s">
        <v>940</v>
      </c>
      <c r="F3547" s="205">
        <v>6</v>
      </c>
      <c r="G3547" s="209" t="s">
        <v>12068</v>
      </c>
      <c r="H3547" s="205">
        <f xml:space="preserve"> LEN(小韻資料表[[#This Row],[小韻字集]])</f>
        <v>12</v>
      </c>
      <c r="I3547" s="205" cm="1">
        <f t="array" ref="I3547" xml:space="preserve"> MATCH(TRUE, ISNUMBER( SEARCH( LEFT(小韻資料表[[#This Row],[切語]],1), 切語上字資料表[切語上字]) ), 0)</f>
        <v>41</v>
      </c>
      <c r="J3547" s="210" t="str" cm="1">
        <f t="array" ref="J3547" xml:space="preserve"> INDEX(切語上字資料表[聲母], 小韻資料表[[#This Row],[上字表識別號]])</f>
        <v>日</v>
      </c>
      <c r="K3547" s="210" t="str" cm="1">
        <f t="array" ref="K3547" xml:space="preserve"> INDEX(切語上字資料表[聲母拼音碼], 小韻資料表[[#This Row],[上字表識別號]])</f>
        <v>j</v>
      </c>
      <c r="L3547" s="210" t="str" cm="1">
        <f t="array" ref="L3547" xml:space="preserve"> INDEX(切語上字資料表[清濁], 小韻資料表[[#This Row],[上字表識別號]])</f>
        <v>次濁</v>
      </c>
      <c r="M3547" s="223" t="str" cm="1">
        <f t="array" ref="M3547" xml:space="preserve"> INDEX(切語上字資料表[發送收], 小韻資料表[[#This Row],[上字表識別號]])</f>
        <v>收聲</v>
      </c>
      <c r="N3547" s="205" cm="1">
        <f t="array" ref="N3547" xml:space="preserve"> MATCH(TRUE, ISNUMBER( SEARCH( RIGHT(小韻資料表[[#This Row],[切語]],1), 切語下字資料表[切語下字]) ), 0)</f>
        <v>244</v>
      </c>
      <c r="O3547" s="207" t="str" cm="1">
        <f t="array" ref="O3547" xml:space="preserve"> INDEX(切語下字資料表[韻母], 小韻資料表[[#This Row],[下字表識別號]])</f>
        <v>藥開3</v>
      </c>
      <c r="P3547" s="207" t="str" cm="1">
        <f t="array" ref="P3547" xml:space="preserve"> INDEX(切語下字資料表[韻母拼音碼], 小韻資料表[[#This Row],[下字表識別號]])</f>
        <v>iok</v>
      </c>
      <c r="Q3547" s="210" t="str" cm="1">
        <f t="array" ref="Q3547" xml:space="preserve"> INDEX(設定表!$C$19:$C$23, INT( LEFT(小韻資料表[[#This Row],[目次編碼]],1) ))</f>
        <v>入</v>
      </c>
      <c r="R3547" s="210">
        <f xml:space="preserve">  INDEX(設定表!$C$8:$C$15, MATCH( (RIGHT(小韻資料表[[#This Row],[清濁]]) &amp; 小韻資料表[[#This Row],[調]]), 設定表!$B$8:$B$15, 0))</f>
        <v>8</v>
      </c>
      <c r="S3547" s="205" t="s">
        <v>309</v>
      </c>
      <c r="T3547" s="205" t="s">
        <v>309</v>
      </c>
      <c r="U3547" s="226" t="s">
        <v>309</v>
      </c>
      <c r="V3547" s="146" t="s">
        <v>309</v>
      </c>
      <c r="X3547" s="135"/>
      <c r="Y3547" s="135"/>
      <c r="AA3547" s="135"/>
      <c r="AB3547" s="134"/>
      <c r="AC3547" s="135"/>
      <c r="AD3547" s="135"/>
      <c r="AH3547" s="135"/>
      <c r="AI3547" s="135"/>
    </row>
    <row r="3548" spans="1:35" ht="31.5">
      <c r="A3548" s="205">
        <v>3544</v>
      </c>
      <c r="B3548" s="206" t="s">
        <v>12069</v>
      </c>
      <c r="C3548" s="207" t="str">
        <f xml:space="preserve"> _xlfn.CONCAT(小韻資料表[[#This Row],[聲母拼音碼]],小韻資料表[[#This Row],[韻母拼音碼]],小韻資料表[[#This Row],[調號]])</f>
        <v>chiok4</v>
      </c>
      <c r="D3548" s="206" t="s">
        <v>12070</v>
      </c>
      <c r="E3548" s="208" t="s">
        <v>940</v>
      </c>
      <c r="F3548" s="205">
        <v>7</v>
      </c>
      <c r="G3548" s="209" t="s">
        <v>12071</v>
      </c>
      <c r="H3548" s="205">
        <f xml:space="preserve"> LEN(小韻資料表[[#This Row],[小韻字集]])</f>
        <v>4</v>
      </c>
      <c r="I3548" s="205" cm="1">
        <f t="array" ref="I3548" xml:space="preserve"> MATCH(TRUE, ISNUMBER( SEARCH( LEFT(小韻資料表[[#This Row],[切語]],1), 切語上字資料表[切語上字]) ), 0)</f>
        <v>31</v>
      </c>
      <c r="J3548" s="210" t="str" cm="1">
        <f t="array" ref="J3548" xml:space="preserve"> INDEX(切語上字資料表[聲母], 小韻資料表[[#This Row],[上字表識別號]])</f>
        <v>穿</v>
      </c>
      <c r="K3548" s="210" t="str" cm="1">
        <f t="array" ref="K3548" xml:space="preserve"> INDEX(切語上字資料表[聲母拼音碼], 小韻資料表[[#This Row],[上字表識別號]])</f>
        <v>ch</v>
      </c>
      <c r="L3548" s="210" t="str" cm="1">
        <f t="array" ref="L3548" xml:space="preserve"> INDEX(切語上字資料表[清濁], 小韻資料表[[#This Row],[上字表識別號]])</f>
        <v>次清</v>
      </c>
      <c r="M3548" s="223" t="str" cm="1">
        <f t="array" ref="M3548" xml:space="preserve"> INDEX(切語上字資料表[發送收], 小韻資料表[[#This Row],[上字表識別號]])</f>
        <v>送氣</v>
      </c>
      <c r="N3548" s="205" cm="1">
        <f t="array" ref="N3548" xml:space="preserve"> MATCH(TRUE, ISNUMBER( SEARCH( RIGHT(小韻資料表[[#This Row],[切語]],1), 切語下字資料表[切語下字]) ), 0)</f>
        <v>244</v>
      </c>
      <c r="O3548" s="207" t="str" cm="1">
        <f t="array" ref="O3548" xml:space="preserve"> INDEX(切語下字資料表[韻母], 小韻資料表[[#This Row],[下字表識別號]])</f>
        <v>藥開3</v>
      </c>
      <c r="P3548" s="207" t="str" cm="1">
        <f t="array" ref="P3548" xml:space="preserve"> INDEX(切語下字資料表[韻母拼音碼], 小韻資料表[[#This Row],[下字表識別號]])</f>
        <v>iok</v>
      </c>
      <c r="Q3548" s="210" t="str" cm="1">
        <f t="array" ref="Q3548" xml:space="preserve"> INDEX(設定表!$C$19:$C$23, INT( LEFT(小韻資料表[[#This Row],[目次編碼]],1) ))</f>
        <v>入</v>
      </c>
      <c r="R3548" s="210">
        <f xml:space="preserve">  INDEX(設定表!$C$8:$C$15, MATCH( (RIGHT(小韻資料表[[#This Row],[清濁]]) &amp; 小韻資料表[[#This Row],[調]]), 設定表!$B$8:$B$15, 0))</f>
        <v>4</v>
      </c>
      <c r="S3548" s="205" t="s">
        <v>309</v>
      </c>
      <c r="T3548" s="205" t="s">
        <v>309</v>
      </c>
      <c r="U3548" s="226" t="s">
        <v>309</v>
      </c>
      <c r="V3548" s="147" t="s">
        <v>309</v>
      </c>
      <c r="X3548" s="135"/>
      <c r="Y3548" s="135"/>
      <c r="AA3548" s="135"/>
      <c r="AB3548" s="134"/>
      <c r="AC3548" s="135"/>
      <c r="AD3548" s="135"/>
      <c r="AH3548" s="135"/>
      <c r="AI3548" s="135"/>
    </row>
    <row r="3549" spans="1:35" ht="31.5">
      <c r="A3549" s="205">
        <v>3545</v>
      </c>
      <c r="B3549" s="206" t="s">
        <v>12072</v>
      </c>
      <c r="C3549" s="207" t="str">
        <f xml:space="preserve"> _xlfn.CONCAT(小韻資料表[[#This Row],[聲母拼音碼]],小韻資料表[[#This Row],[韻母拼音碼]],小韻資料表[[#This Row],[調號]])</f>
        <v>Øiok4</v>
      </c>
      <c r="D3549" s="206" t="s">
        <v>12073</v>
      </c>
      <c r="E3549" s="208" t="s">
        <v>940</v>
      </c>
      <c r="F3549" s="205">
        <v>8</v>
      </c>
      <c r="G3549" s="209" t="s">
        <v>12074</v>
      </c>
      <c r="H3549" s="205">
        <f xml:space="preserve"> LEN(小韻資料表[[#This Row],[小韻字集]])</f>
        <v>2</v>
      </c>
      <c r="I3549" s="205" cm="1">
        <f t="array" ref="I3549" xml:space="preserve"> MATCH(TRUE, ISNUMBER( SEARCH( LEFT(小韻資料表[[#This Row],[切語]],1), 切語上字資料表[切語上字]) ), 0)</f>
        <v>35</v>
      </c>
      <c r="J3549" s="210" t="str" cm="1">
        <f t="array" ref="J3549" xml:space="preserve"> INDEX(切語上字資料表[聲母], 小韻資料表[[#This Row],[上字表識別號]])</f>
        <v>影</v>
      </c>
      <c r="K3549" s="210" t="str" cm="1">
        <f t="array" ref="K3549" xml:space="preserve"> INDEX(切語上字資料表[聲母拼音碼], 小韻資料表[[#This Row],[上字表識別號]])</f>
        <v>Ø</v>
      </c>
      <c r="L3549" s="210" t="str" cm="1">
        <f t="array" ref="L3549" xml:space="preserve"> INDEX(切語上字資料表[清濁], 小韻資料表[[#This Row],[上字表識別號]])</f>
        <v>全清</v>
      </c>
      <c r="M3549" s="223" t="str" cm="1">
        <f t="array" ref="M3549" xml:space="preserve"> INDEX(切語上字資料表[發送收], 小韻資料表[[#This Row],[上字表識別號]])</f>
        <v>發聲</v>
      </c>
      <c r="N3549" s="205" cm="1">
        <f t="array" ref="N3549" xml:space="preserve"> MATCH(TRUE, ISNUMBER( SEARCH( RIGHT(小韻資料表[[#This Row],[切語]],1), 切語下字資料表[切語下字]) ), 0)</f>
        <v>244</v>
      </c>
      <c r="O3549" s="207" t="str" cm="1">
        <f t="array" ref="O3549" xml:space="preserve"> INDEX(切語下字資料表[韻母], 小韻資料表[[#This Row],[下字表識別號]])</f>
        <v>藥開3</v>
      </c>
      <c r="P3549" s="207" t="str" cm="1">
        <f t="array" ref="P3549" xml:space="preserve"> INDEX(切語下字資料表[韻母拼音碼], 小韻資料表[[#This Row],[下字表識別號]])</f>
        <v>iok</v>
      </c>
      <c r="Q3549" s="210" t="str" cm="1">
        <f t="array" ref="Q3549" xml:space="preserve"> INDEX(設定表!$C$19:$C$23, INT( LEFT(小韻資料表[[#This Row],[目次編碼]],1) ))</f>
        <v>入</v>
      </c>
      <c r="R3549" s="210">
        <f xml:space="preserve">  INDEX(設定表!$C$8:$C$15, MATCH( (RIGHT(小韻資料表[[#This Row],[清濁]]) &amp; 小韻資料表[[#This Row],[調]]), 設定表!$B$8:$B$15, 0))</f>
        <v>4</v>
      </c>
      <c r="S3549" s="205" t="s">
        <v>309</v>
      </c>
      <c r="T3549" s="205" t="s">
        <v>309</v>
      </c>
      <c r="U3549" s="226" t="s">
        <v>309</v>
      </c>
      <c r="V3549" s="146" t="s">
        <v>309</v>
      </c>
      <c r="X3549" s="135"/>
      <c r="Y3549" s="135"/>
      <c r="AA3549" s="135"/>
      <c r="AB3549" s="134"/>
      <c r="AC3549" s="135"/>
      <c r="AD3549" s="135"/>
      <c r="AH3549" s="135"/>
      <c r="AI3549" s="135"/>
    </row>
    <row r="3550" spans="1:35" ht="31.5">
      <c r="A3550" s="205">
        <v>3546</v>
      </c>
      <c r="B3550" s="206" t="s">
        <v>12075</v>
      </c>
      <c r="C3550" s="207" t="str">
        <f xml:space="preserve"> _xlfn.CONCAT(小韻資料表[[#This Row],[聲母拼音碼]],小韻資料表[[#This Row],[韻母拼音碼]],小韻資料表[[#This Row],[調號]])</f>
        <v>khiok4</v>
      </c>
      <c r="D3550" s="206" t="s">
        <v>12076</v>
      </c>
      <c r="E3550" s="208" t="s">
        <v>940</v>
      </c>
      <c r="F3550" s="205">
        <v>9</v>
      </c>
      <c r="G3550" s="209" t="s">
        <v>12077</v>
      </c>
      <c r="H3550" s="205">
        <f xml:space="preserve"> LEN(小韻資料表[[#This Row],[小韻字集]])</f>
        <v>6</v>
      </c>
      <c r="I3550" s="205" cm="1">
        <f t="array" ref="I3550" xml:space="preserve"> MATCH(TRUE, ISNUMBER( SEARCH( LEFT(小韻資料表[[#This Row],[切語]],1), 切語上字資料表[切語上字]) ), 0)</f>
        <v>2</v>
      </c>
      <c r="J3550" s="210" t="str" cm="1">
        <f t="array" ref="J3550" xml:space="preserve"> INDEX(切語上字資料表[聲母], 小韻資料表[[#This Row],[上字表識別號]])</f>
        <v>溪</v>
      </c>
      <c r="K3550" s="210" t="str" cm="1">
        <f t="array" ref="K3550" xml:space="preserve"> INDEX(切語上字資料表[聲母拼音碼], 小韻資料表[[#This Row],[上字表識別號]])</f>
        <v>kh</v>
      </c>
      <c r="L3550" s="210" t="str" cm="1">
        <f t="array" ref="L3550" xml:space="preserve"> INDEX(切語上字資料表[清濁], 小韻資料表[[#This Row],[上字表識別號]])</f>
        <v>次清</v>
      </c>
      <c r="M3550" s="223" t="str" cm="1">
        <f t="array" ref="M3550" xml:space="preserve"> INDEX(切語上字資料表[發送收], 小韻資料表[[#This Row],[上字表識別號]])</f>
        <v>送氣</v>
      </c>
      <c r="N3550" s="205" cm="1">
        <f t="array" ref="N3550" xml:space="preserve"> MATCH(TRUE, ISNUMBER( SEARCH( RIGHT(小韻資料表[[#This Row],[切語]],1), 切語下字資料表[切語下字]) ), 0)</f>
        <v>244</v>
      </c>
      <c r="O3550" s="207" t="str" cm="1">
        <f t="array" ref="O3550" xml:space="preserve"> INDEX(切語下字資料表[韻母], 小韻資料表[[#This Row],[下字表識別號]])</f>
        <v>藥開3</v>
      </c>
      <c r="P3550" s="207" t="str" cm="1">
        <f t="array" ref="P3550" xml:space="preserve"> INDEX(切語下字資料表[韻母拼音碼], 小韻資料表[[#This Row],[下字表識別號]])</f>
        <v>iok</v>
      </c>
      <c r="Q3550" s="210" t="str" cm="1">
        <f t="array" ref="Q3550" xml:space="preserve"> INDEX(設定表!$C$19:$C$23, INT( LEFT(小韻資料表[[#This Row],[目次編碼]],1) ))</f>
        <v>入</v>
      </c>
      <c r="R3550" s="210">
        <f xml:space="preserve">  INDEX(設定表!$C$8:$C$15, MATCH( (RIGHT(小韻資料表[[#This Row],[清濁]]) &amp; 小韻資料表[[#This Row],[調]]), 設定表!$B$8:$B$15, 0))</f>
        <v>4</v>
      </c>
      <c r="S3550" s="205" t="s">
        <v>309</v>
      </c>
      <c r="T3550" s="205" t="s">
        <v>309</v>
      </c>
      <c r="U3550" s="226" t="s">
        <v>309</v>
      </c>
      <c r="V3550" s="147" t="s">
        <v>309</v>
      </c>
      <c r="X3550" s="135"/>
      <c r="Y3550" s="135"/>
      <c r="AA3550" s="135"/>
      <c r="AB3550" s="134"/>
      <c r="AC3550" s="135"/>
      <c r="AD3550" s="135"/>
      <c r="AH3550" s="135"/>
      <c r="AI3550" s="135"/>
    </row>
    <row r="3551" spans="1:35" ht="31.5">
      <c r="A3551" s="205">
        <v>3547</v>
      </c>
      <c r="B3551" s="206" t="s">
        <v>12078</v>
      </c>
      <c r="C3551" s="207" t="str">
        <f xml:space="preserve"> _xlfn.CONCAT(小韻資料表[[#This Row],[聲母拼音碼]],小韻資料表[[#This Row],[韻母拼音碼]],小韻資料表[[#This Row],[調號]])</f>
        <v>giok8</v>
      </c>
      <c r="D3551" s="206" t="s">
        <v>12079</v>
      </c>
      <c r="E3551" s="208" t="s">
        <v>940</v>
      </c>
      <c r="F3551" s="205">
        <v>10</v>
      </c>
      <c r="G3551" s="209" t="s">
        <v>12080</v>
      </c>
      <c r="H3551" s="205">
        <f xml:space="preserve"> LEN(小韻資料表[[#This Row],[小韻字集]])</f>
        <v>3</v>
      </c>
      <c r="I3551" s="205" cm="1">
        <f t="array" ref="I3551" xml:space="preserve"> MATCH(TRUE, ISNUMBER( SEARCH( LEFT(小韻資料表[[#This Row],[切語]],1), 切語上字資料表[切語上字]) ), 0)</f>
        <v>4</v>
      </c>
      <c r="J3551" s="210" t="str" cm="1">
        <f t="array" ref="J3551" xml:space="preserve"> INDEX(切語上字資料表[聲母], 小韻資料表[[#This Row],[上字表識別號]])</f>
        <v>疑</v>
      </c>
      <c r="K3551" s="210" t="str" cm="1">
        <f t="array" ref="K3551" xml:space="preserve"> INDEX(切語上字資料表[聲母拼音碼], 小韻資料表[[#This Row],[上字表識別號]])</f>
        <v>g</v>
      </c>
      <c r="L3551" s="210" t="str" cm="1">
        <f t="array" ref="L3551" xml:space="preserve"> INDEX(切語上字資料表[清濁], 小韻資料表[[#This Row],[上字表識別號]])</f>
        <v>次濁</v>
      </c>
      <c r="M3551" s="223" t="str" cm="1">
        <f t="array" ref="M3551" xml:space="preserve"> INDEX(切語上字資料表[發送收], 小韻資料表[[#This Row],[上字表識別號]])</f>
        <v>收聲</v>
      </c>
      <c r="N3551" s="205" cm="1">
        <f t="array" ref="N3551" xml:space="preserve"> MATCH(TRUE, ISNUMBER( SEARCH( RIGHT(小韻資料表[[#This Row],[切語]],1), 切語下字資料表[切語下字]) ), 0)</f>
        <v>244</v>
      </c>
      <c r="O3551" s="207" t="str" cm="1">
        <f t="array" ref="O3551" xml:space="preserve"> INDEX(切語下字資料表[韻母], 小韻資料表[[#This Row],[下字表識別號]])</f>
        <v>藥開3</v>
      </c>
      <c r="P3551" s="207" t="str" cm="1">
        <f t="array" ref="P3551" xml:space="preserve"> INDEX(切語下字資料表[韻母拼音碼], 小韻資料表[[#This Row],[下字表識別號]])</f>
        <v>iok</v>
      </c>
      <c r="Q3551" s="210" t="str" cm="1">
        <f t="array" ref="Q3551" xml:space="preserve"> INDEX(設定表!$C$19:$C$23, INT( LEFT(小韻資料表[[#This Row],[目次編碼]],1) ))</f>
        <v>入</v>
      </c>
      <c r="R3551" s="210">
        <f xml:space="preserve">  INDEX(設定表!$C$8:$C$15, MATCH( (RIGHT(小韻資料表[[#This Row],[清濁]]) &amp; 小韻資料表[[#This Row],[調]]), 設定表!$B$8:$B$15, 0))</f>
        <v>8</v>
      </c>
      <c r="S3551" s="205" t="s">
        <v>309</v>
      </c>
      <c r="T3551" s="205" t="s">
        <v>309</v>
      </c>
      <c r="U3551" s="226" t="s">
        <v>309</v>
      </c>
      <c r="V3551" s="146" t="s">
        <v>309</v>
      </c>
      <c r="X3551" s="135"/>
      <c r="Y3551" s="135"/>
      <c r="AA3551" s="135"/>
      <c r="AB3551" s="134"/>
      <c r="AC3551" s="135"/>
      <c r="AD3551" s="135"/>
      <c r="AH3551" s="135"/>
      <c r="AI3551" s="135"/>
    </row>
    <row r="3552" spans="1:35" ht="31.5">
      <c r="A3552" s="205">
        <v>3548</v>
      </c>
      <c r="B3552" s="206" t="s">
        <v>12081</v>
      </c>
      <c r="C3552" s="207" t="str">
        <f xml:space="preserve"> _xlfn.CONCAT(小韻資料表[[#This Row],[聲母拼音碼]],小韻資料表[[#This Row],[韻母拼音碼]],小韻資料表[[#This Row],[調號]])</f>
        <v>siok8</v>
      </c>
      <c r="D3552" s="206" t="s">
        <v>12082</v>
      </c>
      <c r="E3552" s="208" t="s">
        <v>940</v>
      </c>
      <c r="F3552" s="205">
        <v>11</v>
      </c>
      <c r="G3552" s="209" t="s">
        <v>12083</v>
      </c>
      <c r="H3552" s="205">
        <f xml:space="preserve"> LEN(小韻資料表[[#This Row],[小韻字集]])</f>
        <v>6</v>
      </c>
      <c r="I3552" s="205" cm="1">
        <f t="array" ref="I3552" xml:space="preserve"> MATCH(TRUE, ISNUMBER( SEARCH( LEFT(小韻資料表[[#This Row],[切語]],1), 切語上字資料表[切語上字]) ), 0)</f>
        <v>34</v>
      </c>
      <c r="J3552" s="210" t="str" cm="1">
        <f t="array" ref="J3552" xml:space="preserve"> INDEX(切語上字資料表[聲母], 小韻資料表[[#This Row],[上字表識別號]])</f>
        <v>禪</v>
      </c>
      <c r="K3552" s="210" t="str" cm="1">
        <f t="array" ref="K3552" xml:space="preserve"> INDEX(切語上字資料表[聲母拼音碼], 小韻資料表[[#This Row],[上字表識別號]])</f>
        <v>s</v>
      </c>
      <c r="L3552" s="210" t="str" cm="1">
        <f t="array" ref="L3552" xml:space="preserve"> INDEX(切語上字資料表[清濁], 小韻資料表[[#This Row],[上字表識別號]])</f>
        <v>全濁</v>
      </c>
      <c r="M3552" s="223" cm="1">
        <f t="array" ref="M3552" xml:space="preserve"> INDEX(切語上字資料表[發送收], 小韻資料表[[#This Row],[上字表識別號]])</f>
        <v>0</v>
      </c>
      <c r="N3552" s="205" cm="1">
        <f t="array" ref="N3552" xml:space="preserve"> MATCH(TRUE, ISNUMBER( SEARCH( RIGHT(小韻資料表[[#This Row],[切語]],1), 切語下字資料表[切語下字]) ), 0)</f>
        <v>244</v>
      </c>
      <c r="O3552" s="207" t="str" cm="1">
        <f t="array" ref="O3552" xml:space="preserve"> INDEX(切語下字資料表[韻母], 小韻資料表[[#This Row],[下字表識別號]])</f>
        <v>藥開3</v>
      </c>
      <c r="P3552" s="207" t="str" cm="1">
        <f t="array" ref="P3552" xml:space="preserve"> INDEX(切語下字資料表[韻母拼音碼], 小韻資料表[[#This Row],[下字表識別號]])</f>
        <v>iok</v>
      </c>
      <c r="Q3552" s="210" t="str" cm="1">
        <f t="array" ref="Q3552" xml:space="preserve"> INDEX(設定表!$C$19:$C$23, INT( LEFT(小韻資料表[[#This Row],[目次編碼]],1) ))</f>
        <v>入</v>
      </c>
      <c r="R3552" s="210">
        <f xml:space="preserve">  INDEX(設定表!$C$8:$C$15, MATCH( (RIGHT(小韻資料表[[#This Row],[清濁]]) &amp; 小韻資料表[[#This Row],[調]]), 設定表!$B$8:$B$15, 0))</f>
        <v>8</v>
      </c>
      <c r="S3552" s="205" t="s">
        <v>309</v>
      </c>
      <c r="T3552" s="205" t="s">
        <v>309</v>
      </c>
      <c r="U3552" s="226" t="s">
        <v>309</v>
      </c>
      <c r="V3552" s="147" t="s">
        <v>309</v>
      </c>
      <c r="X3552" s="135"/>
      <c r="Y3552" s="135"/>
      <c r="AA3552" s="135"/>
      <c r="AB3552" s="134"/>
      <c r="AC3552" s="135"/>
      <c r="AD3552" s="135"/>
      <c r="AH3552" s="135"/>
      <c r="AI3552" s="135"/>
    </row>
    <row r="3553" spans="1:35" ht="31.5">
      <c r="A3553" s="205">
        <v>3549</v>
      </c>
      <c r="B3553" s="206" t="s">
        <v>12084</v>
      </c>
      <c r="C3553" s="207" t="str">
        <f xml:space="preserve"> _xlfn.CONCAT(小韻資料表[[#This Row],[聲母拼音碼]],小韻資料表[[#This Row],[韻母拼音碼]],小韻資料表[[#This Row],[調號]])</f>
        <v>thiok4</v>
      </c>
      <c r="D3553" s="206" t="s">
        <v>12085</v>
      </c>
      <c r="E3553" s="208" t="s">
        <v>940</v>
      </c>
      <c r="F3553" s="205">
        <v>12</v>
      </c>
      <c r="G3553" s="209" t="s">
        <v>12086</v>
      </c>
      <c r="H3553" s="205">
        <f xml:space="preserve"> LEN(小韻資料表[[#This Row],[小韻字集]])</f>
        <v>7</v>
      </c>
      <c r="I3553" s="205" cm="1">
        <f t="array" ref="I3553" xml:space="preserve"> MATCH(TRUE, ISNUMBER( SEARCH( LEFT(小韻資料表[[#This Row],[切語]],1), 切語上字資料表[切語上字]) ), 0)</f>
        <v>10</v>
      </c>
      <c r="J3553" s="210" t="str" cm="1">
        <f t="array" ref="J3553" xml:space="preserve"> INDEX(切語上字資料表[聲母], 小韻資料表[[#This Row],[上字表識別號]])</f>
        <v>徹</v>
      </c>
      <c r="K3553" s="210" t="str" cm="1">
        <f t="array" ref="K3553" xml:space="preserve"> INDEX(切語上字資料表[聲母拼音碼], 小韻資料表[[#This Row],[上字表識別號]])</f>
        <v>th</v>
      </c>
      <c r="L3553" s="210" t="str" cm="1">
        <f t="array" ref="L3553" xml:space="preserve"> INDEX(切語上字資料表[清濁], 小韻資料表[[#This Row],[上字表識別號]])</f>
        <v>次清</v>
      </c>
      <c r="M3553" s="223" t="str" cm="1">
        <f t="array" ref="M3553" xml:space="preserve"> INDEX(切語上字資料表[發送收], 小韻資料表[[#This Row],[上字表識別號]])</f>
        <v>送氣</v>
      </c>
      <c r="N3553" s="205" cm="1">
        <f t="array" ref="N3553" xml:space="preserve"> MATCH(TRUE, ISNUMBER( SEARCH( RIGHT(小韻資料表[[#This Row],[切語]],1), 切語下字資料表[切語下字]) ), 0)</f>
        <v>244</v>
      </c>
      <c r="O3553" s="207" t="str" cm="1">
        <f t="array" ref="O3553" xml:space="preserve"> INDEX(切語下字資料表[韻母], 小韻資料表[[#This Row],[下字表識別號]])</f>
        <v>藥開3</v>
      </c>
      <c r="P3553" s="207" t="str" cm="1">
        <f t="array" ref="P3553" xml:space="preserve"> INDEX(切語下字資料表[韻母拼音碼], 小韻資料表[[#This Row],[下字表識別號]])</f>
        <v>iok</v>
      </c>
      <c r="Q3553" s="210" t="str" cm="1">
        <f t="array" ref="Q3553" xml:space="preserve"> INDEX(設定表!$C$19:$C$23, INT( LEFT(小韻資料表[[#This Row],[目次編碼]],1) ))</f>
        <v>入</v>
      </c>
      <c r="R3553" s="210">
        <f xml:space="preserve">  INDEX(設定表!$C$8:$C$15, MATCH( (RIGHT(小韻資料表[[#This Row],[清濁]]) &amp; 小韻資料表[[#This Row],[調]]), 設定表!$B$8:$B$15, 0))</f>
        <v>4</v>
      </c>
      <c r="S3553" s="205" t="s">
        <v>309</v>
      </c>
      <c r="T3553" s="205" t="s">
        <v>309</v>
      </c>
      <c r="U3553" s="226" t="s">
        <v>309</v>
      </c>
      <c r="V3553" s="146" t="s">
        <v>309</v>
      </c>
      <c r="X3553" s="135"/>
      <c r="Y3553" s="135"/>
      <c r="AA3553" s="135"/>
      <c r="AB3553" s="134"/>
      <c r="AC3553" s="135"/>
      <c r="AD3553" s="135"/>
      <c r="AH3553" s="135"/>
      <c r="AI3553" s="135"/>
    </row>
    <row r="3554" spans="1:35" ht="31.5">
      <c r="A3554" s="205">
        <v>3550</v>
      </c>
      <c r="B3554" s="206" t="s">
        <v>12087</v>
      </c>
      <c r="C3554" s="207" t="str">
        <f xml:space="preserve"> _xlfn.CONCAT(小韻資料表[[#This Row],[聲母拼音碼]],小韻資料表[[#This Row],[韻母拼音碼]],小韻資料表[[#This Row],[調號]])</f>
        <v>siok4</v>
      </c>
      <c r="D3554" s="206" t="s">
        <v>12088</v>
      </c>
      <c r="E3554" s="208" t="s">
        <v>940</v>
      </c>
      <c r="F3554" s="205">
        <v>13</v>
      </c>
      <c r="G3554" s="209" t="s">
        <v>12088</v>
      </c>
      <c r="H3554" s="205">
        <f xml:space="preserve"> LEN(小韻資料表[[#This Row],[小韻字集]])</f>
        <v>1</v>
      </c>
      <c r="I3554" s="205" cm="1">
        <f t="array" ref="I3554" xml:space="preserve"> MATCH(TRUE, ISNUMBER( SEARCH( LEFT(小韻資料表[[#This Row],[切語]],1), 切語上字資料表[切語上字]) ), 0)</f>
        <v>24</v>
      </c>
      <c r="J3554" s="210" t="str" cm="1">
        <f t="array" ref="J3554" xml:space="preserve"> INDEX(切語上字資料表[聲母], 小韻資料表[[#This Row],[上字表識別號]])</f>
        <v>心</v>
      </c>
      <c r="K3554" s="210" t="str" cm="1">
        <f t="array" ref="K3554" xml:space="preserve"> INDEX(切語上字資料表[聲母拼音碼], 小韻資料表[[#This Row],[上字表識別號]])</f>
        <v>s</v>
      </c>
      <c r="L3554" s="210" t="str" cm="1">
        <f t="array" ref="L3554" xml:space="preserve"> INDEX(切語上字資料表[清濁], 小韻資料表[[#This Row],[上字表識別號]])</f>
        <v>全清</v>
      </c>
      <c r="M3554" s="223" t="str" cm="1">
        <f t="array" ref="M3554" xml:space="preserve"> INDEX(切語上字資料表[發送收], 小韻資料表[[#This Row],[上字表識別號]])</f>
        <v>送氣</v>
      </c>
      <c r="N3554" s="205" cm="1">
        <f t="array" ref="N3554" xml:space="preserve"> MATCH(TRUE, ISNUMBER( SEARCH( RIGHT(小韻資料表[[#This Row],[切語]],1), 切語下字資料表[切語下字]) ), 0)</f>
        <v>244</v>
      </c>
      <c r="O3554" s="207" t="str" cm="1">
        <f t="array" ref="O3554" xml:space="preserve"> INDEX(切語下字資料表[韻母], 小韻資料表[[#This Row],[下字表識別號]])</f>
        <v>藥開3</v>
      </c>
      <c r="P3554" s="207" t="str" cm="1">
        <f t="array" ref="P3554" xml:space="preserve"> INDEX(切語下字資料表[韻母拼音碼], 小韻資料表[[#This Row],[下字表識別號]])</f>
        <v>iok</v>
      </c>
      <c r="Q3554" s="210" t="str" cm="1">
        <f t="array" ref="Q3554" xml:space="preserve"> INDEX(設定表!$C$19:$C$23, INT( LEFT(小韻資料表[[#This Row],[目次編碼]],1) ))</f>
        <v>入</v>
      </c>
      <c r="R3554" s="210">
        <f xml:space="preserve">  INDEX(設定表!$C$8:$C$15, MATCH( (RIGHT(小韻資料表[[#This Row],[清濁]]) &amp; 小韻資料表[[#This Row],[調]]), 設定表!$B$8:$B$15, 0))</f>
        <v>4</v>
      </c>
      <c r="S3554" s="205" t="s">
        <v>309</v>
      </c>
      <c r="T3554" s="205" t="s">
        <v>309</v>
      </c>
      <c r="U3554" s="226" t="s">
        <v>309</v>
      </c>
      <c r="V3554" s="147" t="s">
        <v>309</v>
      </c>
      <c r="X3554" s="135"/>
      <c r="Y3554" s="135"/>
      <c r="AA3554" s="135"/>
      <c r="AB3554" s="134"/>
      <c r="AC3554" s="135"/>
      <c r="AD3554" s="135"/>
      <c r="AH3554" s="135"/>
      <c r="AI3554" s="135"/>
    </row>
    <row r="3555" spans="1:35" ht="31.5">
      <c r="A3555" s="205">
        <v>3551</v>
      </c>
      <c r="B3555" s="206" t="s">
        <v>12089</v>
      </c>
      <c r="C3555" s="207" t="str">
        <f xml:space="preserve"> _xlfn.CONCAT(小韻資料表[[#This Row],[聲母拼音碼]],小韻資料表[[#This Row],[韻母拼音碼]],小韻資料表[[#This Row],[調號]])</f>
        <v>ciok4</v>
      </c>
      <c r="D3555" s="206" t="s">
        <v>12090</v>
      </c>
      <c r="E3555" s="208" t="s">
        <v>940</v>
      </c>
      <c r="F3555" s="205">
        <v>14</v>
      </c>
      <c r="G3555" s="209" t="s">
        <v>12090</v>
      </c>
      <c r="H3555" s="205">
        <f xml:space="preserve"> LEN(小韻資料表[[#This Row],[小韻字集]])</f>
        <v>1</v>
      </c>
      <c r="I3555" s="205" cm="1">
        <f t="array" ref="I3555" xml:space="preserve"> MATCH(TRUE, ISNUMBER( SEARCH( LEFT(小韻資料表[[#This Row],[切語]],1), 切語上字資料表[切語上字]) ), 0)</f>
        <v>26</v>
      </c>
      <c r="J3555" s="210" t="str" cm="1">
        <f t="array" ref="J3555" xml:space="preserve"> INDEX(切語上字資料表[聲母], 小韻資料表[[#This Row],[上字表識別號]])</f>
        <v>莊</v>
      </c>
      <c r="K3555" s="210" t="str" cm="1">
        <f t="array" ref="K3555" xml:space="preserve"> INDEX(切語上字資料表[聲母拼音碼], 小韻資料表[[#This Row],[上字表識別號]])</f>
        <v>c</v>
      </c>
      <c r="L3555" s="210" t="str" cm="1">
        <f t="array" ref="L3555" xml:space="preserve"> INDEX(切語上字資料表[清濁], 小韻資料表[[#This Row],[上字表識別號]])</f>
        <v>全清</v>
      </c>
      <c r="M3555" s="223" t="str" cm="1">
        <f t="array" ref="M3555" xml:space="preserve"> INDEX(切語上字資料表[發送收], 小韻資料表[[#This Row],[上字表識別號]])</f>
        <v>發聲</v>
      </c>
      <c r="N3555" s="205" cm="1">
        <f t="array" ref="N3555" xml:space="preserve"> MATCH(TRUE, ISNUMBER( SEARCH( RIGHT(小韻資料表[[#This Row],[切語]],1), 切語下字資料表[切語下字]) ), 0)</f>
        <v>244</v>
      </c>
      <c r="O3555" s="207" t="str" cm="1">
        <f t="array" ref="O3555" xml:space="preserve"> INDEX(切語下字資料表[韻母], 小韻資料表[[#This Row],[下字表識別號]])</f>
        <v>藥開3</v>
      </c>
      <c r="P3555" s="207" t="str" cm="1">
        <f t="array" ref="P3555" xml:space="preserve"> INDEX(切語下字資料表[韻母拼音碼], 小韻資料表[[#This Row],[下字表識別號]])</f>
        <v>iok</v>
      </c>
      <c r="Q3555" s="210" t="str" cm="1">
        <f t="array" ref="Q3555" xml:space="preserve"> INDEX(設定表!$C$19:$C$23, INT( LEFT(小韻資料表[[#This Row],[目次編碼]],1) ))</f>
        <v>入</v>
      </c>
      <c r="R3555" s="210">
        <f xml:space="preserve">  INDEX(設定表!$C$8:$C$15, MATCH( (RIGHT(小韻資料表[[#This Row],[清濁]]) &amp; 小韻資料表[[#This Row],[調]]), 設定表!$B$8:$B$15, 0))</f>
        <v>4</v>
      </c>
      <c r="S3555" s="205" t="s">
        <v>309</v>
      </c>
      <c r="T3555" s="205" t="s">
        <v>309</v>
      </c>
      <c r="U3555" s="226" t="s">
        <v>309</v>
      </c>
      <c r="V3555" s="146" t="s">
        <v>309</v>
      </c>
      <c r="X3555" s="135"/>
      <c r="Y3555" s="135"/>
      <c r="AA3555" s="135"/>
      <c r="AB3555" s="134"/>
      <c r="AC3555" s="135"/>
      <c r="AD3555" s="135"/>
      <c r="AH3555" s="135"/>
      <c r="AI3555" s="135"/>
    </row>
    <row r="3556" spans="1:35" ht="31.5">
      <c r="A3556" s="205">
        <v>3552</v>
      </c>
      <c r="B3556" s="206" t="s">
        <v>12091</v>
      </c>
      <c r="C3556" s="207" t="str">
        <f xml:space="preserve"> _xlfn.CONCAT(小韻資料表[[#This Row],[聲母拼音碼]],小韻資料表[[#This Row],[韻母拼音碼]],小韻資料表[[#This Row],[調號]])</f>
        <v>ciok4</v>
      </c>
      <c r="D3556" s="206" t="s">
        <v>12092</v>
      </c>
      <c r="E3556" s="208" t="s">
        <v>940</v>
      </c>
      <c r="F3556" s="205">
        <v>15</v>
      </c>
      <c r="G3556" s="209" t="s">
        <v>12093</v>
      </c>
      <c r="H3556" s="205">
        <f xml:space="preserve"> LEN(小韻資料表[[#This Row],[小韻字集]])</f>
        <v>8</v>
      </c>
      <c r="I3556" s="205" cm="1">
        <f t="array" ref="I3556" xml:space="preserve"> MATCH(TRUE, ISNUMBER( SEARCH( LEFT(小韻資料表[[#This Row],[切語]],1), 切語上字資料表[切語上字]) ), 0)</f>
        <v>21</v>
      </c>
      <c r="J3556" s="210" t="str" cm="1">
        <f t="array" ref="J3556" xml:space="preserve"> INDEX(切語上字資料表[聲母], 小韻資料表[[#This Row],[上字表識別號]])</f>
        <v>精</v>
      </c>
      <c r="K3556" s="210" t="str" cm="1">
        <f t="array" ref="K3556" xml:space="preserve"> INDEX(切語上字資料表[聲母拼音碼], 小韻資料表[[#This Row],[上字表識別號]])</f>
        <v>c</v>
      </c>
      <c r="L3556" s="210" t="str" cm="1">
        <f t="array" ref="L3556" xml:space="preserve"> INDEX(切語上字資料表[清濁], 小韻資料表[[#This Row],[上字表識別號]])</f>
        <v>全清</v>
      </c>
      <c r="M3556" s="223" t="str" cm="1">
        <f t="array" ref="M3556" xml:space="preserve"> INDEX(切語上字資料表[發送收], 小韻資料表[[#This Row],[上字表識別號]])</f>
        <v>發聲</v>
      </c>
      <c r="N3556" s="205" cm="1">
        <f t="array" ref="N3556" xml:space="preserve"> MATCH(TRUE, ISNUMBER( SEARCH( RIGHT(小韻資料表[[#This Row],[切語]],1), 切語下字資料表[切語下字]) ), 0)</f>
        <v>244</v>
      </c>
      <c r="O3556" s="207" t="str" cm="1">
        <f t="array" ref="O3556" xml:space="preserve"> INDEX(切語下字資料表[韻母], 小韻資料表[[#This Row],[下字表識別號]])</f>
        <v>藥開3</v>
      </c>
      <c r="P3556" s="207" t="str" cm="1">
        <f t="array" ref="P3556" xml:space="preserve"> INDEX(切語下字資料表[韻母拼音碼], 小韻資料表[[#This Row],[下字表識別號]])</f>
        <v>iok</v>
      </c>
      <c r="Q3556" s="210" t="str" cm="1">
        <f t="array" ref="Q3556" xml:space="preserve"> INDEX(設定表!$C$19:$C$23, INT( LEFT(小韻資料表[[#This Row],[目次編碼]],1) ))</f>
        <v>入</v>
      </c>
      <c r="R3556" s="210">
        <f xml:space="preserve">  INDEX(設定表!$C$8:$C$15, MATCH( (RIGHT(小韻資料表[[#This Row],[清濁]]) &amp; 小韻資料表[[#This Row],[調]]), 設定表!$B$8:$B$15, 0))</f>
        <v>4</v>
      </c>
      <c r="S3556" s="205" t="s">
        <v>12094</v>
      </c>
      <c r="T3556" s="205" t="s">
        <v>12095</v>
      </c>
      <c r="U3556" s="226" t="s">
        <v>309</v>
      </c>
      <c r="V3556" s="147" t="s">
        <v>309</v>
      </c>
      <c r="X3556" s="135"/>
      <c r="Y3556" s="135"/>
      <c r="AA3556" s="135"/>
      <c r="AB3556" s="134"/>
      <c r="AC3556" s="135"/>
      <c r="AD3556" s="135"/>
      <c r="AH3556" s="135"/>
      <c r="AI3556" s="135"/>
    </row>
    <row r="3557" spans="1:35" ht="31.5">
      <c r="A3557" s="205">
        <v>3553</v>
      </c>
      <c r="B3557" s="206" t="s">
        <v>12096</v>
      </c>
      <c r="C3557" s="207" t="str">
        <f xml:space="preserve"> _xlfn.CONCAT(小韻資料表[[#This Row],[聲母拼音碼]],小韻資料表[[#This Row],[韻母拼音碼]],小韻資料表[[#This Row],[調號]])</f>
        <v>ciok8</v>
      </c>
      <c r="D3557" s="206" t="s">
        <v>12097</v>
      </c>
      <c r="E3557" s="208" t="s">
        <v>940</v>
      </c>
      <c r="F3557" s="205">
        <v>16</v>
      </c>
      <c r="G3557" s="209" t="s">
        <v>12098</v>
      </c>
      <c r="H3557" s="205">
        <f xml:space="preserve"> LEN(小韻資料表[[#This Row],[小韻字集]])</f>
        <v>3</v>
      </c>
      <c r="I3557" s="205" cm="1">
        <f t="array" ref="I3557" xml:space="preserve"> MATCH(TRUE, ISNUMBER( SEARCH( LEFT(小韻資料表[[#This Row],[切語]],1), 切語上字資料表[切語上字]) ), 0)</f>
        <v>23</v>
      </c>
      <c r="J3557" s="210" t="str" cm="1">
        <f t="array" ref="J3557" xml:space="preserve"> INDEX(切語上字資料表[聲母], 小韻資料表[[#This Row],[上字表識別號]])</f>
        <v>從</v>
      </c>
      <c r="K3557" s="210" t="str" cm="1">
        <f t="array" ref="K3557" xml:space="preserve"> INDEX(切語上字資料表[聲母拼音碼], 小韻資料表[[#This Row],[上字表識別號]])</f>
        <v>c</v>
      </c>
      <c r="L3557" s="210" t="str" cm="1">
        <f t="array" ref="L3557" xml:space="preserve"> INDEX(切語上字資料表[清濁], 小韻資料表[[#This Row],[上字表識別號]])</f>
        <v>全濁</v>
      </c>
      <c r="M3557" s="223" cm="1">
        <f t="array" ref="M3557" xml:space="preserve"> INDEX(切語上字資料表[發送收], 小韻資料表[[#This Row],[上字表識別號]])</f>
        <v>0</v>
      </c>
      <c r="N3557" s="205" cm="1">
        <f t="array" ref="N3557" xml:space="preserve"> MATCH(TRUE, ISNUMBER( SEARCH( RIGHT(小韻資料表[[#This Row],[切語]],1), 切語下字資料表[切語下字]) ), 0)</f>
        <v>244</v>
      </c>
      <c r="O3557" s="207" t="str" cm="1">
        <f t="array" ref="O3557" xml:space="preserve"> INDEX(切語下字資料表[韻母], 小韻資料表[[#This Row],[下字表識別號]])</f>
        <v>藥開3</v>
      </c>
      <c r="P3557" s="207" t="str" cm="1">
        <f t="array" ref="P3557" xml:space="preserve"> INDEX(切語下字資料表[韻母拼音碼], 小韻資料表[[#This Row],[下字表識別號]])</f>
        <v>iok</v>
      </c>
      <c r="Q3557" s="210" t="str" cm="1">
        <f t="array" ref="Q3557" xml:space="preserve"> INDEX(設定表!$C$19:$C$23, INT( LEFT(小韻資料表[[#This Row],[目次編碼]],1) ))</f>
        <v>入</v>
      </c>
      <c r="R3557" s="210">
        <f xml:space="preserve">  INDEX(設定表!$C$8:$C$15, MATCH( (RIGHT(小韻資料表[[#This Row],[清濁]]) &amp; 小韻資料表[[#This Row],[調]]), 設定表!$B$8:$B$15, 0))</f>
        <v>8</v>
      </c>
      <c r="S3557" s="205" t="s">
        <v>309</v>
      </c>
      <c r="T3557" s="205" t="s">
        <v>309</v>
      </c>
      <c r="U3557" s="226" t="s">
        <v>309</v>
      </c>
      <c r="V3557" s="146" t="s">
        <v>309</v>
      </c>
      <c r="X3557" s="135"/>
      <c r="Y3557" s="135"/>
      <c r="AA3557" s="135"/>
      <c r="AB3557" s="134"/>
      <c r="AC3557" s="135"/>
      <c r="AD3557" s="135"/>
      <c r="AH3557" s="135"/>
      <c r="AI3557" s="135"/>
    </row>
    <row r="3558" spans="1:35" ht="31.5">
      <c r="A3558" s="205">
        <v>3554</v>
      </c>
      <c r="B3558" s="206" t="s">
        <v>12099</v>
      </c>
      <c r="C3558" s="207" t="str">
        <f xml:space="preserve"> _xlfn.CONCAT(小韻資料表[[#This Row],[聲母拼音碼]],小韻資料表[[#This Row],[韻母拼音碼]],小韻資料表[[#This Row],[調號]])</f>
        <v>chiok4</v>
      </c>
      <c r="D3558" s="206" t="s">
        <v>12100</v>
      </c>
      <c r="E3558" s="208" t="s">
        <v>940</v>
      </c>
      <c r="F3558" s="205">
        <v>17</v>
      </c>
      <c r="G3558" s="209" t="s">
        <v>12101</v>
      </c>
      <c r="H3558" s="205">
        <f xml:space="preserve"> LEN(小韻資料表[[#This Row],[小韻字集]])</f>
        <v>10</v>
      </c>
      <c r="I3558" s="205" cm="1">
        <f t="array" ref="I3558" xml:space="preserve"> MATCH(TRUE, ISNUMBER( SEARCH( LEFT(小韻資料表[[#This Row],[切語]],1), 切語上字資料表[切語上字]) ), 0)</f>
        <v>22</v>
      </c>
      <c r="J3558" s="210" t="str" cm="1">
        <f t="array" ref="J3558" xml:space="preserve"> INDEX(切語上字資料表[聲母], 小韻資料表[[#This Row],[上字表識別號]])</f>
        <v>清</v>
      </c>
      <c r="K3558" s="210" t="str" cm="1">
        <f t="array" ref="K3558" xml:space="preserve"> INDEX(切語上字資料表[聲母拼音碼], 小韻資料表[[#This Row],[上字表識別號]])</f>
        <v>ch</v>
      </c>
      <c r="L3558" s="210" t="str" cm="1">
        <f t="array" ref="L3558" xml:space="preserve"> INDEX(切語上字資料表[清濁], 小韻資料表[[#This Row],[上字表識別號]])</f>
        <v>次清</v>
      </c>
      <c r="M3558" s="223" t="str" cm="1">
        <f t="array" ref="M3558" xml:space="preserve"> INDEX(切語上字資料表[發送收], 小韻資料表[[#This Row],[上字表識別號]])</f>
        <v>送氣</v>
      </c>
      <c r="N3558" s="205" cm="1">
        <f t="array" ref="N3558" xml:space="preserve"> MATCH(TRUE, ISNUMBER( SEARCH( RIGHT(小韻資料表[[#This Row],[切語]],1), 切語下字資料表[切語下字]) ), 0)</f>
        <v>244</v>
      </c>
      <c r="O3558" s="207" t="str" cm="1">
        <f t="array" ref="O3558" xml:space="preserve"> INDEX(切語下字資料表[韻母], 小韻資料表[[#This Row],[下字表識別號]])</f>
        <v>藥開3</v>
      </c>
      <c r="P3558" s="207" t="str" cm="1">
        <f t="array" ref="P3558" xml:space="preserve"> INDEX(切語下字資料表[韻母拼音碼], 小韻資料表[[#This Row],[下字表識別號]])</f>
        <v>iok</v>
      </c>
      <c r="Q3558" s="210" t="str" cm="1">
        <f t="array" ref="Q3558" xml:space="preserve"> INDEX(設定表!$C$19:$C$23, INT( LEFT(小韻資料表[[#This Row],[目次編碼]],1) ))</f>
        <v>入</v>
      </c>
      <c r="R3558" s="210">
        <f xml:space="preserve">  INDEX(設定表!$C$8:$C$15, MATCH( (RIGHT(小韻資料表[[#This Row],[清濁]]) &amp; 小韻資料表[[#This Row],[調]]), 設定表!$B$8:$B$15, 0))</f>
        <v>4</v>
      </c>
      <c r="S3558" s="205" t="s">
        <v>309</v>
      </c>
      <c r="T3558" s="205" t="s">
        <v>309</v>
      </c>
      <c r="U3558" s="226" t="s">
        <v>309</v>
      </c>
      <c r="V3558" s="147" t="s">
        <v>309</v>
      </c>
      <c r="X3558" s="135"/>
      <c r="Y3558" s="135"/>
      <c r="AA3558" s="135"/>
      <c r="AB3558" s="134"/>
      <c r="AC3558" s="135"/>
      <c r="AD3558" s="135"/>
      <c r="AH3558" s="135"/>
      <c r="AI3558" s="135"/>
    </row>
    <row r="3559" spans="1:35" ht="31.5">
      <c r="A3559" s="205">
        <v>3555</v>
      </c>
      <c r="B3559" s="206" t="s">
        <v>12102</v>
      </c>
      <c r="C3559" s="207" t="str">
        <f xml:space="preserve"> _xlfn.CONCAT(小韻資料表[[#This Row],[聲母拼音碼]],小韻資料表[[#This Row],[韻母拼音碼]],小韻資料表[[#This Row],[調號]])</f>
        <v>khiok8</v>
      </c>
      <c r="D3559" s="206" t="s">
        <v>12103</v>
      </c>
      <c r="E3559" s="208" t="s">
        <v>940</v>
      </c>
      <c r="F3559" s="205">
        <v>18</v>
      </c>
      <c r="G3559" s="209" t="s">
        <v>12104</v>
      </c>
      <c r="H3559" s="205">
        <f xml:space="preserve"> LEN(小韻資料表[[#This Row],[小韻字集]])</f>
        <v>12</v>
      </c>
      <c r="I3559" s="205" cm="1">
        <f t="array" ref="I3559" xml:space="preserve"> MATCH(TRUE, ISNUMBER( SEARCH( LEFT(小韻資料表[[#This Row],[切語]],1), 切語上字資料表[切語上字]) ), 0)</f>
        <v>3</v>
      </c>
      <c r="J3559" s="210" t="str" cm="1">
        <f t="array" ref="J3559" xml:space="preserve"> INDEX(切語上字資料表[聲母], 小韻資料表[[#This Row],[上字表識別號]])</f>
        <v>群</v>
      </c>
      <c r="K3559" s="210" t="str" cm="1">
        <f t="array" ref="K3559" xml:space="preserve"> INDEX(切語上字資料表[聲母拼音碼], 小韻資料表[[#This Row],[上字表識別號]])</f>
        <v>kh</v>
      </c>
      <c r="L3559" s="210" t="str" cm="1">
        <f t="array" ref="L3559" xml:space="preserve"> INDEX(切語上字資料表[清濁], 小韻資料表[[#This Row],[上字表識別號]])</f>
        <v>全濁</v>
      </c>
      <c r="M3559" s="223" cm="1">
        <f t="array" ref="M3559" xml:space="preserve"> INDEX(切語上字資料表[發送收], 小韻資料表[[#This Row],[上字表識別號]])</f>
        <v>0</v>
      </c>
      <c r="N3559" s="205" cm="1">
        <f t="array" ref="N3559" xml:space="preserve"> MATCH(TRUE, ISNUMBER( SEARCH( RIGHT(小韻資料表[[#This Row],[切語]],1), 切語下字資料表[切語下字]) ), 0)</f>
        <v>244</v>
      </c>
      <c r="O3559" s="207" t="str" cm="1">
        <f t="array" ref="O3559" xml:space="preserve"> INDEX(切語下字資料表[韻母], 小韻資料表[[#This Row],[下字表識別號]])</f>
        <v>藥開3</v>
      </c>
      <c r="P3559" s="207" t="str" cm="1">
        <f t="array" ref="P3559" xml:space="preserve"> INDEX(切語下字資料表[韻母拼音碼], 小韻資料表[[#This Row],[下字表識別號]])</f>
        <v>iok</v>
      </c>
      <c r="Q3559" s="210" t="str" cm="1">
        <f t="array" ref="Q3559" xml:space="preserve"> INDEX(設定表!$C$19:$C$23, INT( LEFT(小韻資料表[[#This Row],[目次編碼]],1) ))</f>
        <v>入</v>
      </c>
      <c r="R3559" s="210">
        <f xml:space="preserve">  INDEX(設定表!$C$8:$C$15, MATCH( (RIGHT(小韻資料表[[#This Row],[清濁]]) &amp; 小韻資料表[[#This Row],[調]]), 設定表!$B$8:$B$15, 0))</f>
        <v>8</v>
      </c>
      <c r="S3559" s="205" t="s">
        <v>309</v>
      </c>
      <c r="T3559" s="205" t="s">
        <v>309</v>
      </c>
      <c r="U3559" s="226" t="s">
        <v>309</v>
      </c>
      <c r="V3559" s="146" t="s">
        <v>309</v>
      </c>
      <c r="X3559" s="135"/>
      <c r="Y3559" s="135"/>
      <c r="AA3559" s="135"/>
      <c r="AB3559" s="134"/>
      <c r="AC3559" s="135"/>
      <c r="AD3559" s="135"/>
      <c r="AH3559" s="135"/>
      <c r="AI3559" s="135"/>
    </row>
    <row r="3560" spans="1:35" ht="31.5">
      <c r="A3560" s="205">
        <v>3556</v>
      </c>
      <c r="B3560" s="206" t="s">
        <v>12105</v>
      </c>
      <c r="C3560" s="207" t="str">
        <f xml:space="preserve"> _xlfn.CONCAT(小韻資料表[[#This Row],[聲母拼音碼]],小韻資料表[[#This Row],[韻母拼音碼]],小韻資料表[[#This Row],[調號]])</f>
        <v>Øok4</v>
      </c>
      <c r="D3560" s="206" t="s">
        <v>12106</v>
      </c>
      <c r="E3560" s="208" t="s">
        <v>940</v>
      </c>
      <c r="F3560" s="205">
        <v>19</v>
      </c>
      <c r="G3560" s="209" t="s">
        <v>12107</v>
      </c>
      <c r="H3560" s="205">
        <f xml:space="preserve"> LEN(小韻資料表[[#This Row],[小韻字集]])</f>
        <v>5</v>
      </c>
      <c r="I3560" s="205" cm="1">
        <f t="array" ref="I3560" xml:space="preserve"> MATCH(TRUE, ISNUMBER( SEARCH( LEFT(小韻資料表[[#This Row],[切語]],1), 切語上字資料表[切語上字]) ), 0)</f>
        <v>35</v>
      </c>
      <c r="J3560" s="210" t="str" cm="1">
        <f t="array" ref="J3560" xml:space="preserve"> INDEX(切語上字資料表[聲母], 小韻資料表[[#This Row],[上字表識別號]])</f>
        <v>影</v>
      </c>
      <c r="K3560" s="210" t="str" cm="1">
        <f t="array" ref="K3560" xml:space="preserve"> INDEX(切語上字資料表[聲母拼音碼], 小韻資料表[[#This Row],[上字表識別號]])</f>
        <v>Ø</v>
      </c>
      <c r="L3560" s="210" t="str" cm="1">
        <f t="array" ref="L3560" xml:space="preserve"> INDEX(切語上字資料表[清濁], 小韻資料表[[#This Row],[上字表識別號]])</f>
        <v>全清</v>
      </c>
      <c r="M3560" s="223" t="str" cm="1">
        <f t="array" ref="M3560" xml:space="preserve"> INDEX(切語上字資料表[發送收], 小韻資料表[[#This Row],[上字表識別號]])</f>
        <v>發聲</v>
      </c>
      <c r="N3560" s="205" cm="1">
        <f t="array" ref="N3560" xml:space="preserve"> MATCH(TRUE, ISNUMBER( SEARCH( RIGHT(小韻資料表[[#This Row],[切語]],1), 切語下字資料表[切語下字]) ), 0)</f>
        <v>248</v>
      </c>
      <c r="O3560" s="207" t="str" cm="1">
        <f t="array" ref="O3560" xml:space="preserve"> INDEX(切語下字資料表[韻母], 小韻資料表[[#This Row],[下字表識別號]])</f>
        <v>藥合3</v>
      </c>
      <c r="P3560" s="207" t="str" cm="1">
        <f t="array" ref="P3560" xml:space="preserve"> INDEX(切語下字資料表[韻母拼音碼], 小韻資料表[[#This Row],[下字表識別號]])</f>
        <v>ok</v>
      </c>
      <c r="Q3560" s="210" t="str" cm="1">
        <f t="array" ref="Q3560" xml:space="preserve"> INDEX(設定表!$C$19:$C$23, INT( LEFT(小韻資料表[[#This Row],[目次編碼]],1) ))</f>
        <v>入</v>
      </c>
      <c r="R3560" s="210">
        <f xml:space="preserve">  INDEX(設定表!$C$8:$C$15, MATCH( (RIGHT(小韻資料表[[#This Row],[清濁]]) &amp; 小韻資料表[[#This Row],[調]]), 設定表!$B$8:$B$15, 0))</f>
        <v>4</v>
      </c>
      <c r="S3560" s="205" t="s">
        <v>309</v>
      </c>
      <c r="T3560" s="205" t="s">
        <v>309</v>
      </c>
      <c r="U3560" s="226" t="s">
        <v>309</v>
      </c>
      <c r="V3560" s="147" t="s">
        <v>309</v>
      </c>
      <c r="X3560" s="135"/>
      <c r="Y3560" s="135"/>
      <c r="AA3560" s="135"/>
      <c r="AB3560" s="134"/>
      <c r="AC3560" s="135"/>
      <c r="AD3560" s="135"/>
      <c r="AH3560" s="135"/>
      <c r="AI3560" s="135"/>
    </row>
    <row r="3561" spans="1:35" ht="31.5">
      <c r="A3561" s="205">
        <v>3557</v>
      </c>
      <c r="B3561" s="206" t="s">
        <v>12108</v>
      </c>
      <c r="C3561" s="207" t="str">
        <f xml:space="preserve"> _xlfn.CONCAT(小韻資料表[[#This Row],[聲母拼音碼]],小韻資料表[[#This Row],[韻母拼音碼]],小韻資料表[[#This Row],[調號]])</f>
        <v>hok8</v>
      </c>
      <c r="D3561" s="206" t="s">
        <v>10041</v>
      </c>
      <c r="E3561" s="208" t="s">
        <v>940</v>
      </c>
      <c r="F3561" s="205">
        <v>20</v>
      </c>
      <c r="G3561" s="209" t="s">
        <v>10041</v>
      </c>
      <c r="H3561" s="205">
        <f xml:space="preserve"> LEN(小韻資料表[[#This Row],[小韻字集]])</f>
        <v>1</v>
      </c>
      <c r="I3561" s="205" cm="1">
        <f t="array" ref="I3561" xml:space="preserve"> MATCH(TRUE, ISNUMBER( SEARCH( LEFT(小韻資料表[[#This Row],[切語]],1), 切語上字資料表[切語上字]) ), 0)</f>
        <v>19</v>
      </c>
      <c r="J3561" s="210" t="str" cm="1">
        <f t="array" ref="J3561" xml:space="preserve"> INDEX(切語上字資料表[聲母], 小韻資料表[[#This Row],[上字表識別號]])</f>
        <v>奉</v>
      </c>
      <c r="K3561" s="210" t="str" cm="1">
        <f t="array" ref="K3561" xml:space="preserve"> INDEX(切語上字資料表[聲母拼音碼], 小韻資料表[[#This Row],[上字表識別號]])</f>
        <v>h</v>
      </c>
      <c r="L3561" s="210" t="str" cm="1">
        <f t="array" ref="L3561" xml:space="preserve"> INDEX(切語上字資料表[清濁], 小韻資料表[[#This Row],[上字表識別號]])</f>
        <v>全濁</v>
      </c>
      <c r="M3561" s="223" cm="1">
        <f t="array" ref="M3561" xml:space="preserve"> INDEX(切語上字資料表[發送收], 小韻資料表[[#This Row],[上字表識別號]])</f>
        <v>0</v>
      </c>
      <c r="N3561" s="205" cm="1">
        <f t="array" ref="N3561" xml:space="preserve"> MATCH(TRUE, ISNUMBER( SEARCH( RIGHT(小韻資料表[[#This Row],[切語]],1), 切語下字資料表[切語下字]) ), 0)</f>
        <v>248</v>
      </c>
      <c r="O3561" s="207" t="str" cm="1">
        <f t="array" ref="O3561" xml:space="preserve"> INDEX(切語下字資料表[韻母], 小韻資料表[[#This Row],[下字表識別號]])</f>
        <v>藥合3</v>
      </c>
      <c r="P3561" s="207" t="str" cm="1">
        <f t="array" ref="P3561" xml:space="preserve"> INDEX(切語下字資料表[韻母拼音碼], 小韻資料表[[#This Row],[下字表識別號]])</f>
        <v>ok</v>
      </c>
      <c r="Q3561" s="210" t="str" cm="1">
        <f t="array" ref="Q3561" xml:space="preserve"> INDEX(設定表!$C$19:$C$23, INT( LEFT(小韻資料表[[#This Row],[目次編碼]],1) ))</f>
        <v>入</v>
      </c>
      <c r="R3561" s="210">
        <f xml:space="preserve">  INDEX(設定表!$C$8:$C$15, MATCH( (RIGHT(小韻資料表[[#This Row],[清濁]]) &amp; 小韻資料表[[#This Row],[調]]), 設定表!$B$8:$B$15, 0))</f>
        <v>8</v>
      </c>
      <c r="S3561" s="205" t="s">
        <v>309</v>
      </c>
      <c r="T3561" s="205" t="s">
        <v>309</v>
      </c>
      <c r="U3561" s="226" t="s">
        <v>309</v>
      </c>
      <c r="V3561" s="146" t="s">
        <v>309</v>
      </c>
      <c r="X3561" s="135"/>
      <c r="Y3561" s="135"/>
      <c r="AA3561" s="135"/>
      <c r="AB3561" s="134"/>
      <c r="AC3561" s="135"/>
      <c r="AD3561" s="135"/>
      <c r="AH3561" s="135"/>
      <c r="AI3561" s="135"/>
    </row>
    <row r="3562" spans="1:35" ht="31.5">
      <c r="A3562" s="205">
        <v>3558</v>
      </c>
      <c r="B3562" s="206" t="s">
        <v>12109</v>
      </c>
      <c r="C3562" s="207" t="str">
        <f xml:space="preserve"> _xlfn.CONCAT(小韻資料表[[#This Row],[聲母拼音碼]],小韻資料表[[#This Row],[韻母拼音碼]],小韻資料表[[#This Row],[調號]])</f>
        <v>hok4</v>
      </c>
      <c r="D3562" s="206" t="s">
        <v>12110</v>
      </c>
      <c r="E3562" s="208" t="s">
        <v>940</v>
      </c>
      <c r="F3562" s="205">
        <v>21</v>
      </c>
      <c r="G3562" s="209" t="s">
        <v>12111</v>
      </c>
      <c r="H3562" s="205">
        <f xml:space="preserve"> LEN(小韻資料表[[#This Row],[小韻字集]])</f>
        <v>4</v>
      </c>
      <c r="I3562" s="205" cm="1">
        <f t="array" ref="I3562" xml:space="preserve"> MATCH(TRUE, ISNUMBER( SEARCH( LEFT(小韻資料表[[#This Row],[切語]],1), 切語上字資料表[切語上字]) ), 0)</f>
        <v>36</v>
      </c>
      <c r="J3562" s="210" t="str" cm="1">
        <f t="array" ref="J3562" xml:space="preserve"> INDEX(切語上字資料表[聲母], 小韻資料表[[#This Row],[上字表識別號]])</f>
        <v>曉</v>
      </c>
      <c r="K3562" s="210" t="str" cm="1">
        <f t="array" ref="K3562" xml:space="preserve"> INDEX(切語上字資料表[聲母拼音碼], 小韻資料表[[#This Row],[上字表識別號]])</f>
        <v>h</v>
      </c>
      <c r="L3562" s="210" t="str" cm="1">
        <f t="array" ref="L3562" xml:space="preserve"> INDEX(切語上字資料表[清濁], 小韻資料表[[#This Row],[上字表識別號]])</f>
        <v>次清</v>
      </c>
      <c r="M3562" s="223" t="str" cm="1">
        <f t="array" ref="M3562" xml:space="preserve"> INDEX(切語上字資料表[發送收], 小韻資料表[[#This Row],[上字表識別號]])</f>
        <v>送氣</v>
      </c>
      <c r="N3562" s="205" cm="1">
        <f t="array" ref="N3562" xml:space="preserve"> MATCH(TRUE, ISNUMBER( SEARCH( RIGHT(小韻資料表[[#This Row],[切語]],1), 切語下字資料表[切語下字]) ), 0)</f>
        <v>248</v>
      </c>
      <c r="O3562" s="207" t="str" cm="1">
        <f t="array" ref="O3562" xml:space="preserve"> INDEX(切語下字資料表[韻母], 小韻資料表[[#This Row],[下字表識別號]])</f>
        <v>藥合3</v>
      </c>
      <c r="P3562" s="207" t="str" cm="1">
        <f t="array" ref="P3562" xml:space="preserve"> INDEX(切語下字資料表[韻母拼音碼], 小韻資料表[[#This Row],[下字表識別號]])</f>
        <v>ok</v>
      </c>
      <c r="Q3562" s="210" t="str" cm="1">
        <f t="array" ref="Q3562" xml:space="preserve"> INDEX(設定表!$C$19:$C$23, INT( LEFT(小韻資料表[[#This Row],[目次編碼]],1) ))</f>
        <v>入</v>
      </c>
      <c r="R3562" s="210">
        <f xml:space="preserve">  INDEX(設定表!$C$8:$C$15, MATCH( (RIGHT(小韻資料表[[#This Row],[清濁]]) &amp; 小韻資料表[[#This Row],[調]]), 設定表!$B$8:$B$15, 0))</f>
        <v>4</v>
      </c>
      <c r="S3562" s="205" t="s">
        <v>309</v>
      </c>
      <c r="T3562" s="205" t="s">
        <v>309</v>
      </c>
      <c r="U3562" s="226" t="s">
        <v>309</v>
      </c>
      <c r="V3562" s="147" t="s">
        <v>309</v>
      </c>
      <c r="X3562" s="135"/>
      <c r="Y3562" s="135"/>
      <c r="AA3562" s="135"/>
      <c r="AB3562" s="134"/>
      <c r="AC3562" s="135"/>
      <c r="AD3562" s="135"/>
      <c r="AH3562" s="135"/>
      <c r="AI3562" s="135"/>
    </row>
    <row r="3563" spans="1:35" ht="31.5">
      <c r="A3563" s="205">
        <v>3559</v>
      </c>
      <c r="B3563" s="206" t="s">
        <v>12112</v>
      </c>
      <c r="C3563" s="207" t="str">
        <f xml:space="preserve"> _xlfn.CONCAT(小韻資料表[[#This Row],[聲母拼音碼]],小韻資料表[[#This Row],[韻母拼音碼]],小韻資料表[[#This Row],[調號]])</f>
        <v>Øok8</v>
      </c>
      <c r="D3563" s="206" t="s">
        <v>12113</v>
      </c>
      <c r="E3563" s="208" t="s">
        <v>940</v>
      </c>
      <c r="F3563" s="205">
        <v>22</v>
      </c>
      <c r="G3563" s="209" t="s">
        <v>12114</v>
      </c>
      <c r="H3563" s="205">
        <f xml:space="preserve"> LEN(小韻資料表[[#This Row],[小韻字集]])</f>
        <v>8</v>
      </c>
      <c r="I3563" s="205" cm="1">
        <f t="array" ref="I3563" xml:space="preserve"> MATCH(TRUE, ISNUMBER( SEARCH( LEFT(小韻資料表[[#This Row],[切語]],1), 切語上字資料表[切語上字]) ), 0)</f>
        <v>38</v>
      </c>
      <c r="J3563" s="210" t="str" cm="1">
        <f t="array" ref="J3563" xml:space="preserve"> INDEX(切語上字資料表[聲母], 小韻資料表[[#This Row],[上字表識別號]])</f>
        <v>為</v>
      </c>
      <c r="K3563" s="210" t="str" cm="1">
        <f t="array" ref="K3563" xml:space="preserve"> INDEX(切語上字資料表[聲母拼音碼], 小韻資料表[[#This Row],[上字表識別號]])</f>
        <v>Ø</v>
      </c>
      <c r="L3563" s="210" t="str" cm="1">
        <f t="array" ref="L3563" xml:space="preserve"> INDEX(切語上字資料表[清濁], 小韻資料表[[#This Row],[上字表識別號]])</f>
        <v>次濁</v>
      </c>
      <c r="M3563" s="223" t="str" cm="1">
        <f t="array" ref="M3563" xml:space="preserve"> INDEX(切語上字資料表[發送收], 小韻資料表[[#This Row],[上字表識別號]])</f>
        <v>發聲</v>
      </c>
      <c r="N3563" s="205" cm="1">
        <f t="array" ref="N3563" xml:space="preserve"> MATCH(TRUE, ISNUMBER( SEARCH( RIGHT(小韻資料表[[#This Row],[切語]],1), 切語下字資料表[切語下字]) ), 0)</f>
        <v>248</v>
      </c>
      <c r="O3563" s="207" t="str" cm="1">
        <f t="array" ref="O3563" xml:space="preserve"> INDEX(切語下字資料表[韻母], 小韻資料表[[#This Row],[下字表識別號]])</f>
        <v>藥合3</v>
      </c>
      <c r="P3563" s="207" t="str" cm="1">
        <f t="array" ref="P3563" xml:space="preserve"> INDEX(切語下字資料表[韻母拼音碼], 小韻資料表[[#This Row],[下字表識別號]])</f>
        <v>ok</v>
      </c>
      <c r="Q3563" s="210" t="str" cm="1">
        <f t="array" ref="Q3563" xml:space="preserve"> INDEX(設定表!$C$19:$C$23, INT( LEFT(小韻資料表[[#This Row],[目次編碼]],1) ))</f>
        <v>入</v>
      </c>
      <c r="R3563" s="210">
        <f xml:space="preserve">  INDEX(設定表!$C$8:$C$15, MATCH( (RIGHT(小韻資料表[[#This Row],[清濁]]) &amp; 小韻資料表[[#This Row],[調]]), 設定表!$B$8:$B$15, 0))</f>
        <v>8</v>
      </c>
      <c r="S3563" s="205" t="s">
        <v>309</v>
      </c>
      <c r="T3563" s="205" t="s">
        <v>309</v>
      </c>
      <c r="U3563" s="226" t="s">
        <v>309</v>
      </c>
      <c r="V3563" s="146" t="s">
        <v>309</v>
      </c>
      <c r="X3563" s="135"/>
      <c r="Y3563" s="135"/>
      <c r="AA3563" s="135"/>
      <c r="AB3563" s="134"/>
      <c r="AC3563" s="135"/>
      <c r="AD3563" s="135"/>
      <c r="AH3563" s="135"/>
      <c r="AI3563" s="135"/>
    </row>
    <row r="3564" spans="1:35" ht="31.5">
      <c r="A3564" s="205">
        <v>3560</v>
      </c>
      <c r="B3564" s="206" t="s">
        <v>12115</v>
      </c>
      <c r="C3564" s="207" t="str">
        <f xml:space="preserve"> _xlfn.CONCAT(小韻資料表[[#This Row],[聲母拼音碼]],小韻資料表[[#This Row],[韻母拼音碼]],小韻資料表[[#This Row],[調號]])</f>
        <v>kok4</v>
      </c>
      <c r="D3564" s="206" t="s">
        <v>12116</v>
      </c>
      <c r="E3564" s="208" t="s">
        <v>940</v>
      </c>
      <c r="F3564" s="205">
        <v>23</v>
      </c>
      <c r="G3564" s="209" t="s">
        <v>12117</v>
      </c>
      <c r="H3564" s="205">
        <f xml:space="preserve"> LEN(小韻資料表[[#This Row],[小韻字集]])</f>
        <v>15</v>
      </c>
      <c r="I3564" s="205" cm="1">
        <f t="array" ref="I3564" xml:space="preserve"> MATCH(TRUE, ISNUMBER( SEARCH( LEFT(小韻資料表[[#This Row],[切語]],1), 切語上字資料表[切語上字]) ), 0)</f>
        <v>1</v>
      </c>
      <c r="J3564" s="210" t="str" cm="1">
        <f t="array" ref="J3564" xml:space="preserve"> INDEX(切語上字資料表[聲母], 小韻資料表[[#This Row],[上字表識別號]])</f>
        <v>見</v>
      </c>
      <c r="K3564" s="210" t="str" cm="1">
        <f t="array" ref="K3564" xml:space="preserve"> INDEX(切語上字資料表[聲母拼音碼], 小韻資料表[[#This Row],[上字表識別號]])</f>
        <v>k</v>
      </c>
      <c r="L3564" s="210" t="str" cm="1">
        <f t="array" ref="L3564" xml:space="preserve"> INDEX(切語上字資料表[清濁], 小韻資料表[[#This Row],[上字表識別號]])</f>
        <v>全清</v>
      </c>
      <c r="M3564" s="223" t="str" cm="1">
        <f t="array" ref="M3564" xml:space="preserve"> INDEX(切語上字資料表[發送收], 小韻資料表[[#This Row],[上字表識別號]])</f>
        <v>發聲</v>
      </c>
      <c r="N3564" s="205" cm="1">
        <f t="array" ref="N3564" xml:space="preserve"> MATCH(TRUE, ISNUMBER( SEARCH( RIGHT(小韻資料表[[#This Row],[切語]],1), 切語下字資料表[切語下字]) ), 0)</f>
        <v>248</v>
      </c>
      <c r="O3564" s="207" t="str" cm="1">
        <f t="array" ref="O3564" xml:space="preserve"> INDEX(切語下字資料表[韻母], 小韻資料表[[#This Row],[下字表識別號]])</f>
        <v>藥合3</v>
      </c>
      <c r="P3564" s="207" t="str" cm="1">
        <f t="array" ref="P3564" xml:space="preserve"> INDEX(切語下字資料表[韻母拼音碼], 小韻資料表[[#This Row],[下字表識別號]])</f>
        <v>ok</v>
      </c>
      <c r="Q3564" s="210" t="str" cm="1">
        <f t="array" ref="Q3564" xml:space="preserve"> INDEX(設定表!$C$19:$C$23, INT( LEFT(小韻資料表[[#This Row],[目次編碼]],1) ))</f>
        <v>入</v>
      </c>
      <c r="R3564" s="210">
        <f xml:space="preserve">  INDEX(設定表!$C$8:$C$15, MATCH( (RIGHT(小韻資料表[[#This Row],[清濁]]) &amp; 小韻資料表[[#This Row],[調]]), 設定表!$B$8:$B$15, 0))</f>
        <v>4</v>
      </c>
      <c r="S3564" s="205" t="s">
        <v>309</v>
      </c>
      <c r="T3564" s="205" t="s">
        <v>309</v>
      </c>
      <c r="U3564" s="226" t="s">
        <v>12118</v>
      </c>
      <c r="V3564" s="147" t="s">
        <v>309</v>
      </c>
      <c r="X3564" s="135"/>
      <c r="Y3564" s="135"/>
      <c r="AA3564" s="135"/>
      <c r="AB3564" s="134"/>
      <c r="AC3564" s="135"/>
      <c r="AD3564" s="135"/>
      <c r="AH3564" s="135"/>
      <c r="AI3564" s="135"/>
    </row>
    <row r="3565" spans="1:35" ht="31.5">
      <c r="A3565" s="205">
        <v>3561</v>
      </c>
      <c r="B3565" s="206" t="s">
        <v>12119</v>
      </c>
      <c r="C3565" s="207" t="str">
        <f xml:space="preserve"> _xlfn.CONCAT(小韻資料表[[#This Row],[聲母拼音碼]],小韻資料表[[#This Row],[韻母拼音碼]],小韻資料表[[#This Row],[調號]])</f>
        <v>tiok4</v>
      </c>
      <c r="D3565" s="206" t="s">
        <v>12120</v>
      </c>
      <c r="E3565" s="208" t="s">
        <v>940</v>
      </c>
      <c r="F3565" s="205">
        <v>24</v>
      </c>
      <c r="G3565" s="209" t="s">
        <v>12121</v>
      </c>
      <c r="H3565" s="205">
        <f xml:space="preserve"> LEN(小韻資料表[[#This Row],[小韻字集]])</f>
        <v>9</v>
      </c>
      <c r="I3565" s="205" cm="1">
        <f t="array" ref="I3565" xml:space="preserve"> MATCH(TRUE, ISNUMBER( SEARCH( LEFT(小韻資料表[[#This Row],[切語]],1), 切語上字資料表[切語上字]) ), 0)</f>
        <v>9</v>
      </c>
      <c r="J3565" s="210" t="str" cm="1">
        <f t="array" ref="J3565" xml:space="preserve"> INDEX(切語上字資料表[聲母], 小韻資料表[[#This Row],[上字表識別號]])</f>
        <v>知</v>
      </c>
      <c r="K3565" s="210" t="str" cm="1">
        <f t="array" ref="K3565" xml:space="preserve"> INDEX(切語上字資料表[聲母拼音碼], 小韻資料表[[#This Row],[上字表識別號]])</f>
        <v>t</v>
      </c>
      <c r="L3565" s="210" t="str" cm="1">
        <f t="array" ref="L3565" xml:space="preserve"> INDEX(切語上字資料表[清濁], 小韻資料表[[#This Row],[上字表識別號]])</f>
        <v>全清</v>
      </c>
      <c r="M3565" s="223" t="str" cm="1">
        <f t="array" ref="M3565" xml:space="preserve"> INDEX(切語上字資料表[發送收], 小韻資料表[[#This Row],[上字表識別號]])</f>
        <v>發聲</v>
      </c>
      <c r="N3565" s="205" cm="1">
        <f t="array" ref="N3565" xml:space="preserve"> MATCH(TRUE, ISNUMBER( SEARCH( RIGHT(小韻資料表[[#This Row],[切語]],1), 切語下字資料表[切語下字]) ), 0)</f>
        <v>244</v>
      </c>
      <c r="O3565" s="207" t="str" cm="1">
        <f t="array" ref="O3565" xml:space="preserve"> INDEX(切語下字資料表[韻母], 小韻資料表[[#This Row],[下字表識別號]])</f>
        <v>藥開3</v>
      </c>
      <c r="P3565" s="207" t="str" cm="1">
        <f t="array" ref="P3565" xml:space="preserve"> INDEX(切語下字資料表[韻母拼音碼], 小韻資料表[[#This Row],[下字表識別號]])</f>
        <v>iok</v>
      </c>
      <c r="Q3565" s="210" t="str" cm="1">
        <f t="array" ref="Q3565" xml:space="preserve"> INDEX(設定表!$C$19:$C$23, INT( LEFT(小韻資料表[[#This Row],[目次編碼]],1) ))</f>
        <v>入</v>
      </c>
      <c r="R3565" s="210">
        <f xml:space="preserve">  INDEX(設定表!$C$8:$C$15, MATCH( (RIGHT(小韻資料表[[#This Row],[清濁]]) &amp; 小韻資料表[[#This Row],[調]]), 設定表!$B$8:$B$15, 0))</f>
        <v>4</v>
      </c>
      <c r="S3565" s="205" t="s">
        <v>309</v>
      </c>
      <c r="T3565" s="205" t="s">
        <v>309</v>
      </c>
      <c r="U3565" s="226" t="s">
        <v>309</v>
      </c>
      <c r="V3565" s="146" t="s">
        <v>309</v>
      </c>
      <c r="X3565" s="135"/>
      <c r="Y3565" s="135"/>
      <c r="AA3565" s="135"/>
      <c r="AB3565" s="134"/>
      <c r="AC3565" s="135"/>
      <c r="AD3565" s="135"/>
      <c r="AH3565" s="135"/>
      <c r="AI3565" s="135"/>
    </row>
    <row r="3566" spans="1:35" ht="31.5">
      <c r="A3566" s="205">
        <v>3562</v>
      </c>
      <c r="B3566" s="206" t="s">
        <v>12122</v>
      </c>
      <c r="C3566" s="207" t="str">
        <f xml:space="preserve"> _xlfn.CONCAT(小韻資料表[[#This Row],[聲母拼音碼]],小韻資料表[[#This Row],[韻母拼音碼]],小韻資料表[[#This Row],[調號]])</f>
        <v>tiok8</v>
      </c>
      <c r="D3566" s="206" t="s">
        <v>8427</v>
      </c>
      <c r="E3566" s="208" t="s">
        <v>940</v>
      </c>
      <c r="F3566" s="205">
        <v>25</v>
      </c>
      <c r="G3566" s="209" t="s">
        <v>8427</v>
      </c>
      <c r="H3566" s="205">
        <f xml:space="preserve"> LEN(小韻資料表[[#This Row],[小韻字集]])</f>
        <v>1</v>
      </c>
      <c r="I3566" s="205" cm="1">
        <f t="array" ref="I3566" xml:space="preserve"> MATCH(TRUE, ISNUMBER( SEARCH( LEFT(小韻資料表[[#This Row],[切語]],1), 切語上字資料表[切語上字]) ), 0)</f>
        <v>11</v>
      </c>
      <c r="J3566" s="210" t="str" cm="1">
        <f t="array" ref="J3566" xml:space="preserve"> INDEX(切語上字資料表[聲母], 小韻資料表[[#This Row],[上字表識別號]])</f>
        <v>澄</v>
      </c>
      <c r="K3566" s="210" t="str" cm="1">
        <f t="array" ref="K3566" xml:space="preserve"> INDEX(切語上字資料表[聲母拼音碼], 小韻資料表[[#This Row],[上字表識別號]])</f>
        <v>t</v>
      </c>
      <c r="L3566" s="210" t="str" cm="1">
        <f t="array" ref="L3566" xml:space="preserve"> INDEX(切語上字資料表[清濁], 小韻資料表[[#This Row],[上字表識別號]])</f>
        <v>全濁</v>
      </c>
      <c r="M3566" s="223" cm="1">
        <f t="array" ref="M3566" xml:space="preserve"> INDEX(切語上字資料表[發送收], 小韻資料表[[#This Row],[上字表識別號]])</f>
        <v>0</v>
      </c>
      <c r="N3566" s="205" cm="1">
        <f t="array" ref="N3566" xml:space="preserve"> MATCH(TRUE, ISNUMBER( SEARCH( RIGHT(小韻資料表[[#This Row],[切語]],1), 切語下字資料表[切語下字]) ), 0)</f>
        <v>244</v>
      </c>
      <c r="O3566" s="207" t="str" cm="1">
        <f t="array" ref="O3566" xml:space="preserve"> INDEX(切語下字資料表[韻母], 小韻資料表[[#This Row],[下字表識別號]])</f>
        <v>藥開3</v>
      </c>
      <c r="P3566" s="207" t="str" cm="1">
        <f t="array" ref="P3566" xml:space="preserve"> INDEX(切語下字資料表[韻母拼音碼], 小韻資料表[[#This Row],[下字表識別號]])</f>
        <v>iok</v>
      </c>
      <c r="Q3566" s="210" t="str" cm="1">
        <f t="array" ref="Q3566" xml:space="preserve"> INDEX(設定表!$C$19:$C$23, INT( LEFT(小韻資料表[[#This Row],[目次編碼]],1) ))</f>
        <v>入</v>
      </c>
      <c r="R3566" s="210">
        <f xml:space="preserve">  INDEX(設定表!$C$8:$C$15, MATCH( (RIGHT(小韻資料表[[#This Row],[清濁]]) &amp; 小韻資料表[[#This Row],[調]]), 設定表!$B$8:$B$15, 0))</f>
        <v>8</v>
      </c>
      <c r="S3566" s="205" t="s">
        <v>309</v>
      </c>
      <c r="T3566" s="205" t="s">
        <v>309</v>
      </c>
      <c r="U3566" s="226" t="s">
        <v>309</v>
      </c>
      <c r="V3566" s="147" t="s">
        <v>309</v>
      </c>
      <c r="X3566" s="135"/>
      <c r="Y3566" s="135"/>
      <c r="AA3566" s="135"/>
      <c r="AB3566" s="134"/>
      <c r="AC3566" s="135"/>
      <c r="AD3566" s="135"/>
      <c r="AH3566" s="135"/>
      <c r="AI3566" s="135"/>
    </row>
    <row r="3567" spans="1:35" ht="31.5">
      <c r="A3567" s="205">
        <v>3563</v>
      </c>
      <c r="B3567" s="206" t="s">
        <v>12123</v>
      </c>
      <c r="C3567" s="207" t="str">
        <f xml:space="preserve"> _xlfn.CONCAT(小韻資料表[[#This Row],[聲母拼音碼]],小韻資料表[[#This Row],[韻母拼音碼]],小韻資料表[[#This Row],[調號]])</f>
        <v>khok4</v>
      </c>
      <c r="D3567" s="206" t="s">
        <v>12124</v>
      </c>
      <c r="E3567" s="208" t="s">
        <v>940</v>
      </c>
      <c r="F3567" s="205">
        <v>26</v>
      </c>
      <c r="G3567" s="209" t="s">
        <v>12125</v>
      </c>
      <c r="H3567" s="205">
        <f xml:space="preserve"> LEN(小韻資料表[[#This Row],[小韻字集]])</f>
        <v>3</v>
      </c>
      <c r="I3567" s="205" cm="1">
        <f t="array" ref="I3567" xml:space="preserve"> MATCH(TRUE, ISNUMBER( SEARCH( LEFT(小韻資料表[[#This Row],[切語]],1), 切語上字資料表[切語上字]) ), 0)</f>
        <v>2</v>
      </c>
      <c r="J3567" s="210" t="str" cm="1">
        <f t="array" ref="J3567" xml:space="preserve"> INDEX(切語上字資料表[聲母], 小韻資料表[[#This Row],[上字表識別號]])</f>
        <v>溪</v>
      </c>
      <c r="K3567" s="210" t="str" cm="1">
        <f t="array" ref="K3567" xml:space="preserve"> INDEX(切語上字資料表[聲母拼音碼], 小韻資料表[[#This Row],[上字表識別號]])</f>
        <v>kh</v>
      </c>
      <c r="L3567" s="210" t="str" cm="1">
        <f t="array" ref="L3567" xml:space="preserve"> INDEX(切語上字資料表[清濁], 小韻資料表[[#This Row],[上字表識別號]])</f>
        <v>次清</v>
      </c>
      <c r="M3567" s="223" t="str" cm="1">
        <f t="array" ref="M3567" xml:space="preserve"> INDEX(切語上字資料表[發送收], 小韻資料表[[#This Row],[上字表識別號]])</f>
        <v>送氣</v>
      </c>
      <c r="N3567" s="205" cm="1">
        <f t="array" ref="N3567" xml:space="preserve"> MATCH(TRUE, ISNUMBER( SEARCH( RIGHT(小韻資料表[[#This Row],[切語]],1), 切語下字資料表[切語下字]) ), 0)</f>
        <v>248</v>
      </c>
      <c r="O3567" s="207" t="str" cm="1">
        <f t="array" ref="O3567" xml:space="preserve"> INDEX(切語下字資料表[韻母], 小韻資料表[[#This Row],[下字表識別號]])</f>
        <v>藥合3</v>
      </c>
      <c r="P3567" s="207" t="str" cm="1">
        <f t="array" ref="P3567" xml:space="preserve"> INDEX(切語下字資料表[韻母拼音碼], 小韻資料表[[#This Row],[下字表識別號]])</f>
        <v>ok</v>
      </c>
      <c r="Q3567" s="210" t="str" cm="1">
        <f t="array" ref="Q3567" xml:space="preserve"> INDEX(設定表!$C$19:$C$23, INT( LEFT(小韻資料表[[#This Row],[目次編碼]],1) ))</f>
        <v>入</v>
      </c>
      <c r="R3567" s="210">
        <f xml:space="preserve">  INDEX(設定表!$C$8:$C$15, MATCH( (RIGHT(小韻資料表[[#This Row],[清濁]]) &amp; 小韻資料表[[#This Row],[調]]), 設定表!$B$8:$B$15, 0))</f>
        <v>4</v>
      </c>
      <c r="S3567" s="205" t="s">
        <v>309</v>
      </c>
      <c r="T3567" s="205" t="s">
        <v>309</v>
      </c>
      <c r="U3567" s="226" t="s">
        <v>309</v>
      </c>
      <c r="V3567" s="146" t="s">
        <v>309</v>
      </c>
      <c r="X3567" s="135"/>
      <c r="Y3567" s="135"/>
      <c r="AA3567" s="135"/>
      <c r="AB3567" s="134"/>
      <c r="AC3567" s="135"/>
      <c r="AD3567" s="135"/>
      <c r="AH3567" s="135"/>
      <c r="AI3567" s="135"/>
    </row>
    <row r="3568" spans="1:35" ht="31.5">
      <c r="A3568" s="205">
        <v>3564</v>
      </c>
      <c r="B3568" s="206" t="s">
        <v>12126</v>
      </c>
      <c r="C3568" s="207" t="str">
        <f xml:space="preserve"> _xlfn.CONCAT(小韻資料表[[#This Row],[聲母拼音碼]],小韻資料表[[#This Row],[韻母拼音碼]],小韻資料表[[#This Row],[調號]])</f>
        <v>khok8</v>
      </c>
      <c r="D3568" s="206" t="s">
        <v>12127</v>
      </c>
      <c r="E3568" s="208" t="s">
        <v>940</v>
      </c>
      <c r="F3568" s="205">
        <v>27</v>
      </c>
      <c r="G3568" s="209" t="s">
        <v>12128</v>
      </c>
      <c r="H3568" s="205">
        <f xml:space="preserve"> LEN(小韻資料表[[#This Row],[小韻字集]])</f>
        <v>7</v>
      </c>
      <c r="I3568" s="205" cm="1">
        <f t="array" ref="I3568" xml:space="preserve"> MATCH(TRUE, ISNUMBER( SEARCH( LEFT(小韻資料表[[#This Row],[切語]],1), 切語上字資料表[切語上字]) ), 0)</f>
        <v>3</v>
      </c>
      <c r="J3568" s="210" t="str" cm="1">
        <f t="array" ref="J3568" xml:space="preserve"> INDEX(切語上字資料表[聲母], 小韻資料表[[#This Row],[上字表識別號]])</f>
        <v>群</v>
      </c>
      <c r="K3568" s="210" t="str" cm="1">
        <f t="array" ref="K3568" xml:space="preserve"> INDEX(切語上字資料表[聲母拼音碼], 小韻資料表[[#This Row],[上字表識別號]])</f>
        <v>kh</v>
      </c>
      <c r="L3568" s="210" t="str" cm="1">
        <f t="array" ref="L3568" xml:space="preserve"> INDEX(切語上字資料表[清濁], 小韻資料表[[#This Row],[上字表識別號]])</f>
        <v>全濁</v>
      </c>
      <c r="M3568" s="223" cm="1">
        <f t="array" ref="M3568" xml:space="preserve"> INDEX(切語上字資料表[發送收], 小韻資料表[[#This Row],[上字表識別號]])</f>
        <v>0</v>
      </c>
      <c r="N3568" s="205" cm="1">
        <f t="array" ref="N3568" xml:space="preserve"> MATCH(TRUE, ISNUMBER( SEARCH( RIGHT(小韻資料表[[#This Row],[切語]],1), 切語下字資料表[切語下字]) ), 0)</f>
        <v>248</v>
      </c>
      <c r="O3568" s="207" t="str" cm="1">
        <f t="array" ref="O3568" xml:space="preserve"> INDEX(切語下字資料表[韻母], 小韻資料表[[#This Row],[下字表識別號]])</f>
        <v>藥合3</v>
      </c>
      <c r="P3568" s="207" t="str" cm="1">
        <f t="array" ref="P3568" xml:space="preserve"> INDEX(切語下字資料表[韻母拼音碼], 小韻資料表[[#This Row],[下字表識別號]])</f>
        <v>ok</v>
      </c>
      <c r="Q3568" s="210" t="str" cm="1">
        <f t="array" ref="Q3568" xml:space="preserve"> INDEX(設定表!$C$19:$C$23, INT( LEFT(小韻資料表[[#This Row],[目次編碼]],1) ))</f>
        <v>入</v>
      </c>
      <c r="R3568" s="210">
        <f xml:space="preserve">  INDEX(設定表!$C$8:$C$15, MATCH( (RIGHT(小韻資料表[[#This Row],[清濁]]) &amp; 小韻資料表[[#This Row],[調]]), 設定表!$B$8:$B$15, 0))</f>
        <v>8</v>
      </c>
      <c r="S3568" s="205" t="s">
        <v>309</v>
      </c>
      <c r="T3568" s="205" t="s">
        <v>309</v>
      </c>
      <c r="U3568" s="226" t="s">
        <v>309</v>
      </c>
      <c r="V3568" s="147" t="s">
        <v>309</v>
      </c>
      <c r="X3568" s="135"/>
      <c r="Y3568" s="135"/>
      <c r="AA3568" s="135"/>
      <c r="AB3568" s="134"/>
      <c r="AC3568" s="135"/>
      <c r="AD3568" s="135"/>
      <c r="AH3568" s="135"/>
      <c r="AI3568" s="135"/>
    </row>
    <row r="3569" spans="1:35" ht="31.5">
      <c r="A3569" s="205">
        <v>3565</v>
      </c>
      <c r="B3569" s="206" t="s">
        <v>12129</v>
      </c>
      <c r="C3569" s="207" t="str">
        <f xml:space="preserve"> _xlfn.CONCAT(小韻資料表[[#This Row],[聲母拼音碼]],小韻資料表[[#This Row],[韻母拼音碼]],小韻資料表[[#This Row],[調號]])</f>
        <v>niok8</v>
      </c>
      <c r="D3569" s="206" t="s">
        <v>12130</v>
      </c>
      <c r="E3569" s="208" t="s">
        <v>940</v>
      </c>
      <c r="F3569" s="205">
        <v>28</v>
      </c>
      <c r="G3569" s="209" t="s">
        <v>12131</v>
      </c>
      <c r="H3569" s="205">
        <f xml:space="preserve"> LEN(小韻資料表[[#This Row],[小韻字集]])</f>
        <v>4</v>
      </c>
      <c r="I3569" s="205" cm="1">
        <f t="array" ref="I3569" xml:space="preserve"> MATCH(TRUE, ISNUMBER( SEARCH( LEFT(小韻資料表[[#This Row],[切語]],1), 切語上字資料表[切語上字]) ), 0)</f>
        <v>12</v>
      </c>
      <c r="J3569" s="210" t="str" cm="1">
        <f t="array" ref="J3569" xml:space="preserve"> INDEX(切語上字資料表[聲母], 小韻資料表[[#This Row],[上字表識別號]])</f>
        <v>娘</v>
      </c>
      <c r="K3569" s="210" t="str" cm="1">
        <f t="array" ref="K3569" xml:space="preserve"> INDEX(切語上字資料表[聲母拼音碼], 小韻資料表[[#This Row],[上字表識別號]])</f>
        <v>n</v>
      </c>
      <c r="L3569" s="210" t="str" cm="1">
        <f t="array" ref="L3569" xml:space="preserve"> INDEX(切語上字資料表[清濁], 小韻資料表[[#This Row],[上字表識別號]])</f>
        <v>次濁</v>
      </c>
      <c r="M3569" s="223" t="str" cm="1">
        <f t="array" ref="M3569" xml:space="preserve"> INDEX(切語上字資料表[發送收], 小韻資料表[[#This Row],[上字表識別號]])</f>
        <v>收聲</v>
      </c>
      <c r="N3569" s="205" cm="1">
        <f t="array" ref="N3569" xml:space="preserve"> MATCH(TRUE, ISNUMBER( SEARCH( RIGHT(小韻資料表[[#This Row],[切語]],1), 切語下字資料表[切語下字]) ), 0)</f>
        <v>244</v>
      </c>
      <c r="O3569" s="207" t="str" cm="1">
        <f t="array" ref="O3569" xml:space="preserve"> INDEX(切語下字資料表[韻母], 小韻資料表[[#This Row],[下字表識別號]])</f>
        <v>藥開3</v>
      </c>
      <c r="P3569" s="207" t="str" cm="1">
        <f t="array" ref="P3569" xml:space="preserve"> INDEX(切語下字資料表[韻母拼音碼], 小韻資料表[[#This Row],[下字表識別號]])</f>
        <v>iok</v>
      </c>
      <c r="Q3569" s="210" t="str" cm="1">
        <f t="array" ref="Q3569" xml:space="preserve"> INDEX(設定表!$C$19:$C$23, INT( LEFT(小韻資料表[[#This Row],[目次編碼]],1) ))</f>
        <v>入</v>
      </c>
      <c r="R3569" s="210">
        <f xml:space="preserve">  INDEX(設定表!$C$8:$C$15, MATCH( (RIGHT(小韻資料表[[#This Row],[清濁]]) &amp; 小韻資料表[[#This Row],[調]]), 設定表!$B$8:$B$15, 0))</f>
        <v>8</v>
      </c>
      <c r="S3569" s="205" t="s">
        <v>309</v>
      </c>
      <c r="T3569" s="205" t="s">
        <v>309</v>
      </c>
      <c r="U3569" s="226" t="s">
        <v>309</v>
      </c>
      <c r="V3569" s="146" t="s">
        <v>309</v>
      </c>
      <c r="X3569" s="135"/>
      <c r="Y3569" s="135"/>
      <c r="AA3569" s="135"/>
      <c r="AB3569" s="134"/>
      <c r="AC3569" s="135"/>
      <c r="AD3569" s="135"/>
      <c r="AH3569" s="135"/>
      <c r="AI3569" s="135"/>
    </row>
    <row r="3570" spans="1:35" ht="31.5">
      <c r="A3570" s="205">
        <v>3566</v>
      </c>
      <c r="B3570" s="206" t="s">
        <v>12132</v>
      </c>
      <c r="C3570" s="207" t="str">
        <f xml:space="preserve"> _xlfn.CONCAT(小韻資料表[[#This Row],[聲母拼音碼]],小韻資料表[[#This Row],[韻母拼音碼]],小韻資料表[[#This Row],[調號]])</f>
        <v>hok4</v>
      </c>
      <c r="D3570" s="206" t="s">
        <v>12133</v>
      </c>
      <c r="E3570" s="208" t="s">
        <v>940</v>
      </c>
      <c r="F3570" s="205">
        <v>29</v>
      </c>
      <c r="G3570" s="209" t="s">
        <v>12133</v>
      </c>
      <c r="H3570" s="205">
        <f xml:space="preserve"> LEN(小韻資料表[[#This Row],[小韻字集]])</f>
        <v>2</v>
      </c>
      <c r="I3570" s="205" cm="1">
        <f t="array" ref="I3570" xml:space="preserve"> MATCH(TRUE, ISNUMBER( SEARCH( LEFT(小韻資料表[[#This Row],[切語]],1), 切語上字資料表[切語上字]) ), 0)</f>
        <v>18</v>
      </c>
      <c r="J3570" s="210" t="str" cm="1">
        <f t="array" ref="J3570" xml:space="preserve"> INDEX(切語上字資料表[聲母], 小韻資料表[[#This Row],[上字表識別號]])</f>
        <v>敷</v>
      </c>
      <c r="K3570" s="210" t="str" cm="1">
        <f t="array" ref="K3570" xml:space="preserve"> INDEX(切語上字資料表[聲母拼音碼], 小韻資料表[[#This Row],[上字表識別號]])</f>
        <v>h</v>
      </c>
      <c r="L3570" s="210" t="str" cm="1">
        <f t="array" ref="L3570" xml:space="preserve"> INDEX(切語上字資料表[清濁], 小韻資料表[[#This Row],[上字表識別號]])</f>
        <v>次清</v>
      </c>
      <c r="M3570" s="223" t="str" cm="1">
        <f t="array" ref="M3570" xml:space="preserve"> INDEX(切語上字資料表[發送收], 小韻資料表[[#This Row],[上字表識別號]])</f>
        <v>送氣</v>
      </c>
      <c r="N3570" s="205" cm="1">
        <f t="array" ref="N3570" xml:space="preserve"> MATCH(TRUE, ISNUMBER( SEARCH( RIGHT(小韻資料表[[#This Row],[切語]],1), 切語下字資料表[切語下字]) ), 0)</f>
        <v>248</v>
      </c>
      <c r="O3570" s="207" t="str" cm="1">
        <f t="array" ref="O3570" xml:space="preserve"> INDEX(切語下字資料表[韻母], 小韻資料表[[#This Row],[下字表識別號]])</f>
        <v>藥合3</v>
      </c>
      <c r="P3570" s="207" t="str" cm="1">
        <f t="array" ref="P3570" xml:space="preserve"> INDEX(切語下字資料表[韻母拼音碼], 小韻資料表[[#This Row],[下字表識別號]])</f>
        <v>ok</v>
      </c>
      <c r="Q3570" s="210" t="str" cm="1">
        <f t="array" ref="Q3570" xml:space="preserve"> INDEX(設定表!$C$19:$C$23, INT( LEFT(小韻資料表[[#This Row],[目次編碼]],1) ))</f>
        <v>入</v>
      </c>
      <c r="R3570" s="210">
        <f xml:space="preserve">  INDEX(設定表!$C$8:$C$15, MATCH( (RIGHT(小韻資料表[[#This Row],[清濁]]) &amp; 小韻資料表[[#This Row],[調]]), 設定表!$B$8:$B$15, 0))</f>
        <v>4</v>
      </c>
      <c r="S3570" s="205" t="s">
        <v>309</v>
      </c>
      <c r="T3570" s="205" t="s">
        <v>309</v>
      </c>
      <c r="U3570" s="226" t="s">
        <v>309</v>
      </c>
      <c r="V3570" s="147" t="s">
        <v>309</v>
      </c>
      <c r="X3570" s="135"/>
      <c r="Y3570" s="135"/>
      <c r="AA3570" s="135"/>
      <c r="AB3570" s="134"/>
      <c r="AC3570" s="135"/>
      <c r="AD3570" s="135"/>
      <c r="AH3570" s="135"/>
      <c r="AI3570" s="135"/>
    </row>
    <row r="3571" spans="1:35" ht="31.5">
      <c r="A3571" s="205">
        <v>3567</v>
      </c>
      <c r="B3571" s="206" t="s">
        <v>12134</v>
      </c>
      <c r="C3571" s="207" t="str">
        <f xml:space="preserve"> _xlfn.CONCAT(小韻資料表[[#This Row],[聲母拼音碼]],小韻資料表[[#This Row],[韻母拼音碼]],小韻資料表[[#This Row],[調號]])</f>
        <v>hiok4</v>
      </c>
      <c r="D3571" s="206" t="s">
        <v>12135</v>
      </c>
      <c r="E3571" s="208" t="s">
        <v>940</v>
      </c>
      <c r="F3571" s="205">
        <v>30</v>
      </c>
      <c r="G3571" s="209" t="s">
        <v>12135</v>
      </c>
      <c r="H3571" s="205">
        <f xml:space="preserve"> LEN(小韻資料表[[#This Row],[小韻字集]])</f>
        <v>1</v>
      </c>
      <c r="I3571" s="205" cm="1">
        <f t="array" ref="I3571" xml:space="preserve"> MATCH(TRUE, ISNUMBER( SEARCH( LEFT(小韻資料表[[#This Row],[切語]],1), 切語上字資料表[切語上字]) ), 0)</f>
        <v>36</v>
      </c>
      <c r="J3571" s="210" t="str" cm="1">
        <f t="array" ref="J3571" xml:space="preserve"> INDEX(切語上字資料表[聲母], 小韻資料表[[#This Row],[上字表識別號]])</f>
        <v>曉</v>
      </c>
      <c r="K3571" s="210" t="str" cm="1">
        <f t="array" ref="K3571" xml:space="preserve"> INDEX(切語上字資料表[聲母拼音碼], 小韻資料表[[#This Row],[上字表識別號]])</f>
        <v>h</v>
      </c>
      <c r="L3571" s="210" t="str" cm="1">
        <f t="array" ref="L3571" xml:space="preserve"> INDEX(切語上字資料表[清濁], 小韻資料表[[#This Row],[上字表識別號]])</f>
        <v>次清</v>
      </c>
      <c r="M3571" s="223" t="str" cm="1">
        <f t="array" ref="M3571" xml:space="preserve"> INDEX(切語上字資料表[發送收], 小韻資料表[[#This Row],[上字表識別號]])</f>
        <v>送氣</v>
      </c>
      <c r="N3571" s="205" cm="1">
        <f t="array" ref="N3571" xml:space="preserve"> MATCH(TRUE, ISNUMBER( SEARCH( RIGHT(小韻資料表[[#This Row],[切語]],1), 切語下字資料表[切語下字]) ), 0)</f>
        <v>244</v>
      </c>
      <c r="O3571" s="207" t="str" cm="1">
        <f t="array" ref="O3571" xml:space="preserve"> INDEX(切語下字資料表[韻母], 小韻資料表[[#This Row],[下字表識別號]])</f>
        <v>藥開3</v>
      </c>
      <c r="P3571" s="207" t="str" cm="1">
        <f t="array" ref="P3571" xml:space="preserve"> INDEX(切語下字資料表[韻母拼音碼], 小韻資料表[[#This Row],[下字表識別號]])</f>
        <v>iok</v>
      </c>
      <c r="Q3571" s="210" t="str" cm="1">
        <f t="array" ref="Q3571" xml:space="preserve"> INDEX(設定表!$C$19:$C$23, INT( LEFT(小韻資料表[[#This Row],[目次編碼]],1) ))</f>
        <v>入</v>
      </c>
      <c r="R3571" s="210">
        <f xml:space="preserve">  INDEX(設定表!$C$8:$C$15, MATCH( (RIGHT(小韻資料表[[#This Row],[清濁]]) &amp; 小韻資料表[[#This Row],[調]]), 設定表!$B$8:$B$15, 0))</f>
        <v>4</v>
      </c>
      <c r="S3571" s="205" t="s">
        <v>309</v>
      </c>
      <c r="T3571" s="205" t="s">
        <v>309</v>
      </c>
      <c r="U3571" s="226" t="s">
        <v>309</v>
      </c>
      <c r="V3571" s="146" t="s">
        <v>309</v>
      </c>
      <c r="X3571" s="135"/>
      <c r="Y3571" s="135"/>
      <c r="AA3571" s="135"/>
      <c r="AB3571" s="134"/>
      <c r="AC3571" s="135"/>
      <c r="AD3571" s="135"/>
      <c r="AH3571" s="135"/>
      <c r="AI3571" s="135"/>
    </row>
    <row r="3572" spans="1:35" ht="31.5">
      <c r="A3572" s="205">
        <v>3568</v>
      </c>
      <c r="B3572" s="206" t="s">
        <v>12136</v>
      </c>
      <c r="C3572" s="207" t="str">
        <f xml:space="preserve"> _xlfn.CONCAT(小韻資料表[[#This Row],[聲母拼音碼]],小韻資料表[[#This Row],[韻母拼音碼]],小韻資料表[[#This Row],[調號]])</f>
        <v>tok8</v>
      </c>
      <c r="D3572" s="206" t="s">
        <v>960</v>
      </c>
      <c r="E3572" s="208" t="s">
        <v>959</v>
      </c>
      <c r="F3572" s="205">
        <v>1</v>
      </c>
      <c r="G3572" s="209" t="s">
        <v>12137</v>
      </c>
      <c r="H3572" s="205">
        <f xml:space="preserve"> LEN(小韻資料表[[#This Row],[小韻字集]])</f>
        <v>20</v>
      </c>
      <c r="I3572" s="205" cm="1">
        <f t="array" ref="I3572" xml:space="preserve"> MATCH(TRUE, ISNUMBER( SEARCH( LEFT(小韻資料表[[#This Row],[切語]],1), 切語上字資料表[切語上字]) ), 0)</f>
        <v>7</v>
      </c>
      <c r="J3572" s="210" t="str" cm="1">
        <f t="array" ref="J3572" xml:space="preserve"> INDEX(切語上字資料表[聲母], 小韻資料表[[#This Row],[上字表識別號]])</f>
        <v>定</v>
      </c>
      <c r="K3572" s="210" t="str" cm="1">
        <f t="array" ref="K3572" xml:space="preserve"> INDEX(切語上字資料表[聲母拼音碼], 小韻資料表[[#This Row],[上字表識別號]])</f>
        <v>t</v>
      </c>
      <c r="L3572" s="210" t="str" cm="1">
        <f t="array" ref="L3572" xml:space="preserve"> INDEX(切語上字資料表[清濁], 小韻資料表[[#This Row],[上字表識別號]])</f>
        <v>全濁</v>
      </c>
      <c r="M3572" s="223" cm="1">
        <f t="array" ref="M3572" xml:space="preserve"> INDEX(切語上字資料表[發送收], 小韻資料表[[#This Row],[上字表識別號]])</f>
        <v>0</v>
      </c>
      <c r="N3572" s="205" cm="1">
        <f t="array" ref="N3572" xml:space="preserve"> MATCH(TRUE, ISNUMBER( SEARCH( RIGHT(小韻資料表[[#This Row],[切語]],1), 切語下字資料表[切語下字]) ), 0)</f>
        <v>252</v>
      </c>
      <c r="O3572" s="207" t="str" cm="1">
        <f t="array" ref="O3572" xml:space="preserve"> INDEX(切語下字資料表[韻母], 小韻資料表[[#This Row],[下字表識別號]])</f>
        <v>鐸開1</v>
      </c>
      <c r="P3572" s="207" t="str" cm="1">
        <f t="array" ref="P3572" xml:space="preserve"> INDEX(切語下字資料表[韻母拼音碼], 小韻資料表[[#This Row],[下字表識別號]])</f>
        <v>ok</v>
      </c>
      <c r="Q3572" s="210" t="str" cm="1">
        <f t="array" ref="Q3572" xml:space="preserve"> INDEX(設定表!$C$19:$C$23, INT( LEFT(小韻資料表[[#This Row],[目次編碼]],1) ))</f>
        <v>入</v>
      </c>
      <c r="R3572" s="210">
        <f xml:space="preserve">  INDEX(設定表!$C$8:$C$15, MATCH( (RIGHT(小韻資料表[[#This Row],[清濁]]) &amp; 小韻資料表[[#This Row],[調]]), 設定表!$B$8:$B$15, 0))</f>
        <v>8</v>
      </c>
      <c r="S3572" s="205" t="s">
        <v>309</v>
      </c>
      <c r="T3572" s="205" t="s">
        <v>309</v>
      </c>
      <c r="U3572" s="226" t="s">
        <v>309</v>
      </c>
      <c r="V3572" s="147" t="s">
        <v>309</v>
      </c>
      <c r="X3572" s="135"/>
      <c r="Y3572" s="135"/>
      <c r="AA3572" s="135"/>
      <c r="AB3572" s="134"/>
      <c r="AC3572" s="135"/>
      <c r="AD3572" s="135"/>
      <c r="AH3572" s="135"/>
      <c r="AI3572" s="135"/>
    </row>
    <row r="3573" spans="1:35" ht="31.5">
      <c r="A3573" s="205">
        <v>3569</v>
      </c>
      <c r="B3573" s="206" t="s">
        <v>12138</v>
      </c>
      <c r="C3573" s="207" t="str">
        <f xml:space="preserve"> _xlfn.CONCAT(小韻資料表[[#This Row],[聲母拼音碼]],小韻資料表[[#This Row],[韻母拼音碼]],小韻資料表[[#This Row],[調號]])</f>
        <v>mok8</v>
      </c>
      <c r="D3573" s="206" t="s">
        <v>12139</v>
      </c>
      <c r="E3573" s="208" t="s">
        <v>959</v>
      </c>
      <c r="F3573" s="205">
        <v>2</v>
      </c>
      <c r="G3573" s="209" t="s">
        <v>12140</v>
      </c>
      <c r="H3573" s="205">
        <f xml:space="preserve"> LEN(小韻資料表[[#This Row],[小韻字集]])</f>
        <v>20</v>
      </c>
      <c r="I3573" s="205" cm="1">
        <f t="array" ref="I3573" xml:space="preserve"> MATCH(TRUE, ISNUMBER( SEARCH( LEFT(小韻資料表[[#This Row],[切語]],1), 切語上字資料表[切語上字]) ), 0)</f>
        <v>16</v>
      </c>
      <c r="J3573" s="210" t="str" cm="1">
        <f t="array" ref="J3573" xml:space="preserve"> INDEX(切語上字資料表[聲母], 小韻資料表[[#This Row],[上字表識別號]])</f>
        <v>明</v>
      </c>
      <c r="K3573" s="210" t="str" cm="1">
        <f t="array" ref="K3573" xml:space="preserve"> INDEX(切語上字資料表[聲母拼音碼], 小韻資料表[[#This Row],[上字表識別號]])</f>
        <v>m</v>
      </c>
      <c r="L3573" s="210" t="str" cm="1">
        <f t="array" ref="L3573" xml:space="preserve"> INDEX(切語上字資料表[清濁], 小韻資料表[[#This Row],[上字表識別號]])</f>
        <v>次濁</v>
      </c>
      <c r="M3573" s="223" t="str" cm="1">
        <f t="array" ref="M3573" xml:space="preserve"> INDEX(切語上字資料表[發送收], 小韻資料表[[#This Row],[上字表識別號]])</f>
        <v>收聲</v>
      </c>
      <c r="N3573" s="205" cm="1">
        <f t="array" ref="N3573" xml:space="preserve"> MATCH(TRUE, ISNUMBER( SEARCH( RIGHT(小韻資料表[[#This Row],[切語]],1), 切語下字資料表[切語下字]) ), 0)</f>
        <v>252</v>
      </c>
      <c r="O3573" s="207" t="str" cm="1">
        <f t="array" ref="O3573" xml:space="preserve"> INDEX(切語下字資料表[韻母], 小韻資料表[[#This Row],[下字表識別號]])</f>
        <v>鐸開1</v>
      </c>
      <c r="P3573" s="207" t="str" cm="1">
        <f t="array" ref="P3573" xml:space="preserve"> INDEX(切語下字資料表[韻母拼音碼], 小韻資料表[[#This Row],[下字表識別號]])</f>
        <v>ok</v>
      </c>
      <c r="Q3573" s="210" t="str" cm="1">
        <f t="array" ref="Q3573" xml:space="preserve"> INDEX(設定表!$C$19:$C$23, INT( LEFT(小韻資料表[[#This Row],[目次編碼]],1) ))</f>
        <v>入</v>
      </c>
      <c r="R3573" s="210">
        <f xml:space="preserve">  INDEX(設定表!$C$8:$C$15, MATCH( (RIGHT(小韻資料表[[#This Row],[清濁]]) &amp; 小韻資料表[[#This Row],[調]]), 設定表!$B$8:$B$15, 0))</f>
        <v>8</v>
      </c>
      <c r="S3573" s="205" t="s">
        <v>309</v>
      </c>
      <c r="T3573" s="205" t="s">
        <v>309</v>
      </c>
      <c r="U3573" s="226" t="s">
        <v>309</v>
      </c>
      <c r="V3573" s="146" t="s">
        <v>309</v>
      </c>
      <c r="X3573" s="135"/>
      <c r="Y3573" s="135"/>
      <c r="AA3573" s="135"/>
      <c r="AB3573" s="134"/>
      <c r="AC3573" s="135"/>
      <c r="AD3573" s="135"/>
      <c r="AH3573" s="135"/>
      <c r="AI3573" s="135"/>
    </row>
    <row r="3574" spans="1:35" ht="63">
      <c r="A3574" s="205">
        <v>3570</v>
      </c>
      <c r="B3574" s="206" t="s">
        <v>12141</v>
      </c>
      <c r="C3574" s="207" t="str">
        <f xml:space="preserve"> _xlfn.CONCAT(小韻資料表[[#This Row],[聲母拼音碼]],小韻資料表[[#This Row],[韻母拼音碼]],小韻資料表[[#This Row],[調號]])</f>
        <v>lok8</v>
      </c>
      <c r="D3574" s="206" t="s">
        <v>12142</v>
      </c>
      <c r="E3574" s="208" t="s">
        <v>959</v>
      </c>
      <c r="F3574" s="205">
        <v>3</v>
      </c>
      <c r="G3574" s="209" t="s">
        <v>12143</v>
      </c>
      <c r="H3574" s="205">
        <f xml:space="preserve"> LEN(小韻資料表[[#This Row],[小韻字集]])</f>
        <v>45</v>
      </c>
      <c r="I3574" s="205" cm="1">
        <f t="array" ref="I3574" xml:space="preserve"> MATCH(TRUE, ISNUMBER( SEARCH( LEFT(小韻資料表[[#This Row],[切語]],1), 切語上字資料表[切語上字]) ), 0)</f>
        <v>40</v>
      </c>
      <c r="J3574" s="210" t="str" cm="1">
        <f t="array" ref="J3574" xml:space="preserve"> INDEX(切語上字資料表[聲母], 小韻資料表[[#This Row],[上字表識別號]])</f>
        <v>來</v>
      </c>
      <c r="K3574" s="210" t="str" cm="1">
        <f t="array" ref="K3574" xml:space="preserve"> INDEX(切語上字資料表[聲母拼音碼], 小韻資料表[[#This Row],[上字表識別號]])</f>
        <v>l</v>
      </c>
      <c r="L3574" s="210" t="str" cm="1">
        <f t="array" ref="L3574" xml:space="preserve"> INDEX(切語上字資料表[清濁], 小韻資料表[[#This Row],[上字表識別號]])</f>
        <v>次濁</v>
      </c>
      <c r="M3574" s="223" t="str" cm="1">
        <f t="array" ref="M3574" xml:space="preserve"> INDEX(切語上字資料表[發送收], 小韻資料表[[#This Row],[上字表識別號]])</f>
        <v>收聲</v>
      </c>
      <c r="N3574" s="205" cm="1">
        <f t="array" ref="N3574" xml:space="preserve"> MATCH(TRUE, ISNUMBER( SEARCH( RIGHT(小韻資料表[[#This Row],[切語]],1), 切語下字資料表[切語下字]) ), 0)</f>
        <v>252</v>
      </c>
      <c r="O3574" s="207" t="str" cm="1">
        <f t="array" ref="O3574" xml:space="preserve"> INDEX(切語下字資料表[韻母], 小韻資料表[[#This Row],[下字表識別號]])</f>
        <v>鐸開1</v>
      </c>
      <c r="P3574" s="207" t="str" cm="1">
        <f t="array" ref="P3574" xml:space="preserve"> INDEX(切語下字資料表[韻母拼音碼], 小韻資料表[[#This Row],[下字表識別號]])</f>
        <v>ok</v>
      </c>
      <c r="Q3574" s="210" t="str" cm="1">
        <f t="array" ref="Q3574" xml:space="preserve"> INDEX(設定表!$C$19:$C$23, INT( LEFT(小韻資料表[[#This Row],[目次編碼]],1) ))</f>
        <v>入</v>
      </c>
      <c r="R3574" s="210">
        <f xml:space="preserve">  INDEX(設定表!$C$8:$C$15, MATCH( (RIGHT(小韻資料表[[#This Row],[清濁]]) &amp; 小韻資料表[[#This Row],[調]]), 設定表!$B$8:$B$15, 0))</f>
        <v>8</v>
      </c>
      <c r="S3574" s="205" t="s">
        <v>309</v>
      </c>
      <c r="T3574" s="205" t="s">
        <v>309</v>
      </c>
      <c r="U3574" s="226" t="s">
        <v>309</v>
      </c>
      <c r="V3574" s="147" t="s">
        <v>309</v>
      </c>
      <c r="X3574" s="135"/>
      <c r="Y3574" s="135"/>
      <c r="AA3574" s="135"/>
      <c r="AB3574" s="134"/>
      <c r="AC3574" s="135"/>
      <c r="AD3574" s="135"/>
      <c r="AH3574" s="135"/>
      <c r="AI3574" s="135"/>
    </row>
    <row r="3575" spans="1:35" ht="63">
      <c r="A3575" s="205">
        <v>3571</v>
      </c>
      <c r="B3575" s="206" t="s">
        <v>12144</v>
      </c>
      <c r="C3575" s="207" t="str">
        <f xml:space="preserve"> _xlfn.CONCAT(小韻資料表[[#This Row],[聲母拼音碼]],小韻資料表[[#This Row],[韻母拼音碼]],小韻資料表[[#This Row],[調號]])</f>
        <v>thok4</v>
      </c>
      <c r="D3575" s="206" t="s">
        <v>12145</v>
      </c>
      <c r="E3575" s="208" t="s">
        <v>959</v>
      </c>
      <c r="F3575" s="205">
        <v>4</v>
      </c>
      <c r="G3575" s="209" t="s">
        <v>12146</v>
      </c>
      <c r="H3575" s="205">
        <f xml:space="preserve"> LEN(小韻資料表[[#This Row],[小韻字集]])</f>
        <v>23</v>
      </c>
      <c r="I3575" s="205" cm="1">
        <f t="array" ref="I3575" xml:space="preserve"> MATCH(TRUE, ISNUMBER( SEARCH( LEFT(小韻資料表[[#This Row],[切語]],1), 切語上字資料表[切語上字]) ), 0)</f>
        <v>6</v>
      </c>
      <c r="J3575" s="210" t="str" cm="1">
        <f t="array" ref="J3575" xml:space="preserve"> INDEX(切語上字資料表[聲母], 小韻資料表[[#This Row],[上字表識別號]])</f>
        <v>透</v>
      </c>
      <c r="K3575" s="210" t="str" cm="1">
        <f t="array" ref="K3575" xml:space="preserve"> INDEX(切語上字資料表[聲母拼音碼], 小韻資料表[[#This Row],[上字表識別號]])</f>
        <v>th</v>
      </c>
      <c r="L3575" s="210" t="str" cm="1">
        <f t="array" ref="L3575" xml:space="preserve"> INDEX(切語上字資料表[清濁], 小韻資料表[[#This Row],[上字表識別號]])</f>
        <v>次清</v>
      </c>
      <c r="M3575" s="223" t="str" cm="1">
        <f t="array" ref="M3575" xml:space="preserve"> INDEX(切語上字資料表[發送收], 小韻資料表[[#This Row],[上字表識別號]])</f>
        <v>送氣</v>
      </c>
      <c r="N3575" s="205" cm="1">
        <f t="array" ref="N3575" xml:space="preserve"> MATCH(TRUE, ISNUMBER( SEARCH( RIGHT(小韻資料表[[#This Row],[切語]],1), 切語下字資料表[切語下字]) ), 0)</f>
        <v>252</v>
      </c>
      <c r="O3575" s="207" t="str" cm="1">
        <f t="array" ref="O3575" xml:space="preserve"> INDEX(切語下字資料表[韻母], 小韻資料表[[#This Row],[下字表識別號]])</f>
        <v>鐸開1</v>
      </c>
      <c r="P3575" s="207" t="str" cm="1">
        <f t="array" ref="P3575" xml:space="preserve"> INDEX(切語下字資料表[韻母拼音碼], 小韻資料表[[#This Row],[下字表識別號]])</f>
        <v>ok</v>
      </c>
      <c r="Q3575" s="210" t="str" cm="1">
        <f t="array" ref="Q3575" xml:space="preserve"> INDEX(設定表!$C$19:$C$23, INT( LEFT(小韻資料表[[#This Row],[目次編碼]],1) ))</f>
        <v>入</v>
      </c>
      <c r="R3575" s="210">
        <f xml:space="preserve">  INDEX(設定表!$C$8:$C$15, MATCH( (RIGHT(小韻資料表[[#This Row],[清濁]]) &amp; 小韻資料表[[#This Row],[調]]), 設定表!$B$8:$B$15, 0))</f>
        <v>4</v>
      </c>
      <c r="S3575" s="205" t="s">
        <v>309</v>
      </c>
      <c r="T3575" s="205" t="s">
        <v>309</v>
      </c>
      <c r="U3575" s="226" t="s">
        <v>12147</v>
      </c>
      <c r="V3575" s="146" t="s">
        <v>309</v>
      </c>
      <c r="X3575" s="135"/>
      <c r="Y3575" s="135"/>
      <c r="AA3575" s="135"/>
      <c r="AB3575" s="134"/>
      <c r="AC3575" s="135"/>
      <c r="AD3575" s="135"/>
      <c r="AH3575" s="135"/>
      <c r="AI3575" s="135"/>
    </row>
    <row r="3576" spans="1:35" ht="31.5">
      <c r="A3576" s="205">
        <v>3572</v>
      </c>
      <c r="B3576" s="206" t="s">
        <v>12148</v>
      </c>
      <c r="C3576" s="207" t="str">
        <f xml:space="preserve"> _xlfn.CONCAT(小韻資料表[[#This Row],[聲母拼音碼]],小韻資料表[[#This Row],[韻母拼音碼]],小韻資料表[[#This Row],[調號]])</f>
        <v>cok4</v>
      </c>
      <c r="D3576" s="206" t="s">
        <v>8611</v>
      </c>
      <c r="E3576" s="208" t="s">
        <v>959</v>
      </c>
      <c r="F3576" s="205">
        <v>5</v>
      </c>
      <c r="G3576" s="209" t="s">
        <v>12149</v>
      </c>
      <c r="H3576" s="205">
        <f xml:space="preserve"> LEN(小韻資料表[[#This Row],[小韻字集]])</f>
        <v>6</v>
      </c>
      <c r="I3576" s="205" cm="1">
        <f t="array" ref="I3576" xml:space="preserve"> MATCH(TRUE, ISNUMBER( SEARCH( LEFT(小韻資料表[[#This Row],[切語]],1), 切語上字資料表[切語上字]) ), 0)</f>
        <v>21</v>
      </c>
      <c r="J3576" s="210" t="str" cm="1">
        <f t="array" ref="J3576" xml:space="preserve"> INDEX(切語上字資料表[聲母], 小韻資料表[[#This Row],[上字表識別號]])</f>
        <v>精</v>
      </c>
      <c r="K3576" s="210" t="str" cm="1">
        <f t="array" ref="K3576" xml:space="preserve"> INDEX(切語上字資料表[聲母拼音碼], 小韻資料表[[#This Row],[上字表識別號]])</f>
        <v>c</v>
      </c>
      <c r="L3576" s="210" t="str" cm="1">
        <f t="array" ref="L3576" xml:space="preserve"> INDEX(切語上字資料表[清濁], 小韻資料表[[#This Row],[上字表識別號]])</f>
        <v>全清</v>
      </c>
      <c r="M3576" s="223" t="str" cm="1">
        <f t="array" ref="M3576" xml:space="preserve"> INDEX(切語上字資料表[發送收], 小韻資料表[[#This Row],[上字表識別號]])</f>
        <v>發聲</v>
      </c>
      <c r="N3576" s="205" cm="1">
        <f t="array" ref="N3576" xml:space="preserve"> MATCH(TRUE, ISNUMBER( SEARCH( RIGHT(小韻資料表[[#This Row],[切語]],1), 切語下字資料表[切語下字]) ), 0)</f>
        <v>252</v>
      </c>
      <c r="O3576" s="207" t="str" cm="1">
        <f t="array" ref="O3576" xml:space="preserve"> INDEX(切語下字資料表[韻母], 小韻資料表[[#This Row],[下字表識別號]])</f>
        <v>鐸開1</v>
      </c>
      <c r="P3576" s="207" t="str" cm="1">
        <f t="array" ref="P3576" xml:space="preserve"> INDEX(切語下字資料表[韻母拼音碼], 小韻資料表[[#This Row],[下字表識別號]])</f>
        <v>ok</v>
      </c>
      <c r="Q3576" s="210" t="str" cm="1">
        <f t="array" ref="Q3576" xml:space="preserve"> INDEX(設定表!$C$19:$C$23, INT( LEFT(小韻資料表[[#This Row],[目次編碼]],1) ))</f>
        <v>入</v>
      </c>
      <c r="R3576" s="210">
        <f xml:space="preserve">  INDEX(設定表!$C$8:$C$15, MATCH( (RIGHT(小韻資料表[[#This Row],[清濁]]) &amp; 小韻資料表[[#This Row],[調]]), 設定表!$B$8:$B$15, 0))</f>
        <v>4</v>
      </c>
      <c r="S3576" s="205" t="s">
        <v>309</v>
      </c>
      <c r="T3576" s="205" t="s">
        <v>309</v>
      </c>
      <c r="U3576" s="226" t="s">
        <v>309</v>
      </c>
      <c r="V3576" s="147" t="s">
        <v>309</v>
      </c>
      <c r="X3576" s="135"/>
      <c r="Y3576" s="135"/>
      <c r="AA3576" s="135"/>
      <c r="AB3576" s="134"/>
      <c r="AC3576" s="135"/>
      <c r="AD3576" s="135"/>
      <c r="AH3576" s="135"/>
      <c r="AI3576" s="135"/>
    </row>
    <row r="3577" spans="1:35" ht="31.5">
      <c r="A3577" s="205">
        <v>3573</v>
      </c>
      <c r="B3577" s="206" t="s">
        <v>12150</v>
      </c>
      <c r="C3577" s="207" t="str">
        <f xml:space="preserve"> _xlfn.CONCAT(小韻資料表[[#This Row],[聲母拼音碼]],小韻資料表[[#This Row],[韻母拼音碼]],小韻資料表[[#This Row],[調號]])</f>
        <v>chok4</v>
      </c>
      <c r="D3577" s="206" t="s">
        <v>12151</v>
      </c>
      <c r="E3577" s="208" t="s">
        <v>959</v>
      </c>
      <c r="F3577" s="205">
        <v>6</v>
      </c>
      <c r="G3577" s="209" t="s">
        <v>12152</v>
      </c>
      <c r="H3577" s="205">
        <f xml:space="preserve"> LEN(小韻資料表[[#This Row],[小韻字集]])</f>
        <v>7</v>
      </c>
      <c r="I3577" s="205" cm="1">
        <f t="array" ref="I3577" xml:space="preserve"> MATCH(TRUE, ISNUMBER( SEARCH( LEFT(小韻資料表[[#This Row],[切語]],1), 切語上字資料表[切語上字]) ), 0)</f>
        <v>22</v>
      </c>
      <c r="J3577" s="210" t="str" cm="1">
        <f t="array" ref="J3577" xml:space="preserve"> INDEX(切語上字資料表[聲母], 小韻資料表[[#This Row],[上字表識別號]])</f>
        <v>清</v>
      </c>
      <c r="K3577" s="210" t="str" cm="1">
        <f t="array" ref="K3577" xml:space="preserve"> INDEX(切語上字資料表[聲母拼音碼], 小韻資料表[[#This Row],[上字表識別號]])</f>
        <v>ch</v>
      </c>
      <c r="L3577" s="210" t="str" cm="1">
        <f t="array" ref="L3577" xml:space="preserve"> INDEX(切語上字資料表[清濁], 小韻資料表[[#This Row],[上字表識別號]])</f>
        <v>次清</v>
      </c>
      <c r="M3577" s="223" t="str" cm="1">
        <f t="array" ref="M3577" xml:space="preserve"> INDEX(切語上字資料表[發送收], 小韻資料表[[#This Row],[上字表識別號]])</f>
        <v>送氣</v>
      </c>
      <c r="N3577" s="205" cm="1">
        <f t="array" ref="N3577" xml:space="preserve"> MATCH(TRUE, ISNUMBER( SEARCH( RIGHT(小韻資料表[[#This Row],[切語]],1), 切語下字資料表[切語下字]) ), 0)</f>
        <v>252</v>
      </c>
      <c r="O3577" s="207" t="str" cm="1">
        <f t="array" ref="O3577" xml:space="preserve"> INDEX(切語下字資料表[韻母], 小韻資料表[[#This Row],[下字表識別號]])</f>
        <v>鐸開1</v>
      </c>
      <c r="P3577" s="207" t="str" cm="1">
        <f t="array" ref="P3577" xml:space="preserve"> INDEX(切語下字資料表[韻母拼音碼], 小韻資料表[[#This Row],[下字表識別號]])</f>
        <v>ok</v>
      </c>
      <c r="Q3577" s="210" t="str" cm="1">
        <f t="array" ref="Q3577" xml:space="preserve"> INDEX(設定表!$C$19:$C$23, INT( LEFT(小韻資料表[[#This Row],[目次編碼]],1) ))</f>
        <v>入</v>
      </c>
      <c r="R3577" s="210">
        <f xml:space="preserve">  INDEX(設定表!$C$8:$C$15, MATCH( (RIGHT(小韻資料表[[#This Row],[清濁]]) &amp; 小韻資料表[[#This Row],[調]]), 設定表!$B$8:$B$15, 0))</f>
        <v>4</v>
      </c>
      <c r="S3577" s="205" t="s">
        <v>309</v>
      </c>
      <c r="T3577" s="205" t="s">
        <v>309</v>
      </c>
      <c r="U3577" s="226" t="s">
        <v>309</v>
      </c>
      <c r="V3577" s="146" t="s">
        <v>309</v>
      </c>
      <c r="X3577" s="135"/>
      <c r="Y3577" s="135"/>
      <c r="AA3577" s="135"/>
      <c r="AB3577" s="134"/>
      <c r="AC3577" s="135"/>
      <c r="AD3577" s="135"/>
      <c r="AH3577" s="135"/>
      <c r="AI3577" s="135"/>
    </row>
    <row r="3578" spans="1:35" ht="31.5">
      <c r="A3578" s="205">
        <v>3574</v>
      </c>
      <c r="B3578" s="206" t="s">
        <v>12153</v>
      </c>
      <c r="C3578" s="207" t="str">
        <f xml:space="preserve"> _xlfn.CONCAT(小韻資料表[[#This Row],[聲母拼音碼]],小韻資料表[[#This Row],[韻母拼音碼]],小韻資料表[[#This Row],[調號]])</f>
        <v>kok4</v>
      </c>
      <c r="D3578" s="206" t="s">
        <v>12154</v>
      </c>
      <c r="E3578" s="208" t="s">
        <v>959</v>
      </c>
      <c r="F3578" s="205">
        <v>7</v>
      </c>
      <c r="G3578" s="209" t="s">
        <v>12155</v>
      </c>
      <c r="H3578" s="205">
        <f xml:space="preserve"> LEN(小韻資料表[[#This Row],[小韻字集]])</f>
        <v>5</v>
      </c>
      <c r="I3578" s="205" cm="1">
        <f t="array" ref="I3578" xml:space="preserve"> MATCH(TRUE, ISNUMBER( SEARCH( LEFT(小韻資料表[[#This Row],[切語]],1), 切語上字資料表[切語上字]) ), 0)</f>
        <v>1</v>
      </c>
      <c r="J3578" s="210" t="str" cm="1">
        <f t="array" ref="J3578" xml:space="preserve"> INDEX(切語上字資料表[聲母], 小韻資料表[[#This Row],[上字表識別號]])</f>
        <v>見</v>
      </c>
      <c r="K3578" s="210" t="str" cm="1">
        <f t="array" ref="K3578" xml:space="preserve"> INDEX(切語上字資料表[聲母拼音碼], 小韻資料表[[#This Row],[上字表識別號]])</f>
        <v>k</v>
      </c>
      <c r="L3578" s="210" t="str" cm="1">
        <f t="array" ref="L3578" xml:space="preserve"> INDEX(切語上字資料表[清濁], 小韻資料表[[#This Row],[上字表識別號]])</f>
        <v>全清</v>
      </c>
      <c r="M3578" s="223" t="str" cm="1">
        <f t="array" ref="M3578" xml:space="preserve"> INDEX(切語上字資料表[發送收], 小韻資料表[[#This Row],[上字表識別號]])</f>
        <v>發聲</v>
      </c>
      <c r="N3578" s="205" cm="1">
        <f t="array" ref="N3578" xml:space="preserve"> MATCH(TRUE, ISNUMBER( SEARCH( RIGHT(小韻資料表[[#This Row],[切語]],1), 切語下字資料表[切語下字]) ), 0)</f>
        <v>252</v>
      </c>
      <c r="O3578" s="207" t="str" cm="1">
        <f t="array" ref="O3578" xml:space="preserve"> INDEX(切語下字資料表[韻母], 小韻資料表[[#This Row],[下字表識別號]])</f>
        <v>鐸開1</v>
      </c>
      <c r="P3578" s="207" t="str" cm="1">
        <f t="array" ref="P3578" xml:space="preserve"> INDEX(切語下字資料表[韻母拼音碼], 小韻資料表[[#This Row],[下字表識別號]])</f>
        <v>ok</v>
      </c>
      <c r="Q3578" s="210" t="str" cm="1">
        <f t="array" ref="Q3578" xml:space="preserve"> INDEX(設定表!$C$19:$C$23, INT( LEFT(小韻資料表[[#This Row],[目次編碼]],1) ))</f>
        <v>入</v>
      </c>
      <c r="R3578" s="210">
        <f xml:space="preserve">  INDEX(設定表!$C$8:$C$15, MATCH( (RIGHT(小韻資料表[[#This Row],[清濁]]) &amp; 小韻資料表[[#This Row],[調]]), 設定表!$B$8:$B$15, 0))</f>
        <v>4</v>
      </c>
      <c r="S3578" s="205" t="s">
        <v>309</v>
      </c>
      <c r="T3578" s="205" t="s">
        <v>309</v>
      </c>
      <c r="U3578" s="226" t="s">
        <v>12156</v>
      </c>
      <c r="V3578" s="147" t="s">
        <v>309</v>
      </c>
      <c r="X3578" s="135"/>
      <c r="Y3578" s="135"/>
      <c r="AA3578" s="135"/>
      <c r="AB3578" s="134"/>
      <c r="AC3578" s="135"/>
      <c r="AD3578" s="135"/>
      <c r="AH3578" s="135"/>
      <c r="AI3578" s="135"/>
    </row>
    <row r="3579" spans="1:35" ht="31.5">
      <c r="A3579" s="205">
        <v>3575</v>
      </c>
      <c r="B3579" s="206" t="s">
        <v>12157</v>
      </c>
      <c r="C3579" s="207" t="str">
        <f xml:space="preserve"> _xlfn.CONCAT(小韻資料表[[#This Row],[聲母拼音碼]],小韻資料表[[#This Row],[韻母拼音碼]],小韻資料表[[#This Row],[調號]])</f>
        <v>khok4</v>
      </c>
      <c r="D3579" s="206" t="s">
        <v>12158</v>
      </c>
      <c r="E3579" s="208" t="s">
        <v>959</v>
      </c>
      <c r="F3579" s="205">
        <v>8</v>
      </c>
      <c r="G3579" s="209" t="s">
        <v>12159</v>
      </c>
      <c r="H3579" s="205">
        <f xml:space="preserve"> LEN(小韻資料表[[#This Row],[小韻字集]])</f>
        <v>3</v>
      </c>
      <c r="I3579" s="205" cm="1">
        <f t="array" ref="I3579" xml:space="preserve"> MATCH(TRUE, ISNUMBER( SEARCH( LEFT(小韻資料表[[#This Row],[切語]],1), 切語上字資料表[切語上字]) ), 0)</f>
        <v>2</v>
      </c>
      <c r="J3579" s="210" t="str" cm="1">
        <f t="array" ref="J3579" xml:space="preserve"> INDEX(切語上字資料表[聲母], 小韻資料表[[#This Row],[上字表識別號]])</f>
        <v>溪</v>
      </c>
      <c r="K3579" s="210" t="str" cm="1">
        <f t="array" ref="K3579" xml:space="preserve"> INDEX(切語上字資料表[聲母拼音碼], 小韻資料表[[#This Row],[上字表識別號]])</f>
        <v>kh</v>
      </c>
      <c r="L3579" s="210" t="str" cm="1">
        <f t="array" ref="L3579" xml:space="preserve"> INDEX(切語上字資料表[清濁], 小韻資料表[[#This Row],[上字表識別號]])</f>
        <v>次清</v>
      </c>
      <c r="M3579" s="223" t="str" cm="1">
        <f t="array" ref="M3579" xml:space="preserve"> INDEX(切語上字資料表[發送收], 小韻資料表[[#This Row],[上字表識別號]])</f>
        <v>送氣</v>
      </c>
      <c r="N3579" s="205" cm="1">
        <f t="array" ref="N3579" xml:space="preserve"> MATCH(TRUE, ISNUMBER( SEARCH( RIGHT(小韻資料表[[#This Row],[切語]],1), 切語下字資料表[切語下字]) ), 0)</f>
        <v>252</v>
      </c>
      <c r="O3579" s="207" t="str" cm="1">
        <f t="array" ref="O3579" xml:space="preserve"> INDEX(切語下字資料表[韻母], 小韻資料表[[#This Row],[下字表識別號]])</f>
        <v>鐸開1</v>
      </c>
      <c r="P3579" s="207" t="str" cm="1">
        <f t="array" ref="P3579" xml:space="preserve"> INDEX(切語下字資料表[韻母拼音碼], 小韻資料表[[#This Row],[下字表識別號]])</f>
        <v>ok</v>
      </c>
      <c r="Q3579" s="210" t="str" cm="1">
        <f t="array" ref="Q3579" xml:space="preserve"> INDEX(設定表!$C$19:$C$23, INT( LEFT(小韻資料表[[#This Row],[目次編碼]],1) ))</f>
        <v>入</v>
      </c>
      <c r="R3579" s="210">
        <f xml:space="preserve">  INDEX(設定表!$C$8:$C$15, MATCH( (RIGHT(小韻資料表[[#This Row],[清濁]]) &amp; 小韻資料表[[#This Row],[調]]), 設定表!$B$8:$B$15, 0))</f>
        <v>4</v>
      </c>
      <c r="S3579" s="205" t="s">
        <v>309</v>
      </c>
      <c r="T3579" s="205" t="s">
        <v>309</v>
      </c>
      <c r="U3579" s="226" t="s">
        <v>309</v>
      </c>
      <c r="V3579" s="146" t="s">
        <v>309</v>
      </c>
      <c r="X3579" s="135"/>
      <c r="Y3579" s="135"/>
      <c r="AA3579" s="135"/>
      <c r="AB3579" s="134"/>
      <c r="AC3579" s="135"/>
      <c r="AD3579" s="135"/>
      <c r="AH3579" s="135"/>
      <c r="AI3579" s="135"/>
    </row>
    <row r="3580" spans="1:35" ht="63">
      <c r="A3580" s="205">
        <v>3576</v>
      </c>
      <c r="B3580" s="206" t="s">
        <v>12160</v>
      </c>
      <c r="C3580" s="207" t="str">
        <f xml:space="preserve"> _xlfn.CONCAT(小韻資料表[[#This Row],[聲母拼音碼]],小韻資料表[[#This Row],[韻母拼音碼]],小韻資料表[[#This Row],[調號]])</f>
        <v>gok8</v>
      </c>
      <c r="D3580" s="206" t="s">
        <v>12161</v>
      </c>
      <c r="E3580" s="208" t="s">
        <v>959</v>
      </c>
      <c r="F3580" s="205">
        <v>9</v>
      </c>
      <c r="G3580" s="209" t="s">
        <v>12162</v>
      </c>
      <c r="H3580" s="205">
        <f xml:space="preserve"> LEN(小韻資料表[[#This Row],[小韻字集]])</f>
        <v>31</v>
      </c>
      <c r="I3580" s="205" cm="1">
        <f t="array" ref="I3580" xml:space="preserve"> MATCH(TRUE, ISNUMBER( SEARCH( LEFT(小韻資料表[[#This Row],[切語]],1), 切語上字資料表[切語上字]) ), 0)</f>
        <v>4</v>
      </c>
      <c r="J3580" s="210" t="str" cm="1">
        <f t="array" ref="J3580" xml:space="preserve"> INDEX(切語上字資料表[聲母], 小韻資料表[[#This Row],[上字表識別號]])</f>
        <v>疑</v>
      </c>
      <c r="K3580" s="210" t="str" cm="1">
        <f t="array" ref="K3580" xml:space="preserve"> INDEX(切語上字資料表[聲母拼音碼], 小韻資料表[[#This Row],[上字表識別號]])</f>
        <v>g</v>
      </c>
      <c r="L3580" s="210" t="str" cm="1">
        <f t="array" ref="L3580" xml:space="preserve"> INDEX(切語上字資料表[清濁], 小韻資料表[[#This Row],[上字表識別號]])</f>
        <v>次濁</v>
      </c>
      <c r="M3580" s="223" t="str" cm="1">
        <f t="array" ref="M3580" xml:space="preserve"> INDEX(切語上字資料表[發送收], 小韻資料表[[#This Row],[上字表識別號]])</f>
        <v>收聲</v>
      </c>
      <c r="N3580" s="205" cm="1">
        <f t="array" ref="N3580" xml:space="preserve"> MATCH(TRUE, ISNUMBER( SEARCH( RIGHT(小韻資料表[[#This Row],[切語]],1), 切語下字資料表[切語下字]) ), 0)</f>
        <v>252</v>
      </c>
      <c r="O3580" s="207" t="str" cm="1">
        <f t="array" ref="O3580" xml:space="preserve"> INDEX(切語下字資料表[韻母], 小韻資料表[[#This Row],[下字表識別號]])</f>
        <v>鐸開1</v>
      </c>
      <c r="P3580" s="207" t="str" cm="1">
        <f t="array" ref="P3580" xml:space="preserve"> INDEX(切語下字資料表[韻母拼音碼], 小韻資料表[[#This Row],[下字表識別號]])</f>
        <v>ok</v>
      </c>
      <c r="Q3580" s="210" t="str" cm="1">
        <f t="array" ref="Q3580" xml:space="preserve"> INDEX(設定表!$C$19:$C$23, INT( LEFT(小韻資料表[[#This Row],[目次編碼]],1) ))</f>
        <v>入</v>
      </c>
      <c r="R3580" s="210">
        <f xml:space="preserve">  INDEX(設定表!$C$8:$C$15, MATCH( (RIGHT(小韻資料表[[#This Row],[清濁]]) &amp; 小韻資料表[[#This Row],[調]]), 設定表!$B$8:$B$15, 0))</f>
        <v>8</v>
      </c>
      <c r="S3580" s="205" t="s">
        <v>309</v>
      </c>
      <c r="T3580" s="205" t="s">
        <v>309</v>
      </c>
      <c r="U3580" s="226" t="s">
        <v>12163</v>
      </c>
      <c r="V3580" s="147" t="s">
        <v>309</v>
      </c>
      <c r="X3580" s="135"/>
      <c r="Y3580" s="135"/>
      <c r="AA3580" s="135"/>
      <c r="AB3580" s="134"/>
      <c r="AC3580" s="135"/>
      <c r="AD3580" s="135"/>
      <c r="AH3580" s="135"/>
      <c r="AI3580" s="135"/>
    </row>
    <row r="3581" spans="1:35" ht="31.5">
      <c r="A3581" s="205">
        <v>3577</v>
      </c>
      <c r="B3581" s="206" t="s">
        <v>12164</v>
      </c>
      <c r="C3581" s="207" t="str">
        <f xml:space="preserve"> _xlfn.CONCAT(小韻資料表[[#This Row],[聲母拼音碼]],小韻資料表[[#This Row],[韻母拼音碼]],小韻資料表[[#This Row],[調號]])</f>
        <v>phok4</v>
      </c>
      <c r="D3581" s="206" t="s">
        <v>12165</v>
      </c>
      <c r="E3581" s="208" t="s">
        <v>959</v>
      </c>
      <c r="F3581" s="205">
        <v>10</v>
      </c>
      <c r="G3581" s="209" t="s">
        <v>12166</v>
      </c>
      <c r="H3581" s="205">
        <f xml:space="preserve"> LEN(小韻資料表[[#This Row],[小韻字集]])</f>
        <v>21</v>
      </c>
      <c r="I3581" s="205" cm="1">
        <f t="array" ref="I3581" xml:space="preserve"> MATCH(TRUE, ISNUMBER( SEARCH( LEFT(小韻資料表[[#This Row],[切語]],1), 切語上字資料表[切語上字]) ), 0)</f>
        <v>14</v>
      </c>
      <c r="J3581" s="210" t="str" cm="1">
        <f t="array" ref="J3581" xml:space="preserve"> INDEX(切語上字資料表[聲母], 小韻資料表[[#This Row],[上字表識別號]])</f>
        <v>滂</v>
      </c>
      <c r="K3581" s="210" t="str" cm="1">
        <f t="array" ref="K3581" xml:space="preserve"> INDEX(切語上字資料表[聲母拼音碼], 小韻資料表[[#This Row],[上字表識別號]])</f>
        <v>ph</v>
      </c>
      <c r="L3581" s="210" t="str" cm="1">
        <f t="array" ref="L3581" xml:space="preserve"> INDEX(切語上字資料表[清濁], 小韻資料表[[#This Row],[上字表識別號]])</f>
        <v>次清</v>
      </c>
      <c r="M3581" s="223" t="str" cm="1">
        <f t="array" ref="M3581" xml:space="preserve"> INDEX(切語上字資料表[發送收], 小韻資料表[[#This Row],[上字表識別號]])</f>
        <v>送氣</v>
      </c>
      <c r="N3581" s="205" cm="1">
        <f t="array" ref="N3581" xml:space="preserve"> MATCH(TRUE, ISNUMBER( SEARCH( RIGHT(小韻資料表[[#This Row],[切語]],1), 切語下字資料表[切語下字]) ), 0)</f>
        <v>252</v>
      </c>
      <c r="O3581" s="207" t="str" cm="1">
        <f t="array" ref="O3581" xml:space="preserve"> INDEX(切語下字資料表[韻母], 小韻資料表[[#This Row],[下字表識別號]])</f>
        <v>鐸開1</v>
      </c>
      <c r="P3581" s="207" t="str" cm="1">
        <f t="array" ref="P3581" xml:space="preserve"> INDEX(切語下字資料表[韻母拼音碼], 小韻資料表[[#This Row],[下字表識別號]])</f>
        <v>ok</v>
      </c>
      <c r="Q3581" s="210" t="str" cm="1">
        <f t="array" ref="Q3581" xml:space="preserve"> INDEX(設定表!$C$19:$C$23, INT( LEFT(小韻資料表[[#This Row],[目次編碼]],1) ))</f>
        <v>入</v>
      </c>
      <c r="R3581" s="210">
        <f xml:space="preserve">  INDEX(設定表!$C$8:$C$15, MATCH( (RIGHT(小韻資料表[[#This Row],[清濁]]) &amp; 小韻資料表[[#This Row],[調]]), 設定表!$B$8:$B$15, 0))</f>
        <v>4</v>
      </c>
      <c r="S3581" s="205" t="s">
        <v>12167</v>
      </c>
      <c r="T3581" s="205" t="s">
        <v>309</v>
      </c>
      <c r="U3581" s="226" t="s">
        <v>309</v>
      </c>
      <c r="V3581" s="146" t="s">
        <v>309</v>
      </c>
      <c r="X3581" s="135"/>
      <c r="Y3581" s="135"/>
      <c r="AA3581" s="135"/>
      <c r="AB3581" s="134"/>
      <c r="AC3581" s="135"/>
      <c r="AD3581" s="135"/>
      <c r="AH3581" s="135"/>
      <c r="AI3581" s="135"/>
    </row>
    <row r="3582" spans="1:35" ht="31.5">
      <c r="A3582" s="205">
        <v>3578</v>
      </c>
      <c r="B3582" s="206" t="s">
        <v>12168</v>
      </c>
      <c r="C3582" s="207" t="str">
        <f xml:space="preserve"> _xlfn.CONCAT(小韻資料表[[#This Row],[聲母拼音碼]],小韻資料表[[#This Row],[韻母拼音碼]],小韻資料表[[#This Row],[調號]])</f>
        <v>Øok4</v>
      </c>
      <c r="D3582" s="206" t="s">
        <v>12169</v>
      </c>
      <c r="E3582" s="208" t="s">
        <v>959</v>
      </c>
      <c r="F3582" s="205">
        <v>11</v>
      </c>
      <c r="G3582" s="209" t="s">
        <v>12170</v>
      </c>
      <c r="H3582" s="205">
        <f xml:space="preserve"> LEN(小韻資料表[[#This Row],[小韻字集]])</f>
        <v>5</v>
      </c>
      <c r="I3582" s="205" cm="1">
        <f t="array" ref="I3582" xml:space="preserve"> MATCH(TRUE, ISNUMBER( SEARCH( LEFT(小韻資料表[[#This Row],[切語]],1), 切語上字資料表[切語上字]) ), 0)</f>
        <v>35</v>
      </c>
      <c r="J3582" s="210" t="str" cm="1">
        <f t="array" ref="J3582" xml:space="preserve"> INDEX(切語上字資料表[聲母], 小韻資料表[[#This Row],[上字表識別號]])</f>
        <v>影</v>
      </c>
      <c r="K3582" s="210" t="str" cm="1">
        <f t="array" ref="K3582" xml:space="preserve"> INDEX(切語上字資料表[聲母拼音碼], 小韻資料表[[#This Row],[上字表識別號]])</f>
        <v>Ø</v>
      </c>
      <c r="L3582" s="210" t="str" cm="1">
        <f t="array" ref="L3582" xml:space="preserve"> INDEX(切語上字資料表[清濁], 小韻資料表[[#This Row],[上字表識別號]])</f>
        <v>全清</v>
      </c>
      <c r="M3582" s="223" t="str" cm="1">
        <f t="array" ref="M3582" xml:space="preserve"> INDEX(切語上字資料表[發送收], 小韻資料表[[#This Row],[上字表識別號]])</f>
        <v>發聲</v>
      </c>
      <c r="N3582" s="205" cm="1">
        <f t="array" ref="N3582" xml:space="preserve"> MATCH(TRUE, ISNUMBER( SEARCH( RIGHT(小韻資料表[[#This Row],[切語]],1), 切語下字資料表[切語下字]) ), 0)</f>
        <v>252</v>
      </c>
      <c r="O3582" s="207" t="str" cm="1">
        <f t="array" ref="O3582" xml:space="preserve"> INDEX(切語下字資料表[韻母], 小韻資料表[[#This Row],[下字表識別號]])</f>
        <v>鐸開1</v>
      </c>
      <c r="P3582" s="207" t="str" cm="1">
        <f t="array" ref="P3582" xml:space="preserve"> INDEX(切語下字資料表[韻母拼音碼], 小韻資料表[[#This Row],[下字表識別號]])</f>
        <v>ok</v>
      </c>
      <c r="Q3582" s="210" t="str" cm="1">
        <f t="array" ref="Q3582" xml:space="preserve"> INDEX(設定表!$C$19:$C$23, INT( LEFT(小韻資料表[[#This Row],[目次編碼]],1) ))</f>
        <v>入</v>
      </c>
      <c r="R3582" s="210">
        <f xml:space="preserve">  INDEX(設定表!$C$8:$C$15, MATCH( (RIGHT(小韻資料表[[#This Row],[清濁]]) &amp; 小韻資料表[[#This Row],[調]]), 設定表!$B$8:$B$15, 0))</f>
        <v>4</v>
      </c>
      <c r="S3582" s="205" t="s">
        <v>309</v>
      </c>
      <c r="T3582" s="205" t="s">
        <v>309</v>
      </c>
      <c r="U3582" s="226" t="s">
        <v>309</v>
      </c>
      <c r="V3582" s="147" t="s">
        <v>309</v>
      </c>
      <c r="X3582" s="135"/>
      <c r="Y3582" s="135"/>
      <c r="AA3582" s="135"/>
      <c r="AB3582" s="134"/>
      <c r="AC3582" s="135"/>
      <c r="AD3582" s="135"/>
      <c r="AH3582" s="135"/>
      <c r="AI3582" s="135"/>
    </row>
    <row r="3583" spans="1:35" ht="31.5">
      <c r="A3583" s="205">
        <v>3579</v>
      </c>
      <c r="B3583" s="206" t="s">
        <v>12171</v>
      </c>
      <c r="C3583" s="207" t="str">
        <f xml:space="preserve"> _xlfn.CONCAT(小韻資料表[[#This Row],[聲母拼音碼]],小韻資料表[[#This Row],[韻母拼音碼]],小韻資料表[[#This Row],[調號]])</f>
        <v>pok8</v>
      </c>
      <c r="D3583" s="206" t="s">
        <v>12172</v>
      </c>
      <c r="E3583" s="208" t="s">
        <v>959</v>
      </c>
      <c r="F3583" s="205">
        <v>12</v>
      </c>
      <c r="G3583" s="209" t="s">
        <v>12173</v>
      </c>
      <c r="H3583" s="205">
        <f xml:space="preserve"> LEN(小韻資料表[[#This Row],[小韻字集]])</f>
        <v>13</v>
      </c>
      <c r="I3583" s="205" cm="1">
        <f t="array" ref="I3583" xml:space="preserve"> MATCH(TRUE, ISNUMBER( SEARCH( LEFT(小韻資料表[[#This Row],[切語]],1), 切語上字資料表[切語上字]) ), 0)</f>
        <v>15</v>
      </c>
      <c r="J3583" s="210" t="str" cm="1">
        <f t="array" ref="J3583" xml:space="preserve"> INDEX(切語上字資料表[聲母], 小韻資料表[[#This Row],[上字表識別號]])</f>
        <v>並</v>
      </c>
      <c r="K3583" s="210" t="str" cm="1">
        <f t="array" ref="K3583" xml:space="preserve"> INDEX(切語上字資料表[聲母拼音碼], 小韻資料表[[#This Row],[上字表識別號]])</f>
        <v>p</v>
      </c>
      <c r="L3583" s="210" t="str" cm="1">
        <f t="array" ref="L3583" xml:space="preserve"> INDEX(切語上字資料表[清濁], 小韻資料表[[#This Row],[上字表識別號]])</f>
        <v>全濁</v>
      </c>
      <c r="M3583" s="223" cm="1">
        <f t="array" ref="M3583" xml:space="preserve"> INDEX(切語上字資料表[發送收], 小韻資料表[[#This Row],[上字表識別號]])</f>
        <v>0</v>
      </c>
      <c r="N3583" s="205" cm="1">
        <f t="array" ref="N3583" xml:space="preserve"> MATCH(TRUE, ISNUMBER( SEARCH( RIGHT(小韻資料表[[#This Row],[切語]],1), 切語下字資料表[切語下字]) ), 0)</f>
        <v>252</v>
      </c>
      <c r="O3583" s="207" t="str" cm="1">
        <f t="array" ref="O3583" xml:space="preserve"> INDEX(切語下字資料表[韻母], 小韻資料表[[#This Row],[下字表識別號]])</f>
        <v>鐸開1</v>
      </c>
      <c r="P3583" s="207" t="str" cm="1">
        <f t="array" ref="P3583" xml:space="preserve"> INDEX(切語下字資料表[韻母拼音碼], 小韻資料表[[#This Row],[下字表識別號]])</f>
        <v>ok</v>
      </c>
      <c r="Q3583" s="210" t="str" cm="1">
        <f t="array" ref="Q3583" xml:space="preserve"> INDEX(設定表!$C$19:$C$23, INT( LEFT(小韻資料表[[#This Row],[目次編碼]],1) ))</f>
        <v>入</v>
      </c>
      <c r="R3583" s="210">
        <f xml:space="preserve">  INDEX(設定表!$C$8:$C$15, MATCH( (RIGHT(小韻資料表[[#This Row],[清濁]]) &amp; 小韻資料表[[#This Row],[調]]), 設定表!$B$8:$B$15, 0))</f>
        <v>8</v>
      </c>
      <c r="S3583" s="205" t="s">
        <v>12167</v>
      </c>
      <c r="T3583" s="205" t="s">
        <v>309</v>
      </c>
      <c r="U3583" s="226" t="s">
        <v>309</v>
      </c>
      <c r="V3583" s="146" t="s">
        <v>309</v>
      </c>
      <c r="X3583" s="135"/>
      <c r="Y3583" s="135"/>
      <c r="AA3583" s="135"/>
      <c r="AB3583" s="134"/>
      <c r="AC3583" s="135"/>
      <c r="AD3583" s="135"/>
      <c r="AH3583" s="135"/>
      <c r="AI3583" s="135"/>
    </row>
    <row r="3584" spans="1:35" ht="31.5">
      <c r="A3584" s="205">
        <v>3580</v>
      </c>
      <c r="B3584" s="206" t="s">
        <v>12174</v>
      </c>
      <c r="C3584" s="207" t="str">
        <f xml:space="preserve"> _xlfn.CONCAT(小韻資料表[[#This Row],[聲母拼音碼]],小韻資料表[[#This Row],[韻母拼音碼]],小韻資料表[[#This Row],[調號]])</f>
        <v>hok4</v>
      </c>
      <c r="D3584" s="206" t="s">
        <v>12175</v>
      </c>
      <c r="E3584" s="208" t="s">
        <v>959</v>
      </c>
      <c r="F3584" s="205">
        <v>13</v>
      </c>
      <c r="G3584" s="209" t="s">
        <v>12176</v>
      </c>
      <c r="H3584" s="205">
        <f xml:space="preserve"> LEN(小韻資料表[[#This Row],[小韻字集]])</f>
        <v>12</v>
      </c>
      <c r="I3584" s="205" cm="1">
        <f t="array" ref="I3584" xml:space="preserve"> MATCH(TRUE, ISNUMBER( SEARCH( LEFT(小韻資料表[[#This Row],[切語]],1), 切語上字資料表[切語上字]) ), 0)</f>
        <v>36</v>
      </c>
      <c r="J3584" s="210" t="str" cm="1">
        <f t="array" ref="J3584" xml:space="preserve"> INDEX(切語上字資料表[聲母], 小韻資料表[[#This Row],[上字表識別號]])</f>
        <v>曉</v>
      </c>
      <c r="K3584" s="210" t="str" cm="1">
        <f t="array" ref="K3584" xml:space="preserve"> INDEX(切語上字資料表[聲母拼音碼], 小韻資料表[[#This Row],[上字表識別號]])</f>
        <v>h</v>
      </c>
      <c r="L3584" s="210" t="str" cm="1">
        <f t="array" ref="L3584" xml:space="preserve"> INDEX(切語上字資料表[清濁], 小韻資料表[[#This Row],[上字表識別號]])</f>
        <v>次清</v>
      </c>
      <c r="M3584" s="223" t="str" cm="1">
        <f t="array" ref="M3584" xml:space="preserve"> INDEX(切語上字資料表[發送收], 小韻資料表[[#This Row],[上字表識別號]])</f>
        <v>送氣</v>
      </c>
      <c r="N3584" s="205" cm="1">
        <f t="array" ref="N3584" xml:space="preserve"> MATCH(TRUE, ISNUMBER( SEARCH( RIGHT(小韻資料表[[#This Row],[切語]],1), 切語下字資料表[切語下字]) ), 0)</f>
        <v>252</v>
      </c>
      <c r="O3584" s="207" t="str" cm="1">
        <f t="array" ref="O3584" xml:space="preserve"> INDEX(切語下字資料表[韻母], 小韻資料表[[#This Row],[下字表識別號]])</f>
        <v>鐸開1</v>
      </c>
      <c r="P3584" s="207" t="str" cm="1">
        <f t="array" ref="P3584" xml:space="preserve"> INDEX(切語下字資料表[韻母拼音碼], 小韻資料表[[#This Row],[下字表識別號]])</f>
        <v>ok</v>
      </c>
      <c r="Q3584" s="210" t="str" cm="1">
        <f t="array" ref="Q3584" xml:space="preserve"> INDEX(設定表!$C$19:$C$23, INT( LEFT(小韻資料表[[#This Row],[目次編碼]],1) ))</f>
        <v>入</v>
      </c>
      <c r="R3584" s="210">
        <f xml:space="preserve">  INDEX(設定表!$C$8:$C$15, MATCH( (RIGHT(小韻資料表[[#This Row],[清濁]]) &amp; 小韻資料表[[#This Row],[調]]), 設定表!$B$8:$B$15, 0))</f>
        <v>4</v>
      </c>
      <c r="S3584" s="205" t="s">
        <v>309</v>
      </c>
      <c r="T3584" s="205" t="s">
        <v>309</v>
      </c>
      <c r="U3584" s="226" t="s">
        <v>309</v>
      </c>
      <c r="V3584" s="147" t="s">
        <v>309</v>
      </c>
      <c r="X3584" s="135"/>
      <c r="Y3584" s="135"/>
      <c r="AA3584" s="135"/>
      <c r="AB3584" s="134"/>
      <c r="AC3584" s="135"/>
      <c r="AD3584" s="135"/>
      <c r="AH3584" s="135"/>
      <c r="AI3584" s="135"/>
    </row>
    <row r="3585" spans="1:35" ht="31.5">
      <c r="A3585" s="205">
        <v>3581</v>
      </c>
      <c r="B3585" s="206" t="s">
        <v>12177</v>
      </c>
      <c r="C3585" s="207" t="str">
        <f xml:space="preserve"> _xlfn.CONCAT(小韻資料表[[#This Row],[聲母拼音碼]],小韻資料表[[#This Row],[韻母拼音碼]],小韻資料表[[#This Row],[調號]])</f>
        <v>sok4</v>
      </c>
      <c r="D3585" s="206" t="s">
        <v>12178</v>
      </c>
      <c r="E3585" s="208" t="s">
        <v>959</v>
      </c>
      <c r="F3585" s="205">
        <v>14</v>
      </c>
      <c r="G3585" s="209" t="s">
        <v>12179</v>
      </c>
      <c r="H3585" s="205">
        <f xml:space="preserve"> LEN(小韻資料表[[#This Row],[小韻字集]])</f>
        <v>9</v>
      </c>
      <c r="I3585" s="205" cm="1">
        <f t="array" ref="I3585" xml:space="preserve"> MATCH(TRUE, ISNUMBER( SEARCH( LEFT(小韻資料表[[#This Row],[切語]],1), 切語上字資料表[切語上字]) ), 0)</f>
        <v>24</v>
      </c>
      <c r="J3585" s="210" t="str" cm="1">
        <f t="array" ref="J3585" xml:space="preserve"> INDEX(切語上字資料表[聲母], 小韻資料表[[#This Row],[上字表識別號]])</f>
        <v>心</v>
      </c>
      <c r="K3585" s="210" t="str" cm="1">
        <f t="array" ref="K3585" xml:space="preserve"> INDEX(切語上字資料表[聲母拼音碼], 小韻資料表[[#This Row],[上字表識別號]])</f>
        <v>s</v>
      </c>
      <c r="L3585" s="210" t="str" cm="1">
        <f t="array" ref="L3585" xml:space="preserve"> INDEX(切語上字資料表[清濁], 小韻資料表[[#This Row],[上字表識別號]])</f>
        <v>全清</v>
      </c>
      <c r="M3585" s="223" t="str" cm="1">
        <f t="array" ref="M3585" xml:space="preserve"> INDEX(切語上字資料表[發送收], 小韻資料表[[#This Row],[上字表識別號]])</f>
        <v>送氣</v>
      </c>
      <c r="N3585" s="205" cm="1">
        <f t="array" ref="N3585" xml:space="preserve"> MATCH(TRUE, ISNUMBER( SEARCH( RIGHT(小韻資料表[[#This Row],[切語]],1), 切語下字資料表[切語下字]) ), 0)</f>
        <v>252</v>
      </c>
      <c r="O3585" s="207" t="str" cm="1">
        <f t="array" ref="O3585" xml:space="preserve"> INDEX(切語下字資料表[韻母], 小韻資料表[[#This Row],[下字表識別號]])</f>
        <v>鐸開1</v>
      </c>
      <c r="P3585" s="207" t="str" cm="1">
        <f t="array" ref="P3585" xml:space="preserve"> INDEX(切語下字資料表[韻母拼音碼], 小韻資料表[[#This Row],[下字表識別號]])</f>
        <v>ok</v>
      </c>
      <c r="Q3585" s="210" t="str" cm="1">
        <f t="array" ref="Q3585" xml:space="preserve"> INDEX(設定表!$C$19:$C$23, INT( LEFT(小韻資料表[[#This Row],[目次編碼]],1) ))</f>
        <v>入</v>
      </c>
      <c r="R3585" s="210">
        <f xml:space="preserve">  INDEX(設定表!$C$8:$C$15, MATCH( (RIGHT(小韻資料表[[#This Row],[清濁]]) &amp; 小韻資料表[[#This Row],[調]]), 設定表!$B$8:$B$15, 0))</f>
        <v>4</v>
      </c>
      <c r="S3585" s="205" t="s">
        <v>309</v>
      </c>
      <c r="T3585" s="205" t="s">
        <v>309</v>
      </c>
      <c r="U3585" s="226" t="s">
        <v>309</v>
      </c>
      <c r="V3585" s="146" t="s">
        <v>309</v>
      </c>
      <c r="X3585" s="135"/>
      <c r="Y3585" s="135"/>
      <c r="AA3585" s="135"/>
      <c r="AB3585" s="134"/>
      <c r="AC3585" s="135"/>
      <c r="AD3585" s="135"/>
      <c r="AH3585" s="135"/>
      <c r="AI3585" s="135"/>
    </row>
    <row r="3586" spans="1:35" ht="31.5">
      <c r="A3586" s="205">
        <v>3582</v>
      </c>
      <c r="B3586" s="206" t="s">
        <v>12180</v>
      </c>
      <c r="C3586" s="207" t="str">
        <f xml:space="preserve"> _xlfn.CONCAT(小韻資料表[[#This Row],[聲母拼音碼]],小韻資料表[[#This Row],[韻母拼音碼]],小韻資料表[[#This Row],[調號]])</f>
        <v>hok8</v>
      </c>
      <c r="D3586" s="206" t="s">
        <v>12181</v>
      </c>
      <c r="E3586" s="208" t="s">
        <v>959</v>
      </c>
      <c r="F3586" s="205">
        <v>15</v>
      </c>
      <c r="G3586" s="209" t="s">
        <v>12182</v>
      </c>
      <c r="H3586" s="205">
        <f xml:space="preserve"> LEN(小韻資料表[[#This Row],[小韻字集]])</f>
        <v>13</v>
      </c>
      <c r="I3586" s="205" cm="1">
        <f t="array" ref="I3586" xml:space="preserve"> MATCH(TRUE, ISNUMBER( SEARCH( LEFT(小韻資料表[[#This Row],[切語]],1), 切語上字資料表[切語上字]) ), 0)</f>
        <v>37</v>
      </c>
      <c r="J3586" s="210" t="str" cm="1">
        <f t="array" ref="J3586" xml:space="preserve"> INDEX(切語上字資料表[聲母], 小韻資料表[[#This Row],[上字表識別號]])</f>
        <v>匣</v>
      </c>
      <c r="K3586" s="210" t="str" cm="1">
        <f t="array" ref="K3586" xml:space="preserve"> INDEX(切語上字資料表[聲母拼音碼], 小韻資料表[[#This Row],[上字表識別號]])</f>
        <v>h</v>
      </c>
      <c r="L3586" s="210" t="str" cm="1">
        <f t="array" ref="L3586" xml:space="preserve"> INDEX(切語上字資料表[清濁], 小韻資料表[[#This Row],[上字表識別號]])</f>
        <v>全濁</v>
      </c>
      <c r="M3586" s="223" t="str" cm="1">
        <f t="array" ref="M3586" xml:space="preserve"> INDEX(切語上字資料表[發送收], 小韻資料表[[#This Row],[上字表識別號]])</f>
        <v>送氣</v>
      </c>
      <c r="N3586" s="205" cm="1">
        <f t="array" ref="N3586" xml:space="preserve"> MATCH(TRUE, ISNUMBER( SEARCH( RIGHT(小韻資料表[[#This Row],[切語]],1), 切語下字資料表[切語下字]) ), 0)</f>
        <v>252</v>
      </c>
      <c r="O3586" s="207" t="str" cm="1">
        <f t="array" ref="O3586" xml:space="preserve"> INDEX(切語下字資料表[韻母], 小韻資料表[[#This Row],[下字表識別號]])</f>
        <v>鐸開1</v>
      </c>
      <c r="P3586" s="207" t="str" cm="1">
        <f t="array" ref="P3586" xml:space="preserve"> INDEX(切語下字資料表[韻母拼音碼], 小韻資料表[[#This Row],[下字表識別號]])</f>
        <v>ok</v>
      </c>
      <c r="Q3586" s="210" t="str" cm="1">
        <f t="array" ref="Q3586" xml:space="preserve"> INDEX(設定表!$C$19:$C$23, INT( LEFT(小韻資料表[[#This Row],[目次編碼]],1) ))</f>
        <v>入</v>
      </c>
      <c r="R3586" s="210">
        <f xml:space="preserve">  INDEX(設定表!$C$8:$C$15, MATCH( (RIGHT(小韻資料表[[#This Row],[清濁]]) &amp; 小韻資料表[[#This Row],[調]]), 設定表!$B$8:$B$15, 0))</f>
        <v>8</v>
      </c>
      <c r="S3586" s="205" t="s">
        <v>309</v>
      </c>
      <c r="T3586" s="205" t="s">
        <v>309</v>
      </c>
      <c r="U3586" s="226" t="s">
        <v>309</v>
      </c>
      <c r="V3586" s="147" t="s">
        <v>309</v>
      </c>
      <c r="X3586" s="135"/>
      <c r="Y3586" s="135"/>
      <c r="AA3586" s="135"/>
      <c r="AB3586" s="134"/>
      <c r="AC3586" s="135"/>
      <c r="AD3586" s="135"/>
      <c r="AH3586" s="135"/>
      <c r="AI3586" s="135"/>
    </row>
    <row r="3587" spans="1:35" ht="63">
      <c r="A3587" s="205">
        <v>3583</v>
      </c>
      <c r="B3587" s="206" t="s">
        <v>12183</v>
      </c>
      <c r="C3587" s="207" t="str">
        <f xml:space="preserve"> _xlfn.CONCAT(小韻資料表[[#This Row],[聲母拼音碼]],小韻資料表[[#This Row],[韻母拼音碼]],小韻資料表[[#This Row],[調號]])</f>
        <v>cok8</v>
      </c>
      <c r="D3587" s="206" t="s">
        <v>12184</v>
      </c>
      <c r="E3587" s="208" t="s">
        <v>959</v>
      </c>
      <c r="F3587" s="205">
        <v>16</v>
      </c>
      <c r="G3587" s="209" t="s">
        <v>12185</v>
      </c>
      <c r="H3587" s="205">
        <f xml:space="preserve"> LEN(小韻資料表[[#This Row],[小韻字集]])</f>
        <v>23</v>
      </c>
      <c r="I3587" s="205" cm="1">
        <f t="array" ref="I3587" xml:space="preserve"> MATCH(TRUE, ISNUMBER( SEARCH( LEFT(小韻資料表[[#This Row],[切語]],1), 切語上字資料表[切語上字]) ), 0)</f>
        <v>23</v>
      </c>
      <c r="J3587" s="210" t="str" cm="1">
        <f t="array" ref="J3587" xml:space="preserve"> INDEX(切語上字資料表[聲母], 小韻資料表[[#This Row],[上字表識別號]])</f>
        <v>從</v>
      </c>
      <c r="K3587" s="210" t="str" cm="1">
        <f t="array" ref="K3587" xml:space="preserve"> INDEX(切語上字資料表[聲母拼音碼], 小韻資料表[[#This Row],[上字表識別號]])</f>
        <v>c</v>
      </c>
      <c r="L3587" s="210" t="str" cm="1">
        <f t="array" ref="L3587" xml:space="preserve"> INDEX(切語上字資料表[清濁], 小韻資料表[[#This Row],[上字表識別號]])</f>
        <v>全濁</v>
      </c>
      <c r="M3587" s="223" cm="1">
        <f t="array" ref="M3587" xml:space="preserve"> INDEX(切語上字資料表[發送收], 小韻資料表[[#This Row],[上字表識別號]])</f>
        <v>0</v>
      </c>
      <c r="N3587" s="205" cm="1">
        <f t="array" ref="N3587" xml:space="preserve"> MATCH(TRUE, ISNUMBER( SEARCH( RIGHT(小韻資料表[[#This Row],[切語]],1), 切語下字資料表[切語下字]) ), 0)</f>
        <v>252</v>
      </c>
      <c r="O3587" s="207" t="str" cm="1">
        <f t="array" ref="O3587" xml:space="preserve"> INDEX(切語下字資料表[韻母], 小韻資料表[[#This Row],[下字表識別號]])</f>
        <v>鐸開1</v>
      </c>
      <c r="P3587" s="207" t="str" cm="1">
        <f t="array" ref="P3587" xml:space="preserve"> INDEX(切語下字資料表[韻母拼音碼], 小韻資料表[[#This Row],[下字表識別號]])</f>
        <v>ok</v>
      </c>
      <c r="Q3587" s="210" t="str" cm="1">
        <f t="array" ref="Q3587" xml:space="preserve"> INDEX(設定表!$C$19:$C$23, INT( LEFT(小韻資料表[[#This Row],[目次編碼]],1) ))</f>
        <v>入</v>
      </c>
      <c r="R3587" s="210">
        <f xml:space="preserve">  INDEX(設定表!$C$8:$C$15, MATCH( (RIGHT(小韻資料表[[#This Row],[清濁]]) &amp; 小韻資料表[[#This Row],[調]]), 設定表!$B$8:$B$15, 0))</f>
        <v>8</v>
      </c>
      <c r="S3587" s="205" t="s">
        <v>309</v>
      </c>
      <c r="T3587" s="205" t="s">
        <v>309</v>
      </c>
      <c r="U3587" s="226" t="s">
        <v>309</v>
      </c>
      <c r="V3587" s="146" t="s">
        <v>309</v>
      </c>
      <c r="X3587" s="135"/>
      <c r="Y3587" s="135"/>
      <c r="AA3587" s="135"/>
      <c r="AB3587" s="134"/>
      <c r="AC3587" s="135"/>
      <c r="AD3587" s="135"/>
      <c r="AH3587" s="135"/>
      <c r="AI3587" s="135"/>
    </row>
    <row r="3588" spans="1:35" ht="63">
      <c r="A3588" s="205">
        <v>3584</v>
      </c>
      <c r="B3588" s="206" t="s">
        <v>12186</v>
      </c>
      <c r="C3588" s="207" t="str">
        <f xml:space="preserve"> _xlfn.CONCAT(小韻資料表[[#This Row],[聲母拼音碼]],小韻資料表[[#This Row],[韻母拼音碼]],小韻資料表[[#This Row],[調號]])</f>
        <v>pok4</v>
      </c>
      <c r="D3588" s="206" t="s">
        <v>12187</v>
      </c>
      <c r="E3588" s="208" t="s">
        <v>959</v>
      </c>
      <c r="F3588" s="205">
        <v>17</v>
      </c>
      <c r="G3588" s="209" t="s">
        <v>12188</v>
      </c>
      <c r="H3588" s="205">
        <f xml:space="preserve"> LEN(小韻資料表[[#This Row],[小韻字集]])</f>
        <v>23</v>
      </c>
      <c r="I3588" s="205" cm="1">
        <f t="array" ref="I3588" xml:space="preserve"> MATCH(TRUE, ISNUMBER( SEARCH( LEFT(小韻資料表[[#This Row],[切語]],1), 切語上字資料表[切語上字]) ), 0)</f>
        <v>13</v>
      </c>
      <c r="J3588" s="210" t="str" cm="1">
        <f t="array" ref="J3588" xml:space="preserve"> INDEX(切語上字資料表[聲母], 小韻資料表[[#This Row],[上字表識別號]])</f>
        <v>幫</v>
      </c>
      <c r="K3588" s="210" t="str" cm="1">
        <f t="array" ref="K3588" xml:space="preserve"> INDEX(切語上字資料表[聲母拼音碼], 小韻資料表[[#This Row],[上字表識別號]])</f>
        <v>p</v>
      </c>
      <c r="L3588" s="210" t="str" cm="1">
        <f t="array" ref="L3588" xml:space="preserve"> INDEX(切語上字資料表[清濁], 小韻資料表[[#This Row],[上字表識別號]])</f>
        <v>全清</v>
      </c>
      <c r="M3588" s="223" t="str" cm="1">
        <f t="array" ref="M3588" xml:space="preserve"> INDEX(切語上字資料表[發送收], 小韻資料表[[#This Row],[上字表識別號]])</f>
        <v>發聲</v>
      </c>
      <c r="N3588" s="205" cm="1">
        <f t="array" ref="N3588" xml:space="preserve"> MATCH(TRUE, ISNUMBER( SEARCH( RIGHT(小韻資料表[[#This Row],[切語]],1), 切語下字資料表[切語下字]) ), 0)</f>
        <v>252</v>
      </c>
      <c r="O3588" s="207" t="str" cm="1">
        <f t="array" ref="O3588" xml:space="preserve"> INDEX(切語下字資料表[韻母], 小韻資料表[[#This Row],[下字表識別號]])</f>
        <v>鐸開1</v>
      </c>
      <c r="P3588" s="207" t="str" cm="1">
        <f t="array" ref="P3588" xml:space="preserve"> INDEX(切語下字資料表[韻母拼音碼], 小韻資料表[[#This Row],[下字表識別號]])</f>
        <v>ok</v>
      </c>
      <c r="Q3588" s="210" t="str" cm="1">
        <f t="array" ref="Q3588" xml:space="preserve"> INDEX(設定表!$C$19:$C$23, INT( LEFT(小韻資料表[[#This Row],[目次編碼]],1) ))</f>
        <v>入</v>
      </c>
      <c r="R3588" s="210">
        <f xml:space="preserve">  INDEX(設定表!$C$8:$C$15, MATCH( (RIGHT(小韻資料表[[#This Row],[清濁]]) &amp; 小韻資料表[[#This Row],[調]]), 設定表!$B$8:$B$15, 0))</f>
        <v>4</v>
      </c>
      <c r="S3588" s="205" t="s">
        <v>12167</v>
      </c>
      <c r="T3588" s="205" t="s">
        <v>309</v>
      </c>
      <c r="U3588" s="226" t="s">
        <v>12189</v>
      </c>
      <c r="V3588" s="147" t="s">
        <v>309</v>
      </c>
      <c r="X3588" s="135"/>
      <c r="Y3588" s="135"/>
      <c r="AA3588" s="135"/>
      <c r="AB3588" s="134"/>
      <c r="AC3588" s="135"/>
      <c r="AD3588" s="135"/>
      <c r="AH3588" s="135"/>
      <c r="AI3588" s="135"/>
    </row>
    <row r="3589" spans="1:35" ht="31.5">
      <c r="A3589" s="205">
        <v>3585</v>
      </c>
      <c r="B3589" s="206" t="s">
        <v>12190</v>
      </c>
      <c r="C3589" s="207" t="str">
        <f xml:space="preserve"> _xlfn.CONCAT(小韻資料表[[#This Row],[聲母拼音碼]],小韻資料表[[#This Row],[韻母拼音碼]],小韻資料表[[#This Row],[調號]])</f>
        <v>nok8</v>
      </c>
      <c r="D3589" s="206" t="s">
        <v>12191</v>
      </c>
      <c r="E3589" s="208" t="s">
        <v>959</v>
      </c>
      <c r="F3589" s="205">
        <v>18</v>
      </c>
      <c r="G3589" s="209" t="s">
        <v>12191</v>
      </c>
      <c r="H3589" s="205">
        <f xml:space="preserve"> LEN(小韻資料表[[#This Row],[小韻字集]])</f>
        <v>1</v>
      </c>
      <c r="I3589" s="205" cm="1">
        <f t="array" ref="I3589" xml:space="preserve"> MATCH(TRUE, ISNUMBER( SEARCH( LEFT(小韻資料表[[#This Row],[切語]],1), 切語上字資料表[切語上字]) ), 0)</f>
        <v>8</v>
      </c>
      <c r="J3589" s="210" t="str" cm="1">
        <f t="array" ref="J3589" xml:space="preserve"> INDEX(切語上字資料表[聲母], 小韻資料表[[#This Row],[上字表識別號]])</f>
        <v>泥</v>
      </c>
      <c r="K3589" s="210" t="str" cm="1">
        <f t="array" ref="K3589" xml:space="preserve"> INDEX(切語上字資料表[聲母拼音碼], 小韻資料表[[#This Row],[上字表識別號]])</f>
        <v>n</v>
      </c>
      <c r="L3589" s="210" t="str" cm="1">
        <f t="array" ref="L3589" xml:space="preserve"> INDEX(切語上字資料表[清濁], 小韻資料表[[#This Row],[上字表識別號]])</f>
        <v>次濁</v>
      </c>
      <c r="M3589" s="223" t="str" cm="1">
        <f t="array" ref="M3589" xml:space="preserve"> INDEX(切語上字資料表[發送收], 小韻資料表[[#This Row],[上字表識別號]])</f>
        <v>收聲</v>
      </c>
      <c r="N3589" s="205" cm="1">
        <f t="array" ref="N3589" xml:space="preserve"> MATCH(TRUE, ISNUMBER( SEARCH( RIGHT(小韻資料表[[#This Row],[切語]],1), 切語下字資料表[切語下字]) ), 0)</f>
        <v>252</v>
      </c>
      <c r="O3589" s="207" t="str" cm="1">
        <f t="array" ref="O3589" xml:space="preserve"> INDEX(切語下字資料表[韻母], 小韻資料表[[#This Row],[下字表識別號]])</f>
        <v>鐸開1</v>
      </c>
      <c r="P3589" s="207" t="str" cm="1">
        <f t="array" ref="P3589" xml:space="preserve"> INDEX(切語下字資料表[韻母拼音碼], 小韻資料表[[#This Row],[下字表識別號]])</f>
        <v>ok</v>
      </c>
      <c r="Q3589" s="210" t="str" cm="1">
        <f t="array" ref="Q3589" xml:space="preserve"> INDEX(設定表!$C$19:$C$23, INT( LEFT(小韻資料表[[#This Row],[目次編碼]],1) ))</f>
        <v>入</v>
      </c>
      <c r="R3589" s="210">
        <f xml:space="preserve">  INDEX(設定表!$C$8:$C$15, MATCH( (RIGHT(小韻資料表[[#This Row],[清濁]]) &amp; 小韻資料表[[#This Row],[調]]), 設定表!$B$8:$B$15, 0))</f>
        <v>8</v>
      </c>
      <c r="S3589" s="205" t="s">
        <v>309</v>
      </c>
      <c r="T3589" s="205" t="s">
        <v>309</v>
      </c>
      <c r="U3589" s="226" t="s">
        <v>309</v>
      </c>
      <c r="V3589" s="146" t="s">
        <v>309</v>
      </c>
      <c r="X3589" s="135"/>
      <c r="Y3589" s="135"/>
      <c r="AA3589" s="135"/>
      <c r="AB3589" s="134"/>
      <c r="AC3589" s="135"/>
      <c r="AD3589" s="135"/>
      <c r="AH3589" s="135"/>
      <c r="AI3589" s="135"/>
    </row>
    <row r="3590" spans="1:35" ht="31.5">
      <c r="A3590" s="205">
        <v>3586</v>
      </c>
      <c r="B3590" s="206" t="s">
        <v>12192</v>
      </c>
      <c r="C3590" s="207" t="str">
        <f xml:space="preserve"> _xlfn.CONCAT(小韻資料表[[#This Row],[聲母拼音碼]],小韻資料表[[#This Row],[韻母拼音碼]],小韻資料表[[#This Row],[調號]])</f>
        <v>hok4</v>
      </c>
      <c r="D3590" s="206" t="s">
        <v>12193</v>
      </c>
      <c r="E3590" s="208" t="s">
        <v>959</v>
      </c>
      <c r="F3590" s="205">
        <v>19</v>
      </c>
      <c r="G3590" s="209" t="s">
        <v>12194</v>
      </c>
      <c r="H3590" s="205">
        <f xml:space="preserve"> LEN(小韻資料表[[#This Row],[小韻字集]])</f>
        <v>12</v>
      </c>
      <c r="I3590" s="205" cm="1">
        <f t="array" ref="I3590" xml:space="preserve"> MATCH(TRUE, ISNUMBER( SEARCH( LEFT(小韻資料表[[#This Row],[切語]],1), 切語上字資料表[切語上字]) ), 0)</f>
        <v>36</v>
      </c>
      <c r="J3590" s="210" t="str" cm="1">
        <f t="array" ref="J3590" xml:space="preserve"> INDEX(切語上字資料表[聲母], 小韻資料表[[#This Row],[上字表識別號]])</f>
        <v>曉</v>
      </c>
      <c r="K3590" s="210" t="str" cm="1">
        <f t="array" ref="K3590" xml:space="preserve"> INDEX(切語上字資料表[聲母拼音碼], 小韻資料表[[#This Row],[上字表識別號]])</f>
        <v>h</v>
      </c>
      <c r="L3590" s="210" t="str" cm="1">
        <f t="array" ref="L3590" xml:space="preserve"> INDEX(切語上字資料表[清濁], 小韻資料表[[#This Row],[上字表識別號]])</f>
        <v>次清</v>
      </c>
      <c r="M3590" s="223" t="str" cm="1">
        <f t="array" ref="M3590" xml:space="preserve"> INDEX(切語上字資料表[發送收], 小韻資料表[[#This Row],[上字表識別號]])</f>
        <v>送氣</v>
      </c>
      <c r="N3590" s="205" cm="1">
        <f t="array" ref="N3590" xml:space="preserve"> MATCH(TRUE, ISNUMBER( SEARCH( RIGHT(小韻資料表[[#This Row],[切語]],1), 切語下字資料表[切語下字]) ), 0)</f>
        <v>256</v>
      </c>
      <c r="O3590" s="207" t="str" cm="1">
        <f t="array" ref="O3590" xml:space="preserve"> INDEX(切語下字資料表[韻母], 小韻資料表[[#This Row],[下字表識別號]])</f>
        <v>鐸開1</v>
      </c>
      <c r="P3590" s="207" t="str" cm="1">
        <f t="array" ref="P3590" xml:space="preserve"> INDEX(切語下字資料表[韻母拼音碼], 小韻資料表[[#This Row],[下字表識別號]])</f>
        <v>ok</v>
      </c>
      <c r="Q3590" s="210" t="str" cm="1">
        <f t="array" ref="Q3590" xml:space="preserve"> INDEX(設定表!$C$19:$C$23, INT( LEFT(小韻資料表[[#This Row],[目次編碼]],1) ))</f>
        <v>入</v>
      </c>
      <c r="R3590" s="210">
        <f xml:space="preserve">  INDEX(設定表!$C$8:$C$15, MATCH( (RIGHT(小韻資料表[[#This Row],[清濁]]) &amp; 小韻資料表[[#This Row],[調]]), 設定表!$B$8:$B$15, 0))</f>
        <v>4</v>
      </c>
      <c r="S3590" s="205" t="s">
        <v>309</v>
      </c>
      <c r="T3590" s="205" t="s">
        <v>309</v>
      </c>
      <c r="U3590" s="226" t="s">
        <v>309</v>
      </c>
      <c r="V3590" s="147" t="s">
        <v>309</v>
      </c>
      <c r="X3590" s="135"/>
      <c r="Y3590" s="135"/>
      <c r="AA3590" s="135"/>
      <c r="AB3590" s="134"/>
      <c r="AC3590" s="135"/>
      <c r="AD3590" s="135"/>
      <c r="AH3590" s="135"/>
      <c r="AI3590" s="135"/>
    </row>
    <row r="3591" spans="1:35" ht="31.5">
      <c r="A3591" s="205">
        <v>3587</v>
      </c>
      <c r="B3591" s="206" t="s">
        <v>12195</v>
      </c>
      <c r="C3591" s="207" t="str">
        <f xml:space="preserve"> _xlfn.CONCAT(小韻資料表[[#This Row],[聲母拼音碼]],小韻資料表[[#This Row],[韻母拼音碼]],小韻資料表[[#This Row],[調號]])</f>
        <v>kok4</v>
      </c>
      <c r="D3591" s="206" t="s">
        <v>12196</v>
      </c>
      <c r="E3591" s="208" t="s">
        <v>959</v>
      </c>
      <c r="F3591" s="205">
        <v>20</v>
      </c>
      <c r="G3591" s="209" t="s">
        <v>12197</v>
      </c>
      <c r="H3591" s="205">
        <f xml:space="preserve"> LEN(小韻資料表[[#This Row],[小韻字集]])</f>
        <v>13</v>
      </c>
      <c r="I3591" s="205" cm="1">
        <f t="array" ref="I3591" xml:space="preserve"> MATCH(TRUE, ISNUMBER( SEARCH( LEFT(小韻資料表[[#This Row],[切語]],1), 切語上字資料表[切語上字]) ), 0)</f>
        <v>1</v>
      </c>
      <c r="J3591" s="210" t="str" cm="1">
        <f t="array" ref="J3591" xml:space="preserve"> INDEX(切語上字資料表[聲母], 小韻資料表[[#This Row],[上字表識別號]])</f>
        <v>見</v>
      </c>
      <c r="K3591" s="210" t="str" cm="1">
        <f t="array" ref="K3591" xml:space="preserve"> INDEX(切語上字資料表[聲母拼音碼], 小韻資料表[[#This Row],[上字表識別號]])</f>
        <v>k</v>
      </c>
      <c r="L3591" s="210" t="str" cm="1">
        <f t="array" ref="L3591" xml:space="preserve"> INDEX(切語上字資料表[清濁], 小韻資料表[[#This Row],[上字表識別號]])</f>
        <v>全清</v>
      </c>
      <c r="M3591" s="223" t="str" cm="1">
        <f t="array" ref="M3591" xml:space="preserve"> INDEX(切語上字資料表[發送收], 小韻資料表[[#This Row],[上字表識別號]])</f>
        <v>發聲</v>
      </c>
      <c r="N3591" s="205" cm="1">
        <f t="array" ref="N3591" xml:space="preserve"> MATCH(TRUE, ISNUMBER( SEARCH( RIGHT(小韻資料表[[#This Row],[切語]],1), 切語下字資料表[切語下字]) ), 0)</f>
        <v>256</v>
      </c>
      <c r="O3591" s="207" t="str" cm="1">
        <f t="array" ref="O3591" xml:space="preserve"> INDEX(切語下字資料表[韻母], 小韻資料表[[#This Row],[下字表識別號]])</f>
        <v>鐸開1</v>
      </c>
      <c r="P3591" s="207" t="str" cm="1">
        <f t="array" ref="P3591" xml:space="preserve"> INDEX(切語下字資料表[韻母拼音碼], 小韻資料表[[#This Row],[下字表識別號]])</f>
        <v>ok</v>
      </c>
      <c r="Q3591" s="210" t="str" cm="1">
        <f t="array" ref="Q3591" xml:space="preserve"> INDEX(設定表!$C$19:$C$23, INT( LEFT(小韻資料表[[#This Row],[目次編碼]],1) ))</f>
        <v>入</v>
      </c>
      <c r="R3591" s="210">
        <f xml:space="preserve">  INDEX(設定表!$C$8:$C$15, MATCH( (RIGHT(小韻資料表[[#This Row],[清濁]]) &amp; 小韻資料表[[#This Row],[調]]), 設定表!$B$8:$B$15, 0))</f>
        <v>4</v>
      </c>
      <c r="S3591" s="205" t="s">
        <v>309</v>
      </c>
      <c r="T3591" s="205" t="s">
        <v>309</v>
      </c>
      <c r="U3591" s="226" t="s">
        <v>309</v>
      </c>
      <c r="V3591" s="146" t="s">
        <v>309</v>
      </c>
      <c r="X3591" s="135"/>
      <c r="Y3591" s="135"/>
      <c r="AA3591" s="135"/>
      <c r="AB3591" s="134"/>
      <c r="AC3591" s="135"/>
      <c r="AD3591" s="135"/>
      <c r="AH3591" s="135"/>
      <c r="AI3591" s="135"/>
    </row>
    <row r="3592" spans="1:35" ht="31.5">
      <c r="A3592" s="205">
        <v>3588</v>
      </c>
      <c r="B3592" s="206" t="s">
        <v>12198</v>
      </c>
      <c r="C3592" s="207" t="str">
        <f xml:space="preserve"> _xlfn.CONCAT(小韻資料表[[#This Row],[聲母拼音碼]],小韻資料表[[#This Row],[韻母拼音碼]],小韻資料表[[#This Row],[調號]])</f>
        <v>Øok4</v>
      </c>
      <c r="D3592" s="206" t="s">
        <v>12199</v>
      </c>
      <c r="E3592" s="208" t="s">
        <v>959</v>
      </c>
      <c r="F3592" s="205">
        <v>21</v>
      </c>
      <c r="G3592" s="209" t="s">
        <v>12200</v>
      </c>
      <c r="H3592" s="205">
        <f xml:space="preserve"> LEN(小韻資料表[[#This Row],[小韻字集]])</f>
        <v>7</v>
      </c>
      <c r="I3592" s="205" cm="1">
        <f t="array" ref="I3592" xml:space="preserve"> MATCH(TRUE, ISNUMBER( SEARCH( LEFT(小韻資料表[[#This Row],[切語]],1), 切語上字資料表[切語上字]) ), 0)</f>
        <v>35</v>
      </c>
      <c r="J3592" s="210" t="str" cm="1">
        <f t="array" ref="J3592" xml:space="preserve"> INDEX(切語上字資料表[聲母], 小韻資料表[[#This Row],[上字表識別號]])</f>
        <v>影</v>
      </c>
      <c r="K3592" s="210" t="str" cm="1">
        <f t="array" ref="K3592" xml:space="preserve"> INDEX(切語上字資料表[聲母拼音碼], 小韻資料表[[#This Row],[上字表識別號]])</f>
        <v>Ø</v>
      </c>
      <c r="L3592" s="210" t="str" cm="1">
        <f t="array" ref="L3592" xml:space="preserve"> INDEX(切語上字資料表[清濁], 小韻資料表[[#This Row],[上字表識別號]])</f>
        <v>全清</v>
      </c>
      <c r="M3592" s="223" t="str" cm="1">
        <f t="array" ref="M3592" xml:space="preserve"> INDEX(切語上字資料表[發送收], 小韻資料表[[#This Row],[上字表識別號]])</f>
        <v>發聲</v>
      </c>
      <c r="N3592" s="205" cm="1">
        <f t="array" ref="N3592" xml:space="preserve"> MATCH(TRUE, ISNUMBER( SEARCH( RIGHT(小韻資料表[[#This Row],[切語]],1), 切語下字資料表[切語下字]) ), 0)</f>
        <v>256</v>
      </c>
      <c r="O3592" s="207" t="str" cm="1">
        <f t="array" ref="O3592" xml:space="preserve"> INDEX(切語下字資料表[韻母], 小韻資料表[[#This Row],[下字表識別號]])</f>
        <v>鐸開1</v>
      </c>
      <c r="P3592" s="207" t="str" cm="1">
        <f t="array" ref="P3592" xml:space="preserve"> INDEX(切語下字資料表[韻母拼音碼], 小韻資料表[[#This Row],[下字表識別號]])</f>
        <v>ok</v>
      </c>
      <c r="Q3592" s="210" t="str" cm="1">
        <f t="array" ref="Q3592" xml:space="preserve"> INDEX(設定表!$C$19:$C$23, INT( LEFT(小韻資料表[[#This Row],[目次編碼]],1) ))</f>
        <v>入</v>
      </c>
      <c r="R3592" s="210">
        <f xml:space="preserve">  INDEX(設定表!$C$8:$C$15, MATCH( (RIGHT(小韻資料表[[#This Row],[清濁]]) &amp; 小韻資料表[[#This Row],[調]]), 設定表!$B$8:$B$15, 0))</f>
        <v>4</v>
      </c>
      <c r="S3592" s="205" t="s">
        <v>309</v>
      </c>
      <c r="T3592" s="205" t="s">
        <v>309</v>
      </c>
      <c r="U3592" s="226" t="s">
        <v>309</v>
      </c>
      <c r="V3592" s="147" t="s">
        <v>309</v>
      </c>
      <c r="X3592" s="135"/>
      <c r="Y3592" s="135"/>
      <c r="AA3592" s="135"/>
      <c r="AB3592" s="134"/>
      <c r="AC3592" s="135"/>
      <c r="AD3592" s="135"/>
      <c r="AH3592" s="135"/>
      <c r="AI3592" s="135"/>
    </row>
    <row r="3593" spans="1:35" ht="31.5">
      <c r="A3593" s="205">
        <v>3589</v>
      </c>
      <c r="B3593" s="206" t="s">
        <v>12201</v>
      </c>
      <c r="C3593" s="207" t="str">
        <f xml:space="preserve"> _xlfn.CONCAT(小韻資料表[[#This Row],[聲母拼音碼]],小韻資料表[[#This Row],[韻母拼音碼]],小韻資料表[[#This Row],[調號]])</f>
        <v>hok8</v>
      </c>
      <c r="D3593" s="206" t="s">
        <v>12202</v>
      </c>
      <c r="E3593" s="208" t="s">
        <v>959</v>
      </c>
      <c r="F3593" s="205">
        <v>22</v>
      </c>
      <c r="G3593" s="209" t="s">
        <v>12203</v>
      </c>
      <c r="H3593" s="205">
        <f xml:space="preserve"> LEN(小韻資料表[[#This Row],[小韻字集]])</f>
        <v>13</v>
      </c>
      <c r="I3593" s="205" cm="1">
        <f t="array" ref="I3593" xml:space="preserve"> MATCH(TRUE, ISNUMBER( SEARCH( LEFT(小韻資料表[[#This Row],[切語]],1), 切語上字資料表[切語上字]) ), 0)</f>
        <v>37</v>
      </c>
      <c r="J3593" s="210" t="str" cm="1">
        <f t="array" ref="J3593" xml:space="preserve"> INDEX(切語上字資料表[聲母], 小韻資料表[[#This Row],[上字表識別號]])</f>
        <v>匣</v>
      </c>
      <c r="K3593" s="210" t="str" cm="1">
        <f t="array" ref="K3593" xml:space="preserve"> INDEX(切語上字資料表[聲母拼音碼], 小韻資料表[[#This Row],[上字表識別號]])</f>
        <v>h</v>
      </c>
      <c r="L3593" s="210" t="str" cm="1">
        <f t="array" ref="L3593" xml:space="preserve"> INDEX(切語上字資料表[清濁], 小韻資料表[[#This Row],[上字表識別號]])</f>
        <v>全濁</v>
      </c>
      <c r="M3593" s="223" t="str" cm="1">
        <f t="array" ref="M3593" xml:space="preserve"> INDEX(切語上字資料表[發送收], 小韻資料表[[#This Row],[上字表識別號]])</f>
        <v>送氣</v>
      </c>
      <c r="N3593" s="205" cm="1">
        <f t="array" ref="N3593" xml:space="preserve"> MATCH(TRUE, ISNUMBER( SEARCH( RIGHT(小韻資料表[[#This Row],[切語]],1), 切語下字資料表[切語下字]) ), 0)</f>
        <v>256</v>
      </c>
      <c r="O3593" s="207" t="str" cm="1">
        <f t="array" ref="O3593" xml:space="preserve"> INDEX(切語下字資料表[韻母], 小韻資料表[[#This Row],[下字表識別號]])</f>
        <v>鐸開1</v>
      </c>
      <c r="P3593" s="207" t="str" cm="1">
        <f t="array" ref="P3593" xml:space="preserve"> INDEX(切語下字資料表[韻母拼音碼], 小韻資料表[[#This Row],[下字表識別號]])</f>
        <v>ok</v>
      </c>
      <c r="Q3593" s="210" t="str" cm="1">
        <f t="array" ref="Q3593" xml:space="preserve"> INDEX(設定表!$C$19:$C$23, INT( LEFT(小韻資料表[[#This Row],[目次編碼]],1) ))</f>
        <v>入</v>
      </c>
      <c r="R3593" s="210">
        <f xml:space="preserve">  INDEX(設定表!$C$8:$C$15, MATCH( (RIGHT(小韻資料表[[#This Row],[清濁]]) &amp; 小韻資料表[[#This Row],[調]]), 設定表!$B$8:$B$15, 0))</f>
        <v>8</v>
      </c>
      <c r="S3593" s="205" t="s">
        <v>309</v>
      </c>
      <c r="T3593" s="205" t="s">
        <v>309</v>
      </c>
      <c r="U3593" s="226" t="s">
        <v>309</v>
      </c>
      <c r="V3593" s="146" t="s">
        <v>309</v>
      </c>
      <c r="X3593" s="135"/>
      <c r="Y3593" s="135"/>
      <c r="AA3593" s="135"/>
      <c r="AB3593" s="134"/>
      <c r="AC3593" s="135"/>
      <c r="AD3593" s="135"/>
      <c r="AH3593" s="135"/>
      <c r="AI3593" s="135"/>
    </row>
    <row r="3594" spans="1:35" ht="31.5">
      <c r="A3594" s="205">
        <v>3590</v>
      </c>
      <c r="B3594" s="206" t="s">
        <v>12204</v>
      </c>
      <c r="C3594" s="207" t="str">
        <f xml:space="preserve"> _xlfn.CONCAT(小韻資料表[[#This Row],[聲母拼音碼]],小韻資料表[[#This Row],[韻母拼音碼]],小韻資料表[[#This Row],[調號]])</f>
        <v>khok4</v>
      </c>
      <c r="D3594" s="206" t="s">
        <v>12205</v>
      </c>
      <c r="E3594" s="208" t="s">
        <v>959</v>
      </c>
      <c r="F3594" s="205">
        <v>23</v>
      </c>
      <c r="G3594" s="209" t="s">
        <v>12206</v>
      </c>
      <c r="H3594" s="205">
        <f xml:space="preserve"> LEN(小韻資料表[[#This Row],[小韻字集]])</f>
        <v>7</v>
      </c>
      <c r="I3594" s="205" cm="1">
        <f t="array" ref="I3594" xml:space="preserve"> MATCH(TRUE, ISNUMBER( SEARCH( LEFT(小韻資料表[[#This Row],[切語]],1), 切語上字資料表[切語上字]) ), 0)</f>
        <v>2</v>
      </c>
      <c r="J3594" s="210" t="str" cm="1">
        <f t="array" ref="J3594" xml:space="preserve"> INDEX(切語上字資料表[聲母], 小韻資料表[[#This Row],[上字表識別號]])</f>
        <v>溪</v>
      </c>
      <c r="K3594" s="210" t="str" cm="1">
        <f t="array" ref="K3594" xml:space="preserve"> INDEX(切語上字資料表[聲母拼音碼], 小韻資料表[[#This Row],[上字表識別號]])</f>
        <v>kh</v>
      </c>
      <c r="L3594" s="210" t="str" cm="1">
        <f t="array" ref="L3594" xml:space="preserve"> INDEX(切語上字資料表[清濁], 小韻資料表[[#This Row],[上字表識別號]])</f>
        <v>次清</v>
      </c>
      <c r="M3594" s="223" t="str" cm="1">
        <f t="array" ref="M3594" xml:space="preserve"> INDEX(切語上字資料表[發送收], 小韻資料表[[#This Row],[上字表識別號]])</f>
        <v>送氣</v>
      </c>
      <c r="N3594" s="205" cm="1">
        <f t="array" ref="N3594" xml:space="preserve"> MATCH(TRUE, ISNUMBER( SEARCH( RIGHT(小韻資料表[[#This Row],[切語]],1), 切語下字資料表[切語下字]) ), 0)</f>
        <v>256</v>
      </c>
      <c r="O3594" s="207" t="str" cm="1">
        <f t="array" ref="O3594" xml:space="preserve"> INDEX(切語下字資料表[韻母], 小韻資料表[[#This Row],[下字表識別號]])</f>
        <v>鐸開1</v>
      </c>
      <c r="P3594" s="207" t="str" cm="1">
        <f t="array" ref="P3594" xml:space="preserve"> INDEX(切語下字資料表[韻母拼音碼], 小韻資料表[[#This Row],[下字表識別號]])</f>
        <v>ok</v>
      </c>
      <c r="Q3594" s="210" t="str" cm="1">
        <f t="array" ref="Q3594" xml:space="preserve"> INDEX(設定表!$C$19:$C$23, INT( LEFT(小韻資料表[[#This Row],[目次編碼]],1) ))</f>
        <v>入</v>
      </c>
      <c r="R3594" s="210">
        <f xml:space="preserve">  INDEX(設定表!$C$8:$C$15, MATCH( (RIGHT(小韻資料表[[#This Row],[清濁]]) &amp; 小韻資料表[[#This Row],[調]]), 設定表!$B$8:$B$15, 0))</f>
        <v>4</v>
      </c>
      <c r="S3594" s="205" t="s">
        <v>309</v>
      </c>
      <c r="T3594" s="205" t="s">
        <v>309</v>
      </c>
      <c r="U3594" s="226" t="s">
        <v>309</v>
      </c>
      <c r="V3594" s="147" t="s">
        <v>309</v>
      </c>
      <c r="X3594" s="135"/>
      <c r="Y3594" s="135"/>
      <c r="AA3594" s="135"/>
      <c r="AB3594" s="134"/>
      <c r="AC3594" s="135"/>
      <c r="AD3594" s="135"/>
      <c r="AH3594" s="135"/>
      <c r="AI3594" s="135"/>
    </row>
    <row r="3595" spans="1:35" ht="31.5">
      <c r="A3595" s="205">
        <v>3591</v>
      </c>
      <c r="B3595" s="206" t="s">
        <v>12207</v>
      </c>
      <c r="C3595" s="207" t="str">
        <f xml:space="preserve"> _xlfn.CONCAT(小韻資料表[[#This Row],[聲母拼音碼]],小韻資料表[[#This Row],[韻母拼音碼]],小韻資料表[[#This Row],[調號]])</f>
        <v>gok8</v>
      </c>
      <c r="D3595" s="206" t="s">
        <v>12208</v>
      </c>
      <c r="E3595" s="208" t="s">
        <v>959</v>
      </c>
      <c r="F3595" s="205">
        <v>24</v>
      </c>
      <c r="G3595" s="209" t="s">
        <v>12208</v>
      </c>
      <c r="H3595" s="205">
        <f xml:space="preserve"> LEN(小韻資料表[[#This Row],[小韻字集]])</f>
        <v>1</v>
      </c>
      <c r="I3595" s="205" cm="1">
        <f t="array" ref="I3595" xml:space="preserve"> MATCH(TRUE, ISNUMBER( SEARCH( LEFT(小韻資料表[[#This Row],[切語]],1), 切語上字資料表[切語上字]) ), 0)</f>
        <v>4</v>
      </c>
      <c r="J3595" s="210" t="str" cm="1">
        <f t="array" ref="J3595" xml:space="preserve"> INDEX(切語上字資料表[聲母], 小韻資料表[[#This Row],[上字表識別號]])</f>
        <v>疑</v>
      </c>
      <c r="K3595" s="210" t="str" cm="1">
        <f t="array" ref="K3595" xml:space="preserve"> INDEX(切語上字資料表[聲母拼音碼], 小韻資料表[[#This Row],[上字表識別號]])</f>
        <v>g</v>
      </c>
      <c r="L3595" s="210" t="str" cm="1">
        <f t="array" ref="L3595" xml:space="preserve"> INDEX(切語上字資料表[清濁], 小韻資料表[[#This Row],[上字表識別號]])</f>
        <v>次濁</v>
      </c>
      <c r="M3595" s="223" t="str" cm="1">
        <f t="array" ref="M3595" xml:space="preserve"> INDEX(切語上字資料表[發送收], 小韻資料表[[#This Row],[上字表識別號]])</f>
        <v>收聲</v>
      </c>
      <c r="N3595" s="205" cm="1">
        <f t="array" ref="N3595" xml:space="preserve"> MATCH(TRUE, ISNUMBER( SEARCH( RIGHT(小韻資料表[[#This Row],[切語]],1), 切語下字資料表[切語下字]) ), 0)</f>
        <v>256</v>
      </c>
      <c r="O3595" s="207" t="str" cm="1">
        <f t="array" ref="O3595" xml:space="preserve"> INDEX(切語下字資料表[韻母], 小韻資料表[[#This Row],[下字表識別號]])</f>
        <v>鐸開1</v>
      </c>
      <c r="P3595" s="207" t="str" cm="1">
        <f t="array" ref="P3595" xml:space="preserve"> INDEX(切語下字資料表[韻母拼音碼], 小韻資料表[[#This Row],[下字表識別號]])</f>
        <v>ok</v>
      </c>
      <c r="Q3595" s="210" t="str" cm="1">
        <f t="array" ref="Q3595" xml:space="preserve"> INDEX(設定表!$C$19:$C$23, INT( LEFT(小韻資料表[[#This Row],[目次編碼]],1) ))</f>
        <v>入</v>
      </c>
      <c r="R3595" s="210">
        <f xml:space="preserve">  INDEX(設定表!$C$8:$C$15, MATCH( (RIGHT(小韻資料表[[#This Row],[清濁]]) &amp; 小韻資料表[[#This Row],[調]]), 設定表!$B$8:$B$15, 0))</f>
        <v>8</v>
      </c>
      <c r="S3595" s="205" t="s">
        <v>309</v>
      </c>
      <c r="T3595" s="205" t="s">
        <v>309</v>
      </c>
      <c r="U3595" s="226" t="s">
        <v>309</v>
      </c>
      <c r="V3595" s="146" t="s">
        <v>309</v>
      </c>
      <c r="X3595" s="135"/>
      <c r="Y3595" s="135"/>
      <c r="AA3595" s="135"/>
      <c r="AB3595" s="134"/>
      <c r="AC3595" s="135"/>
      <c r="AD3595" s="135"/>
      <c r="AH3595" s="135"/>
      <c r="AI3595" s="135"/>
    </row>
    <row r="3596" spans="1:35" ht="31.5">
      <c r="A3596" s="205">
        <v>3592</v>
      </c>
      <c r="B3596" s="206" t="s">
        <v>12209</v>
      </c>
      <c r="C3596" s="207" t="str">
        <f xml:space="preserve"> _xlfn.CONCAT(小韻資料表[[#This Row],[聲母拼音碼]],小韻資料表[[#This Row],[韻母拼音碼]],小韻資料表[[#This Row],[調號]])</f>
        <v>lok8</v>
      </c>
      <c r="D3596" s="206" t="s">
        <v>12210</v>
      </c>
      <c r="E3596" s="208" t="s">
        <v>959</v>
      </c>
      <c r="F3596" s="205">
        <v>25</v>
      </c>
      <c r="G3596" s="209" t="s">
        <v>12210</v>
      </c>
      <c r="H3596" s="205">
        <f xml:space="preserve"> LEN(小韻資料表[[#This Row],[小韻字集]])</f>
        <v>1</v>
      </c>
      <c r="I3596" s="205" cm="1">
        <f t="array" ref="I3596" xml:space="preserve"> MATCH(TRUE, ISNUMBER( SEARCH( LEFT(小韻資料表[[#This Row],[切語]],1), 切語上字資料表[切語上字]) ), 0)</f>
        <v>40</v>
      </c>
      <c r="J3596" s="210" t="str" cm="1">
        <f t="array" ref="J3596" xml:space="preserve"> INDEX(切語上字資料表[聲母], 小韻資料表[[#This Row],[上字表識別號]])</f>
        <v>來</v>
      </c>
      <c r="K3596" s="210" t="str" cm="1">
        <f t="array" ref="K3596" xml:space="preserve"> INDEX(切語上字資料表[聲母拼音碼], 小韻資料表[[#This Row],[上字表識別號]])</f>
        <v>l</v>
      </c>
      <c r="L3596" s="210" t="str" cm="1">
        <f t="array" ref="L3596" xml:space="preserve"> INDEX(切語上字資料表[清濁], 小韻資料表[[#This Row],[上字表識別號]])</f>
        <v>次濁</v>
      </c>
      <c r="M3596" s="223" t="str" cm="1">
        <f t="array" ref="M3596" xml:space="preserve"> INDEX(切語上字資料表[發送收], 小韻資料表[[#This Row],[上字表識別號]])</f>
        <v>收聲</v>
      </c>
      <c r="N3596" s="205" cm="1">
        <f t="array" ref="N3596" xml:space="preserve"> MATCH(TRUE, ISNUMBER( SEARCH( RIGHT(小韻資料表[[#This Row],[切語]],1), 切語下字資料表[切語下字]) ), 0)</f>
        <v>256</v>
      </c>
      <c r="O3596" s="207" t="str" cm="1">
        <f t="array" ref="O3596" xml:space="preserve"> INDEX(切語下字資料表[韻母], 小韻資料表[[#This Row],[下字表識別號]])</f>
        <v>鐸開1</v>
      </c>
      <c r="P3596" s="207" t="str" cm="1">
        <f t="array" ref="P3596" xml:space="preserve"> INDEX(切語下字資料表[韻母拼音碼], 小韻資料表[[#This Row],[下字表識別號]])</f>
        <v>ok</v>
      </c>
      <c r="Q3596" s="210" t="str" cm="1">
        <f t="array" ref="Q3596" xml:space="preserve"> INDEX(設定表!$C$19:$C$23, INT( LEFT(小韻資料表[[#This Row],[目次編碼]],1) ))</f>
        <v>入</v>
      </c>
      <c r="R3596" s="210">
        <f xml:space="preserve">  INDEX(設定表!$C$8:$C$15, MATCH( (RIGHT(小韻資料表[[#This Row],[清濁]]) &amp; 小韻資料表[[#This Row],[調]]), 設定表!$B$8:$B$15, 0))</f>
        <v>8</v>
      </c>
      <c r="S3596" s="205" t="s">
        <v>309</v>
      </c>
      <c r="T3596" s="205" t="s">
        <v>309</v>
      </c>
      <c r="U3596" s="226" t="s">
        <v>309</v>
      </c>
      <c r="V3596" s="147" t="s">
        <v>309</v>
      </c>
      <c r="X3596" s="135"/>
      <c r="Y3596" s="135"/>
      <c r="AA3596" s="135"/>
      <c r="AB3596" s="134"/>
      <c r="AC3596" s="135"/>
      <c r="AD3596" s="135"/>
      <c r="AH3596" s="135"/>
      <c r="AI3596" s="135"/>
    </row>
    <row r="3597" spans="1:35" ht="31.5">
      <c r="A3597" s="205">
        <v>3593</v>
      </c>
      <c r="B3597" s="206" t="s">
        <v>12211</v>
      </c>
      <c r="C3597" s="207" t="str">
        <f xml:space="preserve"> _xlfn.CONCAT(小韻資料表[[#This Row],[聲母拼音碼]],小韻資料表[[#This Row],[韻母拼音碼]],小韻資料表[[#This Row],[調號]])</f>
        <v>cok4</v>
      </c>
      <c r="D3597" s="206" t="s">
        <v>12212</v>
      </c>
      <c r="E3597" s="208" t="s">
        <v>959</v>
      </c>
      <c r="F3597" s="205">
        <v>26</v>
      </c>
      <c r="G3597" s="209" t="s">
        <v>12212</v>
      </c>
      <c r="H3597" s="205">
        <f xml:space="preserve"> LEN(小韻資料表[[#This Row],[小韻字集]])</f>
        <v>1</v>
      </c>
      <c r="I3597" s="205" cm="1">
        <f t="array" ref="I3597" xml:space="preserve"> MATCH(TRUE, ISNUMBER( SEARCH( LEFT(小韻資料表[[#This Row],[切語]],1), 切語上字資料表[切語上字]) ), 0)</f>
        <v>21</v>
      </c>
      <c r="J3597" s="210" t="str" cm="1">
        <f t="array" ref="J3597" xml:space="preserve"> INDEX(切語上字資料表[聲母], 小韻資料表[[#This Row],[上字表識別號]])</f>
        <v>精</v>
      </c>
      <c r="K3597" s="210" t="str" cm="1">
        <f t="array" ref="K3597" xml:space="preserve"> INDEX(切語上字資料表[聲母拼音碼], 小韻資料表[[#This Row],[上字表識別號]])</f>
        <v>c</v>
      </c>
      <c r="L3597" s="210" t="str" cm="1">
        <f t="array" ref="L3597" xml:space="preserve"> INDEX(切語上字資料表[清濁], 小韻資料表[[#This Row],[上字表識別號]])</f>
        <v>全清</v>
      </c>
      <c r="M3597" s="223" t="str" cm="1">
        <f t="array" ref="M3597" xml:space="preserve"> INDEX(切語上字資料表[發送收], 小韻資料表[[#This Row],[上字表識別號]])</f>
        <v>發聲</v>
      </c>
      <c r="N3597" s="205" cm="1">
        <f t="array" ref="N3597" xml:space="preserve"> MATCH(TRUE, ISNUMBER( SEARCH( RIGHT(小韻資料表[[#This Row],[切語]],1), 切語下字資料表[切語下字]) ), 0)</f>
        <v>256</v>
      </c>
      <c r="O3597" s="207" t="str" cm="1">
        <f t="array" ref="O3597" xml:space="preserve"> INDEX(切語下字資料表[韻母], 小韻資料表[[#This Row],[下字表識別號]])</f>
        <v>鐸開1</v>
      </c>
      <c r="P3597" s="207" t="str" cm="1">
        <f t="array" ref="P3597" xml:space="preserve"> INDEX(切語下字資料表[韻母拼音碼], 小韻資料表[[#This Row],[下字表識別號]])</f>
        <v>ok</v>
      </c>
      <c r="Q3597" s="210" t="str" cm="1">
        <f t="array" ref="Q3597" xml:space="preserve"> INDEX(設定表!$C$19:$C$23, INT( LEFT(小韻資料表[[#This Row],[目次編碼]],1) ))</f>
        <v>入</v>
      </c>
      <c r="R3597" s="210">
        <f xml:space="preserve">  INDEX(設定表!$C$8:$C$15, MATCH( (RIGHT(小韻資料表[[#This Row],[清濁]]) &amp; 小韻資料表[[#This Row],[調]]), 設定表!$B$8:$B$15, 0))</f>
        <v>4</v>
      </c>
      <c r="S3597" s="205" t="s">
        <v>309</v>
      </c>
      <c r="T3597" s="205" t="s">
        <v>309</v>
      </c>
      <c r="U3597" s="226" t="s">
        <v>309</v>
      </c>
      <c r="V3597" s="146" t="s">
        <v>309</v>
      </c>
      <c r="X3597" s="135"/>
      <c r="Y3597" s="135"/>
      <c r="AA3597" s="135"/>
      <c r="AB3597" s="134"/>
      <c r="AC3597" s="135"/>
      <c r="AD3597" s="135"/>
      <c r="AH3597" s="135"/>
      <c r="AI3597" s="135"/>
    </row>
    <row r="3598" spans="1:35" ht="63">
      <c r="A3598" s="205">
        <v>3594</v>
      </c>
      <c r="B3598" s="206" t="s">
        <v>12213</v>
      </c>
      <c r="C3598" s="207" t="str">
        <f xml:space="preserve"> _xlfn.CONCAT(小韻資料表[[#This Row],[聲母拼音碼]],小韻資料表[[#This Row],[韻母拼音碼]],小韻資料表[[#This Row],[調號]])</f>
        <v>mirk8</v>
      </c>
      <c r="D3598" s="206" t="s">
        <v>977</v>
      </c>
      <c r="E3598" s="208" t="s">
        <v>976</v>
      </c>
      <c r="F3598" s="205">
        <v>1</v>
      </c>
      <c r="G3598" s="209" t="s">
        <v>12214</v>
      </c>
      <c r="H3598" s="205">
        <f xml:space="preserve"> LEN(小韻資料表[[#This Row],[小韻字集]])</f>
        <v>22</v>
      </c>
      <c r="I3598" s="205" cm="1">
        <f t="array" ref="I3598" xml:space="preserve"> MATCH(TRUE, ISNUMBER( SEARCH( LEFT(小韻資料表[[#This Row],[切語]],1), 切語上字資料表[切語上字]) ), 0)</f>
        <v>16</v>
      </c>
      <c r="J3598" s="210" t="str" cm="1">
        <f t="array" ref="J3598" xml:space="preserve"> INDEX(切語上字資料表[聲母], 小韻資料表[[#This Row],[上字表識別號]])</f>
        <v>明</v>
      </c>
      <c r="K3598" s="210" t="str" cm="1">
        <f t="array" ref="K3598" xml:space="preserve"> INDEX(切語上字資料表[聲母拼音碼], 小韻資料表[[#This Row],[上字表識別號]])</f>
        <v>m</v>
      </c>
      <c r="L3598" s="210" t="str" cm="1">
        <f t="array" ref="L3598" xml:space="preserve"> INDEX(切語上字資料表[清濁], 小韻資料表[[#This Row],[上字表識別號]])</f>
        <v>次濁</v>
      </c>
      <c r="M3598" s="223" t="str" cm="1">
        <f t="array" ref="M3598" xml:space="preserve"> INDEX(切語上字資料表[發送收], 小韻資料表[[#This Row],[上字表識別號]])</f>
        <v>收聲</v>
      </c>
      <c r="N3598" s="205" cm="1">
        <f t="array" ref="N3598" xml:space="preserve"> MATCH(TRUE, ISNUMBER( SEARCH( RIGHT(小韻資料表[[#This Row],[切語]],1), 切語下字資料表[切語下字]) ), 0)</f>
        <v>260</v>
      </c>
      <c r="O3598" s="207" t="str" cm="1">
        <f t="array" ref="O3598" xml:space="preserve"> INDEX(切語下字資料表[韻母], 小韻資料表[[#This Row],[下字表識別號]])</f>
        <v>陌開2</v>
      </c>
      <c r="P3598" s="207" t="str" cm="1">
        <f t="array" ref="P3598" xml:space="preserve"> INDEX(切語下字資料表[韻母拼音碼], 小韻資料表[[#This Row],[下字表識別號]])</f>
        <v>irk</v>
      </c>
      <c r="Q3598" s="210" t="str" cm="1">
        <f t="array" ref="Q3598" xml:space="preserve"> INDEX(設定表!$C$19:$C$23, INT( LEFT(小韻資料表[[#This Row],[目次編碼]],1) ))</f>
        <v>入</v>
      </c>
      <c r="R3598" s="210">
        <f xml:space="preserve">  INDEX(設定表!$C$8:$C$15, MATCH( (RIGHT(小韻資料表[[#This Row],[清濁]]) &amp; 小韻資料表[[#This Row],[調]]), 設定表!$B$8:$B$15, 0))</f>
        <v>8</v>
      </c>
      <c r="S3598" s="205" t="s">
        <v>309</v>
      </c>
      <c r="T3598" s="205" t="s">
        <v>309</v>
      </c>
      <c r="U3598" s="226" t="s">
        <v>309</v>
      </c>
      <c r="V3598" s="147" t="s">
        <v>309</v>
      </c>
      <c r="X3598" s="135"/>
      <c r="Y3598" s="135"/>
      <c r="AA3598" s="135"/>
      <c r="AB3598" s="134"/>
      <c r="AC3598" s="135"/>
      <c r="AD3598" s="135"/>
      <c r="AH3598" s="135"/>
      <c r="AI3598" s="135"/>
    </row>
    <row r="3599" spans="1:35" ht="31.5">
      <c r="A3599" s="205">
        <v>3595</v>
      </c>
      <c r="B3599" s="206" t="s">
        <v>12215</v>
      </c>
      <c r="C3599" s="207" t="str">
        <f xml:space="preserve"> _xlfn.CONCAT(小韻資料表[[#This Row],[聲母拼音碼]],小韻資料表[[#This Row],[韻母拼音碼]],小韻資料表[[#This Row],[調號]])</f>
        <v>tirk4</v>
      </c>
      <c r="D3599" s="206" t="s">
        <v>12216</v>
      </c>
      <c r="E3599" s="208" t="s">
        <v>976</v>
      </c>
      <c r="F3599" s="205">
        <v>1</v>
      </c>
      <c r="G3599" s="209" t="s">
        <v>12217</v>
      </c>
      <c r="H3599" s="205">
        <f xml:space="preserve"> LEN(小韻資料表[[#This Row],[小韻字集]])</f>
        <v>16</v>
      </c>
      <c r="I3599" s="205" cm="1">
        <f t="array" ref="I3599" xml:space="preserve"> MATCH(TRUE, ISNUMBER( SEARCH( LEFT(小韻資料表[[#This Row],[切語]],1), 切語上字資料表[切語上字]) ), 0)</f>
        <v>9</v>
      </c>
      <c r="J3599" s="210" t="str" cm="1">
        <f t="array" ref="J3599" xml:space="preserve"> INDEX(切語上字資料表[聲母], 小韻資料表[[#This Row],[上字表識別號]])</f>
        <v>知</v>
      </c>
      <c r="K3599" s="210" t="str" cm="1">
        <f t="array" ref="K3599" xml:space="preserve"> INDEX(切語上字資料表[聲母拼音碼], 小韻資料表[[#This Row],[上字表識別號]])</f>
        <v>t</v>
      </c>
      <c r="L3599" s="210" t="str" cm="1">
        <f t="array" ref="L3599" xml:space="preserve"> INDEX(切語上字資料表[清濁], 小韻資料表[[#This Row],[上字表識別號]])</f>
        <v>全清</v>
      </c>
      <c r="M3599" s="223" t="str" cm="1">
        <f t="array" ref="M3599" xml:space="preserve"> INDEX(切語上字資料表[發送收], 小韻資料表[[#This Row],[上字表識別號]])</f>
        <v>發聲</v>
      </c>
      <c r="N3599" s="205" cm="1">
        <f t="array" ref="N3599" xml:space="preserve"> MATCH(TRUE, ISNUMBER( SEARCH( RIGHT(小韻資料表[[#This Row],[切語]],1), 切語下字資料表[切語下字]) ), 0)</f>
        <v>260</v>
      </c>
      <c r="O3599" s="207" t="str" cm="1">
        <f t="array" ref="O3599" xml:space="preserve"> INDEX(切語下字資料表[韻母], 小韻資料表[[#This Row],[下字表識別號]])</f>
        <v>陌開2</v>
      </c>
      <c r="P3599" s="207" t="str" cm="1">
        <f t="array" ref="P3599" xml:space="preserve"> INDEX(切語下字資料表[韻母拼音碼], 小韻資料表[[#This Row],[下字表識別號]])</f>
        <v>irk</v>
      </c>
      <c r="Q3599" s="210" t="str" cm="1">
        <f t="array" ref="Q3599" xml:space="preserve"> INDEX(設定表!$C$19:$C$23, INT( LEFT(小韻資料表[[#This Row],[目次編碼]],1) ))</f>
        <v>入</v>
      </c>
      <c r="R3599" s="210">
        <f xml:space="preserve">  INDEX(設定表!$C$8:$C$15, MATCH( (RIGHT(小韻資料表[[#This Row],[清濁]]) &amp; 小韻資料表[[#This Row],[調]]), 設定表!$B$8:$B$15, 0))</f>
        <v>4</v>
      </c>
      <c r="S3599" s="205" t="s">
        <v>309</v>
      </c>
      <c r="T3599" s="205" t="s">
        <v>309</v>
      </c>
      <c r="U3599" s="226" t="s">
        <v>12218</v>
      </c>
      <c r="V3599" s="146" t="s">
        <v>309</v>
      </c>
      <c r="X3599" s="135"/>
      <c r="Y3599" s="135"/>
      <c r="AA3599" s="135"/>
      <c r="AB3599" s="134"/>
      <c r="AC3599" s="135"/>
      <c r="AD3599" s="135"/>
      <c r="AH3599" s="135"/>
      <c r="AI3599" s="135"/>
    </row>
    <row r="3600" spans="1:35" ht="31.5">
      <c r="A3600" s="205">
        <v>3596</v>
      </c>
      <c r="B3600" s="206" t="s">
        <v>12219</v>
      </c>
      <c r="C3600" s="207" t="str">
        <f xml:space="preserve"> _xlfn.CONCAT(小韻資料表[[#This Row],[聲母拼音碼]],小韻資料表[[#This Row],[韻母拼音碼]],小韻資料表[[#This Row],[調號]])</f>
        <v>pirk8</v>
      </c>
      <c r="D3600" s="206" t="s">
        <v>12220</v>
      </c>
      <c r="E3600" s="208" t="s">
        <v>976</v>
      </c>
      <c r="F3600" s="205">
        <v>1</v>
      </c>
      <c r="G3600" s="209" t="s">
        <v>12221</v>
      </c>
      <c r="H3600" s="205">
        <f xml:space="preserve"> LEN(小韻資料表[[#This Row],[小韻字集]])</f>
        <v>6</v>
      </c>
      <c r="I3600" s="205" cm="1">
        <f t="array" ref="I3600" xml:space="preserve"> MATCH(TRUE, ISNUMBER( SEARCH( LEFT(小韻資料表[[#This Row],[切語]],1), 切語上字資料表[切語上字]) ), 0)</f>
        <v>15</v>
      </c>
      <c r="J3600" s="210" t="str" cm="1">
        <f t="array" ref="J3600" xml:space="preserve"> INDEX(切語上字資料表[聲母], 小韻資料表[[#This Row],[上字表識別號]])</f>
        <v>並</v>
      </c>
      <c r="K3600" s="210" t="str" cm="1">
        <f t="array" ref="K3600" xml:space="preserve"> INDEX(切語上字資料表[聲母拼音碼], 小韻資料表[[#This Row],[上字表識別號]])</f>
        <v>p</v>
      </c>
      <c r="L3600" s="210" t="str" cm="1">
        <f t="array" ref="L3600" xml:space="preserve"> INDEX(切語上字資料表[清濁], 小韻資料表[[#This Row],[上字表識別號]])</f>
        <v>全濁</v>
      </c>
      <c r="M3600" s="223" cm="1">
        <f t="array" ref="M3600" xml:space="preserve"> INDEX(切語上字資料表[發送收], 小韻資料表[[#This Row],[上字表識別號]])</f>
        <v>0</v>
      </c>
      <c r="N3600" s="205" cm="1">
        <f t="array" ref="N3600" xml:space="preserve"> MATCH(TRUE, ISNUMBER( SEARCH( RIGHT(小韻資料表[[#This Row],[切語]],1), 切語下字資料表[切語下字]) ), 0)</f>
        <v>260</v>
      </c>
      <c r="O3600" s="207" t="str" cm="1">
        <f t="array" ref="O3600" xml:space="preserve"> INDEX(切語下字資料表[韻母], 小韻資料表[[#This Row],[下字表識別號]])</f>
        <v>陌開2</v>
      </c>
      <c r="P3600" s="207" t="str" cm="1">
        <f t="array" ref="P3600" xml:space="preserve"> INDEX(切語下字資料表[韻母拼音碼], 小韻資料表[[#This Row],[下字表識別號]])</f>
        <v>irk</v>
      </c>
      <c r="Q3600" s="210" t="str" cm="1">
        <f t="array" ref="Q3600" xml:space="preserve"> INDEX(設定表!$C$19:$C$23, INT( LEFT(小韻資料表[[#This Row],[目次編碼]],1) ))</f>
        <v>入</v>
      </c>
      <c r="R3600" s="210">
        <f xml:space="preserve">  INDEX(設定表!$C$8:$C$15, MATCH( (RIGHT(小韻資料表[[#This Row],[清濁]]) &amp; 小韻資料表[[#This Row],[調]]), 設定表!$B$8:$B$15, 0))</f>
        <v>8</v>
      </c>
      <c r="S3600" s="205" t="s">
        <v>309</v>
      </c>
      <c r="T3600" s="205" t="s">
        <v>309</v>
      </c>
      <c r="U3600" s="226" t="s">
        <v>309</v>
      </c>
      <c r="V3600" s="147" t="s">
        <v>309</v>
      </c>
      <c r="X3600" s="135"/>
      <c r="Y3600" s="135"/>
      <c r="AA3600" s="135"/>
      <c r="AB3600" s="134"/>
      <c r="AC3600" s="135"/>
      <c r="AD3600" s="135"/>
      <c r="AH3600" s="135"/>
      <c r="AI3600" s="135"/>
    </row>
    <row r="3601" spans="1:35" ht="31.5">
      <c r="A3601" s="205">
        <v>3597</v>
      </c>
      <c r="B3601" s="206" t="s">
        <v>12222</v>
      </c>
      <c r="C3601" s="207" t="str">
        <f xml:space="preserve"> _xlfn.CONCAT(小韻資料表[[#This Row],[聲母拼音碼]],小韻資料表[[#This Row],[韻母拼音碼]],小韻資料表[[#This Row],[調號]])</f>
        <v>pirk4</v>
      </c>
      <c r="D3601" s="206" t="s">
        <v>12223</v>
      </c>
      <c r="E3601" s="208" t="s">
        <v>976</v>
      </c>
      <c r="F3601" s="205">
        <v>1</v>
      </c>
      <c r="G3601" s="209" t="s">
        <v>12224</v>
      </c>
      <c r="H3601" s="205">
        <f xml:space="preserve"> LEN(小韻資料表[[#This Row],[小韻字集]])</f>
        <v>9</v>
      </c>
      <c r="I3601" s="205" cm="1">
        <f t="array" ref="I3601" xml:space="preserve"> MATCH(TRUE, ISNUMBER( SEARCH( LEFT(小韻資料表[[#This Row],[切語]],1), 切語上字資料表[切語上字]) ), 0)</f>
        <v>13</v>
      </c>
      <c r="J3601" s="210" t="str" cm="1">
        <f t="array" ref="J3601" xml:space="preserve"> INDEX(切語上字資料表[聲母], 小韻資料表[[#This Row],[上字表識別號]])</f>
        <v>幫</v>
      </c>
      <c r="K3601" s="210" t="str" cm="1">
        <f t="array" ref="K3601" xml:space="preserve"> INDEX(切語上字資料表[聲母拼音碼], 小韻資料表[[#This Row],[上字表識別號]])</f>
        <v>p</v>
      </c>
      <c r="L3601" s="210" t="str" cm="1">
        <f t="array" ref="L3601" xml:space="preserve"> INDEX(切語上字資料表[清濁], 小韻資料表[[#This Row],[上字表識別號]])</f>
        <v>全清</v>
      </c>
      <c r="M3601" s="223" t="str" cm="1">
        <f t="array" ref="M3601" xml:space="preserve"> INDEX(切語上字資料表[發送收], 小韻資料表[[#This Row],[上字表識別號]])</f>
        <v>發聲</v>
      </c>
      <c r="N3601" s="205" cm="1">
        <f t="array" ref="N3601" xml:space="preserve"> MATCH(TRUE, ISNUMBER( SEARCH( RIGHT(小韻資料表[[#This Row],[切語]],1), 切語下字資料表[切語下字]) ), 0)</f>
        <v>260</v>
      </c>
      <c r="O3601" s="207" t="str" cm="1">
        <f t="array" ref="O3601" xml:space="preserve"> INDEX(切語下字資料表[韻母], 小韻資料表[[#This Row],[下字表識別號]])</f>
        <v>陌開2</v>
      </c>
      <c r="P3601" s="207" t="str" cm="1">
        <f t="array" ref="P3601" xml:space="preserve"> INDEX(切語下字資料表[韻母拼音碼], 小韻資料表[[#This Row],[下字表識別號]])</f>
        <v>irk</v>
      </c>
      <c r="Q3601" s="210" t="str" cm="1">
        <f t="array" ref="Q3601" xml:space="preserve"> INDEX(設定表!$C$19:$C$23, INT( LEFT(小韻資料表[[#This Row],[目次編碼]],1) ))</f>
        <v>入</v>
      </c>
      <c r="R3601" s="210">
        <f xml:space="preserve">  INDEX(設定表!$C$8:$C$15, MATCH( (RIGHT(小韻資料表[[#This Row],[清濁]]) &amp; 小韻資料表[[#This Row],[調]]), 設定表!$B$8:$B$15, 0))</f>
        <v>4</v>
      </c>
      <c r="S3601" s="205" t="s">
        <v>309</v>
      </c>
      <c r="T3601" s="205" t="s">
        <v>309</v>
      </c>
      <c r="U3601" s="226" t="s">
        <v>12225</v>
      </c>
      <c r="V3601" s="146" t="s">
        <v>309</v>
      </c>
      <c r="X3601" s="135"/>
      <c r="Y3601" s="135"/>
      <c r="AA3601" s="135"/>
      <c r="AB3601" s="134"/>
      <c r="AC3601" s="135"/>
      <c r="AD3601" s="135"/>
      <c r="AH3601" s="135"/>
      <c r="AI3601" s="135"/>
    </row>
    <row r="3602" spans="1:35" ht="31.5">
      <c r="A3602" s="205">
        <v>3598</v>
      </c>
      <c r="B3602" s="206" t="s">
        <v>12226</v>
      </c>
      <c r="C3602" s="207" t="str">
        <f xml:space="preserve"> _xlfn.CONCAT(小韻資料表[[#This Row],[聲母拼音碼]],小韻資料表[[#This Row],[韻母拼音碼]],小韻資料表[[#This Row],[調號]])</f>
        <v>khierk8</v>
      </c>
      <c r="D3602" s="206" t="s">
        <v>12227</v>
      </c>
      <c r="E3602" s="208" t="s">
        <v>976</v>
      </c>
      <c r="F3602" s="205">
        <v>1</v>
      </c>
      <c r="G3602" s="209" t="s">
        <v>12228</v>
      </c>
      <c r="H3602" s="205">
        <f xml:space="preserve"> LEN(小韻資料表[[#This Row],[小韻字集]])</f>
        <v>9</v>
      </c>
      <c r="I3602" s="205" cm="1">
        <f t="array" ref="I3602" xml:space="preserve"> MATCH(TRUE, ISNUMBER( SEARCH( LEFT(小韻資料表[[#This Row],[切語]],1), 切語上字資料表[切語上字]) ), 0)</f>
        <v>3</v>
      </c>
      <c r="J3602" s="210" t="str" cm="1">
        <f t="array" ref="J3602" xml:space="preserve"> INDEX(切語上字資料表[聲母], 小韻資料表[[#This Row],[上字表識別號]])</f>
        <v>群</v>
      </c>
      <c r="K3602" s="210" t="str" cm="1">
        <f t="array" ref="K3602" xml:space="preserve"> INDEX(切語上字資料表[聲母拼音碼], 小韻資料表[[#This Row],[上字表識別號]])</f>
        <v>kh</v>
      </c>
      <c r="L3602" s="210" t="str" cm="1">
        <f t="array" ref="L3602" xml:space="preserve"> INDEX(切語上字資料表[清濁], 小韻資料表[[#This Row],[上字表識別號]])</f>
        <v>全濁</v>
      </c>
      <c r="M3602" s="223" cm="1">
        <f t="array" ref="M3602" xml:space="preserve"> INDEX(切語上字資料表[發送收], 小韻資料表[[#This Row],[上字表識別號]])</f>
        <v>0</v>
      </c>
      <c r="N3602" s="205" cm="1">
        <f t="array" ref="N3602" xml:space="preserve"> MATCH(TRUE, ISNUMBER( SEARCH( RIGHT(小韻資料表[[#This Row],[切語]],1), 切語下字資料表[切語下字]) ), 0)</f>
        <v>268</v>
      </c>
      <c r="O3602" s="207" t="str" cm="1">
        <f t="array" ref="O3602" xml:space="preserve"> INDEX(切語下字資料表[韻母], 小韻資料表[[#This Row],[下字表識別號]])</f>
        <v>陌開3</v>
      </c>
      <c r="P3602" s="207" t="str" cm="1">
        <f t="array" ref="P3602" xml:space="preserve"> INDEX(切語下字資料表[韻母拼音碼], 小韻資料表[[#This Row],[下字表識別號]])</f>
        <v>ierk</v>
      </c>
      <c r="Q3602" s="210" t="str" cm="1">
        <f t="array" ref="Q3602" xml:space="preserve"> INDEX(設定表!$C$19:$C$23, INT( LEFT(小韻資料表[[#This Row],[目次編碼]],1) ))</f>
        <v>入</v>
      </c>
      <c r="R3602" s="210">
        <f xml:space="preserve">  INDEX(設定表!$C$8:$C$15, MATCH( (RIGHT(小韻資料表[[#This Row],[清濁]]) &amp; 小韻資料表[[#This Row],[調]]), 設定表!$B$8:$B$15, 0))</f>
        <v>8</v>
      </c>
      <c r="S3602" s="205" t="s">
        <v>12229</v>
      </c>
      <c r="T3602" s="205" t="s">
        <v>309</v>
      </c>
      <c r="U3602" s="226" t="s">
        <v>309</v>
      </c>
      <c r="V3602" s="147" t="s">
        <v>309</v>
      </c>
      <c r="X3602" s="135"/>
      <c r="Y3602" s="135"/>
      <c r="AA3602" s="135"/>
      <c r="AB3602" s="134"/>
      <c r="AC3602" s="135"/>
      <c r="AD3602" s="135"/>
      <c r="AH3602" s="135"/>
      <c r="AI3602" s="135"/>
    </row>
    <row r="3603" spans="1:35" ht="31.5">
      <c r="A3603" s="205">
        <v>3599</v>
      </c>
      <c r="B3603" s="206" t="s">
        <v>13244</v>
      </c>
      <c r="C3603" s="207" t="str">
        <f xml:space="preserve"> _xlfn.CONCAT(小韻資料表[[#This Row],[聲母拼音碼]],小韻資料表[[#This Row],[韻母拼音碼]],小韻資料表[[#This Row],[調號]])</f>
        <v>kierk4</v>
      </c>
      <c r="D3603" s="206" t="s">
        <v>12230</v>
      </c>
      <c r="E3603" s="208" t="s">
        <v>976</v>
      </c>
      <c r="F3603" s="205">
        <v>1</v>
      </c>
      <c r="G3603" s="209" t="s">
        <v>12231</v>
      </c>
      <c r="H3603" s="205">
        <f xml:space="preserve"> LEN(小韻資料表[[#This Row],[小韻字集]])</f>
        <v>12</v>
      </c>
      <c r="I3603" s="205" cm="1">
        <f t="array" ref="I3603" xml:space="preserve"> MATCH(TRUE, ISNUMBER( SEARCH( LEFT(小韻資料表[[#This Row],[切語]],1), 切語上字資料表[切語上字]) ), 0)</f>
        <v>1</v>
      </c>
      <c r="J3603" s="210" t="str" cm="1">
        <f t="array" ref="J3603" xml:space="preserve"> INDEX(切語上字資料表[聲母], 小韻資料表[[#This Row],[上字表識別號]])</f>
        <v>見</v>
      </c>
      <c r="K3603" s="210" t="str" cm="1">
        <f t="array" ref="K3603" xml:space="preserve"> INDEX(切語上字資料表[聲母拼音碼], 小韻資料表[[#This Row],[上字表識別號]])</f>
        <v>k</v>
      </c>
      <c r="L3603" s="210" t="str" cm="1">
        <f t="array" ref="L3603" xml:space="preserve"> INDEX(切語上字資料表[清濁], 小韻資料表[[#This Row],[上字表識別號]])</f>
        <v>全清</v>
      </c>
      <c r="M3603" s="223" t="str" cm="1">
        <f t="array" ref="M3603" xml:space="preserve"> INDEX(切語上字資料表[發送收], 小韻資料表[[#This Row],[上字表識別號]])</f>
        <v>發聲</v>
      </c>
      <c r="N3603" s="205" cm="1">
        <f t="array" ref="N3603" xml:space="preserve"> MATCH(TRUE, ISNUMBER( SEARCH( RIGHT(小韻資料表[[#This Row],[切語]],1), 切語下字資料表[切語下字]) ), 0)</f>
        <v>268</v>
      </c>
      <c r="O3603" s="207" t="str" cm="1">
        <f t="array" ref="O3603" xml:space="preserve"> INDEX(切語下字資料表[韻母], 小韻資料表[[#This Row],[下字表識別號]])</f>
        <v>陌開3</v>
      </c>
      <c r="P3603" s="207" t="str" cm="1">
        <f t="array" ref="P3603" xml:space="preserve"> INDEX(切語下字資料表[韻母拼音碼], 小韻資料表[[#This Row],[下字表識別號]])</f>
        <v>ierk</v>
      </c>
      <c r="Q3603" s="210" t="str" cm="1">
        <f t="array" ref="Q3603" xml:space="preserve"> INDEX(設定表!$C$19:$C$23, INT( LEFT(小韻資料表[[#This Row],[目次編碼]],1) ))</f>
        <v>入</v>
      </c>
      <c r="R3603" s="210">
        <f xml:space="preserve">  INDEX(設定表!$C$8:$C$15, MATCH( (RIGHT(小韻資料表[[#This Row],[清濁]]) &amp; 小韻資料表[[#This Row],[調]]), 設定表!$B$8:$B$15, 0))</f>
        <v>4</v>
      </c>
      <c r="S3603" s="205" t="s">
        <v>309</v>
      </c>
      <c r="T3603" s="205" t="s">
        <v>309</v>
      </c>
      <c r="U3603" s="226" t="s">
        <v>12232</v>
      </c>
      <c r="V3603" s="146" t="s">
        <v>309</v>
      </c>
      <c r="X3603" s="135"/>
      <c r="Y3603" s="135"/>
      <c r="AA3603" s="135"/>
      <c r="AB3603" s="134"/>
      <c r="AC3603" s="135"/>
      <c r="AD3603" s="135"/>
      <c r="AH3603" s="135"/>
      <c r="AI3603" s="135"/>
    </row>
    <row r="3604" spans="1:35" ht="31.5">
      <c r="A3604" s="205">
        <v>3600</v>
      </c>
      <c r="B3604" s="206" t="s">
        <v>12233</v>
      </c>
      <c r="C3604" s="207" t="str">
        <f xml:space="preserve"> _xlfn.CONCAT(小韻資料表[[#This Row],[聲母拼音碼]],小韻資料表[[#This Row],[韻母拼音碼]],小韻資料表[[#This Row],[調號]])</f>
        <v>sierk4</v>
      </c>
      <c r="D3604" s="206" t="s">
        <v>12234</v>
      </c>
      <c r="E3604" s="208" t="s">
        <v>976</v>
      </c>
      <c r="F3604" s="205">
        <v>1</v>
      </c>
      <c r="G3604" s="209" t="s">
        <v>12235</v>
      </c>
      <c r="H3604" s="205">
        <f xml:space="preserve"> LEN(小韻資料表[[#This Row],[小韻字集]])</f>
        <v>8</v>
      </c>
      <c r="I3604" s="205" cm="1">
        <f t="array" ref="I3604" xml:space="preserve"> MATCH(TRUE, ISNUMBER( SEARCH( LEFT(小韻資料表[[#This Row],[切語]],1), 切語上字資料表[切語上字]) ), 0)</f>
        <v>29</v>
      </c>
      <c r="J3604" s="210" t="str" cm="1">
        <f t="array" ref="J3604" xml:space="preserve"> INDEX(切語上字資料表[聲母], 小韻資料表[[#This Row],[上字表識別號]])</f>
        <v>疏</v>
      </c>
      <c r="K3604" s="210" t="str" cm="1">
        <f t="array" ref="K3604" xml:space="preserve"> INDEX(切語上字資料表[聲母拼音碼], 小韻資料表[[#This Row],[上字表識別號]])</f>
        <v>s</v>
      </c>
      <c r="L3604" s="210" t="str" cm="1">
        <f t="array" ref="L3604" xml:space="preserve"> INDEX(切語上字資料表[清濁], 小韻資料表[[#This Row],[上字表識別號]])</f>
        <v>全清</v>
      </c>
      <c r="M3604" s="223" t="str" cm="1">
        <f t="array" ref="M3604" xml:space="preserve"> INDEX(切語上字資料表[發送收], 小韻資料表[[#This Row],[上字表識別號]])</f>
        <v>發聲</v>
      </c>
      <c r="N3604" s="205" cm="1">
        <f t="array" ref="N3604" xml:space="preserve"> MATCH(TRUE, ISNUMBER( SEARCH( RIGHT(小韻資料表[[#This Row],[切語]],1), 切語下字資料表[切語下字]) ), 0)</f>
        <v>268</v>
      </c>
      <c r="O3604" s="207" t="str" cm="1">
        <f t="array" ref="O3604" xml:space="preserve"> INDEX(切語下字資料表[韻母], 小韻資料表[[#This Row],[下字表識別號]])</f>
        <v>陌開3</v>
      </c>
      <c r="P3604" s="207" t="str" cm="1">
        <f t="array" ref="P3604" xml:space="preserve"> INDEX(切語下字資料表[韻母拼音碼], 小韻資料表[[#This Row],[下字表識別號]])</f>
        <v>ierk</v>
      </c>
      <c r="Q3604" s="210" t="str" cm="1">
        <f t="array" ref="Q3604" xml:space="preserve"> INDEX(設定表!$C$19:$C$23, INT( LEFT(小韻資料表[[#This Row],[目次編碼]],1) ))</f>
        <v>入</v>
      </c>
      <c r="R3604" s="210">
        <f xml:space="preserve">  INDEX(設定表!$C$8:$C$15, MATCH( (RIGHT(小韻資料表[[#This Row],[清濁]]) &amp; 小韻資料表[[#This Row],[調]]), 設定表!$B$8:$B$15, 0))</f>
        <v>4</v>
      </c>
      <c r="S3604" s="205" t="s">
        <v>309</v>
      </c>
      <c r="T3604" s="205" t="s">
        <v>309</v>
      </c>
      <c r="U3604" s="226" t="s">
        <v>309</v>
      </c>
      <c r="V3604" s="147" t="s">
        <v>309</v>
      </c>
      <c r="X3604" s="135"/>
      <c r="Y3604" s="135"/>
      <c r="AA3604" s="135"/>
      <c r="AB3604" s="134"/>
      <c r="AC3604" s="135"/>
      <c r="AD3604" s="135"/>
      <c r="AH3604" s="135"/>
      <c r="AI3604" s="135"/>
    </row>
    <row r="3605" spans="1:35" ht="31.5">
      <c r="A3605" s="205">
        <v>3601</v>
      </c>
      <c r="B3605" s="206" t="s">
        <v>12236</v>
      </c>
      <c r="C3605" s="207" t="str">
        <f xml:space="preserve"> _xlfn.CONCAT(小韻資料表[[#This Row],[聲母拼音碼]],小韻資料表[[#This Row],[韻母拼音碼]],小韻資料表[[#This Row],[調號]])</f>
        <v>chierk4</v>
      </c>
      <c r="D3605" s="206" t="s">
        <v>12237</v>
      </c>
      <c r="E3605" s="208" t="s">
        <v>976</v>
      </c>
      <c r="F3605" s="205">
        <v>1</v>
      </c>
      <c r="G3605" s="209" t="s">
        <v>12238</v>
      </c>
      <c r="H3605" s="205">
        <f xml:space="preserve"> LEN(小韻資料表[[#This Row],[小韻字集]])</f>
        <v>3</v>
      </c>
      <c r="I3605" s="205" cm="1">
        <f t="array" ref="I3605" xml:space="preserve"> MATCH(TRUE, ISNUMBER( SEARCH( LEFT(小韻資料表[[#This Row],[切語]],1), 切語上字資料表[切語上字]) ), 0)</f>
        <v>27</v>
      </c>
      <c r="J3605" s="210" t="str" cm="1">
        <f t="array" ref="J3605" xml:space="preserve"> INDEX(切語上字資料表[聲母], 小韻資料表[[#This Row],[上字表識別號]])</f>
        <v>初</v>
      </c>
      <c r="K3605" s="210" t="str" cm="1">
        <f t="array" ref="K3605" xml:space="preserve"> INDEX(切語上字資料表[聲母拼音碼], 小韻資料表[[#This Row],[上字表識別號]])</f>
        <v>ch</v>
      </c>
      <c r="L3605" s="210" t="str" cm="1">
        <f t="array" ref="L3605" xml:space="preserve"> INDEX(切語上字資料表[清濁], 小韻資料表[[#This Row],[上字表識別號]])</f>
        <v>次清</v>
      </c>
      <c r="M3605" s="223" t="str" cm="1">
        <f t="array" ref="M3605" xml:space="preserve"> INDEX(切語上字資料表[發送收], 小韻資料表[[#This Row],[上字表識別號]])</f>
        <v>送氣</v>
      </c>
      <c r="N3605" s="205" cm="1">
        <f t="array" ref="N3605" xml:space="preserve"> MATCH(TRUE, ISNUMBER( SEARCH( RIGHT(小韻資料表[[#This Row],[切語]],1), 切語下字資料表[切語下字]) ), 0)</f>
        <v>268</v>
      </c>
      <c r="O3605" s="207" t="str" cm="1">
        <f t="array" ref="O3605" xml:space="preserve"> INDEX(切語下字資料表[韻母], 小韻資料表[[#This Row],[下字表識別號]])</f>
        <v>陌開3</v>
      </c>
      <c r="P3605" s="207" t="str" cm="1">
        <f t="array" ref="P3605" xml:space="preserve"> INDEX(切語下字資料表[韻母拼音碼], 小韻資料表[[#This Row],[下字表識別號]])</f>
        <v>ierk</v>
      </c>
      <c r="Q3605" s="210" t="str" cm="1">
        <f t="array" ref="Q3605" xml:space="preserve"> INDEX(設定表!$C$19:$C$23, INT( LEFT(小韻資料表[[#This Row],[目次編碼]],1) ))</f>
        <v>入</v>
      </c>
      <c r="R3605" s="210">
        <f xml:space="preserve">  INDEX(設定表!$C$8:$C$15, MATCH( (RIGHT(小韻資料表[[#This Row],[清濁]]) &amp; 小韻資料表[[#This Row],[調]]), 設定表!$B$8:$B$15, 0))</f>
        <v>4</v>
      </c>
      <c r="S3605" s="205" t="s">
        <v>309</v>
      </c>
      <c r="T3605" s="205" t="s">
        <v>309</v>
      </c>
      <c r="U3605" s="226" t="s">
        <v>309</v>
      </c>
      <c r="V3605" s="146" t="s">
        <v>309</v>
      </c>
      <c r="X3605" s="135"/>
      <c r="Y3605" s="135"/>
      <c r="AA3605" s="135"/>
      <c r="AB3605" s="134"/>
      <c r="AC3605" s="135"/>
      <c r="AD3605" s="135"/>
      <c r="AH3605" s="135"/>
      <c r="AI3605" s="135"/>
    </row>
    <row r="3606" spans="1:35" ht="31.5">
      <c r="A3606" s="205">
        <v>3602</v>
      </c>
      <c r="B3606" s="206" t="s">
        <v>12239</v>
      </c>
      <c r="C3606" s="207" t="str">
        <f xml:space="preserve"> _xlfn.CONCAT(小韻資料表[[#This Row],[聲母拼音碼]],小韻資料表[[#This Row],[韻母拼音碼]],小韻資料表[[#This Row],[調號]])</f>
        <v>hirk8</v>
      </c>
      <c r="D3606" s="206" t="s">
        <v>12240</v>
      </c>
      <c r="E3606" s="208" t="s">
        <v>976</v>
      </c>
      <c r="F3606" s="205">
        <v>1</v>
      </c>
      <c r="G3606" s="209" t="s">
        <v>12241</v>
      </c>
      <c r="H3606" s="205">
        <f xml:space="preserve"> LEN(小韻資料表[[#This Row],[小韻字集]])</f>
        <v>3</v>
      </c>
      <c r="I3606" s="205" cm="1">
        <f t="array" ref="I3606" xml:space="preserve"> MATCH(TRUE, ISNUMBER( SEARCH( LEFT(小韻資料表[[#This Row],[切語]],1), 切語上字資料表[切語上字]) ), 0)</f>
        <v>37</v>
      </c>
      <c r="J3606" s="210" t="str" cm="1">
        <f t="array" ref="J3606" xml:space="preserve"> INDEX(切語上字資料表[聲母], 小韻資料表[[#This Row],[上字表識別號]])</f>
        <v>匣</v>
      </c>
      <c r="K3606" s="210" t="str" cm="1">
        <f t="array" ref="K3606" xml:space="preserve"> INDEX(切語上字資料表[聲母拼音碼], 小韻資料表[[#This Row],[上字表識別號]])</f>
        <v>h</v>
      </c>
      <c r="L3606" s="210" t="str" cm="1">
        <f t="array" ref="L3606" xml:space="preserve"> INDEX(切語上字資料表[清濁], 小韻資料表[[#This Row],[上字表識別號]])</f>
        <v>全濁</v>
      </c>
      <c r="M3606" s="223" t="str" cm="1">
        <f t="array" ref="M3606" xml:space="preserve"> INDEX(切語上字資料表[發送收], 小韻資料表[[#This Row],[上字表識別號]])</f>
        <v>送氣</v>
      </c>
      <c r="N3606" s="205" cm="1">
        <f t="array" ref="N3606" xml:space="preserve"> MATCH(TRUE, ISNUMBER( SEARCH( RIGHT(小韻資料表[[#This Row],[切語]],1), 切語下字資料表[切語下字]) ), 0)</f>
        <v>260</v>
      </c>
      <c r="O3606" s="207" t="str" cm="1">
        <f t="array" ref="O3606" xml:space="preserve"> INDEX(切語下字資料表[韻母], 小韻資料表[[#This Row],[下字表識別號]])</f>
        <v>陌開2</v>
      </c>
      <c r="P3606" s="207" t="str" cm="1">
        <f t="array" ref="P3606" xml:space="preserve"> INDEX(切語下字資料表[韻母拼音碼], 小韻資料表[[#This Row],[下字表識別號]])</f>
        <v>irk</v>
      </c>
      <c r="Q3606" s="210" t="str" cm="1">
        <f t="array" ref="Q3606" xml:space="preserve"> INDEX(設定表!$C$19:$C$23, INT( LEFT(小韻資料表[[#This Row],[目次編碼]],1) ))</f>
        <v>入</v>
      </c>
      <c r="R3606" s="210">
        <f xml:space="preserve">  INDEX(設定表!$C$8:$C$15, MATCH( (RIGHT(小韻資料表[[#This Row],[清濁]]) &amp; 小韻資料表[[#This Row],[調]]), 設定表!$B$8:$B$15, 0))</f>
        <v>8</v>
      </c>
      <c r="S3606" s="205" t="s">
        <v>309</v>
      </c>
      <c r="T3606" s="205" t="s">
        <v>309</v>
      </c>
      <c r="U3606" s="226" t="s">
        <v>309</v>
      </c>
      <c r="V3606" s="147" t="s">
        <v>309</v>
      </c>
      <c r="X3606" s="135"/>
      <c r="Y3606" s="135"/>
      <c r="AA3606" s="135"/>
      <c r="AB3606" s="134"/>
      <c r="AC3606" s="135"/>
      <c r="AD3606" s="135"/>
      <c r="AH3606" s="135"/>
      <c r="AI3606" s="135"/>
    </row>
    <row r="3607" spans="1:35" ht="31.5">
      <c r="A3607" s="205">
        <v>3603</v>
      </c>
      <c r="B3607" s="206" t="s">
        <v>12242</v>
      </c>
      <c r="C3607" s="207" t="str">
        <f xml:space="preserve"> _xlfn.CONCAT(小韻資料表[[#This Row],[聲母拼音碼]],小韻資料表[[#This Row],[韻母拼音碼]],小韻資料表[[#This Row],[調號]])</f>
        <v>cirk4</v>
      </c>
      <c r="D3607" s="206" t="s">
        <v>12243</v>
      </c>
      <c r="E3607" s="208" t="s">
        <v>976</v>
      </c>
      <c r="F3607" s="205">
        <v>1</v>
      </c>
      <c r="G3607" s="209" t="s">
        <v>12244</v>
      </c>
      <c r="H3607" s="205">
        <f xml:space="preserve"> LEN(小韻資料表[[#This Row],[小韻字集]])</f>
        <v>8</v>
      </c>
      <c r="I3607" s="205" cm="1">
        <f t="array" ref="I3607" xml:space="preserve"> MATCH(TRUE, ISNUMBER( SEARCH( LEFT(小韻資料表[[#This Row],[切語]],1), 切語上字資料表[切語上字]) ), 0)</f>
        <v>26</v>
      </c>
      <c r="J3607" s="210" t="str" cm="1">
        <f t="array" ref="J3607" xml:space="preserve"> INDEX(切語上字資料表[聲母], 小韻資料表[[#This Row],[上字表識別號]])</f>
        <v>莊</v>
      </c>
      <c r="K3607" s="210" t="str" cm="1">
        <f t="array" ref="K3607" xml:space="preserve"> INDEX(切語上字資料表[聲母拼音碼], 小韻資料表[[#This Row],[上字表識別號]])</f>
        <v>c</v>
      </c>
      <c r="L3607" s="210" t="str" cm="1">
        <f t="array" ref="L3607" xml:space="preserve"> INDEX(切語上字資料表[清濁], 小韻資料表[[#This Row],[上字表識別號]])</f>
        <v>全清</v>
      </c>
      <c r="M3607" s="223" t="str" cm="1">
        <f t="array" ref="M3607" xml:space="preserve"> INDEX(切語上字資料表[發送收], 小韻資料表[[#This Row],[上字表識別號]])</f>
        <v>發聲</v>
      </c>
      <c r="N3607" s="205" cm="1">
        <f t="array" ref="N3607" xml:space="preserve"> MATCH(TRUE, ISNUMBER( SEARCH( RIGHT(小韻資料表[[#This Row],[切語]],1), 切語下字資料表[切語下字]) ), 0)</f>
        <v>260</v>
      </c>
      <c r="O3607" s="207" t="str" cm="1">
        <f t="array" ref="O3607" xml:space="preserve"> INDEX(切語下字資料表[韻母], 小韻資料表[[#This Row],[下字表識別號]])</f>
        <v>陌開2</v>
      </c>
      <c r="P3607" s="207" t="str" cm="1">
        <f t="array" ref="P3607" xml:space="preserve"> INDEX(切語下字資料表[韻母拼音碼], 小韻資料表[[#This Row],[下字表識別號]])</f>
        <v>irk</v>
      </c>
      <c r="Q3607" s="210" t="str" cm="1">
        <f t="array" ref="Q3607" xml:space="preserve"> INDEX(設定表!$C$19:$C$23, INT( LEFT(小韻資料表[[#This Row],[目次編碼]],1) ))</f>
        <v>入</v>
      </c>
      <c r="R3607" s="210">
        <f xml:space="preserve">  INDEX(設定表!$C$8:$C$15, MATCH( (RIGHT(小韻資料表[[#This Row],[清濁]]) &amp; 小韻資料表[[#This Row],[調]]), 設定表!$B$8:$B$15, 0))</f>
        <v>4</v>
      </c>
      <c r="S3607" s="205" t="s">
        <v>309</v>
      </c>
      <c r="T3607" s="205" t="s">
        <v>309</v>
      </c>
      <c r="U3607" s="226" t="s">
        <v>309</v>
      </c>
      <c r="V3607" s="146" t="s">
        <v>309</v>
      </c>
      <c r="X3607" s="135"/>
      <c r="Y3607" s="135"/>
      <c r="AA3607" s="135"/>
      <c r="AB3607" s="134"/>
      <c r="AC3607" s="135"/>
      <c r="AD3607" s="135"/>
      <c r="AH3607" s="135"/>
      <c r="AI3607" s="135"/>
    </row>
    <row r="3608" spans="1:35" ht="31.5">
      <c r="A3608" s="205">
        <v>3604</v>
      </c>
      <c r="B3608" s="206" t="s">
        <v>12245</v>
      </c>
      <c r="C3608" s="207" t="str">
        <f xml:space="preserve"> _xlfn.CONCAT(小韻資料表[[#This Row],[聲母拼音碼]],小韻資料表[[#This Row],[韻母拼音碼]],小韻資料表[[#This Row],[調號]])</f>
        <v>cirk8</v>
      </c>
      <c r="D3608" s="206" t="s">
        <v>12246</v>
      </c>
      <c r="E3608" s="208" t="s">
        <v>976</v>
      </c>
      <c r="F3608" s="205">
        <v>1</v>
      </c>
      <c r="G3608" s="209" t="s">
        <v>12247</v>
      </c>
      <c r="H3608" s="205">
        <f xml:space="preserve"> LEN(小韻資料表[[#This Row],[小韻字集]])</f>
        <v>5</v>
      </c>
      <c r="I3608" s="205" cm="1">
        <f t="array" ref="I3608" xml:space="preserve"> MATCH(TRUE, ISNUMBER( SEARCH( LEFT(小韻資料表[[#This Row],[切語]],1), 切語上字資料表[切語上字]) ), 0)</f>
        <v>28</v>
      </c>
      <c r="J3608" s="210" t="str" cm="1">
        <f t="array" ref="J3608" xml:space="preserve"> INDEX(切語上字資料表[聲母], 小韻資料表[[#This Row],[上字表識別號]])</f>
        <v>床</v>
      </c>
      <c r="K3608" s="210" t="str" cm="1">
        <f t="array" ref="K3608" xml:space="preserve"> INDEX(切語上字資料表[聲母拼音碼], 小韻資料表[[#This Row],[上字表識別號]])</f>
        <v>c</v>
      </c>
      <c r="L3608" s="210" t="str" cm="1">
        <f t="array" ref="L3608" xml:space="preserve"> INDEX(切語上字資料表[清濁], 小韻資料表[[#This Row],[上字表識別號]])</f>
        <v>全濁</v>
      </c>
      <c r="M3608" s="223" cm="1">
        <f t="array" ref="M3608" xml:space="preserve"> INDEX(切語上字資料表[發送收], 小韻資料表[[#This Row],[上字表識別號]])</f>
        <v>0</v>
      </c>
      <c r="N3608" s="205" cm="1">
        <f t="array" ref="N3608" xml:space="preserve"> MATCH(TRUE, ISNUMBER( SEARCH( RIGHT(小韻資料表[[#This Row],[切語]],1), 切語下字資料表[切語下字]) ), 0)</f>
        <v>260</v>
      </c>
      <c r="O3608" s="207" t="str" cm="1">
        <f t="array" ref="O3608" xml:space="preserve"> INDEX(切語下字資料表[韻母], 小韻資料表[[#This Row],[下字表識別號]])</f>
        <v>陌開2</v>
      </c>
      <c r="P3608" s="207" t="str" cm="1">
        <f t="array" ref="P3608" xml:space="preserve"> INDEX(切語下字資料表[韻母拼音碼], 小韻資料表[[#This Row],[下字表識別號]])</f>
        <v>irk</v>
      </c>
      <c r="Q3608" s="210" t="str" cm="1">
        <f t="array" ref="Q3608" xml:space="preserve"> INDEX(設定表!$C$19:$C$23, INT( LEFT(小韻資料表[[#This Row],[目次編碼]],1) ))</f>
        <v>入</v>
      </c>
      <c r="R3608" s="210">
        <f xml:space="preserve">  INDEX(設定表!$C$8:$C$15, MATCH( (RIGHT(小韻資料表[[#This Row],[清濁]]) &amp; 小韻資料表[[#This Row],[調]]), 設定表!$B$8:$B$15, 0))</f>
        <v>8</v>
      </c>
      <c r="S3608" s="205" t="s">
        <v>309</v>
      </c>
      <c r="T3608" s="205" t="s">
        <v>309</v>
      </c>
      <c r="U3608" s="226" t="s">
        <v>309</v>
      </c>
      <c r="V3608" s="147" t="s">
        <v>309</v>
      </c>
      <c r="X3608" s="135"/>
      <c r="Y3608" s="135"/>
      <c r="AA3608" s="135"/>
      <c r="AB3608" s="134"/>
      <c r="AC3608" s="135"/>
      <c r="AD3608" s="135"/>
      <c r="AH3608" s="135"/>
      <c r="AI3608" s="135"/>
    </row>
    <row r="3609" spans="1:35" ht="31.5">
      <c r="A3609" s="205">
        <v>3605</v>
      </c>
      <c r="B3609" s="206" t="s">
        <v>12248</v>
      </c>
      <c r="C3609" s="207" t="str">
        <f xml:space="preserve"> _xlfn.CONCAT(小韻資料表[[#This Row],[聲母拼音碼]],小韻資料表[[#This Row],[韻母拼音碼]],小韻資料表[[#This Row],[調號]])</f>
        <v>khierk4</v>
      </c>
      <c r="D3609" s="206" t="s">
        <v>12249</v>
      </c>
      <c r="E3609" s="208" t="s">
        <v>976</v>
      </c>
      <c r="F3609" s="205">
        <v>1</v>
      </c>
      <c r="G3609" s="209" t="s">
        <v>12250</v>
      </c>
      <c r="H3609" s="205">
        <f xml:space="preserve"> LEN(小韻資料表[[#This Row],[小韻字集]])</f>
        <v>11</v>
      </c>
      <c r="I3609" s="205" cm="1">
        <f t="array" ref="I3609" xml:space="preserve"> MATCH(TRUE, ISNUMBER( SEARCH( LEFT(小韻資料表[[#This Row],[切語]],1), 切語上字資料表[切語上字]) ), 0)</f>
        <v>2</v>
      </c>
      <c r="J3609" s="210" t="str" cm="1">
        <f t="array" ref="J3609" xml:space="preserve"> INDEX(切語上字資料表[聲母], 小韻資料表[[#This Row],[上字表識別號]])</f>
        <v>溪</v>
      </c>
      <c r="K3609" s="210" t="str" cm="1">
        <f t="array" ref="K3609" xml:space="preserve"> INDEX(切語上字資料表[聲母拼音碼], 小韻資料表[[#This Row],[上字表識別號]])</f>
        <v>kh</v>
      </c>
      <c r="L3609" s="210" t="str" cm="1">
        <f t="array" ref="L3609" xml:space="preserve"> INDEX(切語上字資料表[清濁], 小韻資料表[[#This Row],[上字表識別號]])</f>
        <v>次清</v>
      </c>
      <c r="M3609" s="223" t="str" cm="1">
        <f t="array" ref="M3609" xml:space="preserve"> INDEX(切語上字資料表[發送收], 小韻資料表[[#This Row],[上字表識別號]])</f>
        <v>送氣</v>
      </c>
      <c r="N3609" s="205" cm="1">
        <f t="array" ref="N3609" xml:space="preserve"> MATCH(TRUE, ISNUMBER( SEARCH( RIGHT(小韻資料表[[#This Row],[切語]],1), 切語下字資料表[切語下字]) ), 0)</f>
        <v>268</v>
      </c>
      <c r="O3609" s="207" t="str" cm="1">
        <f t="array" ref="O3609" xml:space="preserve"> INDEX(切語下字資料表[韻母], 小韻資料表[[#This Row],[下字表識別號]])</f>
        <v>陌開3</v>
      </c>
      <c r="P3609" s="207" t="str" cm="1">
        <f t="array" ref="P3609" xml:space="preserve"> INDEX(切語下字資料表[韻母拼音碼], 小韻資料表[[#This Row],[下字表識別號]])</f>
        <v>ierk</v>
      </c>
      <c r="Q3609" s="210" t="str" cm="1">
        <f t="array" ref="Q3609" xml:space="preserve"> INDEX(設定表!$C$19:$C$23, INT( LEFT(小韻資料表[[#This Row],[目次編碼]],1) ))</f>
        <v>入</v>
      </c>
      <c r="R3609" s="210">
        <f xml:space="preserve">  INDEX(設定表!$C$8:$C$15, MATCH( (RIGHT(小韻資料表[[#This Row],[清濁]]) &amp; 小韻資料表[[#This Row],[調]]), 設定表!$B$8:$B$15, 0))</f>
        <v>4</v>
      </c>
      <c r="S3609" s="205" t="s">
        <v>12251</v>
      </c>
      <c r="T3609" s="205" t="s">
        <v>309</v>
      </c>
      <c r="U3609" s="226" t="s">
        <v>309</v>
      </c>
      <c r="V3609" s="146" t="s">
        <v>309</v>
      </c>
      <c r="X3609" s="135"/>
      <c r="Y3609" s="135"/>
      <c r="AA3609" s="135"/>
      <c r="AB3609" s="134"/>
      <c r="AC3609" s="135"/>
      <c r="AD3609" s="135"/>
      <c r="AH3609" s="135"/>
      <c r="AI3609" s="135"/>
    </row>
    <row r="3610" spans="1:35" ht="31.5">
      <c r="A3610" s="205">
        <v>3606</v>
      </c>
      <c r="B3610" s="206" t="s">
        <v>12252</v>
      </c>
      <c r="C3610" s="207" t="str">
        <f xml:space="preserve"> _xlfn.CONCAT(小韻資料表[[#This Row],[聲母拼音碼]],小韻資料表[[#This Row],[韻母拼音碼]],小韻資料表[[#This Row],[調號]])</f>
        <v>girk8</v>
      </c>
      <c r="D3610" s="206" t="s">
        <v>12253</v>
      </c>
      <c r="E3610" s="208" t="s">
        <v>976</v>
      </c>
      <c r="F3610" s="205">
        <v>1</v>
      </c>
      <c r="G3610" s="209" t="s">
        <v>12254</v>
      </c>
      <c r="H3610" s="205">
        <f xml:space="preserve"> LEN(小韻資料表[[#This Row],[小韻字集]])</f>
        <v>6</v>
      </c>
      <c r="I3610" s="205" cm="1">
        <f t="array" ref="I3610" xml:space="preserve"> MATCH(TRUE, ISNUMBER( SEARCH( LEFT(小韻資料表[[#This Row],[切語]],1), 切語上字資料表[切語上字]) ), 0)</f>
        <v>4</v>
      </c>
      <c r="J3610" s="210" t="str" cm="1">
        <f t="array" ref="J3610" xml:space="preserve"> INDEX(切語上字資料表[聲母], 小韻資料表[[#This Row],[上字表識別號]])</f>
        <v>疑</v>
      </c>
      <c r="K3610" s="210" t="str" cm="1">
        <f t="array" ref="K3610" xml:space="preserve"> INDEX(切語上字資料表[聲母拼音碼], 小韻資料表[[#This Row],[上字表識別號]])</f>
        <v>g</v>
      </c>
      <c r="L3610" s="210" t="str" cm="1">
        <f t="array" ref="L3610" xml:space="preserve"> INDEX(切語上字資料表[清濁], 小韻資料表[[#This Row],[上字表識別號]])</f>
        <v>次濁</v>
      </c>
      <c r="M3610" s="223" t="str" cm="1">
        <f t="array" ref="M3610" xml:space="preserve"> INDEX(切語上字資料表[發送收], 小韻資料表[[#This Row],[上字表識別號]])</f>
        <v>收聲</v>
      </c>
      <c r="N3610" s="205" cm="1">
        <f t="array" ref="N3610" xml:space="preserve"> MATCH(TRUE, ISNUMBER( SEARCH( RIGHT(小韻資料表[[#This Row],[切語]],1), 切語下字資料表[切語下字]) ), 0)</f>
        <v>260</v>
      </c>
      <c r="O3610" s="207" t="str" cm="1">
        <f t="array" ref="O3610" xml:space="preserve"> INDEX(切語下字資料表[韻母], 小韻資料表[[#This Row],[下字表識別號]])</f>
        <v>陌開2</v>
      </c>
      <c r="P3610" s="207" t="str" cm="1">
        <f t="array" ref="P3610" xml:space="preserve"> INDEX(切語下字資料表[韻母拼音碼], 小韻資料表[[#This Row],[下字表識別號]])</f>
        <v>irk</v>
      </c>
      <c r="Q3610" s="210" t="str" cm="1">
        <f t="array" ref="Q3610" xml:space="preserve"> INDEX(設定表!$C$19:$C$23, INT( LEFT(小韻資料表[[#This Row],[目次編碼]],1) ))</f>
        <v>入</v>
      </c>
      <c r="R3610" s="210">
        <f xml:space="preserve">  INDEX(設定表!$C$8:$C$15, MATCH( (RIGHT(小韻資料表[[#This Row],[清濁]]) &amp; 小韻資料表[[#This Row],[調]]), 設定表!$B$8:$B$15, 0))</f>
        <v>8</v>
      </c>
      <c r="S3610" s="205" t="s">
        <v>309</v>
      </c>
      <c r="T3610" s="205" t="s">
        <v>309</v>
      </c>
      <c r="U3610" s="226" t="s">
        <v>309</v>
      </c>
      <c r="V3610" s="147" t="s">
        <v>309</v>
      </c>
      <c r="X3610" s="135"/>
      <c r="Y3610" s="135"/>
      <c r="AA3610" s="135"/>
      <c r="AB3610" s="134"/>
      <c r="AC3610" s="135"/>
      <c r="AD3610" s="135"/>
      <c r="AH3610" s="135"/>
      <c r="AI3610" s="135"/>
    </row>
    <row r="3611" spans="1:35" ht="31.5">
      <c r="A3611" s="205">
        <v>3607</v>
      </c>
      <c r="B3611" s="206" t="s">
        <v>12255</v>
      </c>
      <c r="C3611" s="207" t="str">
        <f xml:space="preserve"> _xlfn.CONCAT(小韻資料表[[#This Row],[聲母拼音碼]],小韻資料表[[#This Row],[韻母拼音碼]],小韻資料表[[#This Row],[調號]])</f>
        <v>gierk8</v>
      </c>
      <c r="D3611" s="206" t="s">
        <v>12256</v>
      </c>
      <c r="E3611" s="208" t="s">
        <v>976</v>
      </c>
      <c r="F3611" s="205">
        <v>1</v>
      </c>
      <c r="G3611" s="209" t="s">
        <v>12257</v>
      </c>
      <c r="H3611" s="205">
        <f xml:space="preserve"> LEN(小韻資料表[[#This Row],[小韻字集]])</f>
        <v>8</v>
      </c>
      <c r="I3611" s="205" cm="1">
        <f t="array" ref="I3611" xml:space="preserve"> MATCH(TRUE, ISNUMBER( SEARCH( LEFT(小韻資料表[[#This Row],[切語]],1), 切語上字資料表[切語上字]) ), 0)</f>
        <v>4</v>
      </c>
      <c r="J3611" s="210" t="str" cm="1">
        <f t="array" ref="J3611" xml:space="preserve"> INDEX(切語上字資料表[聲母], 小韻資料表[[#This Row],[上字表識別號]])</f>
        <v>疑</v>
      </c>
      <c r="K3611" s="210" t="str" cm="1">
        <f t="array" ref="K3611" xml:space="preserve"> INDEX(切語上字資料表[聲母拼音碼], 小韻資料表[[#This Row],[上字表識別號]])</f>
        <v>g</v>
      </c>
      <c r="L3611" s="210" t="str" cm="1">
        <f t="array" ref="L3611" xml:space="preserve"> INDEX(切語上字資料表[清濁], 小韻資料表[[#This Row],[上字表識別號]])</f>
        <v>次濁</v>
      </c>
      <c r="M3611" s="223" t="str" cm="1">
        <f t="array" ref="M3611" xml:space="preserve"> INDEX(切語上字資料表[發送收], 小韻資料表[[#This Row],[上字表識別號]])</f>
        <v>收聲</v>
      </c>
      <c r="N3611" s="205" cm="1">
        <f t="array" ref="N3611" xml:space="preserve"> MATCH(TRUE, ISNUMBER( SEARCH( RIGHT(小韻資料表[[#This Row],[切語]],1), 切語下字資料表[切語下字]) ), 0)</f>
        <v>268</v>
      </c>
      <c r="O3611" s="207" t="str" cm="1">
        <f t="array" ref="O3611" xml:space="preserve"> INDEX(切語下字資料表[韻母], 小韻資料表[[#This Row],[下字表識別號]])</f>
        <v>陌開3</v>
      </c>
      <c r="P3611" s="207" t="str" cm="1">
        <f t="array" ref="P3611" xml:space="preserve"> INDEX(切語下字資料表[韻母拼音碼], 小韻資料表[[#This Row],[下字表識別號]])</f>
        <v>ierk</v>
      </c>
      <c r="Q3611" s="210" t="str" cm="1">
        <f t="array" ref="Q3611" xml:space="preserve"> INDEX(設定表!$C$19:$C$23, INT( LEFT(小韻資料表[[#This Row],[目次編碼]],1) ))</f>
        <v>入</v>
      </c>
      <c r="R3611" s="210">
        <f xml:space="preserve">  INDEX(設定表!$C$8:$C$15, MATCH( (RIGHT(小韻資料表[[#This Row],[清濁]]) &amp; 小韻資料表[[#This Row],[調]]), 設定表!$B$8:$B$15, 0))</f>
        <v>8</v>
      </c>
      <c r="S3611" s="205" t="s">
        <v>309</v>
      </c>
      <c r="T3611" s="205" t="s">
        <v>309</v>
      </c>
      <c r="U3611" s="226" t="s">
        <v>309</v>
      </c>
      <c r="V3611" s="146" t="s">
        <v>309</v>
      </c>
      <c r="X3611" s="135"/>
      <c r="Y3611" s="135"/>
      <c r="AA3611" s="135"/>
      <c r="AB3611" s="134"/>
      <c r="AC3611" s="135"/>
      <c r="AD3611" s="135"/>
      <c r="AH3611" s="135"/>
      <c r="AI3611" s="135"/>
    </row>
    <row r="3612" spans="1:35" ht="31.5">
      <c r="A3612" s="205">
        <v>3608</v>
      </c>
      <c r="B3612" s="206" t="s">
        <v>12258</v>
      </c>
      <c r="C3612" s="207" t="str">
        <f xml:space="preserve"> _xlfn.CONCAT(小韻資料表[[#This Row],[聲母拼音碼]],小韻資料表[[#This Row],[韻母拼音碼]],小韻資料表[[#This Row],[調號]])</f>
        <v>khirk4</v>
      </c>
      <c r="D3612" s="206" t="s">
        <v>12259</v>
      </c>
      <c r="E3612" s="208" t="s">
        <v>976</v>
      </c>
      <c r="F3612" s="205">
        <v>1</v>
      </c>
      <c r="G3612" s="209" t="s">
        <v>12260</v>
      </c>
      <c r="H3612" s="205">
        <f xml:space="preserve"> LEN(小韻資料表[[#This Row],[小韻字集]])</f>
        <v>4</v>
      </c>
      <c r="I3612" s="205" cm="1">
        <f t="array" ref="I3612" xml:space="preserve"> MATCH(TRUE, ISNUMBER( SEARCH( LEFT(小韻資料表[[#This Row],[切語]],1), 切語上字資料表[切語上字]) ), 0)</f>
        <v>2</v>
      </c>
      <c r="J3612" s="210" t="str" cm="1">
        <f t="array" ref="J3612" xml:space="preserve"> INDEX(切語上字資料表[聲母], 小韻資料表[[#This Row],[上字表識別號]])</f>
        <v>溪</v>
      </c>
      <c r="K3612" s="210" t="str" cm="1">
        <f t="array" ref="K3612" xml:space="preserve"> INDEX(切語上字資料表[聲母拼音碼], 小韻資料表[[#This Row],[上字表識別號]])</f>
        <v>kh</v>
      </c>
      <c r="L3612" s="210" t="str" cm="1">
        <f t="array" ref="L3612" xml:space="preserve"> INDEX(切語上字資料表[清濁], 小韻資料表[[#This Row],[上字表識別號]])</f>
        <v>次清</v>
      </c>
      <c r="M3612" s="223" t="str" cm="1">
        <f t="array" ref="M3612" xml:space="preserve"> INDEX(切語上字資料表[發送收], 小韻資料表[[#This Row],[上字表識別號]])</f>
        <v>送氣</v>
      </c>
      <c r="N3612" s="205" cm="1">
        <f t="array" ref="N3612" xml:space="preserve"> MATCH(TRUE, ISNUMBER( SEARCH( RIGHT(小韻資料表[[#This Row],[切語]],1), 切語下字資料表[切語下字]) ), 0)</f>
        <v>260</v>
      </c>
      <c r="O3612" s="207" t="str" cm="1">
        <f t="array" ref="O3612" xml:space="preserve"> INDEX(切語下字資料表[韻母], 小韻資料表[[#This Row],[下字表識別號]])</f>
        <v>陌開2</v>
      </c>
      <c r="P3612" s="207" t="str" cm="1">
        <f t="array" ref="P3612" xml:space="preserve"> INDEX(切語下字資料表[韻母拼音碼], 小韻資料表[[#This Row],[下字表識別號]])</f>
        <v>irk</v>
      </c>
      <c r="Q3612" s="210" t="str" cm="1">
        <f t="array" ref="Q3612" xml:space="preserve"> INDEX(設定表!$C$19:$C$23, INT( LEFT(小韻資料表[[#This Row],[目次編碼]],1) ))</f>
        <v>入</v>
      </c>
      <c r="R3612" s="210">
        <f xml:space="preserve">  INDEX(設定表!$C$8:$C$15, MATCH( (RIGHT(小韻資料表[[#This Row],[清濁]]) &amp; 小韻資料表[[#This Row],[調]]), 設定表!$B$8:$B$15, 0))</f>
        <v>4</v>
      </c>
      <c r="S3612" s="205" t="s">
        <v>309</v>
      </c>
      <c r="T3612" s="205" t="s">
        <v>309</v>
      </c>
      <c r="U3612" s="226" t="s">
        <v>12261</v>
      </c>
      <c r="V3612" s="147" t="s">
        <v>309</v>
      </c>
      <c r="X3612" s="135"/>
      <c r="Y3612" s="135"/>
      <c r="AA3612" s="135"/>
      <c r="AB3612" s="134"/>
      <c r="AC3612" s="135"/>
      <c r="AD3612" s="135"/>
      <c r="AH3612" s="135"/>
      <c r="AI3612" s="135"/>
    </row>
    <row r="3613" spans="1:35" ht="31.5">
      <c r="A3613" s="205">
        <v>3609</v>
      </c>
      <c r="B3613" s="206" t="s">
        <v>12262</v>
      </c>
      <c r="C3613" s="207" t="str">
        <f xml:space="preserve"> _xlfn.CONCAT(小韻資料表[[#This Row],[聲母拼音碼]],小韻資料表[[#This Row],[韻母拼音碼]],小韻資料表[[#This Row],[調號]])</f>
        <v>Øirk4</v>
      </c>
      <c r="D3613" s="206" t="s">
        <v>6929</v>
      </c>
      <c r="E3613" s="208" t="s">
        <v>976</v>
      </c>
      <c r="F3613" s="205">
        <v>1</v>
      </c>
      <c r="G3613" s="209" t="s">
        <v>12263</v>
      </c>
      <c r="H3613" s="205">
        <f xml:space="preserve"> LEN(小韻資料表[[#This Row],[小韻字集]])</f>
        <v>3</v>
      </c>
      <c r="I3613" s="205" cm="1">
        <f t="array" ref="I3613" xml:space="preserve"> MATCH(TRUE, ISNUMBER( SEARCH( LEFT(小韻資料表[[#This Row],[切語]],1), 切語上字資料表[切語上字]) ), 0)</f>
        <v>35</v>
      </c>
      <c r="J3613" s="210" t="str" cm="1">
        <f t="array" ref="J3613" xml:space="preserve"> INDEX(切語上字資料表[聲母], 小韻資料表[[#This Row],[上字表識別號]])</f>
        <v>影</v>
      </c>
      <c r="K3613" s="210" t="str" cm="1">
        <f t="array" ref="K3613" xml:space="preserve"> INDEX(切語上字資料表[聲母拼音碼], 小韻資料表[[#This Row],[上字表識別號]])</f>
        <v>Ø</v>
      </c>
      <c r="L3613" s="210" t="str" cm="1">
        <f t="array" ref="L3613" xml:space="preserve"> INDEX(切語上字資料表[清濁], 小韻資料表[[#This Row],[上字表識別號]])</f>
        <v>全清</v>
      </c>
      <c r="M3613" s="223" t="str" cm="1">
        <f t="array" ref="M3613" xml:space="preserve"> INDEX(切語上字資料表[發送收], 小韻資料表[[#This Row],[上字表識別號]])</f>
        <v>發聲</v>
      </c>
      <c r="N3613" s="205" cm="1">
        <f t="array" ref="N3613" xml:space="preserve"> MATCH(TRUE, ISNUMBER( SEARCH( RIGHT(小韻資料表[[#This Row],[切語]],1), 切語下字資料表[切語下字]) ), 0)</f>
        <v>260</v>
      </c>
      <c r="O3613" s="207" t="str" cm="1">
        <f t="array" ref="O3613" xml:space="preserve"> INDEX(切語下字資料表[韻母], 小韻資料表[[#This Row],[下字表識別號]])</f>
        <v>陌開2</v>
      </c>
      <c r="P3613" s="207" t="str" cm="1">
        <f t="array" ref="P3613" xml:space="preserve"> INDEX(切語下字資料表[韻母拼音碼], 小韻資料表[[#This Row],[下字表識別號]])</f>
        <v>irk</v>
      </c>
      <c r="Q3613" s="210" t="str" cm="1">
        <f t="array" ref="Q3613" xml:space="preserve"> INDEX(設定表!$C$19:$C$23, INT( LEFT(小韻資料表[[#This Row],[目次編碼]],1) ))</f>
        <v>入</v>
      </c>
      <c r="R3613" s="210">
        <f xml:space="preserve">  INDEX(設定表!$C$8:$C$15, MATCH( (RIGHT(小韻資料表[[#This Row],[清濁]]) &amp; 小韻資料表[[#This Row],[調]]), 設定表!$B$8:$B$15, 0))</f>
        <v>4</v>
      </c>
      <c r="S3613" s="205" t="s">
        <v>309</v>
      </c>
      <c r="T3613" s="205" t="s">
        <v>309</v>
      </c>
      <c r="U3613" s="226" t="s">
        <v>309</v>
      </c>
      <c r="V3613" s="146" t="s">
        <v>309</v>
      </c>
      <c r="X3613" s="135"/>
      <c r="Y3613" s="135"/>
      <c r="AA3613" s="135"/>
      <c r="AB3613" s="134"/>
      <c r="AC3613" s="135"/>
      <c r="AD3613" s="135"/>
      <c r="AH3613" s="135"/>
      <c r="AI3613" s="135"/>
    </row>
    <row r="3614" spans="1:35" ht="31.5">
      <c r="A3614" s="205">
        <v>3610</v>
      </c>
      <c r="B3614" s="206" t="s">
        <v>12264</v>
      </c>
      <c r="C3614" s="207" t="str">
        <f xml:space="preserve"> _xlfn.CONCAT(小韻資料表[[#This Row],[聲母拼音碼]],小韻資料表[[#This Row],[韻母拼音碼]],小韻資料表[[#This Row],[調號]])</f>
        <v>hierk4</v>
      </c>
      <c r="D3614" s="206" t="s">
        <v>12265</v>
      </c>
      <c r="E3614" s="208" t="s">
        <v>976</v>
      </c>
      <c r="F3614" s="205">
        <v>1</v>
      </c>
      <c r="G3614" s="209" t="s">
        <v>12265</v>
      </c>
      <c r="H3614" s="205">
        <f xml:space="preserve"> LEN(小韻資料表[[#This Row],[小韻字集]])</f>
        <v>1</v>
      </c>
      <c r="I3614" s="205" cm="1">
        <f t="array" ref="I3614" xml:space="preserve"> MATCH(TRUE, ISNUMBER( SEARCH( LEFT(小韻資料表[[#This Row],[切語]],1), 切語上字資料表[切語上字]) ), 0)</f>
        <v>36</v>
      </c>
      <c r="J3614" s="210" t="str" cm="1">
        <f t="array" ref="J3614" xml:space="preserve"> INDEX(切語上字資料表[聲母], 小韻資料表[[#This Row],[上字表識別號]])</f>
        <v>曉</v>
      </c>
      <c r="K3614" s="210" t="str" cm="1">
        <f t="array" ref="K3614" xml:space="preserve"> INDEX(切語上字資料表[聲母拼音碼], 小韻資料表[[#This Row],[上字表識別號]])</f>
        <v>h</v>
      </c>
      <c r="L3614" s="210" t="str" cm="1">
        <f t="array" ref="L3614" xml:space="preserve"> INDEX(切語上字資料表[清濁], 小韻資料表[[#This Row],[上字表識別號]])</f>
        <v>次清</v>
      </c>
      <c r="M3614" s="223" t="str" cm="1">
        <f t="array" ref="M3614" xml:space="preserve"> INDEX(切語上字資料表[發送收], 小韻資料表[[#This Row],[上字表識別號]])</f>
        <v>送氣</v>
      </c>
      <c r="N3614" s="205" cm="1">
        <f t="array" ref="N3614" xml:space="preserve"> MATCH(TRUE, ISNUMBER( SEARCH( RIGHT(小韻資料表[[#This Row],[切語]],1), 切語下字資料表[切語下字]) ), 0)</f>
        <v>268</v>
      </c>
      <c r="O3614" s="207" t="str" cm="1">
        <f t="array" ref="O3614" xml:space="preserve"> INDEX(切語下字資料表[韻母], 小韻資料表[[#This Row],[下字表識別號]])</f>
        <v>陌開3</v>
      </c>
      <c r="P3614" s="207" t="str" cm="1">
        <f t="array" ref="P3614" xml:space="preserve"> INDEX(切語下字資料表[韻母拼音碼], 小韻資料表[[#This Row],[下字表識別號]])</f>
        <v>ierk</v>
      </c>
      <c r="Q3614" s="210" t="str" cm="1">
        <f t="array" ref="Q3614" xml:space="preserve"> INDEX(設定表!$C$19:$C$23, INT( LEFT(小韻資料表[[#This Row],[目次編碼]],1) ))</f>
        <v>入</v>
      </c>
      <c r="R3614" s="210">
        <f xml:space="preserve">  INDEX(設定表!$C$8:$C$15, MATCH( (RIGHT(小韻資料表[[#This Row],[清濁]]) &amp; 小韻資料表[[#This Row],[調]]), 設定表!$B$8:$B$15, 0))</f>
        <v>4</v>
      </c>
      <c r="S3614" s="205" t="s">
        <v>309</v>
      </c>
      <c r="T3614" s="205" t="s">
        <v>309</v>
      </c>
      <c r="U3614" s="226" t="s">
        <v>309</v>
      </c>
      <c r="V3614" s="147" t="s">
        <v>309</v>
      </c>
      <c r="X3614" s="135"/>
      <c r="Y3614" s="135"/>
      <c r="AA3614" s="135"/>
      <c r="AB3614" s="134"/>
      <c r="AC3614" s="135"/>
      <c r="AD3614" s="135"/>
      <c r="AH3614" s="135"/>
      <c r="AI3614" s="135"/>
    </row>
    <row r="3615" spans="1:35" ht="31.5">
      <c r="A3615" s="205">
        <v>3611</v>
      </c>
      <c r="B3615" s="206" t="s">
        <v>12266</v>
      </c>
      <c r="C3615" s="207" t="str">
        <f xml:space="preserve"> _xlfn.CONCAT(小韻資料表[[#This Row],[聲母拼音碼]],小韻資料表[[#This Row],[韻母拼音碼]],小韻資料表[[#This Row],[調號]])</f>
        <v>thirk4</v>
      </c>
      <c r="D3615" s="206" t="s">
        <v>12267</v>
      </c>
      <c r="E3615" s="208" t="s">
        <v>976</v>
      </c>
      <c r="F3615" s="205">
        <v>1</v>
      </c>
      <c r="G3615" s="209" t="s">
        <v>12268</v>
      </c>
      <c r="H3615" s="205">
        <f xml:space="preserve"> LEN(小韻資料表[[#This Row],[小韻字集]])</f>
        <v>11</v>
      </c>
      <c r="I3615" s="205" cm="1">
        <f t="array" ref="I3615" xml:space="preserve"> MATCH(TRUE, ISNUMBER( SEARCH( LEFT(小韻資料表[[#This Row],[切語]],1), 切語上字資料表[切語上字]) ), 0)</f>
        <v>10</v>
      </c>
      <c r="J3615" s="210" t="str" cm="1">
        <f t="array" ref="J3615" xml:space="preserve"> INDEX(切語上字資料表[聲母], 小韻資料表[[#This Row],[上字表識別號]])</f>
        <v>徹</v>
      </c>
      <c r="K3615" s="210" t="str" cm="1">
        <f t="array" ref="K3615" xml:space="preserve"> INDEX(切語上字資料表[聲母拼音碼], 小韻資料表[[#This Row],[上字表識別號]])</f>
        <v>th</v>
      </c>
      <c r="L3615" s="210" t="str" cm="1">
        <f t="array" ref="L3615" xml:space="preserve"> INDEX(切語上字資料表[清濁], 小韻資料表[[#This Row],[上字表識別號]])</f>
        <v>次清</v>
      </c>
      <c r="M3615" s="223" t="str" cm="1">
        <f t="array" ref="M3615" xml:space="preserve"> INDEX(切語上字資料表[發送收], 小韻資料表[[#This Row],[上字表識別號]])</f>
        <v>送氣</v>
      </c>
      <c r="N3615" s="205" cm="1">
        <f t="array" ref="N3615" xml:space="preserve"> MATCH(TRUE, ISNUMBER( SEARCH( RIGHT(小韻資料表[[#This Row],[切語]],1), 切語下字資料表[切語下字]) ), 0)</f>
        <v>260</v>
      </c>
      <c r="O3615" s="207" t="str" cm="1">
        <f t="array" ref="O3615" xml:space="preserve"> INDEX(切語下字資料表[韻母], 小韻資料表[[#This Row],[下字表識別號]])</f>
        <v>陌開2</v>
      </c>
      <c r="P3615" s="207" t="str" cm="1">
        <f t="array" ref="P3615" xml:space="preserve"> INDEX(切語下字資料表[韻母拼音碼], 小韻資料表[[#This Row],[下字表識別號]])</f>
        <v>irk</v>
      </c>
      <c r="Q3615" s="210" t="str" cm="1">
        <f t="array" ref="Q3615" xml:space="preserve"> INDEX(設定表!$C$19:$C$23, INT( LEFT(小韻資料表[[#This Row],[目次編碼]],1) ))</f>
        <v>入</v>
      </c>
      <c r="R3615" s="210">
        <f xml:space="preserve">  INDEX(設定表!$C$8:$C$15, MATCH( (RIGHT(小韻資料表[[#This Row],[清濁]]) &amp; 小韻資料表[[#This Row],[調]]), 設定表!$B$8:$B$15, 0))</f>
        <v>4</v>
      </c>
      <c r="S3615" s="205" t="s">
        <v>309</v>
      </c>
      <c r="T3615" s="205" t="s">
        <v>309</v>
      </c>
      <c r="U3615" s="226" t="s">
        <v>12269</v>
      </c>
      <c r="V3615" s="146" t="s">
        <v>309</v>
      </c>
      <c r="X3615" s="135"/>
      <c r="Y3615" s="135"/>
      <c r="AA3615" s="135"/>
      <c r="AB3615" s="134"/>
      <c r="AC3615" s="135"/>
      <c r="AD3615" s="135"/>
      <c r="AH3615" s="135"/>
      <c r="AI3615" s="135"/>
    </row>
    <row r="3616" spans="1:35" ht="31.5">
      <c r="A3616" s="205">
        <v>3612</v>
      </c>
      <c r="B3616" s="206" t="s">
        <v>12270</v>
      </c>
      <c r="C3616" s="207" t="str">
        <f xml:space="preserve"> _xlfn.CONCAT(小韻資料表[[#This Row],[聲母拼音碼]],小韻資料表[[#This Row],[韻母拼音碼]],小韻資料表[[#This Row],[調號]])</f>
        <v>Øirk4</v>
      </c>
      <c r="D3616" s="206" t="s">
        <v>12271</v>
      </c>
      <c r="E3616" s="208" t="s">
        <v>976</v>
      </c>
      <c r="F3616" s="205">
        <v>1</v>
      </c>
      <c r="G3616" s="209" t="s">
        <v>12271</v>
      </c>
      <c r="H3616" s="205">
        <f xml:space="preserve"> LEN(小韻資料表[[#This Row],[小韻字集]])</f>
        <v>1</v>
      </c>
      <c r="I3616" s="205" cm="1">
        <f t="array" ref="I3616" xml:space="preserve"> MATCH(TRUE, ISNUMBER( SEARCH( LEFT(小韻資料表[[#This Row],[切語]],1), 切語上字資料表[切語上字]) ), 0)</f>
        <v>35</v>
      </c>
      <c r="J3616" s="210" t="str" cm="1">
        <f t="array" ref="J3616" xml:space="preserve"> INDEX(切語上字資料表[聲母], 小韻資料表[[#This Row],[上字表識別號]])</f>
        <v>影</v>
      </c>
      <c r="K3616" s="210" t="str" cm="1">
        <f t="array" ref="K3616" xml:space="preserve"> INDEX(切語上字資料表[聲母拼音碼], 小韻資料表[[#This Row],[上字表識別號]])</f>
        <v>Ø</v>
      </c>
      <c r="L3616" s="210" t="str" cm="1">
        <f t="array" ref="L3616" xml:space="preserve"> INDEX(切語上字資料表[清濁], 小韻資料表[[#This Row],[上字表識別號]])</f>
        <v>全清</v>
      </c>
      <c r="M3616" s="223" t="str" cm="1">
        <f t="array" ref="M3616" xml:space="preserve"> INDEX(切語上字資料表[發送收], 小韻資料表[[#This Row],[上字表識別號]])</f>
        <v>發聲</v>
      </c>
      <c r="N3616" s="205" cm="1">
        <f t="array" ref="N3616" xml:space="preserve"> MATCH(TRUE, ISNUMBER( SEARCH( RIGHT(小韻資料表[[#This Row],[切語]],1), 切語下字資料表[切語下字]) ), 0)</f>
        <v>260</v>
      </c>
      <c r="O3616" s="207" t="str" cm="1">
        <f t="array" ref="O3616" xml:space="preserve"> INDEX(切語下字資料表[韻母], 小韻資料表[[#This Row],[下字表識別號]])</f>
        <v>陌開2</v>
      </c>
      <c r="P3616" s="207" t="str" cm="1">
        <f t="array" ref="P3616" xml:space="preserve"> INDEX(切語下字資料表[韻母拼音碼], 小韻資料表[[#This Row],[下字表識別號]])</f>
        <v>irk</v>
      </c>
      <c r="Q3616" s="210" t="str" cm="1">
        <f t="array" ref="Q3616" xml:space="preserve"> INDEX(設定表!$C$19:$C$23, INT( LEFT(小韻資料表[[#This Row],[目次編碼]],1) ))</f>
        <v>入</v>
      </c>
      <c r="R3616" s="210">
        <f xml:space="preserve">  INDEX(設定表!$C$8:$C$15, MATCH( (RIGHT(小韻資料表[[#This Row],[清濁]]) &amp; 小韻資料表[[#This Row],[調]]), 設定表!$B$8:$B$15, 0))</f>
        <v>4</v>
      </c>
      <c r="S3616" s="205" t="s">
        <v>309</v>
      </c>
      <c r="T3616" s="205" t="s">
        <v>309</v>
      </c>
      <c r="U3616" s="226" t="s">
        <v>309</v>
      </c>
      <c r="V3616" s="147" t="s">
        <v>309</v>
      </c>
      <c r="X3616" s="135"/>
      <c r="Y3616" s="135"/>
      <c r="AA3616" s="135"/>
      <c r="AB3616" s="134"/>
      <c r="AC3616" s="135"/>
      <c r="AD3616" s="135"/>
      <c r="AH3616" s="135"/>
      <c r="AI3616" s="135"/>
    </row>
    <row r="3617" spans="1:35" ht="31.5">
      <c r="A3617" s="205">
        <v>3613</v>
      </c>
      <c r="B3617" s="206" t="s">
        <v>12272</v>
      </c>
      <c r="C3617" s="207" t="str">
        <f xml:space="preserve"> _xlfn.CONCAT(小韻資料表[[#This Row],[聲母拼音碼]],小韻資料表[[#This Row],[韻母拼音碼]],小韻資料表[[#This Row],[調號]])</f>
        <v>phirk4</v>
      </c>
      <c r="D3617" s="206" t="s">
        <v>12273</v>
      </c>
      <c r="E3617" s="208" t="s">
        <v>976</v>
      </c>
      <c r="F3617" s="205">
        <v>1</v>
      </c>
      <c r="G3617" s="209" t="s">
        <v>12274</v>
      </c>
      <c r="H3617" s="205">
        <f xml:space="preserve"> LEN(小韻資料表[[#This Row],[小韻字集]])</f>
        <v>13</v>
      </c>
      <c r="I3617" s="205" cm="1">
        <f t="array" ref="I3617" xml:space="preserve"> MATCH(TRUE, ISNUMBER( SEARCH( LEFT(小韻資料表[[#This Row],[切語]],1), 切語上字資料表[切語上字]) ), 0)</f>
        <v>14</v>
      </c>
      <c r="J3617" s="210" t="str" cm="1">
        <f t="array" ref="J3617" xml:space="preserve"> INDEX(切語上字資料表[聲母], 小韻資料表[[#This Row],[上字表識別號]])</f>
        <v>滂</v>
      </c>
      <c r="K3617" s="210" t="str" cm="1">
        <f t="array" ref="K3617" xml:space="preserve"> INDEX(切語上字資料表[聲母拼音碼], 小韻資料表[[#This Row],[上字表識別號]])</f>
        <v>ph</v>
      </c>
      <c r="L3617" s="210" t="str" cm="1">
        <f t="array" ref="L3617" xml:space="preserve"> INDEX(切語上字資料表[清濁], 小韻資料表[[#This Row],[上字表識別號]])</f>
        <v>次清</v>
      </c>
      <c r="M3617" s="223" t="str" cm="1">
        <f t="array" ref="M3617" xml:space="preserve"> INDEX(切語上字資料表[發送收], 小韻資料表[[#This Row],[上字表識別號]])</f>
        <v>送氣</v>
      </c>
      <c r="N3617" s="205" cm="1">
        <f t="array" ref="N3617" xml:space="preserve"> MATCH(TRUE, ISNUMBER( SEARCH( RIGHT(小韻資料表[[#This Row],[切語]],1), 切語下字資料表[切語下字]) ), 0)</f>
        <v>260</v>
      </c>
      <c r="O3617" s="207" t="str" cm="1">
        <f t="array" ref="O3617" xml:space="preserve"> INDEX(切語下字資料表[韻母], 小韻資料表[[#This Row],[下字表識別號]])</f>
        <v>陌開2</v>
      </c>
      <c r="P3617" s="207" t="str" cm="1">
        <f t="array" ref="P3617" xml:space="preserve"> INDEX(切語下字資料表[韻母拼音碼], 小韻資料表[[#This Row],[下字表識別號]])</f>
        <v>irk</v>
      </c>
      <c r="Q3617" s="210" t="str" cm="1">
        <f t="array" ref="Q3617" xml:space="preserve"> INDEX(設定表!$C$19:$C$23, INT( LEFT(小韻資料表[[#This Row],[目次編碼]],1) ))</f>
        <v>入</v>
      </c>
      <c r="R3617" s="210">
        <f xml:space="preserve">  INDEX(設定表!$C$8:$C$15, MATCH( (RIGHT(小韻資料表[[#This Row],[清濁]]) &amp; 小韻資料表[[#This Row],[調]]), 設定表!$B$8:$B$15, 0))</f>
        <v>4</v>
      </c>
      <c r="S3617" s="205" t="s">
        <v>309</v>
      </c>
      <c r="T3617" s="205" t="s">
        <v>309</v>
      </c>
      <c r="U3617" s="226" t="s">
        <v>309</v>
      </c>
      <c r="V3617" s="146" t="s">
        <v>309</v>
      </c>
      <c r="X3617" s="135"/>
      <c r="Y3617" s="135"/>
      <c r="AA3617" s="135"/>
      <c r="AB3617" s="134"/>
      <c r="AC3617" s="135"/>
      <c r="AD3617" s="135"/>
      <c r="AH3617" s="135"/>
      <c r="AI3617" s="135"/>
    </row>
    <row r="3618" spans="1:35" ht="31.5">
      <c r="A3618" s="205">
        <v>3614</v>
      </c>
      <c r="B3618" s="206" t="s">
        <v>12275</v>
      </c>
      <c r="C3618" s="207" t="str">
        <f xml:space="preserve"> _xlfn.CONCAT(小韻資料表[[#This Row],[聲母拼音碼]],小韻資料表[[#This Row],[韻母拼音碼]],小韻資料表[[#This Row],[調號]])</f>
        <v>hirk4</v>
      </c>
      <c r="D3618" s="206" t="s">
        <v>12276</v>
      </c>
      <c r="E3618" s="208" t="s">
        <v>976</v>
      </c>
      <c r="F3618" s="205">
        <v>1</v>
      </c>
      <c r="G3618" s="209" t="s">
        <v>12277</v>
      </c>
      <c r="H3618" s="205">
        <f xml:space="preserve"> LEN(小韻資料表[[#This Row],[小韻字集]])</f>
        <v>7</v>
      </c>
      <c r="I3618" s="205" cm="1">
        <f t="array" ref="I3618" xml:space="preserve"> MATCH(TRUE, ISNUMBER( SEARCH( LEFT(小韻資料表[[#This Row],[切語]],1), 切語上字資料表[切語上字]) ), 0)</f>
        <v>36</v>
      </c>
      <c r="J3618" s="210" t="str" cm="1">
        <f t="array" ref="J3618" xml:space="preserve"> INDEX(切語上字資料表[聲母], 小韻資料表[[#This Row],[上字表識別號]])</f>
        <v>曉</v>
      </c>
      <c r="K3618" s="210" t="str" cm="1">
        <f t="array" ref="K3618" xml:space="preserve"> INDEX(切語上字資料表[聲母拼音碼], 小韻資料表[[#This Row],[上字表識別號]])</f>
        <v>h</v>
      </c>
      <c r="L3618" s="210" t="str" cm="1">
        <f t="array" ref="L3618" xml:space="preserve"> INDEX(切語上字資料表[清濁], 小韻資料表[[#This Row],[上字表識別號]])</f>
        <v>次清</v>
      </c>
      <c r="M3618" s="223" t="str" cm="1">
        <f t="array" ref="M3618" xml:space="preserve"> INDEX(切語上字資料表[發送收], 小韻資料表[[#This Row],[上字表識別號]])</f>
        <v>送氣</v>
      </c>
      <c r="N3618" s="205" cm="1">
        <f t="array" ref="N3618" xml:space="preserve"> MATCH(TRUE, ISNUMBER( SEARCH( RIGHT(小韻資料表[[#This Row],[切語]],1), 切語下字資料表[切語下字]) ), 0)</f>
        <v>260</v>
      </c>
      <c r="O3618" s="207" t="str" cm="1">
        <f t="array" ref="O3618" xml:space="preserve"> INDEX(切語下字資料表[韻母], 小韻資料表[[#This Row],[下字表識別號]])</f>
        <v>陌開2</v>
      </c>
      <c r="P3618" s="207" t="str" cm="1">
        <f t="array" ref="P3618" xml:space="preserve"> INDEX(切語下字資料表[韻母拼音碼], 小韻資料表[[#This Row],[下字表識別號]])</f>
        <v>irk</v>
      </c>
      <c r="Q3618" s="210" t="str" cm="1">
        <f t="array" ref="Q3618" xml:space="preserve"> INDEX(設定表!$C$19:$C$23, INT( LEFT(小韻資料表[[#This Row],[目次編碼]],1) ))</f>
        <v>入</v>
      </c>
      <c r="R3618" s="210">
        <f xml:space="preserve">  INDEX(設定表!$C$8:$C$15, MATCH( (RIGHT(小韻資料表[[#This Row],[清濁]]) &amp; 小韻資料表[[#This Row],[調]]), 設定表!$B$8:$B$15, 0))</f>
        <v>4</v>
      </c>
      <c r="S3618" s="205" t="s">
        <v>309</v>
      </c>
      <c r="T3618" s="205" t="s">
        <v>309</v>
      </c>
      <c r="U3618" s="226" t="s">
        <v>309</v>
      </c>
      <c r="V3618" s="147" t="s">
        <v>309</v>
      </c>
      <c r="X3618" s="135"/>
      <c r="Y3618" s="135"/>
      <c r="AA3618" s="135"/>
      <c r="AB3618" s="134"/>
      <c r="AC3618" s="135"/>
      <c r="AD3618" s="135"/>
      <c r="AH3618" s="135"/>
      <c r="AI3618" s="135"/>
    </row>
    <row r="3619" spans="1:35" ht="31.5">
      <c r="A3619" s="205">
        <v>3615</v>
      </c>
      <c r="B3619" s="206" t="s">
        <v>12278</v>
      </c>
      <c r="C3619" s="207" t="str">
        <f xml:space="preserve"> _xlfn.CONCAT(小韻資料表[[#This Row],[聲母拼音碼]],小韻資料表[[#This Row],[韻母拼音碼]],小韻資料表[[#This Row],[調號]])</f>
        <v>hirk8</v>
      </c>
      <c r="D3619" s="206" t="s">
        <v>12279</v>
      </c>
      <c r="E3619" s="208" t="s">
        <v>976</v>
      </c>
      <c r="F3619" s="205">
        <v>1</v>
      </c>
      <c r="G3619" s="209" t="s">
        <v>12280</v>
      </c>
      <c r="H3619" s="205">
        <f xml:space="preserve"> LEN(小韻資料表[[#This Row],[小韻字集]])</f>
        <v>5</v>
      </c>
      <c r="I3619" s="205" cm="1">
        <f t="array" ref="I3619" xml:space="preserve"> MATCH(TRUE, ISNUMBER( SEARCH( LEFT(小韻資料表[[#This Row],[切語]],1), 切語上字資料表[切語上字]) ), 0)</f>
        <v>37</v>
      </c>
      <c r="J3619" s="210" t="str" cm="1">
        <f t="array" ref="J3619" xml:space="preserve"> INDEX(切語上字資料表[聲母], 小韻資料表[[#This Row],[上字表識別號]])</f>
        <v>匣</v>
      </c>
      <c r="K3619" s="210" t="str" cm="1">
        <f t="array" ref="K3619" xml:space="preserve"> INDEX(切語上字資料表[聲母拼音碼], 小韻資料表[[#This Row],[上字表識別號]])</f>
        <v>h</v>
      </c>
      <c r="L3619" s="210" t="str" cm="1">
        <f t="array" ref="L3619" xml:space="preserve"> INDEX(切語上字資料表[清濁], 小韻資料表[[#This Row],[上字表識別號]])</f>
        <v>全濁</v>
      </c>
      <c r="M3619" s="223" t="str" cm="1">
        <f t="array" ref="M3619" xml:space="preserve"> INDEX(切語上字資料表[發送收], 小韻資料表[[#This Row],[上字表識別號]])</f>
        <v>送氣</v>
      </c>
      <c r="N3619" s="205" cm="1">
        <f t="array" ref="N3619" xml:space="preserve"> MATCH(TRUE, ISNUMBER( SEARCH( RIGHT(小韻資料表[[#This Row],[切語]],1), 切語下字資料表[切語下字]) ), 0)</f>
        <v>260</v>
      </c>
      <c r="O3619" s="207" t="str" cm="1">
        <f t="array" ref="O3619" xml:space="preserve"> INDEX(切語下字資料表[韻母], 小韻資料表[[#This Row],[下字表識別號]])</f>
        <v>陌開2</v>
      </c>
      <c r="P3619" s="207" t="str" cm="1">
        <f t="array" ref="P3619" xml:space="preserve"> INDEX(切語下字資料表[韻母拼音碼], 小韻資料表[[#This Row],[下字表識別號]])</f>
        <v>irk</v>
      </c>
      <c r="Q3619" s="210" t="str" cm="1">
        <f t="array" ref="Q3619" xml:space="preserve"> INDEX(設定表!$C$19:$C$23, INT( LEFT(小韻資料表[[#This Row],[目次編碼]],1) ))</f>
        <v>入</v>
      </c>
      <c r="R3619" s="210">
        <f xml:space="preserve">  INDEX(設定表!$C$8:$C$15, MATCH( (RIGHT(小韻資料表[[#This Row],[清濁]]) &amp; 小韻資料表[[#This Row],[調]]), 設定表!$B$8:$B$15, 0))</f>
        <v>8</v>
      </c>
      <c r="S3619" s="205" t="s">
        <v>309</v>
      </c>
      <c r="T3619" s="205" t="s">
        <v>309</v>
      </c>
      <c r="U3619" s="226" t="s">
        <v>309</v>
      </c>
      <c r="V3619" s="146" t="s">
        <v>309</v>
      </c>
      <c r="X3619" s="135"/>
      <c r="Y3619" s="135"/>
      <c r="AA3619" s="135"/>
      <c r="AB3619" s="134"/>
      <c r="AC3619" s="135"/>
      <c r="AD3619" s="135"/>
      <c r="AH3619" s="135"/>
      <c r="AI3619" s="135"/>
    </row>
    <row r="3620" spans="1:35" ht="31.5">
      <c r="A3620" s="205">
        <v>3616</v>
      </c>
      <c r="B3620" s="206" t="s">
        <v>12281</v>
      </c>
      <c r="C3620" s="207" t="str">
        <f xml:space="preserve"> _xlfn.CONCAT(小韻資料表[[#This Row],[聲母拼音碼]],小韻資料表[[#This Row],[韻母拼音碼]],小韻資料表[[#This Row],[調號]])</f>
        <v>kirk4</v>
      </c>
      <c r="D3620" s="206" t="s">
        <v>12282</v>
      </c>
      <c r="E3620" s="208" t="s">
        <v>976</v>
      </c>
      <c r="F3620" s="205">
        <v>1</v>
      </c>
      <c r="G3620" s="209" t="s">
        <v>12283</v>
      </c>
      <c r="H3620" s="205">
        <f xml:space="preserve"> LEN(小韻資料表[[#This Row],[小韻字集]])</f>
        <v>19</v>
      </c>
      <c r="I3620" s="205" cm="1">
        <f t="array" ref="I3620" xml:space="preserve"> MATCH(TRUE, ISNUMBER( SEARCH( LEFT(小韻資料表[[#This Row],[切語]],1), 切語上字資料表[切語上字]) ), 0)</f>
        <v>1</v>
      </c>
      <c r="J3620" s="210" t="str" cm="1">
        <f t="array" ref="J3620" xml:space="preserve"> INDEX(切語上字資料表[聲母], 小韻資料表[[#This Row],[上字表識別號]])</f>
        <v>見</v>
      </c>
      <c r="K3620" s="210" t="str" cm="1">
        <f t="array" ref="K3620" xml:space="preserve"> INDEX(切語上字資料表[聲母拼音碼], 小韻資料表[[#This Row],[上字表識別號]])</f>
        <v>k</v>
      </c>
      <c r="L3620" s="210" t="str" cm="1">
        <f t="array" ref="L3620" xml:space="preserve"> INDEX(切語上字資料表[清濁], 小韻資料表[[#This Row],[上字表識別號]])</f>
        <v>全清</v>
      </c>
      <c r="M3620" s="223" t="str" cm="1">
        <f t="array" ref="M3620" xml:space="preserve"> INDEX(切語上字資料表[發送收], 小韻資料表[[#This Row],[上字表識別號]])</f>
        <v>發聲</v>
      </c>
      <c r="N3620" s="205" cm="1">
        <f t="array" ref="N3620" xml:space="preserve"> MATCH(TRUE, ISNUMBER( SEARCH( RIGHT(小韻資料表[[#This Row],[切語]],1), 切語下字資料表[切語下字]) ), 0)</f>
        <v>260</v>
      </c>
      <c r="O3620" s="207" t="str" cm="1">
        <f t="array" ref="O3620" xml:space="preserve"> INDEX(切語下字資料表[韻母], 小韻資料表[[#This Row],[下字表識別號]])</f>
        <v>陌開2</v>
      </c>
      <c r="P3620" s="207" t="str" cm="1">
        <f t="array" ref="P3620" xml:space="preserve"> INDEX(切語下字資料表[韻母拼音碼], 小韻資料表[[#This Row],[下字表識別號]])</f>
        <v>irk</v>
      </c>
      <c r="Q3620" s="210" t="str" cm="1">
        <f t="array" ref="Q3620" xml:space="preserve"> INDEX(設定表!$C$19:$C$23, INT( LEFT(小韻資料表[[#This Row],[目次編碼]],1) ))</f>
        <v>入</v>
      </c>
      <c r="R3620" s="210">
        <f xml:space="preserve">  INDEX(設定表!$C$8:$C$15, MATCH( (RIGHT(小韻資料表[[#This Row],[清濁]]) &amp; 小韻資料表[[#This Row],[調]]), 設定表!$B$8:$B$15, 0))</f>
        <v>4</v>
      </c>
      <c r="S3620" s="205" t="s">
        <v>309</v>
      </c>
      <c r="T3620" s="205" t="s">
        <v>309</v>
      </c>
      <c r="U3620" s="226" t="s">
        <v>12284</v>
      </c>
      <c r="V3620" s="147" t="s">
        <v>309</v>
      </c>
      <c r="X3620" s="135"/>
      <c r="Y3620" s="135"/>
      <c r="AA3620" s="135"/>
      <c r="AB3620" s="134"/>
      <c r="AC3620" s="135"/>
      <c r="AD3620" s="135"/>
      <c r="AH3620" s="135"/>
      <c r="AI3620" s="135"/>
    </row>
    <row r="3621" spans="1:35" ht="31.5">
      <c r="A3621" s="205">
        <v>3617</v>
      </c>
      <c r="B3621" s="206" t="s">
        <v>12285</v>
      </c>
      <c r="C3621" s="207" t="str">
        <f xml:space="preserve"> _xlfn.CONCAT(小韻資料表[[#This Row],[聲母拼音碼]],小韻資料表[[#This Row],[韻母拼音碼]],小韻資料表[[#This Row],[調號]])</f>
        <v>hirk4</v>
      </c>
      <c r="D3621" s="206" t="s">
        <v>12286</v>
      </c>
      <c r="E3621" s="208" t="s">
        <v>976</v>
      </c>
      <c r="F3621" s="205">
        <v>1</v>
      </c>
      <c r="G3621" s="209" t="s">
        <v>12287</v>
      </c>
      <c r="H3621" s="205">
        <f xml:space="preserve"> LEN(小韻資料表[[#This Row],[小韻字集]])</f>
        <v>10</v>
      </c>
      <c r="I3621" s="205" cm="1">
        <f t="array" ref="I3621" xml:space="preserve"> MATCH(TRUE, ISNUMBER( SEARCH( LEFT(小韻資料表[[#This Row],[切語]],1), 切語上字資料表[切語上字]) ), 0)</f>
        <v>36</v>
      </c>
      <c r="J3621" s="210" t="str" cm="1">
        <f t="array" ref="J3621" xml:space="preserve"> INDEX(切語上字資料表[聲母], 小韻資料表[[#This Row],[上字表識別號]])</f>
        <v>曉</v>
      </c>
      <c r="K3621" s="210" t="str" cm="1">
        <f t="array" ref="K3621" xml:space="preserve"> INDEX(切語上字資料表[聲母拼音碼], 小韻資料表[[#This Row],[上字表識別號]])</f>
        <v>h</v>
      </c>
      <c r="L3621" s="210" t="str" cm="1">
        <f t="array" ref="L3621" xml:space="preserve"> INDEX(切語上字資料表[清濁], 小韻資料表[[#This Row],[上字表識別號]])</f>
        <v>次清</v>
      </c>
      <c r="M3621" s="223" t="str" cm="1">
        <f t="array" ref="M3621" xml:space="preserve"> INDEX(切語上字資料表[發送收], 小韻資料表[[#This Row],[上字表識別號]])</f>
        <v>送氣</v>
      </c>
      <c r="N3621" s="205" cm="1">
        <f t="array" ref="N3621" xml:space="preserve"> MATCH(TRUE, ISNUMBER( SEARCH( RIGHT(小韻資料表[[#This Row],[切語]],1), 切語下字資料表[切語下字]) ), 0)</f>
        <v>260</v>
      </c>
      <c r="O3621" s="207" t="str" cm="1">
        <f t="array" ref="O3621" xml:space="preserve"> INDEX(切語下字資料表[韻母], 小韻資料表[[#This Row],[下字表識別號]])</f>
        <v>陌開2</v>
      </c>
      <c r="P3621" s="207" t="str" cm="1">
        <f t="array" ref="P3621" xml:space="preserve"> INDEX(切語下字資料表[韻母拼音碼], 小韻資料表[[#This Row],[下字表識別號]])</f>
        <v>irk</v>
      </c>
      <c r="Q3621" s="210" t="str" cm="1">
        <f t="array" ref="Q3621" xml:space="preserve"> INDEX(設定表!$C$19:$C$23, INT( LEFT(小韻資料表[[#This Row],[目次編碼]],1) ))</f>
        <v>入</v>
      </c>
      <c r="R3621" s="210">
        <f xml:space="preserve">  INDEX(設定表!$C$8:$C$15, MATCH( (RIGHT(小韻資料表[[#This Row],[清濁]]) &amp; 小韻資料表[[#This Row],[調]]), 設定表!$B$8:$B$15, 0))</f>
        <v>4</v>
      </c>
      <c r="S3621" s="205" t="s">
        <v>309</v>
      </c>
      <c r="T3621" s="205" t="s">
        <v>309</v>
      </c>
      <c r="U3621" s="226" t="s">
        <v>309</v>
      </c>
      <c r="V3621" s="146" t="s">
        <v>309</v>
      </c>
      <c r="X3621" s="135"/>
      <c r="Y3621" s="135"/>
      <c r="AA3621" s="135"/>
      <c r="AB3621" s="134"/>
      <c r="AC3621" s="135"/>
      <c r="AD3621" s="135"/>
      <c r="AH3621" s="135"/>
      <c r="AI3621" s="135"/>
    </row>
    <row r="3622" spans="1:35" ht="31.5">
      <c r="A3622" s="205">
        <v>3618</v>
      </c>
      <c r="B3622" s="206" t="s">
        <v>12288</v>
      </c>
      <c r="C3622" s="207" t="str">
        <f xml:space="preserve"> _xlfn.CONCAT(小韻資料表[[#This Row],[聲母拼音碼]],小韻資料表[[#This Row],[韻母拼音碼]],小韻資料表[[#This Row],[調號]])</f>
        <v>tirk8</v>
      </c>
      <c r="D3622" s="206" t="s">
        <v>12289</v>
      </c>
      <c r="E3622" s="208" t="s">
        <v>976</v>
      </c>
      <c r="F3622" s="205">
        <v>1</v>
      </c>
      <c r="G3622" s="209" t="s">
        <v>12290</v>
      </c>
      <c r="H3622" s="205">
        <f xml:space="preserve"> LEN(小韻資料表[[#This Row],[小韻字集]])</f>
        <v>16</v>
      </c>
      <c r="I3622" s="205" cm="1">
        <f t="array" ref="I3622" xml:space="preserve"> MATCH(TRUE, ISNUMBER( SEARCH( LEFT(小韻資料表[[#This Row],[切語]],1), 切語上字資料表[切語上字]) ), 0)</f>
        <v>11</v>
      </c>
      <c r="J3622" s="210" t="str" cm="1">
        <f t="array" ref="J3622" xml:space="preserve"> INDEX(切語上字資料表[聲母], 小韻資料表[[#This Row],[上字表識別號]])</f>
        <v>澄</v>
      </c>
      <c r="K3622" s="210" t="str" cm="1">
        <f t="array" ref="K3622" xml:space="preserve"> INDEX(切語上字資料表[聲母拼音碼], 小韻資料表[[#This Row],[上字表識別號]])</f>
        <v>t</v>
      </c>
      <c r="L3622" s="210" t="str" cm="1">
        <f t="array" ref="L3622" xml:space="preserve"> INDEX(切語上字資料表[清濁], 小韻資料表[[#This Row],[上字表識別號]])</f>
        <v>全濁</v>
      </c>
      <c r="M3622" s="223" cm="1">
        <f t="array" ref="M3622" xml:space="preserve"> INDEX(切語上字資料表[發送收], 小韻資料表[[#This Row],[上字表識別號]])</f>
        <v>0</v>
      </c>
      <c r="N3622" s="205" cm="1">
        <f t="array" ref="N3622" xml:space="preserve"> MATCH(TRUE, ISNUMBER( SEARCH( RIGHT(小韻資料表[[#This Row],[切語]],1), 切語下字資料表[切語下字]) ), 0)</f>
        <v>260</v>
      </c>
      <c r="O3622" s="207" t="str" cm="1">
        <f t="array" ref="O3622" xml:space="preserve"> INDEX(切語下字資料表[韻母], 小韻資料表[[#This Row],[下字表識別號]])</f>
        <v>陌開2</v>
      </c>
      <c r="P3622" s="207" t="str" cm="1">
        <f t="array" ref="P3622" xml:space="preserve"> INDEX(切語下字資料表[韻母拼音碼], 小韻資料表[[#This Row],[下字表識別號]])</f>
        <v>irk</v>
      </c>
      <c r="Q3622" s="210" t="str" cm="1">
        <f t="array" ref="Q3622" xml:space="preserve"> INDEX(設定表!$C$19:$C$23, INT( LEFT(小韻資料表[[#This Row],[目次編碼]],1) ))</f>
        <v>入</v>
      </c>
      <c r="R3622" s="210">
        <f xml:space="preserve">  INDEX(設定表!$C$8:$C$15, MATCH( (RIGHT(小韻資料表[[#This Row],[清濁]]) &amp; 小韻資料表[[#This Row],[調]]), 設定表!$B$8:$B$15, 0))</f>
        <v>8</v>
      </c>
      <c r="S3622" s="215" t="s">
        <v>12291</v>
      </c>
      <c r="T3622" s="205" t="s">
        <v>12292</v>
      </c>
      <c r="U3622" s="226" t="s">
        <v>309</v>
      </c>
      <c r="V3622" s="147" t="s">
        <v>309</v>
      </c>
      <c r="X3622" s="135"/>
      <c r="Y3622" s="135"/>
      <c r="AA3622" s="135"/>
      <c r="AB3622" s="134"/>
      <c r="AC3622" s="135"/>
      <c r="AD3622" s="135"/>
      <c r="AH3622" s="135"/>
      <c r="AI3622" s="135"/>
    </row>
    <row r="3623" spans="1:35" ht="31.5">
      <c r="A3623" s="205">
        <v>3619</v>
      </c>
      <c r="B3623" s="206" t="s">
        <v>12281</v>
      </c>
      <c r="C3623" s="207" t="str">
        <f xml:space="preserve"> _xlfn.CONCAT(小韻資料表[[#This Row],[聲母拼音碼]],小韻資料表[[#This Row],[韻母拼音碼]],小韻資料表[[#This Row],[調號]])</f>
        <v>kirk4</v>
      </c>
      <c r="D3623" s="206" t="s">
        <v>12293</v>
      </c>
      <c r="E3623" s="208" t="s">
        <v>976</v>
      </c>
      <c r="F3623" s="205">
        <v>1</v>
      </c>
      <c r="G3623" s="209" t="s">
        <v>12294</v>
      </c>
      <c r="H3623" s="205">
        <f xml:space="preserve"> LEN(小韻資料表[[#This Row],[小韻字集]])</f>
        <v>7</v>
      </c>
      <c r="I3623" s="205" cm="1">
        <f t="array" ref="I3623" xml:space="preserve"> MATCH(TRUE, ISNUMBER( SEARCH( LEFT(小韻資料表[[#This Row],[切語]],1), 切語上字資料表[切語上字]) ), 0)</f>
        <v>1</v>
      </c>
      <c r="J3623" s="210" t="str" cm="1">
        <f t="array" ref="J3623" xml:space="preserve"> INDEX(切語上字資料表[聲母], 小韻資料表[[#This Row],[上字表識別號]])</f>
        <v>見</v>
      </c>
      <c r="K3623" s="210" t="str" cm="1">
        <f t="array" ref="K3623" xml:space="preserve"> INDEX(切語上字資料表[聲母拼音碼], 小韻資料表[[#This Row],[上字表識別號]])</f>
        <v>k</v>
      </c>
      <c r="L3623" s="210" t="str" cm="1">
        <f t="array" ref="L3623" xml:space="preserve"> INDEX(切語上字資料表[清濁], 小韻資料表[[#This Row],[上字表識別號]])</f>
        <v>全清</v>
      </c>
      <c r="M3623" s="223" t="str" cm="1">
        <f t="array" ref="M3623" xml:space="preserve"> INDEX(切語上字資料表[發送收], 小韻資料表[[#This Row],[上字表識別號]])</f>
        <v>發聲</v>
      </c>
      <c r="N3623" s="205" cm="1">
        <f t="array" ref="N3623" xml:space="preserve"> MATCH(TRUE, ISNUMBER( SEARCH( RIGHT(小韻資料表[[#This Row],[切語]],1), 切語下字資料表[切語下字]) ), 0)</f>
        <v>260</v>
      </c>
      <c r="O3623" s="207" t="str" cm="1">
        <f t="array" ref="O3623" xml:space="preserve"> INDEX(切語下字資料表[韻母], 小韻資料表[[#This Row],[下字表識別號]])</f>
        <v>陌開2</v>
      </c>
      <c r="P3623" s="207" t="str" cm="1">
        <f t="array" ref="P3623" xml:space="preserve"> INDEX(切語下字資料表[韻母拼音碼], 小韻資料表[[#This Row],[下字表識別號]])</f>
        <v>irk</v>
      </c>
      <c r="Q3623" s="210" t="str" cm="1">
        <f t="array" ref="Q3623" xml:space="preserve"> INDEX(設定表!$C$19:$C$23, INT( LEFT(小韻資料表[[#This Row],[目次編碼]],1) ))</f>
        <v>入</v>
      </c>
      <c r="R3623" s="210">
        <f xml:space="preserve">  INDEX(設定表!$C$8:$C$15, MATCH( (RIGHT(小韻資料表[[#This Row],[清濁]]) &amp; 小韻資料表[[#This Row],[調]]), 設定表!$B$8:$B$15, 0))</f>
        <v>4</v>
      </c>
      <c r="S3623" s="205" t="s">
        <v>309</v>
      </c>
      <c r="T3623" s="205" t="s">
        <v>309</v>
      </c>
      <c r="U3623" s="226" t="s">
        <v>309</v>
      </c>
      <c r="V3623" s="146" t="s">
        <v>309</v>
      </c>
      <c r="X3623" s="135"/>
      <c r="Y3623" s="135"/>
      <c r="AA3623" s="135"/>
      <c r="AB3623" s="134"/>
      <c r="AC3623" s="135"/>
      <c r="AD3623" s="135"/>
      <c r="AH3623" s="135"/>
      <c r="AI3623" s="135"/>
    </row>
    <row r="3624" spans="1:35" ht="31.5">
      <c r="A3624" s="205">
        <v>3620</v>
      </c>
      <c r="B3624" s="206" t="s">
        <v>12295</v>
      </c>
      <c r="C3624" s="207" t="str">
        <f xml:space="preserve"> _xlfn.CONCAT(小韻資料表[[#This Row],[聲母拼音碼]],小韻資料表[[#This Row],[韻母拼音碼]],小韻資料表[[#This Row],[調號]])</f>
        <v>Øok4</v>
      </c>
      <c r="D3624" s="206" t="s">
        <v>12296</v>
      </c>
      <c r="E3624" s="208" t="s">
        <v>976</v>
      </c>
      <c r="F3624" s="205">
        <v>1</v>
      </c>
      <c r="G3624" s="209" t="s">
        <v>12297</v>
      </c>
      <c r="H3624" s="205">
        <f xml:space="preserve"> LEN(小韻資料表[[#This Row],[小韻字集]])</f>
        <v>5</v>
      </c>
      <c r="I3624" s="205" cm="1">
        <f t="array" ref="I3624" xml:space="preserve"> MATCH(TRUE, ISNUMBER( SEARCH( LEFT(小韻資料表[[#This Row],[切語]],1), 切語上字資料表[切語上字]) ), 0)</f>
        <v>35</v>
      </c>
      <c r="J3624" s="210" t="str" cm="1">
        <f t="array" ref="J3624" xml:space="preserve"> INDEX(切語上字資料表[聲母], 小韻資料表[[#This Row],[上字表識別號]])</f>
        <v>影</v>
      </c>
      <c r="K3624" s="210" t="str" cm="1">
        <f t="array" ref="K3624" xml:space="preserve"> INDEX(切語上字資料表[聲母拼音碼], 小韻資料表[[#This Row],[上字表識別號]])</f>
        <v>Ø</v>
      </c>
      <c r="L3624" s="210" t="str" cm="1">
        <f t="array" ref="L3624" xml:space="preserve"> INDEX(切語上字資料表[清濁], 小韻資料表[[#This Row],[上字表識別號]])</f>
        <v>全清</v>
      </c>
      <c r="M3624" s="223" t="str" cm="1">
        <f t="array" ref="M3624" xml:space="preserve"> INDEX(切語上字資料表[發送收], 小韻資料表[[#This Row],[上字表識別號]])</f>
        <v>發聲</v>
      </c>
      <c r="N3624" s="205" cm="1">
        <f t="array" ref="N3624" xml:space="preserve"> MATCH(TRUE, ISNUMBER( SEARCH( RIGHT(小韻資料表[[#This Row],[切語]],1), 切語下字資料表[切語下字]) ), 0)</f>
        <v>264</v>
      </c>
      <c r="O3624" s="207" t="str" cm="1">
        <f t="array" ref="O3624" xml:space="preserve"> INDEX(切語下字資料表[韻母], 小韻資料表[[#This Row],[下字表識別號]])</f>
        <v>陌合2</v>
      </c>
      <c r="P3624" s="207" t="str" cm="1">
        <f t="array" ref="P3624" xml:space="preserve"> INDEX(切語下字資料表[韻母拼音碼], 小韻資料表[[#This Row],[下字表識別號]])</f>
        <v>ok</v>
      </c>
      <c r="Q3624" s="210" t="str" cm="1">
        <f t="array" ref="Q3624" xml:space="preserve"> INDEX(設定表!$C$19:$C$23, INT( LEFT(小韻資料表[[#This Row],[目次編碼]],1) ))</f>
        <v>入</v>
      </c>
      <c r="R3624" s="210">
        <f xml:space="preserve">  INDEX(設定表!$C$8:$C$15, MATCH( (RIGHT(小韻資料表[[#This Row],[清濁]]) &amp; 小韻資料表[[#This Row],[調]]), 設定表!$B$8:$B$15, 0))</f>
        <v>4</v>
      </c>
      <c r="S3624" s="205" t="s">
        <v>309</v>
      </c>
      <c r="T3624" s="205" t="s">
        <v>309</v>
      </c>
      <c r="U3624" s="226" t="s">
        <v>309</v>
      </c>
      <c r="V3624" s="147" t="s">
        <v>309</v>
      </c>
      <c r="X3624" s="135"/>
      <c r="Y3624" s="135"/>
      <c r="AA3624" s="135"/>
      <c r="AB3624" s="134"/>
      <c r="AC3624" s="135"/>
      <c r="AD3624" s="135"/>
      <c r="AH3624" s="135"/>
      <c r="AI3624" s="135"/>
    </row>
    <row r="3625" spans="1:35" ht="31.5">
      <c r="A3625" s="205">
        <v>3621</v>
      </c>
      <c r="B3625" s="206" t="s">
        <v>13246</v>
      </c>
      <c r="C3625" s="207" t="str">
        <f xml:space="preserve"> _xlfn.CONCAT(小韻資料表[[#This Row],[聲母拼音碼]],小韻資料表[[#This Row],[韻母拼音碼]],小韻資料表[[#This Row],[調號]])</f>
        <v>nirk8</v>
      </c>
      <c r="D3625" s="206" t="s">
        <v>12298</v>
      </c>
      <c r="E3625" s="208" t="s">
        <v>976</v>
      </c>
      <c r="F3625" s="205">
        <v>1</v>
      </c>
      <c r="G3625" s="209" t="s">
        <v>12299</v>
      </c>
      <c r="H3625" s="205">
        <f xml:space="preserve"> LEN(小韻資料表[[#This Row],[小韻字集]])</f>
        <v>2</v>
      </c>
      <c r="I3625" s="205" cm="1">
        <f t="array" ref="I3625" xml:space="preserve"> MATCH(TRUE, ISNUMBER( SEARCH( LEFT(小韻資料表[[#This Row],[切語]],1), 切語上字資料表[切語上字]) ), 0)</f>
        <v>12</v>
      </c>
      <c r="J3625" s="210" t="str" cm="1">
        <f t="array" ref="J3625" xml:space="preserve"> INDEX(切語上字資料表[聲母], 小韻資料表[[#This Row],[上字表識別號]])</f>
        <v>娘</v>
      </c>
      <c r="K3625" s="210" t="str" cm="1">
        <f t="array" ref="K3625" xml:space="preserve"> INDEX(切語上字資料表[聲母拼音碼], 小韻資料表[[#This Row],[上字表識別號]])</f>
        <v>n</v>
      </c>
      <c r="L3625" s="210" t="str" cm="1">
        <f t="array" ref="L3625" xml:space="preserve"> INDEX(切語上字資料表[清濁], 小韻資料表[[#This Row],[上字表識別號]])</f>
        <v>次濁</v>
      </c>
      <c r="M3625" s="223" t="str" cm="1">
        <f t="array" ref="M3625" xml:space="preserve"> INDEX(切語上字資料表[發送收], 小韻資料表[[#This Row],[上字表識別號]])</f>
        <v>收聲</v>
      </c>
      <c r="N3625" s="205" cm="1">
        <f t="array" ref="N3625" xml:space="preserve"> MATCH(TRUE, ISNUMBER( SEARCH( RIGHT(小韻資料表[[#This Row],[切語]],1), 切語下字資料表[切語下字]) ), 0)</f>
        <v>260</v>
      </c>
      <c r="O3625" s="207" t="str" cm="1">
        <f t="array" ref="O3625" xml:space="preserve"> INDEX(切語下字資料表[韻母], 小韻資料表[[#This Row],[下字表識別號]])</f>
        <v>陌開2</v>
      </c>
      <c r="P3625" s="207" t="str" cm="1">
        <f t="array" ref="P3625" xml:space="preserve"> INDEX(切語下字資料表[韻母拼音碼], 小韻資料表[[#This Row],[下字表識別號]])</f>
        <v>irk</v>
      </c>
      <c r="Q3625" s="210" t="str" cm="1">
        <f t="array" ref="Q3625" xml:space="preserve"> INDEX(設定表!$C$19:$C$23, INT( LEFT(小韻資料表[[#This Row],[目次編碼]],1) ))</f>
        <v>入</v>
      </c>
      <c r="R3625" s="210">
        <f xml:space="preserve">  INDEX(設定表!$C$8:$C$15, MATCH( (RIGHT(小韻資料表[[#This Row],[清濁]]) &amp; 小韻資料表[[#This Row],[調]]), 設定表!$B$8:$B$15, 0))</f>
        <v>8</v>
      </c>
      <c r="S3625" s="205" t="s">
        <v>309</v>
      </c>
      <c r="T3625" s="205" t="s">
        <v>309</v>
      </c>
      <c r="U3625" s="226" t="s">
        <v>309</v>
      </c>
      <c r="V3625" s="146" t="s">
        <v>309</v>
      </c>
      <c r="X3625" s="135"/>
      <c r="Y3625" s="135"/>
      <c r="AA3625" s="135"/>
      <c r="AB3625" s="134"/>
      <c r="AC3625" s="135"/>
      <c r="AD3625" s="135"/>
      <c r="AH3625" s="135"/>
      <c r="AI3625" s="135"/>
    </row>
    <row r="3626" spans="1:35" ht="31.5">
      <c r="A3626" s="205">
        <v>3622</v>
      </c>
      <c r="B3626" s="206" t="s">
        <v>13245</v>
      </c>
      <c r="C3626" s="207" t="str">
        <f xml:space="preserve"> _xlfn.CONCAT(小韻資料表[[#This Row],[聲母拼音碼]],小韻資料表[[#This Row],[韻母拼音碼]],小韻資料表[[#This Row],[調號]])</f>
        <v>khierk4</v>
      </c>
      <c r="D3626" s="206" t="s">
        <v>12300</v>
      </c>
      <c r="E3626" s="208" t="s">
        <v>976</v>
      </c>
      <c r="F3626" s="205">
        <v>1</v>
      </c>
      <c r="G3626" s="209" t="s">
        <v>12301</v>
      </c>
      <c r="H3626" s="205">
        <f xml:space="preserve"> LEN(小韻資料表[[#This Row],[小韻字集]])</f>
        <v>4</v>
      </c>
      <c r="I3626" s="205" cm="1">
        <f t="array" ref="I3626" xml:space="preserve"> MATCH(TRUE, ISNUMBER( SEARCH( LEFT(小韻資料表[[#This Row],[切語]],1), 切語上字資料表[切語上字]) ), 0)</f>
        <v>2</v>
      </c>
      <c r="J3626" s="210" t="str" cm="1">
        <f t="array" ref="J3626" xml:space="preserve"> INDEX(切語上字資料表[聲母], 小韻資料表[[#This Row],[上字表識別號]])</f>
        <v>溪</v>
      </c>
      <c r="K3626" s="210" t="str" cm="1">
        <f t="array" ref="K3626" xml:space="preserve"> INDEX(切語上字資料表[聲母拼音碼], 小韻資料表[[#This Row],[上字表識別號]])</f>
        <v>kh</v>
      </c>
      <c r="L3626" s="210" t="str" cm="1">
        <f t="array" ref="L3626" xml:space="preserve"> INDEX(切語上字資料表[清濁], 小韻資料表[[#This Row],[上字表識別號]])</f>
        <v>次清</v>
      </c>
      <c r="M3626" s="223" t="str" cm="1">
        <f t="array" ref="M3626" xml:space="preserve"> INDEX(切語上字資料表[發送收], 小韻資料表[[#This Row],[上字表識別號]])</f>
        <v>送氣</v>
      </c>
      <c r="N3626" s="205" cm="1">
        <f t="array" ref="N3626" xml:space="preserve"> MATCH(TRUE, ISNUMBER( SEARCH( RIGHT(小韻資料表[[#This Row],[切語]],1), 切語下字資料表[切語下字]) ), 0)</f>
        <v>268</v>
      </c>
      <c r="O3626" s="207" t="str" cm="1">
        <f t="array" ref="O3626" xml:space="preserve"> INDEX(切語下字資料表[韻母], 小韻資料表[[#This Row],[下字表識別號]])</f>
        <v>陌開3</v>
      </c>
      <c r="P3626" s="207" t="str" cm="1">
        <f t="array" ref="P3626" xml:space="preserve"> INDEX(切語下字資料表[韻母拼音碼], 小韻資料表[[#This Row],[下字表識別號]])</f>
        <v>ierk</v>
      </c>
      <c r="Q3626" s="210" t="str" cm="1">
        <f t="array" ref="Q3626" xml:space="preserve"> INDEX(設定表!$C$19:$C$23, INT( LEFT(小韻資料表[[#This Row],[目次編碼]],1) ))</f>
        <v>入</v>
      </c>
      <c r="R3626" s="210">
        <f xml:space="preserve">  INDEX(設定表!$C$8:$C$15, MATCH( (RIGHT(小韻資料表[[#This Row],[清濁]]) &amp; 小韻資料表[[#This Row],[調]]), 設定表!$B$8:$B$15, 0))</f>
        <v>4</v>
      </c>
      <c r="S3626" s="205" t="s">
        <v>309</v>
      </c>
      <c r="T3626" s="205" t="s">
        <v>309</v>
      </c>
      <c r="U3626" s="226" t="s">
        <v>309</v>
      </c>
      <c r="V3626" s="147" t="s">
        <v>309</v>
      </c>
      <c r="X3626" s="135"/>
      <c r="Y3626" s="135"/>
      <c r="AA3626" s="135"/>
      <c r="AB3626" s="134"/>
      <c r="AC3626" s="135"/>
      <c r="AD3626" s="135"/>
      <c r="AH3626" s="135"/>
      <c r="AI3626" s="135"/>
    </row>
    <row r="3627" spans="1:35" ht="31.5">
      <c r="A3627" s="205">
        <v>3623</v>
      </c>
      <c r="B3627" s="206" t="s">
        <v>12302</v>
      </c>
      <c r="C3627" s="207" t="str">
        <f xml:space="preserve"> _xlfn.CONCAT(小韻資料表[[#This Row],[聲母拼音碼]],小韻資料表[[#This Row],[韻母拼音碼]],小韻資料表[[#This Row],[調號]])</f>
        <v>pierk8</v>
      </c>
      <c r="D3627" s="206" t="s">
        <v>12303</v>
      </c>
      <c r="E3627" s="208" t="s">
        <v>976</v>
      </c>
      <c r="F3627" s="205">
        <v>1</v>
      </c>
      <c r="G3627" s="209" t="s">
        <v>12304</v>
      </c>
      <c r="H3627" s="205">
        <f xml:space="preserve"> LEN(小韻資料表[[#This Row],[小韻字集]])</f>
        <v>3</v>
      </c>
      <c r="I3627" s="205" cm="1">
        <f t="array" ref="I3627" xml:space="preserve"> MATCH(TRUE, ISNUMBER( SEARCH( LEFT(小韻資料表[[#This Row],[切語]],1), 切語上字資料表[切語上字]) ), 0)</f>
        <v>15</v>
      </c>
      <c r="J3627" s="210" t="str" cm="1">
        <f t="array" ref="J3627" xml:space="preserve"> INDEX(切語上字資料表[聲母], 小韻資料表[[#This Row],[上字表識別號]])</f>
        <v>並</v>
      </c>
      <c r="K3627" s="210" t="str" cm="1">
        <f t="array" ref="K3627" xml:space="preserve"> INDEX(切語上字資料表[聲母拼音碼], 小韻資料表[[#This Row],[上字表識別號]])</f>
        <v>p</v>
      </c>
      <c r="L3627" s="210" t="str" cm="1">
        <f t="array" ref="L3627" xml:space="preserve"> INDEX(切語上字資料表[清濁], 小韻資料表[[#This Row],[上字表識別號]])</f>
        <v>全濁</v>
      </c>
      <c r="M3627" s="223" cm="1">
        <f t="array" ref="M3627" xml:space="preserve"> INDEX(切語上字資料表[發送收], 小韻資料表[[#This Row],[上字表識別號]])</f>
        <v>0</v>
      </c>
      <c r="N3627" s="205" cm="1">
        <f t="array" ref="N3627" xml:space="preserve"> MATCH(TRUE, ISNUMBER( SEARCH( RIGHT(小韻資料表[[#This Row],[切語]],1), 切語下字資料表[切語下字]) ), 0)</f>
        <v>268</v>
      </c>
      <c r="O3627" s="207" t="str" cm="1">
        <f t="array" ref="O3627" xml:space="preserve"> INDEX(切語下字資料表[韻母], 小韻資料表[[#This Row],[下字表識別號]])</f>
        <v>陌開3</v>
      </c>
      <c r="P3627" s="207" t="str" cm="1">
        <f t="array" ref="P3627" xml:space="preserve"> INDEX(切語下字資料表[韻母拼音碼], 小韻資料表[[#This Row],[下字表識別號]])</f>
        <v>ierk</v>
      </c>
      <c r="Q3627" s="210" t="str" cm="1">
        <f t="array" ref="Q3627" xml:space="preserve"> INDEX(設定表!$C$19:$C$23, INT( LEFT(小韻資料表[[#This Row],[目次編碼]],1) ))</f>
        <v>入</v>
      </c>
      <c r="R3627" s="210">
        <f xml:space="preserve">  INDEX(設定表!$C$8:$C$15, MATCH( (RIGHT(小韻資料表[[#This Row],[清濁]]) &amp; 小韻資料表[[#This Row],[調]]), 設定表!$B$8:$B$15, 0))</f>
        <v>8</v>
      </c>
      <c r="S3627" s="205" t="s">
        <v>309</v>
      </c>
      <c r="T3627" s="205" t="s">
        <v>309</v>
      </c>
      <c r="U3627" s="226" t="s">
        <v>309</v>
      </c>
      <c r="V3627" s="146" t="s">
        <v>309</v>
      </c>
      <c r="X3627" s="135"/>
      <c r="Y3627" s="135"/>
      <c r="AA3627" s="135"/>
      <c r="AB3627" s="134"/>
      <c r="AC3627" s="135"/>
      <c r="AD3627" s="135"/>
      <c r="AH3627" s="135"/>
      <c r="AI3627" s="135"/>
    </row>
    <row r="3628" spans="1:35" ht="31.5">
      <c r="A3628" s="205">
        <v>3624</v>
      </c>
      <c r="B3628" s="206" t="s">
        <v>12305</v>
      </c>
      <c r="C3628" s="207" t="str">
        <f xml:space="preserve"> _xlfn.CONCAT(小韻資料表[[#This Row],[聲母拼音碼]],小韻資料表[[#This Row],[韻母拼音碼]],小韻資料表[[#This Row],[調號]])</f>
        <v>mok8</v>
      </c>
      <c r="D3628" s="206" t="s">
        <v>1006</v>
      </c>
      <c r="E3628" s="208" t="s">
        <v>1005</v>
      </c>
      <c r="F3628" s="205">
        <v>1</v>
      </c>
      <c r="G3628" s="209" t="s">
        <v>12306</v>
      </c>
      <c r="H3628" s="205">
        <f xml:space="preserve"> LEN(小韻資料表[[#This Row],[小韻字集]])</f>
        <v>11</v>
      </c>
      <c r="I3628" s="205" cm="1">
        <f t="array" ref="I3628" xml:space="preserve"> MATCH(TRUE, ISNUMBER( SEARCH( LEFT(小韻資料表[[#This Row],[切語]],1), 切語上字資料表[切語上字]) ), 0)</f>
        <v>16</v>
      </c>
      <c r="J3628" s="210" t="str" cm="1">
        <f t="array" ref="J3628" xml:space="preserve"> INDEX(切語上字資料表[聲母], 小韻資料表[[#This Row],[上字表識別號]])</f>
        <v>明</v>
      </c>
      <c r="K3628" s="210" t="str" cm="1">
        <f t="array" ref="K3628" xml:space="preserve"> INDEX(切語上字資料表[聲母拼音碼], 小韻資料表[[#This Row],[上字表識別號]])</f>
        <v>m</v>
      </c>
      <c r="L3628" s="210" t="str" cm="1">
        <f t="array" ref="L3628" xml:space="preserve"> INDEX(切語上字資料表[清濁], 小韻資料表[[#This Row],[上字表識別號]])</f>
        <v>次濁</v>
      </c>
      <c r="M3628" s="223" t="str" cm="1">
        <f t="array" ref="M3628" xml:space="preserve"> INDEX(切語上字資料表[發送收], 小韻資料表[[#This Row],[上字表識別號]])</f>
        <v>收聲</v>
      </c>
      <c r="N3628" s="205" cm="1">
        <f t="array" ref="N3628" xml:space="preserve"> MATCH(TRUE, ISNUMBER( SEARCH( RIGHT(小韻資料表[[#This Row],[切語]],1), 切語下字資料表[切語下字]) ), 0)</f>
        <v>280</v>
      </c>
      <c r="O3628" s="207" t="str" cm="1">
        <f t="array" ref="O3628" xml:space="preserve"> INDEX(切語下字資料表[韻母], 小韻資料表[[#This Row],[下字表識別號]])</f>
        <v>麥合2</v>
      </c>
      <c r="P3628" s="207" t="str" cm="1">
        <f t="array" ref="P3628" xml:space="preserve"> INDEX(切語下字資料表[韻母拼音碼], 小韻資料表[[#This Row],[下字表識別號]])</f>
        <v>ok</v>
      </c>
      <c r="Q3628" s="210" t="str" cm="1">
        <f t="array" ref="Q3628" xml:space="preserve"> INDEX(設定表!$C$19:$C$23, INT( LEFT(小韻資料表[[#This Row],[目次編碼]],1) ))</f>
        <v>入</v>
      </c>
      <c r="R3628" s="210">
        <f xml:space="preserve">  INDEX(設定表!$C$8:$C$15, MATCH( (RIGHT(小韻資料表[[#This Row],[清濁]]) &amp; 小韻資料表[[#This Row],[調]]), 設定表!$B$8:$B$15, 0))</f>
        <v>8</v>
      </c>
      <c r="S3628" s="205" t="s">
        <v>309</v>
      </c>
      <c r="T3628" s="205" t="s">
        <v>309</v>
      </c>
      <c r="U3628" s="226" t="s">
        <v>309</v>
      </c>
      <c r="V3628" s="147" t="s">
        <v>309</v>
      </c>
      <c r="X3628" s="135"/>
      <c r="Y3628" s="135"/>
      <c r="AA3628" s="135"/>
      <c r="AB3628" s="134"/>
      <c r="AC3628" s="135"/>
      <c r="AD3628" s="135"/>
      <c r="AH3628" s="135"/>
      <c r="AI3628" s="135"/>
    </row>
    <row r="3629" spans="1:35" ht="31.5">
      <c r="A3629" s="205">
        <v>3625</v>
      </c>
      <c r="B3629" s="206" t="s">
        <v>12307</v>
      </c>
      <c r="C3629" s="207" t="str">
        <f xml:space="preserve"> _xlfn.CONCAT(小韻資料表[[#This Row],[聲母拼音碼]],小韻資料表[[#This Row],[韻母拼音碼]],小韻資料表[[#This Row],[調號]])</f>
        <v>hok8</v>
      </c>
      <c r="D3629" s="206" t="s">
        <v>12308</v>
      </c>
      <c r="E3629" s="208" t="s">
        <v>1005</v>
      </c>
      <c r="F3629" s="205">
        <v>2</v>
      </c>
      <c r="G3629" s="209" t="s">
        <v>12309</v>
      </c>
      <c r="H3629" s="205">
        <f xml:space="preserve"> LEN(小韻資料表[[#This Row],[小韻字集]])</f>
        <v>8</v>
      </c>
      <c r="I3629" s="205" cm="1">
        <f t="array" ref="I3629" xml:space="preserve"> MATCH(TRUE, ISNUMBER( SEARCH( LEFT(小韻資料表[[#This Row],[切語]],1), 切語上字資料表[切語上字]) ), 0)</f>
        <v>37</v>
      </c>
      <c r="J3629" s="210" t="str" cm="1">
        <f t="array" ref="J3629" xml:space="preserve"> INDEX(切語上字資料表[聲母], 小韻資料表[[#This Row],[上字表識別號]])</f>
        <v>匣</v>
      </c>
      <c r="K3629" s="210" t="str" cm="1">
        <f t="array" ref="K3629" xml:space="preserve"> INDEX(切語上字資料表[聲母拼音碼], 小韻資料表[[#This Row],[上字表識別號]])</f>
        <v>h</v>
      </c>
      <c r="L3629" s="210" t="str" cm="1">
        <f t="array" ref="L3629" xml:space="preserve"> INDEX(切語上字資料表[清濁], 小韻資料表[[#This Row],[上字表識別號]])</f>
        <v>全濁</v>
      </c>
      <c r="M3629" s="223" t="str" cm="1">
        <f t="array" ref="M3629" xml:space="preserve"> INDEX(切語上字資料表[發送收], 小韻資料表[[#This Row],[上字表識別號]])</f>
        <v>送氣</v>
      </c>
      <c r="N3629" s="205" cm="1">
        <f t="array" ref="N3629" xml:space="preserve"> MATCH(TRUE, ISNUMBER( SEARCH( RIGHT(小韻資料表[[#This Row],[切語]],1), 切語下字資料表[切語下字]) ), 0)</f>
        <v>280</v>
      </c>
      <c r="O3629" s="207" t="str" cm="1">
        <f t="array" ref="O3629" xml:space="preserve"> INDEX(切語下字資料表[韻母], 小韻資料表[[#This Row],[下字表識別號]])</f>
        <v>麥合2</v>
      </c>
      <c r="P3629" s="207" t="str" cm="1">
        <f t="array" ref="P3629" xml:space="preserve"> INDEX(切語下字資料表[韻母拼音碼], 小韻資料表[[#This Row],[下字表識別號]])</f>
        <v>ok</v>
      </c>
      <c r="Q3629" s="210" t="str" cm="1">
        <f t="array" ref="Q3629" xml:space="preserve"> INDEX(設定表!$C$19:$C$23, INT( LEFT(小韻資料表[[#This Row],[目次編碼]],1) ))</f>
        <v>入</v>
      </c>
      <c r="R3629" s="210">
        <f xml:space="preserve">  INDEX(設定表!$C$8:$C$15, MATCH( (RIGHT(小韻資料表[[#This Row],[清濁]]) &amp; 小韻資料表[[#This Row],[調]]), 設定表!$B$8:$B$15, 0))</f>
        <v>8</v>
      </c>
      <c r="S3629" s="205" t="s">
        <v>309</v>
      </c>
      <c r="T3629" s="205" t="s">
        <v>309</v>
      </c>
      <c r="U3629" s="226" t="s">
        <v>309</v>
      </c>
      <c r="V3629" s="146" t="s">
        <v>309</v>
      </c>
      <c r="X3629" s="135"/>
      <c r="Y3629" s="135"/>
      <c r="AA3629" s="135"/>
      <c r="AB3629" s="134"/>
      <c r="AC3629" s="135"/>
      <c r="AD3629" s="135"/>
      <c r="AH3629" s="135"/>
      <c r="AI3629" s="135"/>
    </row>
    <row r="3630" spans="1:35" ht="31.5">
      <c r="A3630" s="205">
        <v>3626</v>
      </c>
      <c r="B3630" s="206" t="s">
        <v>12310</v>
      </c>
      <c r="C3630" s="207" t="str">
        <f xml:space="preserve"> _xlfn.CONCAT(小韻資料表[[#This Row],[聲母拼音碼]],小韻資料表[[#This Row],[韻母拼音碼]],小韻資料表[[#This Row],[調號]])</f>
        <v>kok4</v>
      </c>
      <c r="D3630" s="206" t="s">
        <v>12311</v>
      </c>
      <c r="E3630" s="208" t="s">
        <v>1005</v>
      </c>
      <c r="F3630" s="205">
        <v>3</v>
      </c>
      <c r="G3630" s="209" t="s">
        <v>12312</v>
      </c>
      <c r="H3630" s="205">
        <f xml:space="preserve"> LEN(小韻資料表[[#This Row],[小韻字集]])</f>
        <v>19</v>
      </c>
      <c r="I3630" s="205" cm="1">
        <f t="array" ref="I3630" xml:space="preserve"> MATCH(TRUE, ISNUMBER( SEARCH( LEFT(小韻資料表[[#This Row],[切語]],1), 切語上字資料表[切語上字]) ), 0)</f>
        <v>1</v>
      </c>
      <c r="J3630" s="210" t="str" cm="1">
        <f t="array" ref="J3630" xml:space="preserve"> INDEX(切語上字資料表[聲母], 小韻資料表[[#This Row],[上字表識別號]])</f>
        <v>見</v>
      </c>
      <c r="K3630" s="210" t="str" cm="1">
        <f t="array" ref="K3630" xml:space="preserve"> INDEX(切語上字資料表[聲母拼音碼], 小韻資料表[[#This Row],[上字表識別號]])</f>
        <v>k</v>
      </c>
      <c r="L3630" s="210" t="str" cm="1">
        <f t="array" ref="L3630" xml:space="preserve"> INDEX(切語上字資料表[清濁], 小韻資料表[[#This Row],[上字表識別號]])</f>
        <v>全清</v>
      </c>
      <c r="M3630" s="223" t="str" cm="1">
        <f t="array" ref="M3630" xml:space="preserve"> INDEX(切語上字資料表[發送收], 小韻資料表[[#This Row],[上字表識別號]])</f>
        <v>發聲</v>
      </c>
      <c r="N3630" s="205" cm="1">
        <f t="array" ref="N3630" xml:space="preserve"> MATCH(TRUE, ISNUMBER( SEARCH( RIGHT(小韻資料表[[#This Row],[切語]],1), 切語下字資料表[切語下字]) ), 0)</f>
        <v>280</v>
      </c>
      <c r="O3630" s="207" t="str" cm="1">
        <f t="array" ref="O3630" xml:space="preserve"> INDEX(切語下字資料表[韻母], 小韻資料表[[#This Row],[下字表識別號]])</f>
        <v>麥合2</v>
      </c>
      <c r="P3630" s="207" t="str" cm="1">
        <f t="array" ref="P3630" xml:space="preserve"> INDEX(切語下字資料表[韻母拼音碼], 小韻資料表[[#This Row],[下字表識別號]])</f>
        <v>ok</v>
      </c>
      <c r="Q3630" s="210" t="str" cm="1">
        <f t="array" ref="Q3630" xml:space="preserve"> INDEX(設定表!$C$19:$C$23, INT( LEFT(小韻資料表[[#This Row],[目次編碼]],1) ))</f>
        <v>入</v>
      </c>
      <c r="R3630" s="210">
        <f xml:space="preserve">  INDEX(設定表!$C$8:$C$15, MATCH( (RIGHT(小韻資料表[[#This Row],[清濁]]) &amp; 小韻資料表[[#This Row],[調]]), 設定表!$B$8:$B$15, 0))</f>
        <v>4</v>
      </c>
      <c r="S3630" s="205" t="s">
        <v>309</v>
      </c>
      <c r="T3630" s="205" t="s">
        <v>309</v>
      </c>
      <c r="U3630" s="226" t="s">
        <v>309</v>
      </c>
      <c r="V3630" s="147" t="s">
        <v>309</v>
      </c>
      <c r="X3630" s="135"/>
      <c r="Y3630" s="135"/>
      <c r="AA3630" s="135"/>
      <c r="AB3630" s="134"/>
      <c r="AC3630" s="135"/>
      <c r="AD3630" s="135"/>
      <c r="AH3630" s="135"/>
      <c r="AI3630" s="135"/>
    </row>
    <row r="3631" spans="1:35" ht="31.5">
      <c r="A3631" s="205">
        <v>3627</v>
      </c>
      <c r="B3631" s="206" t="s">
        <v>12313</v>
      </c>
      <c r="C3631" s="207" t="str">
        <f xml:space="preserve"> _xlfn.CONCAT(小韻資料表[[#This Row],[聲母拼音碼]],小韻資料表[[#This Row],[韻母拼音碼]],小韻資料表[[#This Row],[調號]])</f>
        <v>pirk4</v>
      </c>
      <c r="D3631" s="206" t="s">
        <v>12314</v>
      </c>
      <c r="E3631" s="208" t="s">
        <v>1005</v>
      </c>
      <c r="F3631" s="205">
        <v>4</v>
      </c>
      <c r="G3631" s="209" t="s">
        <v>12315</v>
      </c>
      <c r="H3631" s="205">
        <f xml:space="preserve"> LEN(小韻資料表[[#This Row],[小韻字集]])</f>
        <v>6</v>
      </c>
      <c r="I3631" s="205" cm="1">
        <f t="array" ref="I3631" xml:space="preserve"> MATCH(TRUE, ISNUMBER( SEARCH( LEFT(小韻資料表[[#This Row],[切語]],1), 切語上字資料表[切語上字]) ), 0)</f>
        <v>13</v>
      </c>
      <c r="J3631" s="210" t="str" cm="1">
        <f t="array" ref="J3631" xml:space="preserve"> INDEX(切語上字資料表[聲母], 小韻資料表[[#This Row],[上字表識別號]])</f>
        <v>幫</v>
      </c>
      <c r="K3631" s="210" t="str" cm="1">
        <f t="array" ref="K3631" xml:space="preserve"> INDEX(切語上字資料表[聲母拼音碼], 小韻資料表[[#This Row],[上字表識別號]])</f>
        <v>p</v>
      </c>
      <c r="L3631" s="210" t="str" cm="1">
        <f t="array" ref="L3631" xml:space="preserve"> INDEX(切語上字資料表[清濁], 小韻資料表[[#This Row],[上字表識別號]])</f>
        <v>全清</v>
      </c>
      <c r="M3631" s="223" t="str" cm="1">
        <f t="array" ref="M3631" xml:space="preserve"> INDEX(切語上字資料表[發送收], 小韻資料表[[#This Row],[上字表識別號]])</f>
        <v>發聲</v>
      </c>
      <c r="N3631" s="205" cm="1">
        <f t="array" ref="N3631" xml:space="preserve"> MATCH(TRUE, ISNUMBER( SEARCH( RIGHT(小韻資料表[[#This Row],[切語]],1), 切語下字資料表[切語下字]) ), 0)</f>
        <v>276</v>
      </c>
      <c r="O3631" s="207" t="str" cm="1">
        <f t="array" ref="O3631" xml:space="preserve"> INDEX(切語下字資料表[韻母], 小韻資料表[[#This Row],[下字表識別號]])</f>
        <v>麥開2</v>
      </c>
      <c r="P3631" s="207" t="str" cm="1">
        <f t="array" ref="P3631" xml:space="preserve"> INDEX(切語下字資料表[韻母拼音碼], 小韻資料表[[#This Row],[下字表識別號]])</f>
        <v>irk</v>
      </c>
      <c r="Q3631" s="210" t="str" cm="1">
        <f t="array" ref="Q3631" xml:space="preserve"> INDEX(設定表!$C$19:$C$23, INT( LEFT(小韻資料表[[#This Row],[目次編碼]],1) ))</f>
        <v>入</v>
      </c>
      <c r="R3631" s="210">
        <f xml:space="preserve">  INDEX(設定表!$C$8:$C$15, MATCH( (RIGHT(小韻資料表[[#This Row],[清濁]]) &amp; 小韻資料表[[#This Row],[調]]), 設定表!$B$8:$B$15, 0))</f>
        <v>4</v>
      </c>
      <c r="S3631" s="205" t="s">
        <v>309</v>
      </c>
      <c r="T3631" s="205" t="s">
        <v>309</v>
      </c>
      <c r="U3631" s="226" t="s">
        <v>12316</v>
      </c>
      <c r="V3631" s="146" t="s">
        <v>309</v>
      </c>
      <c r="X3631" s="135"/>
      <c r="Y3631" s="135"/>
      <c r="AA3631" s="135"/>
      <c r="AB3631" s="134"/>
      <c r="AC3631" s="135"/>
      <c r="AD3631" s="135"/>
      <c r="AH3631" s="135"/>
      <c r="AI3631" s="135"/>
    </row>
    <row r="3632" spans="1:35" ht="31.5">
      <c r="A3632" s="205">
        <v>3628</v>
      </c>
      <c r="B3632" s="206" t="s">
        <v>12317</v>
      </c>
      <c r="C3632" s="207" t="str">
        <f xml:space="preserve"> _xlfn.CONCAT(小韻資料表[[#This Row],[聲母拼音碼]],小韻資料表[[#This Row],[韻母拼音碼]],小韻資料表[[#This Row],[調號]])</f>
        <v>pirk8</v>
      </c>
      <c r="D3632" s="206" t="s">
        <v>12318</v>
      </c>
      <c r="E3632" s="208" t="s">
        <v>1005</v>
      </c>
      <c r="F3632" s="205">
        <v>5</v>
      </c>
      <c r="G3632" s="209" t="s">
        <v>12319</v>
      </c>
      <c r="H3632" s="205">
        <f xml:space="preserve"> LEN(小韻資料表[[#This Row],[小韻字集]])</f>
        <v>5</v>
      </c>
      <c r="I3632" s="205" cm="1">
        <f t="array" ref="I3632" xml:space="preserve"> MATCH(TRUE, ISNUMBER( SEARCH( LEFT(小韻資料表[[#This Row],[切語]],1), 切語上字資料表[切語上字]) ), 0)</f>
        <v>15</v>
      </c>
      <c r="J3632" s="210" t="str" cm="1">
        <f t="array" ref="J3632" xml:space="preserve"> INDEX(切語上字資料表[聲母], 小韻資料表[[#This Row],[上字表識別號]])</f>
        <v>並</v>
      </c>
      <c r="K3632" s="210" t="str" cm="1">
        <f t="array" ref="K3632" xml:space="preserve"> INDEX(切語上字資料表[聲母拼音碼], 小韻資料表[[#This Row],[上字表識別號]])</f>
        <v>p</v>
      </c>
      <c r="L3632" s="210" t="str" cm="1">
        <f t="array" ref="L3632" xml:space="preserve"> INDEX(切語上字資料表[清濁], 小韻資料表[[#This Row],[上字表識別號]])</f>
        <v>全濁</v>
      </c>
      <c r="M3632" s="223" cm="1">
        <f t="array" ref="M3632" xml:space="preserve"> INDEX(切語上字資料表[發送收], 小韻資料表[[#This Row],[上字表識別號]])</f>
        <v>0</v>
      </c>
      <c r="N3632" s="205" cm="1">
        <f t="array" ref="N3632" xml:space="preserve"> MATCH(TRUE, ISNUMBER( SEARCH( RIGHT(小韻資料表[[#This Row],[切語]],1), 切語下字資料表[切語下字]) ), 0)</f>
        <v>276</v>
      </c>
      <c r="O3632" s="207" t="str" cm="1">
        <f t="array" ref="O3632" xml:space="preserve"> INDEX(切語下字資料表[韻母], 小韻資料表[[#This Row],[下字表識別號]])</f>
        <v>麥開2</v>
      </c>
      <c r="P3632" s="207" t="str" cm="1">
        <f t="array" ref="P3632" xml:space="preserve"> INDEX(切語下字資料表[韻母拼音碼], 小韻資料表[[#This Row],[下字表識別號]])</f>
        <v>irk</v>
      </c>
      <c r="Q3632" s="210" t="str" cm="1">
        <f t="array" ref="Q3632" xml:space="preserve"> INDEX(設定表!$C$19:$C$23, INT( LEFT(小韻資料表[[#This Row],[目次編碼]],1) ))</f>
        <v>入</v>
      </c>
      <c r="R3632" s="210">
        <f xml:space="preserve">  INDEX(設定表!$C$8:$C$15, MATCH( (RIGHT(小韻資料表[[#This Row],[清濁]]) &amp; 小韻資料表[[#This Row],[調]]), 設定表!$B$8:$B$15, 0))</f>
        <v>8</v>
      </c>
      <c r="S3632" s="205" t="s">
        <v>309</v>
      </c>
      <c r="T3632" s="205" t="s">
        <v>309</v>
      </c>
      <c r="U3632" s="226" t="s">
        <v>309</v>
      </c>
      <c r="V3632" s="147" t="s">
        <v>309</v>
      </c>
      <c r="X3632" s="135"/>
      <c r="Y3632" s="135"/>
      <c r="AA3632" s="135"/>
      <c r="AB3632" s="134"/>
      <c r="AC3632" s="135"/>
      <c r="AD3632" s="135"/>
      <c r="AH3632" s="135"/>
      <c r="AI3632" s="135"/>
    </row>
    <row r="3633" spans="1:35" ht="31.5">
      <c r="A3633" s="205">
        <v>3629</v>
      </c>
      <c r="B3633" s="206" t="s">
        <v>12320</v>
      </c>
      <c r="C3633" s="207" t="str">
        <f xml:space="preserve"> _xlfn.CONCAT(小韻資料表[[#This Row],[聲母拼音碼]],小韻資料表[[#This Row],[韻母拼音碼]],小韻資料表[[#This Row],[調號]])</f>
        <v>cirk8</v>
      </c>
      <c r="D3633" s="206" t="s">
        <v>12321</v>
      </c>
      <c r="E3633" s="208" t="s">
        <v>1005</v>
      </c>
      <c r="F3633" s="205">
        <v>6</v>
      </c>
      <c r="G3633" s="209" t="s">
        <v>12322</v>
      </c>
      <c r="H3633" s="205">
        <f xml:space="preserve"> LEN(小韻資料表[[#This Row],[小韻字集]])</f>
        <v>7</v>
      </c>
      <c r="I3633" s="205" cm="1">
        <f t="array" ref="I3633" xml:space="preserve"> MATCH(TRUE, ISNUMBER( SEARCH( LEFT(小韻資料表[[#This Row],[切語]],1), 切語上字資料表[切語上字]) ), 0)</f>
        <v>28</v>
      </c>
      <c r="J3633" s="210" t="str" cm="1">
        <f t="array" ref="J3633" xml:space="preserve"> INDEX(切語上字資料表[聲母], 小韻資料表[[#This Row],[上字表識別號]])</f>
        <v>床</v>
      </c>
      <c r="K3633" s="210" t="str" cm="1">
        <f t="array" ref="K3633" xml:space="preserve"> INDEX(切語上字資料表[聲母拼音碼], 小韻資料表[[#This Row],[上字表識別號]])</f>
        <v>c</v>
      </c>
      <c r="L3633" s="210" t="str" cm="1">
        <f t="array" ref="L3633" xml:space="preserve"> INDEX(切語上字資料表[清濁], 小韻資料表[[#This Row],[上字表識別號]])</f>
        <v>全濁</v>
      </c>
      <c r="M3633" s="223" cm="1">
        <f t="array" ref="M3633" xml:space="preserve"> INDEX(切語上字資料表[發送收], 小韻資料表[[#This Row],[上字表識別號]])</f>
        <v>0</v>
      </c>
      <c r="N3633" s="205" cm="1">
        <f t="array" ref="N3633" xml:space="preserve"> MATCH(TRUE, ISNUMBER( SEARCH( RIGHT(小韻資料表[[#This Row],[切語]],1), 切語下字資料表[切語下字]) ), 0)</f>
        <v>276</v>
      </c>
      <c r="O3633" s="207" t="str" cm="1">
        <f t="array" ref="O3633" xml:space="preserve"> INDEX(切語下字資料表[韻母], 小韻資料表[[#This Row],[下字表識別號]])</f>
        <v>麥開2</v>
      </c>
      <c r="P3633" s="207" t="str" cm="1">
        <f t="array" ref="P3633" xml:space="preserve"> INDEX(切語下字資料表[韻母拼音碼], 小韻資料表[[#This Row],[下字表識別號]])</f>
        <v>irk</v>
      </c>
      <c r="Q3633" s="210" t="str" cm="1">
        <f t="array" ref="Q3633" xml:space="preserve"> INDEX(設定表!$C$19:$C$23, INT( LEFT(小韻資料表[[#This Row],[目次編碼]],1) ))</f>
        <v>入</v>
      </c>
      <c r="R3633" s="210">
        <f xml:space="preserve">  INDEX(設定表!$C$8:$C$15, MATCH( (RIGHT(小韻資料表[[#This Row],[清濁]]) &amp; 小韻資料表[[#This Row],[調]]), 設定表!$B$8:$B$15, 0))</f>
        <v>8</v>
      </c>
      <c r="S3633" s="205" t="s">
        <v>309</v>
      </c>
      <c r="T3633" s="205" t="s">
        <v>309</v>
      </c>
      <c r="U3633" s="226" t="s">
        <v>309</v>
      </c>
      <c r="V3633" s="146" t="s">
        <v>309</v>
      </c>
      <c r="X3633" s="135"/>
      <c r="Y3633" s="135"/>
      <c r="AA3633" s="135"/>
      <c r="AB3633" s="134"/>
      <c r="AC3633" s="135"/>
      <c r="AD3633" s="135"/>
      <c r="AH3633" s="135"/>
      <c r="AI3633" s="135"/>
    </row>
    <row r="3634" spans="1:35" ht="31.5">
      <c r="A3634" s="205">
        <v>3630</v>
      </c>
      <c r="B3634" s="206" t="s">
        <v>12323</v>
      </c>
      <c r="C3634" s="207" t="str">
        <f xml:space="preserve"> _xlfn.CONCAT(小韻資料表[[#This Row],[聲母拼音碼]],小韻資料表[[#This Row],[韻母拼音碼]],小韻資料表[[#This Row],[調號]])</f>
        <v>cirk4</v>
      </c>
      <c r="D3634" s="206" t="s">
        <v>12324</v>
      </c>
      <c r="E3634" s="208" t="s">
        <v>1005</v>
      </c>
      <c r="F3634" s="205">
        <v>7</v>
      </c>
      <c r="G3634" s="209" t="s">
        <v>12325</v>
      </c>
      <c r="H3634" s="205">
        <f xml:space="preserve"> LEN(小韻資料表[[#This Row],[小韻字集]])</f>
        <v>14</v>
      </c>
      <c r="I3634" s="205" cm="1">
        <f t="array" ref="I3634" xml:space="preserve"> MATCH(TRUE, ISNUMBER( SEARCH( LEFT(小韻資料表[[#This Row],[切語]],1), 切語上字資料表[切語上字]) ), 0)</f>
        <v>26</v>
      </c>
      <c r="J3634" s="210" t="str" cm="1">
        <f t="array" ref="J3634" xml:space="preserve"> INDEX(切語上字資料表[聲母], 小韻資料表[[#This Row],[上字表識別號]])</f>
        <v>莊</v>
      </c>
      <c r="K3634" s="210" t="str" cm="1">
        <f t="array" ref="K3634" xml:space="preserve"> INDEX(切語上字資料表[聲母拼音碼], 小韻資料表[[#This Row],[上字表識別號]])</f>
        <v>c</v>
      </c>
      <c r="L3634" s="210" t="str" cm="1">
        <f t="array" ref="L3634" xml:space="preserve"> INDEX(切語上字資料表[清濁], 小韻資料表[[#This Row],[上字表識別號]])</f>
        <v>全清</v>
      </c>
      <c r="M3634" s="223" t="str" cm="1">
        <f t="array" ref="M3634" xml:space="preserve"> INDEX(切語上字資料表[發送收], 小韻資料表[[#This Row],[上字表識別號]])</f>
        <v>發聲</v>
      </c>
      <c r="N3634" s="205" cm="1">
        <f t="array" ref="N3634" xml:space="preserve"> MATCH(TRUE, ISNUMBER( SEARCH( RIGHT(小韻資料表[[#This Row],[切語]],1), 切語下字資料表[切語下字]) ), 0)</f>
        <v>276</v>
      </c>
      <c r="O3634" s="207" t="str" cm="1">
        <f t="array" ref="O3634" xml:space="preserve"> INDEX(切語下字資料表[韻母], 小韻資料表[[#This Row],[下字表識別號]])</f>
        <v>麥開2</v>
      </c>
      <c r="P3634" s="207" t="str" cm="1">
        <f t="array" ref="P3634" xml:space="preserve"> INDEX(切語下字資料表[韻母拼音碼], 小韻資料表[[#This Row],[下字表識別號]])</f>
        <v>irk</v>
      </c>
      <c r="Q3634" s="210" t="str" cm="1">
        <f t="array" ref="Q3634" xml:space="preserve"> INDEX(設定表!$C$19:$C$23, INT( LEFT(小韻資料表[[#This Row],[目次編碼]],1) ))</f>
        <v>入</v>
      </c>
      <c r="R3634" s="210">
        <f xml:space="preserve">  INDEX(設定表!$C$8:$C$15, MATCH( (RIGHT(小韻資料表[[#This Row],[清濁]]) &amp; 小韻資料表[[#This Row],[調]]), 設定表!$B$8:$B$15, 0))</f>
        <v>4</v>
      </c>
      <c r="S3634" s="205" t="s">
        <v>309</v>
      </c>
      <c r="T3634" s="205" t="s">
        <v>309</v>
      </c>
      <c r="U3634" s="226" t="s">
        <v>309</v>
      </c>
      <c r="V3634" s="147" t="s">
        <v>309</v>
      </c>
      <c r="X3634" s="135"/>
      <c r="Y3634" s="135"/>
      <c r="AA3634" s="135"/>
      <c r="AB3634" s="134"/>
      <c r="AC3634" s="135"/>
      <c r="AD3634" s="135"/>
      <c r="AH3634" s="135"/>
      <c r="AI3634" s="135"/>
    </row>
    <row r="3635" spans="1:35" ht="31.5">
      <c r="A3635" s="205">
        <v>3631</v>
      </c>
      <c r="B3635" s="206" t="s">
        <v>12326</v>
      </c>
      <c r="C3635" s="207" t="str">
        <f xml:space="preserve"> _xlfn.CONCAT(小韻資料表[[#This Row],[聲母拼音碼]],小韻資料表[[#This Row],[韻母拼音碼]],小韻資料表[[#This Row],[調號]])</f>
        <v>cok8</v>
      </c>
      <c r="D3635" s="206" t="s">
        <v>12327</v>
      </c>
      <c r="E3635" s="208" t="s">
        <v>1005</v>
      </c>
      <c r="F3635" s="205">
        <v>8</v>
      </c>
      <c r="G3635" s="209" t="s">
        <v>12328</v>
      </c>
      <c r="H3635" s="205">
        <f xml:space="preserve"> LEN(小韻資料表[[#This Row],[小韻字集]])</f>
        <v>2</v>
      </c>
      <c r="I3635" s="205" cm="1">
        <f t="array" ref="I3635" xml:space="preserve"> MATCH(TRUE, ISNUMBER( SEARCH( LEFT(小韻資料表[[#This Row],[切語]],1), 切語上字資料表[切語上字]) ), 0)</f>
        <v>28</v>
      </c>
      <c r="J3635" s="210" t="str" cm="1">
        <f t="array" ref="J3635" xml:space="preserve"> INDEX(切語上字資料表[聲母], 小韻資料表[[#This Row],[上字表識別號]])</f>
        <v>床</v>
      </c>
      <c r="K3635" s="210" t="str" cm="1">
        <f t="array" ref="K3635" xml:space="preserve"> INDEX(切語上字資料表[聲母拼音碼], 小韻資料表[[#This Row],[上字表識別號]])</f>
        <v>c</v>
      </c>
      <c r="L3635" s="210" t="str" cm="1">
        <f t="array" ref="L3635" xml:space="preserve"> INDEX(切語上字資料表[清濁], 小韻資料表[[#This Row],[上字表識別號]])</f>
        <v>全濁</v>
      </c>
      <c r="M3635" s="223" cm="1">
        <f t="array" ref="M3635" xml:space="preserve"> INDEX(切語上字資料表[發送收], 小韻資料表[[#This Row],[上字表識別號]])</f>
        <v>0</v>
      </c>
      <c r="N3635" s="205" cm="1">
        <f t="array" ref="N3635" xml:space="preserve"> MATCH(TRUE, ISNUMBER( SEARCH( RIGHT(小韻資料表[[#This Row],[切語]],1), 切語下字資料表[切語下字]) ), 0)</f>
        <v>280</v>
      </c>
      <c r="O3635" s="207" t="str" cm="1">
        <f t="array" ref="O3635" xml:space="preserve"> INDEX(切語下字資料表[韻母], 小韻資料表[[#This Row],[下字表識別號]])</f>
        <v>麥合2</v>
      </c>
      <c r="P3635" s="207" t="str" cm="1">
        <f t="array" ref="P3635" xml:space="preserve"> INDEX(切語下字資料表[韻母拼音碼], 小韻資料表[[#This Row],[下字表識別號]])</f>
        <v>ok</v>
      </c>
      <c r="Q3635" s="210" t="str" cm="1">
        <f t="array" ref="Q3635" xml:space="preserve"> INDEX(設定表!$C$19:$C$23, INT( LEFT(小韻資料表[[#This Row],[目次編碼]],1) ))</f>
        <v>入</v>
      </c>
      <c r="R3635" s="210">
        <f xml:space="preserve">  INDEX(設定表!$C$8:$C$15, MATCH( (RIGHT(小韻資料表[[#This Row],[清濁]]) &amp; 小韻資料表[[#This Row],[調]]), 設定表!$B$8:$B$15, 0))</f>
        <v>8</v>
      </c>
      <c r="S3635" s="211" t="s">
        <v>309</v>
      </c>
      <c r="T3635" s="205" t="s">
        <v>309</v>
      </c>
      <c r="U3635" s="226" t="s">
        <v>309</v>
      </c>
      <c r="V3635" s="147" t="s">
        <v>309</v>
      </c>
      <c r="X3635" s="135"/>
      <c r="Y3635" s="135"/>
      <c r="AA3635" s="135"/>
      <c r="AB3635" s="134"/>
      <c r="AC3635" s="135"/>
      <c r="AD3635" s="135"/>
      <c r="AH3635" s="135"/>
      <c r="AI3635" s="135"/>
    </row>
    <row r="3636" spans="1:35" ht="31.5">
      <c r="A3636" s="205">
        <v>3632</v>
      </c>
      <c r="B3636" s="206" t="s">
        <v>12329</v>
      </c>
      <c r="C3636" s="207" t="str">
        <f xml:space="preserve"> _xlfn.CONCAT(小韻資料表[[#This Row],[聲母拼音碼]],小韻資料表[[#This Row],[韻母拼音碼]],小韻資料表[[#This Row],[調號]])</f>
        <v>chirk4</v>
      </c>
      <c r="D3636" s="206" t="s">
        <v>12330</v>
      </c>
      <c r="E3636" s="208" t="s">
        <v>1005</v>
      </c>
      <c r="F3636" s="205">
        <v>9</v>
      </c>
      <c r="G3636" s="209" t="s">
        <v>12331</v>
      </c>
      <c r="H3636" s="205">
        <f xml:space="preserve"> LEN(小韻資料表[[#This Row],[小韻字集]])</f>
        <v>16</v>
      </c>
      <c r="I3636" s="205" cm="1">
        <f t="array" ref="I3636" xml:space="preserve"> MATCH(TRUE, ISNUMBER( SEARCH( LEFT(小韻資料表[[#This Row],[切語]],1), 切語上字資料表[切語上字]) ), 0)</f>
        <v>27</v>
      </c>
      <c r="J3636" s="210" t="str" cm="1">
        <f t="array" ref="J3636" xml:space="preserve"> INDEX(切語上字資料表[聲母], 小韻資料表[[#This Row],[上字表識別號]])</f>
        <v>初</v>
      </c>
      <c r="K3636" s="210" t="str" cm="1">
        <f t="array" ref="K3636" xml:space="preserve"> INDEX(切語上字資料表[聲母拼音碼], 小韻資料表[[#This Row],[上字表識別號]])</f>
        <v>ch</v>
      </c>
      <c r="L3636" s="210" t="str" cm="1">
        <f t="array" ref="L3636" xml:space="preserve"> INDEX(切語上字資料表[清濁], 小韻資料表[[#This Row],[上字表識別號]])</f>
        <v>次清</v>
      </c>
      <c r="M3636" s="223" t="str" cm="1">
        <f t="array" ref="M3636" xml:space="preserve"> INDEX(切語上字資料表[發送收], 小韻資料表[[#This Row],[上字表識別號]])</f>
        <v>送氣</v>
      </c>
      <c r="N3636" s="205" cm="1">
        <f t="array" ref="N3636" xml:space="preserve"> MATCH(TRUE, ISNUMBER( SEARCH( RIGHT(小韻資料表[[#This Row],[切語]],1), 切語下字資料表[切語下字]) ), 0)</f>
        <v>276</v>
      </c>
      <c r="O3636" s="207" t="str" cm="1">
        <f t="array" ref="O3636" xml:space="preserve"> INDEX(切語下字資料表[韻母], 小韻資料表[[#This Row],[下字表識別號]])</f>
        <v>麥開2</v>
      </c>
      <c r="P3636" s="207" t="str" cm="1">
        <f t="array" ref="P3636" xml:space="preserve"> INDEX(切語下字資料表[韻母拼音碼], 小韻資料表[[#This Row],[下字表識別號]])</f>
        <v>irk</v>
      </c>
      <c r="Q3636" s="210" t="str" cm="1">
        <f t="array" ref="Q3636" xml:space="preserve"> INDEX(設定表!$C$19:$C$23, INT( LEFT(小韻資料表[[#This Row],[目次編碼]],1) ))</f>
        <v>入</v>
      </c>
      <c r="R3636" s="210">
        <f xml:space="preserve">  INDEX(設定表!$C$8:$C$15, MATCH( (RIGHT(小韻資料表[[#This Row],[清濁]]) &amp; 小韻資料表[[#This Row],[調]]), 設定表!$B$8:$B$15, 0))</f>
        <v>4</v>
      </c>
      <c r="S3636" s="205" t="s">
        <v>309</v>
      </c>
      <c r="T3636" s="205" t="s">
        <v>309</v>
      </c>
      <c r="U3636" s="226" t="s">
        <v>309</v>
      </c>
      <c r="V3636" s="147" t="s">
        <v>309</v>
      </c>
      <c r="X3636" s="135"/>
      <c r="Y3636" s="135"/>
      <c r="AA3636" s="135"/>
      <c r="AB3636" s="134"/>
      <c r="AC3636" s="135"/>
      <c r="AD3636" s="135"/>
      <c r="AH3636" s="135"/>
      <c r="AI3636" s="135"/>
    </row>
    <row r="3637" spans="1:35" ht="31.5">
      <c r="A3637" s="205">
        <v>3633</v>
      </c>
      <c r="B3637" s="206" t="s">
        <v>12332</v>
      </c>
      <c r="C3637" s="207" t="str">
        <f xml:space="preserve"> _xlfn.CONCAT(小韻資料表[[#This Row],[聲母拼音碼]],小韻資料表[[#This Row],[韻母拼音碼]],小韻資料表[[#This Row],[調號]])</f>
        <v>khirk4</v>
      </c>
      <c r="D3637" s="206" t="s">
        <v>12333</v>
      </c>
      <c r="E3637" s="208" t="s">
        <v>1005</v>
      </c>
      <c r="F3637" s="205">
        <v>10</v>
      </c>
      <c r="G3637" s="209" t="s">
        <v>12334</v>
      </c>
      <c r="H3637" s="205">
        <f xml:space="preserve"> LEN(小韻資料表[[#This Row],[小韻字集]])</f>
        <v>7</v>
      </c>
      <c r="I3637" s="205" cm="1">
        <f t="array" ref="I3637" xml:space="preserve"> MATCH(TRUE, ISNUMBER( SEARCH( LEFT(小韻資料表[[#This Row],[切語]],1), 切語上字資料表[切語上字]) ), 0)</f>
        <v>2</v>
      </c>
      <c r="J3637" s="210" t="str" cm="1">
        <f t="array" ref="J3637" xml:space="preserve"> INDEX(切語上字資料表[聲母], 小韻資料表[[#This Row],[上字表識別號]])</f>
        <v>溪</v>
      </c>
      <c r="K3637" s="210" t="str" cm="1">
        <f t="array" ref="K3637" xml:space="preserve"> INDEX(切語上字資料表[聲母拼音碼], 小韻資料表[[#This Row],[上字表識別號]])</f>
        <v>kh</v>
      </c>
      <c r="L3637" s="210" t="str" cm="1">
        <f t="array" ref="L3637" xml:space="preserve"> INDEX(切語上字資料表[清濁], 小韻資料表[[#This Row],[上字表識別號]])</f>
        <v>次清</v>
      </c>
      <c r="M3637" s="223" t="str" cm="1">
        <f t="array" ref="M3637" xml:space="preserve"> INDEX(切語上字資料表[發送收], 小韻資料表[[#This Row],[上字表識別號]])</f>
        <v>送氣</v>
      </c>
      <c r="N3637" s="205" cm="1">
        <f t="array" ref="N3637" xml:space="preserve"> MATCH(TRUE, ISNUMBER( SEARCH( RIGHT(小韻資料表[[#This Row],[切語]],1), 切語下字資料表[切語下字]) ), 0)</f>
        <v>276</v>
      </c>
      <c r="O3637" s="207" t="str" cm="1">
        <f t="array" ref="O3637" xml:space="preserve"> INDEX(切語下字資料表[韻母], 小韻資料表[[#This Row],[下字表識別號]])</f>
        <v>麥開2</v>
      </c>
      <c r="P3637" s="207" t="str" cm="1">
        <f t="array" ref="P3637" xml:space="preserve"> INDEX(切語下字資料表[韻母拼音碼], 小韻資料表[[#This Row],[下字表識別號]])</f>
        <v>irk</v>
      </c>
      <c r="Q3637" s="210" t="str" cm="1">
        <f t="array" ref="Q3637" xml:space="preserve"> INDEX(設定表!$C$19:$C$23, INT( LEFT(小韻資料表[[#This Row],[目次編碼]],1) ))</f>
        <v>入</v>
      </c>
      <c r="R3637" s="210">
        <f xml:space="preserve">  INDEX(設定表!$C$8:$C$15, MATCH( (RIGHT(小韻資料表[[#This Row],[清濁]]) &amp; 小韻資料表[[#This Row],[調]]), 設定表!$B$8:$B$15, 0))</f>
        <v>4</v>
      </c>
      <c r="S3637" s="205" t="s">
        <v>309</v>
      </c>
      <c r="T3637" s="205" t="s">
        <v>309</v>
      </c>
      <c r="U3637" s="226" t="s">
        <v>309</v>
      </c>
      <c r="V3637" s="146" t="s">
        <v>309</v>
      </c>
      <c r="X3637" s="135"/>
      <c r="Y3637" s="135"/>
      <c r="AA3637" s="135"/>
      <c r="AB3637" s="134"/>
      <c r="AC3637" s="135"/>
      <c r="AD3637" s="135"/>
      <c r="AH3637" s="135"/>
      <c r="AI3637" s="135"/>
    </row>
    <row r="3638" spans="1:35" ht="63">
      <c r="A3638" s="205">
        <v>3634</v>
      </c>
      <c r="B3638" s="206" t="s">
        <v>12335</v>
      </c>
      <c r="C3638" s="207" t="str">
        <f xml:space="preserve"> _xlfn.CONCAT(小韻資料表[[#This Row],[聲母拼音碼]],小韻資料表[[#This Row],[韻母拼音碼]],小韻資料表[[#This Row],[調號]])</f>
        <v>hok4</v>
      </c>
      <c r="D3638" s="206" t="s">
        <v>12336</v>
      </c>
      <c r="E3638" s="208" t="s">
        <v>1005</v>
      </c>
      <c r="F3638" s="205">
        <v>11</v>
      </c>
      <c r="G3638" s="209" t="s">
        <v>12337</v>
      </c>
      <c r="H3638" s="205">
        <f xml:space="preserve"> LEN(小韻資料表[[#This Row],[小韻字集]])</f>
        <v>28</v>
      </c>
      <c r="I3638" s="205" cm="1">
        <f t="array" ref="I3638" xml:space="preserve"> MATCH(TRUE, ISNUMBER( SEARCH( LEFT(小韻資料表[[#This Row],[切語]],1), 切語上字資料表[切語上字]) ), 0)</f>
        <v>36</v>
      </c>
      <c r="J3638" s="210" t="str" cm="1">
        <f t="array" ref="J3638" xml:space="preserve"> INDEX(切語上字資料表[聲母], 小韻資料表[[#This Row],[上字表識別號]])</f>
        <v>曉</v>
      </c>
      <c r="K3638" s="210" t="str" cm="1">
        <f t="array" ref="K3638" xml:space="preserve"> INDEX(切語上字資料表[聲母拼音碼], 小韻資料表[[#This Row],[上字表識別號]])</f>
        <v>h</v>
      </c>
      <c r="L3638" s="210" t="str" cm="1">
        <f t="array" ref="L3638" xml:space="preserve"> INDEX(切語上字資料表[清濁], 小韻資料表[[#This Row],[上字表識別號]])</f>
        <v>次清</v>
      </c>
      <c r="M3638" s="223" t="str" cm="1">
        <f t="array" ref="M3638" xml:space="preserve"> INDEX(切語上字資料表[發送收], 小韻資料表[[#This Row],[上字表識別號]])</f>
        <v>送氣</v>
      </c>
      <c r="N3638" s="205" cm="1">
        <f t="array" ref="N3638" xml:space="preserve"> MATCH(TRUE, ISNUMBER( SEARCH( RIGHT(小韻資料表[[#This Row],[切語]],1), 切語下字資料表[切語下字]) ), 0)</f>
        <v>280</v>
      </c>
      <c r="O3638" s="207" t="str" cm="1">
        <f t="array" ref="O3638" xml:space="preserve"> INDEX(切語下字資料表[韻母], 小韻資料表[[#This Row],[下字表識別號]])</f>
        <v>麥合2</v>
      </c>
      <c r="P3638" s="207" t="str" cm="1">
        <f t="array" ref="P3638" xml:space="preserve"> INDEX(切語下字資料表[韻母拼音碼], 小韻資料表[[#This Row],[下字表識別號]])</f>
        <v>ok</v>
      </c>
      <c r="Q3638" s="210" t="str" cm="1">
        <f t="array" ref="Q3638" xml:space="preserve"> INDEX(設定表!$C$19:$C$23, INT( LEFT(小韻資料表[[#This Row],[目次編碼]],1) ))</f>
        <v>入</v>
      </c>
      <c r="R3638" s="210">
        <f xml:space="preserve">  INDEX(設定表!$C$8:$C$15, MATCH( (RIGHT(小韻資料表[[#This Row],[清濁]]) &amp; 小韻資料表[[#This Row],[調]]), 設定表!$B$8:$B$15, 0))</f>
        <v>4</v>
      </c>
      <c r="S3638" s="205" t="s">
        <v>309</v>
      </c>
      <c r="T3638" s="205" t="s">
        <v>309</v>
      </c>
      <c r="U3638" s="226" t="s">
        <v>309</v>
      </c>
      <c r="V3638" s="147" t="s">
        <v>309</v>
      </c>
      <c r="X3638" s="135"/>
      <c r="Y3638" s="135"/>
      <c r="AA3638" s="135"/>
      <c r="AB3638" s="134"/>
      <c r="AC3638" s="135"/>
      <c r="AD3638" s="135"/>
      <c r="AH3638" s="135"/>
      <c r="AI3638" s="135"/>
    </row>
    <row r="3639" spans="1:35" ht="31.5">
      <c r="A3639" s="205">
        <v>3635</v>
      </c>
      <c r="B3639" s="206" t="s">
        <v>12338</v>
      </c>
      <c r="C3639" s="207" t="str">
        <f xml:space="preserve"> _xlfn.CONCAT(小韻資料表[[#This Row],[聲母拼音碼]],小韻資料表[[#This Row],[韻母拼音碼]],小韻資料表[[#This Row],[調號]])</f>
        <v>hirk8</v>
      </c>
      <c r="D3639" s="206" t="s">
        <v>12339</v>
      </c>
      <c r="E3639" s="208" t="s">
        <v>1005</v>
      </c>
      <c r="F3639" s="205">
        <v>12</v>
      </c>
      <c r="G3639" s="209" t="s">
        <v>12340</v>
      </c>
      <c r="H3639" s="205">
        <f xml:space="preserve"> LEN(小韻資料表[[#This Row],[小韻字集]])</f>
        <v>10</v>
      </c>
      <c r="I3639" s="205" cm="1">
        <f t="array" ref="I3639" xml:space="preserve"> MATCH(TRUE, ISNUMBER( SEARCH( LEFT(小韻資料表[[#This Row],[切語]],1), 切語上字資料表[切語上字]) ), 0)</f>
        <v>37</v>
      </c>
      <c r="J3639" s="210" t="str" cm="1">
        <f t="array" ref="J3639" xml:space="preserve"> INDEX(切語上字資料表[聲母], 小韻資料表[[#This Row],[上字表識別號]])</f>
        <v>匣</v>
      </c>
      <c r="K3639" s="210" t="str" cm="1">
        <f t="array" ref="K3639" xml:space="preserve"> INDEX(切語上字資料表[聲母拼音碼], 小韻資料表[[#This Row],[上字表識別號]])</f>
        <v>h</v>
      </c>
      <c r="L3639" s="210" t="str" cm="1">
        <f t="array" ref="L3639" xml:space="preserve"> INDEX(切語上字資料表[清濁], 小韻資料表[[#This Row],[上字表識別號]])</f>
        <v>全濁</v>
      </c>
      <c r="M3639" s="223" t="str" cm="1">
        <f t="array" ref="M3639" xml:space="preserve"> INDEX(切語上字資料表[發送收], 小韻資料表[[#This Row],[上字表識別號]])</f>
        <v>送氣</v>
      </c>
      <c r="N3639" s="205" cm="1">
        <f t="array" ref="N3639" xml:space="preserve"> MATCH(TRUE, ISNUMBER( SEARCH( RIGHT(小韻資料表[[#This Row],[切語]],1), 切語下字資料表[切語下字]) ), 0)</f>
        <v>276</v>
      </c>
      <c r="O3639" s="207" t="str" cm="1">
        <f t="array" ref="O3639" xml:space="preserve"> INDEX(切語下字資料表[韻母], 小韻資料表[[#This Row],[下字表識別號]])</f>
        <v>麥開2</v>
      </c>
      <c r="P3639" s="207" t="str" cm="1">
        <f t="array" ref="P3639" xml:space="preserve"> INDEX(切語下字資料表[韻母拼音碼], 小韻資料表[[#This Row],[下字表識別號]])</f>
        <v>irk</v>
      </c>
      <c r="Q3639" s="210" t="str" cm="1">
        <f t="array" ref="Q3639" xml:space="preserve"> INDEX(設定表!$C$19:$C$23, INT( LEFT(小韻資料表[[#This Row],[目次編碼]],1) ))</f>
        <v>入</v>
      </c>
      <c r="R3639" s="210">
        <f xml:space="preserve">  INDEX(設定表!$C$8:$C$15, MATCH( (RIGHT(小韻資料表[[#This Row],[清濁]]) &amp; 小韻資料表[[#This Row],[調]]), 設定表!$B$8:$B$15, 0))</f>
        <v>8</v>
      </c>
      <c r="S3639" s="205" t="s">
        <v>309</v>
      </c>
      <c r="T3639" s="205" t="s">
        <v>309</v>
      </c>
      <c r="U3639" s="226" t="s">
        <v>309</v>
      </c>
      <c r="V3639" s="146" t="s">
        <v>309</v>
      </c>
      <c r="X3639" s="135"/>
      <c r="Y3639" s="135"/>
      <c r="AA3639" s="135"/>
      <c r="AB3639" s="134"/>
      <c r="AC3639" s="135"/>
      <c r="AD3639" s="135"/>
      <c r="AH3639" s="135"/>
      <c r="AI3639" s="135"/>
    </row>
    <row r="3640" spans="1:35" ht="31.5">
      <c r="A3640" s="205">
        <v>3636</v>
      </c>
      <c r="B3640" s="206" t="s">
        <v>12341</v>
      </c>
      <c r="C3640" s="207" t="str">
        <f xml:space="preserve"> _xlfn.CONCAT(小韻資料表[[#This Row],[聲母拼音碼]],小韻資料表[[#This Row],[韻母拼音碼]],小韻資料表[[#This Row],[調號]])</f>
        <v>kirk4</v>
      </c>
      <c r="D3640" s="206" t="s">
        <v>12342</v>
      </c>
      <c r="E3640" s="208" t="s">
        <v>1005</v>
      </c>
      <c r="F3640" s="205">
        <v>13</v>
      </c>
      <c r="G3640" s="209" t="s">
        <v>12343</v>
      </c>
      <c r="H3640" s="205">
        <f xml:space="preserve"> LEN(小韻資料表[[#This Row],[小韻字集]])</f>
        <v>22</v>
      </c>
      <c r="I3640" s="205" cm="1">
        <f t="array" ref="I3640" xml:space="preserve"> MATCH(TRUE, ISNUMBER( SEARCH( LEFT(小韻資料表[[#This Row],[切語]],1), 切語上字資料表[切語上字]) ), 0)</f>
        <v>1</v>
      </c>
      <c r="J3640" s="210" t="str" cm="1">
        <f t="array" ref="J3640" xml:space="preserve"> INDEX(切語上字資料表[聲母], 小韻資料表[[#This Row],[上字表識別號]])</f>
        <v>見</v>
      </c>
      <c r="K3640" s="210" t="str" cm="1">
        <f t="array" ref="K3640" xml:space="preserve"> INDEX(切語上字資料表[聲母拼音碼], 小韻資料表[[#This Row],[上字表識別號]])</f>
        <v>k</v>
      </c>
      <c r="L3640" s="210" t="str" cm="1">
        <f t="array" ref="L3640" xml:space="preserve"> INDEX(切語上字資料表[清濁], 小韻資料表[[#This Row],[上字表識別號]])</f>
        <v>全清</v>
      </c>
      <c r="M3640" s="223" t="str" cm="1">
        <f t="array" ref="M3640" xml:space="preserve"> INDEX(切語上字資料表[發送收], 小韻資料表[[#This Row],[上字表識別號]])</f>
        <v>發聲</v>
      </c>
      <c r="N3640" s="205" cm="1">
        <f t="array" ref="N3640" xml:space="preserve"> MATCH(TRUE, ISNUMBER( SEARCH( RIGHT(小韻資料表[[#This Row],[切語]],1), 切語下字資料表[切語下字]) ), 0)</f>
        <v>276</v>
      </c>
      <c r="O3640" s="207" t="str" cm="1">
        <f t="array" ref="O3640" xml:space="preserve"> INDEX(切語下字資料表[韻母], 小韻資料表[[#This Row],[下字表識別號]])</f>
        <v>麥開2</v>
      </c>
      <c r="P3640" s="207" t="str" cm="1">
        <f t="array" ref="P3640" xml:space="preserve"> INDEX(切語下字資料表[韻母拼音碼], 小韻資料表[[#This Row],[下字表識別號]])</f>
        <v>irk</v>
      </c>
      <c r="Q3640" s="210" t="str" cm="1">
        <f t="array" ref="Q3640" xml:space="preserve"> INDEX(設定表!$C$19:$C$23, INT( LEFT(小韻資料表[[#This Row],[目次編碼]],1) ))</f>
        <v>入</v>
      </c>
      <c r="R3640" s="210">
        <f xml:space="preserve">  INDEX(設定表!$C$8:$C$15, MATCH( (RIGHT(小韻資料表[[#This Row],[清濁]]) &amp; 小韻資料表[[#This Row],[調]]), 設定表!$B$8:$B$15, 0))</f>
        <v>4</v>
      </c>
      <c r="S3640" s="205" t="s">
        <v>309</v>
      </c>
      <c r="T3640" s="205" t="s">
        <v>309</v>
      </c>
      <c r="U3640" s="226" t="s">
        <v>309</v>
      </c>
      <c r="V3640" s="147" t="s">
        <v>309</v>
      </c>
      <c r="X3640" s="135"/>
      <c r="Y3640" s="135"/>
      <c r="AA3640" s="135"/>
      <c r="AB3640" s="134"/>
      <c r="AC3640" s="135"/>
      <c r="AD3640" s="135"/>
      <c r="AH3640" s="135"/>
      <c r="AI3640" s="135"/>
    </row>
    <row r="3641" spans="1:35" ht="31.5">
      <c r="A3641" s="205">
        <v>3637</v>
      </c>
      <c r="B3641" s="206" t="s">
        <v>12344</v>
      </c>
      <c r="C3641" s="207" t="str">
        <f xml:space="preserve"> _xlfn.CONCAT(小韻資料表[[#This Row],[聲母拼音碼]],小韻資料表[[#This Row],[韻母拼音碼]],小韻資料表[[#This Row],[調號]])</f>
        <v>tirk4</v>
      </c>
      <c r="D3641" s="206" t="s">
        <v>12345</v>
      </c>
      <c r="E3641" s="208" t="s">
        <v>1005</v>
      </c>
      <c r="F3641" s="205">
        <v>14</v>
      </c>
      <c r="G3641" s="209" t="s">
        <v>12346</v>
      </c>
      <c r="H3641" s="205">
        <f xml:space="preserve"> LEN(小韻資料表[[#This Row],[小韻字集]])</f>
        <v>11</v>
      </c>
      <c r="I3641" s="205" cm="1">
        <f t="array" ref="I3641" xml:space="preserve"> MATCH(TRUE, ISNUMBER( SEARCH( LEFT(小韻資料表[[#This Row],[切語]],1), 切語上字資料表[切語上字]) ), 0)</f>
        <v>9</v>
      </c>
      <c r="J3641" s="210" t="str" cm="1">
        <f t="array" ref="J3641" xml:space="preserve"> INDEX(切語上字資料表[聲母], 小韻資料表[[#This Row],[上字表識別號]])</f>
        <v>知</v>
      </c>
      <c r="K3641" s="210" t="str" cm="1">
        <f t="array" ref="K3641" xml:space="preserve"> INDEX(切語上字資料表[聲母拼音碼], 小韻資料表[[#This Row],[上字表識別號]])</f>
        <v>t</v>
      </c>
      <c r="L3641" s="210" t="str" cm="1">
        <f t="array" ref="L3641" xml:space="preserve"> INDEX(切語上字資料表[清濁], 小韻資料表[[#This Row],[上字表識別號]])</f>
        <v>全清</v>
      </c>
      <c r="M3641" s="223" t="str" cm="1">
        <f t="array" ref="M3641" xml:space="preserve"> INDEX(切語上字資料表[發送收], 小韻資料表[[#This Row],[上字表識別號]])</f>
        <v>發聲</v>
      </c>
      <c r="N3641" s="205" cm="1">
        <f t="array" ref="N3641" xml:space="preserve"> MATCH(TRUE, ISNUMBER( SEARCH( RIGHT(小韻資料表[[#This Row],[切語]],1), 切語下字資料表[切語下字]) ), 0)</f>
        <v>276</v>
      </c>
      <c r="O3641" s="207" t="str" cm="1">
        <f t="array" ref="O3641" xml:space="preserve"> INDEX(切語下字資料表[韻母], 小韻資料表[[#This Row],[下字表識別號]])</f>
        <v>麥開2</v>
      </c>
      <c r="P3641" s="207" t="str" cm="1">
        <f t="array" ref="P3641" xml:space="preserve"> INDEX(切語下字資料表[韻母拼音碼], 小韻資料表[[#This Row],[下字表識別號]])</f>
        <v>irk</v>
      </c>
      <c r="Q3641" s="210" t="str" cm="1">
        <f t="array" ref="Q3641" xml:space="preserve"> INDEX(設定表!$C$19:$C$23, INT( LEFT(小韻資料表[[#This Row],[目次編碼]],1) ))</f>
        <v>入</v>
      </c>
      <c r="R3641" s="210">
        <f xml:space="preserve">  INDEX(設定表!$C$8:$C$15, MATCH( (RIGHT(小韻資料表[[#This Row],[清濁]]) &amp; 小韻資料表[[#This Row],[調]]), 設定表!$B$8:$B$15, 0))</f>
        <v>4</v>
      </c>
      <c r="S3641" s="205" t="s">
        <v>309</v>
      </c>
      <c r="T3641" s="205" t="s">
        <v>309</v>
      </c>
      <c r="U3641" s="226" t="s">
        <v>12347</v>
      </c>
      <c r="V3641" s="146" t="s">
        <v>309</v>
      </c>
      <c r="X3641" s="135"/>
      <c r="Y3641" s="135"/>
      <c r="AA3641" s="135"/>
      <c r="AB3641" s="134"/>
      <c r="AC3641" s="135"/>
      <c r="AD3641" s="135"/>
      <c r="AH3641" s="135"/>
      <c r="AI3641" s="135"/>
    </row>
    <row r="3642" spans="1:35" ht="31.5">
      <c r="A3642" s="205">
        <v>3638</v>
      </c>
      <c r="B3642" s="206" t="s">
        <v>12348</v>
      </c>
      <c r="C3642" s="207" t="str">
        <f xml:space="preserve"> _xlfn.CONCAT(小韻資料表[[#This Row],[聲母拼音碼]],小韻資料表[[#This Row],[韻母拼音碼]],小韻資料表[[#This Row],[調號]])</f>
        <v>Øirk4</v>
      </c>
      <c r="D3642" s="206" t="s">
        <v>12349</v>
      </c>
      <c r="E3642" s="208" t="s">
        <v>1005</v>
      </c>
      <c r="F3642" s="205">
        <v>15</v>
      </c>
      <c r="G3642" s="209" t="s">
        <v>12350</v>
      </c>
      <c r="H3642" s="205">
        <f xml:space="preserve"> LEN(小韻資料表[[#This Row],[小韻字集]])</f>
        <v>17</v>
      </c>
      <c r="I3642" s="205" cm="1">
        <f t="array" ref="I3642" xml:space="preserve"> MATCH(TRUE, ISNUMBER( SEARCH( LEFT(小韻資料表[[#This Row],[切語]],1), 切語上字資料表[切語上字]) ), 0)</f>
        <v>35</v>
      </c>
      <c r="J3642" s="210" t="str" cm="1">
        <f t="array" ref="J3642" xml:space="preserve"> INDEX(切語上字資料表[聲母], 小韻資料表[[#This Row],[上字表識別號]])</f>
        <v>影</v>
      </c>
      <c r="K3642" s="210" t="str" cm="1">
        <f t="array" ref="K3642" xml:space="preserve"> INDEX(切語上字資料表[聲母拼音碼], 小韻資料表[[#This Row],[上字表識別號]])</f>
        <v>Ø</v>
      </c>
      <c r="L3642" s="210" t="str" cm="1">
        <f t="array" ref="L3642" xml:space="preserve"> INDEX(切語上字資料表[清濁], 小韻資料表[[#This Row],[上字表識別號]])</f>
        <v>全清</v>
      </c>
      <c r="M3642" s="223" t="str" cm="1">
        <f t="array" ref="M3642" xml:space="preserve"> INDEX(切語上字資料表[發送收], 小韻資料表[[#This Row],[上字表識別號]])</f>
        <v>發聲</v>
      </c>
      <c r="N3642" s="205" cm="1">
        <f t="array" ref="N3642" xml:space="preserve"> MATCH(TRUE, ISNUMBER( SEARCH( RIGHT(小韻資料表[[#This Row],[切語]],1), 切語下字資料表[切語下字]) ), 0)</f>
        <v>276</v>
      </c>
      <c r="O3642" s="207" t="str" cm="1">
        <f t="array" ref="O3642" xml:space="preserve"> INDEX(切語下字資料表[韻母], 小韻資料表[[#This Row],[下字表識別號]])</f>
        <v>麥開2</v>
      </c>
      <c r="P3642" s="207" t="str" cm="1">
        <f t="array" ref="P3642" xml:space="preserve"> INDEX(切語下字資料表[韻母拼音碼], 小韻資料表[[#This Row],[下字表識別號]])</f>
        <v>irk</v>
      </c>
      <c r="Q3642" s="210" t="str" cm="1">
        <f t="array" ref="Q3642" xml:space="preserve"> INDEX(設定表!$C$19:$C$23, INT( LEFT(小韻資料表[[#This Row],[目次編碼]],1) ))</f>
        <v>入</v>
      </c>
      <c r="R3642" s="210">
        <f xml:space="preserve">  INDEX(設定表!$C$8:$C$15, MATCH( (RIGHT(小韻資料表[[#This Row],[清濁]]) &amp; 小韻資料表[[#This Row],[調]]), 設定表!$B$8:$B$15, 0))</f>
        <v>4</v>
      </c>
      <c r="S3642" s="205" t="s">
        <v>309</v>
      </c>
      <c r="T3642" s="205" t="s">
        <v>309</v>
      </c>
      <c r="U3642" s="226" t="s">
        <v>12351</v>
      </c>
      <c r="V3642" s="147" t="s">
        <v>309</v>
      </c>
      <c r="X3642" s="135"/>
      <c r="Y3642" s="135"/>
      <c r="AA3642" s="135"/>
      <c r="AB3642" s="134"/>
      <c r="AC3642" s="135"/>
      <c r="AD3642" s="135"/>
      <c r="AH3642" s="135"/>
      <c r="AI3642" s="135"/>
    </row>
    <row r="3643" spans="1:35" ht="31.5">
      <c r="A3643" s="205">
        <v>3639</v>
      </c>
      <c r="B3643" s="206" t="s">
        <v>12352</v>
      </c>
      <c r="C3643" s="207" t="str">
        <f xml:space="preserve"> _xlfn.CONCAT(小韻資料表[[#This Row],[聲母拼音碼]],小韻資料表[[#This Row],[韻母拼音碼]],小韻資料表[[#This Row],[調號]])</f>
        <v>sirk4</v>
      </c>
      <c r="D3643" s="206" t="s">
        <v>12353</v>
      </c>
      <c r="E3643" s="208" t="s">
        <v>1005</v>
      </c>
      <c r="F3643" s="205">
        <v>16</v>
      </c>
      <c r="G3643" s="209" t="s">
        <v>12354</v>
      </c>
      <c r="H3643" s="205">
        <f xml:space="preserve"> LEN(小韻資料表[[#This Row],[小韻字集]])</f>
        <v>16</v>
      </c>
      <c r="I3643" s="205" cm="1">
        <f t="array" ref="I3643" xml:space="preserve"> MATCH(TRUE, ISNUMBER( SEARCH( LEFT(小韻資料表[[#This Row],[切語]],1), 切語上字資料表[切語上字]) ), 0)</f>
        <v>29</v>
      </c>
      <c r="J3643" s="210" t="str" cm="1">
        <f t="array" ref="J3643" xml:space="preserve"> INDEX(切語上字資料表[聲母], 小韻資料表[[#This Row],[上字表識別號]])</f>
        <v>疏</v>
      </c>
      <c r="K3643" s="210" t="str" cm="1">
        <f t="array" ref="K3643" xml:space="preserve"> INDEX(切語上字資料表[聲母拼音碼], 小韻資料表[[#This Row],[上字表識別號]])</f>
        <v>s</v>
      </c>
      <c r="L3643" s="210" t="str" cm="1">
        <f t="array" ref="L3643" xml:space="preserve"> INDEX(切語上字資料表[清濁], 小韻資料表[[#This Row],[上字表識別號]])</f>
        <v>全清</v>
      </c>
      <c r="M3643" s="223" t="str" cm="1">
        <f t="array" ref="M3643" xml:space="preserve"> INDEX(切語上字資料表[發送收], 小韻資料表[[#This Row],[上字表識別號]])</f>
        <v>發聲</v>
      </c>
      <c r="N3643" s="205" cm="1">
        <f t="array" ref="N3643" xml:space="preserve"> MATCH(TRUE, ISNUMBER( SEARCH( RIGHT(小韻資料表[[#This Row],[切語]],1), 切語下字資料表[切語下字]) ), 0)</f>
        <v>276</v>
      </c>
      <c r="O3643" s="207" t="str" cm="1">
        <f t="array" ref="O3643" xml:space="preserve"> INDEX(切語下字資料表[韻母], 小韻資料表[[#This Row],[下字表識別號]])</f>
        <v>麥開2</v>
      </c>
      <c r="P3643" s="207" t="str" cm="1">
        <f t="array" ref="P3643" xml:space="preserve"> INDEX(切語下字資料表[韻母拼音碼], 小韻資料表[[#This Row],[下字表識別號]])</f>
        <v>irk</v>
      </c>
      <c r="Q3643" s="210" t="str" cm="1">
        <f t="array" ref="Q3643" xml:space="preserve"> INDEX(設定表!$C$19:$C$23, INT( LEFT(小韻資料表[[#This Row],[目次編碼]],1) ))</f>
        <v>入</v>
      </c>
      <c r="R3643" s="210">
        <f xml:space="preserve">  INDEX(設定表!$C$8:$C$15, MATCH( (RIGHT(小韻資料表[[#This Row],[清濁]]) &amp; 小韻資料表[[#This Row],[調]]), 設定表!$B$8:$B$15, 0))</f>
        <v>4</v>
      </c>
      <c r="S3643" s="205" t="s">
        <v>309</v>
      </c>
      <c r="T3643" s="205" t="s">
        <v>309</v>
      </c>
      <c r="U3643" s="226" t="s">
        <v>309</v>
      </c>
      <c r="V3643" s="146" t="s">
        <v>309</v>
      </c>
      <c r="X3643" s="135"/>
      <c r="Y3643" s="135"/>
      <c r="AA3643" s="135"/>
      <c r="AB3643" s="134"/>
      <c r="AC3643" s="135"/>
      <c r="AD3643" s="135"/>
      <c r="AH3643" s="135"/>
      <c r="AI3643" s="135"/>
    </row>
    <row r="3644" spans="1:35" ht="31.5">
      <c r="A3644" s="205">
        <v>3640</v>
      </c>
      <c r="B3644" s="206" t="s">
        <v>12355</v>
      </c>
      <c r="C3644" s="207" t="str">
        <f xml:space="preserve"> _xlfn.CONCAT(小韻資料表[[#This Row],[聲母拼音碼]],小韻資料表[[#This Row],[韻母拼音碼]],小韻資料表[[#This Row],[調號]])</f>
        <v>phok4</v>
      </c>
      <c r="D3644" s="206" t="s">
        <v>12356</v>
      </c>
      <c r="E3644" s="208" t="s">
        <v>1005</v>
      </c>
      <c r="F3644" s="205">
        <v>17</v>
      </c>
      <c r="G3644" s="209" t="s">
        <v>12357</v>
      </c>
      <c r="H3644" s="205">
        <f xml:space="preserve"> LEN(小韻資料表[[#This Row],[小韻字集]])</f>
        <v>3</v>
      </c>
      <c r="I3644" s="205" cm="1">
        <f t="array" ref="I3644" xml:space="preserve"> MATCH(TRUE, ISNUMBER( SEARCH( LEFT(小韻資料表[[#This Row],[切語]],1), 切語上字資料表[切語上字]) ), 0)</f>
        <v>14</v>
      </c>
      <c r="J3644" s="210" t="str" cm="1">
        <f t="array" ref="J3644" xml:space="preserve"> INDEX(切語上字資料表[聲母], 小韻資料表[[#This Row],[上字表識別號]])</f>
        <v>滂</v>
      </c>
      <c r="K3644" s="210" t="str" cm="1">
        <f t="array" ref="K3644" xml:space="preserve"> INDEX(切語上字資料表[聲母拼音碼], 小韻資料表[[#This Row],[上字表識別號]])</f>
        <v>ph</v>
      </c>
      <c r="L3644" s="210" t="str" cm="1">
        <f t="array" ref="L3644" xml:space="preserve"> INDEX(切語上字資料表[清濁], 小韻資料表[[#This Row],[上字表識別號]])</f>
        <v>次清</v>
      </c>
      <c r="M3644" s="223" t="str" cm="1">
        <f t="array" ref="M3644" xml:space="preserve"> INDEX(切語上字資料表[發送收], 小韻資料表[[#This Row],[上字表識別號]])</f>
        <v>送氣</v>
      </c>
      <c r="N3644" s="205" cm="1">
        <f t="array" ref="N3644" xml:space="preserve"> MATCH(TRUE, ISNUMBER( SEARCH( RIGHT(小韻資料表[[#This Row],[切語]],1), 切語下字資料表[切語下字]) ), 0)</f>
        <v>280</v>
      </c>
      <c r="O3644" s="207" t="str" cm="1">
        <f t="array" ref="O3644" xml:space="preserve"> INDEX(切語下字資料表[韻母], 小韻資料表[[#This Row],[下字表識別號]])</f>
        <v>麥合2</v>
      </c>
      <c r="P3644" s="207" t="str" cm="1">
        <f t="array" ref="P3644" xml:space="preserve"> INDEX(切語下字資料表[韻母拼音碼], 小韻資料表[[#This Row],[下字表識別號]])</f>
        <v>ok</v>
      </c>
      <c r="Q3644" s="210" t="str" cm="1">
        <f t="array" ref="Q3644" xml:space="preserve"> INDEX(設定表!$C$19:$C$23, INT( LEFT(小韻資料表[[#This Row],[目次編碼]],1) ))</f>
        <v>入</v>
      </c>
      <c r="R3644" s="210">
        <f xml:space="preserve">  INDEX(設定表!$C$8:$C$15, MATCH( (RIGHT(小韻資料表[[#This Row],[清濁]]) &amp; 小韻資料表[[#This Row],[調]]), 設定表!$B$8:$B$15, 0))</f>
        <v>4</v>
      </c>
      <c r="S3644" s="205" t="s">
        <v>309</v>
      </c>
      <c r="T3644" s="205" t="s">
        <v>309</v>
      </c>
      <c r="U3644" s="226" t="s">
        <v>309</v>
      </c>
      <c r="V3644" s="147" t="s">
        <v>309</v>
      </c>
      <c r="X3644" s="135"/>
      <c r="Y3644" s="135"/>
      <c r="AA3644" s="135"/>
      <c r="AB3644" s="134"/>
      <c r="AC3644" s="135"/>
      <c r="AD3644" s="135"/>
      <c r="AH3644" s="135"/>
      <c r="AI3644" s="135"/>
    </row>
    <row r="3645" spans="1:35" ht="31.5">
      <c r="A3645" s="205">
        <v>3641</v>
      </c>
      <c r="B3645" s="206" t="s">
        <v>12358</v>
      </c>
      <c r="C3645" s="207" t="str">
        <f xml:space="preserve"> _xlfn.CONCAT(小韻資料表[[#This Row],[聲母拼音碼]],小韻資料表[[#This Row],[韻母拼音碼]],小韻資料表[[#This Row],[調號]])</f>
        <v>girk8</v>
      </c>
      <c r="D3645" s="206" t="s">
        <v>12359</v>
      </c>
      <c r="E3645" s="208" t="s">
        <v>1005</v>
      </c>
      <c r="F3645" s="205">
        <v>18</v>
      </c>
      <c r="G3645" s="209" t="s">
        <v>12360</v>
      </c>
      <c r="H3645" s="205">
        <f xml:space="preserve"> LEN(小韻資料表[[#This Row],[小韻字集]])</f>
        <v>4</v>
      </c>
      <c r="I3645" s="205" cm="1">
        <f t="array" ref="I3645" xml:space="preserve"> MATCH(TRUE, ISNUMBER( SEARCH( LEFT(小韻資料表[[#This Row],[切語]],1), 切語上字資料表[切語上字]) ), 0)</f>
        <v>4</v>
      </c>
      <c r="J3645" s="210" t="str" cm="1">
        <f t="array" ref="J3645" xml:space="preserve"> INDEX(切語上字資料表[聲母], 小韻資料表[[#This Row],[上字表識別號]])</f>
        <v>疑</v>
      </c>
      <c r="K3645" s="210" t="str" cm="1">
        <f t="array" ref="K3645" xml:space="preserve"> INDEX(切語上字資料表[聲母拼音碼], 小韻資料表[[#This Row],[上字表識別號]])</f>
        <v>g</v>
      </c>
      <c r="L3645" s="210" t="str" cm="1">
        <f t="array" ref="L3645" xml:space="preserve"> INDEX(切語上字資料表[清濁], 小韻資料表[[#This Row],[上字表識別號]])</f>
        <v>次濁</v>
      </c>
      <c r="M3645" s="223" t="str" cm="1">
        <f t="array" ref="M3645" xml:space="preserve"> INDEX(切語上字資料表[發送收], 小韻資料表[[#This Row],[上字表識別號]])</f>
        <v>收聲</v>
      </c>
      <c r="N3645" s="205" cm="1">
        <f t="array" ref="N3645" xml:space="preserve"> MATCH(TRUE, ISNUMBER( SEARCH( RIGHT(小韻資料表[[#This Row],[切語]],1), 切語下字資料表[切語下字]) ), 0)</f>
        <v>276</v>
      </c>
      <c r="O3645" s="207" t="str" cm="1">
        <f t="array" ref="O3645" xml:space="preserve"> INDEX(切語下字資料表[韻母], 小韻資料表[[#This Row],[下字表識別號]])</f>
        <v>麥開2</v>
      </c>
      <c r="P3645" s="207" t="str" cm="1">
        <f t="array" ref="P3645" xml:space="preserve"> INDEX(切語下字資料表[韻母拼音碼], 小韻資料表[[#This Row],[下字表識別號]])</f>
        <v>irk</v>
      </c>
      <c r="Q3645" s="210" t="str" cm="1">
        <f t="array" ref="Q3645" xml:space="preserve"> INDEX(設定表!$C$19:$C$23, INT( LEFT(小韻資料表[[#This Row],[目次編碼]],1) ))</f>
        <v>入</v>
      </c>
      <c r="R3645" s="210">
        <f xml:space="preserve">  INDEX(設定表!$C$8:$C$15, MATCH( (RIGHT(小韻資料表[[#This Row],[清濁]]) &amp; 小韻資料表[[#This Row],[調]]), 設定表!$B$8:$B$15, 0))</f>
        <v>8</v>
      </c>
      <c r="S3645" s="205" t="s">
        <v>309</v>
      </c>
      <c r="T3645" s="205" t="s">
        <v>309</v>
      </c>
      <c r="U3645" s="226" t="s">
        <v>309</v>
      </c>
      <c r="V3645" s="146" t="s">
        <v>309</v>
      </c>
      <c r="X3645" s="135"/>
      <c r="Y3645" s="135"/>
      <c r="AA3645" s="135"/>
      <c r="AB3645" s="134"/>
      <c r="AC3645" s="135"/>
      <c r="AD3645" s="135"/>
      <c r="AH3645" s="135"/>
      <c r="AI3645" s="135"/>
    </row>
    <row r="3646" spans="1:35" ht="31.5">
      <c r="A3646" s="205">
        <v>3642</v>
      </c>
      <c r="B3646" s="206" t="s">
        <v>12361</v>
      </c>
      <c r="C3646" s="207" t="str">
        <f xml:space="preserve"> _xlfn.CONCAT(小韻資料表[[#This Row],[聲母拼音碼]],小韻資料表[[#This Row],[韻母拼音碼]],小韻資料表[[#This Row],[調號]])</f>
        <v>lirk8</v>
      </c>
      <c r="D3646" s="206" t="s">
        <v>12362</v>
      </c>
      <c r="E3646" s="208" t="s">
        <v>1005</v>
      </c>
      <c r="F3646" s="205">
        <v>19</v>
      </c>
      <c r="G3646" s="209" t="s">
        <v>12363</v>
      </c>
      <c r="H3646" s="205">
        <f xml:space="preserve"> LEN(小韻資料表[[#This Row],[小韻字集]])</f>
        <v>3</v>
      </c>
      <c r="I3646" s="205" cm="1">
        <f t="array" ref="I3646" xml:space="preserve"> MATCH(TRUE, ISNUMBER( SEARCH( LEFT(小韻資料表[[#This Row],[切語]],1), 切語上字資料表[切語上字]) ), 0)</f>
        <v>40</v>
      </c>
      <c r="J3646" s="210" t="str" cm="1">
        <f t="array" ref="J3646" xml:space="preserve"> INDEX(切語上字資料表[聲母], 小韻資料表[[#This Row],[上字表識別號]])</f>
        <v>來</v>
      </c>
      <c r="K3646" s="210" t="str" cm="1">
        <f t="array" ref="K3646" xml:space="preserve"> INDEX(切語上字資料表[聲母拼音碼], 小韻資料表[[#This Row],[上字表識別號]])</f>
        <v>l</v>
      </c>
      <c r="L3646" s="210" t="str" cm="1">
        <f t="array" ref="L3646" xml:space="preserve"> INDEX(切語上字資料表[清濁], 小韻資料表[[#This Row],[上字表識別號]])</f>
        <v>次濁</v>
      </c>
      <c r="M3646" s="223" t="str" cm="1">
        <f t="array" ref="M3646" xml:space="preserve"> INDEX(切語上字資料表[發送收], 小韻資料表[[#This Row],[上字表識別號]])</f>
        <v>收聲</v>
      </c>
      <c r="N3646" s="205" cm="1">
        <f t="array" ref="N3646" xml:space="preserve"> MATCH(TRUE, ISNUMBER( SEARCH( RIGHT(小韻資料表[[#This Row],[切語]],1), 切語下字資料表[切語下字]) ), 0)</f>
        <v>276</v>
      </c>
      <c r="O3646" s="207" t="str" cm="1">
        <f t="array" ref="O3646" xml:space="preserve"> INDEX(切語下字資料表[韻母], 小韻資料表[[#This Row],[下字表識別號]])</f>
        <v>麥開2</v>
      </c>
      <c r="P3646" s="207" t="str" cm="1">
        <f t="array" ref="P3646" xml:space="preserve"> INDEX(切語下字資料表[韻母拼音碼], 小韻資料表[[#This Row],[下字表識別號]])</f>
        <v>irk</v>
      </c>
      <c r="Q3646" s="210" t="str" cm="1">
        <f t="array" ref="Q3646" xml:space="preserve"> INDEX(設定表!$C$19:$C$23, INT( LEFT(小韻資料表[[#This Row],[目次編碼]],1) ))</f>
        <v>入</v>
      </c>
      <c r="R3646" s="210">
        <f xml:space="preserve">  INDEX(設定表!$C$8:$C$15, MATCH( (RIGHT(小韻資料表[[#This Row],[清濁]]) &amp; 小韻資料表[[#This Row],[調]]), 設定表!$B$8:$B$15, 0))</f>
        <v>8</v>
      </c>
      <c r="S3646" s="205" t="s">
        <v>309</v>
      </c>
      <c r="T3646" s="205" t="s">
        <v>309</v>
      </c>
      <c r="U3646" s="226" t="s">
        <v>309</v>
      </c>
      <c r="V3646" s="147" t="s">
        <v>309</v>
      </c>
      <c r="X3646" s="135"/>
      <c r="Y3646" s="135"/>
      <c r="AA3646" s="135"/>
      <c r="AB3646" s="134"/>
      <c r="AC3646" s="135"/>
      <c r="AD3646" s="135"/>
      <c r="AH3646" s="135"/>
      <c r="AI3646" s="135"/>
    </row>
    <row r="3647" spans="1:35" ht="31.5">
      <c r="A3647" s="205">
        <v>3643</v>
      </c>
      <c r="B3647" s="206" t="s">
        <v>12364</v>
      </c>
      <c r="C3647" s="207" t="str">
        <f xml:space="preserve"> _xlfn.CONCAT(小韻資料表[[#This Row],[聲母拼音碼]],小韻資料表[[#This Row],[韻母拼音碼]],小韻資料表[[#This Row],[調號]])</f>
        <v>cok4</v>
      </c>
      <c r="D3647" s="206" t="s">
        <v>12365</v>
      </c>
      <c r="E3647" s="208" t="s">
        <v>1005</v>
      </c>
      <c r="F3647" s="205">
        <v>20</v>
      </c>
      <c r="G3647" s="209" t="s">
        <v>12365</v>
      </c>
      <c r="H3647" s="205">
        <f xml:space="preserve"> LEN(小韻資料表[[#This Row],[小韻字集]])</f>
        <v>1</v>
      </c>
      <c r="I3647" s="205" cm="1">
        <f t="array" ref="I3647" xml:space="preserve"> MATCH(TRUE, ISNUMBER( SEARCH( LEFT(小韻資料表[[#This Row],[切語]],1), 切語上字資料表[切語上字]) ), 0)</f>
        <v>26</v>
      </c>
      <c r="J3647" s="210" t="str" cm="1">
        <f t="array" ref="J3647" xml:space="preserve"> INDEX(切語上字資料表[聲母], 小韻資料表[[#This Row],[上字表識別號]])</f>
        <v>莊</v>
      </c>
      <c r="K3647" s="210" t="str" cm="1">
        <f t="array" ref="K3647" xml:space="preserve"> INDEX(切語上字資料表[聲母拼音碼], 小韻資料表[[#This Row],[上字表識別號]])</f>
        <v>c</v>
      </c>
      <c r="L3647" s="210" t="str" cm="1">
        <f t="array" ref="L3647" xml:space="preserve"> INDEX(切語上字資料表[清濁], 小韻資料表[[#This Row],[上字表識別號]])</f>
        <v>全清</v>
      </c>
      <c r="M3647" s="223" t="str" cm="1">
        <f t="array" ref="M3647" xml:space="preserve"> INDEX(切語上字資料表[發送收], 小韻資料表[[#This Row],[上字表識別號]])</f>
        <v>發聲</v>
      </c>
      <c r="N3647" s="205" cm="1">
        <f t="array" ref="N3647" xml:space="preserve"> MATCH(TRUE, ISNUMBER( SEARCH( RIGHT(小韻資料表[[#This Row],[切語]],1), 切語下字資料表[切語下字]) ), 0)</f>
        <v>280</v>
      </c>
      <c r="O3647" s="207" t="str" cm="1">
        <f t="array" ref="O3647" xml:space="preserve"> INDEX(切語下字資料表[韻母], 小韻資料表[[#This Row],[下字表識別號]])</f>
        <v>麥合2</v>
      </c>
      <c r="P3647" s="207" t="str" cm="1">
        <f t="array" ref="P3647" xml:space="preserve"> INDEX(切語下字資料表[韻母拼音碼], 小韻資料表[[#This Row],[下字表識別號]])</f>
        <v>ok</v>
      </c>
      <c r="Q3647" s="210" t="str" cm="1">
        <f t="array" ref="Q3647" xml:space="preserve"> INDEX(設定表!$C$19:$C$23, INT( LEFT(小韻資料表[[#This Row],[目次編碼]],1) ))</f>
        <v>入</v>
      </c>
      <c r="R3647" s="210">
        <f xml:space="preserve">  INDEX(設定表!$C$8:$C$15, MATCH( (RIGHT(小韻資料表[[#This Row],[清濁]]) &amp; 小韻資料表[[#This Row],[調]]), 設定表!$B$8:$B$15, 0))</f>
        <v>4</v>
      </c>
      <c r="S3647" s="205" t="s">
        <v>309</v>
      </c>
      <c r="T3647" s="205" t="s">
        <v>309</v>
      </c>
      <c r="U3647" s="226" t="s">
        <v>309</v>
      </c>
      <c r="V3647" s="146" t="s">
        <v>309</v>
      </c>
      <c r="X3647" s="135"/>
      <c r="Y3647" s="135"/>
      <c r="AA3647" s="135"/>
      <c r="AB3647" s="134"/>
      <c r="AC3647" s="135"/>
      <c r="AD3647" s="135"/>
      <c r="AH3647" s="135"/>
      <c r="AI3647" s="135"/>
    </row>
    <row r="3648" spans="1:35" ht="31.5">
      <c r="A3648" s="205">
        <v>3644</v>
      </c>
      <c r="B3648" s="206" t="s">
        <v>12366</v>
      </c>
      <c r="C3648" s="207" t="str">
        <f xml:space="preserve"> _xlfn.CONCAT(小韻資料表[[#This Row],[聲母拼音碼]],小韻資料表[[#This Row],[韻母拼音碼]],小韻資料表[[#This Row],[調號]])</f>
        <v>sok4</v>
      </c>
      <c r="D3648" s="206" t="s">
        <v>12367</v>
      </c>
      <c r="E3648" s="208" t="s">
        <v>1005</v>
      </c>
      <c r="F3648" s="205">
        <v>21</v>
      </c>
      <c r="G3648" s="209" t="s">
        <v>12367</v>
      </c>
      <c r="H3648" s="205">
        <f xml:space="preserve"> LEN(小韻資料表[[#This Row],[小韻字集]])</f>
        <v>2</v>
      </c>
      <c r="I3648" s="205" cm="1">
        <f t="array" ref="I3648" xml:space="preserve"> MATCH(TRUE, ISNUMBER( SEARCH( LEFT(小韻資料表[[#This Row],[切語]],1), 切語上字資料表[切語上字]) ), 0)</f>
        <v>29</v>
      </c>
      <c r="J3648" s="210" t="str" cm="1">
        <f t="array" ref="J3648" xml:space="preserve"> INDEX(切語上字資料表[聲母], 小韻資料表[[#This Row],[上字表識別號]])</f>
        <v>疏</v>
      </c>
      <c r="K3648" s="210" t="str" cm="1">
        <f t="array" ref="K3648" xml:space="preserve"> INDEX(切語上字資料表[聲母拼音碼], 小韻資料表[[#This Row],[上字表識別號]])</f>
        <v>s</v>
      </c>
      <c r="L3648" s="210" t="str" cm="1">
        <f t="array" ref="L3648" xml:space="preserve"> INDEX(切語上字資料表[清濁], 小韻資料表[[#This Row],[上字表識別號]])</f>
        <v>全清</v>
      </c>
      <c r="M3648" s="223" t="str" cm="1">
        <f t="array" ref="M3648" xml:space="preserve"> INDEX(切語上字資料表[發送收], 小韻資料表[[#This Row],[上字表識別號]])</f>
        <v>發聲</v>
      </c>
      <c r="N3648" s="205" cm="1">
        <f t="array" ref="N3648" xml:space="preserve"> MATCH(TRUE, ISNUMBER( SEARCH( RIGHT(小韻資料表[[#This Row],[切語]],1), 切語下字資料表[切語下字]) ), 0)</f>
        <v>280</v>
      </c>
      <c r="O3648" s="207" t="str" cm="1">
        <f t="array" ref="O3648" xml:space="preserve"> INDEX(切語下字資料表[韻母], 小韻資料表[[#This Row],[下字表識別號]])</f>
        <v>麥合2</v>
      </c>
      <c r="P3648" s="207" t="str" cm="1">
        <f t="array" ref="P3648" xml:space="preserve"> INDEX(切語下字資料表[韻母拼音碼], 小韻資料表[[#This Row],[下字表識別號]])</f>
        <v>ok</v>
      </c>
      <c r="Q3648" s="210" t="str" cm="1">
        <f t="array" ref="Q3648" xml:space="preserve"> INDEX(設定表!$C$19:$C$23, INT( LEFT(小韻資料表[[#This Row],[目次編碼]],1) ))</f>
        <v>入</v>
      </c>
      <c r="R3648" s="210">
        <f xml:space="preserve">  INDEX(設定表!$C$8:$C$15, MATCH( (RIGHT(小韻資料表[[#This Row],[清濁]]) &amp; 小韻資料表[[#This Row],[調]]), 設定表!$B$8:$B$15, 0))</f>
        <v>4</v>
      </c>
      <c r="S3648" s="205" t="s">
        <v>309</v>
      </c>
      <c r="T3648" s="205" t="s">
        <v>309</v>
      </c>
      <c r="U3648" s="226" t="s">
        <v>309</v>
      </c>
      <c r="V3648" s="147" t="s">
        <v>309</v>
      </c>
      <c r="X3648" s="135"/>
      <c r="Y3648" s="135"/>
      <c r="AA3648" s="135"/>
      <c r="AB3648" s="134"/>
      <c r="AC3648" s="135"/>
      <c r="AD3648" s="135"/>
      <c r="AH3648" s="135"/>
      <c r="AI3648" s="135"/>
    </row>
    <row r="3649" spans="1:35" ht="31.5">
      <c r="A3649" s="205">
        <v>3645</v>
      </c>
      <c r="B3649" s="206" t="s">
        <v>12368</v>
      </c>
      <c r="C3649" s="207" t="str">
        <f xml:space="preserve"> _xlfn.CONCAT(小韻資料表[[#This Row],[聲母拼音碼]],小韻資料表[[#This Row],[韻母拼音碼]],小韻資料表[[#This Row],[調號]])</f>
        <v>khok8</v>
      </c>
      <c r="D3649" s="206" t="s">
        <v>12369</v>
      </c>
      <c r="E3649" s="208" t="s">
        <v>1005</v>
      </c>
      <c r="F3649" s="205">
        <v>22</v>
      </c>
      <c r="G3649" s="209" t="s">
        <v>12369</v>
      </c>
      <c r="H3649" s="205">
        <f xml:space="preserve"> LEN(小韻資料表[[#This Row],[小韻字集]])</f>
        <v>2</v>
      </c>
      <c r="I3649" s="205" cm="1">
        <f t="array" ref="I3649" xml:space="preserve"> MATCH(TRUE, ISNUMBER( SEARCH( LEFT(小韻資料表[[#This Row],[切語]],1), 切語上字資料表[切語上字]) ), 0)</f>
        <v>3</v>
      </c>
      <c r="J3649" s="210" t="str" cm="1">
        <f t="array" ref="J3649" xml:space="preserve"> INDEX(切語上字資料表[聲母], 小韻資料表[[#This Row],[上字表識別號]])</f>
        <v>群</v>
      </c>
      <c r="K3649" s="210" t="str" cm="1">
        <f t="array" ref="K3649" xml:space="preserve"> INDEX(切語上字資料表[聲母拼音碼], 小韻資料表[[#This Row],[上字表識別號]])</f>
        <v>kh</v>
      </c>
      <c r="L3649" s="210" t="str" cm="1">
        <f t="array" ref="L3649" xml:space="preserve"> INDEX(切語上字資料表[清濁], 小韻資料表[[#This Row],[上字表識別號]])</f>
        <v>全濁</v>
      </c>
      <c r="M3649" s="223" cm="1">
        <f t="array" ref="M3649" xml:space="preserve"> INDEX(切語上字資料表[發送收], 小韻資料表[[#This Row],[上字表識別號]])</f>
        <v>0</v>
      </c>
      <c r="N3649" s="205" cm="1">
        <f t="array" ref="N3649" xml:space="preserve"> MATCH(TRUE, ISNUMBER( SEARCH( RIGHT(小韻資料表[[#This Row],[切語]],1), 切語下字資料表[切語下字]) ), 0)</f>
        <v>280</v>
      </c>
      <c r="O3649" s="207" t="str" cm="1">
        <f t="array" ref="O3649" xml:space="preserve"> INDEX(切語下字資料表[韻母], 小韻資料表[[#This Row],[下字表識別號]])</f>
        <v>麥合2</v>
      </c>
      <c r="P3649" s="207" t="str" cm="1">
        <f t="array" ref="P3649" xml:space="preserve"> INDEX(切語下字資料表[韻母拼音碼], 小韻資料表[[#This Row],[下字表識別號]])</f>
        <v>ok</v>
      </c>
      <c r="Q3649" s="210" t="str" cm="1">
        <f t="array" ref="Q3649" xml:space="preserve"> INDEX(設定表!$C$19:$C$23, INT( LEFT(小韻資料表[[#This Row],[目次編碼]],1) ))</f>
        <v>入</v>
      </c>
      <c r="R3649" s="210">
        <f xml:space="preserve">  INDEX(設定表!$C$8:$C$15, MATCH( (RIGHT(小韻資料表[[#This Row],[清濁]]) &amp; 小韻資料表[[#This Row],[調]]), 設定表!$B$8:$B$15, 0))</f>
        <v>8</v>
      </c>
      <c r="S3649" s="205" t="s">
        <v>309</v>
      </c>
      <c r="T3649" s="205" t="s">
        <v>309</v>
      </c>
      <c r="U3649" s="226" t="s">
        <v>309</v>
      </c>
      <c r="V3649" s="146" t="s">
        <v>309</v>
      </c>
      <c r="X3649" s="135"/>
      <c r="Y3649" s="135"/>
      <c r="AA3649" s="135"/>
      <c r="AB3649" s="134"/>
      <c r="AC3649" s="135"/>
      <c r="AD3649" s="135"/>
      <c r="AH3649" s="135"/>
      <c r="AI3649" s="135"/>
    </row>
    <row r="3650" spans="1:35" ht="31.5">
      <c r="A3650" s="205">
        <v>3646</v>
      </c>
      <c r="B3650" s="206" t="s">
        <v>12370</v>
      </c>
      <c r="C3650" s="207" t="str">
        <f xml:space="preserve"> _xlfn.CONCAT(小韻資料表[[#This Row],[聲母拼音碼]],小韻資料表[[#This Row],[韻母拼音碼]],小韻資料表[[#This Row],[調號]])</f>
        <v>nirk8</v>
      </c>
      <c r="D3650" s="206" t="s">
        <v>12371</v>
      </c>
      <c r="E3650" s="208" t="s">
        <v>1005</v>
      </c>
      <c r="F3650" s="205">
        <v>23</v>
      </c>
      <c r="G3650" s="209" t="s">
        <v>12372</v>
      </c>
      <c r="H3650" s="205">
        <f xml:space="preserve"> LEN(小韻資料表[[#This Row],[小韻字集]])</f>
        <v>3</v>
      </c>
      <c r="I3650" s="205" cm="1">
        <f t="array" ref="I3650" xml:space="preserve"> MATCH(TRUE, ISNUMBER( SEARCH( LEFT(小韻資料表[[#This Row],[切語]],1), 切語上字資料表[切語上字]) ), 0)</f>
        <v>12</v>
      </c>
      <c r="J3650" s="210" t="str" cm="1">
        <f t="array" ref="J3650" xml:space="preserve"> INDEX(切語上字資料表[聲母], 小韻資料表[[#This Row],[上字表識別號]])</f>
        <v>娘</v>
      </c>
      <c r="K3650" s="210" t="str" cm="1">
        <f t="array" ref="K3650" xml:space="preserve"> INDEX(切語上字資料表[聲母拼音碼], 小韻資料表[[#This Row],[上字表識別號]])</f>
        <v>n</v>
      </c>
      <c r="L3650" s="210" t="str" cm="1">
        <f t="array" ref="L3650" xml:space="preserve"> INDEX(切語上字資料表[清濁], 小韻資料表[[#This Row],[上字表識別號]])</f>
        <v>次濁</v>
      </c>
      <c r="M3650" s="223" t="str" cm="1">
        <f t="array" ref="M3650" xml:space="preserve"> INDEX(切語上字資料表[發送收], 小韻資料表[[#This Row],[上字表識別號]])</f>
        <v>收聲</v>
      </c>
      <c r="N3650" s="205" cm="1">
        <f t="array" ref="N3650" xml:space="preserve"> MATCH(TRUE, ISNUMBER( SEARCH( RIGHT(小韻資料表[[#This Row],[切語]],1), 切語下字資料表[切語下字]) ), 0)</f>
        <v>276</v>
      </c>
      <c r="O3650" s="207" t="str" cm="1">
        <f t="array" ref="O3650" xml:space="preserve"> INDEX(切語下字資料表[韻母], 小韻資料表[[#This Row],[下字表識別號]])</f>
        <v>麥開2</v>
      </c>
      <c r="P3650" s="207" t="str" cm="1">
        <f t="array" ref="P3650" xml:space="preserve"> INDEX(切語下字資料表[韻母拼音碼], 小韻資料表[[#This Row],[下字表識別號]])</f>
        <v>irk</v>
      </c>
      <c r="Q3650" s="210" t="str" cm="1">
        <f t="array" ref="Q3650" xml:space="preserve"> INDEX(設定表!$C$19:$C$23, INT( LEFT(小韻資料表[[#This Row],[目次編碼]],1) ))</f>
        <v>入</v>
      </c>
      <c r="R3650" s="210">
        <f xml:space="preserve">  INDEX(設定表!$C$8:$C$15, MATCH( (RIGHT(小韻資料表[[#This Row],[清濁]]) &amp; 小韻資料表[[#This Row],[調]]), 設定表!$B$8:$B$15, 0))</f>
        <v>8</v>
      </c>
      <c r="S3650" s="205" t="s">
        <v>309</v>
      </c>
      <c r="T3650" s="205" t="s">
        <v>309</v>
      </c>
      <c r="U3650" s="226" t="s">
        <v>309</v>
      </c>
      <c r="V3650" s="147" t="s">
        <v>309</v>
      </c>
      <c r="X3650" s="135"/>
      <c r="Y3650" s="135"/>
      <c r="AA3650" s="135"/>
      <c r="AB3650" s="134"/>
      <c r="AC3650" s="135"/>
      <c r="AD3650" s="135"/>
      <c r="AH3650" s="135"/>
      <c r="AI3650" s="135"/>
    </row>
    <row r="3651" spans="1:35" ht="31.5">
      <c r="A3651" s="205">
        <v>3647</v>
      </c>
      <c r="B3651" s="206" t="s">
        <v>12373</v>
      </c>
      <c r="C3651" s="207" t="str">
        <f xml:space="preserve"> _xlfn.CONCAT(小韻資料表[[#This Row],[聲母拼音碼]],小韻資料表[[#This Row],[韻母拼音碼]],小韻資料表[[#This Row],[調號]])</f>
        <v>sierk4</v>
      </c>
      <c r="D3651" s="206" t="s">
        <v>1026</v>
      </c>
      <c r="E3651" s="208" t="s">
        <v>1025</v>
      </c>
      <c r="F3651" s="205">
        <v>1</v>
      </c>
      <c r="G3651" s="209" t="s">
        <v>12374</v>
      </c>
      <c r="H3651" s="205">
        <f xml:space="preserve"> LEN(小韻資料表[[#This Row],[小韻字集]])</f>
        <v>17</v>
      </c>
      <c r="I3651" s="205" cm="1">
        <f t="array" ref="I3651" xml:space="preserve"> MATCH(TRUE, ISNUMBER( SEARCH( LEFT(小韻資料表[[#This Row],[切語]],1), 切語上字資料表[切語上字]) ), 0)</f>
        <v>24</v>
      </c>
      <c r="J3651" s="210" t="str" cm="1">
        <f t="array" ref="J3651" xml:space="preserve"> INDEX(切語上字資料表[聲母], 小韻資料表[[#This Row],[上字表識別號]])</f>
        <v>心</v>
      </c>
      <c r="K3651" s="210" t="str" cm="1">
        <f t="array" ref="K3651" xml:space="preserve"> INDEX(切語上字資料表[聲母拼音碼], 小韻資料表[[#This Row],[上字表識別號]])</f>
        <v>s</v>
      </c>
      <c r="L3651" s="210" t="str" cm="1">
        <f t="array" ref="L3651" xml:space="preserve"> INDEX(切語上字資料表[清濁], 小韻資料表[[#This Row],[上字表識別號]])</f>
        <v>全清</v>
      </c>
      <c r="M3651" s="223" t="str" cm="1">
        <f t="array" ref="M3651" xml:space="preserve"> INDEX(切語上字資料表[發送收], 小韻資料表[[#This Row],[上字表識別號]])</f>
        <v>送氣</v>
      </c>
      <c r="N3651" s="205" cm="1">
        <f t="array" ref="N3651" xml:space="preserve"> MATCH(TRUE, ISNUMBER( SEARCH( RIGHT(小韻資料表[[#This Row],[切語]],1), 切語下字資料表[切語下字]) ), 0)</f>
        <v>284</v>
      </c>
      <c r="O3651" s="207" t="str" cm="1">
        <f t="array" ref="O3651" xml:space="preserve"> INDEX(切語下字資料表[韻母], 小韻資料表[[#This Row],[下字表識別號]])</f>
        <v>昔開3</v>
      </c>
      <c r="P3651" s="207" t="str" cm="1">
        <f t="array" ref="P3651" xml:space="preserve"> INDEX(切語下字資料表[韻母拼音碼], 小韻資料表[[#This Row],[下字表識別號]])</f>
        <v>ierk</v>
      </c>
      <c r="Q3651" s="210" t="str" cm="1">
        <f t="array" ref="Q3651" xml:space="preserve"> INDEX(設定表!$C$19:$C$23, INT( LEFT(小韻資料表[[#This Row],[目次編碼]],1) ))</f>
        <v>入</v>
      </c>
      <c r="R3651" s="210">
        <f xml:space="preserve">  INDEX(設定表!$C$8:$C$15, MATCH( (RIGHT(小韻資料表[[#This Row],[清濁]]) &amp; 小韻資料表[[#This Row],[調]]), 設定表!$B$8:$B$15, 0))</f>
        <v>4</v>
      </c>
      <c r="S3651" s="205" t="s">
        <v>309</v>
      </c>
      <c r="T3651" s="205" t="s">
        <v>309</v>
      </c>
      <c r="U3651" s="226" t="s">
        <v>309</v>
      </c>
      <c r="V3651" s="146" t="s">
        <v>309</v>
      </c>
      <c r="X3651" s="135"/>
      <c r="Y3651" s="135"/>
      <c r="AA3651" s="135"/>
      <c r="AB3651" s="134"/>
      <c r="AC3651" s="135"/>
      <c r="AD3651" s="135"/>
      <c r="AH3651" s="135"/>
      <c r="AI3651" s="135"/>
    </row>
    <row r="3652" spans="1:35" ht="63">
      <c r="A3652" s="205">
        <v>3648</v>
      </c>
      <c r="B3652" s="206" t="s">
        <v>12375</v>
      </c>
      <c r="C3652" s="207" t="str">
        <f xml:space="preserve"> _xlfn.CONCAT(小韻資料表[[#This Row],[聲母拼音碼]],小韻資料表[[#This Row],[韻母拼音碼]],小韻資料表[[#This Row],[調號]])</f>
        <v>cierk4</v>
      </c>
      <c r="D3652" s="206" t="s">
        <v>8011</v>
      </c>
      <c r="E3652" s="208" t="s">
        <v>1025</v>
      </c>
      <c r="F3652" s="205">
        <v>2</v>
      </c>
      <c r="G3652" s="209" t="s">
        <v>12376</v>
      </c>
      <c r="H3652" s="205">
        <f xml:space="preserve"> LEN(小韻資料表[[#This Row],[小韻字集]])</f>
        <v>22</v>
      </c>
      <c r="I3652" s="205" cm="1">
        <f t="array" ref="I3652" xml:space="preserve"> MATCH(TRUE, ISNUMBER( SEARCH( LEFT(小韻資料表[[#This Row],[切語]],1), 切語上字資料表[切語上字]) ), 0)</f>
        <v>21</v>
      </c>
      <c r="J3652" s="210" t="str" cm="1">
        <f t="array" ref="J3652" xml:space="preserve"> INDEX(切語上字資料表[聲母], 小韻資料表[[#This Row],[上字表識別號]])</f>
        <v>精</v>
      </c>
      <c r="K3652" s="210" t="str" cm="1">
        <f t="array" ref="K3652" xml:space="preserve"> INDEX(切語上字資料表[聲母拼音碼], 小韻資料表[[#This Row],[上字表識別號]])</f>
        <v>c</v>
      </c>
      <c r="L3652" s="210" t="str" cm="1">
        <f t="array" ref="L3652" xml:space="preserve"> INDEX(切語上字資料表[清濁], 小韻資料表[[#This Row],[上字表識別號]])</f>
        <v>全清</v>
      </c>
      <c r="M3652" s="223" t="str" cm="1">
        <f t="array" ref="M3652" xml:space="preserve"> INDEX(切語上字資料表[發送收], 小韻資料表[[#This Row],[上字表識別號]])</f>
        <v>發聲</v>
      </c>
      <c r="N3652" s="205" cm="1">
        <f t="array" ref="N3652" xml:space="preserve"> MATCH(TRUE, ISNUMBER( SEARCH( RIGHT(小韻資料表[[#This Row],[切語]],1), 切語下字資料表[切語下字]) ), 0)</f>
        <v>284</v>
      </c>
      <c r="O3652" s="207" t="str" cm="1">
        <f t="array" ref="O3652" xml:space="preserve"> INDEX(切語下字資料表[韻母], 小韻資料表[[#This Row],[下字表識別號]])</f>
        <v>昔開3</v>
      </c>
      <c r="P3652" s="207" t="str" cm="1">
        <f t="array" ref="P3652" xml:space="preserve"> INDEX(切語下字資料表[韻母拼音碼], 小韻資料表[[#This Row],[下字表識別號]])</f>
        <v>ierk</v>
      </c>
      <c r="Q3652" s="210" t="str" cm="1">
        <f t="array" ref="Q3652" xml:space="preserve"> INDEX(設定表!$C$19:$C$23, INT( LEFT(小韻資料表[[#This Row],[目次編碼]],1) ))</f>
        <v>入</v>
      </c>
      <c r="R3652" s="210">
        <f xml:space="preserve">  INDEX(設定表!$C$8:$C$15, MATCH( (RIGHT(小韻資料表[[#This Row],[清濁]]) &amp; 小韻資料表[[#This Row],[調]]), 設定表!$B$8:$B$15, 0))</f>
        <v>4</v>
      </c>
      <c r="S3652" s="205" t="s">
        <v>309</v>
      </c>
      <c r="T3652" s="205" t="s">
        <v>309</v>
      </c>
      <c r="U3652" s="226" t="s">
        <v>309</v>
      </c>
      <c r="V3652" s="147" t="s">
        <v>309</v>
      </c>
      <c r="X3652" s="135"/>
      <c r="Y3652" s="135"/>
      <c r="AA3652" s="135"/>
      <c r="AB3652" s="134"/>
      <c r="AC3652" s="135"/>
      <c r="AD3652" s="135"/>
      <c r="AH3652" s="135"/>
      <c r="AI3652" s="135"/>
    </row>
    <row r="3653" spans="1:35" ht="31.5">
      <c r="A3653" s="205">
        <v>3649</v>
      </c>
      <c r="B3653" s="206" t="s">
        <v>12377</v>
      </c>
      <c r="C3653" s="207" t="str">
        <f xml:space="preserve"> _xlfn.CONCAT(小韻資料表[[#This Row],[聲母拼音碼]],小韻資料表[[#This Row],[韻母拼音碼]],小韻資料表[[#This Row],[調號]])</f>
        <v>Øierk4</v>
      </c>
      <c r="D3653" s="206" t="s">
        <v>12378</v>
      </c>
      <c r="E3653" s="208" t="s">
        <v>1025</v>
      </c>
      <c r="F3653" s="205">
        <v>3</v>
      </c>
      <c r="G3653" s="209" t="s">
        <v>12379</v>
      </c>
      <c r="H3653" s="205">
        <f xml:space="preserve"> LEN(小韻資料表[[#This Row],[小韻字集]])</f>
        <v>11</v>
      </c>
      <c r="I3653" s="205" cm="1">
        <f t="array" ref="I3653" xml:space="preserve"> MATCH(TRUE, ISNUMBER( SEARCH( LEFT(小韻資料表[[#This Row],[切語]],1), 切語上字資料表[切語上字]) ), 0)</f>
        <v>35</v>
      </c>
      <c r="J3653" s="210" t="str" cm="1">
        <f t="array" ref="J3653" xml:space="preserve"> INDEX(切語上字資料表[聲母], 小韻資料表[[#This Row],[上字表識別號]])</f>
        <v>影</v>
      </c>
      <c r="K3653" s="210" t="str" cm="1">
        <f t="array" ref="K3653" xml:space="preserve"> INDEX(切語上字資料表[聲母拼音碼], 小韻資料表[[#This Row],[上字表識別號]])</f>
        <v>Ø</v>
      </c>
      <c r="L3653" s="210" t="str" cm="1">
        <f t="array" ref="L3653" xml:space="preserve"> INDEX(切語上字資料表[清濁], 小韻資料表[[#This Row],[上字表識別號]])</f>
        <v>全清</v>
      </c>
      <c r="M3653" s="223" t="str" cm="1">
        <f t="array" ref="M3653" xml:space="preserve"> INDEX(切語上字資料表[發送收], 小韻資料表[[#This Row],[上字表識別號]])</f>
        <v>發聲</v>
      </c>
      <c r="N3653" s="205" cm="1">
        <f t="array" ref="N3653" xml:space="preserve"> MATCH(TRUE, ISNUMBER( SEARCH( RIGHT(小韻資料表[[#This Row],[切語]],1), 切語下字資料表[切語下字]) ), 0)</f>
        <v>284</v>
      </c>
      <c r="O3653" s="207" t="str" cm="1">
        <f t="array" ref="O3653" xml:space="preserve"> INDEX(切語下字資料表[韻母], 小韻資料表[[#This Row],[下字表識別號]])</f>
        <v>昔開3</v>
      </c>
      <c r="P3653" s="207" t="str" cm="1">
        <f t="array" ref="P3653" xml:space="preserve"> INDEX(切語下字資料表[韻母拼音碼], 小韻資料表[[#This Row],[下字表識別號]])</f>
        <v>ierk</v>
      </c>
      <c r="Q3653" s="210" t="str" cm="1">
        <f t="array" ref="Q3653" xml:space="preserve"> INDEX(設定表!$C$19:$C$23, INT( LEFT(小韻資料表[[#This Row],[目次編碼]],1) ))</f>
        <v>入</v>
      </c>
      <c r="R3653" s="210">
        <f xml:space="preserve">  INDEX(設定表!$C$8:$C$15, MATCH( (RIGHT(小韻資料表[[#This Row],[清濁]]) &amp; 小韻資料表[[#This Row],[調]]), 設定表!$B$8:$B$15, 0))</f>
        <v>4</v>
      </c>
      <c r="S3653" s="205" t="s">
        <v>309</v>
      </c>
      <c r="T3653" s="205" t="s">
        <v>309</v>
      </c>
      <c r="U3653" s="226" t="s">
        <v>309</v>
      </c>
      <c r="V3653" s="146" t="s">
        <v>309</v>
      </c>
      <c r="X3653" s="135"/>
      <c r="Y3653" s="135"/>
      <c r="AA3653" s="135"/>
      <c r="AB3653" s="134"/>
      <c r="AC3653" s="135"/>
      <c r="AD3653" s="135"/>
      <c r="AH3653" s="135"/>
      <c r="AI3653" s="135"/>
    </row>
    <row r="3654" spans="1:35" ht="63">
      <c r="A3654" s="205">
        <v>3650</v>
      </c>
      <c r="B3654" s="206" t="s">
        <v>12380</v>
      </c>
      <c r="C3654" s="207" t="str">
        <f xml:space="preserve"> _xlfn.CONCAT(小韻資料表[[#This Row],[聲母拼音碼]],小韻資料表[[#This Row],[韻母拼音碼]],小韻資料表[[#This Row],[調號]])</f>
        <v>Øierk8</v>
      </c>
      <c r="D3654" s="206" t="s">
        <v>12381</v>
      </c>
      <c r="E3654" s="208" t="s">
        <v>1025</v>
      </c>
      <c r="F3654" s="205">
        <v>4</v>
      </c>
      <c r="G3654" s="209" t="s">
        <v>12382</v>
      </c>
      <c r="H3654" s="205">
        <f xml:space="preserve"> LEN(小韻資料表[[#This Row],[小韻字集]])</f>
        <v>38</v>
      </c>
      <c r="I3654" s="205" cm="1">
        <f t="array" ref="I3654" xml:space="preserve"> MATCH(TRUE, ISNUMBER( SEARCH( LEFT(小韻資料表[[#This Row],[切語]],1), 切語上字資料表[切語上字]) ), 0)</f>
        <v>39</v>
      </c>
      <c r="J3654" s="210" t="str" cm="1">
        <f t="array" ref="J3654" xml:space="preserve"> INDEX(切語上字資料表[聲母], 小韻資料表[[#This Row],[上字表識別號]])</f>
        <v>喻</v>
      </c>
      <c r="K3654" s="210" t="str" cm="1">
        <f t="array" ref="K3654" xml:space="preserve"> INDEX(切語上字資料表[聲母拼音碼], 小韻資料表[[#This Row],[上字表識別號]])</f>
        <v>Ø</v>
      </c>
      <c r="L3654" s="210" t="str" cm="1">
        <f t="array" ref="L3654" xml:space="preserve"> INDEX(切語上字資料表[清濁], 小韻資料表[[#This Row],[上字表識別號]])</f>
        <v>次濁</v>
      </c>
      <c r="M3654" s="223" t="str" cm="1">
        <f t="array" ref="M3654" xml:space="preserve"> INDEX(切語上字資料表[發送收], 小韻資料表[[#This Row],[上字表識別號]])</f>
        <v>發聲</v>
      </c>
      <c r="N3654" s="205" cm="1">
        <f t="array" ref="N3654" xml:space="preserve"> MATCH(TRUE, ISNUMBER( SEARCH( RIGHT(小韻資料表[[#This Row],[切語]],1), 切語下字資料表[切語下字]) ), 0)</f>
        <v>284</v>
      </c>
      <c r="O3654" s="207" t="str" cm="1">
        <f t="array" ref="O3654" xml:space="preserve"> INDEX(切語下字資料表[韻母], 小韻資料表[[#This Row],[下字表識別號]])</f>
        <v>昔開3</v>
      </c>
      <c r="P3654" s="207" t="str" cm="1">
        <f t="array" ref="P3654" xml:space="preserve"> INDEX(切語下字資料表[韻母拼音碼], 小韻資料表[[#This Row],[下字表識別號]])</f>
        <v>ierk</v>
      </c>
      <c r="Q3654" s="210" t="str" cm="1">
        <f t="array" ref="Q3654" xml:space="preserve"> INDEX(設定表!$C$19:$C$23, INT( LEFT(小韻資料表[[#This Row],[目次編碼]],1) ))</f>
        <v>入</v>
      </c>
      <c r="R3654" s="210">
        <f xml:space="preserve">  INDEX(設定表!$C$8:$C$15, MATCH( (RIGHT(小韻資料表[[#This Row],[清濁]]) &amp; 小韻資料表[[#This Row],[調]]), 設定表!$B$8:$B$15, 0))</f>
        <v>8</v>
      </c>
      <c r="S3654" s="205" t="s">
        <v>309</v>
      </c>
      <c r="T3654" s="205" t="s">
        <v>309</v>
      </c>
      <c r="U3654" s="226" t="s">
        <v>12383</v>
      </c>
      <c r="V3654" s="147" t="s">
        <v>309</v>
      </c>
      <c r="X3654" s="135"/>
      <c r="Y3654" s="135"/>
      <c r="AA3654" s="135"/>
      <c r="AB3654" s="134"/>
      <c r="AC3654" s="135"/>
      <c r="AD3654" s="135"/>
      <c r="AH3654" s="135"/>
      <c r="AI3654" s="135"/>
    </row>
    <row r="3655" spans="1:35" ht="31.5">
      <c r="A3655" s="205">
        <v>3651</v>
      </c>
      <c r="B3655" s="206" t="s">
        <v>12384</v>
      </c>
      <c r="C3655" s="207" t="str">
        <f xml:space="preserve"> _xlfn.CONCAT(小韻資料表[[#This Row],[聲母拼音碼]],小韻資料表[[#This Row],[韻母拼音碼]],小韻資料表[[#This Row],[調號]])</f>
        <v>sierk4</v>
      </c>
      <c r="D3655" s="206" t="s">
        <v>12385</v>
      </c>
      <c r="E3655" s="208" t="s">
        <v>1025</v>
      </c>
      <c r="F3655" s="205">
        <v>5</v>
      </c>
      <c r="G3655" s="209" t="s">
        <v>12386</v>
      </c>
      <c r="H3655" s="205">
        <f xml:space="preserve"> LEN(小韻資料表[[#This Row],[小韻字集]])</f>
        <v>20</v>
      </c>
      <c r="I3655" s="205" cm="1">
        <f t="array" ref="I3655" xml:space="preserve"> MATCH(TRUE, ISNUMBER( SEARCH( LEFT(小韻資料表[[#This Row],[切語]],1), 切語上字資料表[切語上字]) ), 0)</f>
        <v>33</v>
      </c>
      <c r="J3655" s="210" t="str" cm="1">
        <f t="array" ref="J3655" xml:space="preserve"> INDEX(切語上字資料表[聲母], 小韻資料表[[#This Row],[上字表識別號]])</f>
        <v>審</v>
      </c>
      <c r="K3655" s="210" t="str" cm="1">
        <f t="array" ref="K3655" xml:space="preserve"> INDEX(切語上字資料表[聲母拼音碼], 小韻資料表[[#This Row],[上字表識別號]])</f>
        <v>s</v>
      </c>
      <c r="L3655" s="210" t="str" cm="1">
        <f t="array" ref="L3655" xml:space="preserve"> INDEX(切語上字資料表[清濁], 小韻資料表[[#This Row],[上字表識別號]])</f>
        <v>全清</v>
      </c>
      <c r="M3655" s="223" t="str" cm="1">
        <f t="array" ref="M3655" xml:space="preserve"> INDEX(切語上字資料表[發送收], 小韻資料表[[#This Row],[上字表識別號]])</f>
        <v>送氣</v>
      </c>
      <c r="N3655" s="205" cm="1">
        <f t="array" ref="N3655" xml:space="preserve"> MATCH(TRUE, ISNUMBER( SEARCH( RIGHT(小韻資料表[[#This Row],[切語]],1), 切語下字資料表[切語下字]) ), 0)</f>
        <v>284</v>
      </c>
      <c r="O3655" s="207" t="str" cm="1">
        <f t="array" ref="O3655" xml:space="preserve"> INDEX(切語下字資料表[韻母], 小韻資料表[[#This Row],[下字表識別號]])</f>
        <v>昔開3</v>
      </c>
      <c r="P3655" s="207" t="str" cm="1">
        <f t="array" ref="P3655" xml:space="preserve"> INDEX(切語下字資料表[韻母拼音碼], 小韻資料表[[#This Row],[下字表識別號]])</f>
        <v>ierk</v>
      </c>
      <c r="Q3655" s="210" t="str" cm="1">
        <f t="array" ref="Q3655" xml:space="preserve"> INDEX(設定表!$C$19:$C$23, INT( LEFT(小韻資料表[[#This Row],[目次編碼]],1) ))</f>
        <v>入</v>
      </c>
      <c r="R3655" s="210">
        <f xml:space="preserve">  INDEX(設定表!$C$8:$C$15, MATCH( (RIGHT(小韻資料表[[#This Row],[清濁]]) &amp; 小韻資料表[[#This Row],[調]]), 設定表!$B$8:$B$15, 0))</f>
        <v>4</v>
      </c>
      <c r="S3655" s="205" t="s">
        <v>309</v>
      </c>
      <c r="T3655" s="205" t="s">
        <v>309</v>
      </c>
      <c r="U3655" s="226" t="s">
        <v>12387</v>
      </c>
      <c r="V3655" s="146" t="s">
        <v>309</v>
      </c>
      <c r="X3655" s="135"/>
      <c r="Y3655" s="135"/>
      <c r="AA3655" s="135"/>
      <c r="AB3655" s="134"/>
      <c r="AC3655" s="135"/>
      <c r="AD3655" s="135"/>
      <c r="AH3655" s="135"/>
      <c r="AI3655" s="135"/>
    </row>
    <row r="3656" spans="1:35" ht="31.5">
      <c r="A3656" s="205">
        <v>3652</v>
      </c>
      <c r="B3656" s="206" t="s">
        <v>12388</v>
      </c>
      <c r="C3656" s="207" t="str">
        <f xml:space="preserve"> _xlfn.CONCAT(小韻資料表[[#This Row],[聲母拼音碼]],小韻資料表[[#This Row],[韻母拼音碼]],小韻資料表[[#This Row],[調號]])</f>
        <v>chierk4</v>
      </c>
      <c r="D3656" s="206" t="s">
        <v>12389</v>
      </c>
      <c r="E3656" s="208" t="s">
        <v>1025</v>
      </c>
      <c r="F3656" s="205">
        <v>6</v>
      </c>
      <c r="G3656" s="209" t="s">
        <v>12390</v>
      </c>
      <c r="H3656" s="205">
        <f xml:space="preserve"> LEN(小韻資料表[[#This Row],[小韻字集]])</f>
        <v>13</v>
      </c>
      <c r="I3656" s="205" cm="1">
        <f t="array" ref="I3656" xml:space="preserve"> MATCH(TRUE, ISNUMBER( SEARCH( LEFT(小韻資料表[[#This Row],[切語]],1), 切語上字資料表[切語上字]) ), 0)</f>
        <v>31</v>
      </c>
      <c r="J3656" s="210" t="str" cm="1">
        <f t="array" ref="J3656" xml:space="preserve"> INDEX(切語上字資料表[聲母], 小韻資料表[[#This Row],[上字表識別號]])</f>
        <v>穿</v>
      </c>
      <c r="K3656" s="210" t="str" cm="1">
        <f t="array" ref="K3656" xml:space="preserve"> INDEX(切語上字資料表[聲母拼音碼], 小韻資料表[[#This Row],[上字表識別號]])</f>
        <v>ch</v>
      </c>
      <c r="L3656" s="210" t="str" cm="1">
        <f t="array" ref="L3656" xml:space="preserve"> INDEX(切語上字資料表[清濁], 小韻資料表[[#This Row],[上字表識別號]])</f>
        <v>次清</v>
      </c>
      <c r="M3656" s="223" t="str" cm="1">
        <f t="array" ref="M3656" xml:space="preserve"> INDEX(切語上字資料表[發送收], 小韻資料表[[#This Row],[上字表識別號]])</f>
        <v>送氣</v>
      </c>
      <c r="N3656" s="205" cm="1">
        <f t="array" ref="N3656" xml:space="preserve"> MATCH(TRUE, ISNUMBER( SEARCH( RIGHT(小韻資料表[[#This Row],[切語]],1), 切語下字資料表[切語下字]) ), 0)</f>
        <v>284</v>
      </c>
      <c r="O3656" s="207" t="str" cm="1">
        <f t="array" ref="O3656" xml:space="preserve"> INDEX(切語下字資料表[韻母], 小韻資料表[[#This Row],[下字表識別號]])</f>
        <v>昔開3</v>
      </c>
      <c r="P3656" s="207" t="str" cm="1">
        <f t="array" ref="P3656" xml:space="preserve"> INDEX(切語下字資料表[韻母拼音碼], 小韻資料表[[#This Row],[下字表識別號]])</f>
        <v>ierk</v>
      </c>
      <c r="Q3656" s="210" t="str" cm="1">
        <f t="array" ref="Q3656" xml:space="preserve"> INDEX(設定表!$C$19:$C$23, INT( LEFT(小韻資料表[[#This Row],[目次編碼]],1) ))</f>
        <v>入</v>
      </c>
      <c r="R3656" s="210">
        <f xml:space="preserve">  INDEX(設定表!$C$8:$C$15, MATCH( (RIGHT(小韻資料表[[#This Row],[清濁]]) &amp; 小韻資料表[[#This Row],[調]]), 設定表!$B$8:$B$15, 0))</f>
        <v>4</v>
      </c>
      <c r="S3656" s="205" t="s">
        <v>309</v>
      </c>
      <c r="T3656" s="205" t="s">
        <v>309</v>
      </c>
      <c r="U3656" s="226" t="s">
        <v>309</v>
      </c>
      <c r="V3656" s="147" t="s">
        <v>309</v>
      </c>
      <c r="X3656" s="135"/>
      <c r="Y3656" s="135"/>
      <c r="AA3656" s="135"/>
      <c r="AB3656" s="134"/>
      <c r="AC3656" s="135"/>
      <c r="AD3656" s="135"/>
      <c r="AH3656" s="135"/>
      <c r="AI3656" s="135"/>
    </row>
    <row r="3657" spans="1:35" ht="31.5">
      <c r="A3657" s="205">
        <v>3653</v>
      </c>
      <c r="B3657" s="206" t="s">
        <v>12391</v>
      </c>
      <c r="C3657" s="207" t="str">
        <f xml:space="preserve"> _xlfn.CONCAT(小韻資料表[[#This Row],[聲母拼音碼]],小韻資料表[[#This Row],[韻母拼音碼]],小韻資料表[[#This Row],[調號]])</f>
        <v>sierk8</v>
      </c>
      <c r="D3657" s="206" t="s">
        <v>12392</v>
      </c>
      <c r="E3657" s="208" t="s">
        <v>1025</v>
      </c>
      <c r="F3657" s="205">
        <v>7</v>
      </c>
      <c r="G3657" s="209" t="s">
        <v>12393</v>
      </c>
      <c r="H3657" s="205">
        <f xml:space="preserve"> LEN(小韻資料表[[#This Row],[小韻字集]])</f>
        <v>7</v>
      </c>
      <c r="I3657" s="205" cm="1">
        <f t="array" ref="I3657" xml:space="preserve"> MATCH(TRUE, ISNUMBER( SEARCH( LEFT(小韻資料表[[#This Row],[切語]],1), 切語上字資料表[切語上字]) ), 0)</f>
        <v>34</v>
      </c>
      <c r="J3657" s="210" t="str" cm="1">
        <f t="array" ref="J3657" xml:space="preserve"> INDEX(切語上字資料表[聲母], 小韻資料表[[#This Row],[上字表識別號]])</f>
        <v>禪</v>
      </c>
      <c r="K3657" s="210" t="str" cm="1">
        <f t="array" ref="K3657" xml:space="preserve"> INDEX(切語上字資料表[聲母拼音碼], 小韻資料表[[#This Row],[上字表識別號]])</f>
        <v>s</v>
      </c>
      <c r="L3657" s="210" t="str" cm="1">
        <f t="array" ref="L3657" xml:space="preserve"> INDEX(切語上字資料表[清濁], 小韻資料表[[#This Row],[上字表識別號]])</f>
        <v>全濁</v>
      </c>
      <c r="M3657" s="223" cm="1">
        <f t="array" ref="M3657" xml:space="preserve"> INDEX(切語上字資料表[發送收], 小韻資料表[[#This Row],[上字表識別號]])</f>
        <v>0</v>
      </c>
      <c r="N3657" s="205" cm="1">
        <f t="array" ref="N3657" xml:space="preserve"> MATCH(TRUE, ISNUMBER( SEARCH( RIGHT(小韻資料表[[#This Row],[切語]],1), 切語下字資料表[切語下字]) ), 0)</f>
        <v>284</v>
      </c>
      <c r="O3657" s="207" t="str" cm="1">
        <f t="array" ref="O3657" xml:space="preserve"> INDEX(切語下字資料表[韻母], 小韻資料表[[#This Row],[下字表識別號]])</f>
        <v>昔開3</v>
      </c>
      <c r="P3657" s="207" t="str" cm="1">
        <f t="array" ref="P3657" xml:space="preserve"> INDEX(切語下字資料表[韻母拼音碼], 小韻資料表[[#This Row],[下字表識別號]])</f>
        <v>ierk</v>
      </c>
      <c r="Q3657" s="210" t="str" cm="1">
        <f t="array" ref="Q3657" xml:space="preserve"> INDEX(設定表!$C$19:$C$23, INT( LEFT(小韻資料表[[#This Row],[目次編碼]],1) ))</f>
        <v>入</v>
      </c>
      <c r="R3657" s="210">
        <f xml:space="preserve">  INDEX(設定表!$C$8:$C$15, MATCH( (RIGHT(小韻資料表[[#This Row],[清濁]]) &amp; 小韻資料表[[#This Row],[調]]), 設定表!$B$8:$B$15, 0))</f>
        <v>8</v>
      </c>
      <c r="S3657" s="205" t="s">
        <v>309</v>
      </c>
      <c r="T3657" s="205" t="s">
        <v>309</v>
      </c>
      <c r="U3657" s="226" t="s">
        <v>309</v>
      </c>
      <c r="V3657" s="146" t="s">
        <v>309</v>
      </c>
      <c r="X3657" s="135"/>
      <c r="Y3657" s="135"/>
      <c r="AA3657" s="135"/>
      <c r="AB3657" s="134"/>
      <c r="AC3657" s="135"/>
      <c r="AD3657" s="135"/>
      <c r="AH3657" s="135"/>
      <c r="AI3657" s="135"/>
    </row>
    <row r="3658" spans="1:35" ht="31.5">
      <c r="A3658" s="205">
        <v>3654</v>
      </c>
      <c r="B3658" s="206" t="s">
        <v>12394</v>
      </c>
      <c r="C3658" s="207" t="str">
        <f xml:space="preserve"> _xlfn.CONCAT(小韻資料表[[#This Row],[聲母拼音碼]],小韻資料表[[#This Row],[韻母拼音碼]],小韻資料表[[#This Row],[調號]])</f>
        <v>cierk4</v>
      </c>
      <c r="D3658" s="206" t="s">
        <v>12395</v>
      </c>
      <c r="E3658" s="208" t="s">
        <v>1025</v>
      </c>
      <c r="F3658" s="205">
        <v>8</v>
      </c>
      <c r="G3658" s="209" t="s">
        <v>12396</v>
      </c>
      <c r="H3658" s="205">
        <f xml:space="preserve"> LEN(小韻資料表[[#This Row],[小韻字集]])</f>
        <v>15</v>
      </c>
      <c r="I3658" s="205" cm="1">
        <f t="array" ref="I3658" xml:space="preserve"> MATCH(TRUE, ISNUMBER( SEARCH( LEFT(小韻資料表[[#This Row],[切語]],1), 切語上字資料表[切語上字]) ), 0)</f>
        <v>30</v>
      </c>
      <c r="J3658" s="210" t="str" cm="1">
        <f t="array" ref="J3658" xml:space="preserve"> INDEX(切語上字資料表[聲母], 小韻資料表[[#This Row],[上字表識別號]])</f>
        <v>照</v>
      </c>
      <c r="K3658" s="210" t="str" cm="1">
        <f t="array" ref="K3658" xml:space="preserve"> INDEX(切語上字資料表[聲母拼音碼], 小韻資料表[[#This Row],[上字表識別號]])</f>
        <v>c</v>
      </c>
      <c r="L3658" s="210" t="str" cm="1">
        <f t="array" ref="L3658" xml:space="preserve"> INDEX(切語上字資料表[清濁], 小韻資料表[[#This Row],[上字表識別號]])</f>
        <v>全清</v>
      </c>
      <c r="M3658" s="223" t="str" cm="1">
        <f t="array" ref="M3658" xml:space="preserve"> INDEX(切語上字資料表[發送收], 小韻資料表[[#This Row],[上字表識別號]])</f>
        <v>發聲</v>
      </c>
      <c r="N3658" s="205" cm="1">
        <f t="array" ref="N3658" xml:space="preserve"> MATCH(TRUE, ISNUMBER( SEARCH( RIGHT(小韻資料表[[#This Row],[切語]],1), 切語下字資料表[切語下字]) ), 0)</f>
        <v>284</v>
      </c>
      <c r="O3658" s="207" t="str" cm="1">
        <f t="array" ref="O3658" xml:space="preserve"> INDEX(切語下字資料表[韻母], 小韻資料表[[#This Row],[下字表識別號]])</f>
        <v>昔開3</v>
      </c>
      <c r="P3658" s="207" t="str" cm="1">
        <f t="array" ref="P3658" xml:space="preserve"> INDEX(切語下字資料表[韻母拼音碼], 小韻資料表[[#This Row],[下字表識別號]])</f>
        <v>ierk</v>
      </c>
      <c r="Q3658" s="210" t="str" cm="1">
        <f t="array" ref="Q3658" xml:space="preserve"> INDEX(設定表!$C$19:$C$23, INT( LEFT(小韻資料表[[#This Row],[目次編碼]],1) ))</f>
        <v>入</v>
      </c>
      <c r="R3658" s="210">
        <f xml:space="preserve">  INDEX(設定表!$C$8:$C$15, MATCH( (RIGHT(小韻資料表[[#This Row],[清濁]]) &amp; 小韻資料表[[#This Row],[調]]), 設定表!$B$8:$B$15, 0))</f>
        <v>4</v>
      </c>
      <c r="S3658" s="205" t="s">
        <v>309</v>
      </c>
      <c r="T3658" s="205" t="s">
        <v>309</v>
      </c>
      <c r="U3658" s="226" t="s">
        <v>309</v>
      </c>
      <c r="V3658" s="147" t="s">
        <v>309</v>
      </c>
      <c r="X3658" s="135"/>
      <c r="Y3658" s="135"/>
      <c r="AA3658" s="135"/>
      <c r="AB3658" s="134"/>
      <c r="AC3658" s="135"/>
      <c r="AD3658" s="135"/>
      <c r="AH3658" s="135"/>
      <c r="AI3658" s="135"/>
    </row>
    <row r="3659" spans="1:35" ht="31.5">
      <c r="A3659" s="205">
        <v>3655</v>
      </c>
      <c r="B3659" s="206" t="s">
        <v>12397</v>
      </c>
      <c r="C3659" s="207" t="str">
        <f xml:space="preserve"> _xlfn.CONCAT(小韻資料表[[#This Row],[聲母拼音碼]],小韻資料表[[#This Row],[韻母拼音碼]],小韻資料表[[#This Row],[調號]])</f>
        <v>tierk8</v>
      </c>
      <c r="D3659" s="206" t="s">
        <v>12398</v>
      </c>
      <c r="E3659" s="208" t="s">
        <v>1025</v>
      </c>
      <c r="F3659" s="205">
        <v>9</v>
      </c>
      <c r="G3659" s="209" t="s">
        <v>12399</v>
      </c>
      <c r="H3659" s="205">
        <f xml:space="preserve"> LEN(小韻資料表[[#This Row],[小韻字集]])</f>
        <v>8</v>
      </c>
      <c r="I3659" s="205" cm="1">
        <f t="array" ref="I3659" xml:space="preserve"> MATCH(TRUE, ISNUMBER( SEARCH( LEFT(小韻資料表[[#This Row],[切語]],1), 切語上字資料表[切語上字]) ), 0)</f>
        <v>11</v>
      </c>
      <c r="J3659" s="210" t="str" cm="1">
        <f t="array" ref="J3659" xml:space="preserve"> INDEX(切語上字資料表[聲母], 小韻資料表[[#This Row],[上字表識別號]])</f>
        <v>澄</v>
      </c>
      <c r="K3659" s="210" t="str" cm="1">
        <f t="array" ref="K3659" xml:space="preserve"> INDEX(切語上字資料表[聲母拼音碼], 小韻資料表[[#This Row],[上字表識別號]])</f>
        <v>t</v>
      </c>
      <c r="L3659" s="210" t="str" cm="1">
        <f t="array" ref="L3659" xml:space="preserve"> INDEX(切語上字資料表[清濁], 小韻資料表[[#This Row],[上字表識別號]])</f>
        <v>全濁</v>
      </c>
      <c r="M3659" s="223" cm="1">
        <f t="array" ref="M3659" xml:space="preserve"> INDEX(切語上字資料表[發送收], 小韻資料表[[#This Row],[上字表識別號]])</f>
        <v>0</v>
      </c>
      <c r="N3659" s="205" cm="1">
        <f t="array" ref="N3659" xml:space="preserve"> MATCH(TRUE, ISNUMBER( SEARCH( RIGHT(小韻資料表[[#This Row],[切語]],1), 切語下字資料表[切語下字]) ), 0)</f>
        <v>284</v>
      </c>
      <c r="O3659" s="207" t="str" cm="1">
        <f t="array" ref="O3659" xml:space="preserve"> INDEX(切語下字資料表[韻母], 小韻資料表[[#This Row],[下字表識別號]])</f>
        <v>昔開3</v>
      </c>
      <c r="P3659" s="207" t="str" cm="1">
        <f t="array" ref="P3659" xml:space="preserve"> INDEX(切語下字資料表[韻母拼音碼], 小韻資料表[[#This Row],[下字表識別號]])</f>
        <v>ierk</v>
      </c>
      <c r="Q3659" s="210" t="str" cm="1">
        <f t="array" ref="Q3659" xml:space="preserve"> INDEX(設定表!$C$19:$C$23, INT( LEFT(小韻資料表[[#This Row],[目次編碼]],1) ))</f>
        <v>入</v>
      </c>
      <c r="R3659" s="210">
        <f xml:space="preserve">  INDEX(設定表!$C$8:$C$15, MATCH( (RIGHT(小韻資料表[[#This Row],[清濁]]) &amp; 小韻資料表[[#This Row],[調]]), 設定表!$B$8:$B$15, 0))</f>
        <v>8</v>
      </c>
      <c r="S3659" s="205" t="s">
        <v>309</v>
      </c>
      <c r="T3659" s="205" t="s">
        <v>309</v>
      </c>
      <c r="U3659" s="226" t="s">
        <v>309</v>
      </c>
      <c r="V3659" s="146" t="s">
        <v>309</v>
      </c>
      <c r="X3659" s="135"/>
      <c r="Y3659" s="135"/>
      <c r="AA3659" s="135"/>
      <c r="AB3659" s="134"/>
      <c r="AC3659" s="135"/>
      <c r="AD3659" s="135"/>
      <c r="AH3659" s="135"/>
      <c r="AI3659" s="135"/>
    </row>
    <row r="3660" spans="1:35" ht="31.5">
      <c r="A3660" s="205">
        <v>3656</v>
      </c>
      <c r="B3660" s="206" t="s">
        <v>12400</v>
      </c>
      <c r="C3660" s="207" t="str">
        <f xml:space="preserve"> _xlfn.CONCAT(小韻資料表[[#This Row],[聲母拼音碼]],小韻資料表[[#This Row],[韻母拼音碼]],小韻資料表[[#This Row],[調號]])</f>
        <v>chierk4</v>
      </c>
      <c r="D3660" s="206" t="s">
        <v>12401</v>
      </c>
      <c r="E3660" s="208" t="s">
        <v>1025</v>
      </c>
      <c r="F3660" s="205">
        <v>10</v>
      </c>
      <c r="G3660" s="209" t="s">
        <v>12402</v>
      </c>
      <c r="H3660" s="205">
        <f xml:space="preserve"> LEN(小韻資料表[[#This Row],[小韻字集]])</f>
        <v>10</v>
      </c>
      <c r="I3660" s="205" cm="1">
        <f t="array" ref="I3660" xml:space="preserve"> MATCH(TRUE, ISNUMBER( SEARCH( LEFT(小韻資料表[[#This Row],[切語]],1), 切語上字資料表[切語上字]) ), 0)</f>
        <v>22</v>
      </c>
      <c r="J3660" s="210" t="str" cm="1">
        <f t="array" ref="J3660" xml:space="preserve"> INDEX(切語上字資料表[聲母], 小韻資料表[[#This Row],[上字表識別號]])</f>
        <v>清</v>
      </c>
      <c r="K3660" s="210" t="str" cm="1">
        <f t="array" ref="K3660" xml:space="preserve"> INDEX(切語上字資料表[聲母拼音碼], 小韻資料表[[#This Row],[上字表識別號]])</f>
        <v>ch</v>
      </c>
      <c r="L3660" s="210" t="str" cm="1">
        <f t="array" ref="L3660" xml:space="preserve"> INDEX(切語上字資料表[清濁], 小韻資料表[[#This Row],[上字表識別號]])</f>
        <v>次清</v>
      </c>
      <c r="M3660" s="223" t="str" cm="1">
        <f t="array" ref="M3660" xml:space="preserve"> INDEX(切語上字資料表[發送收], 小韻資料表[[#This Row],[上字表識別號]])</f>
        <v>送氣</v>
      </c>
      <c r="N3660" s="205" cm="1">
        <f t="array" ref="N3660" xml:space="preserve"> MATCH(TRUE, ISNUMBER( SEARCH( RIGHT(小韻資料表[[#This Row],[切語]],1), 切語下字資料表[切語下字]) ), 0)</f>
        <v>268</v>
      </c>
      <c r="O3660" s="207" t="str" cm="1">
        <f t="array" ref="O3660" xml:space="preserve"> INDEX(切語下字資料表[韻母], 小韻資料表[[#This Row],[下字表識別號]])</f>
        <v>陌開3</v>
      </c>
      <c r="P3660" s="207" t="str" cm="1">
        <f t="array" ref="P3660" xml:space="preserve"> INDEX(切語下字資料表[韻母拼音碼], 小韻資料表[[#This Row],[下字表識別號]])</f>
        <v>ierk</v>
      </c>
      <c r="Q3660" s="210" t="str" cm="1">
        <f t="array" ref="Q3660" xml:space="preserve"> INDEX(設定表!$C$19:$C$23, INT( LEFT(小韻資料表[[#This Row],[目次編碼]],1) ))</f>
        <v>入</v>
      </c>
      <c r="R3660" s="210">
        <f xml:space="preserve">  INDEX(設定表!$C$8:$C$15, MATCH( (RIGHT(小韻資料表[[#This Row],[清濁]]) &amp; 小韻資料表[[#This Row],[調]]), 設定表!$B$8:$B$15, 0))</f>
        <v>4</v>
      </c>
      <c r="S3660" s="205" t="s">
        <v>309</v>
      </c>
      <c r="T3660" s="205" t="s">
        <v>309</v>
      </c>
      <c r="U3660" s="226" t="s">
        <v>309</v>
      </c>
      <c r="V3660" s="147" t="s">
        <v>309</v>
      </c>
      <c r="X3660" s="135"/>
      <c r="Y3660" s="135"/>
      <c r="AA3660" s="135"/>
      <c r="AB3660" s="134"/>
      <c r="AC3660" s="135"/>
      <c r="AD3660" s="135"/>
      <c r="AH3660" s="135"/>
      <c r="AI3660" s="135"/>
    </row>
    <row r="3661" spans="1:35" ht="31.5">
      <c r="A3661" s="205">
        <v>3657</v>
      </c>
      <c r="B3661" s="206" t="s">
        <v>12403</v>
      </c>
      <c r="C3661" s="207" t="str">
        <f xml:space="preserve"> _xlfn.CONCAT(小韻資料表[[#This Row],[聲母拼音碼]],小韻資料表[[#This Row],[韻母拼音碼]],小韻資料表[[#This Row],[調號]])</f>
        <v>sierk8</v>
      </c>
      <c r="D3661" s="206" t="s">
        <v>12404</v>
      </c>
      <c r="E3661" s="208" t="s">
        <v>1025</v>
      </c>
      <c r="F3661" s="205">
        <v>11</v>
      </c>
      <c r="G3661" s="209" t="s">
        <v>12405</v>
      </c>
      <c r="H3661" s="205">
        <f xml:space="preserve"> LEN(小韻資料表[[#This Row],[小韻字集]])</f>
        <v>7</v>
      </c>
      <c r="I3661" s="205" cm="1">
        <f t="array" ref="I3661" xml:space="preserve"> MATCH(TRUE, ISNUMBER( SEARCH( LEFT(小韻資料表[[#This Row],[切語]],1), 切語上字資料表[切語上字]) ), 0)</f>
        <v>25</v>
      </c>
      <c r="J3661" s="210" t="str" cm="1">
        <f t="array" ref="J3661" xml:space="preserve"> INDEX(切語上字資料表[聲母], 小韻資料表[[#This Row],[上字表識別號]])</f>
        <v>邪</v>
      </c>
      <c r="K3661" s="210" t="str" cm="1">
        <f t="array" ref="K3661" xml:space="preserve"> INDEX(切語上字資料表[聲母拼音碼], 小韻資料表[[#This Row],[上字表識別號]])</f>
        <v>s</v>
      </c>
      <c r="L3661" s="210" t="str" cm="1">
        <f t="array" ref="L3661" xml:space="preserve"> INDEX(切語上字資料表[清濁], 小韻資料表[[#This Row],[上字表識別號]])</f>
        <v>全濁</v>
      </c>
      <c r="M3661" s="223" t="str" cm="1">
        <f t="array" ref="M3661" xml:space="preserve"> INDEX(切語上字資料表[發送收], 小韻資料表[[#This Row],[上字表識別號]])</f>
        <v>送氣</v>
      </c>
      <c r="N3661" s="205" cm="1">
        <f t="array" ref="N3661" xml:space="preserve"> MATCH(TRUE, ISNUMBER( SEARCH( RIGHT(小韻資料表[[#This Row],[切語]],1), 切語下字資料表[切語下字]) ), 0)</f>
        <v>284</v>
      </c>
      <c r="O3661" s="207" t="str" cm="1">
        <f t="array" ref="O3661" xml:space="preserve"> INDEX(切語下字資料表[韻母], 小韻資料表[[#This Row],[下字表識別號]])</f>
        <v>昔開3</v>
      </c>
      <c r="P3661" s="207" t="str" cm="1">
        <f t="array" ref="P3661" xml:space="preserve"> INDEX(切語下字資料表[韻母拼音碼], 小韻資料表[[#This Row],[下字表識別號]])</f>
        <v>ierk</v>
      </c>
      <c r="Q3661" s="210" t="str" cm="1">
        <f t="array" ref="Q3661" xml:space="preserve"> INDEX(設定表!$C$19:$C$23, INT( LEFT(小韻資料表[[#This Row],[目次編碼]],1) ))</f>
        <v>入</v>
      </c>
      <c r="R3661" s="210">
        <f xml:space="preserve">  INDEX(設定表!$C$8:$C$15, MATCH( (RIGHT(小韻資料表[[#This Row],[清濁]]) &amp; 小韻資料表[[#This Row],[調]]), 設定表!$B$8:$B$15, 0))</f>
        <v>8</v>
      </c>
      <c r="S3661" s="205" t="s">
        <v>309</v>
      </c>
      <c r="T3661" s="205" t="s">
        <v>309</v>
      </c>
      <c r="U3661" s="226" t="s">
        <v>309</v>
      </c>
      <c r="V3661" s="146" t="s">
        <v>309</v>
      </c>
      <c r="X3661" s="135"/>
      <c r="Y3661" s="135"/>
      <c r="AA3661" s="135"/>
      <c r="AB3661" s="134"/>
      <c r="AC3661" s="135"/>
      <c r="AD3661" s="135"/>
      <c r="AH3661" s="135"/>
      <c r="AI3661" s="135"/>
    </row>
    <row r="3662" spans="1:35" ht="31.5">
      <c r="A3662" s="205">
        <v>3658</v>
      </c>
      <c r="B3662" s="206" t="s">
        <v>12406</v>
      </c>
      <c r="C3662" s="207" t="str">
        <f xml:space="preserve"> _xlfn.CONCAT(小韻資料表[[#This Row],[聲母拼音碼]],小韻資料表[[#This Row],[韻母拼音碼]],小韻資料表[[#This Row],[調號]])</f>
        <v>cierk8</v>
      </c>
      <c r="D3662" s="206" t="s">
        <v>12407</v>
      </c>
      <c r="E3662" s="208" t="s">
        <v>1025</v>
      </c>
      <c r="F3662" s="205">
        <v>12</v>
      </c>
      <c r="G3662" s="209" t="s">
        <v>12408</v>
      </c>
      <c r="H3662" s="205">
        <f xml:space="preserve"> LEN(小韻資料表[[#This Row],[小韻字集]])</f>
        <v>14</v>
      </c>
      <c r="I3662" s="205" cm="1">
        <f t="array" ref="I3662" xml:space="preserve"> MATCH(TRUE, ISNUMBER( SEARCH( LEFT(小韻資料表[[#This Row],[切語]],1), 切語上字資料表[切語上字]) ), 0)</f>
        <v>23</v>
      </c>
      <c r="J3662" s="210" t="str" cm="1">
        <f t="array" ref="J3662" xml:space="preserve"> INDEX(切語上字資料表[聲母], 小韻資料表[[#This Row],[上字表識別號]])</f>
        <v>從</v>
      </c>
      <c r="K3662" s="210" t="str" cm="1">
        <f t="array" ref="K3662" xml:space="preserve"> INDEX(切語上字資料表[聲母拼音碼], 小韻資料表[[#This Row],[上字表識別號]])</f>
        <v>c</v>
      </c>
      <c r="L3662" s="210" t="str" cm="1">
        <f t="array" ref="L3662" xml:space="preserve"> INDEX(切語上字資料表[清濁], 小韻資料表[[#This Row],[上字表識別號]])</f>
        <v>全濁</v>
      </c>
      <c r="M3662" s="223" cm="1">
        <f t="array" ref="M3662" xml:space="preserve"> INDEX(切語上字資料表[發送收], 小韻資料表[[#This Row],[上字表識別號]])</f>
        <v>0</v>
      </c>
      <c r="N3662" s="205" cm="1">
        <f t="array" ref="N3662" xml:space="preserve"> MATCH(TRUE, ISNUMBER( SEARCH( RIGHT(小韻資料表[[#This Row],[切語]],1), 切語下字資料表[切語下字]) ), 0)</f>
        <v>284</v>
      </c>
      <c r="O3662" s="207" t="str" cm="1">
        <f t="array" ref="O3662" xml:space="preserve"> INDEX(切語下字資料表[韻母], 小韻資料表[[#This Row],[下字表識別號]])</f>
        <v>昔開3</v>
      </c>
      <c r="P3662" s="207" t="str" cm="1">
        <f t="array" ref="P3662" xml:space="preserve"> INDEX(切語下字資料表[韻母拼音碼], 小韻資料表[[#This Row],[下字表識別號]])</f>
        <v>ierk</v>
      </c>
      <c r="Q3662" s="210" t="str" cm="1">
        <f t="array" ref="Q3662" xml:space="preserve"> INDEX(設定表!$C$19:$C$23, INT( LEFT(小韻資料表[[#This Row],[目次編碼]],1) ))</f>
        <v>入</v>
      </c>
      <c r="R3662" s="210">
        <f xml:space="preserve">  INDEX(設定表!$C$8:$C$15, MATCH( (RIGHT(小韻資料表[[#This Row],[清濁]]) &amp; 小韻資料表[[#This Row],[調]]), 設定表!$B$8:$B$15, 0))</f>
        <v>8</v>
      </c>
      <c r="S3662" s="205" t="s">
        <v>309</v>
      </c>
      <c r="T3662" s="205" t="s">
        <v>309</v>
      </c>
      <c r="U3662" s="226" t="s">
        <v>309</v>
      </c>
      <c r="V3662" s="147" t="s">
        <v>309</v>
      </c>
      <c r="X3662" s="135"/>
      <c r="Y3662" s="135"/>
      <c r="AA3662" s="135"/>
      <c r="AB3662" s="134"/>
      <c r="AC3662" s="135"/>
      <c r="AD3662" s="135"/>
      <c r="AH3662" s="135"/>
      <c r="AI3662" s="135"/>
    </row>
    <row r="3663" spans="1:35" ht="31.5">
      <c r="A3663" s="205">
        <v>3659</v>
      </c>
      <c r="B3663" s="206" t="s">
        <v>12409</v>
      </c>
      <c r="C3663" s="207" t="str">
        <f xml:space="preserve"> _xlfn.CONCAT(小韻資料表[[#This Row],[聲母拼音碼]],小韻資料表[[#This Row],[韻母拼音碼]],小韻資料表[[#This Row],[調號]])</f>
        <v>hierk8</v>
      </c>
      <c r="D3663" s="206" t="s">
        <v>12410</v>
      </c>
      <c r="E3663" s="208" t="s">
        <v>1025</v>
      </c>
      <c r="F3663" s="205">
        <v>13</v>
      </c>
      <c r="G3663" s="209" t="s">
        <v>12411</v>
      </c>
      <c r="H3663" s="205">
        <f xml:space="preserve"> LEN(小韻資料表[[#This Row],[小韻字集]])</f>
        <v>11</v>
      </c>
      <c r="I3663" s="205" cm="1">
        <f t="array" ref="I3663" xml:space="preserve"> MATCH(TRUE, ISNUMBER( SEARCH( LEFT(小韻資料表[[#This Row],[切語]],1), 切語上字資料表[切語上字]) ), 0)</f>
        <v>19</v>
      </c>
      <c r="J3663" s="210" t="str" cm="1">
        <f t="array" ref="J3663" xml:space="preserve"> INDEX(切語上字資料表[聲母], 小韻資料表[[#This Row],[上字表識別號]])</f>
        <v>奉</v>
      </c>
      <c r="K3663" s="210" t="str" cm="1">
        <f t="array" ref="K3663" xml:space="preserve"> INDEX(切語上字資料表[聲母拼音碼], 小韻資料表[[#This Row],[上字表識別號]])</f>
        <v>h</v>
      </c>
      <c r="L3663" s="210" t="str" cm="1">
        <f t="array" ref="L3663" xml:space="preserve"> INDEX(切語上字資料表[清濁], 小韻資料表[[#This Row],[上字表識別號]])</f>
        <v>全濁</v>
      </c>
      <c r="M3663" s="223" cm="1">
        <f t="array" ref="M3663" xml:space="preserve"> INDEX(切語上字資料表[發送收], 小韻資料表[[#This Row],[上字表識別號]])</f>
        <v>0</v>
      </c>
      <c r="N3663" s="205" cm="1">
        <f t="array" ref="N3663" xml:space="preserve"> MATCH(TRUE, ISNUMBER( SEARCH( RIGHT(小韻資料表[[#This Row],[切語]],1), 切語下字資料表[切語下字]) ), 0)</f>
        <v>284</v>
      </c>
      <c r="O3663" s="207" t="str" cm="1">
        <f t="array" ref="O3663" xml:space="preserve"> INDEX(切語下字資料表[韻母], 小韻資料表[[#This Row],[下字表識別號]])</f>
        <v>昔開3</v>
      </c>
      <c r="P3663" s="207" t="str" cm="1">
        <f t="array" ref="P3663" xml:space="preserve"> INDEX(切語下字資料表[韻母拼音碼], 小韻資料表[[#This Row],[下字表識別號]])</f>
        <v>ierk</v>
      </c>
      <c r="Q3663" s="210" t="str" cm="1">
        <f t="array" ref="Q3663" xml:space="preserve"> INDEX(設定表!$C$19:$C$23, INT( LEFT(小韻資料表[[#This Row],[目次編碼]],1) ))</f>
        <v>入</v>
      </c>
      <c r="R3663" s="210">
        <f xml:space="preserve">  INDEX(設定表!$C$8:$C$15, MATCH( (RIGHT(小韻資料表[[#This Row],[清濁]]) &amp; 小韻資料表[[#This Row],[調]]), 設定表!$B$8:$B$15, 0))</f>
        <v>8</v>
      </c>
      <c r="S3663" s="205" t="s">
        <v>309</v>
      </c>
      <c r="T3663" s="205" t="s">
        <v>309</v>
      </c>
      <c r="U3663" s="226" t="s">
        <v>309</v>
      </c>
      <c r="V3663" s="146" t="s">
        <v>309</v>
      </c>
      <c r="X3663" s="135"/>
      <c r="Y3663" s="135"/>
      <c r="AA3663" s="135"/>
      <c r="AB3663" s="134"/>
      <c r="AC3663" s="135"/>
      <c r="AD3663" s="135"/>
      <c r="AH3663" s="135"/>
      <c r="AI3663" s="135"/>
    </row>
    <row r="3664" spans="1:35" ht="31.5">
      <c r="A3664" s="205">
        <v>3660</v>
      </c>
      <c r="B3664" s="206" t="s">
        <v>12412</v>
      </c>
      <c r="C3664" s="207" t="str">
        <f xml:space="preserve"> _xlfn.CONCAT(小韻資料表[[#This Row],[聲母拼音碼]],小韻資料表[[#This Row],[韻母拼音碼]],小韻資料表[[#This Row],[調號]])</f>
        <v>Øierk8</v>
      </c>
      <c r="D3664" s="206" t="s">
        <v>12413</v>
      </c>
      <c r="E3664" s="208" t="s">
        <v>1025</v>
      </c>
      <c r="F3664" s="205">
        <v>14</v>
      </c>
      <c r="G3664" s="209" t="s">
        <v>12414</v>
      </c>
      <c r="H3664" s="205">
        <f xml:space="preserve"> LEN(小韻資料表[[#This Row],[小韻字集]])</f>
        <v>16</v>
      </c>
      <c r="I3664" s="205" cm="1">
        <f t="array" ref="I3664" xml:space="preserve"> MATCH(TRUE, ISNUMBER( SEARCH( LEFT(小韻資料表[[#This Row],[切語]],1), 切語上字資料表[切語上字]) ), 0)</f>
        <v>39</v>
      </c>
      <c r="J3664" s="210" t="str" cm="1">
        <f t="array" ref="J3664" xml:space="preserve"> INDEX(切語上字資料表[聲母], 小韻資料表[[#This Row],[上字表識別號]])</f>
        <v>喻</v>
      </c>
      <c r="K3664" s="210" t="str" cm="1">
        <f t="array" ref="K3664" xml:space="preserve"> INDEX(切語上字資料表[聲母拼音碼], 小韻資料表[[#This Row],[上字表識別號]])</f>
        <v>Ø</v>
      </c>
      <c r="L3664" s="210" t="str" cm="1">
        <f t="array" ref="L3664" xml:space="preserve"> INDEX(切語上字資料表[清濁], 小韻資料表[[#This Row],[上字表識別號]])</f>
        <v>次濁</v>
      </c>
      <c r="M3664" s="223" t="str" cm="1">
        <f t="array" ref="M3664" xml:space="preserve"> INDEX(切語上字資料表[發送收], 小韻資料表[[#This Row],[上字表識別號]])</f>
        <v>發聲</v>
      </c>
      <c r="N3664" s="205" cm="1">
        <f t="array" ref="N3664" xml:space="preserve"> MATCH(TRUE, ISNUMBER( SEARCH( RIGHT(小韻資料表[[#This Row],[切語]],1), 切語下字資料表[切語下字]) ), 0)</f>
        <v>284</v>
      </c>
      <c r="O3664" s="207" t="str" cm="1">
        <f t="array" ref="O3664" xml:space="preserve"> INDEX(切語下字資料表[韻母], 小韻資料表[[#This Row],[下字表識別號]])</f>
        <v>昔開3</v>
      </c>
      <c r="P3664" s="207" t="str" cm="1">
        <f t="array" ref="P3664" xml:space="preserve"> INDEX(切語下字資料表[韻母拼音碼], 小韻資料表[[#This Row],[下字表識別號]])</f>
        <v>ierk</v>
      </c>
      <c r="Q3664" s="210" t="str" cm="1">
        <f t="array" ref="Q3664" xml:space="preserve"> INDEX(設定表!$C$19:$C$23, INT( LEFT(小韻資料表[[#This Row],[目次編碼]],1) ))</f>
        <v>入</v>
      </c>
      <c r="R3664" s="210">
        <f xml:space="preserve">  INDEX(設定表!$C$8:$C$15, MATCH( (RIGHT(小韻資料表[[#This Row],[清濁]]) &amp; 小韻資料表[[#This Row],[調]]), 設定表!$B$8:$B$15, 0))</f>
        <v>8</v>
      </c>
      <c r="S3664" s="205" t="s">
        <v>309</v>
      </c>
      <c r="T3664" s="205" t="s">
        <v>309</v>
      </c>
      <c r="U3664" s="226" t="s">
        <v>309</v>
      </c>
      <c r="V3664" s="147" t="s">
        <v>309</v>
      </c>
      <c r="X3664" s="135"/>
      <c r="Y3664" s="135"/>
      <c r="AA3664" s="135"/>
      <c r="AB3664" s="134"/>
      <c r="AC3664" s="135"/>
      <c r="AD3664" s="135"/>
      <c r="AH3664" s="135"/>
      <c r="AI3664" s="135"/>
    </row>
    <row r="3665" spans="1:35" ht="31.5">
      <c r="A3665" s="205">
        <v>3661</v>
      </c>
      <c r="B3665" s="206" t="s">
        <v>12415</v>
      </c>
      <c r="C3665" s="207" t="str">
        <f xml:space="preserve"> _xlfn.CONCAT(小韻資料表[[#This Row],[聲母拼音碼]],小韻資料表[[#This Row],[韻母拼音碼]],小韻資料表[[#This Row],[調號]])</f>
        <v>hierk4</v>
      </c>
      <c r="D3665" s="206" t="s">
        <v>12416</v>
      </c>
      <c r="E3665" s="208" t="s">
        <v>1025</v>
      </c>
      <c r="F3665" s="205">
        <v>15</v>
      </c>
      <c r="G3665" s="209" t="s">
        <v>12417</v>
      </c>
      <c r="H3665" s="205">
        <f xml:space="preserve"> LEN(小韻資料表[[#This Row],[小韻字集]])</f>
        <v>3</v>
      </c>
      <c r="I3665" s="205" cm="1">
        <f t="array" ref="I3665" xml:space="preserve"> MATCH(TRUE, ISNUMBER( SEARCH( LEFT(小韻資料表[[#This Row],[切語]],1), 切語上字資料表[切語上字]) ), 0)</f>
        <v>36</v>
      </c>
      <c r="J3665" s="210" t="str" cm="1">
        <f t="array" ref="J3665" xml:space="preserve"> INDEX(切語上字資料表[聲母], 小韻資料表[[#This Row],[上字表識別號]])</f>
        <v>曉</v>
      </c>
      <c r="K3665" s="210" t="str" cm="1">
        <f t="array" ref="K3665" xml:space="preserve"> INDEX(切語上字資料表[聲母拼音碼], 小韻資料表[[#This Row],[上字表識別號]])</f>
        <v>h</v>
      </c>
      <c r="L3665" s="210" t="str" cm="1">
        <f t="array" ref="L3665" xml:space="preserve"> INDEX(切語上字資料表[清濁], 小韻資料表[[#This Row],[上字表識別號]])</f>
        <v>次清</v>
      </c>
      <c r="M3665" s="223" t="str" cm="1">
        <f t="array" ref="M3665" xml:space="preserve"> INDEX(切語上字資料表[發送收], 小韻資料表[[#This Row],[上字表識別號]])</f>
        <v>送氣</v>
      </c>
      <c r="N3665" s="205" cm="1">
        <f t="array" ref="N3665" xml:space="preserve"> MATCH(TRUE, ISNUMBER( SEARCH( RIGHT(小韻資料表[[#This Row],[切語]],1), 切語下字資料表[切語下字]) ), 0)</f>
        <v>288</v>
      </c>
      <c r="O3665" s="207" t="str" cm="1">
        <f t="array" ref="O3665" xml:space="preserve"> INDEX(切語下字資料表[韻母], 小韻資料表[[#This Row],[下字表識別號]])</f>
        <v>昔合3</v>
      </c>
      <c r="P3665" s="207" t="str" cm="1">
        <f t="array" ref="P3665" xml:space="preserve"> INDEX(切語下字資料表[韻母拼音碼], 小韻資料表[[#This Row],[下字表識別號]])</f>
        <v>ierk</v>
      </c>
      <c r="Q3665" s="210" t="str" cm="1">
        <f t="array" ref="Q3665" xml:space="preserve"> INDEX(設定表!$C$19:$C$23, INT( LEFT(小韻資料表[[#This Row],[目次編碼]],1) ))</f>
        <v>入</v>
      </c>
      <c r="R3665" s="210">
        <f xml:space="preserve">  INDEX(設定表!$C$8:$C$15, MATCH( (RIGHT(小韻資料表[[#This Row],[清濁]]) &amp; 小韻資料表[[#This Row],[調]]), 設定表!$B$8:$B$15, 0))</f>
        <v>4</v>
      </c>
      <c r="S3665" s="205" t="s">
        <v>309</v>
      </c>
      <c r="T3665" s="205" t="s">
        <v>309</v>
      </c>
      <c r="U3665" s="226" t="s">
        <v>309</v>
      </c>
      <c r="V3665" s="146" t="s">
        <v>309</v>
      </c>
      <c r="X3665" s="135"/>
      <c r="Y3665" s="135"/>
      <c r="AA3665" s="135"/>
      <c r="AB3665" s="134"/>
      <c r="AC3665" s="135"/>
      <c r="AD3665" s="135"/>
      <c r="AH3665" s="135"/>
      <c r="AI3665" s="135"/>
    </row>
    <row r="3666" spans="1:35" ht="31.5">
      <c r="A3666" s="205">
        <v>3662</v>
      </c>
      <c r="B3666" s="206" t="s">
        <v>12418</v>
      </c>
      <c r="C3666" s="207" t="str">
        <f xml:space="preserve"> _xlfn.CONCAT(小韻資料表[[#This Row],[聲母拼音碼]],小韻資料表[[#This Row],[韻母拼音碼]],小韻資料表[[#This Row],[調號]])</f>
        <v>pierk4</v>
      </c>
      <c r="D3666" s="206" t="s">
        <v>12419</v>
      </c>
      <c r="E3666" s="208" t="s">
        <v>1025</v>
      </c>
      <c r="F3666" s="205">
        <v>16</v>
      </c>
      <c r="G3666" s="209" t="s">
        <v>12420</v>
      </c>
      <c r="H3666" s="205">
        <f xml:space="preserve"> LEN(小韻資料表[[#This Row],[小韻字集]])</f>
        <v>9</v>
      </c>
      <c r="I3666" s="205" cm="1">
        <f t="array" ref="I3666" xml:space="preserve"> MATCH(TRUE, ISNUMBER( SEARCH( LEFT(小韻資料表[[#This Row],[切語]],1), 切語上字資料表[切語上字]) ), 0)</f>
        <v>13</v>
      </c>
      <c r="J3666" s="210" t="str" cm="1">
        <f t="array" ref="J3666" xml:space="preserve"> INDEX(切語上字資料表[聲母], 小韻資料表[[#This Row],[上字表識別號]])</f>
        <v>幫</v>
      </c>
      <c r="K3666" s="210" t="str" cm="1">
        <f t="array" ref="K3666" xml:space="preserve"> INDEX(切語上字資料表[聲母拼音碼], 小韻資料表[[#This Row],[上字表識別號]])</f>
        <v>p</v>
      </c>
      <c r="L3666" s="210" t="str" cm="1">
        <f t="array" ref="L3666" xml:space="preserve"> INDEX(切語上字資料表[清濁], 小韻資料表[[#This Row],[上字表識別號]])</f>
        <v>全清</v>
      </c>
      <c r="M3666" s="223" t="str" cm="1">
        <f t="array" ref="M3666" xml:space="preserve"> INDEX(切語上字資料表[發送收], 小韻資料表[[#This Row],[上字表識別號]])</f>
        <v>發聲</v>
      </c>
      <c r="N3666" s="205" cm="1">
        <f t="array" ref="N3666" xml:space="preserve"> MATCH(TRUE, ISNUMBER( SEARCH( RIGHT(小韻資料表[[#This Row],[切語]],1), 切語下字資料表[切語下字]) ), 0)</f>
        <v>284</v>
      </c>
      <c r="O3666" s="207" t="str" cm="1">
        <f t="array" ref="O3666" xml:space="preserve"> INDEX(切語下字資料表[韻母], 小韻資料表[[#This Row],[下字表識別號]])</f>
        <v>昔開3</v>
      </c>
      <c r="P3666" s="207" t="str" cm="1">
        <f t="array" ref="P3666" xml:space="preserve"> INDEX(切語下字資料表[韻母拼音碼], 小韻資料表[[#This Row],[下字表識別號]])</f>
        <v>ierk</v>
      </c>
      <c r="Q3666" s="210" t="str" cm="1">
        <f t="array" ref="Q3666" xml:space="preserve"> INDEX(設定表!$C$19:$C$23, INT( LEFT(小韻資料表[[#This Row],[目次編碼]],1) ))</f>
        <v>入</v>
      </c>
      <c r="R3666" s="210">
        <f xml:space="preserve">  INDEX(設定表!$C$8:$C$15, MATCH( (RIGHT(小韻資料表[[#This Row],[清濁]]) &amp; 小韻資料表[[#This Row],[調]]), 設定表!$B$8:$B$15, 0))</f>
        <v>4</v>
      </c>
      <c r="S3666" s="205" t="s">
        <v>309</v>
      </c>
      <c r="T3666" s="205" t="s">
        <v>309</v>
      </c>
      <c r="U3666" s="226" t="s">
        <v>12421</v>
      </c>
      <c r="V3666" s="147" t="s">
        <v>309</v>
      </c>
      <c r="X3666" s="135"/>
      <c r="Y3666" s="135"/>
      <c r="AA3666" s="135"/>
      <c r="AB3666" s="134"/>
      <c r="AC3666" s="135"/>
      <c r="AD3666" s="135"/>
      <c r="AH3666" s="135"/>
      <c r="AI3666" s="135"/>
    </row>
    <row r="3667" spans="1:35" ht="31.5">
      <c r="A3667" s="205">
        <v>3663</v>
      </c>
      <c r="B3667" s="206" t="s">
        <v>12422</v>
      </c>
      <c r="C3667" s="207" t="str">
        <f xml:space="preserve"> _xlfn.CONCAT(小韻資料表[[#This Row],[聲母拼音碼]],小韻資料表[[#This Row],[韻母拼音碼]],小韻資料表[[#This Row],[調號]])</f>
        <v>hierk4</v>
      </c>
      <c r="D3667" s="206" t="s">
        <v>12423</v>
      </c>
      <c r="E3667" s="208" t="s">
        <v>1025</v>
      </c>
      <c r="F3667" s="205">
        <v>17</v>
      </c>
      <c r="G3667" s="209" t="s">
        <v>12424</v>
      </c>
      <c r="H3667" s="205">
        <f xml:space="preserve"> LEN(小韻資料表[[#This Row],[小韻字集]])</f>
        <v>4</v>
      </c>
      <c r="I3667" s="205" cm="1">
        <f t="array" ref="I3667" xml:space="preserve"> MATCH(TRUE, ISNUMBER( SEARCH( LEFT(小韻資料表[[#This Row],[切語]],1), 切語上字資料表[切語上字]) ), 0)</f>
        <v>18</v>
      </c>
      <c r="J3667" s="210" t="str" cm="1">
        <f t="array" ref="J3667" xml:space="preserve"> INDEX(切語上字資料表[聲母], 小韻資料表[[#This Row],[上字表識別號]])</f>
        <v>敷</v>
      </c>
      <c r="K3667" s="210" t="str" cm="1">
        <f t="array" ref="K3667" xml:space="preserve"> INDEX(切語上字資料表[聲母拼音碼], 小韻資料表[[#This Row],[上字表識別號]])</f>
        <v>h</v>
      </c>
      <c r="L3667" s="210" t="str" cm="1">
        <f t="array" ref="L3667" xml:space="preserve"> INDEX(切語上字資料表[清濁], 小韻資料表[[#This Row],[上字表識別號]])</f>
        <v>次清</v>
      </c>
      <c r="M3667" s="223" t="str" cm="1">
        <f t="array" ref="M3667" xml:space="preserve"> INDEX(切語上字資料表[發送收], 小韻資料表[[#This Row],[上字表識別號]])</f>
        <v>送氣</v>
      </c>
      <c r="N3667" s="205" cm="1">
        <f t="array" ref="N3667" xml:space="preserve"> MATCH(TRUE, ISNUMBER( SEARCH( RIGHT(小韻資料表[[#This Row],[切語]],1), 切語下字資料表[切語下字]) ), 0)</f>
        <v>284</v>
      </c>
      <c r="O3667" s="207" t="str" cm="1">
        <f t="array" ref="O3667" xml:space="preserve"> INDEX(切語下字資料表[韻母], 小韻資料表[[#This Row],[下字表識別號]])</f>
        <v>昔開3</v>
      </c>
      <c r="P3667" s="207" t="str" cm="1">
        <f t="array" ref="P3667" xml:space="preserve"> INDEX(切語下字資料表[韻母拼音碼], 小韻資料表[[#This Row],[下字表識別號]])</f>
        <v>ierk</v>
      </c>
      <c r="Q3667" s="210" t="str" cm="1">
        <f t="array" ref="Q3667" xml:space="preserve"> INDEX(設定表!$C$19:$C$23, INT( LEFT(小韻資料表[[#This Row],[目次編碼]],1) ))</f>
        <v>入</v>
      </c>
      <c r="R3667" s="210">
        <f xml:space="preserve">  INDEX(設定表!$C$8:$C$15, MATCH( (RIGHT(小韻資料表[[#This Row],[清濁]]) &amp; 小韻資料表[[#This Row],[調]]), 設定表!$B$8:$B$15, 0))</f>
        <v>4</v>
      </c>
      <c r="S3667" s="205" t="s">
        <v>309</v>
      </c>
      <c r="T3667" s="205" t="s">
        <v>309</v>
      </c>
      <c r="U3667" s="226" t="s">
        <v>309</v>
      </c>
      <c r="V3667" s="146" t="s">
        <v>309</v>
      </c>
      <c r="X3667" s="135"/>
      <c r="Y3667" s="135"/>
      <c r="AA3667" s="135"/>
      <c r="AB3667" s="134"/>
      <c r="AC3667" s="135"/>
      <c r="AD3667" s="135"/>
      <c r="AH3667" s="135"/>
      <c r="AI3667" s="135"/>
    </row>
    <row r="3668" spans="1:35" ht="31.5">
      <c r="A3668" s="205">
        <v>3664</v>
      </c>
      <c r="B3668" s="206" t="s">
        <v>12425</v>
      </c>
      <c r="C3668" s="207" t="str">
        <f xml:space="preserve"> _xlfn.CONCAT(小韻資料表[[#This Row],[聲母拼音碼]],小韻資料表[[#This Row],[韻母拼音碼]],小韻資料表[[#This Row],[調號]])</f>
        <v>sierk8</v>
      </c>
      <c r="D3668" s="206" t="s">
        <v>12426</v>
      </c>
      <c r="E3668" s="208" t="s">
        <v>1025</v>
      </c>
      <c r="F3668" s="205">
        <v>18</v>
      </c>
      <c r="G3668" s="209" t="s">
        <v>12427</v>
      </c>
      <c r="H3668" s="205">
        <f xml:space="preserve"> LEN(小韻資料表[[#This Row],[小韻字集]])</f>
        <v>2</v>
      </c>
      <c r="I3668" s="205" cm="1">
        <f t="array" ref="I3668" xml:space="preserve"> MATCH(TRUE, ISNUMBER( SEARCH( LEFT(小韻資料表[[#This Row],[切語]],1), 切語上字資料表[切語上字]) ), 0)</f>
        <v>32</v>
      </c>
      <c r="J3668" s="210" t="str" cm="1">
        <f t="array" ref="J3668" xml:space="preserve"> INDEX(切語上字資料表[聲母], 小韻資料表[[#This Row],[上字表識別號]])</f>
        <v>神</v>
      </c>
      <c r="K3668" s="210" t="str" cm="1">
        <f t="array" ref="K3668" xml:space="preserve"> INDEX(切語上字資料表[聲母拼音碼], 小韻資料表[[#This Row],[上字表識別號]])</f>
        <v>s</v>
      </c>
      <c r="L3668" s="210" t="str" cm="1">
        <f t="array" ref="L3668" xml:space="preserve"> INDEX(切語上字資料表[清濁], 小韻資料表[[#This Row],[上字表識別號]])</f>
        <v>全濁</v>
      </c>
      <c r="M3668" s="223" t="str" cm="1">
        <f t="array" ref="M3668" xml:space="preserve"> INDEX(切語上字資料表[發送收], 小韻資料表[[#This Row],[上字表識別號]])</f>
        <v>發聲</v>
      </c>
      <c r="N3668" s="205" cm="1">
        <f t="array" ref="N3668" xml:space="preserve"> MATCH(TRUE, ISNUMBER( SEARCH( RIGHT(小韻資料表[[#This Row],[切語]],1), 切語下字資料表[切語下字]) ), 0)</f>
        <v>284</v>
      </c>
      <c r="O3668" s="207" t="str" cm="1">
        <f t="array" ref="O3668" xml:space="preserve"> INDEX(切語下字資料表[韻母], 小韻資料表[[#This Row],[下字表識別號]])</f>
        <v>昔開3</v>
      </c>
      <c r="P3668" s="207" t="str" cm="1">
        <f t="array" ref="P3668" xml:space="preserve"> INDEX(切語下字資料表[韻母拼音碼], 小韻資料表[[#This Row],[下字表識別號]])</f>
        <v>ierk</v>
      </c>
      <c r="Q3668" s="210" t="str" cm="1">
        <f t="array" ref="Q3668" xml:space="preserve"> INDEX(設定表!$C$19:$C$23, INT( LEFT(小韻資料表[[#This Row],[目次編碼]],1) ))</f>
        <v>入</v>
      </c>
      <c r="R3668" s="210">
        <f xml:space="preserve">  INDEX(設定表!$C$8:$C$15, MATCH( (RIGHT(小韻資料表[[#This Row],[清濁]]) &amp; 小韻資料表[[#This Row],[調]]), 設定表!$B$8:$B$15, 0))</f>
        <v>8</v>
      </c>
      <c r="S3668" s="205" t="s">
        <v>309</v>
      </c>
      <c r="T3668" s="205" t="s">
        <v>309</v>
      </c>
      <c r="U3668" s="226" t="s">
        <v>309</v>
      </c>
      <c r="V3668" s="147" t="s">
        <v>309</v>
      </c>
      <c r="X3668" s="135"/>
      <c r="Y3668" s="135"/>
      <c r="AA3668" s="135"/>
      <c r="AB3668" s="134"/>
      <c r="AC3668" s="135"/>
      <c r="AD3668" s="135"/>
      <c r="AH3668" s="135"/>
      <c r="AI3668" s="135"/>
    </row>
    <row r="3669" spans="1:35" ht="31.5">
      <c r="A3669" s="205">
        <v>3665</v>
      </c>
      <c r="B3669" s="206" t="s">
        <v>12428</v>
      </c>
      <c r="C3669" s="207" t="str">
        <f xml:space="preserve"> _xlfn.CONCAT(小韻資料表[[#This Row],[聲母拼音碼]],小韻資料表[[#This Row],[韻母拼音碼]],小韻資料表[[#This Row],[調號]])</f>
        <v>pierk4</v>
      </c>
      <c r="D3669" s="206" t="s">
        <v>12429</v>
      </c>
      <c r="E3669" s="208" t="s">
        <v>1025</v>
      </c>
      <c r="F3669" s="205">
        <v>19</v>
      </c>
      <c r="G3669" s="209" t="s">
        <v>12429</v>
      </c>
      <c r="H3669" s="205">
        <f xml:space="preserve"> LEN(小韻資料表[[#This Row],[小韻字集]])</f>
        <v>1</v>
      </c>
      <c r="I3669" s="205" cm="1">
        <f t="array" ref="I3669" xml:space="preserve"> MATCH(TRUE, ISNUMBER( SEARCH( LEFT(小韻資料表[[#This Row],[切語]],1), 切語上字資料表[切語上字]) ), 0)</f>
        <v>13</v>
      </c>
      <c r="J3669" s="210" t="str" cm="1">
        <f t="array" ref="J3669" xml:space="preserve"> INDEX(切語上字資料表[聲母], 小韻資料表[[#This Row],[上字表識別號]])</f>
        <v>幫</v>
      </c>
      <c r="K3669" s="210" t="str" cm="1">
        <f t="array" ref="K3669" xml:space="preserve"> INDEX(切語上字資料表[聲母拼音碼], 小韻資料表[[#This Row],[上字表識別號]])</f>
        <v>p</v>
      </c>
      <c r="L3669" s="210" t="str" cm="1">
        <f t="array" ref="L3669" xml:space="preserve"> INDEX(切語上字資料表[清濁], 小韻資料表[[#This Row],[上字表識別號]])</f>
        <v>全清</v>
      </c>
      <c r="M3669" s="223" t="str" cm="1">
        <f t="array" ref="M3669" xml:space="preserve"> INDEX(切語上字資料表[發送收], 小韻資料表[[#This Row],[上字表識別號]])</f>
        <v>發聲</v>
      </c>
      <c r="N3669" s="205" cm="1">
        <f t="array" ref="N3669" xml:space="preserve"> MATCH(TRUE, ISNUMBER( SEARCH( RIGHT(小韻資料表[[#This Row],[切語]],1), 切語下字資料表[切語下字]) ), 0)</f>
        <v>288</v>
      </c>
      <c r="O3669" s="207" t="str" cm="1">
        <f t="array" ref="O3669" xml:space="preserve"> INDEX(切語下字資料表[韻母], 小韻資料表[[#This Row],[下字表識別號]])</f>
        <v>昔合3</v>
      </c>
      <c r="P3669" s="207" t="str" cm="1">
        <f t="array" ref="P3669" xml:space="preserve"> INDEX(切語下字資料表[韻母拼音碼], 小韻資料表[[#This Row],[下字表識別號]])</f>
        <v>ierk</v>
      </c>
      <c r="Q3669" s="210" t="str" cm="1">
        <f t="array" ref="Q3669" xml:space="preserve"> INDEX(設定表!$C$19:$C$23, INT( LEFT(小韻資料表[[#This Row],[目次編碼]],1) ))</f>
        <v>入</v>
      </c>
      <c r="R3669" s="210">
        <f xml:space="preserve">  INDEX(設定表!$C$8:$C$15, MATCH( (RIGHT(小韻資料表[[#This Row],[清濁]]) &amp; 小韻資料表[[#This Row],[調]]), 設定表!$B$8:$B$15, 0))</f>
        <v>4</v>
      </c>
      <c r="S3669" s="205" t="s">
        <v>309</v>
      </c>
      <c r="T3669" s="205" t="s">
        <v>309</v>
      </c>
      <c r="U3669" s="226" t="s">
        <v>309</v>
      </c>
      <c r="V3669" s="146" t="s">
        <v>309</v>
      </c>
      <c r="X3669" s="135"/>
      <c r="Y3669" s="135"/>
      <c r="AA3669" s="135"/>
      <c r="AB3669" s="134"/>
      <c r="AC3669" s="135"/>
      <c r="AD3669" s="135"/>
      <c r="AH3669" s="135"/>
      <c r="AI3669" s="135"/>
    </row>
    <row r="3670" spans="1:35" ht="31.5">
      <c r="A3670" s="205">
        <v>3666</v>
      </c>
      <c r="B3670" s="206" t="s">
        <v>12430</v>
      </c>
      <c r="C3670" s="207" t="str">
        <f xml:space="preserve"> _xlfn.CONCAT(小韻資料表[[#This Row],[聲母拼音碼]],小韻資料表[[#This Row],[韻母拼音碼]],小韻資料表[[#This Row],[調號]])</f>
        <v>tierk4</v>
      </c>
      <c r="D3670" s="206" t="s">
        <v>12431</v>
      </c>
      <c r="E3670" s="208" t="s">
        <v>1025</v>
      </c>
      <c r="F3670" s="205">
        <v>20</v>
      </c>
      <c r="G3670" s="209" t="s">
        <v>12431</v>
      </c>
      <c r="H3670" s="205">
        <f xml:space="preserve"> LEN(小韻資料表[[#This Row],[小韻字集]])</f>
        <v>2</v>
      </c>
      <c r="I3670" s="205" cm="1">
        <f t="array" ref="I3670" xml:space="preserve"> MATCH(TRUE, ISNUMBER( SEARCH( LEFT(小韻資料表[[#This Row],[切語]],1), 切語上字資料表[切語上字]) ), 0)</f>
        <v>9</v>
      </c>
      <c r="J3670" s="210" t="str" cm="1">
        <f t="array" ref="J3670" xml:space="preserve"> INDEX(切語上字資料表[聲母], 小韻資料表[[#This Row],[上字表識別號]])</f>
        <v>知</v>
      </c>
      <c r="K3670" s="210" t="str" cm="1">
        <f t="array" ref="K3670" xml:space="preserve"> INDEX(切語上字資料表[聲母拼音碼], 小韻資料表[[#This Row],[上字表識別號]])</f>
        <v>t</v>
      </c>
      <c r="L3670" s="210" t="str" cm="1">
        <f t="array" ref="L3670" xml:space="preserve"> INDEX(切語上字資料表[清濁], 小韻資料表[[#This Row],[上字表識別號]])</f>
        <v>全清</v>
      </c>
      <c r="M3670" s="223" t="str" cm="1">
        <f t="array" ref="M3670" xml:space="preserve"> INDEX(切語上字資料表[發送收], 小韻資料表[[#This Row],[上字表識別號]])</f>
        <v>發聲</v>
      </c>
      <c r="N3670" s="205" cm="1">
        <f t="array" ref="N3670" xml:space="preserve"> MATCH(TRUE, ISNUMBER( SEARCH( RIGHT(小韻資料表[[#This Row],[切語]],1), 切語下字資料表[切語下字]) ), 0)</f>
        <v>284</v>
      </c>
      <c r="O3670" s="207" t="str" cm="1">
        <f t="array" ref="O3670" xml:space="preserve"> INDEX(切語下字資料表[韻母], 小韻資料表[[#This Row],[下字表識別號]])</f>
        <v>昔開3</v>
      </c>
      <c r="P3670" s="207" t="str" cm="1">
        <f t="array" ref="P3670" xml:space="preserve"> INDEX(切語下字資料表[韻母拼音碼], 小韻資料表[[#This Row],[下字表識別號]])</f>
        <v>ierk</v>
      </c>
      <c r="Q3670" s="210" t="str" cm="1">
        <f t="array" ref="Q3670" xml:space="preserve"> INDEX(設定表!$C$19:$C$23, INT( LEFT(小韻資料表[[#This Row],[目次編碼]],1) ))</f>
        <v>入</v>
      </c>
      <c r="R3670" s="210">
        <f xml:space="preserve">  INDEX(設定表!$C$8:$C$15, MATCH( (RIGHT(小韻資料表[[#This Row],[清濁]]) &amp; 小韻資料表[[#This Row],[調]]), 設定表!$B$8:$B$15, 0))</f>
        <v>4</v>
      </c>
      <c r="S3670" s="205" t="s">
        <v>309</v>
      </c>
      <c r="T3670" s="205" t="s">
        <v>309</v>
      </c>
      <c r="U3670" s="226" t="s">
        <v>309</v>
      </c>
      <c r="V3670" s="147" t="s">
        <v>309</v>
      </c>
      <c r="X3670" s="135"/>
      <c r="Y3670" s="135"/>
      <c r="AA3670" s="135"/>
      <c r="AB3670" s="134"/>
      <c r="AC3670" s="135"/>
      <c r="AD3670" s="135"/>
      <c r="AH3670" s="135"/>
      <c r="AI3670" s="135"/>
    </row>
    <row r="3671" spans="1:35" ht="31.5">
      <c r="A3671" s="205">
        <v>3667</v>
      </c>
      <c r="B3671" s="206" t="s">
        <v>12432</v>
      </c>
      <c r="C3671" s="207" t="str">
        <f xml:space="preserve"> _xlfn.CONCAT(小韻資料表[[#This Row],[聲母拼音碼]],小韻資料表[[#This Row],[韻母拼音碼]],小韻資料表[[#This Row],[調號]])</f>
        <v>thierk4</v>
      </c>
      <c r="D3671" s="206" t="s">
        <v>12433</v>
      </c>
      <c r="E3671" s="208" t="s">
        <v>1025</v>
      </c>
      <c r="F3671" s="205">
        <v>21</v>
      </c>
      <c r="G3671" s="209" t="s">
        <v>12434</v>
      </c>
      <c r="H3671" s="205">
        <f xml:space="preserve"> LEN(小韻資料表[[#This Row],[小韻字集]])</f>
        <v>3</v>
      </c>
      <c r="I3671" s="205" cm="1">
        <f t="array" ref="I3671" xml:space="preserve"> MATCH(TRUE, ISNUMBER( SEARCH( LEFT(小韻資料表[[#This Row],[切語]],1), 切語上字資料表[切語上字]) ), 0)</f>
        <v>10</v>
      </c>
      <c r="J3671" s="210" t="str" cm="1">
        <f t="array" ref="J3671" xml:space="preserve"> INDEX(切語上字資料表[聲母], 小韻資料表[[#This Row],[上字表識別號]])</f>
        <v>徹</v>
      </c>
      <c r="K3671" s="210" t="str" cm="1">
        <f t="array" ref="K3671" xml:space="preserve"> INDEX(切語上字資料表[聲母拼音碼], 小韻資料表[[#This Row],[上字表識別號]])</f>
        <v>th</v>
      </c>
      <c r="L3671" s="210" t="str" cm="1">
        <f t="array" ref="L3671" xml:space="preserve"> INDEX(切語上字資料表[清濁], 小韻資料表[[#This Row],[上字表識別號]])</f>
        <v>次清</v>
      </c>
      <c r="M3671" s="223" t="str" cm="1">
        <f t="array" ref="M3671" xml:space="preserve"> INDEX(切語上字資料表[發送收], 小韻資料表[[#This Row],[上字表識別號]])</f>
        <v>送氣</v>
      </c>
      <c r="N3671" s="205" cm="1">
        <f t="array" ref="N3671" xml:space="preserve"> MATCH(TRUE, ISNUMBER( SEARCH( RIGHT(小韻資料表[[#This Row],[切語]],1), 切語下字資料表[切語下字]) ), 0)</f>
        <v>284</v>
      </c>
      <c r="O3671" s="207" t="str" cm="1">
        <f t="array" ref="O3671" xml:space="preserve"> INDEX(切語下字資料表[韻母], 小韻資料表[[#This Row],[下字表識別號]])</f>
        <v>昔開3</v>
      </c>
      <c r="P3671" s="207" t="str" cm="1">
        <f t="array" ref="P3671" xml:space="preserve"> INDEX(切語下字資料表[韻母拼音碼], 小韻資料表[[#This Row],[下字表識別號]])</f>
        <v>ierk</v>
      </c>
      <c r="Q3671" s="210" t="str" cm="1">
        <f t="array" ref="Q3671" xml:space="preserve"> INDEX(設定表!$C$19:$C$23, INT( LEFT(小韻資料表[[#This Row],[目次編碼]],1) ))</f>
        <v>入</v>
      </c>
      <c r="R3671" s="210">
        <f xml:space="preserve">  INDEX(設定表!$C$8:$C$15, MATCH( (RIGHT(小韻資料表[[#This Row],[清濁]]) &amp; 小韻資料表[[#This Row],[調]]), 設定表!$B$8:$B$15, 0))</f>
        <v>4</v>
      </c>
      <c r="S3671" s="205" t="s">
        <v>309</v>
      </c>
      <c r="T3671" s="205" t="s">
        <v>309</v>
      </c>
      <c r="U3671" s="226" t="s">
        <v>309</v>
      </c>
      <c r="V3671" s="146" t="s">
        <v>309</v>
      </c>
      <c r="X3671" s="135"/>
      <c r="Y3671" s="135"/>
      <c r="AA3671" s="135"/>
      <c r="AB3671" s="134"/>
      <c r="AC3671" s="135"/>
      <c r="AD3671" s="135"/>
      <c r="AH3671" s="135"/>
      <c r="AI3671" s="135"/>
    </row>
    <row r="3672" spans="1:35" ht="31.5">
      <c r="A3672" s="205">
        <v>3668</v>
      </c>
      <c r="B3672" s="206" t="s">
        <v>12435</v>
      </c>
      <c r="C3672" s="207" t="str">
        <f xml:space="preserve"> _xlfn.CONCAT(小韻資料表[[#This Row],[聲母拼音碼]],小韻資料表[[#This Row],[韻母拼音碼]],小韻資料表[[#This Row],[調號]])</f>
        <v>cierk4</v>
      </c>
      <c r="D3672" s="206" t="s">
        <v>12436</v>
      </c>
      <c r="E3672" s="208" t="s">
        <v>1025</v>
      </c>
      <c r="F3672" s="205">
        <v>22</v>
      </c>
      <c r="G3672" s="209" t="s">
        <v>12436</v>
      </c>
      <c r="H3672" s="205">
        <f xml:space="preserve"> LEN(小韻資料表[[#This Row],[小韻字集]])</f>
        <v>2</v>
      </c>
      <c r="I3672" s="205" cm="1">
        <f t="array" ref="I3672" xml:space="preserve"> MATCH(TRUE, ISNUMBER( SEARCH( LEFT(小韻資料表[[#This Row],[切語]],1), 切語上字資料表[切語上字]) ), 0)</f>
        <v>30</v>
      </c>
      <c r="J3672" s="210" t="str" cm="1">
        <f t="array" ref="J3672" xml:space="preserve"> INDEX(切語上字資料表[聲母], 小韻資料表[[#This Row],[上字表識別號]])</f>
        <v>照</v>
      </c>
      <c r="K3672" s="210" t="str" cm="1">
        <f t="array" ref="K3672" xml:space="preserve"> INDEX(切語上字資料表[聲母拼音碼], 小韻資料表[[#This Row],[上字表識別號]])</f>
        <v>c</v>
      </c>
      <c r="L3672" s="210" t="str" cm="1">
        <f t="array" ref="L3672" xml:space="preserve"> INDEX(切語上字資料表[清濁], 小韻資料表[[#This Row],[上字表識別號]])</f>
        <v>全清</v>
      </c>
      <c r="M3672" s="223" t="str" cm="1">
        <f t="array" ref="M3672" xml:space="preserve"> INDEX(切語上字資料表[發送收], 小韻資料表[[#This Row],[上字表識別號]])</f>
        <v>發聲</v>
      </c>
      <c r="N3672" s="205" cm="1">
        <f t="array" ref="N3672" xml:space="preserve"> MATCH(TRUE, ISNUMBER( SEARCH( RIGHT(小韻資料表[[#This Row],[切語]],1), 切語下字資料表[切語下字]) ), 0)</f>
        <v>288</v>
      </c>
      <c r="O3672" s="207" t="str" cm="1">
        <f t="array" ref="O3672" xml:space="preserve"> INDEX(切語下字資料表[韻母], 小韻資料表[[#This Row],[下字表識別號]])</f>
        <v>昔合3</v>
      </c>
      <c r="P3672" s="207" t="str" cm="1">
        <f t="array" ref="P3672" xml:space="preserve"> INDEX(切語下字資料表[韻母拼音碼], 小韻資料表[[#This Row],[下字表識別號]])</f>
        <v>ierk</v>
      </c>
      <c r="Q3672" s="210" t="str" cm="1">
        <f t="array" ref="Q3672" xml:space="preserve"> INDEX(設定表!$C$19:$C$23, INT( LEFT(小韻資料表[[#This Row],[目次編碼]],1) ))</f>
        <v>入</v>
      </c>
      <c r="R3672" s="210">
        <f xml:space="preserve">  INDEX(設定表!$C$8:$C$15, MATCH( (RIGHT(小韻資料表[[#This Row],[清濁]]) &amp; 小韻資料表[[#This Row],[調]]), 設定表!$B$8:$B$15, 0))</f>
        <v>4</v>
      </c>
      <c r="S3672" s="205" t="s">
        <v>309</v>
      </c>
      <c r="T3672" s="205" t="s">
        <v>309</v>
      </c>
      <c r="U3672" s="226" t="s">
        <v>309</v>
      </c>
      <c r="V3672" s="147" t="s">
        <v>309</v>
      </c>
      <c r="X3672" s="135"/>
      <c r="Y3672" s="135"/>
      <c r="AA3672" s="135"/>
      <c r="AB3672" s="134"/>
      <c r="AC3672" s="135"/>
      <c r="AD3672" s="135"/>
      <c r="AH3672" s="135"/>
      <c r="AI3672" s="135"/>
    </row>
    <row r="3673" spans="1:35" ht="31.5">
      <c r="A3673" s="205">
        <v>3669</v>
      </c>
      <c r="B3673" s="206" t="s">
        <v>12437</v>
      </c>
      <c r="C3673" s="207" t="str">
        <f xml:space="preserve"> _xlfn.CONCAT(小韻資料表[[#This Row],[聲母拼音碼]],小韻資料表[[#This Row],[韻母拼音碼]],小韻資料表[[#This Row],[調號]])</f>
        <v>chierk4</v>
      </c>
      <c r="D3673" s="206" t="s">
        <v>12009</v>
      </c>
      <c r="E3673" s="208" t="s">
        <v>1025</v>
      </c>
      <c r="F3673" s="205">
        <v>23</v>
      </c>
      <c r="G3673" s="209" t="s">
        <v>12438</v>
      </c>
      <c r="H3673" s="205">
        <f xml:space="preserve"> LEN(小韻資料表[[#This Row],[小韻字集]])</f>
        <v>4</v>
      </c>
      <c r="I3673" s="205" cm="1">
        <f t="array" ref="I3673" xml:space="preserve"> MATCH(TRUE, ISNUMBER( SEARCH( LEFT(小韻資料表[[#This Row],[切語]],1), 切語上字資料表[切語上字]) ), 0)</f>
        <v>22</v>
      </c>
      <c r="J3673" s="210" t="str" cm="1">
        <f t="array" ref="J3673" xml:space="preserve"> INDEX(切語上字資料表[聲母], 小韻資料表[[#This Row],[上字表識別號]])</f>
        <v>清</v>
      </c>
      <c r="K3673" s="210" t="str" cm="1">
        <f t="array" ref="K3673" xml:space="preserve"> INDEX(切語上字資料表[聲母拼音碼], 小韻資料表[[#This Row],[上字表識別號]])</f>
        <v>ch</v>
      </c>
      <c r="L3673" s="210" t="str" cm="1">
        <f t="array" ref="L3673" xml:space="preserve"> INDEX(切語上字資料表[清濁], 小韻資料表[[#This Row],[上字表識別號]])</f>
        <v>次清</v>
      </c>
      <c r="M3673" s="223" t="str" cm="1">
        <f t="array" ref="M3673" xml:space="preserve"> INDEX(切語上字資料表[發送收], 小韻資料表[[#This Row],[上字表識別號]])</f>
        <v>送氣</v>
      </c>
      <c r="N3673" s="205" cm="1">
        <f t="array" ref="N3673" xml:space="preserve"> MATCH(TRUE, ISNUMBER( SEARCH( RIGHT(小韻資料表[[#This Row],[切語]],1), 切語下字資料表[切語下字]) ), 0)</f>
        <v>288</v>
      </c>
      <c r="O3673" s="207" t="str" cm="1">
        <f t="array" ref="O3673" xml:space="preserve"> INDEX(切語下字資料表[韻母], 小韻資料表[[#This Row],[下字表識別號]])</f>
        <v>昔合3</v>
      </c>
      <c r="P3673" s="207" t="str" cm="1">
        <f t="array" ref="P3673" xml:space="preserve"> INDEX(切語下字資料表[韻母拼音碼], 小韻資料表[[#This Row],[下字表識別號]])</f>
        <v>ierk</v>
      </c>
      <c r="Q3673" s="210" t="str" cm="1">
        <f t="array" ref="Q3673" xml:space="preserve"> INDEX(設定表!$C$19:$C$23, INT( LEFT(小韻資料表[[#This Row],[目次編碼]],1) ))</f>
        <v>入</v>
      </c>
      <c r="R3673" s="210">
        <f xml:space="preserve">  INDEX(設定表!$C$8:$C$15, MATCH( (RIGHT(小韻資料表[[#This Row],[清濁]]) &amp; 小韻資料表[[#This Row],[調]]), 設定表!$B$8:$B$15, 0))</f>
        <v>4</v>
      </c>
      <c r="S3673" s="205" t="s">
        <v>309</v>
      </c>
      <c r="T3673" s="205" t="s">
        <v>309</v>
      </c>
      <c r="U3673" s="226" t="s">
        <v>309</v>
      </c>
      <c r="V3673" s="146" t="s">
        <v>309</v>
      </c>
      <c r="X3673" s="135"/>
      <c r="Y3673" s="135"/>
      <c r="AA3673" s="135"/>
      <c r="AB3673" s="134"/>
      <c r="AC3673" s="135"/>
      <c r="AD3673" s="135"/>
      <c r="AH3673" s="135"/>
      <c r="AI3673" s="135"/>
    </row>
    <row r="3674" spans="1:35" ht="31.5">
      <c r="A3674" s="205">
        <v>3670</v>
      </c>
      <c r="B3674" s="206" t="s">
        <v>12439</v>
      </c>
      <c r="C3674" s="207" t="str">
        <f xml:space="preserve"> _xlfn.CONCAT(小韻資料表[[#This Row],[聲母拼音碼]],小韻資料表[[#This Row],[韻母拼音碼]],小韻資料表[[#This Row],[調號]])</f>
        <v>sierk4</v>
      </c>
      <c r="D3674" s="206" t="s">
        <v>1046</v>
      </c>
      <c r="E3674" s="208" t="s">
        <v>1045</v>
      </c>
      <c r="F3674" s="205">
        <v>1</v>
      </c>
      <c r="G3674" s="209" t="s">
        <v>12440</v>
      </c>
      <c r="H3674" s="205">
        <f xml:space="preserve"> LEN(小韻資料表[[#This Row],[小韻字集]])</f>
        <v>15</v>
      </c>
      <c r="I3674" s="205" cm="1">
        <f t="array" ref="I3674" xml:space="preserve"> MATCH(TRUE, ISNUMBER( SEARCH( LEFT(小韻資料表[[#This Row],[切語]],1), 切語上字資料表[切語上字]) ), 0)</f>
        <v>24</v>
      </c>
      <c r="J3674" s="210" t="str" cm="1">
        <f t="array" ref="J3674" xml:space="preserve"> INDEX(切語上字資料表[聲母], 小韻資料表[[#This Row],[上字表識別號]])</f>
        <v>心</v>
      </c>
      <c r="K3674" s="210" t="str" cm="1">
        <f t="array" ref="K3674" xml:space="preserve"> INDEX(切語上字資料表[聲母拼音碼], 小韻資料表[[#This Row],[上字表識別號]])</f>
        <v>s</v>
      </c>
      <c r="L3674" s="210" t="str" cm="1">
        <f t="array" ref="L3674" xml:space="preserve"> INDEX(切語上字資料表[清濁], 小韻資料表[[#This Row],[上字表識別號]])</f>
        <v>全清</v>
      </c>
      <c r="M3674" s="223" t="str" cm="1">
        <f t="array" ref="M3674" xml:space="preserve"> INDEX(切語上字資料表[發送收], 小韻資料表[[#This Row],[上字表識別號]])</f>
        <v>送氣</v>
      </c>
      <c r="N3674" s="205" cm="1">
        <f t="array" ref="N3674" xml:space="preserve"> MATCH(TRUE, ISNUMBER( SEARCH( RIGHT(小韻資料表[[#This Row],[切語]],1), 切語下字資料表[切語下字]) ), 0)</f>
        <v>292</v>
      </c>
      <c r="O3674" s="207" t="str" cm="1">
        <f t="array" ref="O3674" xml:space="preserve"> INDEX(切語下字資料表[韻母], 小韻資料表[[#This Row],[下字表識別號]])</f>
        <v>錫開4</v>
      </c>
      <c r="P3674" s="207" t="str" cm="1">
        <f t="array" ref="P3674" xml:space="preserve"> INDEX(切語下字資料表[韻母拼音碼], 小韻資料表[[#This Row],[下字表識別號]])</f>
        <v>ierk</v>
      </c>
      <c r="Q3674" s="210" t="str" cm="1">
        <f t="array" ref="Q3674" xml:space="preserve"> INDEX(設定表!$C$19:$C$23, INT( LEFT(小韻資料表[[#This Row],[目次編碼]],1) ))</f>
        <v>入</v>
      </c>
      <c r="R3674" s="210">
        <f xml:space="preserve">  INDEX(設定表!$C$8:$C$15, MATCH( (RIGHT(小韻資料表[[#This Row],[清濁]]) &amp; 小韻資料表[[#This Row],[調]]), 設定表!$B$8:$B$15, 0))</f>
        <v>4</v>
      </c>
      <c r="S3674" s="205" t="s">
        <v>309</v>
      </c>
      <c r="T3674" s="205" t="s">
        <v>309</v>
      </c>
      <c r="U3674" s="226" t="s">
        <v>12441</v>
      </c>
      <c r="V3674" s="147" t="s">
        <v>309</v>
      </c>
      <c r="X3674" s="135"/>
      <c r="Y3674" s="135"/>
      <c r="AA3674" s="135"/>
      <c r="AB3674" s="134"/>
      <c r="AC3674" s="135"/>
      <c r="AD3674" s="135"/>
      <c r="AH3674" s="135"/>
      <c r="AI3674" s="135"/>
    </row>
    <row r="3675" spans="1:35" ht="31.5">
      <c r="A3675" s="205">
        <v>3671</v>
      </c>
      <c r="B3675" s="206" t="s">
        <v>12442</v>
      </c>
      <c r="C3675" s="207" t="str">
        <f xml:space="preserve"> _xlfn.CONCAT(小韻資料表[[#This Row],[聲母拼音碼]],小韻資料表[[#This Row],[韻母拼音碼]],小韻資料表[[#This Row],[調號]])</f>
        <v>kierk4</v>
      </c>
      <c r="D3675" s="206" t="s">
        <v>12443</v>
      </c>
      <c r="E3675" s="208" t="s">
        <v>1045</v>
      </c>
      <c r="F3675" s="205">
        <v>2</v>
      </c>
      <c r="G3675" s="209" t="s">
        <v>12444</v>
      </c>
      <c r="H3675" s="205">
        <f xml:space="preserve"> LEN(小韻資料表[[#This Row],[小韻字集]])</f>
        <v>11</v>
      </c>
      <c r="I3675" s="205" cm="1">
        <f t="array" ref="I3675" xml:space="preserve"> MATCH(TRUE, ISNUMBER( SEARCH( LEFT(小韻資料表[[#This Row],[切語]],1), 切語上字資料表[切語上字]) ), 0)</f>
        <v>1</v>
      </c>
      <c r="J3675" s="210" t="str" cm="1">
        <f t="array" ref="J3675" xml:space="preserve"> INDEX(切語上字資料表[聲母], 小韻資料表[[#This Row],[上字表識別號]])</f>
        <v>見</v>
      </c>
      <c r="K3675" s="210" t="str" cm="1">
        <f t="array" ref="K3675" xml:space="preserve"> INDEX(切語上字資料表[聲母拼音碼], 小韻資料表[[#This Row],[上字表識別號]])</f>
        <v>k</v>
      </c>
      <c r="L3675" s="210" t="str" cm="1">
        <f t="array" ref="L3675" xml:space="preserve"> INDEX(切語上字資料表[清濁], 小韻資料表[[#This Row],[上字表識別號]])</f>
        <v>全清</v>
      </c>
      <c r="M3675" s="223" t="str" cm="1">
        <f t="array" ref="M3675" xml:space="preserve"> INDEX(切語上字資料表[發送收], 小韻資料表[[#This Row],[上字表識別號]])</f>
        <v>發聲</v>
      </c>
      <c r="N3675" s="205" cm="1">
        <f t="array" ref="N3675" xml:space="preserve"> MATCH(TRUE, ISNUMBER( SEARCH( RIGHT(小韻資料表[[#This Row],[切語]],1), 切語下字資料表[切語下字]) ), 0)</f>
        <v>292</v>
      </c>
      <c r="O3675" s="207" t="str" cm="1">
        <f t="array" ref="O3675" xml:space="preserve"> INDEX(切語下字資料表[韻母], 小韻資料表[[#This Row],[下字表識別號]])</f>
        <v>錫開4</v>
      </c>
      <c r="P3675" s="207" t="str" cm="1">
        <f t="array" ref="P3675" xml:space="preserve"> INDEX(切語下字資料表[韻母拼音碼], 小韻資料表[[#This Row],[下字表識別號]])</f>
        <v>ierk</v>
      </c>
      <c r="Q3675" s="210" t="str" cm="1">
        <f t="array" ref="Q3675" xml:space="preserve"> INDEX(設定表!$C$19:$C$23, INT( LEFT(小韻資料表[[#This Row],[目次編碼]],1) ))</f>
        <v>入</v>
      </c>
      <c r="R3675" s="210">
        <f xml:space="preserve">  INDEX(設定表!$C$8:$C$15, MATCH( (RIGHT(小韻資料表[[#This Row],[清濁]]) &amp; 小韻資料表[[#This Row],[調]]), 設定表!$B$8:$B$15, 0))</f>
        <v>4</v>
      </c>
      <c r="S3675" s="205" t="s">
        <v>309</v>
      </c>
      <c r="T3675" s="205" t="s">
        <v>309</v>
      </c>
      <c r="U3675" s="226" t="s">
        <v>309</v>
      </c>
      <c r="V3675" s="146" t="s">
        <v>309</v>
      </c>
      <c r="X3675" s="135"/>
      <c r="Y3675" s="135"/>
      <c r="AA3675" s="135"/>
      <c r="AB3675" s="134"/>
      <c r="AC3675" s="135"/>
      <c r="AD3675" s="135"/>
      <c r="AH3675" s="135"/>
      <c r="AI3675" s="135"/>
    </row>
    <row r="3676" spans="1:35" ht="31.5">
      <c r="A3676" s="205">
        <v>3672</v>
      </c>
      <c r="B3676" s="206" t="s">
        <v>12445</v>
      </c>
      <c r="C3676" s="207" t="str">
        <f xml:space="preserve"> _xlfn.CONCAT(小韻資料表[[#This Row],[聲母拼音碼]],小韻資料表[[#This Row],[韻母拼音碼]],小韻資料表[[#This Row],[調號]])</f>
        <v>phierk4</v>
      </c>
      <c r="D3676" s="206" t="s">
        <v>12446</v>
      </c>
      <c r="E3676" s="208" t="s">
        <v>1045</v>
      </c>
      <c r="F3676" s="205">
        <v>3</v>
      </c>
      <c r="G3676" s="209" t="s">
        <v>12447</v>
      </c>
      <c r="H3676" s="205">
        <f xml:space="preserve"> LEN(小韻資料表[[#This Row],[小韻字集]])</f>
        <v>7</v>
      </c>
      <c r="I3676" s="205" cm="1">
        <f t="array" ref="I3676" xml:space="preserve"> MATCH(TRUE, ISNUMBER( SEARCH( LEFT(小韻資料表[[#This Row],[切語]],1), 切語上字資料表[切語上字]) ), 0)</f>
        <v>14</v>
      </c>
      <c r="J3676" s="210" t="str" cm="1">
        <f t="array" ref="J3676" xml:space="preserve"> INDEX(切語上字資料表[聲母], 小韻資料表[[#This Row],[上字表識別號]])</f>
        <v>滂</v>
      </c>
      <c r="K3676" s="210" t="str" cm="1">
        <f t="array" ref="K3676" xml:space="preserve"> INDEX(切語上字資料表[聲母拼音碼], 小韻資料表[[#This Row],[上字表識別號]])</f>
        <v>ph</v>
      </c>
      <c r="L3676" s="210" t="str" cm="1">
        <f t="array" ref="L3676" xml:space="preserve"> INDEX(切語上字資料表[清濁], 小韻資料表[[#This Row],[上字表識別號]])</f>
        <v>次清</v>
      </c>
      <c r="M3676" s="223" t="str" cm="1">
        <f t="array" ref="M3676" xml:space="preserve"> INDEX(切語上字資料表[發送收], 小韻資料表[[#This Row],[上字表識別號]])</f>
        <v>送氣</v>
      </c>
      <c r="N3676" s="205" cm="1">
        <f t="array" ref="N3676" xml:space="preserve"> MATCH(TRUE, ISNUMBER( SEARCH( RIGHT(小韻資料表[[#This Row],[切語]],1), 切語下字資料表[切語下字]) ), 0)</f>
        <v>292</v>
      </c>
      <c r="O3676" s="207" t="str" cm="1">
        <f t="array" ref="O3676" xml:space="preserve"> INDEX(切語下字資料表[韻母], 小韻資料表[[#This Row],[下字表識別號]])</f>
        <v>錫開4</v>
      </c>
      <c r="P3676" s="207" t="str" cm="1">
        <f t="array" ref="P3676" xml:space="preserve"> INDEX(切語下字資料表[韻母拼音碼], 小韻資料表[[#This Row],[下字表識別號]])</f>
        <v>ierk</v>
      </c>
      <c r="Q3676" s="210" t="str" cm="1">
        <f t="array" ref="Q3676" xml:space="preserve"> INDEX(設定表!$C$19:$C$23, INT( LEFT(小韻資料表[[#This Row],[目次編碼]],1) ))</f>
        <v>入</v>
      </c>
      <c r="R3676" s="210">
        <f xml:space="preserve">  INDEX(設定表!$C$8:$C$15, MATCH( (RIGHT(小韻資料表[[#This Row],[清濁]]) &amp; 小韻資料表[[#This Row],[調]]), 設定表!$B$8:$B$15, 0))</f>
        <v>4</v>
      </c>
      <c r="S3676" s="205" t="s">
        <v>309</v>
      </c>
      <c r="T3676" s="205" t="s">
        <v>309</v>
      </c>
      <c r="U3676" s="226" t="s">
        <v>309</v>
      </c>
      <c r="V3676" s="147" t="s">
        <v>309</v>
      </c>
      <c r="X3676" s="135"/>
      <c r="Y3676" s="135"/>
      <c r="AA3676" s="135"/>
      <c r="AB3676" s="134"/>
      <c r="AC3676" s="135"/>
      <c r="AD3676" s="135"/>
      <c r="AH3676" s="135"/>
      <c r="AI3676" s="135"/>
    </row>
    <row r="3677" spans="1:35" ht="94.5">
      <c r="A3677" s="205">
        <v>3673</v>
      </c>
      <c r="B3677" s="206" t="s">
        <v>12448</v>
      </c>
      <c r="C3677" s="207" t="str">
        <f xml:space="preserve"> _xlfn.CONCAT(小韻資料表[[#This Row],[聲母拼音碼]],小韻資料表[[#This Row],[韻母拼音碼]],小韻資料表[[#This Row],[調號]])</f>
        <v>lierk8</v>
      </c>
      <c r="D3677" s="206" t="s">
        <v>12449</v>
      </c>
      <c r="E3677" s="208" t="s">
        <v>1045</v>
      </c>
      <c r="F3677" s="205">
        <v>4</v>
      </c>
      <c r="G3677" s="209" t="s">
        <v>12450</v>
      </c>
      <c r="H3677" s="205">
        <f xml:space="preserve"> LEN(小韻資料表[[#This Row],[小韻字集]])</f>
        <v>55</v>
      </c>
      <c r="I3677" s="205" cm="1">
        <f t="array" ref="I3677" xml:space="preserve"> MATCH(TRUE, ISNUMBER( SEARCH( LEFT(小韻資料表[[#This Row],[切語]],1), 切語上字資料表[切語上字]) ), 0)</f>
        <v>40</v>
      </c>
      <c r="J3677" s="210" t="str" cm="1">
        <f t="array" ref="J3677" xml:space="preserve"> INDEX(切語上字資料表[聲母], 小韻資料表[[#This Row],[上字表識別號]])</f>
        <v>來</v>
      </c>
      <c r="K3677" s="210" t="str" cm="1">
        <f t="array" ref="K3677" xml:space="preserve"> INDEX(切語上字資料表[聲母拼音碼], 小韻資料表[[#This Row],[上字表識別號]])</f>
        <v>l</v>
      </c>
      <c r="L3677" s="210" t="str" cm="1">
        <f t="array" ref="L3677" xml:space="preserve"> INDEX(切語上字資料表[清濁], 小韻資料表[[#This Row],[上字表識別號]])</f>
        <v>次濁</v>
      </c>
      <c r="M3677" s="223" t="str" cm="1">
        <f t="array" ref="M3677" xml:space="preserve"> INDEX(切語上字資料表[發送收], 小韻資料表[[#This Row],[上字表識別號]])</f>
        <v>收聲</v>
      </c>
      <c r="N3677" s="205" cm="1">
        <f t="array" ref="N3677" xml:space="preserve"> MATCH(TRUE, ISNUMBER( SEARCH( RIGHT(小韻資料表[[#This Row],[切語]],1), 切語下字資料表[切語下字]) ), 0)</f>
        <v>292</v>
      </c>
      <c r="O3677" s="207" t="str" cm="1">
        <f t="array" ref="O3677" xml:space="preserve"> INDEX(切語下字資料表[韻母], 小韻資料表[[#This Row],[下字表識別號]])</f>
        <v>錫開4</v>
      </c>
      <c r="P3677" s="207" t="str" cm="1">
        <f t="array" ref="P3677" xml:space="preserve"> INDEX(切語下字資料表[韻母拼音碼], 小韻資料表[[#This Row],[下字表識別號]])</f>
        <v>ierk</v>
      </c>
      <c r="Q3677" s="210" t="str" cm="1">
        <f t="array" ref="Q3677" xml:space="preserve"> INDEX(設定表!$C$19:$C$23, INT( LEFT(小韻資料表[[#This Row],[目次編碼]],1) ))</f>
        <v>入</v>
      </c>
      <c r="R3677" s="210">
        <f xml:space="preserve">  INDEX(設定表!$C$8:$C$15, MATCH( (RIGHT(小韻資料表[[#This Row],[清濁]]) &amp; 小韻資料表[[#This Row],[調]]), 設定表!$B$8:$B$15, 0))</f>
        <v>8</v>
      </c>
      <c r="S3677" s="205" t="s">
        <v>309</v>
      </c>
      <c r="T3677" s="205" t="s">
        <v>309</v>
      </c>
      <c r="U3677" s="226" t="s">
        <v>12451</v>
      </c>
      <c r="V3677" s="146" t="s">
        <v>309</v>
      </c>
      <c r="X3677" s="135"/>
      <c r="Y3677" s="135"/>
      <c r="AA3677" s="135"/>
      <c r="AB3677" s="134"/>
      <c r="AC3677" s="135"/>
      <c r="AD3677" s="135"/>
      <c r="AH3677" s="135"/>
      <c r="AI3677" s="135"/>
    </row>
    <row r="3678" spans="1:35" ht="63">
      <c r="A3678" s="205">
        <v>3674</v>
      </c>
      <c r="B3678" s="206" t="s">
        <v>12452</v>
      </c>
      <c r="C3678" s="207" t="str">
        <f xml:space="preserve"> _xlfn.CONCAT(小韻資料表[[#This Row],[聲母拼音碼]],小韻資料表[[#This Row],[韻母拼音碼]],小韻資料表[[#This Row],[調號]])</f>
        <v>tierk4</v>
      </c>
      <c r="D3678" s="206" t="s">
        <v>12453</v>
      </c>
      <c r="E3678" s="208" t="s">
        <v>1045</v>
      </c>
      <c r="F3678" s="205">
        <v>5</v>
      </c>
      <c r="G3678" s="209" t="s">
        <v>12454</v>
      </c>
      <c r="H3678" s="205">
        <f xml:space="preserve"> LEN(小韻資料表[[#This Row],[小韻字集]])</f>
        <v>32</v>
      </c>
      <c r="I3678" s="205" cm="1">
        <f t="array" ref="I3678" xml:space="preserve"> MATCH(TRUE, ISNUMBER( SEARCH( LEFT(小韻資料表[[#This Row],[切語]],1), 切語上字資料表[切語上字]) ), 0)</f>
        <v>5</v>
      </c>
      <c r="J3678" s="210" t="str" cm="1">
        <f t="array" ref="J3678" xml:space="preserve"> INDEX(切語上字資料表[聲母], 小韻資料表[[#This Row],[上字表識別號]])</f>
        <v>端</v>
      </c>
      <c r="K3678" s="210" t="str" cm="1">
        <f t="array" ref="K3678" xml:space="preserve"> INDEX(切語上字資料表[聲母拼音碼], 小韻資料表[[#This Row],[上字表識別號]])</f>
        <v>t</v>
      </c>
      <c r="L3678" s="210" t="str" cm="1">
        <f t="array" ref="L3678" xml:space="preserve"> INDEX(切語上字資料表[清濁], 小韻資料表[[#This Row],[上字表識別號]])</f>
        <v>全清</v>
      </c>
      <c r="M3678" s="223" t="str" cm="1">
        <f t="array" ref="M3678" xml:space="preserve"> INDEX(切語上字資料表[發送收], 小韻資料表[[#This Row],[上字表識別號]])</f>
        <v>發聲</v>
      </c>
      <c r="N3678" s="205" cm="1">
        <f t="array" ref="N3678" xml:space="preserve"> MATCH(TRUE, ISNUMBER( SEARCH( RIGHT(小韻資料表[[#This Row],[切語]],1), 切語下字資料表[切語下字]) ), 0)</f>
        <v>292</v>
      </c>
      <c r="O3678" s="207" t="str" cm="1">
        <f t="array" ref="O3678" xml:space="preserve"> INDEX(切語下字資料表[韻母], 小韻資料表[[#This Row],[下字表識別號]])</f>
        <v>錫開4</v>
      </c>
      <c r="P3678" s="207" t="str" cm="1">
        <f t="array" ref="P3678" xml:space="preserve"> INDEX(切語下字資料表[韻母拼音碼], 小韻資料表[[#This Row],[下字表識別號]])</f>
        <v>ierk</v>
      </c>
      <c r="Q3678" s="210" t="str" cm="1">
        <f t="array" ref="Q3678" xml:space="preserve"> INDEX(設定表!$C$19:$C$23, INT( LEFT(小韻資料表[[#This Row],[目次編碼]],1) ))</f>
        <v>入</v>
      </c>
      <c r="R3678" s="210">
        <f xml:space="preserve">  INDEX(設定表!$C$8:$C$15, MATCH( (RIGHT(小韻資料表[[#This Row],[清濁]]) &amp; 小韻資料表[[#This Row],[調]]), 設定表!$B$8:$B$15, 0))</f>
        <v>4</v>
      </c>
      <c r="S3678" s="205" t="s">
        <v>309</v>
      </c>
      <c r="T3678" s="205" t="s">
        <v>309</v>
      </c>
      <c r="U3678" s="226" t="s">
        <v>309</v>
      </c>
      <c r="V3678" s="147" t="s">
        <v>309</v>
      </c>
      <c r="X3678" s="135"/>
      <c r="Y3678" s="135"/>
      <c r="AA3678" s="135"/>
      <c r="AB3678" s="134"/>
      <c r="AC3678" s="135"/>
      <c r="AD3678" s="135"/>
      <c r="AH3678" s="135"/>
      <c r="AI3678" s="135"/>
    </row>
    <row r="3679" spans="1:35" ht="31.5">
      <c r="A3679" s="205">
        <v>3675</v>
      </c>
      <c r="B3679" s="206" t="s">
        <v>12455</v>
      </c>
      <c r="C3679" s="207" t="str">
        <f xml:space="preserve"> _xlfn.CONCAT(小韻資料表[[#This Row],[聲母拼音碼]],小韻資料表[[#This Row],[韻母拼音碼]],小韻資料表[[#This Row],[調號]])</f>
        <v>hierk8</v>
      </c>
      <c r="D3679" s="206" t="s">
        <v>12456</v>
      </c>
      <c r="E3679" s="208" t="s">
        <v>1045</v>
      </c>
      <c r="F3679" s="205">
        <v>6</v>
      </c>
      <c r="G3679" s="209" t="s">
        <v>12457</v>
      </c>
      <c r="H3679" s="205">
        <f xml:space="preserve"> LEN(小韻資料表[[#This Row],[小韻字集]])</f>
        <v>9</v>
      </c>
      <c r="I3679" s="205" cm="1">
        <f t="array" ref="I3679" xml:space="preserve"> MATCH(TRUE, ISNUMBER( SEARCH( LEFT(小韻資料表[[#This Row],[切語]],1), 切語上字資料表[切語上字]) ), 0)</f>
        <v>37</v>
      </c>
      <c r="J3679" s="210" t="str" cm="1">
        <f t="array" ref="J3679" xml:space="preserve"> INDEX(切語上字資料表[聲母], 小韻資料表[[#This Row],[上字表識別號]])</f>
        <v>匣</v>
      </c>
      <c r="K3679" s="210" t="str" cm="1">
        <f t="array" ref="K3679" xml:space="preserve"> INDEX(切語上字資料表[聲母拼音碼], 小韻資料表[[#This Row],[上字表識別號]])</f>
        <v>h</v>
      </c>
      <c r="L3679" s="210" t="str" cm="1">
        <f t="array" ref="L3679" xml:space="preserve"> INDEX(切語上字資料表[清濁], 小韻資料表[[#This Row],[上字表識別號]])</f>
        <v>全濁</v>
      </c>
      <c r="M3679" s="223" t="str" cm="1">
        <f t="array" ref="M3679" xml:space="preserve"> INDEX(切語上字資料表[發送收], 小韻資料表[[#This Row],[上字表識別號]])</f>
        <v>送氣</v>
      </c>
      <c r="N3679" s="205" cm="1">
        <f t="array" ref="N3679" xml:space="preserve"> MATCH(TRUE, ISNUMBER( SEARCH( RIGHT(小韻資料表[[#This Row],[切語]],1), 切語下字資料表[切語下字]) ), 0)</f>
        <v>292</v>
      </c>
      <c r="O3679" s="207" t="str" cm="1">
        <f t="array" ref="O3679" xml:space="preserve"> INDEX(切語下字資料表[韻母], 小韻資料表[[#This Row],[下字表識別號]])</f>
        <v>錫開4</v>
      </c>
      <c r="P3679" s="207" t="str" cm="1">
        <f t="array" ref="P3679" xml:space="preserve"> INDEX(切語下字資料表[韻母拼音碼], 小韻資料表[[#This Row],[下字表識別號]])</f>
        <v>ierk</v>
      </c>
      <c r="Q3679" s="210" t="str" cm="1">
        <f t="array" ref="Q3679" xml:space="preserve"> INDEX(設定表!$C$19:$C$23, INT( LEFT(小韻資料表[[#This Row],[目次編碼]],1) ))</f>
        <v>入</v>
      </c>
      <c r="R3679" s="210">
        <f xml:space="preserve">  INDEX(設定表!$C$8:$C$15, MATCH( (RIGHT(小韻資料表[[#This Row],[清濁]]) &amp; 小韻資料表[[#This Row],[調]]), 設定表!$B$8:$B$15, 0))</f>
        <v>8</v>
      </c>
      <c r="S3679" s="205" t="s">
        <v>309</v>
      </c>
      <c r="T3679" s="205" t="s">
        <v>309</v>
      </c>
      <c r="U3679" s="226" t="s">
        <v>309</v>
      </c>
      <c r="V3679" s="146" t="s">
        <v>309</v>
      </c>
      <c r="X3679" s="135"/>
      <c r="Y3679" s="135"/>
      <c r="AA3679" s="135"/>
      <c r="AB3679" s="134"/>
      <c r="AC3679" s="135"/>
      <c r="AD3679" s="135"/>
      <c r="AH3679" s="135"/>
      <c r="AI3679" s="135"/>
    </row>
    <row r="3680" spans="1:35" ht="31.5">
      <c r="A3680" s="205">
        <v>3676</v>
      </c>
      <c r="B3680" s="206" t="s">
        <v>12458</v>
      </c>
      <c r="C3680" s="207" t="str">
        <f xml:space="preserve"> _xlfn.CONCAT(小韻資料表[[#This Row],[聲母拼音碼]],小韻資料表[[#This Row],[韻母拼音碼]],小韻資料表[[#This Row],[調號]])</f>
        <v>gierk8</v>
      </c>
      <c r="D3680" s="206" t="s">
        <v>12459</v>
      </c>
      <c r="E3680" s="208" t="s">
        <v>1045</v>
      </c>
      <c r="F3680" s="205">
        <v>7</v>
      </c>
      <c r="G3680" s="209" t="s">
        <v>12460</v>
      </c>
      <c r="H3680" s="205">
        <f xml:space="preserve"> LEN(小韻資料表[[#This Row],[小韻字集]])</f>
        <v>6</v>
      </c>
      <c r="I3680" s="205" cm="1">
        <f t="array" ref="I3680" xml:space="preserve"> MATCH(TRUE, ISNUMBER( SEARCH( LEFT(小韻資料表[[#This Row],[切語]],1), 切語上字資料表[切語上字]) ), 0)</f>
        <v>4</v>
      </c>
      <c r="J3680" s="210" t="str" cm="1">
        <f t="array" ref="J3680" xml:space="preserve"> INDEX(切語上字資料表[聲母], 小韻資料表[[#This Row],[上字表識別號]])</f>
        <v>疑</v>
      </c>
      <c r="K3680" s="210" t="str" cm="1">
        <f t="array" ref="K3680" xml:space="preserve"> INDEX(切語上字資料表[聲母拼音碼], 小韻資料表[[#This Row],[上字表識別號]])</f>
        <v>g</v>
      </c>
      <c r="L3680" s="210" t="str" cm="1">
        <f t="array" ref="L3680" xml:space="preserve"> INDEX(切語上字資料表[清濁], 小韻資料表[[#This Row],[上字表識別號]])</f>
        <v>次濁</v>
      </c>
      <c r="M3680" s="223" t="str" cm="1">
        <f t="array" ref="M3680" xml:space="preserve"> INDEX(切語上字資料表[發送收], 小韻資料表[[#This Row],[上字表識別號]])</f>
        <v>收聲</v>
      </c>
      <c r="N3680" s="205" cm="1">
        <f t="array" ref="N3680" xml:space="preserve"> MATCH(TRUE, ISNUMBER( SEARCH( RIGHT(小韻資料表[[#This Row],[切語]],1), 切語下字資料表[切語下字]) ), 0)</f>
        <v>292</v>
      </c>
      <c r="O3680" s="207" t="str" cm="1">
        <f t="array" ref="O3680" xml:space="preserve"> INDEX(切語下字資料表[韻母], 小韻資料表[[#This Row],[下字表識別號]])</f>
        <v>錫開4</v>
      </c>
      <c r="P3680" s="207" t="str" cm="1">
        <f t="array" ref="P3680" xml:space="preserve"> INDEX(切語下字資料表[韻母拼音碼], 小韻資料表[[#This Row],[下字表識別號]])</f>
        <v>ierk</v>
      </c>
      <c r="Q3680" s="210" t="str" cm="1">
        <f t="array" ref="Q3680" xml:space="preserve"> INDEX(設定表!$C$19:$C$23, INT( LEFT(小韻資料表[[#This Row],[目次編碼]],1) ))</f>
        <v>入</v>
      </c>
      <c r="R3680" s="210">
        <f xml:space="preserve">  INDEX(設定表!$C$8:$C$15, MATCH( (RIGHT(小韻資料表[[#This Row],[清濁]]) &amp; 小韻資料表[[#This Row],[調]]), 設定表!$B$8:$B$15, 0))</f>
        <v>8</v>
      </c>
      <c r="S3680" s="205" t="s">
        <v>309</v>
      </c>
      <c r="T3680" s="205" t="s">
        <v>309</v>
      </c>
      <c r="U3680" s="226" t="s">
        <v>309</v>
      </c>
      <c r="V3680" s="147" t="s">
        <v>309</v>
      </c>
      <c r="X3680" s="135"/>
      <c r="Y3680" s="135"/>
      <c r="AA3680" s="135"/>
      <c r="AB3680" s="134"/>
      <c r="AC3680" s="135"/>
      <c r="AD3680" s="135"/>
      <c r="AH3680" s="135"/>
      <c r="AI3680" s="135"/>
    </row>
    <row r="3681" spans="1:35" ht="63">
      <c r="A3681" s="205">
        <v>3677</v>
      </c>
      <c r="B3681" s="206" t="s">
        <v>12461</v>
      </c>
      <c r="C3681" s="207" t="str">
        <f xml:space="preserve"> _xlfn.CONCAT(小韻資料表[[#This Row],[聲母拼音碼]],小韻資料表[[#This Row],[韻母拼音碼]],小韻資料表[[#This Row],[調號]])</f>
        <v>tierk8</v>
      </c>
      <c r="D3681" s="206" t="s">
        <v>12462</v>
      </c>
      <c r="E3681" s="208" t="s">
        <v>1045</v>
      </c>
      <c r="F3681" s="205">
        <v>8</v>
      </c>
      <c r="G3681" s="209" t="s">
        <v>12463</v>
      </c>
      <c r="H3681" s="205">
        <f xml:space="preserve"> LEN(小韻資料表[[#This Row],[小韻字集]])</f>
        <v>31</v>
      </c>
      <c r="I3681" s="205" cm="1">
        <f t="array" ref="I3681" xml:space="preserve"> MATCH(TRUE, ISNUMBER( SEARCH( LEFT(小韻資料表[[#This Row],[切語]],1), 切語上字資料表[切語上字]) ), 0)</f>
        <v>7</v>
      </c>
      <c r="J3681" s="210" t="str" cm="1">
        <f t="array" ref="J3681" xml:space="preserve"> INDEX(切語上字資料表[聲母], 小韻資料表[[#This Row],[上字表識別號]])</f>
        <v>定</v>
      </c>
      <c r="K3681" s="210" t="str" cm="1">
        <f t="array" ref="K3681" xml:space="preserve"> INDEX(切語上字資料表[聲母拼音碼], 小韻資料表[[#This Row],[上字表識別號]])</f>
        <v>t</v>
      </c>
      <c r="L3681" s="210" t="str" cm="1">
        <f t="array" ref="L3681" xml:space="preserve"> INDEX(切語上字資料表[清濁], 小韻資料表[[#This Row],[上字表識別號]])</f>
        <v>全濁</v>
      </c>
      <c r="M3681" s="223" cm="1">
        <f t="array" ref="M3681" xml:space="preserve"> INDEX(切語上字資料表[發送收], 小韻資料表[[#This Row],[上字表識別號]])</f>
        <v>0</v>
      </c>
      <c r="N3681" s="205" cm="1">
        <f t="array" ref="N3681" xml:space="preserve"> MATCH(TRUE, ISNUMBER( SEARCH( RIGHT(小韻資料表[[#This Row],[切語]],1), 切語下字資料表[切語下字]) ), 0)</f>
        <v>292</v>
      </c>
      <c r="O3681" s="207" t="str" cm="1">
        <f t="array" ref="O3681" xml:space="preserve"> INDEX(切語下字資料表[韻母], 小韻資料表[[#This Row],[下字表識別號]])</f>
        <v>錫開4</v>
      </c>
      <c r="P3681" s="207" t="str" cm="1">
        <f t="array" ref="P3681" xml:space="preserve"> INDEX(切語下字資料表[韻母拼音碼], 小韻資料表[[#This Row],[下字表識別號]])</f>
        <v>ierk</v>
      </c>
      <c r="Q3681" s="210" t="str" cm="1">
        <f t="array" ref="Q3681" xml:space="preserve"> INDEX(設定表!$C$19:$C$23, INT( LEFT(小韻資料表[[#This Row],[目次編碼]],1) ))</f>
        <v>入</v>
      </c>
      <c r="R3681" s="210">
        <f xml:space="preserve">  INDEX(設定表!$C$8:$C$15, MATCH( (RIGHT(小韻資料表[[#This Row],[清濁]]) &amp; 小韻資料表[[#This Row],[調]]), 設定表!$B$8:$B$15, 0))</f>
        <v>8</v>
      </c>
      <c r="S3681" s="205" t="s">
        <v>12464</v>
      </c>
      <c r="T3681" s="205" t="s">
        <v>309</v>
      </c>
      <c r="U3681" s="226" t="s">
        <v>309</v>
      </c>
      <c r="V3681" s="146" t="s">
        <v>309</v>
      </c>
      <c r="X3681" s="135"/>
      <c r="Y3681" s="135"/>
      <c r="AA3681" s="135"/>
      <c r="AB3681" s="134"/>
      <c r="AC3681" s="135"/>
      <c r="AD3681" s="135"/>
      <c r="AH3681" s="135"/>
      <c r="AI3681" s="135"/>
    </row>
    <row r="3682" spans="1:35" ht="63">
      <c r="A3682" s="205">
        <v>3678</v>
      </c>
      <c r="B3682" s="206" t="s">
        <v>12465</v>
      </c>
      <c r="C3682" s="207" t="str">
        <f xml:space="preserve"> _xlfn.CONCAT(小韻資料表[[#This Row],[聲母拼音碼]],小韻資料表[[#This Row],[韻母拼音碼]],小韻資料表[[#This Row],[調號]])</f>
        <v>thierk4</v>
      </c>
      <c r="D3682" s="206" t="s">
        <v>12466</v>
      </c>
      <c r="E3682" s="208" t="s">
        <v>1045</v>
      </c>
      <c r="F3682" s="205">
        <v>9</v>
      </c>
      <c r="G3682" s="209" t="s">
        <v>12467</v>
      </c>
      <c r="H3682" s="205">
        <f xml:space="preserve"> LEN(小韻資料表[[#This Row],[小韻字集]])</f>
        <v>26</v>
      </c>
      <c r="I3682" s="205" cm="1">
        <f t="array" ref="I3682" xml:space="preserve"> MATCH(TRUE, ISNUMBER( SEARCH( LEFT(小韻資料表[[#This Row],[切語]],1), 切語上字資料表[切語上字]) ), 0)</f>
        <v>6</v>
      </c>
      <c r="J3682" s="210" t="str" cm="1">
        <f t="array" ref="J3682" xml:space="preserve"> INDEX(切語上字資料表[聲母], 小韻資料表[[#This Row],[上字表識別號]])</f>
        <v>透</v>
      </c>
      <c r="K3682" s="210" t="str" cm="1">
        <f t="array" ref="K3682" xml:space="preserve"> INDEX(切語上字資料表[聲母拼音碼], 小韻資料表[[#This Row],[上字表識別號]])</f>
        <v>th</v>
      </c>
      <c r="L3682" s="210" t="str" cm="1">
        <f t="array" ref="L3682" xml:space="preserve"> INDEX(切語上字資料表[清濁], 小韻資料表[[#This Row],[上字表識別號]])</f>
        <v>次清</v>
      </c>
      <c r="M3682" s="223" t="str" cm="1">
        <f t="array" ref="M3682" xml:space="preserve"> INDEX(切語上字資料表[發送收], 小韻資料表[[#This Row],[上字表識別號]])</f>
        <v>送氣</v>
      </c>
      <c r="N3682" s="205" cm="1">
        <f t="array" ref="N3682" xml:space="preserve"> MATCH(TRUE, ISNUMBER( SEARCH( RIGHT(小韻資料表[[#This Row],[切語]],1), 切語下字資料表[切語下字]) ), 0)</f>
        <v>292</v>
      </c>
      <c r="O3682" s="207" t="str" cm="1">
        <f t="array" ref="O3682" xml:space="preserve"> INDEX(切語下字資料表[韻母], 小韻資料表[[#This Row],[下字表識別號]])</f>
        <v>錫開4</v>
      </c>
      <c r="P3682" s="207" t="str" cm="1">
        <f t="array" ref="P3682" xml:space="preserve"> INDEX(切語下字資料表[韻母拼音碼], 小韻資料表[[#This Row],[下字表識別號]])</f>
        <v>ierk</v>
      </c>
      <c r="Q3682" s="210" t="str" cm="1">
        <f t="array" ref="Q3682" xml:space="preserve"> INDEX(設定表!$C$19:$C$23, INT( LEFT(小韻資料表[[#This Row],[目次編碼]],1) ))</f>
        <v>入</v>
      </c>
      <c r="R3682" s="210">
        <f xml:space="preserve">  INDEX(設定表!$C$8:$C$15, MATCH( (RIGHT(小韻資料表[[#This Row],[清濁]]) &amp; 小韻資料表[[#This Row],[調]]), 設定表!$B$8:$B$15, 0))</f>
        <v>4</v>
      </c>
      <c r="S3682" s="205" t="s">
        <v>12468</v>
      </c>
      <c r="T3682" s="205" t="s">
        <v>309</v>
      </c>
      <c r="U3682" s="226" t="s">
        <v>309</v>
      </c>
      <c r="V3682" s="147" t="s">
        <v>309</v>
      </c>
      <c r="X3682" s="135"/>
      <c r="Y3682" s="135"/>
      <c r="AA3682" s="135"/>
      <c r="AB3682" s="134"/>
      <c r="AC3682" s="135"/>
      <c r="AD3682" s="135"/>
      <c r="AH3682" s="135"/>
      <c r="AI3682" s="135"/>
    </row>
    <row r="3683" spans="1:35" ht="31.5">
      <c r="A3683" s="205">
        <v>3679</v>
      </c>
      <c r="B3683" s="206" t="s">
        <v>12469</v>
      </c>
      <c r="C3683" s="207" t="str">
        <f xml:space="preserve"> _xlfn.CONCAT(小韻資料表[[#This Row],[聲母拼音碼]],小韻資料表[[#This Row],[韻母拼音碼]],小韻資料表[[#This Row],[調號]])</f>
        <v>cierk4</v>
      </c>
      <c r="D3683" s="206" t="s">
        <v>12470</v>
      </c>
      <c r="E3683" s="208" t="s">
        <v>1045</v>
      </c>
      <c r="F3683" s="205">
        <v>10</v>
      </c>
      <c r="G3683" s="209" t="s">
        <v>12471</v>
      </c>
      <c r="H3683" s="205">
        <f xml:space="preserve"> LEN(小韻資料表[[#This Row],[小韻字集]])</f>
        <v>5</v>
      </c>
      <c r="I3683" s="205" cm="1">
        <f t="array" ref="I3683" xml:space="preserve"> MATCH(TRUE, ISNUMBER( SEARCH( LEFT(小韻資料表[[#This Row],[切語]],1), 切語上字資料表[切語上字]) ), 0)</f>
        <v>21</v>
      </c>
      <c r="J3683" s="210" t="str" cm="1">
        <f t="array" ref="J3683" xml:space="preserve"> INDEX(切語上字資料表[聲母], 小韻資料表[[#This Row],[上字表識別號]])</f>
        <v>精</v>
      </c>
      <c r="K3683" s="210" t="str" cm="1">
        <f t="array" ref="K3683" xml:space="preserve"> INDEX(切語上字資料表[聲母拼音碼], 小韻資料表[[#This Row],[上字表識別號]])</f>
        <v>c</v>
      </c>
      <c r="L3683" s="210" t="str" cm="1">
        <f t="array" ref="L3683" xml:space="preserve"> INDEX(切語上字資料表[清濁], 小韻資料表[[#This Row],[上字表識別號]])</f>
        <v>全清</v>
      </c>
      <c r="M3683" s="223" t="str" cm="1">
        <f t="array" ref="M3683" xml:space="preserve"> INDEX(切語上字資料表[發送收], 小韻資料表[[#This Row],[上字表識別號]])</f>
        <v>發聲</v>
      </c>
      <c r="N3683" s="205" cm="1">
        <f t="array" ref="N3683" xml:space="preserve"> MATCH(TRUE, ISNUMBER( SEARCH( RIGHT(小韻資料表[[#This Row],[切語]],1), 切語下字資料表[切語下字]) ), 0)</f>
        <v>292</v>
      </c>
      <c r="O3683" s="207" t="str" cm="1">
        <f t="array" ref="O3683" xml:space="preserve"> INDEX(切語下字資料表[韻母], 小韻資料表[[#This Row],[下字表識別號]])</f>
        <v>錫開4</v>
      </c>
      <c r="P3683" s="207" t="str" cm="1">
        <f t="array" ref="P3683" xml:space="preserve"> INDEX(切語下字資料表[韻母拼音碼], 小韻資料表[[#This Row],[下字表識別號]])</f>
        <v>ierk</v>
      </c>
      <c r="Q3683" s="210" t="str" cm="1">
        <f t="array" ref="Q3683" xml:space="preserve"> INDEX(設定表!$C$19:$C$23, INT( LEFT(小韻資料表[[#This Row],[目次編碼]],1) ))</f>
        <v>入</v>
      </c>
      <c r="R3683" s="210">
        <f xml:space="preserve">  INDEX(設定表!$C$8:$C$15, MATCH( (RIGHT(小韻資料表[[#This Row],[清濁]]) &amp; 小韻資料表[[#This Row],[調]]), 設定表!$B$8:$B$15, 0))</f>
        <v>4</v>
      </c>
      <c r="S3683" s="205" t="s">
        <v>309</v>
      </c>
      <c r="T3683" s="205" t="s">
        <v>309</v>
      </c>
      <c r="U3683" s="226" t="s">
        <v>309</v>
      </c>
      <c r="V3683" s="146" t="s">
        <v>309</v>
      </c>
      <c r="X3683" s="135"/>
      <c r="Y3683" s="135"/>
      <c r="AA3683" s="135"/>
      <c r="AB3683" s="134"/>
      <c r="AC3683" s="135"/>
      <c r="AD3683" s="135"/>
      <c r="AH3683" s="135"/>
      <c r="AI3683" s="135"/>
    </row>
    <row r="3684" spans="1:35" ht="31.5">
      <c r="A3684" s="205">
        <v>3680</v>
      </c>
      <c r="B3684" s="206" t="s">
        <v>12472</v>
      </c>
      <c r="C3684" s="207" t="str">
        <f xml:space="preserve"> _xlfn.CONCAT(小韻資料表[[#This Row],[聲母拼音碼]],小韻資料表[[#This Row],[韻母拼音碼]],小韻資料表[[#This Row],[調號]])</f>
        <v>khierk4</v>
      </c>
      <c r="D3684" s="206" t="s">
        <v>12473</v>
      </c>
      <c r="E3684" s="208" t="s">
        <v>1045</v>
      </c>
      <c r="F3684" s="205">
        <v>11</v>
      </c>
      <c r="G3684" s="209" t="s">
        <v>12474</v>
      </c>
      <c r="H3684" s="205">
        <f xml:space="preserve"> LEN(小韻資料表[[#This Row],[小韻字集]])</f>
        <v>15</v>
      </c>
      <c r="I3684" s="205" cm="1">
        <f t="array" ref="I3684" xml:space="preserve"> MATCH(TRUE, ISNUMBER( SEARCH( LEFT(小韻資料表[[#This Row],[切語]],1), 切語上字資料表[切語上字]) ), 0)</f>
        <v>2</v>
      </c>
      <c r="J3684" s="210" t="str" cm="1">
        <f t="array" ref="J3684" xml:space="preserve"> INDEX(切語上字資料表[聲母], 小韻資料表[[#This Row],[上字表識別號]])</f>
        <v>溪</v>
      </c>
      <c r="K3684" s="210" t="str" cm="1">
        <f t="array" ref="K3684" xml:space="preserve"> INDEX(切語上字資料表[聲母拼音碼], 小韻資料表[[#This Row],[上字表識別號]])</f>
        <v>kh</v>
      </c>
      <c r="L3684" s="210" t="str" cm="1">
        <f t="array" ref="L3684" xml:space="preserve"> INDEX(切語上字資料表[清濁], 小韻資料表[[#This Row],[上字表識別號]])</f>
        <v>次清</v>
      </c>
      <c r="M3684" s="223" t="str" cm="1">
        <f t="array" ref="M3684" xml:space="preserve"> INDEX(切語上字資料表[發送收], 小韻資料表[[#This Row],[上字表識別號]])</f>
        <v>送氣</v>
      </c>
      <c r="N3684" s="205" cm="1">
        <f t="array" ref="N3684" xml:space="preserve"> MATCH(TRUE, ISNUMBER( SEARCH( RIGHT(小韻資料表[[#This Row],[切語]],1), 切語下字資料表[切語下字]) ), 0)</f>
        <v>292</v>
      </c>
      <c r="O3684" s="207" t="str" cm="1">
        <f t="array" ref="O3684" xml:space="preserve"> INDEX(切語下字資料表[韻母], 小韻資料表[[#This Row],[下字表識別號]])</f>
        <v>錫開4</v>
      </c>
      <c r="P3684" s="207" t="str" cm="1">
        <f t="array" ref="P3684" xml:space="preserve"> INDEX(切語下字資料表[韻母拼音碼], 小韻資料表[[#This Row],[下字表識別號]])</f>
        <v>ierk</v>
      </c>
      <c r="Q3684" s="210" t="str" cm="1">
        <f t="array" ref="Q3684" xml:space="preserve"> INDEX(設定表!$C$19:$C$23, INT( LEFT(小韻資料表[[#This Row],[目次編碼]],1) ))</f>
        <v>入</v>
      </c>
      <c r="R3684" s="210">
        <f xml:space="preserve">  INDEX(設定表!$C$8:$C$15, MATCH( (RIGHT(小韻資料表[[#This Row],[清濁]]) &amp; 小韻資料表[[#This Row],[調]]), 設定表!$B$8:$B$15, 0))</f>
        <v>4</v>
      </c>
      <c r="S3684" s="205" t="s">
        <v>309</v>
      </c>
      <c r="T3684" s="205" t="s">
        <v>309</v>
      </c>
      <c r="U3684" s="226" t="s">
        <v>309</v>
      </c>
      <c r="V3684" s="147" t="s">
        <v>309</v>
      </c>
      <c r="X3684" s="135"/>
      <c r="Y3684" s="135"/>
      <c r="AA3684" s="135"/>
      <c r="AB3684" s="134"/>
      <c r="AC3684" s="135"/>
      <c r="AD3684" s="135"/>
      <c r="AH3684" s="135"/>
      <c r="AI3684" s="135"/>
    </row>
    <row r="3685" spans="1:35" ht="31.5">
      <c r="A3685" s="205">
        <v>3681</v>
      </c>
      <c r="B3685" s="206" t="s">
        <v>12475</v>
      </c>
      <c r="C3685" s="207" t="str">
        <f xml:space="preserve"> _xlfn.CONCAT(小韻資料表[[#This Row],[聲母拼音碼]],小韻資料表[[#This Row],[韻母拼音碼]],小韻資料表[[#This Row],[調號]])</f>
        <v>nierk8</v>
      </c>
      <c r="D3685" s="206" t="s">
        <v>12476</v>
      </c>
      <c r="E3685" s="208" t="s">
        <v>1045</v>
      </c>
      <c r="F3685" s="205">
        <v>12</v>
      </c>
      <c r="G3685" s="209" t="s">
        <v>12477</v>
      </c>
      <c r="H3685" s="205">
        <f xml:space="preserve"> LEN(小韻資料表[[#This Row],[小韻字集]])</f>
        <v>5</v>
      </c>
      <c r="I3685" s="205" cm="1">
        <f t="array" ref="I3685" xml:space="preserve"> MATCH(TRUE, ISNUMBER( SEARCH( LEFT(小韻資料表[[#This Row],[切語]],1), 切語上字資料表[切語上字]) ), 0)</f>
        <v>8</v>
      </c>
      <c r="J3685" s="210" t="str" cm="1">
        <f t="array" ref="J3685" xml:space="preserve"> INDEX(切語上字資料表[聲母], 小韻資料表[[#This Row],[上字表識別號]])</f>
        <v>泥</v>
      </c>
      <c r="K3685" s="210" t="str" cm="1">
        <f t="array" ref="K3685" xml:space="preserve"> INDEX(切語上字資料表[聲母拼音碼], 小韻資料表[[#This Row],[上字表識別號]])</f>
        <v>n</v>
      </c>
      <c r="L3685" s="210" t="str" cm="1">
        <f t="array" ref="L3685" xml:space="preserve"> INDEX(切語上字資料表[清濁], 小韻資料表[[#This Row],[上字表識別號]])</f>
        <v>次濁</v>
      </c>
      <c r="M3685" s="223" t="str" cm="1">
        <f t="array" ref="M3685" xml:space="preserve"> INDEX(切語上字資料表[發送收], 小韻資料表[[#This Row],[上字表識別號]])</f>
        <v>收聲</v>
      </c>
      <c r="N3685" s="205" cm="1">
        <f t="array" ref="N3685" xml:space="preserve"> MATCH(TRUE, ISNUMBER( SEARCH( RIGHT(小韻資料表[[#This Row],[切語]],1), 切語下字資料表[切語下字]) ), 0)</f>
        <v>292</v>
      </c>
      <c r="O3685" s="207" t="str" cm="1">
        <f t="array" ref="O3685" xml:space="preserve"> INDEX(切語下字資料表[韻母], 小韻資料表[[#This Row],[下字表識別號]])</f>
        <v>錫開4</v>
      </c>
      <c r="P3685" s="207" t="str" cm="1">
        <f t="array" ref="P3685" xml:space="preserve"> INDEX(切語下字資料表[韻母拼音碼], 小韻資料表[[#This Row],[下字表識別號]])</f>
        <v>ierk</v>
      </c>
      <c r="Q3685" s="210" t="str" cm="1">
        <f t="array" ref="Q3685" xml:space="preserve"> INDEX(設定表!$C$19:$C$23, INT( LEFT(小韻資料表[[#This Row],[目次編碼]],1) ))</f>
        <v>入</v>
      </c>
      <c r="R3685" s="210">
        <f xml:space="preserve">  INDEX(設定表!$C$8:$C$15, MATCH( (RIGHT(小韻資料表[[#This Row],[清濁]]) &amp; 小韻資料表[[#This Row],[調]]), 設定表!$B$8:$B$15, 0))</f>
        <v>8</v>
      </c>
      <c r="S3685" s="205" t="s">
        <v>309</v>
      </c>
      <c r="T3685" s="205" t="s">
        <v>309</v>
      </c>
      <c r="U3685" s="226" t="s">
        <v>309</v>
      </c>
      <c r="V3685" s="146" t="s">
        <v>309</v>
      </c>
      <c r="X3685" s="135"/>
      <c r="Y3685" s="135"/>
      <c r="AA3685" s="135"/>
      <c r="AB3685" s="134"/>
      <c r="AC3685" s="135"/>
      <c r="AD3685" s="135"/>
      <c r="AH3685" s="135"/>
      <c r="AI3685" s="135"/>
    </row>
    <row r="3686" spans="1:35" ht="31.5">
      <c r="A3686" s="205">
        <v>3682</v>
      </c>
      <c r="B3686" s="206" t="s">
        <v>12478</v>
      </c>
      <c r="C3686" s="207" t="str">
        <f xml:space="preserve"> _xlfn.CONCAT(小韻資料表[[#This Row],[聲母拼音碼]],小韻資料表[[#This Row],[韻母拼音碼]],小韻資料表[[#This Row],[調號]])</f>
        <v>cierk8</v>
      </c>
      <c r="D3686" s="206" t="s">
        <v>12479</v>
      </c>
      <c r="E3686" s="208" t="s">
        <v>1045</v>
      </c>
      <c r="F3686" s="205">
        <v>13</v>
      </c>
      <c r="G3686" s="209" t="s">
        <v>12480</v>
      </c>
      <c r="H3686" s="205">
        <f xml:space="preserve"> LEN(小韻資料表[[#This Row],[小韻字集]])</f>
        <v>8</v>
      </c>
      <c r="I3686" s="205" cm="1">
        <f t="array" ref="I3686" xml:space="preserve"> MATCH(TRUE, ISNUMBER( SEARCH( LEFT(小韻資料表[[#This Row],[切語]],1), 切語上字資料表[切語上字]) ), 0)</f>
        <v>23</v>
      </c>
      <c r="J3686" s="210" t="str" cm="1">
        <f t="array" ref="J3686" xml:space="preserve"> INDEX(切語上字資料表[聲母], 小韻資料表[[#This Row],[上字表識別號]])</f>
        <v>從</v>
      </c>
      <c r="K3686" s="210" t="str" cm="1">
        <f t="array" ref="K3686" xml:space="preserve"> INDEX(切語上字資料表[聲母拼音碼], 小韻資料表[[#This Row],[上字表識別號]])</f>
        <v>c</v>
      </c>
      <c r="L3686" s="210" t="str" cm="1">
        <f t="array" ref="L3686" xml:space="preserve"> INDEX(切語上字資料表[清濁], 小韻資料表[[#This Row],[上字表識別號]])</f>
        <v>全濁</v>
      </c>
      <c r="M3686" s="223" cm="1">
        <f t="array" ref="M3686" xml:space="preserve"> INDEX(切語上字資料表[發送收], 小韻資料表[[#This Row],[上字表識別號]])</f>
        <v>0</v>
      </c>
      <c r="N3686" s="205" cm="1">
        <f t="array" ref="N3686" xml:space="preserve"> MATCH(TRUE, ISNUMBER( SEARCH( RIGHT(小韻資料表[[#This Row],[切語]],1), 切語下字資料表[切語下字]) ), 0)</f>
        <v>292</v>
      </c>
      <c r="O3686" s="207" t="str" cm="1">
        <f t="array" ref="O3686" xml:space="preserve"> INDEX(切語下字資料表[韻母], 小韻資料表[[#This Row],[下字表識別號]])</f>
        <v>錫開4</v>
      </c>
      <c r="P3686" s="207" t="str" cm="1">
        <f t="array" ref="P3686" xml:space="preserve"> INDEX(切語下字資料表[韻母拼音碼], 小韻資料表[[#This Row],[下字表識別號]])</f>
        <v>ierk</v>
      </c>
      <c r="Q3686" s="210" t="str" cm="1">
        <f t="array" ref="Q3686" xml:space="preserve"> INDEX(設定表!$C$19:$C$23, INT( LEFT(小韻資料表[[#This Row],[目次編碼]],1) ))</f>
        <v>入</v>
      </c>
      <c r="R3686" s="210">
        <f xml:space="preserve">  INDEX(設定表!$C$8:$C$15, MATCH( (RIGHT(小韻資料表[[#This Row],[清濁]]) &amp; 小韻資料表[[#This Row],[調]]), 設定表!$B$8:$B$15, 0))</f>
        <v>8</v>
      </c>
      <c r="S3686" s="205" t="s">
        <v>309</v>
      </c>
      <c r="T3686" s="205" t="s">
        <v>309</v>
      </c>
      <c r="U3686" s="226" t="s">
        <v>309</v>
      </c>
      <c r="V3686" s="147" t="s">
        <v>309</v>
      </c>
      <c r="X3686" s="135"/>
      <c r="Y3686" s="135"/>
      <c r="AA3686" s="135"/>
      <c r="AB3686" s="134"/>
      <c r="AC3686" s="135"/>
      <c r="AD3686" s="135"/>
      <c r="AH3686" s="135"/>
      <c r="AI3686" s="135"/>
    </row>
    <row r="3687" spans="1:35" ht="63">
      <c r="A3687" s="205">
        <v>3683</v>
      </c>
      <c r="B3687" s="206" t="s">
        <v>12481</v>
      </c>
      <c r="C3687" s="207" t="str">
        <f xml:space="preserve"> _xlfn.CONCAT(小韻資料表[[#This Row],[聲母拼音碼]],小韻資料表[[#This Row],[韻母拼音碼]],小韻資料表[[#This Row],[調號]])</f>
        <v>mierk8</v>
      </c>
      <c r="D3687" s="206" t="s">
        <v>12482</v>
      </c>
      <c r="E3687" s="208" t="s">
        <v>1045</v>
      </c>
      <c r="F3687" s="205">
        <v>14</v>
      </c>
      <c r="G3687" s="209" t="s">
        <v>12483</v>
      </c>
      <c r="H3687" s="205">
        <f xml:space="preserve"> LEN(小韻資料表[[#This Row],[小韻字集]])</f>
        <v>27</v>
      </c>
      <c r="I3687" s="205" cm="1">
        <f t="array" ref="I3687" xml:space="preserve"> MATCH(TRUE, ISNUMBER( SEARCH( LEFT(小韻資料表[[#This Row],[切語]],1), 切語上字資料表[切語上字]) ), 0)</f>
        <v>16</v>
      </c>
      <c r="J3687" s="210" t="str" cm="1">
        <f t="array" ref="J3687" xml:space="preserve"> INDEX(切語上字資料表[聲母], 小韻資料表[[#This Row],[上字表識別號]])</f>
        <v>明</v>
      </c>
      <c r="K3687" s="210" t="str" cm="1">
        <f t="array" ref="K3687" xml:space="preserve"> INDEX(切語上字資料表[聲母拼音碼], 小韻資料表[[#This Row],[上字表識別號]])</f>
        <v>m</v>
      </c>
      <c r="L3687" s="210" t="str" cm="1">
        <f t="array" ref="L3687" xml:space="preserve"> INDEX(切語上字資料表[清濁], 小韻資料表[[#This Row],[上字表識別號]])</f>
        <v>次濁</v>
      </c>
      <c r="M3687" s="223" t="str" cm="1">
        <f t="array" ref="M3687" xml:space="preserve"> INDEX(切語上字資料表[發送收], 小韻資料表[[#This Row],[上字表識別號]])</f>
        <v>收聲</v>
      </c>
      <c r="N3687" s="205" cm="1">
        <f t="array" ref="N3687" xml:space="preserve"> MATCH(TRUE, ISNUMBER( SEARCH( RIGHT(小韻資料表[[#This Row],[切語]],1), 切語下字資料表[切語下字]) ), 0)</f>
        <v>292</v>
      </c>
      <c r="O3687" s="207" t="str" cm="1">
        <f t="array" ref="O3687" xml:space="preserve"> INDEX(切語下字資料表[韻母], 小韻資料表[[#This Row],[下字表識別號]])</f>
        <v>錫開4</v>
      </c>
      <c r="P3687" s="207" t="str" cm="1">
        <f t="array" ref="P3687" xml:space="preserve"> INDEX(切語下字資料表[韻母拼音碼], 小韻資料表[[#This Row],[下字表識別號]])</f>
        <v>ierk</v>
      </c>
      <c r="Q3687" s="210" t="str" cm="1">
        <f t="array" ref="Q3687" xml:space="preserve"> INDEX(設定表!$C$19:$C$23, INT( LEFT(小韻資料表[[#This Row],[目次編碼]],1) ))</f>
        <v>入</v>
      </c>
      <c r="R3687" s="210">
        <f xml:space="preserve">  INDEX(設定表!$C$8:$C$15, MATCH( (RIGHT(小韻資料表[[#This Row],[清濁]]) &amp; 小韻資料表[[#This Row],[調]]), 設定表!$B$8:$B$15, 0))</f>
        <v>8</v>
      </c>
      <c r="S3687" s="205" t="s">
        <v>309</v>
      </c>
      <c r="T3687" s="205" t="s">
        <v>309</v>
      </c>
      <c r="U3687" s="226" t="s">
        <v>12484</v>
      </c>
      <c r="V3687" s="146" t="s">
        <v>309</v>
      </c>
      <c r="X3687" s="135"/>
      <c r="Y3687" s="135"/>
      <c r="AA3687" s="135"/>
      <c r="AB3687" s="134"/>
      <c r="AC3687" s="135"/>
      <c r="AD3687" s="135"/>
      <c r="AH3687" s="135"/>
      <c r="AI3687" s="135"/>
    </row>
    <row r="3688" spans="1:35" ht="31.5">
      <c r="A3688" s="205">
        <v>3684</v>
      </c>
      <c r="B3688" s="206" t="s">
        <v>12485</v>
      </c>
      <c r="C3688" s="207" t="str">
        <f xml:space="preserve"> _xlfn.CONCAT(小韻資料表[[#This Row],[聲母拼音碼]],小韻資料表[[#This Row],[韻母拼音碼]],小韻資料表[[#This Row],[調號]])</f>
        <v>hierk8</v>
      </c>
      <c r="D3688" s="206" t="s">
        <v>12486</v>
      </c>
      <c r="E3688" s="208" t="s">
        <v>1045</v>
      </c>
      <c r="F3688" s="205">
        <v>15</v>
      </c>
      <c r="G3688" s="209" t="s">
        <v>12487</v>
      </c>
      <c r="H3688" s="205">
        <f xml:space="preserve"> LEN(小韻資料表[[#This Row],[小韻字集]])</f>
        <v>4</v>
      </c>
      <c r="I3688" s="205" cm="1">
        <f t="array" ref="I3688" xml:space="preserve"> MATCH(TRUE, ISNUMBER( SEARCH( LEFT(小韻資料表[[#This Row],[切語]],1), 切語上字資料表[切語上字]) ), 0)</f>
        <v>19</v>
      </c>
      <c r="J3688" s="210" t="str" cm="1">
        <f t="array" ref="J3688" xml:space="preserve"> INDEX(切語上字資料表[聲母], 小韻資料表[[#This Row],[上字表識別號]])</f>
        <v>奉</v>
      </c>
      <c r="K3688" s="210" t="str" cm="1">
        <f t="array" ref="K3688" xml:space="preserve"> INDEX(切語上字資料表[聲母拼音碼], 小韻資料表[[#This Row],[上字表識別號]])</f>
        <v>h</v>
      </c>
      <c r="L3688" s="210" t="str" cm="1">
        <f t="array" ref="L3688" xml:space="preserve"> INDEX(切語上字資料表[清濁], 小韻資料表[[#This Row],[上字表識別號]])</f>
        <v>全濁</v>
      </c>
      <c r="M3688" s="223" cm="1">
        <f t="array" ref="M3688" xml:space="preserve"> INDEX(切語上字資料表[發送收], 小韻資料表[[#This Row],[上字表識別號]])</f>
        <v>0</v>
      </c>
      <c r="N3688" s="205" cm="1">
        <f t="array" ref="N3688" xml:space="preserve"> MATCH(TRUE, ISNUMBER( SEARCH( RIGHT(小韻資料表[[#This Row],[切語]],1), 切語下字資料表[切語下字]) ), 0)</f>
        <v>292</v>
      </c>
      <c r="O3688" s="207" t="str" cm="1">
        <f t="array" ref="O3688" xml:space="preserve"> INDEX(切語下字資料表[韻母], 小韻資料表[[#This Row],[下字表識別號]])</f>
        <v>錫開4</v>
      </c>
      <c r="P3688" s="207" t="str" cm="1">
        <f t="array" ref="P3688" xml:space="preserve"> INDEX(切語下字資料表[韻母拼音碼], 小韻資料表[[#This Row],[下字表識別號]])</f>
        <v>ierk</v>
      </c>
      <c r="Q3688" s="210" t="str" cm="1">
        <f t="array" ref="Q3688" xml:space="preserve"> INDEX(設定表!$C$19:$C$23, INT( LEFT(小韻資料表[[#This Row],[目次編碼]],1) ))</f>
        <v>入</v>
      </c>
      <c r="R3688" s="210">
        <f xml:space="preserve">  INDEX(設定表!$C$8:$C$15, MATCH( (RIGHT(小韻資料表[[#This Row],[清濁]]) &amp; 小韻資料表[[#This Row],[調]]), 設定表!$B$8:$B$15, 0))</f>
        <v>8</v>
      </c>
      <c r="S3688" s="205" t="s">
        <v>309</v>
      </c>
      <c r="T3688" s="205" t="s">
        <v>309</v>
      </c>
      <c r="U3688" s="226" t="s">
        <v>12488</v>
      </c>
      <c r="V3688" s="147" t="s">
        <v>309</v>
      </c>
      <c r="X3688" s="135"/>
      <c r="Y3688" s="135"/>
      <c r="AA3688" s="135"/>
      <c r="AB3688" s="134"/>
      <c r="AC3688" s="135"/>
      <c r="AD3688" s="135"/>
      <c r="AH3688" s="135"/>
      <c r="AI3688" s="135"/>
    </row>
    <row r="3689" spans="1:35" ht="31.5">
      <c r="A3689" s="205">
        <v>3685</v>
      </c>
      <c r="B3689" s="206" t="s">
        <v>12489</v>
      </c>
      <c r="C3689" s="207" t="str">
        <f xml:space="preserve"> _xlfn.CONCAT(小韻資料表[[#This Row],[聲母拼音碼]],小韻資料表[[#This Row],[韻母拼音碼]],小韻資料表[[#This Row],[調號]])</f>
        <v>pierk4</v>
      </c>
      <c r="D3689" s="206" t="s">
        <v>12490</v>
      </c>
      <c r="E3689" s="208" t="s">
        <v>1045</v>
      </c>
      <c r="F3689" s="205">
        <v>16</v>
      </c>
      <c r="G3689" s="209" t="s">
        <v>12491</v>
      </c>
      <c r="H3689" s="205">
        <f xml:space="preserve"> LEN(小韻資料表[[#This Row],[小韻字集]])</f>
        <v>7</v>
      </c>
      <c r="I3689" s="205" cm="1">
        <f t="array" ref="I3689" xml:space="preserve"> MATCH(TRUE, ISNUMBER( SEARCH( LEFT(小韻資料表[[#This Row],[切語]],1), 切語上字資料表[切語上字]) ), 0)</f>
        <v>13</v>
      </c>
      <c r="J3689" s="210" t="str" cm="1">
        <f t="array" ref="J3689" xml:space="preserve"> INDEX(切語上字資料表[聲母], 小韻資料表[[#This Row],[上字表識別號]])</f>
        <v>幫</v>
      </c>
      <c r="K3689" s="210" t="str" cm="1">
        <f t="array" ref="K3689" xml:space="preserve"> INDEX(切語上字資料表[聲母拼音碼], 小韻資料表[[#This Row],[上字表識別號]])</f>
        <v>p</v>
      </c>
      <c r="L3689" s="210" t="str" cm="1">
        <f t="array" ref="L3689" xml:space="preserve"> INDEX(切語上字資料表[清濁], 小韻資料表[[#This Row],[上字表識別號]])</f>
        <v>全清</v>
      </c>
      <c r="M3689" s="223" t="str" cm="1">
        <f t="array" ref="M3689" xml:space="preserve"> INDEX(切語上字資料表[發送收], 小韻資料表[[#This Row],[上字表識別號]])</f>
        <v>發聲</v>
      </c>
      <c r="N3689" s="205" cm="1">
        <f t="array" ref="N3689" xml:space="preserve"> MATCH(TRUE, ISNUMBER( SEARCH( RIGHT(小韻資料表[[#This Row],[切語]],1), 切語下字資料表[切語下字]) ), 0)</f>
        <v>292</v>
      </c>
      <c r="O3689" s="207" t="str" cm="1">
        <f t="array" ref="O3689" xml:space="preserve"> INDEX(切語下字資料表[韻母], 小韻資料表[[#This Row],[下字表識別號]])</f>
        <v>錫開4</v>
      </c>
      <c r="P3689" s="207" t="str" cm="1">
        <f t="array" ref="P3689" xml:space="preserve"> INDEX(切語下字資料表[韻母拼音碼], 小韻資料表[[#This Row],[下字表識別號]])</f>
        <v>ierk</v>
      </c>
      <c r="Q3689" s="210" t="str" cm="1">
        <f t="array" ref="Q3689" xml:space="preserve"> INDEX(設定表!$C$19:$C$23, INT( LEFT(小韻資料表[[#This Row],[目次編碼]],1) ))</f>
        <v>入</v>
      </c>
      <c r="R3689" s="210">
        <f xml:space="preserve">  INDEX(設定表!$C$8:$C$15, MATCH( (RIGHT(小韻資料表[[#This Row],[清濁]]) &amp; 小韻資料表[[#This Row],[調]]), 設定表!$B$8:$B$15, 0))</f>
        <v>4</v>
      </c>
      <c r="S3689" s="205" t="s">
        <v>309</v>
      </c>
      <c r="T3689" s="205" t="s">
        <v>309</v>
      </c>
      <c r="U3689" s="226" t="s">
        <v>309</v>
      </c>
      <c r="V3689" s="146" t="s">
        <v>309</v>
      </c>
      <c r="X3689" s="135"/>
      <c r="Y3689" s="135"/>
      <c r="AA3689" s="135"/>
      <c r="AB3689" s="134"/>
      <c r="AC3689" s="135"/>
      <c r="AD3689" s="135"/>
      <c r="AH3689" s="135"/>
      <c r="AI3689" s="135"/>
    </row>
    <row r="3690" spans="1:35" ht="31.5">
      <c r="A3690" s="205">
        <v>3686</v>
      </c>
      <c r="B3690" s="206" t="s">
        <v>12492</v>
      </c>
      <c r="C3690" s="207" t="str">
        <f xml:space="preserve"> _xlfn.CONCAT(小韻資料表[[#This Row],[聲母拼音碼]],小韻資料表[[#This Row],[韻母拼音碼]],小韻資料表[[#This Row],[調號]])</f>
        <v>khierk4</v>
      </c>
      <c r="D3690" s="206" t="s">
        <v>12493</v>
      </c>
      <c r="E3690" s="208" t="s">
        <v>1045</v>
      </c>
      <c r="F3690" s="205">
        <v>17</v>
      </c>
      <c r="G3690" s="209" t="s">
        <v>12494</v>
      </c>
      <c r="H3690" s="205">
        <f xml:space="preserve"> LEN(小韻資料表[[#This Row],[小韻字集]])</f>
        <v>2</v>
      </c>
      <c r="I3690" s="205" cm="1">
        <f t="array" ref="I3690" xml:space="preserve"> MATCH(TRUE, ISNUMBER( SEARCH( LEFT(小韻資料表[[#This Row],[切語]],1), 切語上字資料表[切語上字]) ), 0)</f>
        <v>2</v>
      </c>
      <c r="J3690" s="210" t="str" cm="1">
        <f t="array" ref="J3690" xml:space="preserve"> INDEX(切語上字資料表[聲母], 小韻資料表[[#This Row],[上字表識別號]])</f>
        <v>溪</v>
      </c>
      <c r="K3690" s="210" t="str" cm="1">
        <f t="array" ref="K3690" xml:space="preserve"> INDEX(切語上字資料表[聲母拼音碼], 小韻資料表[[#This Row],[上字表識別號]])</f>
        <v>kh</v>
      </c>
      <c r="L3690" s="210" t="str" cm="1">
        <f t="array" ref="L3690" xml:space="preserve"> INDEX(切語上字資料表[清濁], 小韻資料表[[#This Row],[上字表識別號]])</f>
        <v>次清</v>
      </c>
      <c r="M3690" s="223" t="str" cm="1">
        <f t="array" ref="M3690" xml:space="preserve"> INDEX(切語上字資料表[發送收], 小韻資料表[[#This Row],[上字表識別號]])</f>
        <v>送氣</v>
      </c>
      <c r="N3690" s="205" cm="1">
        <f t="array" ref="N3690" xml:space="preserve"> MATCH(TRUE, ISNUMBER( SEARCH( RIGHT(小韻資料表[[#This Row],[切語]],1), 切語下字資料表[切語下字]) ), 0)</f>
        <v>296</v>
      </c>
      <c r="O3690" s="207" t="str" cm="1">
        <f t="array" ref="O3690" xml:space="preserve"> INDEX(切語下字資料表[韻母], 小韻資料表[[#This Row],[下字表識別號]])</f>
        <v>錫合3</v>
      </c>
      <c r="P3690" s="207" t="str" cm="1">
        <f t="array" ref="P3690" xml:space="preserve"> INDEX(切語下字資料表[韻母拼音碼], 小韻資料表[[#This Row],[下字表識別號]])</f>
        <v>ierk</v>
      </c>
      <c r="Q3690" s="210" t="str" cm="1">
        <f t="array" ref="Q3690" xml:space="preserve"> INDEX(設定表!$C$19:$C$23, INT( LEFT(小韻資料表[[#This Row],[目次編碼]],1) ))</f>
        <v>入</v>
      </c>
      <c r="R3690" s="210">
        <f xml:space="preserve">  INDEX(設定表!$C$8:$C$15, MATCH( (RIGHT(小韻資料表[[#This Row],[清濁]]) &amp; 小韻資料表[[#This Row],[調]]), 設定表!$B$8:$B$15, 0))</f>
        <v>4</v>
      </c>
      <c r="S3690" s="205" t="s">
        <v>309</v>
      </c>
      <c r="T3690" s="205" t="s">
        <v>309</v>
      </c>
      <c r="U3690" s="226" t="s">
        <v>309</v>
      </c>
      <c r="V3690" s="147" t="s">
        <v>309</v>
      </c>
      <c r="X3690" s="135"/>
      <c r="Y3690" s="135"/>
      <c r="AA3690" s="135"/>
      <c r="AB3690" s="134"/>
      <c r="AC3690" s="135"/>
      <c r="AD3690" s="135"/>
      <c r="AH3690" s="135"/>
      <c r="AI3690" s="135"/>
    </row>
    <row r="3691" spans="1:35" ht="31.5">
      <c r="A3691" s="205">
        <v>3687</v>
      </c>
      <c r="B3691" s="206" t="s">
        <v>12495</v>
      </c>
      <c r="C3691" s="207" t="str">
        <f xml:space="preserve"> _xlfn.CONCAT(小韻資料表[[#This Row],[聲母拼音碼]],小韻資料表[[#This Row],[韻母拼音碼]],小韻資料表[[#This Row],[調號]])</f>
        <v>kierk4</v>
      </c>
      <c r="D3691" s="206" t="s">
        <v>12496</v>
      </c>
      <c r="E3691" s="208" t="s">
        <v>1045</v>
      </c>
      <c r="F3691" s="205">
        <v>18</v>
      </c>
      <c r="G3691" s="209" t="s">
        <v>12497</v>
      </c>
      <c r="H3691" s="205">
        <f xml:space="preserve"> LEN(小韻資料表[[#This Row],[小韻字集]])</f>
        <v>8</v>
      </c>
      <c r="I3691" s="205" cm="1">
        <f t="array" ref="I3691" xml:space="preserve"> MATCH(TRUE, ISNUMBER( SEARCH( LEFT(小韻資料表[[#This Row],[切語]],1), 切語上字資料表[切語上字]) ), 0)</f>
        <v>1</v>
      </c>
      <c r="J3691" s="210" t="str" cm="1">
        <f t="array" ref="J3691" xml:space="preserve"> INDEX(切語上字資料表[聲母], 小韻資料表[[#This Row],[上字表識別號]])</f>
        <v>見</v>
      </c>
      <c r="K3691" s="210" t="str" cm="1">
        <f t="array" ref="K3691" xml:space="preserve"> INDEX(切語上字資料表[聲母拼音碼], 小韻資料表[[#This Row],[上字表識別號]])</f>
        <v>k</v>
      </c>
      <c r="L3691" s="210" t="str" cm="1">
        <f t="array" ref="L3691" xml:space="preserve"> INDEX(切語上字資料表[清濁], 小韻資料表[[#This Row],[上字表識別號]])</f>
        <v>全清</v>
      </c>
      <c r="M3691" s="223" t="str" cm="1">
        <f t="array" ref="M3691" xml:space="preserve"> INDEX(切語上字資料表[發送收], 小韻資料表[[#This Row],[上字表識別號]])</f>
        <v>發聲</v>
      </c>
      <c r="N3691" s="205" cm="1">
        <f t="array" ref="N3691" xml:space="preserve"> MATCH(TRUE, ISNUMBER( SEARCH( RIGHT(小韻資料表[[#This Row],[切語]],1), 切語下字資料表[切語下字]) ), 0)</f>
        <v>296</v>
      </c>
      <c r="O3691" s="207" t="str" cm="1">
        <f t="array" ref="O3691" xml:space="preserve"> INDEX(切語下字資料表[韻母], 小韻資料表[[#This Row],[下字表識別號]])</f>
        <v>錫合3</v>
      </c>
      <c r="P3691" s="207" t="str" cm="1">
        <f t="array" ref="P3691" xml:space="preserve"> INDEX(切語下字資料表[韻母拼音碼], 小韻資料表[[#This Row],[下字表識別號]])</f>
        <v>ierk</v>
      </c>
      <c r="Q3691" s="210" t="str" cm="1">
        <f t="array" ref="Q3691" xml:space="preserve"> INDEX(設定表!$C$19:$C$23, INT( LEFT(小韻資料表[[#This Row],[目次編碼]],1) ))</f>
        <v>入</v>
      </c>
      <c r="R3691" s="210">
        <f xml:space="preserve">  INDEX(設定表!$C$8:$C$15, MATCH( (RIGHT(小韻資料表[[#This Row],[清濁]]) &amp; 小韻資料表[[#This Row],[調]]), 設定表!$B$8:$B$15, 0))</f>
        <v>4</v>
      </c>
      <c r="S3691" s="205" t="s">
        <v>309</v>
      </c>
      <c r="T3691" s="205" t="s">
        <v>309</v>
      </c>
      <c r="U3691" s="226" t="s">
        <v>309</v>
      </c>
      <c r="V3691" s="146" t="s">
        <v>309</v>
      </c>
      <c r="X3691" s="135"/>
      <c r="Y3691" s="135"/>
      <c r="AA3691" s="135"/>
      <c r="AB3691" s="134"/>
      <c r="AC3691" s="135"/>
      <c r="AD3691" s="135"/>
      <c r="AH3691" s="135"/>
      <c r="AI3691" s="135"/>
    </row>
    <row r="3692" spans="1:35" ht="31.5">
      <c r="A3692" s="205">
        <v>3688</v>
      </c>
      <c r="B3692" s="206" t="s">
        <v>12498</v>
      </c>
      <c r="C3692" s="207" t="str">
        <f xml:space="preserve"> _xlfn.CONCAT(小韻資料表[[#This Row],[聲母拼音碼]],小韻資料表[[#This Row],[韻母拼音碼]],小韻資料表[[#This Row],[調號]])</f>
        <v>chierk4</v>
      </c>
      <c r="D3692" s="206" t="s">
        <v>12499</v>
      </c>
      <c r="E3692" s="208" t="s">
        <v>1045</v>
      </c>
      <c r="F3692" s="205">
        <v>19</v>
      </c>
      <c r="G3692" s="209" t="s">
        <v>12500</v>
      </c>
      <c r="H3692" s="205">
        <f xml:space="preserve"> LEN(小韻資料表[[#This Row],[小韻字集]])</f>
        <v>16</v>
      </c>
      <c r="I3692" s="205" cm="1">
        <f t="array" ref="I3692" xml:space="preserve"> MATCH(TRUE, ISNUMBER( SEARCH( LEFT(小韻資料表[[#This Row],[切語]],1), 切語上字資料表[切語上字]) ), 0)</f>
        <v>22</v>
      </c>
      <c r="J3692" s="210" t="str" cm="1">
        <f t="array" ref="J3692" xml:space="preserve"> INDEX(切語上字資料表[聲母], 小韻資料表[[#This Row],[上字表識別號]])</f>
        <v>清</v>
      </c>
      <c r="K3692" s="210" t="str" cm="1">
        <f t="array" ref="K3692" xml:space="preserve"> INDEX(切語上字資料表[聲母拼音碼], 小韻資料表[[#This Row],[上字表識別號]])</f>
        <v>ch</v>
      </c>
      <c r="L3692" s="210" t="str" cm="1">
        <f t="array" ref="L3692" xml:space="preserve"> INDEX(切語上字資料表[清濁], 小韻資料表[[#This Row],[上字表識別號]])</f>
        <v>次清</v>
      </c>
      <c r="M3692" s="223" t="str" cm="1">
        <f t="array" ref="M3692" xml:space="preserve"> INDEX(切語上字資料表[發送收], 小韻資料表[[#This Row],[上字表識別號]])</f>
        <v>送氣</v>
      </c>
      <c r="N3692" s="205" cm="1">
        <f t="array" ref="N3692" xml:space="preserve"> MATCH(TRUE, ISNUMBER( SEARCH( RIGHT(小韻資料表[[#This Row],[切語]],1), 切語下字資料表[切語下字]) ), 0)</f>
        <v>292</v>
      </c>
      <c r="O3692" s="207" t="str" cm="1">
        <f t="array" ref="O3692" xml:space="preserve"> INDEX(切語下字資料表[韻母], 小韻資料表[[#This Row],[下字表識別號]])</f>
        <v>錫開4</v>
      </c>
      <c r="P3692" s="207" t="str" cm="1">
        <f t="array" ref="P3692" xml:space="preserve"> INDEX(切語下字資料表[韻母拼音碼], 小韻資料表[[#This Row],[下字表識別號]])</f>
        <v>ierk</v>
      </c>
      <c r="Q3692" s="210" t="str" cm="1">
        <f t="array" ref="Q3692" xml:space="preserve"> INDEX(設定表!$C$19:$C$23, INT( LEFT(小韻資料表[[#This Row],[目次編碼]],1) ))</f>
        <v>入</v>
      </c>
      <c r="R3692" s="210">
        <f xml:space="preserve">  INDEX(設定表!$C$8:$C$15, MATCH( (RIGHT(小韻資料表[[#This Row],[清濁]]) &amp; 小韻資料表[[#This Row],[調]]), 設定表!$B$8:$B$15, 0))</f>
        <v>4</v>
      </c>
      <c r="S3692" s="205" t="s">
        <v>309</v>
      </c>
      <c r="T3692" s="205" t="s">
        <v>309</v>
      </c>
      <c r="U3692" s="226" t="s">
        <v>309</v>
      </c>
      <c r="V3692" s="147" t="s">
        <v>309</v>
      </c>
      <c r="X3692" s="135"/>
      <c r="Y3692" s="135"/>
      <c r="AA3692" s="135"/>
      <c r="AB3692" s="134"/>
      <c r="AC3692" s="135"/>
      <c r="AD3692" s="135"/>
      <c r="AH3692" s="135"/>
      <c r="AI3692" s="135"/>
    </row>
    <row r="3693" spans="1:35" ht="31.5">
      <c r="A3693" s="205">
        <v>3689</v>
      </c>
      <c r="B3693" s="206" t="s">
        <v>12501</v>
      </c>
      <c r="C3693" s="207" t="str">
        <f xml:space="preserve"> _xlfn.CONCAT(小韻資料表[[#This Row],[聲母拼音碼]],小韻資料表[[#This Row],[韻母拼音碼]],小韻資料表[[#This Row],[調號]])</f>
        <v>hierk4</v>
      </c>
      <c r="D3693" s="206" t="s">
        <v>12502</v>
      </c>
      <c r="E3693" s="208" t="s">
        <v>1045</v>
      </c>
      <c r="F3693" s="205">
        <v>20</v>
      </c>
      <c r="G3693" s="209" t="s">
        <v>12503</v>
      </c>
      <c r="H3693" s="205">
        <f xml:space="preserve"> LEN(小韻資料表[[#This Row],[小韻字集]])</f>
        <v>13</v>
      </c>
      <c r="I3693" s="205" cm="1">
        <f t="array" ref="I3693" xml:space="preserve"> MATCH(TRUE, ISNUMBER( SEARCH( LEFT(小韻資料表[[#This Row],[切語]],1), 切語上字資料表[切語上字]) ), 0)</f>
        <v>36</v>
      </c>
      <c r="J3693" s="210" t="str" cm="1">
        <f t="array" ref="J3693" xml:space="preserve"> INDEX(切語上字資料表[聲母], 小韻資料表[[#This Row],[上字表識別號]])</f>
        <v>曉</v>
      </c>
      <c r="K3693" s="210" t="str" cm="1">
        <f t="array" ref="K3693" xml:space="preserve"> INDEX(切語上字資料表[聲母拼音碼], 小韻資料表[[#This Row],[上字表識別號]])</f>
        <v>h</v>
      </c>
      <c r="L3693" s="210" t="str" cm="1">
        <f t="array" ref="L3693" xml:space="preserve"> INDEX(切語上字資料表[清濁], 小韻資料表[[#This Row],[上字表識別號]])</f>
        <v>次清</v>
      </c>
      <c r="M3693" s="223" t="str" cm="1">
        <f t="array" ref="M3693" xml:space="preserve"> INDEX(切語上字資料表[發送收], 小韻資料表[[#This Row],[上字表識別號]])</f>
        <v>送氣</v>
      </c>
      <c r="N3693" s="205" cm="1">
        <f t="array" ref="N3693" xml:space="preserve"> MATCH(TRUE, ISNUMBER( SEARCH( RIGHT(小韻資料表[[#This Row],[切語]],1), 切語下字資料表[切語下字]) ), 0)</f>
        <v>292</v>
      </c>
      <c r="O3693" s="207" t="str" cm="1">
        <f t="array" ref="O3693" xml:space="preserve"> INDEX(切語下字資料表[韻母], 小韻資料表[[#This Row],[下字表識別號]])</f>
        <v>錫開4</v>
      </c>
      <c r="P3693" s="207" t="str" cm="1">
        <f t="array" ref="P3693" xml:space="preserve"> INDEX(切語下字資料表[韻母拼音碼], 小韻資料表[[#This Row],[下字表識別號]])</f>
        <v>ierk</v>
      </c>
      <c r="Q3693" s="210" t="str" cm="1">
        <f t="array" ref="Q3693" xml:space="preserve"> INDEX(設定表!$C$19:$C$23, INT( LEFT(小韻資料表[[#This Row],[目次編碼]],1) ))</f>
        <v>入</v>
      </c>
      <c r="R3693" s="210">
        <f xml:space="preserve">  INDEX(設定表!$C$8:$C$15, MATCH( (RIGHT(小韻資料表[[#This Row],[清濁]]) &amp; 小韻資料表[[#This Row],[調]]), 設定表!$B$8:$B$15, 0))</f>
        <v>4</v>
      </c>
      <c r="S3693" s="205" t="s">
        <v>309</v>
      </c>
      <c r="T3693" s="205" t="s">
        <v>309</v>
      </c>
      <c r="U3693" s="226" t="s">
        <v>12504</v>
      </c>
      <c r="V3693" s="146" t="s">
        <v>309</v>
      </c>
      <c r="X3693" s="135"/>
      <c r="Y3693" s="135"/>
      <c r="AA3693" s="135"/>
      <c r="AB3693" s="134"/>
      <c r="AC3693" s="135"/>
      <c r="AD3693" s="135"/>
      <c r="AH3693" s="135"/>
      <c r="AI3693" s="135"/>
    </row>
    <row r="3694" spans="1:35" ht="31.5">
      <c r="A3694" s="205">
        <v>3690</v>
      </c>
      <c r="B3694" s="206" t="s">
        <v>12505</v>
      </c>
      <c r="C3694" s="207" t="str">
        <f xml:space="preserve"> _xlfn.CONCAT(小韻資料表[[#This Row],[聲母拼音碼]],小韻資料表[[#This Row],[韻母拼音碼]],小韻資料表[[#This Row],[調號]])</f>
        <v>hierk4</v>
      </c>
      <c r="D3694" s="206" t="s">
        <v>12506</v>
      </c>
      <c r="E3694" s="208" t="s">
        <v>1045</v>
      </c>
      <c r="F3694" s="205">
        <v>21</v>
      </c>
      <c r="G3694" s="209" t="s">
        <v>12507</v>
      </c>
      <c r="H3694" s="205">
        <f xml:space="preserve"> LEN(小韻資料表[[#This Row],[小韻字集]])</f>
        <v>9</v>
      </c>
      <c r="I3694" s="205" cm="1">
        <f t="array" ref="I3694" xml:space="preserve"> MATCH(TRUE, ISNUMBER( SEARCH( LEFT(小韻資料表[[#This Row],[切語]],1), 切語上字資料表[切語上字]) ), 0)</f>
        <v>36</v>
      </c>
      <c r="J3694" s="210" t="str" cm="1">
        <f t="array" ref="J3694" xml:space="preserve"> INDEX(切語上字資料表[聲母], 小韻資料表[[#This Row],[上字表識別號]])</f>
        <v>曉</v>
      </c>
      <c r="K3694" s="210" t="str" cm="1">
        <f t="array" ref="K3694" xml:space="preserve"> INDEX(切語上字資料表[聲母拼音碼], 小韻資料表[[#This Row],[上字表識別號]])</f>
        <v>h</v>
      </c>
      <c r="L3694" s="210" t="str" cm="1">
        <f t="array" ref="L3694" xml:space="preserve"> INDEX(切語上字資料表[清濁], 小韻資料表[[#This Row],[上字表識別號]])</f>
        <v>次清</v>
      </c>
      <c r="M3694" s="223" t="str" cm="1">
        <f t="array" ref="M3694" xml:space="preserve"> INDEX(切語上字資料表[發送收], 小韻資料表[[#This Row],[上字表識別號]])</f>
        <v>送氣</v>
      </c>
      <c r="N3694" s="205" cm="1">
        <f t="array" ref="N3694" xml:space="preserve"> MATCH(TRUE, ISNUMBER( SEARCH( RIGHT(小韻資料表[[#This Row],[切語]],1), 切語下字資料表[切語下字]) ), 0)</f>
        <v>296</v>
      </c>
      <c r="O3694" s="207" t="str" cm="1">
        <f t="array" ref="O3694" xml:space="preserve"> INDEX(切語下字資料表[韻母], 小韻資料表[[#This Row],[下字表識別號]])</f>
        <v>錫合3</v>
      </c>
      <c r="P3694" s="207" t="str" cm="1">
        <f t="array" ref="P3694" xml:space="preserve"> INDEX(切語下字資料表[韻母拼音碼], 小韻資料表[[#This Row],[下字表識別號]])</f>
        <v>ierk</v>
      </c>
      <c r="Q3694" s="210" t="str" cm="1">
        <f t="array" ref="Q3694" xml:space="preserve"> INDEX(設定表!$C$19:$C$23, INT( LEFT(小韻資料表[[#This Row],[目次編碼]],1) ))</f>
        <v>入</v>
      </c>
      <c r="R3694" s="210">
        <f xml:space="preserve">  INDEX(設定表!$C$8:$C$15, MATCH( (RIGHT(小韻資料表[[#This Row],[清濁]]) &amp; 小韻資料表[[#This Row],[調]]), 設定表!$B$8:$B$15, 0))</f>
        <v>4</v>
      </c>
      <c r="S3694" s="205" t="s">
        <v>309</v>
      </c>
      <c r="T3694" s="205" t="s">
        <v>309</v>
      </c>
      <c r="U3694" s="226" t="s">
        <v>309</v>
      </c>
      <c r="V3694" s="147" t="s">
        <v>309</v>
      </c>
      <c r="X3694" s="135"/>
      <c r="Y3694" s="135"/>
      <c r="AA3694" s="135"/>
      <c r="AB3694" s="134"/>
      <c r="AC3694" s="135"/>
      <c r="AD3694" s="135"/>
      <c r="AH3694" s="135"/>
      <c r="AI3694" s="135"/>
    </row>
    <row r="3695" spans="1:35" ht="31.5">
      <c r="A3695" s="205">
        <v>3691</v>
      </c>
      <c r="B3695" s="206" t="s">
        <v>12508</v>
      </c>
      <c r="C3695" s="207" t="str">
        <f xml:space="preserve"> _xlfn.CONCAT(小韻資料表[[#This Row],[聲母拼音碼]],小韻資料表[[#This Row],[韻母拼音碼]],小韻資料表[[#This Row],[調號]])</f>
        <v>thierk4</v>
      </c>
      <c r="D3695" s="206" t="s">
        <v>12509</v>
      </c>
      <c r="E3695" s="208" t="s">
        <v>1045</v>
      </c>
      <c r="F3695" s="205">
        <v>22</v>
      </c>
      <c r="G3695" s="209" t="s">
        <v>12510</v>
      </c>
      <c r="H3695" s="205">
        <f xml:space="preserve"> LEN(小韻資料表[[#This Row],[小韻字集]])</f>
        <v>4</v>
      </c>
      <c r="I3695" s="205" cm="1">
        <f t="array" ref="I3695" xml:space="preserve"> MATCH(TRUE, ISNUMBER( SEARCH( LEFT(小韻資料表[[#This Row],[切語]],1), 切語上字資料表[切語上字]) ), 0)</f>
        <v>10</v>
      </c>
      <c r="J3695" s="210" t="str" cm="1">
        <f t="array" ref="J3695" xml:space="preserve"> INDEX(切語上字資料表[聲母], 小韻資料表[[#This Row],[上字表識別號]])</f>
        <v>徹</v>
      </c>
      <c r="K3695" s="210" t="str" cm="1">
        <f t="array" ref="K3695" xml:space="preserve"> INDEX(切語上字資料表[聲母拼音碼], 小韻資料表[[#This Row],[上字表識別號]])</f>
        <v>th</v>
      </c>
      <c r="L3695" s="210" t="str" cm="1">
        <f t="array" ref="L3695" xml:space="preserve"> INDEX(切語上字資料表[清濁], 小韻資料表[[#This Row],[上字表識別號]])</f>
        <v>次清</v>
      </c>
      <c r="M3695" s="223" t="str" cm="1">
        <f t="array" ref="M3695" xml:space="preserve"> INDEX(切語上字資料表[發送收], 小韻資料表[[#This Row],[上字表識別號]])</f>
        <v>送氣</v>
      </c>
      <c r="N3695" s="205" cm="1">
        <f t="array" ref="N3695" xml:space="preserve"> MATCH(TRUE, ISNUMBER( SEARCH( RIGHT(小韻資料表[[#This Row],[切語]],1), 切語下字資料表[切語下字]) ), 0)</f>
        <v>292</v>
      </c>
      <c r="O3695" s="207" t="str" cm="1">
        <f t="array" ref="O3695" xml:space="preserve"> INDEX(切語下字資料表[韻母], 小韻資料表[[#This Row],[下字表識別號]])</f>
        <v>錫開4</v>
      </c>
      <c r="P3695" s="207" t="str" cm="1">
        <f t="array" ref="P3695" xml:space="preserve"> INDEX(切語下字資料表[韻母拼音碼], 小韻資料表[[#This Row],[下字表識別號]])</f>
        <v>ierk</v>
      </c>
      <c r="Q3695" s="210" t="str" cm="1">
        <f t="array" ref="Q3695" xml:space="preserve"> INDEX(設定表!$C$19:$C$23, INT( LEFT(小韻資料表[[#This Row],[目次編碼]],1) ))</f>
        <v>入</v>
      </c>
      <c r="R3695" s="210">
        <f xml:space="preserve">  INDEX(設定表!$C$8:$C$15, MATCH( (RIGHT(小韻資料表[[#This Row],[清濁]]) &amp; 小韻資料表[[#This Row],[調]]), 設定表!$B$8:$B$15, 0))</f>
        <v>4</v>
      </c>
      <c r="S3695" s="205" t="s">
        <v>309</v>
      </c>
      <c r="T3695" s="205" t="s">
        <v>309</v>
      </c>
      <c r="U3695" s="226" t="s">
        <v>309</v>
      </c>
      <c r="V3695" s="146" t="s">
        <v>309</v>
      </c>
      <c r="X3695" s="135"/>
      <c r="Y3695" s="135"/>
      <c r="AA3695" s="135"/>
      <c r="AB3695" s="134"/>
      <c r="AC3695" s="135"/>
      <c r="AD3695" s="135"/>
      <c r="AH3695" s="135"/>
      <c r="AI3695" s="135"/>
    </row>
    <row r="3696" spans="1:35" ht="31.5">
      <c r="A3696" s="205">
        <v>3692</v>
      </c>
      <c r="B3696" s="206" t="s">
        <v>12511</v>
      </c>
      <c r="C3696" s="207" t="str">
        <f xml:space="preserve"> _xlfn.CONCAT(小韻資料表[[#This Row],[聲母拼音碼]],小韻資料表[[#This Row],[韻母拼音碼]],小韻資料表[[#This Row],[調號]])</f>
        <v>cierk4</v>
      </c>
      <c r="D3696" s="206" t="s">
        <v>1067</v>
      </c>
      <c r="E3696" s="208" t="s">
        <v>1066</v>
      </c>
      <c r="F3696" s="205">
        <v>1</v>
      </c>
      <c r="G3696" s="209" t="s">
        <v>12512</v>
      </c>
      <c r="H3696" s="205">
        <f xml:space="preserve"> LEN(小韻資料表[[#This Row],[小韻字集]])</f>
        <v>11</v>
      </c>
      <c r="I3696" s="205" cm="1">
        <f t="array" ref="I3696" xml:space="preserve"> MATCH(TRUE, ISNUMBER( SEARCH( LEFT(小韻資料表[[#This Row],[切語]],1), 切語上字資料表[切語上字]) ), 0)</f>
        <v>30</v>
      </c>
      <c r="J3696" s="210" t="str" cm="1">
        <f t="array" ref="J3696" xml:space="preserve"> INDEX(切語上字資料表[聲母], 小韻資料表[[#This Row],[上字表識別號]])</f>
        <v>照</v>
      </c>
      <c r="K3696" s="210" t="str" cm="1">
        <f t="array" ref="K3696" xml:space="preserve"> INDEX(切語上字資料表[聲母拼音碼], 小韻資料表[[#This Row],[上字表識別號]])</f>
        <v>c</v>
      </c>
      <c r="L3696" s="210" t="str" cm="1">
        <f t="array" ref="L3696" xml:space="preserve"> INDEX(切語上字資料表[清濁], 小韻資料表[[#This Row],[上字表識別號]])</f>
        <v>全清</v>
      </c>
      <c r="M3696" s="223" t="str" cm="1">
        <f t="array" ref="M3696" xml:space="preserve"> INDEX(切語上字資料表[發送收], 小韻資料表[[#This Row],[上字表識別號]])</f>
        <v>發聲</v>
      </c>
      <c r="N3696" s="205" cm="1">
        <f t="array" ref="N3696" xml:space="preserve"> MATCH(TRUE, ISNUMBER( SEARCH( RIGHT(小韻資料表[[#This Row],[切語]],1), 切語下字資料表[切語下字]) ), 0)</f>
        <v>300</v>
      </c>
      <c r="O3696" s="207" t="str" cm="1">
        <f t="array" ref="O3696" xml:space="preserve"> INDEX(切語下字資料表[韻母], 小韻資料表[[#This Row],[下字表識別號]])</f>
        <v>職開3</v>
      </c>
      <c r="P3696" s="207" t="str" cm="1">
        <f t="array" ref="P3696" xml:space="preserve"> INDEX(切語下字資料表[韻母拼音碼], 小韻資料表[[#This Row],[下字表識別號]])</f>
        <v>ierk</v>
      </c>
      <c r="Q3696" s="210" t="str" cm="1">
        <f t="array" ref="Q3696" xml:space="preserve"> INDEX(設定表!$C$19:$C$23, INT( LEFT(小韻資料表[[#This Row],[目次編碼]],1) ))</f>
        <v>入</v>
      </c>
      <c r="R3696" s="210">
        <f xml:space="preserve">  INDEX(設定表!$C$8:$C$15, MATCH( (RIGHT(小韻資料表[[#This Row],[清濁]]) &amp; 小韻資料表[[#This Row],[調]]), 設定表!$B$8:$B$15, 0))</f>
        <v>4</v>
      </c>
      <c r="S3696" s="205" t="s">
        <v>309</v>
      </c>
      <c r="T3696" s="205" t="s">
        <v>309</v>
      </c>
      <c r="U3696" s="226" t="s">
        <v>309</v>
      </c>
      <c r="V3696" s="147" t="s">
        <v>309</v>
      </c>
      <c r="X3696" s="135"/>
      <c r="Y3696" s="135"/>
      <c r="AA3696" s="135"/>
      <c r="AB3696" s="134"/>
      <c r="AC3696" s="135"/>
      <c r="AD3696" s="135"/>
      <c r="AH3696" s="135"/>
      <c r="AI3696" s="135"/>
    </row>
    <row r="3697" spans="1:35" ht="31.5">
      <c r="A3697" s="205">
        <v>3693</v>
      </c>
      <c r="B3697" s="206" t="s">
        <v>12513</v>
      </c>
      <c r="C3697" s="207" t="str">
        <f xml:space="preserve"> _xlfn.CONCAT(小韻資料表[[#This Row],[聲母拼音碼]],小韻資料表[[#This Row],[韻母拼音碼]],小韻資料表[[#This Row],[調號]])</f>
        <v>tierk8</v>
      </c>
      <c r="D3697" s="206" t="s">
        <v>12514</v>
      </c>
      <c r="E3697" s="208" t="s">
        <v>1066</v>
      </c>
      <c r="F3697" s="205">
        <v>2</v>
      </c>
      <c r="G3697" s="209" t="s">
        <v>12515</v>
      </c>
      <c r="H3697" s="205">
        <f xml:space="preserve"> LEN(小韻資料表[[#This Row],[小韻字集]])</f>
        <v>5</v>
      </c>
      <c r="I3697" s="205" cm="1">
        <f t="array" ref="I3697" xml:space="preserve"> MATCH(TRUE, ISNUMBER( SEARCH( LEFT(小韻資料表[[#This Row],[切語]],1), 切語上字資料表[切語上字]) ), 0)</f>
        <v>11</v>
      </c>
      <c r="J3697" s="210" t="str" cm="1">
        <f t="array" ref="J3697" xml:space="preserve"> INDEX(切語上字資料表[聲母], 小韻資料表[[#This Row],[上字表識別號]])</f>
        <v>澄</v>
      </c>
      <c r="K3697" s="210" t="str" cm="1">
        <f t="array" ref="K3697" xml:space="preserve"> INDEX(切語上字資料表[聲母拼音碼], 小韻資料表[[#This Row],[上字表識別號]])</f>
        <v>t</v>
      </c>
      <c r="L3697" s="210" t="str" cm="1">
        <f t="array" ref="L3697" xml:space="preserve"> INDEX(切語上字資料表[清濁], 小韻資料表[[#This Row],[上字表識別號]])</f>
        <v>全濁</v>
      </c>
      <c r="M3697" s="223" cm="1">
        <f t="array" ref="M3697" xml:space="preserve"> INDEX(切語上字資料表[發送收], 小韻資料表[[#This Row],[上字表識別號]])</f>
        <v>0</v>
      </c>
      <c r="N3697" s="205" cm="1">
        <f t="array" ref="N3697" xml:space="preserve"> MATCH(TRUE, ISNUMBER( SEARCH( RIGHT(小韻資料表[[#This Row],[切語]],1), 切語下字資料表[切語下字]) ), 0)</f>
        <v>300</v>
      </c>
      <c r="O3697" s="207" t="str" cm="1">
        <f t="array" ref="O3697" xml:space="preserve"> INDEX(切語下字資料表[韻母], 小韻資料表[[#This Row],[下字表識別號]])</f>
        <v>職開3</v>
      </c>
      <c r="P3697" s="207" t="str" cm="1">
        <f t="array" ref="P3697" xml:space="preserve"> INDEX(切語下字資料表[韻母拼音碼], 小韻資料表[[#This Row],[下字表識別號]])</f>
        <v>ierk</v>
      </c>
      <c r="Q3697" s="210" t="str" cm="1">
        <f t="array" ref="Q3697" xml:space="preserve"> INDEX(設定表!$C$19:$C$23, INT( LEFT(小韻資料表[[#This Row],[目次編碼]],1) ))</f>
        <v>入</v>
      </c>
      <c r="R3697" s="210">
        <f xml:space="preserve">  INDEX(設定表!$C$8:$C$15, MATCH( (RIGHT(小韻資料表[[#This Row],[清濁]]) &amp; 小韻資料表[[#This Row],[調]]), 設定表!$B$8:$B$15, 0))</f>
        <v>8</v>
      </c>
      <c r="S3697" s="205" t="s">
        <v>309</v>
      </c>
      <c r="T3697" s="205" t="s">
        <v>309</v>
      </c>
      <c r="U3697" s="226" t="s">
        <v>8286</v>
      </c>
      <c r="V3697" s="146" t="s">
        <v>309</v>
      </c>
      <c r="X3697" s="135"/>
      <c r="Y3697" s="135"/>
      <c r="AA3697" s="135"/>
      <c r="AB3697" s="134"/>
      <c r="AC3697" s="135"/>
      <c r="AD3697" s="135"/>
      <c r="AH3697" s="135"/>
      <c r="AI3697" s="135"/>
    </row>
    <row r="3698" spans="1:35" ht="31.5">
      <c r="A3698" s="205">
        <v>3694</v>
      </c>
      <c r="B3698" s="206" t="s">
        <v>12516</v>
      </c>
      <c r="C3698" s="207" t="str">
        <f xml:space="preserve"> _xlfn.CONCAT(小韻資料表[[#This Row],[聲母拼音碼]],小韻資料表[[#This Row],[韻母拼音碼]],小韻資料表[[#This Row],[調號]])</f>
        <v>lierk8</v>
      </c>
      <c r="D3698" s="206" t="s">
        <v>12517</v>
      </c>
      <c r="E3698" s="208" t="s">
        <v>1066</v>
      </c>
      <c r="F3698" s="205">
        <v>3</v>
      </c>
      <c r="G3698" s="209" t="s">
        <v>12518</v>
      </c>
      <c r="H3698" s="205">
        <f xml:space="preserve"> LEN(小韻資料表[[#This Row],[小韻字集]])</f>
        <v>13</v>
      </c>
      <c r="I3698" s="205" cm="1">
        <f t="array" ref="I3698" xml:space="preserve"> MATCH(TRUE, ISNUMBER( SEARCH( LEFT(小韻資料表[[#This Row],[切語]],1), 切語上字資料表[切語上字]) ), 0)</f>
        <v>40</v>
      </c>
      <c r="J3698" s="210" t="str" cm="1">
        <f t="array" ref="J3698" xml:space="preserve"> INDEX(切語上字資料表[聲母], 小韻資料表[[#This Row],[上字表識別號]])</f>
        <v>來</v>
      </c>
      <c r="K3698" s="210" t="str" cm="1">
        <f t="array" ref="K3698" xml:space="preserve"> INDEX(切語上字資料表[聲母拼音碼], 小韻資料表[[#This Row],[上字表識別號]])</f>
        <v>l</v>
      </c>
      <c r="L3698" s="210" t="str" cm="1">
        <f t="array" ref="L3698" xml:space="preserve"> INDEX(切語上字資料表[清濁], 小韻資料表[[#This Row],[上字表識別號]])</f>
        <v>次濁</v>
      </c>
      <c r="M3698" s="223" t="str" cm="1">
        <f t="array" ref="M3698" xml:space="preserve"> INDEX(切語上字資料表[發送收], 小韻資料表[[#This Row],[上字表識別號]])</f>
        <v>收聲</v>
      </c>
      <c r="N3698" s="205" cm="1">
        <f t="array" ref="N3698" xml:space="preserve"> MATCH(TRUE, ISNUMBER( SEARCH( RIGHT(小韻資料表[[#This Row],[切語]],1), 切語下字資料表[切語下字]) ), 0)</f>
        <v>300</v>
      </c>
      <c r="O3698" s="207" t="str" cm="1">
        <f t="array" ref="O3698" xml:space="preserve"> INDEX(切語下字資料表[韻母], 小韻資料表[[#This Row],[下字表識別號]])</f>
        <v>職開3</v>
      </c>
      <c r="P3698" s="207" t="str" cm="1">
        <f t="array" ref="P3698" xml:space="preserve"> INDEX(切語下字資料表[韻母拼音碼], 小韻資料表[[#This Row],[下字表識別號]])</f>
        <v>ierk</v>
      </c>
      <c r="Q3698" s="210" t="str" cm="1">
        <f t="array" ref="Q3698" xml:space="preserve"> INDEX(設定表!$C$19:$C$23, INT( LEFT(小韻資料表[[#This Row],[目次編碼]],1) ))</f>
        <v>入</v>
      </c>
      <c r="R3698" s="210">
        <f xml:space="preserve">  INDEX(設定表!$C$8:$C$15, MATCH( (RIGHT(小韻資料表[[#This Row],[清濁]]) &amp; 小韻資料表[[#This Row],[調]]), 設定表!$B$8:$B$15, 0))</f>
        <v>8</v>
      </c>
      <c r="S3698" s="205" t="s">
        <v>309</v>
      </c>
      <c r="T3698" s="205" t="s">
        <v>309</v>
      </c>
      <c r="U3698" s="226" t="s">
        <v>12519</v>
      </c>
      <c r="V3698" s="147" t="s">
        <v>309</v>
      </c>
      <c r="X3698" s="135"/>
      <c r="Y3698" s="135"/>
      <c r="AA3698" s="135"/>
      <c r="AB3698" s="134"/>
      <c r="AC3698" s="135"/>
      <c r="AD3698" s="135"/>
      <c r="AH3698" s="135"/>
      <c r="AI3698" s="135"/>
    </row>
    <row r="3699" spans="1:35" ht="31.5">
      <c r="A3699" s="205">
        <v>3695</v>
      </c>
      <c r="B3699" s="206" t="s">
        <v>12520</v>
      </c>
      <c r="C3699" s="207" t="str">
        <f xml:space="preserve"> _xlfn.CONCAT(小韻資料表[[#This Row],[聲母拼音碼]],小韻資料表[[#This Row],[韻母拼音碼]],小韻資料表[[#This Row],[調號]])</f>
        <v>thierk4</v>
      </c>
      <c r="D3699" s="206" t="s">
        <v>12521</v>
      </c>
      <c r="E3699" s="208" t="s">
        <v>1066</v>
      </c>
      <c r="F3699" s="205">
        <v>4</v>
      </c>
      <c r="G3699" s="209" t="s">
        <v>12522</v>
      </c>
      <c r="H3699" s="205">
        <f xml:space="preserve"> LEN(小韻資料表[[#This Row],[小韻字集]])</f>
        <v>15</v>
      </c>
      <c r="I3699" s="205" cm="1">
        <f t="array" ref="I3699" xml:space="preserve"> MATCH(TRUE, ISNUMBER( SEARCH( LEFT(小韻資料表[[#This Row],[切語]],1), 切語上字資料表[切語上字]) ), 0)</f>
        <v>10</v>
      </c>
      <c r="J3699" s="210" t="str" cm="1">
        <f t="array" ref="J3699" xml:space="preserve"> INDEX(切語上字資料表[聲母], 小韻資料表[[#This Row],[上字表識別號]])</f>
        <v>徹</v>
      </c>
      <c r="K3699" s="210" t="str" cm="1">
        <f t="array" ref="K3699" xml:space="preserve"> INDEX(切語上字資料表[聲母拼音碼], 小韻資料表[[#This Row],[上字表識別號]])</f>
        <v>th</v>
      </c>
      <c r="L3699" s="210" t="str" cm="1">
        <f t="array" ref="L3699" xml:space="preserve"> INDEX(切語上字資料表[清濁], 小韻資料表[[#This Row],[上字表識別號]])</f>
        <v>次清</v>
      </c>
      <c r="M3699" s="223" t="str" cm="1">
        <f t="array" ref="M3699" xml:space="preserve"> INDEX(切語上字資料表[發送收], 小韻資料表[[#This Row],[上字表識別號]])</f>
        <v>送氣</v>
      </c>
      <c r="N3699" s="205" cm="1">
        <f t="array" ref="N3699" xml:space="preserve"> MATCH(TRUE, ISNUMBER( SEARCH( RIGHT(小韻資料表[[#This Row],[切語]],1), 切語下字資料表[切語下字]) ), 0)</f>
        <v>300</v>
      </c>
      <c r="O3699" s="207" t="str" cm="1">
        <f t="array" ref="O3699" xml:space="preserve"> INDEX(切語下字資料表[韻母], 小韻資料表[[#This Row],[下字表識別號]])</f>
        <v>職開3</v>
      </c>
      <c r="P3699" s="207" t="str" cm="1">
        <f t="array" ref="P3699" xml:space="preserve"> INDEX(切語下字資料表[韻母拼音碼], 小韻資料表[[#This Row],[下字表識別號]])</f>
        <v>ierk</v>
      </c>
      <c r="Q3699" s="210" t="str" cm="1">
        <f t="array" ref="Q3699" xml:space="preserve"> INDEX(設定表!$C$19:$C$23, INT( LEFT(小韻資料表[[#This Row],[目次編碼]],1) ))</f>
        <v>入</v>
      </c>
      <c r="R3699" s="210">
        <f xml:space="preserve">  INDEX(設定表!$C$8:$C$15, MATCH( (RIGHT(小韻資料表[[#This Row],[清濁]]) &amp; 小韻資料表[[#This Row],[調]]), 設定表!$B$8:$B$15, 0))</f>
        <v>4</v>
      </c>
      <c r="S3699" s="205" t="s">
        <v>309</v>
      </c>
      <c r="T3699" s="205" t="s">
        <v>309</v>
      </c>
      <c r="U3699" s="226" t="s">
        <v>309</v>
      </c>
      <c r="V3699" s="146" t="s">
        <v>309</v>
      </c>
      <c r="X3699" s="135"/>
      <c r="Y3699" s="135"/>
      <c r="AA3699" s="135"/>
      <c r="AB3699" s="134"/>
      <c r="AC3699" s="135"/>
      <c r="AD3699" s="135"/>
      <c r="AH3699" s="135"/>
      <c r="AI3699" s="135"/>
    </row>
    <row r="3700" spans="1:35" ht="31.5">
      <c r="A3700" s="205">
        <v>3696</v>
      </c>
      <c r="B3700" s="206" t="s">
        <v>12523</v>
      </c>
      <c r="C3700" s="207" t="str">
        <f xml:space="preserve"> _xlfn.CONCAT(小韻資料表[[#This Row],[聲母拼音碼]],小韻資料表[[#This Row],[韻母拼音碼]],小韻資料表[[#This Row],[調號]])</f>
        <v>tierk4</v>
      </c>
      <c r="D3700" s="206" t="s">
        <v>12524</v>
      </c>
      <c r="E3700" s="208" t="s">
        <v>1066</v>
      </c>
      <c r="F3700" s="205">
        <v>5</v>
      </c>
      <c r="G3700" s="209" t="s">
        <v>12525</v>
      </c>
      <c r="H3700" s="205">
        <f xml:space="preserve"> LEN(小韻資料表[[#This Row],[小韻字集]])</f>
        <v>2</v>
      </c>
      <c r="I3700" s="205" cm="1">
        <f t="array" ref="I3700" xml:space="preserve"> MATCH(TRUE, ISNUMBER( SEARCH( LEFT(小韻資料表[[#This Row],[切語]],1), 切語上字資料表[切語上字]) ), 0)</f>
        <v>9</v>
      </c>
      <c r="J3700" s="210" t="str" cm="1">
        <f t="array" ref="J3700" xml:space="preserve"> INDEX(切語上字資料表[聲母], 小韻資料表[[#This Row],[上字表識別號]])</f>
        <v>知</v>
      </c>
      <c r="K3700" s="210" t="str" cm="1">
        <f t="array" ref="K3700" xml:space="preserve"> INDEX(切語上字資料表[聲母拼音碼], 小韻資料表[[#This Row],[上字表識別號]])</f>
        <v>t</v>
      </c>
      <c r="L3700" s="210" t="str" cm="1">
        <f t="array" ref="L3700" xml:space="preserve"> INDEX(切語上字資料表[清濁], 小韻資料表[[#This Row],[上字表識別號]])</f>
        <v>全清</v>
      </c>
      <c r="M3700" s="223" t="str" cm="1">
        <f t="array" ref="M3700" xml:space="preserve"> INDEX(切語上字資料表[發送收], 小韻資料表[[#This Row],[上字表識別號]])</f>
        <v>發聲</v>
      </c>
      <c r="N3700" s="205" cm="1">
        <f t="array" ref="N3700" xml:space="preserve"> MATCH(TRUE, ISNUMBER( SEARCH( RIGHT(小韻資料表[[#This Row],[切語]],1), 切語下字資料表[切語下字]) ), 0)</f>
        <v>300</v>
      </c>
      <c r="O3700" s="207" t="str" cm="1">
        <f t="array" ref="O3700" xml:space="preserve"> INDEX(切語下字資料表[韻母], 小韻資料表[[#This Row],[下字表識別號]])</f>
        <v>職開3</v>
      </c>
      <c r="P3700" s="207" t="str" cm="1">
        <f t="array" ref="P3700" xml:space="preserve"> INDEX(切語下字資料表[韻母拼音碼], 小韻資料表[[#This Row],[下字表識別號]])</f>
        <v>ierk</v>
      </c>
      <c r="Q3700" s="210" t="str" cm="1">
        <f t="array" ref="Q3700" xml:space="preserve"> INDEX(設定表!$C$19:$C$23, INT( LEFT(小韻資料表[[#This Row],[目次編碼]],1) ))</f>
        <v>入</v>
      </c>
      <c r="R3700" s="210">
        <f xml:space="preserve">  INDEX(設定表!$C$8:$C$15, MATCH( (RIGHT(小韻資料表[[#This Row],[清濁]]) &amp; 小韻資料表[[#This Row],[調]]), 設定表!$B$8:$B$15, 0))</f>
        <v>4</v>
      </c>
      <c r="S3700" s="205" t="s">
        <v>309</v>
      </c>
      <c r="T3700" s="205" t="s">
        <v>309</v>
      </c>
      <c r="U3700" s="226" t="s">
        <v>309</v>
      </c>
      <c r="V3700" s="147" t="s">
        <v>309</v>
      </c>
      <c r="X3700" s="135"/>
      <c r="Y3700" s="135"/>
      <c r="AA3700" s="135"/>
      <c r="AB3700" s="134"/>
      <c r="AC3700" s="135"/>
      <c r="AD3700" s="135"/>
      <c r="AH3700" s="135"/>
      <c r="AI3700" s="135"/>
    </row>
    <row r="3701" spans="1:35" ht="31.5">
      <c r="A3701" s="205">
        <v>3697</v>
      </c>
      <c r="B3701" s="206" t="s">
        <v>12526</v>
      </c>
      <c r="C3701" s="207" t="str">
        <f xml:space="preserve"> _xlfn.CONCAT(小韻資料表[[#This Row],[聲母拼音碼]],小韻資料表[[#This Row],[韻母拼音碼]],小韻資料表[[#This Row],[調號]])</f>
        <v>sierk8</v>
      </c>
      <c r="D3701" s="206" t="s">
        <v>12527</v>
      </c>
      <c r="E3701" s="208" t="s">
        <v>1066</v>
      </c>
      <c r="F3701" s="205">
        <v>6</v>
      </c>
      <c r="G3701" s="209" t="s">
        <v>12528</v>
      </c>
      <c r="H3701" s="205">
        <f xml:space="preserve"> LEN(小韻資料表[[#This Row],[小韻字集]])</f>
        <v>2</v>
      </c>
      <c r="I3701" s="205" cm="1">
        <f t="array" ref="I3701" xml:space="preserve"> MATCH(TRUE, ISNUMBER( SEARCH( LEFT(小韻資料表[[#This Row],[切語]],1), 切語上字資料表[切語上字]) ), 0)</f>
        <v>32</v>
      </c>
      <c r="J3701" s="210" t="str" cm="1">
        <f t="array" ref="J3701" xml:space="preserve"> INDEX(切語上字資料表[聲母], 小韻資料表[[#This Row],[上字表識別號]])</f>
        <v>神</v>
      </c>
      <c r="K3701" s="210" t="str" cm="1">
        <f t="array" ref="K3701" xml:space="preserve"> INDEX(切語上字資料表[聲母拼音碼], 小韻資料表[[#This Row],[上字表識別號]])</f>
        <v>s</v>
      </c>
      <c r="L3701" s="210" t="str" cm="1">
        <f t="array" ref="L3701" xml:space="preserve"> INDEX(切語上字資料表[清濁], 小韻資料表[[#This Row],[上字表識別號]])</f>
        <v>全濁</v>
      </c>
      <c r="M3701" s="223" t="str" cm="1">
        <f t="array" ref="M3701" xml:space="preserve"> INDEX(切語上字資料表[發送收], 小韻資料表[[#This Row],[上字表識別號]])</f>
        <v>發聲</v>
      </c>
      <c r="N3701" s="205" cm="1">
        <f t="array" ref="N3701" xml:space="preserve"> MATCH(TRUE, ISNUMBER( SEARCH( RIGHT(小韻資料表[[#This Row],[切語]],1), 切語下字資料表[切語下字]) ), 0)</f>
        <v>300</v>
      </c>
      <c r="O3701" s="207" t="str" cm="1">
        <f t="array" ref="O3701" xml:space="preserve"> INDEX(切語下字資料表[韻母], 小韻資料表[[#This Row],[下字表識別號]])</f>
        <v>職開3</v>
      </c>
      <c r="P3701" s="207" t="str" cm="1">
        <f t="array" ref="P3701" xml:space="preserve"> INDEX(切語下字資料表[韻母拼音碼], 小韻資料表[[#This Row],[下字表識別號]])</f>
        <v>ierk</v>
      </c>
      <c r="Q3701" s="210" t="str" cm="1">
        <f t="array" ref="Q3701" xml:space="preserve"> INDEX(設定表!$C$19:$C$23, INT( LEFT(小韻資料表[[#This Row],[目次編碼]],1) ))</f>
        <v>入</v>
      </c>
      <c r="R3701" s="210">
        <f xml:space="preserve">  INDEX(設定表!$C$8:$C$15, MATCH( (RIGHT(小韻資料表[[#This Row],[清濁]]) &amp; 小韻資料表[[#This Row],[調]]), 設定表!$B$8:$B$15, 0))</f>
        <v>8</v>
      </c>
      <c r="S3701" s="211" t="s">
        <v>309</v>
      </c>
      <c r="T3701" s="205" t="s">
        <v>309</v>
      </c>
      <c r="U3701" s="226" t="s">
        <v>309</v>
      </c>
      <c r="V3701" s="147" t="s">
        <v>309</v>
      </c>
      <c r="X3701" s="135"/>
      <c r="Y3701" s="135"/>
      <c r="AA3701" s="135"/>
      <c r="AB3701" s="134"/>
      <c r="AC3701" s="135"/>
      <c r="AD3701" s="135"/>
      <c r="AH3701" s="135"/>
      <c r="AI3701" s="135"/>
    </row>
    <row r="3702" spans="1:35" ht="31.5">
      <c r="A3702" s="205">
        <v>3698</v>
      </c>
      <c r="B3702" s="206" t="s">
        <v>12529</v>
      </c>
      <c r="C3702" s="207" t="str">
        <f xml:space="preserve"> _xlfn.CONCAT(小韻資料表[[#This Row],[聲母拼音碼]],小韻資料表[[#This Row],[韻母拼音碼]],小韻資料表[[#This Row],[調號]])</f>
        <v>sierk4</v>
      </c>
      <c r="D3702" s="206" t="s">
        <v>12530</v>
      </c>
      <c r="E3702" s="208" t="s">
        <v>1066</v>
      </c>
      <c r="F3702" s="205">
        <v>7</v>
      </c>
      <c r="G3702" s="209" t="s">
        <v>12531</v>
      </c>
      <c r="H3702" s="205">
        <f xml:space="preserve"> LEN(小韻資料表[[#This Row],[小韻字集]])</f>
        <v>14</v>
      </c>
      <c r="I3702" s="205" cm="1">
        <f t="array" ref="I3702" xml:space="preserve"> MATCH(TRUE, ISNUMBER( SEARCH( LEFT(小韻資料表[[#This Row],[切語]],1), 切語上字資料表[切語上字]) ), 0)</f>
        <v>24</v>
      </c>
      <c r="J3702" s="210" t="str" cm="1">
        <f t="array" ref="J3702" xml:space="preserve"> INDEX(切語上字資料表[聲母], 小韻資料表[[#This Row],[上字表識別號]])</f>
        <v>心</v>
      </c>
      <c r="K3702" s="210" t="str" cm="1">
        <f t="array" ref="K3702" xml:space="preserve"> INDEX(切語上字資料表[聲母拼音碼], 小韻資料表[[#This Row],[上字表識別號]])</f>
        <v>s</v>
      </c>
      <c r="L3702" s="210" t="str" cm="1">
        <f t="array" ref="L3702" xml:space="preserve"> INDEX(切語上字資料表[清濁], 小韻資料表[[#This Row],[上字表識別號]])</f>
        <v>全清</v>
      </c>
      <c r="M3702" s="223" t="str" cm="1">
        <f t="array" ref="M3702" xml:space="preserve"> INDEX(切語上字資料表[發送收], 小韻資料表[[#This Row],[上字表識別號]])</f>
        <v>送氣</v>
      </c>
      <c r="N3702" s="205" cm="1">
        <f t="array" ref="N3702" xml:space="preserve"> MATCH(TRUE, ISNUMBER( SEARCH( RIGHT(小韻資料表[[#This Row],[切語]],1), 切語下字資料表[切語下字]) ), 0)</f>
        <v>300</v>
      </c>
      <c r="O3702" s="207" t="str" cm="1">
        <f t="array" ref="O3702" xml:space="preserve"> INDEX(切語下字資料表[韻母], 小韻資料表[[#This Row],[下字表識別號]])</f>
        <v>職開3</v>
      </c>
      <c r="P3702" s="207" t="str" cm="1">
        <f t="array" ref="P3702" xml:space="preserve"> INDEX(切語下字資料表[韻母拼音碼], 小韻資料表[[#This Row],[下字表識別號]])</f>
        <v>ierk</v>
      </c>
      <c r="Q3702" s="210" t="str" cm="1">
        <f t="array" ref="Q3702" xml:space="preserve"> INDEX(設定表!$C$19:$C$23, INT( LEFT(小韻資料表[[#This Row],[目次編碼]],1) ))</f>
        <v>入</v>
      </c>
      <c r="R3702" s="210">
        <f xml:space="preserve">  INDEX(設定表!$C$8:$C$15, MATCH( (RIGHT(小韻資料表[[#This Row],[清濁]]) &amp; 小韻資料表[[#This Row],[調]]), 設定表!$B$8:$B$15, 0))</f>
        <v>4</v>
      </c>
      <c r="S3702" s="205" t="s">
        <v>309</v>
      </c>
      <c r="T3702" s="205" t="s">
        <v>309</v>
      </c>
      <c r="U3702" s="226" t="s">
        <v>12532</v>
      </c>
      <c r="V3702" s="147" t="s">
        <v>309</v>
      </c>
      <c r="X3702" s="135"/>
      <c r="Y3702" s="135"/>
      <c r="AA3702" s="135"/>
      <c r="AB3702" s="134"/>
      <c r="AC3702" s="135"/>
      <c r="AD3702" s="135"/>
      <c r="AH3702" s="135"/>
      <c r="AI3702" s="135"/>
    </row>
    <row r="3703" spans="1:35" ht="31.5">
      <c r="A3703" s="205">
        <v>3699</v>
      </c>
      <c r="B3703" s="206" t="s">
        <v>12533</v>
      </c>
      <c r="C3703" s="207" t="str">
        <f xml:space="preserve"> _xlfn.CONCAT(小韻資料表[[#This Row],[聲母拼音碼]],小韻資料表[[#This Row],[韻母拼音碼]],小韻資料表[[#This Row],[調號]])</f>
        <v>sierk8</v>
      </c>
      <c r="D3703" s="206" t="s">
        <v>12534</v>
      </c>
      <c r="E3703" s="208" t="s">
        <v>1066</v>
      </c>
      <c r="F3703" s="205">
        <v>8</v>
      </c>
      <c r="G3703" s="209" t="s">
        <v>12535</v>
      </c>
      <c r="H3703" s="205">
        <f xml:space="preserve"> LEN(小韻資料表[[#This Row],[小韻字集]])</f>
        <v>9</v>
      </c>
      <c r="I3703" s="205" cm="1">
        <f t="array" ref="I3703" xml:space="preserve"> MATCH(TRUE, ISNUMBER( SEARCH( LEFT(小韻資料表[[#This Row],[切語]],1), 切語上字資料表[切語上字]) ), 0)</f>
        <v>34</v>
      </c>
      <c r="J3703" s="210" t="str" cm="1">
        <f t="array" ref="J3703" xml:space="preserve"> INDEX(切語上字資料表[聲母], 小韻資料表[[#This Row],[上字表識別號]])</f>
        <v>禪</v>
      </c>
      <c r="K3703" s="210" t="str" cm="1">
        <f t="array" ref="K3703" xml:space="preserve"> INDEX(切語上字資料表[聲母拼音碼], 小韻資料表[[#This Row],[上字表識別號]])</f>
        <v>s</v>
      </c>
      <c r="L3703" s="210" t="str" cm="1">
        <f t="array" ref="L3703" xml:space="preserve"> INDEX(切語上字資料表[清濁], 小韻資料表[[#This Row],[上字表識別號]])</f>
        <v>全濁</v>
      </c>
      <c r="M3703" s="223" cm="1">
        <f t="array" ref="M3703" xml:space="preserve"> INDEX(切語上字資料表[發送收], 小韻資料表[[#This Row],[上字表識別號]])</f>
        <v>0</v>
      </c>
      <c r="N3703" s="205" cm="1">
        <f t="array" ref="N3703" xml:space="preserve"> MATCH(TRUE, ISNUMBER( SEARCH( RIGHT(小韻資料表[[#This Row],[切語]],1), 切語下字資料表[切語下字]) ), 0)</f>
        <v>300</v>
      </c>
      <c r="O3703" s="207" t="str" cm="1">
        <f t="array" ref="O3703" xml:space="preserve"> INDEX(切語下字資料表[韻母], 小韻資料表[[#This Row],[下字表識別號]])</f>
        <v>職開3</v>
      </c>
      <c r="P3703" s="207" t="str" cm="1">
        <f t="array" ref="P3703" xml:space="preserve"> INDEX(切語下字資料表[韻母拼音碼], 小韻資料表[[#This Row],[下字表識別號]])</f>
        <v>ierk</v>
      </c>
      <c r="Q3703" s="210" t="str" cm="1">
        <f t="array" ref="Q3703" xml:space="preserve"> INDEX(設定表!$C$19:$C$23, INT( LEFT(小韻資料表[[#This Row],[目次編碼]],1) ))</f>
        <v>入</v>
      </c>
      <c r="R3703" s="210">
        <f xml:space="preserve">  INDEX(設定表!$C$8:$C$15, MATCH( (RIGHT(小韻資料表[[#This Row],[清濁]]) &amp; 小韻資料表[[#This Row],[調]]), 設定表!$B$8:$B$15, 0))</f>
        <v>8</v>
      </c>
      <c r="S3703" s="205" t="s">
        <v>12536</v>
      </c>
      <c r="T3703" s="205" t="s">
        <v>309</v>
      </c>
      <c r="U3703" s="226" t="s">
        <v>309</v>
      </c>
      <c r="V3703" s="146" t="s">
        <v>309</v>
      </c>
      <c r="X3703" s="135"/>
      <c r="Y3703" s="135"/>
      <c r="AA3703" s="135"/>
      <c r="AB3703" s="134"/>
      <c r="AC3703" s="135"/>
      <c r="AD3703" s="135"/>
      <c r="AH3703" s="135"/>
      <c r="AI3703" s="135"/>
    </row>
    <row r="3704" spans="1:35" ht="31.5">
      <c r="A3704" s="205">
        <v>3700</v>
      </c>
      <c r="B3704" s="206" t="s">
        <v>12537</v>
      </c>
      <c r="C3704" s="207" t="str">
        <f xml:space="preserve"> _xlfn.CONCAT(小韻資料表[[#This Row],[聲母拼音碼]],小韻資料表[[#This Row],[韻母拼音碼]],小韻資料表[[#This Row],[調號]])</f>
        <v>sierk4</v>
      </c>
      <c r="D3704" s="206" t="s">
        <v>12538</v>
      </c>
      <c r="E3704" s="208" t="s">
        <v>1066</v>
      </c>
      <c r="F3704" s="205">
        <v>9</v>
      </c>
      <c r="G3704" s="209" t="s">
        <v>12539</v>
      </c>
      <c r="H3704" s="205">
        <f xml:space="preserve"> LEN(小韻資料表[[#This Row],[小韻字集]])</f>
        <v>13</v>
      </c>
      <c r="I3704" s="205" cm="1">
        <f t="array" ref="I3704" xml:space="preserve"> MATCH(TRUE, ISNUMBER( SEARCH( LEFT(小韻資料表[[#This Row],[切語]],1), 切語上字資料表[切語上字]) ), 0)</f>
        <v>33</v>
      </c>
      <c r="J3704" s="210" t="str" cm="1">
        <f t="array" ref="J3704" xml:space="preserve"> INDEX(切語上字資料表[聲母], 小韻資料表[[#This Row],[上字表識別號]])</f>
        <v>審</v>
      </c>
      <c r="K3704" s="210" t="str" cm="1">
        <f t="array" ref="K3704" xml:space="preserve"> INDEX(切語上字資料表[聲母拼音碼], 小韻資料表[[#This Row],[上字表識別號]])</f>
        <v>s</v>
      </c>
      <c r="L3704" s="210" t="str" cm="1">
        <f t="array" ref="L3704" xml:space="preserve"> INDEX(切語上字資料表[清濁], 小韻資料表[[#This Row],[上字表識別號]])</f>
        <v>全清</v>
      </c>
      <c r="M3704" s="223" t="str" cm="1">
        <f t="array" ref="M3704" xml:space="preserve"> INDEX(切語上字資料表[發送收], 小韻資料表[[#This Row],[上字表識別號]])</f>
        <v>送氣</v>
      </c>
      <c r="N3704" s="205" cm="1">
        <f t="array" ref="N3704" xml:space="preserve"> MATCH(TRUE, ISNUMBER( SEARCH( RIGHT(小韻資料表[[#This Row],[切語]],1), 切語下字資料表[切語下字]) ), 0)</f>
        <v>300</v>
      </c>
      <c r="O3704" s="207" t="str" cm="1">
        <f t="array" ref="O3704" xml:space="preserve"> INDEX(切語下字資料表[韻母], 小韻資料表[[#This Row],[下字表識別號]])</f>
        <v>職開3</v>
      </c>
      <c r="P3704" s="207" t="str" cm="1">
        <f t="array" ref="P3704" xml:space="preserve"> INDEX(切語下字資料表[韻母拼音碼], 小韻資料表[[#This Row],[下字表識別號]])</f>
        <v>ierk</v>
      </c>
      <c r="Q3704" s="210" t="str" cm="1">
        <f t="array" ref="Q3704" xml:space="preserve"> INDEX(設定表!$C$19:$C$23, INT( LEFT(小韻資料表[[#This Row],[目次編碼]],1) ))</f>
        <v>入</v>
      </c>
      <c r="R3704" s="210">
        <f xml:space="preserve">  INDEX(設定表!$C$8:$C$15, MATCH( (RIGHT(小韻資料表[[#This Row],[清濁]]) &amp; 小韻資料表[[#This Row],[調]]), 設定表!$B$8:$B$15, 0))</f>
        <v>4</v>
      </c>
      <c r="S3704" s="205" t="s">
        <v>309</v>
      </c>
      <c r="T3704" s="205" t="s">
        <v>309</v>
      </c>
      <c r="U3704" s="226" t="s">
        <v>309</v>
      </c>
      <c r="V3704" s="147" t="s">
        <v>309</v>
      </c>
      <c r="X3704" s="135"/>
      <c r="Y3704" s="135"/>
      <c r="AA3704" s="135"/>
      <c r="AB3704" s="134"/>
      <c r="AC3704" s="135"/>
      <c r="AD3704" s="135"/>
      <c r="AH3704" s="135"/>
      <c r="AI3704" s="135"/>
    </row>
    <row r="3705" spans="1:35" ht="31.5">
      <c r="A3705" s="205">
        <v>3701</v>
      </c>
      <c r="B3705" s="206" t="s">
        <v>12540</v>
      </c>
      <c r="C3705" s="207" t="str">
        <f xml:space="preserve"> _xlfn.CONCAT(小韻資料表[[#This Row],[聲母拼音碼]],小韻資料表[[#This Row],[韻母拼音碼]],小韻資料表[[#This Row],[調號]])</f>
        <v>hierk4</v>
      </c>
      <c r="D3705" s="206" t="s">
        <v>12541</v>
      </c>
      <c r="E3705" s="208" t="s">
        <v>1066</v>
      </c>
      <c r="F3705" s="205">
        <v>10</v>
      </c>
      <c r="G3705" s="209" t="s">
        <v>12542</v>
      </c>
      <c r="H3705" s="205">
        <f xml:space="preserve"> LEN(小韻資料表[[#This Row],[小韻字集]])</f>
        <v>7</v>
      </c>
      <c r="I3705" s="205" cm="1">
        <f t="array" ref="I3705" xml:space="preserve"> MATCH(TRUE, ISNUMBER( SEARCH( LEFT(小韻資料表[[#This Row],[切語]],1), 切語上字資料表[切語上字]) ), 0)</f>
        <v>36</v>
      </c>
      <c r="J3705" s="210" t="str" cm="1">
        <f t="array" ref="J3705" xml:space="preserve"> INDEX(切語上字資料表[聲母], 小韻資料表[[#This Row],[上字表識別號]])</f>
        <v>曉</v>
      </c>
      <c r="K3705" s="210" t="str" cm="1">
        <f t="array" ref="K3705" xml:space="preserve"> INDEX(切語上字資料表[聲母拼音碼], 小韻資料表[[#This Row],[上字表識別號]])</f>
        <v>h</v>
      </c>
      <c r="L3705" s="210" t="str" cm="1">
        <f t="array" ref="L3705" xml:space="preserve"> INDEX(切語上字資料表[清濁], 小韻資料表[[#This Row],[上字表識別號]])</f>
        <v>次清</v>
      </c>
      <c r="M3705" s="223" t="str" cm="1">
        <f t="array" ref="M3705" xml:space="preserve"> INDEX(切語上字資料表[發送收], 小韻資料表[[#This Row],[上字表識別號]])</f>
        <v>送氣</v>
      </c>
      <c r="N3705" s="205" cm="1">
        <f t="array" ref="N3705" xml:space="preserve"> MATCH(TRUE, ISNUMBER( SEARCH( RIGHT(小韻資料表[[#This Row],[切語]],1), 切語下字資料表[切語下字]) ), 0)</f>
        <v>300</v>
      </c>
      <c r="O3705" s="207" t="str" cm="1">
        <f t="array" ref="O3705" xml:space="preserve"> INDEX(切語下字資料表[韻母], 小韻資料表[[#This Row],[下字表識別號]])</f>
        <v>職開3</v>
      </c>
      <c r="P3705" s="207" t="str" cm="1">
        <f t="array" ref="P3705" xml:space="preserve"> INDEX(切語下字資料表[韻母拼音碼], 小韻資料表[[#This Row],[下字表識別號]])</f>
        <v>ierk</v>
      </c>
      <c r="Q3705" s="210" t="str" cm="1">
        <f t="array" ref="Q3705" xml:space="preserve"> INDEX(設定表!$C$19:$C$23, INT( LEFT(小韻資料表[[#This Row],[目次編碼]],1) ))</f>
        <v>入</v>
      </c>
      <c r="R3705" s="210">
        <f xml:space="preserve">  INDEX(設定表!$C$8:$C$15, MATCH( (RIGHT(小韻資料表[[#This Row],[清濁]]) &amp; 小韻資料表[[#This Row],[調]]), 設定表!$B$8:$B$15, 0))</f>
        <v>4</v>
      </c>
      <c r="S3705" s="205" t="s">
        <v>309</v>
      </c>
      <c r="T3705" s="205" t="s">
        <v>309</v>
      </c>
      <c r="U3705" s="226" t="s">
        <v>309</v>
      </c>
      <c r="V3705" s="146" t="s">
        <v>309</v>
      </c>
      <c r="X3705" s="135"/>
      <c r="Y3705" s="135"/>
      <c r="AA3705" s="135"/>
      <c r="AB3705" s="134"/>
      <c r="AC3705" s="135"/>
      <c r="AD3705" s="135"/>
      <c r="AH3705" s="135"/>
      <c r="AI3705" s="135"/>
    </row>
    <row r="3706" spans="1:35" ht="31.5">
      <c r="A3706" s="205">
        <v>3702</v>
      </c>
      <c r="B3706" s="206" t="s">
        <v>12543</v>
      </c>
      <c r="C3706" s="207" t="str">
        <f xml:space="preserve"> _xlfn.CONCAT(小韻資料表[[#This Row],[聲母拼音碼]],小韻資料表[[#This Row],[韻母拼音碼]],小韻資料表[[#This Row],[調號]])</f>
        <v>cierk8</v>
      </c>
      <c r="D3706" s="206" t="s">
        <v>12544</v>
      </c>
      <c r="E3706" s="208" t="s">
        <v>1066</v>
      </c>
      <c r="F3706" s="205">
        <v>11</v>
      </c>
      <c r="G3706" s="209" t="s">
        <v>12545</v>
      </c>
      <c r="H3706" s="205">
        <f xml:space="preserve"> LEN(小韻資料表[[#This Row],[小韻字集]])</f>
        <v>5</v>
      </c>
      <c r="I3706" s="205" cm="1">
        <f t="array" ref="I3706" xml:space="preserve"> MATCH(TRUE, ISNUMBER( SEARCH( LEFT(小韻資料表[[#This Row],[切語]],1), 切語上字資料表[切語上字]) ), 0)</f>
        <v>28</v>
      </c>
      <c r="J3706" s="210" t="str" cm="1">
        <f t="array" ref="J3706" xml:space="preserve"> INDEX(切語上字資料表[聲母], 小韻資料表[[#This Row],[上字表識別號]])</f>
        <v>床</v>
      </c>
      <c r="K3706" s="210" t="str" cm="1">
        <f t="array" ref="K3706" xml:space="preserve"> INDEX(切語上字資料表[聲母拼音碼], 小韻資料表[[#This Row],[上字表識別號]])</f>
        <v>c</v>
      </c>
      <c r="L3706" s="210" t="str" cm="1">
        <f t="array" ref="L3706" xml:space="preserve"> INDEX(切語上字資料表[清濁], 小韻資料表[[#This Row],[上字表識別號]])</f>
        <v>全濁</v>
      </c>
      <c r="M3706" s="223" cm="1">
        <f t="array" ref="M3706" xml:space="preserve"> INDEX(切語上字資料表[發送收], 小韻資料表[[#This Row],[上字表識別號]])</f>
        <v>0</v>
      </c>
      <c r="N3706" s="205" cm="1">
        <f t="array" ref="N3706" xml:space="preserve"> MATCH(TRUE, ISNUMBER( SEARCH( RIGHT(小韻資料表[[#This Row],[切語]],1), 切語下字資料表[切語下字]) ), 0)</f>
        <v>300</v>
      </c>
      <c r="O3706" s="207" t="str" cm="1">
        <f t="array" ref="O3706" xml:space="preserve"> INDEX(切語下字資料表[韻母], 小韻資料表[[#This Row],[下字表識別號]])</f>
        <v>職開3</v>
      </c>
      <c r="P3706" s="207" t="str" cm="1">
        <f t="array" ref="P3706" xml:space="preserve"> INDEX(切語下字資料表[韻母拼音碼], 小韻資料表[[#This Row],[下字表識別號]])</f>
        <v>ierk</v>
      </c>
      <c r="Q3706" s="210" t="str" cm="1">
        <f t="array" ref="Q3706" xml:space="preserve"> INDEX(設定表!$C$19:$C$23, INT( LEFT(小韻資料表[[#This Row],[目次編碼]],1) ))</f>
        <v>入</v>
      </c>
      <c r="R3706" s="210">
        <f xml:space="preserve">  INDEX(設定表!$C$8:$C$15, MATCH( (RIGHT(小韻資料表[[#This Row],[清濁]]) &amp; 小韻資料表[[#This Row],[調]]), 設定表!$B$8:$B$15, 0))</f>
        <v>8</v>
      </c>
      <c r="S3706" s="205" t="s">
        <v>12546</v>
      </c>
      <c r="T3706" s="205" t="s">
        <v>309</v>
      </c>
      <c r="U3706" s="226" t="s">
        <v>309</v>
      </c>
      <c r="V3706" s="147" t="s">
        <v>309</v>
      </c>
      <c r="X3706" s="135"/>
      <c r="Y3706" s="135"/>
      <c r="AA3706" s="135"/>
      <c r="AB3706" s="134"/>
      <c r="AC3706" s="135"/>
      <c r="AD3706" s="135"/>
      <c r="AH3706" s="135"/>
      <c r="AI3706" s="135"/>
    </row>
    <row r="3707" spans="1:35" ht="31.5">
      <c r="A3707" s="205">
        <v>3703</v>
      </c>
      <c r="B3707" s="206" t="s">
        <v>12547</v>
      </c>
      <c r="C3707" s="207" t="str">
        <f xml:space="preserve"> _xlfn.CONCAT(小韻資料表[[#This Row],[聲母拼音碼]],小韻資料表[[#This Row],[韻母拼音碼]],小韻資料表[[#This Row],[調號]])</f>
        <v>khierk8</v>
      </c>
      <c r="D3707" s="206" t="s">
        <v>12548</v>
      </c>
      <c r="E3707" s="208" t="s">
        <v>1066</v>
      </c>
      <c r="F3707" s="205">
        <v>12</v>
      </c>
      <c r="G3707" s="209" t="s">
        <v>12548</v>
      </c>
      <c r="H3707" s="205">
        <f xml:space="preserve"> LEN(小韻資料表[[#This Row],[小韻字集]])</f>
        <v>1</v>
      </c>
      <c r="I3707" s="205" cm="1">
        <f t="array" ref="I3707" xml:space="preserve"> MATCH(TRUE, ISNUMBER( SEARCH( LEFT(小韻資料表[[#This Row],[切語]],1), 切語上字資料表[切語上字]) ), 0)</f>
        <v>3</v>
      </c>
      <c r="J3707" s="210" t="str" cm="1">
        <f t="array" ref="J3707" xml:space="preserve"> INDEX(切語上字資料表[聲母], 小韻資料表[[#This Row],[上字表識別號]])</f>
        <v>群</v>
      </c>
      <c r="K3707" s="210" t="str" cm="1">
        <f t="array" ref="K3707" xml:space="preserve"> INDEX(切語上字資料表[聲母拼音碼], 小韻資料表[[#This Row],[上字表識別號]])</f>
        <v>kh</v>
      </c>
      <c r="L3707" s="210" t="str" cm="1">
        <f t="array" ref="L3707" xml:space="preserve"> INDEX(切語上字資料表[清濁], 小韻資料表[[#This Row],[上字表識別號]])</f>
        <v>全濁</v>
      </c>
      <c r="M3707" s="223" cm="1">
        <f t="array" ref="M3707" xml:space="preserve"> INDEX(切語上字資料表[發送收], 小韻資料表[[#This Row],[上字表識別號]])</f>
        <v>0</v>
      </c>
      <c r="N3707" s="205" cm="1">
        <f t="array" ref="N3707" xml:space="preserve"> MATCH(TRUE, ISNUMBER( SEARCH( RIGHT(小韻資料表[[#This Row],[切語]],1), 切語下字資料表[切語下字]) ), 0)</f>
        <v>300</v>
      </c>
      <c r="O3707" s="207" t="str" cm="1">
        <f t="array" ref="O3707" xml:space="preserve"> INDEX(切語下字資料表[韻母], 小韻資料表[[#This Row],[下字表識別號]])</f>
        <v>職開3</v>
      </c>
      <c r="P3707" s="207" t="str" cm="1">
        <f t="array" ref="P3707" xml:space="preserve"> INDEX(切語下字資料表[韻母拼音碼], 小韻資料表[[#This Row],[下字表識別號]])</f>
        <v>ierk</v>
      </c>
      <c r="Q3707" s="210" t="str" cm="1">
        <f t="array" ref="Q3707" xml:space="preserve"> INDEX(設定表!$C$19:$C$23, INT( LEFT(小韻資料表[[#This Row],[目次編碼]],1) ))</f>
        <v>入</v>
      </c>
      <c r="R3707" s="210">
        <f xml:space="preserve">  INDEX(設定表!$C$8:$C$15, MATCH( (RIGHT(小韻資料表[[#This Row],[清濁]]) &amp; 小韻資料表[[#This Row],[調]]), 設定表!$B$8:$B$15, 0))</f>
        <v>8</v>
      </c>
      <c r="S3707" s="205" t="s">
        <v>309</v>
      </c>
      <c r="T3707" s="205" t="s">
        <v>309</v>
      </c>
      <c r="U3707" s="226" t="s">
        <v>309</v>
      </c>
      <c r="V3707" s="146" t="s">
        <v>309</v>
      </c>
      <c r="X3707" s="135"/>
      <c r="Y3707" s="135"/>
      <c r="AA3707" s="135"/>
      <c r="AB3707" s="134"/>
      <c r="AC3707" s="135"/>
      <c r="AD3707" s="135"/>
      <c r="AH3707" s="135"/>
      <c r="AI3707" s="135"/>
    </row>
    <row r="3708" spans="1:35" ht="31.5">
      <c r="A3708" s="205">
        <v>3704</v>
      </c>
      <c r="B3708" s="206" t="s">
        <v>12549</v>
      </c>
      <c r="C3708" s="207" t="str">
        <f xml:space="preserve"> _xlfn.CONCAT(小韻資料表[[#This Row],[聲母拼音碼]],小韻資料表[[#This Row],[韻母拼音碼]],小韻資料表[[#This Row],[調號]])</f>
        <v>nierk8</v>
      </c>
      <c r="D3708" s="206" t="s">
        <v>12550</v>
      </c>
      <c r="E3708" s="208" t="s">
        <v>1066</v>
      </c>
      <c r="F3708" s="205">
        <v>13</v>
      </c>
      <c r="G3708" s="209" t="s">
        <v>12551</v>
      </c>
      <c r="H3708" s="205">
        <f xml:space="preserve"> LEN(小韻資料表[[#This Row],[小韻字集]])</f>
        <v>9</v>
      </c>
      <c r="I3708" s="205" cm="1">
        <f t="array" ref="I3708" xml:space="preserve"> MATCH(TRUE, ISNUMBER( SEARCH( LEFT(小韻資料表[[#This Row],[切語]],1), 切語上字資料表[切語上字]) ), 0)</f>
        <v>12</v>
      </c>
      <c r="J3708" s="210" t="str" cm="1">
        <f t="array" ref="J3708" xml:space="preserve"> INDEX(切語上字資料表[聲母], 小韻資料表[[#This Row],[上字表識別號]])</f>
        <v>娘</v>
      </c>
      <c r="K3708" s="210" t="str" cm="1">
        <f t="array" ref="K3708" xml:space="preserve"> INDEX(切語上字資料表[聲母拼音碼], 小韻資料表[[#This Row],[上字表識別號]])</f>
        <v>n</v>
      </c>
      <c r="L3708" s="210" t="str" cm="1">
        <f t="array" ref="L3708" xml:space="preserve"> INDEX(切語上字資料表[清濁], 小韻資料表[[#This Row],[上字表識別號]])</f>
        <v>次濁</v>
      </c>
      <c r="M3708" s="223" t="str" cm="1">
        <f t="array" ref="M3708" xml:space="preserve"> INDEX(切語上字資料表[發送收], 小韻資料表[[#This Row],[上字表識別號]])</f>
        <v>收聲</v>
      </c>
      <c r="N3708" s="205" cm="1">
        <f t="array" ref="N3708" xml:space="preserve"> MATCH(TRUE, ISNUMBER( SEARCH( RIGHT(小韻資料表[[#This Row],[切語]],1), 切語下字資料表[切語下字]) ), 0)</f>
        <v>300</v>
      </c>
      <c r="O3708" s="207" t="str" cm="1">
        <f t="array" ref="O3708" xml:space="preserve"> INDEX(切語下字資料表[韻母], 小韻資料表[[#This Row],[下字表識別號]])</f>
        <v>職開3</v>
      </c>
      <c r="P3708" s="207" t="str" cm="1">
        <f t="array" ref="P3708" xml:space="preserve"> INDEX(切語下字資料表[韻母拼音碼], 小韻資料表[[#This Row],[下字表識別號]])</f>
        <v>ierk</v>
      </c>
      <c r="Q3708" s="210" t="str" cm="1">
        <f t="array" ref="Q3708" xml:space="preserve"> INDEX(設定表!$C$19:$C$23, INT( LEFT(小韻資料表[[#This Row],[目次編碼]],1) ))</f>
        <v>入</v>
      </c>
      <c r="R3708" s="210">
        <f xml:space="preserve">  INDEX(設定表!$C$8:$C$15, MATCH( (RIGHT(小韻資料表[[#This Row],[清濁]]) &amp; 小韻資料表[[#This Row],[調]]), 設定表!$B$8:$B$15, 0))</f>
        <v>8</v>
      </c>
      <c r="S3708" s="205" t="s">
        <v>309</v>
      </c>
      <c r="T3708" s="205" t="s">
        <v>309</v>
      </c>
      <c r="U3708" s="226" t="s">
        <v>309</v>
      </c>
      <c r="V3708" s="147" t="s">
        <v>309</v>
      </c>
      <c r="X3708" s="135"/>
      <c r="Y3708" s="135"/>
      <c r="AA3708" s="135"/>
      <c r="AB3708" s="134"/>
      <c r="AC3708" s="135"/>
      <c r="AD3708" s="135"/>
      <c r="AH3708" s="135"/>
      <c r="AI3708" s="135"/>
    </row>
    <row r="3709" spans="1:35" ht="31.5">
      <c r="A3709" s="205">
        <v>3705</v>
      </c>
      <c r="B3709" s="206" t="s">
        <v>12552</v>
      </c>
      <c r="C3709" s="207" t="str">
        <f xml:space="preserve"> _xlfn.CONCAT(小韻資料表[[#This Row],[聲母拼音碼]],小韻資料表[[#This Row],[韻母拼音碼]],小韻資料表[[#This Row],[調號]])</f>
        <v>chierk4</v>
      </c>
      <c r="D3709" s="206" t="s">
        <v>12553</v>
      </c>
      <c r="E3709" s="208" t="s">
        <v>1066</v>
      </c>
      <c r="F3709" s="205">
        <v>14</v>
      </c>
      <c r="G3709" s="209" t="s">
        <v>12554</v>
      </c>
      <c r="H3709" s="205">
        <f xml:space="preserve"> LEN(小韻資料表[[#This Row],[小韻字集]])</f>
        <v>8</v>
      </c>
      <c r="I3709" s="205" cm="1">
        <f t="array" ref="I3709" xml:space="preserve"> MATCH(TRUE, ISNUMBER( SEARCH( LEFT(小韻資料表[[#This Row],[切語]],1), 切語上字資料表[切語上字]) ), 0)</f>
        <v>27</v>
      </c>
      <c r="J3709" s="210" t="str" cm="1">
        <f t="array" ref="J3709" xml:space="preserve"> INDEX(切語上字資料表[聲母], 小韻資料表[[#This Row],[上字表識別號]])</f>
        <v>初</v>
      </c>
      <c r="K3709" s="210" t="str" cm="1">
        <f t="array" ref="K3709" xml:space="preserve"> INDEX(切語上字資料表[聲母拼音碼], 小韻資料表[[#This Row],[上字表識別號]])</f>
        <v>ch</v>
      </c>
      <c r="L3709" s="210" t="str" cm="1">
        <f t="array" ref="L3709" xml:space="preserve"> INDEX(切語上字資料表[清濁], 小韻資料表[[#This Row],[上字表識別號]])</f>
        <v>次清</v>
      </c>
      <c r="M3709" s="223" t="str" cm="1">
        <f t="array" ref="M3709" xml:space="preserve"> INDEX(切語上字資料表[發送收], 小韻資料表[[#This Row],[上字表識別號]])</f>
        <v>送氣</v>
      </c>
      <c r="N3709" s="205" cm="1">
        <f t="array" ref="N3709" xml:space="preserve"> MATCH(TRUE, ISNUMBER( SEARCH( RIGHT(小韻資料表[[#This Row],[切語]],1), 切語下字資料表[切語下字]) ), 0)</f>
        <v>300</v>
      </c>
      <c r="O3709" s="207" t="str" cm="1">
        <f t="array" ref="O3709" xml:space="preserve"> INDEX(切語下字資料表[韻母], 小韻資料表[[#This Row],[下字表識別號]])</f>
        <v>職開3</v>
      </c>
      <c r="P3709" s="207" t="str" cm="1">
        <f t="array" ref="P3709" xml:space="preserve"> INDEX(切語下字資料表[韻母拼音碼], 小韻資料表[[#This Row],[下字表識別號]])</f>
        <v>ierk</v>
      </c>
      <c r="Q3709" s="210" t="str" cm="1">
        <f t="array" ref="Q3709" xml:space="preserve"> INDEX(設定表!$C$19:$C$23, INT( LEFT(小韻資料表[[#This Row],[目次編碼]],1) ))</f>
        <v>入</v>
      </c>
      <c r="R3709" s="210">
        <f xml:space="preserve">  INDEX(設定表!$C$8:$C$15, MATCH( (RIGHT(小韻資料表[[#This Row],[清濁]]) &amp; 小韻資料表[[#This Row],[調]]), 設定表!$B$8:$B$15, 0))</f>
        <v>4</v>
      </c>
      <c r="S3709" s="205" t="s">
        <v>309</v>
      </c>
      <c r="T3709" s="205" t="s">
        <v>309</v>
      </c>
      <c r="U3709" s="226" t="s">
        <v>309</v>
      </c>
      <c r="V3709" s="146" t="s">
        <v>309</v>
      </c>
      <c r="X3709" s="135"/>
      <c r="Y3709" s="135"/>
      <c r="AA3709" s="135"/>
      <c r="AB3709" s="134"/>
      <c r="AC3709" s="135"/>
      <c r="AD3709" s="135"/>
      <c r="AH3709" s="135"/>
      <c r="AI3709" s="135"/>
    </row>
    <row r="3710" spans="1:35" ht="31.5">
      <c r="A3710" s="205">
        <v>3706</v>
      </c>
      <c r="B3710" s="206" t="s">
        <v>12555</v>
      </c>
      <c r="C3710" s="207" t="str">
        <f xml:space="preserve"> _xlfn.CONCAT(小韻資料表[[#This Row],[聲母拼音碼]],小韻資料表[[#This Row],[韻母拼音碼]],小韻資料表[[#This Row],[調號]])</f>
        <v>Øierk4</v>
      </c>
      <c r="D3710" s="206" t="s">
        <v>12556</v>
      </c>
      <c r="E3710" s="208" t="s">
        <v>1066</v>
      </c>
      <c r="F3710" s="205">
        <v>15</v>
      </c>
      <c r="G3710" s="209" t="s">
        <v>12557</v>
      </c>
      <c r="H3710" s="205">
        <f xml:space="preserve"> LEN(小韻資料表[[#This Row],[小韻字集]])</f>
        <v>22</v>
      </c>
      <c r="I3710" s="205" cm="1">
        <f t="array" ref="I3710" xml:space="preserve"> MATCH(TRUE, ISNUMBER( SEARCH( LEFT(小韻資料表[[#This Row],[切語]],1), 切語上字資料表[切語上字]) ), 0)</f>
        <v>35</v>
      </c>
      <c r="J3710" s="210" t="str" cm="1">
        <f t="array" ref="J3710" xml:space="preserve"> INDEX(切語上字資料表[聲母], 小韻資料表[[#This Row],[上字表識別號]])</f>
        <v>影</v>
      </c>
      <c r="K3710" s="210" t="str" cm="1">
        <f t="array" ref="K3710" xml:space="preserve"> INDEX(切語上字資料表[聲母拼音碼], 小韻資料表[[#This Row],[上字表識別號]])</f>
        <v>Ø</v>
      </c>
      <c r="L3710" s="210" t="str" cm="1">
        <f t="array" ref="L3710" xml:space="preserve"> INDEX(切語上字資料表[清濁], 小韻資料表[[#This Row],[上字表識別號]])</f>
        <v>全清</v>
      </c>
      <c r="M3710" s="223" t="str" cm="1">
        <f t="array" ref="M3710" xml:space="preserve"> INDEX(切語上字資料表[發送收], 小韻資料表[[#This Row],[上字表識別號]])</f>
        <v>發聲</v>
      </c>
      <c r="N3710" s="205" cm="1">
        <f t="array" ref="N3710" xml:space="preserve"> MATCH(TRUE, ISNUMBER( SEARCH( RIGHT(小韻資料表[[#This Row],[切語]],1), 切語下字資料表[切語下字]) ), 0)</f>
        <v>300</v>
      </c>
      <c r="O3710" s="207" t="str" cm="1">
        <f t="array" ref="O3710" xml:space="preserve"> INDEX(切語下字資料表[韻母], 小韻資料表[[#This Row],[下字表識別號]])</f>
        <v>職開3</v>
      </c>
      <c r="P3710" s="207" t="str" cm="1">
        <f t="array" ref="P3710" xml:space="preserve"> INDEX(切語下字資料表[韻母拼音碼], 小韻資料表[[#This Row],[下字表識別號]])</f>
        <v>ierk</v>
      </c>
      <c r="Q3710" s="210" t="str" cm="1">
        <f t="array" ref="Q3710" xml:space="preserve"> INDEX(設定表!$C$19:$C$23, INT( LEFT(小韻資料表[[#This Row],[目次編碼]],1) ))</f>
        <v>入</v>
      </c>
      <c r="R3710" s="210">
        <f xml:space="preserve">  INDEX(設定表!$C$8:$C$15, MATCH( (RIGHT(小韻資料表[[#This Row],[清濁]]) &amp; 小韻資料表[[#This Row],[調]]), 設定表!$B$8:$B$15, 0))</f>
        <v>4</v>
      </c>
      <c r="S3710" s="205" t="s">
        <v>309</v>
      </c>
      <c r="T3710" s="205" t="s">
        <v>309</v>
      </c>
      <c r="U3710" s="226" t="s">
        <v>309</v>
      </c>
      <c r="V3710" s="147" t="s">
        <v>309</v>
      </c>
      <c r="X3710" s="135"/>
      <c r="Y3710" s="135"/>
      <c r="AA3710" s="135"/>
      <c r="AB3710" s="134"/>
      <c r="AC3710" s="135"/>
      <c r="AD3710" s="135"/>
      <c r="AH3710" s="135"/>
      <c r="AI3710" s="135"/>
    </row>
    <row r="3711" spans="1:35" ht="31.5">
      <c r="A3711" s="205">
        <v>3707</v>
      </c>
      <c r="B3711" s="206" t="s">
        <v>12558</v>
      </c>
      <c r="C3711" s="207" t="str">
        <f xml:space="preserve"> _xlfn.CONCAT(小韻資料表[[#This Row],[聲母拼音碼]],小韻資料表[[#This Row],[韻母拼音碼]],小韻資料表[[#This Row],[調號]])</f>
        <v>sierk4</v>
      </c>
      <c r="D3711" s="206" t="s">
        <v>12559</v>
      </c>
      <c r="E3711" s="208" t="s">
        <v>1066</v>
      </c>
      <c r="F3711" s="205">
        <v>16</v>
      </c>
      <c r="G3711" s="209" t="s">
        <v>12560</v>
      </c>
      <c r="H3711" s="205">
        <f xml:space="preserve"> LEN(小韻資料表[[#This Row],[小韻字集]])</f>
        <v>19</v>
      </c>
      <c r="I3711" s="205" cm="1">
        <f t="array" ref="I3711" xml:space="preserve"> MATCH(TRUE, ISNUMBER( SEARCH( LEFT(小韻資料表[[#This Row],[切語]],1), 切語上字資料表[切語上字]) ), 0)</f>
        <v>29</v>
      </c>
      <c r="J3711" s="210" t="str" cm="1">
        <f t="array" ref="J3711" xml:space="preserve"> INDEX(切語上字資料表[聲母], 小韻資料表[[#This Row],[上字表識別號]])</f>
        <v>疏</v>
      </c>
      <c r="K3711" s="210" t="str" cm="1">
        <f t="array" ref="K3711" xml:space="preserve"> INDEX(切語上字資料表[聲母拼音碼], 小韻資料表[[#This Row],[上字表識別號]])</f>
        <v>s</v>
      </c>
      <c r="L3711" s="210" t="str" cm="1">
        <f t="array" ref="L3711" xml:space="preserve"> INDEX(切語上字資料表[清濁], 小韻資料表[[#This Row],[上字表識別號]])</f>
        <v>全清</v>
      </c>
      <c r="M3711" s="223" t="str" cm="1">
        <f t="array" ref="M3711" xml:space="preserve"> INDEX(切語上字資料表[發送收], 小韻資料表[[#This Row],[上字表識別號]])</f>
        <v>發聲</v>
      </c>
      <c r="N3711" s="205" cm="1">
        <f t="array" ref="N3711" xml:space="preserve"> MATCH(TRUE, ISNUMBER( SEARCH( RIGHT(小韻資料表[[#This Row],[切語]],1), 切語下字資料表[切語下字]) ), 0)</f>
        <v>300</v>
      </c>
      <c r="O3711" s="207" t="str" cm="1">
        <f t="array" ref="O3711" xml:space="preserve"> INDEX(切語下字資料表[韻母], 小韻資料表[[#This Row],[下字表識別號]])</f>
        <v>職開3</v>
      </c>
      <c r="P3711" s="207" t="str" cm="1">
        <f t="array" ref="P3711" xml:space="preserve"> INDEX(切語下字資料表[韻母拼音碼], 小韻資料表[[#This Row],[下字表識別號]])</f>
        <v>ierk</v>
      </c>
      <c r="Q3711" s="210" t="str" cm="1">
        <f t="array" ref="Q3711" xml:space="preserve"> INDEX(設定表!$C$19:$C$23, INT( LEFT(小韻資料表[[#This Row],[目次編碼]],1) ))</f>
        <v>入</v>
      </c>
      <c r="R3711" s="210">
        <f xml:space="preserve">  INDEX(設定表!$C$8:$C$15, MATCH( (RIGHT(小韻資料表[[#This Row],[清濁]]) &amp; 小韻資料表[[#This Row],[調]]), 設定表!$B$8:$B$15, 0))</f>
        <v>4</v>
      </c>
      <c r="S3711" s="205" t="s">
        <v>309</v>
      </c>
      <c r="T3711" s="205" t="s">
        <v>309</v>
      </c>
      <c r="U3711" s="226" t="s">
        <v>309</v>
      </c>
      <c r="V3711" s="146" t="s">
        <v>309</v>
      </c>
      <c r="X3711" s="135"/>
      <c r="Y3711" s="135"/>
      <c r="AA3711" s="135"/>
      <c r="AB3711" s="134"/>
      <c r="AC3711" s="135"/>
      <c r="AD3711" s="135"/>
      <c r="AH3711" s="135"/>
      <c r="AI3711" s="135"/>
    </row>
    <row r="3712" spans="1:35" ht="31.5">
      <c r="A3712" s="205">
        <v>3708</v>
      </c>
      <c r="B3712" s="206" t="s">
        <v>12561</v>
      </c>
      <c r="C3712" s="207" t="str">
        <f xml:space="preserve"> _xlfn.CONCAT(小韻資料表[[#This Row],[聲母拼音碼]],小韻資料表[[#This Row],[韻母拼音碼]],小韻資料表[[#This Row],[調號]])</f>
        <v>khierk4</v>
      </c>
      <c r="D3712" s="206" t="s">
        <v>12562</v>
      </c>
      <c r="E3712" s="208" t="s">
        <v>1066</v>
      </c>
      <c r="F3712" s="205">
        <v>17</v>
      </c>
      <c r="G3712" s="209" t="s">
        <v>12562</v>
      </c>
      <c r="H3712" s="205">
        <f xml:space="preserve"> LEN(小韻資料表[[#This Row],[小韻字集]])</f>
        <v>1</v>
      </c>
      <c r="I3712" s="205" cm="1">
        <f t="array" ref="I3712" xml:space="preserve"> MATCH(TRUE, ISNUMBER( SEARCH( LEFT(小韻資料表[[#This Row],[切語]],1), 切語上字資料表[切語上字]) ), 0)</f>
        <v>2</v>
      </c>
      <c r="J3712" s="210" t="str" cm="1">
        <f t="array" ref="J3712" xml:space="preserve"> INDEX(切語上字資料表[聲母], 小韻資料表[[#This Row],[上字表識別號]])</f>
        <v>溪</v>
      </c>
      <c r="K3712" s="210" t="str" cm="1">
        <f t="array" ref="K3712" xml:space="preserve"> INDEX(切語上字資料表[聲母拼音碼], 小韻資料表[[#This Row],[上字表識別號]])</f>
        <v>kh</v>
      </c>
      <c r="L3712" s="210" t="str" cm="1">
        <f t="array" ref="L3712" xml:space="preserve"> INDEX(切語上字資料表[清濁], 小韻資料表[[#This Row],[上字表識別號]])</f>
        <v>次清</v>
      </c>
      <c r="M3712" s="223" t="str" cm="1">
        <f t="array" ref="M3712" xml:space="preserve"> INDEX(切語上字資料表[發送收], 小韻資料表[[#This Row],[上字表識別號]])</f>
        <v>送氣</v>
      </c>
      <c r="N3712" s="205" cm="1">
        <f t="array" ref="N3712" xml:space="preserve"> MATCH(TRUE, ISNUMBER( SEARCH( RIGHT(小韻資料表[[#This Row],[切語]],1), 切語下字資料表[切語下字]) ), 0)</f>
        <v>300</v>
      </c>
      <c r="O3712" s="207" t="str" cm="1">
        <f t="array" ref="O3712" xml:space="preserve"> INDEX(切語下字資料表[韻母], 小韻資料表[[#This Row],[下字表識別號]])</f>
        <v>職開3</v>
      </c>
      <c r="P3712" s="207" t="str" cm="1">
        <f t="array" ref="P3712" xml:space="preserve"> INDEX(切語下字資料表[韻母拼音碼], 小韻資料表[[#This Row],[下字表識別號]])</f>
        <v>ierk</v>
      </c>
      <c r="Q3712" s="210" t="str" cm="1">
        <f t="array" ref="Q3712" xml:space="preserve"> INDEX(設定表!$C$19:$C$23, INT( LEFT(小韻資料表[[#This Row],[目次編碼]],1) ))</f>
        <v>入</v>
      </c>
      <c r="R3712" s="210">
        <f xml:space="preserve">  INDEX(設定表!$C$8:$C$15, MATCH( (RIGHT(小韻資料表[[#This Row],[清濁]]) &amp; 小韻資料表[[#This Row],[調]]), 設定表!$B$8:$B$15, 0))</f>
        <v>4</v>
      </c>
      <c r="S3712" s="205" t="s">
        <v>309</v>
      </c>
      <c r="T3712" s="205" t="s">
        <v>309</v>
      </c>
      <c r="U3712" s="226" t="s">
        <v>309</v>
      </c>
      <c r="V3712" s="147" t="s">
        <v>309</v>
      </c>
      <c r="X3712" s="135"/>
      <c r="Y3712" s="135"/>
      <c r="AA3712" s="135"/>
      <c r="AB3712" s="134"/>
      <c r="AC3712" s="135"/>
      <c r="AD3712" s="135"/>
      <c r="AH3712" s="135"/>
      <c r="AI3712" s="135"/>
    </row>
    <row r="3713" spans="1:35" ht="31.5">
      <c r="A3713" s="205">
        <v>3709</v>
      </c>
      <c r="B3713" s="206" t="s">
        <v>12563</v>
      </c>
      <c r="C3713" s="207" t="str">
        <f xml:space="preserve"> _xlfn.CONCAT(小韻資料表[[#This Row],[聲母拼音碼]],小韻資料表[[#This Row],[韻母拼音碼]],小韻資料表[[#This Row],[調號]])</f>
        <v>kierk4</v>
      </c>
      <c r="D3713" s="206" t="s">
        <v>12564</v>
      </c>
      <c r="E3713" s="208" t="s">
        <v>1066</v>
      </c>
      <c r="F3713" s="205">
        <v>18</v>
      </c>
      <c r="G3713" s="209" t="s">
        <v>12565</v>
      </c>
      <c r="H3713" s="205">
        <f xml:space="preserve"> LEN(小韻資料表[[#This Row],[小韻字集]])</f>
        <v>13</v>
      </c>
      <c r="I3713" s="205" cm="1">
        <f t="array" ref="I3713" xml:space="preserve"> MATCH(TRUE, ISNUMBER( SEARCH( LEFT(小韻資料表[[#This Row],[切語]],1), 切語上字資料表[切語上字]) ), 0)</f>
        <v>1</v>
      </c>
      <c r="J3713" s="210" t="str" cm="1">
        <f t="array" ref="J3713" xml:space="preserve"> INDEX(切語上字資料表[聲母], 小韻資料表[[#This Row],[上字表識別號]])</f>
        <v>見</v>
      </c>
      <c r="K3713" s="210" t="str" cm="1">
        <f t="array" ref="K3713" xml:space="preserve"> INDEX(切語上字資料表[聲母拼音碼], 小韻資料表[[#This Row],[上字表識別號]])</f>
        <v>k</v>
      </c>
      <c r="L3713" s="210" t="str" cm="1">
        <f t="array" ref="L3713" xml:space="preserve"> INDEX(切語上字資料表[清濁], 小韻資料表[[#This Row],[上字表識別號]])</f>
        <v>全清</v>
      </c>
      <c r="M3713" s="223" t="str" cm="1">
        <f t="array" ref="M3713" xml:space="preserve"> INDEX(切語上字資料表[發送收], 小韻資料表[[#This Row],[上字表識別號]])</f>
        <v>發聲</v>
      </c>
      <c r="N3713" s="205" cm="1">
        <f t="array" ref="N3713" xml:space="preserve"> MATCH(TRUE, ISNUMBER( SEARCH( RIGHT(小韻資料表[[#This Row],[切語]],1), 切語下字資料表[切語下字]) ), 0)</f>
        <v>300</v>
      </c>
      <c r="O3713" s="207" t="str" cm="1">
        <f t="array" ref="O3713" xml:space="preserve"> INDEX(切語下字資料表[韻母], 小韻資料表[[#This Row],[下字表識別號]])</f>
        <v>職開3</v>
      </c>
      <c r="P3713" s="207" t="str" cm="1">
        <f t="array" ref="P3713" xml:space="preserve"> INDEX(切語下字資料表[韻母拼音碼], 小韻資料表[[#This Row],[下字表識別號]])</f>
        <v>ierk</v>
      </c>
      <c r="Q3713" s="210" t="str" cm="1">
        <f t="array" ref="Q3713" xml:space="preserve"> INDEX(設定表!$C$19:$C$23, INT( LEFT(小韻資料表[[#This Row],[目次編碼]],1) ))</f>
        <v>入</v>
      </c>
      <c r="R3713" s="210">
        <f xml:space="preserve">  INDEX(設定表!$C$8:$C$15, MATCH( (RIGHT(小韻資料表[[#This Row],[清濁]]) &amp; 小韻資料表[[#This Row],[調]]), 設定表!$B$8:$B$15, 0))</f>
        <v>4</v>
      </c>
      <c r="S3713" s="205" t="s">
        <v>309</v>
      </c>
      <c r="T3713" s="205" t="s">
        <v>309</v>
      </c>
      <c r="U3713" s="226" t="s">
        <v>309</v>
      </c>
      <c r="V3713" s="146" t="s">
        <v>309</v>
      </c>
      <c r="X3713" s="135"/>
      <c r="Y3713" s="135"/>
      <c r="AA3713" s="135"/>
      <c r="AB3713" s="134"/>
      <c r="AC3713" s="135"/>
      <c r="AD3713" s="135"/>
      <c r="AH3713" s="135"/>
      <c r="AI3713" s="135"/>
    </row>
    <row r="3714" spans="1:35" ht="63">
      <c r="A3714" s="205">
        <v>3710</v>
      </c>
      <c r="B3714" s="206" t="s">
        <v>12566</v>
      </c>
      <c r="C3714" s="207" t="str">
        <f xml:space="preserve"> _xlfn.CONCAT(小韻資料表[[#This Row],[聲母拼音碼]],小韻資料表[[#This Row],[韻母拼音碼]],小韻資料表[[#This Row],[調號]])</f>
        <v>Øierk8</v>
      </c>
      <c r="D3714" s="206" t="s">
        <v>12567</v>
      </c>
      <c r="E3714" s="208" t="s">
        <v>1066</v>
      </c>
      <c r="F3714" s="205">
        <v>19</v>
      </c>
      <c r="G3714" s="209" t="s">
        <v>12568</v>
      </c>
      <c r="H3714" s="205">
        <f xml:space="preserve"> LEN(小韻資料表[[#This Row],[小韻字集]])</f>
        <v>48</v>
      </c>
      <c r="I3714" s="205" cm="1">
        <f t="array" ref="I3714" xml:space="preserve"> MATCH(TRUE, ISNUMBER( SEARCH( LEFT(小韻資料表[[#This Row],[切語]],1), 切語上字資料表[切語上字]) ), 0)</f>
        <v>39</v>
      </c>
      <c r="J3714" s="210" t="str" cm="1">
        <f t="array" ref="J3714" xml:space="preserve"> INDEX(切語上字資料表[聲母], 小韻資料表[[#This Row],[上字表識別號]])</f>
        <v>喻</v>
      </c>
      <c r="K3714" s="210" t="str" cm="1">
        <f t="array" ref="K3714" xml:space="preserve"> INDEX(切語上字資料表[聲母拼音碼], 小韻資料表[[#This Row],[上字表識別號]])</f>
        <v>Ø</v>
      </c>
      <c r="L3714" s="210" t="str" cm="1">
        <f t="array" ref="L3714" xml:space="preserve"> INDEX(切語上字資料表[清濁], 小韻資料表[[#This Row],[上字表識別號]])</f>
        <v>次濁</v>
      </c>
      <c r="M3714" s="223" t="str" cm="1">
        <f t="array" ref="M3714" xml:space="preserve"> INDEX(切語上字資料表[發送收], 小韻資料表[[#This Row],[上字表識別號]])</f>
        <v>發聲</v>
      </c>
      <c r="N3714" s="205" cm="1">
        <f t="array" ref="N3714" xml:space="preserve"> MATCH(TRUE, ISNUMBER( SEARCH( RIGHT(小韻資料表[[#This Row],[切語]],1), 切語下字資料表[切語下字]) ), 0)</f>
        <v>300</v>
      </c>
      <c r="O3714" s="207" t="str" cm="1">
        <f t="array" ref="O3714" xml:space="preserve"> INDEX(切語下字資料表[韻母], 小韻資料表[[#This Row],[下字表識別號]])</f>
        <v>職開3</v>
      </c>
      <c r="P3714" s="207" t="str" cm="1">
        <f t="array" ref="P3714" xml:space="preserve"> INDEX(切語下字資料表[韻母拼音碼], 小韻資料表[[#This Row],[下字表識別號]])</f>
        <v>ierk</v>
      </c>
      <c r="Q3714" s="210" t="str" cm="1">
        <f t="array" ref="Q3714" xml:space="preserve"> INDEX(設定表!$C$19:$C$23, INT( LEFT(小韻資料表[[#This Row],[目次編碼]],1) ))</f>
        <v>入</v>
      </c>
      <c r="R3714" s="210">
        <f xml:space="preserve">  INDEX(設定表!$C$8:$C$15, MATCH( (RIGHT(小韻資料表[[#This Row],[清濁]]) &amp; 小韻資料表[[#This Row],[調]]), 設定表!$B$8:$B$15, 0))</f>
        <v>8</v>
      </c>
      <c r="S3714" s="205" t="s">
        <v>309</v>
      </c>
      <c r="T3714" s="205" t="s">
        <v>309</v>
      </c>
      <c r="U3714" s="226" t="s">
        <v>309</v>
      </c>
      <c r="V3714" s="147" t="s">
        <v>309</v>
      </c>
      <c r="X3714" s="135"/>
      <c r="Y3714" s="135"/>
      <c r="AA3714" s="135"/>
      <c r="AB3714" s="134"/>
      <c r="AC3714" s="135"/>
      <c r="AD3714" s="135"/>
      <c r="AH3714" s="135"/>
      <c r="AI3714" s="135"/>
    </row>
    <row r="3715" spans="1:35" ht="31.5">
      <c r="A3715" s="205">
        <v>3711</v>
      </c>
      <c r="B3715" s="206" t="s">
        <v>12569</v>
      </c>
      <c r="C3715" s="207" t="str">
        <f xml:space="preserve"> _xlfn.CONCAT(小韻資料表[[#This Row],[聲母拼音碼]],小韻資料表[[#This Row],[韻母拼音碼]],小韻資料表[[#This Row],[調號]])</f>
        <v>cierk4</v>
      </c>
      <c r="D3715" s="206" t="s">
        <v>12570</v>
      </c>
      <c r="E3715" s="208" t="s">
        <v>1066</v>
      </c>
      <c r="F3715" s="205">
        <v>20</v>
      </c>
      <c r="G3715" s="209" t="s">
        <v>12571</v>
      </c>
      <c r="H3715" s="205">
        <f xml:space="preserve"> LEN(小韻資料表[[#This Row],[小韻字集]])</f>
        <v>19</v>
      </c>
      <c r="I3715" s="205" cm="1">
        <f t="array" ref="I3715" xml:space="preserve"> MATCH(TRUE, ISNUMBER( SEARCH( LEFT(小韻資料表[[#This Row],[切語]],1), 切語上字資料表[切語上字]) ), 0)</f>
        <v>21</v>
      </c>
      <c r="J3715" s="210" t="str" cm="1">
        <f t="array" ref="J3715" xml:space="preserve"> INDEX(切語上字資料表[聲母], 小韻資料表[[#This Row],[上字表識別號]])</f>
        <v>精</v>
      </c>
      <c r="K3715" s="210" t="str" cm="1">
        <f t="array" ref="K3715" xml:space="preserve"> INDEX(切語上字資料表[聲母拼音碼], 小韻資料表[[#This Row],[上字表識別號]])</f>
        <v>c</v>
      </c>
      <c r="L3715" s="210" t="str" cm="1">
        <f t="array" ref="L3715" xml:space="preserve"> INDEX(切語上字資料表[清濁], 小韻資料表[[#This Row],[上字表識別號]])</f>
        <v>全清</v>
      </c>
      <c r="M3715" s="223" t="str" cm="1">
        <f t="array" ref="M3715" xml:space="preserve"> INDEX(切語上字資料表[發送收], 小韻資料表[[#This Row],[上字表識別號]])</f>
        <v>發聲</v>
      </c>
      <c r="N3715" s="205" cm="1">
        <f t="array" ref="N3715" xml:space="preserve"> MATCH(TRUE, ISNUMBER( SEARCH( RIGHT(小韻資料表[[#This Row],[切語]],1), 切語下字資料表[切語下字]) ), 0)</f>
        <v>300</v>
      </c>
      <c r="O3715" s="207" t="str" cm="1">
        <f t="array" ref="O3715" xml:space="preserve"> INDEX(切語下字資料表[韻母], 小韻資料表[[#This Row],[下字表識別號]])</f>
        <v>職開3</v>
      </c>
      <c r="P3715" s="207" t="str" cm="1">
        <f t="array" ref="P3715" xml:space="preserve"> INDEX(切語下字資料表[韻母拼音碼], 小韻資料表[[#This Row],[下字表識別號]])</f>
        <v>ierk</v>
      </c>
      <c r="Q3715" s="210" t="str" cm="1">
        <f t="array" ref="Q3715" xml:space="preserve"> INDEX(設定表!$C$19:$C$23, INT( LEFT(小韻資料表[[#This Row],[目次編碼]],1) ))</f>
        <v>入</v>
      </c>
      <c r="R3715" s="210">
        <f xml:space="preserve">  INDEX(設定表!$C$8:$C$15, MATCH( (RIGHT(小韻資料表[[#This Row],[清濁]]) &amp; 小韻資料表[[#This Row],[調]]), 設定表!$B$8:$B$15, 0))</f>
        <v>4</v>
      </c>
      <c r="S3715" s="205" t="s">
        <v>309</v>
      </c>
      <c r="T3715" s="205" t="s">
        <v>309</v>
      </c>
      <c r="U3715" s="226" t="s">
        <v>309</v>
      </c>
      <c r="V3715" s="146" t="s">
        <v>309</v>
      </c>
      <c r="X3715" s="135"/>
      <c r="Y3715" s="135"/>
      <c r="AA3715" s="135"/>
      <c r="AB3715" s="134"/>
      <c r="AC3715" s="135"/>
      <c r="AD3715" s="135"/>
      <c r="AH3715" s="135"/>
      <c r="AI3715" s="135"/>
    </row>
    <row r="3716" spans="1:35" ht="31.5">
      <c r="A3716" s="205">
        <v>3712</v>
      </c>
      <c r="B3716" s="206" t="s">
        <v>12572</v>
      </c>
      <c r="C3716" s="207" t="str">
        <f xml:space="preserve"> _xlfn.CONCAT(小韻資料表[[#This Row],[聲母拼音碼]],小韻資料表[[#This Row],[韻母拼音碼]],小韻資料表[[#This Row],[調號]])</f>
        <v>pierk4</v>
      </c>
      <c r="D3716" s="206" t="s">
        <v>12573</v>
      </c>
      <c r="E3716" s="208" t="s">
        <v>1066</v>
      </c>
      <c r="F3716" s="205">
        <v>21</v>
      </c>
      <c r="G3716" s="209" t="s">
        <v>12574</v>
      </c>
      <c r="H3716" s="205">
        <f xml:space="preserve"> LEN(小韻資料表[[#This Row],[小韻字集]])</f>
        <v>10</v>
      </c>
      <c r="I3716" s="205" cm="1">
        <f t="array" ref="I3716" xml:space="preserve"> MATCH(TRUE, ISNUMBER( SEARCH( LEFT(小韻資料表[[#This Row],[切語]],1), 切語上字資料表[切語上字]) ), 0)</f>
        <v>13</v>
      </c>
      <c r="J3716" s="210" t="str" cm="1">
        <f t="array" ref="J3716" xml:space="preserve"> INDEX(切語上字資料表[聲母], 小韻資料表[[#This Row],[上字表識別號]])</f>
        <v>幫</v>
      </c>
      <c r="K3716" s="210" t="str" cm="1">
        <f t="array" ref="K3716" xml:space="preserve"> INDEX(切語上字資料表[聲母拼音碼], 小韻資料表[[#This Row],[上字表識別號]])</f>
        <v>p</v>
      </c>
      <c r="L3716" s="210" t="str" cm="1">
        <f t="array" ref="L3716" xml:space="preserve"> INDEX(切語上字資料表[清濁], 小韻資料表[[#This Row],[上字表識別號]])</f>
        <v>全清</v>
      </c>
      <c r="M3716" s="223" t="str" cm="1">
        <f t="array" ref="M3716" xml:space="preserve"> INDEX(切語上字資料表[發送收], 小韻資料表[[#This Row],[上字表識別號]])</f>
        <v>發聲</v>
      </c>
      <c r="N3716" s="205" cm="1">
        <f t="array" ref="N3716" xml:space="preserve"> MATCH(TRUE, ISNUMBER( SEARCH( RIGHT(小韻資料表[[#This Row],[切語]],1), 切語下字資料表[切語下字]) ), 0)</f>
        <v>300</v>
      </c>
      <c r="O3716" s="207" t="str" cm="1">
        <f t="array" ref="O3716" xml:space="preserve"> INDEX(切語下字資料表[韻母], 小韻資料表[[#This Row],[下字表識別號]])</f>
        <v>職開3</v>
      </c>
      <c r="P3716" s="207" t="str" cm="1">
        <f t="array" ref="P3716" xml:space="preserve"> INDEX(切語下字資料表[韻母拼音碼], 小韻資料表[[#This Row],[下字表識別號]])</f>
        <v>ierk</v>
      </c>
      <c r="Q3716" s="210" t="str" cm="1">
        <f t="array" ref="Q3716" xml:space="preserve"> INDEX(設定表!$C$19:$C$23, INT( LEFT(小韻資料表[[#This Row],[目次編碼]],1) ))</f>
        <v>入</v>
      </c>
      <c r="R3716" s="210">
        <f xml:space="preserve">  INDEX(設定表!$C$8:$C$15, MATCH( (RIGHT(小韻資料表[[#This Row],[清濁]]) &amp; 小韻資料表[[#This Row],[調]]), 設定表!$B$8:$B$15, 0))</f>
        <v>4</v>
      </c>
      <c r="S3716" s="205" t="s">
        <v>309</v>
      </c>
      <c r="T3716" s="205" t="s">
        <v>309</v>
      </c>
      <c r="U3716" s="226" t="s">
        <v>309</v>
      </c>
      <c r="V3716" s="147" t="s">
        <v>309</v>
      </c>
      <c r="X3716" s="135"/>
      <c r="Y3716" s="135"/>
      <c r="AA3716" s="135"/>
      <c r="AB3716" s="134"/>
      <c r="AC3716" s="135"/>
      <c r="AD3716" s="135"/>
      <c r="AH3716" s="135"/>
      <c r="AI3716" s="135"/>
    </row>
    <row r="3717" spans="1:35" ht="31.5">
      <c r="A3717" s="205">
        <v>3713</v>
      </c>
      <c r="B3717" s="206" t="s">
        <v>12575</v>
      </c>
      <c r="C3717" s="207" t="str">
        <f xml:space="preserve"> _xlfn.CONCAT(小韻資料表[[#This Row],[聲母拼音碼]],小韻資料表[[#This Row],[韻母拼音碼]],小韻資料表[[#This Row],[調號]])</f>
        <v>Øierk8</v>
      </c>
      <c r="D3717" s="206" t="s">
        <v>12576</v>
      </c>
      <c r="E3717" s="208" t="s">
        <v>1066</v>
      </c>
      <c r="F3717" s="205">
        <v>22</v>
      </c>
      <c r="G3717" s="209" t="s">
        <v>12577</v>
      </c>
      <c r="H3717" s="205">
        <f xml:space="preserve"> LEN(小韻資料表[[#This Row],[小韻字集]])</f>
        <v>18</v>
      </c>
      <c r="I3717" s="205" cm="1">
        <f t="array" ref="I3717" xml:space="preserve"> MATCH(TRUE, ISNUMBER( SEARCH( LEFT(小韻資料表[[#This Row],[切語]],1), 切語上字資料表[切語上字]) ), 0)</f>
        <v>38</v>
      </c>
      <c r="J3717" s="210" t="str" cm="1">
        <f t="array" ref="J3717" xml:space="preserve"> INDEX(切語上字資料表[聲母], 小韻資料表[[#This Row],[上字表識別號]])</f>
        <v>為</v>
      </c>
      <c r="K3717" s="210" t="str" cm="1">
        <f t="array" ref="K3717" xml:space="preserve"> INDEX(切語上字資料表[聲母拼音碼], 小韻資料表[[#This Row],[上字表識別號]])</f>
        <v>Ø</v>
      </c>
      <c r="L3717" s="210" t="str" cm="1">
        <f t="array" ref="L3717" xml:space="preserve"> INDEX(切語上字資料表[清濁], 小韻資料表[[#This Row],[上字表識別號]])</f>
        <v>次濁</v>
      </c>
      <c r="M3717" s="223" t="str" cm="1">
        <f t="array" ref="M3717" xml:space="preserve"> INDEX(切語上字資料表[發送收], 小韻資料表[[#This Row],[上字表識別號]])</f>
        <v>發聲</v>
      </c>
      <c r="N3717" s="205" cm="1">
        <f t="array" ref="N3717" xml:space="preserve"> MATCH(TRUE, ISNUMBER( SEARCH( RIGHT(小韻資料表[[#This Row],[切語]],1), 切語下字資料表[切語下字]) ), 0)</f>
        <v>300</v>
      </c>
      <c r="O3717" s="207" t="str" cm="1">
        <f t="array" ref="O3717" xml:space="preserve"> INDEX(切語下字資料表[韻母], 小韻資料表[[#This Row],[下字表識別號]])</f>
        <v>職開3</v>
      </c>
      <c r="P3717" s="207" t="str" cm="1">
        <f t="array" ref="P3717" xml:space="preserve"> INDEX(切語下字資料表[韻母拼音碼], 小韻資料表[[#This Row],[下字表識別號]])</f>
        <v>ierk</v>
      </c>
      <c r="Q3717" s="210" t="str" cm="1">
        <f t="array" ref="Q3717" xml:space="preserve"> INDEX(設定表!$C$19:$C$23, INT( LEFT(小韻資料表[[#This Row],[目次編碼]],1) ))</f>
        <v>入</v>
      </c>
      <c r="R3717" s="210">
        <f xml:space="preserve">  INDEX(設定表!$C$8:$C$15, MATCH( (RIGHT(小韻資料表[[#This Row],[清濁]]) &amp; 小韻資料表[[#This Row],[調]]), 設定表!$B$8:$B$15, 0))</f>
        <v>8</v>
      </c>
      <c r="S3717" s="205" t="s">
        <v>309</v>
      </c>
      <c r="T3717" s="205" t="s">
        <v>309</v>
      </c>
      <c r="U3717" s="226" t="s">
        <v>309</v>
      </c>
      <c r="V3717" s="146" t="s">
        <v>309</v>
      </c>
      <c r="X3717" s="135"/>
      <c r="Y3717" s="135"/>
      <c r="AA3717" s="135"/>
      <c r="AB3717" s="134"/>
      <c r="AC3717" s="135"/>
      <c r="AD3717" s="135"/>
      <c r="AH3717" s="135"/>
      <c r="AI3717" s="135"/>
    </row>
    <row r="3718" spans="1:35" ht="31.5">
      <c r="A3718" s="205">
        <v>3714</v>
      </c>
      <c r="B3718" s="206" t="s">
        <v>12578</v>
      </c>
      <c r="C3718" s="207" t="str">
        <f xml:space="preserve"> _xlfn.CONCAT(小韻資料表[[#This Row],[聲母拼音碼]],小韻資料表[[#This Row],[韻母拼音碼]],小韻資料表[[#This Row],[調號]])</f>
        <v>hierk4</v>
      </c>
      <c r="D3718" s="206" t="s">
        <v>12579</v>
      </c>
      <c r="E3718" s="208" t="s">
        <v>1066</v>
      </c>
      <c r="F3718" s="205">
        <v>23</v>
      </c>
      <c r="G3718" s="209" t="s">
        <v>12580</v>
      </c>
      <c r="H3718" s="205">
        <f xml:space="preserve"> LEN(小韻資料表[[#This Row],[小韻字集]])</f>
        <v>21</v>
      </c>
      <c r="I3718" s="205" cm="1">
        <f t="array" ref="I3718" xml:space="preserve"> MATCH(TRUE, ISNUMBER( SEARCH( LEFT(小韻資料表[[#This Row],[切語]],1), 切語上字資料表[切語上字]) ), 0)</f>
        <v>36</v>
      </c>
      <c r="J3718" s="210" t="str" cm="1">
        <f t="array" ref="J3718" xml:space="preserve"> INDEX(切語上字資料表[聲母], 小韻資料表[[#This Row],[上字表識別號]])</f>
        <v>曉</v>
      </c>
      <c r="K3718" s="210" t="str" cm="1">
        <f t="array" ref="K3718" xml:space="preserve"> INDEX(切語上字資料表[聲母拼音碼], 小韻資料表[[#This Row],[上字表識別號]])</f>
        <v>h</v>
      </c>
      <c r="L3718" s="210" t="str" cm="1">
        <f t="array" ref="L3718" xml:space="preserve"> INDEX(切語上字資料表[清濁], 小韻資料表[[#This Row],[上字表識別號]])</f>
        <v>次清</v>
      </c>
      <c r="M3718" s="223" t="str" cm="1">
        <f t="array" ref="M3718" xml:space="preserve"> INDEX(切語上字資料表[發送收], 小韻資料表[[#This Row],[上字表識別號]])</f>
        <v>送氣</v>
      </c>
      <c r="N3718" s="205" cm="1">
        <f t="array" ref="N3718" xml:space="preserve"> MATCH(TRUE, ISNUMBER( SEARCH( RIGHT(小韻資料表[[#This Row],[切語]],1), 切語下字資料表[切語下字]) ), 0)</f>
        <v>300</v>
      </c>
      <c r="O3718" s="207" t="str" cm="1">
        <f t="array" ref="O3718" xml:space="preserve"> INDEX(切語下字資料表[韻母], 小韻資料表[[#This Row],[下字表識別號]])</f>
        <v>職開3</v>
      </c>
      <c r="P3718" s="207" t="str" cm="1">
        <f t="array" ref="P3718" xml:space="preserve"> INDEX(切語下字資料表[韻母拼音碼], 小韻資料表[[#This Row],[下字表識別號]])</f>
        <v>ierk</v>
      </c>
      <c r="Q3718" s="210" t="str" cm="1">
        <f t="array" ref="Q3718" xml:space="preserve"> INDEX(設定表!$C$19:$C$23, INT( LEFT(小韻資料表[[#This Row],[目次編碼]],1) ))</f>
        <v>入</v>
      </c>
      <c r="R3718" s="210">
        <f xml:space="preserve">  INDEX(設定表!$C$8:$C$15, MATCH( (RIGHT(小韻資料表[[#This Row],[清濁]]) &amp; 小韻資料表[[#This Row],[調]]), 設定表!$B$8:$B$15, 0))</f>
        <v>4</v>
      </c>
      <c r="S3718" s="205" t="s">
        <v>309</v>
      </c>
      <c r="T3718" s="205" t="s">
        <v>309</v>
      </c>
      <c r="U3718" s="226" t="s">
        <v>309</v>
      </c>
      <c r="V3718" s="147" t="s">
        <v>309</v>
      </c>
      <c r="X3718" s="135"/>
      <c r="Y3718" s="135"/>
      <c r="AA3718" s="135"/>
      <c r="AB3718" s="134"/>
      <c r="AC3718" s="135"/>
      <c r="AD3718" s="135"/>
      <c r="AH3718" s="135"/>
      <c r="AI3718" s="135"/>
    </row>
    <row r="3719" spans="1:35" ht="31.5">
      <c r="A3719" s="205">
        <v>3715</v>
      </c>
      <c r="B3719" s="206" t="s">
        <v>12581</v>
      </c>
      <c r="C3719" s="207" t="str">
        <f xml:space="preserve"> _xlfn.CONCAT(小韻資料表[[#This Row],[聲母拼音碼]],小韻資料表[[#This Row],[韻母拼音碼]],小韻資料表[[#This Row],[調號]])</f>
        <v>hierk4</v>
      </c>
      <c r="D3719" s="206" t="s">
        <v>12582</v>
      </c>
      <c r="E3719" s="208" t="s">
        <v>1066</v>
      </c>
      <c r="F3719" s="205">
        <v>24</v>
      </c>
      <c r="G3719" s="209" t="s">
        <v>12583</v>
      </c>
      <c r="H3719" s="205">
        <f xml:space="preserve"> LEN(小韻資料表[[#This Row],[小韻字集]])</f>
        <v>16</v>
      </c>
      <c r="I3719" s="205" cm="1">
        <f t="array" ref="I3719" xml:space="preserve"> MATCH(TRUE, ISNUMBER( SEARCH( LEFT(小韻資料表[[#This Row],[切語]],1), 切語上字資料表[切語上字]) ), 0)</f>
        <v>18</v>
      </c>
      <c r="J3719" s="210" t="str" cm="1">
        <f t="array" ref="J3719" xml:space="preserve"> INDEX(切語上字資料表[聲母], 小韻資料表[[#This Row],[上字表識別號]])</f>
        <v>敷</v>
      </c>
      <c r="K3719" s="210" t="str" cm="1">
        <f t="array" ref="K3719" xml:space="preserve"> INDEX(切語上字資料表[聲母拼音碼], 小韻資料表[[#This Row],[上字表識別號]])</f>
        <v>h</v>
      </c>
      <c r="L3719" s="210" t="str" cm="1">
        <f t="array" ref="L3719" xml:space="preserve"> INDEX(切語上字資料表[清濁], 小韻資料表[[#This Row],[上字表識別號]])</f>
        <v>次清</v>
      </c>
      <c r="M3719" s="223" t="str" cm="1">
        <f t="array" ref="M3719" xml:space="preserve"> INDEX(切語上字資料表[發送收], 小韻資料表[[#This Row],[上字表識別號]])</f>
        <v>送氣</v>
      </c>
      <c r="N3719" s="205" cm="1">
        <f t="array" ref="N3719" xml:space="preserve"> MATCH(TRUE, ISNUMBER( SEARCH( RIGHT(小韻資料表[[#This Row],[切語]],1), 切語下字資料表[切語下字]) ), 0)</f>
        <v>300</v>
      </c>
      <c r="O3719" s="207" t="str" cm="1">
        <f t="array" ref="O3719" xml:space="preserve"> INDEX(切語下字資料表[韻母], 小韻資料表[[#This Row],[下字表識別號]])</f>
        <v>職開3</v>
      </c>
      <c r="P3719" s="207" t="str" cm="1">
        <f t="array" ref="P3719" xml:space="preserve"> INDEX(切語下字資料表[韻母拼音碼], 小韻資料表[[#This Row],[下字表識別號]])</f>
        <v>ierk</v>
      </c>
      <c r="Q3719" s="210" t="str" cm="1">
        <f t="array" ref="Q3719" xml:space="preserve"> INDEX(設定表!$C$19:$C$23, INT( LEFT(小韻資料表[[#This Row],[目次編碼]],1) ))</f>
        <v>入</v>
      </c>
      <c r="R3719" s="210">
        <f xml:space="preserve">  INDEX(設定表!$C$8:$C$15, MATCH( (RIGHT(小韻資料表[[#This Row],[清濁]]) &amp; 小韻資料表[[#This Row],[調]]), 設定表!$B$8:$B$15, 0))</f>
        <v>4</v>
      </c>
      <c r="S3719" s="205" t="s">
        <v>309</v>
      </c>
      <c r="T3719" s="205" t="s">
        <v>309</v>
      </c>
      <c r="U3719" s="226" t="s">
        <v>309</v>
      </c>
      <c r="V3719" s="146" t="s">
        <v>309</v>
      </c>
      <c r="X3719" s="135"/>
      <c r="Y3719" s="135"/>
      <c r="AA3719" s="135"/>
      <c r="AB3719" s="134"/>
      <c r="AC3719" s="135"/>
      <c r="AD3719" s="135"/>
      <c r="AH3719" s="135"/>
      <c r="AI3719" s="135"/>
    </row>
    <row r="3720" spans="1:35" ht="31.5">
      <c r="A3720" s="205">
        <v>3716</v>
      </c>
      <c r="B3720" s="206" t="s">
        <v>12584</v>
      </c>
      <c r="C3720" s="207" t="str">
        <f xml:space="preserve"> _xlfn.CONCAT(小韻資料表[[#This Row],[聲母拼音碼]],小韻資料表[[#This Row],[韻母拼音碼]],小韻資料表[[#This Row],[調號]])</f>
        <v>cierk4</v>
      </c>
      <c r="D3720" s="206" t="s">
        <v>12585</v>
      </c>
      <c r="E3720" s="208" t="s">
        <v>1066</v>
      </c>
      <c r="F3720" s="205">
        <v>25</v>
      </c>
      <c r="G3720" s="209" t="s">
        <v>12586</v>
      </c>
      <c r="H3720" s="205">
        <f xml:space="preserve"> LEN(小韻資料表[[#This Row],[小韻字集]])</f>
        <v>16</v>
      </c>
      <c r="I3720" s="205" cm="1">
        <f t="array" ref="I3720" xml:space="preserve"> MATCH(TRUE, ISNUMBER( SEARCH( LEFT(小韻資料表[[#This Row],[切語]],1), 切語上字資料表[切語上字]) ), 0)</f>
        <v>26</v>
      </c>
      <c r="J3720" s="210" t="str" cm="1">
        <f t="array" ref="J3720" xml:space="preserve"> INDEX(切語上字資料表[聲母], 小韻資料表[[#This Row],[上字表識別號]])</f>
        <v>莊</v>
      </c>
      <c r="K3720" s="210" t="str" cm="1">
        <f t="array" ref="K3720" xml:space="preserve"> INDEX(切語上字資料表[聲母拼音碼], 小韻資料表[[#This Row],[上字表識別號]])</f>
        <v>c</v>
      </c>
      <c r="L3720" s="210" t="str" cm="1">
        <f t="array" ref="L3720" xml:space="preserve"> INDEX(切語上字資料表[清濁], 小韻資料表[[#This Row],[上字表識別號]])</f>
        <v>全清</v>
      </c>
      <c r="M3720" s="223" t="str" cm="1">
        <f t="array" ref="M3720" xml:space="preserve"> INDEX(切語上字資料表[發送收], 小韻資料表[[#This Row],[上字表識別號]])</f>
        <v>發聲</v>
      </c>
      <c r="N3720" s="205" cm="1">
        <f t="array" ref="N3720" xml:space="preserve"> MATCH(TRUE, ISNUMBER( SEARCH( RIGHT(小韻資料表[[#This Row],[切語]],1), 切語下字資料表[切語下字]) ), 0)</f>
        <v>300</v>
      </c>
      <c r="O3720" s="207" t="str" cm="1">
        <f t="array" ref="O3720" xml:space="preserve"> INDEX(切語下字資料表[韻母], 小韻資料表[[#This Row],[下字表識別號]])</f>
        <v>職開3</v>
      </c>
      <c r="P3720" s="207" t="str" cm="1">
        <f t="array" ref="P3720" xml:space="preserve"> INDEX(切語下字資料表[韻母拼音碼], 小韻資料表[[#This Row],[下字表識別號]])</f>
        <v>ierk</v>
      </c>
      <c r="Q3720" s="210" t="str" cm="1">
        <f t="array" ref="Q3720" xml:space="preserve"> INDEX(設定表!$C$19:$C$23, INT( LEFT(小韻資料表[[#This Row],[目次編碼]],1) ))</f>
        <v>入</v>
      </c>
      <c r="R3720" s="210">
        <f xml:space="preserve">  INDEX(設定表!$C$8:$C$15, MATCH( (RIGHT(小韻資料表[[#This Row],[清濁]]) &amp; 小韻資料表[[#This Row],[調]]), 設定表!$B$8:$B$15, 0))</f>
        <v>4</v>
      </c>
      <c r="S3720" s="205" t="s">
        <v>12587</v>
      </c>
      <c r="T3720" s="205" t="s">
        <v>309</v>
      </c>
      <c r="U3720" s="226" t="s">
        <v>12588</v>
      </c>
      <c r="V3720" s="147" t="s">
        <v>309</v>
      </c>
      <c r="X3720" s="135"/>
      <c r="Y3720" s="135"/>
      <c r="AA3720" s="135"/>
      <c r="AB3720" s="134"/>
      <c r="AC3720" s="135"/>
      <c r="AD3720" s="135"/>
      <c r="AH3720" s="135"/>
      <c r="AI3720" s="135"/>
    </row>
    <row r="3721" spans="1:35" ht="31.5">
      <c r="A3721" s="205">
        <v>3717</v>
      </c>
      <c r="B3721" s="206" t="s">
        <v>12589</v>
      </c>
      <c r="C3721" s="207" t="str">
        <f xml:space="preserve"> _xlfn.CONCAT(小韻資料表[[#This Row],[聲母拼音碼]],小韻資料表[[#This Row],[韻母拼音碼]],小韻資料表[[#This Row],[調號]])</f>
        <v>hierk8</v>
      </c>
      <c r="D3721" s="206" t="s">
        <v>12590</v>
      </c>
      <c r="E3721" s="208" t="s">
        <v>1066</v>
      </c>
      <c r="F3721" s="205">
        <v>26</v>
      </c>
      <c r="G3721" s="209" t="s">
        <v>12591</v>
      </c>
      <c r="H3721" s="205">
        <f xml:space="preserve"> LEN(小韻資料表[[#This Row],[小韻字集]])</f>
        <v>11</v>
      </c>
      <c r="I3721" s="205" cm="1">
        <f t="array" ref="I3721" xml:space="preserve"> MATCH(TRUE, ISNUMBER( SEARCH( LEFT(小韻資料表[[#This Row],[切語]],1), 切語上字資料表[切語上字]) ), 0)</f>
        <v>19</v>
      </c>
      <c r="J3721" s="210" t="str" cm="1">
        <f t="array" ref="J3721" xml:space="preserve"> INDEX(切語上字資料表[聲母], 小韻資料表[[#This Row],[上字表識別號]])</f>
        <v>奉</v>
      </c>
      <c r="K3721" s="210" t="str" cm="1">
        <f t="array" ref="K3721" xml:space="preserve"> INDEX(切語上字資料表[聲母拼音碼], 小韻資料表[[#This Row],[上字表識別號]])</f>
        <v>h</v>
      </c>
      <c r="L3721" s="210" t="str" cm="1">
        <f t="array" ref="L3721" xml:space="preserve"> INDEX(切語上字資料表[清濁], 小韻資料表[[#This Row],[上字表識別號]])</f>
        <v>全濁</v>
      </c>
      <c r="M3721" s="223" cm="1">
        <f t="array" ref="M3721" xml:space="preserve"> INDEX(切語上字資料表[發送收], 小韻資料表[[#This Row],[上字表識別號]])</f>
        <v>0</v>
      </c>
      <c r="N3721" s="205" cm="1">
        <f t="array" ref="N3721" xml:space="preserve"> MATCH(TRUE, ISNUMBER( SEARCH( RIGHT(小韻資料表[[#This Row],[切語]],1), 切語下字資料表[切語下字]) ), 0)</f>
        <v>300</v>
      </c>
      <c r="O3721" s="207" t="str" cm="1">
        <f t="array" ref="O3721" xml:space="preserve"> INDEX(切語下字資料表[韻母], 小韻資料表[[#This Row],[下字表識別號]])</f>
        <v>職開3</v>
      </c>
      <c r="P3721" s="207" t="str" cm="1">
        <f t="array" ref="P3721" xml:space="preserve"> INDEX(切語下字資料表[韻母拼音碼], 小韻資料表[[#This Row],[下字表識別號]])</f>
        <v>ierk</v>
      </c>
      <c r="Q3721" s="210" t="str" cm="1">
        <f t="array" ref="Q3721" xml:space="preserve"> INDEX(設定表!$C$19:$C$23, INT( LEFT(小韻資料表[[#This Row],[目次編碼]],1) ))</f>
        <v>入</v>
      </c>
      <c r="R3721" s="210">
        <f xml:space="preserve">  INDEX(設定表!$C$8:$C$15, MATCH( (RIGHT(小韻資料表[[#This Row],[清濁]]) &amp; 小韻資料表[[#This Row],[調]]), 設定表!$B$8:$B$15, 0))</f>
        <v>8</v>
      </c>
      <c r="S3721" s="205" t="s">
        <v>309</v>
      </c>
      <c r="T3721" s="205" t="s">
        <v>309</v>
      </c>
      <c r="U3721" s="226" t="s">
        <v>309</v>
      </c>
      <c r="V3721" s="146" t="s">
        <v>309</v>
      </c>
      <c r="X3721" s="135"/>
      <c r="Y3721" s="135"/>
      <c r="AA3721" s="135"/>
      <c r="AB3721" s="134"/>
      <c r="AC3721" s="135"/>
      <c r="AD3721" s="135"/>
      <c r="AH3721" s="135"/>
      <c r="AI3721" s="135"/>
    </row>
    <row r="3722" spans="1:35" ht="31.5">
      <c r="A3722" s="205">
        <v>3718</v>
      </c>
      <c r="B3722" s="206" t="s">
        <v>12592</v>
      </c>
      <c r="C3722" s="207" t="str">
        <f xml:space="preserve"> _xlfn.CONCAT(小韻資料表[[#This Row],[聲母拼音碼]],小韻資料表[[#This Row],[韻母拼音碼]],小韻資料表[[#This Row],[調號]])</f>
        <v>gierk8</v>
      </c>
      <c r="D3722" s="206" t="s">
        <v>12593</v>
      </c>
      <c r="E3722" s="208" t="s">
        <v>1066</v>
      </c>
      <c r="F3722" s="205">
        <v>27</v>
      </c>
      <c r="G3722" s="209" t="s">
        <v>12594</v>
      </c>
      <c r="H3722" s="205">
        <f xml:space="preserve"> LEN(小韻資料表[[#This Row],[小韻字集]])</f>
        <v>5</v>
      </c>
      <c r="I3722" s="205" cm="1">
        <f t="array" ref="I3722" xml:space="preserve"> MATCH(TRUE, ISNUMBER( SEARCH( LEFT(小韻資料表[[#This Row],[切語]],1), 切語上字資料表[切語上字]) ), 0)</f>
        <v>4</v>
      </c>
      <c r="J3722" s="210" t="str" cm="1">
        <f t="array" ref="J3722" xml:space="preserve"> INDEX(切語上字資料表[聲母], 小韻資料表[[#This Row],[上字表識別號]])</f>
        <v>疑</v>
      </c>
      <c r="K3722" s="210" t="str" cm="1">
        <f t="array" ref="K3722" xml:space="preserve"> INDEX(切語上字資料表[聲母拼音碼], 小韻資料表[[#This Row],[上字表識別號]])</f>
        <v>g</v>
      </c>
      <c r="L3722" s="210" t="str" cm="1">
        <f t="array" ref="L3722" xml:space="preserve"> INDEX(切語上字資料表[清濁], 小韻資料表[[#This Row],[上字表識別號]])</f>
        <v>次濁</v>
      </c>
      <c r="M3722" s="223" t="str" cm="1">
        <f t="array" ref="M3722" xml:space="preserve"> INDEX(切語上字資料表[發送收], 小韻資料表[[#This Row],[上字表識別號]])</f>
        <v>收聲</v>
      </c>
      <c r="N3722" s="205" cm="1">
        <f t="array" ref="N3722" xml:space="preserve"> MATCH(TRUE, ISNUMBER( SEARCH( RIGHT(小韻資料表[[#This Row],[切語]],1), 切語下字資料表[切語下字]) ), 0)</f>
        <v>300</v>
      </c>
      <c r="O3722" s="207" t="str" cm="1">
        <f t="array" ref="O3722" xml:space="preserve"> INDEX(切語下字資料表[韻母], 小韻資料表[[#This Row],[下字表識別號]])</f>
        <v>職開3</v>
      </c>
      <c r="P3722" s="207" t="str" cm="1">
        <f t="array" ref="P3722" xml:space="preserve"> INDEX(切語下字資料表[韻母拼音碼], 小韻資料表[[#This Row],[下字表識別號]])</f>
        <v>ierk</v>
      </c>
      <c r="Q3722" s="210" t="str" cm="1">
        <f t="array" ref="Q3722" xml:space="preserve"> INDEX(設定表!$C$19:$C$23, INT( LEFT(小韻資料表[[#This Row],[目次編碼]],1) ))</f>
        <v>入</v>
      </c>
      <c r="R3722" s="210">
        <f xml:space="preserve">  INDEX(設定表!$C$8:$C$15, MATCH( (RIGHT(小韻資料表[[#This Row],[清濁]]) &amp; 小韻資料表[[#This Row],[調]]), 設定表!$B$8:$B$15, 0))</f>
        <v>8</v>
      </c>
      <c r="S3722" s="205" t="s">
        <v>309</v>
      </c>
      <c r="T3722" s="205" t="s">
        <v>309</v>
      </c>
      <c r="U3722" s="226" t="s">
        <v>309</v>
      </c>
      <c r="V3722" s="147" t="s">
        <v>309</v>
      </c>
      <c r="X3722" s="135"/>
      <c r="Y3722" s="135"/>
      <c r="AA3722" s="135"/>
      <c r="AB3722" s="134"/>
      <c r="AC3722" s="135"/>
      <c r="AD3722" s="135"/>
      <c r="AH3722" s="135"/>
      <c r="AI3722" s="135"/>
    </row>
    <row r="3723" spans="1:35" ht="31.5">
      <c r="A3723" s="205">
        <v>3719</v>
      </c>
      <c r="B3723" s="206" t="s">
        <v>12595</v>
      </c>
      <c r="C3723" s="207" t="str">
        <f xml:space="preserve"> _xlfn.CONCAT(小韻資料表[[#This Row],[聲母拼音碼]],小韻資料表[[#This Row],[韻母拼音碼]],小韻資料表[[#This Row],[調號]])</f>
        <v>cierk8</v>
      </c>
      <c r="D3723" s="206" t="s">
        <v>11342</v>
      </c>
      <c r="E3723" s="208" t="s">
        <v>1066</v>
      </c>
      <c r="F3723" s="205">
        <v>28</v>
      </c>
      <c r="G3723" s="209" t="s">
        <v>12596</v>
      </c>
      <c r="H3723" s="205">
        <f xml:space="preserve"> LEN(小韻資料表[[#This Row],[小韻字集]])</f>
        <v>4</v>
      </c>
      <c r="I3723" s="205" cm="1">
        <f t="array" ref="I3723" xml:space="preserve"> MATCH(TRUE, ISNUMBER( SEARCH( LEFT(小韻資料表[[#This Row],[切語]],1), 切語上字資料表[切語上字]) ), 0)</f>
        <v>23</v>
      </c>
      <c r="J3723" s="210" t="str" cm="1">
        <f t="array" ref="J3723" xml:space="preserve"> INDEX(切語上字資料表[聲母], 小韻資料表[[#This Row],[上字表識別號]])</f>
        <v>從</v>
      </c>
      <c r="K3723" s="210" t="str" cm="1">
        <f t="array" ref="K3723" xml:space="preserve"> INDEX(切語上字資料表[聲母拼音碼], 小韻資料表[[#This Row],[上字表識別號]])</f>
        <v>c</v>
      </c>
      <c r="L3723" s="210" t="str" cm="1">
        <f t="array" ref="L3723" xml:space="preserve"> INDEX(切語上字資料表[清濁], 小韻資料表[[#This Row],[上字表識別號]])</f>
        <v>全濁</v>
      </c>
      <c r="M3723" s="223" cm="1">
        <f t="array" ref="M3723" xml:space="preserve"> INDEX(切語上字資料表[發送收], 小韻資料表[[#This Row],[上字表識別號]])</f>
        <v>0</v>
      </c>
      <c r="N3723" s="205" cm="1">
        <f t="array" ref="N3723" xml:space="preserve"> MATCH(TRUE, ISNUMBER( SEARCH( RIGHT(小韻資料表[[#This Row],[切語]],1), 切語下字資料表[切語下字]) ), 0)</f>
        <v>300</v>
      </c>
      <c r="O3723" s="207" t="str" cm="1">
        <f t="array" ref="O3723" xml:space="preserve"> INDEX(切語下字資料表[韻母], 小韻資料表[[#This Row],[下字表識別號]])</f>
        <v>職開3</v>
      </c>
      <c r="P3723" s="207" t="str" cm="1">
        <f t="array" ref="P3723" xml:space="preserve"> INDEX(切語下字資料表[韻母拼音碼], 小韻資料表[[#This Row],[下字表識別號]])</f>
        <v>ierk</v>
      </c>
      <c r="Q3723" s="210" t="str" cm="1">
        <f t="array" ref="Q3723" xml:space="preserve"> INDEX(設定表!$C$19:$C$23, INT( LEFT(小韻資料表[[#This Row],[目次編碼]],1) ))</f>
        <v>入</v>
      </c>
      <c r="R3723" s="210">
        <f xml:space="preserve">  INDEX(設定表!$C$8:$C$15, MATCH( (RIGHT(小韻資料表[[#This Row],[清濁]]) &amp; 小韻資料表[[#This Row],[調]]), 設定表!$B$8:$B$15, 0))</f>
        <v>8</v>
      </c>
      <c r="S3723" s="205" t="s">
        <v>309</v>
      </c>
      <c r="T3723" s="205" t="s">
        <v>309</v>
      </c>
      <c r="U3723" s="226" t="s">
        <v>309</v>
      </c>
      <c r="V3723" s="146" t="s">
        <v>309</v>
      </c>
      <c r="X3723" s="135"/>
      <c r="Y3723" s="135"/>
      <c r="AA3723" s="135"/>
      <c r="AB3723" s="134"/>
      <c r="AC3723" s="135"/>
      <c r="AD3723" s="135"/>
      <c r="AH3723" s="135"/>
      <c r="AI3723" s="135"/>
    </row>
    <row r="3724" spans="1:35" ht="31.5">
      <c r="A3724" s="205">
        <v>3720</v>
      </c>
      <c r="B3724" s="206" t="s">
        <v>12597</v>
      </c>
      <c r="C3724" s="207" t="str">
        <f xml:space="preserve"> _xlfn.CONCAT(小韻資料表[[#This Row],[聲母拼音碼]],小韻資料表[[#This Row],[韻母拼音碼]],小韻資料表[[#This Row],[調號]])</f>
        <v>tierk4</v>
      </c>
      <c r="D3724" s="206" t="s">
        <v>12598</v>
      </c>
      <c r="E3724" s="208" t="s">
        <v>1066</v>
      </c>
      <c r="F3724" s="205">
        <v>29</v>
      </c>
      <c r="G3724" s="209" t="s">
        <v>12599</v>
      </c>
      <c r="H3724" s="205">
        <f xml:space="preserve"> LEN(小韻資料表[[#This Row],[小韻字集]])</f>
        <v>6</v>
      </c>
      <c r="I3724" s="205" cm="1">
        <f t="array" ref="I3724" xml:space="preserve"> MATCH(TRUE, ISNUMBER( SEARCH( LEFT(小韻資料表[[#This Row],[切語]],1), 切語上字資料表[切語上字]) ), 0)</f>
        <v>5</v>
      </c>
      <c r="J3724" s="210" t="str" cm="1">
        <f t="array" ref="J3724" xml:space="preserve"> INDEX(切語上字資料表[聲母], 小韻資料表[[#This Row],[上字表識別號]])</f>
        <v>端</v>
      </c>
      <c r="K3724" s="210" t="str" cm="1">
        <f t="array" ref="K3724" xml:space="preserve"> INDEX(切語上字資料表[聲母拼音碼], 小韻資料表[[#This Row],[上字表識別號]])</f>
        <v>t</v>
      </c>
      <c r="L3724" s="210" t="str" cm="1">
        <f t="array" ref="L3724" xml:space="preserve"> INDEX(切語上字資料表[清濁], 小韻資料表[[#This Row],[上字表識別號]])</f>
        <v>全清</v>
      </c>
      <c r="M3724" s="223" t="str" cm="1">
        <f t="array" ref="M3724" xml:space="preserve"> INDEX(切語上字資料表[發送收], 小韻資料表[[#This Row],[上字表識別號]])</f>
        <v>發聲</v>
      </c>
      <c r="N3724" s="205" cm="1">
        <f t="array" ref="N3724" xml:space="preserve"> MATCH(TRUE, ISNUMBER( SEARCH( RIGHT(小韻資料表[[#This Row],[切語]],1), 切語下字資料表[切語下字]) ), 0)</f>
        <v>300</v>
      </c>
      <c r="O3724" s="207" t="str" cm="1">
        <f t="array" ref="O3724" xml:space="preserve"> INDEX(切語下字資料表[韻母], 小韻資料表[[#This Row],[下字表識別號]])</f>
        <v>職開3</v>
      </c>
      <c r="P3724" s="207" t="str" cm="1">
        <f t="array" ref="P3724" xml:space="preserve"> INDEX(切語下字資料表[韻母拼音碼], 小韻資料表[[#This Row],[下字表識別號]])</f>
        <v>ierk</v>
      </c>
      <c r="Q3724" s="210" t="str" cm="1">
        <f t="array" ref="Q3724" xml:space="preserve"> INDEX(設定表!$C$19:$C$23, INT( LEFT(小韻資料表[[#This Row],[目次編碼]],1) ))</f>
        <v>入</v>
      </c>
      <c r="R3724" s="210">
        <f xml:space="preserve">  INDEX(設定表!$C$8:$C$15, MATCH( (RIGHT(小韻資料表[[#This Row],[清濁]]) &amp; 小韻資料表[[#This Row],[調]]), 設定表!$B$8:$B$15, 0))</f>
        <v>4</v>
      </c>
      <c r="S3724" s="205" t="s">
        <v>309</v>
      </c>
      <c r="T3724" s="205" t="s">
        <v>309</v>
      </c>
      <c r="U3724" s="226" t="s">
        <v>309</v>
      </c>
      <c r="V3724" s="147" t="s">
        <v>309</v>
      </c>
      <c r="X3724" s="135"/>
      <c r="Y3724" s="135"/>
      <c r="AA3724" s="135"/>
      <c r="AB3724" s="134"/>
      <c r="AC3724" s="135"/>
      <c r="AD3724" s="135"/>
      <c r="AH3724" s="135"/>
      <c r="AI3724" s="135"/>
    </row>
    <row r="3725" spans="1:35" ht="31.5">
      <c r="A3725" s="205">
        <v>3721</v>
      </c>
      <c r="B3725" s="206" t="s">
        <v>12600</v>
      </c>
      <c r="C3725" s="207" t="str">
        <f xml:space="preserve"> _xlfn.CONCAT(小韻資料表[[#This Row],[聲母拼音碼]],小韻資料表[[#This Row],[韻母拼音碼]],小韻資料表[[#This Row],[調號]])</f>
        <v>bierk8</v>
      </c>
      <c r="D3725" s="206" t="s">
        <v>12601</v>
      </c>
      <c r="E3725" s="208" t="s">
        <v>1066</v>
      </c>
      <c r="F3725" s="205">
        <v>30</v>
      </c>
      <c r="G3725" s="209" t="s">
        <v>12601</v>
      </c>
      <c r="H3725" s="205">
        <f xml:space="preserve"> LEN(小韻資料表[[#This Row],[小韻字集]])</f>
        <v>1</v>
      </c>
      <c r="I3725" s="205" cm="1">
        <f t="array" ref="I3725" xml:space="preserve"> MATCH(TRUE, ISNUMBER( SEARCH( LEFT(小韻資料表[[#This Row],[切語]],1), 切語上字資料表[切語上字]) ), 0)</f>
        <v>20</v>
      </c>
      <c r="J3725" s="210" t="str" cm="1">
        <f t="array" ref="J3725" xml:space="preserve"> INDEX(切語上字資料表[聲母], 小韻資料表[[#This Row],[上字表識別號]])</f>
        <v>微</v>
      </c>
      <c r="K3725" s="210" t="str" cm="1">
        <f t="array" ref="K3725" xml:space="preserve"> INDEX(切語上字資料表[聲母拼音碼], 小韻資料表[[#This Row],[上字表識別號]])</f>
        <v>b</v>
      </c>
      <c r="L3725" s="210" t="str" cm="1">
        <f t="array" ref="L3725" xml:space="preserve"> INDEX(切語上字資料表[清濁], 小韻資料表[[#This Row],[上字表識別號]])</f>
        <v>次濁</v>
      </c>
      <c r="M3725" s="223" t="str" cm="1">
        <f t="array" ref="M3725" xml:space="preserve"> INDEX(切語上字資料表[發送收], 小韻資料表[[#This Row],[上字表識別號]])</f>
        <v>收聲</v>
      </c>
      <c r="N3725" s="205" cm="1">
        <f t="array" ref="N3725" xml:space="preserve"> MATCH(TRUE, ISNUMBER( SEARCH( RIGHT(小韻資料表[[#This Row],[切語]],1), 切語下字資料表[切語下字]) ), 0)</f>
        <v>300</v>
      </c>
      <c r="O3725" s="207" t="str" cm="1">
        <f t="array" ref="O3725" xml:space="preserve"> INDEX(切語下字資料表[韻母], 小韻資料表[[#This Row],[下字表識別號]])</f>
        <v>職開3</v>
      </c>
      <c r="P3725" s="207" t="str" cm="1">
        <f t="array" ref="P3725" xml:space="preserve"> INDEX(切語下字資料表[韻母拼音碼], 小韻資料表[[#This Row],[下字表識別號]])</f>
        <v>ierk</v>
      </c>
      <c r="Q3725" s="210" t="str" cm="1">
        <f t="array" ref="Q3725" xml:space="preserve"> INDEX(設定表!$C$19:$C$23, INT( LEFT(小韻資料表[[#This Row],[目次編碼]],1) ))</f>
        <v>入</v>
      </c>
      <c r="R3725" s="210">
        <f xml:space="preserve">  INDEX(設定表!$C$8:$C$15, MATCH( (RIGHT(小韻資料表[[#This Row],[清濁]]) &amp; 小韻資料表[[#This Row],[調]]), 設定表!$B$8:$B$15, 0))</f>
        <v>8</v>
      </c>
      <c r="S3725" s="205" t="s">
        <v>309</v>
      </c>
      <c r="T3725" s="205" t="s">
        <v>309</v>
      </c>
      <c r="U3725" s="226" t="s">
        <v>309</v>
      </c>
      <c r="V3725" s="146" t="s">
        <v>309</v>
      </c>
      <c r="X3725" s="135"/>
      <c r="Y3725" s="135"/>
      <c r="AA3725" s="135"/>
      <c r="AB3725" s="134"/>
      <c r="AC3725" s="135"/>
      <c r="AD3725" s="135"/>
      <c r="AH3725" s="135"/>
      <c r="AI3725" s="135"/>
    </row>
    <row r="3726" spans="1:35" ht="31.5">
      <c r="A3726" s="205">
        <v>3722</v>
      </c>
      <c r="B3726" s="206" t="s">
        <v>12602</v>
      </c>
      <c r="C3726" s="207" t="str">
        <f xml:space="preserve"> _xlfn.CONCAT(小韻資料表[[#This Row],[聲母拼音碼]],小韻資料表[[#This Row],[韻母拼音碼]],小韻資料表[[#This Row],[調號]])</f>
        <v>chierk4</v>
      </c>
      <c r="D3726" s="206" t="s">
        <v>12603</v>
      </c>
      <c r="E3726" s="208" t="s">
        <v>1066</v>
      </c>
      <c r="F3726" s="205">
        <v>31</v>
      </c>
      <c r="G3726" s="209" t="s">
        <v>12604</v>
      </c>
      <c r="H3726" s="205">
        <f xml:space="preserve"> LEN(小韻資料表[[#This Row],[小韻字集]])</f>
        <v>3</v>
      </c>
      <c r="I3726" s="205" cm="1">
        <f t="array" ref="I3726" xml:space="preserve"> MATCH(TRUE, ISNUMBER( SEARCH( LEFT(小韻資料表[[#This Row],[切語]],1), 切語上字資料表[切語上字]) ), 0)</f>
        <v>31</v>
      </c>
      <c r="J3726" s="210" t="str" cm="1">
        <f t="array" ref="J3726" xml:space="preserve"> INDEX(切語上字資料表[聲母], 小韻資料表[[#This Row],[上字表識別號]])</f>
        <v>穿</v>
      </c>
      <c r="K3726" s="210" t="str" cm="1">
        <f t="array" ref="K3726" xml:space="preserve"> INDEX(切語上字資料表[聲母拼音碼], 小韻資料表[[#This Row],[上字表識別號]])</f>
        <v>ch</v>
      </c>
      <c r="L3726" s="210" t="str" cm="1">
        <f t="array" ref="L3726" xml:space="preserve"> INDEX(切語上字資料表[清濁], 小韻資料表[[#This Row],[上字表識別號]])</f>
        <v>次清</v>
      </c>
      <c r="M3726" s="223" t="str" cm="1">
        <f t="array" ref="M3726" xml:space="preserve"> INDEX(切語上字資料表[發送收], 小韻資料表[[#This Row],[上字表識別號]])</f>
        <v>送氣</v>
      </c>
      <c r="N3726" s="205" cm="1">
        <f t="array" ref="N3726" xml:space="preserve"> MATCH(TRUE, ISNUMBER( SEARCH( RIGHT(小韻資料表[[#This Row],[切語]],1), 切語下字資料表[切語下字]) ), 0)</f>
        <v>300</v>
      </c>
      <c r="O3726" s="207" t="str" cm="1">
        <f t="array" ref="O3726" xml:space="preserve"> INDEX(切語下字資料表[韻母], 小韻資料表[[#This Row],[下字表識別號]])</f>
        <v>職開3</v>
      </c>
      <c r="P3726" s="207" t="str" cm="1">
        <f t="array" ref="P3726" xml:space="preserve"> INDEX(切語下字資料表[韻母拼音碼], 小韻資料表[[#This Row],[下字表識別號]])</f>
        <v>ierk</v>
      </c>
      <c r="Q3726" s="210" t="str" cm="1">
        <f t="array" ref="Q3726" xml:space="preserve"> INDEX(設定表!$C$19:$C$23, INT( LEFT(小韻資料表[[#This Row],[目次編碼]],1) ))</f>
        <v>入</v>
      </c>
      <c r="R3726" s="210">
        <f xml:space="preserve">  INDEX(設定表!$C$8:$C$15, MATCH( (RIGHT(小韻資料表[[#This Row],[清濁]]) &amp; 小韻資料表[[#This Row],[調]]), 設定表!$B$8:$B$15, 0))</f>
        <v>4</v>
      </c>
      <c r="S3726" s="205" t="s">
        <v>309</v>
      </c>
      <c r="T3726" s="205" t="s">
        <v>309</v>
      </c>
      <c r="U3726" s="226" t="s">
        <v>309</v>
      </c>
      <c r="V3726" s="147" t="s">
        <v>309</v>
      </c>
      <c r="X3726" s="135"/>
      <c r="Y3726" s="135"/>
      <c r="AA3726" s="135"/>
      <c r="AB3726" s="134"/>
      <c r="AC3726" s="135"/>
      <c r="AD3726" s="135"/>
      <c r="AH3726" s="135"/>
      <c r="AI3726" s="135"/>
    </row>
    <row r="3727" spans="1:35" ht="31.5">
      <c r="A3727" s="205">
        <v>3723</v>
      </c>
      <c r="B3727" s="206" t="s">
        <v>12605</v>
      </c>
      <c r="C3727" s="207" t="str">
        <f xml:space="preserve"> _xlfn.CONCAT(小韻資料表[[#This Row],[聲母拼音碼]],小韻資料表[[#This Row],[韻母拼音碼]],小韻資料表[[#This Row],[調號]])</f>
        <v>tirk4</v>
      </c>
      <c r="D3727" s="206" t="s">
        <v>1082</v>
      </c>
      <c r="E3727" s="208" t="s">
        <v>1081</v>
      </c>
      <c r="F3727" s="205">
        <v>1</v>
      </c>
      <c r="G3727" s="209" t="s">
        <v>12606</v>
      </c>
      <c r="H3727" s="205">
        <f xml:space="preserve"> LEN(小韻資料表[[#This Row],[小韻字集]])</f>
        <v>12</v>
      </c>
      <c r="I3727" s="205" cm="1">
        <f t="array" ref="I3727" xml:space="preserve"> MATCH(TRUE, ISNUMBER( SEARCH( LEFT(小韻資料表[[#This Row],[切語]],1), 切語上字資料表[切語上字]) ), 0)</f>
        <v>5</v>
      </c>
      <c r="J3727" s="210" t="str" cm="1">
        <f t="array" ref="J3727" xml:space="preserve"> INDEX(切語上字資料表[聲母], 小韻資料表[[#This Row],[上字表識別號]])</f>
        <v>端</v>
      </c>
      <c r="K3727" s="210" t="str" cm="1">
        <f t="array" ref="K3727" xml:space="preserve"> INDEX(切語上字資料表[聲母拼音碼], 小韻資料表[[#This Row],[上字表識別號]])</f>
        <v>t</v>
      </c>
      <c r="L3727" s="210" t="str" cm="1">
        <f t="array" ref="L3727" xml:space="preserve"> INDEX(切語上字資料表[清濁], 小韻資料表[[#This Row],[上字表識別號]])</f>
        <v>全清</v>
      </c>
      <c r="M3727" s="223" t="str" cm="1">
        <f t="array" ref="M3727" xml:space="preserve"> INDEX(切語上字資料表[發送收], 小韻資料表[[#This Row],[上字表識別號]])</f>
        <v>發聲</v>
      </c>
      <c r="N3727" s="205" cm="1">
        <f t="array" ref="N3727" xml:space="preserve"> MATCH(TRUE, ISNUMBER( SEARCH( RIGHT(小韻資料表[[#This Row],[切語]],1), 切語下字資料表[切語下字]) ), 0)</f>
        <v>304</v>
      </c>
      <c r="O3727" s="207" t="str" cm="1">
        <f t="array" ref="O3727" xml:space="preserve"> INDEX(切語下字資料表[韻母], 小韻資料表[[#This Row],[下字表識別號]])</f>
        <v>德開1</v>
      </c>
      <c r="P3727" s="207" t="str" cm="1">
        <f t="array" ref="P3727" xml:space="preserve"> INDEX(切語下字資料表[韻母拼音碼], 小韻資料表[[#This Row],[下字表識別號]])</f>
        <v>irk</v>
      </c>
      <c r="Q3727" s="210" t="str" cm="1">
        <f t="array" ref="Q3727" xml:space="preserve"> INDEX(設定表!$C$19:$C$23, INT( LEFT(小韻資料表[[#This Row],[目次編碼]],1) ))</f>
        <v>入</v>
      </c>
      <c r="R3727" s="210">
        <f xml:space="preserve">  INDEX(設定表!$C$8:$C$15, MATCH( (RIGHT(小韻資料表[[#This Row],[清濁]]) &amp; 小韻資料表[[#This Row],[調]]), 設定表!$B$8:$B$15, 0))</f>
        <v>4</v>
      </c>
      <c r="S3727" s="205" t="s">
        <v>309</v>
      </c>
      <c r="T3727" s="205" t="s">
        <v>309</v>
      </c>
      <c r="U3727" s="226" t="s">
        <v>309</v>
      </c>
      <c r="V3727" s="146" t="s">
        <v>309</v>
      </c>
      <c r="X3727" s="135"/>
      <c r="Y3727" s="135"/>
      <c r="AA3727" s="135"/>
      <c r="AB3727" s="134"/>
      <c r="AC3727" s="135"/>
      <c r="AD3727" s="135"/>
      <c r="AH3727" s="135"/>
      <c r="AI3727" s="135"/>
    </row>
    <row r="3728" spans="1:35" ht="31.5">
      <c r="A3728" s="205">
        <v>3724</v>
      </c>
      <c r="B3728" s="206" t="s">
        <v>12607</v>
      </c>
      <c r="C3728" s="207" t="str">
        <f xml:space="preserve"> _xlfn.CONCAT(小韻資料表[[#This Row],[聲母拼音碼]],小韻資料表[[#This Row],[韻母拼音碼]],小韻資料表[[#This Row],[調號]])</f>
        <v>cirk4</v>
      </c>
      <c r="D3728" s="206" t="s">
        <v>12608</v>
      </c>
      <c r="E3728" s="208" t="s">
        <v>1081</v>
      </c>
      <c r="F3728" s="205">
        <v>2</v>
      </c>
      <c r="G3728" s="209" t="s">
        <v>12609</v>
      </c>
      <c r="H3728" s="205">
        <f xml:space="preserve"> LEN(小韻資料表[[#This Row],[小韻字集]])</f>
        <v>5</v>
      </c>
      <c r="I3728" s="205" cm="1">
        <f t="array" ref="I3728" xml:space="preserve"> MATCH(TRUE, ISNUMBER( SEARCH( LEFT(小韻資料表[[#This Row],[切語]],1), 切語上字資料表[切語上字]) ), 0)</f>
        <v>21</v>
      </c>
      <c r="J3728" s="210" t="str" cm="1">
        <f t="array" ref="J3728" xml:space="preserve"> INDEX(切語上字資料表[聲母], 小韻資料表[[#This Row],[上字表識別號]])</f>
        <v>精</v>
      </c>
      <c r="K3728" s="210" t="str" cm="1">
        <f t="array" ref="K3728" xml:space="preserve"> INDEX(切語上字資料表[聲母拼音碼], 小韻資料表[[#This Row],[上字表識別號]])</f>
        <v>c</v>
      </c>
      <c r="L3728" s="210" t="str" cm="1">
        <f t="array" ref="L3728" xml:space="preserve"> INDEX(切語上字資料表[清濁], 小韻資料表[[#This Row],[上字表識別號]])</f>
        <v>全清</v>
      </c>
      <c r="M3728" s="223" t="str" cm="1">
        <f t="array" ref="M3728" xml:space="preserve"> INDEX(切語上字資料表[發送收], 小韻資料表[[#This Row],[上字表識別號]])</f>
        <v>發聲</v>
      </c>
      <c r="N3728" s="205" cm="1">
        <f t="array" ref="N3728" xml:space="preserve"> MATCH(TRUE, ISNUMBER( SEARCH( RIGHT(小韻資料表[[#This Row],[切語]],1), 切語下字資料表[切語下字]) ), 0)</f>
        <v>304</v>
      </c>
      <c r="O3728" s="207" t="str" cm="1">
        <f t="array" ref="O3728" xml:space="preserve"> INDEX(切語下字資料表[韻母], 小韻資料表[[#This Row],[下字表識別號]])</f>
        <v>德開1</v>
      </c>
      <c r="P3728" s="207" t="str" cm="1">
        <f t="array" ref="P3728" xml:space="preserve"> INDEX(切語下字資料表[韻母拼音碼], 小韻資料表[[#This Row],[下字表識別號]])</f>
        <v>irk</v>
      </c>
      <c r="Q3728" s="210" t="str" cm="1">
        <f t="array" ref="Q3728" xml:space="preserve"> INDEX(設定表!$C$19:$C$23, INT( LEFT(小韻資料表[[#This Row],[目次編碼]],1) ))</f>
        <v>入</v>
      </c>
      <c r="R3728" s="210">
        <f xml:space="preserve">  INDEX(設定表!$C$8:$C$15, MATCH( (RIGHT(小韻資料表[[#This Row],[清濁]]) &amp; 小韻資料表[[#This Row],[調]]), 設定表!$B$8:$B$15, 0))</f>
        <v>4</v>
      </c>
      <c r="S3728" s="205" t="s">
        <v>309</v>
      </c>
      <c r="T3728" s="205" t="s">
        <v>309</v>
      </c>
      <c r="U3728" s="226" t="s">
        <v>309</v>
      </c>
      <c r="V3728" s="147" t="s">
        <v>309</v>
      </c>
      <c r="X3728" s="135"/>
      <c r="Y3728" s="135"/>
      <c r="AA3728" s="135"/>
      <c r="AB3728" s="134"/>
      <c r="AC3728" s="135"/>
      <c r="AD3728" s="135"/>
      <c r="AH3728" s="135"/>
      <c r="AI3728" s="135"/>
    </row>
    <row r="3729" spans="1:35" ht="31.5">
      <c r="A3729" s="205">
        <v>3725</v>
      </c>
      <c r="B3729" s="206" t="s">
        <v>12610</v>
      </c>
      <c r="C3729" s="207" t="str">
        <f xml:space="preserve"> _xlfn.CONCAT(小韻資料表[[#This Row],[聲母拼音碼]],小韻資料表[[#This Row],[韻母拼音碼]],小韻資料表[[#This Row],[調號]])</f>
        <v>lirk8</v>
      </c>
      <c r="D3729" s="206" t="s">
        <v>12611</v>
      </c>
      <c r="E3729" s="208" t="s">
        <v>1081</v>
      </c>
      <c r="F3729" s="205">
        <v>3</v>
      </c>
      <c r="G3729" s="209" t="s">
        <v>12612</v>
      </c>
      <c r="H3729" s="205">
        <f xml:space="preserve"> LEN(小韻資料表[[#This Row],[小韻字集]])</f>
        <v>13</v>
      </c>
      <c r="I3729" s="205" cm="1">
        <f t="array" ref="I3729" xml:space="preserve"> MATCH(TRUE, ISNUMBER( SEARCH( LEFT(小韻資料表[[#This Row],[切語]],1), 切語上字資料表[切語上字]) ), 0)</f>
        <v>40</v>
      </c>
      <c r="J3729" s="210" t="str" cm="1">
        <f t="array" ref="J3729" xml:space="preserve"> INDEX(切語上字資料表[聲母], 小韻資料表[[#This Row],[上字表識別號]])</f>
        <v>來</v>
      </c>
      <c r="K3729" s="210" t="str" cm="1">
        <f t="array" ref="K3729" xml:space="preserve"> INDEX(切語上字資料表[聲母拼音碼], 小韻資料表[[#This Row],[上字表識別號]])</f>
        <v>l</v>
      </c>
      <c r="L3729" s="210" t="str" cm="1">
        <f t="array" ref="L3729" xml:space="preserve"> INDEX(切語上字資料表[清濁], 小韻資料表[[#This Row],[上字表識別號]])</f>
        <v>次濁</v>
      </c>
      <c r="M3729" s="223" t="str" cm="1">
        <f t="array" ref="M3729" xml:space="preserve"> INDEX(切語上字資料表[發送收], 小韻資料表[[#This Row],[上字表識別號]])</f>
        <v>收聲</v>
      </c>
      <c r="N3729" s="205" cm="1">
        <f t="array" ref="N3729" xml:space="preserve"> MATCH(TRUE, ISNUMBER( SEARCH( RIGHT(小韻資料表[[#This Row],[切語]],1), 切語下字資料表[切語下字]) ), 0)</f>
        <v>304</v>
      </c>
      <c r="O3729" s="207" t="str" cm="1">
        <f t="array" ref="O3729" xml:space="preserve"> INDEX(切語下字資料表[韻母], 小韻資料表[[#This Row],[下字表識別號]])</f>
        <v>德開1</v>
      </c>
      <c r="P3729" s="207" t="str" cm="1">
        <f t="array" ref="P3729" xml:space="preserve"> INDEX(切語下字資料表[韻母拼音碼], 小韻資料表[[#This Row],[下字表識別號]])</f>
        <v>irk</v>
      </c>
      <c r="Q3729" s="210" t="str" cm="1">
        <f t="array" ref="Q3729" xml:space="preserve"> INDEX(設定表!$C$19:$C$23, INT( LEFT(小韻資料表[[#This Row],[目次編碼]],1) ))</f>
        <v>入</v>
      </c>
      <c r="R3729" s="210">
        <f xml:space="preserve">  INDEX(設定表!$C$8:$C$15, MATCH( (RIGHT(小韻資料表[[#This Row],[清濁]]) &amp; 小韻資料表[[#This Row],[調]]), 設定表!$B$8:$B$15, 0))</f>
        <v>8</v>
      </c>
      <c r="S3729" s="205" t="s">
        <v>309</v>
      </c>
      <c r="T3729" s="205" t="s">
        <v>309</v>
      </c>
      <c r="U3729" s="226" t="s">
        <v>12613</v>
      </c>
      <c r="V3729" s="146" t="s">
        <v>309</v>
      </c>
      <c r="X3729" s="135"/>
      <c r="Y3729" s="135"/>
      <c r="AA3729" s="135"/>
      <c r="AB3729" s="134"/>
      <c r="AC3729" s="135"/>
      <c r="AD3729" s="135"/>
      <c r="AH3729" s="135"/>
      <c r="AI3729" s="135"/>
    </row>
    <row r="3730" spans="1:35" ht="31.5">
      <c r="A3730" s="205">
        <v>3726</v>
      </c>
      <c r="B3730" s="206" t="s">
        <v>12614</v>
      </c>
      <c r="C3730" s="207" t="str">
        <f xml:space="preserve"> _xlfn.CONCAT(小韻資料表[[#This Row],[聲母拼音碼]],小韻資料表[[#This Row],[韻母拼音碼]],小韻資料表[[#This Row],[調號]])</f>
        <v>khirk4</v>
      </c>
      <c r="D3730" s="206" t="s">
        <v>12615</v>
      </c>
      <c r="E3730" s="208" t="s">
        <v>1081</v>
      </c>
      <c r="F3730" s="205">
        <v>5</v>
      </c>
      <c r="G3730" s="209" t="s">
        <v>12616</v>
      </c>
      <c r="H3730" s="205">
        <f xml:space="preserve"> LEN(小韻資料表[[#This Row],[小韻字集]])</f>
        <v>6</v>
      </c>
      <c r="I3730" s="205" cm="1">
        <f t="array" ref="I3730" xml:space="preserve"> MATCH(TRUE, ISNUMBER( SEARCH( LEFT(小韻資料表[[#This Row],[切語]],1), 切語上字資料表[切語上字]) ), 0)</f>
        <v>2</v>
      </c>
      <c r="J3730" s="210" t="str" cm="1">
        <f t="array" ref="J3730" xml:space="preserve"> INDEX(切語上字資料表[聲母], 小韻資料表[[#This Row],[上字表識別號]])</f>
        <v>溪</v>
      </c>
      <c r="K3730" s="210" t="str" cm="1">
        <f t="array" ref="K3730" xml:space="preserve"> INDEX(切語上字資料表[聲母拼音碼], 小韻資料表[[#This Row],[上字表識別號]])</f>
        <v>kh</v>
      </c>
      <c r="L3730" s="210" t="str" cm="1">
        <f t="array" ref="L3730" xml:space="preserve"> INDEX(切語上字資料表[清濁], 小韻資料表[[#This Row],[上字表識別號]])</f>
        <v>次清</v>
      </c>
      <c r="M3730" s="223" t="str" cm="1">
        <f t="array" ref="M3730" xml:space="preserve"> INDEX(切語上字資料表[發送收], 小韻資料表[[#This Row],[上字表識別號]])</f>
        <v>送氣</v>
      </c>
      <c r="N3730" s="205" cm="1">
        <f t="array" ref="N3730" xml:space="preserve"> MATCH(TRUE, ISNUMBER( SEARCH( RIGHT(小韻資料表[[#This Row],[切語]],1), 切語下字資料表[切語下字]) ), 0)</f>
        <v>304</v>
      </c>
      <c r="O3730" s="207" t="str" cm="1">
        <f t="array" ref="O3730" xml:space="preserve"> INDEX(切語下字資料表[韻母], 小韻資料表[[#This Row],[下字表識別號]])</f>
        <v>德開1</v>
      </c>
      <c r="P3730" s="207" t="str" cm="1">
        <f t="array" ref="P3730" xml:space="preserve"> INDEX(切語下字資料表[韻母拼音碼], 小韻資料表[[#This Row],[下字表識別號]])</f>
        <v>irk</v>
      </c>
      <c r="Q3730" s="210" t="str" cm="1">
        <f t="array" ref="Q3730" xml:space="preserve"> INDEX(設定表!$C$19:$C$23, INT( LEFT(小韻資料表[[#This Row],[目次編碼]],1) ))</f>
        <v>入</v>
      </c>
      <c r="R3730" s="210">
        <f xml:space="preserve">  INDEX(設定表!$C$8:$C$15, MATCH( (RIGHT(小韻資料表[[#This Row],[清濁]]) &amp; 小韻資料表[[#This Row],[調]]), 設定表!$B$8:$B$15, 0))</f>
        <v>4</v>
      </c>
      <c r="S3730" s="205" t="s">
        <v>309</v>
      </c>
      <c r="T3730" s="205" t="s">
        <v>309</v>
      </c>
      <c r="U3730" s="226" t="s">
        <v>12617</v>
      </c>
      <c r="V3730" s="147" t="s">
        <v>309</v>
      </c>
      <c r="X3730" s="135"/>
      <c r="Y3730" s="135"/>
      <c r="AA3730" s="135"/>
      <c r="AB3730" s="134"/>
      <c r="AC3730" s="135"/>
      <c r="AD3730" s="135"/>
      <c r="AH3730" s="135"/>
      <c r="AI3730" s="135"/>
    </row>
    <row r="3731" spans="1:35" ht="31.5">
      <c r="A3731" s="205">
        <v>3727</v>
      </c>
      <c r="B3731" s="206" t="s">
        <v>12618</v>
      </c>
      <c r="C3731" s="207" t="str">
        <f xml:space="preserve"> _xlfn.CONCAT(小韻資料表[[#This Row],[聲母拼音碼]],小韻資料表[[#This Row],[韻母拼音碼]],小韻資料表[[#This Row],[調號]])</f>
        <v>tirk8</v>
      </c>
      <c r="D3731" s="206" t="s">
        <v>12619</v>
      </c>
      <c r="E3731" s="208" t="s">
        <v>1081</v>
      </c>
      <c r="F3731" s="205">
        <v>6</v>
      </c>
      <c r="G3731" s="209" t="s">
        <v>12620</v>
      </c>
      <c r="H3731" s="205">
        <f xml:space="preserve"> LEN(小韻資料表[[#This Row],[小韻字集]])</f>
        <v>12</v>
      </c>
      <c r="I3731" s="205" cm="1">
        <f t="array" ref="I3731" xml:space="preserve"> MATCH(TRUE, ISNUMBER( SEARCH( LEFT(小韻資料表[[#This Row],[切語]],1), 切語上字資料表[切語上字]) ), 0)</f>
        <v>7</v>
      </c>
      <c r="J3731" s="210" t="str" cm="1">
        <f t="array" ref="J3731" xml:space="preserve"> INDEX(切語上字資料表[聲母], 小韻資料表[[#This Row],[上字表識別號]])</f>
        <v>定</v>
      </c>
      <c r="K3731" s="210" t="str" cm="1">
        <f t="array" ref="K3731" xml:space="preserve"> INDEX(切語上字資料表[聲母拼音碼], 小韻資料表[[#This Row],[上字表識別號]])</f>
        <v>t</v>
      </c>
      <c r="L3731" s="210" t="str" cm="1">
        <f t="array" ref="L3731" xml:space="preserve"> INDEX(切語上字資料表[清濁], 小韻資料表[[#This Row],[上字表識別號]])</f>
        <v>全濁</v>
      </c>
      <c r="M3731" s="223" cm="1">
        <f t="array" ref="M3731" xml:space="preserve"> INDEX(切語上字資料表[發送收], 小韻資料表[[#This Row],[上字表識別號]])</f>
        <v>0</v>
      </c>
      <c r="N3731" s="205" cm="1">
        <f t="array" ref="N3731" xml:space="preserve"> MATCH(TRUE, ISNUMBER( SEARCH( RIGHT(小韻資料表[[#This Row],[切語]],1), 切語下字資料表[切語下字]) ), 0)</f>
        <v>304</v>
      </c>
      <c r="O3731" s="207" t="str" cm="1">
        <f t="array" ref="O3731" xml:space="preserve"> INDEX(切語下字資料表[韻母], 小韻資料表[[#This Row],[下字表識別號]])</f>
        <v>德開1</v>
      </c>
      <c r="P3731" s="207" t="str" cm="1">
        <f t="array" ref="P3731" xml:space="preserve"> INDEX(切語下字資料表[韻母拼音碼], 小韻資料表[[#This Row],[下字表識別號]])</f>
        <v>irk</v>
      </c>
      <c r="Q3731" s="210" t="str" cm="1">
        <f t="array" ref="Q3731" xml:space="preserve"> INDEX(設定表!$C$19:$C$23, INT( LEFT(小韻資料表[[#This Row],[目次編碼]],1) ))</f>
        <v>入</v>
      </c>
      <c r="R3731" s="210">
        <f xml:space="preserve">  INDEX(設定表!$C$8:$C$15, MATCH( (RIGHT(小韻資料表[[#This Row],[清濁]]) &amp; 小韻資料表[[#This Row],[調]]), 設定表!$B$8:$B$15, 0))</f>
        <v>8</v>
      </c>
      <c r="S3731" s="205" t="s">
        <v>309</v>
      </c>
      <c r="T3731" s="205" t="s">
        <v>309</v>
      </c>
      <c r="U3731" s="226" t="s">
        <v>309</v>
      </c>
      <c r="V3731" s="146" t="s">
        <v>309</v>
      </c>
      <c r="X3731" s="135"/>
      <c r="Y3731" s="135"/>
      <c r="AA3731" s="135"/>
      <c r="AB3731" s="134"/>
      <c r="AC3731" s="135"/>
      <c r="AD3731" s="135"/>
      <c r="AH3731" s="135"/>
      <c r="AI3731" s="135"/>
    </row>
    <row r="3732" spans="1:35" ht="31.5">
      <c r="A3732" s="205">
        <v>3728</v>
      </c>
      <c r="B3732" s="206" t="s">
        <v>12621</v>
      </c>
      <c r="C3732" s="207" t="str">
        <f xml:space="preserve"> _xlfn.CONCAT(小韻資料表[[#This Row],[聲母拼音碼]],小韻資料表[[#This Row],[韻母拼音碼]],小韻資料表[[#This Row],[調號]])</f>
        <v>hirk4</v>
      </c>
      <c r="D3732" s="206" t="s">
        <v>12622</v>
      </c>
      <c r="E3732" s="208" t="s">
        <v>1081</v>
      </c>
      <c r="F3732" s="205">
        <v>7</v>
      </c>
      <c r="G3732" s="209" t="s">
        <v>12623</v>
      </c>
      <c r="H3732" s="205">
        <f xml:space="preserve"> LEN(小韻資料表[[#This Row],[小韻字集]])</f>
        <v>3</v>
      </c>
      <c r="I3732" s="205" cm="1">
        <f t="array" ref="I3732" xml:space="preserve"> MATCH(TRUE, ISNUMBER( SEARCH( LEFT(小韻資料表[[#This Row],[切語]],1), 切語上字資料表[切語上字]) ), 0)</f>
        <v>36</v>
      </c>
      <c r="J3732" s="210" t="str" cm="1">
        <f t="array" ref="J3732" xml:space="preserve"> INDEX(切語上字資料表[聲母], 小韻資料表[[#This Row],[上字表識別號]])</f>
        <v>曉</v>
      </c>
      <c r="K3732" s="210" t="str" cm="1">
        <f t="array" ref="K3732" xml:space="preserve"> INDEX(切語上字資料表[聲母拼音碼], 小韻資料表[[#This Row],[上字表識別號]])</f>
        <v>h</v>
      </c>
      <c r="L3732" s="210" t="str" cm="1">
        <f t="array" ref="L3732" xml:space="preserve"> INDEX(切語上字資料表[清濁], 小韻資料表[[#This Row],[上字表識別號]])</f>
        <v>次清</v>
      </c>
      <c r="M3732" s="223" t="str" cm="1">
        <f t="array" ref="M3732" xml:space="preserve"> INDEX(切語上字資料表[發送收], 小韻資料表[[#This Row],[上字表識別號]])</f>
        <v>送氣</v>
      </c>
      <c r="N3732" s="205" cm="1">
        <f t="array" ref="N3732" xml:space="preserve"> MATCH(TRUE, ISNUMBER( SEARCH( RIGHT(小韻資料表[[#This Row],[切語]],1), 切語下字資料表[切語下字]) ), 0)</f>
        <v>304</v>
      </c>
      <c r="O3732" s="207" t="str" cm="1">
        <f t="array" ref="O3732" xml:space="preserve"> INDEX(切語下字資料表[韻母], 小韻資料表[[#This Row],[下字表識別號]])</f>
        <v>德開1</v>
      </c>
      <c r="P3732" s="207" t="str" cm="1">
        <f t="array" ref="P3732" xml:space="preserve"> INDEX(切語下字資料表[韻母拼音碼], 小韻資料表[[#This Row],[下字表識別號]])</f>
        <v>irk</v>
      </c>
      <c r="Q3732" s="210" t="str" cm="1">
        <f t="array" ref="Q3732" xml:space="preserve"> INDEX(設定表!$C$19:$C$23, INT( LEFT(小韻資料表[[#This Row],[目次編碼]],1) ))</f>
        <v>入</v>
      </c>
      <c r="R3732" s="210">
        <f xml:space="preserve">  INDEX(設定表!$C$8:$C$15, MATCH( (RIGHT(小韻資料表[[#This Row],[清濁]]) &amp; 小韻資料表[[#This Row],[調]]), 設定表!$B$8:$B$15, 0))</f>
        <v>4</v>
      </c>
      <c r="S3732" s="205" t="s">
        <v>309</v>
      </c>
      <c r="T3732" s="205" t="s">
        <v>309</v>
      </c>
      <c r="U3732" s="226" t="s">
        <v>12624</v>
      </c>
      <c r="V3732" s="147" t="s">
        <v>309</v>
      </c>
      <c r="X3732" s="135"/>
      <c r="Y3732" s="135"/>
      <c r="AA3732" s="135"/>
      <c r="AB3732" s="134"/>
      <c r="AC3732" s="135"/>
      <c r="AD3732" s="135"/>
      <c r="AH3732" s="135"/>
      <c r="AI3732" s="135"/>
    </row>
    <row r="3733" spans="1:35" ht="31.5">
      <c r="A3733" s="205">
        <v>3729</v>
      </c>
      <c r="B3733" s="206" t="s">
        <v>12625</v>
      </c>
      <c r="C3733" s="207" t="str">
        <f xml:space="preserve"> _xlfn.CONCAT(小韻資料表[[#This Row],[聲母拼音碼]],小韻資料表[[#This Row],[韻母拼音碼]],小韻資料表[[#This Row],[調號]])</f>
        <v>mirk8</v>
      </c>
      <c r="D3733" s="206" t="s">
        <v>12626</v>
      </c>
      <c r="E3733" s="208" t="s">
        <v>1081</v>
      </c>
      <c r="F3733" s="205">
        <v>8</v>
      </c>
      <c r="G3733" s="209" t="s">
        <v>12627</v>
      </c>
      <c r="H3733" s="205">
        <f xml:space="preserve"> LEN(小韻資料表[[#This Row],[小韻字集]])</f>
        <v>15</v>
      </c>
      <c r="I3733" s="205" cm="1">
        <f t="array" ref="I3733" xml:space="preserve"> MATCH(TRUE, ISNUMBER( SEARCH( LEFT(小韻資料表[[#This Row],[切語]],1), 切語上字資料表[切語上字]) ), 0)</f>
        <v>16</v>
      </c>
      <c r="J3733" s="210" t="str" cm="1">
        <f t="array" ref="J3733" xml:space="preserve"> INDEX(切語上字資料表[聲母], 小韻資料表[[#This Row],[上字表識別號]])</f>
        <v>明</v>
      </c>
      <c r="K3733" s="210" t="str" cm="1">
        <f t="array" ref="K3733" xml:space="preserve"> INDEX(切語上字資料表[聲母拼音碼], 小韻資料表[[#This Row],[上字表識別號]])</f>
        <v>m</v>
      </c>
      <c r="L3733" s="210" t="str" cm="1">
        <f t="array" ref="L3733" xml:space="preserve"> INDEX(切語上字資料表[清濁], 小韻資料表[[#This Row],[上字表識別號]])</f>
        <v>次濁</v>
      </c>
      <c r="M3733" s="223" t="str" cm="1">
        <f t="array" ref="M3733" xml:space="preserve"> INDEX(切語上字資料表[發送收], 小韻資料表[[#This Row],[上字表識別號]])</f>
        <v>收聲</v>
      </c>
      <c r="N3733" s="205" cm="1">
        <f t="array" ref="N3733" xml:space="preserve"> MATCH(TRUE, ISNUMBER( SEARCH( RIGHT(小韻資料表[[#This Row],[切語]],1), 切語下字資料表[切語下字]) ), 0)</f>
        <v>304</v>
      </c>
      <c r="O3733" s="207" t="str" cm="1">
        <f t="array" ref="O3733" xml:space="preserve"> INDEX(切語下字資料表[韻母], 小韻資料表[[#This Row],[下字表識別號]])</f>
        <v>德開1</v>
      </c>
      <c r="P3733" s="207" t="str" cm="1">
        <f t="array" ref="P3733" xml:space="preserve"> INDEX(切語下字資料表[韻母拼音碼], 小韻資料表[[#This Row],[下字表識別號]])</f>
        <v>irk</v>
      </c>
      <c r="Q3733" s="210" t="str" cm="1">
        <f t="array" ref="Q3733" xml:space="preserve"> INDEX(設定表!$C$19:$C$23, INT( LEFT(小韻資料表[[#This Row],[目次編碼]],1) ))</f>
        <v>入</v>
      </c>
      <c r="R3733" s="210">
        <f xml:space="preserve">  INDEX(設定表!$C$8:$C$15, MATCH( (RIGHT(小韻資料表[[#This Row],[清濁]]) &amp; 小韻資料表[[#This Row],[調]]), 設定表!$B$8:$B$15, 0))</f>
        <v>8</v>
      </c>
      <c r="S3733" s="205" t="s">
        <v>309</v>
      </c>
      <c r="T3733" s="205" t="s">
        <v>309</v>
      </c>
      <c r="U3733" s="226" t="s">
        <v>309</v>
      </c>
      <c r="V3733" s="146" t="s">
        <v>309</v>
      </c>
      <c r="X3733" s="135"/>
      <c r="Y3733" s="135"/>
      <c r="AA3733" s="135"/>
      <c r="AB3733" s="134"/>
      <c r="AC3733" s="135"/>
      <c r="AD3733" s="135"/>
      <c r="AH3733" s="135"/>
      <c r="AI3733" s="135"/>
    </row>
    <row r="3734" spans="1:35" ht="31.5">
      <c r="A3734" s="205">
        <v>3730</v>
      </c>
      <c r="B3734" s="206" t="s">
        <v>12628</v>
      </c>
      <c r="C3734" s="207" t="str">
        <f xml:space="preserve"> _xlfn.CONCAT(小韻資料表[[#This Row],[聲母拼音碼]],小韻資料表[[#This Row],[韻母拼音碼]],小韻資料表[[#This Row],[調號]])</f>
        <v>cirk8</v>
      </c>
      <c r="D3734" s="206" t="s">
        <v>12629</v>
      </c>
      <c r="E3734" s="208" t="s">
        <v>1081</v>
      </c>
      <c r="F3734" s="205">
        <v>9</v>
      </c>
      <c r="G3734" s="209" t="s">
        <v>12630</v>
      </c>
      <c r="H3734" s="205">
        <f xml:space="preserve"> LEN(小韻資料表[[#This Row],[小韻字集]])</f>
        <v>10</v>
      </c>
      <c r="I3734" s="205" cm="1">
        <f t="array" ref="I3734" xml:space="preserve"> MATCH(TRUE, ISNUMBER( SEARCH( LEFT(小韻資料表[[#This Row],[切語]],1), 切語上字資料表[切語上字]) ), 0)</f>
        <v>23</v>
      </c>
      <c r="J3734" s="210" t="str" cm="1">
        <f t="array" ref="J3734" xml:space="preserve"> INDEX(切語上字資料表[聲母], 小韻資料表[[#This Row],[上字表識別號]])</f>
        <v>從</v>
      </c>
      <c r="K3734" s="210" t="str" cm="1">
        <f t="array" ref="K3734" xml:space="preserve"> INDEX(切語上字資料表[聲母拼音碼], 小韻資料表[[#This Row],[上字表識別號]])</f>
        <v>c</v>
      </c>
      <c r="L3734" s="210" t="str" cm="1">
        <f t="array" ref="L3734" xml:space="preserve"> INDEX(切語上字資料表[清濁], 小韻資料表[[#This Row],[上字表識別號]])</f>
        <v>全濁</v>
      </c>
      <c r="M3734" s="223" cm="1">
        <f t="array" ref="M3734" xml:space="preserve"> INDEX(切語上字資料表[發送收], 小韻資料表[[#This Row],[上字表識別號]])</f>
        <v>0</v>
      </c>
      <c r="N3734" s="205" cm="1">
        <f t="array" ref="N3734" xml:space="preserve"> MATCH(TRUE, ISNUMBER( SEARCH( RIGHT(小韻資料表[[#This Row],[切語]],1), 切語下字資料表[切語下字]) ), 0)</f>
        <v>304</v>
      </c>
      <c r="O3734" s="207" t="str" cm="1">
        <f t="array" ref="O3734" xml:space="preserve"> INDEX(切語下字資料表[韻母], 小韻資料表[[#This Row],[下字表識別號]])</f>
        <v>德開1</v>
      </c>
      <c r="P3734" s="207" t="str" cm="1">
        <f t="array" ref="P3734" xml:space="preserve"> INDEX(切語下字資料表[韻母拼音碼], 小韻資料表[[#This Row],[下字表識別號]])</f>
        <v>irk</v>
      </c>
      <c r="Q3734" s="210" t="str" cm="1">
        <f t="array" ref="Q3734" xml:space="preserve"> INDEX(設定表!$C$19:$C$23, INT( LEFT(小韻資料表[[#This Row],[目次編碼]],1) ))</f>
        <v>入</v>
      </c>
      <c r="R3734" s="210">
        <f xml:space="preserve">  INDEX(設定表!$C$8:$C$15, MATCH( (RIGHT(小韻資料表[[#This Row],[清濁]]) &amp; 小韻資料表[[#This Row],[調]]), 設定表!$B$8:$B$15, 0))</f>
        <v>8</v>
      </c>
      <c r="S3734" s="205" t="s">
        <v>309</v>
      </c>
      <c r="T3734" s="205" t="s">
        <v>309</v>
      </c>
      <c r="U3734" s="226" t="s">
        <v>309</v>
      </c>
      <c r="V3734" s="147" t="s">
        <v>309</v>
      </c>
      <c r="X3734" s="135"/>
      <c r="Y3734" s="135"/>
      <c r="AA3734" s="135"/>
      <c r="AB3734" s="134"/>
      <c r="AC3734" s="135"/>
      <c r="AD3734" s="135"/>
      <c r="AH3734" s="135"/>
      <c r="AI3734" s="135"/>
    </row>
    <row r="3735" spans="1:35" ht="31.5">
      <c r="A3735" s="205">
        <v>3731</v>
      </c>
      <c r="B3735" s="206" t="s">
        <v>12631</v>
      </c>
      <c r="C3735" s="207" t="str">
        <f xml:space="preserve"> _xlfn.CONCAT(小韻資料表[[#This Row],[聲母拼音碼]],小韻資料表[[#This Row],[韻母拼音碼]],小韻資料表[[#This Row],[調號]])</f>
        <v>sirk4</v>
      </c>
      <c r="D3735" s="206" t="s">
        <v>12632</v>
      </c>
      <c r="E3735" s="208" t="s">
        <v>1081</v>
      </c>
      <c r="F3735" s="205">
        <v>10</v>
      </c>
      <c r="G3735" s="209" t="s">
        <v>12633</v>
      </c>
      <c r="H3735" s="205">
        <f xml:space="preserve"> LEN(小韻資料表[[#This Row],[小韻字集]])</f>
        <v>7</v>
      </c>
      <c r="I3735" s="205" cm="1">
        <f t="array" ref="I3735" xml:space="preserve"> MATCH(TRUE, ISNUMBER( SEARCH( LEFT(小韻資料表[[#This Row],[切語]],1), 切語上字資料表[切語上字]) ), 0)</f>
        <v>24</v>
      </c>
      <c r="J3735" s="210" t="str" cm="1">
        <f t="array" ref="J3735" xml:space="preserve"> INDEX(切語上字資料表[聲母], 小韻資料表[[#This Row],[上字表識別號]])</f>
        <v>心</v>
      </c>
      <c r="K3735" s="210" t="str" cm="1">
        <f t="array" ref="K3735" xml:space="preserve"> INDEX(切語上字資料表[聲母拼音碼], 小韻資料表[[#This Row],[上字表識別號]])</f>
        <v>s</v>
      </c>
      <c r="L3735" s="210" t="str" cm="1">
        <f t="array" ref="L3735" xml:space="preserve"> INDEX(切語上字資料表[清濁], 小韻資料表[[#This Row],[上字表識別號]])</f>
        <v>全清</v>
      </c>
      <c r="M3735" s="223" t="str" cm="1">
        <f t="array" ref="M3735" xml:space="preserve"> INDEX(切語上字資料表[發送收], 小韻資料表[[#This Row],[上字表識別號]])</f>
        <v>送氣</v>
      </c>
      <c r="N3735" s="205" cm="1">
        <f t="array" ref="N3735" xml:space="preserve"> MATCH(TRUE, ISNUMBER( SEARCH( RIGHT(小韻資料表[[#This Row],[切語]],1), 切語下字資料表[切語下字]) ), 0)</f>
        <v>304</v>
      </c>
      <c r="O3735" s="207" t="str" cm="1">
        <f t="array" ref="O3735" xml:space="preserve"> INDEX(切語下字資料表[韻母], 小韻資料表[[#This Row],[下字表識別號]])</f>
        <v>德開1</v>
      </c>
      <c r="P3735" s="207" t="str" cm="1">
        <f t="array" ref="P3735" xml:space="preserve"> INDEX(切語下字資料表[韻母拼音碼], 小韻資料表[[#This Row],[下字表識別號]])</f>
        <v>irk</v>
      </c>
      <c r="Q3735" s="210" t="str" cm="1">
        <f t="array" ref="Q3735" xml:space="preserve"> INDEX(設定表!$C$19:$C$23, INT( LEFT(小韻資料表[[#This Row],[目次編碼]],1) ))</f>
        <v>入</v>
      </c>
      <c r="R3735" s="210">
        <f xml:space="preserve">  INDEX(設定表!$C$8:$C$15, MATCH( (RIGHT(小韻資料表[[#This Row],[清濁]]) &amp; 小韻資料表[[#This Row],[調]]), 設定表!$B$8:$B$15, 0))</f>
        <v>4</v>
      </c>
      <c r="S3735" s="205" t="s">
        <v>309</v>
      </c>
      <c r="T3735" s="205" t="s">
        <v>309</v>
      </c>
      <c r="U3735" s="226" t="s">
        <v>309</v>
      </c>
      <c r="V3735" s="146" t="s">
        <v>309</v>
      </c>
      <c r="X3735" s="135"/>
      <c r="Y3735" s="135"/>
      <c r="AA3735" s="135"/>
      <c r="AB3735" s="134"/>
      <c r="AC3735" s="135"/>
      <c r="AD3735" s="135"/>
      <c r="AH3735" s="135"/>
      <c r="AI3735" s="135"/>
    </row>
    <row r="3736" spans="1:35" ht="31.5">
      <c r="A3736" s="205">
        <v>3732</v>
      </c>
      <c r="B3736" s="206" t="s">
        <v>12634</v>
      </c>
      <c r="C3736" s="207" t="str">
        <f xml:space="preserve"> _xlfn.CONCAT(小韻資料表[[#This Row],[聲母拼音碼]],小韻資料表[[#This Row],[韻母拼音碼]],小韻資料表[[#This Row],[調號]])</f>
        <v>pirk4</v>
      </c>
      <c r="D3736" s="206" t="s">
        <v>12635</v>
      </c>
      <c r="E3736" s="208" t="s">
        <v>1081</v>
      </c>
      <c r="F3736" s="205">
        <v>11</v>
      </c>
      <c r="G3736" s="209" t="s">
        <v>12636</v>
      </c>
      <c r="H3736" s="205">
        <f xml:space="preserve"> LEN(小韻資料表[[#This Row],[小韻字集]])</f>
        <v>3</v>
      </c>
      <c r="I3736" s="205" cm="1">
        <f t="array" ref="I3736" xml:space="preserve"> MATCH(TRUE, ISNUMBER( SEARCH( LEFT(小韻資料表[[#This Row],[切語]],1), 切語上字資料表[切語上字]) ), 0)</f>
        <v>13</v>
      </c>
      <c r="J3736" s="210" t="str" cm="1">
        <f t="array" ref="J3736" xml:space="preserve"> INDEX(切語上字資料表[聲母], 小韻資料表[[#This Row],[上字表識別號]])</f>
        <v>幫</v>
      </c>
      <c r="K3736" s="210" t="str" cm="1">
        <f t="array" ref="K3736" xml:space="preserve"> INDEX(切語上字資料表[聲母拼音碼], 小韻資料表[[#This Row],[上字表識別號]])</f>
        <v>p</v>
      </c>
      <c r="L3736" s="210" t="str" cm="1">
        <f t="array" ref="L3736" xml:space="preserve"> INDEX(切語上字資料表[清濁], 小韻資料表[[#This Row],[上字表識別號]])</f>
        <v>全清</v>
      </c>
      <c r="M3736" s="223" t="str" cm="1">
        <f t="array" ref="M3736" xml:space="preserve"> INDEX(切語上字資料表[發送收], 小韻資料表[[#This Row],[上字表識別號]])</f>
        <v>發聲</v>
      </c>
      <c r="N3736" s="205" cm="1">
        <f t="array" ref="N3736" xml:space="preserve"> MATCH(TRUE, ISNUMBER( SEARCH( RIGHT(小韻資料表[[#This Row],[切語]],1), 切語下字資料表[切語下字]) ), 0)</f>
        <v>304</v>
      </c>
      <c r="O3736" s="207" t="str" cm="1">
        <f t="array" ref="O3736" xml:space="preserve"> INDEX(切語下字資料表[韻母], 小韻資料表[[#This Row],[下字表識別號]])</f>
        <v>德開1</v>
      </c>
      <c r="P3736" s="207" t="str" cm="1">
        <f t="array" ref="P3736" xml:space="preserve"> INDEX(切語下字資料表[韻母拼音碼], 小韻資料表[[#This Row],[下字表識別號]])</f>
        <v>irk</v>
      </c>
      <c r="Q3736" s="210" t="str" cm="1">
        <f t="array" ref="Q3736" xml:space="preserve"> INDEX(設定表!$C$19:$C$23, INT( LEFT(小韻資料表[[#This Row],[目次編碼]],1) ))</f>
        <v>入</v>
      </c>
      <c r="R3736" s="210">
        <f xml:space="preserve">  INDEX(設定表!$C$8:$C$15, MATCH( (RIGHT(小韻資料表[[#This Row],[清濁]]) &amp; 小韻資料表[[#This Row],[調]]), 設定表!$B$8:$B$15, 0))</f>
        <v>4</v>
      </c>
      <c r="S3736" s="205" t="s">
        <v>309</v>
      </c>
      <c r="T3736" s="205" t="s">
        <v>309</v>
      </c>
      <c r="U3736" s="226" t="s">
        <v>309</v>
      </c>
      <c r="V3736" s="147" t="s">
        <v>309</v>
      </c>
      <c r="X3736" s="135"/>
      <c r="Y3736" s="135"/>
      <c r="AA3736" s="135"/>
      <c r="AB3736" s="134"/>
      <c r="AC3736" s="135"/>
      <c r="AD3736" s="135"/>
      <c r="AH3736" s="135"/>
      <c r="AI3736" s="135"/>
    </row>
    <row r="3737" spans="1:35" ht="31.5">
      <c r="A3737" s="205">
        <v>3733</v>
      </c>
      <c r="B3737" s="206" t="s">
        <v>12637</v>
      </c>
      <c r="C3737" s="207" t="str">
        <f xml:space="preserve"> _xlfn.CONCAT(小韻資料表[[#This Row],[聲母拼音碼]],小韻資料表[[#This Row],[韻母拼音碼]],小韻資料表[[#This Row],[調號]])</f>
        <v>pirk8</v>
      </c>
      <c r="D3737" s="206" t="s">
        <v>12638</v>
      </c>
      <c r="E3737" s="208" t="s">
        <v>1081</v>
      </c>
      <c r="F3737" s="205">
        <v>12</v>
      </c>
      <c r="G3737" s="209" t="s">
        <v>12639</v>
      </c>
      <c r="H3737" s="205">
        <f xml:space="preserve"> LEN(小韻資料表[[#This Row],[小韻字集]])</f>
        <v>16</v>
      </c>
      <c r="I3737" s="205" cm="1">
        <f t="array" ref="I3737" xml:space="preserve"> MATCH(TRUE, ISNUMBER( SEARCH( LEFT(小韻資料表[[#This Row],[切語]],1), 切語上字資料表[切語上字]) ), 0)</f>
        <v>15</v>
      </c>
      <c r="J3737" s="210" t="str" cm="1">
        <f t="array" ref="J3737" xml:space="preserve"> INDEX(切語上字資料表[聲母], 小韻資料表[[#This Row],[上字表識別號]])</f>
        <v>並</v>
      </c>
      <c r="K3737" s="210" t="str" cm="1">
        <f t="array" ref="K3737" xml:space="preserve"> INDEX(切語上字資料表[聲母拼音碼], 小韻資料表[[#This Row],[上字表識別號]])</f>
        <v>p</v>
      </c>
      <c r="L3737" s="210" t="str" cm="1">
        <f t="array" ref="L3737" xml:space="preserve"> INDEX(切語上字資料表[清濁], 小韻資料表[[#This Row],[上字表識別號]])</f>
        <v>全濁</v>
      </c>
      <c r="M3737" s="223" cm="1">
        <f t="array" ref="M3737" xml:space="preserve"> INDEX(切語上字資料表[發送收], 小韻資料表[[#This Row],[上字表識別號]])</f>
        <v>0</v>
      </c>
      <c r="N3737" s="205" cm="1">
        <f t="array" ref="N3737" xml:space="preserve"> MATCH(TRUE, ISNUMBER( SEARCH( RIGHT(小韻資料表[[#This Row],[切語]],1), 切語下字資料表[切語下字]) ), 0)</f>
        <v>304</v>
      </c>
      <c r="O3737" s="207" t="str" cm="1">
        <f t="array" ref="O3737" xml:space="preserve"> INDEX(切語下字資料表[韻母], 小韻資料表[[#This Row],[下字表識別號]])</f>
        <v>德開1</v>
      </c>
      <c r="P3737" s="207" t="str" cm="1">
        <f t="array" ref="P3737" xml:space="preserve"> INDEX(切語下字資料表[韻母拼音碼], 小韻資料表[[#This Row],[下字表識別號]])</f>
        <v>irk</v>
      </c>
      <c r="Q3737" s="210" t="str" cm="1">
        <f t="array" ref="Q3737" xml:space="preserve"> INDEX(設定表!$C$19:$C$23, INT( LEFT(小韻資料表[[#This Row],[目次編碼]],1) ))</f>
        <v>入</v>
      </c>
      <c r="R3737" s="210">
        <f xml:space="preserve">  INDEX(設定表!$C$8:$C$15, MATCH( (RIGHT(小韻資料表[[#This Row],[清濁]]) &amp; 小韻資料表[[#This Row],[調]]), 設定表!$B$8:$B$15, 0))</f>
        <v>8</v>
      </c>
      <c r="S3737" s="205" t="s">
        <v>309</v>
      </c>
      <c r="T3737" s="205" t="s">
        <v>309</v>
      </c>
      <c r="U3737" s="226" t="s">
        <v>309</v>
      </c>
      <c r="V3737" s="146" t="s">
        <v>309</v>
      </c>
      <c r="X3737" s="135"/>
      <c r="Y3737" s="135"/>
      <c r="AA3737" s="135"/>
      <c r="AB3737" s="134"/>
      <c r="AC3737" s="135"/>
      <c r="AD3737" s="135"/>
      <c r="AH3737" s="135"/>
      <c r="AI3737" s="135"/>
    </row>
    <row r="3738" spans="1:35" ht="31.5">
      <c r="A3738" s="205">
        <v>3734</v>
      </c>
      <c r="B3738" s="206" t="s">
        <v>12640</v>
      </c>
      <c r="C3738" s="207" t="str">
        <f xml:space="preserve"> _xlfn.CONCAT(小韻資料表[[#This Row],[聲母拼音碼]],小韻資料表[[#This Row],[韻母拼音碼]],小韻資料表[[#This Row],[調號]])</f>
        <v>hong8</v>
      </c>
      <c r="D3738" s="206" t="s">
        <v>12641</v>
      </c>
      <c r="E3738" s="208" t="s">
        <v>1081</v>
      </c>
      <c r="F3738" s="205">
        <v>13</v>
      </c>
      <c r="G3738" s="209" t="s">
        <v>12642</v>
      </c>
      <c r="H3738" s="205">
        <f xml:space="preserve"> LEN(小韻資料表[[#This Row],[小韻字集]])</f>
        <v>6</v>
      </c>
      <c r="I3738" s="205" cm="1">
        <f t="array" ref="I3738" xml:space="preserve"> MATCH(TRUE, ISNUMBER( SEARCH( LEFT(小韻資料表[[#This Row],[切語]],1), 切語上字資料表[切語上字]) ), 0)</f>
        <v>37</v>
      </c>
      <c r="J3738" s="210" t="str" cm="1">
        <f t="array" ref="J3738" xml:space="preserve"> INDEX(切語上字資料表[聲母], 小韻資料表[[#This Row],[上字表識別號]])</f>
        <v>匣</v>
      </c>
      <c r="K3738" s="210" t="str" cm="1">
        <f t="array" ref="K3738" xml:space="preserve"> INDEX(切語上字資料表[聲母拼音碼], 小韻資料表[[#This Row],[上字表識別號]])</f>
        <v>h</v>
      </c>
      <c r="L3738" s="210" t="str" cm="1">
        <f t="array" ref="L3738" xml:space="preserve"> INDEX(切語上字資料表[清濁], 小韻資料表[[#This Row],[上字表識別號]])</f>
        <v>全濁</v>
      </c>
      <c r="M3738" s="223" t="str" cm="1">
        <f t="array" ref="M3738" xml:space="preserve"> INDEX(切語上字資料表[發送收], 小韻資料表[[#This Row],[上字表識別號]])</f>
        <v>送氣</v>
      </c>
      <c r="N3738" s="205" cm="1">
        <f t="array" ref="N3738" xml:space="preserve"> MATCH(TRUE, ISNUMBER( SEARCH( RIGHT(小韻資料表[[#This Row],[切語]],1), 切語下字資料表[切語下字]) ), 0)</f>
        <v>306</v>
      </c>
      <c r="O3738" s="207" t="str" cm="1">
        <f t="array" ref="O3738" xml:space="preserve"> INDEX(切語下字資料表[韻母], 小韻資料表[[#This Row],[下字表識別號]])</f>
        <v>等合1</v>
      </c>
      <c r="P3738" s="207" t="str" cm="1">
        <f t="array" ref="P3738" xml:space="preserve"> INDEX(切語下字資料表[韻母拼音碼], 小韻資料表[[#This Row],[下字表識別號]])</f>
        <v>ong</v>
      </c>
      <c r="Q3738" s="210" t="str" cm="1">
        <f t="array" ref="Q3738" xml:space="preserve"> INDEX(設定表!$C$19:$C$23, INT( LEFT(小韻資料表[[#This Row],[目次編碼]],1) ))</f>
        <v>入</v>
      </c>
      <c r="R3738" s="210">
        <f xml:space="preserve">  INDEX(設定表!$C$8:$C$15, MATCH( (RIGHT(小韻資料表[[#This Row],[清濁]]) &amp; 小韻資料表[[#This Row],[調]]), 設定表!$B$8:$B$15, 0))</f>
        <v>8</v>
      </c>
      <c r="S3738" s="205" t="s">
        <v>309</v>
      </c>
      <c r="T3738" s="205" t="s">
        <v>309</v>
      </c>
      <c r="U3738" s="226" t="s">
        <v>309</v>
      </c>
      <c r="V3738" s="147" t="s">
        <v>309</v>
      </c>
      <c r="X3738" s="135"/>
      <c r="Y3738" s="135"/>
      <c r="AA3738" s="135"/>
      <c r="AB3738" s="134"/>
      <c r="AC3738" s="135"/>
      <c r="AD3738" s="135"/>
      <c r="AH3738" s="135"/>
      <c r="AI3738" s="135"/>
    </row>
    <row r="3739" spans="1:35" ht="31.5">
      <c r="A3739" s="205">
        <v>3735</v>
      </c>
      <c r="B3739" s="206" t="s">
        <v>12643</v>
      </c>
      <c r="C3739" s="207" t="str">
        <f xml:space="preserve"> _xlfn.CONCAT(小韻資料表[[#This Row],[聲母拼音碼]],小韻資料表[[#This Row],[韻母拼音碼]],小韻資料表[[#This Row],[調號]])</f>
        <v>kong4</v>
      </c>
      <c r="D3739" s="206" t="s">
        <v>12644</v>
      </c>
      <c r="E3739" s="208" t="s">
        <v>1081</v>
      </c>
      <c r="F3739" s="205">
        <v>14</v>
      </c>
      <c r="G3739" s="209" t="s">
        <v>12644</v>
      </c>
      <c r="H3739" s="205">
        <f xml:space="preserve"> LEN(小韻資料表[[#This Row],[小韻字集]])</f>
        <v>1</v>
      </c>
      <c r="I3739" s="205" cm="1">
        <f t="array" ref="I3739" xml:space="preserve"> MATCH(TRUE, ISNUMBER( SEARCH( LEFT(小韻資料表[[#This Row],[切語]],1), 切語上字資料表[切語上字]) ), 0)</f>
        <v>1</v>
      </c>
      <c r="J3739" s="210" t="str" cm="1">
        <f t="array" ref="J3739" xml:space="preserve"> INDEX(切語上字資料表[聲母], 小韻資料表[[#This Row],[上字表識別號]])</f>
        <v>見</v>
      </c>
      <c r="K3739" s="210" t="str" cm="1">
        <f t="array" ref="K3739" xml:space="preserve"> INDEX(切語上字資料表[聲母拼音碼], 小韻資料表[[#This Row],[上字表識別號]])</f>
        <v>k</v>
      </c>
      <c r="L3739" s="210" t="str" cm="1">
        <f t="array" ref="L3739" xml:space="preserve"> INDEX(切語上字資料表[清濁], 小韻資料表[[#This Row],[上字表識別號]])</f>
        <v>全清</v>
      </c>
      <c r="M3739" s="223" t="str" cm="1">
        <f t="array" ref="M3739" xml:space="preserve"> INDEX(切語上字資料表[發送收], 小韻資料表[[#This Row],[上字表識別號]])</f>
        <v>發聲</v>
      </c>
      <c r="N3739" s="205" cm="1">
        <f t="array" ref="N3739" xml:space="preserve"> MATCH(TRUE, ISNUMBER( SEARCH( RIGHT(小韻資料表[[#This Row],[切語]],1), 切語下字資料表[切語下字]) ), 0)</f>
        <v>306</v>
      </c>
      <c r="O3739" s="207" t="str" cm="1">
        <f t="array" ref="O3739" xml:space="preserve"> INDEX(切語下字資料表[韻母], 小韻資料表[[#This Row],[下字表識別號]])</f>
        <v>等合1</v>
      </c>
      <c r="P3739" s="207" t="str" cm="1">
        <f t="array" ref="P3739" xml:space="preserve"> INDEX(切語下字資料表[韻母拼音碼], 小韻資料表[[#This Row],[下字表識別號]])</f>
        <v>ong</v>
      </c>
      <c r="Q3739" s="210" t="str" cm="1">
        <f t="array" ref="Q3739" xml:space="preserve"> INDEX(設定表!$C$19:$C$23, INT( LEFT(小韻資料表[[#This Row],[目次編碼]],1) ))</f>
        <v>入</v>
      </c>
      <c r="R3739" s="210">
        <f xml:space="preserve">  INDEX(設定表!$C$8:$C$15, MATCH( (RIGHT(小韻資料表[[#This Row],[清濁]]) &amp; 小韻資料表[[#This Row],[調]]), 設定表!$B$8:$B$15, 0))</f>
        <v>4</v>
      </c>
      <c r="S3739" s="205" t="s">
        <v>12645</v>
      </c>
      <c r="T3739" s="205" t="s">
        <v>309</v>
      </c>
      <c r="U3739" s="226" t="s">
        <v>12646</v>
      </c>
      <c r="V3739" s="146" t="s">
        <v>309</v>
      </c>
      <c r="X3739" s="135"/>
      <c r="Y3739" s="135"/>
      <c r="AA3739" s="135"/>
      <c r="AB3739" s="134"/>
      <c r="AC3739" s="135"/>
      <c r="AD3739" s="135"/>
      <c r="AH3739" s="135"/>
      <c r="AI3739" s="135"/>
    </row>
    <row r="3740" spans="1:35" ht="31.5">
      <c r="A3740" s="205">
        <v>3736</v>
      </c>
      <c r="B3740" s="206" t="s">
        <v>12647</v>
      </c>
      <c r="C3740" s="207" t="str">
        <f xml:space="preserve"> _xlfn.CONCAT(小韻資料表[[#This Row],[聲母拼音碼]],小韻資料表[[#This Row],[韻母拼音碼]],小韻資料表[[#This Row],[調號]])</f>
        <v>Øirk4</v>
      </c>
      <c r="D3740" s="206" t="s">
        <v>12648</v>
      </c>
      <c r="E3740" s="208" t="s">
        <v>1081</v>
      </c>
      <c r="F3740" s="205">
        <v>15</v>
      </c>
      <c r="G3740" s="209" t="s">
        <v>12649</v>
      </c>
      <c r="H3740" s="205">
        <f xml:space="preserve"> LEN(小韻資料表[[#This Row],[小韻字集]])</f>
        <v>2</v>
      </c>
      <c r="I3740" s="205" cm="1">
        <f t="array" ref="I3740" xml:space="preserve"> MATCH(TRUE, ISNUMBER( SEARCH( LEFT(小韻資料表[[#This Row],[切語]],1), 切語上字資料表[切語上字]) ), 0)</f>
        <v>35</v>
      </c>
      <c r="J3740" s="210" t="str" cm="1">
        <f t="array" ref="J3740" xml:space="preserve"> INDEX(切語上字資料表[聲母], 小韻資料表[[#This Row],[上字表識別號]])</f>
        <v>影</v>
      </c>
      <c r="K3740" s="210" t="str" cm="1">
        <f t="array" ref="K3740" xml:space="preserve"> INDEX(切語上字資料表[聲母拼音碼], 小韻資料表[[#This Row],[上字表識別號]])</f>
        <v>Ø</v>
      </c>
      <c r="L3740" s="210" t="str" cm="1">
        <f t="array" ref="L3740" xml:space="preserve"> INDEX(切語上字資料表[清濁], 小韻資料表[[#This Row],[上字表識別號]])</f>
        <v>全清</v>
      </c>
      <c r="M3740" s="223" t="str" cm="1">
        <f t="array" ref="M3740" xml:space="preserve"> INDEX(切語上字資料表[發送收], 小韻資料表[[#This Row],[上字表識別號]])</f>
        <v>發聲</v>
      </c>
      <c r="N3740" s="205" cm="1">
        <f t="array" ref="N3740" xml:space="preserve"> MATCH(TRUE, ISNUMBER( SEARCH( RIGHT(小韻資料表[[#This Row],[切語]],1), 切語下字資料表[切語下字]) ), 0)</f>
        <v>304</v>
      </c>
      <c r="O3740" s="207" t="str" cm="1">
        <f t="array" ref="O3740" xml:space="preserve"> INDEX(切語下字資料表[韻母], 小韻資料表[[#This Row],[下字表識別號]])</f>
        <v>德開1</v>
      </c>
      <c r="P3740" s="207" t="str" cm="1">
        <f t="array" ref="P3740" xml:space="preserve"> INDEX(切語下字資料表[韻母拼音碼], 小韻資料表[[#This Row],[下字表識別號]])</f>
        <v>irk</v>
      </c>
      <c r="Q3740" s="210" t="str" cm="1">
        <f t="array" ref="Q3740" xml:space="preserve"> INDEX(設定表!$C$19:$C$23, INT( LEFT(小韻資料表[[#This Row],[目次編碼]],1) ))</f>
        <v>入</v>
      </c>
      <c r="R3740" s="210">
        <f xml:space="preserve">  INDEX(設定表!$C$8:$C$15, MATCH( (RIGHT(小韻資料表[[#This Row],[清濁]]) &amp; 小韻資料表[[#This Row],[調]]), 設定表!$B$8:$B$15, 0))</f>
        <v>4</v>
      </c>
      <c r="S3740" s="205" t="s">
        <v>309</v>
      </c>
      <c r="T3740" s="205" t="s">
        <v>309</v>
      </c>
      <c r="U3740" s="226" t="s">
        <v>309</v>
      </c>
      <c r="V3740" s="147" t="s">
        <v>309</v>
      </c>
      <c r="X3740" s="135"/>
      <c r="Y3740" s="135"/>
      <c r="AA3740" s="135"/>
      <c r="AB3740" s="134"/>
      <c r="AC3740" s="135"/>
      <c r="AD3740" s="135"/>
      <c r="AH3740" s="135"/>
      <c r="AI3740" s="135"/>
    </row>
    <row r="3741" spans="1:35" ht="31.5">
      <c r="A3741" s="205">
        <v>3737</v>
      </c>
      <c r="B3741" s="206" t="s">
        <v>12650</v>
      </c>
      <c r="C3741" s="207" t="str">
        <f xml:space="preserve"> _xlfn.CONCAT(小韻資料表[[#This Row],[聲母拼音碼]],小韻資料表[[#This Row],[韻母拼音碼]],小韻資料表[[#This Row],[調號]])</f>
        <v>hirk8</v>
      </c>
      <c r="D3741" s="206" t="s">
        <v>12651</v>
      </c>
      <c r="E3741" s="208" t="s">
        <v>1081</v>
      </c>
      <c r="F3741" s="205">
        <v>16</v>
      </c>
      <c r="G3741" s="209" t="s">
        <v>12651</v>
      </c>
      <c r="H3741" s="205">
        <f xml:space="preserve"> LEN(小韻資料表[[#This Row],[小韻字集]])</f>
        <v>1</v>
      </c>
      <c r="I3741" s="205" cm="1">
        <f t="array" ref="I3741" xml:space="preserve"> MATCH(TRUE, ISNUMBER( SEARCH( LEFT(小韻資料表[[#This Row],[切語]],1), 切語上字資料表[切語上字]) ), 0)</f>
        <v>37</v>
      </c>
      <c r="J3741" s="210" t="str" cm="1">
        <f t="array" ref="J3741" xml:space="preserve"> INDEX(切語上字資料表[聲母], 小韻資料表[[#This Row],[上字表識別號]])</f>
        <v>匣</v>
      </c>
      <c r="K3741" s="210" t="str" cm="1">
        <f t="array" ref="K3741" xml:space="preserve"> INDEX(切語上字資料表[聲母拼音碼], 小韻資料表[[#This Row],[上字表識別號]])</f>
        <v>h</v>
      </c>
      <c r="L3741" s="210" t="str" cm="1">
        <f t="array" ref="L3741" xml:space="preserve"> INDEX(切語上字資料表[清濁], 小韻資料表[[#This Row],[上字表識別號]])</f>
        <v>全濁</v>
      </c>
      <c r="M3741" s="223" t="str" cm="1">
        <f t="array" ref="M3741" xml:space="preserve"> INDEX(切語上字資料表[發送收], 小韻資料表[[#This Row],[上字表識別號]])</f>
        <v>送氣</v>
      </c>
      <c r="N3741" s="205" cm="1">
        <f t="array" ref="N3741" xml:space="preserve"> MATCH(TRUE, ISNUMBER( SEARCH( RIGHT(小韻資料表[[#This Row],[切語]],1), 切語下字資料表[切語下字]) ), 0)</f>
        <v>304</v>
      </c>
      <c r="O3741" s="207" t="str" cm="1">
        <f t="array" ref="O3741" xml:space="preserve"> INDEX(切語下字資料表[韻母], 小韻資料表[[#This Row],[下字表識別號]])</f>
        <v>德開1</v>
      </c>
      <c r="P3741" s="207" t="str" cm="1">
        <f t="array" ref="P3741" xml:space="preserve"> INDEX(切語下字資料表[韻母拼音碼], 小韻資料表[[#This Row],[下字表識別號]])</f>
        <v>irk</v>
      </c>
      <c r="Q3741" s="210" t="str" cm="1">
        <f t="array" ref="Q3741" xml:space="preserve"> INDEX(設定表!$C$19:$C$23, INT( LEFT(小韻資料表[[#This Row],[目次編碼]],1) ))</f>
        <v>入</v>
      </c>
      <c r="R3741" s="210">
        <f xml:space="preserve">  INDEX(設定表!$C$8:$C$15, MATCH( (RIGHT(小韻資料表[[#This Row],[清濁]]) &amp; 小韻資料表[[#This Row],[調]]), 設定表!$B$8:$B$15, 0))</f>
        <v>8</v>
      </c>
      <c r="S3741" s="205" t="s">
        <v>309</v>
      </c>
      <c r="T3741" s="205" t="s">
        <v>309</v>
      </c>
      <c r="U3741" s="226" t="s">
        <v>309</v>
      </c>
      <c r="V3741" s="146" t="s">
        <v>309</v>
      </c>
      <c r="X3741" s="135"/>
      <c r="Y3741" s="135"/>
      <c r="AA3741" s="135"/>
      <c r="AB3741" s="134"/>
      <c r="AC3741" s="135"/>
      <c r="AD3741" s="135"/>
      <c r="AH3741" s="135"/>
      <c r="AI3741" s="135"/>
    </row>
    <row r="3742" spans="1:35" ht="31.5">
      <c r="A3742" s="205">
        <v>3738</v>
      </c>
      <c r="B3742" s="206" t="s">
        <v>12652</v>
      </c>
      <c r="C3742" s="207" t="str">
        <f xml:space="preserve"> _xlfn.CONCAT(小韻資料表[[#This Row],[聲母拼音碼]],小韻資料表[[#This Row],[韻母拼音碼]],小韻資料表[[#This Row],[調號]])</f>
        <v>nirk8</v>
      </c>
      <c r="D3742" s="206" t="s">
        <v>12653</v>
      </c>
      <c r="E3742" s="208" t="s">
        <v>1081</v>
      </c>
      <c r="F3742" s="205">
        <v>17</v>
      </c>
      <c r="G3742" s="209" t="s">
        <v>12654</v>
      </c>
      <c r="H3742" s="205">
        <f xml:space="preserve"> LEN(小韻資料表[[#This Row],[小韻字集]])</f>
        <v>4</v>
      </c>
      <c r="I3742" s="205" cm="1">
        <f t="array" ref="I3742" xml:space="preserve"> MATCH(TRUE, ISNUMBER( SEARCH( LEFT(小韻資料表[[#This Row],[切語]],1), 切語上字資料表[切語上字]) ), 0)</f>
        <v>8</v>
      </c>
      <c r="J3742" s="210" t="str" cm="1">
        <f t="array" ref="J3742" xml:space="preserve"> INDEX(切語上字資料表[聲母], 小韻資料表[[#This Row],[上字表識別號]])</f>
        <v>泥</v>
      </c>
      <c r="K3742" s="210" t="str" cm="1">
        <f t="array" ref="K3742" xml:space="preserve"> INDEX(切語上字資料表[聲母拼音碼], 小韻資料表[[#This Row],[上字表識別號]])</f>
        <v>n</v>
      </c>
      <c r="L3742" s="210" t="str" cm="1">
        <f t="array" ref="L3742" xml:space="preserve"> INDEX(切語上字資料表[清濁], 小韻資料表[[#This Row],[上字表識別號]])</f>
        <v>次濁</v>
      </c>
      <c r="M3742" s="223" t="str" cm="1">
        <f t="array" ref="M3742" xml:space="preserve"> INDEX(切語上字資料表[發送收], 小韻資料表[[#This Row],[上字表識別號]])</f>
        <v>收聲</v>
      </c>
      <c r="N3742" s="205" cm="1">
        <f t="array" ref="N3742" xml:space="preserve"> MATCH(TRUE, ISNUMBER( SEARCH( RIGHT(小韻資料表[[#This Row],[切語]],1), 切語下字資料表[切語下字]) ), 0)</f>
        <v>304</v>
      </c>
      <c r="O3742" s="207" t="str" cm="1">
        <f t="array" ref="O3742" xml:space="preserve"> INDEX(切語下字資料表[韻母], 小韻資料表[[#This Row],[下字表識別號]])</f>
        <v>德開1</v>
      </c>
      <c r="P3742" s="207" t="str" cm="1">
        <f t="array" ref="P3742" xml:space="preserve"> INDEX(切語下字資料表[韻母拼音碼], 小韻資料表[[#This Row],[下字表識別號]])</f>
        <v>irk</v>
      </c>
      <c r="Q3742" s="210" t="str" cm="1">
        <f t="array" ref="Q3742" xml:space="preserve"> INDEX(設定表!$C$19:$C$23, INT( LEFT(小韻資料表[[#This Row],[目次編碼]],1) ))</f>
        <v>入</v>
      </c>
      <c r="R3742" s="210">
        <f xml:space="preserve">  INDEX(設定表!$C$8:$C$15, MATCH( (RIGHT(小韻資料表[[#This Row],[清濁]]) &amp; 小韻資料表[[#This Row],[調]]), 設定表!$B$8:$B$15, 0))</f>
        <v>8</v>
      </c>
      <c r="S3742" s="205" t="s">
        <v>309</v>
      </c>
      <c r="T3742" s="205" t="s">
        <v>309</v>
      </c>
      <c r="U3742" s="226" t="s">
        <v>309</v>
      </c>
      <c r="V3742" s="147" t="s">
        <v>309</v>
      </c>
      <c r="X3742" s="135"/>
      <c r="Y3742" s="135"/>
      <c r="AA3742" s="135"/>
      <c r="AB3742" s="134"/>
      <c r="AC3742" s="135"/>
      <c r="AD3742" s="135"/>
      <c r="AH3742" s="135"/>
      <c r="AI3742" s="135"/>
    </row>
    <row r="3743" spans="1:35" ht="31.5">
      <c r="A3743" s="205">
        <v>3739</v>
      </c>
      <c r="B3743" s="206" t="s">
        <v>12655</v>
      </c>
      <c r="C3743" s="207" t="str">
        <f xml:space="preserve"> _xlfn.CONCAT(小韻資料表[[#This Row],[聲母拼音碼]],小韻資料表[[#This Row],[韻母拼音碼]],小韻資料表[[#This Row],[調號]])</f>
        <v>kirk4</v>
      </c>
      <c r="D3743" s="206" t="s">
        <v>12656</v>
      </c>
      <c r="E3743" s="208" t="s">
        <v>1081</v>
      </c>
      <c r="F3743" s="205">
        <v>18</v>
      </c>
      <c r="G3743" s="209" t="s">
        <v>12657</v>
      </c>
      <c r="H3743" s="205">
        <f xml:space="preserve"> LEN(小韻資料表[[#This Row],[小韻字集]])</f>
        <v>4</v>
      </c>
      <c r="I3743" s="205" cm="1">
        <f t="array" ref="I3743" xml:space="preserve"> MATCH(TRUE, ISNUMBER( SEARCH( LEFT(小韻資料表[[#This Row],[切語]],1), 切語上字資料表[切語上字]) ), 0)</f>
        <v>1</v>
      </c>
      <c r="J3743" s="210" t="str" cm="1">
        <f t="array" ref="J3743" xml:space="preserve"> INDEX(切語上字資料表[聲母], 小韻資料表[[#This Row],[上字表識別號]])</f>
        <v>見</v>
      </c>
      <c r="K3743" s="210" t="str" cm="1">
        <f t="array" ref="K3743" xml:space="preserve"> INDEX(切語上字資料表[聲母拼音碼], 小韻資料表[[#This Row],[上字表識別號]])</f>
        <v>k</v>
      </c>
      <c r="L3743" s="210" t="str" cm="1">
        <f t="array" ref="L3743" xml:space="preserve"> INDEX(切語上字資料表[清濁], 小韻資料表[[#This Row],[上字表識別號]])</f>
        <v>全清</v>
      </c>
      <c r="M3743" s="223" t="str" cm="1">
        <f t="array" ref="M3743" xml:space="preserve"> INDEX(切語上字資料表[發送收], 小韻資料表[[#This Row],[上字表識別號]])</f>
        <v>發聲</v>
      </c>
      <c r="N3743" s="205" cm="1">
        <f t="array" ref="N3743" xml:space="preserve"> MATCH(TRUE, ISNUMBER( SEARCH( RIGHT(小韻資料表[[#This Row],[切語]],1), 切語下字資料表[切語下字]) ), 0)</f>
        <v>304</v>
      </c>
      <c r="O3743" s="207" t="str" cm="1">
        <f t="array" ref="O3743" xml:space="preserve"> INDEX(切語下字資料表[韻母], 小韻資料表[[#This Row],[下字表識別號]])</f>
        <v>德開1</v>
      </c>
      <c r="P3743" s="207" t="str" cm="1">
        <f t="array" ref="P3743" xml:space="preserve"> INDEX(切語下字資料表[韻母拼音碼], 小韻資料表[[#This Row],[下字表識別號]])</f>
        <v>irk</v>
      </c>
      <c r="Q3743" s="210" t="str" cm="1">
        <f t="array" ref="Q3743" xml:space="preserve"> INDEX(設定表!$C$19:$C$23, INT( LEFT(小韻資料表[[#This Row],[目次編碼]],1) ))</f>
        <v>入</v>
      </c>
      <c r="R3743" s="210">
        <f xml:space="preserve">  INDEX(設定表!$C$8:$C$15, MATCH( (RIGHT(小韻資料表[[#This Row],[清濁]]) &amp; 小韻資料表[[#This Row],[調]]), 設定表!$B$8:$B$15, 0))</f>
        <v>4</v>
      </c>
      <c r="S3743" s="205" t="s">
        <v>309</v>
      </c>
      <c r="T3743" s="205" t="s">
        <v>309</v>
      </c>
      <c r="U3743" s="226" t="s">
        <v>309</v>
      </c>
      <c r="V3743" s="146" t="s">
        <v>309</v>
      </c>
      <c r="X3743" s="135"/>
      <c r="Y3743" s="135"/>
      <c r="AA3743" s="135"/>
      <c r="AB3743" s="134"/>
      <c r="AC3743" s="135"/>
      <c r="AD3743" s="135"/>
      <c r="AH3743" s="135"/>
      <c r="AI3743" s="135"/>
    </row>
    <row r="3744" spans="1:35" ht="31.5">
      <c r="A3744" s="205">
        <v>3740</v>
      </c>
      <c r="B3744" s="206" t="s">
        <v>12658</v>
      </c>
      <c r="C3744" s="207" t="str">
        <f xml:space="preserve"> _xlfn.CONCAT(小韻資料表[[#This Row],[聲母拼音碼]],小韻資料表[[#This Row],[韻母拼音碼]],小韻資料表[[#This Row],[調號]])</f>
        <v>chirk4</v>
      </c>
      <c r="D3744" s="206" t="s">
        <v>12659</v>
      </c>
      <c r="E3744" s="208" t="s">
        <v>1081</v>
      </c>
      <c r="F3744" s="205">
        <v>19</v>
      </c>
      <c r="G3744" s="209" t="s">
        <v>12659</v>
      </c>
      <c r="H3744" s="205">
        <f xml:space="preserve"> LEN(小韻資料表[[#This Row],[小韻字集]])</f>
        <v>1</v>
      </c>
      <c r="I3744" s="205" cm="1">
        <f t="array" ref="I3744" xml:space="preserve"> MATCH(TRUE, ISNUMBER( SEARCH( LEFT(小韻資料表[[#This Row],[切語]],1), 切語上字資料表[切語上字]) ), 0)</f>
        <v>22</v>
      </c>
      <c r="J3744" s="210" t="str" cm="1">
        <f t="array" ref="J3744" xml:space="preserve"> INDEX(切語上字資料表[聲母], 小韻資料表[[#This Row],[上字表識別號]])</f>
        <v>清</v>
      </c>
      <c r="K3744" s="210" t="str" cm="1">
        <f t="array" ref="K3744" xml:space="preserve"> INDEX(切語上字資料表[聲母拼音碼], 小韻資料表[[#This Row],[上字表識別號]])</f>
        <v>ch</v>
      </c>
      <c r="L3744" s="210" t="str" cm="1">
        <f t="array" ref="L3744" xml:space="preserve"> INDEX(切語上字資料表[清濁], 小韻資料表[[#This Row],[上字表識別號]])</f>
        <v>次清</v>
      </c>
      <c r="M3744" s="223" t="str" cm="1">
        <f t="array" ref="M3744" xml:space="preserve"> INDEX(切語上字資料表[發送收], 小韻資料表[[#This Row],[上字表識別號]])</f>
        <v>送氣</v>
      </c>
      <c r="N3744" s="205" cm="1">
        <f t="array" ref="N3744" xml:space="preserve"> MATCH(TRUE, ISNUMBER( SEARCH( RIGHT(小韻資料表[[#This Row],[切語]],1), 切語下字資料表[切語下字]) ), 0)</f>
        <v>304</v>
      </c>
      <c r="O3744" s="207" t="str" cm="1">
        <f t="array" ref="O3744" xml:space="preserve"> INDEX(切語下字資料表[韻母], 小韻資料表[[#This Row],[下字表識別號]])</f>
        <v>德開1</v>
      </c>
      <c r="P3744" s="207" t="str" cm="1">
        <f t="array" ref="P3744" xml:space="preserve"> INDEX(切語下字資料表[韻母拼音碼], 小韻資料表[[#This Row],[下字表識別號]])</f>
        <v>irk</v>
      </c>
      <c r="Q3744" s="210" t="str" cm="1">
        <f t="array" ref="Q3744" xml:space="preserve"> INDEX(設定表!$C$19:$C$23, INT( LEFT(小韻資料表[[#This Row],[目次編碼]],1) ))</f>
        <v>入</v>
      </c>
      <c r="R3744" s="210">
        <f xml:space="preserve">  INDEX(設定表!$C$8:$C$15, MATCH( (RIGHT(小韻資料表[[#This Row],[清濁]]) &amp; 小韻資料表[[#This Row],[調]]), 設定表!$B$8:$B$15, 0))</f>
        <v>4</v>
      </c>
      <c r="S3744" s="205" t="s">
        <v>309</v>
      </c>
      <c r="T3744" s="205" t="s">
        <v>309</v>
      </c>
      <c r="U3744" s="226" t="s">
        <v>309</v>
      </c>
      <c r="V3744" s="147" t="s">
        <v>309</v>
      </c>
      <c r="X3744" s="135"/>
      <c r="Y3744" s="135"/>
      <c r="AA3744" s="135"/>
      <c r="AB3744" s="134"/>
      <c r="AC3744" s="135"/>
      <c r="AD3744" s="135"/>
      <c r="AH3744" s="135"/>
      <c r="AI3744" s="135"/>
    </row>
    <row r="3745" spans="1:35" ht="31.5">
      <c r="A3745" s="205">
        <v>3741</v>
      </c>
      <c r="B3745" s="206" t="s">
        <v>12660</v>
      </c>
      <c r="C3745" s="207" t="str">
        <f xml:space="preserve"> _xlfn.CONCAT(小韻資料表[[#This Row],[聲母拼音碼]],小韻資料表[[#This Row],[韻母拼音碼]],小韻資料表[[#This Row],[調號]])</f>
        <v>phirk4</v>
      </c>
      <c r="D3745" s="206" t="s">
        <v>12661</v>
      </c>
      <c r="E3745" s="208" t="s">
        <v>1081</v>
      </c>
      <c r="F3745" s="205">
        <v>20</v>
      </c>
      <c r="G3745" s="209" t="s">
        <v>12662</v>
      </c>
      <c r="H3745" s="205">
        <f xml:space="preserve"> LEN(小韻資料表[[#This Row],[小韻字集]])</f>
        <v>5</v>
      </c>
      <c r="I3745" s="205" cm="1">
        <f t="array" ref="I3745" xml:space="preserve"> MATCH(TRUE, ISNUMBER( SEARCH( LEFT(小韻資料表[[#This Row],[切語]],1), 切語上字資料表[切語上字]) ), 0)</f>
        <v>14</v>
      </c>
      <c r="J3745" s="210" t="str" cm="1">
        <f t="array" ref="J3745" xml:space="preserve"> INDEX(切語上字資料表[聲母], 小韻資料表[[#This Row],[上字表識別號]])</f>
        <v>滂</v>
      </c>
      <c r="K3745" s="210" t="str" cm="1">
        <f t="array" ref="K3745" xml:space="preserve"> INDEX(切語上字資料表[聲母拼音碼], 小韻資料表[[#This Row],[上字表識別號]])</f>
        <v>ph</v>
      </c>
      <c r="L3745" s="210" t="str" cm="1">
        <f t="array" ref="L3745" xml:space="preserve"> INDEX(切語上字資料表[清濁], 小韻資料表[[#This Row],[上字表識別號]])</f>
        <v>次清</v>
      </c>
      <c r="M3745" s="223" t="str" cm="1">
        <f t="array" ref="M3745" xml:space="preserve"> INDEX(切語上字資料表[發送收], 小韻資料表[[#This Row],[上字表識別號]])</f>
        <v>送氣</v>
      </c>
      <c r="N3745" s="205" cm="1">
        <f t="array" ref="N3745" xml:space="preserve"> MATCH(TRUE, ISNUMBER( SEARCH( RIGHT(小韻資料表[[#This Row],[切語]],1), 切語下字資料表[切語下字]) ), 0)</f>
        <v>304</v>
      </c>
      <c r="O3745" s="207" t="str" cm="1">
        <f t="array" ref="O3745" xml:space="preserve"> INDEX(切語下字資料表[韻母], 小韻資料表[[#This Row],[下字表識別號]])</f>
        <v>德開1</v>
      </c>
      <c r="P3745" s="207" t="str" cm="1">
        <f t="array" ref="P3745" xml:space="preserve"> INDEX(切語下字資料表[韻母拼音碼], 小韻資料表[[#This Row],[下字表識別號]])</f>
        <v>irk</v>
      </c>
      <c r="Q3745" s="210" t="str" cm="1">
        <f t="array" ref="Q3745" xml:space="preserve"> INDEX(設定表!$C$19:$C$23, INT( LEFT(小韻資料表[[#This Row],[目次編碼]],1) ))</f>
        <v>入</v>
      </c>
      <c r="R3745" s="210">
        <f xml:space="preserve">  INDEX(設定表!$C$8:$C$15, MATCH( (RIGHT(小韻資料表[[#This Row],[清濁]]) &amp; 小韻資料表[[#This Row],[調]]), 設定表!$B$8:$B$15, 0))</f>
        <v>4</v>
      </c>
      <c r="S3745" s="205" t="s">
        <v>309</v>
      </c>
      <c r="T3745" s="205" t="s">
        <v>309</v>
      </c>
      <c r="U3745" s="226" t="s">
        <v>309</v>
      </c>
      <c r="V3745" s="146" t="s">
        <v>309</v>
      </c>
      <c r="X3745" s="135"/>
      <c r="Y3745" s="135"/>
      <c r="AA3745" s="135"/>
      <c r="AB3745" s="134"/>
      <c r="AC3745" s="135"/>
      <c r="AD3745" s="135"/>
      <c r="AH3745" s="135"/>
      <c r="AI3745" s="135"/>
    </row>
    <row r="3746" spans="1:35" ht="31.5">
      <c r="A3746" s="205">
        <v>3742</v>
      </c>
      <c r="B3746" s="206" t="s">
        <v>12663</v>
      </c>
      <c r="C3746" s="207" t="str">
        <f xml:space="preserve"> _xlfn.CONCAT(小韻資料表[[#This Row],[聲母拼音碼]],小韻資料表[[#This Row],[韻母拼音碼]],小韻資料表[[#This Row],[調號]])</f>
        <v>hong4</v>
      </c>
      <c r="D3746" s="206" t="s">
        <v>12664</v>
      </c>
      <c r="E3746" s="208" t="s">
        <v>1081</v>
      </c>
      <c r="F3746" s="205">
        <v>21</v>
      </c>
      <c r="G3746" s="209" t="s">
        <v>12665</v>
      </c>
      <c r="H3746" s="205">
        <f xml:space="preserve"> LEN(小韻資料表[[#This Row],[小韻字集]])</f>
        <v>4</v>
      </c>
      <c r="I3746" s="205" cm="1">
        <f t="array" ref="I3746" xml:space="preserve"> MATCH(TRUE, ISNUMBER( SEARCH( LEFT(小韻資料表[[#This Row],[切語]],1), 切語上字資料表[切語上字]) ), 0)</f>
        <v>36</v>
      </c>
      <c r="J3746" s="210" t="str" cm="1">
        <f t="array" ref="J3746" xml:space="preserve"> INDEX(切語上字資料表[聲母], 小韻資料表[[#This Row],[上字表識別號]])</f>
        <v>曉</v>
      </c>
      <c r="K3746" s="210" t="str" cm="1">
        <f t="array" ref="K3746" xml:space="preserve"> INDEX(切語上字資料表[聲母拼音碼], 小韻資料表[[#This Row],[上字表識別號]])</f>
        <v>h</v>
      </c>
      <c r="L3746" s="210" t="str" cm="1">
        <f t="array" ref="L3746" xml:space="preserve"> INDEX(切語上字資料表[清濁], 小韻資料表[[#This Row],[上字表識別號]])</f>
        <v>次清</v>
      </c>
      <c r="M3746" s="223" t="str" cm="1">
        <f t="array" ref="M3746" xml:space="preserve"> INDEX(切語上字資料表[發送收], 小韻資料表[[#This Row],[上字表識別號]])</f>
        <v>送氣</v>
      </c>
      <c r="N3746" s="205" cm="1">
        <f t="array" ref="N3746" xml:space="preserve"> MATCH(TRUE, ISNUMBER( SEARCH( RIGHT(小韻資料表[[#This Row],[切語]],1), 切語下字資料表[切語下字]) ), 0)</f>
        <v>306</v>
      </c>
      <c r="O3746" s="207" t="str" cm="1">
        <f t="array" ref="O3746" xml:space="preserve"> INDEX(切語下字資料表[韻母], 小韻資料表[[#This Row],[下字表識別號]])</f>
        <v>等合1</v>
      </c>
      <c r="P3746" s="207" t="str" cm="1">
        <f t="array" ref="P3746" xml:space="preserve"> INDEX(切語下字資料表[韻母拼音碼], 小韻資料表[[#This Row],[下字表識別號]])</f>
        <v>ong</v>
      </c>
      <c r="Q3746" s="210" t="str" cm="1">
        <f t="array" ref="Q3746" xml:space="preserve"> INDEX(設定表!$C$19:$C$23, INT( LEFT(小韻資料表[[#This Row],[目次編碼]],1) ))</f>
        <v>入</v>
      </c>
      <c r="R3746" s="210">
        <f xml:space="preserve">  INDEX(設定表!$C$8:$C$15, MATCH( (RIGHT(小韻資料表[[#This Row],[清濁]]) &amp; 小韻資料表[[#This Row],[調]]), 設定表!$B$8:$B$15, 0))</f>
        <v>4</v>
      </c>
      <c r="S3746" s="205" t="s">
        <v>309</v>
      </c>
      <c r="T3746" s="205" t="s">
        <v>309</v>
      </c>
      <c r="U3746" s="226" t="s">
        <v>309</v>
      </c>
      <c r="V3746" s="147" t="s">
        <v>309</v>
      </c>
      <c r="X3746" s="135"/>
      <c r="Y3746" s="135"/>
      <c r="AA3746" s="135"/>
      <c r="AB3746" s="134"/>
      <c r="AC3746" s="135"/>
      <c r="AD3746" s="135"/>
      <c r="AH3746" s="135"/>
      <c r="AI3746" s="135"/>
    </row>
    <row r="3747" spans="1:35" ht="31.5">
      <c r="A3747" s="205">
        <v>3743</v>
      </c>
      <c r="B3747" s="206" t="s">
        <v>12666</v>
      </c>
      <c r="C3747" s="207" t="str">
        <f xml:space="preserve"> _xlfn.CONCAT(小韻資料表[[#This Row],[聲母拼音碼]],小韻資料表[[#This Row],[韻母拼音碼]],小韻資料表[[#This Row],[調號]])</f>
        <v>chip4</v>
      </c>
      <c r="D3747" s="206" t="s">
        <v>1146</v>
      </c>
      <c r="E3747" s="208" t="s">
        <v>1145</v>
      </c>
      <c r="F3747" s="205">
        <v>1</v>
      </c>
      <c r="G3747" s="209" t="s">
        <v>12667</v>
      </c>
      <c r="H3747" s="205">
        <f xml:space="preserve"> LEN(小韻資料表[[#This Row],[小韻字集]])</f>
        <v>8</v>
      </c>
      <c r="I3747" s="205" cm="1">
        <f t="array" ref="I3747" xml:space="preserve"> MATCH(TRUE, ISNUMBER( SEARCH( LEFT(小韻資料表[[#This Row],[切語]],1), 切語上字資料表[切語上字]) ), 0)</f>
        <v>22</v>
      </c>
      <c r="J3747" s="210" t="str" cm="1">
        <f t="array" ref="J3747" xml:space="preserve"> INDEX(切語上字資料表[聲母], 小韻資料表[[#This Row],[上字表識別號]])</f>
        <v>清</v>
      </c>
      <c r="K3747" s="210" t="str" cm="1">
        <f t="array" ref="K3747" xml:space="preserve"> INDEX(切語上字資料表[聲母拼音碼], 小韻資料表[[#This Row],[上字表識別號]])</f>
        <v>ch</v>
      </c>
      <c r="L3747" s="210" t="str" cm="1">
        <f t="array" ref="L3747" xml:space="preserve"> INDEX(切語上字資料表[清濁], 小韻資料表[[#This Row],[上字表識別號]])</f>
        <v>次清</v>
      </c>
      <c r="M3747" s="223" t="str" cm="1">
        <f t="array" ref="M3747" xml:space="preserve"> INDEX(切語上字資料表[發送收], 小韻資料表[[#This Row],[上字表識別號]])</f>
        <v>送氣</v>
      </c>
      <c r="N3747" s="205" cm="1">
        <f t="array" ref="N3747" xml:space="preserve"> MATCH(TRUE, ISNUMBER( SEARCH( RIGHT(小韻資料表[[#This Row],[切語]],1), 切語下字資料表[切語下字]) ), 0)</f>
        <v>324</v>
      </c>
      <c r="O3747" s="207" t="str" cm="1">
        <f t="array" ref="O3747" xml:space="preserve"> INDEX(切語下字資料表[韻母], 小韻資料表[[#This Row],[下字表識別號]])</f>
        <v>緝開3</v>
      </c>
      <c r="P3747" s="207" t="str" cm="1">
        <f t="array" ref="P3747" xml:space="preserve"> INDEX(切語下字資料表[韻母拼音碼], 小韻資料表[[#This Row],[下字表識別號]])</f>
        <v>ip</v>
      </c>
      <c r="Q3747" s="210" t="str" cm="1">
        <f t="array" ref="Q3747" xml:space="preserve"> INDEX(設定表!$C$19:$C$23, INT( LEFT(小韻資料表[[#This Row],[目次編碼]],1) ))</f>
        <v>入</v>
      </c>
      <c r="R3747" s="210">
        <f xml:space="preserve">  INDEX(設定表!$C$8:$C$15, MATCH( (RIGHT(小韻資料表[[#This Row],[清濁]]) &amp; 小韻資料表[[#This Row],[調]]), 設定表!$B$8:$B$15, 0))</f>
        <v>4</v>
      </c>
      <c r="S3747" s="205" t="s">
        <v>309</v>
      </c>
      <c r="T3747" s="205" t="s">
        <v>309</v>
      </c>
      <c r="U3747" s="226" t="s">
        <v>309</v>
      </c>
      <c r="V3747" s="146" t="s">
        <v>309</v>
      </c>
      <c r="X3747" s="135"/>
      <c r="Y3747" s="135"/>
      <c r="AA3747" s="135"/>
      <c r="AB3747" s="134"/>
      <c r="AC3747" s="135"/>
      <c r="AD3747" s="135"/>
      <c r="AH3747" s="135"/>
      <c r="AI3747" s="135"/>
    </row>
    <row r="3748" spans="1:35" ht="31.5">
      <c r="A3748" s="205">
        <v>3744</v>
      </c>
      <c r="B3748" s="206" t="s">
        <v>12668</v>
      </c>
      <c r="C3748" s="207" t="str">
        <f xml:space="preserve"> _xlfn.CONCAT(小韻資料表[[#This Row],[聲母拼音碼]],小韻資料表[[#This Row],[韻母拼音碼]],小韻資料表[[#This Row],[調號]])</f>
        <v>sip8</v>
      </c>
      <c r="D3748" s="206" t="s">
        <v>12669</v>
      </c>
      <c r="E3748" s="208" t="s">
        <v>1145</v>
      </c>
      <c r="F3748" s="205">
        <v>2</v>
      </c>
      <c r="G3748" s="209" t="s">
        <v>12670</v>
      </c>
      <c r="H3748" s="205">
        <f xml:space="preserve"> LEN(小韻資料表[[#This Row],[小韻字集]])</f>
        <v>4</v>
      </c>
      <c r="I3748" s="205" cm="1">
        <f t="array" ref="I3748" xml:space="preserve"> MATCH(TRUE, ISNUMBER( SEARCH( LEFT(小韻資料表[[#This Row],[切語]],1), 切語上字資料表[切語上字]) ), 0)</f>
        <v>34</v>
      </c>
      <c r="J3748" s="210" t="str" cm="1">
        <f t="array" ref="J3748" xml:space="preserve"> INDEX(切語上字資料表[聲母], 小韻資料表[[#This Row],[上字表識別號]])</f>
        <v>禪</v>
      </c>
      <c r="K3748" s="210" t="str" cm="1">
        <f t="array" ref="K3748" xml:space="preserve"> INDEX(切語上字資料表[聲母拼音碼], 小韻資料表[[#This Row],[上字表識別號]])</f>
        <v>s</v>
      </c>
      <c r="L3748" s="210" t="str" cm="1">
        <f t="array" ref="L3748" xml:space="preserve"> INDEX(切語上字資料表[清濁], 小韻資料表[[#This Row],[上字表識別號]])</f>
        <v>全濁</v>
      </c>
      <c r="M3748" s="223" cm="1">
        <f t="array" ref="M3748" xml:space="preserve"> INDEX(切語上字資料表[發送收], 小韻資料表[[#This Row],[上字表識別號]])</f>
        <v>0</v>
      </c>
      <c r="N3748" s="205" cm="1">
        <f t="array" ref="N3748" xml:space="preserve"> MATCH(TRUE, ISNUMBER( SEARCH( RIGHT(小韻資料表[[#This Row],[切語]],1), 切語下字資料表[切語下字]) ), 0)</f>
        <v>324</v>
      </c>
      <c r="O3748" s="207" t="str" cm="1">
        <f t="array" ref="O3748" xml:space="preserve"> INDEX(切語下字資料表[韻母], 小韻資料表[[#This Row],[下字表識別號]])</f>
        <v>緝開3</v>
      </c>
      <c r="P3748" s="207" t="str" cm="1">
        <f t="array" ref="P3748" xml:space="preserve"> INDEX(切語下字資料表[韻母拼音碼], 小韻資料表[[#This Row],[下字表識別號]])</f>
        <v>ip</v>
      </c>
      <c r="Q3748" s="210" t="str" cm="1">
        <f t="array" ref="Q3748" xml:space="preserve"> INDEX(設定表!$C$19:$C$23, INT( LEFT(小韻資料表[[#This Row],[目次編碼]],1) ))</f>
        <v>入</v>
      </c>
      <c r="R3748" s="210">
        <f xml:space="preserve">  INDEX(設定表!$C$8:$C$15, MATCH( (RIGHT(小韻資料表[[#This Row],[清濁]]) &amp; 小韻資料表[[#This Row],[調]]), 設定表!$B$8:$B$15, 0))</f>
        <v>8</v>
      </c>
      <c r="S3748" s="205" t="s">
        <v>309</v>
      </c>
      <c r="T3748" s="205" t="s">
        <v>309</v>
      </c>
      <c r="U3748" s="226" t="s">
        <v>309</v>
      </c>
      <c r="V3748" s="147" t="s">
        <v>309</v>
      </c>
      <c r="X3748" s="135"/>
      <c r="Y3748" s="135"/>
      <c r="AA3748" s="135"/>
      <c r="AB3748" s="134"/>
      <c r="AC3748" s="135"/>
      <c r="AD3748" s="135"/>
      <c r="AH3748" s="135"/>
      <c r="AI3748" s="135"/>
    </row>
    <row r="3749" spans="1:35" ht="31.5">
      <c r="A3749" s="205">
        <v>3745</v>
      </c>
      <c r="B3749" s="206" t="s">
        <v>12671</v>
      </c>
      <c r="C3749" s="207" t="str">
        <f xml:space="preserve"> _xlfn.CONCAT(小韻資料表[[#This Row],[聲母拼音碼]],小韻資料表[[#This Row],[韻母拼音碼]],小韻資料表[[#This Row],[調號]])</f>
        <v>cip4</v>
      </c>
      <c r="D3749" s="206" t="s">
        <v>12672</v>
      </c>
      <c r="E3749" s="208" t="s">
        <v>1145</v>
      </c>
      <c r="F3749" s="205">
        <v>3</v>
      </c>
      <c r="G3749" s="209" t="s">
        <v>12673</v>
      </c>
      <c r="H3749" s="205">
        <f xml:space="preserve"> LEN(小韻資料表[[#This Row],[小韻字集]])</f>
        <v>7</v>
      </c>
      <c r="I3749" s="205" cm="1">
        <f t="array" ref="I3749" xml:space="preserve"> MATCH(TRUE, ISNUMBER( SEARCH( LEFT(小韻資料表[[#This Row],[切語]],1), 切語上字資料表[切語上字]) ), 0)</f>
        <v>30</v>
      </c>
      <c r="J3749" s="210" t="str" cm="1">
        <f t="array" ref="J3749" xml:space="preserve"> INDEX(切語上字資料表[聲母], 小韻資料表[[#This Row],[上字表識別號]])</f>
        <v>照</v>
      </c>
      <c r="K3749" s="210" t="str" cm="1">
        <f t="array" ref="K3749" xml:space="preserve"> INDEX(切語上字資料表[聲母拼音碼], 小韻資料表[[#This Row],[上字表識別號]])</f>
        <v>c</v>
      </c>
      <c r="L3749" s="210" t="str" cm="1">
        <f t="array" ref="L3749" xml:space="preserve"> INDEX(切語上字資料表[清濁], 小韻資料表[[#This Row],[上字表識別號]])</f>
        <v>全清</v>
      </c>
      <c r="M3749" s="223" t="str" cm="1">
        <f t="array" ref="M3749" xml:space="preserve"> INDEX(切語上字資料表[發送收], 小韻資料表[[#This Row],[上字表識別號]])</f>
        <v>發聲</v>
      </c>
      <c r="N3749" s="205" cm="1">
        <f t="array" ref="N3749" xml:space="preserve"> MATCH(TRUE, ISNUMBER( SEARCH( RIGHT(小韻資料表[[#This Row],[切語]],1), 切語下字資料表[切語下字]) ), 0)</f>
        <v>324</v>
      </c>
      <c r="O3749" s="207" t="str" cm="1">
        <f t="array" ref="O3749" xml:space="preserve"> INDEX(切語下字資料表[韻母], 小韻資料表[[#This Row],[下字表識別號]])</f>
        <v>緝開3</v>
      </c>
      <c r="P3749" s="207" t="str" cm="1">
        <f t="array" ref="P3749" xml:space="preserve"> INDEX(切語下字資料表[韻母拼音碼], 小韻資料表[[#This Row],[下字表識別號]])</f>
        <v>ip</v>
      </c>
      <c r="Q3749" s="210" t="str" cm="1">
        <f t="array" ref="Q3749" xml:space="preserve"> INDEX(設定表!$C$19:$C$23, INT( LEFT(小韻資料表[[#This Row],[目次編碼]],1) ))</f>
        <v>入</v>
      </c>
      <c r="R3749" s="210">
        <f xml:space="preserve">  INDEX(設定表!$C$8:$C$15, MATCH( (RIGHT(小韻資料表[[#This Row],[清濁]]) &amp; 小韻資料表[[#This Row],[調]]), 設定表!$B$8:$B$15, 0))</f>
        <v>4</v>
      </c>
      <c r="S3749" s="205" t="s">
        <v>309</v>
      </c>
      <c r="T3749" s="205" t="s">
        <v>309</v>
      </c>
      <c r="U3749" s="226" t="s">
        <v>309</v>
      </c>
      <c r="V3749" s="146" t="s">
        <v>309</v>
      </c>
      <c r="X3749" s="135"/>
      <c r="Y3749" s="135"/>
      <c r="AA3749" s="135"/>
      <c r="AB3749" s="134"/>
      <c r="AC3749" s="135"/>
      <c r="AD3749" s="135"/>
      <c r="AH3749" s="135"/>
      <c r="AI3749" s="135"/>
    </row>
    <row r="3750" spans="1:35" ht="31.5">
      <c r="A3750" s="205">
        <v>3746</v>
      </c>
      <c r="B3750" s="206" t="s">
        <v>12674</v>
      </c>
      <c r="C3750" s="207" t="str">
        <f xml:space="preserve"> _xlfn.CONCAT(小韻資料表[[#This Row],[聲母拼音碼]],小韻資料表[[#This Row],[韻母拼音碼]],小韻資料表[[#This Row],[調號]])</f>
        <v>sip8</v>
      </c>
      <c r="D3750" s="206" t="s">
        <v>12675</v>
      </c>
      <c r="E3750" s="208" t="s">
        <v>1145</v>
      </c>
      <c r="F3750" s="205">
        <v>4</v>
      </c>
      <c r="G3750" s="209" t="s">
        <v>12676</v>
      </c>
      <c r="H3750" s="205">
        <f xml:space="preserve"> LEN(小韻資料表[[#This Row],[小韻字集]])</f>
        <v>16</v>
      </c>
      <c r="I3750" s="205" cm="1">
        <f t="array" ref="I3750" xml:space="preserve"> MATCH(TRUE, ISNUMBER( SEARCH( LEFT(小韻資料表[[#This Row],[切語]],1), 切語上字資料表[切語上字]) ), 0)</f>
        <v>25</v>
      </c>
      <c r="J3750" s="210" t="str" cm="1">
        <f t="array" ref="J3750" xml:space="preserve"> INDEX(切語上字資料表[聲母], 小韻資料表[[#This Row],[上字表識別號]])</f>
        <v>邪</v>
      </c>
      <c r="K3750" s="210" t="str" cm="1">
        <f t="array" ref="K3750" xml:space="preserve"> INDEX(切語上字資料表[聲母拼音碼], 小韻資料表[[#This Row],[上字表識別號]])</f>
        <v>s</v>
      </c>
      <c r="L3750" s="210" t="str" cm="1">
        <f t="array" ref="L3750" xml:space="preserve"> INDEX(切語上字資料表[清濁], 小韻資料表[[#This Row],[上字表識別號]])</f>
        <v>全濁</v>
      </c>
      <c r="M3750" s="223" t="str" cm="1">
        <f t="array" ref="M3750" xml:space="preserve"> INDEX(切語上字資料表[發送收], 小韻資料表[[#This Row],[上字表識別號]])</f>
        <v>送氣</v>
      </c>
      <c r="N3750" s="205" cm="1">
        <f t="array" ref="N3750" xml:space="preserve"> MATCH(TRUE, ISNUMBER( SEARCH( RIGHT(小韻資料表[[#This Row],[切語]],1), 切語下字資料表[切語下字]) ), 0)</f>
        <v>324</v>
      </c>
      <c r="O3750" s="207" t="str" cm="1">
        <f t="array" ref="O3750" xml:space="preserve"> INDEX(切語下字資料表[韻母], 小韻資料表[[#This Row],[下字表識別號]])</f>
        <v>緝開3</v>
      </c>
      <c r="P3750" s="207" t="str" cm="1">
        <f t="array" ref="P3750" xml:space="preserve"> INDEX(切語下字資料表[韻母拼音碼], 小韻資料表[[#This Row],[下字表識別號]])</f>
        <v>ip</v>
      </c>
      <c r="Q3750" s="210" t="str" cm="1">
        <f t="array" ref="Q3750" xml:space="preserve"> INDEX(設定表!$C$19:$C$23, INT( LEFT(小韻資料表[[#This Row],[目次編碼]],1) ))</f>
        <v>入</v>
      </c>
      <c r="R3750" s="210">
        <f xml:space="preserve">  INDEX(設定表!$C$8:$C$15, MATCH( (RIGHT(小韻資料表[[#This Row],[清濁]]) &amp; 小韻資料表[[#This Row],[調]]), 設定表!$B$8:$B$15, 0))</f>
        <v>8</v>
      </c>
      <c r="S3750" s="205" t="s">
        <v>309</v>
      </c>
      <c r="T3750" s="205" t="s">
        <v>309</v>
      </c>
      <c r="U3750" s="226" t="s">
        <v>309</v>
      </c>
      <c r="V3750" s="147" t="s">
        <v>309</v>
      </c>
      <c r="X3750" s="135"/>
      <c r="Y3750" s="135"/>
      <c r="AA3750" s="135"/>
      <c r="AB3750" s="134"/>
      <c r="AC3750" s="135"/>
      <c r="AD3750" s="135"/>
      <c r="AH3750" s="135"/>
      <c r="AI3750" s="135"/>
    </row>
    <row r="3751" spans="1:35" ht="31.5">
      <c r="A3751" s="205">
        <v>3747</v>
      </c>
      <c r="B3751" s="206" t="s">
        <v>12677</v>
      </c>
      <c r="C3751" s="207" t="str">
        <f xml:space="preserve"> _xlfn.CONCAT(小韻資料表[[#This Row],[聲母拼音碼]],小韻資料表[[#This Row],[韻母拼音碼]],小韻資料表[[#This Row],[調號]])</f>
        <v>cip8</v>
      </c>
      <c r="D3751" s="206" t="s">
        <v>12678</v>
      </c>
      <c r="E3751" s="208" t="s">
        <v>1145</v>
      </c>
      <c r="F3751" s="205">
        <v>5</v>
      </c>
      <c r="G3751" s="209" t="s">
        <v>12679</v>
      </c>
      <c r="H3751" s="205">
        <f xml:space="preserve"> LEN(小韻資料表[[#This Row],[小韻字集]])</f>
        <v>11</v>
      </c>
      <c r="I3751" s="205" cm="1">
        <f t="array" ref="I3751" xml:space="preserve"> MATCH(TRUE, ISNUMBER( SEARCH( LEFT(小韻資料表[[#This Row],[切語]],1), 切語上字資料表[切語上字]) ), 0)</f>
        <v>23</v>
      </c>
      <c r="J3751" s="210" t="str" cm="1">
        <f t="array" ref="J3751" xml:space="preserve"> INDEX(切語上字資料表[聲母], 小韻資料表[[#This Row],[上字表識別號]])</f>
        <v>從</v>
      </c>
      <c r="K3751" s="210" t="str" cm="1">
        <f t="array" ref="K3751" xml:space="preserve"> INDEX(切語上字資料表[聲母拼音碼], 小韻資料表[[#This Row],[上字表識別號]])</f>
        <v>c</v>
      </c>
      <c r="L3751" s="210" t="str" cm="1">
        <f t="array" ref="L3751" xml:space="preserve"> INDEX(切語上字資料表[清濁], 小韻資料表[[#This Row],[上字表識別號]])</f>
        <v>全濁</v>
      </c>
      <c r="M3751" s="223" cm="1">
        <f t="array" ref="M3751" xml:space="preserve"> INDEX(切語上字資料表[發送收], 小韻資料表[[#This Row],[上字表識別號]])</f>
        <v>0</v>
      </c>
      <c r="N3751" s="205" cm="1">
        <f t="array" ref="N3751" xml:space="preserve"> MATCH(TRUE, ISNUMBER( SEARCH( RIGHT(小韻資料表[[#This Row],[切語]],1), 切語下字資料表[切語下字]) ), 0)</f>
        <v>324</v>
      </c>
      <c r="O3751" s="207" t="str" cm="1">
        <f t="array" ref="O3751" xml:space="preserve"> INDEX(切語下字資料表[韻母], 小韻資料表[[#This Row],[下字表識別號]])</f>
        <v>緝開3</v>
      </c>
      <c r="P3751" s="207" t="str" cm="1">
        <f t="array" ref="P3751" xml:space="preserve"> INDEX(切語下字資料表[韻母拼音碼], 小韻資料表[[#This Row],[下字表識別號]])</f>
        <v>ip</v>
      </c>
      <c r="Q3751" s="210" t="str" cm="1">
        <f t="array" ref="Q3751" xml:space="preserve"> INDEX(設定表!$C$19:$C$23, INT( LEFT(小韻資料表[[#This Row],[目次編碼]],1) ))</f>
        <v>入</v>
      </c>
      <c r="R3751" s="210">
        <f xml:space="preserve">  INDEX(設定表!$C$8:$C$15, MATCH( (RIGHT(小韻資料表[[#This Row],[清濁]]) &amp; 小韻資料表[[#This Row],[調]]), 設定表!$B$8:$B$15, 0))</f>
        <v>8</v>
      </c>
      <c r="S3751" s="205" t="s">
        <v>309</v>
      </c>
      <c r="T3751" s="205" t="s">
        <v>309</v>
      </c>
      <c r="U3751" s="226" t="s">
        <v>309</v>
      </c>
      <c r="V3751" s="146" t="s">
        <v>309</v>
      </c>
      <c r="X3751" s="135"/>
      <c r="Y3751" s="135"/>
      <c r="AA3751" s="135"/>
      <c r="AB3751" s="134"/>
      <c r="AC3751" s="135"/>
      <c r="AD3751" s="135"/>
      <c r="AH3751" s="135"/>
      <c r="AI3751" s="135"/>
    </row>
    <row r="3752" spans="1:35" ht="31.5">
      <c r="A3752" s="205">
        <v>3748</v>
      </c>
      <c r="B3752" s="206" t="s">
        <v>12680</v>
      </c>
      <c r="C3752" s="207" t="str">
        <f xml:space="preserve"> _xlfn.CONCAT(小韻資料表[[#This Row],[聲母拼音碼]],小韻資料表[[#This Row],[韻母拼音碼]],小韻資料表[[#This Row],[調號]])</f>
        <v>jip8</v>
      </c>
      <c r="D3752" s="206" t="s">
        <v>296</v>
      </c>
      <c r="E3752" s="208" t="s">
        <v>1145</v>
      </c>
      <c r="F3752" s="205">
        <v>6</v>
      </c>
      <c r="G3752" s="209" t="s">
        <v>12681</v>
      </c>
      <c r="H3752" s="205">
        <f xml:space="preserve"> LEN(小韻資料表[[#This Row],[小韻字集]])</f>
        <v>2</v>
      </c>
      <c r="I3752" s="205" cm="1">
        <f t="array" ref="I3752" xml:space="preserve"> MATCH(TRUE, ISNUMBER( SEARCH( LEFT(小韻資料表[[#This Row],[切語]],1), 切語上字資料表[切語上字]) ), 0)</f>
        <v>41</v>
      </c>
      <c r="J3752" s="210" t="str" cm="1">
        <f t="array" ref="J3752" xml:space="preserve"> INDEX(切語上字資料表[聲母], 小韻資料表[[#This Row],[上字表識別號]])</f>
        <v>日</v>
      </c>
      <c r="K3752" s="210" t="str" cm="1">
        <f t="array" ref="K3752" xml:space="preserve"> INDEX(切語上字資料表[聲母拼音碼], 小韻資料表[[#This Row],[上字表識別號]])</f>
        <v>j</v>
      </c>
      <c r="L3752" s="210" t="str" cm="1">
        <f t="array" ref="L3752" xml:space="preserve"> INDEX(切語上字資料表[清濁], 小韻資料表[[#This Row],[上字表識別號]])</f>
        <v>次濁</v>
      </c>
      <c r="M3752" s="223" t="str" cm="1">
        <f t="array" ref="M3752" xml:space="preserve"> INDEX(切語上字資料表[發送收], 小韻資料表[[#This Row],[上字表識別號]])</f>
        <v>收聲</v>
      </c>
      <c r="N3752" s="205" cm="1">
        <f t="array" ref="N3752" xml:space="preserve"> MATCH(TRUE, ISNUMBER( SEARCH( RIGHT(小韻資料表[[#This Row],[切語]],1), 切語下字資料表[切語下字]) ), 0)</f>
        <v>324</v>
      </c>
      <c r="O3752" s="207" t="str" cm="1">
        <f t="array" ref="O3752" xml:space="preserve"> INDEX(切語下字資料表[韻母], 小韻資料表[[#This Row],[下字表識別號]])</f>
        <v>緝開3</v>
      </c>
      <c r="P3752" s="207" t="str" cm="1">
        <f t="array" ref="P3752" xml:space="preserve"> INDEX(切語下字資料表[韻母拼音碼], 小韻資料表[[#This Row],[下字表識別號]])</f>
        <v>ip</v>
      </c>
      <c r="Q3752" s="210" t="str" cm="1">
        <f t="array" ref="Q3752" xml:space="preserve"> INDEX(設定表!$C$19:$C$23, INT( LEFT(小韻資料表[[#This Row],[目次編碼]],1) ))</f>
        <v>入</v>
      </c>
      <c r="R3752" s="210">
        <f xml:space="preserve">  INDEX(設定表!$C$8:$C$15, MATCH( (RIGHT(小韻資料表[[#This Row],[清濁]]) &amp; 小韻資料表[[#This Row],[調]]), 設定表!$B$8:$B$15, 0))</f>
        <v>8</v>
      </c>
      <c r="S3752" s="205" t="s">
        <v>309</v>
      </c>
      <c r="T3752" s="205" t="s">
        <v>309</v>
      </c>
      <c r="U3752" s="226" t="s">
        <v>309</v>
      </c>
      <c r="V3752" s="147" t="s">
        <v>309</v>
      </c>
      <c r="X3752" s="135"/>
      <c r="Y3752" s="135"/>
      <c r="AA3752" s="135"/>
      <c r="AB3752" s="134"/>
      <c r="AC3752" s="135"/>
      <c r="AD3752" s="135"/>
      <c r="AH3752" s="135"/>
      <c r="AI3752" s="135"/>
    </row>
    <row r="3753" spans="1:35" ht="31.5">
      <c r="A3753" s="205">
        <v>3749</v>
      </c>
      <c r="B3753" s="206" t="s">
        <v>12682</v>
      </c>
      <c r="C3753" s="207" t="str">
        <f xml:space="preserve"> _xlfn.CONCAT(小韻資料表[[#This Row],[聲母拼音碼]],小韻資料表[[#This Row],[韻母拼音碼]],小韻資料表[[#This Row],[調號]])</f>
        <v>Øip4</v>
      </c>
      <c r="D3753" s="206" t="s">
        <v>12683</v>
      </c>
      <c r="E3753" s="208" t="s">
        <v>1145</v>
      </c>
      <c r="F3753" s="205">
        <v>7</v>
      </c>
      <c r="G3753" s="209" t="s">
        <v>12684</v>
      </c>
      <c r="H3753" s="205">
        <f xml:space="preserve"> LEN(小韻資料表[[#This Row],[小韻字集]])</f>
        <v>2</v>
      </c>
      <c r="I3753" s="205" cm="1">
        <f t="array" ref="I3753" xml:space="preserve"> MATCH(TRUE, ISNUMBER( SEARCH( LEFT(小韻資料表[[#This Row],[切語]],1), 切語上字資料表[切語上字]) ), 0)</f>
        <v>35</v>
      </c>
      <c r="J3753" s="210" t="str" cm="1">
        <f t="array" ref="J3753" xml:space="preserve"> INDEX(切語上字資料表[聲母], 小韻資料表[[#This Row],[上字表識別號]])</f>
        <v>影</v>
      </c>
      <c r="K3753" s="210" t="str" cm="1">
        <f t="array" ref="K3753" xml:space="preserve"> INDEX(切語上字資料表[聲母拼音碼], 小韻資料表[[#This Row],[上字表識別號]])</f>
        <v>Ø</v>
      </c>
      <c r="L3753" s="210" t="str" cm="1">
        <f t="array" ref="L3753" xml:space="preserve"> INDEX(切語上字資料表[清濁], 小韻資料表[[#This Row],[上字表識別號]])</f>
        <v>全清</v>
      </c>
      <c r="M3753" s="223" t="str" cm="1">
        <f t="array" ref="M3753" xml:space="preserve"> INDEX(切語上字資料表[發送收], 小韻資料表[[#This Row],[上字表識別號]])</f>
        <v>發聲</v>
      </c>
      <c r="N3753" s="205" cm="1">
        <f t="array" ref="N3753" xml:space="preserve"> MATCH(TRUE, ISNUMBER( SEARCH( RIGHT(小韻資料表[[#This Row],[切語]],1), 切語下字資料表[切語下字]) ), 0)</f>
        <v>324</v>
      </c>
      <c r="O3753" s="207" t="str" cm="1">
        <f t="array" ref="O3753" xml:space="preserve"> INDEX(切語下字資料表[韻母], 小韻資料表[[#This Row],[下字表識別號]])</f>
        <v>緝開3</v>
      </c>
      <c r="P3753" s="207" t="str" cm="1">
        <f t="array" ref="P3753" xml:space="preserve"> INDEX(切語下字資料表[韻母拼音碼], 小韻資料表[[#This Row],[下字表識別號]])</f>
        <v>ip</v>
      </c>
      <c r="Q3753" s="210" t="str" cm="1">
        <f t="array" ref="Q3753" xml:space="preserve"> INDEX(設定表!$C$19:$C$23, INT( LEFT(小韻資料表[[#This Row],[目次編碼]],1) ))</f>
        <v>入</v>
      </c>
      <c r="R3753" s="210">
        <f xml:space="preserve">  INDEX(設定表!$C$8:$C$15, MATCH( (RIGHT(小韻資料表[[#This Row],[清濁]]) &amp; 小韻資料表[[#This Row],[調]]), 設定表!$B$8:$B$15, 0))</f>
        <v>4</v>
      </c>
      <c r="S3753" s="205" t="s">
        <v>309</v>
      </c>
      <c r="T3753" s="205" t="s">
        <v>309</v>
      </c>
      <c r="U3753" s="226" t="s">
        <v>309</v>
      </c>
      <c r="V3753" s="146" t="s">
        <v>309</v>
      </c>
      <c r="X3753" s="135"/>
      <c r="Y3753" s="135"/>
      <c r="AA3753" s="135"/>
      <c r="AB3753" s="134"/>
      <c r="AC3753" s="135"/>
      <c r="AD3753" s="135"/>
      <c r="AH3753" s="135"/>
      <c r="AI3753" s="135"/>
    </row>
    <row r="3754" spans="1:35" ht="31.5">
      <c r="A3754" s="205">
        <v>3750</v>
      </c>
      <c r="B3754" s="206" t="s">
        <v>12685</v>
      </c>
      <c r="C3754" s="207" t="str">
        <f xml:space="preserve"> _xlfn.CONCAT(小韻資料表[[#This Row],[聲母拼音碼]],小韻資料表[[#This Row],[韻母拼音碼]],小韻資料表[[#This Row],[調號]])</f>
        <v>sip4</v>
      </c>
      <c r="D3754" s="206" t="s">
        <v>12686</v>
      </c>
      <c r="E3754" s="208" t="s">
        <v>1145</v>
      </c>
      <c r="F3754" s="205">
        <v>8</v>
      </c>
      <c r="G3754" s="209" t="s">
        <v>12687</v>
      </c>
      <c r="H3754" s="205">
        <f xml:space="preserve"> LEN(小韻資料表[[#This Row],[小韻字集]])</f>
        <v>3</v>
      </c>
      <c r="I3754" s="205" cm="1">
        <f t="array" ref="I3754" xml:space="preserve"> MATCH(TRUE, ISNUMBER( SEARCH( LEFT(小韻資料表[[#This Row],[切語]],1), 切語上字資料表[切語上字]) ), 0)</f>
        <v>33</v>
      </c>
      <c r="J3754" s="210" t="str" cm="1">
        <f t="array" ref="J3754" xml:space="preserve"> INDEX(切語上字資料表[聲母], 小韻資料表[[#This Row],[上字表識別號]])</f>
        <v>審</v>
      </c>
      <c r="K3754" s="210" t="str" cm="1">
        <f t="array" ref="K3754" xml:space="preserve"> INDEX(切語上字資料表[聲母拼音碼], 小韻資料表[[#This Row],[上字表識別號]])</f>
        <v>s</v>
      </c>
      <c r="L3754" s="210" t="str" cm="1">
        <f t="array" ref="L3754" xml:space="preserve"> INDEX(切語上字資料表[清濁], 小韻資料表[[#This Row],[上字表識別號]])</f>
        <v>全清</v>
      </c>
      <c r="M3754" s="223" t="str" cm="1">
        <f t="array" ref="M3754" xml:space="preserve"> INDEX(切語上字資料表[發送收], 小韻資料表[[#This Row],[上字表識別號]])</f>
        <v>送氣</v>
      </c>
      <c r="N3754" s="205" cm="1">
        <f t="array" ref="N3754" xml:space="preserve"> MATCH(TRUE, ISNUMBER( SEARCH( RIGHT(小韻資料表[[#This Row],[切語]],1), 切語下字資料表[切語下字]) ), 0)</f>
        <v>324</v>
      </c>
      <c r="O3754" s="207" t="str" cm="1">
        <f t="array" ref="O3754" xml:space="preserve"> INDEX(切語下字資料表[韻母], 小韻資料表[[#This Row],[下字表識別號]])</f>
        <v>緝開3</v>
      </c>
      <c r="P3754" s="207" t="str" cm="1">
        <f t="array" ref="P3754" xml:space="preserve"> INDEX(切語下字資料表[韻母拼音碼], 小韻資料表[[#This Row],[下字表識別號]])</f>
        <v>ip</v>
      </c>
      <c r="Q3754" s="210" t="str" cm="1">
        <f t="array" ref="Q3754" xml:space="preserve"> INDEX(設定表!$C$19:$C$23, INT( LEFT(小韻資料表[[#This Row],[目次編碼]],1) ))</f>
        <v>入</v>
      </c>
      <c r="R3754" s="210">
        <f xml:space="preserve">  INDEX(設定表!$C$8:$C$15, MATCH( (RIGHT(小韻資料表[[#This Row],[清濁]]) &amp; 小韻資料表[[#This Row],[調]]), 設定表!$B$8:$B$15, 0))</f>
        <v>4</v>
      </c>
      <c r="S3754" s="205" t="s">
        <v>309</v>
      </c>
      <c r="T3754" s="205" t="s">
        <v>309</v>
      </c>
      <c r="U3754" s="226" t="s">
        <v>309</v>
      </c>
      <c r="V3754" s="147" t="s">
        <v>309</v>
      </c>
      <c r="X3754" s="135"/>
      <c r="Y3754" s="135"/>
      <c r="AA3754" s="135"/>
      <c r="AB3754" s="134"/>
      <c r="AC3754" s="135"/>
      <c r="AD3754" s="135"/>
      <c r="AH3754" s="135"/>
      <c r="AI3754" s="135"/>
    </row>
    <row r="3755" spans="1:35" ht="31.5">
      <c r="A3755" s="205">
        <v>3751</v>
      </c>
      <c r="B3755" s="206" t="s">
        <v>12688</v>
      </c>
      <c r="C3755" s="207" t="str">
        <f xml:space="preserve"> _xlfn.CONCAT(小韻資料表[[#This Row],[聲母拼音碼]],小韻資料表[[#This Row],[韻母拼音碼]],小韻資料表[[#This Row],[調號]])</f>
        <v>cip4</v>
      </c>
      <c r="D3755" s="206" t="s">
        <v>12689</v>
      </c>
      <c r="E3755" s="208" t="s">
        <v>1145</v>
      </c>
      <c r="F3755" s="205">
        <v>9</v>
      </c>
      <c r="G3755" s="209" t="s">
        <v>12690</v>
      </c>
      <c r="H3755" s="205">
        <f xml:space="preserve"> LEN(小韻資料表[[#This Row],[小韻字集]])</f>
        <v>13</v>
      </c>
      <c r="I3755" s="205" cm="1">
        <f t="array" ref="I3755" xml:space="preserve"> MATCH(TRUE, ISNUMBER( SEARCH( LEFT(小韻資料表[[#This Row],[切語]],1), 切語上字資料表[切語上字]) ), 0)</f>
        <v>21</v>
      </c>
      <c r="J3755" s="210" t="str" cm="1">
        <f t="array" ref="J3755" xml:space="preserve"> INDEX(切語上字資料表[聲母], 小韻資料表[[#This Row],[上字表識別號]])</f>
        <v>精</v>
      </c>
      <c r="K3755" s="210" t="str" cm="1">
        <f t="array" ref="K3755" xml:space="preserve"> INDEX(切語上字資料表[聲母拼音碼], 小韻資料表[[#This Row],[上字表識別號]])</f>
        <v>c</v>
      </c>
      <c r="L3755" s="210" t="str" cm="1">
        <f t="array" ref="L3755" xml:space="preserve"> INDEX(切語上字資料表[清濁], 小韻資料表[[#This Row],[上字表識別號]])</f>
        <v>全清</v>
      </c>
      <c r="M3755" s="223" t="str" cm="1">
        <f t="array" ref="M3755" xml:space="preserve"> INDEX(切語上字資料表[發送收], 小韻資料表[[#This Row],[上字表識別號]])</f>
        <v>發聲</v>
      </c>
      <c r="N3755" s="205" cm="1">
        <f t="array" ref="N3755" xml:space="preserve"> MATCH(TRUE, ISNUMBER( SEARCH( RIGHT(小韻資料表[[#This Row],[切語]],1), 切語下字資料表[切語下字]) ), 0)</f>
        <v>324</v>
      </c>
      <c r="O3755" s="207" t="str" cm="1">
        <f t="array" ref="O3755" xml:space="preserve"> INDEX(切語下字資料表[韻母], 小韻資料表[[#This Row],[下字表識別號]])</f>
        <v>緝開3</v>
      </c>
      <c r="P3755" s="207" t="str" cm="1">
        <f t="array" ref="P3755" xml:space="preserve"> INDEX(切語下字資料表[韻母拼音碼], 小韻資料表[[#This Row],[下字表識別號]])</f>
        <v>ip</v>
      </c>
      <c r="Q3755" s="210" t="str" cm="1">
        <f t="array" ref="Q3755" xml:space="preserve"> INDEX(設定表!$C$19:$C$23, INT( LEFT(小韻資料表[[#This Row],[目次編碼]],1) ))</f>
        <v>入</v>
      </c>
      <c r="R3755" s="210">
        <f xml:space="preserve">  INDEX(設定表!$C$8:$C$15, MATCH( (RIGHT(小韻資料表[[#This Row],[清濁]]) &amp; 小韻資料表[[#This Row],[調]]), 設定表!$B$8:$B$15, 0))</f>
        <v>4</v>
      </c>
      <c r="S3755" s="205" t="s">
        <v>309</v>
      </c>
      <c r="T3755" s="205" t="s">
        <v>309</v>
      </c>
      <c r="U3755" s="226" t="s">
        <v>309</v>
      </c>
      <c r="V3755" s="146" t="s">
        <v>309</v>
      </c>
      <c r="X3755" s="135"/>
      <c r="Y3755" s="135"/>
      <c r="AA3755" s="135"/>
      <c r="AB3755" s="134"/>
      <c r="AC3755" s="135"/>
      <c r="AD3755" s="135"/>
      <c r="AH3755" s="135"/>
      <c r="AI3755" s="135"/>
    </row>
    <row r="3756" spans="1:35" ht="31.5">
      <c r="A3756" s="205">
        <v>3752</v>
      </c>
      <c r="B3756" s="206" t="s">
        <v>12691</v>
      </c>
      <c r="C3756" s="207" t="str">
        <f xml:space="preserve"> _xlfn.CONCAT(小韻資料表[[#This Row],[聲母拼音碼]],小韻資料表[[#This Row],[韻母拼音碼]],小韻資料表[[#This Row],[調號]])</f>
        <v>khip8</v>
      </c>
      <c r="D3756" s="206" t="s">
        <v>12692</v>
      </c>
      <c r="E3756" s="208" t="s">
        <v>1145</v>
      </c>
      <c r="F3756" s="205">
        <v>10</v>
      </c>
      <c r="G3756" s="209" t="s">
        <v>12693</v>
      </c>
      <c r="H3756" s="205">
        <f xml:space="preserve"> LEN(小韻資料表[[#This Row],[小韻字集]])</f>
        <v>9</v>
      </c>
      <c r="I3756" s="205" cm="1">
        <f t="array" ref="I3756" xml:space="preserve"> MATCH(TRUE, ISNUMBER( SEARCH( LEFT(小韻資料表[[#This Row],[切語]],1), 切語上字資料表[切語上字]) ), 0)</f>
        <v>3</v>
      </c>
      <c r="J3756" s="210" t="str" cm="1">
        <f t="array" ref="J3756" xml:space="preserve"> INDEX(切語上字資料表[聲母], 小韻資料表[[#This Row],[上字表識別號]])</f>
        <v>群</v>
      </c>
      <c r="K3756" s="210" t="str" cm="1">
        <f t="array" ref="K3756" xml:space="preserve"> INDEX(切語上字資料表[聲母拼音碼], 小韻資料表[[#This Row],[上字表識別號]])</f>
        <v>kh</v>
      </c>
      <c r="L3756" s="210" t="str" cm="1">
        <f t="array" ref="L3756" xml:space="preserve"> INDEX(切語上字資料表[清濁], 小韻資料表[[#This Row],[上字表識別號]])</f>
        <v>全濁</v>
      </c>
      <c r="M3756" s="223" cm="1">
        <f t="array" ref="M3756" xml:space="preserve"> INDEX(切語上字資料表[發送收], 小韻資料表[[#This Row],[上字表識別號]])</f>
        <v>0</v>
      </c>
      <c r="N3756" s="205" cm="1">
        <f t="array" ref="N3756" xml:space="preserve"> MATCH(TRUE, ISNUMBER( SEARCH( RIGHT(小韻資料表[[#This Row],[切語]],1), 切語下字資料表[切語下字]) ), 0)</f>
        <v>324</v>
      </c>
      <c r="O3756" s="207" t="str" cm="1">
        <f t="array" ref="O3756" xml:space="preserve"> INDEX(切語下字資料表[韻母], 小韻資料表[[#This Row],[下字表識別號]])</f>
        <v>緝開3</v>
      </c>
      <c r="P3756" s="207" t="str" cm="1">
        <f t="array" ref="P3756" xml:space="preserve"> INDEX(切語下字資料表[韻母拼音碼], 小韻資料表[[#This Row],[下字表識別號]])</f>
        <v>ip</v>
      </c>
      <c r="Q3756" s="210" t="str" cm="1">
        <f t="array" ref="Q3756" xml:space="preserve"> INDEX(設定表!$C$19:$C$23, INT( LEFT(小韻資料表[[#This Row],[目次編碼]],1) ))</f>
        <v>入</v>
      </c>
      <c r="R3756" s="210">
        <f xml:space="preserve">  INDEX(設定表!$C$8:$C$15, MATCH( (RIGHT(小韻資料表[[#This Row],[清濁]]) &amp; 小韻資料表[[#This Row],[調]]), 設定表!$B$8:$B$15, 0))</f>
        <v>8</v>
      </c>
      <c r="S3756" s="205" t="s">
        <v>309</v>
      </c>
      <c r="T3756" s="205" t="s">
        <v>309</v>
      </c>
      <c r="U3756" s="226" t="s">
        <v>309</v>
      </c>
      <c r="V3756" s="147" t="s">
        <v>309</v>
      </c>
      <c r="X3756" s="135"/>
      <c r="Y3756" s="135"/>
      <c r="AA3756" s="135"/>
      <c r="AB3756" s="134"/>
      <c r="AC3756" s="135"/>
      <c r="AD3756" s="135"/>
      <c r="AH3756" s="135"/>
      <c r="AI3756" s="135"/>
    </row>
    <row r="3757" spans="1:35" ht="31.5">
      <c r="A3757" s="205">
        <v>3753</v>
      </c>
      <c r="B3757" s="206" t="s">
        <v>12694</v>
      </c>
      <c r="C3757" s="207" t="str">
        <f xml:space="preserve"> _xlfn.CONCAT(小韻資料表[[#This Row],[聲母拼音碼]],小韻資料表[[#This Row],[韻母拼音碼]],小韻資料表[[#This Row],[調號]])</f>
        <v>tip8</v>
      </c>
      <c r="D3757" s="206" t="s">
        <v>12695</v>
      </c>
      <c r="E3757" s="208" t="s">
        <v>1145</v>
      </c>
      <c r="F3757" s="205">
        <v>11</v>
      </c>
      <c r="G3757" s="209" t="s">
        <v>12696</v>
      </c>
      <c r="H3757" s="205">
        <f xml:space="preserve"> LEN(小韻資料表[[#This Row],[小韻字集]])</f>
        <v>6</v>
      </c>
      <c r="I3757" s="205" cm="1">
        <f t="array" ref="I3757" xml:space="preserve"> MATCH(TRUE, ISNUMBER( SEARCH( LEFT(小韻資料表[[#This Row],[切語]],1), 切語上字資料表[切語上字]) ), 0)</f>
        <v>11</v>
      </c>
      <c r="J3757" s="210" t="str" cm="1">
        <f t="array" ref="J3757" xml:space="preserve"> INDEX(切語上字資料表[聲母], 小韻資料表[[#This Row],[上字表識別號]])</f>
        <v>澄</v>
      </c>
      <c r="K3757" s="210" t="str" cm="1">
        <f t="array" ref="K3757" xml:space="preserve"> INDEX(切語上字資料表[聲母拼音碼], 小韻資料表[[#This Row],[上字表識別號]])</f>
        <v>t</v>
      </c>
      <c r="L3757" s="210" t="str" cm="1">
        <f t="array" ref="L3757" xml:space="preserve"> INDEX(切語上字資料表[清濁], 小韻資料表[[#This Row],[上字表識別號]])</f>
        <v>全濁</v>
      </c>
      <c r="M3757" s="223" cm="1">
        <f t="array" ref="M3757" xml:space="preserve"> INDEX(切語上字資料表[發送收], 小韻資料表[[#This Row],[上字表識別號]])</f>
        <v>0</v>
      </c>
      <c r="N3757" s="205" cm="1">
        <f t="array" ref="N3757" xml:space="preserve"> MATCH(TRUE, ISNUMBER( SEARCH( RIGHT(小韻資料表[[#This Row],[切語]],1), 切語下字資料表[切語下字]) ), 0)</f>
        <v>324</v>
      </c>
      <c r="O3757" s="207" t="str" cm="1">
        <f t="array" ref="O3757" xml:space="preserve"> INDEX(切語下字資料表[韻母], 小韻資料表[[#This Row],[下字表識別號]])</f>
        <v>緝開3</v>
      </c>
      <c r="P3757" s="207" t="str" cm="1">
        <f t="array" ref="P3757" xml:space="preserve"> INDEX(切語下字資料表[韻母拼音碼], 小韻資料表[[#This Row],[下字表識別號]])</f>
        <v>ip</v>
      </c>
      <c r="Q3757" s="210" t="str" cm="1">
        <f t="array" ref="Q3757" xml:space="preserve"> INDEX(設定表!$C$19:$C$23, INT( LEFT(小韻資料表[[#This Row],[目次編碼]],1) ))</f>
        <v>入</v>
      </c>
      <c r="R3757" s="210">
        <f xml:space="preserve">  INDEX(設定表!$C$8:$C$15, MATCH( (RIGHT(小韻資料表[[#This Row],[清濁]]) &amp; 小韻資料表[[#This Row],[調]]), 設定表!$B$8:$B$15, 0))</f>
        <v>8</v>
      </c>
      <c r="S3757" s="205" t="s">
        <v>309</v>
      </c>
      <c r="T3757" s="205" t="s">
        <v>309</v>
      </c>
      <c r="U3757" s="226" t="s">
        <v>309</v>
      </c>
      <c r="V3757" s="146" t="s">
        <v>309</v>
      </c>
      <c r="X3757" s="135"/>
      <c r="Y3757" s="135"/>
      <c r="AA3757" s="135"/>
      <c r="AB3757" s="134"/>
      <c r="AC3757" s="135"/>
      <c r="AD3757" s="135"/>
      <c r="AH3757" s="135"/>
      <c r="AI3757" s="135"/>
    </row>
    <row r="3758" spans="1:35" ht="31.5">
      <c r="A3758" s="205">
        <v>3754</v>
      </c>
      <c r="B3758" s="206" t="s">
        <v>12697</v>
      </c>
      <c r="C3758" s="207" t="str">
        <f xml:space="preserve"> _xlfn.CONCAT(小韻資料表[[#This Row],[聲母拼音碼]],小韻資料表[[#This Row],[韻母拼音碼]],小韻資料表[[#This Row],[調號]])</f>
        <v>tip4</v>
      </c>
      <c r="D3758" s="206" t="s">
        <v>12698</v>
      </c>
      <c r="E3758" s="208" t="s">
        <v>1145</v>
      </c>
      <c r="F3758" s="205">
        <v>12</v>
      </c>
      <c r="G3758" s="209" t="s">
        <v>12699</v>
      </c>
      <c r="H3758" s="205">
        <f xml:space="preserve"> LEN(小韻資料表[[#This Row],[小韻字集]])</f>
        <v>7</v>
      </c>
      <c r="I3758" s="205" cm="1">
        <f t="array" ref="I3758" xml:space="preserve"> MATCH(TRUE, ISNUMBER( SEARCH( LEFT(小韻資料表[[#This Row],[切語]],1), 切語上字資料表[切語上字]) ), 0)</f>
        <v>9</v>
      </c>
      <c r="J3758" s="210" t="str" cm="1">
        <f t="array" ref="J3758" xml:space="preserve"> INDEX(切語上字資料表[聲母], 小韻資料表[[#This Row],[上字表識別號]])</f>
        <v>知</v>
      </c>
      <c r="K3758" s="210" t="str" cm="1">
        <f t="array" ref="K3758" xml:space="preserve"> INDEX(切語上字資料表[聲母拼音碼], 小韻資料表[[#This Row],[上字表識別號]])</f>
        <v>t</v>
      </c>
      <c r="L3758" s="210" t="str" cm="1">
        <f t="array" ref="L3758" xml:space="preserve"> INDEX(切語上字資料表[清濁], 小韻資料表[[#This Row],[上字表識別號]])</f>
        <v>全清</v>
      </c>
      <c r="M3758" s="223" t="str" cm="1">
        <f t="array" ref="M3758" xml:space="preserve"> INDEX(切語上字資料表[發送收], 小韻資料表[[#This Row],[上字表識別號]])</f>
        <v>發聲</v>
      </c>
      <c r="N3758" s="205" cm="1">
        <f t="array" ref="N3758" xml:space="preserve"> MATCH(TRUE, ISNUMBER( SEARCH( RIGHT(小韻資料表[[#This Row],[切語]],1), 切語下字資料表[切語下字]) ), 0)</f>
        <v>324</v>
      </c>
      <c r="O3758" s="207" t="str" cm="1">
        <f t="array" ref="O3758" xml:space="preserve"> INDEX(切語下字資料表[韻母], 小韻資料表[[#This Row],[下字表識別號]])</f>
        <v>緝開3</v>
      </c>
      <c r="P3758" s="207" t="str" cm="1">
        <f t="array" ref="P3758" xml:space="preserve"> INDEX(切語下字資料表[韻母拼音碼], 小韻資料表[[#This Row],[下字表識別號]])</f>
        <v>ip</v>
      </c>
      <c r="Q3758" s="210" t="str" cm="1">
        <f t="array" ref="Q3758" xml:space="preserve"> INDEX(設定表!$C$19:$C$23, INT( LEFT(小韻資料表[[#This Row],[目次編碼]],1) ))</f>
        <v>入</v>
      </c>
      <c r="R3758" s="210">
        <f xml:space="preserve">  INDEX(設定表!$C$8:$C$15, MATCH( (RIGHT(小韻資料表[[#This Row],[清濁]]) &amp; 小韻資料表[[#This Row],[調]]), 設定表!$B$8:$B$15, 0))</f>
        <v>4</v>
      </c>
      <c r="S3758" s="205" t="s">
        <v>309</v>
      </c>
      <c r="T3758" s="205" t="s">
        <v>309</v>
      </c>
      <c r="U3758" s="226" t="s">
        <v>309</v>
      </c>
      <c r="V3758" s="147" t="s">
        <v>309</v>
      </c>
      <c r="X3758" s="135"/>
      <c r="Y3758" s="135"/>
      <c r="AA3758" s="135"/>
      <c r="AB3758" s="134"/>
      <c r="AC3758" s="135"/>
      <c r="AD3758" s="135"/>
      <c r="AH3758" s="135"/>
      <c r="AI3758" s="135"/>
    </row>
    <row r="3759" spans="1:35" ht="31.5">
      <c r="A3759" s="205">
        <v>3755</v>
      </c>
      <c r="B3759" s="206" t="s">
        <v>12700</v>
      </c>
      <c r="C3759" s="207" t="str">
        <f xml:space="preserve"> _xlfn.CONCAT(小韻資料表[[#This Row],[聲母拼音碼]],小韻資料表[[#This Row],[韻母拼音碼]],小韻資料表[[#This Row],[調號]])</f>
        <v>lip8</v>
      </c>
      <c r="D3759" s="206" t="s">
        <v>12701</v>
      </c>
      <c r="E3759" s="208" t="s">
        <v>1145</v>
      </c>
      <c r="F3759" s="205">
        <v>13</v>
      </c>
      <c r="G3759" s="209" t="s">
        <v>12702</v>
      </c>
      <c r="H3759" s="205">
        <f xml:space="preserve"> LEN(小韻資料表[[#This Row],[小韻字集]])</f>
        <v>9</v>
      </c>
      <c r="I3759" s="205" cm="1">
        <f t="array" ref="I3759" xml:space="preserve"> MATCH(TRUE, ISNUMBER( SEARCH( LEFT(小韻資料表[[#This Row],[切語]],1), 切語上字資料表[切語上字]) ), 0)</f>
        <v>40</v>
      </c>
      <c r="J3759" s="210" t="str" cm="1">
        <f t="array" ref="J3759" xml:space="preserve"> INDEX(切語上字資料表[聲母], 小韻資料表[[#This Row],[上字表識別號]])</f>
        <v>來</v>
      </c>
      <c r="K3759" s="210" t="str" cm="1">
        <f t="array" ref="K3759" xml:space="preserve"> INDEX(切語上字資料表[聲母拼音碼], 小韻資料表[[#This Row],[上字表識別號]])</f>
        <v>l</v>
      </c>
      <c r="L3759" s="210" t="str" cm="1">
        <f t="array" ref="L3759" xml:space="preserve"> INDEX(切語上字資料表[清濁], 小韻資料表[[#This Row],[上字表識別號]])</f>
        <v>次濁</v>
      </c>
      <c r="M3759" s="223" t="str" cm="1">
        <f t="array" ref="M3759" xml:space="preserve"> INDEX(切語上字資料表[發送收], 小韻資料表[[#This Row],[上字表識別號]])</f>
        <v>收聲</v>
      </c>
      <c r="N3759" s="205" cm="1">
        <f t="array" ref="N3759" xml:space="preserve"> MATCH(TRUE, ISNUMBER( SEARCH( RIGHT(小韻資料表[[#This Row],[切語]],1), 切語下字資料表[切語下字]) ), 0)</f>
        <v>324</v>
      </c>
      <c r="O3759" s="207" t="str" cm="1">
        <f t="array" ref="O3759" xml:space="preserve"> INDEX(切語下字資料表[韻母], 小韻資料表[[#This Row],[下字表識別號]])</f>
        <v>緝開3</v>
      </c>
      <c r="P3759" s="207" t="str" cm="1">
        <f t="array" ref="P3759" xml:space="preserve"> INDEX(切語下字資料表[韻母拼音碼], 小韻資料表[[#This Row],[下字表識別號]])</f>
        <v>ip</v>
      </c>
      <c r="Q3759" s="210" t="str" cm="1">
        <f t="array" ref="Q3759" xml:space="preserve"> INDEX(設定表!$C$19:$C$23, INT( LEFT(小韻資料表[[#This Row],[目次編碼]],1) ))</f>
        <v>入</v>
      </c>
      <c r="R3759" s="210">
        <f xml:space="preserve">  INDEX(設定表!$C$8:$C$15, MATCH( (RIGHT(小韻資料表[[#This Row],[清濁]]) &amp; 小韻資料表[[#This Row],[調]]), 設定表!$B$8:$B$15, 0))</f>
        <v>8</v>
      </c>
      <c r="S3759" s="205" t="s">
        <v>309</v>
      </c>
      <c r="T3759" s="205" t="s">
        <v>309</v>
      </c>
      <c r="U3759" s="226" t="s">
        <v>309</v>
      </c>
      <c r="V3759" s="146" t="s">
        <v>309</v>
      </c>
      <c r="X3759" s="135"/>
      <c r="Y3759" s="135"/>
      <c r="AA3759" s="135"/>
      <c r="AB3759" s="134"/>
      <c r="AC3759" s="135"/>
      <c r="AD3759" s="135"/>
      <c r="AH3759" s="135"/>
      <c r="AI3759" s="135"/>
    </row>
    <row r="3760" spans="1:35" ht="31.5">
      <c r="A3760" s="205">
        <v>3756</v>
      </c>
      <c r="B3760" s="206" t="s">
        <v>12703</v>
      </c>
      <c r="C3760" s="207" t="str">
        <f xml:space="preserve"> _xlfn.CONCAT(小韻資料表[[#This Row],[聲母拼音碼]],小韻資料表[[#This Row],[韻母拼音碼]],小韻資料表[[#This Row],[調號]])</f>
        <v>kip4</v>
      </c>
      <c r="D3760" s="206" t="s">
        <v>12704</v>
      </c>
      <c r="E3760" s="208" t="s">
        <v>1145</v>
      </c>
      <c r="F3760" s="205">
        <v>14</v>
      </c>
      <c r="G3760" s="209" t="s">
        <v>12705</v>
      </c>
      <c r="H3760" s="205">
        <f xml:space="preserve"> LEN(小韻資料表[[#This Row],[小韻字集]])</f>
        <v>13</v>
      </c>
      <c r="I3760" s="205" cm="1">
        <f t="array" ref="I3760" xml:space="preserve"> MATCH(TRUE, ISNUMBER( SEARCH( LEFT(小韻資料表[[#This Row],[切語]],1), 切語上字資料表[切語上字]) ), 0)</f>
        <v>1</v>
      </c>
      <c r="J3760" s="210" t="str" cm="1">
        <f t="array" ref="J3760" xml:space="preserve"> INDEX(切語上字資料表[聲母], 小韻資料表[[#This Row],[上字表識別號]])</f>
        <v>見</v>
      </c>
      <c r="K3760" s="210" t="str" cm="1">
        <f t="array" ref="K3760" xml:space="preserve"> INDEX(切語上字資料表[聲母拼音碼], 小韻資料表[[#This Row],[上字表識別號]])</f>
        <v>k</v>
      </c>
      <c r="L3760" s="210" t="str" cm="1">
        <f t="array" ref="L3760" xml:space="preserve"> INDEX(切語上字資料表[清濁], 小韻資料表[[#This Row],[上字表識別號]])</f>
        <v>全清</v>
      </c>
      <c r="M3760" s="223" t="str" cm="1">
        <f t="array" ref="M3760" xml:space="preserve"> INDEX(切語上字資料表[發送收], 小韻資料表[[#This Row],[上字表識別號]])</f>
        <v>發聲</v>
      </c>
      <c r="N3760" s="205" cm="1">
        <f t="array" ref="N3760" xml:space="preserve"> MATCH(TRUE, ISNUMBER( SEARCH( RIGHT(小韻資料表[[#This Row],[切語]],1), 切語下字資料表[切語下字]) ), 0)</f>
        <v>324</v>
      </c>
      <c r="O3760" s="207" t="str" cm="1">
        <f t="array" ref="O3760" xml:space="preserve"> INDEX(切語下字資料表[韻母], 小韻資料表[[#This Row],[下字表識別號]])</f>
        <v>緝開3</v>
      </c>
      <c r="P3760" s="207" t="str" cm="1">
        <f t="array" ref="P3760" xml:space="preserve"> INDEX(切語下字資料表[韻母拼音碼], 小韻資料表[[#This Row],[下字表識別號]])</f>
        <v>ip</v>
      </c>
      <c r="Q3760" s="210" t="str" cm="1">
        <f t="array" ref="Q3760" xml:space="preserve"> INDEX(設定表!$C$19:$C$23, INT( LEFT(小韻資料表[[#This Row],[目次編碼]],1) ))</f>
        <v>入</v>
      </c>
      <c r="R3760" s="210">
        <f xml:space="preserve">  INDEX(設定表!$C$8:$C$15, MATCH( (RIGHT(小韻資料表[[#This Row],[清濁]]) &amp; 小韻資料表[[#This Row],[調]]), 設定表!$B$8:$B$15, 0))</f>
        <v>4</v>
      </c>
      <c r="S3760" s="205" t="s">
        <v>309</v>
      </c>
      <c r="T3760" s="205" t="s">
        <v>309</v>
      </c>
      <c r="U3760" s="226" t="s">
        <v>309</v>
      </c>
      <c r="V3760" s="147" t="s">
        <v>309</v>
      </c>
      <c r="X3760" s="135"/>
      <c r="Y3760" s="135"/>
      <c r="AA3760" s="135"/>
      <c r="AB3760" s="134"/>
      <c r="AC3760" s="135"/>
      <c r="AD3760" s="135"/>
      <c r="AH3760" s="135"/>
      <c r="AI3760" s="135"/>
    </row>
    <row r="3761" spans="1:35" ht="31.5">
      <c r="A3761" s="205">
        <v>3757</v>
      </c>
      <c r="B3761" s="206" t="s">
        <v>12706</v>
      </c>
      <c r="C3761" s="207" t="str">
        <f xml:space="preserve"> _xlfn.CONCAT(小韻資料表[[#This Row],[聲母拼音碼]],小韻資料表[[#This Row],[韻母拼音碼]],小韻資料表[[#This Row],[調號]])</f>
        <v>gip8</v>
      </c>
      <c r="D3761" s="206" t="s">
        <v>12707</v>
      </c>
      <c r="E3761" s="208" t="s">
        <v>1145</v>
      </c>
      <c r="F3761" s="205">
        <v>15</v>
      </c>
      <c r="G3761" s="209" t="s">
        <v>12708</v>
      </c>
      <c r="H3761" s="205">
        <f xml:space="preserve"> LEN(小韻資料表[[#This Row],[小韻字集]])</f>
        <v>2</v>
      </c>
      <c r="I3761" s="205" cm="1">
        <f t="array" ref="I3761" xml:space="preserve"> MATCH(TRUE, ISNUMBER( SEARCH( LEFT(小韻資料表[[#This Row],[切語]],1), 切語上字資料表[切語上字]) ), 0)</f>
        <v>4</v>
      </c>
      <c r="J3761" s="210" t="str" cm="1">
        <f t="array" ref="J3761" xml:space="preserve"> INDEX(切語上字資料表[聲母], 小韻資料表[[#This Row],[上字表識別號]])</f>
        <v>疑</v>
      </c>
      <c r="K3761" s="210" t="str" cm="1">
        <f t="array" ref="K3761" xml:space="preserve"> INDEX(切語上字資料表[聲母拼音碼], 小韻資料表[[#This Row],[上字表識別號]])</f>
        <v>g</v>
      </c>
      <c r="L3761" s="210" t="str" cm="1">
        <f t="array" ref="L3761" xml:space="preserve"> INDEX(切語上字資料表[清濁], 小韻資料表[[#This Row],[上字表識別號]])</f>
        <v>次濁</v>
      </c>
      <c r="M3761" s="223" t="str" cm="1">
        <f t="array" ref="M3761" xml:space="preserve"> INDEX(切語上字資料表[發送收], 小韻資料表[[#This Row],[上字表識別號]])</f>
        <v>收聲</v>
      </c>
      <c r="N3761" s="205" cm="1">
        <f t="array" ref="N3761" xml:space="preserve"> MATCH(TRUE, ISNUMBER( SEARCH( RIGHT(小韻資料表[[#This Row],[切語]],1), 切語下字資料表[切語下字]) ), 0)</f>
        <v>324</v>
      </c>
      <c r="O3761" s="207" t="str" cm="1">
        <f t="array" ref="O3761" xml:space="preserve"> INDEX(切語下字資料表[韻母], 小韻資料表[[#This Row],[下字表識別號]])</f>
        <v>緝開3</v>
      </c>
      <c r="P3761" s="207" t="str" cm="1">
        <f t="array" ref="P3761" xml:space="preserve"> INDEX(切語下字資料表[韻母拼音碼], 小韻資料表[[#This Row],[下字表識別號]])</f>
        <v>ip</v>
      </c>
      <c r="Q3761" s="210" t="str" cm="1">
        <f t="array" ref="Q3761" xml:space="preserve"> INDEX(設定表!$C$19:$C$23, INT( LEFT(小韻資料表[[#This Row],[目次編碼]],1) ))</f>
        <v>入</v>
      </c>
      <c r="R3761" s="210">
        <f xml:space="preserve">  INDEX(設定表!$C$8:$C$15, MATCH( (RIGHT(小韻資料表[[#This Row],[清濁]]) &amp; 小韻資料表[[#This Row],[調]]), 設定表!$B$8:$B$15, 0))</f>
        <v>8</v>
      </c>
      <c r="S3761" s="205" t="s">
        <v>309</v>
      </c>
      <c r="T3761" s="205" t="s">
        <v>309</v>
      </c>
      <c r="U3761" s="226" t="s">
        <v>309</v>
      </c>
      <c r="V3761" s="146" t="s">
        <v>309</v>
      </c>
      <c r="X3761" s="135"/>
      <c r="Y3761" s="135"/>
      <c r="AA3761" s="135"/>
      <c r="AB3761" s="134"/>
      <c r="AC3761" s="135"/>
      <c r="AD3761" s="135"/>
      <c r="AH3761" s="135"/>
      <c r="AI3761" s="135"/>
    </row>
    <row r="3762" spans="1:35" ht="31.5">
      <c r="A3762" s="205">
        <v>3758</v>
      </c>
      <c r="B3762" s="206" t="s">
        <v>12709</v>
      </c>
      <c r="C3762" s="207" t="str">
        <f xml:space="preserve"> _xlfn.CONCAT(小韻資料表[[#This Row],[聲母拼音碼]],小韻資料表[[#This Row],[韻母拼音碼]],小韻資料表[[#This Row],[調號]])</f>
        <v>khip4</v>
      </c>
      <c r="D3762" s="206" t="s">
        <v>12710</v>
      </c>
      <c r="E3762" s="208" t="s">
        <v>1145</v>
      </c>
      <c r="F3762" s="205">
        <v>16</v>
      </c>
      <c r="G3762" s="209" t="s">
        <v>12711</v>
      </c>
      <c r="H3762" s="205">
        <f xml:space="preserve"> LEN(小韻資料表[[#This Row],[小韻字集]])</f>
        <v>3</v>
      </c>
      <c r="I3762" s="205" cm="1">
        <f t="array" ref="I3762" xml:space="preserve"> MATCH(TRUE, ISNUMBER( SEARCH( LEFT(小韻資料表[[#This Row],[切語]],1), 切語上字資料表[切語上字]) ), 0)</f>
        <v>2</v>
      </c>
      <c r="J3762" s="210" t="str" cm="1">
        <f t="array" ref="J3762" xml:space="preserve"> INDEX(切語上字資料表[聲母], 小韻資料表[[#This Row],[上字表識別號]])</f>
        <v>溪</v>
      </c>
      <c r="K3762" s="210" t="str" cm="1">
        <f t="array" ref="K3762" xml:space="preserve"> INDEX(切語上字資料表[聲母拼音碼], 小韻資料表[[#This Row],[上字表識別號]])</f>
        <v>kh</v>
      </c>
      <c r="L3762" s="210" t="str" cm="1">
        <f t="array" ref="L3762" xml:space="preserve"> INDEX(切語上字資料表[清濁], 小韻資料表[[#This Row],[上字表識別號]])</f>
        <v>次清</v>
      </c>
      <c r="M3762" s="223" t="str" cm="1">
        <f t="array" ref="M3762" xml:space="preserve"> INDEX(切語上字資料表[發送收], 小韻資料表[[#This Row],[上字表識別號]])</f>
        <v>送氣</v>
      </c>
      <c r="N3762" s="205" cm="1">
        <f t="array" ref="N3762" xml:space="preserve"> MATCH(TRUE, ISNUMBER( SEARCH( RIGHT(小韻資料表[[#This Row],[切語]],1), 切語下字資料表[切語下字]) ), 0)</f>
        <v>324</v>
      </c>
      <c r="O3762" s="207" t="str" cm="1">
        <f t="array" ref="O3762" xml:space="preserve"> INDEX(切語下字資料表[韻母], 小韻資料表[[#This Row],[下字表識別號]])</f>
        <v>緝開3</v>
      </c>
      <c r="P3762" s="207" t="str" cm="1">
        <f t="array" ref="P3762" xml:space="preserve"> INDEX(切語下字資料表[韻母拼音碼], 小韻資料表[[#This Row],[下字表識別號]])</f>
        <v>ip</v>
      </c>
      <c r="Q3762" s="210" t="str" cm="1">
        <f t="array" ref="Q3762" xml:space="preserve"> INDEX(設定表!$C$19:$C$23, INT( LEFT(小韻資料表[[#This Row],[目次編碼]],1) ))</f>
        <v>入</v>
      </c>
      <c r="R3762" s="210">
        <f xml:space="preserve">  INDEX(設定表!$C$8:$C$15, MATCH( (RIGHT(小韻資料表[[#This Row],[清濁]]) &amp; 小韻資料表[[#This Row],[調]]), 設定表!$B$8:$B$15, 0))</f>
        <v>4</v>
      </c>
      <c r="S3762" s="205" t="s">
        <v>309</v>
      </c>
      <c r="T3762" s="205" t="s">
        <v>309</v>
      </c>
      <c r="U3762" s="226" t="s">
        <v>309</v>
      </c>
      <c r="V3762" s="147" t="s">
        <v>309</v>
      </c>
      <c r="X3762" s="135"/>
      <c r="Y3762" s="135"/>
      <c r="AA3762" s="135"/>
      <c r="AB3762" s="134"/>
      <c r="AC3762" s="135"/>
      <c r="AD3762" s="135"/>
      <c r="AH3762" s="135"/>
      <c r="AI3762" s="135"/>
    </row>
    <row r="3763" spans="1:35" ht="31.5">
      <c r="A3763" s="205">
        <v>3759</v>
      </c>
      <c r="B3763" s="206" t="s">
        <v>12712</v>
      </c>
      <c r="C3763" s="207" t="str">
        <f xml:space="preserve"> _xlfn.CONCAT(小韻資料表[[#This Row],[聲母拼音碼]],小韻資料表[[#This Row],[韻母拼音碼]],小韻資料表[[#This Row],[調號]])</f>
        <v>sip4</v>
      </c>
      <c r="D3763" s="206" t="s">
        <v>12713</v>
      </c>
      <c r="E3763" s="208" t="s">
        <v>1145</v>
      </c>
      <c r="F3763" s="205">
        <v>17</v>
      </c>
      <c r="G3763" s="209" t="s">
        <v>12714</v>
      </c>
      <c r="H3763" s="205">
        <f xml:space="preserve"> LEN(小韻資料表[[#This Row],[小韻字集]])</f>
        <v>7</v>
      </c>
      <c r="I3763" s="205" cm="1">
        <f t="array" ref="I3763" xml:space="preserve"> MATCH(TRUE, ISNUMBER( SEARCH( LEFT(小韻資料表[[#This Row],[切語]],1), 切語上字資料表[切語上字]) ), 0)</f>
        <v>24</v>
      </c>
      <c r="J3763" s="210" t="str" cm="1">
        <f t="array" ref="J3763" xml:space="preserve"> INDEX(切語上字資料表[聲母], 小韻資料表[[#This Row],[上字表識別號]])</f>
        <v>心</v>
      </c>
      <c r="K3763" s="210" t="str" cm="1">
        <f t="array" ref="K3763" xml:space="preserve"> INDEX(切語上字資料表[聲母拼音碼], 小韻資料表[[#This Row],[上字表識別號]])</f>
        <v>s</v>
      </c>
      <c r="L3763" s="210" t="str" cm="1">
        <f t="array" ref="L3763" xml:space="preserve"> INDEX(切語上字資料表[清濁], 小韻資料表[[#This Row],[上字表識別號]])</f>
        <v>全清</v>
      </c>
      <c r="M3763" s="223" t="str" cm="1">
        <f t="array" ref="M3763" xml:space="preserve"> INDEX(切語上字資料表[發送收], 小韻資料表[[#This Row],[上字表識別號]])</f>
        <v>送氣</v>
      </c>
      <c r="N3763" s="205" cm="1">
        <f t="array" ref="N3763" xml:space="preserve"> MATCH(TRUE, ISNUMBER( SEARCH( RIGHT(小韻資料表[[#This Row],[切語]],1), 切語下字資料表[切語下字]) ), 0)</f>
        <v>324</v>
      </c>
      <c r="O3763" s="207" t="str" cm="1">
        <f t="array" ref="O3763" xml:space="preserve"> INDEX(切語下字資料表[韻母], 小韻資料表[[#This Row],[下字表識別號]])</f>
        <v>緝開3</v>
      </c>
      <c r="P3763" s="207" t="str" cm="1">
        <f t="array" ref="P3763" xml:space="preserve"> INDEX(切語下字資料表[韻母拼音碼], 小韻資料表[[#This Row],[下字表識別號]])</f>
        <v>ip</v>
      </c>
      <c r="Q3763" s="210" t="str" cm="1">
        <f t="array" ref="Q3763" xml:space="preserve"> INDEX(設定表!$C$19:$C$23, INT( LEFT(小韻資料表[[#This Row],[目次編碼]],1) ))</f>
        <v>入</v>
      </c>
      <c r="R3763" s="210">
        <f xml:space="preserve">  INDEX(設定表!$C$8:$C$15, MATCH( (RIGHT(小韻資料表[[#This Row],[清濁]]) &amp; 小韻資料表[[#This Row],[調]]), 設定表!$B$8:$B$15, 0))</f>
        <v>4</v>
      </c>
      <c r="S3763" s="205" t="s">
        <v>309</v>
      </c>
      <c r="T3763" s="205" t="s">
        <v>309</v>
      </c>
      <c r="U3763" s="226" t="s">
        <v>309</v>
      </c>
      <c r="V3763" s="146" t="s">
        <v>309</v>
      </c>
      <c r="X3763" s="135"/>
      <c r="Y3763" s="135"/>
      <c r="AA3763" s="135"/>
      <c r="AB3763" s="134"/>
      <c r="AC3763" s="135"/>
      <c r="AD3763" s="135"/>
      <c r="AH3763" s="135"/>
      <c r="AI3763" s="135"/>
    </row>
    <row r="3764" spans="1:35" ht="31.5">
      <c r="A3764" s="205">
        <v>3760</v>
      </c>
      <c r="B3764" s="206" t="s">
        <v>12715</v>
      </c>
      <c r="C3764" s="207" t="str">
        <f xml:space="preserve"> _xlfn.CONCAT(小韻資料表[[#This Row],[聲母拼音碼]],小韻資料表[[#This Row],[韻母拼音碼]],小韻資料表[[#This Row],[調號]])</f>
        <v>sip4</v>
      </c>
      <c r="D3764" s="206" t="s">
        <v>12716</v>
      </c>
      <c r="E3764" s="208" t="s">
        <v>1145</v>
      </c>
      <c r="F3764" s="205">
        <v>18</v>
      </c>
      <c r="G3764" s="209" t="s">
        <v>12717</v>
      </c>
      <c r="H3764" s="205">
        <f xml:space="preserve"> LEN(小韻資料表[[#This Row],[小韻字集]])</f>
        <v>8</v>
      </c>
      <c r="I3764" s="205" cm="1">
        <f t="array" ref="I3764" xml:space="preserve"> MATCH(TRUE, ISNUMBER( SEARCH( LEFT(小韻資料表[[#This Row],[切語]],1), 切語上字資料表[切語上字]) ), 0)</f>
        <v>29</v>
      </c>
      <c r="J3764" s="210" t="str" cm="1">
        <f t="array" ref="J3764" xml:space="preserve"> INDEX(切語上字資料表[聲母], 小韻資料表[[#This Row],[上字表識別號]])</f>
        <v>疏</v>
      </c>
      <c r="K3764" s="210" t="str" cm="1">
        <f t="array" ref="K3764" xml:space="preserve"> INDEX(切語上字資料表[聲母拼音碼], 小韻資料表[[#This Row],[上字表識別號]])</f>
        <v>s</v>
      </c>
      <c r="L3764" s="210" t="str" cm="1">
        <f t="array" ref="L3764" xml:space="preserve"> INDEX(切語上字資料表[清濁], 小韻資料表[[#This Row],[上字表識別號]])</f>
        <v>全清</v>
      </c>
      <c r="M3764" s="223" t="str" cm="1">
        <f t="array" ref="M3764" xml:space="preserve"> INDEX(切語上字資料表[發送收], 小韻資料表[[#This Row],[上字表識別號]])</f>
        <v>發聲</v>
      </c>
      <c r="N3764" s="205" cm="1">
        <f t="array" ref="N3764" xml:space="preserve"> MATCH(TRUE, ISNUMBER( SEARCH( RIGHT(小韻資料表[[#This Row],[切語]],1), 切語下字資料表[切語下字]) ), 0)</f>
        <v>324</v>
      </c>
      <c r="O3764" s="207" t="str" cm="1">
        <f t="array" ref="O3764" xml:space="preserve"> INDEX(切語下字資料表[韻母], 小韻資料表[[#This Row],[下字表識別號]])</f>
        <v>緝開3</v>
      </c>
      <c r="P3764" s="207" t="str" cm="1">
        <f t="array" ref="P3764" xml:space="preserve"> INDEX(切語下字資料表[韻母拼音碼], 小韻資料表[[#This Row],[下字表識別號]])</f>
        <v>ip</v>
      </c>
      <c r="Q3764" s="210" t="str" cm="1">
        <f t="array" ref="Q3764" xml:space="preserve"> INDEX(設定表!$C$19:$C$23, INT( LEFT(小韻資料表[[#This Row],[目次編碼]],1) ))</f>
        <v>入</v>
      </c>
      <c r="R3764" s="210">
        <f xml:space="preserve">  INDEX(設定表!$C$8:$C$15, MATCH( (RIGHT(小韻資料表[[#This Row],[清濁]]) &amp; 小韻資料表[[#This Row],[調]]), 設定表!$B$8:$B$15, 0))</f>
        <v>4</v>
      </c>
      <c r="S3764" s="205" t="s">
        <v>309</v>
      </c>
      <c r="T3764" s="205" t="s">
        <v>309</v>
      </c>
      <c r="U3764" s="226" t="s">
        <v>309</v>
      </c>
      <c r="V3764" s="147" t="s">
        <v>309</v>
      </c>
      <c r="X3764" s="135"/>
      <c r="Y3764" s="135"/>
      <c r="AA3764" s="135"/>
      <c r="AB3764" s="134"/>
      <c r="AC3764" s="135"/>
      <c r="AD3764" s="135"/>
      <c r="AH3764" s="135"/>
      <c r="AI3764" s="135"/>
    </row>
    <row r="3765" spans="1:35" ht="31.5">
      <c r="A3765" s="205">
        <v>3761</v>
      </c>
      <c r="B3765" s="206" t="s">
        <v>12718</v>
      </c>
      <c r="C3765" s="207" t="str">
        <f xml:space="preserve"> _xlfn.CONCAT(小韻資料表[[#This Row],[聲母拼音碼]],小韻資料表[[#This Row],[韻母拼音碼]],小韻資料表[[#This Row],[調號]])</f>
        <v>hip4</v>
      </c>
      <c r="D3765" s="206" t="s">
        <v>12719</v>
      </c>
      <c r="E3765" s="208" t="s">
        <v>1145</v>
      </c>
      <c r="F3765" s="205">
        <v>19</v>
      </c>
      <c r="G3765" s="209" t="s">
        <v>12720</v>
      </c>
      <c r="H3765" s="205">
        <f xml:space="preserve"> LEN(小韻資料表[[#This Row],[小韻字集]])</f>
        <v>15</v>
      </c>
      <c r="I3765" s="205" cm="1">
        <f t="array" ref="I3765" xml:space="preserve"> MATCH(TRUE, ISNUMBER( SEARCH( LEFT(小韻資料表[[#This Row],[切語]],1), 切語上字資料表[切語上字]) ), 0)</f>
        <v>36</v>
      </c>
      <c r="J3765" s="210" t="str" cm="1">
        <f t="array" ref="J3765" xml:space="preserve"> INDEX(切語上字資料表[聲母], 小韻資料表[[#This Row],[上字表識別號]])</f>
        <v>曉</v>
      </c>
      <c r="K3765" s="210" t="str" cm="1">
        <f t="array" ref="K3765" xml:space="preserve"> INDEX(切語上字資料表[聲母拼音碼], 小韻資料表[[#This Row],[上字表識別號]])</f>
        <v>h</v>
      </c>
      <c r="L3765" s="210" t="str" cm="1">
        <f t="array" ref="L3765" xml:space="preserve"> INDEX(切語上字資料表[清濁], 小韻資料表[[#This Row],[上字表識別號]])</f>
        <v>次清</v>
      </c>
      <c r="M3765" s="223" t="str" cm="1">
        <f t="array" ref="M3765" xml:space="preserve"> INDEX(切語上字資料表[發送收], 小韻資料表[[#This Row],[上字表識別號]])</f>
        <v>送氣</v>
      </c>
      <c r="N3765" s="205" cm="1">
        <f t="array" ref="N3765" xml:space="preserve"> MATCH(TRUE, ISNUMBER( SEARCH( RIGHT(小韻資料表[[#This Row],[切語]],1), 切語下字資料表[切語下字]) ), 0)</f>
        <v>324</v>
      </c>
      <c r="O3765" s="207" t="str" cm="1">
        <f t="array" ref="O3765" xml:space="preserve"> INDEX(切語下字資料表[韻母], 小韻資料表[[#This Row],[下字表識別號]])</f>
        <v>緝開3</v>
      </c>
      <c r="P3765" s="207" t="str" cm="1">
        <f t="array" ref="P3765" xml:space="preserve"> INDEX(切語下字資料表[韻母拼音碼], 小韻資料表[[#This Row],[下字表識別號]])</f>
        <v>ip</v>
      </c>
      <c r="Q3765" s="210" t="str" cm="1">
        <f t="array" ref="Q3765" xml:space="preserve"> INDEX(設定表!$C$19:$C$23, INT( LEFT(小韻資料表[[#This Row],[目次編碼]],1) ))</f>
        <v>入</v>
      </c>
      <c r="R3765" s="210">
        <f xml:space="preserve">  INDEX(設定表!$C$8:$C$15, MATCH( (RIGHT(小韻資料表[[#This Row],[清濁]]) &amp; 小韻資料表[[#This Row],[調]]), 設定表!$B$8:$B$15, 0))</f>
        <v>4</v>
      </c>
      <c r="S3765" s="205" t="s">
        <v>309</v>
      </c>
      <c r="T3765" s="205" t="s">
        <v>309</v>
      </c>
      <c r="U3765" s="226" t="s">
        <v>309</v>
      </c>
      <c r="V3765" s="146" t="s">
        <v>309</v>
      </c>
      <c r="X3765" s="135"/>
      <c r="Y3765" s="135"/>
      <c r="AA3765" s="135"/>
      <c r="AB3765" s="134"/>
      <c r="AC3765" s="135"/>
      <c r="AD3765" s="135"/>
      <c r="AH3765" s="135"/>
      <c r="AI3765" s="135"/>
    </row>
    <row r="3766" spans="1:35" ht="31.5">
      <c r="A3766" s="205">
        <v>3762</v>
      </c>
      <c r="B3766" s="206" t="s">
        <v>12721</v>
      </c>
      <c r="C3766" s="207" t="str">
        <f xml:space="preserve"> _xlfn.CONCAT(小韻資料表[[#This Row],[聲母拼音碼]],小韻資料表[[#This Row],[韻母拼音碼]],小韻資料表[[#This Row],[調號]])</f>
        <v>cip4</v>
      </c>
      <c r="D3766" s="206" t="s">
        <v>12722</v>
      </c>
      <c r="E3766" s="208" t="s">
        <v>1145</v>
      </c>
      <c r="F3766" s="205">
        <v>20</v>
      </c>
      <c r="G3766" s="209" t="s">
        <v>12723</v>
      </c>
      <c r="H3766" s="205">
        <f xml:space="preserve"> LEN(小韻資料表[[#This Row],[小韻字集]])</f>
        <v>13</v>
      </c>
      <c r="I3766" s="205" cm="1">
        <f t="array" ref="I3766" xml:space="preserve"> MATCH(TRUE, ISNUMBER( SEARCH( LEFT(小韻資料表[[#This Row],[切語]],1), 切語上字資料表[切語上字]) ), 0)</f>
        <v>26</v>
      </c>
      <c r="J3766" s="210" t="str" cm="1">
        <f t="array" ref="J3766" xml:space="preserve"> INDEX(切語上字資料表[聲母], 小韻資料表[[#This Row],[上字表識別號]])</f>
        <v>莊</v>
      </c>
      <c r="K3766" s="210" t="str" cm="1">
        <f t="array" ref="K3766" xml:space="preserve"> INDEX(切語上字資料表[聲母拼音碼], 小韻資料表[[#This Row],[上字表識別號]])</f>
        <v>c</v>
      </c>
      <c r="L3766" s="210" t="str" cm="1">
        <f t="array" ref="L3766" xml:space="preserve"> INDEX(切語上字資料表[清濁], 小韻資料表[[#This Row],[上字表識別號]])</f>
        <v>全清</v>
      </c>
      <c r="M3766" s="223" t="str" cm="1">
        <f t="array" ref="M3766" xml:space="preserve"> INDEX(切語上字資料表[發送收], 小韻資料表[[#This Row],[上字表識別號]])</f>
        <v>發聲</v>
      </c>
      <c r="N3766" s="205" cm="1">
        <f t="array" ref="N3766" xml:space="preserve"> MATCH(TRUE, ISNUMBER( SEARCH( RIGHT(小韻資料表[[#This Row],[切語]],1), 切語下字資料表[切語下字]) ), 0)</f>
        <v>324</v>
      </c>
      <c r="O3766" s="207" t="str" cm="1">
        <f t="array" ref="O3766" xml:space="preserve"> INDEX(切語下字資料表[韻母], 小韻資料表[[#This Row],[下字表識別號]])</f>
        <v>緝開3</v>
      </c>
      <c r="P3766" s="207" t="str" cm="1">
        <f t="array" ref="P3766" xml:space="preserve"> INDEX(切語下字資料表[韻母拼音碼], 小韻資料表[[#This Row],[下字表識別號]])</f>
        <v>ip</v>
      </c>
      <c r="Q3766" s="210" t="str" cm="1">
        <f t="array" ref="Q3766" xml:space="preserve"> INDEX(設定表!$C$19:$C$23, INT( LEFT(小韻資料表[[#This Row],[目次編碼]],1) ))</f>
        <v>入</v>
      </c>
      <c r="R3766" s="210">
        <f xml:space="preserve">  INDEX(設定表!$C$8:$C$15, MATCH( (RIGHT(小韻資料表[[#This Row],[清濁]]) &amp; 小韻資料表[[#This Row],[調]]), 設定表!$B$8:$B$15, 0))</f>
        <v>4</v>
      </c>
      <c r="S3766" s="205" t="s">
        <v>309</v>
      </c>
      <c r="T3766" s="205" t="s">
        <v>309</v>
      </c>
      <c r="U3766" s="226" t="s">
        <v>309</v>
      </c>
      <c r="V3766" s="147" t="s">
        <v>309</v>
      </c>
      <c r="X3766" s="135"/>
      <c r="Y3766" s="135"/>
      <c r="AA3766" s="135"/>
      <c r="AB3766" s="134"/>
      <c r="AC3766" s="135"/>
      <c r="AD3766" s="135"/>
      <c r="AH3766" s="135"/>
      <c r="AI3766" s="135"/>
    </row>
    <row r="3767" spans="1:35" ht="31.5">
      <c r="A3767" s="205">
        <v>3763</v>
      </c>
      <c r="B3767" s="206" t="s">
        <v>12724</v>
      </c>
      <c r="C3767" s="207" t="str">
        <f xml:space="preserve"> _xlfn.CONCAT(小韻資料表[[#This Row],[聲母拼音碼]],小韻資料表[[#This Row],[韻母拼音碼]],小韻資料表[[#This Row],[調號]])</f>
        <v>Øip4</v>
      </c>
      <c r="D3767" s="206" t="s">
        <v>12725</v>
      </c>
      <c r="E3767" s="208" t="s">
        <v>1145</v>
      </c>
      <c r="F3767" s="205">
        <v>21</v>
      </c>
      <c r="G3767" s="209" t="s">
        <v>12726</v>
      </c>
      <c r="H3767" s="205">
        <f xml:space="preserve"> LEN(小韻資料表[[#This Row],[小韻字集]])</f>
        <v>9</v>
      </c>
      <c r="I3767" s="205" cm="1">
        <f t="array" ref="I3767" xml:space="preserve"> MATCH(TRUE, ISNUMBER( SEARCH( LEFT(小韻資料表[[#This Row],[切語]],1), 切語上字資料表[切語上字]) ), 0)</f>
        <v>35</v>
      </c>
      <c r="J3767" s="210" t="str" cm="1">
        <f t="array" ref="J3767" xml:space="preserve"> INDEX(切語上字資料表[聲母], 小韻資料表[[#This Row],[上字表識別號]])</f>
        <v>影</v>
      </c>
      <c r="K3767" s="210" t="str" cm="1">
        <f t="array" ref="K3767" xml:space="preserve"> INDEX(切語上字資料表[聲母拼音碼], 小韻資料表[[#This Row],[上字表識別號]])</f>
        <v>Ø</v>
      </c>
      <c r="L3767" s="210" t="str" cm="1">
        <f t="array" ref="L3767" xml:space="preserve"> INDEX(切語上字資料表[清濁], 小韻資料表[[#This Row],[上字表識別號]])</f>
        <v>全清</v>
      </c>
      <c r="M3767" s="223" t="str" cm="1">
        <f t="array" ref="M3767" xml:space="preserve"> INDEX(切語上字資料表[發送收], 小韻資料表[[#This Row],[上字表識別號]])</f>
        <v>發聲</v>
      </c>
      <c r="N3767" s="205" cm="1">
        <f t="array" ref="N3767" xml:space="preserve"> MATCH(TRUE, ISNUMBER( SEARCH( RIGHT(小韻資料表[[#This Row],[切語]],1), 切語下字資料表[切語下字]) ), 0)</f>
        <v>324</v>
      </c>
      <c r="O3767" s="207" t="str" cm="1">
        <f t="array" ref="O3767" xml:space="preserve"> INDEX(切語下字資料表[韻母], 小韻資料表[[#This Row],[下字表識別號]])</f>
        <v>緝開3</v>
      </c>
      <c r="P3767" s="207" t="str" cm="1">
        <f t="array" ref="P3767" xml:space="preserve"> INDEX(切語下字資料表[韻母拼音碼], 小韻資料表[[#This Row],[下字表識別號]])</f>
        <v>ip</v>
      </c>
      <c r="Q3767" s="210" t="str" cm="1">
        <f t="array" ref="Q3767" xml:space="preserve"> INDEX(設定表!$C$19:$C$23, INT( LEFT(小韻資料表[[#This Row],[目次編碼]],1) ))</f>
        <v>入</v>
      </c>
      <c r="R3767" s="210">
        <f xml:space="preserve">  INDEX(設定表!$C$8:$C$15, MATCH( (RIGHT(小韻資料表[[#This Row],[清濁]]) &amp; 小韻資料表[[#This Row],[調]]), 設定表!$B$8:$B$15, 0))</f>
        <v>4</v>
      </c>
      <c r="S3767" s="205" t="s">
        <v>309</v>
      </c>
      <c r="T3767" s="205" t="s">
        <v>309</v>
      </c>
      <c r="U3767" s="226" t="s">
        <v>12727</v>
      </c>
      <c r="V3767" s="146" t="s">
        <v>309</v>
      </c>
      <c r="X3767" s="135"/>
      <c r="Y3767" s="135"/>
      <c r="AA3767" s="135"/>
      <c r="AB3767" s="134"/>
      <c r="AC3767" s="135"/>
      <c r="AD3767" s="135"/>
      <c r="AH3767" s="135"/>
      <c r="AI3767" s="135"/>
    </row>
    <row r="3768" spans="1:35" ht="31.5">
      <c r="A3768" s="205">
        <v>3764</v>
      </c>
      <c r="B3768" s="206" t="s">
        <v>12728</v>
      </c>
      <c r="C3768" s="207" t="str">
        <f xml:space="preserve"> _xlfn.CONCAT(小韻資料表[[#This Row],[聲母拼音碼]],小韻資料表[[#This Row],[韻母拼音碼]],小韻資料表[[#This Row],[調號]])</f>
        <v>thip4</v>
      </c>
      <c r="D3768" s="206" t="s">
        <v>12729</v>
      </c>
      <c r="E3768" s="208" t="s">
        <v>1145</v>
      </c>
      <c r="F3768" s="205">
        <v>22</v>
      </c>
      <c r="G3768" s="209" t="s">
        <v>12730</v>
      </c>
      <c r="H3768" s="205">
        <f xml:space="preserve"> LEN(小韻資料表[[#This Row],[小韻字集]])</f>
        <v>3</v>
      </c>
      <c r="I3768" s="205" cm="1">
        <f t="array" ref="I3768" xml:space="preserve"> MATCH(TRUE, ISNUMBER( SEARCH( LEFT(小韻資料表[[#This Row],[切語]],1), 切語上字資料表[切語上字]) ), 0)</f>
        <v>10</v>
      </c>
      <c r="J3768" s="210" t="str" cm="1">
        <f t="array" ref="J3768" xml:space="preserve"> INDEX(切語上字資料表[聲母], 小韻資料表[[#This Row],[上字表識別號]])</f>
        <v>徹</v>
      </c>
      <c r="K3768" s="210" t="str" cm="1">
        <f t="array" ref="K3768" xml:space="preserve"> INDEX(切語上字資料表[聲母拼音碼], 小韻資料表[[#This Row],[上字表識別號]])</f>
        <v>th</v>
      </c>
      <c r="L3768" s="210" t="str" cm="1">
        <f t="array" ref="L3768" xml:space="preserve"> INDEX(切語上字資料表[清濁], 小韻資料表[[#This Row],[上字表識別號]])</f>
        <v>次清</v>
      </c>
      <c r="M3768" s="223" t="str" cm="1">
        <f t="array" ref="M3768" xml:space="preserve"> INDEX(切語上字資料表[發送收], 小韻資料表[[#This Row],[上字表識別號]])</f>
        <v>送氣</v>
      </c>
      <c r="N3768" s="205" cm="1">
        <f t="array" ref="N3768" xml:space="preserve"> MATCH(TRUE, ISNUMBER( SEARCH( RIGHT(小韻資料表[[#This Row],[切語]],1), 切語下字資料表[切語下字]) ), 0)</f>
        <v>324</v>
      </c>
      <c r="O3768" s="207" t="str" cm="1">
        <f t="array" ref="O3768" xml:space="preserve"> INDEX(切語下字資料表[韻母], 小韻資料表[[#This Row],[下字表識別號]])</f>
        <v>緝開3</v>
      </c>
      <c r="P3768" s="207" t="str" cm="1">
        <f t="array" ref="P3768" xml:space="preserve"> INDEX(切語下字資料表[韻母拼音碼], 小韻資料表[[#This Row],[下字表識別號]])</f>
        <v>ip</v>
      </c>
      <c r="Q3768" s="210" t="str" cm="1">
        <f t="array" ref="Q3768" xml:space="preserve"> INDEX(設定表!$C$19:$C$23, INT( LEFT(小韻資料表[[#This Row],[目次編碼]],1) ))</f>
        <v>入</v>
      </c>
      <c r="R3768" s="210">
        <f xml:space="preserve">  INDEX(設定表!$C$8:$C$15, MATCH( (RIGHT(小韻資料表[[#This Row],[清濁]]) &amp; 小韻資料表[[#This Row],[調]]), 設定表!$B$8:$B$15, 0))</f>
        <v>4</v>
      </c>
      <c r="S3768" s="205" t="s">
        <v>309</v>
      </c>
      <c r="T3768" s="205" t="s">
        <v>309</v>
      </c>
      <c r="U3768" s="226" t="s">
        <v>309</v>
      </c>
      <c r="V3768" s="147" t="s">
        <v>309</v>
      </c>
      <c r="X3768" s="135"/>
      <c r="Y3768" s="135"/>
      <c r="AA3768" s="135"/>
      <c r="AB3768" s="134"/>
      <c r="AC3768" s="135"/>
      <c r="AD3768" s="135"/>
      <c r="AH3768" s="135"/>
      <c r="AI3768" s="135"/>
    </row>
    <row r="3769" spans="1:35" ht="31.5">
      <c r="A3769" s="205">
        <v>3765</v>
      </c>
      <c r="B3769" s="206" t="s">
        <v>12731</v>
      </c>
      <c r="C3769" s="207" t="str">
        <f xml:space="preserve"> _xlfn.CONCAT(小韻資料表[[#This Row],[聲母拼音碼]],小韻資料表[[#This Row],[韻母拼音碼]],小韻資料表[[#This Row],[調號]])</f>
        <v>Øip8</v>
      </c>
      <c r="D3769" s="206" t="s">
        <v>12732</v>
      </c>
      <c r="E3769" s="208" t="s">
        <v>1145</v>
      </c>
      <c r="F3769" s="205">
        <v>23</v>
      </c>
      <c r="G3769" s="209" t="s">
        <v>12733</v>
      </c>
      <c r="H3769" s="205">
        <f xml:space="preserve"> LEN(小韻資料表[[#This Row],[小韻字集]])</f>
        <v>4</v>
      </c>
      <c r="I3769" s="205" cm="1">
        <f t="array" ref="I3769" xml:space="preserve"> MATCH(TRUE, ISNUMBER( SEARCH( LEFT(小韻資料表[[#This Row],[切語]],1), 切語上字資料表[切語上字]) ), 0)</f>
        <v>38</v>
      </c>
      <c r="J3769" s="210" t="str" cm="1">
        <f t="array" ref="J3769" xml:space="preserve"> INDEX(切語上字資料表[聲母], 小韻資料表[[#This Row],[上字表識別號]])</f>
        <v>為</v>
      </c>
      <c r="K3769" s="210" t="str" cm="1">
        <f t="array" ref="K3769" xml:space="preserve"> INDEX(切語上字資料表[聲母拼音碼], 小韻資料表[[#This Row],[上字表識別號]])</f>
        <v>Ø</v>
      </c>
      <c r="L3769" s="210" t="str" cm="1">
        <f t="array" ref="L3769" xml:space="preserve"> INDEX(切語上字資料表[清濁], 小韻資料表[[#This Row],[上字表識別號]])</f>
        <v>次濁</v>
      </c>
      <c r="M3769" s="223" t="str" cm="1">
        <f t="array" ref="M3769" xml:space="preserve"> INDEX(切語上字資料表[發送收], 小韻資料表[[#This Row],[上字表識別號]])</f>
        <v>發聲</v>
      </c>
      <c r="N3769" s="205" cm="1">
        <f t="array" ref="N3769" xml:space="preserve"> MATCH(TRUE, ISNUMBER( SEARCH( RIGHT(小韻資料表[[#This Row],[切語]],1), 切語下字資料表[切語下字]) ), 0)</f>
        <v>324</v>
      </c>
      <c r="O3769" s="207" t="str" cm="1">
        <f t="array" ref="O3769" xml:space="preserve"> INDEX(切語下字資料表[韻母], 小韻資料表[[#This Row],[下字表識別號]])</f>
        <v>緝開3</v>
      </c>
      <c r="P3769" s="207" t="str" cm="1">
        <f t="array" ref="P3769" xml:space="preserve"> INDEX(切語下字資料表[韻母拼音碼], 小韻資料表[[#This Row],[下字表識別號]])</f>
        <v>ip</v>
      </c>
      <c r="Q3769" s="210" t="str" cm="1">
        <f t="array" ref="Q3769" xml:space="preserve"> INDEX(設定表!$C$19:$C$23, INT( LEFT(小韻資料表[[#This Row],[目次編碼]],1) ))</f>
        <v>入</v>
      </c>
      <c r="R3769" s="210">
        <f xml:space="preserve">  INDEX(設定表!$C$8:$C$15, MATCH( (RIGHT(小韻資料表[[#This Row],[清濁]]) &amp; 小韻資料表[[#This Row],[調]]), 設定表!$B$8:$B$15, 0))</f>
        <v>8</v>
      </c>
      <c r="S3769" s="205" t="s">
        <v>309</v>
      </c>
      <c r="T3769" s="205" t="s">
        <v>309</v>
      </c>
      <c r="U3769" s="226" t="s">
        <v>309</v>
      </c>
      <c r="V3769" s="146" t="s">
        <v>309</v>
      </c>
      <c r="X3769" s="135"/>
      <c r="Y3769" s="135"/>
      <c r="AA3769" s="135"/>
      <c r="AB3769" s="134"/>
      <c r="AC3769" s="135"/>
      <c r="AD3769" s="135"/>
      <c r="AH3769" s="135"/>
      <c r="AI3769" s="135"/>
    </row>
    <row r="3770" spans="1:35" ht="31.5">
      <c r="A3770" s="205">
        <v>3766</v>
      </c>
      <c r="B3770" s="206" t="s">
        <v>12734</v>
      </c>
      <c r="C3770" s="207" t="str">
        <f xml:space="preserve"> _xlfn.CONCAT(小韻資料表[[#This Row],[聲母拼音碼]],小韻資料表[[#This Row],[韻母拼音碼]],小韻資料表[[#This Row],[調號]])</f>
        <v>Øip8</v>
      </c>
      <c r="D3770" s="206" t="s">
        <v>12735</v>
      </c>
      <c r="E3770" s="208" t="s">
        <v>1145</v>
      </c>
      <c r="F3770" s="205">
        <v>24</v>
      </c>
      <c r="G3770" s="209" t="s">
        <v>12736</v>
      </c>
      <c r="H3770" s="205">
        <f xml:space="preserve"> LEN(小韻資料表[[#This Row],[小韻字集]])</f>
        <v>2</v>
      </c>
      <c r="I3770" s="205" cm="1">
        <f t="array" ref="I3770" xml:space="preserve"> MATCH(TRUE, ISNUMBER( SEARCH( LEFT(小韻資料表[[#This Row],[切語]],1), 切語上字資料表[切語上字]) ), 0)</f>
        <v>39</v>
      </c>
      <c r="J3770" s="210" t="str" cm="1">
        <f t="array" ref="J3770" xml:space="preserve"> INDEX(切語上字資料表[聲母], 小韻資料表[[#This Row],[上字表識別號]])</f>
        <v>喻</v>
      </c>
      <c r="K3770" s="210" t="str" cm="1">
        <f t="array" ref="K3770" xml:space="preserve"> INDEX(切語上字資料表[聲母拼音碼], 小韻資料表[[#This Row],[上字表識別號]])</f>
        <v>Ø</v>
      </c>
      <c r="L3770" s="210" t="str" cm="1">
        <f t="array" ref="L3770" xml:space="preserve"> INDEX(切語上字資料表[清濁], 小韻資料表[[#This Row],[上字表識別號]])</f>
        <v>次濁</v>
      </c>
      <c r="M3770" s="223" t="str" cm="1">
        <f t="array" ref="M3770" xml:space="preserve"> INDEX(切語上字資料表[發送收], 小韻資料表[[#This Row],[上字表識別號]])</f>
        <v>發聲</v>
      </c>
      <c r="N3770" s="205" cm="1">
        <f t="array" ref="N3770" xml:space="preserve"> MATCH(TRUE, ISNUMBER( SEARCH( RIGHT(小韻資料表[[#This Row],[切語]],1), 切語下字資料表[切語下字]) ), 0)</f>
        <v>324</v>
      </c>
      <c r="O3770" s="207" t="str" cm="1">
        <f t="array" ref="O3770" xml:space="preserve"> INDEX(切語下字資料表[韻母], 小韻資料表[[#This Row],[下字表識別號]])</f>
        <v>緝開3</v>
      </c>
      <c r="P3770" s="207" t="str" cm="1">
        <f t="array" ref="P3770" xml:space="preserve"> INDEX(切語下字資料表[韻母拼音碼], 小韻資料表[[#This Row],[下字表識別號]])</f>
        <v>ip</v>
      </c>
      <c r="Q3770" s="210" t="str" cm="1">
        <f t="array" ref="Q3770" xml:space="preserve"> INDEX(設定表!$C$19:$C$23, INT( LEFT(小韻資料表[[#This Row],[目次編碼]],1) ))</f>
        <v>入</v>
      </c>
      <c r="R3770" s="210">
        <f xml:space="preserve">  INDEX(設定表!$C$8:$C$15, MATCH( (RIGHT(小韻資料表[[#This Row],[清濁]]) &amp; 小韻資料表[[#This Row],[調]]), 設定表!$B$8:$B$15, 0))</f>
        <v>8</v>
      </c>
      <c r="S3770" s="205" t="s">
        <v>309</v>
      </c>
      <c r="T3770" s="205" t="s">
        <v>309</v>
      </c>
      <c r="U3770" s="226" t="s">
        <v>309</v>
      </c>
      <c r="V3770" s="147" t="s">
        <v>309</v>
      </c>
      <c r="X3770" s="135"/>
      <c r="Y3770" s="135"/>
      <c r="AA3770" s="135"/>
      <c r="AB3770" s="134"/>
      <c r="AC3770" s="135"/>
      <c r="AD3770" s="135"/>
      <c r="AH3770" s="135"/>
      <c r="AI3770" s="135"/>
    </row>
    <row r="3771" spans="1:35" ht="31.5">
      <c r="A3771" s="205">
        <v>3767</v>
      </c>
      <c r="B3771" s="206" t="s">
        <v>12737</v>
      </c>
      <c r="C3771" s="207" t="str">
        <f xml:space="preserve"> _xlfn.CONCAT(小韻資料表[[#This Row],[聲母拼音碼]],小韻資料表[[#This Row],[韻母拼音碼]],小韻資料表[[#This Row],[調號]])</f>
        <v>nip8</v>
      </c>
      <c r="D3771" s="206" t="s">
        <v>9719</v>
      </c>
      <c r="E3771" s="208" t="s">
        <v>1145</v>
      </c>
      <c r="F3771" s="205">
        <v>25</v>
      </c>
      <c r="G3771" s="209" t="s">
        <v>12738</v>
      </c>
      <c r="H3771" s="205">
        <f xml:space="preserve"> LEN(小韻資料表[[#This Row],[小韻字集]])</f>
        <v>7</v>
      </c>
      <c r="I3771" s="205" cm="1">
        <f t="array" ref="I3771" xml:space="preserve"> MATCH(TRUE, ISNUMBER( SEARCH( LEFT(小韻資料表[[#This Row],[切語]],1), 切語上字資料表[切語上字]) ), 0)</f>
        <v>12</v>
      </c>
      <c r="J3771" s="210" t="str" cm="1">
        <f t="array" ref="J3771" xml:space="preserve"> INDEX(切語上字資料表[聲母], 小韻資料表[[#This Row],[上字表識別號]])</f>
        <v>娘</v>
      </c>
      <c r="K3771" s="210" t="str" cm="1">
        <f t="array" ref="K3771" xml:space="preserve"> INDEX(切語上字資料表[聲母拼音碼], 小韻資料表[[#This Row],[上字表識別號]])</f>
        <v>n</v>
      </c>
      <c r="L3771" s="210" t="str" cm="1">
        <f t="array" ref="L3771" xml:space="preserve"> INDEX(切語上字資料表[清濁], 小韻資料表[[#This Row],[上字表識別號]])</f>
        <v>次濁</v>
      </c>
      <c r="M3771" s="223" t="str" cm="1">
        <f t="array" ref="M3771" xml:space="preserve"> INDEX(切語上字資料表[發送收], 小韻資料表[[#This Row],[上字表識別號]])</f>
        <v>收聲</v>
      </c>
      <c r="N3771" s="205" cm="1">
        <f t="array" ref="N3771" xml:space="preserve"> MATCH(TRUE, ISNUMBER( SEARCH( RIGHT(小韻資料表[[#This Row],[切語]],1), 切語下字資料表[切語下字]) ), 0)</f>
        <v>324</v>
      </c>
      <c r="O3771" s="207" t="str" cm="1">
        <f t="array" ref="O3771" xml:space="preserve"> INDEX(切語下字資料表[韻母], 小韻資料表[[#This Row],[下字表識別號]])</f>
        <v>緝開3</v>
      </c>
      <c r="P3771" s="207" t="str" cm="1">
        <f t="array" ref="P3771" xml:space="preserve"> INDEX(切語下字資料表[韻母拼音碼], 小韻資料表[[#This Row],[下字表識別號]])</f>
        <v>ip</v>
      </c>
      <c r="Q3771" s="210" t="str" cm="1">
        <f t="array" ref="Q3771" xml:space="preserve"> INDEX(設定表!$C$19:$C$23, INT( LEFT(小韻資料表[[#This Row],[目次編碼]],1) ))</f>
        <v>入</v>
      </c>
      <c r="R3771" s="210">
        <f xml:space="preserve">  INDEX(設定表!$C$8:$C$15, MATCH( (RIGHT(小韻資料表[[#This Row],[清濁]]) &amp; 小韻資料表[[#This Row],[調]]), 設定表!$B$8:$B$15, 0))</f>
        <v>8</v>
      </c>
      <c r="S3771" s="205" t="s">
        <v>309</v>
      </c>
      <c r="T3771" s="205" t="s">
        <v>309</v>
      </c>
      <c r="U3771" s="226" t="s">
        <v>309</v>
      </c>
      <c r="V3771" s="146" t="s">
        <v>309</v>
      </c>
      <c r="X3771" s="135"/>
      <c r="Y3771" s="135"/>
      <c r="AA3771" s="135"/>
      <c r="AB3771" s="134"/>
      <c r="AC3771" s="135"/>
      <c r="AD3771" s="135"/>
      <c r="AH3771" s="135"/>
      <c r="AI3771" s="135"/>
    </row>
    <row r="3772" spans="1:35" ht="31.5">
      <c r="A3772" s="205">
        <v>3768</v>
      </c>
      <c r="B3772" s="206" t="s">
        <v>12739</v>
      </c>
      <c r="C3772" s="207" t="str">
        <f xml:space="preserve"> _xlfn.CONCAT(小韻資料表[[#This Row],[聲母拼音碼]],小韻資料表[[#This Row],[韻母拼音碼]],小韻資料表[[#This Row],[調號]])</f>
        <v>cip8</v>
      </c>
      <c r="D3772" s="206" t="s">
        <v>12740</v>
      </c>
      <c r="E3772" s="208" t="s">
        <v>1145</v>
      </c>
      <c r="F3772" s="205">
        <v>26</v>
      </c>
      <c r="G3772" s="209" t="s">
        <v>12741</v>
      </c>
      <c r="H3772" s="205">
        <f xml:space="preserve"> LEN(小韻資料表[[#This Row],[小韻字集]])</f>
        <v>2</v>
      </c>
      <c r="I3772" s="205" cm="1">
        <f t="array" ref="I3772" xml:space="preserve"> MATCH(TRUE, ISNUMBER( SEARCH( LEFT(小韻資料表[[#This Row],[切語]],1), 切語上字資料表[切語上字]) ), 0)</f>
        <v>28</v>
      </c>
      <c r="J3772" s="210" t="str" cm="1">
        <f t="array" ref="J3772" xml:space="preserve"> INDEX(切語上字資料表[聲母], 小韻資料表[[#This Row],[上字表識別號]])</f>
        <v>床</v>
      </c>
      <c r="K3772" s="210" t="str" cm="1">
        <f t="array" ref="K3772" xml:space="preserve"> INDEX(切語上字資料表[聲母拼音碼], 小韻資料表[[#This Row],[上字表識別號]])</f>
        <v>c</v>
      </c>
      <c r="L3772" s="210" t="str" cm="1">
        <f t="array" ref="L3772" xml:space="preserve"> INDEX(切語上字資料表[清濁], 小韻資料表[[#This Row],[上字表識別號]])</f>
        <v>全濁</v>
      </c>
      <c r="M3772" s="223" cm="1">
        <f t="array" ref="M3772" xml:space="preserve"> INDEX(切語上字資料表[發送收], 小韻資料表[[#This Row],[上字表識別號]])</f>
        <v>0</v>
      </c>
      <c r="N3772" s="205" cm="1">
        <f t="array" ref="N3772" xml:space="preserve"> MATCH(TRUE, ISNUMBER( SEARCH( RIGHT(小韻資料表[[#This Row],[切語]],1), 切語下字資料表[切語下字]) ), 0)</f>
        <v>324</v>
      </c>
      <c r="O3772" s="207" t="str" cm="1">
        <f t="array" ref="O3772" xml:space="preserve"> INDEX(切語下字資料表[韻母], 小韻資料表[[#This Row],[下字表識別號]])</f>
        <v>緝開3</v>
      </c>
      <c r="P3772" s="207" t="str" cm="1">
        <f t="array" ref="P3772" xml:space="preserve"> INDEX(切語下字資料表[韻母拼音碼], 小韻資料表[[#This Row],[下字表識別號]])</f>
        <v>ip</v>
      </c>
      <c r="Q3772" s="210" t="str" cm="1">
        <f t="array" ref="Q3772" xml:space="preserve"> INDEX(設定表!$C$19:$C$23, INT( LEFT(小韻資料表[[#This Row],[目次編碼]],1) ))</f>
        <v>入</v>
      </c>
      <c r="R3772" s="210">
        <f xml:space="preserve">  INDEX(設定表!$C$8:$C$15, MATCH( (RIGHT(小韻資料表[[#This Row],[清濁]]) &amp; 小韻資料表[[#This Row],[調]]), 設定表!$B$8:$B$15, 0))</f>
        <v>8</v>
      </c>
      <c r="S3772" s="205" t="s">
        <v>309</v>
      </c>
      <c r="T3772" s="205" t="s">
        <v>309</v>
      </c>
      <c r="U3772" s="226" t="s">
        <v>309</v>
      </c>
      <c r="V3772" s="147" t="s">
        <v>309</v>
      </c>
      <c r="X3772" s="135"/>
      <c r="Y3772" s="135"/>
      <c r="AA3772" s="135"/>
      <c r="AB3772" s="134"/>
      <c r="AC3772" s="135"/>
      <c r="AD3772" s="135"/>
      <c r="AH3772" s="135"/>
      <c r="AI3772" s="135"/>
    </row>
    <row r="3773" spans="1:35" ht="31.5">
      <c r="A3773" s="205">
        <v>3769</v>
      </c>
      <c r="B3773" s="206" t="s">
        <v>12742</v>
      </c>
      <c r="C3773" s="207" t="str">
        <f xml:space="preserve"> _xlfn.CONCAT(小韻資料表[[#This Row],[聲母拼音碼]],小韻資料表[[#This Row],[韻母拼音碼]],小韻資料表[[#This Row],[調號]])</f>
        <v>pip8</v>
      </c>
      <c r="D3773" s="206" t="s">
        <v>12743</v>
      </c>
      <c r="E3773" s="208" t="s">
        <v>1145</v>
      </c>
      <c r="F3773" s="205">
        <v>27</v>
      </c>
      <c r="G3773" s="209" t="s">
        <v>12743</v>
      </c>
      <c r="H3773" s="205">
        <f xml:space="preserve"> LEN(小韻資料表[[#This Row],[小韻字集]])</f>
        <v>2</v>
      </c>
      <c r="I3773" s="205" cm="1">
        <f t="array" ref="I3773" xml:space="preserve"> MATCH(TRUE, ISNUMBER( SEARCH( LEFT(小韻資料表[[#This Row],[切語]],1), 切語上字資料表[切語上字]) ), 0)</f>
        <v>15</v>
      </c>
      <c r="J3773" s="210" t="str" cm="1">
        <f t="array" ref="J3773" xml:space="preserve"> INDEX(切語上字資料表[聲母], 小韻資料表[[#This Row],[上字表識別號]])</f>
        <v>並</v>
      </c>
      <c r="K3773" s="210" t="str" cm="1">
        <f t="array" ref="K3773" xml:space="preserve"> INDEX(切語上字資料表[聲母拼音碼], 小韻資料表[[#This Row],[上字表識別號]])</f>
        <v>p</v>
      </c>
      <c r="L3773" s="210" t="str" cm="1">
        <f t="array" ref="L3773" xml:space="preserve"> INDEX(切語上字資料表[清濁], 小韻資料表[[#This Row],[上字表識別號]])</f>
        <v>全濁</v>
      </c>
      <c r="M3773" s="223" cm="1">
        <f t="array" ref="M3773" xml:space="preserve"> INDEX(切語上字資料表[發送收], 小韻資料表[[#This Row],[上字表識別號]])</f>
        <v>0</v>
      </c>
      <c r="N3773" s="205" cm="1">
        <f t="array" ref="N3773" xml:space="preserve"> MATCH(TRUE, ISNUMBER( SEARCH( RIGHT(小韻資料表[[#This Row],[切語]],1), 切語下字資料表[切語下字]) ), 0)</f>
        <v>324</v>
      </c>
      <c r="O3773" s="207" t="str" cm="1">
        <f t="array" ref="O3773" xml:space="preserve"> INDEX(切語下字資料表[韻母], 小韻資料表[[#This Row],[下字表識別號]])</f>
        <v>緝開3</v>
      </c>
      <c r="P3773" s="207" t="str" cm="1">
        <f t="array" ref="P3773" xml:space="preserve"> INDEX(切語下字資料表[韻母拼音碼], 小韻資料表[[#This Row],[下字表識別號]])</f>
        <v>ip</v>
      </c>
      <c r="Q3773" s="210" t="str" cm="1">
        <f t="array" ref="Q3773" xml:space="preserve"> INDEX(設定表!$C$19:$C$23, INT( LEFT(小韻資料表[[#This Row],[目次編碼]],1) ))</f>
        <v>入</v>
      </c>
      <c r="R3773" s="210">
        <f xml:space="preserve">  INDEX(設定表!$C$8:$C$15, MATCH( (RIGHT(小韻資料表[[#This Row],[清濁]]) &amp; 小韻資料表[[#This Row],[調]]), 設定表!$B$8:$B$15, 0))</f>
        <v>8</v>
      </c>
      <c r="S3773" s="205" t="s">
        <v>309</v>
      </c>
      <c r="T3773" s="205" t="s">
        <v>309</v>
      </c>
      <c r="U3773" s="226" t="s">
        <v>309</v>
      </c>
      <c r="V3773" s="146" t="s">
        <v>309</v>
      </c>
      <c r="X3773" s="135"/>
      <c r="Y3773" s="135"/>
      <c r="AA3773" s="135"/>
      <c r="AB3773" s="134"/>
      <c r="AC3773" s="135"/>
      <c r="AD3773" s="135"/>
      <c r="AH3773" s="135"/>
      <c r="AI3773" s="135"/>
    </row>
    <row r="3774" spans="1:35" ht="31.5">
      <c r="A3774" s="205">
        <v>3770</v>
      </c>
      <c r="B3774" s="206" t="s">
        <v>12744</v>
      </c>
      <c r="C3774" s="207" t="str">
        <f xml:space="preserve"> _xlfn.CONCAT(小韻資料表[[#This Row],[聲母拼音碼]],小韻資料表[[#This Row],[韻母拼音碼]],小韻資料表[[#This Row],[調號]])</f>
        <v>pip4</v>
      </c>
      <c r="D3774" s="206" t="s">
        <v>12745</v>
      </c>
      <c r="E3774" s="208" t="s">
        <v>1145</v>
      </c>
      <c r="F3774" s="205">
        <v>28</v>
      </c>
      <c r="G3774" s="209" t="s">
        <v>12746</v>
      </c>
      <c r="H3774" s="205">
        <f xml:space="preserve"> LEN(小韻資料表[[#This Row],[小韻字集]])</f>
        <v>2</v>
      </c>
      <c r="I3774" s="205" cm="1">
        <f t="array" ref="I3774" xml:space="preserve"> MATCH(TRUE, ISNUMBER( SEARCH( LEFT(小韻資料表[[#This Row],[切語]],1), 切語上字資料表[切語上字]) ), 0)</f>
        <v>13</v>
      </c>
      <c r="J3774" s="210" t="str" cm="1">
        <f t="array" ref="J3774" xml:space="preserve"> INDEX(切語上字資料表[聲母], 小韻資料表[[#This Row],[上字表識別號]])</f>
        <v>幫</v>
      </c>
      <c r="K3774" s="210" t="str" cm="1">
        <f t="array" ref="K3774" xml:space="preserve"> INDEX(切語上字資料表[聲母拼音碼], 小韻資料表[[#This Row],[上字表識別號]])</f>
        <v>p</v>
      </c>
      <c r="L3774" s="210" t="str" cm="1">
        <f t="array" ref="L3774" xml:space="preserve"> INDEX(切語上字資料表[清濁], 小韻資料表[[#This Row],[上字表識別號]])</f>
        <v>全清</v>
      </c>
      <c r="M3774" s="223" t="str" cm="1">
        <f t="array" ref="M3774" xml:space="preserve"> INDEX(切語上字資料表[發送收], 小韻資料表[[#This Row],[上字表識別號]])</f>
        <v>發聲</v>
      </c>
      <c r="N3774" s="205" cm="1">
        <f t="array" ref="N3774" xml:space="preserve"> MATCH(TRUE, ISNUMBER( SEARCH( RIGHT(小韻資料表[[#This Row],[切語]],1), 切語下字資料表[切語下字]) ), 0)</f>
        <v>324</v>
      </c>
      <c r="O3774" s="207" t="str" cm="1">
        <f t="array" ref="O3774" xml:space="preserve"> INDEX(切語下字資料表[韻母], 小韻資料表[[#This Row],[下字表識別號]])</f>
        <v>緝開3</v>
      </c>
      <c r="P3774" s="207" t="str" cm="1">
        <f t="array" ref="P3774" xml:space="preserve"> INDEX(切語下字資料表[韻母拼音碼], 小韻資料表[[#This Row],[下字表識別號]])</f>
        <v>ip</v>
      </c>
      <c r="Q3774" s="210" t="str" cm="1">
        <f t="array" ref="Q3774" xml:space="preserve"> INDEX(設定表!$C$19:$C$23, INT( LEFT(小韻資料表[[#This Row],[目次編碼]],1) ))</f>
        <v>入</v>
      </c>
      <c r="R3774" s="210">
        <f xml:space="preserve">  INDEX(設定表!$C$8:$C$15, MATCH( (RIGHT(小韻資料表[[#This Row],[清濁]]) &amp; 小韻資料表[[#This Row],[調]]), 設定表!$B$8:$B$15, 0))</f>
        <v>4</v>
      </c>
      <c r="S3774" s="205" t="s">
        <v>309</v>
      </c>
      <c r="T3774" s="205" t="s">
        <v>309</v>
      </c>
      <c r="U3774" s="226" t="s">
        <v>309</v>
      </c>
      <c r="V3774" s="147" t="s">
        <v>309</v>
      </c>
      <c r="X3774" s="135"/>
      <c r="Y3774" s="135"/>
      <c r="AA3774" s="135"/>
      <c r="AB3774" s="134"/>
      <c r="AC3774" s="135"/>
      <c r="AD3774" s="135"/>
      <c r="AH3774" s="135"/>
      <c r="AI3774" s="135"/>
    </row>
    <row r="3775" spans="1:35" ht="31.5">
      <c r="A3775" s="205">
        <v>3771</v>
      </c>
      <c r="B3775" s="206" t="s">
        <v>12747</v>
      </c>
      <c r="C3775" s="207" t="str">
        <f xml:space="preserve"> _xlfn.CONCAT(小韻資料表[[#This Row],[聲母拼音碼]],小韻資料表[[#This Row],[韻母拼音碼]],小韻資料表[[#This Row],[調號]])</f>
        <v>chip4</v>
      </c>
      <c r="D3775" s="206" t="s">
        <v>12748</v>
      </c>
      <c r="E3775" s="208" t="s">
        <v>1145</v>
      </c>
      <c r="F3775" s="205">
        <v>29</v>
      </c>
      <c r="G3775" s="209" t="s">
        <v>12749</v>
      </c>
      <c r="H3775" s="205">
        <f xml:space="preserve"> LEN(小韻資料表[[#This Row],[小韻字集]])</f>
        <v>6</v>
      </c>
      <c r="I3775" s="205" cm="1">
        <f t="array" ref="I3775" xml:space="preserve"> MATCH(TRUE, ISNUMBER( SEARCH( LEFT(小韻資料表[[#This Row],[切語]],1), 切語上字資料表[切語上字]) ), 0)</f>
        <v>27</v>
      </c>
      <c r="J3775" s="210" t="str" cm="1">
        <f t="array" ref="J3775" xml:space="preserve"> INDEX(切語上字資料表[聲母], 小韻資料表[[#This Row],[上字表識別號]])</f>
        <v>初</v>
      </c>
      <c r="K3775" s="210" t="str" cm="1">
        <f t="array" ref="K3775" xml:space="preserve"> INDEX(切語上字資料表[聲母拼音碼], 小韻資料表[[#This Row],[上字表識別號]])</f>
        <v>ch</v>
      </c>
      <c r="L3775" s="210" t="str" cm="1">
        <f t="array" ref="L3775" xml:space="preserve"> INDEX(切語上字資料表[清濁], 小韻資料表[[#This Row],[上字表識別號]])</f>
        <v>次清</v>
      </c>
      <c r="M3775" s="223" t="str" cm="1">
        <f t="array" ref="M3775" xml:space="preserve"> INDEX(切語上字資料表[發送收], 小韻資料表[[#This Row],[上字表識別號]])</f>
        <v>送氣</v>
      </c>
      <c r="N3775" s="205" cm="1">
        <f t="array" ref="N3775" xml:space="preserve"> MATCH(TRUE, ISNUMBER( SEARCH( RIGHT(小韻資料表[[#This Row],[切語]],1), 切語下字資料表[切語下字]) ), 0)</f>
        <v>324</v>
      </c>
      <c r="O3775" s="207" t="str" cm="1">
        <f t="array" ref="O3775" xml:space="preserve"> INDEX(切語下字資料表[韻母], 小韻資料表[[#This Row],[下字表識別號]])</f>
        <v>緝開3</v>
      </c>
      <c r="P3775" s="207" t="str" cm="1">
        <f t="array" ref="P3775" xml:space="preserve"> INDEX(切語下字資料表[韻母拼音碼], 小韻資料表[[#This Row],[下字表識別號]])</f>
        <v>ip</v>
      </c>
      <c r="Q3775" s="210" t="str" cm="1">
        <f t="array" ref="Q3775" xml:space="preserve"> INDEX(設定表!$C$19:$C$23, INT( LEFT(小韻資料表[[#This Row],[目次編碼]],1) ))</f>
        <v>入</v>
      </c>
      <c r="R3775" s="210">
        <f xml:space="preserve">  INDEX(設定表!$C$8:$C$15, MATCH( (RIGHT(小韻資料表[[#This Row],[清濁]]) &amp; 小韻資料表[[#This Row],[調]]), 設定表!$B$8:$B$15, 0))</f>
        <v>4</v>
      </c>
      <c r="S3775" s="205" t="s">
        <v>309</v>
      </c>
      <c r="T3775" s="205" t="s">
        <v>309</v>
      </c>
      <c r="U3775" s="226" t="s">
        <v>309</v>
      </c>
      <c r="V3775" s="146" t="s">
        <v>309</v>
      </c>
      <c r="X3775" s="135"/>
      <c r="Y3775" s="135"/>
      <c r="AA3775" s="135"/>
      <c r="AB3775" s="134"/>
      <c r="AC3775" s="135"/>
      <c r="AD3775" s="135"/>
      <c r="AH3775" s="135"/>
      <c r="AI3775" s="135"/>
    </row>
    <row r="3776" spans="1:35" ht="31.5">
      <c r="A3776" s="205">
        <v>3772</v>
      </c>
      <c r="B3776" s="206" t="s">
        <v>12750</v>
      </c>
      <c r="C3776" s="207" t="str">
        <f xml:space="preserve"> _xlfn.CONCAT(小韻資料表[[#This Row],[聲母拼音碼]],小韻資料表[[#This Row],[韻母拼音碼]],小韻資料表[[#This Row],[調號]])</f>
        <v>chip4</v>
      </c>
      <c r="D3776" s="206" t="s">
        <v>4772</v>
      </c>
      <c r="E3776" s="208" t="s">
        <v>1145</v>
      </c>
      <c r="F3776" s="205">
        <v>30</v>
      </c>
      <c r="G3776" s="209" t="s">
        <v>4772</v>
      </c>
      <c r="H3776" s="205">
        <f xml:space="preserve"> LEN(小韻資料表[[#This Row],[小韻字集]])</f>
        <v>1</v>
      </c>
      <c r="I3776" s="205" cm="1">
        <f t="array" ref="I3776" xml:space="preserve"> MATCH(TRUE, ISNUMBER( SEARCH( LEFT(小韻資料表[[#This Row],[切語]],1), 切語上字資料表[切語上字]) ), 0)</f>
        <v>31</v>
      </c>
      <c r="J3776" s="210" t="str" cm="1">
        <f t="array" ref="J3776" xml:space="preserve"> INDEX(切語上字資料表[聲母], 小韻資料表[[#This Row],[上字表識別號]])</f>
        <v>穿</v>
      </c>
      <c r="K3776" s="210" t="str" cm="1">
        <f t="array" ref="K3776" xml:space="preserve"> INDEX(切語上字資料表[聲母拼音碼], 小韻資料表[[#This Row],[上字表識別號]])</f>
        <v>ch</v>
      </c>
      <c r="L3776" s="210" t="str" cm="1">
        <f t="array" ref="L3776" xml:space="preserve"> INDEX(切語上字資料表[清濁], 小韻資料表[[#This Row],[上字表識別號]])</f>
        <v>次清</v>
      </c>
      <c r="M3776" s="223" t="str" cm="1">
        <f t="array" ref="M3776" xml:space="preserve"> INDEX(切語上字資料表[發送收], 小韻資料表[[#This Row],[上字表識別號]])</f>
        <v>送氣</v>
      </c>
      <c r="N3776" s="205" cm="1">
        <f t="array" ref="N3776" xml:space="preserve"> MATCH(TRUE, ISNUMBER( SEARCH( RIGHT(小韻資料表[[#This Row],[切語]],1), 切語下字資料表[切語下字]) ), 0)</f>
        <v>324</v>
      </c>
      <c r="O3776" s="207" t="str" cm="1">
        <f t="array" ref="O3776" xml:space="preserve"> INDEX(切語下字資料表[韻母], 小韻資料表[[#This Row],[下字表識別號]])</f>
        <v>緝開3</v>
      </c>
      <c r="P3776" s="207" t="str" cm="1">
        <f t="array" ref="P3776" xml:space="preserve"> INDEX(切語下字資料表[韻母拼音碼], 小韻資料表[[#This Row],[下字表識別號]])</f>
        <v>ip</v>
      </c>
      <c r="Q3776" s="210" t="str" cm="1">
        <f t="array" ref="Q3776" xml:space="preserve"> INDEX(設定表!$C$19:$C$23, INT( LEFT(小韻資料表[[#This Row],[目次編碼]],1) ))</f>
        <v>入</v>
      </c>
      <c r="R3776" s="210">
        <f xml:space="preserve">  INDEX(設定表!$C$8:$C$15, MATCH( (RIGHT(小韻資料表[[#This Row],[清濁]]) &amp; 小韻資料表[[#This Row],[調]]), 設定表!$B$8:$B$15, 0))</f>
        <v>4</v>
      </c>
      <c r="S3776" s="205" t="s">
        <v>309</v>
      </c>
      <c r="T3776" s="205" t="s">
        <v>309</v>
      </c>
      <c r="U3776" s="226" t="s">
        <v>309</v>
      </c>
      <c r="V3776" s="147" t="s">
        <v>309</v>
      </c>
      <c r="X3776" s="135"/>
      <c r="Y3776" s="135"/>
      <c r="AA3776" s="135"/>
      <c r="AB3776" s="134"/>
      <c r="AC3776" s="135"/>
      <c r="AD3776" s="135"/>
      <c r="AH3776" s="135"/>
      <c r="AI3776" s="135"/>
    </row>
    <row r="3777" spans="1:35" ht="31.5">
      <c r="A3777" s="205">
        <v>3773</v>
      </c>
      <c r="B3777" s="206" t="s">
        <v>12751</v>
      </c>
      <c r="C3777" s="207" t="str">
        <f xml:space="preserve"> _xlfn.CONCAT(小韻資料表[[#This Row],[聲母拼音碼]],小韻資料表[[#This Row],[韻母拼音碼]],小韻資料表[[#This Row],[調號]])</f>
        <v>hap8</v>
      </c>
      <c r="D3777" s="206" t="s">
        <v>1164</v>
      </c>
      <c r="E3777" s="208" t="s">
        <v>1163</v>
      </c>
      <c r="F3777" s="205">
        <v>1</v>
      </c>
      <c r="G3777" s="209" t="s">
        <v>12752</v>
      </c>
      <c r="H3777" s="205">
        <f xml:space="preserve"> LEN(小韻資料表[[#This Row],[小韻字集]])</f>
        <v>14</v>
      </c>
      <c r="I3777" s="205" cm="1">
        <f t="array" ref="I3777" xml:space="preserve"> MATCH(TRUE, ISNUMBER( SEARCH( LEFT(小韻資料表[[#This Row],[切語]],1), 切語上字資料表[切語上字]) ), 0)</f>
        <v>37</v>
      </c>
      <c r="J3777" s="210" t="str" cm="1">
        <f t="array" ref="J3777" xml:space="preserve"> INDEX(切語上字資料表[聲母], 小韻資料表[[#This Row],[上字表識別號]])</f>
        <v>匣</v>
      </c>
      <c r="K3777" s="210" t="str" cm="1">
        <f t="array" ref="K3777" xml:space="preserve"> INDEX(切語上字資料表[聲母拼音碼], 小韻資料表[[#This Row],[上字表識別號]])</f>
        <v>h</v>
      </c>
      <c r="L3777" s="210" t="str" cm="1">
        <f t="array" ref="L3777" xml:space="preserve"> INDEX(切語上字資料表[清濁], 小韻資料表[[#This Row],[上字表識別號]])</f>
        <v>全濁</v>
      </c>
      <c r="M3777" s="223" t="str" cm="1">
        <f t="array" ref="M3777" xml:space="preserve"> INDEX(切語上字資料表[發送收], 小韻資料表[[#This Row],[上字表識別號]])</f>
        <v>送氣</v>
      </c>
      <c r="N3777" s="205" cm="1">
        <f t="array" ref="N3777" xml:space="preserve"> MATCH(TRUE, ISNUMBER( SEARCH( RIGHT(小韻資料表[[#This Row],[切語]],1), 切語下字資料表[切語下字]) ), 0)</f>
        <v>328</v>
      </c>
      <c r="O3777" s="207" t="str" cm="1">
        <f t="array" ref="O3777" xml:space="preserve"> INDEX(切語下字資料表[韻母], 小韻資料表[[#This Row],[下字表識別號]])</f>
        <v>合開1</v>
      </c>
      <c r="P3777" s="207" t="str" cm="1">
        <f t="array" ref="P3777" xml:space="preserve"> INDEX(切語下字資料表[韻母拼音碼], 小韻資料表[[#This Row],[下字表識別號]])</f>
        <v>ap</v>
      </c>
      <c r="Q3777" s="210" t="str" cm="1">
        <f t="array" ref="Q3777" xml:space="preserve"> INDEX(設定表!$C$19:$C$23, INT( LEFT(小韻資料表[[#This Row],[目次編碼]],1) ))</f>
        <v>入</v>
      </c>
      <c r="R3777" s="210">
        <f xml:space="preserve">  INDEX(設定表!$C$8:$C$15, MATCH( (RIGHT(小韻資料表[[#This Row],[清濁]]) &amp; 小韻資料表[[#This Row],[調]]), 設定表!$B$8:$B$15, 0))</f>
        <v>8</v>
      </c>
      <c r="S3777" s="205" t="s">
        <v>12753</v>
      </c>
      <c r="T3777" s="205" t="s">
        <v>309</v>
      </c>
      <c r="U3777" s="226" t="s">
        <v>309</v>
      </c>
      <c r="V3777" s="146" t="s">
        <v>309</v>
      </c>
      <c r="X3777" s="135"/>
      <c r="Y3777" s="135"/>
      <c r="AA3777" s="135"/>
      <c r="AB3777" s="134"/>
      <c r="AC3777" s="135"/>
      <c r="AD3777" s="135"/>
      <c r="AH3777" s="135"/>
      <c r="AI3777" s="135"/>
    </row>
    <row r="3778" spans="1:35" ht="63">
      <c r="A3778" s="205">
        <v>3774</v>
      </c>
      <c r="B3778" s="206" t="s">
        <v>12754</v>
      </c>
      <c r="C3778" s="207" t="str">
        <f xml:space="preserve"> _xlfn.CONCAT(小韻資料表[[#This Row],[聲母拼音碼]],小韻資料表[[#This Row],[韻母拼音碼]],小韻資料表[[#This Row],[調號]])</f>
        <v>kap4</v>
      </c>
      <c r="D3778" s="206" t="s">
        <v>12755</v>
      </c>
      <c r="E3778" s="208" t="s">
        <v>1163</v>
      </c>
      <c r="F3778" s="205">
        <v>2</v>
      </c>
      <c r="G3778" s="209" t="s">
        <v>12756</v>
      </c>
      <c r="H3778" s="205">
        <f xml:space="preserve"> LEN(小韻資料表[[#This Row],[小韻字集]])</f>
        <v>21</v>
      </c>
      <c r="I3778" s="205" cm="1">
        <f t="array" ref="I3778" xml:space="preserve"> MATCH(TRUE, ISNUMBER( SEARCH( LEFT(小韻資料表[[#This Row],[切語]],1), 切語上字資料表[切語上字]) ), 0)</f>
        <v>1</v>
      </c>
      <c r="J3778" s="210" t="str" cm="1">
        <f t="array" ref="J3778" xml:space="preserve"> INDEX(切語上字資料表[聲母], 小韻資料表[[#This Row],[上字表識別號]])</f>
        <v>見</v>
      </c>
      <c r="K3778" s="210" t="str" cm="1">
        <f t="array" ref="K3778" xml:space="preserve"> INDEX(切語上字資料表[聲母拼音碼], 小韻資料表[[#This Row],[上字表識別號]])</f>
        <v>k</v>
      </c>
      <c r="L3778" s="210" t="str" cm="1">
        <f t="array" ref="L3778" xml:space="preserve"> INDEX(切語上字資料表[清濁], 小韻資料表[[#This Row],[上字表識別號]])</f>
        <v>全清</v>
      </c>
      <c r="M3778" s="223" t="str" cm="1">
        <f t="array" ref="M3778" xml:space="preserve"> INDEX(切語上字資料表[發送收], 小韻資料表[[#This Row],[上字表識別號]])</f>
        <v>發聲</v>
      </c>
      <c r="N3778" s="205" cm="1">
        <f t="array" ref="N3778" xml:space="preserve"> MATCH(TRUE, ISNUMBER( SEARCH( RIGHT(小韻資料表[[#This Row],[切語]],1), 切語下字資料表[切語下字]) ), 0)</f>
        <v>328</v>
      </c>
      <c r="O3778" s="207" t="str" cm="1">
        <f t="array" ref="O3778" xml:space="preserve"> INDEX(切語下字資料表[韻母], 小韻資料表[[#This Row],[下字表識別號]])</f>
        <v>合開1</v>
      </c>
      <c r="P3778" s="207" t="str" cm="1">
        <f t="array" ref="P3778" xml:space="preserve"> INDEX(切語下字資料表[韻母拼音碼], 小韻資料表[[#This Row],[下字表識別號]])</f>
        <v>ap</v>
      </c>
      <c r="Q3778" s="210" t="str" cm="1">
        <f t="array" ref="Q3778" xml:space="preserve"> INDEX(設定表!$C$19:$C$23, INT( LEFT(小韻資料表[[#This Row],[目次編碼]],1) ))</f>
        <v>入</v>
      </c>
      <c r="R3778" s="210">
        <f xml:space="preserve">  INDEX(設定表!$C$8:$C$15, MATCH( (RIGHT(小韻資料表[[#This Row],[清濁]]) &amp; 小韻資料表[[#This Row],[調]]), 設定表!$B$8:$B$15, 0))</f>
        <v>4</v>
      </c>
      <c r="S3778" s="205" t="s">
        <v>309</v>
      </c>
      <c r="T3778" s="205" t="s">
        <v>309</v>
      </c>
      <c r="U3778" s="226" t="s">
        <v>309</v>
      </c>
      <c r="V3778" s="147" t="s">
        <v>309</v>
      </c>
      <c r="X3778" s="135"/>
      <c r="Y3778" s="135"/>
      <c r="AA3778" s="135"/>
      <c r="AB3778" s="134"/>
      <c r="AC3778" s="135"/>
      <c r="AD3778" s="135"/>
      <c r="AH3778" s="135"/>
      <c r="AI3778" s="135"/>
    </row>
    <row r="3779" spans="1:35" ht="31.5">
      <c r="A3779" s="205">
        <v>3775</v>
      </c>
      <c r="B3779" s="206" t="s">
        <v>12757</v>
      </c>
      <c r="C3779" s="207" t="str">
        <f xml:space="preserve"> _xlfn.CONCAT(小韻資料表[[#This Row],[聲母拼音碼]],小韻資料表[[#This Row],[韻母拼音碼]],小韻資料表[[#This Row],[調號]])</f>
        <v>tap4</v>
      </c>
      <c r="D3779" s="206" t="s">
        <v>12758</v>
      </c>
      <c r="E3779" s="208" t="s">
        <v>1163</v>
      </c>
      <c r="F3779" s="205">
        <v>3</v>
      </c>
      <c r="G3779" s="209" t="s">
        <v>12759</v>
      </c>
      <c r="H3779" s="205">
        <f xml:space="preserve"> LEN(小韻資料表[[#This Row],[小韻字集]])</f>
        <v>14</v>
      </c>
      <c r="I3779" s="205" cm="1">
        <f t="array" ref="I3779" xml:space="preserve"> MATCH(TRUE, ISNUMBER( SEARCH( LEFT(小韻資料表[[#This Row],[切語]],1), 切語上字資料表[切語上字]) ), 0)</f>
        <v>5</v>
      </c>
      <c r="J3779" s="210" t="str" cm="1">
        <f t="array" ref="J3779" xml:space="preserve"> INDEX(切語上字資料表[聲母], 小韻資料表[[#This Row],[上字表識別號]])</f>
        <v>端</v>
      </c>
      <c r="K3779" s="210" t="str" cm="1">
        <f t="array" ref="K3779" xml:space="preserve"> INDEX(切語上字資料表[聲母拼音碼], 小韻資料表[[#This Row],[上字表識別號]])</f>
        <v>t</v>
      </c>
      <c r="L3779" s="210" t="str" cm="1">
        <f t="array" ref="L3779" xml:space="preserve"> INDEX(切語上字資料表[清濁], 小韻資料表[[#This Row],[上字表識別號]])</f>
        <v>全清</v>
      </c>
      <c r="M3779" s="223" t="str" cm="1">
        <f t="array" ref="M3779" xml:space="preserve"> INDEX(切語上字資料表[發送收], 小韻資料表[[#This Row],[上字表識別號]])</f>
        <v>發聲</v>
      </c>
      <c r="N3779" s="205" cm="1">
        <f t="array" ref="N3779" xml:space="preserve"> MATCH(TRUE, ISNUMBER( SEARCH( RIGHT(小韻資料表[[#This Row],[切語]],1), 切語下字資料表[切語下字]) ), 0)</f>
        <v>328</v>
      </c>
      <c r="O3779" s="207" t="str" cm="1">
        <f t="array" ref="O3779" xml:space="preserve"> INDEX(切語下字資料表[韻母], 小韻資料表[[#This Row],[下字表識別號]])</f>
        <v>合開1</v>
      </c>
      <c r="P3779" s="207" t="str" cm="1">
        <f t="array" ref="P3779" xml:space="preserve"> INDEX(切語下字資料表[韻母拼音碼], 小韻資料表[[#This Row],[下字表識別號]])</f>
        <v>ap</v>
      </c>
      <c r="Q3779" s="210" t="str" cm="1">
        <f t="array" ref="Q3779" xml:space="preserve"> INDEX(設定表!$C$19:$C$23, INT( LEFT(小韻資料表[[#This Row],[目次編碼]],1) ))</f>
        <v>入</v>
      </c>
      <c r="R3779" s="210">
        <f xml:space="preserve">  INDEX(設定表!$C$8:$C$15, MATCH( (RIGHT(小韻資料表[[#This Row],[清濁]]) &amp; 小韻資料表[[#This Row],[調]]), 設定表!$B$8:$B$15, 0))</f>
        <v>4</v>
      </c>
      <c r="S3779" s="205" t="s">
        <v>309</v>
      </c>
      <c r="T3779" s="205" t="s">
        <v>309</v>
      </c>
      <c r="U3779" s="226" t="s">
        <v>309</v>
      </c>
      <c r="V3779" s="146" t="s">
        <v>309</v>
      </c>
      <c r="X3779" s="135"/>
      <c r="Y3779" s="135"/>
      <c r="AA3779" s="135"/>
      <c r="AB3779" s="134"/>
      <c r="AC3779" s="135"/>
      <c r="AD3779" s="135"/>
      <c r="AH3779" s="135"/>
      <c r="AI3779" s="135"/>
    </row>
    <row r="3780" spans="1:35" ht="31.5">
      <c r="A3780" s="205">
        <v>3776</v>
      </c>
      <c r="B3780" s="206" t="s">
        <v>12760</v>
      </c>
      <c r="C3780" s="207" t="str">
        <f xml:space="preserve"> _xlfn.CONCAT(小韻資料表[[#This Row],[聲母拼音碼]],小韻資料表[[#This Row],[韻母拼音碼]],小韻資料表[[#This Row],[調號]])</f>
        <v>sap4</v>
      </c>
      <c r="D3780" s="206" t="s">
        <v>12761</v>
      </c>
      <c r="E3780" s="208" t="s">
        <v>1163</v>
      </c>
      <c r="F3780" s="205">
        <v>4</v>
      </c>
      <c r="G3780" s="209" t="s">
        <v>12762</v>
      </c>
      <c r="H3780" s="205">
        <f xml:space="preserve"> LEN(小韻資料表[[#This Row],[小韻字集]])</f>
        <v>15</v>
      </c>
      <c r="I3780" s="205" cm="1">
        <f t="array" ref="I3780" xml:space="preserve"> MATCH(TRUE, ISNUMBER( SEARCH( LEFT(小韻資料表[[#This Row],[切語]],1), 切語上字資料表[切語上字]) ), 0)</f>
        <v>24</v>
      </c>
      <c r="J3780" s="210" t="str" cm="1">
        <f t="array" ref="J3780" xml:space="preserve"> INDEX(切語上字資料表[聲母], 小韻資料表[[#This Row],[上字表識別號]])</f>
        <v>心</v>
      </c>
      <c r="K3780" s="210" t="str" cm="1">
        <f t="array" ref="K3780" xml:space="preserve"> INDEX(切語上字資料表[聲母拼音碼], 小韻資料表[[#This Row],[上字表識別號]])</f>
        <v>s</v>
      </c>
      <c r="L3780" s="210" t="str" cm="1">
        <f t="array" ref="L3780" xml:space="preserve"> INDEX(切語上字資料表[清濁], 小韻資料表[[#This Row],[上字表識別號]])</f>
        <v>全清</v>
      </c>
      <c r="M3780" s="223" t="str" cm="1">
        <f t="array" ref="M3780" xml:space="preserve"> INDEX(切語上字資料表[發送收], 小韻資料表[[#This Row],[上字表識別號]])</f>
        <v>送氣</v>
      </c>
      <c r="N3780" s="205" cm="1">
        <f t="array" ref="N3780" xml:space="preserve"> MATCH(TRUE, ISNUMBER( SEARCH( RIGHT(小韻資料表[[#This Row],[切語]],1), 切語下字資料表[切語下字]) ), 0)</f>
        <v>328</v>
      </c>
      <c r="O3780" s="207" t="str" cm="1">
        <f t="array" ref="O3780" xml:space="preserve"> INDEX(切語下字資料表[韻母], 小韻資料表[[#This Row],[下字表識別號]])</f>
        <v>合開1</v>
      </c>
      <c r="P3780" s="207" t="str" cm="1">
        <f t="array" ref="P3780" xml:space="preserve"> INDEX(切語下字資料表[韻母拼音碼], 小韻資料表[[#This Row],[下字表識別號]])</f>
        <v>ap</v>
      </c>
      <c r="Q3780" s="210" t="str" cm="1">
        <f t="array" ref="Q3780" xml:space="preserve"> INDEX(設定表!$C$19:$C$23, INT( LEFT(小韻資料表[[#This Row],[目次編碼]],1) ))</f>
        <v>入</v>
      </c>
      <c r="R3780" s="210">
        <f xml:space="preserve">  INDEX(設定表!$C$8:$C$15, MATCH( (RIGHT(小韻資料表[[#This Row],[清濁]]) &amp; 小韻資料表[[#This Row],[調]]), 設定表!$B$8:$B$15, 0))</f>
        <v>4</v>
      </c>
      <c r="S3780" s="205" t="s">
        <v>309</v>
      </c>
      <c r="T3780" s="205" t="s">
        <v>309</v>
      </c>
      <c r="U3780" s="226" t="s">
        <v>12763</v>
      </c>
      <c r="V3780" s="147" t="s">
        <v>309</v>
      </c>
      <c r="X3780" s="135"/>
      <c r="Y3780" s="135"/>
      <c r="AA3780" s="135"/>
      <c r="AB3780" s="134"/>
      <c r="AC3780" s="135"/>
      <c r="AD3780" s="135"/>
      <c r="AH3780" s="135"/>
      <c r="AI3780" s="135"/>
    </row>
    <row r="3781" spans="1:35" ht="63">
      <c r="A3781" s="205">
        <v>3777</v>
      </c>
      <c r="B3781" s="206" t="s">
        <v>12764</v>
      </c>
      <c r="C3781" s="207" t="str">
        <f xml:space="preserve"> _xlfn.CONCAT(小韻資料表[[#This Row],[聲母拼音碼]],小韻資料表[[#This Row],[韻母拼音碼]],小韻資料表[[#This Row],[調號]])</f>
        <v>tap8</v>
      </c>
      <c r="D3781" s="206" t="s">
        <v>12765</v>
      </c>
      <c r="E3781" s="208" t="s">
        <v>1163</v>
      </c>
      <c r="F3781" s="205">
        <v>5</v>
      </c>
      <c r="G3781" s="209" t="s">
        <v>12766</v>
      </c>
      <c r="H3781" s="205">
        <f xml:space="preserve"> LEN(小韻資料表[[#This Row],[小韻字集]])</f>
        <v>24</v>
      </c>
      <c r="I3781" s="205" cm="1">
        <f t="array" ref="I3781" xml:space="preserve"> MATCH(TRUE, ISNUMBER( SEARCH( LEFT(小韻資料表[[#This Row],[切語]],1), 切語上字資料表[切語上字]) ), 0)</f>
        <v>7</v>
      </c>
      <c r="J3781" s="210" t="str" cm="1">
        <f t="array" ref="J3781" xml:space="preserve"> INDEX(切語上字資料表[聲母], 小韻資料表[[#This Row],[上字表識別號]])</f>
        <v>定</v>
      </c>
      <c r="K3781" s="210" t="str" cm="1">
        <f t="array" ref="K3781" xml:space="preserve"> INDEX(切語上字資料表[聲母拼音碼], 小韻資料表[[#This Row],[上字表識別號]])</f>
        <v>t</v>
      </c>
      <c r="L3781" s="210" t="str" cm="1">
        <f t="array" ref="L3781" xml:space="preserve"> INDEX(切語上字資料表[清濁], 小韻資料表[[#This Row],[上字表識別號]])</f>
        <v>全濁</v>
      </c>
      <c r="M3781" s="223" cm="1">
        <f t="array" ref="M3781" xml:space="preserve"> INDEX(切語上字資料表[發送收], 小韻資料表[[#This Row],[上字表識別號]])</f>
        <v>0</v>
      </c>
      <c r="N3781" s="205" cm="1">
        <f t="array" ref="N3781" xml:space="preserve"> MATCH(TRUE, ISNUMBER( SEARCH( RIGHT(小韻資料表[[#This Row],[切語]],1), 切語下字資料表[切語下字]) ), 0)</f>
        <v>328</v>
      </c>
      <c r="O3781" s="207" t="str" cm="1">
        <f t="array" ref="O3781" xml:space="preserve"> INDEX(切語下字資料表[韻母], 小韻資料表[[#This Row],[下字表識別號]])</f>
        <v>合開1</v>
      </c>
      <c r="P3781" s="207" t="str" cm="1">
        <f t="array" ref="P3781" xml:space="preserve"> INDEX(切語下字資料表[韻母拼音碼], 小韻資料表[[#This Row],[下字表識別號]])</f>
        <v>ap</v>
      </c>
      <c r="Q3781" s="210" t="str" cm="1">
        <f t="array" ref="Q3781" xml:space="preserve"> INDEX(設定表!$C$19:$C$23, INT( LEFT(小韻資料表[[#This Row],[目次編碼]],1) ))</f>
        <v>入</v>
      </c>
      <c r="R3781" s="210">
        <f xml:space="preserve">  INDEX(設定表!$C$8:$C$15, MATCH( (RIGHT(小韻資料表[[#This Row],[清濁]]) &amp; 小韻資料表[[#This Row],[調]]), 設定表!$B$8:$B$15, 0))</f>
        <v>8</v>
      </c>
      <c r="S3781" s="205" t="s">
        <v>309</v>
      </c>
      <c r="T3781" s="205" t="s">
        <v>309</v>
      </c>
      <c r="U3781" s="226" t="s">
        <v>12767</v>
      </c>
      <c r="V3781" s="146" t="s">
        <v>309</v>
      </c>
      <c r="X3781" s="135"/>
      <c r="Y3781" s="135"/>
      <c r="AA3781" s="135"/>
      <c r="AB3781" s="134"/>
      <c r="AC3781" s="135"/>
      <c r="AD3781" s="135"/>
      <c r="AH3781" s="135"/>
      <c r="AI3781" s="135"/>
    </row>
    <row r="3782" spans="1:35" ht="63">
      <c r="A3782" s="205">
        <v>3778</v>
      </c>
      <c r="B3782" s="206" t="s">
        <v>12768</v>
      </c>
      <c r="C3782" s="207" t="str">
        <f xml:space="preserve"> _xlfn.CONCAT(小韻資料表[[#This Row],[聲母拼音碼]],小韻資料表[[#This Row],[韻母拼音碼]],小韻資料表[[#This Row],[調號]])</f>
        <v>thap4</v>
      </c>
      <c r="D3782" s="206" t="s">
        <v>12769</v>
      </c>
      <c r="E3782" s="208" t="s">
        <v>1163</v>
      </c>
      <c r="F3782" s="205">
        <v>6</v>
      </c>
      <c r="G3782" s="209" t="s">
        <v>12770</v>
      </c>
      <c r="H3782" s="205">
        <f xml:space="preserve"> LEN(小韻資料表[[#This Row],[小韻字集]])</f>
        <v>28</v>
      </c>
      <c r="I3782" s="205" cm="1">
        <f t="array" ref="I3782" xml:space="preserve"> MATCH(TRUE, ISNUMBER( SEARCH( LEFT(小韻資料表[[#This Row],[切語]],1), 切語上字資料表[切語上字]) ), 0)</f>
        <v>6</v>
      </c>
      <c r="J3782" s="210" t="str" cm="1">
        <f t="array" ref="J3782" xml:space="preserve"> INDEX(切語上字資料表[聲母], 小韻資料表[[#This Row],[上字表識別號]])</f>
        <v>透</v>
      </c>
      <c r="K3782" s="210" t="str" cm="1">
        <f t="array" ref="K3782" xml:space="preserve"> INDEX(切語上字資料表[聲母拼音碼], 小韻資料表[[#This Row],[上字表識別號]])</f>
        <v>th</v>
      </c>
      <c r="L3782" s="210" t="str" cm="1">
        <f t="array" ref="L3782" xml:space="preserve"> INDEX(切語上字資料表[清濁], 小韻資料表[[#This Row],[上字表識別號]])</f>
        <v>次清</v>
      </c>
      <c r="M3782" s="223" t="str" cm="1">
        <f t="array" ref="M3782" xml:space="preserve"> INDEX(切語上字資料表[發送收], 小韻資料表[[#This Row],[上字表識別號]])</f>
        <v>送氣</v>
      </c>
      <c r="N3782" s="205" cm="1">
        <f t="array" ref="N3782" xml:space="preserve"> MATCH(TRUE, ISNUMBER( SEARCH( RIGHT(小韻資料表[[#This Row],[切語]],1), 切語下字資料表[切語下字]) ), 0)</f>
        <v>328</v>
      </c>
      <c r="O3782" s="207" t="str" cm="1">
        <f t="array" ref="O3782" xml:space="preserve"> INDEX(切語下字資料表[韻母], 小韻資料表[[#This Row],[下字表識別號]])</f>
        <v>合開1</v>
      </c>
      <c r="P3782" s="207" t="str" cm="1">
        <f t="array" ref="P3782" xml:space="preserve"> INDEX(切語下字資料表[韻母拼音碼], 小韻資料表[[#This Row],[下字表識別號]])</f>
        <v>ap</v>
      </c>
      <c r="Q3782" s="210" t="str" cm="1">
        <f t="array" ref="Q3782" xml:space="preserve"> INDEX(設定表!$C$19:$C$23, INT( LEFT(小韻資料表[[#This Row],[目次編碼]],1) ))</f>
        <v>入</v>
      </c>
      <c r="R3782" s="210">
        <f xml:space="preserve">  INDEX(設定表!$C$8:$C$15, MATCH( (RIGHT(小韻資料表[[#This Row],[清濁]]) &amp; 小韻資料表[[#This Row],[調]]), 設定表!$B$8:$B$15, 0))</f>
        <v>4</v>
      </c>
      <c r="S3782" s="205" t="s">
        <v>309</v>
      </c>
      <c r="T3782" s="205" t="s">
        <v>309</v>
      </c>
      <c r="U3782" s="226" t="s">
        <v>309</v>
      </c>
      <c r="V3782" s="147" t="s">
        <v>309</v>
      </c>
      <c r="X3782" s="135"/>
      <c r="Y3782" s="135"/>
      <c r="AA3782" s="135"/>
      <c r="AB3782" s="134"/>
      <c r="AC3782" s="135"/>
      <c r="AD3782" s="135"/>
      <c r="AH3782" s="135"/>
      <c r="AI3782" s="135"/>
    </row>
    <row r="3783" spans="1:35" ht="31.5">
      <c r="A3783" s="205">
        <v>3779</v>
      </c>
      <c r="B3783" s="206" t="s">
        <v>12771</v>
      </c>
      <c r="C3783" s="207" t="str">
        <f xml:space="preserve"> _xlfn.CONCAT(小韻資料表[[#This Row],[聲母拼音碼]],小韻資料表[[#This Row],[韻母拼音碼]],小韻資料表[[#This Row],[調號]])</f>
        <v>cap8</v>
      </c>
      <c r="D3783" s="206" t="s">
        <v>12772</v>
      </c>
      <c r="E3783" s="208" t="s">
        <v>1163</v>
      </c>
      <c r="F3783" s="205">
        <v>7</v>
      </c>
      <c r="G3783" s="209" t="s">
        <v>12773</v>
      </c>
      <c r="H3783" s="205">
        <f xml:space="preserve"> LEN(小韻資料表[[#This Row],[小韻字集]])</f>
        <v>8</v>
      </c>
      <c r="I3783" s="205" cm="1">
        <f t="array" ref="I3783" xml:space="preserve"> MATCH(TRUE, ISNUMBER( SEARCH( LEFT(小韻資料表[[#This Row],[切語]],1), 切語上字資料表[切語上字]) ), 0)</f>
        <v>23</v>
      </c>
      <c r="J3783" s="210" t="str" cm="1">
        <f t="array" ref="J3783" xml:space="preserve"> INDEX(切語上字資料表[聲母], 小韻資料表[[#This Row],[上字表識別號]])</f>
        <v>從</v>
      </c>
      <c r="K3783" s="210" t="str" cm="1">
        <f t="array" ref="K3783" xml:space="preserve"> INDEX(切語上字資料表[聲母拼音碼], 小韻資料表[[#This Row],[上字表識別號]])</f>
        <v>c</v>
      </c>
      <c r="L3783" s="210" t="str" cm="1">
        <f t="array" ref="L3783" xml:space="preserve"> INDEX(切語上字資料表[清濁], 小韻資料表[[#This Row],[上字表識別號]])</f>
        <v>全濁</v>
      </c>
      <c r="M3783" s="223" cm="1">
        <f t="array" ref="M3783" xml:space="preserve"> INDEX(切語上字資料表[發送收], 小韻資料表[[#This Row],[上字表識別號]])</f>
        <v>0</v>
      </c>
      <c r="N3783" s="205" cm="1">
        <f t="array" ref="N3783" xml:space="preserve"> MATCH(TRUE, ISNUMBER( SEARCH( RIGHT(小韻資料表[[#This Row],[切語]],1), 切語下字資料表[切語下字]) ), 0)</f>
        <v>328</v>
      </c>
      <c r="O3783" s="207" t="str" cm="1">
        <f t="array" ref="O3783" xml:space="preserve"> INDEX(切語下字資料表[韻母], 小韻資料表[[#This Row],[下字表識別號]])</f>
        <v>合開1</v>
      </c>
      <c r="P3783" s="207" t="str" cm="1">
        <f t="array" ref="P3783" xml:space="preserve"> INDEX(切語下字資料表[韻母拼音碼], 小韻資料表[[#This Row],[下字表識別號]])</f>
        <v>ap</v>
      </c>
      <c r="Q3783" s="210" t="str" cm="1">
        <f t="array" ref="Q3783" xml:space="preserve"> INDEX(設定表!$C$19:$C$23, INT( LEFT(小韻資料表[[#This Row],[目次編碼]],1) ))</f>
        <v>入</v>
      </c>
      <c r="R3783" s="210">
        <f xml:space="preserve">  INDEX(設定表!$C$8:$C$15, MATCH( (RIGHT(小韻資料表[[#This Row],[清濁]]) &amp; 小韻資料表[[#This Row],[調]]), 設定表!$B$8:$B$15, 0))</f>
        <v>8</v>
      </c>
      <c r="S3783" s="205" t="s">
        <v>309</v>
      </c>
      <c r="T3783" s="205" t="s">
        <v>309</v>
      </c>
      <c r="U3783" s="226" t="s">
        <v>309</v>
      </c>
      <c r="V3783" s="146" t="s">
        <v>309</v>
      </c>
      <c r="X3783" s="135"/>
      <c r="Y3783" s="135"/>
      <c r="AA3783" s="135"/>
      <c r="AB3783" s="134"/>
      <c r="AC3783" s="135"/>
      <c r="AD3783" s="135"/>
      <c r="AH3783" s="135"/>
      <c r="AI3783" s="135"/>
    </row>
    <row r="3784" spans="1:35" ht="31.5">
      <c r="A3784" s="205">
        <v>3780</v>
      </c>
      <c r="B3784" s="206" t="s">
        <v>12774</v>
      </c>
      <c r="C3784" s="207" t="str">
        <f xml:space="preserve"> _xlfn.CONCAT(小韻資料表[[#This Row],[聲母拼音碼]],小韻資料表[[#This Row],[韻母拼音碼]],小韻資料表[[#This Row],[調號]])</f>
        <v>cap4</v>
      </c>
      <c r="D3784" s="206" t="s">
        <v>12775</v>
      </c>
      <c r="E3784" s="208" t="s">
        <v>1163</v>
      </c>
      <c r="F3784" s="205">
        <v>8</v>
      </c>
      <c r="G3784" s="209" t="s">
        <v>12776</v>
      </c>
      <c r="H3784" s="205">
        <f xml:space="preserve"> LEN(小韻資料表[[#This Row],[小韻字集]])</f>
        <v>12</v>
      </c>
      <c r="I3784" s="205" cm="1">
        <f t="array" ref="I3784" xml:space="preserve"> MATCH(TRUE, ISNUMBER( SEARCH( LEFT(小韻資料表[[#This Row],[切語]],1), 切語上字資料表[切語上字]) ), 0)</f>
        <v>21</v>
      </c>
      <c r="J3784" s="210" t="str" cm="1">
        <f t="array" ref="J3784" xml:space="preserve"> INDEX(切語上字資料表[聲母], 小韻資料表[[#This Row],[上字表識別號]])</f>
        <v>精</v>
      </c>
      <c r="K3784" s="210" t="str" cm="1">
        <f t="array" ref="K3784" xml:space="preserve"> INDEX(切語上字資料表[聲母拼音碼], 小韻資料表[[#This Row],[上字表識別號]])</f>
        <v>c</v>
      </c>
      <c r="L3784" s="210" t="str" cm="1">
        <f t="array" ref="L3784" xml:space="preserve"> INDEX(切語上字資料表[清濁], 小韻資料表[[#This Row],[上字表識別號]])</f>
        <v>全清</v>
      </c>
      <c r="M3784" s="223" t="str" cm="1">
        <f t="array" ref="M3784" xml:space="preserve"> INDEX(切語上字資料表[發送收], 小韻資料表[[#This Row],[上字表識別號]])</f>
        <v>發聲</v>
      </c>
      <c r="N3784" s="205" cm="1">
        <f t="array" ref="N3784" xml:space="preserve"> MATCH(TRUE, ISNUMBER( SEARCH( RIGHT(小韻資料表[[#This Row],[切語]],1), 切語下字資料表[切語下字]) ), 0)</f>
        <v>328</v>
      </c>
      <c r="O3784" s="207" t="str" cm="1">
        <f t="array" ref="O3784" xml:space="preserve"> INDEX(切語下字資料表[韻母], 小韻資料表[[#This Row],[下字表識別號]])</f>
        <v>合開1</v>
      </c>
      <c r="P3784" s="207" t="str" cm="1">
        <f t="array" ref="P3784" xml:space="preserve"> INDEX(切語下字資料表[韻母拼音碼], 小韻資料表[[#This Row],[下字表識別號]])</f>
        <v>ap</v>
      </c>
      <c r="Q3784" s="210" t="str" cm="1">
        <f t="array" ref="Q3784" xml:space="preserve"> INDEX(設定表!$C$19:$C$23, INT( LEFT(小韻資料表[[#This Row],[目次編碼]],1) ))</f>
        <v>入</v>
      </c>
      <c r="R3784" s="210">
        <f xml:space="preserve">  INDEX(設定表!$C$8:$C$15, MATCH( (RIGHT(小韻資料表[[#This Row],[清濁]]) &amp; 小韻資料表[[#This Row],[調]]), 設定表!$B$8:$B$15, 0))</f>
        <v>4</v>
      </c>
      <c r="S3784" s="205" t="s">
        <v>740</v>
      </c>
      <c r="T3784" s="205" t="s">
        <v>309</v>
      </c>
      <c r="U3784" s="226" t="s">
        <v>12777</v>
      </c>
      <c r="V3784" s="147" t="s">
        <v>309</v>
      </c>
      <c r="X3784" s="135"/>
      <c r="Y3784" s="135"/>
      <c r="AA3784" s="135"/>
      <c r="AB3784" s="134"/>
      <c r="AC3784" s="135"/>
      <c r="AD3784" s="135"/>
      <c r="AH3784" s="135"/>
      <c r="AI3784" s="135"/>
    </row>
    <row r="3785" spans="1:35" ht="31.5">
      <c r="A3785" s="205">
        <v>3781</v>
      </c>
      <c r="B3785" s="206" t="s">
        <v>12778</v>
      </c>
      <c r="C3785" s="207" t="str">
        <f xml:space="preserve"> _xlfn.CONCAT(小韻資料表[[#This Row],[聲母拼音碼]],小韻資料表[[#This Row],[韻母拼音碼]],小韻資料表[[#This Row],[調號]])</f>
        <v>nap8</v>
      </c>
      <c r="D3785" s="206" t="s">
        <v>12779</v>
      </c>
      <c r="E3785" s="208" t="s">
        <v>1163</v>
      </c>
      <c r="F3785" s="205">
        <v>10</v>
      </c>
      <c r="G3785" s="209" t="s">
        <v>12780</v>
      </c>
      <c r="H3785" s="205">
        <f xml:space="preserve"> LEN(小韻資料表[[#This Row],[小韻字集]])</f>
        <v>8</v>
      </c>
      <c r="I3785" s="205" cm="1">
        <f t="array" ref="I3785" xml:space="preserve"> MATCH(TRUE, ISNUMBER( SEARCH( LEFT(小韻資料表[[#This Row],[切語]],1), 切語上字資料表[切語上字]) ), 0)</f>
        <v>8</v>
      </c>
      <c r="J3785" s="210" t="str" cm="1">
        <f t="array" ref="J3785" xml:space="preserve"> INDEX(切語上字資料表[聲母], 小韻資料表[[#This Row],[上字表識別號]])</f>
        <v>泥</v>
      </c>
      <c r="K3785" s="210" t="str" cm="1">
        <f t="array" ref="K3785" xml:space="preserve"> INDEX(切語上字資料表[聲母拼音碼], 小韻資料表[[#This Row],[上字表識別號]])</f>
        <v>n</v>
      </c>
      <c r="L3785" s="210" t="str" cm="1">
        <f t="array" ref="L3785" xml:space="preserve"> INDEX(切語上字資料表[清濁], 小韻資料表[[#This Row],[上字表識別號]])</f>
        <v>次濁</v>
      </c>
      <c r="M3785" s="223" t="str" cm="1">
        <f t="array" ref="M3785" xml:space="preserve"> INDEX(切語上字資料表[發送收], 小韻資料表[[#This Row],[上字表識別號]])</f>
        <v>收聲</v>
      </c>
      <c r="N3785" s="205" cm="1">
        <f t="array" ref="N3785" xml:space="preserve"> MATCH(TRUE, ISNUMBER( SEARCH( RIGHT(小韻資料表[[#This Row],[切語]],1), 切語下字資料表[切語下字]) ), 0)</f>
        <v>328</v>
      </c>
      <c r="O3785" s="207" t="str" cm="1">
        <f t="array" ref="O3785" xml:space="preserve"> INDEX(切語下字資料表[韻母], 小韻資料表[[#This Row],[下字表識別號]])</f>
        <v>合開1</v>
      </c>
      <c r="P3785" s="207" t="str" cm="1">
        <f t="array" ref="P3785" xml:space="preserve"> INDEX(切語下字資料表[韻母拼音碼], 小韻資料表[[#This Row],[下字表識別號]])</f>
        <v>ap</v>
      </c>
      <c r="Q3785" s="210" t="str" cm="1">
        <f t="array" ref="Q3785" xml:space="preserve"> INDEX(設定表!$C$19:$C$23, INT( LEFT(小韻資料表[[#This Row],[目次編碼]],1) ))</f>
        <v>入</v>
      </c>
      <c r="R3785" s="210">
        <f xml:space="preserve">  INDEX(設定表!$C$8:$C$15, MATCH( (RIGHT(小韻資料表[[#This Row],[清濁]]) &amp; 小韻資料表[[#This Row],[調]]), 設定表!$B$8:$B$15, 0))</f>
        <v>8</v>
      </c>
      <c r="S3785" s="205" t="s">
        <v>309</v>
      </c>
      <c r="T3785" s="205" t="s">
        <v>309</v>
      </c>
      <c r="U3785" s="226" t="s">
        <v>309</v>
      </c>
      <c r="V3785" s="146" t="s">
        <v>309</v>
      </c>
      <c r="X3785" s="135"/>
      <c r="Y3785" s="135"/>
      <c r="AA3785" s="135"/>
      <c r="AB3785" s="134"/>
      <c r="AC3785" s="135"/>
      <c r="AD3785" s="135"/>
      <c r="AH3785" s="135"/>
      <c r="AI3785" s="135"/>
    </row>
    <row r="3786" spans="1:35" ht="31.5">
      <c r="A3786" s="205">
        <v>3782</v>
      </c>
      <c r="B3786" s="206" t="s">
        <v>12781</v>
      </c>
      <c r="C3786" s="207" t="str">
        <f xml:space="preserve"> _xlfn.CONCAT(小韻資料表[[#This Row],[聲母拼音碼]],小韻資料表[[#This Row],[韻母拼音碼]],小韻資料表[[#This Row],[調號]])</f>
        <v>khap4</v>
      </c>
      <c r="D3786" s="206" t="s">
        <v>12782</v>
      </c>
      <c r="E3786" s="208" t="s">
        <v>1163</v>
      </c>
      <c r="F3786" s="205">
        <v>11</v>
      </c>
      <c r="G3786" s="209" t="s">
        <v>12783</v>
      </c>
      <c r="H3786" s="205">
        <f xml:space="preserve"> LEN(小韻資料表[[#This Row],[小韻字集]])</f>
        <v>9</v>
      </c>
      <c r="I3786" s="205" cm="1">
        <f t="array" ref="I3786" xml:space="preserve"> MATCH(TRUE, ISNUMBER( SEARCH( LEFT(小韻資料表[[#This Row],[切語]],1), 切語上字資料表[切語上字]) ), 0)</f>
        <v>2</v>
      </c>
      <c r="J3786" s="210" t="str" cm="1">
        <f t="array" ref="J3786" xml:space="preserve"> INDEX(切語上字資料表[聲母], 小韻資料表[[#This Row],[上字表識別號]])</f>
        <v>溪</v>
      </c>
      <c r="K3786" s="210" t="str" cm="1">
        <f t="array" ref="K3786" xml:space="preserve"> INDEX(切語上字資料表[聲母拼音碼], 小韻資料表[[#This Row],[上字表識別號]])</f>
        <v>kh</v>
      </c>
      <c r="L3786" s="210" t="str" cm="1">
        <f t="array" ref="L3786" xml:space="preserve"> INDEX(切語上字資料表[清濁], 小韻資料表[[#This Row],[上字表識別號]])</f>
        <v>次清</v>
      </c>
      <c r="M3786" s="223" t="str" cm="1">
        <f t="array" ref="M3786" xml:space="preserve"> INDEX(切語上字資料表[發送收], 小韻資料表[[#This Row],[上字表識別號]])</f>
        <v>送氣</v>
      </c>
      <c r="N3786" s="205" cm="1">
        <f t="array" ref="N3786" xml:space="preserve"> MATCH(TRUE, ISNUMBER( SEARCH( RIGHT(小韻資料表[[#This Row],[切語]],1), 切語下字資料表[切語下字]) ), 0)</f>
        <v>328</v>
      </c>
      <c r="O3786" s="207" t="str" cm="1">
        <f t="array" ref="O3786" xml:space="preserve"> INDEX(切語下字資料表[韻母], 小韻資料表[[#This Row],[下字表識別號]])</f>
        <v>合開1</v>
      </c>
      <c r="P3786" s="207" t="str" cm="1">
        <f t="array" ref="P3786" xml:space="preserve"> INDEX(切語下字資料表[韻母拼音碼], 小韻資料表[[#This Row],[下字表識別號]])</f>
        <v>ap</v>
      </c>
      <c r="Q3786" s="210" t="str" cm="1">
        <f t="array" ref="Q3786" xml:space="preserve"> INDEX(設定表!$C$19:$C$23, INT( LEFT(小韻資料表[[#This Row],[目次編碼]],1) ))</f>
        <v>入</v>
      </c>
      <c r="R3786" s="210">
        <f xml:space="preserve">  INDEX(設定表!$C$8:$C$15, MATCH( (RIGHT(小韻資料表[[#This Row],[清濁]]) &amp; 小韻資料表[[#This Row],[調]]), 設定表!$B$8:$B$15, 0))</f>
        <v>4</v>
      </c>
      <c r="S3786" s="205" t="s">
        <v>309</v>
      </c>
      <c r="T3786" s="205" t="s">
        <v>309</v>
      </c>
      <c r="U3786" s="226" t="s">
        <v>309</v>
      </c>
      <c r="V3786" s="147" t="s">
        <v>309</v>
      </c>
      <c r="X3786" s="135"/>
      <c r="Y3786" s="135"/>
      <c r="AA3786" s="135"/>
      <c r="AB3786" s="134"/>
      <c r="AC3786" s="135"/>
      <c r="AD3786" s="135"/>
      <c r="AH3786" s="135"/>
      <c r="AI3786" s="135"/>
    </row>
    <row r="3787" spans="1:35" ht="31.5">
      <c r="A3787" s="205">
        <v>3783</v>
      </c>
      <c r="B3787" s="206" t="s">
        <v>12784</v>
      </c>
      <c r="C3787" s="207" t="str">
        <f xml:space="preserve"> _xlfn.CONCAT(小韻資料表[[#This Row],[聲母拼音碼]],小韻資料表[[#This Row],[韻母拼音碼]],小韻資料表[[#This Row],[調號]])</f>
        <v>Øap4</v>
      </c>
      <c r="D3787" s="206" t="s">
        <v>12785</v>
      </c>
      <c r="E3787" s="208" t="s">
        <v>1163</v>
      </c>
      <c r="F3787" s="205">
        <v>12</v>
      </c>
      <c r="G3787" s="209" t="s">
        <v>12786</v>
      </c>
      <c r="H3787" s="205">
        <f xml:space="preserve"> LEN(小韻資料表[[#This Row],[小韻字集]])</f>
        <v>17</v>
      </c>
      <c r="I3787" s="205" cm="1">
        <f t="array" ref="I3787" xml:space="preserve"> MATCH(TRUE, ISNUMBER( SEARCH( LEFT(小韻資料表[[#This Row],[切語]],1), 切語上字資料表[切語上字]) ), 0)</f>
        <v>35</v>
      </c>
      <c r="J3787" s="210" t="str" cm="1">
        <f t="array" ref="J3787" xml:space="preserve"> INDEX(切語上字資料表[聲母], 小韻資料表[[#This Row],[上字表識別號]])</f>
        <v>影</v>
      </c>
      <c r="K3787" s="210" t="str" cm="1">
        <f t="array" ref="K3787" xml:space="preserve"> INDEX(切語上字資料表[聲母拼音碼], 小韻資料表[[#This Row],[上字表識別號]])</f>
        <v>Ø</v>
      </c>
      <c r="L3787" s="210" t="str" cm="1">
        <f t="array" ref="L3787" xml:space="preserve"> INDEX(切語上字資料表[清濁], 小韻資料表[[#This Row],[上字表識別號]])</f>
        <v>全清</v>
      </c>
      <c r="M3787" s="223" t="str" cm="1">
        <f t="array" ref="M3787" xml:space="preserve"> INDEX(切語上字資料表[發送收], 小韻資料表[[#This Row],[上字表識別號]])</f>
        <v>發聲</v>
      </c>
      <c r="N3787" s="205" cm="1">
        <f t="array" ref="N3787" xml:space="preserve"> MATCH(TRUE, ISNUMBER( SEARCH( RIGHT(小韻資料表[[#This Row],[切語]],1), 切語下字資料表[切語下字]) ), 0)</f>
        <v>328</v>
      </c>
      <c r="O3787" s="207" t="str" cm="1">
        <f t="array" ref="O3787" xml:space="preserve"> INDEX(切語下字資料表[韻母], 小韻資料表[[#This Row],[下字表識別號]])</f>
        <v>合開1</v>
      </c>
      <c r="P3787" s="207" t="str" cm="1">
        <f t="array" ref="P3787" xml:space="preserve"> INDEX(切語下字資料表[韻母拼音碼], 小韻資料表[[#This Row],[下字表識別號]])</f>
        <v>ap</v>
      </c>
      <c r="Q3787" s="210" t="str" cm="1">
        <f t="array" ref="Q3787" xml:space="preserve"> INDEX(設定表!$C$19:$C$23, INT( LEFT(小韻資料表[[#This Row],[目次編碼]],1) ))</f>
        <v>入</v>
      </c>
      <c r="R3787" s="210">
        <f xml:space="preserve">  INDEX(設定表!$C$8:$C$15, MATCH( (RIGHT(小韻資料表[[#This Row],[清濁]]) &amp; 小韻資料表[[#This Row],[調]]), 設定表!$B$8:$B$15, 0))</f>
        <v>4</v>
      </c>
      <c r="S3787" s="205" t="s">
        <v>309</v>
      </c>
      <c r="T3787" s="205" t="s">
        <v>309</v>
      </c>
      <c r="U3787" s="226" t="s">
        <v>309</v>
      </c>
      <c r="V3787" s="146" t="s">
        <v>309</v>
      </c>
      <c r="X3787" s="135"/>
      <c r="Y3787" s="135"/>
      <c r="AA3787" s="135"/>
      <c r="AB3787" s="134"/>
      <c r="AC3787" s="135"/>
      <c r="AD3787" s="135"/>
      <c r="AH3787" s="135"/>
      <c r="AI3787" s="135"/>
    </row>
    <row r="3788" spans="1:35" ht="31.5">
      <c r="A3788" s="205">
        <v>3784</v>
      </c>
      <c r="B3788" s="206" t="s">
        <v>12787</v>
      </c>
      <c r="C3788" s="207" t="str">
        <f xml:space="preserve"> _xlfn.CONCAT(小韻資料表[[#This Row],[聲母拼音碼]],小韻資料表[[#This Row],[韻母拼音碼]],小韻資料表[[#This Row],[調號]])</f>
        <v>hap4</v>
      </c>
      <c r="D3788" s="206" t="s">
        <v>12788</v>
      </c>
      <c r="E3788" s="208" t="s">
        <v>1163</v>
      </c>
      <c r="F3788" s="205">
        <v>13</v>
      </c>
      <c r="G3788" s="209" t="s">
        <v>12789</v>
      </c>
      <c r="H3788" s="205">
        <f xml:space="preserve"> LEN(小韻資料表[[#This Row],[小韻字集]])</f>
        <v>5</v>
      </c>
      <c r="I3788" s="205" cm="1">
        <f t="array" ref="I3788" xml:space="preserve"> MATCH(TRUE, ISNUMBER( SEARCH( LEFT(小韻資料表[[#This Row],[切語]],1), 切語上字資料表[切語上字]) ), 0)</f>
        <v>36</v>
      </c>
      <c r="J3788" s="210" t="str" cm="1">
        <f t="array" ref="J3788" xml:space="preserve"> INDEX(切語上字資料表[聲母], 小韻資料表[[#This Row],[上字表識別號]])</f>
        <v>曉</v>
      </c>
      <c r="K3788" s="210" t="str" cm="1">
        <f t="array" ref="K3788" xml:space="preserve"> INDEX(切語上字資料表[聲母拼音碼], 小韻資料表[[#This Row],[上字表識別號]])</f>
        <v>h</v>
      </c>
      <c r="L3788" s="210" t="str" cm="1">
        <f t="array" ref="L3788" xml:space="preserve"> INDEX(切語上字資料表[清濁], 小韻資料表[[#This Row],[上字表識別號]])</f>
        <v>次清</v>
      </c>
      <c r="M3788" s="223" t="str" cm="1">
        <f t="array" ref="M3788" xml:space="preserve"> INDEX(切語上字資料表[發送收], 小韻資料表[[#This Row],[上字表識別號]])</f>
        <v>送氣</v>
      </c>
      <c r="N3788" s="205" cm="1">
        <f t="array" ref="N3788" xml:space="preserve"> MATCH(TRUE, ISNUMBER( SEARCH( RIGHT(小韻資料表[[#This Row],[切語]],1), 切語下字資料表[切語下字]) ), 0)</f>
        <v>328</v>
      </c>
      <c r="O3788" s="207" t="str" cm="1">
        <f t="array" ref="O3788" xml:space="preserve"> INDEX(切語下字資料表[韻母], 小韻資料表[[#This Row],[下字表識別號]])</f>
        <v>合開1</v>
      </c>
      <c r="P3788" s="207" t="str" cm="1">
        <f t="array" ref="P3788" xml:space="preserve"> INDEX(切語下字資料表[韻母拼音碼], 小韻資料表[[#This Row],[下字表識別號]])</f>
        <v>ap</v>
      </c>
      <c r="Q3788" s="210" t="str" cm="1">
        <f t="array" ref="Q3788" xml:space="preserve"> INDEX(設定表!$C$19:$C$23, INT( LEFT(小韻資料表[[#This Row],[目次編碼]],1) ))</f>
        <v>入</v>
      </c>
      <c r="R3788" s="210">
        <f xml:space="preserve">  INDEX(設定表!$C$8:$C$15, MATCH( (RIGHT(小韻資料表[[#This Row],[清濁]]) &amp; 小韻資料表[[#This Row],[調]]), 設定表!$B$8:$B$15, 0))</f>
        <v>4</v>
      </c>
      <c r="S3788" s="205" t="s">
        <v>309</v>
      </c>
      <c r="T3788" s="205" t="s">
        <v>309</v>
      </c>
      <c r="U3788" s="226" t="s">
        <v>12790</v>
      </c>
      <c r="V3788" s="147" t="s">
        <v>309</v>
      </c>
      <c r="X3788" s="135"/>
      <c r="Y3788" s="135"/>
      <c r="AA3788" s="135"/>
      <c r="AB3788" s="134"/>
      <c r="AC3788" s="135"/>
      <c r="AD3788" s="135"/>
      <c r="AH3788" s="135"/>
      <c r="AI3788" s="135"/>
    </row>
    <row r="3789" spans="1:35" ht="31.5">
      <c r="A3789" s="205">
        <v>3785</v>
      </c>
      <c r="B3789" s="206" t="s">
        <v>12791</v>
      </c>
      <c r="C3789" s="207" t="str">
        <f xml:space="preserve"> _xlfn.CONCAT(小韻資料表[[#This Row],[聲母拼音碼]],小韻資料表[[#This Row],[韻母拼音碼]],小韻資料表[[#This Row],[調號]])</f>
        <v>gap8</v>
      </c>
      <c r="D3789" s="206" t="s">
        <v>12792</v>
      </c>
      <c r="E3789" s="208" t="s">
        <v>1163</v>
      </c>
      <c r="F3789" s="205">
        <v>14</v>
      </c>
      <c r="G3789" s="209" t="s">
        <v>12793</v>
      </c>
      <c r="H3789" s="205">
        <f xml:space="preserve"> LEN(小韻資料表[[#This Row],[小韻字集]])</f>
        <v>11</v>
      </c>
      <c r="I3789" s="205" cm="1">
        <f t="array" ref="I3789" xml:space="preserve"> MATCH(TRUE, ISNUMBER( SEARCH( LEFT(小韻資料表[[#This Row],[切語]],1), 切語上字資料表[切語上字]) ), 0)</f>
        <v>4</v>
      </c>
      <c r="J3789" s="210" t="str" cm="1">
        <f t="array" ref="J3789" xml:space="preserve"> INDEX(切語上字資料表[聲母], 小韻資料表[[#This Row],[上字表識別號]])</f>
        <v>疑</v>
      </c>
      <c r="K3789" s="210" t="str" cm="1">
        <f t="array" ref="K3789" xml:space="preserve"> INDEX(切語上字資料表[聲母拼音碼], 小韻資料表[[#This Row],[上字表識別號]])</f>
        <v>g</v>
      </c>
      <c r="L3789" s="210" t="str" cm="1">
        <f t="array" ref="L3789" xml:space="preserve"> INDEX(切語上字資料表[清濁], 小韻資料表[[#This Row],[上字表識別號]])</f>
        <v>次濁</v>
      </c>
      <c r="M3789" s="223" t="str" cm="1">
        <f t="array" ref="M3789" xml:space="preserve"> INDEX(切語上字資料表[發送收], 小韻資料表[[#This Row],[上字表識別號]])</f>
        <v>收聲</v>
      </c>
      <c r="N3789" s="205" cm="1">
        <f t="array" ref="N3789" xml:space="preserve"> MATCH(TRUE, ISNUMBER( SEARCH( RIGHT(小韻資料表[[#This Row],[切語]],1), 切語下字資料表[切語下字]) ), 0)</f>
        <v>328</v>
      </c>
      <c r="O3789" s="207" t="str" cm="1">
        <f t="array" ref="O3789" xml:space="preserve"> INDEX(切語下字資料表[韻母], 小韻資料表[[#This Row],[下字表識別號]])</f>
        <v>合開1</v>
      </c>
      <c r="P3789" s="207" t="str" cm="1">
        <f t="array" ref="P3789" xml:space="preserve"> INDEX(切語下字資料表[韻母拼音碼], 小韻資料表[[#This Row],[下字表識別號]])</f>
        <v>ap</v>
      </c>
      <c r="Q3789" s="210" t="str" cm="1">
        <f t="array" ref="Q3789" xml:space="preserve"> INDEX(設定表!$C$19:$C$23, INT( LEFT(小韻資料表[[#This Row],[目次編碼]],1) ))</f>
        <v>入</v>
      </c>
      <c r="R3789" s="210">
        <f xml:space="preserve">  INDEX(設定表!$C$8:$C$15, MATCH( (RIGHT(小韻資料表[[#This Row],[清濁]]) &amp; 小韻資料表[[#This Row],[調]]), 設定表!$B$8:$B$15, 0))</f>
        <v>8</v>
      </c>
      <c r="S3789" s="205" t="s">
        <v>309</v>
      </c>
      <c r="T3789" s="205" t="s">
        <v>309</v>
      </c>
      <c r="U3789" s="226" t="s">
        <v>309</v>
      </c>
      <c r="V3789" s="146" t="s">
        <v>309</v>
      </c>
      <c r="X3789" s="135"/>
      <c r="Y3789" s="135"/>
      <c r="AA3789" s="135"/>
      <c r="AB3789" s="134"/>
      <c r="AC3789" s="135"/>
      <c r="AD3789" s="135"/>
      <c r="AH3789" s="135"/>
      <c r="AI3789" s="135"/>
    </row>
    <row r="3790" spans="1:35" ht="31.5">
      <c r="A3790" s="205">
        <v>3786</v>
      </c>
      <c r="B3790" s="206" t="s">
        <v>12794</v>
      </c>
      <c r="C3790" s="207" t="str">
        <f xml:space="preserve"> _xlfn.CONCAT(小韻資料表[[#This Row],[聲母拼音碼]],小韻資料表[[#This Row],[韻母拼音碼]],小韻資料表[[#This Row],[調號]])</f>
        <v>chap4</v>
      </c>
      <c r="D3790" s="206" t="s">
        <v>12795</v>
      </c>
      <c r="E3790" s="208" t="s">
        <v>1163</v>
      </c>
      <c r="F3790" s="205">
        <v>15</v>
      </c>
      <c r="G3790" s="209" t="s">
        <v>12796</v>
      </c>
      <c r="H3790" s="205">
        <f xml:space="preserve"> LEN(小韻資料表[[#This Row],[小韻字集]])</f>
        <v>2</v>
      </c>
      <c r="I3790" s="205" cm="1">
        <f t="array" ref="I3790" xml:space="preserve"> MATCH(TRUE, ISNUMBER( SEARCH( LEFT(小韻資料表[[#This Row],[切語]],1), 切語上字資料表[切語上字]) ), 0)</f>
        <v>22</v>
      </c>
      <c r="J3790" s="210" t="str" cm="1">
        <f t="array" ref="J3790" xml:space="preserve"> INDEX(切語上字資料表[聲母], 小韻資料表[[#This Row],[上字表識別號]])</f>
        <v>清</v>
      </c>
      <c r="K3790" s="210" t="str" cm="1">
        <f t="array" ref="K3790" xml:space="preserve"> INDEX(切語上字資料表[聲母拼音碼], 小韻資料表[[#This Row],[上字表識別號]])</f>
        <v>ch</v>
      </c>
      <c r="L3790" s="210" t="str" cm="1">
        <f t="array" ref="L3790" xml:space="preserve"> INDEX(切語上字資料表[清濁], 小韻資料表[[#This Row],[上字表識別號]])</f>
        <v>次清</v>
      </c>
      <c r="M3790" s="223" t="str" cm="1">
        <f t="array" ref="M3790" xml:space="preserve"> INDEX(切語上字資料表[發送收], 小韻資料表[[#This Row],[上字表識別號]])</f>
        <v>送氣</v>
      </c>
      <c r="N3790" s="205" cm="1">
        <f t="array" ref="N3790" xml:space="preserve"> MATCH(TRUE, ISNUMBER( SEARCH( RIGHT(小韻資料表[[#This Row],[切語]],1), 切語下字資料表[切語下字]) ), 0)</f>
        <v>328</v>
      </c>
      <c r="O3790" s="207" t="str" cm="1">
        <f t="array" ref="O3790" xml:space="preserve"> INDEX(切語下字資料表[韻母], 小韻資料表[[#This Row],[下字表識別號]])</f>
        <v>合開1</v>
      </c>
      <c r="P3790" s="207" t="str" cm="1">
        <f t="array" ref="P3790" xml:space="preserve"> INDEX(切語下字資料表[韻母拼音碼], 小韻資料表[[#This Row],[下字表識別號]])</f>
        <v>ap</v>
      </c>
      <c r="Q3790" s="210" t="str" cm="1">
        <f t="array" ref="Q3790" xml:space="preserve"> INDEX(設定表!$C$19:$C$23, INT( LEFT(小韻資料表[[#This Row],[目次編碼]],1) ))</f>
        <v>入</v>
      </c>
      <c r="R3790" s="210">
        <f xml:space="preserve">  INDEX(設定表!$C$8:$C$15, MATCH( (RIGHT(小韻資料表[[#This Row],[清濁]]) &amp; 小韻資料表[[#This Row],[調]]), 設定表!$B$8:$B$15, 0))</f>
        <v>4</v>
      </c>
      <c r="S3790" s="205" t="s">
        <v>309</v>
      </c>
      <c r="T3790" s="205" t="s">
        <v>309</v>
      </c>
      <c r="U3790" s="226" t="s">
        <v>309</v>
      </c>
      <c r="V3790" s="147" t="s">
        <v>309</v>
      </c>
      <c r="X3790" s="135"/>
      <c r="Y3790" s="135"/>
      <c r="AA3790" s="135"/>
      <c r="AB3790" s="134"/>
      <c r="AC3790" s="135"/>
      <c r="AD3790" s="135"/>
      <c r="AH3790" s="135"/>
      <c r="AI3790" s="135"/>
    </row>
    <row r="3791" spans="1:35" ht="31.5">
      <c r="A3791" s="205">
        <v>3787</v>
      </c>
      <c r="B3791" s="206" t="s">
        <v>12797</v>
      </c>
      <c r="C3791" s="207" t="str">
        <f xml:space="preserve"> _xlfn.CONCAT(小韻資料表[[#This Row],[聲母拼音碼]],小韻資料表[[#This Row],[韻母拼音碼]],小韻資料表[[#This Row],[調號]])</f>
        <v>sap8</v>
      </c>
      <c r="D3791" s="206" t="s">
        <v>12798</v>
      </c>
      <c r="E3791" s="208" t="s">
        <v>1163</v>
      </c>
      <c r="F3791" s="205">
        <v>16</v>
      </c>
      <c r="G3791" s="209" t="s">
        <v>12798</v>
      </c>
      <c r="H3791" s="205">
        <f xml:space="preserve"> LEN(小韻資料表[[#This Row],[小韻字集]])</f>
        <v>1</v>
      </c>
      <c r="I3791" s="205" cm="1">
        <f t="array" ref="I3791" xml:space="preserve"> MATCH(TRUE, ISNUMBER( SEARCH( LEFT(小韻資料表[[#This Row],[切語]],1), 切語上字資料表[切語上字]) ), 0)</f>
        <v>34</v>
      </c>
      <c r="J3791" s="210" t="str" cm="1">
        <f t="array" ref="J3791" xml:space="preserve"> INDEX(切語上字資料表[聲母], 小韻資料表[[#This Row],[上字表識別號]])</f>
        <v>禪</v>
      </c>
      <c r="K3791" s="210" t="str" cm="1">
        <f t="array" ref="K3791" xml:space="preserve"> INDEX(切語上字資料表[聲母拼音碼], 小韻資料表[[#This Row],[上字表識別號]])</f>
        <v>s</v>
      </c>
      <c r="L3791" s="210" t="str" cm="1">
        <f t="array" ref="L3791" xml:space="preserve"> INDEX(切語上字資料表[清濁], 小韻資料表[[#This Row],[上字表識別號]])</f>
        <v>全濁</v>
      </c>
      <c r="M3791" s="223" cm="1">
        <f t="array" ref="M3791" xml:space="preserve"> INDEX(切語上字資料表[發送收], 小韻資料表[[#This Row],[上字表識別號]])</f>
        <v>0</v>
      </c>
      <c r="N3791" s="205" cm="1">
        <f t="array" ref="N3791" xml:space="preserve"> MATCH(TRUE, ISNUMBER( SEARCH( RIGHT(小韻資料表[[#This Row],[切語]],1), 切語下字資料表[切語下字]) ), 0)</f>
        <v>328</v>
      </c>
      <c r="O3791" s="207" t="str" cm="1">
        <f t="array" ref="O3791" xml:space="preserve"> INDEX(切語下字資料表[韻母], 小韻資料表[[#This Row],[下字表識別號]])</f>
        <v>合開1</v>
      </c>
      <c r="P3791" s="207" t="str" cm="1">
        <f t="array" ref="P3791" xml:space="preserve"> INDEX(切語下字資料表[韻母拼音碼], 小韻資料表[[#This Row],[下字表識別號]])</f>
        <v>ap</v>
      </c>
      <c r="Q3791" s="210" t="str" cm="1">
        <f t="array" ref="Q3791" xml:space="preserve"> INDEX(設定表!$C$19:$C$23, INT( LEFT(小韻資料表[[#This Row],[目次編碼]],1) ))</f>
        <v>入</v>
      </c>
      <c r="R3791" s="210">
        <f xml:space="preserve">  INDEX(設定表!$C$8:$C$15, MATCH( (RIGHT(小韻資料表[[#This Row],[清濁]]) &amp; 小韻資料表[[#This Row],[調]]), 設定表!$B$8:$B$15, 0))</f>
        <v>8</v>
      </c>
      <c r="S3791" s="211" t="s">
        <v>309</v>
      </c>
      <c r="T3791" s="205" t="s">
        <v>309</v>
      </c>
      <c r="U3791" s="226" t="s">
        <v>309</v>
      </c>
      <c r="V3791" s="147" t="s">
        <v>309</v>
      </c>
      <c r="X3791" s="135"/>
      <c r="Y3791" s="135"/>
      <c r="AA3791" s="135"/>
      <c r="AB3791" s="134"/>
      <c r="AC3791" s="135"/>
      <c r="AD3791" s="135"/>
      <c r="AH3791" s="135"/>
      <c r="AI3791" s="135"/>
    </row>
    <row r="3792" spans="1:35" ht="31.5">
      <c r="A3792" s="205">
        <v>3788</v>
      </c>
      <c r="B3792" s="206" t="s">
        <v>12799</v>
      </c>
      <c r="C3792" s="207" t="str">
        <f xml:space="preserve"> _xlfn.CONCAT(小韻資料表[[#This Row],[聲母拼音碼]],小韻資料表[[#This Row],[韻母拼音碼]],小韻資料表[[#This Row],[調號]])</f>
        <v>Øap4</v>
      </c>
      <c r="D3792" s="206" t="s">
        <v>12800</v>
      </c>
      <c r="E3792" s="208" t="s">
        <v>1163</v>
      </c>
      <c r="F3792" s="205">
        <v>17</v>
      </c>
      <c r="G3792" s="209" t="s">
        <v>12800</v>
      </c>
      <c r="H3792" s="205">
        <f xml:space="preserve"> LEN(小韻資料表[[#This Row],[小韻字集]])</f>
        <v>1</v>
      </c>
      <c r="I3792" s="205" cm="1">
        <f t="array" ref="I3792" xml:space="preserve"> MATCH(TRUE, ISNUMBER( SEARCH( LEFT(小韻資料表[[#This Row],[切語]],1), 切語上字資料表[切語上字]) ), 0)</f>
        <v>35</v>
      </c>
      <c r="J3792" s="210" t="str" cm="1">
        <f t="array" ref="J3792" xml:space="preserve"> INDEX(切語上字資料表[聲母], 小韻資料表[[#This Row],[上字表識別號]])</f>
        <v>影</v>
      </c>
      <c r="K3792" s="210" t="str" cm="1">
        <f t="array" ref="K3792" xml:space="preserve"> INDEX(切語上字資料表[聲母拼音碼], 小韻資料表[[#This Row],[上字表識別號]])</f>
        <v>Ø</v>
      </c>
      <c r="L3792" s="210" t="str" cm="1">
        <f t="array" ref="L3792" xml:space="preserve"> INDEX(切語上字資料表[清濁], 小韻資料表[[#This Row],[上字表識別號]])</f>
        <v>全清</v>
      </c>
      <c r="M3792" s="223" t="str" cm="1">
        <f t="array" ref="M3792" xml:space="preserve"> INDEX(切語上字資料表[發送收], 小韻資料表[[#This Row],[上字表識別號]])</f>
        <v>發聲</v>
      </c>
      <c r="N3792" s="205" cm="1">
        <f t="array" ref="N3792" xml:space="preserve"> MATCH(TRUE, ISNUMBER( SEARCH( RIGHT(小韻資料表[[#This Row],[切語]],1), 切語下字資料表[切語下字]) ), 0)</f>
        <v>328</v>
      </c>
      <c r="O3792" s="207" t="str" cm="1">
        <f t="array" ref="O3792" xml:space="preserve"> INDEX(切語下字資料表[韻母], 小韻資料表[[#This Row],[下字表識別號]])</f>
        <v>合開1</v>
      </c>
      <c r="P3792" s="207" t="str" cm="1">
        <f t="array" ref="P3792" xml:space="preserve"> INDEX(切語下字資料表[韻母拼音碼], 小韻資料表[[#This Row],[下字表識別號]])</f>
        <v>ap</v>
      </c>
      <c r="Q3792" s="210" t="str" cm="1">
        <f t="array" ref="Q3792" xml:space="preserve"> INDEX(設定表!$C$19:$C$23, INT( LEFT(小韻資料表[[#This Row],[目次編碼]],1) ))</f>
        <v>入</v>
      </c>
      <c r="R3792" s="210">
        <f xml:space="preserve">  INDEX(設定表!$C$8:$C$15, MATCH( (RIGHT(小韻資料表[[#This Row],[清濁]]) &amp; 小韻資料表[[#This Row],[調]]), 設定表!$B$8:$B$15, 0))</f>
        <v>4</v>
      </c>
      <c r="S3792" s="205" t="s">
        <v>309</v>
      </c>
      <c r="T3792" s="205" t="s">
        <v>309</v>
      </c>
      <c r="U3792" s="226" t="s">
        <v>309</v>
      </c>
      <c r="V3792" s="147" t="s">
        <v>309</v>
      </c>
      <c r="X3792" s="135"/>
      <c r="Y3792" s="135"/>
      <c r="AA3792" s="135"/>
      <c r="AB3792" s="134"/>
      <c r="AC3792" s="135"/>
      <c r="AD3792" s="135"/>
      <c r="AH3792" s="135"/>
      <c r="AI3792" s="135"/>
    </row>
    <row r="3793" spans="1:35" ht="31.5">
      <c r="A3793" s="205">
        <v>3789</v>
      </c>
      <c r="B3793" s="206" t="s">
        <v>12801</v>
      </c>
      <c r="C3793" s="207" t="str">
        <f xml:space="preserve"> _xlfn.CONCAT(小韻資料表[[#This Row],[聲母拼音碼]],小韻資料表[[#This Row],[韻母拼音碼]],小韻資料表[[#This Row],[調號]])</f>
        <v>hap8</v>
      </c>
      <c r="D3793" s="206" t="s">
        <v>1180</v>
      </c>
      <c r="E3793" s="208" t="s">
        <v>1179</v>
      </c>
      <c r="F3793" s="205">
        <v>1</v>
      </c>
      <c r="G3793" s="209" t="s">
        <v>12802</v>
      </c>
      <c r="H3793" s="205">
        <f xml:space="preserve"> LEN(小韻資料表[[#This Row],[小韻字集]])</f>
        <v>13</v>
      </c>
      <c r="I3793" s="205" cm="1">
        <f t="array" ref="I3793" xml:space="preserve"> MATCH(TRUE, ISNUMBER( SEARCH( LEFT(小韻資料表[[#This Row],[切語]],1), 切語上字資料表[切語上字]) ), 0)</f>
        <v>37</v>
      </c>
      <c r="J3793" s="210" t="str" cm="1">
        <f t="array" ref="J3793" xml:space="preserve"> INDEX(切語上字資料表[聲母], 小韻資料表[[#This Row],[上字表識別號]])</f>
        <v>匣</v>
      </c>
      <c r="K3793" s="210" t="str" cm="1">
        <f t="array" ref="K3793" xml:space="preserve"> INDEX(切語上字資料表[聲母拼音碼], 小韻資料表[[#This Row],[上字表識別號]])</f>
        <v>h</v>
      </c>
      <c r="L3793" s="210" t="str" cm="1">
        <f t="array" ref="L3793" xml:space="preserve"> INDEX(切語上字資料表[清濁], 小韻資料表[[#This Row],[上字表識別號]])</f>
        <v>全濁</v>
      </c>
      <c r="M3793" s="223" t="str" cm="1">
        <f t="array" ref="M3793" xml:space="preserve"> INDEX(切語上字資料表[發送收], 小韻資料表[[#This Row],[上字表識別號]])</f>
        <v>送氣</v>
      </c>
      <c r="N3793" s="205" cm="1">
        <f t="array" ref="N3793" xml:space="preserve"> MATCH(TRUE, ISNUMBER( SEARCH( RIGHT(小韻資料表[[#This Row],[切語]],1), 切語下字資料表[切語下字]) ), 0)</f>
        <v>332</v>
      </c>
      <c r="O3793" s="207" t="str" cm="1">
        <f t="array" ref="O3793" xml:space="preserve"> INDEX(切語下字資料表[韻母], 小韻資料表[[#This Row],[下字表識別號]])</f>
        <v>盍開1</v>
      </c>
      <c r="P3793" s="207" t="str" cm="1">
        <f t="array" ref="P3793" xml:space="preserve"> INDEX(切語下字資料表[韻母拼音碼], 小韻資料表[[#This Row],[下字表識別號]])</f>
        <v>ap</v>
      </c>
      <c r="Q3793" s="210" t="str" cm="1">
        <f t="array" ref="Q3793" xml:space="preserve"> INDEX(設定表!$C$19:$C$23, INT( LEFT(小韻資料表[[#This Row],[目次編碼]],1) ))</f>
        <v>入</v>
      </c>
      <c r="R3793" s="210">
        <f xml:space="preserve">  INDEX(設定表!$C$8:$C$15, MATCH( (RIGHT(小韻資料表[[#This Row],[清濁]]) &amp; 小韻資料表[[#This Row],[調]]), 設定表!$B$8:$B$15, 0))</f>
        <v>8</v>
      </c>
      <c r="S3793" s="205" t="s">
        <v>309</v>
      </c>
      <c r="T3793" s="205" t="s">
        <v>309</v>
      </c>
      <c r="U3793" s="226" t="s">
        <v>309</v>
      </c>
      <c r="V3793" s="146" t="s">
        <v>309</v>
      </c>
      <c r="X3793" s="135"/>
      <c r="Y3793" s="135"/>
      <c r="AA3793" s="135"/>
      <c r="AB3793" s="134"/>
      <c r="AC3793" s="135"/>
      <c r="AD3793" s="135"/>
      <c r="AH3793" s="135"/>
      <c r="AI3793" s="135"/>
    </row>
    <row r="3794" spans="1:35" ht="31.5">
      <c r="A3794" s="205">
        <v>3790</v>
      </c>
      <c r="B3794" s="206" t="s">
        <v>12803</v>
      </c>
      <c r="C3794" s="207" t="str">
        <f xml:space="preserve"> _xlfn.CONCAT(小韻資料表[[#This Row],[聲母拼音碼]],小韻資料表[[#This Row],[韻母拼音碼]],小韻資料表[[#This Row],[調號]])</f>
        <v>lap8</v>
      </c>
      <c r="D3794" s="206" t="s">
        <v>12804</v>
      </c>
      <c r="E3794" s="208" t="s">
        <v>1179</v>
      </c>
      <c r="F3794" s="205">
        <v>2</v>
      </c>
      <c r="G3794" s="209" t="s">
        <v>12805</v>
      </c>
      <c r="H3794" s="205">
        <f xml:space="preserve"> LEN(小韻資料表[[#This Row],[小韻字集]])</f>
        <v>19</v>
      </c>
      <c r="I3794" s="205" cm="1">
        <f t="array" ref="I3794" xml:space="preserve"> MATCH(TRUE, ISNUMBER( SEARCH( LEFT(小韻資料表[[#This Row],[切語]],1), 切語上字資料表[切語上字]) ), 0)</f>
        <v>40</v>
      </c>
      <c r="J3794" s="210" t="str" cm="1">
        <f t="array" ref="J3794" xml:space="preserve"> INDEX(切語上字資料表[聲母], 小韻資料表[[#This Row],[上字表識別號]])</f>
        <v>來</v>
      </c>
      <c r="K3794" s="210" t="str" cm="1">
        <f t="array" ref="K3794" xml:space="preserve"> INDEX(切語上字資料表[聲母拼音碼], 小韻資料表[[#This Row],[上字表識別號]])</f>
        <v>l</v>
      </c>
      <c r="L3794" s="210" t="str" cm="1">
        <f t="array" ref="L3794" xml:space="preserve"> INDEX(切語上字資料表[清濁], 小韻資料表[[#This Row],[上字表識別號]])</f>
        <v>次濁</v>
      </c>
      <c r="M3794" s="223" t="str" cm="1">
        <f t="array" ref="M3794" xml:space="preserve"> INDEX(切語上字資料表[發送收], 小韻資料表[[#This Row],[上字表識別號]])</f>
        <v>收聲</v>
      </c>
      <c r="N3794" s="205" cm="1">
        <f t="array" ref="N3794" xml:space="preserve"> MATCH(TRUE, ISNUMBER( SEARCH( RIGHT(小韻資料表[[#This Row],[切語]],1), 切語下字資料表[切語下字]) ), 0)</f>
        <v>332</v>
      </c>
      <c r="O3794" s="207" t="str" cm="1">
        <f t="array" ref="O3794" xml:space="preserve"> INDEX(切語下字資料表[韻母], 小韻資料表[[#This Row],[下字表識別號]])</f>
        <v>盍開1</v>
      </c>
      <c r="P3794" s="207" t="str" cm="1">
        <f t="array" ref="P3794" xml:space="preserve"> INDEX(切語下字資料表[韻母拼音碼], 小韻資料表[[#This Row],[下字表識別號]])</f>
        <v>ap</v>
      </c>
      <c r="Q3794" s="210" t="str" cm="1">
        <f t="array" ref="Q3794" xml:space="preserve"> INDEX(設定表!$C$19:$C$23, INT( LEFT(小韻資料表[[#This Row],[目次編碼]],1) ))</f>
        <v>入</v>
      </c>
      <c r="R3794" s="210">
        <f xml:space="preserve">  INDEX(設定表!$C$8:$C$15, MATCH( (RIGHT(小韻資料表[[#This Row],[清濁]]) &amp; 小韻資料表[[#This Row],[調]]), 設定表!$B$8:$B$15, 0))</f>
        <v>8</v>
      </c>
      <c r="S3794" s="205" t="s">
        <v>309</v>
      </c>
      <c r="T3794" s="205" t="s">
        <v>309</v>
      </c>
      <c r="U3794" s="226" t="s">
        <v>309</v>
      </c>
      <c r="V3794" s="147" t="s">
        <v>309</v>
      </c>
      <c r="X3794" s="135"/>
      <c r="Y3794" s="135"/>
      <c r="AA3794" s="135"/>
      <c r="AB3794" s="134"/>
      <c r="AC3794" s="135"/>
      <c r="AD3794" s="135"/>
      <c r="AH3794" s="135"/>
      <c r="AI3794" s="135"/>
    </row>
    <row r="3795" spans="1:35" ht="31.5">
      <c r="A3795" s="205">
        <v>3791</v>
      </c>
      <c r="B3795" s="206" t="s">
        <v>12806</v>
      </c>
      <c r="C3795" s="207" t="str">
        <f xml:space="preserve"> _xlfn.CONCAT(小韻資料表[[#This Row],[聲母拼音碼]],小韻資料表[[#This Row],[韻母拼音碼]],小韻資料表[[#This Row],[調號]])</f>
        <v>tap4</v>
      </c>
      <c r="D3795" s="206" t="s">
        <v>12807</v>
      </c>
      <c r="E3795" s="208" t="s">
        <v>1179</v>
      </c>
      <c r="F3795" s="205">
        <v>3</v>
      </c>
      <c r="G3795" s="209" t="s">
        <v>12808</v>
      </c>
      <c r="H3795" s="205">
        <f xml:space="preserve"> LEN(小韻資料表[[#This Row],[小韻字集]])</f>
        <v>14</v>
      </c>
      <c r="I3795" s="205" cm="1">
        <f t="array" ref="I3795" xml:space="preserve"> MATCH(TRUE, ISNUMBER( SEARCH( LEFT(小韻資料表[[#This Row],[切語]],1), 切語上字資料表[切語上字]) ), 0)</f>
        <v>5</v>
      </c>
      <c r="J3795" s="210" t="str" cm="1">
        <f t="array" ref="J3795" xml:space="preserve"> INDEX(切語上字資料表[聲母], 小韻資料表[[#This Row],[上字表識別號]])</f>
        <v>端</v>
      </c>
      <c r="K3795" s="210" t="str" cm="1">
        <f t="array" ref="K3795" xml:space="preserve"> INDEX(切語上字資料表[聲母拼音碼], 小韻資料表[[#This Row],[上字表識別號]])</f>
        <v>t</v>
      </c>
      <c r="L3795" s="210" t="str" cm="1">
        <f t="array" ref="L3795" xml:space="preserve"> INDEX(切語上字資料表[清濁], 小韻資料表[[#This Row],[上字表識別號]])</f>
        <v>全清</v>
      </c>
      <c r="M3795" s="223" t="str" cm="1">
        <f t="array" ref="M3795" xml:space="preserve"> INDEX(切語上字資料表[發送收], 小韻資料表[[#This Row],[上字表識別號]])</f>
        <v>發聲</v>
      </c>
      <c r="N3795" s="205" cm="1">
        <f t="array" ref="N3795" xml:space="preserve"> MATCH(TRUE, ISNUMBER( SEARCH( RIGHT(小韻資料表[[#This Row],[切語]],1), 切語下字資料表[切語下字]) ), 0)</f>
        <v>332</v>
      </c>
      <c r="O3795" s="207" t="str" cm="1">
        <f t="array" ref="O3795" xml:space="preserve"> INDEX(切語下字資料表[韻母], 小韻資料表[[#This Row],[下字表識別號]])</f>
        <v>盍開1</v>
      </c>
      <c r="P3795" s="207" t="str" cm="1">
        <f t="array" ref="P3795" xml:space="preserve"> INDEX(切語下字資料表[韻母拼音碼], 小韻資料表[[#This Row],[下字表識別號]])</f>
        <v>ap</v>
      </c>
      <c r="Q3795" s="210" t="str" cm="1">
        <f t="array" ref="Q3795" xml:space="preserve"> INDEX(設定表!$C$19:$C$23, INT( LEFT(小韻資料表[[#This Row],[目次編碼]],1) ))</f>
        <v>入</v>
      </c>
      <c r="R3795" s="210">
        <f xml:space="preserve">  INDEX(設定表!$C$8:$C$15, MATCH( (RIGHT(小韻資料表[[#This Row],[清濁]]) &amp; 小韻資料表[[#This Row],[調]]), 設定表!$B$8:$B$15, 0))</f>
        <v>4</v>
      </c>
      <c r="S3795" s="205" t="s">
        <v>309</v>
      </c>
      <c r="T3795" s="205" t="s">
        <v>309</v>
      </c>
      <c r="U3795" s="226" t="s">
        <v>309</v>
      </c>
      <c r="V3795" s="146" t="s">
        <v>309</v>
      </c>
      <c r="X3795" s="135"/>
      <c r="Y3795" s="135"/>
      <c r="AA3795" s="135"/>
      <c r="AB3795" s="134"/>
      <c r="AC3795" s="135"/>
      <c r="AD3795" s="135"/>
      <c r="AH3795" s="135"/>
      <c r="AI3795" s="135"/>
    </row>
    <row r="3796" spans="1:35" ht="63">
      <c r="A3796" s="205">
        <v>3792</v>
      </c>
      <c r="B3796" s="206" t="s">
        <v>12809</v>
      </c>
      <c r="C3796" s="207" t="str">
        <f xml:space="preserve"> _xlfn.CONCAT(小韻資料表[[#This Row],[聲母拼音碼]],小韻資料表[[#This Row],[韻母拼音碼]],小韻資料表[[#This Row],[調號]])</f>
        <v>thap4</v>
      </c>
      <c r="D3796" s="206" t="s">
        <v>12810</v>
      </c>
      <c r="E3796" s="208" t="s">
        <v>1179</v>
      </c>
      <c r="F3796" s="205">
        <v>4</v>
      </c>
      <c r="G3796" s="209" t="s">
        <v>12811</v>
      </c>
      <c r="H3796" s="205">
        <f xml:space="preserve"> LEN(小韻資料表[[#This Row],[小韻字集]])</f>
        <v>25</v>
      </c>
      <c r="I3796" s="205" cm="1">
        <f t="array" ref="I3796" xml:space="preserve"> MATCH(TRUE, ISNUMBER( SEARCH( LEFT(小韻資料表[[#This Row],[切語]],1), 切語上字資料表[切語上字]) ), 0)</f>
        <v>6</v>
      </c>
      <c r="J3796" s="210" t="str" cm="1">
        <f t="array" ref="J3796" xml:space="preserve"> INDEX(切語上字資料表[聲母], 小韻資料表[[#This Row],[上字表識別號]])</f>
        <v>透</v>
      </c>
      <c r="K3796" s="210" t="str" cm="1">
        <f t="array" ref="K3796" xml:space="preserve"> INDEX(切語上字資料表[聲母拼音碼], 小韻資料表[[#This Row],[上字表識別號]])</f>
        <v>th</v>
      </c>
      <c r="L3796" s="210" t="str" cm="1">
        <f t="array" ref="L3796" xml:space="preserve"> INDEX(切語上字資料表[清濁], 小韻資料表[[#This Row],[上字表識別號]])</f>
        <v>次清</v>
      </c>
      <c r="M3796" s="223" t="str" cm="1">
        <f t="array" ref="M3796" xml:space="preserve"> INDEX(切語上字資料表[發送收], 小韻資料表[[#This Row],[上字表識別號]])</f>
        <v>送氣</v>
      </c>
      <c r="N3796" s="205" cm="1">
        <f t="array" ref="N3796" xml:space="preserve"> MATCH(TRUE, ISNUMBER( SEARCH( RIGHT(小韻資料表[[#This Row],[切語]],1), 切語下字資料表[切語下字]) ), 0)</f>
        <v>332</v>
      </c>
      <c r="O3796" s="207" t="str" cm="1">
        <f t="array" ref="O3796" xml:space="preserve"> INDEX(切語下字資料表[韻母], 小韻資料表[[#This Row],[下字表識別號]])</f>
        <v>盍開1</v>
      </c>
      <c r="P3796" s="207" t="str" cm="1">
        <f t="array" ref="P3796" xml:space="preserve"> INDEX(切語下字資料表[韻母拼音碼], 小韻資料表[[#This Row],[下字表識別號]])</f>
        <v>ap</v>
      </c>
      <c r="Q3796" s="210" t="str" cm="1">
        <f t="array" ref="Q3796" xml:space="preserve"> INDEX(設定表!$C$19:$C$23, INT( LEFT(小韻資料表[[#This Row],[目次編碼]],1) ))</f>
        <v>入</v>
      </c>
      <c r="R3796" s="210">
        <f xml:space="preserve">  INDEX(設定表!$C$8:$C$15, MATCH( (RIGHT(小韻資料表[[#This Row],[清濁]]) &amp; 小韻資料表[[#This Row],[調]]), 設定表!$B$8:$B$15, 0))</f>
        <v>4</v>
      </c>
      <c r="S3796" s="205" t="s">
        <v>309</v>
      </c>
      <c r="T3796" s="205" t="s">
        <v>309</v>
      </c>
      <c r="U3796" s="226" t="s">
        <v>12812</v>
      </c>
      <c r="V3796" s="147" t="s">
        <v>309</v>
      </c>
      <c r="X3796" s="135"/>
      <c r="Y3796" s="135"/>
      <c r="AA3796" s="135"/>
      <c r="AB3796" s="134"/>
      <c r="AC3796" s="135"/>
      <c r="AD3796" s="135"/>
      <c r="AH3796" s="135"/>
      <c r="AI3796" s="135"/>
    </row>
    <row r="3797" spans="1:35" ht="31.5">
      <c r="A3797" s="205">
        <v>3793</v>
      </c>
      <c r="B3797" s="206" t="s">
        <v>12813</v>
      </c>
      <c r="C3797" s="207" t="str">
        <f xml:space="preserve"> _xlfn.CONCAT(小韻資料表[[#This Row],[聲母拼音碼]],小韻資料表[[#This Row],[韻母拼音碼]],小韻資料表[[#This Row],[調號]])</f>
        <v>hap4</v>
      </c>
      <c r="D3797" s="206" t="s">
        <v>12814</v>
      </c>
      <c r="E3797" s="208" t="s">
        <v>1179</v>
      </c>
      <c r="F3797" s="205">
        <v>5</v>
      </c>
      <c r="G3797" s="209" t="s">
        <v>12815</v>
      </c>
      <c r="H3797" s="205">
        <f xml:space="preserve"> LEN(小韻資料表[[#This Row],[小韻字集]])</f>
        <v>5</v>
      </c>
      <c r="I3797" s="205" cm="1">
        <f t="array" ref="I3797" xml:space="preserve"> MATCH(TRUE, ISNUMBER( SEARCH( LEFT(小韻資料表[[#This Row],[切語]],1), 切語上字資料表[切語上字]) ), 0)</f>
        <v>36</v>
      </c>
      <c r="J3797" s="210" t="str" cm="1">
        <f t="array" ref="J3797" xml:space="preserve"> INDEX(切語上字資料表[聲母], 小韻資料表[[#This Row],[上字表識別號]])</f>
        <v>曉</v>
      </c>
      <c r="K3797" s="210" t="str" cm="1">
        <f t="array" ref="K3797" xml:space="preserve"> INDEX(切語上字資料表[聲母拼音碼], 小韻資料表[[#This Row],[上字表識別號]])</f>
        <v>h</v>
      </c>
      <c r="L3797" s="210" t="str" cm="1">
        <f t="array" ref="L3797" xml:space="preserve"> INDEX(切語上字資料表[清濁], 小韻資料表[[#This Row],[上字表識別號]])</f>
        <v>次清</v>
      </c>
      <c r="M3797" s="223" t="str" cm="1">
        <f t="array" ref="M3797" xml:space="preserve"> INDEX(切語上字資料表[發送收], 小韻資料表[[#This Row],[上字表識別號]])</f>
        <v>送氣</v>
      </c>
      <c r="N3797" s="205" cm="1">
        <f t="array" ref="N3797" xml:space="preserve"> MATCH(TRUE, ISNUMBER( SEARCH( RIGHT(小韻資料表[[#This Row],[切語]],1), 切語下字資料表[切語下字]) ), 0)</f>
        <v>332</v>
      </c>
      <c r="O3797" s="207" t="str" cm="1">
        <f t="array" ref="O3797" xml:space="preserve"> INDEX(切語下字資料表[韻母], 小韻資料表[[#This Row],[下字表識別號]])</f>
        <v>盍開1</v>
      </c>
      <c r="P3797" s="207" t="str" cm="1">
        <f t="array" ref="P3797" xml:space="preserve"> INDEX(切語下字資料表[韻母拼音碼], 小韻資料表[[#This Row],[下字表識別號]])</f>
        <v>ap</v>
      </c>
      <c r="Q3797" s="210" t="str" cm="1">
        <f t="array" ref="Q3797" xml:space="preserve"> INDEX(設定表!$C$19:$C$23, INT( LEFT(小韻資料表[[#This Row],[目次編碼]],1) ))</f>
        <v>入</v>
      </c>
      <c r="R3797" s="210">
        <f xml:space="preserve">  INDEX(設定表!$C$8:$C$15, MATCH( (RIGHT(小韻資料表[[#This Row],[清濁]]) &amp; 小韻資料表[[#This Row],[調]]), 設定表!$B$8:$B$15, 0))</f>
        <v>4</v>
      </c>
      <c r="S3797" s="205" t="s">
        <v>309</v>
      </c>
      <c r="T3797" s="205" t="s">
        <v>309</v>
      </c>
      <c r="U3797" s="226" t="s">
        <v>309</v>
      </c>
      <c r="V3797" s="146" t="s">
        <v>309</v>
      </c>
      <c r="X3797" s="135"/>
      <c r="Y3797" s="135"/>
      <c r="AA3797" s="135"/>
      <c r="AB3797" s="134"/>
      <c r="AC3797" s="135"/>
      <c r="AD3797" s="135"/>
      <c r="AH3797" s="135"/>
      <c r="AI3797" s="135"/>
    </row>
    <row r="3798" spans="1:35" ht="31.5">
      <c r="A3798" s="205">
        <v>3794</v>
      </c>
      <c r="B3798" s="206" t="s">
        <v>12816</v>
      </c>
      <c r="C3798" s="207" t="str">
        <f xml:space="preserve"> _xlfn.CONCAT(小韻資料表[[#This Row],[聲母拼音碼]],小韻資料表[[#This Row],[韻母拼音碼]],小韻資料表[[#This Row],[調號]])</f>
        <v>nap8</v>
      </c>
      <c r="D3798" s="206" t="s">
        <v>12817</v>
      </c>
      <c r="E3798" s="208" t="s">
        <v>1179</v>
      </c>
      <c r="F3798" s="205">
        <v>6</v>
      </c>
      <c r="G3798" s="209" t="s">
        <v>12818</v>
      </c>
      <c r="H3798" s="205">
        <f xml:space="preserve"> LEN(小韻資料表[[#This Row],[小韻字集]])</f>
        <v>4</v>
      </c>
      <c r="I3798" s="205" cm="1">
        <f t="array" ref="I3798" xml:space="preserve"> MATCH(TRUE, ISNUMBER( SEARCH( LEFT(小韻資料表[[#This Row],[切語]],1), 切語上字資料表[切語上字]) ), 0)</f>
        <v>8</v>
      </c>
      <c r="J3798" s="210" t="str" cm="1">
        <f t="array" ref="J3798" xml:space="preserve"> INDEX(切語上字資料表[聲母], 小韻資料表[[#This Row],[上字表識別號]])</f>
        <v>泥</v>
      </c>
      <c r="K3798" s="210" t="str" cm="1">
        <f t="array" ref="K3798" xml:space="preserve"> INDEX(切語上字資料表[聲母拼音碼], 小韻資料表[[#This Row],[上字表識別號]])</f>
        <v>n</v>
      </c>
      <c r="L3798" s="210" t="str" cm="1">
        <f t="array" ref="L3798" xml:space="preserve"> INDEX(切語上字資料表[清濁], 小韻資料表[[#This Row],[上字表識別號]])</f>
        <v>次濁</v>
      </c>
      <c r="M3798" s="223" t="str" cm="1">
        <f t="array" ref="M3798" xml:space="preserve"> INDEX(切語上字資料表[發送收], 小韻資料表[[#This Row],[上字表識別號]])</f>
        <v>收聲</v>
      </c>
      <c r="N3798" s="205" cm="1">
        <f t="array" ref="N3798" xml:space="preserve"> MATCH(TRUE, ISNUMBER( SEARCH( RIGHT(小韻資料表[[#This Row],[切語]],1), 切語下字資料表[切語下字]) ), 0)</f>
        <v>332</v>
      </c>
      <c r="O3798" s="207" t="str" cm="1">
        <f t="array" ref="O3798" xml:space="preserve"> INDEX(切語下字資料表[韻母], 小韻資料表[[#This Row],[下字表識別號]])</f>
        <v>盍開1</v>
      </c>
      <c r="P3798" s="207" t="str" cm="1">
        <f t="array" ref="P3798" xml:space="preserve"> INDEX(切語下字資料表[韻母拼音碼], 小韻資料表[[#This Row],[下字表識別號]])</f>
        <v>ap</v>
      </c>
      <c r="Q3798" s="210" t="str" cm="1">
        <f t="array" ref="Q3798" xml:space="preserve"> INDEX(設定表!$C$19:$C$23, INT( LEFT(小韻資料表[[#This Row],[目次編碼]],1) ))</f>
        <v>入</v>
      </c>
      <c r="R3798" s="210">
        <f xml:space="preserve">  INDEX(設定表!$C$8:$C$15, MATCH( (RIGHT(小韻資料表[[#This Row],[清濁]]) &amp; 小韻資料表[[#This Row],[調]]), 設定表!$B$8:$B$15, 0))</f>
        <v>8</v>
      </c>
      <c r="S3798" s="205" t="s">
        <v>309</v>
      </c>
      <c r="T3798" s="205" t="s">
        <v>309</v>
      </c>
      <c r="U3798" s="226" t="s">
        <v>309</v>
      </c>
      <c r="V3798" s="147" t="s">
        <v>309</v>
      </c>
      <c r="X3798" s="135"/>
      <c r="Y3798" s="135"/>
      <c r="AA3798" s="135"/>
      <c r="AB3798" s="134"/>
      <c r="AC3798" s="135"/>
      <c r="AD3798" s="135"/>
      <c r="AH3798" s="135"/>
      <c r="AI3798" s="135"/>
    </row>
    <row r="3799" spans="1:35" ht="31.5">
      <c r="A3799" s="205">
        <v>3795</v>
      </c>
      <c r="B3799" s="206" t="s">
        <v>12819</v>
      </c>
      <c r="C3799" s="207" t="str">
        <f xml:space="preserve"> _xlfn.CONCAT(小韻資料表[[#This Row],[聲母拼音碼]],小韻資料表[[#This Row],[韻母拼音碼]],小韻資料表[[#This Row],[調號]])</f>
        <v>tap8</v>
      </c>
      <c r="D3799" s="206" t="s">
        <v>12820</v>
      </c>
      <c r="E3799" s="208" t="s">
        <v>1179</v>
      </c>
      <c r="F3799" s="205">
        <v>7</v>
      </c>
      <c r="G3799" s="209" t="s">
        <v>12821</v>
      </c>
      <c r="H3799" s="205">
        <f xml:space="preserve"> LEN(小韻資料表[[#This Row],[小韻字集]])</f>
        <v>13</v>
      </c>
      <c r="I3799" s="205" cm="1">
        <f t="array" ref="I3799" xml:space="preserve"> MATCH(TRUE, ISNUMBER( SEARCH( LEFT(小韻資料表[[#This Row],[切語]],1), 切語上字資料表[切語上字]) ), 0)</f>
        <v>7</v>
      </c>
      <c r="J3799" s="210" t="str" cm="1">
        <f t="array" ref="J3799" xml:space="preserve"> INDEX(切語上字資料表[聲母], 小韻資料表[[#This Row],[上字表識別號]])</f>
        <v>定</v>
      </c>
      <c r="K3799" s="210" t="str" cm="1">
        <f t="array" ref="K3799" xml:space="preserve"> INDEX(切語上字資料表[聲母拼音碼], 小韻資料表[[#This Row],[上字表識別號]])</f>
        <v>t</v>
      </c>
      <c r="L3799" s="210" t="str" cm="1">
        <f t="array" ref="L3799" xml:space="preserve"> INDEX(切語上字資料表[清濁], 小韻資料表[[#This Row],[上字表識別號]])</f>
        <v>全濁</v>
      </c>
      <c r="M3799" s="223" cm="1">
        <f t="array" ref="M3799" xml:space="preserve"> INDEX(切語上字資料表[發送收], 小韻資料表[[#This Row],[上字表識別號]])</f>
        <v>0</v>
      </c>
      <c r="N3799" s="205" cm="1">
        <f t="array" ref="N3799" xml:space="preserve"> MATCH(TRUE, ISNUMBER( SEARCH( RIGHT(小韻資料表[[#This Row],[切語]],1), 切語下字資料表[切語下字]) ), 0)</f>
        <v>332</v>
      </c>
      <c r="O3799" s="207" t="str" cm="1">
        <f t="array" ref="O3799" xml:space="preserve"> INDEX(切語下字資料表[韻母], 小韻資料表[[#This Row],[下字表識別號]])</f>
        <v>盍開1</v>
      </c>
      <c r="P3799" s="207" t="str" cm="1">
        <f t="array" ref="P3799" xml:space="preserve"> INDEX(切語下字資料表[韻母拼音碼], 小韻資料表[[#This Row],[下字表識別號]])</f>
        <v>ap</v>
      </c>
      <c r="Q3799" s="210" t="str" cm="1">
        <f t="array" ref="Q3799" xml:space="preserve"> INDEX(設定表!$C$19:$C$23, INT( LEFT(小韻資料表[[#This Row],[目次編碼]],1) ))</f>
        <v>入</v>
      </c>
      <c r="R3799" s="210">
        <f xml:space="preserve">  INDEX(設定表!$C$8:$C$15, MATCH( (RIGHT(小韻資料表[[#This Row],[清濁]]) &amp; 小韻資料表[[#This Row],[調]]), 設定表!$B$8:$B$15, 0))</f>
        <v>8</v>
      </c>
      <c r="S3799" s="205" t="s">
        <v>12822</v>
      </c>
      <c r="T3799" s="205" t="s">
        <v>309</v>
      </c>
      <c r="U3799" s="226" t="s">
        <v>309</v>
      </c>
      <c r="V3799" s="146" t="s">
        <v>309</v>
      </c>
      <c r="X3799" s="135"/>
      <c r="Y3799" s="135"/>
      <c r="AA3799" s="135"/>
      <c r="AB3799" s="134"/>
      <c r="AC3799" s="135"/>
      <c r="AD3799" s="135"/>
      <c r="AH3799" s="135"/>
      <c r="AI3799" s="135"/>
    </row>
    <row r="3800" spans="1:35" ht="31.5">
      <c r="A3800" s="205">
        <v>3796</v>
      </c>
      <c r="B3800" s="206" t="s">
        <v>12823</v>
      </c>
      <c r="C3800" s="207" t="str">
        <f xml:space="preserve"> _xlfn.CONCAT(小韻資料表[[#This Row],[聲母拼音碼]],小韻資料表[[#This Row],[韻母拼音碼]],小韻資料表[[#This Row],[調號]])</f>
        <v>sap4</v>
      </c>
      <c r="D3800" s="206" t="s">
        <v>12824</v>
      </c>
      <c r="E3800" s="208" t="s">
        <v>1179</v>
      </c>
      <c r="F3800" s="205">
        <v>8</v>
      </c>
      <c r="G3800" s="209" t="s">
        <v>12825</v>
      </c>
      <c r="H3800" s="205">
        <f xml:space="preserve"> LEN(小韻資料表[[#This Row],[小韻字集]])</f>
        <v>12</v>
      </c>
      <c r="I3800" s="205" cm="1">
        <f t="array" ref="I3800" xml:space="preserve"> MATCH(TRUE, ISNUMBER( SEARCH( LEFT(小韻資料表[[#This Row],[切語]],1), 切語上字資料表[切語上字]) ), 0)</f>
        <v>24</v>
      </c>
      <c r="J3800" s="210" t="str" cm="1">
        <f t="array" ref="J3800" xml:space="preserve"> INDEX(切語上字資料表[聲母], 小韻資料表[[#This Row],[上字表識別號]])</f>
        <v>心</v>
      </c>
      <c r="K3800" s="210" t="str" cm="1">
        <f t="array" ref="K3800" xml:space="preserve"> INDEX(切語上字資料表[聲母拼音碼], 小韻資料表[[#This Row],[上字表識別號]])</f>
        <v>s</v>
      </c>
      <c r="L3800" s="210" t="str" cm="1">
        <f t="array" ref="L3800" xml:space="preserve"> INDEX(切語上字資料表[清濁], 小韻資料表[[#This Row],[上字表識別號]])</f>
        <v>全清</v>
      </c>
      <c r="M3800" s="223" t="str" cm="1">
        <f t="array" ref="M3800" xml:space="preserve"> INDEX(切語上字資料表[發送收], 小韻資料表[[#This Row],[上字表識別號]])</f>
        <v>送氣</v>
      </c>
      <c r="N3800" s="205" cm="1">
        <f t="array" ref="N3800" xml:space="preserve"> MATCH(TRUE, ISNUMBER( SEARCH( RIGHT(小韻資料表[[#This Row],[切語]],1), 切語下字資料表[切語下字]) ), 0)</f>
        <v>332</v>
      </c>
      <c r="O3800" s="207" t="str" cm="1">
        <f t="array" ref="O3800" xml:space="preserve"> INDEX(切語下字資料表[韻母], 小韻資料表[[#This Row],[下字表識別號]])</f>
        <v>盍開1</v>
      </c>
      <c r="P3800" s="207" t="str" cm="1">
        <f t="array" ref="P3800" xml:space="preserve"> INDEX(切語下字資料表[韻母拼音碼], 小韻資料表[[#This Row],[下字表識別號]])</f>
        <v>ap</v>
      </c>
      <c r="Q3800" s="210" t="str" cm="1">
        <f t="array" ref="Q3800" xml:space="preserve"> INDEX(設定表!$C$19:$C$23, INT( LEFT(小韻資料表[[#This Row],[目次編碼]],1) ))</f>
        <v>入</v>
      </c>
      <c r="R3800" s="210">
        <f xml:space="preserve">  INDEX(設定表!$C$8:$C$15, MATCH( (RIGHT(小韻資料表[[#This Row],[清濁]]) &amp; 小韻資料表[[#This Row],[調]]), 設定表!$B$8:$B$15, 0))</f>
        <v>4</v>
      </c>
      <c r="S3800" s="205" t="s">
        <v>309</v>
      </c>
      <c r="T3800" s="205" t="s">
        <v>309</v>
      </c>
      <c r="U3800" s="226" t="s">
        <v>12826</v>
      </c>
      <c r="V3800" s="147" t="s">
        <v>309</v>
      </c>
      <c r="X3800" s="135"/>
      <c r="Y3800" s="135"/>
      <c r="AA3800" s="135"/>
      <c r="AB3800" s="134"/>
      <c r="AC3800" s="135"/>
      <c r="AD3800" s="135"/>
      <c r="AH3800" s="135"/>
      <c r="AI3800" s="135"/>
    </row>
    <row r="3801" spans="1:35" ht="31.5">
      <c r="A3801" s="205">
        <v>3797</v>
      </c>
      <c r="B3801" s="206" t="s">
        <v>12827</v>
      </c>
      <c r="C3801" s="207" t="str">
        <f xml:space="preserve"> _xlfn.CONCAT(小韻資料表[[#This Row],[聲母拼音碼]],小韻資料表[[#This Row],[韻母拼音碼]],小韻資料表[[#This Row],[調號]])</f>
        <v>gap8</v>
      </c>
      <c r="D3801" s="206" t="s">
        <v>10768</v>
      </c>
      <c r="E3801" s="208" t="s">
        <v>1179</v>
      </c>
      <c r="F3801" s="205">
        <v>9</v>
      </c>
      <c r="G3801" s="209" t="s">
        <v>12828</v>
      </c>
      <c r="H3801" s="205">
        <f xml:space="preserve"> LEN(小韻資料表[[#This Row],[小韻字集]])</f>
        <v>3</v>
      </c>
      <c r="I3801" s="205" cm="1">
        <f t="array" ref="I3801" xml:space="preserve"> MATCH(TRUE, ISNUMBER( SEARCH( LEFT(小韻資料表[[#This Row],[切語]],1), 切語上字資料表[切語上字]) ), 0)</f>
        <v>4</v>
      </c>
      <c r="J3801" s="210" t="str" cm="1">
        <f t="array" ref="J3801" xml:space="preserve"> INDEX(切語上字資料表[聲母], 小韻資料表[[#This Row],[上字表識別號]])</f>
        <v>疑</v>
      </c>
      <c r="K3801" s="210" t="str" cm="1">
        <f t="array" ref="K3801" xml:space="preserve"> INDEX(切語上字資料表[聲母拼音碼], 小韻資料表[[#This Row],[上字表識別號]])</f>
        <v>g</v>
      </c>
      <c r="L3801" s="210" t="str" cm="1">
        <f t="array" ref="L3801" xml:space="preserve"> INDEX(切語上字資料表[清濁], 小韻資料表[[#This Row],[上字表識別號]])</f>
        <v>次濁</v>
      </c>
      <c r="M3801" s="223" t="str" cm="1">
        <f t="array" ref="M3801" xml:space="preserve"> INDEX(切語上字資料表[發送收], 小韻資料表[[#This Row],[上字表識別號]])</f>
        <v>收聲</v>
      </c>
      <c r="N3801" s="205" cm="1">
        <f t="array" ref="N3801" xml:space="preserve"> MATCH(TRUE, ISNUMBER( SEARCH( RIGHT(小韻資料表[[#This Row],[切語]],1), 切語下字資料表[切語下字]) ), 0)</f>
        <v>332</v>
      </c>
      <c r="O3801" s="207" t="str" cm="1">
        <f t="array" ref="O3801" xml:space="preserve"> INDEX(切語下字資料表[韻母], 小韻資料表[[#This Row],[下字表識別號]])</f>
        <v>盍開1</v>
      </c>
      <c r="P3801" s="207" t="str" cm="1">
        <f t="array" ref="P3801" xml:space="preserve"> INDEX(切語下字資料表[韻母拼音碼], 小韻資料表[[#This Row],[下字表識別號]])</f>
        <v>ap</v>
      </c>
      <c r="Q3801" s="210" t="str" cm="1">
        <f t="array" ref="Q3801" xml:space="preserve"> INDEX(設定表!$C$19:$C$23, INT( LEFT(小韻資料表[[#This Row],[目次編碼]],1) ))</f>
        <v>入</v>
      </c>
      <c r="R3801" s="210">
        <f xml:space="preserve">  INDEX(設定表!$C$8:$C$15, MATCH( (RIGHT(小韻資料表[[#This Row],[清濁]]) &amp; 小韻資料表[[#This Row],[調]]), 設定表!$B$8:$B$15, 0))</f>
        <v>8</v>
      </c>
      <c r="S3801" s="205" t="s">
        <v>309</v>
      </c>
      <c r="T3801" s="205" t="s">
        <v>309</v>
      </c>
      <c r="U3801" s="226" t="s">
        <v>309</v>
      </c>
      <c r="V3801" s="146" t="s">
        <v>309</v>
      </c>
      <c r="X3801" s="135"/>
      <c r="Y3801" s="135"/>
      <c r="AA3801" s="135"/>
      <c r="AB3801" s="134"/>
      <c r="AC3801" s="135"/>
      <c r="AD3801" s="135"/>
      <c r="AH3801" s="135"/>
      <c r="AI3801" s="135"/>
    </row>
    <row r="3802" spans="1:35" ht="31.5">
      <c r="A3802" s="205">
        <v>3798</v>
      </c>
      <c r="B3802" s="206" t="s">
        <v>12829</v>
      </c>
      <c r="C3802" s="207" t="str">
        <f xml:space="preserve"> _xlfn.CONCAT(小韻資料表[[#This Row],[聲母拼音碼]],小韻資料表[[#This Row],[韻母拼音碼]],小韻資料表[[#This Row],[調號]])</f>
        <v>cap8</v>
      </c>
      <c r="D3802" s="206" t="s">
        <v>12830</v>
      </c>
      <c r="E3802" s="208" t="s">
        <v>1179</v>
      </c>
      <c r="F3802" s="205">
        <v>10</v>
      </c>
      <c r="G3802" s="209" t="s">
        <v>12831</v>
      </c>
      <c r="H3802" s="205">
        <f xml:space="preserve"> LEN(小韻資料表[[#This Row],[小韻字集]])</f>
        <v>3</v>
      </c>
      <c r="I3802" s="205" cm="1">
        <f t="array" ref="I3802" xml:space="preserve"> MATCH(TRUE, ISNUMBER( SEARCH( LEFT(小韻資料表[[#This Row],[切語]],1), 切語上字資料表[切語上字]) ), 0)</f>
        <v>23</v>
      </c>
      <c r="J3802" s="210" t="str" cm="1">
        <f t="array" ref="J3802" xml:space="preserve"> INDEX(切語上字資料表[聲母], 小韻資料表[[#This Row],[上字表識別號]])</f>
        <v>從</v>
      </c>
      <c r="K3802" s="210" t="str" cm="1">
        <f t="array" ref="K3802" xml:space="preserve"> INDEX(切語上字資料表[聲母拼音碼], 小韻資料表[[#This Row],[上字表識別號]])</f>
        <v>c</v>
      </c>
      <c r="L3802" s="210" t="str" cm="1">
        <f t="array" ref="L3802" xml:space="preserve"> INDEX(切語上字資料表[清濁], 小韻資料表[[#This Row],[上字表識別號]])</f>
        <v>全濁</v>
      </c>
      <c r="M3802" s="223" cm="1">
        <f t="array" ref="M3802" xml:space="preserve"> INDEX(切語上字資料表[發送收], 小韻資料表[[#This Row],[上字表識別號]])</f>
        <v>0</v>
      </c>
      <c r="N3802" s="205" cm="1">
        <f t="array" ref="N3802" xml:space="preserve"> MATCH(TRUE, ISNUMBER( SEARCH( RIGHT(小韻資料表[[#This Row],[切語]],1), 切語下字資料表[切語下字]) ), 0)</f>
        <v>332</v>
      </c>
      <c r="O3802" s="207" t="str" cm="1">
        <f t="array" ref="O3802" xml:space="preserve"> INDEX(切語下字資料表[韻母], 小韻資料表[[#This Row],[下字表識別號]])</f>
        <v>盍開1</v>
      </c>
      <c r="P3802" s="207" t="str" cm="1">
        <f t="array" ref="P3802" xml:space="preserve"> INDEX(切語下字資料表[韻母拼音碼], 小韻資料表[[#This Row],[下字表識別號]])</f>
        <v>ap</v>
      </c>
      <c r="Q3802" s="210" t="str" cm="1">
        <f t="array" ref="Q3802" xml:space="preserve"> INDEX(設定表!$C$19:$C$23, INT( LEFT(小韻資料表[[#This Row],[目次編碼]],1) ))</f>
        <v>入</v>
      </c>
      <c r="R3802" s="210">
        <f xml:space="preserve">  INDEX(設定表!$C$8:$C$15, MATCH( (RIGHT(小韻資料表[[#This Row],[清濁]]) &amp; 小韻資料表[[#This Row],[調]]), 設定表!$B$8:$B$15, 0))</f>
        <v>8</v>
      </c>
      <c r="S3802" s="205" t="s">
        <v>309</v>
      </c>
      <c r="T3802" s="205" t="s">
        <v>309</v>
      </c>
      <c r="U3802" s="226" t="s">
        <v>309</v>
      </c>
      <c r="V3802" s="147" t="s">
        <v>309</v>
      </c>
      <c r="X3802" s="135"/>
      <c r="Y3802" s="135"/>
      <c r="AA3802" s="135"/>
      <c r="AB3802" s="134"/>
      <c r="AC3802" s="135"/>
      <c r="AD3802" s="135"/>
      <c r="AH3802" s="135"/>
      <c r="AI3802" s="135"/>
    </row>
    <row r="3803" spans="1:35" ht="31.5">
      <c r="A3803" s="205">
        <v>3799</v>
      </c>
      <c r="B3803" s="206" t="s">
        <v>12832</v>
      </c>
      <c r="C3803" s="207" t="str">
        <f xml:space="preserve"> _xlfn.CONCAT(小韻資料表[[#This Row],[聲母拼音碼]],小韻資料表[[#This Row],[韻母拼音碼]],小韻資料表[[#This Row],[調號]])</f>
        <v>kap4</v>
      </c>
      <c r="D3803" s="206" t="s">
        <v>12833</v>
      </c>
      <c r="E3803" s="208" t="s">
        <v>1179</v>
      </c>
      <c r="F3803" s="205">
        <v>11</v>
      </c>
      <c r="G3803" s="209" t="s">
        <v>12834</v>
      </c>
      <c r="H3803" s="205">
        <f xml:space="preserve"> LEN(小韻資料表[[#This Row],[小韻字集]])</f>
        <v>10</v>
      </c>
      <c r="I3803" s="205" cm="1">
        <f t="array" ref="I3803" xml:space="preserve"> MATCH(TRUE, ISNUMBER( SEARCH( LEFT(小韻資料表[[#This Row],[切語]],1), 切語上字資料表[切語上字]) ), 0)</f>
        <v>1</v>
      </c>
      <c r="J3803" s="210" t="str" cm="1">
        <f t="array" ref="J3803" xml:space="preserve"> INDEX(切語上字資料表[聲母], 小韻資料表[[#This Row],[上字表識別號]])</f>
        <v>見</v>
      </c>
      <c r="K3803" s="210" t="str" cm="1">
        <f t="array" ref="K3803" xml:space="preserve"> INDEX(切語上字資料表[聲母拼音碼], 小韻資料表[[#This Row],[上字表識別號]])</f>
        <v>k</v>
      </c>
      <c r="L3803" s="210" t="str" cm="1">
        <f t="array" ref="L3803" xml:space="preserve"> INDEX(切語上字資料表[清濁], 小韻資料表[[#This Row],[上字表識別號]])</f>
        <v>全清</v>
      </c>
      <c r="M3803" s="223" t="str" cm="1">
        <f t="array" ref="M3803" xml:space="preserve"> INDEX(切語上字資料表[發送收], 小韻資料表[[#This Row],[上字表識別號]])</f>
        <v>發聲</v>
      </c>
      <c r="N3803" s="205" cm="1">
        <f t="array" ref="N3803" xml:space="preserve"> MATCH(TRUE, ISNUMBER( SEARCH( RIGHT(小韻資料表[[#This Row],[切語]],1), 切語下字資料表[切語下字]) ), 0)</f>
        <v>332</v>
      </c>
      <c r="O3803" s="207" t="str" cm="1">
        <f t="array" ref="O3803" xml:space="preserve"> INDEX(切語下字資料表[韻母], 小韻資料表[[#This Row],[下字表識別號]])</f>
        <v>盍開1</v>
      </c>
      <c r="P3803" s="207" t="str" cm="1">
        <f t="array" ref="P3803" xml:space="preserve"> INDEX(切語下字資料表[韻母拼音碼], 小韻資料表[[#This Row],[下字表識別號]])</f>
        <v>ap</v>
      </c>
      <c r="Q3803" s="210" t="str" cm="1">
        <f t="array" ref="Q3803" xml:space="preserve"> INDEX(設定表!$C$19:$C$23, INT( LEFT(小韻資料表[[#This Row],[目次編碼]],1) ))</f>
        <v>入</v>
      </c>
      <c r="R3803" s="210">
        <f xml:space="preserve">  INDEX(設定表!$C$8:$C$15, MATCH( (RIGHT(小韻資料表[[#This Row],[清濁]]) &amp; 小韻資料表[[#This Row],[調]]), 設定表!$B$8:$B$15, 0))</f>
        <v>4</v>
      </c>
      <c r="S3803" s="205" t="s">
        <v>309</v>
      </c>
      <c r="T3803" s="205" t="s">
        <v>309</v>
      </c>
      <c r="U3803" s="226" t="s">
        <v>309</v>
      </c>
      <c r="V3803" s="146" t="s">
        <v>309</v>
      </c>
      <c r="X3803" s="135"/>
      <c r="Y3803" s="135"/>
      <c r="AA3803" s="135"/>
      <c r="AB3803" s="134"/>
      <c r="AC3803" s="135"/>
      <c r="AD3803" s="135"/>
      <c r="AH3803" s="135"/>
      <c r="AI3803" s="135"/>
    </row>
    <row r="3804" spans="1:35" ht="31.5">
      <c r="A3804" s="205">
        <v>3800</v>
      </c>
      <c r="B3804" s="206" t="s">
        <v>12835</v>
      </c>
      <c r="C3804" s="207" t="str">
        <f xml:space="preserve"> _xlfn.CONCAT(小韻資料表[[#This Row],[聲母拼音碼]],小韻資料表[[#This Row],[韻母拼音碼]],小韻資料表[[#This Row],[調號]])</f>
        <v>khap4</v>
      </c>
      <c r="D3804" s="206" t="s">
        <v>12836</v>
      </c>
      <c r="E3804" s="208" t="s">
        <v>1179</v>
      </c>
      <c r="F3804" s="205">
        <v>12</v>
      </c>
      <c r="G3804" s="209" t="s">
        <v>12837</v>
      </c>
      <c r="H3804" s="205">
        <f xml:space="preserve"> LEN(小韻資料表[[#This Row],[小韻字集]])</f>
        <v>8</v>
      </c>
      <c r="I3804" s="205" cm="1">
        <f t="array" ref="I3804" xml:space="preserve"> MATCH(TRUE, ISNUMBER( SEARCH( LEFT(小韻資料表[[#This Row],[切語]],1), 切語上字資料表[切語上字]) ), 0)</f>
        <v>2</v>
      </c>
      <c r="J3804" s="210" t="str" cm="1">
        <f t="array" ref="J3804" xml:space="preserve"> INDEX(切語上字資料表[聲母], 小韻資料表[[#This Row],[上字表識別號]])</f>
        <v>溪</v>
      </c>
      <c r="K3804" s="210" t="str" cm="1">
        <f t="array" ref="K3804" xml:space="preserve"> INDEX(切語上字資料表[聲母拼音碼], 小韻資料表[[#This Row],[上字表識別號]])</f>
        <v>kh</v>
      </c>
      <c r="L3804" s="210" t="str" cm="1">
        <f t="array" ref="L3804" xml:space="preserve"> INDEX(切語上字資料表[清濁], 小韻資料表[[#This Row],[上字表識別號]])</f>
        <v>次清</v>
      </c>
      <c r="M3804" s="223" t="str" cm="1">
        <f t="array" ref="M3804" xml:space="preserve"> INDEX(切語上字資料表[發送收], 小韻資料表[[#This Row],[上字表識別號]])</f>
        <v>送氣</v>
      </c>
      <c r="N3804" s="205" cm="1">
        <f t="array" ref="N3804" xml:space="preserve"> MATCH(TRUE, ISNUMBER( SEARCH( RIGHT(小韻資料表[[#This Row],[切語]],1), 切語下字資料表[切語下字]) ), 0)</f>
        <v>332</v>
      </c>
      <c r="O3804" s="207" t="str" cm="1">
        <f t="array" ref="O3804" xml:space="preserve"> INDEX(切語下字資料表[韻母], 小韻資料表[[#This Row],[下字表識別號]])</f>
        <v>盍開1</v>
      </c>
      <c r="P3804" s="207" t="str" cm="1">
        <f t="array" ref="P3804" xml:space="preserve"> INDEX(切語下字資料表[韻母拼音碼], 小韻資料表[[#This Row],[下字表識別號]])</f>
        <v>ap</v>
      </c>
      <c r="Q3804" s="210" t="str" cm="1">
        <f t="array" ref="Q3804" xml:space="preserve"> INDEX(設定表!$C$19:$C$23, INT( LEFT(小韻資料表[[#This Row],[目次編碼]],1) ))</f>
        <v>入</v>
      </c>
      <c r="R3804" s="210">
        <f xml:space="preserve">  INDEX(設定表!$C$8:$C$15, MATCH( (RIGHT(小韻資料表[[#This Row],[清濁]]) &amp; 小韻資料表[[#This Row],[調]]), 設定表!$B$8:$B$15, 0))</f>
        <v>4</v>
      </c>
      <c r="S3804" s="205" t="s">
        <v>309</v>
      </c>
      <c r="T3804" s="205" t="s">
        <v>309</v>
      </c>
      <c r="U3804" s="226" t="s">
        <v>309</v>
      </c>
      <c r="V3804" s="147" t="s">
        <v>309</v>
      </c>
      <c r="X3804" s="135"/>
      <c r="Y3804" s="135"/>
      <c r="AA3804" s="135"/>
      <c r="AB3804" s="134"/>
      <c r="AC3804" s="135"/>
      <c r="AD3804" s="135"/>
      <c r="AH3804" s="135"/>
      <c r="AI3804" s="135"/>
    </row>
    <row r="3805" spans="1:35" ht="31.5">
      <c r="A3805" s="205">
        <v>3801</v>
      </c>
      <c r="B3805" s="206" t="s">
        <v>12838</v>
      </c>
      <c r="C3805" s="207" t="str">
        <f xml:space="preserve"> _xlfn.CONCAT(小韻資料表[[#This Row],[聲母拼音碼]],小韻資料表[[#This Row],[韻母拼音碼]],小韻資料表[[#This Row],[調號]])</f>
        <v>Øap4</v>
      </c>
      <c r="D3805" s="206" t="s">
        <v>12839</v>
      </c>
      <c r="E3805" s="208" t="s">
        <v>1179</v>
      </c>
      <c r="F3805" s="205">
        <v>13</v>
      </c>
      <c r="G3805" s="209" t="s">
        <v>12840</v>
      </c>
      <c r="H3805" s="205">
        <f xml:space="preserve"> LEN(小韻資料表[[#This Row],[小韻字集]])</f>
        <v>5</v>
      </c>
      <c r="I3805" s="205" cm="1">
        <f t="array" ref="I3805" xml:space="preserve"> MATCH(TRUE, ISNUMBER( SEARCH( LEFT(小韻資料表[[#This Row],[切語]],1), 切語上字資料表[切語上字]) ), 0)</f>
        <v>35</v>
      </c>
      <c r="J3805" s="210" t="str" cm="1">
        <f t="array" ref="J3805" xml:space="preserve"> INDEX(切語上字資料表[聲母], 小韻資料表[[#This Row],[上字表識別號]])</f>
        <v>影</v>
      </c>
      <c r="K3805" s="210" t="str" cm="1">
        <f t="array" ref="K3805" xml:space="preserve"> INDEX(切語上字資料表[聲母拼音碼], 小韻資料表[[#This Row],[上字表識別號]])</f>
        <v>Ø</v>
      </c>
      <c r="L3805" s="210" t="str" cm="1">
        <f t="array" ref="L3805" xml:space="preserve"> INDEX(切語上字資料表[清濁], 小韻資料表[[#This Row],[上字表識別號]])</f>
        <v>全清</v>
      </c>
      <c r="M3805" s="223" t="str" cm="1">
        <f t="array" ref="M3805" xml:space="preserve"> INDEX(切語上字資料表[發送收], 小韻資料表[[#This Row],[上字表識別號]])</f>
        <v>發聲</v>
      </c>
      <c r="N3805" s="205" cm="1">
        <f t="array" ref="N3805" xml:space="preserve"> MATCH(TRUE, ISNUMBER( SEARCH( RIGHT(小韻資料表[[#This Row],[切語]],1), 切語下字資料表[切語下字]) ), 0)</f>
        <v>332</v>
      </c>
      <c r="O3805" s="207" t="str" cm="1">
        <f t="array" ref="O3805" xml:space="preserve"> INDEX(切語下字資料表[韻母], 小韻資料表[[#This Row],[下字表識別號]])</f>
        <v>盍開1</v>
      </c>
      <c r="P3805" s="207" t="str" cm="1">
        <f t="array" ref="P3805" xml:space="preserve"> INDEX(切語下字資料表[韻母拼音碼], 小韻資料表[[#This Row],[下字表識別號]])</f>
        <v>ap</v>
      </c>
      <c r="Q3805" s="210" t="str" cm="1">
        <f t="array" ref="Q3805" xml:space="preserve"> INDEX(設定表!$C$19:$C$23, INT( LEFT(小韻資料表[[#This Row],[目次編碼]],1) ))</f>
        <v>入</v>
      </c>
      <c r="R3805" s="210">
        <f xml:space="preserve">  INDEX(設定表!$C$8:$C$15, MATCH( (RIGHT(小韻資料表[[#This Row],[清濁]]) &amp; 小韻資料表[[#This Row],[調]]), 設定表!$B$8:$B$15, 0))</f>
        <v>4</v>
      </c>
      <c r="S3805" s="205" t="s">
        <v>309</v>
      </c>
      <c r="T3805" s="205" t="s">
        <v>309</v>
      </c>
      <c r="U3805" s="226" t="s">
        <v>309</v>
      </c>
      <c r="V3805" s="146" t="s">
        <v>309</v>
      </c>
      <c r="X3805" s="135"/>
      <c r="Y3805" s="135"/>
      <c r="AA3805" s="135"/>
      <c r="AB3805" s="134"/>
      <c r="AC3805" s="135"/>
      <c r="AD3805" s="135"/>
      <c r="AH3805" s="135"/>
      <c r="AI3805" s="135"/>
    </row>
    <row r="3806" spans="1:35" ht="31.5">
      <c r="A3806" s="205">
        <v>3802</v>
      </c>
      <c r="B3806" s="206" t="s">
        <v>12841</v>
      </c>
      <c r="C3806" s="207" t="str">
        <f xml:space="preserve"> _xlfn.CONCAT(小韻資料表[[#This Row],[聲母拼音碼]],小韻資料表[[#This Row],[韻母拼音碼]],小韻資料表[[#This Row],[調號]])</f>
        <v>chap4</v>
      </c>
      <c r="D3806" s="206" t="s">
        <v>12842</v>
      </c>
      <c r="E3806" s="208" t="s">
        <v>1179</v>
      </c>
      <c r="F3806" s="205">
        <v>14</v>
      </c>
      <c r="G3806" s="209" t="s">
        <v>12843</v>
      </c>
      <c r="H3806" s="205">
        <f xml:space="preserve"> LEN(小韻資料表[[#This Row],[小韻字集]])</f>
        <v>4</v>
      </c>
      <c r="I3806" s="205" cm="1">
        <f t="array" ref="I3806" xml:space="preserve"> MATCH(TRUE, ISNUMBER( SEARCH( LEFT(小韻資料表[[#This Row],[切語]],1), 切語上字資料表[切語上字]) ), 0)</f>
        <v>22</v>
      </c>
      <c r="J3806" s="210" t="str" cm="1">
        <f t="array" ref="J3806" xml:space="preserve"> INDEX(切語上字資料表[聲母], 小韻資料表[[#This Row],[上字表識別號]])</f>
        <v>清</v>
      </c>
      <c r="K3806" s="210" t="str" cm="1">
        <f t="array" ref="K3806" xml:space="preserve"> INDEX(切語上字資料表[聲母拼音碼], 小韻資料表[[#This Row],[上字表識別號]])</f>
        <v>ch</v>
      </c>
      <c r="L3806" s="210" t="str" cm="1">
        <f t="array" ref="L3806" xml:space="preserve"> INDEX(切語上字資料表[清濁], 小韻資料表[[#This Row],[上字表識別號]])</f>
        <v>次清</v>
      </c>
      <c r="M3806" s="223" t="str" cm="1">
        <f t="array" ref="M3806" xml:space="preserve"> INDEX(切語上字資料表[發送收], 小韻資料表[[#This Row],[上字表識別號]])</f>
        <v>送氣</v>
      </c>
      <c r="N3806" s="205" cm="1">
        <f t="array" ref="N3806" xml:space="preserve"> MATCH(TRUE, ISNUMBER( SEARCH( RIGHT(小韻資料表[[#This Row],[切語]],1), 切語下字資料表[切語下字]) ), 0)</f>
        <v>332</v>
      </c>
      <c r="O3806" s="207" t="str" cm="1">
        <f t="array" ref="O3806" xml:space="preserve"> INDEX(切語下字資料表[韻母], 小韻資料表[[#This Row],[下字表識別號]])</f>
        <v>盍開1</v>
      </c>
      <c r="P3806" s="207" t="str" cm="1">
        <f t="array" ref="P3806" xml:space="preserve"> INDEX(切語下字資料表[韻母拼音碼], 小韻資料表[[#This Row],[下字表識別號]])</f>
        <v>ap</v>
      </c>
      <c r="Q3806" s="210" t="str" cm="1">
        <f t="array" ref="Q3806" xml:space="preserve"> INDEX(設定表!$C$19:$C$23, INT( LEFT(小韻資料表[[#This Row],[目次編碼]],1) ))</f>
        <v>入</v>
      </c>
      <c r="R3806" s="210">
        <f xml:space="preserve">  INDEX(設定表!$C$8:$C$15, MATCH( (RIGHT(小韻資料表[[#This Row],[清濁]]) &amp; 小韻資料表[[#This Row],[調]]), 設定表!$B$8:$B$15, 0))</f>
        <v>4</v>
      </c>
      <c r="S3806" s="205" t="s">
        <v>309</v>
      </c>
      <c r="T3806" s="205" t="s">
        <v>309</v>
      </c>
      <c r="U3806" s="226" t="s">
        <v>309</v>
      </c>
      <c r="V3806" s="147" t="s">
        <v>309</v>
      </c>
      <c r="X3806" s="135"/>
      <c r="Y3806" s="135"/>
      <c r="AA3806" s="135"/>
      <c r="AB3806" s="134"/>
      <c r="AC3806" s="135"/>
      <c r="AD3806" s="135"/>
      <c r="AH3806" s="135"/>
      <c r="AI3806" s="135"/>
    </row>
    <row r="3807" spans="1:35" ht="31.5">
      <c r="A3807" s="205">
        <v>3803</v>
      </c>
      <c r="B3807" s="206" t="s">
        <v>12844</v>
      </c>
      <c r="C3807" s="207" t="str">
        <f xml:space="preserve"> _xlfn.CONCAT(小韻資料表[[#This Row],[聲母拼音碼]],小韻資料表[[#This Row],[韻母拼音碼]],小韻資料表[[#This Row],[調號]])</f>
        <v>kap4</v>
      </c>
      <c r="D3807" s="206" t="s">
        <v>12845</v>
      </c>
      <c r="E3807" s="208" t="s">
        <v>1179</v>
      </c>
      <c r="F3807" s="205">
        <v>15</v>
      </c>
      <c r="G3807" s="209" t="s">
        <v>12846</v>
      </c>
      <c r="H3807" s="205">
        <f xml:space="preserve"> LEN(小韻資料表[[#This Row],[小韻字集]])</f>
        <v>3</v>
      </c>
      <c r="I3807" s="205" cm="1">
        <f t="array" ref="I3807" xml:space="preserve"> MATCH(TRUE, ISNUMBER( SEARCH( LEFT(小韻資料表[[#This Row],[切語]],1), 切語上字資料表[切語上字]) ), 0)</f>
        <v>1</v>
      </c>
      <c r="J3807" s="210" t="str" cm="1">
        <f t="array" ref="J3807" xml:space="preserve"> INDEX(切語上字資料表[聲母], 小韻資料表[[#This Row],[上字表識別號]])</f>
        <v>見</v>
      </c>
      <c r="K3807" s="210" t="str" cm="1">
        <f t="array" ref="K3807" xml:space="preserve"> INDEX(切語上字資料表[聲母拼音碼], 小韻資料表[[#This Row],[上字表識別號]])</f>
        <v>k</v>
      </c>
      <c r="L3807" s="210" t="str" cm="1">
        <f t="array" ref="L3807" xml:space="preserve"> INDEX(切語上字資料表[清濁], 小韻資料表[[#This Row],[上字表識別號]])</f>
        <v>全清</v>
      </c>
      <c r="M3807" s="223" t="str" cm="1">
        <f t="array" ref="M3807" xml:space="preserve"> INDEX(切語上字資料表[發送收], 小韻資料表[[#This Row],[上字表識別號]])</f>
        <v>發聲</v>
      </c>
      <c r="N3807" s="205" cm="1">
        <f t="array" ref="N3807" xml:space="preserve"> MATCH(TRUE, ISNUMBER( SEARCH( RIGHT(小韻資料表[[#This Row],[切語]],1), 切語下字資料表[切語下字]) ), 0)</f>
        <v>332</v>
      </c>
      <c r="O3807" s="207" t="str" cm="1">
        <f t="array" ref="O3807" xml:space="preserve"> INDEX(切語下字資料表[韻母], 小韻資料表[[#This Row],[下字表識別號]])</f>
        <v>盍開1</v>
      </c>
      <c r="P3807" s="207" t="str" cm="1">
        <f t="array" ref="P3807" xml:space="preserve"> INDEX(切語下字資料表[韻母拼音碼], 小韻資料表[[#This Row],[下字表識別號]])</f>
        <v>ap</v>
      </c>
      <c r="Q3807" s="210" t="str" cm="1">
        <f t="array" ref="Q3807" xml:space="preserve"> INDEX(設定表!$C$19:$C$23, INT( LEFT(小韻資料表[[#This Row],[目次編碼]],1) ))</f>
        <v>入</v>
      </c>
      <c r="R3807" s="210">
        <f xml:space="preserve">  INDEX(設定表!$C$8:$C$15, MATCH( (RIGHT(小韻資料表[[#This Row],[清濁]]) &amp; 小韻資料表[[#This Row],[調]]), 設定表!$B$8:$B$15, 0))</f>
        <v>4</v>
      </c>
      <c r="S3807" s="205" t="s">
        <v>309</v>
      </c>
      <c r="T3807" s="205" t="s">
        <v>309</v>
      </c>
      <c r="U3807" s="226" t="s">
        <v>309</v>
      </c>
      <c r="V3807" s="146" t="s">
        <v>309</v>
      </c>
      <c r="X3807" s="135"/>
      <c r="Y3807" s="135"/>
      <c r="AA3807" s="135"/>
      <c r="AB3807" s="134"/>
      <c r="AC3807" s="135"/>
      <c r="AD3807" s="135"/>
      <c r="AH3807" s="135"/>
      <c r="AI3807" s="135"/>
    </row>
    <row r="3808" spans="1:35" ht="31.5">
      <c r="A3808" s="205">
        <v>3804</v>
      </c>
      <c r="B3808" s="206" t="s">
        <v>12847</v>
      </c>
      <c r="C3808" s="207" t="str">
        <f xml:space="preserve"> _xlfn.CONCAT(小韻資料表[[#This Row],[聲母拼音碼]],小韻資料表[[#This Row],[韻母拼音碼]],小韻資料表[[#This Row],[調號]])</f>
        <v>cap4</v>
      </c>
      <c r="D3808" s="206" t="s">
        <v>12848</v>
      </c>
      <c r="E3808" s="208" t="s">
        <v>1179</v>
      </c>
      <c r="F3808" s="205">
        <v>16</v>
      </c>
      <c r="G3808" s="209" t="s">
        <v>12848</v>
      </c>
      <c r="H3808" s="205">
        <f xml:space="preserve"> LEN(小韻資料表[[#This Row],[小韻字集]])</f>
        <v>1</v>
      </c>
      <c r="I3808" s="205" cm="1">
        <f t="array" ref="I3808" xml:space="preserve"> MATCH(TRUE, ISNUMBER( SEARCH( LEFT(小韻資料表[[#This Row],[切語]],1), 切語上字資料表[切語上字]) ), 0)</f>
        <v>30</v>
      </c>
      <c r="J3808" s="210" t="str" cm="1">
        <f t="array" ref="J3808" xml:space="preserve"> INDEX(切語上字資料表[聲母], 小韻資料表[[#This Row],[上字表識別號]])</f>
        <v>照</v>
      </c>
      <c r="K3808" s="210" t="str" cm="1">
        <f t="array" ref="K3808" xml:space="preserve"> INDEX(切語上字資料表[聲母拼音碼], 小韻資料表[[#This Row],[上字表識別號]])</f>
        <v>c</v>
      </c>
      <c r="L3808" s="210" t="str" cm="1">
        <f t="array" ref="L3808" xml:space="preserve"> INDEX(切語上字資料表[清濁], 小韻資料表[[#This Row],[上字表識別號]])</f>
        <v>全清</v>
      </c>
      <c r="M3808" s="223" t="str" cm="1">
        <f t="array" ref="M3808" xml:space="preserve"> INDEX(切語上字資料表[發送收], 小韻資料表[[#This Row],[上字表識別號]])</f>
        <v>發聲</v>
      </c>
      <c r="N3808" s="205" cm="1">
        <f t="array" ref="N3808" xml:space="preserve"> MATCH(TRUE, ISNUMBER( SEARCH( RIGHT(小韻資料表[[#This Row],[切語]],1), 切語下字資料表[切語下字]) ), 0)</f>
        <v>332</v>
      </c>
      <c r="O3808" s="207" t="str" cm="1">
        <f t="array" ref="O3808" xml:space="preserve"> INDEX(切語下字資料表[韻母], 小韻資料表[[#This Row],[下字表識別號]])</f>
        <v>盍開1</v>
      </c>
      <c r="P3808" s="207" t="str" cm="1">
        <f t="array" ref="P3808" xml:space="preserve"> INDEX(切語下字資料表[韻母拼音碼], 小韻資料表[[#This Row],[下字表識別號]])</f>
        <v>ap</v>
      </c>
      <c r="Q3808" s="210" t="str" cm="1">
        <f t="array" ref="Q3808" xml:space="preserve"> INDEX(設定表!$C$19:$C$23, INT( LEFT(小韻資料表[[#This Row],[目次編碼]],1) ))</f>
        <v>入</v>
      </c>
      <c r="R3808" s="210">
        <f xml:space="preserve">  INDEX(設定表!$C$8:$C$15, MATCH( (RIGHT(小韻資料表[[#This Row],[清濁]]) &amp; 小韻資料表[[#This Row],[調]]), 設定表!$B$8:$B$15, 0))</f>
        <v>4</v>
      </c>
      <c r="S3808" s="205" t="s">
        <v>309</v>
      </c>
      <c r="T3808" s="205" t="s">
        <v>309</v>
      </c>
      <c r="U3808" s="226" t="s">
        <v>309</v>
      </c>
      <c r="V3808" s="147" t="s">
        <v>309</v>
      </c>
      <c r="X3808" s="135"/>
      <c r="Y3808" s="135"/>
      <c r="AA3808" s="135"/>
      <c r="AB3808" s="134"/>
      <c r="AC3808" s="135"/>
      <c r="AD3808" s="135"/>
      <c r="AH3808" s="135"/>
      <c r="AI3808" s="135"/>
    </row>
    <row r="3809" spans="1:35" ht="31.5">
      <c r="A3809" s="205">
        <v>3805</v>
      </c>
      <c r="B3809" s="206" t="s">
        <v>12849</v>
      </c>
      <c r="C3809" s="207" t="str">
        <f xml:space="preserve"> _xlfn.CONCAT(小韻資料表[[#This Row],[聲母拼音碼]],小韻資料表[[#This Row],[韻母拼音碼]],小韻資料表[[#This Row],[調號]])</f>
        <v>Øiap8</v>
      </c>
      <c r="D3809" s="206" t="s">
        <v>1197</v>
      </c>
      <c r="E3809" s="208" t="s">
        <v>1196</v>
      </c>
      <c r="F3809" s="205">
        <v>1</v>
      </c>
      <c r="G3809" s="209" t="s">
        <v>12850</v>
      </c>
      <c r="H3809" s="205">
        <f xml:space="preserve"> LEN(小韻資料表[[#This Row],[小韻字集]])</f>
        <v>10</v>
      </c>
      <c r="I3809" s="205" cm="1">
        <f t="array" ref="I3809" xml:space="preserve"> MATCH(TRUE, ISNUMBER( SEARCH( LEFT(小韻資料表[[#This Row],[切語]],1), 切語上字資料表[切語上字]) ), 0)</f>
        <v>39</v>
      </c>
      <c r="J3809" s="210" t="str" cm="1">
        <f t="array" ref="J3809" xml:space="preserve"> INDEX(切語上字資料表[聲母], 小韻資料表[[#This Row],[上字表識別號]])</f>
        <v>喻</v>
      </c>
      <c r="K3809" s="210" t="str" cm="1">
        <f t="array" ref="K3809" xml:space="preserve"> INDEX(切語上字資料表[聲母拼音碼], 小韻資料表[[#This Row],[上字表識別號]])</f>
        <v>Ø</v>
      </c>
      <c r="L3809" s="210" t="str" cm="1">
        <f t="array" ref="L3809" xml:space="preserve"> INDEX(切語上字資料表[清濁], 小韻資料表[[#This Row],[上字表識別號]])</f>
        <v>次濁</v>
      </c>
      <c r="M3809" s="223" t="str" cm="1">
        <f t="array" ref="M3809" xml:space="preserve"> INDEX(切語上字資料表[發送收], 小韻資料表[[#This Row],[上字表識別號]])</f>
        <v>發聲</v>
      </c>
      <c r="N3809" s="205" cm="1">
        <f t="array" ref="N3809" xml:space="preserve"> MATCH(TRUE, ISNUMBER( SEARCH( RIGHT(小韻資料表[[#This Row],[切語]],1), 切語下字資料表[切語下字]) ), 0)</f>
        <v>336</v>
      </c>
      <c r="O3809" s="207" t="str" cm="1">
        <f t="array" ref="O3809" xml:space="preserve"> INDEX(切語下字資料表[韻母], 小韻資料表[[#This Row],[下字表識別號]])</f>
        <v>葉開4</v>
      </c>
      <c r="P3809" s="207" t="str" cm="1">
        <f t="array" ref="P3809" xml:space="preserve"> INDEX(切語下字資料表[韻母拼音碼], 小韻資料表[[#This Row],[下字表識別號]])</f>
        <v>iap</v>
      </c>
      <c r="Q3809" s="210" t="str" cm="1">
        <f t="array" ref="Q3809" xml:space="preserve"> INDEX(設定表!$C$19:$C$23, INT( LEFT(小韻資料表[[#This Row],[目次編碼]],1) ))</f>
        <v>入</v>
      </c>
      <c r="R3809" s="210">
        <f xml:space="preserve">  INDEX(設定表!$C$8:$C$15, MATCH( (RIGHT(小韻資料表[[#This Row],[清濁]]) &amp; 小韻資料表[[#This Row],[調]]), 設定表!$B$8:$B$15, 0))</f>
        <v>8</v>
      </c>
      <c r="S3809" s="205" t="s">
        <v>309</v>
      </c>
      <c r="T3809" s="205" t="s">
        <v>309</v>
      </c>
      <c r="U3809" s="226" t="s">
        <v>309</v>
      </c>
      <c r="V3809" s="146" t="s">
        <v>309</v>
      </c>
      <c r="X3809" s="135"/>
      <c r="Y3809" s="135"/>
      <c r="AA3809" s="135"/>
      <c r="AB3809" s="134"/>
      <c r="AC3809" s="135"/>
      <c r="AD3809" s="135"/>
      <c r="AH3809" s="135"/>
      <c r="AI3809" s="135"/>
    </row>
    <row r="3810" spans="1:35" ht="31.5">
      <c r="A3810" s="205">
        <v>3806</v>
      </c>
      <c r="B3810" s="206" t="s">
        <v>12851</v>
      </c>
      <c r="C3810" s="207" t="str">
        <f xml:space="preserve"> _xlfn.CONCAT(小韻資料表[[#This Row],[聲母拼音碼]],小韻資料表[[#This Row],[韻母拼音碼]],小韻資料表[[#This Row],[調號]])</f>
        <v>ciap4</v>
      </c>
      <c r="D3810" s="206" t="s">
        <v>12852</v>
      </c>
      <c r="E3810" s="208" t="s">
        <v>1196</v>
      </c>
      <c r="F3810" s="205">
        <v>2</v>
      </c>
      <c r="G3810" s="209" t="s">
        <v>12853</v>
      </c>
      <c r="H3810" s="205">
        <f xml:space="preserve"> LEN(小韻資料表[[#This Row],[小韻字集]])</f>
        <v>12</v>
      </c>
      <c r="I3810" s="205" cm="1">
        <f t="array" ref="I3810" xml:space="preserve"> MATCH(TRUE, ISNUMBER( SEARCH( LEFT(小韻資料表[[#This Row],[切語]],1), 切語上字資料表[切語上字]) ), 0)</f>
        <v>21</v>
      </c>
      <c r="J3810" s="210" t="str" cm="1">
        <f t="array" ref="J3810" xml:space="preserve"> INDEX(切語上字資料表[聲母], 小韻資料表[[#This Row],[上字表識別號]])</f>
        <v>精</v>
      </c>
      <c r="K3810" s="210" t="str" cm="1">
        <f t="array" ref="K3810" xml:space="preserve"> INDEX(切語上字資料表[聲母拼音碼], 小韻資料表[[#This Row],[上字表識別號]])</f>
        <v>c</v>
      </c>
      <c r="L3810" s="210" t="str" cm="1">
        <f t="array" ref="L3810" xml:space="preserve"> INDEX(切語上字資料表[清濁], 小韻資料表[[#This Row],[上字表識別號]])</f>
        <v>全清</v>
      </c>
      <c r="M3810" s="223" t="str" cm="1">
        <f t="array" ref="M3810" xml:space="preserve"> INDEX(切語上字資料表[發送收], 小韻資料表[[#This Row],[上字表識別號]])</f>
        <v>發聲</v>
      </c>
      <c r="N3810" s="205" cm="1">
        <f t="array" ref="N3810" xml:space="preserve"> MATCH(TRUE, ISNUMBER( SEARCH( RIGHT(小韻資料表[[#This Row],[切語]],1), 切語下字資料表[切語下字]) ), 0)</f>
        <v>336</v>
      </c>
      <c r="O3810" s="207" t="str" cm="1">
        <f t="array" ref="O3810" xml:space="preserve"> INDEX(切語下字資料表[韻母], 小韻資料表[[#This Row],[下字表識別號]])</f>
        <v>葉開4</v>
      </c>
      <c r="P3810" s="207" t="str" cm="1">
        <f t="array" ref="P3810" xml:space="preserve"> INDEX(切語下字資料表[韻母拼音碼], 小韻資料表[[#This Row],[下字表識別號]])</f>
        <v>iap</v>
      </c>
      <c r="Q3810" s="210" t="str" cm="1">
        <f t="array" ref="Q3810" xml:space="preserve"> INDEX(設定表!$C$19:$C$23, INT( LEFT(小韻資料表[[#This Row],[目次編碼]],1) ))</f>
        <v>入</v>
      </c>
      <c r="R3810" s="210">
        <f xml:space="preserve">  INDEX(設定表!$C$8:$C$15, MATCH( (RIGHT(小韻資料表[[#This Row],[清濁]]) &amp; 小韻資料表[[#This Row],[調]]), 設定表!$B$8:$B$15, 0))</f>
        <v>4</v>
      </c>
      <c r="S3810" s="205" t="s">
        <v>309</v>
      </c>
      <c r="T3810" s="205" t="s">
        <v>309</v>
      </c>
      <c r="U3810" s="226" t="s">
        <v>12854</v>
      </c>
      <c r="V3810" s="147" t="s">
        <v>309</v>
      </c>
      <c r="X3810" s="135"/>
      <c r="Y3810" s="135"/>
      <c r="AA3810" s="135"/>
      <c r="AB3810" s="134"/>
      <c r="AC3810" s="135"/>
      <c r="AD3810" s="135"/>
      <c r="AH3810" s="135"/>
      <c r="AI3810" s="135"/>
    </row>
    <row r="3811" spans="1:35" ht="31.5">
      <c r="A3811" s="205">
        <v>3807</v>
      </c>
      <c r="B3811" s="206" t="s">
        <v>12855</v>
      </c>
      <c r="C3811" s="207" t="str">
        <f xml:space="preserve"> _xlfn.CONCAT(小韻資料表[[#This Row],[聲母拼音碼]],小韻資料表[[#This Row],[韻母拼音碼]],小韻資料表[[#This Row],[調號]])</f>
        <v>siap4</v>
      </c>
      <c r="D3811" s="206" t="s">
        <v>12856</v>
      </c>
      <c r="E3811" s="208" t="s">
        <v>1196</v>
      </c>
      <c r="F3811" s="205">
        <v>3</v>
      </c>
      <c r="G3811" s="209" t="s">
        <v>12857</v>
      </c>
      <c r="H3811" s="205">
        <f xml:space="preserve"> LEN(小韻資料表[[#This Row],[小韻字集]])</f>
        <v>9</v>
      </c>
      <c r="I3811" s="205" cm="1">
        <f t="array" ref="I3811" xml:space="preserve"> MATCH(TRUE, ISNUMBER( SEARCH( LEFT(小韻資料表[[#This Row],[切語]],1), 切語上字資料表[切語上字]) ), 0)</f>
        <v>33</v>
      </c>
      <c r="J3811" s="210" t="str" cm="1">
        <f t="array" ref="J3811" xml:space="preserve"> INDEX(切語上字資料表[聲母], 小韻資料表[[#This Row],[上字表識別號]])</f>
        <v>審</v>
      </c>
      <c r="K3811" s="210" t="str" cm="1">
        <f t="array" ref="K3811" xml:space="preserve"> INDEX(切語上字資料表[聲母拼音碼], 小韻資料表[[#This Row],[上字表識別號]])</f>
        <v>s</v>
      </c>
      <c r="L3811" s="210" t="str" cm="1">
        <f t="array" ref="L3811" xml:space="preserve"> INDEX(切語上字資料表[清濁], 小韻資料表[[#This Row],[上字表識別號]])</f>
        <v>全清</v>
      </c>
      <c r="M3811" s="223" t="str" cm="1">
        <f t="array" ref="M3811" xml:space="preserve"> INDEX(切語上字資料表[發送收], 小韻資料表[[#This Row],[上字表識別號]])</f>
        <v>送氣</v>
      </c>
      <c r="N3811" s="205" cm="1">
        <f t="array" ref="N3811" xml:space="preserve"> MATCH(TRUE, ISNUMBER( SEARCH( RIGHT(小韻資料表[[#This Row],[切語]],1), 切語下字資料表[切語下字]) ), 0)</f>
        <v>336</v>
      </c>
      <c r="O3811" s="207" t="str" cm="1">
        <f t="array" ref="O3811" xml:space="preserve"> INDEX(切語下字資料表[韻母], 小韻資料表[[#This Row],[下字表識別號]])</f>
        <v>葉開4</v>
      </c>
      <c r="P3811" s="207" t="str" cm="1">
        <f t="array" ref="P3811" xml:space="preserve"> INDEX(切語下字資料表[韻母拼音碼], 小韻資料表[[#This Row],[下字表識別號]])</f>
        <v>iap</v>
      </c>
      <c r="Q3811" s="210" t="str" cm="1">
        <f t="array" ref="Q3811" xml:space="preserve"> INDEX(設定表!$C$19:$C$23, INT( LEFT(小韻資料表[[#This Row],[目次編碼]],1) ))</f>
        <v>入</v>
      </c>
      <c r="R3811" s="210">
        <f xml:space="preserve">  INDEX(設定表!$C$8:$C$15, MATCH( (RIGHT(小韻資料表[[#This Row],[清濁]]) &amp; 小韻資料表[[#This Row],[調]]), 設定表!$B$8:$B$15, 0))</f>
        <v>4</v>
      </c>
      <c r="S3811" s="205" t="s">
        <v>309</v>
      </c>
      <c r="T3811" s="205" t="s">
        <v>309</v>
      </c>
      <c r="U3811" s="226" t="s">
        <v>309</v>
      </c>
      <c r="V3811" s="146" t="s">
        <v>309</v>
      </c>
      <c r="X3811" s="135"/>
      <c r="Y3811" s="135"/>
      <c r="AA3811" s="135"/>
      <c r="AB3811" s="134"/>
      <c r="AC3811" s="135"/>
      <c r="AD3811" s="135"/>
      <c r="AH3811" s="135"/>
      <c r="AI3811" s="135"/>
    </row>
    <row r="3812" spans="1:35" ht="31.5">
      <c r="A3812" s="205">
        <v>3808</v>
      </c>
      <c r="B3812" s="206" t="s">
        <v>12858</v>
      </c>
      <c r="C3812" s="207" t="str">
        <f xml:space="preserve"> _xlfn.CONCAT(小韻資料表[[#This Row],[聲母拼音碼]],小韻資料表[[#This Row],[韻母拼音碼]],小韻資料表[[#This Row],[調號]])</f>
        <v>siap8</v>
      </c>
      <c r="D3812" s="206" t="s">
        <v>12859</v>
      </c>
      <c r="E3812" s="208" t="s">
        <v>1196</v>
      </c>
      <c r="F3812" s="205">
        <v>4</v>
      </c>
      <c r="G3812" s="209" t="s">
        <v>12860</v>
      </c>
      <c r="H3812" s="205">
        <f xml:space="preserve"> LEN(小韻資料表[[#This Row],[小韻字集]])</f>
        <v>5</v>
      </c>
      <c r="I3812" s="205" cm="1">
        <f t="array" ref="I3812" xml:space="preserve"> MATCH(TRUE, ISNUMBER( SEARCH( LEFT(小韻資料表[[#This Row],[切語]],1), 切語上字資料表[切語上字]) ), 0)</f>
        <v>34</v>
      </c>
      <c r="J3812" s="210" t="str" cm="1">
        <f t="array" ref="J3812" xml:space="preserve"> INDEX(切語上字資料表[聲母], 小韻資料表[[#This Row],[上字表識別號]])</f>
        <v>禪</v>
      </c>
      <c r="K3812" s="210" t="str" cm="1">
        <f t="array" ref="K3812" xml:space="preserve"> INDEX(切語上字資料表[聲母拼音碼], 小韻資料表[[#This Row],[上字表識別號]])</f>
        <v>s</v>
      </c>
      <c r="L3812" s="210" t="str" cm="1">
        <f t="array" ref="L3812" xml:space="preserve"> INDEX(切語上字資料表[清濁], 小韻資料表[[#This Row],[上字表識別號]])</f>
        <v>全濁</v>
      </c>
      <c r="M3812" s="223" cm="1">
        <f t="array" ref="M3812" xml:space="preserve"> INDEX(切語上字資料表[發送收], 小韻資料表[[#This Row],[上字表識別號]])</f>
        <v>0</v>
      </c>
      <c r="N3812" s="205" cm="1">
        <f t="array" ref="N3812" xml:space="preserve"> MATCH(TRUE, ISNUMBER( SEARCH( RIGHT(小韻資料表[[#This Row],[切語]],1), 切語下字資料表[切語下字]) ), 0)</f>
        <v>336</v>
      </c>
      <c r="O3812" s="207" t="str" cm="1">
        <f t="array" ref="O3812" xml:space="preserve"> INDEX(切語下字資料表[韻母], 小韻資料表[[#This Row],[下字表識別號]])</f>
        <v>葉開4</v>
      </c>
      <c r="P3812" s="207" t="str" cm="1">
        <f t="array" ref="P3812" xml:space="preserve"> INDEX(切語下字資料表[韻母拼音碼], 小韻資料表[[#This Row],[下字表識別號]])</f>
        <v>iap</v>
      </c>
      <c r="Q3812" s="210" t="str" cm="1">
        <f t="array" ref="Q3812" xml:space="preserve"> INDEX(設定表!$C$19:$C$23, INT( LEFT(小韻資料表[[#This Row],[目次編碼]],1) ))</f>
        <v>入</v>
      </c>
      <c r="R3812" s="210">
        <f xml:space="preserve">  INDEX(設定表!$C$8:$C$15, MATCH( (RIGHT(小韻資料表[[#This Row],[清濁]]) &amp; 小韻資料表[[#This Row],[調]]), 設定表!$B$8:$B$15, 0))</f>
        <v>8</v>
      </c>
      <c r="S3812" s="205" t="s">
        <v>309</v>
      </c>
      <c r="T3812" s="205" t="s">
        <v>309</v>
      </c>
      <c r="U3812" s="226" t="s">
        <v>309</v>
      </c>
      <c r="V3812" s="147" t="s">
        <v>309</v>
      </c>
      <c r="X3812" s="135"/>
      <c r="Y3812" s="135"/>
      <c r="AA3812" s="135"/>
      <c r="AB3812" s="134"/>
      <c r="AC3812" s="135"/>
      <c r="AD3812" s="135"/>
      <c r="AH3812" s="135"/>
      <c r="AI3812" s="135"/>
    </row>
    <row r="3813" spans="1:35" ht="63">
      <c r="A3813" s="205">
        <v>3809</v>
      </c>
      <c r="B3813" s="206" t="s">
        <v>12861</v>
      </c>
      <c r="C3813" s="207" t="str">
        <f xml:space="preserve"> _xlfn.CONCAT(小韻資料表[[#This Row],[聲母拼音碼]],小韻資料表[[#This Row],[韻母拼音碼]],小韻資料表[[#This Row],[調號]])</f>
        <v>liap8</v>
      </c>
      <c r="D3813" s="206" t="s">
        <v>12862</v>
      </c>
      <c r="E3813" s="208" t="s">
        <v>1196</v>
      </c>
      <c r="F3813" s="205">
        <v>5</v>
      </c>
      <c r="G3813" s="209" t="s">
        <v>12863</v>
      </c>
      <c r="H3813" s="205">
        <f xml:space="preserve"> LEN(小韻資料表[[#This Row],[小韻字集]])</f>
        <v>26</v>
      </c>
      <c r="I3813" s="205" cm="1">
        <f t="array" ref="I3813" xml:space="preserve"> MATCH(TRUE, ISNUMBER( SEARCH( LEFT(小韻資料表[[#This Row],[切語]],1), 切語上字資料表[切語上字]) ), 0)</f>
        <v>40</v>
      </c>
      <c r="J3813" s="210" t="str" cm="1">
        <f t="array" ref="J3813" xml:space="preserve"> INDEX(切語上字資料表[聲母], 小韻資料表[[#This Row],[上字表識別號]])</f>
        <v>來</v>
      </c>
      <c r="K3813" s="210" t="str" cm="1">
        <f t="array" ref="K3813" xml:space="preserve"> INDEX(切語上字資料表[聲母拼音碼], 小韻資料表[[#This Row],[上字表識別號]])</f>
        <v>l</v>
      </c>
      <c r="L3813" s="210" t="str" cm="1">
        <f t="array" ref="L3813" xml:space="preserve"> INDEX(切語上字資料表[清濁], 小韻資料表[[#This Row],[上字表識別號]])</f>
        <v>次濁</v>
      </c>
      <c r="M3813" s="223" t="str" cm="1">
        <f t="array" ref="M3813" xml:space="preserve"> INDEX(切語上字資料表[發送收], 小韻資料表[[#This Row],[上字表識別號]])</f>
        <v>收聲</v>
      </c>
      <c r="N3813" s="205" cm="1">
        <f t="array" ref="N3813" xml:space="preserve"> MATCH(TRUE, ISNUMBER( SEARCH( RIGHT(小韻資料表[[#This Row],[切語]],1), 切語下字資料表[切語下字]) ), 0)</f>
        <v>336</v>
      </c>
      <c r="O3813" s="207" t="str" cm="1">
        <f t="array" ref="O3813" xml:space="preserve"> INDEX(切語下字資料表[韻母], 小韻資料表[[#This Row],[下字表識別號]])</f>
        <v>葉開4</v>
      </c>
      <c r="P3813" s="207" t="str" cm="1">
        <f t="array" ref="P3813" xml:space="preserve"> INDEX(切語下字資料表[韻母拼音碼], 小韻資料表[[#This Row],[下字表識別號]])</f>
        <v>iap</v>
      </c>
      <c r="Q3813" s="210" t="str" cm="1">
        <f t="array" ref="Q3813" xml:space="preserve"> INDEX(設定表!$C$19:$C$23, INT( LEFT(小韻資料表[[#This Row],[目次編碼]],1) ))</f>
        <v>入</v>
      </c>
      <c r="R3813" s="210">
        <f xml:space="preserve">  INDEX(設定表!$C$8:$C$15, MATCH( (RIGHT(小韻資料表[[#This Row],[清濁]]) &amp; 小韻資料表[[#This Row],[調]]), 設定表!$B$8:$B$15, 0))</f>
        <v>8</v>
      </c>
      <c r="S3813" s="205" t="s">
        <v>309</v>
      </c>
      <c r="T3813" s="205" t="s">
        <v>309</v>
      </c>
      <c r="U3813" s="226" t="s">
        <v>12864</v>
      </c>
      <c r="V3813" s="146" t="s">
        <v>309</v>
      </c>
      <c r="X3813" s="135"/>
      <c r="Y3813" s="135"/>
      <c r="AA3813" s="135"/>
      <c r="AB3813" s="134"/>
      <c r="AC3813" s="135"/>
      <c r="AD3813" s="135"/>
      <c r="AH3813" s="135"/>
      <c r="AI3813" s="135"/>
    </row>
    <row r="3814" spans="1:35" ht="31.5">
      <c r="A3814" s="205">
        <v>3810</v>
      </c>
      <c r="B3814" s="206" t="s">
        <v>12865</v>
      </c>
      <c r="C3814" s="207" t="str">
        <f xml:space="preserve"> _xlfn.CONCAT(小韻資料表[[#This Row],[聲母拼音碼]],小韻資料表[[#This Row],[韻母拼音碼]],小韻資料表[[#This Row],[調號]])</f>
        <v>ciap8</v>
      </c>
      <c r="D3814" s="206" t="s">
        <v>12866</v>
      </c>
      <c r="E3814" s="208" t="s">
        <v>1196</v>
      </c>
      <c r="F3814" s="205">
        <v>6</v>
      </c>
      <c r="G3814" s="209" t="s">
        <v>12867</v>
      </c>
      <c r="H3814" s="205">
        <f xml:space="preserve"> LEN(小韻資料表[[#This Row],[小韻字集]])</f>
        <v>8</v>
      </c>
      <c r="I3814" s="205" cm="1">
        <f t="array" ref="I3814" xml:space="preserve"> MATCH(TRUE, ISNUMBER( SEARCH( LEFT(小韻資料表[[#This Row],[切語]],1), 切語上字資料表[切語上字]) ), 0)</f>
        <v>23</v>
      </c>
      <c r="J3814" s="210" t="str" cm="1">
        <f t="array" ref="J3814" xml:space="preserve"> INDEX(切語上字資料表[聲母], 小韻資料表[[#This Row],[上字表識別號]])</f>
        <v>從</v>
      </c>
      <c r="K3814" s="210" t="str" cm="1">
        <f t="array" ref="K3814" xml:space="preserve"> INDEX(切語上字資料表[聲母拼音碼], 小韻資料表[[#This Row],[上字表識別號]])</f>
        <v>c</v>
      </c>
      <c r="L3814" s="210" t="str" cm="1">
        <f t="array" ref="L3814" xml:space="preserve"> INDEX(切語上字資料表[清濁], 小韻資料表[[#This Row],[上字表識別號]])</f>
        <v>全濁</v>
      </c>
      <c r="M3814" s="223" cm="1">
        <f t="array" ref="M3814" xml:space="preserve"> INDEX(切語上字資料表[發送收], 小韻資料表[[#This Row],[上字表識別號]])</f>
        <v>0</v>
      </c>
      <c r="N3814" s="205" cm="1">
        <f t="array" ref="N3814" xml:space="preserve"> MATCH(TRUE, ISNUMBER( SEARCH( RIGHT(小韻資料表[[#This Row],[切語]],1), 切語下字資料表[切語下字]) ), 0)</f>
        <v>336</v>
      </c>
      <c r="O3814" s="207" t="str" cm="1">
        <f t="array" ref="O3814" xml:space="preserve"> INDEX(切語下字資料表[韻母], 小韻資料表[[#This Row],[下字表識別號]])</f>
        <v>葉開4</v>
      </c>
      <c r="P3814" s="207" t="str" cm="1">
        <f t="array" ref="P3814" xml:space="preserve"> INDEX(切語下字資料表[韻母拼音碼], 小韻資料表[[#This Row],[下字表識別號]])</f>
        <v>iap</v>
      </c>
      <c r="Q3814" s="210" t="str" cm="1">
        <f t="array" ref="Q3814" xml:space="preserve"> INDEX(設定表!$C$19:$C$23, INT( LEFT(小韻資料表[[#This Row],[目次編碼]],1) ))</f>
        <v>入</v>
      </c>
      <c r="R3814" s="210">
        <f xml:space="preserve">  INDEX(設定表!$C$8:$C$15, MATCH( (RIGHT(小韻資料表[[#This Row],[清濁]]) &amp; 小韻資料表[[#This Row],[調]]), 設定表!$B$8:$B$15, 0))</f>
        <v>8</v>
      </c>
      <c r="S3814" s="205" t="s">
        <v>309</v>
      </c>
      <c r="T3814" s="205" t="s">
        <v>309</v>
      </c>
      <c r="U3814" s="226" t="s">
        <v>309</v>
      </c>
      <c r="V3814" s="147" t="s">
        <v>309</v>
      </c>
      <c r="X3814" s="135"/>
      <c r="Y3814" s="135"/>
      <c r="AA3814" s="135"/>
      <c r="AB3814" s="134"/>
      <c r="AC3814" s="135"/>
      <c r="AD3814" s="135"/>
      <c r="AH3814" s="135"/>
      <c r="AI3814" s="135"/>
    </row>
    <row r="3815" spans="1:35" ht="31.5">
      <c r="A3815" s="205">
        <v>3811</v>
      </c>
      <c r="B3815" s="206" t="s">
        <v>12868</v>
      </c>
      <c r="C3815" s="207" t="str">
        <f xml:space="preserve"> _xlfn.CONCAT(小韻資料表[[#This Row],[聲母拼音碼]],小韻資料表[[#This Row],[韻母拼音碼]],小韻資料表[[#This Row],[調號]])</f>
        <v>tiap8</v>
      </c>
      <c r="D3815" s="206" t="s">
        <v>12869</v>
      </c>
      <c r="E3815" s="208" t="s">
        <v>1196</v>
      </c>
      <c r="F3815" s="205">
        <v>7</v>
      </c>
      <c r="G3815" s="209" t="s">
        <v>12870</v>
      </c>
      <c r="H3815" s="205">
        <f xml:space="preserve"> LEN(小韻資料表[[#This Row],[小韻字集]])</f>
        <v>3</v>
      </c>
      <c r="I3815" s="205" cm="1">
        <f t="array" ref="I3815" xml:space="preserve"> MATCH(TRUE, ISNUMBER( SEARCH( LEFT(小韻資料表[[#This Row],[切語]],1), 切語上字資料表[切語上字]) ), 0)</f>
        <v>11</v>
      </c>
      <c r="J3815" s="210" t="str" cm="1">
        <f t="array" ref="J3815" xml:space="preserve"> INDEX(切語上字資料表[聲母], 小韻資料表[[#This Row],[上字表識別號]])</f>
        <v>澄</v>
      </c>
      <c r="K3815" s="210" t="str" cm="1">
        <f t="array" ref="K3815" xml:space="preserve"> INDEX(切語上字資料表[聲母拼音碼], 小韻資料表[[#This Row],[上字表識別號]])</f>
        <v>t</v>
      </c>
      <c r="L3815" s="210" t="str" cm="1">
        <f t="array" ref="L3815" xml:space="preserve"> INDEX(切語上字資料表[清濁], 小韻資料表[[#This Row],[上字表識別號]])</f>
        <v>全濁</v>
      </c>
      <c r="M3815" s="223" cm="1">
        <f t="array" ref="M3815" xml:space="preserve"> INDEX(切語上字資料表[發送收], 小韻資料表[[#This Row],[上字表識別號]])</f>
        <v>0</v>
      </c>
      <c r="N3815" s="205" cm="1">
        <f t="array" ref="N3815" xml:space="preserve"> MATCH(TRUE, ISNUMBER( SEARCH( RIGHT(小韻資料表[[#This Row],[切語]],1), 切語下字資料表[切語下字]) ), 0)</f>
        <v>336</v>
      </c>
      <c r="O3815" s="207" t="str" cm="1">
        <f t="array" ref="O3815" xml:space="preserve"> INDEX(切語下字資料表[韻母], 小韻資料表[[#This Row],[下字表識別號]])</f>
        <v>葉開4</v>
      </c>
      <c r="P3815" s="207" t="str" cm="1">
        <f t="array" ref="P3815" xml:space="preserve"> INDEX(切語下字資料表[韻母拼音碼], 小韻資料表[[#This Row],[下字表識別號]])</f>
        <v>iap</v>
      </c>
      <c r="Q3815" s="210" t="str" cm="1">
        <f t="array" ref="Q3815" xml:space="preserve"> INDEX(設定表!$C$19:$C$23, INT( LEFT(小韻資料表[[#This Row],[目次編碼]],1) ))</f>
        <v>入</v>
      </c>
      <c r="R3815" s="210">
        <f xml:space="preserve">  INDEX(設定表!$C$8:$C$15, MATCH( (RIGHT(小韻資料表[[#This Row],[清濁]]) &amp; 小韻資料表[[#This Row],[調]]), 設定表!$B$8:$B$15, 0))</f>
        <v>8</v>
      </c>
      <c r="S3815" s="205" t="s">
        <v>309</v>
      </c>
      <c r="T3815" s="205" t="s">
        <v>309</v>
      </c>
      <c r="U3815" s="226" t="s">
        <v>309</v>
      </c>
      <c r="V3815" s="146" t="s">
        <v>309</v>
      </c>
      <c r="X3815" s="135"/>
      <c r="Y3815" s="135"/>
      <c r="AA3815" s="135"/>
      <c r="AB3815" s="134"/>
      <c r="AC3815" s="135"/>
      <c r="AD3815" s="135"/>
      <c r="AH3815" s="135"/>
      <c r="AI3815" s="135"/>
    </row>
    <row r="3816" spans="1:35" ht="31.5">
      <c r="A3816" s="205">
        <v>3812</v>
      </c>
      <c r="B3816" s="206" t="s">
        <v>12871</v>
      </c>
      <c r="C3816" s="207" t="str">
        <f xml:space="preserve"> _xlfn.CONCAT(小韻資料表[[#This Row],[聲母拼音碼]],小韻資料表[[#This Row],[韻母拼音碼]],小韻資料表[[#This Row],[調號]])</f>
        <v>Øiap4</v>
      </c>
      <c r="D3816" s="206" t="s">
        <v>12872</v>
      </c>
      <c r="E3816" s="208" t="s">
        <v>1196</v>
      </c>
      <c r="F3816" s="205">
        <v>8</v>
      </c>
      <c r="G3816" s="209" t="s">
        <v>12873</v>
      </c>
      <c r="H3816" s="205">
        <f xml:space="preserve"> LEN(小韻資料表[[#This Row],[小韻字集]])</f>
        <v>6</v>
      </c>
      <c r="I3816" s="205" cm="1">
        <f t="array" ref="I3816" xml:space="preserve"> MATCH(TRUE, ISNUMBER( SEARCH( LEFT(小韻資料表[[#This Row],[切語]],1), 切語上字資料表[切語上字]) ), 0)</f>
        <v>35</v>
      </c>
      <c r="J3816" s="210" t="str" cm="1">
        <f t="array" ref="J3816" xml:space="preserve"> INDEX(切語上字資料表[聲母], 小韻資料表[[#This Row],[上字表識別號]])</f>
        <v>影</v>
      </c>
      <c r="K3816" s="210" t="str" cm="1">
        <f t="array" ref="K3816" xml:space="preserve"> INDEX(切語上字資料表[聲母拼音碼], 小韻資料表[[#This Row],[上字表識別號]])</f>
        <v>Ø</v>
      </c>
      <c r="L3816" s="210" t="str" cm="1">
        <f t="array" ref="L3816" xml:space="preserve"> INDEX(切語上字資料表[清濁], 小韻資料表[[#This Row],[上字表識別號]])</f>
        <v>全清</v>
      </c>
      <c r="M3816" s="223" t="str" cm="1">
        <f t="array" ref="M3816" xml:space="preserve"> INDEX(切語上字資料表[發送收], 小韻資料表[[#This Row],[上字表識別號]])</f>
        <v>發聲</v>
      </c>
      <c r="N3816" s="205" cm="1">
        <f t="array" ref="N3816" xml:space="preserve"> MATCH(TRUE, ISNUMBER( SEARCH( RIGHT(小韻資料表[[#This Row],[切語]],1), 切語下字資料表[切語下字]) ), 0)</f>
        <v>336</v>
      </c>
      <c r="O3816" s="207" t="str" cm="1">
        <f t="array" ref="O3816" xml:space="preserve"> INDEX(切語下字資料表[韻母], 小韻資料表[[#This Row],[下字表識別號]])</f>
        <v>葉開4</v>
      </c>
      <c r="P3816" s="207" t="str" cm="1">
        <f t="array" ref="P3816" xml:space="preserve"> INDEX(切語下字資料表[韻母拼音碼], 小韻資料表[[#This Row],[下字表識別號]])</f>
        <v>iap</v>
      </c>
      <c r="Q3816" s="210" t="str" cm="1">
        <f t="array" ref="Q3816" xml:space="preserve"> INDEX(設定表!$C$19:$C$23, INT( LEFT(小韻資料表[[#This Row],[目次編碼]],1) ))</f>
        <v>入</v>
      </c>
      <c r="R3816" s="210">
        <f xml:space="preserve">  INDEX(設定表!$C$8:$C$15, MATCH( (RIGHT(小韻資料表[[#This Row],[清濁]]) &amp; 小韻資料表[[#This Row],[調]]), 設定表!$B$8:$B$15, 0))</f>
        <v>4</v>
      </c>
      <c r="S3816" s="205" t="s">
        <v>309</v>
      </c>
      <c r="T3816" s="205" t="s">
        <v>309</v>
      </c>
      <c r="U3816" s="226" t="s">
        <v>309</v>
      </c>
      <c r="V3816" s="147" t="s">
        <v>309</v>
      </c>
      <c r="X3816" s="135"/>
      <c r="Y3816" s="135"/>
      <c r="AA3816" s="135"/>
      <c r="AB3816" s="134"/>
      <c r="AC3816" s="135"/>
      <c r="AD3816" s="135"/>
      <c r="AH3816" s="135"/>
      <c r="AI3816" s="135"/>
    </row>
    <row r="3817" spans="1:35" ht="31.5">
      <c r="A3817" s="205">
        <v>3813</v>
      </c>
      <c r="B3817" s="206" t="s">
        <v>12874</v>
      </c>
      <c r="C3817" s="207" t="str">
        <f xml:space="preserve"> _xlfn.CONCAT(小韻資料表[[#This Row],[聲母拼音碼]],小韻資料表[[#This Row],[韻母拼音碼]],小韻資料表[[#This Row],[調號]])</f>
        <v>niap8</v>
      </c>
      <c r="D3817" s="206" t="s">
        <v>12875</v>
      </c>
      <c r="E3817" s="208" t="s">
        <v>1196</v>
      </c>
      <c r="F3817" s="205">
        <v>9</v>
      </c>
      <c r="G3817" s="209" t="s">
        <v>12876</v>
      </c>
      <c r="H3817" s="205">
        <f xml:space="preserve"> LEN(小韻資料表[[#This Row],[小韻字集]])</f>
        <v>20</v>
      </c>
      <c r="I3817" s="205" cm="1">
        <f t="array" ref="I3817" xml:space="preserve"> MATCH(TRUE, ISNUMBER( SEARCH( LEFT(小韻資料表[[#This Row],[切語]],1), 切語上字資料表[切語上字]) ), 0)</f>
        <v>12</v>
      </c>
      <c r="J3817" s="210" t="str" cm="1">
        <f t="array" ref="J3817" xml:space="preserve"> INDEX(切語上字資料表[聲母], 小韻資料表[[#This Row],[上字表識別號]])</f>
        <v>娘</v>
      </c>
      <c r="K3817" s="210" t="str" cm="1">
        <f t="array" ref="K3817" xml:space="preserve"> INDEX(切語上字資料表[聲母拼音碼], 小韻資料表[[#This Row],[上字表識別號]])</f>
        <v>n</v>
      </c>
      <c r="L3817" s="210" t="str" cm="1">
        <f t="array" ref="L3817" xml:space="preserve"> INDEX(切語上字資料表[清濁], 小韻資料表[[#This Row],[上字表識別號]])</f>
        <v>次濁</v>
      </c>
      <c r="M3817" s="223" t="str" cm="1">
        <f t="array" ref="M3817" xml:space="preserve"> INDEX(切語上字資料表[發送收], 小韻資料表[[#This Row],[上字表識別號]])</f>
        <v>收聲</v>
      </c>
      <c r="N3817" s="205" cm="1">
        <f t="array" ref="N3817" xml:space="preserve"> MATCH(TRUE, ISNUMBER( SEARCH( RIGHT(小韻資料表[[#This Row],[切語]],1), 切語下字資料表[切語下字]) ), 0)</f>
        <v>336</v>
      </c>
      <c r="O3817" s="207" t="str" cm="1">
        <f t="array" ref="O3817" xml:space="preserve"> INDEX(切語下字資料表[韻母], 小韻資料表[[#This Row],[下字表識別號]])</f>
        <v>葉開4</v>
      </c>
      <c r="P3817" s="207" t="str" cm="1">
        <f t="array" ref="P3817" xml:space="preserve"> INDEX(切語下字資料表[韻母拼音碼], 小韻資料表[[#This Row],[下字表識別號]])</f>
        <v>iap</v>
      </c>
      <c r="Q3817" s="210" t="str" cm="1">
        <f t="array" ref="Q3817" xml:space="preserve"> INDEX(設定表!$C$19:$C$23, INT( LEFT(小韻資料表[[#This Row],[目次編碼]],1) ))</f>
        <v>入</v>
      </c>
      <c r="R3817" s="210">
        <f xml:space="preserve">  INDEX(設定表!$C$8:$C$15, MATCH( (RIGHT(小韻資料表[[#This Row],[清濁]]) &amp; 小韻資料表[[#This Row],[調]]), 設定表!$B$8:$B$15, 0))</f>
        <v>8</v>
      </c>
      <c r="S3817" s="205" t="s">
        <v>12877</v>
      </c>
      <c r="T3817" s="205" t="s">
        <v>309</v>
      </c>
      <c r="U3817" s="226" t="s">
        <v>309</v>
      </c>
      <c r="V3817" s="146" t="s">
        <v>12878</v>
      </c>
      <c r="X3817" s="135"/>
      <c r="Y3817" s="135"/>
      <c r="AA3817" s="135"/>
      <c r="AB3817" s="134"/>
      <c r="AC3817" s="135"/>
      <c r="AD3817" s="135"/>
      <c r="AH3817" s="135"/>
      <c r="AI3817" s="135"/>
    </row>
    <row r="3818" spans="1:35" ht="31.5">
      <c r="A3818" s="205">
        <v>3814</v>
      </c>
      <c r="B3818" s="206" t="s">
        <v>12879</v>
      </c>
      <c r="C3818" s="207" t="str">
        <f xml:space="preserve"> _xlfn.CONCAT(小韻資料表[[#This Row],[聲母拼音碼]],小韻資料表[[#This Row],[韻母拼音碼]],小韻資料表[[#This Row],[調號]])</f>
        <v>chiap4</v>
      </c>
      <c r="D3818" s="206" t="s">
        <v>12880</v>
      </c>
      <c r="E3818" s="208" t="s">
        <v>1196</v>
      </c>
      <c r="F3818" s="205">
        <v>10</v>
      </c>
      <c r="G3818" s="209" t="s">
        <v>12881</v>
      </c>
      <c r="H3818" s="205">
        <f xml:space="preserve"> LEN(小韻資料表[[#This Row],[小韻字集]])</f>
        <v>11</v>
      </c>
      <c r="I3818" s="205" cm="1">
        <f t="array" ref="I3818" xml:space="preserve"> MATCH(TRUE, ISNUMBER( SEARCH( LEFT(小韻資料表[[#This Row],[切語]],1), 切語上字資料表[切語上字]) ), 0)</f>
        <v>31</v>
      </c>
      <c r="J3818" s="210" t="str" cm="1">
        <f t="array" ref="J3818" xml:space="preserve"> INDEX(切語上字資料表[聲母], 小韻資料表[[#This Row],[上字表識別號]])</f>
        <v>穿</v>
      </c>
      <c r="K3818" s="210" t="str" cm="1">
        <f t="array" ref="K3818" xml:space="preserve"> INDEX(切語上字資料表[聲母拼音碼], 小韻資料表[[#This Row],[上字表識別號]])</f>
        <v>ch</v>
      </c>
      <c r="L3818" s="210" t="str" cm="1">
        <f t="array" ref="L3818" xml:space="preserve"> INDEX(切語上字資料表[清濁], 小韻資料表[[#This Row],[上字表識別號]])</f>
        <v>次清</v>
      </c>
      <c r="M3818" s="223" t="str" cm="1">
        <f t="array" ref="M3818" xml:space="preserve"> INDEX(切語上字資料表[發送收], 小韻資料表[[#This Row],[上字表識別號]])</f>
        <v>送氣</v>
      </c>
      <c r="N3818" s="205" cm="1">
        <f t="array" ref="N3818" xml:space="preserve"> MATCH(TRUE, ISNUMBER( SEARCH( RIGHT(小韻資料表[[#This Row],[切語]],1), 切語下字資料表[切語下字]) ), 0)</f>
        <v>336</v>
      </c>
      <c r="O3818" s="207" t="str" cm="1">
        <f t="array" ref="O3818" xml:space="preserve"> INDEX(切語下字資料表[韻母], 小韻資料表[[#This Row],[下字表識別號]])</f>
        <v>葉開4</v>
      </c>
      <c r="P3818" s="207" t="str" cm="1">
        <f t="array" ref="P3818" xml:space="preserve"> INDEX(切語下字資料表[韻母拼音碼], 小韻資料表[[#This Row],[下字表識別號]])</f>
        <v>iap</v>
      </c>
      <c r="Q3818" s="210" t="str" cm="1">
        <f t="array" ref="Q3818" xml:space="preserve"> INDEX(設定表!$C$19:$C$23, INT( LEFT(小韻資料表[[#This Row],[目次編碼]],1) ))</f>
        <v>入</v>
      </c>
      <c r="R3818" s="210">
        <f xml:space="preserve">  INDEX(設定表!$C$8:$C$15, MATCH( (RIGHT(小韻資料表[[#This Row],[清濁]]) &amp; 小韻資料表[[#This Row],[調]]), 設定表!$B$8:$B$15, 0))</f>
        <v>4</v>
      </c>
      <c r="S3818" s="205" t="s">
        <v>309</v>
      </c>
      <c r="T3818" s="205" t="s">
        <v>309</v>
      </c>
      <c r="U3818" s="226" t="s">
        <v>309</v>
      </c>
      <c r="V3818" s="147" t="s">
        <v>309</v>
      </c>
      <c r="X3818" s="135"/>
      <c r="Y3818" s="135"/>
      <c r="AA3818" s="135"/>
      <c r="AB3818" s="134"/>
      <c r="AC3818" s="135"/>
      <c r="AD3818" s="135"/>
      <c r="AH3818" s="135"/>
      <c r="AI3818" s="135"/>
    </row>
    <row r="3819" spans="1:35" ht="31.5">
      <c r="A3819" s="205">
        <v>3815</v>
      </c>
      <c r="B3819" s="206" t="s">
        <v>12882</v>
      </c>
      <c r="C3819" s="207" t="str">
        <f xml:space="preserve"> _xlfn.CONCAT(小韻資料表[[#This Row],[聲母拼音碼]],小韻資料表[[#This Row],[韻母拼音碼]],小韻資料表[[#This Row],[調號]])</f>
        <v>jiap8</v>
      </c>
      <c r="D3819" s="206" t="s">
        <v>12883</v>
      </c>
      <c r="E3819" s="208" t="s">
        <v>1196</v>
      </c>
      <c r="F3819" s="205">
        <v>11</v>
      </c>
      <c r="G3819" s="209" t="s">
        <v>12884</v>
      </c>
      <c r="H3819" s="205">
        <f xml:space="preserve"> LEN(小韻資料表[[#This Row],[小韻字集]])</f>
        <v>6</v>
      </c>
      <c r="I3819" s="205" cm="1">
        <f t="array" ref="I3819" xml:space="preserve"> MATCH(TRUE, ISNUMBER( SEARCH( LEFT(小韻資料表[[#This Row],[切語]],1), 切語上字資料表[切語上字]) ), 0)</f>
        <v>41</v>
      </c>
      <c r="J3819" s="210" t="str" cm="1">
        <f t="array" ref="J3819" xml:space="preserve"> INDEX(切語上字資料表[聲母], 小韻資料表[[#This Row],[上字表識別號]])</f>
        <v>日</v>
      </c>
      <c r="K3819" s="210" t="str" cm="1">
        <f t="array" ref="K3819" xml:space="preserve"> INDEX(切語上字資料表[聲母拼音碼], 小韻資料表[[#This Row],[上字表識別號]])</f>
        <v>j</v>
      </c>
      <c r="L3819" s="210" t="str" cm="1">
        <f t="array" ref="L3819" xml:space="preserve"> INDEX(切語上字資料表[清濁], 小韻資料表[[#This Row],[上字表識別號]])</f>
        <v>次濁</v>
      </c>
      <c r="M3819" s="223" t="str" cm="1">
        <f t="array" ref="M3819" xml:space="preserve"> INDEX(切語上字資料表[發送收], 小韻資料表[[#This Row],[上字表識別號]])</f>
        <v>收聲</v>
      </c>
      <c r="N3819" s="205" cm="1">
        <f t="array" ref="N3819" xml:space="preserve"> MATCH(TRUE, ISNUMBER( SEARCH( RIGHT(小韻資料表[[#This Row],[切語]],1), 切語下字資料表[切語下字]) ), 0)</f>
        <v>336</v>
      </c>
      <c r="O3819" s="207" t="str" cm="1">
        <f t="array" ref="O3819" xml:space="preserve"> INDEX(切語下字資料表[韻母], 小韻資料表[[#This Row],[下字表識別號]])</f>
        <v>葉開4</v>
      </c>
      <c r="P3819" s="207" t="str" cm="1">
        <f t="array" ref="P3819" xml:space="preserve"> INDEX(切語下字資料表[韻母拼音碼], 小韻資料表[[#This Row],[下字表識別號]])</f>
        <v>iap</v>
      </c>
      <c r="Q3819" s="210" t="str" cm="1">
        <f t="array" ref="Q3819" xml:space="preserve"> INDEX(設定表!$C$19:$C$23, INT( LEFT(小韻資料表[[#This Row],[目次編碼]],1) ))</f>
        <v>入</v>
      </c>
      <c r="R3819" s="210">
        <f xml:space="preserve">  INDEX(設定表!$C$8:$C$15, MATCH( (RIGHT(小韻資料表[[#This Row],[清濁]]) &amp; 小韻資料表[[#This Row],[調]]), 設定表!$B$8:$B$15, 0))</f>
        <v>8</v>
      </c>
      <c r="S3819" s="205" t="s">
        <v>309</v>
      </c>
      <c r="T3819" s="205" t="s">
        <v>309</v>
      </c>
      <c r="U3819" s="226" t="s">
        <v>309</v>
      </c>
      <c r="V3819" s="146" t="s">
        <v>309</v>
      </c>
      <c r="X3819" s="135"/>
      <c r="Y3819" s="135"/>
      <c r="AA3819" s="135"/>
      <c r="AB3819" s="134"/>
      <c r="AC3819" s="135"/>
      <c r="AD3819" s="135"/>
      <c r="AH3819" s="135"/>
      <c r="AI3819" s="135"/>
    </row>
    <row r="3820" spans="1:35" ht="31.5">
      <c r="A3820" s="205">
        <v>3816</v>
      </c>
      <c r="B3820" s="206" t="s">
        <v>12885</v>
      </c>
      <c r="C3820" s="207" t="str">
        <f xml:space="preserve"> _xlfn.CONCAT(小韻資料表[[#This Row],[聲母拼音碼]],小韻資料表[[#This Row],[韻母拼音碼]],小韻資料表[[#This Row],[調號]])</f>
        <v>ciap4</v>
      </c>
      <c r="D3820" s="206" t="s">
        <v>12886</v>
      </c>
      <c r="E3820" s="208" t="s">
        <v>1196</v>
      </c>
      <c r="F3820" s="205">
        <v>12</v>
      </c>
      <c r="G3820" s="209" t="s">
        <v>12887</v>
      </c>
      <c r="H3820" s="205">
        <f xml:space="preserve"> LEN(小韻資料表[[#This Row],[小韻字集]])</f>
        <v>13</v>
      </c>
      <c r="I3820" s="205" cm="1">
        <f t="array" ref="I3820" xml:space="preserve"> MATCH(TRUE, ISNUMBER( SEARCH( LEFT(小韻資料表[[#This Row],[切語]],1), 切語上字資料表[切語上字]) ), 0)</f>
        <v>30</v>
      </c>
      <c r="J3820" s="210" t="str" cm="1">
        <f t="array" ref="J3820" xml:space="preserve"> INDEX(切語上字資料表[聲母], 小韻資料表[[#This Row],[上字表識別號]])</f>
        <v>照</v>
      </c>
      <c r="K3820" s="210" t="str" cm="1">
        <f t="array" ref="K3820" xml:space="preserve"> INDEX(切語上字資料表[聲母拼音碼], 小韻資料表[[#This Row],[上字表識別號]])</f>
        <v>c</v>
      </c>
      <c r="L3820" s="210" t="str" cm="1">
        <f t="array" ref="L3820" xml:space="preserve"> INDEX(切語上字資料表[清濁], 小韻資料表[[#This Row],[上字表識別號]])</f>
        <v>全清</v>
      </c>
      <c r="M3820" s="223" t="str" cm="1">
        <f t="array" ref="M3820" xml:space="preserve"> INDEX(切語上字資料表[發送收], 小韻資料表[[#This Row],[上字表識別號]])</f>
        <v>發聲</v>
      </c>
      <c r="N3820" s="205" cm="1">
        <f t="array" ref="N3820" xml:space="preserve"> MATCH(TRUE, ISNUMBER( SEARCH( RIGHT(小韻資料表[[#This Row],[切語]],1), 切語下字資料表[切語下字]) ), 0)</f>
        <v>336</v>
      </c>
      <c r="O3820" s="207" t="str" cm="1">
        <f t="array" ref="O3820" xml:space="preserve"> INDEX(切語下字資料表[韻母], 小韻資料表[[#This Row],[下字表識別號]])</f>
        <v>葉開4</v>
      </c>
      <c r="P3820" s="207" t="str" cm="1">
        <f t="array" ref="P3820" xml:space="preserve"> INDEX(切語下字資料表[韻母拼音碼], 小韻資料表[[#This Row],[下字表識別號]])</f>
        <v>iap</v>
      </c>
      <c r="Q3820" s="210" t="str" cm="1">
        <f t="array" ref="Q3820" xml:space="preserve"> INDEX(設定表!$C$19:$C$23, INT( LEFT(小韻資料表[[#This Row],[目次編碼]],1) ))</f>
        <v>入</v>
      </c>
      <c r="R3820" s="210">
        <f xml:space="preserve">  INDEX(設定表!$C$8:$C$15, MATCH( (RIGHT(小韻資料表[[#This Row],[清濁]]) &amp; 小韻資料表[[#This Row],[調]]), 設定表!$B$8:$B$15, 0))</f>
        <v>4</v>
      </c>
      <c r="S3820" s="205" t="s">
        <v>309</v>
      </c>
      <c r="T3820" s="205" t="s">
        <v>309</v>
      </c>
      <c r="U3820" s="226" t="s">
        <v>309</v>
      </c>
      <c r="V3820" s="147" t="s">
        <v>309</v>
      </c>
      <c r="X3820" s="135"/>
      <c r="Y3820" s="135"/>
      <c r="AA3820" s="135"/>
      <c r="AB3820" s="134"/>
      <c r="AC3820" s="135"/>
      <c r="AD3820" s="135"/>
      <c r="AH3820" s="135"/>
      <c r="AI3820" s="135"/>
    </row>
    <row r="3821" spans="1:35" ht="31.5">
      <c r="A3821" s="205">
        <v>3817</v>
      </c>
      <c r="B3821" s="206" t="s">
        <v>12888</v>
      </c>
      <c r="C3821" s="207" t="str">
        <f xml:space="preserve"> _xlfn.CONCAT(小韻資料表[[#This Row],[聲母拼音碼]],小韻資料表[[#This Row],[韻母拼音碼]],小韻資料表[[#This Row],[調號]])</f>
        <v>chiap4</v>
      </c>
      <c r="D3821" s="206" t="s">
        <v>12889</v>
      </c>
      <c r="E3821" s="208" t="s">
        <v>1196</v>
      </c>
      <c r="F3821" s="205">
        <v>13</v>
      </c>
      <c r="G3821" s="209" t="s">
        <v>12890</v>
      </c>
      <c r="H3821" s="205">
        <f xml:space="preserve"> LEN(小韻資料表[[#This Row],[小韻字集]])</f>
        <v>12</v>
      </c>
      <c r="I3821" s="205" cm="1">
        <f t="array" ref="I3821" xml:space="preserve"> MATCH(TRUE, ISNUMBER( SEARCH( LEFT(小韻資料表[[#This Row],[切語]],1), 切語上字資料表[切語上字]) ), 0)</f>
        <v>22</v>
      </c>
      <c r="J3821" s="210" t="str" cm="1">
        <f t="array" ref="J3821" xml:space="preserve"> INDEX(切語上字資料表[聲母], 小韻資料表[[#This Row],[上字表識別號]])</f>
        <v>清</v>
      </c>
      <c r="K3821" s="210" t="str" cm="1">
        <f t="array" ref="K3821" xml:space="preserve"> INDEX(切語上字資料表[聲母拼音碼], 小韻資料表[[#This Row],[上字表識別號]])</f>
        <v>ch</v>
      </c>
      <c r="L3821" s="210" t="str" cm="1">
        <f t="array" ref="L3821" xml:space="preserve"> INDEX(切語上字資料表[清濁], 小韻資料表[[#This Row],[上字表識別號]])</f>
        <v>次清</v>
      </c>
      <c r="M3821" s="223" t="str" cm="1">
        <f t="array" ref="M3821" xml:space="preserve"> INDEX(切語上字資料表[發送收], 小韻資料表[[#This Row],[上字表識別號]])</f>
        <v>送氣</v>
      </c>
      <c r="N3821" s="205" cm="1">
        <f t="array" ref="N3821" xml:space="preserve"> MATCH(TRUE, ISNUMBER( SEARCH( RIGHT(小韻資料表[[#This Row],[切語]],1), 切語下字資料表[切語下字]) ), 0)</f>
        <v>336</v>
      </c>
      <c r="O3821" s="207" t="str" cm="1">
        <f t="array" ref="O3821" xml:space="preserve"> INDEX(切語下字資料表[韻母], 小韻資料表[[#This Row],[下字表識別號]])</f>
        <v>葉開4</v>
      </c>
      <c r="P3821" s="207" t="str" cm="1">
        <f t="array" ref="P3821" xml:space="preserve"> INDEX(切語下字資料表[韻母拼音碼], 小韻資料表[[#This Row],[下字表識別號]])</f>
        <v>iap</v>
      </c>
      <c r="Q3821" s="210" t="str" cm="1">
        <f t="array" ref="Q3821" xml:space="preserve"> INDEX(設定表!$C$19:$C$23, INT( LEFT(小韻資料表[[#This Row],[目次編碼]],1) ))</f>
        <v>入</v>
      </c>
      <c r="R3821" s="210">
        <f xml:space="preserve">  INDEX(設定表!$C$8:$C$15, MATCH( (RIGHT(小韻資料表[[#This Row],[清濁]]) &amp; 小韻資料表[[#This Row],[調]]), 設定表!$B$8:$B$15, 0))</f>
        <v>4</v>
      </c>
      <c r="S3821" s="205" t="s">
        <v>309</v>
      </c>
      <c r="T3821" s="205" t="s">
        <v>309</v>
      </c>
      <c r="U3821" s="226" t="s">
        <v>309</v>
      </c>
      <c r="V3821" s="146" t="s">
        <v>309</v>
      </c>
      <c r="X3821" s="135"/>
      <c r="Y3821" s="135"/>
      <c r="AA3821" s="135"/>
      <c r="AB3821" s="134"/>
      <c r="AC3821" s="135"/>
      <c r="AD3821" s="135"/>
      <c r="AH3821" s="135"/>
      <c r="AI3821" s="135"/>
    </row>
    <row r="3822" spans="1:35" ht="31.5">
      <c r="A3822" s="205">
        <v>3818</v>
      </c>
      <c r="B3822" s="206" t="s">
        <v>12891</v>
      </c>
      <c r="C3822" s="207" t="str">
        <f xml:space="preserve"> _xlfn.CONCAT(小韻資料表[[#This Row],[聲母拼音碼]],小韻資料表[[#This Row],[韻母拼音碼]],小韻資料表[[#This Row],[調號]])</f>
        <v>thiap4</v>
      </c>
      <c r="D3822" s="206" t="s">
        <v>12892</v>
      </c>
      <c r="E3822" s="208" t="s">
        <v>1196</v>
      </c>
      <c r="F3822" s="205">
        <v>14</v>
      </c>
      <c r="G3822" s="209" t="s">
        <v>12893</v>
      </c>
      <c r="H3822" s="205">
        <f xml:space="preserve"> LEN(小韻資料表[[#This Row],[小韻字集]])</f>
        <v>8</v>
      </c>
      <c r="I3822" s="205" cm="1">
        <f t="array" ref="I3822" xml:space="preserve"> MATCH(TRUE, ISNUMBER( SEARCH( LEFT(小韻資料表[[#This Row],[切語]],1), 切語上字資料表[切語上字]) ), 0)</f>
        <v>10</v>
      </c>
      <c r="J3822" s="210" t="str" cm="1">
        <f t="array" ref="J3822" xml:space="preserve"> INDEX(切語上字資料表[聲母], 小韻資料表[[#This Row],[上字表識別號]])</f>
        <v>徹</v>
      </c>
      <c r="K3822" s="210" t="str" cm="1">
        <f t="array" ref="K3822" xml:space="preserve"> INDEX(切語上字資料表[聲母拼音碼], 小韻資料表[[#This Row],[上字表識別號]])</f>
        <v>th</v>
      </c>
      <c r="L3822" s="210" t="str" cm="1">
        <f t="array" ref="L3822" xml:space="preserve"> INDEX(切語上字資料表[清濁], 小韻資料表[[#This Row],[上字表識別號]])</f>
        <v>次清</v>
      </c>
      <c r="M3822" s="223" t="str" cm="1">
        <f t="array" ref="M3822" xml:space="preserve"> INDEX(切語上字資料表[發送收], 小韻資料表[[#This Row],[上字表識別號]])</f>
        <v>送氣</v>
      </c>
      <c r="N3822" s="205" cm="1">
        <f t="array" ref="N3822" xml:space="preserve"> MATCH(TRUE, ISNUMBER( SEARCH( RIGHT(小韻資料表[[#This Row],[切語]],1), 切語下字資料表[切語下字]) ), 0)</f>
        <v>336</v>
      </c>
      <c r="O3822" s="207" t="str" cm="1">
        <f t="array" ref="O3822" xml:space="preserve"> INDEX(切語下字資料表[韻母], 小韻資料表[[#This Row],[下字表識別號]])</f>
        <v>葉開4</v>
      </c>
      <c r="P3822" s="207" t="str" cm="1">
        <f t="array" ref="P3822" xml:space="preserve"> INDEX(切語下字資料表[韻母拼音碼], 小韻資料表[[#This Row],[下字表識別號]])</f>
        <v>iap</v>
      </c>
      <c r="Q3822" s="210" t="str" cm="1">
        <f t="array" ref="Q3822" xml:space="preserve"> INDEX(設定表!$C$19:$C$23, INT( LEFT(小韻資料表[[#This Row],[目次編碼]],1) ))</f>
        <v>入</v>
      </c>
      <c r="R3822" s="210">
        <f xml:space="preserve">  INDEX(設定表!$C$8:$C$15, MATCH( (RIGHT(小韻資料表[[#This Row],[清濁]]) &amp; 小韻資料表[[#This Row],[調]]), 設定表!$B$8:$B$15, 0))</f>
        <v>4</v>
      </c>
      <c r="S3822" s="205" t="s">
        <v>309</v>
      </c>
      <c r="T3822" s="205" t="s">
        <v>309</v>
      </c>
      <c r="U3822" s="226" t="s">
        <v>309</v>
      </c>
      <c r="V3822" s="147" t="s">
        <v>309</v>
      </c>
      <c r="X3822" s="135"/>
      <c r="Y3822" s="135"/>
      <c r="AA3822" s="135"/>
      <c r="AB3822" s="134"/>
      <c r="AC3822" s="135"/>
      <c r="AD3822" s="135"/>
      <c r="AH3822" s="135"/>
      <c r="AI3822" s="135"/>
    </row>
    <row r="3823" spans="1:35" ht="31.5">
      <c r="A3823" s="205">
        <v>3819</v>
      </c>
      <c r="B3823" s="206" t="s">
        <v>12894</v>
      </c>
      <c r="C3823" s="207" t="str">
        <f xml:space="preserve"> _xlfn.CONCAT(小韻資料表[[#This Row],[聲母拼音碼]],小韻資料表[[#This Row],[韻母拼音碼]],小韻資料表[[#This Row],[調號]])</f>
        <v>khiap8</v>
      </c>
      <c r="D3823" s="206" t="s">
        <v>12895</v>
      </c>
      <c r="E3823" s="208" t="s">
        <v>1196</v>
      </c>
      <c r="F3823" s="205">
        <v>15</v>
      </c>
      <c r="G3823" s="209" t="s">
        <v>12896</v>
      </c>
      <c r="H3823" s="205">
        <f xml:space="preserve"> LEN(小韻資料表[[#This Row],[小韻字集]])</f>
        <v>6</v>
      </c>
      <c r="I3823" s="205" cm="1">
        <f t="array" ref="I3823" xml:space="preserve"> MATCH(TRUE, ISNUMBER( SEARCH( LEFT(小韻資料表[[#This Row],[切語]],1), 切語上字資料表[切語上字]) ), 0)</f>
        <v>3</v>
      </c>
      <c r="J3823" s="210" t="str" cm="1">
        <f t="array" ref="J3823" xml:space="preserve"> INDEX(切語上字資料表[聲母], 小韻資料表[[#This Row],[上字表識別號]])</f>
        <v>群</v>
      </c>
      <c r="K3823" s="210" t="str" cm="1">
        <f t="array" ref="K3823" xml:space="preserve"> INDEX(切語上字資料表[聲母拼音碼], 小韻資料表[[#This Row],[上字表識別號]])</f>
        <v>kh</v>
      </c>
      <c r="L3823" s="210" t="str" cm="1">
        <f t="array" ref="L3823" xml:space="preserve"> INDEX(切語上字資料表[清濁], 小韻資料表[[#This Row],[上字表識別號]])</f>
        <v>全濁</v>
      </c>
      <c r="M3823" s="223" cm="1">
        <f t="array" ref="M3823" xml:space="preserve"> INDEX(切語上字資料表[發送收], 小韻資料表[[#This Row],[上字表識別號]])</f>
        <v>0</v>
      </c>
      <c r="N3823" s="205" cm="1">
        <f t="array" ref="N3823" xml:space="preserve"> MATCH(TRUE, ISNUMBER( SEARCH( RIGHT(小韻資料表[[#This Row],[切語]],1), 切語下字資料表[切語下字]) ), 0)</f>
        <v>336</v>
      </c>
      <c r="O3823" s="207" t="str" cm="1">
        <f t="array" ref="O3823" xml:space="preserve"> INDEX(切語下字資料表[韻母], 小韻資料表[[#This Row],[下字表識別號]])</f>
        <v>葉開4</v>
      </c>
      <c r="P3823" s="207" t="str" cm="1">
        <f t="array" ref="P3823" xml:space="preserve"> INDEX(切語下字資料表[韻母拼音碼], 小韻資料表[[#This Row],[下字表識別號]])</f>
        <v>iap</v>
      </c>
      <c r="Q3823" s="210" t="str" cm="1">
        <f t="array" ref="Q3823" xml:space="preserve"> INDEX(設定表!$C$19:$C$23, INT( LEFT(小韻資料表[[#This Row],[目次編碼]],1) ))</f>
        <v>入</v>
      </c>
      <c r="R3823" s="210">
        <f xml:space="preserve">  INDEX(設定表!$C$8:$C$15, MATCH( (RIGHT(小韻資料表[[#This Row],[清濁]]) &amp; 小韻資料表[[#This Row],[調]]), 設定表!$B$8:$B$15, 0))</f>
        <v>8</v>
      </c>
      <c r="S3823" s="205" t="s">
        <v>309</v>
      </c>
      <c r="T3823" s="205" t="s">
        <v>309</v>
      </c>
      <c r="U3823" s="226" t="s">
        <v>309</v>
      </c>
      <c r="V3823" s="146" t="s">
        <v>309</v>
      </c>
      <c r="X3823" s="135"/>
      <c r="Y3823" s="135"/>
      <c r="AA3823" s="135"/>
      <c r="AB3823" s="134"/>
      <c r="AC3823" s="135"/>
      <c r="AD3823" s="135"/>
      <c r="AH3823" s="135"/>
      <c r="AI3823" s="135"/>
    </row>
    <row r="3824" spans="1:35" ht="31.5">
      <c r="A3824" s="205">
        <v>3820</v>
      </c>
      <c r="B3824" s="206" t="s">
        <v>12897</v>
      </c>
      <c r="C3824" s="207" t="str">
        <f xml:space="preserve"> _xlfn.CONCAT(小韻資料表[[#This Row],[聲母拼音碼]],小韻資料表[[#This Row],[韻母拼音碼]],小韻資料表[[#This Row],[調號]])</f>
        <v>tiap4</v>
      </c>
      <c r="D3824" s="206" t="s">
        <v>12898</v>
      </c>
      <c r="E3824" s="208" t="s">
        <v>1196</v>
      </c>
      <c r="F3824" s="205">
        <v>16</v>
      </c>
      <c r="G3824" s="209" t="s">
        <v>12899</v>
      </c>
      <c r="H3824" s="205">
        <f xml:space="preserve"> LEN(小韻資料表[[#This Row],[小韻字集]])</f>
        <v>10</v>
      </c>
      <c r="I3824" s="205" cm="1">
        <f t="array" ref="I3824" xml:space="preserve"> MATCH(TRUE, ISNUMBER( SEARCH( LEFT(小韻資料表[[#This Row],[切語]],1), 切語上字資料表[切語上字]) ), 0)</f>
        <v>9</v>
      </c>
      <c r="J3824" s="210" t="str" cm="1">
        <f t="array" ref="J3824" xml:space="preserve"> INDEX(切語上字資料表[聲母], 小韻資料表[[#This Row],[上字表識別號]])</f>
        <v>知</v>
      </c>
      <c r="K3824" s="210" t="str" cm="1">
        <f t="array" ref="K3824" xml:space="preserve"> INDEX(切語上字資料表[聲母拼音碼], 小韻資料表[[#This Row],[上字表識別號]])</f>
        <v>t</v>
      </c>
      <c r="L3824" s="210" t="str" cm="1">
        <f t="array" ref="L3824" xml:space="preserve"> INDEX(切語上字資料表[清濁], 小韻資料表[[#This Row],[上字表識別號]])</f>
        <v>全清</v>
      </c>
      <c r="M3824" s="223" t="str" cm="1">
        <f t="array" ref="M3824" xml:space="preserve"> INDEX(切語上字資料表[發送收], 小韻資料表[[#This Row],[上字表識別號]])</f>
        <v>發聲</v>
      </c>
      <c r="N3824" s="205" cm="1">
        <f t="array" ref="N3824" xml:space="preserve"> MATCH(TRUE, ISNUMBER( SEARCH( RIGHT(小韻資料表[[#This Row],[切語]],1), 切語下字資料表[切語下字]) ), 0)</f>
        <v>336</v>
      </c>
      <c r="O3824" s="207" t="str" cm="1">
        <f t="array" ref="O3824" xml:space="preserve"> INDEX(切語下字資料表[韻母], 小韻資料表[[#This Row],[下字表識別號]])</f>
        <v>葉開4</v>
      </c>
      <c r="P3824" s="207" t="str" cm="1">
        <f t="array" ref="P3824" xml:space="preserve"> INDEX(切語下字資料表[韻母拼音碼], 小韻資料表[[#This Row],[下字表識別號]])</f>
        <v>iap</v>
      </c>
      <c r="Q3824" s="210" t="str" cm="1">
        <f t="array" ref="Q3824" xml:space="preserve"> INDEX(設定表!$C$19:$C$23, INT( LEFT(小韻資料表[[#This Row],[目次編碼]],1) ))</f>
        <v>入</v>
      </c>
      <c r="R3824" s="210">
        <f xml:space="preserve">  INDEX(設定表!$C$8:$C$15, MATCH( (RIGHT(小韻資料表[[#This Row],[清濁]]) &amp; 小韻資料表[[#This Row],[調]]), 設定表!$B$8:$B$15, 0))</f>
        <v>4</v>
      </c>
      <c r="S3824" s="205" t="s">
        <v>309</v>
      </c>
      <c r="T3824" s="205" t="s">
        <v>309</v>
      </c>
      <c r="U3824" s="226" t="s">
        <v>309</v>
      </c>
      <c r="V3824" s="147" t="s">
        <v>309</v>
      </c>
      <c r="X3824" s="135"/>
      <c r="Y3824" s="135"/>
      <c r="AA3824" s="135"/>
      <c r="AB3824" s="134"/>
      <c r="AC3824" s="135"/>
      <c r="AD3824" s="135"/>
      <c r="AH3824" s="135"/>
      <c r="AI3824" s="135"/>
    </row>
    <row r="3825" spans="1:35" ht="31.5">
      <c r="A3825" s="205">
        <v>3821</v>
      </c>
      <c r="B3825" s="206" t="s">
        <v>12900</v>
      </c>
      <c r="C3825" s="207" t="str">
        <f xml:space="preserve"> _xlfn.CONCAT(小韻資料表[[#This Row],[聲母拼音碼]],小韻資料表[[#This Row],[韻母拼音碼]],小韻資料表[[#This Row],[調號]])</f>
        <v>Øiap8</v>
      </c>
      <c r="D3825" s="206" t="s">
        <v>12901</v>
      </c>
      <c r="E3825" s="208" t="s">
        <v>1196</v>
      </c>
      <c r="F3825" s="205">
        <v>17</v>
      </c>
      <c r="G3825" s="209" t="s">
        <v>12902</v>
      </c>
      <c r="H3825" s="205">
        <f xml:space="preserve"> LEN(小韻資料表[[#This Row],[小韻字集]])</f>
        <v>7</v>
      </c>
      <c r="I3825" s="205" cm="1">
        <f t="array" ref="I3825" xml:space="preserve"> MATCH(TRUE, ISNUMBER( SEARCH( LEFT(小韻資料表[[#This Row],[切語]],1), 切語上字資料表[切語上字]) ), 0)</f>
        <v>38</v>
      </c>
      <c r="J3825" s="210" t="str" cm="1">
        <f t="array" ref="J3825" xml:space="preserve"> INDEX(切語上字資料表[聲母], 小韻資料表[[#This Row],[上字表識別號]])</f>
        <v>為</v>
      </c>
      <c r="K3825" s="210" t="str" cm="1">
        <f t="array" ref="K3825" xml:space="preserve"> INDEX(切語上字資料表[聲母拼音碼], 小韻資料表[[#This Row],[上字表識別號]])</f>
        <v>Ø</v>
      </c>
      <c r="L3825" s="210" t="str" cm="1">
        <f t="array" ref="L3825" xml:space="preserve"> INDEX(切語上字資料表[清濁], 小韻資料表[[#This Row],[上字表識別號]])</f>
        <v>次濁</v>
      </c>
      <c r="M3825" s="223" t="str" cm="1">
        <f t="array" ref="M3825" xml:space="preserve"> INDEX(切語上字資料表[發送收], 小韻資料表[[#This Row],[上字表識別號]])</f>
        <v>發聲</v>
      </c>
      <c r="N3825" s="205" cm="1">
        <f t="array" ref="N3825" xml:space="preserve"> MATCH(TRUE, ISNUMBER( SEARCH( RIGHT(小韻資料表[[#This Row],[切語]],1), 切語下字資料表[切語下字]) ), 0)</f>
        <v>336</v>
      </c>
      <c r="O3825" s="207" t="str" cm="1">
        <f t="array" ref="O3825" xml:space="preserve"> INDEX(切語下字資料表[韻母], 小韻資料表[[#This Row],[下字表識別號]])</f>
        <v>葉開4</v>
      </c>
      <c r="P3825" s="207" t="str" cm="1">
        <f t="array" ref="P3825" xml:space="preserve"> INDEX(切語下字資料表[韻母拼音碼], 小韻資料表[[#This Row],[下字表識別號]])</f>
        <v>iap</v>
      </c>
      <c r="Q3825" s="210" t="str" cm="1">
        <f t="array" ref="Q3825" xml:space="preserve"> INDEX(設定表!$C$19:$C$23, INT( LEFT(小韻資料表[[#This Row],[目次編碼]],1) ))</f>
        <v>入</v>
      </c>
      <c r="R3825" s="210">
        <f xml:space="preserve">  INDEX(設定表!$C$8:$C$15, MATCH( (RIGHT(小韻資料表[[#This Row],[清濁]]) &amp; 小韻資料表[[#This Row],[調]]), 設定表!$B$8:$B$15, 0))</f>
        <v>8</v>
      </c>
      <c r="S3825" s="205" t="s">
        <v>309</v>
      </c>
      <c r="T3825" s="205" t="s">
        <v>309</v>
      </c>
      <c r="U3825" s="226" t="s">
        <v>309</v>
      </c>
      <c r="V3825" s="146" t="s">
        <v>309</v>
      </c>
      <c r="X3825" s="135"/>
      <c r="Y3825" s="135"/>
      <c r="AA3825" s="135"/>
      <c r="AB3825" s="134"/>
      <c r="AC3825" s="135"/>
      <c r="AD3825" s="135"/>
      <c r="AH3825" s="135"/>
      <c r="AI3825" s="135"/>
    </row>
    <row r="3826" spans="1:35" ht="31.5">
      <c r="A3826" s="205">
        <v>3822</v>
      </c>
      <c r="B3826" s="206" t="s">
        <v>12903</v>
      </c>
      <c r="C3826" s="207" t="str">
        <f xml:space="preserve"> _xlfn.CONCAT(小韻資料表[[#This Row],[聲母拼音碼]],小韻資料表[[#This Row],[韻母拼音碼]],小韻資料表[[#This Row],[調號]])</f>
        <v>khiap4</v>
      </c>
      <c r="D3826" s="206" t="s">
        <v>12904</v>
      </c>
      <c r="E3826" s="208" t="s">
        <v>1196</v>
      </c>
      <c r="F3826" s="205">
        <v>18</v>
      </c>
      <c r="G3826" s="209" t="s">
        <v>12904</v>
      </c>
      <c r="H3826" s="205">
        <f xml:space="preserve"> LEN(小韻資料表[[#This Row],[小韻字集]])</f>
        <v>2</v>
      </c>
      <c r="I3826" s="205" cm="1">
        <f t="array" ref="I3826" xml:space="preserve"> MATCH(TRUE, ISNUMBER( SEARCH( LEFT(小韻資料表[[#This Row],[切語]],1), 切語上字資料表[切語上字]) ), 0)</f>
        <v>2</v>
      </c>
      <c r="J3826" s="210" t="str" cm="1">
        <f t="array" ref="J3826" xml:space="preserve"> INDEX(切語上字資料表[聲母], 小韻資料表[[#This Row],[上字表識別號]])</f>
        <v>溪</v>
      </c>
      <c r="K3826" s="210" t="str" cm="1">
        <f t="array" ref="K3826" xml:space="preserve"> INDEX(切語上字資料表[聲母拼音碼], 小韻資料表[[#This Row],[上字表識別號]])</f>
        <v>kh</v>
      </c>
      <c r="L3826" s="210" t="str" cm="1">
        <f t="array" ref="L3826" xml:space="preserve"> INDEX(切語上字資料表[清濁], 小韻資料表[[#This Row],[上字表識別號]])</f>
        <v>次清</v>
      </c>
      <c r="M3826" s="223" t="str" cm="1">
        <f t="array" ref="M3826" xml:space="preserve"> INDEX(切語上字資料表[發送收], 小韻資料表[[#This Row],[上字表識別號]])</f>
        <v>送氣</v>
      </c>
      <c r="N3826" s="205" cm="1">
        <f t="array" ref="N3826" xml:space="preserve"> MATCH(TRUE, ISNUMBER( SEARCH( RIGHT(小韻資料表[[#This Row],[切語]],1), 切語下字資料表[切語下字]) ), 0)</f>
        <v>336</v>
      </c>
      <c r="O3826" s="207" t="str" cm="1">
        <f t="array" ref="O3826" xml:space="preserve"> INDEX(切語下字資料表[韻母], 小韻資料表[[#This Row],[下字表識別號]])</f>
        <v>葉開4</v>
      </c>
      <c r="P3826" s="207" t="str" cm="1">
        <f t="array" ref="P3826" xml:space="preserve"> INDEX(切語下字資料表[韻母拼音碼], 小韻資料表[[#This Row],[下字表識別號]])</f>
        <v>iap</v>
      </c>
      <c r="Q3826" s="210" t="str" cm="1">
        <f t="array" ref="Q3826" xml:space="preserve"> INDEX(設定表!$C$19:$C$23, INT( LEFT(小韻資料表[[#This Row],[目次編碼]],1) ))</f>
        <v>入</v>
      </c>
      <c r="R3826" s="210">
        <f xml:space="preserve">  INDEX(設定表!$C$8:$C$15, MATCH( (RIGHT(小韻資料表[[#This Row],[清濁]]) &amp; 小韻資料表[[#This Row],[調]]), 設定表!$B$8:$B$15, 0))</f>
        <v>4</v>
      </c>
      <c r="S3826" s="205" t="s">
        <v>309</v>
      </c>
      <c r="T3826" s="205" t="s">
        <v>309</v>
      </c>
      <c r="U3826" s="226" t="s">
        <v>309</v>
      </c>
      <c r="V3826" s="147" t="s">
        <v>309</v>
      </c>
      <c r="X3826" s="135"/>
      <c r="Y3826" s="135"/>
      <c r="AA3826" s="135"/>
      <c r="AB3826" s="134"/>
      <c r="AC3826" s="135"/>
      <c r="AD3826" s="135"/>
      <c r="AH3826" s="135"/>
      <c r="AI3826" s="135"/>
    </row>
    <row r="3827" spans="1:35" ht="31.5">
      <c r="A3827" s="205">
        <v>3823</v>
      </c>
      <c r="B3827" s="206" t="s">
        <v>12905</v>
      </c>
      <c r="C3827" s="207" t="str">
        <f xml:space="preserve"> _xlfn.CONCAT(小韻資料表[[#This Row],[聲母拼音碼]],小韻資料表[[#This Row],[韻母拼音碼]],小韻資料表[[#This Row],[調號]])</f>
        <v>siap4</v>
      </c>
      <c r="D3827" s="206" t="s">
        <v>12906</v>
      </c>
      <c r="E3827" s="208" t="s">
        <v>1196</v>
      </c>
      <c r="F3827" s="205">
        <v>19</v>
      </c>
      <c r="G3827" s="209" t="s">
        <v>12907</v>
      </c>
      <c r="H3827" s="205">
        <f xml:space="preserve"> LEN(小韻資料表[[#This Row],[小韻字集]])</f>
        <v>6</v>
      </c>
      <c r="I3827" s="205" cm="1">
        <f t="array" ref="I3827" xml:space="preserve"> MATCH(TRUE, ISNUMBER( SEARCH( LEFT(小韻資料表[[#This Row],[切語]],1), 切語上字資料表[切語上字]) ), 0)</f>
        <v>29</v>
      </c>
      <c r="J3827" s="210" t="str" cm="1">
        <f t="array" ref="J3827" xml:space="preserve"> INDEX(切語上字資料表[聲母], 小韻資料表[[#This Row],[上字表識別號]])</f>
        <v>疏</v>
      </c>
      <c r="K3827" s="210" t="str" cm="1">
        <f t="array" ref="K3827" xml:space="preserve"> INDEX(切語上字資料表[聲母拼音碼], 小韻資料表[[#This Row],[上字表識別號]])</f>
        <v>s</v>
      </c>
      <c r="L3827" s="210" t="str" cm="1">
        <f t="array" ref="L3827" xml:space="preserve"> INDEX(切語上字資料表[清濁], 小韻資料表[[#This Row],[上字表識別號]])</f>
        <v>全清</v>
      </c>
      <c r="M3827" s="223" t="str" cm="1">
        <f t="array" ref="M3827" xml:space="preserve"> INDEX(切語上字資料表[發送收], 小韻資料表[[#This Row],[上字表識別號]])</f>
        <v>發聲</v>
      </c>
      <c r="N3827" s="205" cm="1">
        <f t="array" ref="N3827" xml:space="preserve"> MATCH(TRUE, ISNUMBER( SEARCH( RIGHT(小韻資料表[[#This Row],[切語]],1), 切語下字資料表[切語下字]) ), 0)</f>
        <v>336</v>
      </c>
      <c r="O3827" s="207" t="str" cm="1">
        <f t="array" ref="O3827" xml:space="preserve"> INDEX(切語下字資料表[韻母], 小韻資料表[[#This Row],[下字表識別號]])</f>
        <v>葉開4</v>
      </c>
      <c r="P3827" s="207" t="str" cm="1">
        <f t="array" ref="P3827" xml:space="preserve"> INDEX(切語下字資料表[韻母拼音碼], 小韻資料表[[#This Row],[下字表識別號]])</f>
        <v>iap</v>
      </c>
      <c r="Q3827" s="210" t="str" cm="1">
        <f t="array" ref="Q3827" xml:space="preserve"> INDEX(設定表!$C$19:$C$23, INT( LEFT(小韻資料表[[#This Row],[目次編碼]],1) ))</f>
        <v>入</v>
      </c>
      <c r="R3827" s="210">
        <f xml:space="preserve">  INDEX(設定表!$C$8:$C$15, MATCH( (RIGHT(小韻資料表[[#This Row],[清濁]]) &amp; 小韻資料表[[#This Row],[調]]), 設定表!$B$8:$B$15, 0))</f>
        <v>4</v>
      </c>
      <c r="S3827" s="205" t="s">
        <v>309</v>
      </c>
      <c r="T3827" s="205" t="s">
        <v>309</v>
      </c>
      <c r="U3827" s="226" t="s">
        <v>309</v>
      </c>
      <c r="V3827" s="146" t="s">
        <v>309</v>
      </c>
      <c r="X3827" s="135"/>
      <c r="Y3827" s="135"/>
      <c r="AA3827" s="135"/>
      <c r="AB3827" s="134"/>
      <c r="AC3827" s="135"/>
      <c r="AD3827" s="135"/>
      <c r="AH3827" s="135"/>
      <c r="AI3827" s="135"/>
    </row>
    <row r="3828" spans="1:35" ht="31.5">
      <c r="A3828" s="205">
        <v>3824</v>
      </c>
      <c r="B3828" s="206" t="s">
        <v>12908</v>
      </c>
      <c r="C3828" s="207" t="str">
        <f xml:space="preserve"> _xlfn.CONCAT(小韻資料表[[#This Row],[聲母拼音碼]],小韻資料表[[#This Row],[韻母拼音碼]],小韻資料表[[#This Row],[調號]])</f>
        <v>kiap4</v>
      </c>
      <c r="D3828" s="206" t="s">
        <v>12909</v>
      </c>
      <c r="E3828" s="208" t="s">
        <v>1196</v>
      </c>
      <c r="F3828" s="205">
        <v>20</v>
      </c>
      <c r="G3828" s="209" t="s">
        <v>12910</v>
      </c>
      <c r="H3828" s="205">
        <f xml:space="preserve"> LEN(小韻資料表[[#This Row],[小韻字集]])</f>
        <v>3</v>
      </c>
      <c r="I3828" s="205" cm="1">
        <f t="array" ref="I3828" xml:space="preserve"> MATCH(TRUE, ISNUMBER( SEARCH( LEFT(小韻資料表[[#This Row],[切語]],1), 切語上字資料表[切語上字]) ), 0)</f>
        <v>1</v>
      </c>
      <c r="J3828" s="210" t="str" cm="1">
        <f t="array" ref="J3828" xml:space="preserve"> INDEX(切語上字資料表[聲母], 小韻資料表[[#This Row],[上字表識別號]])</f>
        <v>見</v>
      </c>
      <c r="K3828" s="210" t="str" cm="1">
        <f t="array" ref="K3828" xml:space="preserve"> INDEX(切語上字資料表[聲母拼音碼], 小韻資料表[[#This Row],[上字表識別號]])</f>
        <v>k</v>
      </c>
      <c r="L3828" s="210" t="str" cm="1">
        <f t="array" ref="L3828" xml:space="preserve"> INDEX(切語上字資料表[清濁], 小韻資料表[[#This Row],[上字表識別號]])</f>
        <v>全清</v>
      </c>
      <c r="M3828" s="223" t="str" cm="1">
        <f t="array" ref="M3828" xml:space="preserve"> INDEX(切語上字資料表[發送收], 小韻資料表[[#This Row],[上字表識別號]])</f>
        <v>發聲</v>
      </c>
      <c r="N3828" s="205" cm="1">
        <f t="array" ref="N3828" xml:space="preserve"> MATCH(TRUE, ISNUMBER( SEARCH( RIGHT(小韻資料表[[#This Row],[切語]],1), 切語下字資料表[切語下字]) ), 0)</f>
        <v>336</v>
      </c>
      <c r="O3828" s="207" t="str" cm="1">
        <f t="array" ref="O3828" xml:space="preserve"> INDEX(切語下字資料表[韻母], 小韻資料表[[#This Row],[下字表識別號]])</f>
        <v>葉開4</v>
      </c>
      <c r="P3828" s="207" t="str" cm="1">
        <f t="array" ref="P3828" xml:space="preserve"> INDEX(切語下字資料表[韻母拼音碼], 小韻資料表[[#This Row],[下字表識別號]])</f>
        <v>iap</v>
      </c>
      <c r="Q3828" s="210" t="str" cm="1">
        <f t="array" ref="Q3828" xml:space="preserve"> INDEX(設定表!$C$19:$C$23, INT( LEFT(小韻資料表[[#This Row],[目次編碼]],1) ))</f>
        <v>入</v>
      </c>
      <c r="R3828" s="210">
        <f xml:space="preserve">  INDEX(設定表!$C$8:$C$15, MATCH( (RIGHT(小韻資料表[[#This Row],[清濁]]) &amp; 小韻資料表[[#This Row],[調]]), 設定表!$B$8:$B$15, 0))</f>
        <v>4</v>
      </c>
      <c r="S3828" s="205" t="s">
        <v>309</v>
      </c>
      <c r="T3828" s="205" t="s">
        <v>309</v>
      </c>
      <c r="U3828" s="226" t="s">
        <v>309</v>
      </c>
      <c r="V3828" s="147" t="s">
        <v>309</v>
      </c>
      <c r="X3828" s="135"/>
      <c r="Y3828" s="135"/>
      <c r="AA3828" s="135"/>
      <c r="AB3828" s="134"/>
      <c r="AC3828" s="135"/>
      <c r="AD3828" s="135"/>
      <c r="AH3828" s="135"/>
      <c r="AI3828" s="135"/>
    </row>
    <row r="3829" spans="1:35" ht="31.5">
      <c r="A3829" s="205">
        <v>3825</v>
      </c>
      <c r="B3829" s="206" t="s">
        <v>12911</v>
      </c>
      <c r="C3829" s="207" t="str">
        <f xml:space="preserve"> _xlfn.CONCAT(小韻資料表[[#This Row],[聲母拼音碼]],小韻資料表[[#This Row],[韻母拼音碼]],小韻資料表[[#This Row],[調號]])</f>
        <v>Øiap4</v>
      </c>
      <c r="D3829" s="206" t="s">
        <v>12912</v>
      </c>
      <c r="E3829" s="208" t="s">
        <v>1196</v>
      </c>
      <c r="F3829" s="205">
        <v>21</v>
      </c>
      <c r="G3829" s="209" t="s">
        <v>12913</v>
      </c>
      <c r="H3829" s="205">
        <f xml:space="preserve"> LEN(小韻資料表[[#This Row],[小韻字集]])</f>
        <v>9</v>
      </c>
      <c r="I3829" s="205" cm="1">
        <f t="array" ref="I3829" xml:space="preserve"> MATCH(TRUE, ISNUMBER( SEARCH( LEFT(小韻資料表[[#This Row],[切語]],1), 切語上字資料表[切語上字]) ), 0)</f>
        <v>35</v>
      </c>
      <c r="J3829" s="210" t="str" cm="1">
        <f t="array" ref="J3829" xml:space="preserve"> INDEX(切語上字資料表[聲母], 小韻資料表[[#This Row],[上字表識別號]])</f>
        <v>影</v>
      </c>
      <c r="K3829" s="210" t="str" cm="1">
        <f t="array" ref="K3829" xml:space="preserve"> INDEX(切語上字資料表[聲母拼音碼], 小韻資料表[[#This Row],[上字表識別號]])</f>
        <v>Ø</v>
      </c>
      <c r="L3829" s="210" t="str" cm="1">
        <f t="array" ref="L3829" xml:space="preserve"> INDEX(切語上字資料表[清濁], 小韻資料表[[#This Row],[上字表識別號]])</f>
        <v>全清</v>
      </c>
      <c r="M3829" s="223" t="str" cm="1">
        <f t="array" ref="M3829" xml:space="preserve"> INDEX(切語上字資料表[發送收], 小韻資料表[[#This Row],[上字表識別號]])</f>
        <v>發聲</v>
      </c>
      <c r="N3829" s="205" cm="1">
        <f t="array" ref="N3829" xml:space="preserve"> MATCH(TRUE, ISNUMBER( SEARCH( RIGHT(小韻資料表[[#This Row],[切語]],1), 切語下字資料表[切語下字]) ), 0)</f>
        <v>336</v>
      </c>
      <c r="O3829" s="207" t="str" cm="1">
        <f t="array" ref="O3829" xml:space="preserve"> INDEX(切語下字資料表[韻母], 小韻資料表[[#This Row],[下字表識別號]])</f>
        <v>葉開4</v>
      </c>
      <c r="P3829" s="207" t="str" cm="1">
        <f t="array" ref="P3829" xml:space="preserve"> INDEX(切語下字資料表[韻母拼音碼], 小韻資料表[[#This Row],[下字表識別號]])</f>
        <v>iap</v>
      </c>
      <c r="Q3829" s="210" t="str" cm="1">
        <f t="array" ref="Q3829" xml:space="preserve"> INDEX(設定表!$C$19:$C$23, INT( LEFT(小韻資料表[[#This Row],[目次編碼]],1) ))</f>
        <v>入</v>
      </c>
      <c r="R3829" s="210">
        <f xml:space="preserve">  INDEX(設定表!$C$8:$C$15, MATCH( (RIGHT(小韻資料表[[#This Row],[清濁]]) &amp; 小韻資料表[[#This Row],[調]]), 設定表!$B$8:$B$15, 0))</f>
        <v>4</v>
      </c>
      <c r="S3829" s="205" t="s">
        <v>309</v>
      </c>
      <c r="T3829" s="205" t="s">
        <v>309</v>
      </c>
      <c r="U3829" s="226" t="s">
        <v>309</v>
      </c>
      <c r="V3829" s="146" t="s">
        <v>309</v>
      </c>
      <c r="X3829" s="135"/>
      <c r="Y3829" s="135"/>
      <c r="AA3829" s="135"/>
      <c r="AB3829" s="134"/>
      <c r="AC3829" s="135"/>
      <c r="AD3829" s="135"/>
      <c r="AH3829" s="135"/>
      <c r="AI3829" s="135"/>
    </row>
    <row r="3830" spans="1:35" ht="31.5">
      <c r="A3830" s="205">
        <v>3826</v>
      </c>
      <c r="B3830" s="206" t="s">
        <v>12914</v>
      </c>
      <c r="C3830" s="207" t="str">
        <f xml:space="preserve"> _xlfn.CONCAT(小韻資料表[[#This Row],[聲母拼音碼]],小韻資料表[[#This Row],[韻母拼音碼]],小韻資料表[[#This Row],[調號]])</f>
        <v>thiap4</v>
      </c>
      <c r="D3830" s="206" t="s">
        <v>1213</v>
      </c>
      <c r="E3830" s="208" t="s">
        <v>1212</v>
      </c>
      <c r="F3830" s="205">
        <v>1</v>
      </c>
      <c r="G3830" s="209" t="s">
        <v>12915</v>
      </c>
      <c r="H3830" s="205">
        <f xml:space="preserve"> LEN(小韻資料表[[#This Row],[小韻字集]])</f>
        <v>12</v>
      </c>
      <c r="I3830" s="205" cm="1">
        <f t="array" ref="I3830" xml:space="preserve"> MATCH(TRUE, ISNUMBER( SEARCH( LEFT(小韻資料表[[#This Row],[切語]],1), 切語上字資料表[切語上字]) ), 0)</f>
        <v>6</v>
      </c>
      <c r="J3830" s="210" t="str" cm="1">
        <f t="array" ref="J3830" xml:space="preserve"> INDEX(切語上字資料表[聲母], 小韻資料表[[#This Row],[上字表識別號]])</f>
        <v>透</v>
      </c>
      <c r="K3830" s="210" t="str" cm="1">
        <f t="array" ref="K3830" xml:space="preserve"> INDEX(切語上字資料表[聲母拼音碼], 小韻資料表[[#This Row],[上字表識別號]])</f>
        <v>th</v>
      </c>
      <c r="L3830" s="210" t="str" cm="1">
        <f t="array" ref="L3830" xml:space="preserve"> INDEX(切語上字資料表[清濁], 小韻資料表[[#This Row],[上字表識別號]])</f>
        <v>次清</v>
      </c>
      <c r="M3830" s="223" t="str" cm="1">
        <f t="array" ref="M3830" xml:space="preserve"> INDEX(切語上字資料表[發送收], 小韻資料表[[#This Row],[上字表識別號]])</f>
        <v>送氣</v>
      </c>
      <c r="N3830" s="205" cm="1">
        <f t="array" ref="N3830" xml:space="preserve"> MATCH(TRUE, ISNUMBER( SEARCH( RIGHT(小韻資料表[[#This Row],[切語]],1), 切語下字資料表[切語下字]) ), 0)</f>
        <v>340</v>
      </c>
      <c r="O3830" s="207" t="str" cm="1">
        <f t="array" ref="O3830" xml:space="preserve"> INDEX(切語下字資料表[韻母], 小韻資料表[[#This Row],[下字表識別號]])</f>
        <v>怗開3</v>
      </c>
      <c r="P3830" s="207" t="str" cm="1">
        <f t="array" ref="P3830" xml:space="preserve"> INDEX(切語下字資料表[韻母拼音碼], 小韻資料表[[#This Row],[下字表識別號]])</f>
        <v>iap</v>
      </c>
      <c r="Q3830" s="210" t="str" cm="1">
        <f t="array" ref="Q3830" xml:space="preserve"> INDEX(設定表!$C$19:$C$23, INT( LEFT(小韻資料表[[#This Row],[目次編碼]],1) ))</f>
        <v>入</v>
      </c>
      <c r="R3830" s="210">
        <f xml:space="preserve">  INDEX(設定表!$C$8:$C$15, MATCH( (RIGHT(小韻資料表[[#This Row],[清濁]]) &amp; 小韻資料表[[#This Row],[調]]), 設定表!$B$8:$B$15, 0))</f>
        <v>4</v>
      </c>
      <c r="S3830" s="205" t="s">
        <v>309</v>
      </c>
      <c r="T3830" s="205" t="s">
        <v>309</v>
      </c>
      <c r="U3830" s="226" t="s">
        <v>309</v>
      </c>
      <c r="V3830" s="147" t="s">
        <v>309</v>
      </c>
      <c r="X3830" s="135"/>
      <c r="Y3830" s="135"/>
      <c r="AA3830" s="135"/>
      <c r="AB3830" s="134"/>
      <c r="AC3830" s="135"/>
      <c r="AD3830" s="135"/>
      <c r="AH3830" s="135"/>
      <c r="AI3830" s="135"/>
    </row>
    <row r="3831" spans="1:35" ht="31.5">
      <c r="A3831" s="205">
        <v>3827</v>
      </c>
      <c r="B3831" s="206" t="s">
        <v>12916</v>
      </c>
      <c r="C3831" s="207" t="str">
        <f xml:space="preserve"> _xlfn.CONCAT(小韻資料表[[#This Row],[聲母拼音碼]],小韻資料表[[#This Row],[韻母拼音碼]],小韻資料表[[#This Row],[調號]])</f>
        <v>hiap8</v>
      </c>
      <c r="D3831" s="206" t="s">
        <v>12917</v>
      </c>
      <c r="E3831" s="208" t="s">
        <v>1212</v>
      </c>
      <c r="F3831" s="205">
        <v>2</v>
      </c>
      <c r="G3831" s="209" t="s">
        <v>12918</v>
      </c>
      <c r="H3831" s="205">
        <f xml:space="preserve"> LEN(小韻資料表[[#This Row],[小韻字集]])</f>
        <v>13</v>
      </c>
      <c r="I3831" s="205" cm="1">
        <f t="array" ref="I3831" xml:space="preserve"> MATCH(TRUE, ISNUMBER( SEARCH( LEFT(小韻資料表[[#This Row],[切語]],1), 切語上字資料表[切語上字]) ), 0)</f>
        <v>37</v>
      </c>
      <c r="J3831" s="210" t="str" cm="1">
        <f t="array" ref="J3831" xml:space="preserve"> INDEX(切語上字資料表[聲母], 小韻資料表[[#This Row],[上字表識別號]])</f>
        <v>匣</v>
      </c>
      <c r="K3831" s="210" t="str" cm="1">
        <f t="array" ref="K3831" xml:space="preserve"> INDEX(切語上字資料表[聲母拼音碼], 小韻資料表[[#This Row],[上字表識別號]])</f>
        <v>h</v>
      </c>
      <c r="L3831" s="210" t="str" cm="1">
        <f t="array" ref="L3831" xml:space="preserve"> INDEX(切語上字資料表[清濁], 小韻資料表[[#This Row],[上字表識別號]])</f>
        <v>全濁</v>
      </c>
      <c r="M3831" s="223" t="str" cm="1">
        <f t="array" ref="M3831" xml:space="preserve"> INDEX(切語上字資料表[發送收], 小韻資料表[[#This Row],[上字表識別號]])</f>
        <v>送氣</v>
      </c>
      <c r="N3831" s="205" cm="1">
        <f t="array" ref="N3831" xml:space="preserve"> MATCH(TRUE, ISNUMBER( SEARCH( RIGHT(小韻資料表[[#This Row],[切語]],1), 切語下字資料表[切語下字]) ), 0)</f>
        <v>340</v>
      </c>
      <c r="O3831" s="207" t="str" cm="1">
        <f t="array" ref="O3831" xml:space="preserve"> INDEX(切語下字資料表[韻母], 小韻資料表[[#This Row],[下字表識別號]])</f>
        <v>怗開3</v>
      </c>
      <c r="P3831" s="207" t="str" cm="1">
        <f t="array" ref="P3831" xml:space="preserve"> INDEX(切語下字資料表[韻母拼音碼], 小韻資料表[[#This Row],[下字表識別號]])</f>
        <v>iap</v>
      </c>
      <c r="Q3831" s="210" t="str" cm="1">
        <f t="array" ref="Q3831" xml:space="preserve"> INDEX(設定表!$C$19:$C$23, INT( LEFT(小韻資料表[[#This Row],[目次編碼]],1) ))</f>
        <v>入</v>
      </c>
      <c r="R3831" s="210">
        <f xml:space="preserve">  INDEX(設定表!$C$8:$C$15, MATCH( (RIGHT(小韻資料表[[#This Row],[清濁]]) &amp; 小韻資料表[[#This Row],[調]]), 設定表!$B$8:$B$15, 0))</f>
        <v>8</v>
      </c>
      <c r="S3831" s="205" t="s">
        <v>309</v>
      </c>
      <c r="T3831" s="205" t="s">
        <v>309</v>
      </c>
      <c r="U3831" s="226" t="s">
        <v>309</v>
      </c>
      <c r="V3831" s="146" t="s">
        <v>309</v>
      </c>
      <c r="X3831" s="135"/>
      <c r="Y3831" s="135"/>
      <c r="AA3831" s="135"/>
      <c r="AB3831" s="134"/>
      <c r="AC3831" s="135"/>
      <c r="AD3831" s="135"/>
      <c r="AH3831" s="135"/>
      <c r="AI3831" s="135"/>
    </row>
    <row r="3832" spans="1:35" ht="31.5">
      <c r="A3832" s="205">
        <v>3828</v>
      </c>
      <c r="B3832" s="206" t="s">
        <v>12919</v>
      </c>
      <c r="C3832" s="207" t="str">
        <f xml:space="preserve"> _xlfn.CONCAT(小韻資料表[[#This Row],[聲母拼音碼]],小韻資料表[[#This Row],[韻母拼音碼]],小韻資料表[[#This Row],[調號]])</f>
        <v>kiap4</v>
      </c>
      <c r="D3832" s="206" t="s">
        <v>12920</v>
      </c>
      <c r="E3832" s="208" t="s">
        <v>1212</v>
      </c>
      <c r="F3832" s="205">
        <v>3</v>
      </c>
      <c r="G3832" s="209" t="s">
        <v>12921</v>
      </c>
      <c r="H3832" s="205">
        <f xml:space="preserve"> LEN(小韻資料表[[#This Row],[小韻字集]])</f>
        <v>11</v>
      </c>
      <c r="I3832" s="205" cm="1">
        <f t="array" ref="I3832" xml:space="preserve"> MATCH(TRUE, ISNUMBER( SEARCH( LEFT(小韻資料表[[#This Row],[切語]],1), 切語上字資料表[切語上字]) ), 0)</f>
        <v>1</v>
      </c>
      <c r="J3832" s="210" t="str" cm="1">
        <f t="array" ref="J3832" xml:space="preserve"> INDEX(切語上字資料表[聲母], 小韻資料表[[#This Row],[上字表識別號]])</f>
        <v>見</v>
      </c>
      <c r="K3832" s="210" t="str" cm="1">
        <f t="array" ref="K3832" xml:space="preserve"> INDEX(切語上字資料表[聲母拼音碼], 小韻資料表[[#This Row],[上字表識別號]])</f>
        <v>k</v>
      </c>
      <c r="L3832" s="210" t="str" cm="1">
        <f t="array" ref="L3832" xml:space="preserve"> INDEX(切語上字資料表[清濁], 小韻資料表[[#This Row],[上字表識別號]])</f>
        <v>全清</v>
      </c>
      <c r="M3832" s="223" t="str" cm="1">
        <f t="array" ref="M3832" xml:space="preserve"> INDEX(切語上字資料表[發送收], 小韻資料表[[#This Row],[上字表識別號]])</f>
        <v>發聲</v>
      </c>
      <c r="N3832" s="205" cm="1">
        <f t="array" ref="N3832" xml:space="preserve"> MATCH(TRUE, ISNUMBER( SEARCH( RIGHT(小韻資料表[[#This Row],[切語]],1), 切語下字資料表[切語下字]) ), 0)</f>
        <v>340</v>
      </c>
      <c r="O3832" s="207" t="str" cm="1">
        <f t="array" ref="O3832" xml:space="preserve"> INDEX(切語下字資料表[韻母], 小韻資料表[[#This Row],[下字表識別號]])</f>
        <v>怗開3</v>
      </c>
      <c r="P3832" s="207" t="str" cm="1">
        <f t="array" ref="P3832" xml:space="preserve"> INDEX(切語下字資料表[韻母拼音碼], 小韻資料表[[#This Row],[下字表識別號]])</f>
        <v>iap</v>
      </c>
      <c r="Q3832" s="210" t="str" cm="1">
        <f t="array" ref="Q3832" xml:space="preserve"> INDEX(設定表!$C$19:$C$23, INT( LEFT(小韻資料表[[#This Row],[目次編碼]],1) ))</f>
        <v>入</v>
      </c>
      <c r="R3832" s="210">
        <f xml:space="preserve">  INDEX(設定表!$C$8:$C$15, MATCH( (RIGHT(小韻資料表[[#This Row],[清濁]]) &amp; 小韻資料表[[#This Row],[調]]), 設定表!$B$8:$B$15, 0))</f>
        <v>4</v>
      </c>
      <c r="S3832" s="205" t="s">
        <v>309</v>
      </c>
      <c r="T3832" s="205" t="s">
        <v>309</v>
      </c>
      <c r="U3832" s="226" t="s">
        <v>309</v>
      </c>
      <c r="V3832" s="147" t="s">
        <v>309</v>
      </c>
      <c r="X3832" s="135"/>
      <c r="Y3832" s="135"/>
      <c r="AA3832" s="135"/>
      <c r="AB3832" s="134"/>
      <c r="AC3832" s="135"/>
      <c r="AD3832" s="135"/>
      <c r="AH3832" s="135"/>
      <c r="AI3832" s="135"/>
    </row>
    <row r="3833" spans="1:35" ht="31.5">
      <c r="A3833" s="205">
        <v>3829</v>
      </c>
      <c r="B3833" s="206" t="s">
        <v>12922</v>
      </c>
      <c r="C3833" s="207" t="str">
        <f xml:space="preserve"> _xlfn.CONCAT(小韻資料表[[#This Row],[聲母拼音碼]],小韻資料表[[#This Row],[韻母拼音碼]],小韻資料表[[#This Row],[調號]])</f>
        <v>khiap4</v>
      </c>
      <c r="D3833" s="206" t="s">
        <v>12923</v>
      </c>
      <c r="E3833" s="208" t="s">
        <v>1212</v>
      </c>
      <c r="F3833" s="205">
        <v>4</v>
      </c>
      <c r="G3833" s="209" t="s">
        <v>12924</v>
      </c>
      <c r="H3833" s="205">
        <f xml:space="preserve"> LEN(小韻資料表[[#This Row],[小韻字集]])</f>
        <v>8</v>
      </c>
      <c r="I3833" s="205" cm="1">
        <f t="array" ref="I3833" xml:space="preserve"> MATCH(TRUE, ISNUMBER( SEARCH( LEFT(小韻資料表[[#This Row],[切語]],1), 切語上字資料表[切語上字]) ), 0)</f>
        <v>2</v>
      </c>
      <c r="J3833" s="210" t="str" cm="1">
        <f t="array" ref="J3833" xml:space="preserve"> INDEX(切語上字資料表[聲母], 小韻資料表[[#This Row],[上字表識別號]])</f>
        <v>溪</v>
      </c>
      <c r="K3833" s="210" t="str" cm="1">
        <f t="array" ref="K3833" xml:space="preserve"> INDEX(切語上字資料表[聲母拼音碼], 小韻資料表[[#This Row],[上字表識別號]])</f>
        <v>kh</v>
      </c>
      <c r="L3833" s="210" t="str" cm="1">
        <f t="array" ref="L3833" xml:space="preserve"> INDEX(切語上字資料表[清濁], 小韻資料表[[#This Row],[上字表識別號]])</f>
        <v>次清</v>
      </c>
      <c r="M3833" s="223" t="str" cm="1">
        <f t="array" ref="M3833" xml:space="preserve"> INDEX(切語上字資料表[發送收], 小韻資料表[[#This Row],[上字表識別號]])</f>
        <v>送氣</v>
      </c>
      <c r="N3833" s="205" cm="1">
        <f t="array" ref="N3833" xml:space="preserve"> MATCH(TRUE, ISNUMBER( SEARCH( RIGHT(小韻資料表[[#This Row],[切語]],1), 切語下字資料表[切語下字]) ), 0)</f>
        <v>340</v>
      </c>
      <c r="O3833" s="207" t="str" cm="1">
        <f t="array" ref="O3833" xml:space="preserve"> INDEX(切語下字資料表[韻母], 小韻資料表[[#This Row],[下字表識別號]])</f>
        <v>怗開3</v>
      </c>
      <c r="P3833" s="207" t="str" cm="1">
        <f t="array" ref="P3833" xml:space="preserve"> INDEX(切語下字資料表[韻母拼音碼], 小韻資料表[[#This Row],[下字表識別號]])</f>
        <v>iap</v>
      </c>
      <c r="Q3833" s="210" t="str" cm="1">
        <f t="array" ref="Q3833" xml:space="preserve"> INDEX(設定表!$C$19:$C$23, INT( LEFT(小韻資料表[[#This Row],[目次編碼]],1) ))</f>
        <v>入</v>
      </c>
      <c r="R3833" s="210">
        <f xml:space="preserve">  INDEX(設定表!$C$8:$C$15, MATCH( (RIGHT(小韻資料表[[#This Row],[清濁]]) &amp; 小韻資料表[[#This Row],[調]]), 設定表!$B$8:$B$15, 0))</f>
        <v>4</v>
      </c>
      <c r="S3833" s="205" t="s">
        <v>309</v>
      </c>
      <c r="T3833" s="205" t="s">
        <v>309</v>
      </c>
      <c r="U3833" s="226" t="s">
        <v>309</v>
      </c>
      <c r="V3833" s="146" t="s">
        <v>309</v>
      </c>
      <c r="X3833" s="135"/>
      <c r="Y3833" s="135"/>
      <c r="AA3833" s="135"/>
      <c r="AB3833" s="134"/>
      <c r="AC3833" s="135"/>
      <c r="AD3833" s="135"/>
      <c r="AH3833" s="135"/>
      <c r="AI3833" s="135"/>
    </row>
    <row r="3834" spans="1:35" ht="63">
      <c r="A3834" s="205">
        <v>3830</v>
      </c>
      <c r="B3834" s="206" t="s">
        <v>12925</v>
      </c>
      <c r="C3834" s="207" t="str">
        <f xml:space="preserve"> _xlfn.CONCAT(小韻資料表[[#This Row],[聲母拼音碼]],小韻資料表[[#This Row],[韻母拼音碼]],小韻資料表[[#This Row],[調號]])</f>
        <v>tiap8</v>
      </c>
      <c r="D3834" s="206" t="s">
        <v>12926</v>
      </c>
      <c r="E3834" s="208" t="s">
        <v>1212</v>
      </c>
      <c r="F3834" s="205">
        <v>5</v>
      </c>
      <c r="G3834" s="209" t="s">
        <v>12927</v>
      </c>
      <c r="H3834" s="205">
        <f xml:space="preserve"> LEN(小韻資料表[[#This Row],[小韻字集]])</f>
        <v>37</v>
      </c>
      <c r="I3834" s="205" cm="1">
        <f t="array" ref="I3834" xml:space="preserve"> MATCH(TRUE, ISNUMBER( SEARCH( LEFT(小韻資料表[[#This Row],[切語]],1), 切語上字資料表[切語上字]) ), 0)</f>
        <v>7</v>
      </c>
      <c r="J3834" s="210" t="str" cm="1">
        <f t="array" ref="J3834" xml:space="preserve"> INDEX(切語上字資料表[聲母], 小韻資料表[[#This Row],[上字表識別號]])</f>
        <v>定</v>
      </c>
      <c r="K3834" s="210" t="str" cm="1">
        <f t="array" ref="K3834" xml:space="preserve"> INDEX(切語上字資料表[聲母拼音碼], 小韻資料表[[#This Row],[上字表識別號]])</f>
        <v>t</v>
      </c>
      <c r="L3834" s="210" t="str" cm="1">
        <f t="array" ref="L3834" xml:space="preserve"> INDEX(切語上字資料表[清濁], 小韻資料表[[#This Row],[上字表識別號]])</f>
        <v>全濁</v>
      </c>
      <c r="M3834" s="223" cm="1">
        <f t="array" ref="M3834" xml:space="preserve"> INDEX(切語上字資料表[發送收], 小韻資料表[[#This Row],[上字表識別號]])</f>
        <v>0</v>
      </c>
      <c r="N3834" s="205" cm="1">
        <f t="array" ref="N3834" xml:space="preserve"> MATCH(TRUE, ISNUMBER( SEARCH( RIGHT(小韻資料表[[#This Row],[切語]],1), 切語下字資料表[切語下字]) ), 0)</f>
        <v>340</v>
      </c>
      <c r="O3834" s="207" t="str" cm="1">
        <f t="array" ref="O3834" xml:space="preserve"> INDEX(切語下字資料表[韻母], 小韻資料表[[#This Row],[下字表識別號]])</f>
        <v>怗開3</v>
      </c>
      <c r="P3834" s="207" t="str" cm="1">
        <f t="array" ref="P3834" xml:space="preserve"> INDEX(切語下字資料表[韻母拼音碼], 小韻資料表[[#This Row],[下字表識別號]])</f>
        <v>iap</v>
      </c>
      <c r="Q3834" s="210" t="str" cm="1">
        <f t="array" ref="Q3834" xml:space="preserve"> INDEX(設定表!$C$19:$C$23, INT( LEFT(小韻資料表[[#This Row],[目次編碼]],1) ))</f>
        <v>入</v>
      </c>
      <c r="R3834" s="210">
        <f xml:space="preserve">  INDEX(設定表!$C$8:$C$15, MATCH( (RIGHT(小韻資料表[[#This Row],[清濁]]) &amp; 小韻資料表[[#This Row],[調]]), 設定表!$B$8:$B$15, 0))</f>
        <v>8</v>
      </c>
      <c r="S3834" s="205" t="s">
        <v>12928</v>
      </c>
      <c r="T3834" s="205" t="s">
        <v>309</v>
      </c>
      <c r="U3834" s="226" t="s">
        <v>12929</v>
      </c>
      <c r="V3834" s="147" t="s">
        <v>309</v>
      </c>
      <c r="X3834" s="135"/>
      <c r="Y3834" s="135"/>
      <c r="AA3834" s="135"/>
      <c r="AB3834" s="134"/>
      <c r="AC3834" s="135"/>
      <c r="AD3834" s="135"/>
      <c r="AH3834" s="135"/>
      <c r="AI3834" s="135"/>
    </row>
    <row r="3835" spans="1:35" ht="31.5">
      <c r="A3835" s="205">
        <v>3831</v>
      </c>
      <c r="B3835" s="206" t="s">
        <v>12930</v>
      </c>
      <c r="C3835" s="207" t="str">
        <f xml:space="preserve"> _xlfn.CONCAT(小韻資料表[[#This Row],[聲母拼音碼]],小韻資料表[[#This Row],[韻母拼音碼]],小韻資料表[[#This Row],[調號]])</f>
        <v>niap8</v>
      </c>
      <c r="D3835" s="206" t="s">
        <v>12931</v>
      </c>
      <c r="E3835" s="208" t="s">
        <v>1212</v>
      </c>
      <c r="F3835" s="205">
        <v>6</v>
      </c>
      <c r="G3835" s="209" t="s">
        <v>12932</v>
      </c>
      <c r="H3835" s="205">
        <f xml:space="preserve"> LEN(小韻資料表[[#This Row],[小韻字集]])</f>
        <v>17</v>
      </c>
      <c r="I3835" s="205" cm="1">
        <f t="array" ref="I3835" xml:space="preserve"> MATCH(TRUE, ISNUMBER( SEARCH( LEFT(小韻資料表[[#This Row],[切語]],1), 切語上字資料表[切語上字]) ), 0)</f>
        <v>8</v>
      </c>
      <c r="J3835" s="210" t="str" cm="1">
        <f t="array" ref="J3835" xml:space="preserve"> INDEX(切語上字資料表[聲母], 小韻資料表[[#This Row],[上字表識別號]])</f>
        <v>泥</v>
      </c>
      <c r="K3835" s="210" t="str" cm="1">
        <f t="array" ref="K3835" xml:space="preserve"> INDEX(切語上字資料表[聲母拼音碼], 小韻資料表[[#This Row],[上字表識別號]])</f>
        <v>n</v>
      </c>
      <c r="L3835" s="210" t="str" cm="1">
        <f t="array" ref="L3835" xml:space="preserve"> INDEX(切語上字資料表[清濁], 小韻資料表[[#This Row],[上字表識別號]])</f>
        <v>次濁</v>
      </c>
      <c r="M3835" s="223" t="str" cm="1">
        <f t="array" ref="M3835" xml:space="preserve"> INDEX(切語上字資料表[發送收], 小韻資料表[[#This Row],[上字表識別號]])</f>
        <v>收聲</v>
      </c>
      <c r="N3835" s="205" cm="1">
        <f t="array" ref="N3835" xml:space="preserve"> MATCH(TRUE, ISNUMBER( SEARCH( RIGHT(小韻資料表[[#This Row],[切語]],1), 切語下字資料表[切語下字]) ), 0)</f>
        <v>340</v>
      </c>
      <c r="O3835" s="207" t="str" cm="1">
        <f t="array" ref="O3835" xml:space="preserve"> INDEX(切語下字資料表[韻母], 小韻資料表[[#This Row],[下字表識別號]])</f>
        <v>怗開3</v>
      </c>
      <c r="P3835" s="207" t="str" cm="1">
        <f t="array" ref="P3835" xml:space="preserve"> INDEX(切語下字資料表[韻母拼音碼], 小韻資料表[[#This Row],[下字表識別號]])</f>
        <v>iap</v>
      </c>
      <c r="Q3835" s="210" t="str" cm="1">
        <f t="array" ref="Q3835" xml:space="preserve"> INDEX(設定表!$C$19:$C$23, INT( LEFT(小韻資料表[[#This Row],[目次編碼]],1) ))</f>
        <v>入</v>
      </c>
      <c r="R3835" s="210">
        <f xml:space="preserve">  INDEX(設定表!$C$8:$C$15, MATCH( (RIGHT(小韻資料表[[#This Row],[清濁]]) &amp; 小韻資料表[[#This Row],[調]]), 設定表!$B$8:$B$15, 0))</f>
        <v>8</v>
      </c>
      <c r="S3835" s="205" t="s">
        <v>309</v>
      </c>
      <c r="T3835" s="205" t="s">
        <v>309</v>
      </c>
      <c r="U3835" s="226" t="s">
        <v>309</v>
      </c>
      <c r="V3835" s="146" t="s">
        <v>309</v>
      </c>
      <c r="X3835" s="135"/>
      <c r="Y3835" s="135"/>
      <c r="AA3835" s="135"/>
      <c r="AB3835" s="134"/>
      <c r="AC3835" s="135"/>
      <c r="AD3835" s="135"/>
      <c r="AH3835" s="135"/>
      <c r="AI3835" s="135"/>
    </row>
    <row r="3836" spans="1:35" ht="31.5">
      <c r="A3836" s="205">
        <v>3832</v>
      </c>
      <c r="B3836" s="206" t="s">
        <v>12933</v>
      </c>
      <c r="C3836" s="207" t="str">
        <f xml:space="preserve"> _xlfn.CONCAT(小韻資料表[[#This Row],[聲母拼音碼]],小韻資料表[[#This Row],[韻母拼音碼]],小韻資料表[[#This Row],[調號]])</f>
        <v>siap4</v>
      </c>
      <c r="D3836" s="206" t="s">
        <v>12934</v>
      </c>
      <c r="E3836" s="208" t="s">
        <v>1212</v>
      </c>
      <c r="F3836" s="205">
        <v>7</v>
      </c>
      <c r="G3836" s="209" t="s">
        <v>12935</v>
      </c>
      <c r="H3836" s="205">
        <f xml:space="preserve"> LEN(小韻資料表[[#This Row],[小韻字集]])</f>
        <v>23</v>
      </c>
      <c r="I3836" s="205" cm="1">
        <f t="array" ref="I3836" xml:space="preserve"> MATCH(TRUE, ISNUMBER( SEARCH( LEFT(小韻資料表[[#This Row],[切語]],1), 切語上字資料表[切語上字]) ), 0)</f>
        <v>24</v>
      </c>
      <c r="J3836" s="210" t="str" cm="1">
        <f t="array" ref="J3836" xml:space="preserve"> INDEX(切語上字資料表[聲母], 小韻資料表[[#This Row],[上字表識別號]])</f>
        <v>心</v>
      </c>
      <c r="K3836" s="210" t="str" cm="1">
        <f t="array" ref="K3836" xml:space="preserve"> INDEX(切語上字資料表[聲母拼音碼], 小韻資料表[[#This Row],[上字表識別號]])</f>
        <v>s</v>
      </c>
      <c r="L3836" s="210" t="str" cm="1">
        <f t="array" ref="L3836" xml:space="preserve"> INDEX(切語上字資料表[清濁], 小韻資料表[[#This Row],[上字表識別號]])</f>
        <v>全清</v>
      </c>
      <c r="M3836" s="223" t="str" cm="1">
        <f t="array" ref="M3836" xml:space="preserve"> INDEX(切語上字資料表[發送收], 小韻資料表[[#This Row],[上字表識別號]])</f>
        <v>送氣</v>
      </c>
      <c r="N3836" s="205" cm="1">
        <f t="array" ref="N3836" xml:space="preserve"> MATCH(TRUE, ISNUMBER( SEARCH( RIGHT(小韻資料表[[#This Row],[切語]],1), 切語下字資料表[切語下字]) ), 0)</f>
        <v>340</v>
      </c>
      <c r="O3836" s="207" t="str" cm="1">
        <f t="array" ref="O3836" xml:space="preserve"> INDEX(切語下字資料表[韻母], 小韻資料表[[#This Row],[下字表識別號]])</f>
        <v>怗開3</v>
      </c>
      <c r="P3836" s="207" t="str" cm="1">
        <f t="array" ref="P3836" xml:space="preserve"> INDEX(切語下字資料表[韻母拼音碼], 小韻資料表[[#This Row],[下字表識別號]])</f>
        <v>iap</v>
      </c>
      <c r="Q3836" s="210" t="str" cm="1">
        <f t="array" ref="Q3836" xml:space="preserve"> INDEX(設定表!$C$19:$C$23, INT( LEFT(小韻資料表[[#This Row],[目次編碼]],1) ))</f>
        <v>入</v>
      </c>
      <c r="R3836" s="210">
        <f xml:space="preserve">  INDEX(設定表!$C$8:$C$15, MATCH( (RIGHT(小韻資料表[[#This Row],[清濁]]) &amp; 小韻資料表[[#This Row],[調]]), 設定表!$B$8:$B$15, 0))</f>
        <v>4</v>
      </c>
      <c r="S3836" s="205" t="s">
        <v>309</v>
      </c>
      <c r="T3836" s="205" t="s">
        <v>309</v>
      </c>
      <c r="U3836" s="226" t="s">
        <v>309</v>
      </c>
      <c r="V3836" s="147" t="s">
        <v>309</v>
      </c>
      <c r="X3836" s="135"/>
      <c r="Y3836" s="135"/>
      <c r="AA3836" s="135"/>
      <c r="AB3836" s="134"/>
      <c r="AC3836" s="135"/>
      <c r="AD3836" s="135"/>
      <c r="AH3836" s="135"/>
      <c r="AI3836" s="135"/>
    </row>
    <row r="3837" spans="1:35" ht="31.5">
      <c r="A3837" s="205">
        <v>3833</v>
      </c>
      <c r="B3837" s="206" t="s">
        <v>12936</v>
      </c>
      <c r="C3837" s="207" t="str">
        <f xml:space="preserve"> _xlfn.CONCAT(小韻資料表[[#This Row],[聲母拼音碼]],小韻資料表[[#This Row],[韻母拼音碼]],小韻資料表[[#This Row],[調號]])</f>
        <v>liap8</v>
      </c>
      <c r="D3837" s="206" t="s">
        <v>12937</v>
      </c>
      <c r="E3837" s="208" t="s">
        <v>1212</v>
      </c>
      <c r="F3837" s="205">
        <v>8</v>
      </c>
      <c r="G3837" s="209" t="s">
        <v>12938</v>
      </c>
      <c r="H3837" s="205">
        <f xml:space="preserve"> LEN(小韻資料表[[#This Row],[小韻字集]])</f>
        <v>7</v>
      </c>
      <c r="I3837" s="205" cm="1">
        <f t="array" ref="I3837" xml:space="preserve"> MATCH(TRUE, ISNUMBER( SEARCH( LEFT(小韻資料表[[#This Row],[切語]],1), 切語上字資料表[切語上字]) ), 0)</f>
        <v>40</v>
      </c>
      <c r="J3837" s="210" t="str" cm="1">
        <f t="array" ref="J3837" xml:space="preserve"> INDEX(切語上字資料表[聲母], 小韻資料表[[#This Row],[上字表識別號]])</f>
        <v>來</v>
      </c>
      <c r="K3837" s="210" t="str" cm="1">
        <f t="array" ref="K3837" xml:space="preserve"> INDEX(切語上字資料表[聲母拼音碼], 小韻資料表[[#This Row],[上字表識別號]])</f>
        <v>l</v>
      </c>
      <c r="L3837" s="210" t="str" cm="1">
        <f t="array" ref="L3837" xml:space="preserve"> INDEX(切語上字資料表[清濁], 小韻資料表[[#This Row],[上字表識別號]])</f>
        <v>次濁</v>
      </c>
      <c r="M3837" s="223" t="str" cm="1">
        <f t="array" ref="M3837" xml:space="preserve"> INDEX(切語上字資料表[發送收], 小韻資料表[[#This Row],[上字表識別號]])</f>
        <v>收聲</v>
      </c>
      <c r="N3837" s="205" cm="1">
        <f t="array" ref="N3837" xml:space="preserve"> MATCH(TRUE, ISNUMBER( SEARCH( RIGHT(小韻資料表[[#This Row],[切語]],1), 切語下字資料表[切語下字]) ), 0)</f>
        <v>340</v>
      </c>
      <c r="O3837" s="207" t="str" cm="1">
        <f t="array" ref="O3837" xml:space="preserve"> INDEX(切語下字資料表[韻母], 小韻資料表[[#This Row],[下字表識別號]])</f>
        <v>怗開3</v>
      </c>
      <c r="P3837" s="207" t="str" cm="1">
        <f t="array" ref="P3837" xml:space="preserve"> INDEX(切語下字資料表[韻母拼音碼], 小韻資料表[[#This Row],[下字表識別號]])</f>
        <v>iap</v>
      </c>
      <c r="Q3837" s="210" t="str" cm="1">
        <f t="array" ref="Q3837" xml:space="preserve"> INDEX(設定表!$C$19:$C$23, INT( LEFT(小韻資料表[[#This Row],[目次編碼]],1) ))</f>
        <v>入</v>
      </c>
      <c r="R3837" s="210">
        <f xml:space="preserve">  INDEX(設定表!$C$8:$C$15, MATCH( (RIGHT(小韻資料表[[#This Row],[清濁]]) &amp; 小韻資料表[[#This Row],[調]]), 設定表!$B$8:$B$15, 0))</f>
        <v>8</v>
      </c>
      <c r="S3837" s="205" t="s">
        <v>309</v>
      </c>
      <c r="T3837" s="205" t="s">
        <v>309</v>
      </c>
      <c r="U3837" s="226" t="s">
        <v>309</v>
      </c>
      <c r="V3837" s="146" t="s">
        <v>309</v>
      </c>
      <c r="X3837" s="135"/>
      <c r="Y3837" s="135"/>
      <c r="AA3837" s="135"/>
      <c r="AB3837" s="134"/>
      <c r="AC3837" s="135"/>
      <c r="AD3837" s="135"/>
      <c r="AH3837" s="135"/>
      <c r="AI3837" s="135"/>
    </row>
    <row r="3838" spans="1:35" ht="31.5">
      <c r="A3838" s="205">
        <v>3834</v>
      </c>
      <c r="B3838" s="206" t="s">
        <v>12939</v>
      </c>
      <c r="C3838" s="207" t="str">
        <f xml:space="preserve"> _xlfn.CONCAT(小韻資料表[[#This Row],[聲母拼音碼]],小韻資料表[[#This Row],[韻母拼音碼]],小韻資料表[[#This Row],[調號]])</f>
        <v>tiap4</v>
      </c>
      <c r="D3838" s="206" t="s">
        <v>12940</v>
      </c>
      <c r="E3838" s="208" t="s">
        <v>1212</v>
      </c>
      <c r="F3838" s="205">
        <v>9</v>
      </c>
      <c r="G3838" s="209" t="s">
        <v>12941</v>
      </c>
      <c r="H3838" s="205">
        <f xml:space="preserve"> LEN(小韻資料表[[#This Row],[小韻字集]])</f>
        <v>16</v>
      </c>
      <c r="I3838" s="205" cm="1">
        <f t="array" ref="I3838" xml:space="preserve"> MATCH(TRUE, ISNUMBER( SEARCH( LEFT(小韻資料表[[#This Row],[切語]],1), 切語上字資料表[切語上字]) ), 0)</f>
        <v>5</v>
      </c>
      <c r="J3838" s="210" t="str" cm="1">
        <f t="array" ref="J3838" xml:space="preserve"> INDEX(切語上字資料表[聲母], 小韻資料表[[#This Row],[上字表識別號]])</f>
        <v>端</v>
      </c>
      <c r="K3838" s="210" t="str" cm="1">
        <f t="array" ref="K3838" xml:space="preserve"> INDEX(切語上字資料表[聲母拼音碼], 小韻資料表[[#This Row],[上字表識別號]])</f>
        <v>t</v>
      </c>
      <c r="L3838" s="210" t="str" cm="1">
        <f t="array" ref="L3838" xml:space="preserve"> INDEX(切語上字資料表[清濁], 小韻資料表[[#This Row],[上字表識別號]])</f>
        <v>全清</v>
      </c>
      <c r="M3838" s="223" t="str" cm="1">
        <f t="array" ref="M3838" xml:space="preserve"> INDEX(切語上字資料表[發送收], 小韻資料表[[#This Row],[上字表識別號]])</f>
        <v>發聲</v>
      </c>
      <c r="N3838" s="205" cm="1">
        <f t="array" ref="N3838" xml:space="preserve"> MATCH(TRUE, ISNUMBER( SEARCH( RIGHT(小韻資料表[[#This Row],[切語]],1), 切語下字資料表[切語下字]) ), 0)</f>
        <v>340</v>
      </c>
      <c r="O3838" s="207" t="str" cm="1">
        <f t="array" ref="O3838" xml:space="preserve"> INDEX(切語下字資料表[韻母], 小韻資料表[[#This Row],[下字表識別號]])</f>
        <v>怗開3</v>
      </c>
      <c r="P3838" s="207" t="str" cm="1">
        <f t="array" ref="P3838" xml:space="preserve"> INDEX(切語下字資料表[韻母拼音碼], 小韻資料表[[#This Row],[下字表識別號]])</f>
        <v>iap</v>
      </c>
      <c r="Q3838" s="210" t="str" cm="1">
        <f t="array" ref="Q3838" xml:space="preserve"> INDEX(設定表!$C$19:$C$23, INT( LEFT(小韻資料表[[#This Row],[目次編碼]],1) ))</f>
        <v>入</v>
      </c>
      <c r="R3838" s="210">
        <f xml:space="preserve">  INDEX(設定表!$C$8:$C$15, MATCH( (RIGHT(小韻資料表[[#This Row],[清濁]]) &amp; 小韻資料表[[#This Row],[調]]), 設定表!$B$8:$B$15, 0))</f>
        <v>4</v>
      </c>
      <c r="S3838" s="205" t="s">
        <v>309</v>
      </c>
      <c r="T3838" s="205" t="s">
        <v>309</v>
      </c>
      <c r="U3838" s="226" t="s">
        <v>309</v>
      </c>
      <c r="V3838" s="147" t="s">
        <v>309</v>
      </c>
      <c r="X3838" s="135"/>
      <c r="Y3838" s="135"/>
      <c r="AA3838" s="135"/>
      <c r="AB3838" s="134"/>
      <c r="AC3838" s="135"/>
      <c r="AD3838" s="135"/>
      <c r="AH3838" s="135"/>
      <c r="AI3838" s="135"/>
    </row>
    <row r="3839" spans="1:35" ht="31.5">
      <c r="A3839" s="205">
        <v>3835</v>
      </c>
      <c r="B3839" s="206" t="s">
        <v>12942</v>
      </c>
      <c r="C3839" s="207" t="str">
        <f xml:space="preserve"> _xlfn.CONCAT(小韻資料表[[#This Row],[聲母拼音碼]],小韻資料表[[#This Row],[韻母拼音碼]],小韻資料表[[#This Row],[調號]])</f>
        <v>ciap8</v>
      </c>
      <c r="D3839" s="206" t="s">
        <v>12943</v>
      </c>
      <c r="E3839" s="208" t="s">
        <v>1212</v>
      </c>
      <c r="F3839" s="205">
        <v>10</v>
      </c>
      <c r="G3839" s="209" t="s">
        <v>12943</v>
      </c>
      <c r="H3839" s="205">
        <f xml:space="preserve"> LEN(小韻資料表[[#This Row],[小韻字集]])</f>
        <v>1</v>
      </c>
      <c r="I3839" s="205" cm="1">
        <f t="array" ref="I3839" xml:space="preserve"> MATCH(TRUE, ISNUMBER( SEARCH( LEFT(小韻資料表[[#This Row],[切語]],1), 切語上字資料表[切語上字]) ), 0)</f>
        <v>23</v>
      </c>
      <c r="J3839" s="210" t="str" cm="1">
        <f t="array" ref="J3839" xml:space="preserve"> INDEX(切語上字資料表[聲母], 小韻資料表[[#This Row],[上字表識別號]])</f>
        <v>從</v>
      </c>
      <c r="K3839" s="210" t="str" cm="1">
        <f t="array" ref="K3839" xml:space="preserve"> INDEX(切語上字資料表[聲母拼音碼], 小韻資料表[[#This Row],[上字表識別號]])</f>
        <v>c</v>
      </c>
      <c r="L3839" s="210" t="str" cm="1">
        <f t="array" ref="L3839" xml:space="preserve"> INDEX(切語上字資料表[清濁], 小韻資料表[[#This Row],[上字表識別號]])</f>
        <v>全濁</v>
      </c>
      <c r="M3839" s="223" cm="1">
        <f t="array" ref="M3839" xml:space="preserve"> INDEX(切語上字資料表[發送收], 小韻資料表[[#This Row],[上字表識別號]])</f>
        <v>0</v>
      </c>
      <c r="N3839" s="205" cm="1">
        <f t="array" ref="N3839" xml:space="preserve"> MATCH(TRUE, ISNUMBER( SEARCH( RIGHT(小韻資料表[[#This Row],[切語]],1), 切語下字資料表[切語下字]) ), 0)</f>
        <v>340</v>
      </c>
      <c r="O3839" s="207" t="str" cm="1">
        <f t="array" ref="O3839" xml:space="preserve"> INDEX(切語下字資料表[韻母], 小韻資料表[[#This Row],[下字表識別號]])</f>
        <v>怗開3</v>
      </c>
      <c r="P3839" s="207" t="str" cm="1">
        <f t="array" ref="P3839" xml:space="preserve"> INDEX(切語下字資料表[韻母拼音碼], 小韻資料表[[#This Row],[下字表識別號]])</f>
        <v>iap</v>
      </c>
      <c r="Q3839" s="210" t="str" cm="1">
        <f t="array" ref="Q3839" xml:space="preserve"> INDEX(設定表!$C$19:$C$23, INT( LEFT(小韻資料表[[#This Row],[目次編碼]],1) ))</f>
        <v>入</v>
      </c>
      <c r="R3839" s="210">
        <f xml:space="preserve">  INDEX(設定表!$C$8:$C$15, MATCH( (RIGHT(小韻資料表[[#This Row],[清濁]]) &amp; 小韻資料表[[#This Row],[調]]), 設定表!$B$8:$B$15, 0))</f>
        <v>8</v>
      </c>
      <c r="S3839" s="205" t="s">
        <v>309</v>
      </c>
      <c r="T3839" s="205" t="s">
        <v>309</v>
      </c>
      <c r="U3839" s="226" t="s">
        <v>309</v>
      </c>
      <c r="V3839" s="146" t="s">
        <v>309</v>
      </c>
      <c r="X3839" s="135"/>
      <c r="Y3839" s="135"/>
      <c r="AA3839" s="135"/>
      <c r="AB3839" s="134"/>
      <c r="AC3839" s="135"/>
      <c r="AD3839" s="135"/>
      <c r="AH3839" s="135"/>
      <c r="AI3839" s="135"/>
    </row>
    <row r="3840" spans="1:35" ht="31.5">
      <c r="A3840" s="205">
        <v>3836</v>
      </c>
      <c r="B3840" s="206" t="s">
        <v>12944</v>
      </c>
      <c r="C3840" s="207" t="str">
        <f xml:space="preserve"> _xlfn.CONCAT(小韻資料表[[#This Row],[聲母拼音碼]],小韻資料表[[#This Row],[韻母拼音碼]],小韻資料表[[#This Row],[調號]])</f>
        <v>ciap4</v>
      </c>
      <c r="D3840" s="206" t="s">
        <v>12945</v>
      </c>
      <c r="E3840" s="208" t="s">
        <v>1212</v>
      </c>
      <c r="F3840" s="205">
        <v>11</v>
      </c>
      <c r="G3840" s="209" t="s">
        <v>12946</v>
      </c>
      <c r="H3840" s="205">
        <f xml:space="preserve"> LEN(小韻資料表[[#This Row],[小韻字集]])</f>
        <v>4</v>
      </c>
      <c r="I3840" s="205" cm="1">
        <f t="array" ref="I3840" xml:space="preserve"> MATCH(TRUE, ISNUMBER( SEARCH( LEFT(小韻資料表[[#This Row],[切語]],1), 切語上字資料表[切語上字]) ), 0)</f>
        <v>21</v>
      </c>
      <c r="J3840" s="210" t="str" cm="1">
        <f t="array" ref="J3840" xml:space="preserve"> INDEX(切語上字資料表[聲母], 小韻資料表[[#This Row],[上字表識別號]])</f>
        <v>精</v>
      </c>
      <c r="K3840" s="210" t="str" cm="1">
        <f t="array" ref="K3840" xml:space="preserve"> INDEX(切語上字資料表[聲母拼音碼], 小韻資料表[[#This Row],[上字表識別號]])</f>
        <v>c</v>
      </c>
      <c r="L3840" s="210" t="str" cm="1">
        <f t="array" ref="L3840" xml:space="preserve"> INDEX(切語上字資料表[清濁], 小韻資料表[[#This Row],[上字表識別號]])</f>
        <v>全清</v>
      </c>
      <c r="M3840" s="223" t="str" cm="1">
        <f t="array" ref="M3840" xml:space="preserve"> INDEX(切語上字資料表[發送收], 小韻資料表[[#This Row],[上字表識別號]])</f>
        <v>發聲</v>
      </c>
      <c r="N3840" s="205" cm="1">
        <f t="array" ref="N3840" xml:space="preserve"> MATCH(TRUE, ISNUMBER( SEARCH( RIGHT(小韻資料表[[#This Row],[切語]],1), 切語下字資料表[切語下字]) ), 0)</f>
        <v>340</v>
      </c>
      <c r="O3840" s="207" t="str" cm="1">
        <f t="array" ref="O3840" xml:space="preserve"> INDEX(切語下字資料表[韻母], 小韻資料表[[#This Row],[下字表識別號]])</f>
        <v>怗開3</v>
      </c>
      <c r="P3840" s="207" t="str" cm="1">
        <f t="array" ref="P3840" xml:space="preserve"> INDEX(切語下字資料表[韻母拼音碼], 小韻資料表[[#This Row],[下字表識別號]])</f>
        <v>iap</v>
      </c>
      <c r="Q3840" s="210" t="str" cm="1">
        <f t="array" ref="Q3840" xml:space="preserve"> INDEX(設定表!$C$19:$C$23, INT( LEFT(小韻資料表[[#This Row],[目次編碼]],1) ))</f>
        <v>入</v>
      </c>
      <c r="R3840" s="210">
        <f xml:space="preserve">  INDEX(設定表!$C$8:$C$15, MATCH( (RIGHT(小韻資料表[[#This Row],[清濁]]) &amp; 小韻資料表[[#This Row],[調]]), 設定表!$B$8:$B$15, 0))</f>
        <v>4</v>
      </c>
      <c r="S3840" s="205" t="s">
        <v>309</v>
      </c>
      <c r="T3840" s="205" t="s">
        <v>309</v>
      </c>
      <c r="U3840" s="226" t="s">
        <v>309</v>
      </c>
      <c r="V3840" s="147" t="s">
        <v>309</v>
      </c>
      <c r="X3840" s="135"/>
      <c r="Y3840" s="135"/>
      <c r="AA3840" s="135"/>
      <c r="AB3840" s="134"/>
      <c r="AC3840" s="135"/>
      <c r="AD3840" s="135"/>
      <c r="AH3840" s="135"/>
      <c r="AI3840" s="135"/>
    </row>
    <row r="3841" spans="1:35" ht="31.5">
      <c r="A3841" s="205">
        <v>3837</v>
      </c>
      <c r="B3841" s="206" t="s">
        <v>12947</v>
      </c>
      <c r="C3841" s="207" t="str">
        <f xml:space="preserve"> _xlfn.CONCAT(小韻資料表[[#This Row],[聲母拼音碼]],小韻資料表[[#This Row],[韻母拼音碼]],小韻資料表[[#This Row],[調號]])</f>
        <v>hiap4</v>
      </c>
      <c r="D3841" s="206" t="s">
        <v>12948</v>
      </c>
      <c r="E3841" s="208" t="s">
        <v>1212</v>
      </c>
      <c r="F3841" s="205">
        <v>12</v>
      </c>
      <c r="G3841" s="209" t="s">
        <v>12949</v>
      </c>
      <c r="H3841" s="205">
        <f xml:space="preserve"> LEN(小韻資料表[[#This Row],[小韻字集]])</f>
        <v>4</v>
      </c>
      <c r="I3841" s="205" cm="1">
        <f t="array" ref="I3841" xml:space="preserve"> MATCH(TRUE, ISNUMBER( SEARCH( LEFT(小韻資料表[[#This Row],[切語]],1), 切語上字資料表[切語上字]) ), 0)</f>
        <v>36</v>
      </c>
      <c r="J3841" s="210" t="str" cm="1">
        <f t="array" ref="J3841" xml:space="preserve"> INDEX(切語上字資料表[聲母], 小韻資料表[[#This Row],[上字表識別號]])</f>
        <v>曉</v>
      </c>
      <c r="K3841" s="210" t="str" cm="1">
        <f t="array" ref="K3841" xml:space="preserve"> INDEX(切語上字資料表[聲母拼音碼], 小韻資料表[[#This Row],[上字表識別號]])</f>
        <v>h</v>
      </c>
      <c r="L3841" s="210" t="str" cm="1">
        <f t="array" ref="L3841" xml:space="preserve"> INDEX(切語上字資料表[清濁], 小韻資料表[[#This Row],[上字表識別號]])</f>
        <v>次清</v>
      </c>
      <c r="M3841" s="223" t="str" cm="1">
        <f t="array" ref="M3841" xml:space="preserve"> INDEX(切語上字資料表[發送收], 小韻資料表[[#This Row],[上字表識別號]])</f>
        <v>送氣</v>
      </c>
      <c r="N3841" s="205" cm="1">
        <f t="array" ref="N3841" xml:space="preserve"> MATCH(TRUE, ISNUMBER( SEARCH( RIGHT(小韻資料表[[#This Row],[切語]],1), 切語下字資料表[切語下字]) ), 0)</f>
        <v>340</v>
      </c>
      <c r="O3841" s="207" t="str" cm="1">
        <f t="array" ref="O3841" xml:space="preserve"> INDEX(切語下字資料表[韻母], 小韻資料表[[#This Row],[下字表識別號]])</f>
        <v>怗開3</v>
      </c>
      <c r="P3841" s="207" t="str" cm="1">
        <f t="array" ref="P3841" xml:space="preserve"> INDEX(切語下字資料表[韻母拼音碼], 小韻資料表[[#This Row],[下字表識別號]])</f>
        <v>iap</v>
      </c>
      <c r="Q3841" s="210" t="str" cm="1">
        <f t="array" ref="Q3841" xml:space="preserve"> INDEX(設定表!$C$19:$C$23, INT( LEFT(小韻資料表[[#This Row],[目次編碼]],1) ))</f>
        <v>入</v>
      </c>
      <c r="R3841" s="210">
        <f xml:space="preserve">  INDEX(設定表!$C$8:$C$15, MATCH( (RIGHT(小韻資料表[[#This Row],[清濁]]) &amp; 小韻資料表[[#This Row],[調]]), 設定表!$B$8:$B$15, 0))</f>
        <v>4</v>
      </c>
      <c r="S3841" s="205" t="s">
        <v>309</v>
      </c>
      <c r="T3841" s="205" t="s">
        <v>309</v>
      </c>
      <c r="U3841" s="226" t="s">
        <v>309</v>
      </c>
      <c r="V3841" s="146" t="s">
        <v>309</v>
      </c>
      <c r="X3841" s="135"/>
      <c r="Y3841" s="135"/>
      <c r="AA3841" s="135"/>
      <c r="AB3841" s="134"/>
      <c r="AC3841" s="135"/>
      <c r="AD3841" s="135"/>
      <c r="AH3841" s="135"/>
      <c r="AI3841" s="135"/>
    </row>
    <row r="3842" spans="1:35" ht="31.5">
      <c r="A3842" s="205">
        <v>3838</v>
      </c>
      <c r="B3842" s="206" t="s">
        <v>12950</v>
      </c>
      <c r="C3842" s="207" t="str">
        <f xml:space="preserve"> _xlfn.CONCAT(小韻資料表[[#This Row],[聲母拼音碼]],小韻資料表[[#This Row],[韻母拼音碼]],小韻資料表[[#This Row],[調號]])</f>
        <v>siap4</v>
      </c>
      <c r="D3842" s="206" t="s">
        <v>12951</v>
      </c>
      <c r="E3842" s="208" t="s">
        <v>1212</v>
      </c>
      <c r="F3842" s="205">
        <v>13</v>
      </c>
      <c r="G3842" s="209" t="s">
        <v>12951</v>
      </c>
      <c r="H3842" s="205">
        <f xml:space="preserve"> LEN(小韻資料表[[#This Row],[小韻字集]])</f>
        <v>1</v>
      </c>
      <c r="I3842" s="205" cm="1">
        <f t="array" ref="I3842" xml:space="preserve"> MATCH(TRUE, ISNUMBER( SEARCH( LEFT(小韻資料表[[#This Row],[切語]],1), 切語上字資料表[切語上字]) ), 0)</f>
        <v>24</v>
      </c>
      <c r="J3842" s="210" t="str" cm="1">
        <f t="array" ref="J3842" xml:space="preserve"> INDEX(切語上字資料表[聲母], 小韻資料表[[#This Row],[上字表識別號]])</f>
        <v>心</v>
      </c>
      <c r="K3842" s="210" t="str" cm="1">
        <f t="array" ref="K3842" xml:space="preserve"> INDEX(切語上字資料表[聲母拼音碼], 小韻資料表[[#This Row],[上字表識別號]])</f>
        <v>s</v>
      </c>
      <c r="L3842" s="210" t="str" cm="1">
        <f t="array" ref="L3842" xml:space="preserve"> INDEX(切語上字資料表[清濁], 小韻資料表[[#This Row],[上字表識別號]])</f>
        <v>全清</v>
      </c>
      <c r="M3842" s="223" t="str" cm="1">
        <f t="array" ref="M3842" xml:space="preserve"> INDEX(切語上字資料表[發送收], 小韻資料表[[#This Row],[上字表識別號]])</f>
        <v>送氣</v>
      </c>
      <c r="N3842" s="205" cm="1">
        <f t="array" ref="N3842" xml:space="preserve"> MATCH(TRUE, ISNUMBER( SEARCH( RIGHT(小韻資料表[[#This Row],[切語]],1), 切語下字資料表[切語下字]) ), 0)</f>
        <v>340</v>
      </c>
      <c r="O3842" s="207" t="str" cm="1">
        <f t="array" ref="O3842" xml:space="preserve"> INDEX(切語下字資料表[韻母], 小韻資料表[[#This Row],[下字表識別號]])</f>
        <v>怗開3</v>
      </c>
      <c r="P3842" s="207" t="str" cm="1">
        <f t="array" ref="P3842" xml:space="preserve"> INDEX(切語下字資料表[韻母拼音碼], 小韻資料表[[#This Row],[下字表識別號]])</f>
        <v>iap</v>
      </c>
      <c r="Q3842" s="210" t="str" cm="1">
        <f t="array" ref="Q3842" xml:space="preserve"> INDEX(設定表!$C$19:$C$23, INT( LEFT(小韻資料表[[#This Row],[目次編碼]],1) ))</f>
        <v>入</v>
      </c>
      <c r="R3842" s="210">
        <f xml:space="preserve">  INDEX(設定表!$C$8:$C$15, MATCH( (RIGHT(小韻資料表[[#This Row],[清濁]]) &amp; 小韻資料表[[#This Row],[調]]), 設定表!$B$8:$B$15, 0))</f>
        <v>4</v>
      </c>
      <c r="S3842" s="205" t="s">
        <v>309</v>
      </c>
      <c r="T3842" s="205" t="s">
        <v>309</v>
      </c>
      <c r="U3842" s="226" t="s">
        <v>309</v>
      </c>
      <c r="V3842" s="147" t="s">
        <v>309</v>
      </c>
      <c r="X3842" s="135"/>
      <c r="Y3842" s="135"/>
      <c r="AA3842" s="135"/>
      <c r="AB3842" s="134"/>
      <c r="AC3842" s="135"/>
      <c r="AD3842" s="135"/>
      <c r="AH3842" s="135"/>
      <c r="AI3842" s="135"/>
    </row>
    <row r="3843" spans="1:35" ht="31.5">
      <c r="A3843" s="205">
        <v>3839</v>
      </c>
      <c r="B3843" s="206" t="s">
        <v>12952</v>
      </c>
      <c r="C3843" s="207" t="str">
        <f xml:space="preserve"> _xlfn.CONCAT(小韻資料表[[#This Row],[聲母拼音碼]],小韻資料表[[#This Row],[韻母拼音碼]],小韻資料表[[#This Row],[調號]])</f>
        <v>hap8</v>
      </c>
      <c r="D3843" s="206" t="s">
        <v>1228</v>
      </c>
      <c r="E3843" s="208" t="s">
        <v>1227</v>
      </c>
      <c r="F3843" s="205">
        <v>1</v>
      </c>
      <c r="G3843" s="209" t="s">
        <v>12953</v>
      </c>
      <c r="H3843" s="205">
        <f xml:space="preserve"> LEN(小韻資料表[[#This Row],[小韻字集]])</f>
        <v>17</v>
      </c>
      <c r="I3843" s="205" cm="1">
        <f t="array" ref="I3843" xml:space="preserve"> MATCH(TRUE, ISNUMBER( SEARCH( LEFT(小韻資料表[[#This Row],[切語]],1), 切語上字資料表[切語上字]) ), 0)</f>
        <v>37</v>
      </c>
      <c r="J3843" s="210" t="str" cm="1">
        <f t="array" ref="J3843" xml:space="preserve"> INDEX(切語上字資料表[聲母], 小韻資料表[[#This Row],[上字表識別號]])</f>
        <v>匣</v>
      </c>
      <c r="K3843" s="210" t="str" cm="1">
        <f t="array" ref="K3843" xml:space="preserve"> INDEX(切語上字資料表[聲母拼音碼], 小韻資料表[[#This Row],[上字表識別號]])</f>
        <v>h</v>
      </c>
      <c r="L3843" s="210" t="str" cm="1">
        <f t="array" ref="L3843" xml:space="preserve"> INDEX(切語上字資料表[清濁], 小韻資料表[[#This Row],[上字表識別號]])</f>
        <v>全濁</v>
      </c>
      <c r="M3843" s="223" t="str" cm="1">
        <f t="array" ref="M3843" xml:space="preserve"> INDEX(切語上字資料表[發送收], 小韻資料表[[#This Row],[上字表識別號]])</f>
        <v>送氣</v>
      </c>
      <c r="N3843" s="205" cm="1">
        <f t="array" ref="N3843" xml:space="preserve"> MATCH(TRUE, ISNUMBER( SEARCH( RIGHT(小韻資料表[[#This Row],[切語]],1), 切語下字資料表[切語下字]) ), 0)</f>
        <v>344</v>
      </c>
      <c r="O3843" s="207" t="str" cm="1">
        <f t="array" ref="O3843" xml:space="preserve"> INDEX(切語下字資料表[韻母], 小韻資料表[[#This Row],[下字表識別號]])</f>
        <v>洽開2</v>
      </c>
      <c r="P3843" s="207" t="str" cm="1">
        <f t="array" ref="P3843" xml:space="preserve"> INDEX(切語下字資料表[韻母拼音碼], 小韻資料表[[#This Row],[下字表識別號]])</f>
        <v>ap</v>
      </c>
      <c r="Q3843" s="210" t="str" cm="1">
        <f t="array" ref="Q3843" xml:space="preserve"> INDEX(設定表!$C$19:$C$23, INT( LEFT(小韻資料表[[#This Row],[目次編碼]],1) ))</f>
        <v>入</v>
      </c>
      <c r="R3843" s="210">
        <f xml:space="preserve">  INDEX(設定表!$C$8:$C$15, MATCH( (RIGHT(小韻資料表[[#This Row],[清濁]]) &amp; 小韻資料表[[#This Row],[調]]), 設定表!$B$8:$B$15, 0))</f>
        <v>8</v>
      </c>
      <c r="S3843" s="205" t="s">
        <v>309</v>
      </c>
      <c r="T3843" s="205" t="s">
        <v>309</v>
      </c>
      <c r="U3843" s="226" t="s">
        <v>309</v>
      </c>
      <c r="V3843" s="146" t="s">
        <v>309</v>
      </c>
      <c r="X3843" s="135"/>
      <c r="Y3843" s="135"/>
      <c r="AA3843" s="135"/>
      <c r="AB3843" s="134"/>
      <c r="AC3843" s="135"/>
      <c r="AD3843" s="135"/>
      <c r="AH3843" s="135"/>
      <c r="AI3843" s="135"/>
    </row>
    <row r="3844" spans="1:35" ht="31.5">
      <c r="A3844" s="205">
        <v>3840</v>
      </c>
      <c r="B3844" s="206" t="s">
        <v>12954</v>
      </c>
      <c r="C3844" s="207" t="str">
        <f xml:space="preserve"> _xlfn.CONCAT(小韻資料表[[#This Row],[聲母拼音碼]],小韻資料表[[#This Row],[韻母拼音碼]],小韻資料表[[#This Row],[調號]])</f>
        <v>khap4</v>
      </c>
      <c r="D3844" s="206" t="s">
        <v>12955</v>
      </c>
      <c r="E3844" s="208" t="s">
        <v>1227</v>
      </c>
      <c r="F3844" s="205">
        <v>2</v>
      </c>
      <c r="G3844" s="209" t="s">
        <v>12956</v>
      </c>
      <c r="H3844" s="205">
        <f xml:space="preserve"> LEN(小韻資料表[[#This Row],[小韻字集]])</f>
        <v>13</v>
      </c>
      <c r="I3844" s="205" cm="1">
        <f t="array" ref="I3844" xml:space="preserve"> MATCH(TRUE, ISNUMBER( SEARCH( LEFT(小韻資料表[[#This Row],[切語]],1), 切語上字資料表[切語上字]) ), 0)</f>
        <v>2</v>
      </c>
      <c r="J3844" s="210" t="str" cm="1">
        <f t="array" ref="J3844" xml:space="preserve"> INDEX(切語上字資料表[聲母], 小韻資料表[[#This Row],[上字表識別號]])</f>
        <v>溪</v>
      </c>
      <c r="K3844" s="210" t="str" cm="1">
        <f t="array" ref="K3844" xml:space="preserve"> INDEX(切語上字資料表[聲母拼音碼], 小韻資料表[[#This Row],[上字表識別號]])</f>
        <v>kh</v>
      </c>
      <c r="L3844" s="210" t="str" cm="1">
        <f t="array" ref="L3844" xml:space="preserve"> INDEX(切語上字資料表[清濁], 小韻資料表[[#This Row],[上字表識別號]])</f>
        <v>次清</v>
      </c>
      <c r="M3844" s="223" t="str" cm="1">
        <f t="array" ref="M3844" xml:space="preserve"> INDEX(切語上字資料表[發送收], 小韻資料表[[#This Row],[上字表識別號]])</f>
        <v>送氣</v>
      </c>
      <c r="N3844" s="205" cm="1">
        <f t="array" ref="N3844" xml:space="preserve"> MATCH(TRUE, ISNUMBER( SEARCH( RIGHT(小韻資料表[[#This Row],[切語]],1), 切語下字資料表[切語下字]) ), 0)</f>
        <v>344</v>
      </c>
      <c r="O3844" s="207" t="str" cm="1">
        <f t="array" ref="O3844" xml:space="preserve"> INDEX(切語下字資料表[韻母], 小韻資料表[[#This Row],[下字表識別號]])</f>
        <v>洽開2</v>
      </c>
      <c r="P3844" s="207" t="str" cm="1">
        <f t="array" ref="P3844" xml:space="preserve"> INDEX(切語下字資料表[韻母拼音碼], 小韻資料表[[#This Row],[下字表識別號]])</f>
        <v>ap</v>
      </c>
      <c r="Q3844" s="210" t="str" cm="1">
        <f t="array" ref="Q3844" xml:space="preserve"> INDEX(設定表!$C$19:$C$23, INT( LEFT(小韻資料表[[#This Row],[目次編碼]],1) ))</f>
        <v>入</v>
      </c>
      <c r="R3844" s="210">
        <f xml:space="preserve">  INDEX(設定表!$C$8:$C$15, MATCH( (RIGHT(小韻資料表[[#This Row],[清濁]]) &amp; 小韻資料表[[#This Row],[調]]), 設定表!$B$8:$B$15, 0))</f>
        <v>4</v>
      </c>
      <c r="S3844" s="205" t="s">
        <v>309</v>
      </c>
      <c r="T3844" s="205" t="s">
        <v>309</v>
      </c>
      <c r="U3844" s="226" t="s">
        <v>309</v>
      </c>
      <c r="V3844" s="147" t="s">
        <v>309</v>
      </c>
      <c r="X3844" s="135"/>
      <c r="Y3844" s="135"/>
      <c r="AA3844" s="135"/>
      <c r="AB3844" s="134"/>
      <c r="AC3844" s="135"/>
      <c r="AD3844" s="135"/>
      <c r="AH3844" s="135"/>
      <c r="AI3844" s="135"/>
    </row>
    <row r="3845" spans="1:35" ht="31.5">
      <c r="A3845" s="205">
        <v>3841</v>
      </c>
      <c r="B3845" s="206" t="s">
        <v>12957</v>
      </c>
      <c r="C3845" s="207" t="str">
        <f xml:space="preserve"> _xlfn.CONCAT(小韻資料表[[#This Row],[聲母拼音碼]],小韻資料表[[#This Row],[韻母拼音碼]],小韻資料表[[#This Row],[調號]])</f>
        <v>cap8</v>
      </c>
      <c r="D3845" s="206" t="s">
        <v>12958</v>
      </c>
      <c r="E3845" s="208" t="s">
        <v>1227</v>
      </c>
      <c r="F3845" s="205">
        <v>3</v>
      </c>
      <c r="G3845" s="209" t="s">
        <v>12959</v>
      </c>
      <c r="H3845" s="205">
        <f xml:space="preserve"> LEN(小韻資料表[[#This Row],[小韻字集]])</f>
        <v>8</v>
      </c>
      <c r="I3845" s="205" cm="1">
        <f t="array" ref="I3845" xml:space="preserve"> MATCH(TRUE, ISNUMBER( SEARCH( LEFT(小韻資料表[[#This Row],[切語]],1), 切語上字資料表[切語上字]) ), 0)</f>
        <v>28</v>
      </c>
      <c r="J3845" s="210" t="str" cm="1">
        <f t="array" ref="J3845" xml:space="preserve"> INDEX(切語上字資料表[聲母], 小韻資料表[[#This Row],[上字表識別號]])</f>
        <v>床</v>
      </c>
      <c r="K3845" s="210" t="str" cm="1">
        <f t="array" ref="K3845" xml:space="preserve"> INDEX(切語上字資料表[聲母拼音碼], 小韻資料表[[#This Row],[上字表識別號]])</f>
        <v>c</v>
      </c>
      <c r="L3845" s="210" t="str" cm="1">
        <f t="array" ref="L3845" xml:space="preserve"> INDEX(切語上字資料表[清濁], 小韻資料表[[#This Row],[上字表識別號]])</f>
        <v>全濁</v>
      </c>
      <c r="M3845" s="223" cm="1">
        <f t="array" ref="M3845" xml:space="preserve"> INDEX(切語上字資料表[發送收], 小韻資料表[[#This Row],[上字表識別號]])</f>
        <v>0</v>
      </c>
      <c r="N3845" s="205" cm="1">
        <f t="array" ref="N3845" xml:space="preserve"> MATCH(TRUE, ISNUMBER( SEARCH( RIGHT(小韻資料表[[#This Row],[切語]],1), 切語下字資料表[切語下字]) ), 0)</f>
        <v>344</v>
      </c>
      <c r="O3845" s="207" t="str" cm="1">
        <f t="array" ref="O3845" xml:space="preserve"> INDEX(切語下字資料表[韻母], 小韻資料表[[#This Row],[下字表識別號]])</f>
        <v>洽開2</v>
      </c>
      <c r="P3845" s="207" t="str" cm="1">
        <f t="array" ref="P3845" xml:space="preserve"> INDEX(切語下字資料表[韻母拼音碼], 小韻資料表[[#This Row],[下字表識別號]])</f>
        <v>ap</v>
      </c>
      <c r="Q3845" s="210" t="str" cm="1">
        <f t="array" ref="Q3845" xml:space="preserve"> INDEX(設定表!$C$19:$C$23, INT( LEFT(小韻資料表[[#This Row],[目次編碼]],1) ))</f>
        <v>入</v>
      </c>
      <c r="R3845" s="210">
        <f xml:space="preserve">  INDEX(設定表!$C$8:$C$15, MATCH( (RIGHT(小韻資料表[[#This Row],[清濁]]) &amp; 小韻資料表[[#This Row],[調]]), 設定表!$B$8:$B$15, 0))</f>
        <v>8</v>
      </c>
      <c r="S3845" s="205" t="s">
        <v>309</v>
      </c>
      <c r="T3845" s="205" t="s">
        <v>309</v>
      </c>
      <c r="U3845" s="226" t="s">
        <v>309</v>
      </c>
      <c r="V3845" s="146" t="s">
        <v>309</v>
      </c>
      <c r="X3845" s="135"/>
      <c r="Y3845" s="135"/>
      <c r="AA3845" s="135"/>
      <c r="AB3845" s="134"/>
      <c r="AC3845" s="135"/>
      <c r="AD3845" s="135"/>
      <c r="AH3845" s="135"/>
      <c r="AI3845" s="135"/>
    </row>
    <row r="3846" spans="1:35" ht="31.5">
      <c r="A3846" s="205">
        <v>3842</v>
      </c>
      <c r="B3846" s="206" t="s">
        <v>12960</v>
      </c>
      <c r="C3846" s="207" t="str">
        <f xml:space="preserve"> _xlfn.CONCAT(小韻資料表[[#This Row],[聲母拼音碼]],小韻資料表[[#This Row],[韻母拼音碼]],小韻資料表[[#This Row],[調號]])</f>
        <v>kap4</v>
      </c>
      <c r="D3846" s="206" t="s">
        <v>12961</v>
      </c>
      <c r="E3846" s="208" t="s">
        <v>1227</v>
      </c>
      <c r="F3846" s="205">
        <v>4</v>
      </c>
      <c r="G3846" s="209" t="s">
        <v>12962</v>
      </c>
      <c r="H3846" s="205">
        <f xml:space="preserve"> LEN(小韻資料表[[#This Row],[小韻字集]])</f>
        <v>16</v>
      </c>
      <c r="I3846" s="205" cm="1">
        <f t="array" ref="I3846" xml:space="preserve"> MATCH(TRUE, ISNUMBER( SEARCH( LEFT(小韻資料表[[#This Row],[切語]],1), 切語上字資料表[切語上字]) ), 0)</f>
        <v>1</v>
      </c>
      <c r="J3846" s="210" t="str" cm="1">
        <f t="array" ref="J3846" xml:space="preserve"> INDEX(切語上字資料表[聲母], 小韻資料表[[#This Row],[上字表識別號]])</f>
        <v>見</v>
      </c>
      <c r="K3846" s="210" t="str" cm="1">
        <f t="array" ref="K3846" xml:space="preserve"> INDEX(切語上字資料表[聲母拼音碼], 小韻資料表[[#This Row],[上字表識別號]])</f>
        <v>k</v>
      </c>
      <c r="L3846" s="210" t="str" cm="1">
        <f t="array" ref="L3846" xml:space="preserve"> INDEX(切語上字資料表[清濁], 小韻資料表[[#This Row],[上字表識別號]])</f>
        <v>全清</v>
      </c>
      <c r="M3846" s="223" t="str" cm="1">
        <f t="array" ref="M3846" xml:space="preserve"> INDEX(切語上字資料表[發送收], 小韻資料表[[#This Row],[上字表識別號]])</f>
        <v>發聲</v>
      </c>
      <c r="N3846" s="205" cm="1">
        <f t="array" ref="N3846" xml:space="preserve"> MATCH(TRUE, ISNUMBER( SEARCH( RIGHT(小韻資料表[[#This Row],[切語]],1), 切語下字資料表[切語下字]) ), 0)</f>
        <v>344</v>
      </c>
      <c r="O3846" s="207" t="str" cm="1">
        <f t="array" ref="O3846" xml:space="preserve"> INDEX(切語下字資料表[韻母], 小韻資料表[[#This Row],[下字表識別號]])</f>
        <v>洽開2</v>
      </c>
      <c r="P3846" s="207" t="str" cm="1">
        <f t="array" ref="P3846" xml:space="preserve"> INDEX(切語下字資料表[韻母拼音碼], 小韻資料表[[#This Row],[下字表識別號]])</f>
        <v>ap</v>
      </c>
      <c r="Q3846" s="210" t="str" cm="1">
        <f t="array" ref="Q3846" xml:space="preserve"> INDEX(設定表!$C$19:$C$23, INT( LEFT(小韻資料表[[#This Row],[目次編碼]],1) ))</f>
        <v>入</v>
      </c>
      <c r="R3846" s="210">
        <f xml:space="preserve">  INDEX(設定表!$C$8:$C$15, MATCH( (RIGHT(小韻資料表[[#This Row],[清濁]]) &amp; 小韻資料表[[#This Row],[調]]), 設定表!$B$8:$B$15, 0))</f>
        <v>4</v>
      </c>
      <c r="S3846" s="205" t="s">
        <v>309</v>
      </c>
      <c r="T3846" s="205" t="s">
        <v>309</v>
      </c>
      <c r="U3846" s="226" t="s">
        <v>309</v>
      </c>
      <c r="V3846" s="147" t="s">
        <v>309</v>
      </c>
      <c r="X3846" s="135"/>
      <c r="Y3846" s="135"/>
      <c r="AA3846" s="135"/>
      <c r="AB3846" s="134"/>
      <c r="AC3846" s="135"/>
      <c r="AD3846" s="135"/>
      <c r="AH3846" s="135"/>
      <c r="AI3846" s="135"/>
    </row>
    <row r="3847" spans="1:35" ht="31.5">
      <c r="A3847" s="205">
        <v>3843</v>
      </c>
      <c r="B3847" s="206" t="s">
        <v>12963</v>
      </c>
      <c r="C3847" s="207" t="str">
        <f xml:space="preserve"> _xlfn.CONCAT(小韻資料表[[#This Row],[聲母拼音碼]],小韻資料表[[#This Row],[韻母拼音碼]],小韻資料表[[#This Row],[調號]])</f>
        <v>cap4</v>
      </c>
      <c r="D3847" s="206" t="s">
        <v>12964</v>
      </c>
      <c r="E3847" s="208" t="s">
        <v>1227</v>
      </c>
      <c r="F3847" s="205">
        <v>5</v>
      </c>
      <c r="G3847" s="209" t="s">
        <v>12965</v>
      </c>
      <c r="H3847" s="205">
        <f xml:space="preserve"> LEN(小韻資料表[[#This Row],[小韻字集]])</f>
        <v>7</v>
      </c>
      <c r="I3847" s="205" cm="1">
        <f t="array" ref="I3847" xml:space="preserve"> MATCH(TRUE, ISNUMBER( SEARCH( LEFT(小韻資料表[[#This Row],[切語]],1), 切語上字資料表[切語上字]) ), 0)</f>
        <v>26</v>
      </c>
      <c r="J3847" s="210" t="str" cm="1">
        <f t="array" ref="J3847" xml:space="preserve"> INDEX(切語上字資料表[聲母], 小韻資料表[[#This Row],[上字表識別號]])</f>
        <v>莊</v>
      </c>
      <c r="K3847" s="210" t="str" cm="1">
        <f t="array" ref="K3847" xml:space="preserve"> INDEX(切語上字資料表[聲母拼音碼], 小韻資料表[[#This Row],[上字表識別號]])</f>
        <v>c</v>
      </c>
      <c r="L3847" s="210" t="str" cm="1">
        <f t="array" ref="L3847" xml:space="preserve"> INDEX(切語上字資料表[清濁], 小韻資料表[[#This Row],[上字表識別號]])</f>
        <v>全清</v>
      </c>
      <c r="M3847" s="223" t="str" cm="1">
        <f t="array" ref="M3847" xml:space="preserve"> INDEX(切語上字資料表[發送收], 小韻資料表[[#This Row],[上字表識別號]])</f>
        <v>發聲</v>
      </c>
      <c r="N3847" s="205" cm="1">
        <f t="array" ref="N3847" xml:space="preserve"> MATCH(TRUE, ISNUMBER( SEARCH( RIGHT(小韻資料表[[#This Row],[切語]],1), 切語下字資料表[切語下字]) ), 0)</f>
        <v>344</v>
      </c>
      <c r="O3847" s="207" t="str" cm="1">
        <f t="array" ref="O3847" xml:space="preserve"> INDEX(切語下字資料表[韻母], 小韻資料表[[#This Row],[下字表識別號]])</f>
        <v>洽開2</v>
      </c>
      <c r="P3847" s="207" t="str" cm="1">
        <f t="array" ref="P3847" xml:space="preserve"> INDEX(切語下字資料表[韻母拼音碼], 小韻資料表[[#This Row],[下字表識別號]])</f>
        <v>ap</v>
      </c>
      <c r="Q3847" s="210" t="str" cm="1">
        <f t="array" ref="Q3847" xml:space="preserve"> INDEX(設定表!$C$19:$C$23, INT( LEFT(小韻資料表[[#This Row],[目次編碼]],1) ))</f>
        <v>入</v>
      </c>
      <c r="R3847" s="210">
        <f xml:space="preserve">  INDEX(設定表!$C$8:$C$15, MATCH( (RIGHT(小韻資料表[[#This Row],[清濁]]) &amp; 小韻資料表[[#This Row],[調]]), 設定表!$B$8:$B$15, 0))</f>
        <v>4</v>
      </c>
      <c r="S3847" s="205" t="s">
        <v>309</v>
      </c>
      <c r="T3847" s="205" t="s">
        <v>309</v>
      </c>
      <c r="U3847" s="226" t="s">
        <v>309</v>
      </c>
      <c r="V3847" s="146" t="s">
        <v>309</v>
      </c>
      <c r="X3847" s="135"/>
      <c r="Y3847" s="135"/>
      <c r="AA3847" s="135"/>
      <c r="AB3847" s="134"/>
      <c r="AC3847" s="135"/>
      <c r="AD3847" s="135"/>
      <c r="AH3847" s="135"/>
      <c r="AI3847" s="135"/>
    </row>
    <row r="3848" spans="1:35" ht="31.5">
      <c r="A3848" s="205">
        <v>3844</v>
      </c>
      <c r="B3848" s="206" t="s">
        <v>12966</v>
      </c>
      <c r="C3848" s="207" t="str">
        <f xml:space="preserve"> _xlfn.CONCAT(小韻資料表[[#This Row],[聲母拼音碼]],小韻資料表[[#This Row],[韻母拼音碼]],小韻資料表[[#This Row],[調號]])</f>
        <v>chap4</v>
      </c>
      <c r="D3848" s="206" t="s">
        <v>12967</v>
      </c>
      <c r="E3848" s="208" t="s">
        <v>1227</v>
      </c>
      <c r="F3848" s="205">
        <v>6</v>
      </c>
      <c r="G3848" s="209" t="s">
        <v>12968</v>
      </c>
      <c r="H3848" s="205">
        <f xml:space="preserve"> LEN(小韻資料表[[#This Row],[小韻字集]])</f>
        <v>11</v>
      </c>
      <c r="I3848" s="205" cm="1">
        <f t="array" ref="I3848" xml:space="preserve"> MATCH(TRUE, ISNUMBER( SEARCH( LEFT(小韻資料表[[#This Row],[切語]],1), 切語上字資料表[切語上字]) ), 0)</f>
        <v>27</v>
      </c>
      <c r="J3848" s="210" t="str" cm="1">
        <f t="array" ref="J3848" xml:space="preserve"> INDEX(切語上字資料表[聲母], 小韻資料表[[#This Row],[上字表識別號]])</f>
        <v>初</v>
      </c>
      <c r="K3848" s="210" t="str" cm="1">
        <f t="array" ref="K3848" xml:space="preserve"> INDEX(切語上字資料表[聲母拼音碼], 小韻資料表[[#This Row],[上字表識別號]])</f>
        <v>ch</v>
      </c>
      <c r="L3848" s="210" t="str" cm="1">
        <f t="array" ref="L3848" xml:space="preserve"> INDEX(切語上字資料表[清濁], 小韻資料表[[#This Row],[上字表識別號]])</f>
        <v>次清</v>
      </c>
      <c r="M3848" s="223" t="str" cm="1">
        <f t="array" ref="M3848" xml:space="preserve"> INDEX(切語上字資料表[發送收], 小韻資料表[[#This Row],[上字表識別號]])</f>
        <v>送氣</v>
      </c>
      <c r="N3848" s="205" cm="1">
        <f t="array" ref="N3848" xml:space="preserve"> MATCH(TRUE, ISNUMBER( SEARCH( RIGHT(小韻資料表[[#This Row],[切語]],1), 切語下字資料表[切語下字]) ), 0)</f>
        <v>344</v>
      </c>
      <c r="O3848" s="207" t="str" cm="1">
        <f t="array" ref="O3848" xml:space="preserve"> INDEX(切語下字資料表[韻母], 小韻資料表[[#This Row],[下字表識別號]])</f>
        <v>洽開2</v>
      </c>
      <c r="P3848" s="207" t="str" cm="1">
        <f t="array" ref="P3848" xml:space="preserve"> INDEX(切語下字資料表[韻母拼音碼], 小韻資料表[[#This Row],[下字表識別號]])</f>
        <v>ap</v>
      </c>
      <c r="Q3848" s="210" t="str" cm="1">
        <f t="array" ref="Q3848" xml:space="preserve"> INDEX(設定表!$C$19:$C$23, INT( LEFT(小韻資料表[[#This Row],[目次編碼]],1) ))</f>
        <v>入</v>
      </c>
      <c r="R3848" s="210">
        <f xml:space="preserve">  INDEX(設定表!$C$8:$C$15, MATCH( (RIGHT(小韻資料表[[#This Row],[清濁]]) &amp; 小韻資料表[[#This Row],[調]]), 設定表!$B$8:$B$15, 0))</f>
        <v>4</v>
      </c>
      <c r="S3848" s="205" t="s">
        <v>309</v>
      </c>
      <c r="T3848" s="205" t="s">
        <v>309</v>
      </c>
      <c r="U3848" s="226" t="s">
        <v>309</v>
      </c>
      <c r="V3848" s="147" t="s">
        <v>309</v>
      </c>
      <c r="X3848" s="135"/>
      <c r="Y3848" s="135"/>
      <c r="AA3848" s="135"/>
      <c r="AB3848" s="134"/>
      <c r="AC3848" s="135"/>
      <c r="AD3848" s="135"/>
      <c r="AH3848" s="135"/>
      <c r="AI3848" s="135"/>
    </row>
    <row r="3849" spans="1:35" ht="31.5">
      <c r="A3849" s="205">
        <v>3845</v>
      </c>
      <c r="B3849" s="206" t="s">
        <v>12969</v>
      </c>
      <c r="C3849" s="207" t="str">
        <f xml:space="preserve"> _xlfn.CONCAT(小韻資料表[[#This Row],[聲母拼音碼]],小韻資料表[[#This Row],[韻母拼音碼]],小韻資料表[[#This Row],[調號]])</f>
        <v>nap8</v>
      </c>
      <c r="D3849" s="206" t="s">
        <v>12970</v>
      </c>
      <c r="E3849" s="208" t="s">
        <v>1227</v>
      </c>
      <c r="F3849" s="205">
        <v>7</v>
      </c>
      <c r="G3849" s="209" t="s">
        <v>12971</v>
      </c>
      <c r="H3849" s="205">
        <f xml:space="preserve"> LEN(小韻資料表[[#This Row],[小韻字集]])</f>
        <v>5</v>
      </c>
      <c r="I3849" s="205" cm="1">
        <f t="array" ref="I3849" xml:space="preserve"> MATCH(TRUE, ISNUMBER( SEARCH( LEFT(小韻資料表[[#This Row],[切語]],1), 切語上字資料表[切語上字]) ), 0)</f>
        <v>12</v>
      </c>
      <c r="J3849" s="210" t="str" cm="1">
        <f t="array" ref="J3849" xml:space="preserve"> INDEX(切語上字資料表[聲母], 小韻資料表[[#This Row],[上字表識別號]])</f>
        <v>娘</v>
      </c>
      <c r="K3849" s="210" t="str" cm="1">
        <f t="array" ref="K3849" xml:space="preserve"> INDEX(切語上字資料表[聲母拼音碼], 小韻資料表[[#This Row],[上字表識別號]])</f>
        <v>n</v>
      </c>
      <c r="L3849" s="210" t="str" cm="1">
        <f t="array" ref="L3849" xml:space="preserve"> INDEX(切語上字資料表[清濁], 小韻資料表[[#This Row],[上字表識別號]])</f>
        <v>次濁</v>
      </c>
      <c r="M3849" s="223" t="str" cm="1">
        <f t="array" ref="M3849" xml:space="preserve"> INDEX(切語上字資料表[發送收], 小韻資料表[[#This Row],[上字表識別號]])</f>
        <v>收聲</v>
      </c>
      <c r="N3849" s="205" cm="1">
        <f t="array" ref="N3849" xml:space="preserve"> MATCH(TRUE, ISNUMBER( SEARCH( RIGHT(小韻資料表[[#This Row],[切語]],1), 切語下字資料表[切語下字]) ), 0)</f>
        <v>344</v>
      </c>
      <c r="O3849" s="207" t="str" cm="1">
        <f t="array" ref="O3849" xml:space="preserve"> INDEX(切語下字資料表[韻母], 小韻資料表[[#This Row],[下字表識別號]])</f>
        <v>洽開2</v>
      </c>
      <c r="P3849" s="207" t="str" cm="1">
        <f t="array" ref="P3849" xml:space="preserve"> INDEX(切語下字資料表[韻母拼音碼], 小韻資料表[[#This Row],[下字表識別號]])</f>
        <v>ap</v>
      </c>
      <c r="Q3849" s="210" t="str" cm="1">
        <f t="array" ref="Q3849" xml:space="preserve"> INDEX(設定表!$C$19:$C$23, INT( LEFT(小韻資料表[[#This Row],[目次編碼]],1) ))</f>
        <v>入</v>
      </c>
      <c r="R3849" s="210">
        <f xml:space="preserve">  INDEX(設定表!$C$8:$C$15, MATCH( (RIGHT(小韻資料表[[#This Row],[清濁]]) &amp; 小韻資料表[[#This Row],[調]]), 設定表!$B$8:$B$15, 0))</f>
        <v>8</v>
      </c>
      <c r="S3849" s="205" t="s">
        <v>309</v>
      </c>
      <c r="T3849" s="205" t="s">
        <v>309</v>
      </c>
      <c r="U3849" s="226" t="s">
        <v>309</v>
      </c>
      <c r="V3849" s="146" t="s">
        <v>309</v>
      </c>
      <c r="X3849" s="135"/>
      <c r="Y3849" s="135"/>
      <c r="AA3849" s="135"/>
      <c r="AB3849" s="134"/>
      <c r="AC3849" s="135"/>
      <c r="AD3849" s="135"/>
      <c r="AH3849" s="135"/>
      <c r="AI3849" s="135"/>
    </row>
    <row r="3850" spans="1:35" ht="31.5">
      <c r="A3850" s="205">
        <v>3846</v>
      </c>
      <c r="B3850" s="206" t="s">
        <v>12972</v>
      </c>
      <c r="C3850" s="207" t="str">
        <f xml:space="preserve"> _xlfn.CONCAT(小韻資料表[[#This Row],[聲母拼音碼]],小韻資料表[[#This Row],[韻母拼音碼]],小韻資料表[[#This Row],[調號]])</f>
        <v>hap4</v>
      </c>
      <c r="D3850" s="206" t="s">
        <v>12973</v>
      </c>
      <c r="E3850" s="208" t="s">
        <v>1227</v>
      </c>
      <c r="F3850" s="205">
        <v>8</v>
      </c>
      <c r="G3850" s="209" t="s">
        <v>12974</v>
      </c>
      <c r="H3850" s="205">
        <f xml:space="preserve"> LEN(小韻資料表[[#This Row],[小韻字集]])</f>
        <v>4</v>
      </c>
      <c r="I3850" s="205" cm="1">
        <f t="array" ref="I3850" xml:space="preserve"> MATCH(TRUE, ISNUMBER( SEARCH( LEFT(小韻資料表[[#This Row],[切語]],1), 切語上字資料表[切語上字]) ), 0)</f>
        <v>36</v>
      </c>
      <c r="J3850" s="210" t="str" cm="1">
        <f t="array" ref="J3850" xml:space="preserve"> INDEX(切語上字資料表[聲母], 小韻資料表[[#This Row],[上字表識別號]])</f>
        <v>曉</v>
      </c>
      <c r="K3850" s="210" t="str" cm="1">
        <f t="array" ref="K3850" xml:space="preserve"> INDEX(切語上字資料表[聲母拼音碼], 小韻資料表[[#This Row],[上字表識別號]])</f>
        <v>h</v>
      </c>
      <c r="L3850" s="210" t="str" cm="1">
        <f t="array" ref="L3850" xml:space="preserve"> INDEX(切語上字資料表[清濁], 小韻資料表[[#This Row],[上字表識別號]])</f>
        <v>次清</v>
      </c>
      <c r="M3850" s="223" t="str" cm="1">
        <f t="array" ref="M3850" xml:space="preserve"> INDEX(切語上字資料表[發送收], 小韻資料表[[#This Row],[上字表識別號]])</f>
        <v>送氣</v>
      </c>
      <c r="N3850" s="205" cm="1">
        <f t="array" ref="N3850" xml:space="preserve"> MATCH(TRUE, ISNUMBER( SEARCH( RIGHT(小韻資料表[[#This Row],[切語]],1), 切語下字資料表[切語下字]) ), 0)</f>
        <v>344</v>
      </c>
      <c r="O3850" s="207" t="str" cm="1">
        <f t="array" ref="O3850" xml:space="preserve"> INDEX(切語下字資料表[韻母], 小韻資料表[[#This Row],[下字表識別號]])</f>
        <v>洽開2</v>
      </c>
      <c r="P3850" s="207" t="str" cm="1">
        <f t="array" ref="P3850" xml:space="preserve"> INDEX(切語下字資料表[韻母拼音碼], 小韻資料表[[#This Row],[下字表識別號]])</f>
        <v>ap</v>
      </c>
      <c r="Q3850" s="210" t="str" cm="1">
        <f t="array" ref="Q3850" xml:space="preserve"> INDEX(設定表!$C$19:$C$23, INT( LEFT(小韻資料表[[#This Row],[目次編碼]],1) ))</f>
        <v>入</v>
      </c>
      <c r="R3850" s="210">
        <f xml:space="preserve">  INDEX(設定表!$C$8:$C$15, MATCH( (RIGHT(小韻資料表[[#This Row],[清濁]]) &amp; 小韻資料表[[#This Row],[調]]), 設定表!$B$8:$B$15, 0))</f>
        <v>4</v>
      </c>
      <c r="S3850" s="205" t="s">
        <v>309</v>
      </c>
      <c r="T3850" s="205" t="s">
        <v>309</v>
      </c>
      <c r="U3850" s="226" t="s">
        <v>309</v>
      </c>
      <c r="V3850" s="147" t="s">
        <v>309</v>
      </c>
      <c r="X3850" s="135"/>
      <c r="Y3850" s="135"/>
      <c r="AA3850" s="135"/>
      <c r="AB3850" s="134"/>
      <c r="AC3850" s="135"/>
      <c r="AD3850" s="135"/>
      <c r="AH3850" s="135"/>
      <c r="AI3850" s="135"/>
    </row>
    <row r="3851" spans="1:35" ht="31.5">
      <c r="A3851" s="205">
        <v>3847</v>
      </c>
      <c r="B3851" s="206" t="s">
        <v>12975</v>
      </c>
      <c r="C3851" s="207" t="str">
        <f xml:space="preserve"> _xlfn.CONCAT(小韻資料表[[#This Row],[聲母拼音碼]],小韻資料表[[#This Row],[韻母拼音碼]],小韻資料表[[#This Row],[調號]])</f>
        <v>sap4</v>
      </c>
      <c r="D3851" s="206" t="s">
        <v>12976</v>
      </c>
      <c r="E3851" s="208" t="s">
        <v>1227</v>
      </c>
      <c r="F3851" s="205">
        <v>9</v>
      </c>
      <c r="G3851" s="209" t="s">
        <v>12977</v>
      </c>
      <c r="H3851" s="205">
        <f xml:space="preserve"> LEN(小韻資料表[[#This Row],[小韻字集]])</f>
        <v>8</v>
      </c>
      <c r="I3851" s="205" cm="1">
        <f t="array" ref="I3851" xml:space="preserve"> MATCH(TRUE, ISNUMBER( SEARCH( LEFT(小韻資料表[[#This Row],[切語]],1), 切語上字資料表[切語上字]) ), 0)</f>
        <v>29</v>
      </c>
      <c r="J3851" s="210" t="str" cm="1">
        <f t="array" ref="J3851" xml:space="preserve"> INDEX(切語上字資料表[聲母], 小韻資料表[[#This Row],[上字表識別號]])</f>
        <v>疏</v>
      </c>
      <c r="K3851" s="210" t="str" cm="1">
        <f t="array" ref="K3851" xml:space="preserve"> INDEX(切語上字資料表[聲母拼音碼], 小韻資料表[[#This Row],[上字表識別號]])</f>
        <v>s</v>
      </c>
      <c r="L3851" s="210" t="str" cm="1">
        <f t="array" ref="L3851" xml:space="preserve"> INDEX(切語上字資料表[清濁], 小韻資料表[[#This Row],[上字表識別號]])</f>
        <v>全清</v>
      </c>
      <c r="M3851" s="223" t="str" cm="1">
        <f t="array" ref="M3851" xml:space="preserve"> INDEX(切語上字資料表[發送收], 小韻資料表[[#This Row],[上字表識別號]])</f>
        <v>發聲</v>
      </c>
      <c r="N3851" s="205" cm="1">
        <f t="array" ref="N3851" xml:space="preserve"> MATCH(TRUE, ISNUMBER( SEARCH( RIGHT(小韻資料表[[#This Row],[切語]],1), 切語下字資料表[切語下字]) ), 0)</f>
        <v>344</v>
      </c>
      <c r="O3851" s="207" t="str" cm="1">
        <f t="array" ref="O3851" xml:space="preserve"> INDEX(切語下字資料表[韻母], 小韻資料表[[#This Row],[下字表識別號]])</f>
        <v>洽開2</v>
      </c>
      <c r="P3851" s="207" t="str" cm="1">
        <f t="array" ref="P3851" xml:space="preserve"> INDEX(切語下字資料表[韻母拼音碼], 小韻資料表[[#This Row],[下字表識別號]])</f>
        <v>ap</v>
      </c>
      <c r="Q3851" s="210" t="str" cm="1">
        <f t="array" ref="Q3851" xml:space="preserve"> INDEX(設定表!$C$19:$C$23, INT( LEFT(小韻資料表[[#This Row],[目次編碼]],1) ))</f>
        <v>入</v>
      </c>
      <c r="R3851" s="210">
        <f xml:space="preserve">  INDEX(設定表!$C$8:$C$15, MATCH( (RIGHT(小韻資料表[[#This Row],[清濁]]) &amp; 小韻資料表[[#This Row],[調]]), 設定表!$B$8:$B$15, 0))</f>
        <v>4</v>
      </c>
      <c r="S3851" s="205" t="s">
        <v>309</v>
      </c>
      <c r="T3851" s="205" t="s">
        <v>309</v>
      </c>
      <c r="U3851" s="226" t="s">
        <v>309</v>
      </c>
      <c r="V3851" s="146" t="s">
        <v>309</v>
      </c>
      <c r="X3851" s="135"/>
      <c r="Y3851" s="135"/>
      <c r="AA3851" s="135"/>
      <c r="AB3851" s="134"/>
      <c r="AC3851" s="135"/>
      <c r="AD3851" s="135"/>
      <c r="AH3851" s="135"/>
      <c r="AI3851" s="135"/>
    </row>
    <row r="3852" spans="1:35" ht="31.5">
      <c r="A3852" s="205">
        <v>3848</v>
      </c>
      <c r="B3852" s="206" t="s">
        <v>12978</v>
      </c>
      <c r="C3852" s="207" t="str">
        <f xml:space="preserve"> _xlfn.CONCAT(小韻資料表[[#This Row],[聲母拼音碼]],小韻資料表[[#This Row],[韻母拼音碼]],小韻資料表[[#This Row],[調號]])</f>
        <v>tap4</v>
      </c>
      <c r="D3852" s="206" t="s">
        <v>12979</v>
      </c>
      <c r="E3852" s="208" t="s">
        <v>1227</v>
      </c>
      <c r="F3852" s="205">
        <v>10</v>
      </c>
      <c r="G3852" s="209" t="s">
        <v>12980</v>
      </c>
      <c r="H3852" s="205">
        <f xml:space="preserve"> LEN(小韻資料表[[#This Row],[小韻字集]])</f>
        <v>5</v>
      </c>
      <c r="I3852" s="205" cm="1">
        <f t="array" ref="I3852" xml:space="preserve"> MATCH(TRUE, ISNUMBER( SEARCH( LEFT(小韻資料表[[#This Row],[切語]],1), 切語上字資料表[切語上字]) ), 0)</f>
        <v>9</v>
      </c>
      <c r="J3852" s="210" t="str" cm="1">
        <f t="array" ref="J3852" xml:space="preserve"> INDEX(切語上字資料表[聲母], 小韻資料表[[#This Row],[上字表識別號]])</f>
        <v>知</v>
      </c>
      <c r="K3852" s="210" t="str" cm="1">
        <f t="array" ref="K3852" xml:space="preserve"> INDEX(切語上字資料表[聲母拼音碼], 小韻資料表[[#This Row],[上字表識別號]])</f>
        <v>t</v>
      </c>
      <c r="L3852" s="210" t="str" cm="1">
        <f t="array" ref="L3852" xml:space="preserve"> INDEX(切語上字資料表[清濁], 小韻資料表[[#This Row],[上字表識別號]])</f>
        <v>全清</v>
      </c>
      <c r="M3852" s="223" t="str" cm="1">
        <f t="array" ref="M3852" xml:space="preserve"> INDEX(切語上字資料表[發送收], 小韻資料表[[#This Row],[上字表識別號]])</f>
        <v>發聲</v>
      </c>
      <c r="N3852" s="205" cm="1">
        <f t="array" ref="N3852" xml:space="preserve"> MATCH(TRUE, ISNUMBER( SEARCH( RIGHT(小韻資料表[[#This Row],[切語]],1), 切語下字資料表[切語下字]) ), 0)</f>
        <v>344</v>
      </c>
      <c r="O3852" s="207" t="str" cm="1">
        <f t="array" ref="O3852" xml:space="preserve"> INDEX(切語下字資料表[韻母], 小韻資料表[[#This Row],[下字表識別號]])</f>
        <v>洽開2</v>
      </c>
      <c r="P3852" s="207" t="str" cm="1">
        <f t="array" ref="P3852" xml:space="preserve"> INDEX(切語下字資料表[韻母拼音碼], 小韻資料表[[#This Row],[下字表識別號]])</f>
        <v>ap</v>
      </c>
      <c r="Q3852" s="210" t="str" cm="1">
        <f t="array" ref="Q3852" xml:space="preserve"> INDEX(設定表!$C$19:$C$23, INT( LEFT(小韻資料表[[#This Row],[目次編碼]],1) ))</f>
        <v>入</v>
      </c>
      <c r="R3852" s="210">
        <f xml:space="preserve">  INDEX(設定表!$C$8:$C$15, MATCH( (RIGHT(小韻資料表[[#This Row],[清濁]]) &amp; 小韻資料表[[#This Row],[調]]), 設定表!$B$8:$B$15, 0))</f>
        <v>4</v>
      </c>
      <c r="S3852" s="205" t="s">
        <v>309</v>
      </c>
      <c r="T3852" s="205" t="s">
        <v>309</v>
      </c>
      <c r="U3852" s="226" t="s">
        <v>309</v>
      </c>
      <c r="V3852" s="147" t="s">
        <v>309</v>
      </c>
      <c r="X3852" s="135"/>
      <c r="Y3852" s="135"/>
      <c r="AA3852" s="135"/>
      <c r="AB3852" s="134"/>
      <c r="AC3852" s="135"/>
      <c r="AD3852" s="135"/>
      <c r="AH3852" s="135"/>
      <c r="AI3852" s="135"/>
    </row>
    <row r="3853" spans="1:35" ht="31.5">
      <c r="A3853" s="205">
        <v>3849</v>
      </c>
      <c r="B3853" s="206" t="s">
        <v>12981</v>
      </c>
      <c r="C3853" s="207" t="str">
        <f xml:space="preserve"> _xlfn.CONCAT(小韻資料表[[#This Row],[聲母拼音碼]],小韻資料表[[#This Row],[韻母拼音碼]],小韻資料表[[#This Row],[調號]])</f>
        <v>Øap4</v>
      </c>
      <c r="D3853" s="206" t="s">
        <v>12982</v>
      </c>
      <c r="E3853" s="208" t="s">
        <v>1227</v>
      </c>
      <c r="F3853" s="205">
        <v>11</v>
      </c>
      <c r="G3853" s="209" t="s">
        <v>12983</v>
      </c>
      <c r="H3853" s="205">
        <f xml:space="preserve"> LEN(小韻資料表[[#This Row],[小韻字集]])</f>
        <v>5</v>
      </c>
      <c r="I3853" s="205" cm="1">
        <f t="array" ref="I3853" xml:space="preserve"> MATCH(TRUE, ISNUMBER( SEARCH( LEFT(小韻資料表[[#This Row],[切語]],1), 切語上字資料表[切語上字]) ), 0)</f>
        <v>35</v>
      </c>
      <c r="J3853" s="210" t="str" cm="1">
        <f t="array" ref="J3853" xml:space="preserve"> INDEX(切語上字資料表[聲母], 小韻資料表[[#This Row],[上字表識別號]])</f>
        <v>影</v>
      </c>
      <c r="K3853" s="210" t="str" cm="1">
        <f t="array" ref="K3853" xml:space="preserve"> INDEX(切語上字資料表[聲母拼音碼], 小韻資料表[[#This Row],[上字表識別號]])</f>
        <v>Ø</v>
      </c>
      <c r="L3853" s="210" t="str" cm="1">
        <f t="array" ref="L3853" xml:space="preserve"> INDEX(切語上字資料表[清濁], 小韻資料表[[#This Row],[上字表識別號]])</f>
        <v>全清</v>
      </c>
      <c r="M3853" s="223" t="str" cm="1">
        <f t="array" ref="M3853" xml:space="preserve"> INDEX(切語上字資料表[發送收], 小韻資料表[[#This Row],[上字表識別號]])</f>
        <v>發聲</v>
      </c>
      <c r="N3853" s="205" cm="1">
        <f t="array" ref="N3853" xml:space="preserve"> MATCH(TRUE, ISNUMBER( SEARCH( RIGHT(小韻資料表[[#This Row],[切語]],1), 切語下字資料表[切語下字]) ), 0)</f>
        <v>344</v>
      </c>
      <c r="O3853" s="207" t="str" cm="1">
        <f t="array" ref="O3853" xml:space="preserve"> INDEX(切語下字資料表[韻母], 小韻資料表[[#This Row],[下字表識別號]])</f>
        <v>洽開2</v>
      </c>
      <c r="P3853" s="207" t="str" cm="1">
        <f t="array" ref="P3853" xml:space="preserve"> INDEX(切語下字資料表[韻母拼音碼], 小韻資料表[[#This Row],[下字表識別號]])</f>
        <v>ap</v>
      </c>
      <c r="Q3853" s="210" t="str" cm="1">
        <f t="array" ref="Q3853" xml:space="preserve"> INDEX(設定表!$C$19:$C$23, INT( LEFT(小韻資料表[[#This Row],[目次編碼]],1) ))</f>
        <v>入</v>
      </c>
      <c r="R3853" s="210">
        <f xml:space="preserve">  INDEX(設定表!$C$8:$C$15, MATCH( (RIGHT(小韻資料表[[#This Row],[清濁]]) &amp; 小韻資料表[[#This Row],[調]]), 設定表!$B$8:$B$15, 0))</f>
        <v>4</v>
      </c>
      <c r="S3853" s="205" t="s">
        <v>309</v>
      </c>
      <c r="T3853" s="205" t="s">
        <v>309</v>
      </c>
      <c r="U3853" s="226" t="s">
        <v>309</v>
      </c>
      <c r="V3853" s="146" t="s">
        <v>309</v>
      </c>
      <c r="X3853" s="135"/>
      <c r="Y3853" s="135"/>
      <c r="AA3853" s="135"/>
      <c r="AB3853" s="134"/>
      <c r="AC3853" s="135"/>
      <c r="AD3853" s="135"/>
      <c r="AH3853" s="135"/>
      <c r="AI3853" s="135"/>
    </row>
    <row r="3854" spans="1:35" ht="31.5">
      <c r="A3854" s="205">
        <v>3850</v>
      </c>
      <c r="B3854" s="206" t="s">
        <v>12984</v>
      </c>
      <c r="C3854" s="207" t="str">
        <f xml:space="preserve"> _xlfn.CONCAT(小韻資料表[[#This Row],[聲母拼音碼]],小韻資料表[[#This Row],[韻母拼音碼]],小韻資料表[[#This Row],[調號]])</f>
        <v>gap8</v>
      </c>
      <c r="D3854" s="206" t="s">
        <v>7358</v>
      </c>
      <c r="E3854" s="208" t="s">
        <v>1227</v>
      </c>
      <c r="F3854" s="205">
        <v>12</v>
      </c>
      <c r="G3854" s="209" t="s">
        <v>7358</v>
      </c>
      <c r="H3854" s="205">
        <f xml:space="preserve"> LEN(小韻資料表[[#This Row],[小韻字集]])</f>
        <v>1</v>
      </c>
      <c r="I3854" s="205" cm="1">
        <f t="array" ref="I3854" xml:space="preserve"> MATCH(TRUE, ISNUMBER( SEARCH( LEFT(小韻資料表[[#This Row],[切語]],1), 切語上字資料表[切語上字]) ), 0)</f>
        <v>4</v>
      </c>
      <c r="J3854" s="210" t="str" cm="1">
        <f t="array" ref="J3854" xml:space="preserve"> INDEX(切語上字資料表[聲母], 小韻資料表[[#This Row],[上字表識別號]])</f>
        <v>疑</v>
      </c>
      <c r="K3854" s="210" t="str" cm="1">
        <f t="array" ref="K3854" xml:space="preserve"> INDEX(切語上字資料表[聲母拼音碼], 小韻資料表[[#This Row],[上字表識別號]])</f>
        <v>g</v>
      </c>
      <c r="L3854" s="210" t="str" cm="1">
        <f t="array" ref="L3854" xml:space="preserve"> INDEX(切語上字資料表[清濁], 小韻資料表[[#This Row],[上字表識別號]])</f>
        <v>次濁</v>
      </c>
      <c r="M3854" s="223" t="str" cm="1">
        <f t="array" ref="M3854" xml:space="preserve"> INDEX(切語上字資料表[發送收], 小韻資料表[[#This Row],[上字表識別號]])</f>
        <v>收聲</v>
      </c>
      <c r="N3854" s="205" cm="1">
        <f t="array" ref="N3854" xml:space="preserve"> MATCH(TRUE, ISNUMBER( SEARCH( RIGHT(小韻資料表[[#This Row],[切語]],1), 切語下字資料表[切語下字]) ), 0)</f>
        <v>344</v>
      </c>
      <c r="O3854" s="207" t="str" cm="1">
        <f t="array" ref="O3854" xml:space="preserve"> INDEX(切語下字資料表[韻母], 小韻資料表[[#This Row],[下字表識別號]])</f>
        <v>洽開2</v>
      </c>
      <c r="P3854" s="207" t="str" cm="1">
        <f t="array" ref="P3854" xml:space="preserve"> INDEX(切語下字資料表[韻母拼音碼], 小韻資料表[[#This Row],[下字表識別號]])</f>
        <v>ap</v>
      </c>
      <c r="Q3854" s="210" t="str" cm="1">
        <f t="array" ref="Q3854" xml:space="preserve"> INDEX(設定表!$C$19:$C$23, INT( LEFT(小韻資料表[[#This Row],[目次編碼]],1) ))</f>
        <v>入</v>
      </c>
      <c r="R3854" s="210">
        <f xml:space="preserve">  INDEX(設定表!$C$8:$C$15, MATCH( (RIGHT(小韻資料表[[#This Row],[清濁]]) &amp; 小韻資料表[[#This Row],[調]]), 設定表!$B$8:$B$15, 0))</f>
        <v>8</v>
      </c>
      <c r="S3854" s="205" t="s">
        <v>309</v>
      </c>
      <c r="T3854" s="205" t="s">
        <v>309</v>
      </c>
      <c r="U3854" s="226" t="s">
        <v>309</v>
      </c>
      <c r="V3854" s="147" t="s">
        <v>309</v>
      </c>
      <c r="X3854" s="135"/>
      <c r="Y3854" s="135"/>
      <c r="AA3854" s="135"/>
      <c r="AB3854" s="134"/>
      <c r="AC3854" s="135"/>
      <c r="AD3854" s="135"/>
      <c r="AH3854" s="135"/>
      <c r="AI3854" s="135"/>
    </row>
    <row r="3855" spans="1:35" ht="31.5">
      <c r="A3855" s="205">
        <v>3851</v>
      </c>
      <c r="B3855" s="206" t="s">
        <v>12985</v>
      </c>
      <c r="C3855" s="207" t="str">
        <f xml:space="preserve"> _xlfn.CONCAT(小韻資料表[[#This Row],[聲母拼音碼]],小韻資料表[[#This Row],[韻母拼音碼]],小韻資料表[[#This Row],[調號]])</f>
        <v>thap4</v>
      </c>
      <c r="D3855" s="206" t="s">
        <v>12986</v>
      </c>
      <c r="E3855" s="208" t="s">
        <v>1227</v>
      </c>
      <c r="F3855" s="205">
        <v>13</v>
      </c>
      <c r="G3855" s="209" t="s">
        <v>12986</v>
      </c>
      <c r="H3855" s="205">
        <f xml:space="preserve"> LEN(小韻資料表[[#This Row],[小韻字集]])</f>
        <v>2</v>
      </c>
      <c r="I3855" s="205" cm="1">
        <f t="array" ref="I3855" xml:space="preserve"> MATCH(TRUE, ISNUMBER( SEARCH( LEFT(小韻資料表[[#This Row],[切語]],1), 切語上字資料表[切語上字]) ), 0)</f>
        <v>10</v>
      </c>
      <c r="J3855" s="210" t="str" cm="1">
        <f t="array" ref="J3855" xml:space="preserve"> INDEX(切語上字資料表[聲母], 小韻資料表[[#This Row],[上字表識別號]])</f>
        <v>徹</v>
      </c>
      <c r="K3855" s="210" t="str" cm="1">
        <f t="array" ref="K3855" xml:space="preserve"> INDEX(切語上字資料表[聲母拼音碼], 小韻資料表[[#This Row],[上字表識別號]])</f>
        <v>th</v>
      </c>
      <c r="L3855" s="210" t="str" cm="1">
        <f t="array" ref="L3855" xml:space="preserve"> INDEX(切語上字資料表[清濁], 小韻資料表[[#This Row],[上字表識別號]])</f>
        <v>次清</v>
      </c>
      <c r="M3855" s="223" t="str" cm="1">
        <f t="array" ref="M3855" xml:space="preserve"> INDEX(切語上字資料表[發送收], 小韻資料表[[#This Row],[上字表識別號]])</f>
        <v>送氣</v>
      </c>
      <c r="N3855" s="205" cm="1">
        <f t="array" ref="N3855" xml:space="preserve"> MATCH(TRUE, ISNUMBER( SEARCH( RIGHT(小韻資料表[[#This Row],[切語]],1), 切語下字資料表[切語下字]) ), 0)</f>
        <v>344</v>
      </c>
      <c r="O3855" s="207" t="str" cm="1">
        <f t="array" ref="O3855" xml:space="preserve"> INDEX(切語下字資料表[韻母], 小韻資料表[[#This Row],[下字表識別號]])</f>
        <v>洽開2</v>
      </c>
      <c r="P3855" s="207" t="str" cm="1">
        <f t="array" ref="P3855" xml:space="preserve"> INDEX(切語下字資料表[韻母拼音碼], 小韻資料表[[#This Row],[下字表識別號]])</f>
        <v>ap</v>
      </c>
      <c r="Q3855" s="210" t="str" cm="1">
        <f t="array" ref="Q3855" xml:space="preserve"> INDEX(設定表!$C$19:$C$23, INT( LEFT(小韻資料表[[#This Row],[目次編碼]],1) ))</f>
        <v>入</v>
      </c>
      <c r="R3855" s="210">
        <f xml:space="preserve">  INDEX(設定表!$C$8:$C$15, MATCH( (RIGHT(小韻資料表[[#This Row],[清濁]]) &amp; 小韻資料表[[#This Row],[調]]), 設定表!$B$8:$B$15, 0))</f>
        <v>4</v>
      </c>
      <c r="S3855" s="205" t="s">
        <v>309</v>
      </c>
      <c r="T3855" s="205" t="s">
        <v>309</v>
      </c>
      <c r="U3855" s="226" t="s">
        <v>309</v>
      </c>
      <c r="V3855" s="146" t="s">
        <v>309</v>
      </c>
      <c r="X3855" s="135"/>
      <c r="Y3855" s="135"/>
      <c r="AA3855" s="135"/>
      <c r="AB3855" s="134"/>
      <c r="AC3855" s="135"/>
      <c r="AD3855" s="135"/>
      <c r="AH3855" s="135"/>
      <c r="AI3855" s="135"/>
    </row>
    <row r="3856" spans="1:35" ht="31.5">
      <c r="A3856" s="205">
        <v>3852</v>
      </c>
      <c r="B3856" s="206" t="s">
        <v>12987</v>
      </c>
      <c r="C3856" s="207" t="str">
        <f xml:space="preserve"> _xlfn.CONCAT(小韻資料表[[#This Row],[聲母拼音碼]],小韻資料表[[#This Row],[韻母拼音碼]],小韻資料表[[#This Row],[調號]])</f>
        <v>hap8</v>
      </c>
      <c r="D3856" s="206" t="s">
        <v>1244</v>
      </c>
      <c r="E3856" s="208" t="s">
        <v>1243</v>
      </c>
      <c r="F3856" s="205">
        <v>1</v>
      </c>
      <c r="G3856" s="209" t="s">
        <v>12988</v>
      </c>
      <c r="H3856" s="205">
        <f xml:space="preserve"> LEN(小韻資料表[[#This Row],[小韻字集]])</f>
        <v>15</v>
      </c>
      <c r="I3856" s="205" cm="1">
        <f t="array" ref="I3856" xml:space="preserve"> MATCH(TRUE, ISNUMBER( SEARCH( LEFT(小韻資料表[[#This Row],[切語]],1), 切語上字資料表[切語上字]) ), 0)</f>
        <v>37</v>
      </c>
      <c r="J3856" s="210" t="str" cm="1">
        <f t="array" ref="J3856" xml:space="preserve"> INDEX(切語上字資料表[聲母], 小韻資料表[[#This Row],[上字表識別號]])</f>
        <v>匣</v>
      </c>
      <c r="K3856" s="210" t="str" cm="1">
        <f t="array" ref="K3856" xml:space="preserve"> INDEX(切語上字資料表[聲母拼音碼], 小韻資料表[[#This Row],[上字表識別號]])</f>
        <v>h</v>
      </c>
      <c r="L3856" s="210" t="str" cm="1">
        <f t="array" ref="L3856" xml:space="preserve"> INDEX(切語上字資料表[清濁], 小韻資料表[[#This Row],[上字表識別號]])</f>
        <v>全濁</v>
      </c>
      <c r="M3856" s="223" t="str" cm="1">
        <f t="array" ref="M3856" xml:space="preserve"> INDEX(切語上字資料表[發送收], 小韻資料表[[#This Row],[上字表識別號]])</f>
        <v>送氣</v>
      </c>
      <c r="N3856" s="205" cm="1">
        <f t="array" ref="N3856" xml:space="preserve"> MATCH(TRUE, ISNUMBER( SEARCH( RIGHT(小韻資料表[[#This Row],[切語]],1), 切語下字資料表[切語下字]) ), 0)</f>
        <v>348</v>
      </c>
      <c r="O3856" s="207" t="str" cm="1">
        <f t="array" ref="O3856" xml:space="preserve"> INDEX(切語下字資料表[韻母], 小韻資料表[[#This Row],[下字表識別號]])</f>
        <v>狎開2</v>
      </c>
      <c r="P3856" s="207" t="str" cm="1">
        <f t="array" ref="P3856" xml:space="preserve"> INDEX(切語下字資料表[韻母拼音碼], 小韻資料表[[#This Row],[下字表識別號]])</f>
        <v>ap</v>
      </c>
      <c r="Q3856" s="210" t="str" cm="1">
        <f t="array" ref="Q3856" xml:space="preserve"> INDEX(設定表!$C$19:$C$23, INT( LEFT(小韻資料表[[#This Row],[目次編碼]],1) ))</f>
        <v>入</v>
      </c>
      <c r="R3856" s="210">
        <f xml:space="preserve">  INDEX(設定表!$C$8:$C$15, MATCH( (RIGHT(小韻資料表[[#This Row],[清濁]]) &amp; 小韻資料表[[#This Row],[調]]), 設定表!$B$8:$B$15, 0))</f>
        <v>8</v>
      </c>
      <c r="S3856" s="205" t="s">
        <v>12989</v>
      </c>
      <c r="T3856" s="205" t="s">
        <v>309</v>
      </c>
      <c r="U3856" s="226" t="s">
        <v>309</v>
      </c>
      <c r="V3856" s="147" t="s">
        <v>309</v>
      </c>
      <c r="X3856" s="135"/>
      <c r="Y3856" s="135"/>
      <c r="AA3856" s="135"/>
      <c r="AB3856" s="134"/>
      <c r="AC3856" s="135"/>
      <c r="AD3856" s="135"/>
      <c r="AH3856" s="135"/>
      <c r="AI3856" s="135"/>
    </row>
    <row r="3857" spans="1:35" ht="31.5">
      <c r="A3857" s="205">
        <v>3853</v>
      </c>
      <c r="B3857" s="206" t="s">
        <v>12990</v>
      </c>
      <c r="C3857" s="207" t="str">
        <f xml:space="preserve"> _xlfn.CONCAT(小韻資料表[[#This Row],[聲母拼音碼]],小韻資料表[[#This Row],[韻母拼音碼]],小韻資料表[[#This Row],[調號]])</f>
        <v>tap8</v>
      </c>
      <c r="D3857" s="206" t="s">
        <v>12991</v>
      </c>
      <c r="E3857" s="208" t="s">
        <v>1243</v>
      </c>
      <c r="F3857" s="205">
        <v>2</v>
      </c>
      <c r="G3857" s="209" t="s">
        <v>12992</v>
      </c>
      <c r="H3857" s="205">
        <f xml:space="preserve"> LEN(小韻資料表[[#This Row],[小韻字集]])</f>
        <v>8</v>
      </c>
      <c r="I3857" s="205" cm="1">
        <f t="array" ref="I3857" xml:space="preserve"> MATCH(TRUE, ISNUMBER( SEARCH( LEFT(小韻資料表[[#This Row],[切語]],1), 切語上字資料表[切語上字]) ), 0)</f>
        <v>11</v>
      </c>
      <c r="J3857" s="210" t="str" cm="1">
        <f t="array" ref="J3857" xml:space="preserve"> INDEX(切語上字資料表[聲母], 小韻資料表[[#This Row],[上字表識別號]])</f>
        <v>澄</v>
      </c>
      <c r="K3857" s="210" t="str" cm="1">
        <f t="array" ref="K3857" xml:space="preserve"> INDEX(切語上字資料表[聲母拼音碼], 小韻資料表[[#This Row],[上字表識別號]])</f>
        <v>t</v>
      </c>
      <c r="L3857" s="210" t="str" cm="1">
        <f t="array" ref="L3857" xml:space="preserve"> INDEX(切語上字資料表[清濁], 小韻資料表[[#This Row],[上字表識別號]])</f>
        <v>全濁</v>
      </c>
      <c r="M3857" s="223" cm="1">
        <f t="array" ref="M3857" xml:space="preserve"> INDEX(切語上字資料表[發送收], 小韻資料表[[#This Row],[上字表識別號]])</f>
        <v>0</v>
      </c>
      <c r="N3857" s="205" cm="1">
        <f t="array" ref="N3857" xml:space="preserve"> MATCH(TRUE, ISNUMBER( SEARCH( RIGHT(小韻資料表[[#This Row],[切語]],1), 切語下字資料表[切語下字]) ), 0)</f>
        <v>348</v>
      </c>
      <c r="O3857" s="207" t="str" cm="1">
        <f t="array" ref="O3857" xml:space="preserve"> INDEX(切語下字資料表[韻母], 小韻資料表[[#This Row],[下字表識別號]])</f>
        <v>狎開2</v>
      </c>
      <c r="P3857" s="207" t="str" cm="1">
        <f t="array" ref="P3857" xml:space="preserve"> INDEX(切語下字資料表[韻母拼音碼], 小韻資料表[[#This Row],[下字表識別號]])</f>
        <v>ap</v>
      </c>
      <c r="Q3857" s="210" t="str" cm="1">
        <f t="array" ref="Q3857" xml:space="preserve"> INDEX(設定表!$C$19:$C$23, INT( LEFT(小韻資料表[[#This Row],[目次編碼]],1) ))</f>
        <v>入</v>
      </c>
      <c r="R3857" s="210">
        <f xml:space="preserve">  INDEX(設定表!$C$8:$C$15, MATCH( (RIGHT(小韻資料表[[#This Row],[清濁]]) &amp; 小韻資料表[[#This Row],[調]]), 設定表!$B$8:$B$15, 0))</f>
        <v>8</v>
      </c>
      <c r="S3857" s="205" t="s">
        <v>12993</v>
      </c>
      <c r="T3857" s="205" t="s">
        <v>12994</v>
      </c>
      <c r="U3857" s="226" t="s">
        <v>309</v>
      </c>
      <c r="V3857" s="146" t="s">
        <v>309</v>
      </c>
      <c r="X3857" s="135"/>
      <c r="Y3857" s="135"/>
      <c r="AA3857" s="135"/>
      <c r="AB3857" s="134"/>
      <c r="AC3857" s="135"/>
      <c r="AD3857" s="135"/>
      <c r="AH3857" s="135"/>
      <c r="AI3857" s="135"/>
    </row>
    <row r="3858" spans="1:35" ht="31.5">
      <c r="A3858" s="205">
        <v>3854</v>
      </c>
      <c r="B3858" s="206" t="s">
        <v>12995</v>
      </c>
      <c r="C3858" s="207" t="str">
        <f xml:space="preserve"> _xlfn.CONCAT(小韻資料表[[#This Row],[聲母拼音碼]],小韻資料表[[#This Row],[韻母拼音碼]],小韻資料表[[#This Row],[調號]])</f>
        <v>Øap4</v>
      </c>
      <c r="D3858" s="206" t="s">
        <v>12996</v>
      </c>
      <c r="E3858" s="208" t="s">
        <v>1243</v>
      </c>
      <c r="F3858" s="205">
        <v>3</v>
      </c>
      <c r="G3858" s="209" t="s">
        <v>12997</v>
      </c>
      <c r="H3858" s="205">
        <f xml:space="preserve"> LEN(小韻資料表[[#This Row],[小韻字集]])</f>
        <v>6</v>
      </c>
      <c r="I3858" s="205" cm="1">
        <f t="array" ref="I3858" xml:space="preserve"> MATCH(TRUE, ISNUMBER( SEARCH( LEFT(小韻資料表[[#This Row],[切語]],1), 切語上字資料表[切語上字]) ), 0)</f>
        <v>35</v>
      </c>
      <c r="J3858" s="210" t="str" cm="1">
        <f t="array" ref="J3858" xml:space="preserve"> INDEX(切語上字資料表[聲母], 小韻資料表[[#This Row],[上字表識別號]])</f>
        <v>影</v>
      </c>
      <c r="K3858" s="210" t="str" cm="1">
        <f t="array" ref="K3858" xml:space="preserve"> INDEX(切語上字資料表[聲母拼音碼], 小韻資料表[[#This Row],[上字表識別號]])</f>
        <v>Ø</v>
      </c>
      <c r="L3858" s="210" t="str" cm="1">
        <f t="array" ref="L3858" xml:space="preserve"> INDEX(切語上字資料表[清濁], 小韻資料表[[#This Row],[上字表識別號]])</f>
        <v>全清</v>
      </c>
      <c r="M3858" s="223" t="str" cm="1">
        <f t="array" ref="M3858" xml:space="preserve"> INDEX(切語上字資料表[發送收], 小韻資料表[[#This Row],[上字表識別號]])</f>
        <v>發聲</v>
      </c>
      <c r="N3858" s="205" cm="1">
        <f t="array" ref="N3858" xml:space="preserve"> MATCH(TRUE, ISNUMBER( SEARCH( RIGHT(小韻資料表[[#This Row],[切語]],1), 切語下字資料表[切語下字]) ), 0)</f>
        <v>348</v>
      </c>
      <c r="O3858" s="207" t="str" cm="1">
        <f t="array" ref="O3858" xml:space="preserve"> INDEX(切語下字資料表[韻母], 小韻資料表[[#This Row],[下字表識別號]])</f>
        <v>狎開2</v>
      </c>
      <c r="P3858" s="207" t="str" cm="1">
        <f t="array" ref="P3858" xml:space="preserve"> INDEX(切語下字資料表[韻母拼音碼], 小韻資料表[[#This Row],[下字表識別號]])</f>
        <v>ap</v>
      </c>
      <c r="Q3858" s="210" t="str" cm="1">
        <f t="array" ref="Q3858" xml:space="preserve"> INDEX(設定表!$C$19:$C$23, INT( LEFT(小韻資料表[[#This Row],[目次編碼]],1) ))</f>
        <v>入</v>
      </c>
      <c r="R3858" s="210">
        <f xml:space="preserve">  INDEX(設定表!$C$8:$C$15, MATCH( (RIGHT(小韻資料表[[#This Row],[清濁]]) &amp; 小韻資料表[[#This Row],[調]]), 設定表!$B$8:$B$15, 0))</f>
        <v>4</v>
      </c>
      <c r="S3858" s="205" t="s">
        <v>309</v>
      </c>
      <c r="T3858" s="205" t="s">
        <v>309</v>
      </c>
      <c r="U3858" s="226" t="s">
        <v>309</v>
      </c>
      <c r="V3858" s="147" t="s">
        <v>309</v>
      </c>
      <c r="X3858" s="135"/>
      <c r="Y3858" s="135"/>
      <c r="AA3858" s="135"/>
      <c r="AB3858" s="134"/>
      <c r="AC3858" s="135"/>
      <c r="AD3858" s="135"/>
      <c r="AH3858" s="135"/>
      <c r="AI3858" s="135"/>
    </row>
    <row r="3859" spans="1:35" ht="31.5">
      <c r="A3859" s="205">
        <v>3855</v>
      </c>
      <c r="B3859" s="206" t="s">
        <v>12998</v>
      </c>
      <c r="C3859" s="207" t="str">
        <f xml:space="preserve"> _xlfn.CONCAT(小韻資料表[[#This Row],[聲母拼音碼]],小韻資料表[[#This Row],[韻母拼音碼]],小韻資料表[[#This Row],[調號]])</f>
        <v>kap4</v>
      </c>
      <c r="D3859" s="206" t="s">
        <v>12999</v>
      </c>
      <c r="E3859" s="208" t="s">
        <v>1243</v>
      </c>
      <c r="F3859" s="205">
        <v>4</v>
      </c>
      <c r="G3859" s="209" t="s">
        <v>13000</v>
      </c>
      <c r="H3859" s="205">
        <f xml:space="preserve"> LEN(小韻資料表[[#This Row],[小韻字集]])</f>
        <v>14</v>
      </c>
      <c r="I3859" s="205" cm="1">
        <f t="array" ref="I3859" xml:space="preserve"> MATCH(TRUE, ISNUMBER( SEARCH( LEFT(小韻資料表[[#This Row],[切語]],1), 切語上字資料表[切語上字]) ), 0)</f>
        <v>1</v>
      </c>
      <c r="J3859" s="210" t="str" cm="1">
        <f t="array" ref="J3859" xml:space="preserve"> INDEX(切語上字資料表[聲母], 小韻資料表[[#This Row],[上字表識別號]])</f>
        <v>見</v>
      </c>
      <c r="K3859" s="210" t="str" cm="1">
        <f t="array" ref="K3859" xml:space="preserve"> INDEX(切語上字資料表[聲母拼音碼], 小韻資料表[[#This Row],[上字表識別號]])</f>
        <v>k</v>
      </c>
      <c r="L3859" s="210" t="str" cm="1">
        <f t="array" ref="L3859" xml:space="preserve"> INDEX(切語上字資料表[清濁], 小韻資料表[[#This Row],[上字表識別號]])</f>
        <v>全清</v>
      </c>
      <c r="M3859" s="223" t="str" cm="1">
        <f t="array" ref="M3859" xml:space="preserve"> INDEX(切語上字資料表[發送收], 小韻資料表[[#This Row],[上字表識別號]])</f>
        <v>發聲</v>
      </c>
      <c r="N3859" s="205" cm="1">
        <f t="array" ref="N3859" xml:space="preserve"> MATCH(TRUE, ISNUMBER( SEARCH( RIGHT(小韻資料表[[#This Row],[切語]],1), 切語下字資料表[切語下字]) ), 0)</f>
        <v>348</v>
      </c>
      <c r="O3859" s="207" t="str" cm="1">
        <f t="array" ref="O3859" xml:space="preserve"> INDEX(切語下字資料表[韻母], 小韻資料表[[#This Row],[下字表識別號]])</f>
        <v>狎開2</v>
      </c>
      <c r="P3859" s="207" t="str" cm="1">
        <f t="array" ref="P3859" xml:space="preserve"> INDEX(切語下字資料表[韻母拼音碼], 小韻資料表[[#This Row],[下字表識別號]])</f>
        <v>ap</v>
      </c>
      <c r="Q3859" s="210" t="str" cm="1">
        <f t="array" ref="Q3859" xml:space="preserve"> INDEX(設定表!$C$19:$C$23, INT( LEFT(小韻資料表[[#This Row],[目次編碼]],1) ))</f>
        <v>入</v>
      </c>
      <c r="R3859" s="210">
        <f xml:space="preserve">  INDEX(設定表!$C$8:$C$15, MATCH( (RIGHT(小韻資料表[[#This Row],[清濁]]) &amp; 小韻資料表[[#This Row],[調]]), 設定表!$B$8:$B$15, 0))</f>
        <v>4</v>
      </c>
      <c r="S3859" s="205" t="s">
        <v>309</v>
      </c>
      <c r="T3859" s="205" t="s">
        <v>309</v>
      </c>
      <c r="U3859" s="226" t="s">
        <v>13001</v>
      </c>
      <c r="V3859" s="146" t="s">
        <v>309</v>
      </c>
      <c r="X3859" s="135"/>
      <c r="Y3859" s="135"/>
      <c r="AA3859" s="135"/>
      <c r="AB3859" s="134"/>
      <c r="AC3859" s="135"/>
      <c r="AD3859" s="135"/>
      <c r="AH3859" s="135"/>
      <c r="AI3859" s="135"/>
    </row>
    <row r="3860" spans="1:35" ht="31.5">
      <c r="A3860" s="205">
        <v>3856</v>
      </c>
      <c r="B3860" s="206" t="s">
        <v>13002</v>
      </c>
      <c r="C3860" s="207" t="str">
        <f xml:space="preserve"> _xlfn.CONCAT(小韻資料表[[#This Row],[聲母拼音碼]],小韻資料表[[#This Row],[韻母拼音碼]],小韻資料表[[#This Row],[調號]])</f>
        <v>sap4</v>
      </c>
      <c r="D3860" s="206" t="s">
        <v>13003</v>
      </c>
      <c r="E3860" s="208" t="s">
        <v>1243</v>
      </c>
      <c r="F3860" s="205">
        <v>5</v>
      </c>
      <c r="G3860" s="209" t="s">
        <v>13004</v>
      </c>
      <c r="H3860" s="205">
        <f xml:space="preserve"> LEN(小韻資料表[[#This Row],[小韻字集]])</f>
        <v>10</v>
      </c>
      <c r="I3860" s="205" cm="1">
        <f t="array" ref="I3860" xml:space="preserve"> MATCH(TRUE, ISNUMBER( SEARCH( LEFT(小韻資料表[[#This Row],[切語]],1), 切語上字資料表[切語上字]) ), 0)</f>
        <v>29</v>
      </c>
      <c r="J3860" s="210" t="str" cm="1">
        <f t="array" ref="J3860" xml:space="preserve"> INDEX(切語上字資料表[聲母], 小韻資料表[[#This Row],[上字表識別號]])</f>
        <v>疏</v>
      </c>
      <c r="K3860" s="210" t="str" cm="1">
        <f t="array" ref="K3860" xml:space="preserve"> INDEX(切語上字資料表[聲母拼音碼], 小韻資料表[[#This Row],[上字表識別號]])</f>
        <v>s</v>
      </c>
      <c r="L3860" s="210" t="str" cm="1">
        <f t="array" ref="L3860" xml:space="preserve"> INDEX(切語上字資料表[清濁], 小韻資料表[[#This Row],[上字表識別號]])</f>
        <v>全清</v>
      </c>
      <c r="M3860" s="223" t="str" cm="1">
        <f t="array" ref="M3860" xml:space="preserve"> INDEX(切語上字資料表[發送收], 小韻資料表[[#This Row],[上字表識別號]])</f>
        <v>發聲</v>
      </c>
      <c r="N3860" s="205" cm="1">
        <f t="array" ref="N3860" xml:space="preserve"> MATCH(TRUE, ISNUMBER( SEARCH( RIGHT(小韻資料表[[#This Row],[切語]],1), 切語下字資料表[切語下字]) ), 0)</f>
        <v>348</v>
      </c>
      <c r="O3860" s="207" t="str" cm="1">
        <f t="array" ref="O3860" xml:space="preserve"> INDEX(切語下字資料表[韻母], 小韻資料表[[#This Row],[下字表識別號]])</f>
        <v>狎開2</v>
      </c>
      <c r="P3860" s="207" t="str" cm="1">
        <f t="array" ref="P3860" xml:space="preserve"> INDEX(切語下字資料表[韻母拼音碼], 小韻資料表[[#This Row],[下字表識別號]])</f>
        <v>ap</v>
      </c>
      <c r="Q3860" s="210" t="str" cm="1">
        <f t="array" ref="Q3860" xml:space="preserve"> INDEX(設定表!$C$19:$C$23, INT( LEFT(小韻資料表[[#This Row],[目次編碼]],1) ))</f>
        <v>入</v>
      </c>
      <c r="R3860" s="210">
        <f xml:space="preserve">  INDEX(設定表!$C$8:$C$15, MATCH( (RIGHT(小韻資料表[[#This Row],[清濁]]) &amp; 小韻資料表[[#This Row],[調]]), 設定表!$B$8:$B$15, 0))</f>
        <v>4</v>
      </c>
      <c r="S3860" s="205" t="s">
        <v>309</v>
      </c>
      <c r="T3860" s="205" t="s">
        <v>309</v>
      </c>
      <c r="U3860" s="226" t="s">
        <v>12854</v>
      </c>
      <c r="V3860" s="147" t="s">
        <v>309</v>
      </c>
      <c r="X3860" s="135"/>
      <c r="Y3860" s="135"/>
      <c r="AA3860" s="135"/>
      <c r="AB3860" s="134"/>
      <c r="AC3860" s="135"/>
      <c r="AD3860" s="135"/>
      <c r="AH3860" s="135"/>
      <c r="AI3860" s="135"/>
    </row>
    <row r="3861" spans="1:35" ht="31.5">
      <c r="A3861" s="205">
        <v>3857</v>
      </c>
      <c r="B3861" s="206" t="s">
        <v>13005</v>
      </c>
      <c r="C3861" s="207" t="str">
        <f xml:space="preserve"> _xlfn.CONCAT(小韻資料表[[#This Row],[聲母拼音碼]],小韻資料表[[#This Row],[韻母拼音碼]],小韻資料表[[#This Row],[調號]])</f>
        <v>hap4</v>
      </c>
      <c r="D3861" s="206" t="s">
        <v>13006</v>
      </c>
      <c r="E3861" s="208" t="s">
        <v>1243</v>
      </c>
      <c r="F3861" s="205">
        <v>6</v>
      </c>
      <c r="G3861" s="209" t="s">
        <v>13007</v>
      </c>
      <c r="H3861" s="205">
        <f xml:space="preserve"> LEN(小韻資料表[[#This Row],[小韻字集]])</f>
        <v>5</v>
      </c>
      <c r="I3861" s="205" cm="1">
        <f t="array" ref="I3861" xml:space="preserve"> MATCH(TRUE, ISNUMBER( SEARCH( LEFT(小韻資料表[[#This Row],[切語]],1), 切語上字資料表[切語上字]) ), 0)</f>
        <v>36</v>
      </c>
      <c r="J3861" s="210" t="str" cm="1">
        <f t="array" ref="J3861" xml:space="preserve"> INDEX(切語上字資料表[聲母], 小韻資料表[[#This Row],[上字表識別號]])</f>
        <v>曉</v>
      </c>
      <c r="K3861" s="210" t="str" cm="1">
        <f t="array" ref="K3861" xml:space="preserve"> INDEX(切語上字資料表[聲母拼音碼], 小韻資料表[[#This Row],[上字表識別號]])</f>
        <v>h</v>
      </c>
      <c r="L3861" s="210" t="str" cm="1">
        <f t="array" ref="L3861" xml:space="preserve"> INDEX(切語上字資料表[清濁], 小韻資料表[[#This Row],[上字表識別號]])</f>
        <v>次清</v>
      </c>
      <c r="M3861" s="223" t="str" cm="1">
        <f t="array" ref="M3861" xml:space="preserve"> INDEX(切語上字資料表[發送收], 小韻資料表[[#This Row],[上字表識別號]])</f>
        <v>送氣</v>
      </c>
      <c r="N3861" s="205" cm="1">
        <f t="array" ref="N3861" xml:space="preserve"> MATCH(TRUE, ISNUMBER( SEARCH( RIGHT(小韻資料表[[#This Row],[切語]],1), 切語下字資料表[切語下字]) ), 0)</f>
        <v>348</v>
      </c>
      <c r="O3861" s="207" t="str" cm="1">
        <f t="array" ref="O3861" xml:space="preserve"> INDEX(切語下字資料表[韻母], 小韻資料表[[#This Row],[下字表識別號]])</f>
        <v>狎開2</v>
      </c>
      <c r="P3861" s="207" t="str" cm="1">
        <f t="array" ref="P3861" xml:space="preserve"> INDEX(切語下字資料表[韻母拼音碼], 小韻資料表[[#This Row],[下字表識別號]])</f>
        <v>ap</v>
      </c>
      <c r="Q3861" s="210" t="str" cm="1">
        <f t="array" ref="Q3861" xml:space="preserve"> INDEX(設定表!$C$19:$C$23, INT( LEFT(小韻資料表[[#This Row],[目次編碼]],1) ))</f>
        <v>入</v>
      </c>
      <c r="R3861" s="210">
        <f xml:space="preserve">  INDEX(設定表!$C$8:$C$15, MATCH( (RIGHT(小韻資料表[[#This Row],[清濁]]) &amp; 小韻資料表[[#This Row],[調]]), 設定表!$B$8:$B$15, 0))</f>
        <v>4</v>
      </c>
      <c r="S3861" s="205" t="s">
        <v>309</v>
      </c>
      <c r="T3861" s="205" t="s">
        <v>309</v>
      </c>
      <c r="U3861" s="226" t="s">
        <v>309</v>
      </c>
      <c r="V3861" s="146" t="s">
        <v>309</v>
      </c>
      <c r="X3861" s="135"/>
      <c r="Y3861" s="135"/>
      <c r="AA3861" s="135"/>
      <c r="AB3861" s="134"/>
      <c r="AC3861" s="135"/>
      <c r="AD3861" s="135"/>
      <c r="AH3861" s="135"/>
      <c r="AI3861" s="135"/>
    </row>
    <row r="3862" spans="1:35" ht="31.5">
      <c r="A3862" s="205">
        <v>3858</v>
      </c>
      <c r="B3862" s="206" t="s">
        <v>13008</v>
      </c>
      <c r="C3862" s="207" t="str">
        <f xml:space="preserve"> _xlfn.CONCAT(小韻資料表[[#This Row],[聲母拼音碼]],小韻資料表[[#This Row],[韻母拼音碼]],小韻資料表[[#This Row],[調號]])</f>
        <v>giap8</v>
      </c>
      <c r="D3862" s="206" t="s">
        <v>1260</v>
      </c>
      <c r="E3862" s="208" t="s">
        <v>1259</v>
      </c>
      <c r="F3862" s="205">
        <v>1</v>
      </c>
      <c r="G3862" s="209" t="s">
        <v>13009</v>
      </c>
      <c r="H3862" s="205">
        <f xml:space="preserve"> LEN(小韻資料表[[#This Row],[小韻字集]])</f>
        <v>20</v>
      </c>
      <c r="I3862" s="205" cm="1">
        <f t="array" ref="I3862" xml:space="preserve"> MATCH(TRUE, ISNUMBER( SEARCH( LEFT(小韻資料表[[#This Row],[切語]],1), 切語上字資料表[切語上字]) ), 0)</f>
        <v>4</v>
      </c>
      <c r="J3862" s="210" t="str" cm="1">
        <f t="array" ref="J3862" xml:space="preserve"> INDEX(切語上字資料表[聲母], 小韻資料表[[#This Row],[上字表識別號]])</f>
        <v>疑</v>
      </c>
      <c r="K3862" s="210" t="str" cm="1">
        <f t="array" ref="K3862" xml:space="preserve"> INDEX(切語上字資料表[聲母拼音碼], 小韻資料表[[#This Row],[上字表識別號]])</f>
        <v>g</v>
      </c>
      <c r="L3862" s="210" t="str" cm="1">
        <f t="array" ref="L3862" xml:space="preserve"> INDEX(切語上字資料表[清濁], 小韻資料表[[#This Row],[上字表識別號]])</f>
        <v>次濁</v>
      </c>
      <c r="M3862" s="223" t="str" cm="1">
        <f t="array" ref="M3862" xml:space="preserve"> INDEX(切語上字資料表[發送收], 小韻資料表[[#This Row],[上字表識別號]])</f>
        <v>收聲</v>
      </c>
      <c r="N3862" s="205" cm="1">
        <f t="array" ref="N3862" xml:space="preserve"> MATCH(TRUE, ISNUMBER( SEARCH( RIGHT(小韻資料表[[#This Row],[切語]],1), 切語下字資料表[切語下字]) ), 0)</f>
        <v>352</v>
      </c>
      <c r="O3862" s="207" t="str" cm="1">
        <f t="array" ref="O3862" xml:space="preserve"> INDEX(切語下字資料表[韻母], 小韻資料表[[#This Row],[下字表識別號]])</f>
        <v>業開3</v>
      </c>
      <c r="P3862" s="207" t="str" cm="1">
        <f t="array" ref="P3862" xml:space="preserve"> INDEX(切語下字資料表[韻母拼音碼], 小韻資料表[[#This Row],[下字表識別號]])</f>
        <v>iap</v>
      </c>
      <c r="Q3862" s="210" t="str" cm="1">
        <f t="array" ref="Q3862" xml:space="preserve"> INDEX(設定表!$C$19:$C$23, INT( LEFT(小韻資料表[[#This Row],[目次編碼]],1) ))</f>
        <v>入</v>
      </c>
      <c r="R3862" s="210">
        <f xml:space="preserve">  INDEX(設定表!$C$8:$C$15, MATCH( (RIGHT(小韻資料表[[#This Row],[清濁]]) &amp; 小韻資料表[[#This Row],[調]]), 設定表!$B$8:$B$15, 0))</f>
        <v>8</v>
      </c>
      <c r="S3862" s="205" t="s">
        <v>309</v>
      </c>
      <c r="T3862" s="205" t="s">
        <v>309</v>
      </c>
      <c r="U3862" s="226" t="s">
        <v>309</v>
      </c>
      <c r="V3862" s="147" t="s">
        <v>309</v>
      </c>
      <c r="X3862" s="135"/>
      <c r="Y3862" s="135"/>
      <c r="AA3862" s="135"/>
      <c r="AB3862" s="134"/>
      <c r="AC3862" s="135"/>
      <c r="AD3862" s="135"/>
      <c r="AH3862" s="135"/>
      <c r="AI3862" s="135"/>
    </row>
    <row r="3863" spans="1:35" ht="31.5">
      <c r="A3863" s="205">
        <v>3859</v>
      </c>
      <c r="B3863" s="206" t="s">
        <v>13010</v>
      </c>
      <c r="C3863" s="207" t="str">
        <f xml:space="preserve"> _xlfn.CONCAT(小韻資料表[[#This Row],[聲母拼音碼]],小韻資料表[[#This Row],[韻母拼音碼]],小韻資料表[[#This Row],[調號]])</f>
        <v>hiap4</v>
      </c>
      <c r="D3863" s="206" t="s">
        <v>10878</v>
      </c>
      <c r="E3863" s="208" t="s">
        <v>1259</v>
      </c>
      <c r="F3863" s="205">
        <v>2</v>
      </c>
      <c r="G3863" s="209" t="s">
        <v>13011</v>
      </c>
      <c r="H3863" s="205">
        <f xml:space="preserve"> LEN(小韻資料表[[#This Row],[小韻字集]])</f>
        <v>12</v>
      </c>
      <c r="I3863" s="205" cm="1">
        <f t="array" ref="I3863" xml:space="preserve"> MATCH(TRUE, ISNUMBER( SEARCH( LEFT(小韻資料表[[#This Row],[切語]],1), 切語上字資料表[切語上字]) ), 0)</f>
        <v>36</v>
      </c>
      <c r="J3863" s="210" t="str" cm="1">
        <f t="array" ref="J3863" xml:space="preserve"> INDEX(切語上字資料表[聲母], 小韻資料表[[#This Row],[上字表識別號]])</f>
        <v>曉</v>
      </c>
      <c r="K3863" s="210" t="str" cm="1">
        <f t="array" ref="K3863" xml:space="preserve"> INDEX(切語上字資料表[聲母拼音碼], 小韻資料表[[#This Row],[上字表識別號]])</f>
        <v>h</v>
      </c>
      <c r="L3863" s="210" t="str" cm="1">
        <f t="array" ref="L3863" xml:space="preserve"> INDEX(切語上字資料表[清濁], 小韻資料表[[#This Row],[上字表識別號]])</f>
        <v>次清</v>
      </c>
      <c r="M3863" s="223" t="str" cm="1">
        <f t="array" ref="M3863" xml:space="preserve"> INDEX(切語上字資料表[發送收], 小韻資料表[[#This Row],[上字表識別號]])</f>
        <v>送氣</v>
      </c>
      <c r="N3863" s="205" cm="1">
        <f t="array" ref="N3863" xml:space="preserve"> MATCH(TRUE, ISNUMBER( SEARCH( RIGHT(小韻資料表[[#This Row],[切語]],1), 切語下字資料表[切語下字]) ), 0)</f>
        <v>352</v>
      </c>
      <c r="O3863" s="207" t="str" cm="1">
        <f t="array" ref="O3863" xml:space="preserve"> INDEX(切語下字資料表[韻母], 小韻資料表[[#This Row],[下字表識別號]])</f>
        <v>業開3</v>
      </c>
      <c r="P3863" s="207" t="str" cm="1">
        <f t="array" ref="P3863" xml:space="preserve"> INDEX(切語下字資料表[韻母拼音碼], 小韻資料表[[#This Row],[下字表識別號]])</f>
        <v>iap</v>
      </c>
      <c r="Q3863" s="210" t="str" cm="1">
        <f t="array" ref="Q3863" xml:space="preserve"> INDEX(設定表!$C$19:$C$23, INT( LEFT(小韻資料表[[#This Row],[目次編碼]],1) ))</f>
        <v>入</v>
      </c>
      <c r="R3863" s="210">
        <f xml:space="preserve">  INDEX(設定表!$C$8:$C$15, MATCH( (RIGHT(小韻資料表[[#This Row],[清濁]]) &amp; 小韻資料表[[#This Row],[調]]), 設定表!$B$8:$B$15, 0))</f>
        <v>4</v>
      </c>
      <c r="S3863" s="205" t="s">
        <v>309</v>
      </c>
      <c r="T3863" s="205" t="s">
        <v>309</v>
      </c>
      <c r="U3863" s="226" t="s">
        <v>309</v>
      </c>
      <c r="V3863" s="146" t="s">
        <v>309</v>
      </c>
      <c r="X3863" s="135"/>
      <c r="Y3863" s="135"/>
      <c r="AA3863" s="135"/>
      <c r="AB3863" s="134"/>
      <c r="AC3863" s="135"/>
      <c r="AD3863" s="135"/>
      <c r="AH3863" s="135"/>
      <c r="AI3863" s="135"/>
    </row>
    <row r="3864" spans="1:35" ht="31.5">
      <c r="A3864" s="205">
        <v>3860</v>
      </c>
      <c r="B3864" s="206" t="s">
        <v>13012</v>
      </c>
      <c r="C3864" s="207" t="str">
        <f xml:space="preserve"> _xlfn.CONCAT(小韻資料表[[#This Row],[聲母拼音碼]],小韻資料表[[#This Row],[韻母拼音碼]],小韻資料表[[#This Row],[調號]])</f>
        <v>khiap4</v>
      </c>
      <c r="D3864" s="206" t="s">
        <v>13013</v>
      </c>
      <c r="E3864" s="208" t="s">
        <v>1259</v>
      </c>
      <c r="F3864" s="205">
        <v>3</v>
      </c>
      <c r="G3864" s="209" t="s">
        <v>13014</v>
      </c>
      <c r="H3864" s="205">
        <f xml:space="preserve"> LEN(小韻資料表[[#This Row],[小韻字集]])</f>
        <v>11</v>
      </c>
      <c r="I3864" s="205" cm="1">
        <f t="array" ref="I3864" xml:space="preserve"> MATCH(TRUE, ISNUMBER( SEARCH( LEFT(小韻資料表[[#This Row],[切語]],1), 切語上字資料表[切語上字]) ), 0)</f>
        <v>2</v>
      </c>
      <c r="J3864" s="210" t="str" cm="1">
        <f t="array" ref="J3864" xml:space="preserve"> INDEX(切語上字資料表[聲母], 小韻資料表[[#This Row],[上字表識別號]])</f>
        <v>溪</v>
      </c>
      <c r="K3864" s="210" t="str" cm="1">
        <f t="array" ref="K3864" xml:space="preserve"> INDEX(切語上字資料表[聲母拼音碼], 小韻資料表[[#This Row],[上字表識別號]])</f>
        <v>kh</v>
      </c>
      <c r="L3864" s="210" t="str" cm="1">
        <f t="array" ref="L3864" xml:space="preserve"> INDEX(切語上字資料表[清濁], 小韻資料表[[#This Row],[上字表識別號]])</f>
        <v>次清</v>
      </c>
      <c r="M3864" s="223" t="str" cm="1">
        <f t="array" ref="M3864" xml:space="preserve"> INDEX(切語上字資料表[發送收], 小韻資料表[[#This Row],[上字表識別號]])</f>
        <v>送氣</v>
      </c>
      <c r="N3864" s="205" cm="1">
        <f t="array" ref="N3864" xml:space="preserve"> MATCH(TRUE, ISNUMBER( SEARCH( RIGHT(小韻資料表[[#This Row],[切語]],1), 切語下字資料表[切語下字]) ), 0)</f>
        <v>352</v>
      </c>
      <c r="O3864" s="207" t="str" cm="1">
        <f t="array" ref="O3864" xml:space="preserve"> INDEX(切語下字資料表[韻母], 小韻資料表[[#This Row],[下字表識別號]])</f>
        <v>業開3</v>
      </c>
      <c r="P3864" s="207" t="str" cm="1">
        <f t="array" ref="P3864" xml:space="preserve"> INDEX(切語下字資料表[韻母拼音碼], 小韻資料表[[#This Row],[下字表識別號]])</f>
        <v>iap</v>
      </c>
      <c r="Q3864" s="210" t="str" cm="1">
        <f t="array" ref="Q3864" xml:space="preserve"> INDEX(設定表!$C$19:$C$23, INT( LEFT(小韻資料表[[#This Row],[目次編碼]],1) ))</f>
        <v>入</v>
      </c>
      <c r="R3864" s="210">
        <f xml:space="preserve">  INDEX(設定表!$C$8:$C$15, MATCH( (RIGHT(小韻資料表[[#This Row],[清濁]]) &amp; 小韻資料表[[#This Row],[調]]), 設定表!$B$8:$B$15, 0))</f>
        <v>4</v>
      </c>
      <c r="S3864" s="205" t="s">
        <v>309</v>
      </c>
      <c r="T3864" s="205" t="s">
        <v>309</v>
      </c>
      <c r="U3864" s="226" t="s">
        <v>309</v>
      </c>
      <c r="V3864" s="147" t="s">
        <v>309</v>
      </c>
      <c r="X3864" s="135"/>
      <c r="Y3864" s="135"/>
      <c r="AA3864" s="135"/>
      <c r="AB3864" s="134"/>
      <c r="AC3864" s="135"/>
      <c r="AD3864" s="135"/>
      <c r="AH3864" s="135"/>
      <c r="AI3864" s="135"/>
    </row>
    <row r="3865" spans="1:35" ht="31.5">
      <c r="A3865" s="205">
        <v>3861</v>
      </c>
      <c r="B3865" s="206" t="s">
        <v>13015</v>
      </c>
      <c r="C3865" s="207" t="str">
        <f xml:space="preserve"> _xlfn.CONCAT(小韻資料表[[#This Row],[聲母拼音碼]],小韻資料表[[#This Row],[韻母拼音碼]],小韻資料表[[#This Row],[調號]])</f>
        <v>kiap4</v>
      </c>
      <c r="D3865" s="206" t="s">
        <v>13016</v>
      </c>
      <c r="E3865" s="208" t="s">
        <v>1259</v>
      </c>
      <c r="F3865" s="205">
        <v>4</v>
      </c>
      <c r="G3865" s="209" t="s">
        <v>13017</v>
      </c>
      <c r="H3865" s="205">
        <f xml:space="preserve"> LEN(小韻資料表[[#This Row],[小韻字集]])</f>
        <v>10</v>
      </c>
      <c r="I3865" s="205" cm="1">
        <f t="array" ref="I3865" xml:space="preserve"> MATCH(TRUE, ISNUMBER( SEARCH( LEFT(小韻資料表[[#This Row],[切語]],1), 切語上字資料表[切語上字]) ), 0)</f>
        <v>1</v>
      </c>
      <c r="J3865" s="210" t="str" cm="1">
        <f t="array" ref="J3865" xml:space="preserve"> INDEX(切語上字資料表[聲母], 小韻資料表[[#This Row],[上字表識別號]])</f>
        <v>見</v>
      </c>
      <c r="K3865" s="210" t="str" cm="1">
        <f t="array" ref="K3865" xml:space="preserve"> INDEX(切語上字資料表[聲母拼音碼], 小韻資料表[[#This Row],[上字表識別號]])</f>
        <v>k</v>
      </c>
      <c r="L3865" s="210" t="str" cm="1">
        <f t="array" ref="L3865" xml:space="preserve"> INDEX(切語上字資料表[清濁], 小韻資料表[[#This Row],[上字表識別號]])</f>
        <v>全清</v>
      </c>
      <c r="M3865" s="223" t="str" cm="1">
        <f t="array" ref="M3865" xml:space="preserve"> INDEX(切語上字資料表[發送收], 小韻資料表[[#This Row],[上字表識別號]])</f>
        <v>發聲</v>
      </c>
      <c r="N3865" s="205" cm="1">
        <f t="array" ref="N3865" xml:space="preserve"> MATCH(TRUE, ISNUMBER( SEARCH( RIGHT(小韻資料表[[#This Row],[切語]],1), 切語下字資料表[切語下字]) ), 0)</f>
        <v>352</v>
      </c>
      <c r="O3865" s="207" t="str" cm="1">
        <f t="array" ref="O3865" xml:space="preserve"> INDEX(切語下字資料表[韻母], 小韻資料表[[#This Row],[下字表識別號]])</f>
        <v>業開3</v>
      </c>
      <c r="P3865" s="207" t="str" cm="1">
        <f t="array" ref="P3865" xml:space="preserve"> INDEX(切語下字資料表[韻母拼音碼], 小韻資料表[[#This Row],[下字表識別號]])</f>
        <v>iap</v>
      </c>
      <c r="Q3865" s="210" t="str" cm="1">
        <f t="array" ref="Q3865" xml:space="preserve"> INDEX(設定表!$C$19:$C$23, INT( LEFT(小韻資料表[[#This Row],[目次編碼]],1) ))</f>
        <v>入</v>
      </c>
      <c r="R3865" s="210">
        <f xml:space="preserve">  INDEX(設定表!$C$8:$C$15, MATCH( (RIGHT(小韻資料表[[#This Row],[清濁]]) &amp; 小韻資料表[[#This Row],[調]]), 設定表!$B$8:$B$15, 0))</f>
        <v>4</v>
      </c>
      <c r="S3865" s="205" t="s">
        <v>309</v>
      </c>
      <c r="T3865" s="205" t="s">
        <v>309</v>
      </c>
      <c r="U3865" s="226" t="s">
        <v>309</v>
      </c>
      <c r="V3865" s="146" t="s">
        <v>309</v>
      </c>
      <c r="X3865" s="135"/>
      <c r="Y3865" s="135"/>
      <c r="AA3865" s="135"/>
      <c r="AB3865" s="134"/>
      <c r="AC3865" s="135"/>
      <c r="AD3865" s="135"/>
      <c r="AH3865" s="135"/>
      <c r="AI3865" s="135"/>
    </row>
    <row r="3866" spans="1:35" ht="31.5">
      <c r="A3866" s="205">
        <v>3862</v>
      </c>
      <c r="B3866" s="206" t="s">
        <v>13018</v>
      </c>
      <c r="C3866" s="207" t="str">
        <f xml:space="preserve"> _xlfn.CONCAT(小韻資料表[[#This Row],[聲母拼音碼]],小韻資料表[[#This Row],[韻母拼音碼]],小韻資料表[[#This Row],[調號]])</f>
        <v>Øiap4</v>
      </c>
      <c r="D3866" s="206" t="s">
        <v>13019</v>
      </c>
      <c r="E3866" s="208" t="s">
        <v>1259</v>
      </c>
      <c r="F3866" s="205">
        <v>5</v>
      </c>
      <c r="G3866" s="209" t="s">
        <v>13020</v>
      </c>
      <c r="H3866" s="205">
        <f xml:space="preserve"> LEN(小韻資料表[[#This Row],[小韻字集]])</f>
        <v>15</v>
      </c>
      <c r="I3866" s="205" cm="1">
        <f t="array" ref="I3866" xml:space="preserve"> MATCH(TRUE, ISNUMBER( SEARCH( LEFT(小韻資料表[[#This Row],[切語]],1), 切語上字資料表[切語上字]) ), 0)</f>
        <v>35</v>
      </c>
      <c r="J3866" s="210" t="str" cm="1">
        <f t="array" ref="J3866" xml:space="preserve"> INDEX(切語上字資料表[聲母], 小韻資料表[[#This Row],[上字表識別號]])</f>
        <v>影</v>
      </c>
      <c r="K3866" s="210" t="str" cm="1">
        <f t="array" ref="K3866" xml:space="preserve"> INDEX(切語上字資料表[聲母拼音碼], 小韻資料表[[#This Row],[上字表識別號]])</f>
        <v>Ø</v>
      </c>
      <c r="L3866" s="210" t="str" cm="1">
        <f t="array" ref="L3866" xml:space="preserve"> INDEX(切語上字資料表[清濁], 小韻資料表[[#This Row],[上字表識別號]])</f>
        <v>全清</v>
      </c>
      <c r="M3866" s="223" t="str" cm="1">
        <f t="array" ref="M3866" xml:space="preserve"> INDEX(切語上字資料表[發送收], 小韻資料表[[#This Row],[上字表識別號]])</f>
        <v>發聲</v>
      </c>
      <c r="N3866" s="205" cm="1">
        <f t="array" ref="N3866" xml:space="preserve"> MATCH(TRUE, ISNUMBER( SEARCH( RIGHT(小韻資料表[[#This Row],[切語]],1), 切語下字資料表[切語下字]) ), 0)</f>
        <v>352</v>
      </c>
      <c r="O3866" s="207" t="str" cm="1">
        <f t="array" ref="O3866" xml:space="preserve"> INDEX(切語下字資料表[韻母], 小韻資料表[[#This Row],[下字表識別號]])</f>
        <v>業開3</v>
      </c>
      <c r="P3866" s="207" t="str" cm="1">
        <f t="array" ref="P3866" xml:space="preserve"> INDEX(切語下字資料表[韻母拼音碼], 小韻資料表[[#This Row],[下字表識別號]])</f>
        <v>iap</v>
      </c>
      <c r="Q3866" s="210" t="str" cm="1">
        <f t="array" ref="Q3866" xml:space="preserve"> INDEX(設定表!$C$19:$C$23, INT( LEFT(小韻資料表[[#This Row],[目次編碼]],1) ))</f>
        <v>入</v>
      </c>
      <c r="R3866" s="210">
        <f xml:space="preserve">  INDEX(設定表!$C$8:$C$15, MATCH( (RIGHT(小韻資料表[[#This Row],[清濁]]) &amp; 小韻資料表[[#This Row],[調]]), 設定表!$B$8:$B$15, 0))</f>
        <v>4</v>
      </c>
      <c r="S3866" s="205" t="s">
        <v>13021</v>
      </c>
      <c r="T3866" s="205" t="s">
        <v>309</v>
      </c>
      <c r="U3866" s="226" t="s">
        <v>309</v>
      </c>
      <c r="V3866" s="147" t="s">
        <v>309</v>
      </c>
      <c r="X3866" s="135"/>
      <c r="Y3866" s="135"/>
      <c r="AA3866" s="135"/>
      <c r="AB3866" s="134"/>
      <c r="AC3866" s="135"/>
      <c r="AD3866" s="135"/>
      <c r="AH3866" s="135"/>
      <c r="AI3866" s="135"/>
    </row>
    <row r="3867" spans="1:35" ht="31.5">
      <c r="A3867" s="205">
        <v>3863</v>
      </c>
      <c r="B3867" s="206" t="s">
        <v>13022</v>
      </c>
      <c r="C3867" s="207" t="str">
        <f xml:space="preserve"> _xlfn.CONCAT(小韻資料表[[#This Row],[聲母拼音碼]],小韻資料表[[#This Row],[韻母拼音碼]],小韻資料表[[#This Row],[調號]])</f>
        <v>Øiap8</v>
      </c>
      <c r="D3867" s="206" t="s">
        <v>13023</v>
      </c>
      <c r="E3867" s="208" t="s">
        <v>1259</v>
      </c>
      <c r="F3867" s="205">
        <v>6</v>
      </c>
      <c r="G3867" s="209" t="s">
        <v>13024</v>
      </c>
      <c r="H3867" s="205">
        <f xml:space="preserve"> LEN(小韻資料表[[#This Row],[小韻字集]])</f>
        <v>3</v>
      </c>
      <c r="I3867" s="205" cm="1">
        <f t="array" ref="I3867" xml:space="preserve"> MATCH(TRUE, ISNUMBER( SEARCH( LEFT(小韻資料表[[#This Row],[切語]],1), 切語上字資料表[切語上字]) ), 0)</f>
        <v>39</v>
      </c>
      <c r="J3867" s="210" t="str" cm="1">
        <f t="array" ref="J3867" xml:space="preserve"> INDEX(切語上字資料表[聲母], 小韻資料表[[#This Row],[上字表識別號]])</f>
        <v>喻</v>
      </c>
      <c r="K3867" s="210" t="str" cm="1">
        <f t="array" ref="K3867" xml:space="preserve"> INDEX(切語上字資料表[聲母拼音碼], 小韻資料表[[#This Row],[上字表識別號]])</f>
        <v>Ø</v>
      </c>
      <c r="L3867" s="210" t="str" cm="1">
        <f t="array" ref="L3867" xml:space="preserve"> INDEX(切語上字資料表[清濁], 小韻資料表[[#This Row],[上字表識別號]])</f>
        <v>次濁</v>
      </c>
      <c r="M3867" s="223" t="str" cm="1">
        <f t="array" ref="M3867" xml:space="preserve"> INDEX(切語上字資料表[發送收], 小韻資料表[[#This Row],[上字表識別號]])</f>
        <v>發聲</v>
      </c>
      <c r="N3867" s="205" cm="1">
        <f t="array" ref="N3867" xml:space="preserve"> MATCH(TRUE, ISNUMBER( SEARCH( RIGHT(小韻資料表[[#This Row],[切語]],1), 切語下字資料表[切語下字]) ), 0)</f>
        <v>352</v>
      </c>
      <c r="O3867" s="207" t="str" cm="1">
        <f t="array" ref="O3867" xml:space="preserve"> INDEX(切語下字資料表[韻母], 小韻資料表[[#This Row],[下字表識別號]])</f>
        <v>業開3</v>
      </c>
      <c r="P3867" s="207" t="str" cm="1">
        <f t="array" ref="P3867" xml:space="preserve"> INDEX(切語下字資料表[韻母拼音碼], 小韻資料表[[#This Row],[下字表識別號]])</f>
        <v>iap</v>
      </c>
      <c r="Q3867" s="210" t="str" cm="1">
        <f t="array" ref="Q3867" xml:space="preserve"> INDEX(設定表!$C$19:$C$23, INT( LEFT(小韻資料表[[#This Row],[目次編碼]],1) ))</f>
        <v>入</v>
      </c>
      <c r="R3867" s="210">
        <f xml:space="preserve">  INDEX(設定表!$C$8:$C$15, MATCH( (RIGHT(小韻資料表[[#This Row],[清濁]]) &amp; 小韻資料表[[#This Row],[調]]), 設定表!$B$8:$B$15, 0))</f>
        <v>8</v>
      </c>
      <c r="S3867" s="205" t="s">
        <v>309</v>
      </c>
      <c r="T3867" s="205" t="s">
        <v>309</v>
      </c>
      <c r="U3867" s="226" t="s">
        <v>309</v>
      </c>
      <c r="V3867" s="146" t="s">
        <v>309</v>
      </c>
      <c r="X3867" s="135"/>
      <c r="Y3867" s="135"/>
      <c r="AA3867" s="135"/>
      <c r="AB3867" s="134"/>
      <c r="AC3867" s="135"/>
      <c r="AD3867" s="135"/>
      <c r="AH3867" s="135"/>
      <c r="AI3867" s="135"/>
    </row>
    <row r="3868" spans="1:35" ht="31.5">
      <c r="A3868" s="205">
        <v>3864</v>
      </c>
      <c r="B3868" s="206" t="s">
        <v>13025</v>
      </c>
      <c r="C3868" s="207" t="str">
        <f xml:space="preserve"> _xlfn.CONCAT(小韻資料表[[#This Row],[聲母拼音碼]],小韻資料表[[#This Row],[韻母拼音碼]],小韻資料表[[#This Row],[調號]])</f>
        <v>khiap8</v>
      </c>
      <c r="D3868" s="206" t="s">
        <v>13026</v>
      </c>
      <c r="E3868" s="208" t="s">
        <v>1259</v>
      </c>
      <c r="F3868" s="205">
        <v>7</v>
      </c>
      <c r="G3868" s="209" t="s">
        <v>13027</v>
      </c>
      <c r="H3868" s="205">
        <f xml:space="preserve"> LEN(小韻資料表[[#This Row],[小韻字集]])</f>
        <v>5</v>
      </c>
      <c r="I3868" s="205" cm="1">
        <f t="array" ref="I3868" xml:space="preserve"> MATCH(TRUE, ISNUMBER( SEARCH( LEFT(小韻資料表[[#This Row],[切語]],1), 切語上字資料表[切語上字]) ), 0)</f>
        <v>3</v>
      </c>
      <c r="J3868" s="210" t="str" cm="1">
        <f t="array" ref="J3868" xml:space="preserve"> INDEX(切語上字資料表[聲母], 小韻資料表[[#This Row],[上字表識別號]])</f>
        <v>群</v>
      </c>
      <c r="K3868" s="210" t="str" cm="1">
        <f t="array" ref="K3868" xml:space="preserve"> INDEX(切語上字資料表[聲母拼音碼], 小韻資料表[[#This Row],[上字表識別號]])</f>
        <v>kh</v>
      </c>
      <c r="L3868" s="210" t="str" cm="1">
        <f t="array" ref="L3868" xml:space="preserve"> INDEX(切語上字資料表[清濁], 小韻資料表[[#This Row],[上字表識別號]])</f>
        <v>全濁</v>
      </c>
      <c r="M3868" s="223" cm="1">
        <f t="array" ref="M3868" xml:space="preserve"> INDEX(切語上字資料表[發送收], 小韻資料表[[#This Row],[上字表識別號]])</f>
        <v>0</v>
      </c>
      <c r="N3868" s="205" cm="1">
        <f t="array" ref="N3868" xml:space="preserve"> MATCH(TRUE, ISNUMBER( SEARCH( RIGHT(小韻資料表[[#This Row],[切語]],1), 切語下字資料表[切語下字]) ), 0)</f>
        <v>352</v>
      </c>
      <c r="O3868" s="207" t="str" cm="1">
        <f t="array" ref="O3868" xml:space="preserve"> INDEX(切語下字資料表[韻母], 小韻資料表[[#This Row],[下字表識別號]])</f>
        <v>業開3</v>
      </c>
      <c r="P3868" s="207" t="str" cm="1">
        <f t="array" ref="P3868" xml:space="preserve"> INDEX(切語下字資料表[韻母拼音碼], 小韻資料表[[#This Row],[下字表識別號]])</f>
        <v>iap</v>
      </c>
      <c r="Q3868" s="210" t="str" cm="1">
        <f t="array" ref="Q3868" xml:space="preserve"> INDEX(設定表!$C$19:$C$23, INT( LEFT(小韻資料表[[#This Row],[目次編碼]],1) ))</f>
        <v>入</v>
      </c>
      <c r="R3868" s="210">
        <f xml:space="preserve">  INDEX(設定表!$C$8:$C$15, MATCH( (RIGHT(小韻資料表[[#This Row],[清濁]]) &amp; 小韻資料表[[#This Row],[調]]), 設定表!$B$8:$B$15, 0))</f>
        <v>8</v>
      </c>
      <c r="S3868" s="205" t="s">
        <v>309</v>
      </c>
      <c r="T3868" s="205" t="s">
        <v>309</v>
      </c>
      <c r="U3868" s="226" t="s">
        <v>13028</v>
      </c>
      <c r="V3868" s="147" t="s">
        <v>309</v>
      </c>
      <c r="X3868" s="135"/>
      <c r="Y3868" s="135"/>
      <c r="AA3868" s="135"/>
      <c r="AB3868" s="134"/>
      <c r="AC3868" s="135"/>
      <c r="AD3868" s="135"/>
      <c r="AH3868" s="135"/>
      <c r="AI3868" s="135"/>
    </row>
    <row r="3869" spans="1:35" ht="31.5">
      <c r="A3869" s="205">
        <v>3865</v>
      </c>
      <c r="B3869" s="206" t="s">
        <v>13251</v>
      </c>
      <c r="C3869" s="207" t="str">
        <f xml:space="preserve"> _xlfn.CONCAT(小韻資料表[[#This Row],[聲母拼音碼]],小韻資料表[[#This Row],[韻母拼音碼]],小韻資料表[[#This Row],[調號]])</f>
        <v>huat8</v>
      </c>
      <c r="D3869" s="206" t="s">
        <v>1276</v>
      </c>
      <c r="E3869" s="208" t="s">
        <v>1275</v>
      </c>
      <c r="F3869" s="205">
        <v>1</v>
      </c>
      <c r="G3869" s="209" t="s">
        <v>13029</v>
      </c>
      <c r="H3869" s="205">
        <f xml:space="preserve"> LEN(小韻資料表[[#This Row],[小韻字集]])</f>
        <v>3</v>
      </c>
      <c r="I3869" s="205" cm="1">
        <f t="array" ref="I3869" xml:space="preserve"> MATCH(TRUE, ISNUMBER( SEARCH( LEFT(小韻資料表[[#This Row],[切語]],1), 切語上字資料表[切語上字]) ), 0)</f>
        <v>19</v>
      </c>
      <c r="J3869" s="210" t="str" cm="1">
        <f t="array" ref="J3869" xml:space="preserve"> INDEX(切語上字資料表[聲母], 小韻資料表[[#This Row],[上字表識別號]])</f>
        <v>奉</v>
      </c>
      <c r="K3869" s="210" t="str" cm="1">
        <f t="array" ref="K3869" xml:space="preserve"> INDEX(切語上字資料表[聲母拼音碼], 小韻資料表[[#This Row],[上字表識別號]])</f>
        <v>h</v>
      </c>
      <c r="L3869" s="210" t="str" cm="1">
        <f t="array" ref="L3869" xml:space="preserve"> INDEX(切語上字資料表[清濁], 小韻資料表[[#This Row],[上字表識別號]])</f>
        <v>全濁</v>
      </c>
      <c r="M3869" s="223" cm="1">
        <f t="array" ref="M3869" xml:space="preserve"> INDEX(切語上字資料表[發送收], 小韻資料表[[#This Row],[上字表識別號]])</f>
        <v>0</v>
      </c>
      <c r="N3869" s="205" cm="1">
        <f t="array" ref="N3869" xml:space="preserve"> MATCH(TRUE, ISNUMBER( SEARCH( RIGHT(小韻資料表[[#This Row],[切語]],1), 切語下字資料表[切語下字]) ), 0)</f>
        <v>356</v>
      </c>
      <c r="O3869" s="207" t="str" cm="1">
        <f t="array" ref="O3869" xml:space="preserve"> INDEX(切語下字資料表[韻母], 小韻資料表[[#This Row],[下字表識別號]])</f>
        <v>乏合3</v>
      </c>
      <c r="P3869" s="207" t="str" cm="1">
        <f t="array" ref="P3869" xml:space="preserve"> INDEX(切語下字資料表[韻母拼音碼], 小韻資料表[[#This Row],[下字表識別號]])</f>
        <v>uat</v>
      </c>
      <c r="Q3869" s="210" t="str" cm="1">
        <f t="array" ref="Q3869" xml:space="preserve"> INDEX(設定表!$C$19:$C$23, INT( LEFT(小韻資料表[[#This Row],[目次編碼]],1) ))</f>
        <v>入</v>
      </c>
      <c r="R3869" s="210">
        <f xml:space="preserve">  INDEX(設定表!$C$8:$C$15, MATCH( (RIGHT(小韻資料表[[#This Row],[清濁]]) &amp; 小韻資料表[[#This Row],[調]]), 設定表!$B$8:$B$15, 0))</f>
        <v>8</v>
      </c>
      <c r="S3869" s="205" t="s">
        <v>309</v>
      </c>
      <c r="T3869" s="205" t="s">
        <v>309</v>
      </c>
      <c r="U3869" s="226" t="s">
        <v>309</v>
      </c>
      <c r="V3869" s="146" t="s">
        <v>309</v>
      </c>
      <c r="X3869" s="135"/>
      <c r="Y3869" s="135"/>
      <c r="AA3869" s="135"/>
      <c r="AB3869" s="134"/>
      <c r="AC3869" s="135"/>
      <c r="AD3869" s="135"/>
      <c r="AH3869" s="135"/>
      <c r="AI3869" s="135"/>
    </row>
    <row r="3870" spans="1:35" ht="31.5">
      <c r="A3870" s="205">
        <v>3866</v>
      </c>
      <c r="B3870" s="206" t="s">
        <v>13030</v>
      </c>
      <c r="C3870" s="207" t="str">
        <f xml:space="preserve"> _xlfn.CONCAT(小韻資料表[[#This Row],[聲母拼音碼]],小韻資料表[[#This Row],[韻母拼音碼]],小韻資料表[[#This Row],[調號]])</f>
        <v>huat4</v>
      </c>
      <c r="D3870" s="206" t="s">
        <v>13031</v>
      </c>
      <c r="E3870" s="208" t="s">
        <v>1275</v>
      </c>
      <c r="F3870" s="205">
        <v>2</v>
      </c>
      <c r="G3870" s="209" t="s">
        <v>13032</v>
      </c>
      <c r="H3870" s="205">
        <f xml:space="preserve"> LEN(小韻資料表[[#This Row],[小韻字集]])</f>
        <v>2</v>
      </c>
      <c r="I3870" s="205" cm="1">
        <f t="array" ref="I3870" xml:space="preserve"> MATCH(TRUE, ISNUMBER( SEARCH( LEFT(小韻資料表[[#This Row],[切語]],1), 切語上字資料表[切語上字]) ), 0)</f>
        <v>17</v>
      </c>
      <c r="J3870" s="210" t="str" cm="1">
        <f t="array" ref="J3870" xml:space="preserve"> INDEX(切語上字資料表[聲母], 小韻資料表[[#This Row],[上字表識別號]])</f>
        <v>非</v>
      </c>
      <c r="K3870" s="210" t="str" cm="1">
        <f t="array" ref="K3870" xml:space="preserve"> INDEX(切語上字資料表[聲母拼音碼], 小韻資料表[[#This Row],[上字表識別號]])</f>
        <v>h</v>
      </c>
      <c r="L3870" s="210" t="str" cm="1">
        <f t="array" ref="L3870" xml:space="preserve"> INDEX(切語上字資料表[清濁], 小韻資料表[[#This Row],[上字表識別號]])</f>
        <v>全清</v>
      </c>
      <c r="M3870" s="223" t="str" cm="1">
        <f t="array" ref="M3870" xml:space="preserve"> INDEX(切語上字資料表[發送收], 小韻資料表[[#This Row],[上字表識別號]])</f>
        <v>發聲</v>
      </c>
      <c r="N3870" s="205" cm="1">
        <f t="array" ref="N3870" xml:space="preserve"> MATCH(TRUE, ISNUMBER( SEARCH( RIGHT(小韻資料表[[#This Row],[切語]],1), 切語下字資料表[切語下字]) ), 0)</f>
        <v>356</v>
      </c>
      <c r="O3870" s="207" t="str" cm="1">
        <f t="array" ref="O3870" xml:space="preserve"> INDEX(切語下字資料表[韻母], 小韻資料表[[#This Row],[下字表識別號]])</f>
        <v>乏合3</v>
      </c>
      <c r="P3870" s="207" t="str" cm="1">
        <f t="array" ref="P3870" xml:space="preserve"> INDEX(切語下字資料表[韻母拼音碼], 小韻資料表[[#This Row],[下字表識別號]])</f>
        <v>uat</v>
      </c>
      <c r="Q3870" s="210" t="str" cm="1">
        <f t="array" ref="Q3870" xml:space="preserve"> INDEX(設定表!$C$19:$C$23, INT( LEFT(小韻資料表[[#This Row],[目次編碼]],1) ))</f>
        <v>入</v>
      </c>
      <c r="R3870" s="210">
        <f xml:space="preserve">  INDEX(設定表!$C$8:$C$15, MATCH( (RIGHT(小韻資料表[[#This Row],[清濁]]) &amp; 小韻資料表[[#This Row],[調]]), 設定表!$B$8:$B$15, 0))</f>
        <v>4</v>
      </c>
      <c r="S3870" s="205" t="s">
        <v>309</v>
      </c>
      <c r="T3870" s="205" t="s">
        <v>309</v>
      </c>
      <c r="U3870" s="226" t="s">
        <v>309</v>
      </c>
      <c r="V3870" s="147" t="s">
        <v>309</v>
      </c>
      <c r="X3870" s="135"/>
      <c r="Y3870" s="135"/>
      <c r="AA3870" s="135"/>
      <c r="AB3870" s="134"/>
      <c r="AC3870" s="135"/>
      <c r="AD3870" s="135"/>
      <c r="AH3870" s="135"/>
      <c r="AI3870" s="135"/>
    </row>
    <row r="3871" spans="1:35" ht="31.5">
      <c r="A3871" s="205">
        <v>3867</v>
      </c>
      <c r="B3871" s="206" t="s">
        <v>13033</v>
      </c>
      <c r="C3871" s="207" t="str">
        <f xml:space="preserve"> _xlfn.CONCAT(小韻資料表[[#This Row],[聲母拼音碼]],小韻資料表[[#This Row],[韻母拼音碼]],小韻資料表[[#This Row],[調號]])</f>
        <v>huat4</v>
      </c>
      <c r="D3871" s="206" t="s">
        <v>13034</v>
      </c>
      <c r="E3871" s="208" t="s">
        <v>1275</v>
      </c>
      <c r="F3871" s="205">
        <v>3</v>
      </c>
      <c r="G3871" s="209" t="s">
        <v>13034</v>
      </c>
      <c r="H3871" s="205">
        <f xml:space="preserve"> LEN(小韻資料表[[#This Row],[小韻字集]])</f>
        <v>2</v>
      </c>
      <c r="I3871" s="205" cm="1">
        <f t="array" ref="I3871" xml:space="preserve"> MATCH(TRUE, ISNUMBER( SEARCH( LEFT(小韻資料表[[#This Row],[切語]],1), 切語上字資料表[切語上字]) ), 0)</f>
        <v>18</v>
      </c>
      <c r="J3871" s="210" t="str" cm="1">
        <f t="array" ref="J3871" xml:space="preserve"> INDEX(切語上字資料表[聲母], 小韻資料表[[#This Row],[上字表識別號]])</f>
        <v>敷</v>
      </c>
      <c r="K3871" s="210" t="str" cm="1">
        <f t="array" ref="K3871" xml:space="preserve"> INDEX(切語上字資料表[聲母拼音碼], 小韻資料表[[#This Row],[上字表識別號]])</f>
        <v>h</v>
      </c>
      <c r="L3871" s="210" t="str" cm="1">
        <f t="array" ref="L3871" xml:space="preserve"> INDEX(切語上字資料表[清濁], 小韻資料表[[#This Row],[上字表識別號]])</f>
        <v>次清</v>
      </c>
      <c r="M3871" s="223" t="str" cm="1">
        <f t="array" ref="M3871" xml:space="preserve"> INDEX(切語上字資料表[發送收], 小韻資料表[[#This Row],[上字表識別號]])</f>
        <v>送氣</v>
      </c>
      <c r="N3871" s="205" cm="1">
        <f t="array" ref="N3871" xml:space="preserve"> MATCH(TRUE, ISNUMBER( SEARCH( RIGHT(小韻資料表[[#This Row],[切語]],1), 切語下字資料表[切語下字]) ), 0)</f>
        <v>356</v>
      </c>
      <c r="O3871" s="207" t="str" cm="1">
        <f t="array" ref="O3871" xml:space="preserve"> INDEX(切語下字資料表[韻母], 小韻資料表[[#This Row],[下字表識別號]])</f>
        <v>乏合3</v>
      </c>
      <c r="P3871" s="207" t="str" cm="1">
        <f t="array" ref="P3871" xml:space="preserve"> INDEX(切語下字資料表[韻母拼音碼], 小韻資料表[[#This Row],[下字表識別號]])</f>
        <v>uat</v>
      </c>
      <c r="Q3871" s="210" t="str" cm="1">
        <f t="array" ref="Q3871" xml:space="preserve"> INDEX(設定表!$C$19:$C$23, INT( LEFT(小韻資料表[[#This Row],[目次編碼]],1) ))</f>
        <v>入</v>
      </c>
      <c r="R3871" s="210">
        <f xml:space="preserve">  INDEX(設定表!$C$8:$C$15, MATCH( (RIGHT(小韻資料表[[#This Row],[清濁]]) &amp; 小韻資料表[[#This Row],[調]]), 設定表!$B$8:$B$15, 0))</f>
        <v>4</v>
      </c>
      <c r="S3871" s="205" t="s">
        <v>309</v>
      </c>
      <c r="T3871" s="205" t="s">
        <v>309</v>
      </c>
      <c r="U3871" s="226" t="s">
        <v>309</v>
      </c>
      <c r="V3871" s="146" t="s">
        <v>309</v>
      </c>
      <c r="X3871" s="135"/>
      <c r="Y3871" s="135"/>
      <c r="AA3871" s="135"/>
      <c r="AB3871" s="134"/>
      <c r="AC3871" s="135"/>
      <c r="AD3871" s="135"/>
      <c r="AH3871" s="135"/>
      <c r="AI3871" s="135"/>
    </row>
    <row r="3872" spans="1:35" ht="31.5">
      <c r="A3872" s="205">
        <v>3868</v>
      </c>
      <c r="B3872" s="206" t="s">
        <v>13035</v>
      </c>
      <c r="C3872" s="207" t="str">
        <f xml:space="preserve"> _xlfn.CONCAT(小韻資料表[[#This Row],[聲母拼音碼]],小韻資料表[[#This Row],[韻母拼音碼]],小韻資料表[[#This Row],[調號]])</f>
        <v>khuat4</v>
      </c>
      <c r="D3872" s="206" t="s">
        <v>13036</v>
      </c>
      <c r="E3872" s="208" t="s">
        <v>1275</v>
      </c>
      <c r="F3872" s="205">
        <v>4</v>
      </c>
      <c r="G3872" s="209" t="s">
        <v>13037</v>
      </c>
      <c r="H3872" s="205">
        <f xml:space="preserve"> LEN(小韻資料表[[#This Row],[小韻字集]])</f>
        <v>2</v>
      </c>
      <c r="I3872" s="205" cm="1">
        <f t="array" ref="I3872" xml:space="preserve"> MATCH(TRUE, ISNUMBER( SEARCH( LEFT(小韻資料表[[#This Row],[切語]],1), 切語上字資料表[切語上字]) ), 0)</f>
        <v>2</v>
      </c>
      <c r="J3872" s="210" t="str" cm="1">
        <f t="array" ref="J3872" xml:space="preserve"> INDEX(切語上字資料表[聲母], 小韻資料表[[#This Row],[上字表識別號]])</f>
        <v>溪</v>
      </c>
      <c r="K3872" s="210" t="str" cm="1">
        <f t="array" ref="K3872" xml:space="preserve"> INDEX(切語上字資料表[聲母拼音碼], 小韻資料表[[#This Row],[上字表識別號]])</f>
        <v>kh</v>
      </c>
      <c r="L3872" s="210" t="str" cm="1">
        <f t="array" ref="L3872" xml:space="preserve"> INDEX(切語上字資料表[清濁], 小韻資料表[[#This Row],[上字表識別號]])</f>
        <v>次清</v>
      </c>
      <c r="M3872" s="223" t="str" cm="1">
        <f t="array" ref="M3872" xml:space="preserve"> INDEX(切語上字資料表[發送收], 小韻資料表[[#This Row],[上字表識別號]])</f>
        <v>送氣</v>
      </c>
      <c r="N3872" s="205" cm="1">
        <f t="array" ref="N3872" xml:space="preserve"> MATCH(TRUE, ISNUMBER( SEARCH( RIGHT(小韻資料表[[#This Row],[切語]],1), 切語下字資料表[切語下字]) ), 0)</f>
        <v>356</v>
      </c>
      <c r="O3872" s="207" t="str" cm="1">
        <f t="array" ref="O3872" xml:space="preserve"> INDEX(切語下字資料表[韻母], 小韻資料表[[#This Row],[下字表識別號]])</f>
        <v>乏合3</v>
      </c>
      <c r="P3872" s="207" t="str" cm="1">
        <f t="array" ref="P3872" xml:space="preserve"> INDEX(切語下字資料表[韻母拼音碼], 小韻資料表[[#This Row],[下字表識別號]])</f>
        <v>uat</v>
      </c>
      <c r="Q3872" s="210" t="str" cm="1">
        <f t="array" ref="Q3872" xml:space="preserve"> INDEX(設定表!$C$19:$C$23, INT( LEFT(小韻資料表[[#This Row],[目次編碼]],1) ))</f>
        <v>入</v>
      </c>
      <c r="R3872" s="210">
        <f xml:space="preserve">  INDEX(設定表!$C$8:$C$15, MATCH( (RIGHT(小韻資料表[[#This Row],[清濁]]) &amp; 小韻資料表[[#This Row],[調]]), 設定表!$B$8:$B$15, 0))</f>
        <v>4</v>
      </c>
      <c r="S3872" s="205" t="s">
        <v>309</v>
      </c>
      <c r="T3872" s="205" t="s">
        <v>309</v>
      </c>
      <c r="U3872" s="226" t="s">
        <v>309</v>
      </c>
      <c r="V3872" s="147" t="s">
        <v>309</v>
      </c>
      <c r="X3872" s="135"/>
      <c r="Y3872" s="135"/>
      <c r="AA3872" s="135"/>
      <c r="AB3872" s="134"/>
      <c r="AC3872" s="135"/>
      <c r="AD3872" s="135"/>
      <c r="AH3872" s="135"/>
      <c r="AI3872" s="135"/>
    </row>
    <row r="3873" spans="1:35" ht="31.5">
      <c r="A3873" s="205">
        <v>3869</v>
      </c>
      <c r="B3873" s="206" t="s">
        <v>13038</v>
      </c>
      <c r="C3873" s="207" t="str">
        <f xml:space="preserve"> _xlfn.CONCAT(小韻資料表[[#This Row],[聲母拼音碼]],小韻資料表[[#This Row],[韻母拼音碼]],小韻資料表[[#This Row],[調號]])</f>
        <v>nuat8</v>
      </c>
      <c r="D3873" s="206" t="s">
        <v>13039</v>
      </c>
      <c r="E3873" s="208" t="s">
        <v>1275</v>
      </c>
      <c r="F3873" s="205">
        <v>5</v>
      </c>
      <c r="G3873" s="209" t="s">
        <v>13040</v>
      </c>
      <c r="H3873" s="205">
        <f xml:space="preserve"> LEN(小韻資料表[[#This Row],[小韻字集]])</f>
        <v>5</v>
      </c>
      <c r="I3873" s="205" cm="1">
        <f t="array" ref="I3873" xml:space="preserve"> MATCH(TRUE, ISNUMBER( SEARCH( LEFT(小韻資料表[[#This Row],[切語]],1), 切語上字資料表[切語上字]) ), 0)</f>
        <v>12</v>
      </c>
      <c r="J3873" s="210" t="str" cm="1">
        <f t="array" ref="J3873" xml:space="preserve"> INDEX(切語上字資料表[聲母], 小韻資料表[[#This Row],[上字表識別號]])</f>
        <v>娘</v>
      </c>
      <c r="K3873" s="210" t="str" cm="1">
        <f t="array" ref="K3873" xml:space="preserve"> INDEX(切語上字資料表[聲母拼音碼], 小韻資料表[[#This Row],[上字表識別號]])</f>
        <v>n</v>
      </c>
      <c r="L3873" s="210" t="str" cm="1">
        <f t="array" ref="L3873" xml:space="preserve"> INDEX(切語上字資料表[清濁], 小韻資料表[[#This Row],[上字表識別號]])</f>
        <v>次濁</v>
      </c>
      <c r="M3873" s="223" t="str" cm="1">
        <f t="array" ref="M3873" xml:space="preserve"> INDEX(切語上字資料表[發送收], 小韻資料表[[#This Row],[上字表識別號]])</f>
        <v>收聲</v>
      </c>
      <c r="N3873" s="205" cm="1">
        <f t="array" ref="N3873" xml:space="preserve"> MATCH(TRUE, ISNUMBER( SEARCH( RIGHT(小韻資料表[[#This Row],[切語]],1), 切語下字資料表[切語下字]) ), 0)</f>
        <v>356</v>
      </c>
      <c r="O3873" s="207" t="str" cm="1">
        <f t="array" ref="O3873" xml:space="preserve"> INDEX(切語下字資料表[韻母], 小韻資料表[[#This Row],[下字表識別號]])</f>
        <v>乏合3</v>
      </c>
      <c r="P3873" s="207" t="str" cm="1">
        <f t="array" ref="P3873" xml:space="preserve"> INDEX(切語下字資料表[韻母拼音碼], 小韻資料表[[#This Row],[下字表識別號]])</f>
        <v>uat</v>
      </c>
      <c r="Q3873" s="210" t="str" cm="1">
        <f t="array" ref="Q3873" xml:space="preserve"> INDEX(設定表!$C$19:$C$23, INT( LEFT(小韻資料表[[#This Row],[目次編碼]],1) ))</f>
        <v>入</v>
      </c>
      <c r="R3873" s="210">
        <f xml:space="preserve">  INDEX(設定表!$C$8:$C$15, MATCH( (RIGHT(小韻資料表[[#This Row],[清濁]]) &amp; 小韻資料表[[#This Row],[調]]), 設定表!$B$8:$B$15, 0))</f>
        <v>8</v>
      </c>
      <c r="S3873" s="205" t="s">
        <v>309</v>
      </c>
      <c r="T3873" s="205" t="s">
        <v>309</v>
      </c>
      <c r="U3873" s="226" t="s">
        <v>309</v>
      </c>
      <c r="V3873" s="146" t="s">
        <v>309</v>
      </c>
      <c r="X3873" s="135"/>
      <c r="Y3873" s="135"/>
      <c r="AA3873" s="135"/>
      <c r="AB3873" s="134"/>
      <c r="AC3873" s="135"/>
      <c r="AD3873" s="135"/>
      <c r="AH3873" s="135"/>
      <c r="AI3873" s="135"/>
    </row>
    <row r="3874" spans="1:35" ht="31.5">
      <c r="A3874" s="205">
        <v>3870</v>
      </c>
      <c r="B3874" s="206" t="s">
        <v>13041</v>
      </c>
      <c r="C3874" s="207" t="str">
        <f xml:space="preserve"> _xlfn.CONCAT(小韻資料表[[#This Row],[聲母拼音碼]],小韻資料表[[#This Row],[韻母拼音碼]],小韻資料表[[#This Row],[調號]])</f>
        <v>thuat4</v>
      </c>
      <c r="D3874" s="206" t="s">
        <v>13042</v>
      </c>
      <c r="E3874" s="208" t="s">
        <v>1275</v>
      </c>
      <c r="F3874" s="205">
        <v>6</v>
      </c>
      <c r="G3874" s="209" t="s">
        <v>13042</v>
      </c>
      <c r="H3874" s="205">
        <f xml:space="preserve"> LEN(小韻資料表[[#This Row],[小韻字集]])</f>
        <v>2</v>
      </c>
      <c r="I3874" s="205" cm="1">
        <f t="array" ref="I3874" xml:space="preserve"> MATCH(TRUE, ISNUMBER( SEARCH( LEFT(小韻資料表[[#This Row],[切語]],1), 切語上字資料表[切語上字]) ), 0)</f>
        <v>10</v>
      </c>
      <c r="J3874" s="210" t="str" cm="1">
        <f t="array" ref="J3874" xml:space="preserve"> INDEX(切語上字資料表[聲母], 小韻資料表[[#This Row],[上字表識別號]])</f>
        <v>徹</v>
      </c>
      <c r="K3874" s="210" t="str" cm="1">
        <f t="array" ref="K3874" xml:space="preserve"> INDEX(切語上字資料表[聲母拼音碼], 小韻資料表[[#This Row],[上字表識別號]])</f>
        <v>th</v>
      </c>
      <c r="L3874" s="210" t="str" cm="1">
        <f t="array" ref="L3874" xml:space="preserve"> INDEX(切語上字資料表[清濁], 小韻資料表[[#This Row],[上字表識別號]])</f>
        <v>次清</v>
      </c>
      <c r="M3874" s="223" t="str" cm="1">
        <f t="array" ref="M3874" xml:space="preserve"> INDEX(切語上字資料表[發送收], 小韻資料表[[#This Row],[上字表識別號]])</f>
        <v>送氣</v>
      </c>
      <c r="N3874" s="205" cm="1">
        <f t="array" ref="N3874" xml:space="preserve"> MATCH(TRUE, ISNUMBER( SEARCH( RIGHT(小韻資料表[[#This Row],[切語]],1), 切語下字資料表[切語下字]) ), 0)</f>
        <v>356</v>
      </c>
      <c r="O3874" s="207" t="str" cm="1">
        <f t="array" ref="O3874" xml:space="preserve"> INDEX(切語下字資料表[韻母], 小韻資料表[[#This Row],[下字表識別號]])</f>
        <v>乏合3</v>
      </c>
      <c r="P3874" s="207" t="str" cm="1">
        <f t="array" ref="P3874" xml:space="preserve"> INDEX(切語下字資料表[韻母拼音碼], 小韻資料表[[#This Row],[下字表識別號]])</f>
        <v>uat</v>
      </c>
      <c r="Q3874" s="210" t="str" cm="1">
        <f t="array" ref="Q3874" xml:space="preserve"> INDEX(設定表!$C$19:$C$23, INT( LEFT(小韻資料表[[#This Row],[目次編碼]],1) ))</f>
        <v>入</v>
      </c>
      <c r="R3874" s="210">
        <f xml:space="preserve">  INDEX(設定表!$C$8:$C$15, MATCH( (RIGHT(小韻資料表[[#This Row],[清濁]]) &amp; 小韻資料表[[#This Row],[調]]), 設定表!$B$8:$B$15, 0))</f>
        <v>4</v>
      </c>
      <c r="S3874" s="205" t="s">
        <v>309</v>
      </c>
      <c r="T3874" s="205" t="s">
        <v>309</v>
      </c>
      <c r="U3874" s="226" t="s">
        <v>309</v>
      </c>
      <c r="V3874" s="147" t="s">
        <v>309</v>
      </c>
      <c r="X3874" s="135"/>
      <c r="Y3874" s="135"/>
      <c r="AA3874" s="135"/>
      <c r="AB3874" s="134"/>
      <c r="AC3874" s="135"/>
      <c r="AD3874" s="135"/>
      <c r="AH3874" s="135"/>
      <c r="AI3874" s="135"/>
    </row>
    <row r="3875" spans="1:35" ht="31.5">
      <c r="A3875" s="205">
        <v>3871</v>
      </c>
      <c r="B3875" s="206" t="s">
        <v>13043</v>
      </c>
      <c r="C3875" s="207" t="str">
        <f xml:space="preserve"> _xlfn.CONCAT(小韻資料表[[#This Row],[聲母拼音碼]],小韻資料表[[#This Row],[韻母拼音碼]],小韻資料表[[#This Row],[調號]])</f>
        <v>nang2</v>
      </c>
      <c r="D3875" s="206" t="s">
        <v>13044</v>
      </c>
      <c r="E3875" s="208" t="s">
        <v>339</v>
      </c>
      <c r="F3875" s="205"/>
      <c r="G3875" s="209" t="s">
        <v>13045</v>
      </c>
      <c r="H3875" s="205">
        <f xml:space="preserve"> LEN(小韻資料表[[#This Row],[小韻字集]])</f>
        <v>9</v>
      </c>
      <c r="I3875" s="205" cm="1">
        <f t="array" ref="I3875" xml:space="preserve"> MATCH(TRUE, ISNUMBER( SEARCH( LEFT(小韻資料表[[#This Row],[切語]],1), 切語上字資料表[切語上字]) ), 0)</f>
        <v>12</v>
      </c>
      <c r="J3875" s="210" t="str" cm="1">
        <f t="array" ref="J3875" xml:space="preserve"> INDEX(切語上字資料表[聲母], 小韻資料表[[#This Row],[上字表識別號]])</f>
        <v>娘</v>
      </c>
      <c r="K3875" s="210" t="str" cm="1">
        <f t="array" ref="K3875" xml:space="preserve"> INDEX(切語上字資料表[聲母拼音碼], 小韻資料表[[#This Row],[上字表識別號]])</f>
        <v>n</v>
      </c>
      <c r="L3875" s="210" t="str" cm="1">
        <f t="array" ref="L3875" xml:space="preserve"> INDEX(切語上字資料表[清濁], 小韻資料表[[#This Row],[上字表識別號]])</f>
        <v>次濁</v>
      </c>
      <c r="M3875" s="223" t="str" cm="1">
        <f t="array" ref="M3875" xml:space="preserve"> INDEX(切語上字資料表[發送收], 小韻資料表[[#This Row],[上字表識別號]])</f>
        <v>收聲</v>
      </c>
      <c r="N3875" s="205" cm="1">
        <f t="array" ref="N3875" xml:space="preserve"> MATCH(TRUE, ISNUMBER( SEARCH( RIGHT(小韻資料表[[#This Row],[切語]],1), 切語下字資料表[切語下字]) ), 0)</f>
        <v>18</v>
      </c>
      <c r="O3875" s="207" t="str" cm="1">
        <f t="array" ref="O3875" xml:space="preserve"> INDEX(切語下字資料表[韻母], 小韻資料表[[#This Row],[下字表識別號]])</f>
        <v>講開2</v>
      </c>
      <c r="P3875" s="207" t="str" cm="1">
        <f t="array" ref="P3875" xml:space="preserve"> INDEX(切語下字資料表[韻母拼音碼], 小韻資料表[[#This Row],[下字表識別號]])</f>
        <v>ang</v>
      </c>
      <c r="Q3875" s="210" t="str" cm="1">
        <f t="array" ref="Q3875" xml:space="preserve"> INDEX(設定表!$C$19:$C$23, INT( LEFT(小韻資料表[[#This Row],[目次編碼]],1) ))</f>
        <v>上</v>
      </c>
      <c r="R3875" s="210">
        <f xml:space="preserve">  INDEX(設定表!$C$8:$C$15, MATCH( (RIGHT(小韻資料表[[#This Row],[清濁]]) &amp; 小韻資料表[[#This Row],[調]]), 設定表!$B$8:$B$15, 0))</f>
        <v>2</v>
      </c>
      <c r="S3875" s="215" t="s">
        <v>13043</v>
      </c>
      <c r="T3875" s="205" t="s">
        <v>309</v>
      </c>
      <c r="U3875" s="226" t="s">
        <v>309</v>
      </c>
      <c r="V3875" s="147" t="s">
        <v>309</v>
      </c>
      <c r="X3875" s="135"/>
      <c r="Y3875" s="135"/>
      <c r="AA3875" s="135"/>
      <c r="AB3875" s="134"/>
      <c r="AC3875" s="135"/>
      <c r="AD3875" s="135"/>
      <c r="AH3875" s="135"/>
      <c r="AI3875" s="135"/>
    </row>
    <row r="3876" spans="1:35" ht="31.5">
      <c r="A3876" s="205">
        <v>3872</v>
      </c>
      <c r="B3876" s="206" t="s">
        <v>13046</v>
      </c>
      <c r="C3876" s="207" t="str">
        <f xml:space="preserve"> _xlfn.CONCAT(小韻資料表[[#This Row],[聲母拼音碼]],小韻資料表[[#This Row],[韻母拼音碼]],小韻資料表[[#This Row],[調號]])</f>
        <v>jia7</v>
      </c>
      <c r="D3876" s="206" t="s">
        <v>13047</v>
      </c>
      <c r="E3876" s="208" t="s">
        <v>916</v>
      </c>
      <c r="F3876" s="205"/>
      <c r="G3876" s="209" t="s">
        <v>13048</v>
      </c>
      <c r="H3876" s="205">
        <f xml:space="preserve"> LEN(小韻資料表[[#This Row],[小韻字集]])</f>
        <v>4</v>
      </c>
      <c r="I3876" s="205" cm="1">
        <f t="array" ref="I3876" xml:space="preserve"> MATCH(TRUE, ISNUMBER( SEARCH( LEFT(小韻資料表[[#This Row],[切語]],1), 切語上字資料表[切語上字]) ), 0)</f>
        <v>41</v>
      </c>
      <c r="J3876" s="210" t="str" cm="1">
        <f t="array" ref="J3876" xml:space="preserve"> INDEX(切語上字資料表[聲母], 小韻資料表[[#This Row],[上字表識別號]])</f>
        <v>日</v>
      </c>
      <c r="K3876" s="210" t="str" cm="1">
        <f t="array" ref="K3876" xml:space="preserve"> INDEX(切語上字資料表[聲母拼音碼], 小韻資料表[[#This Row],[上字表識別號]])</f>
        <v>j</v>
      </c>
      <c r="L3876" s="210" t="str" cm="1">
        <f t="array" ref="L3876" xml:space="preserve"> INDEX(切語上字資料表[清濁], 小韻資料表[[#This Row],[上字表識別號]])</f>
        <v>次濁</v>
      </c>
      <c r="M3876" s="223" t="str" cm="1">
        <f t="array" ref="M3876" xml:space="preserve"> INDEX(切語上字資料表[發送收], 小韻資料表[[#This Row],[上字表識別號]])</f>
        <v>收聲</v>
      </c>
      <c r="N3876" s="205" cm="1">
        <f t="array" ref="N3876" xml:space="preserve"> MATCH(TRUE, ISNUMBER( SEARCH( RIGHT(小韻資料表[[#This Row],[切語]],1), 切語下字資料表[切語下字]) ), 0)</f>
        <v>239</v>
      </c>
      <c r="O3876" s="207" t="str" cm="1">
        <f t="array" ref="O3876" xml:space="preserve"> INDEX(切語下字資料表[韻母], 小韻資料表[[#This Row],[下字表識別號]])</f>
        <v>禡開3</v>
      </c>
      <c r="P3876" s="207" t="str" cm="1">
        <f t="array" ref="P3876" xml:space="preserve"> INDEX(切語下字資料表[韻母拼音碼], 小韻資料表[[#This Row],[下字表識別號]])</f>
        <v>ia</v>
      </c>
      <c r="Q3876" s="210" t="str" cm="1">
        <f t="array" ref="Q3876" xml:space="preserve"> INDEX(設定表!$C$19:$C$23, INT( LEFT(小韻資料表[[#This Row],[目次編碼]],1) ))</f>
        <v>去</v>
      </c>
      <c r="R3876" s="210">
        <f xml:space="preserve">  INDEX(設定表!$C$8:$C$15, MATCH( (RIGHT(小韻資料表[[#This Row],[清濁]]) &amp; 小韻資料表[[#This Row],[調]]), 設定表!$B$8:$B$15, 0))</f>
        <v>7</v>
      </c>
      <c r="S3876" s="205" t="s">
        <v>309</v>
      </c>
      <c r="T3876" s="205" t="s">
        <v>309</v>
      </c>
      <c r="U3876" s="226" t="s">
        <v>309</v>
      </c>
      <c r="V3876" s="147" t="s">
        <v>309</v>
      </c>
      <c r="X3876" s="135"/>
      <c r="Y3876" s="135"/>
      <c r="AA3876" s="135"/>
      <c r="AB3876" s="134"/>
      <c r="AC3876" s="135"/>
      <c r="AD3876" s="135"/>
      <c r="AH3876" s="135"/>
      <c r="AI3876" s="135"/>
    </row>
    <row r="3877" spans="1:35" ht="31.5">
      <c r="A3877" s="205">
        <v>3873</v>
      </c>
      <c r="B3877" s="206" t="s">
        <v>13049</v>
      </c>
      <c r="C3877" s="207" t="str">
        <f xml:space="preserve"> _xlfn.CONCAT(小韻資料表[[#This Row],[聲母拼音碼]],小韻資料表[[#This Row],[韻母拼音碼]],小韻資料表[[#This Row],[調號]])</f>
        <v>khim3</v>
      </c>
      <c r="D3877" s="206" t="s">
        <v>13050</v>
      </c>
      <c r="E3877" s="208" t="s">
        <v>1141</v>
      </c>
      <c r="F3877" s="205"/>
      <c r="G3877" s="209" t="s">
        <v>13051</v>
      </c>
      <c r="H3877" s="205">
        <f xml:space="preserve"> LEN(小韻資料表[[#This Row],[小韻字集]])</f>
        <v>6</v>
      </c>
      <c r="I3877" s="205" cm="1">
        <f t="array" ref="I3877" xml:space="preserve"> MATCH(TRUE, ISNUMBER( SEARCH( LEFT(小韻資料表[[#This Row],[切語]],1), 切語上字資料表[切語上字]) ), 0)</f>
        <v>2</v>
      </c>
      <c r="J3877" s="210" t="str" cm="1">
        <f t="array" ref="J3877" xml:space="preserve"> INDEX(切語上字資料表[聲母], 小韻資料表[[#This Row],[上字表識別號]])</f>
        <v>溪</v>
      </c>
      <c r="K3877" s="210" t="str" cm="1">
        <f t="array" ref="K3877" xml:space="preserve"> INDEX(切語上字資料表[聲母拼音碼], 小韻資料表[[#This Row],[上字表識別號]])</f>
        <v>kh</v>
      </c>
      <c r="L3877" s="210" t="str" cm="1">
        <f t="array" ref="L3877" xml:space="preserve"> INDEX(切語上字資料表[清濁], 小韻資料表[[#This Row],[上字表識別號]])</f>
        <v>次清</v>
      </c>
      <c r="M3877" s="223" t="str" cm="1">
        <f t="array" ref="M3877" xml:space="preserve"> INDEX(切語上字資料表[發送收], 小韻資料表[[#This Row],[上字表識別號]])</f>
        <v>送氣</v>
      </c>
      <c r="N3877" s="205" cm="1">
        <f t="array" ref="N3877" xml:space="preserve"> MATCH(TRUE, ISNUMBER( SEARCH( RIGHT(小韻資料表[[#This Row],[切語]],1), 切語下字資料表[切語下字]) ), 0)</f>
        <v>323</v>
      </c>
      <c r="O3877" s="207" t="str" cm="1">
        <f t="array" ref="O3877" xml:space="preserve"> INDEX(切語下字資料表[韻母], 小韻資料表[[#This Row],[下字表識別號]])</f>
        <v>沁開3</v>
      </c>
      <c r="P3877" s="207" t="str" cm="1">
        <f t="array" ref="P3877" xml:space="preserve"> INDEX(切語下字資料表[韻母拼音碼], 小韻資料表[[#This Row],[下字表識別號]])</f>
        <v>im</v>
      </c>
      <c r="Q3877" s="210" t="str" cm="1">
        <f t="array" ref="Q3877" xml:space="preserve"> INDEX(設定表!$C$19:$C$23, INT( LEFT(小韻資料表[[#This Row],[目次編碼]],1) ))</f>
        <v>去</v>
      </c>
      <c r="R3877" s="210">
        <f xml:space="preserve">  INDEX(設定表!$C$8:$C$15, MATCH( (RIGHT(小韻資料表[[#This Row],[清濁]]) &amp; 小韻資料表[[#This Row],[調]]), 設定表!$B$8:$B$15, 0))</f>
        <v>3</v>
      </c>
      <c r="S3877" s="205" t="s">
        <v>309</v>
      </c>
      <c r="T3877" s="205" t="s">
        <v>309</v>
      </c>
      <c r="U3877" s="226" t="s">
        <v>309</v>
      </c>
      <c r="V3877" s="146" t="s">
        <v>309</v>
      </c>
      <c r="X3877" s="135"/>
      <c r="Y3877" s="135"/>
      <c r="AA3877" s="135"/>
      <c r="AB3877" s="134"/>
      <c r="AC3877" s="135"/>
      <c r="AD3877" s="135"/>
      <c r="AH3877" s="135"/>
      <c r="AI3877" s="135"/>
    </row>
    <row r="3878" spans="1:35" ht="31.5">
      <c r="A3878" s="205">
        <v>3874</v>
      </c>
      <c r="B3878" s="206" t="s">
        <v>13052</v>
      </c>
      <c r="C3878" s="207" t="str">
        <f xml:space="preserve"> _xlfn.CONCAT(小韻資料表[[#This Row],[聲母拼音碼]],小韻資料表[[#This Row],[韻母拼音碼]],小韻資料表[[#This Row],[調號]])</f>
        <v>chuan1</v>
      </c>
      <c r="D3878" s="206" t="s">
        <v>13053</v>
      </c>
      <c r="E3878" s="208" t="s">
        <v>722</v>
      </c>
      <c r="F3878" s="205"/>
      <c r="G3878" s="209" t="s">
        <v>13054</v>
      </c>
      <c r="H3878" s="205">
        <f xml:space="preserve"> LEN(小韻資料表[[#This Row],[小韻字集]])</f>
        <v>5</v>
      </c>
      <c r="I3878" s="205" cm="1">
        <f t="array" ref="I3878" xml:space="preserve"> MATCH(TRUE, ISNUMBER( SEARCH( LEFT(小韻資料表[[#This Row],[切語]],1), 切語上字資料表[切語上字]) ), 0)</f>
        <v>22</v>
      </c>
      <c r="J3878" s="210" t="str" cm="1">
        <f t="array" ref="J3878" xml:space="preserve"> INDEX(切語上字資料表[聲母], 小韻資料表[[#This Row],[上字表識別號]])</f>
        <v>清</v>
      </c>
      <c r="K3878" s="210" t="str" cm="1">
        <f t="array" ref="K3878" xml:space="preserve"> INDEX(切語上字資料表[聲母拼音碼], 小韻資料表[[#This Row],[上字表識別號]])</f>
        <v>ch</v>
      </c>
      <c r="L3878" s="210" t="str" cm="1">
        <f t="array" ref="L3878" xml:space="preserve"> INDEX(切語上字資料表[清濁], 小韻資料表[[#This Row],[上字表識別號]])</f>
        <v>次清</v>
      </c>
      <c r="M3878" s="223" t="str" cm="1">
        <f t="array" ref="M3878" xml:space="preserve"> INDEX(切語上字資料表[發送收], 小韻資料表[[#This Row],[上字表識別號]])</f>
        <v>送氣</v>
      </c>
      <c r="N3878" s="205" cm="1">
        <f t="array" ref="N3878" xml:space="preserve"> MATCH(TRUE, ISNUMBER( SEARCH( RIGHT(小韻資料表[[#This Row],[切語]],1), 切語下字資料表[切語下字]) ), 0)</f>
        <v>161</v>
      </c>
      <c r="O3878" s="207" t="str" cm="1">
        <f t="array" ref="O3878" xml:space="preserve"> INDEX(切語下字資料表[韻母], 小韻資料表[[#This Row],[下字表識別號]])</f>
        <v>桓合1</v>
      </c>
      <c r="P3878" s="207" t="str" cm="1">
        <f t="array" ref="P3878" xml:space="preserve"> INDEX(切語下字資料表[韻母拼音碼], 小韻資料表[[#This Row],[下字表識別號]])</f>
        <v>uan</v>
      </c>
      <c r="Q3878" s="210" t="str" cm="1">
        <f t="array" ref="Q3878" xml:space="preserve"> INDEX(設定表!$C$19:$C$23, INT( LEFT(小韻資料表[[#This Row],[目次編碼]],1) ))</f>
        <v>平</v>
      </c>
      <c r="R3878" s="210">
        <f xml:space="preserve">  INDEX(設定表!$C$8:$C$15, MATCH( (RIGHT(小韻資料表[[#This Row],[清濁]]) &amp; 小韻資料表[[#This Row],[調]]), 設定表!$B$8:$B$15, 0))</f>
        <v>1</v>
      </c>
      <c r="S3878" s="205" t="s">
        <v>309</v>
      </c>
      <c r="T3878" s="205" t="s">
        <v>309</v>
      </c>
      <c r="U3878" s="226" t="s">
        <v>309</v>
      </c>
      <c r="V3878" s="147" t="s">
        <v>309</v>
      </c>
      <c r="X3878" s="135"/>
      <c r="Y3878" s="135"/>
      <c r="AA3878" s="135"/>
      <c r="AB3878" s="134"/>
      <c r="AC3878" s="135"/>
      <c r="AD3878" s="135"/>
      <c r="AH3878" s="135"/>
      <c r="AI3878" s="135"/>
    </row>
    <row r="3879" spans="1:35" ht="31.5">
      <c r="A3879" s="205">
        <v>3875</v>
      </c>
      <c r="B3879" s="206" t="s">
        <v>13055</v>
      </c>
      <c r="C3879" s="207" t="str">
        <f xml:space="preserve"> _xlfn.CONCAT(小韻資料表[[#This Row],[聲母拼音碼]],小韻資料表[[#This Row],[韻母拼音碼]],小韻資料表[[#This Row],[調號]])</f>
        <v>lap8</v>
      </c>
      <c r="D3879" s="206" t="s">
        <v>13056</v>
      </c>
      <c r="E3879" s="208" t="s">
        <v>1163</v>
      </c>
      <c r="F3879" s="205">
        <v>9</v>
      </c>
      <c r="G3879" s="209" t="s">
        <v>13057</v>
      </c>
      <c r="H3879" s="205">
        <f xml:space="preserve"> LEN(小韻資料表[[#This Row],[小韻字集]])</f>
        <v>15</v>
      </c>
      <c r="I3879" s="205" cm="1">
        <f t="array" ref="I3879" xml:space="preserve"> MATCH(TRUE, ISNUMBER( SEARCH( LEFT(小韻資料表[[#This Row],[切語]],1), 切語上字資料表[切語上字]) ), 0)</f>
        <v>40</v>
      </c>
      <c r="J3879" s="210" t="str" cm="1">
        <f t="array" ref="J3879" xml:space="preserve"> INDEX(切語上字資料表[聲母], 小韻資料表[[#This Row],[上字表識別號]])</f>
        <v>來</v>
      </c>
      <c r="K3879" s="210" t="str" cm="1">
        <f t="array" ref="K3879" xml:space="preserve"> INDEX(切語上字資料表[聲母拼音碼], 小韻資料表[[#This Row],[上字表識別號]])</f>
        <v>l</v>
      </c>
      <c r="L3879" s="210" t="str" cm="1">
        <f t="array" ref="L3879" xml:space="preserve"> INDEX(切語上字資料表[清濁], 小韻資料表[[#This Row],[上字表識別號]])</f>
        <v>次濁</v>
      </c>
      <c r="M3879" s="223" t="str" cm="1">
        <f t="array" ref="M3879" xml:space="preserve"> INDEX(切語上字資料表[發送收], 小韻資料表[[#This Row],[上字表識別號]])</f>
        <v>收聲</v>
      </c>
      <c r="N3879" s="205" cm="1">
        <f t="array" ref="N3879" xml:space="preserve"> MATCH(TRUE, ISNUMBER( SEARCH( RIGHT(小韻資料表[[#This Row],[切語]],1), 切語下字資料表[切語下字]) ), 0)</f>
        <v>328</v>
      </c>
      <c r="O3879" s="207" t="str" cm="1">
        <f t="array" ref="O3879" xml:space="preserve"> INDEX(切語下字資料表[韻母], 小韻資料表[[#This Row],[下字表識別號]])</f>
        <v>合開1</v>
      </c>
      <c r="P3879" s="207" t="str" cm="1">
        <f t="array" ref="P3879" xml:space="preserve"> INDEX(切語下字資料表[韻母拼音碼], 小韻資料表[[#This Row],[下字表識別號]])</f>
        <v>ap</v>
      </c>
      <c r="Q3879" s="210" t="str" cm="1">
        <f t="array" ref="Q3879" xml:space="preserve"> INDEX(設定表!$C$19:$C$23, INT( LEFT(小韻資料表[[#This Row],[目次編碼]],1) ))</f>
        <v>入</v>
      </c>
      <c r="R3879" s="210">
        <f xml:space="preserve">  INDEX(設定表!$C$8:$C$15, MATCH( (RIGHT(小韻資料表[[#This Row],[清濁]]) &amp; 小韻資料表[[#This Row],[調]]), 設定表!$B$8:$B$15, 0))</f>
        <v>8</v>
      </c>
      <c r="S3879" s="205" t="s">
        <v>13058</v>
      </c>
      <c r="T3879" s="205" t="s">
        <v>309</v>
      </c>
      <c r="U3879" s="226" t="s">
        <v>309</v>
      </c>
      <c r="V3879" s="146" t="s">
        <v>309</v>
      </c>
      <c r="X3879" s="135"/>
      <c r="Y3879" s="135"/>
      <c r="AA3879" s="135"/>
      <c r="AB3879" s="134"/>
      <c r="AC3879" s="135"/>
      <c r="AD3879" s="135"/>
      <c r="AH3879" s="135"/>
      <c r="AI3879" s="135"/>
    </row>
    <row r="3880" spans="1:35" ht="31.5">
      <c r="A3880" s="218">
        <v>3876</v>
      </c>
      <c r="B3880" s="213" t="s">
        <v>13059</v>
      </c>
      <c r="C3880" s="219" t="str">
        <f xml:space="preserve"> _xlfn.CONCAT(小韻資料表[[#This Row],[聲母拼音碼]],小韻資料表[[#This Row],[韻母拼音碼]],小韻資料表[[#This Row],[調號]])</f>
        <v>hiu4</v>
      </c>
      <c r="D3880" s="213" t="s">
        <v>4642</v>
      </c>
      <c r="E3880" s="220" t="s">
        <v>13060</v>
      </c>
      <c r="F3880" s="218"/>
      <c r="G3880" s="221" t="s">
        <v>13061</v>
      </c>
      <c r="H3880" s="218">
        <f xml:space="preserve"> LEN(小韻資料表[[#This Row],[小韻字集]])</f>
        <v>1</v>
      </c>
      <c r="I3880" s="218" cm="1">
        <f t="array" ref="I3880" xml:space="preserve"> MATCH(TRUE, ISNUMBER( SEARCH( LEFT(小韻資料表[[#This Row],[切語]],1), 切語上字資料表[切語上字]) ), 0)</f>
        <v>17</v>
      </c>
      <c r="J3880" s="222" t="str" cm="1">
        <f t="array" ref="J3880" xml:space="preserve"> INDEX(切語上字資料表[聲母], 小韻資料表[[#This Row],[上字表識別號]])</f>
        <v>非</v>
      </c>
      <c r="K3880" s="222" t="str" cm="1">
        <f t="array" ref="K3880" xml:space="preserve"> INDEX(切語上字資料表[聲母拼音碼], 小韻資料表[[#This Row],[上字表識別號]])</f>
        <v>h</v>
      </c>
      <c r="L3880" s="222" t="str" cm="1">
        <f t="array" ref="L3880" xml:space="preserve"> INDEX(切語上字資料表[清濁], 小韻資料表[[#This Row],[上字表識別號]])</f>
        <v>全清</v>
      </c>
      <c r="M3880" s="224" t="str" cm="1">
        <f t="array" ref="M3880" xml:space="preserve"> INDEX(切語上字資料表[發送收], 小韻資料表[[#This Row],[上字表識別號]])</f>
        <v>發聲</v>
      </c>
      <c r="N3880" s="218" cm="1">
        <f t="array" ref="N3880" xml:space="preserve"> MATCH(TRUE, ISNUMBER( SEARCH( RIGHT(小韻資料表[[#This Row],[切語]],1), 切語下字資料表[切語下字]) ), 0)</f>
        <v>309</v>
      </c>
      <c r="O3880" s="219" t="str" cm="1">
        <f t="array" ref="O3880" xml:space="preserve"> INDEX(切語下字資料表[韻母], 小韻資料表[[#This Row],[下字表識別號]])</f>
        <v>尤開3</v>
      </c>
      <c r="P3880" s="219" t="str" cm="1">
        <f t="array" ref="P3880" xml:space="preserve"> INDEX(切語下字資料表[韻母拼音碼], 小韻資料表[[#This Row],[下字表識別號]])</f>
        <v>iu</v>
      </c>
      <c r="Q3880" s="222" t="str" cm="1">
        <f t="array" ref="Q3880" xml:space="preserve"> INDEX(設定表!$C$19:$C$23, INT( LEFT(小韻資料表[[#This Row],[目次編碼]],1) ))</f>
        <v>入</v>
      </c>
      <c r="R3880" s="222">
        <f xml:space="preserve">  INDEX(設定表!$C$8:$C$15, MATCH( (RIGHT(小韻資料表[[#This Row],[清濁]]) &amp; 小韻資料表[[#This Row],[調]]), 設定表!$B$8:$B$15, 0))</f>
        <v>4</v>
      </c>
      <c r="S3880" s="205" t="s">
        <v>13062</v>
      </c>
      <c r="T3880" s="205" t="s">
        <v>309</v>
      </c>
      <c r="U3880" s="230" t="s">
        <v>309</v>
      </c>
      <c r="V3880" s="147" t="s">
        <v>309</v>
      </c>
      <c r="X3880" s="135"/>
      <c r="Y3880" s="135"/>
      <c r="AA3880" s="135"/>
      <c r="AB3880" s="134"/>
      <c r="AC3880" s="135"/>
      <c r="AD3880" s="135"/>
      <c r="AH3880" s="135"/>
      <c r="AI3880" s="135"/>
    </row>
    <row r="3881" spans="1:35" ht="31.5">
      <c r="A3881" s="205">
        <v>3877</v>
      </c>
      <c r="B3881" s="206" t="s">
        <v>309</v>
      </c>
      <c r="C3881" s="207" t="str">
        <f xml:space="preserve"> _xlfn.CONCAT(小韻資料表[[#This Row],[聲母拼音碼]],小韻資料表[[#This Row],[韻母拼音碼]],小韻資料表[[#This Row],[調號]])</f>
        <v>kong1</v>
      </c>
      <c r="D3881" s="206" t="s">
        <v>13063</v>
      </c>
      <c r="E3881" s="208" t="s">
        <v>1118</v>
      </c>
      <c r="F3881" s="205"/>
      <c r="G3881" s="209" t="s">
        <v>13064</v>
      </c>
      <c r="H3881" s="205"/>
      <c r="I3881" s="205" cm="1">
        <f t="array" ref="I3881" xml:space="preserve"> MATCH(TRUE, ISNUMBER( SEARCH( LEFT(小韻資料表[[#This Row],[切語]],1), 切語上字資料表[切語上字]) ), 0)</f>
        <v>1</v>
      </c>
      <c r="J3881" s="210" t="str" cm="1">
        <f t="array" ref="J3881" xml:space="preserve"> INDEX(切語上字資料表[聲母], 小韻資料表[[#This Row],[上字表識別號]])</f>
        <v>見</v>
      </c>
      <c r="K3881" s="210" t="str" cm="1">
        <f t="array" ref="K3881" xml:space="preserve"> INDEX(切語上字資料表[聲母拼音碼], 小韻資料表[[#This Row],[上字表識別號]])</f>
        <v>k</v>
      </c>
      <c r="L3881" s="210" t="str" cm="1">
        <f t="array" ref="L3881" xml:space="preserve"> INDEX(切語上字資料表[清濁], 小韻資料表[[#This Row],[上字表識別號]])</f>
        <v>全清</v>
      </c>
      <c r="M3881" s="223" t="str" cm="1">
        <f t="array" ref="M3881" xml:space="preserve"> INDEX(切語上字資料表[發送收], 小韻資料表[[#This Row],[上字表識別號]])</f>
        <v>發聲</v>
      </c>
      <c r="N3881" s="205" cm="1">
        <f t="array" ref="N3881" xml:space="preserve"> MATCH(TRUE, ISNUMBER( SEARCH( RIGHT(小韻資料表[[#This Row],[切語]],1), 切語下字資料表[切語下字]) ), 0)</f>
        <v>1</v>
      </c>
      <c r="O3881" s="207" t="str" cm="1">
        <f t="array" ref="O3881" xml:space="preserve"> INDEX(切語下字資料表[韻母], 小韻資料表[[#This Row],[下字表識別號]])</f>
        <v>東開1</v>
      </c>
      <c r="P3881" s="207" t="str" cm="1">
        <f t="array" ref="P3881" xml:space="preserve"> INDEX(切語下字資料表[韻母拼音碼], 小韻資料表[[#This Row],[下字表識別號]])</f>
        <v>ong</v>
      </c>
      <c r="Q3881" s="210" t="str" cm="1">
        <f t="array" ref="Q3881" xml:space="preserve"> INDEX(設定表!$C$19:$C$23, INT( LEFT(小韻資料表[[#This Row],[目次編碼]],1) ))</f>
        <v>平</v>
      </c>
      <c r="R3881" s="210">
        <f xml:space="preserve">  INDEX(設定表!$C$8:$C$15, MATCH( (RIGHT(小韻資料表[[#This Row],[清濁]]) &amp; 小韻資料表[[#This Row],[調]]), 設定表!$B$8:$B$15, 0))</f>
        <v>1</v>
      </c>
      <c r="S3881" s="205" t="s">
        <v>309</v>
      </c>
      <c r="T3881" s="205" t="s">
        <v>309</v>
      </c>
      <c r="U3881" s="226" t="s">
        <v>309</v>
      </c>
      <c r="V3881" s="146" t="s">
        <v>309</v>
      </c>
      <c r="X3881" s="135"/>
      <c r="Y3881" s="135"/>
      <c r="AA3881" s="135"/>
      <c r="AB3881" s="134"/>
      <c r="AC3881" s="135"/>
      <c r="AD3881" s="135"/>
      <c r="AH3881" s="135"/>
      <c r="AI3881" s="135"/>
    </row>
    <row r="3882" spans="1:35" ht="31.5">
      <c r="A3882" s="205">
        <v>3878</v>
      </c>
      <c r="B3882" s="206" t="s">
        <v>13065</v>
      </c>
      <c r="C3882" s="207" t="str">
        <f xml:space="preserve"> _xlfn.CONCAT(小韻資料表[[#This Row],[聲母拼音碼]],小韻資料表[[#This Row],[韻母拼音碼]],小韻資料表[[#This Row],[調號]])</f>
        <v>cha3</v>
      </c>
      <c r="D3882" s="206" t="s">
        <v>13066</v>
      </c>
      <c r="E3882" s="208" t="s">
        <v>916</v>
      </c>
      <c r="F3882" s="205"/>
      <c r="G3882" s="209" t="s">
        <v>13067</v>
      </c>
      <c r="H3882" s="205">
        <v>0</v>
      </c>
      <c r="I3882" s="205" cm="1">
        <f t="array" ref="I3882" xml:space="preserve"> MATCH(TRUE, ISNUMBER( SEARCH( LEFT(小韻資料表[[#This Row],[切語]],1), 切語上字資料表[切語上字]) ), 0)</f>
        <v>27</v>
      </c>
      <c r="J3882" s="210" t="str" cm="1">
        <f t="array" ref="J3882" xml:space="preserve"> INDEX(切語上字資料表[聲母], 小韻資料表[[#This Row],[上字表識別號]])</f>
        <v>初</v>
      </c>
      <c r="K3882" s="210" t="str" cm="1">
        <f t="array" ref="K3882" xml:space="preserve"> INDEX(切語上字資料表[聲母拼音碼], 小韻資料表[[#This Row],[上字表識別號]])</f>
        <v>ch</v>
      </c>
      <c r="L3882" s="210" t="str" cm="1">
        <f t="array" ref="L3882" xml:space="preserve"> INDEX(切語上字資料表[清濁], 小韻資料表[[#This Row],[上字表識別號]])</f>
        <v>次清</v>
      </c>
      <c r="M3882" s="223" t="str" cm="1">
        <f t="array" ref="M3882" xml:space="preserve"> INDEX(切語上字資料表[發送收], 小韻資料表[[#This Row],[上字表識別號]])</f>
        <v>送氣</v>
      </c>
      <c r="N3882" s="205" cm="1">
        <f t="array" ref="N3882" xml:space="preserve"> MATCH(TRUE, ISNUMBER( SEARCH( RIGHT(小韻資料表[[#This Row],[切語]],1), 切語下字資料表[切語下字]) ), 0)</f>
        <v>231</v>
      </c>
      <c r="O3882" s="207" t="str" cm="1">
        <f t="array" ref="O3882" xml:space="preserve"> INDEX(切語下字資料表[韻母], 小韻資料表[[#This Row],[下字表識別號]])</f>
        <v>禡開2</v>
      </c>
      <c r="P3882" s="207" t="str" cm="1">
        <f t="array" ref="P3882" xml:space="preserve"> INDEX(切語下字資料表[韻母拼音碼], 小韻資料表[[#This Row],[下字表識別號]])</f>
        <v>a</v>
      </c>
      <c r="Q3882" s="210" t="str" cm="1">
        <f t="array" ref="Q3882" xml:space="preserve"> INDEX(設定表!$C$19:$C$23, INT( LEFT(小韻資料表[[#This Row],[目次編碼]],1) ))</f>
        <v>去</v>
      </c>
      <c r="R3882" s="210">
        <f xml:space="preserve">  INDEX(設定表!$C$8:$C$15, MATCH( (RIGHT(小韻資料表[[#This Row],[清濁]]) &amp; 小韻資料表[[#This Row],[調]]), 設定表!$B$8:$B$15, 0))</f>
        <v>3</v>
      </c>
      <c r="S3882" s="205" t="s">
        <v>13068</v>
      </c>
      <c r="T3882" s="205" t="s">
        <v>309</v>
      </c>
      <c r="U3882" s="226" t="s">
        <v>309</v>
      </c>
      <c r="V3882" s="147" t="s">
        <v>309</v>
      </c>
      <c r="X3882" s="135"/>
      <c r="Y3882" s="135"/>
      <c r="AA3882" s="135"/>
      <c r="AB3882" s="134"/>
      <c r="AC3882" s="135"/>
      <c r="AD3882" s="135"/>
      <c r="AH3882" s="135"/>
      <c r="AI3882" s="135"/>
    </row>
    <row r="3883" spans="1:35" ht="31.5">
      <c r="A3883" s="205">
        <v>3879</v>
      </c>
      <c r="B3883" s="206" t="s">
        <v>13069</v>
      </c>
      <c r="C3883" s="207" t="str">
        <f xml:space="preserve"> _xlfn.CONCAT(小韻資料表[[#This Row],[聲母拼音碼]],小韻資料表[[#This Row],[韻母拼音碼]],小韻資料表[[#This Row],[調號]])</f>
        <v>tho3</v>
      </c>
      <c r="D3883" s="206" t="s">
        <v>13070</v>
      </c>
      <c r="E3883" s="208" t="s">
        <v>868</v>
      </c>
      <c r="F3883" s="205"/>
      <c r="G3883" s="209" t="s">
        <v>13071</v>
      </c>
      <c r="H3883" s="205">
        <v>3</v>
      </c>
      <c r="I3883" s="205" cm="1">
        <f t="array" ref="I3883" xml:space="preserve"> MATCH(TRUE, ISNUMBER( SEARCH( LEFT(小韻資料表[[#This Row],[切語]],1), 切語上字資料表[切語上字]) ), 0)</f>
        <v>6</v>
      </c>
      <c r="J3883" s="210" t="str" cm="1">
        <f t="array" ref="J3883" xml:space="preserve"> INDEX(切語上字資料表[聲母], 小韻資料表[[#This Row],[上字表識別號]])</f>
        <v>透</v>
      </c>
      <c r="K3883" s="210" t="str" cm="1">
        <f t="array" ref="K3883" xml:space="preserve"> INDEX(切語上字資料表[聲母拼音碼], 小韻資料表[[#This Row],[上字表識別號]])</f>
        <v>th</v>
      </c>
      <c r="L3883" s="210" t="str" cm="1">
        <f t="array" ref="L3883" xml:space="preserve"> INDEX(切語上字資料表[清濁], 小韻資料表[[#This Row],[上字表識別號]])</f>
        <v>次清</v>
      </c>
      <c r="M3883" s="223" t="str" cm="1">
        <f t="array" ref="M3883" xml:space="preserve"> INDEX(切語上字資料表[發送收], 小韻資料表[[#This Row],[上字表識別號]])</f>
        <v>送氣</v>
      </c>
      <c r="N3883" s="205" cm="1">
        <f t="array" ref="N3883" xml:space="preserve"> MATCH(TRUE, ISNUMBER( SEARCH( RIGHT(小韻資料表[[#This Row],[切語]],1), 切語下字資料表[切語下字]) ), 0)</f>
        <v>209</v>
      </c>
      <c r="O3883" s="207" t="str" cm="1">
        <f t="array" ref="O3883" xml:space="preserve"> INDEX(切語下字資料表[韻母], 小韻資料表[[#This Row],[下字表識別號]])</f>
        <v>豪開1</v>
      </c>
      <c r="P3883" s="207" t="str" cm="1">
        <f t="array" ref="P3883" xml:space="preserve"> INDEX(切語下字資料表[韻母拼音碼], 小韻資料表[[#This Row],[下字表識別號]])</f>
        <v>o</v>
      </c>
      <c r="Q3883" s="210" t="str" cm="1">
        <f t="array" ref="Q3883" xml:space="preserve"> INDEX(設定表!$C$19:$C$23, INT( LEFT(小韻資料表[[#This Row],[目次編碼]],1) ))</f>
        <v>去</v>
      </c>
      <c r="R3883" s="210">
        <f xml:space="preserve">  INDEX(設定表!$C$8:$C$15, MATCH( (RIGHT(小韻資料表[[#This Row],[清濁]]) &amp; 小韻資料表[[#This Row],[調]]), 設定表!$B$8:$B$15, 0))</f>
        <v>3</v>
      </c>
      <c r="S3883" s="211" t="s">
        <v>309</v>
      </c>
      <c r="T3883" s="205" t="s">
        <v>309</v>
      </c>
      <c r="U3883" s="231" t="s">
        <v>13072</v>
      </c>
      <c r="V3883" s="147" t="s">
        <v>309</v>
      </c>
      <c r="X3883" s="135"/>
      <c r="Y3883" s="135"/>
      <c r="AA3883" s="135"/>
      <c r="AB3883" s="134"/>
      <c r="AC3883" s="135"/>
      <c r="AD3883" s="135"/>
      <c r="AH3883" s="135"/>
      <c r="AI3883" s="135"/>
    </row>
    <row r="3884" spans="1:35" ht="51">
      <c r="A3884" s="205">
        <v>3880</v>
      </c>
      <c r="B3884" s="206" t="s">
        <v>13073</v>
      </c>
      <c r="C3884" s="207" t="str">
        <f xml:space="preserve"> _xlfn.CONCAT(小韻資料表[[#This Row],[聲母拼音碼]],小韻資料表[[#This Row],[韻母拼音碼]],小韻資料表[[#This Row],[調號]])</f>
        <v>thirk4</v>
      </c>
      <c r="D3884" s="206" t="s">
        <v>13074</v>
      </c>
      <c r="E3884" s="208" t="s">
        <v>1081</v>
      </c>
      <c r="F3884" s="205">
        <v>4</v>
      </c>
      <c r="G3884" s="209" t="s">
        <v>13075</v>
      </c>
      <c r="H3884" s="205">
        <v>6</v>
      </c>
      <c r="I3884" s="205" cm="1">
        <f t="array" ref="I3884" xml:space="preserve"> MATCH(TRUE, ISNUMBER( SEARCH( LEFT(小韻資料表[[#This Row],[切語]],1), 切語上字資料表[切語上字]) ), 0)</f>
        <v>6</v>
      </c>
      <c r="J3884" s="210" t="str" cm="1">
        <f t="array" ref="J3884" xml:space="preserve"> INDEX(切語上字資料表[聲母], 小韻資料表[[#This Row],[上字表識別號]])</f>
        <v>透</v>
      </c>
      <c r="K3884" s="210" t="str" cm="1">
        <f t="array" ref="K3884" xml:space="preserve"> INDEX(切語上字資料表[聲母拼音碼], 小韻資料表[[#This Row],[上字表識別號]])</f>
        <v>th</v>
      </c>
      <c r="L3884" s="210" t="str" cm="1">
        <f t="array" ref="L3884" xml:space="preserve"> INDEX(切語上字資料表[清濁], 小韻資料表[[#This Row],[上字表識別號]])</f>
        <v>次清</v>
      </c>
      <c r="M3884" s="223" t="str" cm="1">
        <f t="array" ref="M3884" xml:space="preserve"> INDEX(切語上字資料表[發送收], 小韻資料表[[#This Row],[上字表識別號]])</f>
        <v>送氣</v>
      </c>
      <c r="N3884" s="205" cm="1">
        <f t="array" ref="N3884" xml:space="preserve"> MATCH(TRUE, ISNUMBER( SEARCH( RIGHT(小韻資料表[[#This Row],[切語]],1), 切語下字資料表[切語下字]) ), 0)</f>
        <v>304</v>
      </c>
      <c r="O3884" s="207" t="str" cm="1">
        <f t="array" ref="O3884" xml:space="preserve"> INDEX(切語下字資料表[韻母], 小韻資料表[[#This Row],[下字表識別號]])</f>
        <v>德開1</v>
      </c>
      <c r="P3884" s="207" t="str" cm="1">
        <f t="array" ref="P3884" xml:space="preserve"> INDEX(切語下字資料表[韻母拼音碼], 小韻資料表[[#This Row],[下字表識別號]])</f>
        <v>irk</v>
      </c>
      <c r="Q3884" s="210" t="str" cm="1">
        <f t="array" ref="Q3884" xml:space="preserve"> INDEX(設定表!$C$19:$C$23, INT( LEFT(小韻資料表[[#This Row],[目次編碼]],1) ))</f>
        <v>入</v>
      </c>
      <c r="R3884" s="210">
        <f xml:space="preserve">  INDEX(設定表!$C$8:$C$15, MATCH( (RIGHT(小韻資料表[[#This Row],[清濁]]) &amp; 小韻資料表[[#This Row],[調]]), 設定表!$B$8:$B$15, 0))</f>
        <v>4</v>
      </c>
      <c r="S3884" s="205" t="s">
        <v>309</v>
      </c>
      <c r="T3884" s="205" t="s">
        <v>309</v>
      </c>
      <c r="U3884" s="226" t="s">
        <v>13076</v>
      </c>
      <c r="V3884" s="147" t="s">
        <v>309</v>
      </c>
      <c r="X3884" s="135"/>
      <c r="Y3884" s="135"/>
      <c r="AA3884" s="135"/>
      <c r="AB3884" s="134"/>
      <c r="AC3884" s="135"/>
      <c r="AD3884" s="135"/>
      <c r="AH3884" s="135"/>
      <c r="AI3884" s="135"/>
    </row>
    <row r="3885" spans="1:35" ht="31.5">
      <c r="A3885" s="205">
        <v>3881</v>
      </c>
      <c r="B3885" s="206" t="s">
        <v>13077</v>
      </c>
      <c r="C3885" s="207" t="str">
        <f xml:space="preserve"> _xlfn.CONCAT(小韻資料表[[#This Row],[聲母拼音碼]],小韻資料表[[#This Row],[韻母拼音碼]],小韻資料表[[#This Row],[調號]])</f>
        <v>khai7</v>
      </c>
      <c r="D3885" s="206" t="s">
        <v>13078</v>
      </c>
      <c r="E3885" s="208" t="s">
        <v>559</v>
      </c>
      <c r="F3885" s="205"/>
      <c r="G3885" s="209" t="s">
        <v>13079</v>
      </c>
      <c r="H3885" s="205">
        <v>0</v>
      </c>
      <c r="I3885" s="205" cm="1">
        <f t="array" ref="I3885" xml:space="preserve"> MATCH(TRUE, ISNUMBER( SEARCH( LEFT(小韻資料表[[#This Row],[切語]],1), 切語上字資料表[切語上字]) ), 0)</f>
        <v>3</v>
      </c>
      <c r="J3885" s="210" t="str" cm="1">
        <f t="array" ref="J3885" xml:space="preserve"> INDEX(切語上字資料表[聲母], 小韻資料表[[#This Row],[上字表識別號]])</f>
        <v>群</v>
      </c>
      <c r="K3885" s="210" t="str" cm="1">
        <f t="array" ref="K3885" xml:space="preserve"> INDEX(切語上字資料表[聲母拼音碼], 小韻資料表[[#This Row],[上字表識別號]])</f>
        <v>kh</v>
      </c>
      <c r="L3885" s="210" t="str" cm="1">
        <f t="array" ref="L3885" xml:space="preserve"> INDEX(切語上字資料表[清濁], 小韻資料表[[#This Row],[上字表識別號]])</f>
        <v>全濁</v>
      </c>
      <c r="M3885" s="223" cm="1">
        <f t="array" ref="M3885" xml:space="preserve"> INDEX(切語上字資料表[發送收], 小韻資料表[[#This Row],[上字表識別號]])</f>
        <v>0</v>
      </c>
      <c r="N3885" s="205" cm="1">
        <f t="array" ref="N3885" xml:space="preserve"> MATCH(TRUE, ISNUMBER( SEARCH( RIGHT(小韻資料表[[#This Row],[切語]],1), 切語下字資料表[切語下字]) ), 0)</f>
        <v>79</v>
      </c>
      <c r="O3885" s="207" t="str" cm="1">
        <f t="array" ref="O3885" xml:space="preserve"> INDEX(切語下字資料表[韻母], 小韻資料表[[#This Row],[下字表識別號]])</f>
        <v>泰開1</v>
      </c>
      <c r="P3885" s="207" t="str" cm="1">
        <f t="array" ref="P3885" xml:space="preserve"> INDEX(切語下字資料表[韻母拼音碼], 小韻資料表[[#This Row],[下字表識別號]])</f>
        <v>ai</v>
      </c>
      <c r="Q3885" s="210" t="str" cm="1">
        <f t="array" ref="Q3885" xml:space="preserve"> INDEX(設定表!$C$19:$C$23, INT( LEFT(小韻資料表[[#This Row],[目次編碼]],1) ))</f>
        <v>去</v>
      </c>
      <c r="R3885" s="210">
        <f xml:space="preserve">  INDEX(設定表!$C$8:$C$15, MATCH( (RIGHT(小韻資料表[[#This Row],[清濁]]) &amp; 小韻資料表[[#This Row],[調]]), 設定表!$B$8:$B$15, 0))</f>
        <v>7</v>
      </c>
      <c r="S3885" s="205" t="s">
        <v>309</v>
      </c>
      <c r="T3885" s="205" t="s">
        <v>309</v>
      </c>
      <c r="U3885" s="226" t="s">
        <v>309</v>
      </c>
      <c r="V3885" s="146" t="s">
        <v>309</v>
      </c>
      <c r="X3885" s="135"/>
      <c r="Y3885" s="135"/>
      <c r="AA3885" s="135"/>
      <c r="AB3885" s="134"/>
      <c r="AC3885" s="135"/>
      <c r="AD3885" s="135"/>
      <c r="AH3885" s="135"/>
      <c r="AI3885" s="135"/>
    </row>
    <row r="3886" spans="1:35" ht="51">
      <c r="A3886" s="205">
        <v>3882</v>
      </c>
      <c r="B3886" s="206" t="s">
        <v>13080</v>
      </c>
      <c r="C3886" s="207" t="str">
        <f xml:space="preserve"> _xlfn.CONCAT(小韻資料表[[#This Row],[聲母拼音碼]],小韻資料表[[#This Row],[韻母拼音碼]],小韻資料表[[#This Row],[調號]])</f>
        <v>Øai3</v>
      </c>
      <c r="D3886" s="206" t="s">
        <v>13081</v>
      </c>
      <c r="E3886" s="208" t="s">
        <v>503</v>
      </c>
      <c r="F3886" s="205">
        <v>5</v>
      </c>
      <c r="G3886" s="209" t="s">
        <v>13082</v>
      </c>
      <c r="H3886" s="205">
        <v>6</v>
      </c>
      <c r="I3886" s="205" cm="1">
        <f t="array" ref="I3886" xml:space="preserve"> MATCH(TRUE, ISNUMBER( SEARCH( LEFT(小韻資料表[[#This Row],[切語]],1), 切語上字資料表[切語上字]) ), 0)</f>
        <v>35</v>
      </c>
      <c r="J3886" s="210" t="str" cm="1">
        <f t="array" ref="J3886" xml:space="preserve"> INDEX(切語上字資料表[聲母], 小韻資料表[[#This Row],[上字表識別號]])</f>
        <v>影</v>
      </c>
      <c r="K3886" s="210" t="str" cm="1">
        <f t="array" ref="K3886" xml:space="preserve"> INDEX(切語上字資料表[聲母拼音碼], 小韻資料表[[#This Row],[上字表識別號]])</f>
        <v>Ø</v>
      </c>
      <c r="L3886" s="210" t="str" cm="1">
        <f t="array" ref="L3886" xml:space="preserve"> INDEX(切語上字資料表[清濁], 小韻資料表[[#This Row],[上字表識別號]])</f>
        <v>全清</v>
      </c>
      <c r="M3886" s="223" t="str" cm="1">
        <f t="array" ref="M3886" xml:space="preserve"> INDEX(切語上字資料表[發送收], 小韻資料表[[#This Row],[上字表識別號]])</f>
        <v>發聲</v>
      </c>
      <c r="N3886" s="205" cm="1">
        <f t="array" ref="N3886" xml:space="preserve"> MATCH(TRUE, ISNUMBER( SEARCH( RIGHT(小韻資料表[[#This Row],[切語]],1), 切語下字資料表[切語下字]) ), 0)</f>
        <v>87</v>
      </c>
      <c r="O3886" s="207" t="str" cm="1">
        <f t="array" ref="O3886" xml:space="preserve"> INDEX(切語下字資料表[韻母], 小韻資料表[[#This Row],[下字表識別號]])</f>
        <v>卦開2</v>
      </c>
      <c r="P3886" s="207" t="str" cm="1">
        <f t="array" ref="P3886" xml:space="preserve"> INDEX(切語下字資料表[韻母拼音碼], 小韻資料表[[#This Row],[下字表識別號]])</f>
        <v>ai</v>
      </c>
      <c r="Q3886" s="210" t="str" cm="1">
        <f t="array" ref="Q3886" xml:space="preserve"> INDEX(設定表!$C$19:$C$23, INT( LEFT(小韻資料表[[#This Row],[目次編碼]],1) ))</f>
        <v>去</v>
      </c>
      <c r="R3886" s="210">
        <f xml:space="preserve">  INDEX(設定表!$C$8:$C$15, MATCH( (RIGHT(小韻資料表[[#This Row],[清濁]]) &amp; 小韻資料表[[#This Row],[調]]), 設定表!$B$8:$B$15, 0))</f>
        <v>3</v>
      </c>
      <c r="S3886" s="205" t="s">
        <v>13083</v>
      </c>
      <c r="T3886" s="205" t="s">
        <v>13084</v>
      </c>
      <c r="U3886" s="226" t="s">
        <v>13085</v>
      </c>
      <c r="V3886" s="147" t="s">
        <v>309</v>
      </c>
      <c r="X3886" s="135"/>
      <c r="Y3886" s="135"/>
      <c r="AA3886" s="135"/>
      <c r="AB3886" s="134"/>
      <c r="AC3886" s="135"/>
      <c r="AD3886" s="135"/>
      <c r="AH3886" s="135"/>
      <c r="AI3886" s="135"/>
    </row>
    <row r="3887" spans="1:35" ht="31.5">
      <c r="A3887" s="205">
        <v>3883</v>
      </c>
      <c r="B3887" s="206" t="s">
        <v>13086</v>
      </c>
      <c r="C3887" s="207" t="str">
        <f xml:space="preserve"> _xlfn.CONCAT(小韻資料表[[#This Row],[聲母拼音碼]],小韻資料表[[#This Row],[韻母拼音碼]],小韻資料表[[#This Row],[調號]])</f>
        <v>the3</v>
      </c>
      <c r="D3887" s="206" t="s">
        <v>13087</v>
      </c>
      <c r="E3887" s="208" t="s">
        <v>469</v>
      </c>
      <c r="F3887" s="205">
        <v>1</v>
      </c>
      <c r="G3887" s="209" t="s">
        <v>13087</v>
      </c>
      <c r="H3887" s="205">
        <v>1</v>
      </c>
      <c r="I3887" s="205" cm="1">
        <f t="array" ref="I3887" xml:space="preserve"> MATCH(TRUE, ISNUMBER( SEARCH( LEFT(小韻資料表[[#This Row],[切語]],1), 切語上字資料表[切語上字]) ), 0)</f>
        <v>10</v>
      </c>
      <c r="J3887" s="210" t="str" cm="1">
        <f t="array" ref="J3887" xml:space="preserve"> INDEX(切語上字資料表[聲母], 小韻資料表[[#This Row],[上字表識別號]])</f>
        <v>徹</v>
      </c>
      <c r="K3887" s="210" t="str" cm="1">
        <f t="array" ref="K3887" xml:space="preserve"> INDEX(切語上字資料表[聲母拼音碼], 小韻資料表[[#This Row],[上字表識別號]])</f>
        <v>th</v>
      </c>
      <c r="L3887" s="210" t="str" cm="1">
        <f t="array" ref="L3887" xml:space="preserve"> INDEX(切語上字資料表[清濁], 小韻資料表[[#This Row],[上字表識別號]])</f>
        <v>次清</v>
      </c>
      <c r="M3887" s="223" t="str" cm="1">
        <f t="array" ref="M3887" xml:space="preserve"> INDEX(切語上字資料表[發送收], 小韻資料表[[#This Row],[上字表識別號]])</f>
        <v>送氣</v>
      </c>
      <c r="N3887" s="205" cm="1">
        <f t="array" ref="N3887" xml:space="preserve"> MATCH(TRUE, ISNUMBER( SEARCH( RIGHT(小韻資料表[[#This Row],[切語]],1), 切語下字資料表[切語下字]) ), 0)</f>
        <v>63</v>
      </c>
      <c r="O3887" s="207" t="str" cm="1">
        <f t="array" ref="O3887" xml:space="preserve"> INDEX(切語下字資料表[韻母], 小韻資料表[[#This Row],[下字表識別號]])</f>
        <v>霽開4</v>
      </c>
      <c r="P3887" s="207" t="str" cm="1">
        <f t="array" ref="P3887" xml:space="preserve"> INDEX(切語下字資料表[韻母拼音碼], 小韻資料表[[#This Row],[下字表識別號]])</f>
        <v>e</v>
      </c>
      <c r="Q3887" s="210" t="str" cm="1">
        <f t="array" ref="Q3887" xml:space="preserve"> INDEX(設定表!$C$19:$C$23, INT( LEFT(小韻資料表[[#This Row],[目次編碼]],1) ))</f>
        <v>去</v>
      </c>
      <c r="R3887" s="210">
        <f xml:space="preserve">  INDEX(設定表!$C$8:$C$15, MATCH( (RIGHT(小韻資料表[[#This Row],[清濁]]) &amp; 小韻資料表[[#This Row],[調]]), 設定表!$B$8:$B$15, 0))</f>
        <v>3</v>
      </c>
      <c r="S3887" s="205" t="s">
        <v>309</v>
      </c>
      <c r="T3887" s="205" t="s">
        <v>13088</v>
      </c>
      <c r="U3887" s="226" t="s">
        <v>309</v>
      </c>
      <c r="V3887" s="146" t="s">
        <v>309</v>
      </c>
      <c r="X3887" s="135"/>
      <c r="Y3887" s="135"/>
      <c r="AA3887" s="135"/>
      <c r="AB3887" s="134"/>
      <c r="AC3887" s="135"/>
      <c r="AD3887" s="135"/>
      <c r="AH3887" s="135"/>
      <c r="AI3887" s="135"/>
    </row>
    <row r="3888" spans="1:35" ht="28.5" customHeight="1">
      <c r="A3888" s="205">
        <v>3884</v>
      </c>
      <c r="B3888" s="206" t="s">
        <v>13089</v>
      </c>
      <c r="C3888" s="207" t="str">
        <f xml:space="preserve"> _xlfn.CONCAT(小韻資料表[[#This Row],[聲母拼音碼]],小韻資料表[[#This Row],[韻母拼音碼]],小韻資料表[[#This Row],[調號]])</f>
        <v>hun5</v>
      </c>
      <c r="D3888" s="206" t="s">
        <v>13090</v>
      </c>
      <c r="E3888" s="208" t="s">
        <v>13091</v>
      </c>
      <c r="F3888" s="208"/>
      <c r="G3888" s="209" t="s">
        <v>13092</v>
      </c>
      <c r="H3888" s="205"/>
      <c r="I3888" s="205" cm="1">
        <f t="array" ref="I3888" xml:space="preserve"> MATCH(TRUE, ISNUMBER( SEARCH( LEFT(小韻資料表[[#This Row],[切語]],1), 切語上字資料表[切語上字]) ), 0)</f>
        <v>37</v>
      </c>
      <c r="J3888" s="210" t="str" cm="1">
        <f t="array" ref="J3888" xml:space="preserve"> INDEX(切語上字資料表[聲母], 小韻資料表[[#This Row],[上字表識別號]])</f>
        <v>匣</v>
      </c>
      <c r="K3888" s="210" t="str" cm="1">
        <f t="array" ref="K3888" xml:space="preserve"> INDEX(切語上字資料表[聲母拼音碼], 小韻資料表[[#This Row],[上字表識別號]])</f>
        <v>h</v>
      </c>
      <c r="L3888" s="210" t="str" cm="1">
        <f t="array" ref="L3888" xml:space="preserve"> INDEX(切語上字資料表[清濁], 小韻資料表[[#This Row],[上字表識別號]])</f>
        <v>全濁</v>
      </c>
      <c r="M3888" s="223" t="str" cm="1">
        <f t="array" ref="M3888" xml:space="preserve"> INDEX(切語上字資料表[發送收], 小韻資料表[[#This Row],[上字表識別號]])</f>
        <v>送氣</v>
      </c>
      <c r="N3888" s="208" cm="1">
        <f t="array" ref="N3888" xml:space="preserve"> MATCH(TRUE, ISNUMBER( SEARCH( RIGHT(小韻資料表[[#This Row],[切語]],1), 切語下字資料表[切語下字]) ), 0)</f>
        <v>149</v>
      </c>
      <c r="O3888" s="207" t="str" cm="1">
        <f t="array" ref="O3888" xml:space="preserve"> INDEX(切語下字資料表[韻母], 小韻資料表[[#This Row],[下字表識別號]])</f>
        <v>魂合3</v>
      </c>
      <c r="P3888" s="207" t="str" cm="1">
        <f t="array" ref="P3888" xml:space="preserve"> INDEX(切語下字資料表[韻母拼音碼], 小韻資料表[[#This Row],[下字表識別號]])</f>
        <v>un</v>
      </c>
      <c r="Q3888" s="210" t="str" cm="1">
        <f t="array" ref="Q3888" xml:space="preserve"> INDEX(設定表!$C$19:$C$23, INT( LEFT(小韻資料表[[#This Row],[目次編碼]],1) ))</f>
        <v>平</v>
      </c>
      <c r="R3888" s="210">
        <f xml:space="preserve">  INDEX(設定表!$C$8:$C$15, MATCH( (RIGHT(小韻資料表[[#This Row],[清濁]]) &amp; 小韻資料表[[#This Row],[調]]), 設定表!$B$8:$B$15, 0))</f>
        <v>5</v>
      </c>
      <c r="S3888" s="205"/>
      <c r="T3888" s="205"/>
      <c r="U3888" s="226" t="s">
        <v>13093</v>
      </c>
      <c r="V3888" s="146"/>
    </row>
  </sheetData>
  <phoneticPr fontId="5"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6D6C-174A-449F-BE40-62A033A4F76B}">
  <dimension ref="A1:T357"/>
  <sheetViews>
    <sheetView tabSelected="1" workbookViewId="0">
      <pane ySplit="1" topLeftCell="A2" activePane="bottomLeft" state="frozen"/>
      <selection pane="bottomLeft" activeCell="F5" sqref="F5"/>
    </sheetView>
  </sheetViews>
  <sheetFormatPr defaultRowHeight="25.5" outlineLevelCol="1"/>
  <cols>
    <col min="1" max="1" width="7.33203125" style="1" customWidth="1"/>
    <col min="2" max="4" width="8.6640625" customWidth="1" outlineLevel="1"/>
    <col min="5" max="5" width="10.58203125" style="177" customWidth="1" outlineLevel="1"/>
    <col min="6" max="6" width="7.4140625" customWidth="1"/>
    <col min="7" max="8" width="5.83203125" customWidth="1"/>
    <col min="9" max="9" width="6.1640625" customWidth="1"/>
    <col min="10" max="10" width="3.6640625" customWidth="1"/>
    <col min="11" max="12" width="4.1640625" style="1" customWidth="1"/>
    <col min="13" max="13" width="8.6640625" style="3" customWidth="1"/>
    <col min="14" max="14" width="31.9140625" style="2" bestFit="1" customWidth="1"/>
    <col min="15" max="15" width="5.5" style="4" customWidth="1"/>
    <col min="16" max="16" width="12" style="122" customWidth="1"/>
    <col min="17" max="17" width="25.33203125" customWidth="1"/>
    <col min="20" max="20" width="8.08203125" customWidth="1"/>
    <col min="21" max="21" width="4" customWidth="1"/>
  </cols>
  <sheetData>
    <row r="1" spans="1:20" ht="36.75">
      <c r="A1" s="48" t="s">
        <v>0</v>
      </c>
      <c r="B1" s="49" t="s">
        <v>1</v>
      </c>
      <c r="C1" s="49" t="s">
        <v>2</v>
      </c>
      <c r="D1" s="49" t="s">
        <v>3</v>
      </c>
      <c r="E1" s="50" t="s">
        <v>4</v>
      </c>
      <c r="F1" s="50" t="s">
        <v>5</v>
      </c>
      <c r="G1" s="51" t="s">
        <v>6</v>
      </c>
      <c r="H1" s="49" t="s">
        <v>7</v>
      </c>
      <c r="I1" s="49" t="s">
        <v>8</v>
      </c>
      <c r="J1" s="52" t="s">
        <v>9</v>
      </c>
      <c r="K1" s="49" t="s">
        <v>10</v>
      </c>
      <c r="L1" s="49" t="s">
        <v>11</v>
      </c>
      <c r="M1" s="49" t="s">
        <v>13094</v>
      </c>
      <c r="N1" s="49" t="s">
        <v>12</v>
      </c>
      <c r="O1" s="49" t="s">
        <v>13</v>
      </c>
      <c r="P1" s="49" t="s">
        <v>14</v>
      </c>
      <c r="Q1" s="53" t="s">
        <v>15</v>
      </c>
      <c r="S1" s="168" t="s">
        <v>13092</v>
      </c>
      <c r="T1" s="169" cm="1">
        <f t="array" ref="T1" xml:space="preserve"> MATCH(TRUE, ISNUMBER( SEARCH(S1, 切語下字資料表[切語下字]) ), 0)</f>
        <v>149</v>
      </c>
    </row>
    <row r="2" spans="1:20" ht="30">
      <c r="A2" s="54">
        <v>1</v>
      </c>
      <c r="B2" s="55">
        <v>1</v>
      </c>
      <c r="C2" s="55">
        <v>1</v>
      </c>
      <c r="D2" s="55" t="s">
        <v>275</v>
      </c>
      <c r="E2" s="170">
        <v>1</v>
      </c>
      <c r="F2" s="56" t="s">
        <v>276</v>
      </c>
      <c r="G2" s="57" t="s">
        <v>277</v>
      </c>
      <c r="H2" s="58" t="s">
        <v>278</v>
      </c>
      <c r="I2" s="59" t="s">
        <v>278</v>
      </c>
      <c r="J2" s="57" t="s">
        <v>279</v>
      </c>
      <c r="K2" s="55" t="s">
        <v>16</v>
      </c>
      <c r="L2" s="55">
        <v>1</v>
      </c>
      <c r="M2" s="60" t="s">
        <v>280</v>
      </c>
      <c r="N2" s="61" t="s">
        <v>13109</v>
      </c>
      <c r="O2" s="110" t="s">
        <v>17</v>
      </c>
      <c r="P2" s="112" t="s">
        <v>18</v>
      </c>
      <c r="Q2" s="62"/>
    </row>
    <row r="3" spans="1:20" ht="30">
      <c r="A3" s="54">
        <v>2</v>
      </c>
      <c r="B3" s="55">
        <v>1</v>
      </c>
      <c r="C3" s="55">
        <v>2</v>
      </c>
      <c r="D3" s="55" t="s">
        <v>281</v>
      </c>
      <c r="E3" s="170">
        <v>62</v>
      </c>
      <c r="F3" s="56" t="s">
        <v>282</v>
      </c>
      <c r="G3" s="57" t="s">
        <v>277</v>
      </c>
      <c r="H3" s="58" t="s">
        <v>278</v>
      </c>
      <c r="I3" s="59" t="s">
        <v>283</v>
      </c>
      <c r="J3" s="57" t="s">
        <v>284</v>
      </c>
      <c r="K3" s="55" t="s">
        <v>16</v>
      </c>
      <c r="L3" s="55">
        <v>1</v>
      </c>
      <c r="M3" s="60" t="s">
        <v>285</v>
      </c>
      <c r="N3" s="61" t="s">
        <v>13143</v>
      </c>
      <c r="O3" s="110" t="s">
        <v>286</v>
      </c>
      <c r="P3" s="113" t="s">
        <v>287</v>
      </c>
      <c r="Q3" s="62"/>
    </row>
    <row r="4" spans="1:20" ht="30">
      <c r="A4" s="54">
        <v>3</v>
      </c>
      <c r="B4" s="55">
        <v>1</v>
      </c>
      <c r="C4" s="55">
        <v>3</v>
      </c>
      <c r="D4" s="55" t="s">
        <v>288</v>
      </c>
      <c r="E4" s="170">
        <v>123</v>
      </c>
      <c r="F4" s="56" t="s">
        <v>289</v>
      </c>
      <c r="G4" s="57" t="s">
        <v>277</v>
      </c>
      <c r="H4" s="58" t="s">
        <v>278</v>
      </c>
      <c r="I4" s="59" t="s">
        <v>290</v>
      </c>
      <c r="J4" s="57" t="s">
        <v>291</v>
      </c>
      <c r="K4" s="55" t="s">
        <v>16</v>
      </c>
      <c r="L4" s="55">
        <v>1</v>
      </c>
      <c r="M4" s="60" t="s">
        <v>292</v>
      </c>
      <c r="N4" s="61" t="s">
        <v>13198</v>
      </c>
      <c r="O4" s="110" t="s">
        <v>286</v>
      </c>
      <c r="P4" s="113" t="s">
        <v>287</v>
      </c>
      <c r="Q4" s="62"/>
    </row>
    <row r="5" spans="1:20" ht="30">
      <c r="A5" s="54">
        <v>4</v>
      </c>
      <c r="B5" s="55">
        <v>1</v>
      </c>
      <c r="C5" s="55">
        <v>4</v>
      </c>
      <c r="D5" s="55" t="s">
        <v>293</v>
      </c>
      <c r="E5" s="170">
        <v>184</v>
      </c>
      <c r="F5" s="56" t="s">
        <v>294</v>
      </c>
      <c r="G5" s="57" t="s">
        <v>277</v>
      </c>
      <c r="H5" s="58" t="s">
        <v>278</v>
      </c>
      <c r="I5" s="59" t="s">
        <v>295</v>
      </c>
      <c r="J5" s="57" t="s">
        <v>296</v>
      </c>
      <c r="K5" s="55" t="s">
        <v>16</v>
      </c>
      <c r="L5" s="55">
        <v>1</v>
      </c>
      <c r="M5" s="60" t="s">
        <v>297</v>
      </c>
      <c r="N5" s="61" t="s">
        <v>13239</v>
      </c>
      <c r="O5" s="110" t="s">
        <v>286</v>
      </c>
      <c r="P5" s="112" t="s">
        <v>19</v>
      </c>
      <c r="Q5" s="62"/>
    </row>
    <row r="6" spans="1:20" ht="30">
      <c r="A6" s="54">
        <v>5</v>
      </c>
      <c r="B6" s="55">
        <v>1</v>
      </c>
      <c r="C6" s="55">
        <v>1</v>
      </c>
      <c r="D6" s="55" t="s">
        <v>275</v>
      </c>
      <c r="E6" s="170">
        <v>1</v>
      </c>
      <c r="F6" s="56" t="s">
        <v>276</v>
      </c>
      <c r="G6" s="57" t="s">
        <v>277</v>
      </c>
      <c r="H6" s="58" t="s">
        <v>278</v>
      </c>
      <c r="I6" s="59" t="s">
        <v>278</v>
      </c>
      <c r="J6" s="57" t="s">
        <v>279</v>
      </c>
      <c r="K6" s="55" t="s">
        <v>16</v>
      </c>
      <c r="L6" s="55">
        <v>3</v>
      </c>
      <c r="M6" s="60" t="s">
        <v>298</v>
      </c>
      <c r="N6" s="61" t="s">
        <v>20</v>
      </c>
      <c r="O6" s="110" t="s">
        <v>21</v>
      </c>
      <c r="P6" s="112" t="s">
        <v>22</v>
      </c>
      <c r="Q6" s="62"/>
    </row>
    <row r="7" spans="1:20" ht="30">
      <c r="A7" s="54">
        <v>6</v>
      </c>
      <c r="B7" s="55">
        <v>1</v>
      </c>
      <c r="C7" s="55">
        <v>2</v>
      </c>
      <c r="D7" s="55" t="s">
        <v>281</v>
      </c>
      <c r="E7" s="170">
        <v>62</v>
      </c>
      <c r="F7" s="56" t="s">
        <v>282</v>
      </c>
      <c r="G7" s="57" t="s">
        <v>277</v>
      </c>
      <c r="H7" s="58" t="s">
        <v>278</v>
      </c>
      <c r="I7" s="59" t="s">
        <v>283</v>
      </c>
      <c r="J7" s="57" t="s">
        <v>284</v>
      </c>
      <c r="K7" s="55" t="s">
        <v>16</v>
      </c>
      <c r="L7" s="55">
        <v>3</v>
      </c>
      <c r="M7" s="60" t="s">
        <v>299</v>
      </c>
      <c r="N7" s="61"/>
      <c r="O7" s="110" t="s">
        <v>300</v>
      </c>
      <c r="P7" s="113" t="s">
        <v>301</v>
      </c>
      <c r="Q7" s="63" t="s">
        <v>23</v>
      </c>
    </row>
    <row r="8" spans="1:20" ht="30">
      <c r="A8" s="54">
        <v>7</v>
      </c>
      <c r="B8" s="55">
        <v>1</v>
      </c>
      <c r="C8" s="55">
        <v>3</v>
      </c>
      <c r="D8" s="55" t="s">
        <v>288</v>
      </c>
      <c r="E8" s="170">
        <v>123</v>
      </c>
      <c r="F8" s="56" t="s">
        <v>289</v>
      </c>
      <c r="G8" s="57" t="s">
        <v>277</v>
      </c>
      <c r="H8" s="58" t="s">
        <v>278</v>
      </c>
      <c r="I8" s="59" t="s">
        <v>290</v>
      </c>
      <c r="J8" s="57" t="s">
        <v>291</v>
      </c>
      <c r="K8" s="55" t="s">
        <v>16</v>
      </c>
      <c r="L8" s="55">
        <v>3</v>
      </c>
      <c r="M8" s="60" t="s">
        <v>302</v>
      </c>
      <c r="N8" s="61" t="s">
        <v>13197</v>
      </c>
      <c r="O8" s="110" t="s">
        <v>300</v>
      </c>
      <c r="P8" s="113" t="s">
        <v>301</v>
      </c>
      <c r="Q8" s="62"/>
    </row>
    <row r="9" spans="1:20" ht="30">
      <c r="A9" s="54">
        <v>8</v>
      </c>
      <c r="B9" s="55">
        <v>1</v>
      </c>
      <c r="C9" s="55">
        <v>4</v>
      </c>
      <c r="D9" s="55" t="s">
        <v>293</v>
      </c>
      <c r="E9" s="170">
        <v>184</v>
      </c>
      <c r="F9" s="56" t="s">
        <v>294</v>
      </c>
      <c r="G9" s="57" t="s">
        <v>277</v>
      </c>
      <c r="H9" s="58" t="s">
        <v>278</v>
      </c>
      <c r="I9" s="59" t="s">
        <v>295</v>
      </c>
      <c r="J9" s="57" t="s">
        <v>296</v>
      </c>
      <c r="K9" s="55" t="s">
        <v>16</v>
      </c>
      <c r="L9" s="55">
        <v>3</v>
      </c>
      <c r="M9" s="60" t="s">
        <v>303</v>
      </c>
      <c r="N9" s="61" t="s">
        <v>24</v>
      </c>
      <c r="O9" s="110" t="s">
        <v>300</v>
      </c>
      <c r="P9" s="112" t="s">
        <v>25</v>
      </c>
      <c r="Q9" s="62"/>
    </row>
    <row r="10" spans="1:20" ht="30">
      <c r="A10" s="54">
        <v>9</v>
      </c>
      <c r="B10" s="55">
        <v>2</v>
      </c>
      <c r="C10" s="55">
        <v>1</v>
      </c>
      <c r="D10" s="55" t="s">
        <v>304</v>
      </c>
      <c r="E10" s="170">
        <v>2</v>
      </c>
      <c r="F10" s="56" t="s">
        <v>305</v>
      </c>
      <c r="G10" s="57" t="s">
        <v>277</v>
      </c>
      <c r="H10" s="58" t="s">
        <v>306</v>
      </c>
      <c r="I10" s="59" t="s">
        <v>306</v>
      </c>
      <c r="J10" s="57" t="s">
        <v>279</v>
      </c>
      <c r="K10" s="55" t="s">
        <v>16</v>
      </c>
      <c r="L10" s="55">
        <v>1</v>
      </c>
      <c r="M10" s="60" t="s">
        <v>307</v>
      </c>
      <c r="N10" s="61" t="s">
        <v>26</v>
      </c>
      <c r="O10" s="110" t="s">
        <v>17</v>
      </c>
      <c r="P10" s="112" t="s">
        <v>18</v>
      </c>
      <c r="Q10" s="62"/>
    </row>
    <row r="11" spans="1:20" ht="30">
      <c r="A11" s="54">
        <v>10</v>
      </c>
      <c r="B11" s="55">
        <v>2</v>
      </c>
      <c r="C11" s="55">
        <v>2</v>
      </c>
      <c r="D11" s="55" t="s">
        <v>308</v>
      </c>
      <c r="E11" s="170">
        <v>63</v>
      </c>
      <c r="F11" s="56">
        <v>0</v>
      </c>
      <c r="G11" s="57" t="s">
        <v>277</v>
      </c>
      <c r="H11" s="58" t="s">
        <v>306</v>
      </c>
      <c r="I11" s="59" t="s">
        <v>309</v>
      </c>
      <c r="J11" s="57" t="s">
        <v>309</v>
      </c>
      <c r="K11" s="55" t="s">
        <v>16</v>
      </c>
      <c r="L11" s="55">
        <v>1</v>
      </c>
      <c r="M11" s="60" t="s">
        <v>309</v>
      </c>
      <c r="N11" s="61"/>
      <c r="O11" s="110"/>
      <c r="P11" s="113"/>
      <c r="Q11" s="63" t="s">
        <v>27</v>
      </c>
    </row>
    <row r="12" spans="1:20" ht="30">
      <c r="A12" s="54">
        <v>11</v>
      </c>
      <c r="B12" s="55">
        <v>2</v>
      </c>
      <c r="C12" s="55">
        <v>3</v>
      </c>
      <c r="D12" s="55" t="s">
        <v>310</v>
      </c>
      <c r="E12" s="170">
        <v>124</v>
      </c>
      <c r="F12" s="56" t="s">
        <v>311</v>
      </c>
      <c r="G12" s="57" t="s">
        <v>277</v>
      </c>
      <c r="H12" s="58" t="s">
        <v>306</v>
      </c>
      <c r="I12" s="59" t="s">
        <v>312</v>
      </c>
      <c r="J12" s="57" t="s">
        <v>291</v>
      </c>
      <c r="K12" s="55" t="s">
        <v>16</v>
      </c>
      <c r="L12" s="55">
        <v>1</v>
      </c>
      <c r="M12" s="60" t="s">
        <v>313</v>
      </c>
      <c r="N12" s="61" t="s">
        <v>28</v>
      </c>
      <c r="O12" s="110" t="s">
        <v>286</v>
      </c>
      <c r="P12" s="113" t="s">
        <v>287</v>
      </c>
      <c r="Q12" s="62"/>
    </row>
    <row r="13" spans="1:20" ht="30">
      <c r="A13" s="54">
        <v>12</v>
      </c>
      <c r="B13" s="55">
        <v>2</v>
      </c>
      <c r="C13" s="55">
        <v>4</v>
      </c>
      <c r="D13" s="55" t="s">
        <v>314</v>
      </c>
      <c r="E13" s="171">
        <v>185</v>
      </c>
      <c r="F13" s="64" t="s">
        <v>315</v>
      </c>
      <c r="G13" s="57" t="s">
        <v>277</v>
      </c>
      <c r="H13" s="58" t="s">
        <v>306</v>
      </c>
      <c r="I13" s="59" t="s">
        <v>316</v>
      </c>
      <c r="J13" s="57" t="s">
        <v>296</v>
      </c>
      <c r="K13" s="55" t="s">
        <v>16</v>
      </c>
      <c r="L13" s="55">
        <v>1</v>
      </c>
      <c r="M13" s="60" t="s">
        <v>317</v>
      </c>
      <c r="N13" s="61" t="s">
        <v>29</v>
      </c>
      <c r="O13" s="110" t="s">
        <v>286</v>
      </c>
      <c r="P13" s="112" t="s">
        <v>19</v>
      </c>
      <c r="Q13" s="62"/>
    </row>
    <row r="14" spans="1:20" ht="30">
      <c r="A14" s="65">
        <v>13</v>
      </c>
      <c r="B14" s="66">
        <v>3</v>
      </c>
      <c r="C14" s="66">
        <v>1</v>
      </c>
      <c r="D14" s="66" t="s">
        <v>318</v>
      </c>
      <c r="E14" s="172">
        <v>3</v>
      </c>
      <c r="F14" s="67" t="s">
        <v>319</v>
      </c>
      <c r="G14" s="68" t="s">
        <v>277</v>
      </c>
      <c r="H14" s="69" t="s">
        <v>320</v>
      </c>
      <c r="I14" s="70" t="s">
        <v>320</v>
      </c>
      <c r="J14" s="68" t="s">
        <v>279</v>
      </c>
      <c r="K14" s="66" t="s">
        <v>16</v>
      </c>
      <c r="L14" s="66">
        <v>3</v>
      </c>
      <c r="M14" s="71" t="s">
        <v>321</v>
      </c>
      <c r="N14" s="72" t="s">
        <v>30</v>
      </c>
      <c r="O14" s="114" t="s">
        <v>21</v>
      </c>
      <c r="P14" s="115" t="s">
        <v>22</v>
      </c>
      <c r="Q14" s="73"/>
    </row>
    <row r="15" spans="1:20" ht="30">
      <c r="A15" s="74">
        <v>14</v>
      </c>
      <c r="B15" s="55">
        <v>3</v>
      </c>
      <c r="C15" s="55">
        <v>2</v>
      </c>
      <c r="D15" s="55" t="s">
        <v>322</v>
      </c>
      <c r="E15" s="170">
        <v>64</v>
      </c>
      <c r="F15" s="56" t="s">
        <v>323</v>
      </c>
      <c r="G15" s="57" t="s">
        <v>277</v>
      </c>
      <c r="H15" s="58" t="s">
        <v>320</v>
      </c>
      <c r="I15" s="59" t="s">
        <v>324</v>
      </c>
      <c r="J15" s="57" t="s">
        <v>284</v>
      </c>
      <c r="K15" s="55" t="s">
        <v>16</v>
      </c>
      <c r="L15" s="55">
        <v>3</v>
      </c>
      <c r="M15" s="60" t="s">
        <v>325</v>
      </c>
      <c r="N15" s="61" t="s">
        <v>13145</v>
      </c>
      <c r="O15" s="110" t="s">
        <v>300</v>
      </c>
      <c r="P15" s="113" t="s">
        <v>301</v>
      </c>
      <c r="Q15" s="75"/>
    </row>
    <row r="16" spans="1:20" ht="30">
      <c r="A16" s="74">
        <v>15</v>
      </c>
      <c r="B16" s="55">
        <v>3</v>
      </c>
      <c r="C16" s="55">
        <v>3</v>
      </c>
      <c r="D16" s="55" t="s">
        <v>326</v>
      </c>
      <c r="E16" s="170">
        <v>125</v>
      </c>
      <c r="F16" s="56" t="s">
        <v>327</v>
      </c>
      <c r="G16" s="57" t="s">
        <v>277</v>
      </c>
      <c r="H16" s="58" t="s">
        <v>320</v>
      </c>
      <c r="I16" s="59" t="s">
        <v>328</v>
      </c>
      <c r="J16" s="57" t="s">
        <v>291</v>
      </c>
      <c r="K16" s="55" t="s">
        <v>16</v>
      </c>
      <c r="L16" s="55">
        <v>3</v>
      </c>
      <c r="M16" s="60" t="s">
        <v>329</v>
      </c>
      <c r="N16" s="61" t="s">
        <v>13199</v>
      </c>
      <c r="O16" s="110" t="s">
        <v>300</v>
      </c>
      <c r="P16" s="113" t="s">
        <v>301</v>
      </c>
      <c r="Q16" s="75"/>
    </row>
    <row r="17" spans="1:17" ht="30">
      <c r="A17" s="76">
        <v>16</v>
      </c>
      <c r="B17" s="77">
        <v>3</v>
      </c>
      <c r="C17" s="77">
        <v>4</v>
      </c>
      <c r="D17" s="77" t="s">
        <v>330</v>
      </c>
      <c r="E17" s="173">
        <v>186</v>
      </c>
      <c r="F17" s="78" t="s">
        <v>331</v>
      </c>
      <c r="G17" s="79" t="s">
        <v>277</v>
      </c>
      <c r="H17" s="80" t="s">
        <v>320</v>
      </c>
      <c r="I17" s="81" t="s">
        <v>332</v>
      </c>
      <c r="J17" s="79" t="s">
        <v>296</v>
      </c>
      <c r="K17" s="77" t="s">
        <v>16</v>
      </c>
      <c r="L17" s="77">
        <v>3</v>
      </c>
      <c r="M17" s="82" t="s">
        <v>333</v>
      </c>
      <c r="N17" s="83" t="s">
        <v>13240</v>
      </c>
      <c r="O17" s="116" t="s">
        <v>300</v>
      </c>
      <c r="P17" s="117" t="s">
        <v>25</v>
      </c>
      <c r="Q17" s="84"/>
    </row>
    <row r="18" spans="1:17" ht="30">
      <c r="A18" s="65">
        <v>17</v>
      </c>
      <c r="B18" s="66">
        <v>4</v>
      </c>
      <c r="C18" s="66">
        <v>1</v>
      </c>
      <c r="D18" s="66" t="s">
        <v>334</v>
      </c>
      <c r="E18" s="172">
        <v>4</v>
      </c>
      <c r="F18" s="67" t="s">
        <v>335</v>
      </c>
      <c r="G18" s="68" t="s">
        <v>336</v>
      </c>
      <c r="H18" s="69" t="s">
        <v>336</v>
      </c>
      <c r="I18" s="70" t="s">
        <v>336</v>
      </c>
      <c r="J18" s="68" t="s">
        <v>279</v>
      </c>
      <c r="K18" s="66" t="s">
        <v>16</v>
      </c>
      <c r="L18" s="66">
        <v>2</v>
      </c>
      <c r="M18" s="71" t="s">
        <v>337</v>
      </c>
      <c r="N18" s="72" t="s">
        <v>31</v>
      </c>
      <c r="O18" s="114" t="s">
        <v>17</v>
      </c>
      <c r="P18" s="115" t="s">
        <v>32</v>
      </c>
      <c r="Q18" s="73"/>
    </row>
    <row r="19" spans="1:17" ht="30">
      <c r="A19" s="74">
        <v>18</v>
      </c>
      <c r="B19" s="55">
        <v>4</v>
      </c>
      <c r="C19" s="55">
        <v>2</v>
      </c>
      <c r="D19" s="55" t="s">
        <v>338</v>
      </c>
      <c r="E19" s="170">
        <v>65</v>
      </c>
      <c r="F19" s="56" t="s">
        <v>339</v>
      </c>
      <c r="G19" s="57" t="s">
        <v>336</v>
      </c>
      <c r="H19" s="58" t="s">
        <v>336</v>
      </c>
      <c r="I19" s="59" t="s">
        <v>340</v>
      </c>
      <c r="J19" s="57" t="s">
        <v>284</v>
      </c>
      <c r="K19" s="55" t="s">
        <v>16</v>
      </c>
      <c r="L19" s="55">
        <v>2</v>
      </c>
      <c r="M19" s="60" t="s">
        <v>341</v>
      </c>
      <c r="N19" s="61" t="s">
        <v>33</v>
      </c>
      <c r="O19" s="110" t="s">
        <v>286</v>
      </c>
      <c r="P19" s="113" t="s">
        <v>342</v>
      </c>
      <c r="Q19" s="75"/>
    </row>
    <row r="20" spans="1:17" ht="30">
      <c r="A20" s="74">
        <v>19</v>
      </c>
      <c r="B20" s="55">
        <v>4</v>
      </c>
      <c r="C20" s="55">
        <v>3</v>
      </c>
      <c r="D20" s="55" t="s">
        <v>343</v>
      </c>
      <c r="E20" s="170">
        <v>126</v>
      </c>
      <c r="F20" s="56" t="s">
        <v>344</v>
      </c>
      <c r="G20" s="57" t="s">
        <v>336</v>
      </c>
      <c r="H20" s="58" t="s">
        <v>336</v>
      </c>
      <c r="I20" s="59" t="s">
        <v>345</v>
      </c>
      <c r="J20" s="57" t="s">
        <v>291</v>
      </c>
      <c r="K20" s="55" t="s">
        <v>16</v>
      </c>
      <c r="L20" s="55">
        <v>2</v>
      </c>
      <c r="M20" s="60" t="s">
        <v>346</v>
      </c>
      <c r="N20" s="61" t="s">
        <v>34</v>
      </c>
      <c r="O20" s="110" t="s">
        <v>286</v>
      </c>
      <c r="P20" s="113" t="s">
        <v>342</v>
      </c>
      <c r="Q20" s="75"/>
    </row>
    <row r="21" spans="1:17" ht="30">
      <c r="A21" s="76">
        <v>20</v>
      </c>
      <c r="B21" s="77">
        <v>4</v>
      </c>
      <c r="C21" s="77">
        <v>4</v>
      </c>
      <c r="D21" s="77" t="s">
        <v>347</v>
      </c>
      <c r="E21" s="173">
        <v>187</v>
      </c>
      <c r="F21" s="78" t="s">
        <v>348</v>
      </c>
      <c r="G21" s="79" t="s">
        <v>336</v>
      </c>
      <c r="H21" s="80" t="s">
        <v>336</v>
      </c>
      <c r="I21" s="81" t="s">
        <v>349</v>
      </c>
      <c r="J21" s="79" t="s">
        <v>296</v>
      </c>
      <c r="K21" s="77" t="s">
        <v>16</v>
      </c>
      <c r="L21" s="77">
        <v>2</v>
      </c>
      <c r="M21" s="82" t="s">
        <v>350</v>
      </c>
      <c r="N21" s="83" t="s">
        <v>35</v>
      </c>
      <c r="O21" s="116" t="s">
        <v>286</v>
      </c>
      <c r="P21" s="117" t="s">
        <v>36</v>
      </c>
      <c r="Q21" s="84"/>
    </row>
    <row r="22" spans="1:17" s="1" customFormat="1" ht="30">
      <c r="A22" s="65">
        <v>21</v>
      </c>
      <c r="B22" s="66">
        <v>5</v>
      </c>
      <c r="C22" s="66">
        <v>1</v>
      </c>
      <c r="D22" s="66" t="s">
        <v>351</v>
      </c>
      <c r="E22" s="172">
        <v>5</v>
      </c>
      <c r="F22" s="67" t="s">
        <v>352</v>
      </c>
      <c r="G22" s="68" t="s">
        <v>353</v>
      </c>
      <c r="H22" s="69" t="s">
        <v>354</v>
      </c>
      <c r="I22" s="70" t="s">
        <v>354</v>
      </c>
      <c r="J22" s="68" t="s">
        <v>279</v>
      </c>
      <c r="K22" s="66" t="s">
        <v>16</v>
      </c>
      <c r="L22" s="66">
        <v>3</v>
      </c>
      <c r="M22" s="71" t="s">
        <v>355</v>
      </c>
      <c r="N22" s="72" t="s">
        <v>13114</v>
      </c>
      <c r="O22" s="114" t="s">
        <v>37</v>
      </c>
      <c r="P22" s="115" t="s">
        <v>38</v>
      </c>
      <c r="Q22" s="73"/>
    </row>
    <row r="23" spans="1:17" s="1" customFormat="1" ht="30">
      <c r="A23" s="74">
        <v>22</v>
      </c>
      <c r="B23" s="55">
        <v>5</v>
      </c>
      <c r="C23" s="55">
        <v>2</v>
      </c>
      <c r="D23" s="55" t="s">
        <v>356</v>
      </c>
      <c r="E23" s="170">
        <v>66</v>
      </c>
      <c r="F23" s="56" t="s">
        <v>357</v>
      </c>
      <c r="G23" s="57" t="s">
        <v>353</v>
      </c>
      <c r="H23" s="58" t="s">
        <v>354</v>
      </c>
      <c r="I23" s="59" t="s">
        <v>358</v>
      </c>
      <c r="J23" s="57" t="s">
        <v>284</v>
      </c>
      <c r="K23" s="55" t="s">
        <v>16</v>
      </c>
      <c r="L23" s="55">
        <v>3</v>
      </c>
      <c r="M23" s="60" t="s">
        <v>359</v>
      </c>
      <c r="N23" s="61" t="s">
        <v>13148</v>
      </c>
      <c r="O23" s="110" t="s">
        <v>360</v>
      </c>
      <c r="P23" s="113" t="s">
        <v>361</v>
      </c>
      <c r="Q23" s="75"/>
    </row>
    <row r="24" spans="1:17" s="1" customFormat="1" ht="30">
      <c r="A24" s="74">
        <v>23</v>
      </c>
      <c r="B24" s="55">
        <v>5</v>
      </c>
      <c r="C24" s="55">
        <v>3</v>
      </c>
      <c r="D24" s="55" t="s">
        <v>362</v>
      </c>
      <c r="E24" s="170">
        <v>127</v>
      </c>
      <c r="F24" s="56" t="s">
        <v>363</v>
      </c>
      <c r="G24" s="57" t="s">
        <v>353</v>
      </c>
      <c r="H24" s="58" t="s">
        <v>354</v>
      </c>
      <c r="I24" s="59" t="s">
        <v>364</v>
      </c>
      <c r="J24" s="57" t="s">
        <v>291</v>
      </c>
      <c r="K24" s="55" t="s">
        <v>16</v>
      </c>
      <c r="L24" s="55">
        <v>3</v>
      </c>
      <c r="M24" s="60" t="s">
        <v>365</v>
      </c>
      <c r="N24" s="61" t="s">
        <v>39</v>
      </c>
      <c r="O24" s="110" t="s">
        <v>360</v>
      </c>
      <c r="P24" s="113" t="s">
        <v>361</v>
      </c>
      <c r="Q24" s="75"/>
    </row>
    <row r="25" spans="1:17" s="1" customFormat="1" ht="30">
      <c r="A25" s="76">
        <v>24</v>
      </c>
      <c r="B25" s="77">
        <v>5</v>
      </c>
      <c r="C25" s="77">
        <v>4</v>
      </c>
      <c r="D25" s="77" t="s">
        <v>366</v>
      </c>
      <c r="E25" s="173">
        <v>188</v>
      </c>
      <c r="F25" s="78" t="s">
        <v>309</v>
      </c>
      <c r="G25" s="79" t="s">
        <v>353</v>
      </c>
      <c r="H25" s="80" t="s">
        <v>354</v>
      </c>
      <c r="I25" s="81" t="s">
        <v>309</v>
      </c>
      <c r="J25" s="79" t="s">
        <v>309</v>
      </c>
      <c r="K25" s="77"/>
      <c r="L25" s="77"/>
      <c r="M25" s="82" t="s">
        <v>309</v>
      </c>
      <c r="N25" s="83"/>
      <c r="O25" s="116" t="s">
        <v>360</v>
      </c>
      <c r="P25" s="118"/>
      <c r="Q25" s="84"/>
    </row>
    <row r="26" spans="1:17" s="1" customFormat="1" ht="30">
      <c r="A26" s="65">
        <v>25</v>
      </c>
      <c r="B26" s="66">
        <v>5</v>
      </c>
      <c r="C26" s="66">
        <v>1</v>
      </c>
      <c r="D26" s="66" t="s">
        <v>351</v>
      </c>
      <c r="E26" s="172">
        <v>5</v>
      </c>
      <c r="F26" s="67" t="s">
        <v>352</v>
      </c>
      <c r="G26" s="68" t="s">
        <v>353</v>
      </c>
      <c r="H26" s="69" t="s">
        <v>354</v>
      </c>
      <c r="I26" s="70" t="s">
        <v>354</v>
      </c>
      <c r="J26" s="68" t="s">
        <v>279</v>
      </c>
      <c r="K26" s="66" t="s">
        <v>40</v>
      </c>
      <c r="L26" s="66">
        <v>3</v>
      </c>
      <c r="M26" s="71" t="s">
        <v>367</v>
      </c>
      <c r="N26" s="72" t="s">
        <v>13112</v>
      </c>
      <c r="O26" s="114" t="s">
        <v>41</v>
      </c>
      <c r="P26" s="115" t="s">
        <v>42</v>
      </c>
      <c r="Q26" s="73"/>
    </row>
    <row r="27" spans="1:17" s="1" customFormat="1" ht="30">
      <c r="A27" s="74">
        <v>26</v>
      </c>
      <c r="B27" s="55">
        <v>5</v>
      </c>
      <c r="C27" s="55">
        <v>2</v>
      </c>
      <c r="D27" s="55" t="s">
        <v>356</v>
      </c>
      <c r="E27" s="170">
        <v>66</v>
      </c>
      <c r="F27" s="56" t="s">
        <v>357</v>
      </c>
      <c r="G27" s="57" t="s">
        <v>353</v>
      </c>
      <c r="H27" s="58" t="s">
        <v>354</v>
      </c>
      <c r="I27" s="59" t="s">
        <v>358</v>
      </c>
      <c r="J27" s="57" t="s">
        <v>284</v>
      </c>
      <c r="K27" s="55" t="s">
        <v>40</v>
      </c>
      <c r="L27" s="55">
        <v>3</v>
      </c>
      <c r="M27" s="60" t="s">
        <v>368</v>
      </c>
      <c r="N27" s="61" t="s">
        <v>43</v>
      </c>
      <c r="O27" s="110" t="s">
        <v>369</v>
      </c>
      <c r="P27" s="113" t="s">
        <v>370</v>
      </c>
      <c r="Q27" s="75"/>
    </row>
    <row r="28" spans="1:17" s="1" customFormat="1" ht="30">
      <c r="A28" s="74">
        <v>27</v>
      </c>
      <c r="B28" s="55">
        <v>5</v>
      </c>
      <c r="C28" s="55">
        <v>3</v>
      </c>
      <c r="D28" s="55" t="s">
        <v>362</v>
      </c>
      <c r="E28" s="170">
        <v>127</v>
      </c>
      <c r="F28" s="56" t="s">
        <v>363</v>
      </c>
      <c r="G28" s="57" t="s">
        <v>353</v>
      </c>
      <c r="H28" s="58" t="s">
        <v>354</v>
      </c>
      <c r="I28" s="59" t="s">
        <v>364</v>
      </c>
      <c r="J28" s="57" t="s">
        <v>291</v>
      </c>
      <c r="K28" s="55" t="s">
        <v>40</v>
      </c>
      <c r="L28" s="55">
        <v>3</v>
      </c>
      <c r="M28" s="60" t="s">
        <v>371</v>
      </c>
      <c r="N28" s="61" t="s">
        <v>44</v>
      </c>
      <c r="O28" s="110" t="s">
        <v>369</v>
      </c>
      <c r="P28" s="113" t="s">
        <v>370</v>
      </c>
      <c r="Q28" s="75"/>
    </row>
    <row r="29" spans="1:17" s="1" customFormat="1" ht="30">
      <c r="A29" s="76">
        <v>28</v>
      </c>
      <c r="B29" s="77">
        <v>5</v>
      </c>
      <c r="C29" s="77">
        <v>4</v>
      </c>
      <c r="D29" s="77" t="s">
        <v>366</v>
      </c>
      <c r="E29" s="173">
        <v>188</v>
      </c>
      <c r="F29" s="78" t="s">
        <v>309</v>
      </c>
      <c r="G29" s="79" t="s">
        <v>353</v>
      </c>
      <c r="H29" s="80" t="s">
        <v>354</v>
      </c>
      <c r="I29" s="81" t="s">
        <v>309</v>
      </c>
      <c r="J29" s="79" t="s">
        <v>309</v>
      </c>
      <c r="K29" s="77"/>
      <c r="L29" s="77"/>
      <c r="M29" s="82" t="s">
        <v>309</v>
      </c>
      <c r="N29" s="83"/>
      <c r="O29" s="116" t="s">
        <v>369</v>
      </c>
      <c r="P29" s="118"/>
      <c r="Q29" s="84"/>
    </row>
    <row r="30" spans="1:17" s="1" customFormat="1" ht="30">
      <c r="A30" s="65">
        <v>29</v>
      </c>
      <c r="B30" s="66">
        <v>6</v>
      </c>
      <c r="C30" s="66">
        <v>1</v>
      </c>
      <c r="D30" s="66" t="s">
        <v>372</v>
      </c>
      <c r="E30" s="172">
        <v>6</v>
      </c>
      <c r="F30" s="67" t="s">
        <v>373</v>
      </c>
      <c r="G30" s="68" t="s">
        <v>353</v>
      </c>
      <c r="H30" s="69" t="s">
        <v>374</v>
      </c>
      <c r="I30" s="70" t="s">
        <v>374</v>
      </c>
      <c r="J30" s="68" t="s">
        <v>279</v>
      </c>
      <c r="K30" s="66" t="s">
        <v>16</v>
      </c>
      <c r="L30" s="66">
        <v>3</v>
      </c>
      <c r="M30" s="71" t="s">
        <v>375</v>
      </c>
      <c r="N30" s="72" t="s">
        <v>45</v>
      </c>
      <c r="O30" s="114" t="s">
        <v>37</v>
      </c>
      <c r="P30" s="115" t="s">
        <v>38</v>
      </c>
      <c r="Q30" s="73"/>
    </row>
    <row r="31" spans="1:17" s="1" customFormat="1" ht="30">
      <c r="A31" s="74">
        <v>30</v>
      </c>
      <c r="B31" s="55">
        <v>6</v>
      </c>
      <c r="C31" s="55">
        <v>2</v>
      </c>
      <c r="D31" s="55" t="s">
        <v>376</v>
      </c>
      <c r="E31" s="170">
        <v>67</v>
      </c>
      <c r="F31" s="56" t="s">
        <v>377</v>
      </c>
      <c r="G31" s="57" t="s">
        <v>353</v>
      </c>
      <c r="H31" s="58" t="s">
        <v>374</v>
      </c>
      <c r="I31" s="59" t="s">
        <v>378</v>
      </c>
      <c r="J31" s="57" t="s">
        <v>284</v>
      </c>
      <c r="K31" s="55" t="s">
        <v>16</v>
      </c>
      <c r="L31" s="55">
        <v>3</v>
      </c>
      <c r="M31" s="60" t="s">
        <v>379</v>
      </c>
      <c r="N31" s="61" t="s">
        <v>13149</v>
      </c>
      <c r="O31" s="110" t="s">
        <v>360</v>
      </c>
      <c r="P31" s="113" t="s">
        <v>361</v>
      </c>
      <c r="Q31" s="75"/>
    </row>
    <row r="32" spans="1:17" s="1" customFormat="1" ht="30">
      <c r="A32" s="74">
        <v>31</v>
      </c>
      <c r="B32" s="55">
        <v>6</v>
      </c>
      <c r="C32" s="55">
        <v>3</v>
      </c>
      <c r="D32" s="55" t="s">
        <v>380</v>
      </c>
      <c r="E32" s="170">
        <v>128</v>
      </c>
      <c r="F32" s="56" t="s">
        <v>381</v>
      </c>
      <c r="G32" s="57" t="s">
        <v>353</v>
      </c>
      <c r="H32" s="58" t="s">
        <v>374</v>
      </c>
      <c r="I32" s="59" t="s">
        <v>382</v>
      </c>
      <c r="J32" s="57" t="s">
        <v>291</v>
      </c>
      <c r="K32" s="55" t="s">
        <v>16</v>
      </c>
      <c r="L32" s="55">
        <v>3</v>
      </c>
      <c r="M32" s="60" t="s">
        <v>383</v>
      </c>
      <c r="N32" s="61" t="s">
        <v>13200</v>
      </c>
      <c r="O32" s="110" t="s">
        <v>360</v>
      </c>
      <c r="P32" s="113" t="s">
        <v>361</v>
      </c>
      <c r="Q32" s="75"/>
    </row>
    <row r="33" spans="1:17" s="1" customFormat="1" ht="30">
      <c r="A33" s="76">
        <v>32</v>
      </c>
      <c r="B33" s="77">
        <v>6</v>
      </c>
      <c r="C33" s="77">
        <v>4</v>
      </c>
      <c r="D33" s="77" t="s">
        <v>384</v>
      </c>
      <c r="E33" s="173">
        <v>189</v>
      </c>
      <c r="F33" s="78" t="s">
        <v>309</v>
      </c>
      <c r="G33" s="79" t="s">
        <v>353</v>
      </c>
      <c r="H33" s="80" t="s">
        <v>374</v>
      </c>
      <c r="I33" s="81" t="s">
        <v>309</v>
      </c>
      <c r="J33" s="79" t="s">
        <v>309</v>
      </c>
      <c r="K33" s="77"/>
      <c r="L33" s="77"/>
      <c r="M33" s="82" t="s">
        <v>309</v>
      </c>
      <c r="N33" s="83"/>
      <c r="O33" s="116" t="s">
        <v>360</v>
      </c>
      <c r="P33" s="118"/>
      <c r="Q33" s="84"/>
    </row>
    <row r="34" spans="1:17" s="1" customFormat="1" ht="30">
      <c r="A34" s="65">
        <v>33</v>
      </c>
      <c r="B34" s="66">
        <v>6</v>
      </c>
      <c r="C34" s="66">
        <v>1</v>
      </c>
      <c r="D34" s="66" t="s">
        <v>372</v>
      </c>
      <c r="E34" s="172">
        <v>6</v>
      </c>
      <c r="F34" s="67" t="s">
        <v>373</v>
      </c>
      <c r="G34" s="68" t="s">
        <v>353</v>
      </c>
      <c r="H34" s="69" t="s">
        <v>374</v>
      </c>
      <c r="I34" s="70" t="s">
        <v>374</v>
      </c>
      <c r="J34" s="68" t="s">
        <v>279</v>
      </c>
      <c r="K34" s="66" t="s">
        <v>40</v>
      </c>
      <c r="L34" s="66">
        <v>3</v>
      </c>
      <c r="M34" s="71" t="s">
        <v>385</v>
      </c>
      <c r="N34" s="72" t="s">
        <v>46</v>
      </c>
      <c r="O34" s="114" t="s">
        <v>41</v>
      </c>
      <c r="P34" s="115" t="s">
        <v>42</v>
      </c>
      <c r="Q34" s="73"/>
    </row>
    <row r="35" spans="1:17" s="1" customFormat="1" ht="30">
      <c r="A35" s="74">
        <v>34</v>
      </c>
      <c r="B35" s="55">
        <v>6</v>
      </c>
      <c r="C35" s="55">
        <v>2</v>
      </c>
      <c r="D35" s="55" t="s">
        <v>376</v>
      </c>
      <c r="E35" s="170">
        <v>67</v>
      </c>
      <c r="F35" s="56" t="s">
        <v>377</v>
      </c>
      <c r="G35" s="57" t="s">
        <v>353</v>
      </c>
      <c r="H35" s="58" t="s">
        <v>374</v>
      </c>
      <c r="I35" s="59" t="s">
        <v>378</v>
      </c>
      <c r="J35" s="57" t="s">
        <v>284</v>
      </c>
      <c r="K35" s="55" t="s">
        <v>40</v>
      </c>
      <c r="L35" s="55">
        <v>3</v>
      </c>
      <c r="M35" s="60" t="s">
        <v>386</v>
      </c>
      <c r="N35" s="61" t="s">
        <v>47</v>
      </c>
      <c r="O35" s="110" t="s">
        <v>369</v>
      </c>
      <c r="P35" s="113" t="s">
        <v>370</v>
      </c>
      <c r="Q35" s="75"/>
    </row>
    <row r="36" spans="1:17" s="1" customFormat="1" ht="30">
      <c r="A36" s="74">
        <v>35</v>
      </c>
      <c r="B36" s="55">
        <v>6</v>
      </c>
      <c r="C36" s="55">
        <v>3</v>
      </c>
      <c r="D36" s="55" t="s">
        <v>380</v>
      </c>
      <c r="E36" s="170">
        <v>128</v>
      </c>
      <c r="F36" s="56" t="s">
        <v>381</v>
      </c>
      <c r="G36" s="57" t="s">
        <v>353</v>
      </c>
      <c r="H36" s="58" t="s">
        <v>374</v>
      </c>
      <c r="I36" s="59" t="s">
        <v>382</v>
      </c>
      <c r="J36" s="57" t="s">
        <v>291</v>
      </c>
      <c r="K36" s="55" t="s">
        <v>40</v>
      </c>
      <c r="L36" s="55">
        <v>3</v>
      </c>
      <c r="M36" s="60" t="s">
        <v>387</v>
      </c>
      <c r="N36" s="61" t="s">
        <v>48</v>
      </c>
      <c r="O36" s="110" t="s">
        <v>369</v>
      </c>
      <c r="P36" s="113" t="s">
        <v>370</v>
      </c>
      <c r="Q36" s="75"/>
    </row>
    <row r="37" spans="1:17" s="1" customFormat="1" ht="30">
      <c r="A37" s="76">
        <v>36</v>
      </c>
      <c r="B37" s="77">
        <v>6</v>
      </c>
      <c r="C37" s="77">
        <v>4</v>
      </c>
      <c r="D37" s="77" t="s">
        <v>384</v>
      </c>
      <c r="E37" s="173">
        <v>189</v>
      </c>
      <c r="F37" s="78" t="s">
        <v>309</v>
      </c>
      <c r="G37" s="79" t="s">
        <v>353</v>
      </c>
      <c r="H37" s="80" t="s">
        <v>374</v>
      </c>
      <c r="I37" s="81" t="s">
        <v>309</v>
      </c>
      <c r="J37" s="79" t="s">
        <v>309</v>
      </c>
      <c r="K37" s="77"/>
      <c r="L37" s="77"/>
      <c r="M37" s="82" t="s">
        <v>309</v>
      </c>
      <c r="N37" s="83"/>
      <c r="O37" s="116" t="s">
        <v>369</v>
      </c>
      <c r="P37" s="118"/>
      <c r="Q37" s="84"/>
    </row>
    <row r="38" spans="1:17" s="1" customFormat="1" ht="30">
      <c r="A38" s="65">
        <v>37</v>
      </c>
      <c r="B38" s="66">
        <v>7</v>
      </c>
      <c r="C38" s="66">
        <v>1</v>
      </c>
      <c r="D38" s="66" t="s">
        <v>388</v>
      </c>
      <c r="E38" s="172">
        <v>7</v>
      </c>
      <c r="F38" s="67" t="s">
        <v>389</v>
      </c>
      <c r="G38" s="68" t="s">
        <v>353</v>
      </c>
      <c r="H38" s="69" t="s">
        <v>390</v>
      </c>
      <c r="I38" s="70" t="s">
        <v>390</v>
      </c>
      <c r="J38" s="68" t="s">
        <v>279</v>
      </c>
      <c r="K38" s="55" t="s">
        <v>16</v>
      </c>
      <c r="L38" s="55">
        <v>3</v>
      </c>
      <c r="M38" s="60" t="s">
        <v>391</v>
      </c>
      <c r="N38" s="72" t="s">
        <v>49</v>
      </c>
      <c r="O38" s="114" t="s">
        <v>37</v>
      </c>
      <c r="P38" s="115" t="s">
        <v>38</v>
      </c>
      <c r="Q38" s="73"/>
    </row>
    <row r="39" spans="1:17" s="1" customFormat="1" ht="30">
      <c r="A39" s="74">
        <v>38</v>
      </c>
      <c r="B39" s="55">
        <v>7</v>
      </c>
      <c r="C39" s="55">
        <v>2</v>
      </c>
      <c r="D39" s="55" t="s">
        <v>392</v>
      </c>
      <c r="E39" s="170">
        <v>68</v>
      </c>
      <c r="F39" s="56" t="s">
        <v>393</v>
      </c>
      <c r="G39" s="57" t="s">
        <v>353</v>
      </c>
      <c r="H39" s="58" t="s">
        <v>390</v>
      </c>
      <c r="I39" s="59" t="s">
        <v>353</v>
      </c>
      <c r="J39" s="57" t="s">
        <v>284</v>
      </c>
      <c r="K39" s="55" t="s">
        <v>16</v>
      </c>
      <c r="L39" s="55">
        <v>3</v>
      </c>
      <c r="M39" s="60" t="s">
        <v>394</v>
      </c>
      <c r="N39" s="61" t="s">
        <v>50</v>
      </c>
      <c r="O39" s="110" t="s">
        <v>360</v>
      </c>
      <c r="P39" s="113" t="s">
        <v>361</v>
      </c>
      <c r="Q39" s="75"/>
    </row>
    <row r="40" spans="1:17" s="1" customFormat="1" ht="30">
      <c r="A40" s="74">
        <v>39</v>
      </c>
      <c r="B40" s="55">
        <v>7</v>
      </c>
      <c r="C40" s="55">
        <v>3</v>
      </c>
      <c r="D40" s="55" t="s">
        <v>395</v>
      </c>
      <c r="E40" s="170">
        <v>129</v>
      </c>
      <c r="F40" s="56" t="s">
        <v>396</v>
      </c>
      <c r="G40" s="57" t="s">
        <v>353</v>
      </c>
      <c r="H40" s="58" t="s">
        <v>390</v>
      </c>
      <c r="I40" s="59" t="s">
        <v>397</v>
      </c>
      <c r="J40" s="57" t="s">
        <v>291</v>
      </c>
      <c r="K40" s="55" t="s">
        <v>16</v>
      </c>
      <c r="L40" s="55">
        <v>3</v>
      </c>
      <c r="M40" s="60" t="s">
        <v>398</v>
      </c>
      <c r="N40" s="61" t="s">
        <v>51</v>
      </c>
      <c r="O40" s="110" t="s">
        <v>360</v>
      </c>
      <c r="P40" s="113" t="s">
        <v>361</v>
      </c>
      <c r="Q40" s="75"/>
    </row>
    <row r="41" spans="1:17" s="1" customFormat="1" ht="30">
      <c r="A41" s="76">
        <v>40</v>
      </c>
      <c r="B41" s="77">
        <v>7</v>
      </c>
      <c r="C41" s="77">
        <v>4</v>
      </c>
      <c r="D41" s="77" t="s">
        <v>399</v>
      </c>
      <c r="E41" s="173">
        <v>190</v>
      </c>
      <c r="F41" s="78" t="s">
        <v>309</v>
      </c>
      <c r="G41" s="79" t="s">
        <v>353</v>
      </c>
      <c r="H41" s="80" t="s">
        <v>390</v>
      </c>
      <c r="I41" s="81" t="s">
        <v>309</v>
      </c>
      <c r="J41" s="79" t="s">
        <v>309</v>
      </c>
      <c r="K41" s="77"/>
      <c r="L41" s="77"/>
      <c r="M41" s="82"/>
      <c r="N41" s="83"/>
      <c r="O41" s="116"/>
      <c r="P41" s="117"/>
      <c r="Q41" s="84"/>
    </row>
    <row r="42" spans="1:17" s="1" customFormat="1" ht="30">
      <c r="A42" s="65">
        <v>41</v>
      </c>
      <c r="B42" s="66">
        <v>8</v>
      </c>
      <c r="C42" s="66">
        <v>1</v>
      </c>
      <c r="D42" s="66" t="s">
        <v>400</v>
      </c>
      <c r="E42" s="172">
        <v>8</v>
      </c>
      <c r="F42" s="67" t="s">
        <v>401</v>
      </c>
      <c r="G42" s="68" t="s">
        <v>353</v>
      </c>
      <c r="H42" s="69" t="s">
        <v>402</v>
      </c>
      <c r="I42" s="70" t="s">
        <v>402</v>
      </c>
      <c r="J42" s="68" t="s">
        <v>279</v>
      </c>
      <c r="K42" s="55" t="s">
        <v>16</v>
      </c>
      <c r="L42" s="55">
        <v>3</v>
      </c>
      <c r="M42" s="60" t="s">
        <v>403</v>
      </c>
      <c r="N42" s="72" t="s">
        <v>52</v>
      </c>
      <c r="O42" s="114" t="s">
        <v>37</v>
      </c>
      <c r="P42" s="115" t="s">
        <v>38</v>
      </c>
      <c r="Q42" s="62"/>
    </row>
    <row r="43" spans="1:17" s="1" customFormat="1" ht="30">
      <c r="A43" s="74">
        <v>42</v>
      </c>
      <c r="B43" s="55">
        <v>8</v>
      </c>
      <c r="C43" s="55">
        <v>2</v>
      </c>
      <c r="D43" s="55" t="s">
        <v>404</v>
      </c>
      <c r="E43" s="170">
        <v>69</v>
      </c>
      <c r="F43" s="56" t="s">
        <v>405</v>
      </c>
      <c r="G43" s="57" t="s">
        <v>353</v>
      </c>
      <c r="H43" s="58" t="s">
        <v>402</v>
      </c>
      <c r="I43" s="59" t="s">
        <v>406</v>
      </c>
      <c r="J43" s="57" t="s">
        <v>284</v>
      </c>
      <c r="K43" s="55" t="s">
        <v>16</v>
      </c>
      <c r="L43" s="55">
        <v>3</v>
      </c>
      <c r="M43" s="60" t="s">
        <v>407</v>
      </c>
      <c r="N43" s="61" t="s">
        <v>13150</v>
      </c>
      <c r="O43" s="110" t="s">
        <v>360</v>
      </c>
      <c r="P43" s="113" t="s">
        <v>361</v>
      </c>
      <c r="Q43" s="62"/>
    </row>
    <row r="44" spans="1:17" s="1" customFormat="1" ht="30">
      <c r="A44" s="74">
        <v>43</v>
      </c>
      <c r="B44" s="55">
        <v>8</v>
      </c>
      <c r="C44" s="55">
        <v>3</v>
      </c>
      <c r="D44" s="55" t="s">
        <v>408</v>
      </c>
      <c r="E44" s="170">
        <v>130</v>
      </c>
      <c r="F44" s="56" t="s">
        <v>409</v>
      </c>
      <c r="G44" s="57" t="s">
        <v>353</v>
      </c>
      <c r="H44" s="58" t="s">
        <v>402</v>
      </c>
      <c r="I44" s="59" t="s">
        <v>410</v>
      </c>
      <c r="J44" s="57" t="s">
        <v>291</v>
      </c>
      <c r="K44" s="55" t="s">
        <v>16</v>
      </c>
      <c r="L44" s="55">
        <v>3</v>
      </c>
      <c r="M44" s="60" t="s">
        <v>411</v>
      </c>
      <c r="N44" s="61" t="s">
        <v>13201</v>
      </c>
      <c r="O44" s="110" t="s">
        <v>360</v>
      </c>
      <c r="P44" s="113" t="s">
        <v>361</v>
      </c>
      <c r="Q44" s="62"/>
    </row>
    <row r="45" spans="1:17" s="1" customFormat="1" ht="30">
      <c r="A45" s="76">
        <v>44</v>
      </c>
      <c r="B45" s="77">
        <v>8</v>
      </c>
      <c r="C45" s="77">
        <v>4</v>
      </c>
      <c r="D45" s="77" t="s">
        <v>412</v>
      </c>
      <c r="E45" s="173">
        <v>191</v>
      </c>
      <c r="F45" s="78" t="s">
        <v>309</v>
      </c>
      <c r="G45" s="79" t="s">
        <v>353</v>
      </c>
      <c r="H45" s="80" t="s">
        <v>402</v>
      </c>
      <c r="I45" s="81" t="s">
        <v>309</v>
      </c>
      <c r="J45" s="79" t="s">
        <v>309</v>
      </c>
      <c r="K45" s="77"/>
      <c r="L45" s="77"/>
      <c r="M45" s="82"/>
      <c r="N45" s="83"/>
      <c r="O45" s="116"/>
      <c r="P45" s="118"/>
      <c r="Q45" s="62"/>
    </row>
    <row r="46" spans="1:17" s="1" customFormat="1" ht="30">
      <c r="A46" s="65">
        <v>45</v>
      </c>
      <c r="B46" s="66">
        <v>8</v>
      </c>
      <c r="C46" s="66">
        <v>1</v>
      </c>
      <c r="D46" s="66" t="s">
        <v>400</v>
      </c>
      <c r="E46" s="172">
        <v>8</v>
      </c>
      <c r="F46" s="67" t="s">
        <v>401</v>
      </c>
      <c r="G46" s="68" t="s">
        <v>353</v>
      </c>
      <c r="H46" s="69" t="s">
        <v>402</v>
      </c>
      <c r="I46" s="70" t="s">
        <v>402</v>
      </c>
      <c r="J46" s="68" t="s">
        <v>279</v>
      </c>
      <c r="K46" s="66" t="s">
        <v>40</v>
      </c>
      <c r="L46" s="66">
        <v>3</v>
      </c>
      <c r="M46" s="60" t="s">
        <v>413</v>
      </c>
      <c r="N46" s="72" t="s">
        <v>53</v>
      </c>
      <c r="O46" s="114" t="s">
        <v>41</v>
      </c>
      <c r="P46" s="115" t="s">
        <v>42</v>
      </c>
      <c r="Q46" s="62"/>
    </row>
    <row r="47" spans="1:17" s="1" customFormat="1" ht="30">
      <c r="A47" s="74">
        <v>46</v>
      </c>
      <c r="B47" s="55">
        <v>8</v>
      </c>
      <c r="C47" s="55">
        <v>2</v>
      </c>
      <c r="D47" s="55" t="s">
        <v>404</v>
      </c>
      <c r="E47" s="170">
        <v>69</v>
      </c>
      <c r="F47" s="56" t="s">
        <v>405</v>
      </c>
      <c r="G47" s="57" t="s">
        <v>353</v>
      </c>
      <c r="H47" s="58" t="s">
        <v>402</v>
      </c>
      <c r="I47" s="59" t="s">
        <v>406</v>
      </c>
      <c r="J47" s="57" t="s">
        <v>284</v>
      </c>
      <c r="K47" s="55" t="s">
        <v>40</v>
      </c>
      <c r="L47" s="55">
        <v>3</v>
      </c>
      <c r="M47" s="60" t="s">
        <v>414</v>
      </c>
      <c r="N47" s="61" t="s">
        <v>54</v>
      </c>
      <c r="O47" s="110" t="s">
        <v>369</v>
      </c>
      <c r="P47" s="113" t="s">
        <v>370</v>
      </c>
      <c r="Q47" s="62"/>
    </row>
    <row r="48" spans="1:17" s="1" customFormat="1" ht="30">
      <c r="A48" s="74">
        <v>47</v>
      </c>
      <c r="B48" s="55">
        <v>8</v>
      </c>
      <c r="C48" s="55">
        <v>3</v>
      </c>
      <c r="D48" s="55" t="s">
        <v>408</v>
      </c>
      <c r="E48" s="170">
        <v>130</v>
      </c>
      <c r="F48" s="56" t="s">
        <v>409</v>
      </c>
      <c r="G48" s="57" t="s">
        <v>353</v>
      </c>
      <c r="H48" s="58" t="s">
        <v>402</v>
      </c>
      <c r="I48" s="59" t="s">
        <v>410</v>
      </c>
      <c r="J48" s="57" t="s">
        <v>291</v>
      </c>
      <c r="K48" s="55" t="s">
        <v>40</v>
      </c>
      <c r="L48" s="55">
        <v>3</v>
      </c>
      <c r="M48" s="60" t="s">
        <v>415</v>
      </c>
      <c r="N48" s="61" t="s">
        <v>55</v>
      </c>
      <c r="O48" s="110" t="s">
        <v>369</v>
      </c>
      <c r="P48" s="113" t="s">
        <v>370</v>
      </c>
      <c r="Q48" s="62"/>
    </row>
    <row r="49" spans="1:17" s="1" customFormat="1" ht="30">
      <c r="A49" s="74">
        <v>48</v>
      </c>
      <c r="B49" s="55">
        <v>8</v>
      </c>
      <c r="C49" s="55">
        <v>4</v>
      </c>
      <c r="D49" s="55" t="s">
        <v>412</v>
      </c>
      <c r="E49" s="171">
        <v>191</v>
      </c>
      <c r="F49" s="64" t="s">
        <v>309</v>
      </c>
      <c r="G49" s="57" t="s">
        <v>353</v>
      </c>
      <c r="H49" s="58" t="s">
        <v>402</v>
      </c>
      <c r="I49" s="59" t="s">
        <v>309</v>
      </c>
      <c r="J49" s="57" t="s">
        <v>309</v>
      </c>
      <c r="K49" s="55"/>
      <c r="L49" s="55"/>
      <c r="M49" s="60"/>
      <c r="N49" s="61"/>
      <c r="O49" s="110"/>
      <c r="P49" s="119"/>
      <c r="Q49" s="62"/>
    </row>
    <row r="50" spans="1:17" s="1" customFormat="1" ht="30">
      <c r="A50" s="65">
        <v>49</v>
      </c>
      <c r="B50" s="66">
        <v>9</v>
      </c>
      <c r="C50" s="66">
        <v>1</v>
      </c>
      <c r="D50" s="66" t="s">
        <v>416</v>
      </c>
      <c r="E50" s="172">
        <v>9</v>
      </c>
      <c r="F50" s="67" t="s">
        <v>417</v>
      </c>
      <c r="G50" s="68" t="s">
        <v>418</v>
      </c>
      <c r="H50" s="69" t="s">
        <v>419</v>
      </c>
      <c r="I50" s="70" t="s">
        <v>419</v>
      </c>
      <c r="J50" s="68" t="s">
        <v>279</v>
      </c>
      <c r="K50" s="55" t="s">
        <v>16</v>
      </c>
      <c r="L50" s="55">
        <v>3</v>
      </c>
      <c r="M50" s="60" t="s">
        <v>420</v>
      </c>
      <c r="N50" s="72" t="s">
        <v>56</v>
      </c>
      <c r="O50" s="114" t="s">
        <v>21</v>
      </c>
      <c r="P50" s="115" t="s">
        <v>57</v>
      </c>
      <c r="Q50" s="73"/>
    </row>
    <row r="51" spans="1:17" s="1" customFormat="1" ht="30">
      <c r="A51" s="74">
        <v>50</v>
      </c>
      <c r="B51" s="55">
        <v>9</v>
      </c>
      <c r="C51" s="55">
        <v>2</v>
      </c>
      <c r="D51" s="55" t="s">
        <v>421</v>
      </c>
      <c r="E51" s="170">
        <v>70</v>
      </c>
      <c r="F51" s="56" t="s">
        <v>422</v>
      </c>
      <c r="G51" s="57" t="s">
        <v>418</v>
      </c>
      <c r="H51" s="58" t="s">
        <v>419</v>
      </c>
      <c r="I51" s="59" t="s">
        <v>423</v>
      </c>
      <c r="J51" s="57" t="s">
        <v>284</v>
      </c>
      <c r="K51" s="55" t="s">
        <v>16</v>
      </c>
      <c r="L51" s="55">
        <v>3</v>
      </c>
      <c r="M51" s="60" t="s">
        <v>424</v>
      </c>
      <c r="N51" s="61" t="s">
        <v>13152</v>
      </c>
      <c r="O51" s="110" t="s">
        <v>300</v>
      </c>
      <c r="P51" s="113" t="s">
        <v>425</v>
      </c>
      <c r="Q51" s="75"/>
    </row>
    <row r="52" spans="1:17" s="1" customFormat="1" ht="30">
      <c r="A52" s="74">
        <v>51</v>
      </c>
      <c r="B52" s="55">
        <v>9</v>
      </c>
      <c r="C52" s="55">
        <v>3</v>
      </c>
      <c r="D52" s="55" t="s">
        <v>426</v>
      </c>
      <c r="E52" s="170">
        <v>131</v>
      </c>
      <c r="F52" s="56" t="s">
        <v>427</v>
      </c>
      <c r="G52" s="57" t="s">
        <v>418</v>
      </c>
      <c r="H52" s="58" t="s">
        <v>419</v>
      </c>
      <c r="I52" s="59" t="s">
        <v>428</v>
      </c>
      <c r="J52" s="57" t="s">
        <v>291</v>
      </c>
      <c r="K52" s="55" t="s">
        <v>16</v>
      </c>
      <c r="L52" s="55">
        <v>3</v>
      </c>
      <c r="M52" s="60" t="s">
        <v>429</v>
      </c>
      <c r="N52" s="61" t="s">
        <v>58</v>
      </c>
      <c r="O52" s="110" t="s">
        <v>300</v>
      </c>
      <c r="P52" s="113" t="s">
        <v>425</v>
      </c>
      <c r="Q52" s="75"/>
    </row>
    <row r="53" spans="1:17" s="1" customFormat="1" ht="30">
      <c r="A53" s="76">
        <v>52</v>
      </c>
      <c r="B53" s="77">
        <v>9</v>
      </c>
      <c r="C53" s="77">
        <v>4</v>
      </c>
      <c r="D53" s="77" t="s">
        <v>430</v>
      </c>
      <c r="E53" s="173">
        <v>192</v>
      </c>
      <c r="F53" s="78" t="s">
        <v>309</v>
      </c>
      <c r="G53" s="79" t="s">
        <v>418</v>
      </c>
      <c r="H53" s="80" t="s">
        <v>419</v>
      </c>
      <c r="I53" s="81" t="s">
        <v>309</v>
      </c>
      <c r="J53" s="79" t="s">
        <v>309</v>
      </c>
      <c r="K53" s="77"/>
      <c r="L53" s="77"/>
      <c r="M53" s="82"/>
      <c r="N53" s="83"/>
      <c r="O53" s="116"/>
      <c r="P53" s="118"/>
      <c r="Q53" s="84"/>
    </row>
    <row r="54" spans="1:17" s="1" customFormat="1" ht="30">
      <c r="A54" s="65">
        <v>53</v>
      </c>
      <c r="B54" s="66">
        <v>10</v>
      </c>
      <c r="C54" s="66">
        <v>1</v>
      </c>
      <c r="D54" s="66" t="s">
        <v>431</v>
      </c>
      <c r="E54" s="172">
        <v>10</v>
      </c>
      <c r="F54" s="67" t="s">
        <v>432</v>
      </c>
      <c r="G54" s="68" t="s">
        <v>418</v>
      </c>
      <c r="H54" s="69" t="s">
        <v>433</v>
      </c>
      <c r="I54" s="70" t="s">
        <v>433</v>
      </c>
      <c r="J54" s="68" t="s">
        <v>279</v>
      </c>
      <c r="K54" s="55" t="s">
        <v>16</v>
      </c>
      <c r="L54" s="55">
        <v>3</v>
      </c>
      <c r="M54" s="60" t="s">
        <v>434</v>
      </c>
      <c r="N54" s="72" t="s">
        <v>59</v>
      </c>
      <c r="O54" s="114" t="s">
        <v>21</v>
      </c>
      <c r="P54" s="115" t="s">
        <v>60</v>
      </c>
      <c r="Q54" s="73"/>
    </row>
    <row r="55" spans="1:17" s="1" customFormat="1" ht="30">
      <c r="A55" s="74">
        <v>54</v>
      </c>
      <c r="B55" s="55">
        <v>10</v>
      </c>
      <c r="C55" s="55">
        <v>2</v>
      </c>
      <c r="D55" s="55" t="s">
        <v>435</v>
      </c>
      <c r="E55" s="170">
        <v>71</v>
      </c>
      <c r="F55" s="56" t="s">
        <v>436</v>
      </c>
      <c r="G55" s="57" t="s">
        <v>418</v>
      </c>
      <c r="H55" s="58" t="s">
        <v>433</v>
      </c>
      <c r="I55" s="59" t="s">
        <v>437</v>
      </c>
      <c r="J55" s="57" t="s">
        <v>284</v>
      </c>
      <c r="K55" s="55" t="s">
        <v>16</v>
      </c>
      <c r="L55" s="55">
        <v>3</v>
      </c>
      <c r="M55" s="60" t="s">
        <v>438</v>
      </c>
      <c r="N55" s="61" t="s">
        <v>61</v>
      </c>
      <c r="O55" s="110" t="s">
        <v>300</v>
      </c>
      <c r="P55" s="113" t="s">
        <v>439</v>
      </c>
      <c r="Q55" s="75"/>
    </row>
    <row r="56" spans="1:17" s="1" customFormat="1" ht="30">
      <c r="A56" s="74">
        <v>55</v>
      </c>
      <c r="B56" s="55">
        <v>10</v>
      </c>
      <c r="C56" s="55">
        <v>3</v>
      </c>
      <c r="D56" s="55" t="s">
        <v>440</v>
      </c>
      <c r="E56" s="170">
        <v>132</v>
      </c>
      <c r="F56" s="56" t="s">
        <v>441</v>
      </c>
      <c r="G56" s="57" t="s">
        <v>418</v>
      </c>
      <c r="H56" s="58" t="s">
        <v>433</v>
      </c>
      <c r="I56" s="59" t="s">
        <v>418</v>
      </c>
      <c r="J56" s="57" t="s">
        <v>291</v>
      </c>
      <c r="K56" s="55" t="s">
        <v>16</v>
      </c>
      <c r="L56" s="55">
        <v>3</v>
      </c>
      <c r="M56" s="60" t="s">
        <v>442</v>
      </c>
      <c r="N56" s="61" t="s">
        <v>13202</v>
      </c>
      <c r="O56" s="110" t="s">
        <v>300</v>
      </c>
      <c r="P56" s="113" t="s">
        <v>439</v>
      </c>
      <c r="Q56" s="75"/>
    </row>
    <row r="57" spans="1:17" s="1" customFormat="1" ht="30">
      <c r="A57" s="76">
        <v>56</v>
      </c>
      <c r="B57" s="77">
        <v>10</v>
      </c>
      <c r="C57" s="77">
        <v>4</v>
      </c>
      <c r="D57" s="77" t="s">
        <v>443</v>
      </c>
      <c r="E57" s="173">
        <v>193</v>
      </c>
      <c r="F57" s="78" t="s">
        <v>309</v>
      </c>
      <c r="G57" s="79" t="s">
        <v>418</v>
      </c>
      <c r="H57" s="80" t="s">
        <v>433</v>
      </c>
      <c r="I57" s="81" t="s">
        <v>309</v>
      </c>
      <c r="J57" s="79" t="s">
        <v>309</v>
      </c>
      <c r="K57" s="77"/>
      <c r="L57" s="77"/>
      <c r="M57" s="82"/>
      <c r="N57" s="83"/>
      <c r="O57" s="116"/>
      <c r="P57" s="117"/>
      <c r="Q57" s="84"/>
    </row>
    <row r="58" spans="1:17" s="1" customFormat="1" ht="30">
      <c r="A58" s="65">
        <v>57</v>
      </c>
      <c r="B58" s="66">
        <v>11</v>
      </c>
      <c r="C58" s="66">
        <v>1</v>
      </c>
      <c r="D58" s="66" t="s">
        <v>444</v>
      </c>
      <c r="E58" s="172">
        <v>11</v>
      </c>
      <c r="F58" s="67" t="s">
        <v>445</v>
      </c>
      <c r="G58" s="68" t="s">
        <v>418</v>
      </c>
      <c r="H58" s="69" t="s">
        <v>446</v>
      </c>
      <c r="I58" s="70" t="s">
        <v>446</v>
      </c>
      <c r="J58" s="68" t="s">
        <v>279</v>
      </c>
      <c r="K58" s="55" t="s">
        <v>16</v>
      </c>
      <c r="L58" s="55">
        <v>1</v>
      </c>
      <c r="M58" s="60" t="s">
        <v>447</v>
      </c>
      <c r="N58" s="72" t="s">
        <v>62</v>
      </c>
      <c r="O58" s="114" t="s">
        <v>17</v>
      </c>
      <c r="P58" s="115" t="s">
        <v>63</v>
      </c>
      <c r="Q58" s="73"/>
    </row>
    <row r="59" spans="1:17" s="1" customFormat="1" ht="33">
      <c r="A59" s="74">
        <v>58</v>
      </c>
      <c r="B59" s="55">
        <v>11</v>
      </c>
      <c r="C59" s="55">
        <v>2</v>
      </c>
      <c r="D59" s="55" t="s">
        <v>448</v>
      </c>
      <c r="E59" s="170">
        <v>72</v>
      </c>
      <c r="F59" s="56" t="s">
        <v>449</v>
      </c>
      <c r="G59" s="57" t="s">
        <v>418</v>
      </c>
      <c r="H59" s="58" t="s">
        <v>446</v>
      </c>
      <c r="I59" s="59" t="s">
        <v>450</v>
      </c>
      <c r="J59" s="57" t="s">
        <v>284</v>
      </c>
      <c r="K59" s="55" t="s">
        <v>16</v>
      </c>
      <c r="L59" s="55">
        <v>1</v>
      </c>
      <c r="M59" s="60" t="s">
        <v>451</v>
      </c>
      <c r="N59" s="61" t="s">
        <v>13153</v>
      </c>
      <c r="O59" s="110" t="s">
        <v>286</v>
      </c>
      <c r="P59" s="113" t="s">
        <v>452</v>
      </c>
      <c r="Q59" s="75"/>
    </row>
    <row r="60" spans="1:17" s="1" customFormat="1" ht="30">
      <c r="A60" s="74">
        <v>59</v>
      </c>
      <c r="B60" s="55">
        <v>11</v>
      </c>
      <c r="C60" s="55">
        <v>3</v>
      </c>
      <c r="D60" s="55" t="s">
        <v>453</v>
      </c>
      <c r="E60" s="170">
        <v>133</v>
      </c>
      <c r="F60" s="56" t="s">
        <v>454</v>
      </c>
      <c r="G60" s="57" t="s">
        <v>418</v>
      </c>
      <c r="H60" s="58" t="s">
        <v>446</v>
      </c>
      <c r="I60" s="59" t="s">
        <v>455</v>
      </c>
      <c r="J60" s="57" t="s">
        <v>291</v>
      </c>
      <c r="K60" s="55" t="s">
        <v>16</v>
      </c>
      <c r="L60" s="55">
        <v>1</v>
      </c>
      <c r="M60" s="60" t="s">
        <v>456</v>
      </c>
      <c r="N60" s="61" t="s">
        <v>64</v>
      </c>
      <c r="O60" s="110" t="s">
        <v>286</v>
      </c>
      <c r="P60" s="113" t="s">
        <v>452</v>
      </c>
      <c r="Q60" s="75"/>
    </row>
    <row r="61" spans="1:17" s="1" customFormat="1" ht="30">
      <c r="A61" s="76">
        <v>60</v>
      </c>
      <c r="B61" s="77">
        <v>11</v>
      </c>
      <c r="C61" s="77">
        <v>4</v>
      </c>
      <c r="D61" s="77" t="s">
        <v>457</v>
      </c>
      <c r="E61" s="173">
        <v>194</v>
      </c>
      <c r="F61" s="78" t="s">
        <v>309</v>
      </c>
      <c r="G61" s="79" t="s">
        <v>418</v>
      </c>
      <c r="H61" s="80" t="s">
        <v>446</v>
      </c>
      <c r="I61" s="81" t="s">
        <v>309</v>
      </c>
      <c r="J61" s="79" t="s">
        <v>309</v>
      </c>
      <c r="K61" s="77"/>
      <c r="L61" s="77"/>
      <c r="M61" s="82"/>
      <c r="N61" s="83"/>
      <c r="O61" s="116"/>
      <c r="P61" s="117"/>
      <c r="Q61" s="84"/>
    </row>
    <row r="62" spans="1:17" s="1" customFormat="1" ht="30">
      <c r="A62" s="65">
        <v>61</v>
      </c>
      <c r="B62" s="66">
        <v>12</v>
      </c>
      <c r="C62" s="66">
        <v>1</v>
      </c>
      <c r="D62" s="66" t="s">
        <v>458</v>
      </c>
      <c r="E62" s="172">
        <v>12</v>
      </c>
      <c r="F62" s="67" t="s">
        <v>459</v>
      </c>
      <c r="G62" s="68" t="s">
        <v>460</v>
      </c>
      <c r="H62" s="69" t="s">
        <v>461</v>
      </c>
      <c r="I62" s="70" t="s">
        <v>461</v>
      </c>
      <c r="J62" s="68" t="s">
        <v>279</v>
      </c>
      <c r="K62" s="55" t="s">
        <v>16</v>
      </c>
      <c r="L62" s="55">
        <v>4</v>
      </c>
      <c r="M62" s="60" t="s">
        <v>462</v>
      </c>
      <c r="N62" s="72" t="s">
        <v>65</v>
      </c>
      <c r="O62" s="114" t="s">
        <v>37</v>
      </c>
      <c r="P62" s="115" t="s">
        <v>66</v>
      </c>
      <c r="Q62" s="73"/>
    </row>
    <row r="63" spans="1:17" s="1" customFormat="1" ht="30">
      <c r="A63" s="74">
        <v>62</v>
      </c>
      <c r="B63" s="55">
        <v>12</v>
      </c>
      <c r="C63" s="55">
        <v>2</v>
      </c>
      <c r="D63" s="55" t="s">
        <v>463</v>
      </c>
      <c r="E63" s="170">
        <v>73</v>
      </c>
      <c r="F63" s="56" t="s">
        <v>464</v>
      </c>
      <c r="G63" s="57" t="s">
        <v>460</v>
      </c>
      <c r="H63" s="58" t="s">
        <v>461</v>
      </c>
      <c r="I63" s="59" t="s">
        <v>465</v>
      </c>
      <c r="J63" s="57" t="s">
        <v>284</v>
      </c>
      <c r="K63" s="55" t="s">
        <v>16</v>
      </c>
      <c r="L63" s="55">
        <v>4</v>
      </c>
      <c r="M63" s="60" t="s">
        <v>466</v>
      </c>
      <c r="N63" s="61" t="s">
        <v>13154</v>
      </c>
      <c r="O63" s="110" t="s">
        <v>360</v>
      </c>
      <c r="P63" s="113" t="s">
        <v>467</v>
      </c>
      <c r="Q63" s="75"/>
    </row>
    <row r="64" spans="1:17" s="1" customFormat="1" ht="30">
      <c r="A64" s="74">
        <v>63</v>
      </c>
      <c r="B64" s="55">
        <v>12</v>
      </c>
      <c r="C64" s="55">
        <v>3</v>
      </c>
      <c r="D64" s="55" t="s">
        <v>468</v>
      </c>
      <c r="E64" s="170">
        <v>134</v>
      </c>
      <c r="F64" s="56" t="s">
        <v>469</v>
      </c>
      <c r="G64" s="57" t="s">
        <v>460</v>
      </c>
      <c r="H64" s="58" t="s">
        <v>461</v>
      </c>
      <c r="I64" s="59" t="s">
        <v>470</v>
      </c>
      <c r="J64" s="57" t="s">
        <v>291</v>
      </c>
      <c r="K64" s="55" t="s">
        <v>16</v>
      </c>
      <c r="L64" s="55">
        <v>4</v>
      </c>
      <c r="M64" s="60" t="s">
        <v>471</v>
      </c>
      <c r="N64" s="61" t="s">
        <v>67</v>
      </c>
      <c r="O64" s="110" t="s">
        <v>360</v>
      </c>
      <c r="P64" s="113" t="s">
        <v>467</v>
      </c>
      <c r="Q64" s="75"/>
    </row>
    <row r="65" spans="1:17" s="1" customFormat="1" ht="30">
      <c r="A65" s="76">
        <v>64</v>
      </c>
      <c r="B65" s="77">
        <v>12</v>
      </c>
      <c r="C65" s="77">
        <v>4</v>
      </c>
      <c r="D65" s="77" t="s">
        <v>472</v>
      </c>
      <c r="E65" s="173">
        <v>195</v>
      </c>
      <c r="F65" s="78" t="s">
        <v>309</v>
      </c>
      <c r="G65" s="79" t="s">
        <v>460</v>
      </c>
      <c r="H65" s="80" t="s">
        <v>461</v>
      </c>
      <c r="I65" s="81" t="s">
        <v>309</v>
      </c>
      <c r="J65" s="79" t="s">
        <v>309</v>
      </c>
      <c r="K65" s="77"/>
      <c r="L65" s="77"/>
      <c r="M65" s="82"/>
      <c r="N65" s="83"/>
      <c r="O65" s="116"/>
      <c r="P65" s="118"/>
      <c r="Q65" s="84"/>
    </row>
    <row r="66" spans="1:17" s="1" customFormat="1" ht="30">
      <c r="A66" s="65">
        <v>65</v>
      </c>
      <c r="B66" s="66">
        <v>12</v>
      </c>
      <c r="C66" s="66">
        <v>1</v>
      </c>
      <c r="D66" s="66" t="s">
        <v>458</v>
      </c>
      <c r="E66" s="172">
        <v>12</v>
      </c>
      <c r="F66" s="67" t="s">
        <v>459</v>
      </c>
      <c r="G66" s="68" t="s">
        <v>460</v>
      </c>
      <c r="H66" s="69" t="s">
        <v>461</v>
      </c>
      <c r="I66" s="70" t="s">
        <v>461</v>
      </c>
      <c r="J66" s="68" t="s">
        <v>279</v>
      </c>
      <c r="K66" s="55" t="s">
        <v>40</v>
      </c>
      <c r="L66" s="55">
        <v>4</v>
      </c>
      <c r="M66" s="60" t="s">
        <v>473</v>
      </c>
      <c r="N66" s="72" t="s">
        <v>68</v>
      </c>
      <c r="O66" s="114" t="s">
        <v>41</v>
      </c>
      <c r="P66" s="115" t="s">
        <v>69</v>
      </c>
      <c r="Q66" s="85" t="s">
        <v>70</v>
      </c>
    </row>
    <row r="67" spans="1:17" s="1" customFormat="1" ht="30">
      <c r="A67" s="74">
        <v>66</v>
      </c>
      <c r="B67" s="55">
        <v>12</v>
      </c>
      <c r="C67" s="55">
        <v>2</v>
      </c>
      <c r="D67" s="55" t="s">
        <v>463</v>
      </c>
      <c r="E67" s="170">
        <v>73</v>
      </c>
      <c r="F67" s="56" t="s">
        <v>464</v>
      </c>
      <c r="G67" s="57" t="s">
        <v>460</v>
      </c>
      <c r="H67" s="58" t="s">
        <v>461</v>
      </c>
      <c r="I67" s="59" t="s">
        <v>465</v>
      </c>
      <c r="J67" s="57" t="s">
        <v>284</v>
      </c>
      <c r="K67" s="55" t="s">
        <v>40</v>
      </c>
      <c r="L67" s="55">
        <v>4</v>
      </c>
      <c r="M67" s="60" t="s">
        <v>474</v>
      </c>
      <c r="N67" s="61"/>
      <c r="O67" s="110" t="s">
        <v>369</v>
      </c>
      <c r="P67" s="113" t="s">
        <v>475</v>
      </c>
      <c r="Q67" s="86" t="s">
        <v>71</v>
      </c>
    </row>
    <row r="68" spans="1:17" s="1" customFormat="1" ht="30">
      <c r="A68" s="74">
        <v>67</v>
      </c>
      <c r="B68" s="55">
        <v>12</v>
      </c>
      <c r="C68" s="55">
        <v>3</v>
      </c>
      <c r="D68" s="55" t="s">
        <v>468</v>
      </c>
      <c r="E68" s="170">
        <v>134</v>
      </c>
      <c r="F68" s="56" t="s">
        <v>469</v>
      </c>
      <c r="G68" s="57" t="s">
        <v>460</v>
      </c>
      <c r="H68" s="58" t="s">
        <v>461</v>
      </c>
      <c r="I68" s="59" t="s">
        <v>470</v>
      </c>
      <c r="J68" s="57" t="s">
        <v>291</v>
      </c>
      <c r="K68" s="55" t="s">
        <v>40</v>
      </c>
      <c r="L68" s="55">
        <v>4</v>
      </c>
      <c r="M68" s="60" t="s">
        <v>476</v>
      </c>
      <c r="N68" s="61" t="s">
        <v>72</v>
      </c>
      <c r="O68" s="110" t="s">
        <v>369</v>
      </c>
      <c r="P68" s="113" t="s">
        <v>475</v>
      </c>
      <c r="Q68" s="75"/>
    </row>
    <row r="69" spans="1:17" s="1" customFormat="1" ht="30">
      <c r="A69" s="76">
        <v>68</v>
      </c>
      <c r="B69" s="77">
        <v>12</v>
      </c>
      <c r="C69" s="77">
        <v>4</v>
      </c>
      <c r="D69" s="77" t="s">
        <v>472</v>
      </c>
      <c r="E69" s="173">
        <v>195</v>
      </c>
      <c r="F69" s="78" t="s">
        <v>309</v>
      </c>
      <c r="G69" s="79" t="s">
        <v>460</v>
      </c>
      <c r="H69" s="80" t="s">
        <v>461</v>
      </c>
      <c r="I69" s="81" t="s">
        <v>309</v>
      </c>
      <c r="J69" s="79" t="s">
        <v>309</v>
      </c>
      <c r="K69" s="77"/>
      <c r="L69" s="77"/>
      <c r="M69" s="82"/>
      <c r="N69" s="83"/>
      <c r="O69" s="116"/>
      <c r="P69" s="117"/>
      <c r="Q69" s="84"/>
    </row>
    <row r="70" spans="1:17" s="1" customFormat="1" ht="30">
      <c r="A70" s="65">
        <v>69</v>
      </c>
      <c r="B70" s="66">
        <v>13</v>
      </c>
      <c r="C70" s="66">
        <v>1</v>
      </c>
      <c r="D70" s="66" t="s">
        <v>477</v>
      </c>
      <c r="E70" s="172">
        <v>13</v>
      </c>
      <c r="F70" s="67" t="s">
        <v>309</v>
      </c>
      <c r="G70" s="68" t="s">
        <v>460</v>
      </c>
      <c r="H70" s="69" t="s">
        <v>478</v>
      </c>
      <c r="I70" s="70" t="s">
        <v>309</v>
      </c>
      <c r="J70" s="68" t="s">
        <v>309</v>
      </c>
      <c r="K70" s="66"/>
      <c r="L70" s="66"/>
      <c r="M70" s="71"/>
      <c r="N70" s="72"/>
      <c r="O70" s="114"/>
      <c r="P70" s="115"/>
      <c r="Q70" s="73"/>
    </row>
    <row r="71" spans="1:17" s="1" customFormat="1" ht="30">
      <c r="A71" s="74">
        <v>70</v>
      </c>
      <c r="B71" s="55">
        <v>13</v>
      </c>
      <c r="C71" s="55">
        <v>2</v>
      </c>
      <c r="D71" s="55" t="s">
        <v>479</v>
      </c>
      <c r="E71" s="170">
        <v>74</v>
      </c>
      <c r="F71" s="56" t="s">
        <v>309</v>
      </c>
      <c r="G71" s="57" t="s">
        <v>460</v>
      </c>
      <c r="H71" s="58" t="s">
        <v>478</v>
      </c>
      <c r="I71" s="59" t="s">
        <v>309</v>
      </c>
      <c r="J71" s="57" t="s">
        <v>309</v>
      </c>
      <c r="K71" s="55"/>
      <c r="L71" s="55"/>
      <c r="M71" s="60"/>
      <c r="N71" s="61"/>
      <c r="O71" s="110"/>
      <c r="P71" s="112"/>
      <c r="Q71" s="75"/>
    </row>
    <row r="72" spans="1:17" s="1" customFormat="1" ht="30">
      <c r="A72" s="74">
        <v>71</v>
      </c>
      <c r="B72" s="55">
        <v>13</v>
      </c>
      <c r="C72" s="55">
        <v>3</v>
      </c>
      <c r="D72" s="55" t="s">
        <v>480</v>
      </c>
      <c r="E72" s="170">
        <v>135</v>
      </c>
      <c r="F72" s="56" t="s">
        <v>481</v>
      </c>
      <c r="G72" s="57" t="s">
        <v>460</v>
      </c>
      <c r="H72" s="58" t="s">
        <v>478</v>
      </c>
      <c r="I72" s="59" t="s">
        <v>478</v>
      </c>
      <c r="J72" s="57" t="s">
        <v>291</v>
      </c>
      <c r="K72" s="55" t="s">
        <v>16</v>
      </c>
      <c r="L72" s="55">
        <v>3</v>
      </c>
      <c r="M72" s="60" t="s">
        <v>482</v>
      </c>
      <c r="N72" s="61" t="s">
        <v>13203</v>
      </c>
      <c r="O72" s="114" t="s">
        <v>37</v>
      </c>
      <c r="P72" s="115" t="s">
        <v>66</v>
      </c>
      <c r="Q72" s="75"/>
    </row>
    <row r="73" spans="1:17" s="1" customFormat="1" ht="30">
      <c r="A73" s="76">
        <v>72</v>
      </c>
      <c r="B73" s="77">
        <v>13</v>
      </c>
      <c r="C73" s="77">
        <v>4</v>
      </c>
      <c r="D73" s="77" t="s">
        <v>483</v>
      </c>
      <c r="E73" s="173">
        <v>196</v>
      </c>
      <c r="F73" s="78" t="s">
        <v>309</v>
      </c>
      <c r="G73" s="79" t="s">
        <v>460</v>
      </c>
      <c r="H73" s="80" t="s">
        <v>478</v>
      </c>
      <c r="I73" s="81" t="s">
        <v>309</v>
      </c>
      <c r="J73" s="79" t="s">
        <v>309</v>
      </c>
      <c r="K73" s="77"/>
      <c r="L73" s="77"/>
      <c r="M73" s="82"/>
      <c r="N73" s="83"/>
      <c r="O73" s="116"/>
      <c r="P73" s="117"/>
      <c r="Q73" s="84"/>
    </row>
    <row r="74" spans="1:17" s="1" customFormat="1" ht="30">
      <c r="A74" s="65">
        <v>73</v>
      </c>
      <c r="B74" s="66">
        <v>13</v>
      </c>
      <c r="C74" s="66">
        <v>1</v>
      </c>
      <c r="D74" s="66" t="s">
        <v>477</v>
      </c>
      <c r="E74" s="172">
        <v>13</v>
      </c>
      <c r="F74" s="67" t="s">
        <v>309</v>
      </c>
      <c r="G74" s="68" t="s">
        <v>460</v>
      </c>
      <c r="H74" s="69" t="s">
        <v>478</v>
      </c>
      <c r="I74" s="70" t="s">
        <v>309</v>
      </c>
      <c r="J74" s="68" t="s">
        <v>309</v>
      </c>
      <c r="K74" s="66"/>
      <c r="L74" s="66"/>
      <c r="M74" s="71"/>
      <c r="N74" s="72"/>
      <c r="O74" s="114"/>
      <c r="P74" s="115"/>
      <c r="Q74" s="73"/>
    </row>
    <row r="75" spans="1:17" s="1" customFormat="1" ht="30">
      <c r="A75" s="74">
        <v>74</v>
      </c>
      <c r="B75" s="55">
        <v>13</v>
      </c>
      <c r="C75" s="55">
        <v>2</v>
      </c>
      <c r="D75" s="55" t="s">
        <v>479</v>
      </c>
      <c r="E75" s="170">
        <v>74</v>
      </c>
      <c r="F75" s="56" t="s">
        <v>309</v>
      </c>
      <c r="G75" s="57" t="s">
        <v>460</v>
      </c>
      <c r="H75" s="58" t="s">
        <v>478</v>
      </c>
      <c r="I75" s="59" t="s">
        <v>309</v>
      </c>
      <c r="J75" s="57" t="s">
        <v>309</v>
      </c>
      <c r="K75" s="55"/>
      <c r="L75" s="55"/>
      <c r="M75" s="60"/>
      <c r="N75" s="61"/>
      <c r="O75" s="110"/>
      <c r="P75" s="112"/>
      <c r="Q75" s="75"/>
    </row>
    <row r="76" spans="1:17" s="1" customFormat="1" ht="30">
      <c r="A76" s="74">
        <v>75</v>
      </c>
      <c r="B76" s="55">
        <v>13</v>
      </c>
      <c r="C76" s="55">
        <v>3</v>
      </c>
      <c r="D76" s="55" t="s">
        <v>480</v>
      </c>
      <c r="E76" s="170">
        <v>135</v>
      </c>
      <c r="F76" s="56" t="s">
        <v>481</v>
      </c>
      <c r="G76" s="57" t="s">
        <v>460</v>
      </c>
      <c r="H76" s="58" t="s">
        <v>478</v>
      </c>
      <c r="I76" s="59" t="s">
        <v>478</v>
      </c>
      <c r="J76" s="57" t="s">
        <v>291</v>
      </c>
      <c r="K76" s="55" t="s">
        <v>40</v>
      </c>
      <c r="L76" s="55">
        <v>3</v>
      </c>
      <c r="M76" s="60" t="s">
        <v>484</v>
      </c>
      <c r="N76" s="61" t="s">
        <v>73</v>
      </c>
      <c r="O76" s="114" t="s">
        <v>41</v>
      </c>
      <c r="P76" s="115" t="s">
        <v>69</v>
      </c>
      <c r="Q76" s="75"/>
    </row>
    <row r="77" spans="1:17" s="1" customFormat="1" ht="30">
      <c r="A77" s="76">
        <v>76</v>
      </c>
      <c r="B77" s="77">
        <v>13</v>
      </c>
      <c r="C77" s="77">
        <v>4</v>
      </c>
      <c r="D77" s="77" t="s">
        <v>483</v>
      </c>
      <c r="E77" s="173">
        <v>196</v>
      </c>
      <c r="F77" s="78" t="s">
        <v>309</v>
      </c>
      <c r="G77" s="79" t="s">
        <v>460</v>
      </c>
      <c r="H77" s="80" t="s">
        <v>478</v>
      </c>
      <c r="I77" s="81" t="s">
        <v>309</v>
      </c>
      <c r="J77" s="79" t="s">
        <v>309</v>
      </c>
      <c r="K77" s="77"/>
      <c r="L77" s="77"/>
      <c r="M77" s="82"/>
      <c r="N77" s="83"/>
      <c r="O77" s="116"/>
      <c r="P77" s="117"/>
      <c r="Q77" s="84"/>
    </row>
    <row r="78" spans="1:17" s="1" customFormat="1" ht="30">
      <c r="A78" s="65">
        <v>77</v>
      </c>
      <c r="B78" s="66">
        <v>14</v>
      </c>
      <c r="C78" s="66">
        <v>1</v>
      </c>
      <c r="D78" s="66" t="s">
        <v>485</v>
      </c>
      <c r="E78" s="172">
        <v>14</v>
      </c>
      <c r="F78" s="67" t="s">
        <v>309</v>
      </c>
      <c r="G78" s="68" t="s">
        <v>460</v>
      </c>
      <c r="H78" s="69" t="s">
        <v>486</v>
      </c>
      <c r="I78" s="70" t="s">
        <v>309</v>
      </c>
      <c r="J78" s="68" t="s">
        <v>309</v>
      </c>
      <c r="K78" s="66"/>
      <c r="L78" s="66"/>
      <c r="M78" s="71"/>
      <c r="N78" s="72"/>
      <c r="O78" s="114"/>
      <c r="P78" s="115"/>
      <c r="Q78" s="73"/>
    </row>
    <row r="79" spans="1:17" s="1" customFormat="1" ht="30">
      <c r="A79" s="74">
        <v>78</v>
      </c>
      <c r="B79" s="55">
        <v>14</v>
      </c>
      <c r="C79" s="55">
        <v>2</v>
      </c>
      <c r="D79" s="55" t="s">
        <v>487</v>
      </c>
      <c r="E79" s="170">
        <v>75</v>
      </c>
      <c r="F79" s="56" t="s">
        <v>309</v>
      </c>
      <c r="G79" s="57" t="s">
        <v>460</v>
      </c>
      <c r="H79" s="58" t="s">
        <v>486</v>
      </c>
      <c r="I79" s="59" t="s">
        <v>309</v>
      </c>
      <c r="J79" s="57" t="s">
        <v>309</v>
      </c>
      <c r="K79" s="55"/>
      <c r="L79" s="55"/>
      <c r="M79" s="60"/>
      <c r="N79" s="61"/>
      <c r="O79" s="110"/>
      <c r="P79" s="112"/>
      <c r="Q79" s="75"/>
    </row>
    <row r="80" spans="1:17" s="1" customFormat="1" ht="30">
      <c r="A80" s="74">
        <v>79</v>
      </c>
      <c r="B80" s="55">
        <v>14</v>
      </c>
      <c r="C80" s="55">
        <v>3</v>
      </c>
      <c r="D80" s="55" t="s">
        <v>488</v>
      </c>
      <c r="E80" s="170">
        <v>136</v>
      </c>
      <c r="F80" s="56" t="s">
        <v>489</v>
      </c>
      <c r="G80" s="57" t="s">
        <v>460</v>
      </c>
      <c r="H80" s="58" t="s">
        <v>486</v>
      </c>
      <c r="I80" s="59" t="s">
        <v>486</v>
      </c>
      <c r="J80" s="57" t="s">
        <v>291</v>
      </c>
      <c r="K80" s="55" t="s">
        <v>16</v>
      </c>
      <c r="L80" s="55">
        <v>1</v>
      </c>
      <c r="M80" s="60" t="s">
        <v>490</v>
      </c>
      <c r="N80" s="61" t="s">
        <v>74</v>
      </c>
      <c r="O80" s="110" t="s">
        <v>75</v>
      </c>
      <c r="P80" s="112" t="s">
        <v>76</v>
      </c>
      <c r="Q80" s="75"/>
    </row>
    <row r="81" spans="1:17" s="1" customFormat="1" ht="30">
      <c r="A81" s="76">
        <v>80</v>
      </c>
      <c r="B81" s="77">
        <v>14</v>
      </c>
      <c r="C81" s="77">
        <v>4</v>
      </c>
      <c r="D81" s="77" t="s">
        <v>491</v>
      </c>
      <c r="E81" s="173">
        <v>197</v>
      </c>
      <c r="F81" s="78" t="s">
        <v>309</v>
      </c>
      <c r="G81" s="79" t="s">
        <v>460</v>
      </c>
      <c r="H81" s="80" t="s">
        <v>486</v>
      </c>
      <c r="I81" s="81" t="s">
        <v>309</v>
      </c>
      <c r="J81" s="79" t="s">
        <v>309</v>
      </c>
      <c r="K81" s="77"/>
      <c r="L81" s="77"/>
      <c r="M81" s="82"/>
      <c r="N81" s="83"/>
      <c r="O81" s="116"/>
      <c r="P81" s="117"/>
      <c r="Q81" s="84"/>
    </row>
    <row r="82" spans="1:17" s="1" customFormat="1" ht="30">
      <c r="A82" s="65">
        <v>81</v>
      </c>
      <c r="B82" s="66">
        <v>14</v>
      </c>
      <c r="C82" s="66">
        <v>1</v>
      </c>
      <c r="D82" s="66" t="s">
        <v>485</v>
      </c>
      <c r="E82" s="172">
        <v>14</v>
      </c>
      <c r="F82" s="67" t="s">
        <v>309</v>
      </c>
      <c r="G82" s="68" t="s">
        <v>460</v>
      </c>
      <c r="H82" s="69" t="s">
        <v>486</v>
      </c>
      <c r="I82" s="70" t="s">
        <v>309</v>
      </c>
      <c r="J82" s="68" t="s">
        <v>309</v>
      </c>
      <c r="K82" s="66"/>
      <c r="L82" s="66"/>
      <c r="M82" s="71"/>
      <c r="N82" s="72"/>
      <c r="O82" s="114"/>
      <c r="P82" s="115"/>
      <c r="Q82" s="73"/>
    </row>
    <row r="83" spans="1:17" s="1" customFormat="1" ht="30">
      <c r="A83" s="74">
        <v>82</v>
      </c>
      <c r="B83" s="55">
        <v>14</v>
      </c>
      <c r="C83" s="55">
        <v>2</v>
      </c>
      <c r="D83" s="55" t="s">
        <v>487</v>
      </c>
      <c r="E83" s="170">
        <v>75</v>
      </c>
      <c r="F83" s="56" t="s">
        <v>309</v>
      </c>
      <c r="G83" s="57" t="s">
        <v>460</v>
      </c>
      <c r="H83" s="58" t="s">
        <v>486</v>
      </c>
      <c r="I83" s="59" t="s">
        <v>309</v>
      </c>
      <c r="J83" s="57" t="s">
        <v>309</v>
      </c>
      <c r="K83" s="55"/>
      <c r="L83" s="55"/>
      <c r="M83" s="60"/>
      <c r="N83" s="61"/>
      <c r="O83" s="110"/>
      <c r="P83" s="112"/>
      <c r="Q83" s="75"/>
    </row>
    <row r="84" spans="1:17" s="1" customFormat="1" ht="30">
      <c r="A84" s="74">
        <v>83</v>
      </c>
      <c r="B84" s="55">
        <v>14</v>
      </c>
      <c r="C84" s="55">
        <v>3</v>
      </c>
      <c r="D84" s="55" t="s">
        <v>488</v>
      </c>
      <c r="E84" s="170">
        <v>136</v>
      </c>
      <c r="F84" s="56" t="s">
        <v>489</v>
      </c>
      <c r="G84" s="57" t="s">
        <v>460</v>
      </c>
      <c r="H84" s="58" t="s">
        <v>486</v>
      </c>
      <c r="I84" s="59" t="s">
        <v>486</v>
      </c>
      <c r="J84" s="57" t="s">
        <v>291</v>
      </c>
      <c r="K84" s="55" t="s">
        <v>40</v>
      </c>
      <c r="L84" s="55">
        <v>1</v>
      </c>
      <c r="M84" s="60" t="s">
        <v>492</v>
      </c>
      <c r="N84" s="61" t="s">
        <v>77</v>
      </c>
      <c r="O84" s="110" t="s">
        <v>78</v>
      </c>
      <c r="P84" s="112" t="s">
        <v>79</v>
      </c>
      <c r="Q84" s="75"/>
    </row>
    <row r="85" spans="1:17" s="1" customFormat="1" ht="30">
      <c r="A85" s="76">
        <v>84</v>
      </c>
      <c r="B85" s="77">
        <v>14</v>
      </c>
      <c r="C85" s="77">
        <v>4</v>
      </c>
      <c r="D85" s="77" t="s">
        <v>491</v>
      </c>
      <c r="E85" s="173">
        <v>197</v>
      </c>
      <c r="F85" s="78" t="s">
        <v>309</v>
      </c>
      <c r="G85" s="79" t="s">
        <v>460</v>
      </c>
      <c r="H85" s="80" t="s">
        <v>486</v>
      </c>
      <c r="I85" s="81" t="s">
        <v>309</v>
      </c>
      <c r="J85" s="79" t="s">
        <v>309</v>
      </c>
      <c r="K85" s="77"/>
      <c r="L85" s="77"/>
      <c r="M85" s="82"/>
      <c r="N85" s="83"/>
      <c r="O85" s="116"/>
      <c r="P85" s="117"/>
      <c r="Q85" s="84"/>
    </row>
    <row r="86" spans="1:17" s="1" customFormat="1" ht="30">
      <c r="A86" s="65">
        <v>85</v>
      </c>
      <c r="B86" s="66">
        <v>15</v>
      </c>
      <c r="C86" s="66">
        <v>1</v>
      </c>
      <c r="D86" s="66" t="s">
        <v>493</v>
      </c>
      <c r="E86" s="172">
        <v>15</v>
      </c>
      <c r="F86" s="67" t="s">
        <v>494</v>
      </c>
      <c r="G86" s="68" t="s">
        <v>460</v>
      </c>
      <c r="H86" s="69" t="s">
        <v>495</v>
      </c>
      <c r="I86" s="70" t="s">
        <v>495</v>
      </c>
      <c r="J86" s="68" t="s">
        <v>279</v>
      </c>
      <c r="K86" s="55" t="s">
        <v>16</v>
      </c>
      <c r="L86" s="66">
        <v>2</v>
      </c>
      <c r="M86" s="60" t="s">
        <v>496</v>
      </c>
      <c r="N86" s="72" t="s">
        <v>80</v>
      </c>
      <c r="O86" s="110" t="s">
        <v>75</v>
      </c>
      <c r="P86" s="112" t="s">
        <v>76</v>
      </c>
      <c r="Q86" s="73"/>
    </row>
    <row r="87" spans="1:17" s="1" customFormat="1" ht="30">
      <c r="A87" s="74">
        <v>86</v>
      </c>
      <c r="B87" s="55">
        <v>15</v>
      </c>
      <c r="C87" s="55">
        <v>2</v>
      </c>
      <c r="D87" s="55" t="s">
        <v>497</v>
      </c>
      <c r="E87" s="170">
        <v>76</v>
      </c>
      <c r="F87" s="56" t="s">
        <v>498</v>
      </c>
      <c r="G87" s="57" t="s">
        <v>460</v>
      </c>
      <c r="H87" s="58" t="s">
        <v>495</v>
      </c>
      <c r="I87" s="59" t="s">
        <v>460</v>
      </c>
      <c r="J87" s="57" t="s">
        <v>284</v>
      </c>
      <c r="K87" s="55" t="s">
        <v>16</v>
      </c>
      <c r="L87" s="55">
        <v>2</v>
      </c>
      <c r="M87" s="60" t="s">
        <v>499</v>
      </c>
      <c r="N87" s="61" t="s">
        <v>81</v>
      </c>
      <c r="O87" s="110" t="s">
        <v>500</v>
      </c>
      <c r="P87" s="112" t="s">
        <v>501</v>
      </c>
      <c r="Q87" s="75"/>
    </row>
    <row r="88" spans="1:17" s="1" customFormat="1" ht="30">
      <c r="A88" s="74">
        <v>87</v>
      </c>
      <c r="B88" s="55">
        <v>15</v>
      </c>
      <c r="C88" s="55">
        <v>3</v>
      </c>
      <c r="D88" s="55" t="s">
        <v>502</v>
      </c>
      <c r="E88" s="170">
        <v>137</v>
      </c>
      <c r="F88" s="56" t="s">
        <v>503</v>
      </c>
      <c r="G88" s="57" t="s">
        <v>460</v>
      </c>
      <c r="H88" s="58" t="s">
        <v>495</v>
      </c>
      <c r="I88" s="59" t="s">
        <v>504</v>
      </c>
      <c r="J88" s="57" t="s">
        <v>291</v>
      </c>
      <c r="K88" s="55" t="s">
        <v>16</v>
      </c>
      <c r="L88" s="55">
        <v>2</v>
      </c>
      <c r="M88" s="60" t="s">
        <v>505</v>
      </c>
      <c r="N88" s="61" t="s">
        <v>13204</v>
      </c>
      <c r="O88" s="110" t="s">
        <v>500</v>
      </c>
      <c r="P88" s="112" t="s">
        <v>501</v>
      </c>
      <c r="Q88" s="75"/>
    </row>
    <row r="89" spans="1:17" s="1" customFormat="1" ht="30">
      <c r="A89" s="76">
        <v>88</v>
      </c>
      <c r="B89" s="77">
        <v>15</v>
      </c>
      <c r="C89" s="77">
        <v>4</v>
      </c>
      <c r="D89" s="77" t="s">
        <v>506</v>
      </c>
      <c r="E89" s="173">
        <v>198</v>
      </c>
      <c r="F89" s="78" t="s">
        <v>309</v>
      </c>
      <c r="G89" s="79" t="s">
        <v>460</v>
      </c>
      <c r="H89" s="80" t="s">
        <v>495</v>
      </c>
      <c r="I89" s="81" t="s">
        <v>309</v>
      </c>
      <c r="J89" s="79" t="s">
        <v>309</v>
      </c>
      <c r="K89" s="77"/>
      <c r="L89" s="77"/>
      <c r="M89" s="82"/>
      <c r="N89" s="83"/>
      <c r="O89" s="116"/>
      <c r="P89" s="117"/>
      <c r="Q89" s="84"/>
    </row>
    <row r="90" spans="1:17" s="1" customFormat="1" ht="30">
      <c r="A90" s="65">
        <v>89</v>
      </c>
      <c r="B90" s="66">
        <v>15</v>
      </c>
      <c r="C90" s="66">
        <v>1</v>
      </c>
      <c r="D90" s="66" t="s">
        <v>493</v>
      </c>
      <c r="E90" s="172">
        <v>15</v>
      </c>
      <c r="F90" s="67" t="s">
        <v>494</v>
      </c>
      <c r="G90" s="68" t="s">
        <v>460</v>
      </c>
      <c r="H90" s="69" t="s">
        <v>495</v>
      </c>
      <c r="I90" s="70" t="s">
        <v>495</v>
      </c>
      <c r="J90" s="68" t="s">
        <v>279</v>
      </c>
      <c r="K90" s="55" t="s">
        <v>40</v>
      </c>
      <c r="L90" s="66">
        <v>2</v>
      </c>
      <c r="M90" s="60" t="s">
        <v>507</v>
      </c>
      <c r="N90" s="72" t="s">
        <v>82</v>
      </c>
      <c r="O90" s="110" t="s">
        <v>78</v>
      </c>
      <c r="P90" s="112" t="s">
        <v>79</v>
      </c>
      <c r="Q90" s="73"/>
    </row>
    <row r="91" spans="1:17" s="1" customFormat="1" ht="30">
      <c r="A91" s="74">
        <v>90</v>
      </c>
      <c r="B91" s="55">
        <v>15</v>
      </c>
      <c r="C91" s="55">
        <v>2</v>
      </c>
      <c r="D91" s="55" t="s">
        <v>497</v>
      </c>
      <c r="E91" s="170">
        <v>76</v>
      </c>
      <c r="F91" s="56" t="s">
        <v>498</v>
      </c>
      <c r="G91" s="57" t="s">
        <v>460</v>
      </c>
      <c r="H91" s="58" t="s">
        <v>495</v>
      </c>
      <c r="I91" s="59" t="s">
        <v>460</v>
      </c>
      <c r="J91" s="57" t="s">
        <v>284</v>
      </c>
      <c r="K91" s="55" t="s">
        <v>40</v>
      </c>
      <c r="L91" s="55">
        <v>2</v>
      </c>
      <c r="M91" s="60" t="s">
        <v>508</v>
      </c>
      <c r="N91" s="196" t="s">
        <v>13156</v>
      </c>
      <c r="O91" s="110" t="s">
        <v>509</v>
      </c>
      <c r="P91" s="112" t="s">
        <v>87</v>
      </c>
      <c r="Q91" s="75"/>
    </row>
    <row r="92" spans="1:17" s="1" customFormat="1" ht="30">
      <c r="A92" s="74">
        <v>91</v>
      </c>
      <c r="B92" s="55">
        <v>15</v>
      </c>
      <c r="C92" s="55">
        <v>3</v>
      </c>
      <c r="D92" s="55" t="s">
        <v>502</v>
      </c>
      <c r="E92" s="170">
        <v>137</v>
      </c>
      <c r="F92" s="56" t="s">
        <v>503</v>
      </c>
      <c r="G92" s="57" t="s">
        <v>460</v>
      </c>
      <c r="H92" s="58" t="s">
        <v>495</v>
      </c>
      <c r="I92" s="59" t="s">
        <v>504</v>
      </c>
      <c r="J92" s="57" t="s">
        <v>291</v>
      </c>
      <c r="K92" s="55" t="s">
        <v>40</v>
      </c>
      <c r="L92" s="55">
        <v>2</v>
      </c>
      <c r="M92" s="60" t="s">
        <v>511</v>
      </c>
      <c r="N92" s="196"/>
      <c r="O92" s="110" t="s">
        <v>509</v>
      </c>
      <c r="P92" s="112" t="s">
        <v>510</v>
      </c>
      <c r="Q92" s="75"/>
    </row>
    <row r="93" spans="1:17" s="1" customFormat="1" ht="30">
      <c r="A93" s="76">
        <v>92</v>
      </c>
      <c r="B93" s="77">
        <v>15</v>
      </c>
      <c r="C93" s="77">
        <v>4</v>
      </c>
      <c r="D93" s="77" t="s">
        <v>506</v>
      </c>
      <c r="E93" s="173">
        <v>198</v>
      </c>
      <c r="F93" s="78" t="s">
        <v>309</v>
      </c>
      <c r="G93" s="79" t="s">
        <v>460</v>
      </c>
      <c r="H93" s="80" t="s">
        <v>495</v>
      </c>
      <c r="I93" s="81" t="s">
        <v>309</v>
      </c>
      <c r="J93" s="79" t="s">
        <v>309</v>
      </c>
      <c r="K93" s="77"/>
      <c r="L93" s="77"/>
      <c r="M93" s="82"/>
      <c r="N93" s="83"/>
      <c r="O93" s="116"/>
      <c r="P93" s="117"/>
      <c r="Q93" s="84"/>
    </row>
    <row r="94" spans="1:17" s="1" customFormat="1" ht="30">
      <c r="A94" s="65">
        <v>93</v>
      </c>
      <c r="B94" s="66">
        <v>16</v>
      </c>
      <c r="C94" s="66">
        <v>1</v>
      </c>
      <c r="D94" s="66" t="s">
        <v>512</v>
      </c>
      <c r="E94" s="172">
        <v>16</v>
      </c>
      <c r="F94" s="67" t="s">
        <v>513</v>
      </c>
      <c r="G94" s="68" t="s">
        <v>460</v>
      </c>
      <c r="H94" s="69" t="s">
        <v>514</v>
      </c>
      <c r="I94" s="70" t="s">
        <v>514</v>
      </c>
      <c r="J94" s="68" t="s">
        <v>279</v>
      </c>
      <c r="K94" s="55" t="s">
        <v>16</v>
      </c>
      <c r="L94" s="66">
        <v>2</v>
      </c>
      <c r="M94" s="60" t="s">
        <v>515</v>
      </c>
      <c r="N94" s="72" t="s">
        <v>83</v>
      </c>
      <c r="O94" s="110" t="s">
        <v>75</v>
      </c>
      <c r="P94" s="112" t="s">
        <v>76</v>
      </c>
      <c r="Q94" s="73"/>
    </row>
    <row r="95" spans="1:17" s="1" customFormat="1" ht="30">
      <c r="A95" s="74">
        <v>94</v>
      </c>
      <c r="B95" s="55">
        <v>16</v>
      </c>
      <c r="C95" s="55">
        <v>2</v>
      </c>
      <c r="D95" s="55" t="s">
        <v>516</v>
      </c>
      <c r="E95" s="170">
        <v>77</v>
      </c>
      <c r="F95" s="56" t="s">
        <v>517</v>
      </c>
      <c r="G95" s="57" t="s">
        <v>460</v>
      </c>
      <c r="H95" s="58" t="s">
        <v>514</v>
      </c>
      <c r="I95" s="59" t="s">
        <v>518</v>
      </c>
      <c r="J95" s="57" t="s">
        <v>284</v>
      </c>
      <c r="K95" s="55" t="s">
        <v>16</v>
      </c>
      <c r="L95" s="55">
        <v>2</v>
      </c>
      <c r="M95" s="60" t="s">
        <v>519</v>
      </c>
      <c r="N95" s="61" t="s">
        <v>84</v>
      </c>
      <c r="O95" s="110" t="s">
        <v>500</v>
      </c>
      <c r="P95" s="112" t="s">
        <v>501</v>
      </c>
      <c r="Q95" s="75"/>
    </row>
    <row r="96" spans="1:17" s="1" customFormat="1" ht="30">
      <c r="A96" s="74">
        <v>95</v>
      </c>
      <c r="B96" s="55">
        <v>16</v>
      </c>
      <c r="C96" s="55">
        <v>3</v>
      </c>
      <c r="D96" s="55" t="s">
        <v>520</v>
      </c>
      <c r="E96" s="170">
        <v>138</v>
      </c>
      <c r="F96" s="56" t="s">
        <v>521</v>
      </c>
      <c r="G96" s="57" t="s">
        <v>460</v>
      </c>
      <c r="H96" s="58" t="s">
        <v>514</v>
      </c>
      <c r="I96" s="59" t="s">
        <v>522</v>
      </c>
      <c r="J96" s="57" t="s">
        <v>291</v>
      </c>
      <c r="K96" s="55" t="s">
        <v>16</v>
      </c>
      <c r="L96" s="55">
        <v>2</v>
      </c>
      <c r="M96" s="60" t="s">
        <v>523</v>
      </c>
      <c r="N96" s="61" t="s">
        <v>85</v>
      </c>
      <c r="O96" s="110" t="s">
        <v>500</v>
      </c>
      <c r="P96" s="112" t="s">
        <v>501</v>
      </c>
      <c r="Q96" s="75"/>
    </row>
    <row r="97" spans="1:17" s="1" customFormat="1" ht="30">
      <c r="A97" s="76">
        <v>96</v>
      </c>
      <c r="B97" s="77">
        <v>16</v>
      </c>
      <c r="C97" s="77">
        <v>4</v>
      </c>
      <c r="D97" s="77" t="s">
        <v>524</v>
      </c>
      <c r="E97" s="173">
        <v>199</v>
      </c>
      <c r="F97" s="78" t="s">
        <v>309</v>
      </c>
      <c r="G97" s="79" t="s">
        <v>460</v>
      </c>
      <c r="H97" s="80" t="s">
        <v>514</v>
      </c>
      <c r="I97" s="81" t="s">
        <v>309</v>
      </c>
      <c r="J97" s="79" t="s">
        <v>309</v>
      </c>
      <c r="K97" s="77"/>
      <c r="L97" s="77"/>
      <c r="M97" s="82"/>
      <c r="N97" s="83"/>
      <c r="O97" s="116"/>
      <c r="P97" s="117"/>
      <c r="Q97" s="84"/>
    </row>
    <row r="98" spans="1:17" s="1" customFormat="1" ht="30">
      <c r="A98" s="65">
        <v>97</v>
      </c>
      <c r="B98" s="66">
        <v>16</v>
      </c>
      <c r="C98" s="66">
        <v>1</v>
      </c>
      <c r="D98" s="66" t="s">
        <v>512</v>
      </c>
      <c r="E98" s="172">
        <v>16</v>
      </c>
      <c r="F98" s="67" t="s">
        <v>513</v>
      </c>
      <c r="G98" s="68" t="s">
        <v>460</v>
      </c>
      <c r="H98" s="69" t="s">
        <v>514</v>
      </c>
      <c r="I98" s="70" t="s">
        <v>514</v>
      </c>
      <c r="J98" s="68" t="s">
        <v>279</v>
      </c>
      <c r="K98" s="55" t="s">
        <v>40</v>
      </c>
      <c r="L98" s="66">
        <v>2</v>
      </c>
      <c r="M98" s="60" t="s">
        <v>525</v>
      </c>
      <c r="N98" s="72" t="s">
        <v>86</v>
      </c>
      <c r="O98" s="110" t="s">
        <v>78</v>
      </c>
      <c r="P98" s="112" t="s">
        <v>87</v>
      </c>
      <c r="Q98" s="73"/>
    </row>
    <row r="99" spans="1:17" s="1" customFormat="1" ht="30">
      <c r="A99" s="74">
        <v>98</v>
      </c>
      <c r="B99" s="55">
        <v>16</v>
      </c>
      <c r="C99" s="55">
        <v>2</v>
      </c>
      <c r="D99" s="55" t="s">
        <v>516</v>
      </c>
      <c r="E99" s="170">
        <v>77</v>
      </c>
      <c r="F99" s="56" t="s">
        <v>517</v>
      </c>
      <c r="G99" s="57" t="s">
        <v>460</v>
      </c>
      <c r="H99" s="58" t="s">
        <v>514</v>
      </c>
      <c r="I99" s="59" t="s">
        <v>518</v>
      </c>
      <c r="J99" s="57" t="s">
        <v>284</v>
      </c>
      <c r="K99" s="55" t="s">
        <v>40</v>
      </c>
      <c r="L99" s="55">
        <v>2</v>
      </c>
      <c r="M99" s="60" t="s">
        <v>526</v>
      </c>
      <c r="N99" s="61"/>
      <c r="O99" s="110" t="s">
        <v>509</v>
      </c>
      <c r="P99" s="112" t="s">
        <v>527</v>
      </c>
      <c r="Q99" s="75"/>
    </row>
    <row r="100" spans="1:17" s="1" customFormat="1" ht="30">
      <c r="A100" s="74">
        <v>99</v>
      </c>
      <c r="B100" s="55">
        <v>16</v>
      </c>
      <c r="C100" s="55">
        <v>3</v>
      </c>
      <c r="D100" s="55" t="s">
        <v>520</v>
      </c>
      <c r="E100" s="170">
        <v>138</v>
      </c>
      <c r="F100" s="56" t="s">
        <v>521</v>
      </c>
      <c r="G100" s="57" t="s">
        <v>460</v>
      </c>
      <c r="H100" s="58" t="s">
        <v>514</v>
      </c>
      <c r="I100" s="59" t="s">
        <v>522</v>
      </c>
      <c r="J100" s="57" t="s">
        <v>291</v>
      </c>
      <c r="K100" s="55" t="s">
        <v>40</v>
      </c>
      <c r="L100" s="55">
        <v>2</v>
      </c>
      <c r="M100" s="60" t="s">
        <v>528</v>
      </c>
      <c r="N100" s="61" t="s">
        <v>88</v>
      </c>
      <c r="O100" s="110" t="s">
        <v>509</v>
      </c>
      <c r="P100" s="112" t="s">
        <v>527</v>
      </c>
      <c r="Q100" s="75"/>
    </row>
    <row r="101" spans="1:17" s="1" customFormat="1" ht="30">
      <c r="A101" s="76">
        <v>100</v>
      </c>
      <c r="B101" s="77">
        <v>16</v>
      </c>
      <c r="C101" s="77">
        <v>4</v>
      </c>
      <c r="D101" s="77" t="s">
        <v>524</v>
      </c>
      <c r="E101" s="173">
        <v>199</v>
      </c>
      <c r="F101" s="78" t="s">
        <v>309</v>
      </c>
      <c r="G101" s="79" t="s">
        <v>460</v>
      </c>
      <c r="H101" s="80" t="s">
        <v>514</v>
      </c>
      <c r="I101" s="81" t="s">
        <v>309</v>
      </c>
      <c r="J101" s="79" t="s">
        <v>309</v>
      </c>
      <c r="K101" s="77"/>
      <c r="L101" s="77"/>
      <c r="M101" s="82"/>
      <c r="N101" s="83"/>
      <c r="O101" s="116"/>
      <c r="P101" s="117"/>
      <c r="Q101" s="84"/>
    </row>
    <row r="102" spans="1:17" s="1" customFormat="1" ht="30">
      <c r="A102" s="65">
        <v>101</v>
      </c>
      <c r="B102" s="66">
        <v>17</v>
      </c>
      <c r="C102" s="66">
        <v>1</v>
      </c>
      <c r="D102" s="66" t="s">
        <v>529</v>
      </c>
      <c r="E102" s="172">
        <v>17</v>
      </c>
      <c r="F102" s="67" t="s">
        <v>309</v>
      </c>
      <c r="G102" s="68" t="s">
        <v>460</v>
      </c>
      <c r="H102" s="69" t="s">
        <v>530</v>
      </c>
      <c r="I102" s="70" t="s">
        <v>309</v>
      </c>
      <c r="J102" s="68" t="s">
        <v>309</v>
      </c>
      <c r="K102" s="66"/>
      <c r="L102" s="66"/>
      <c r="M102" s="71"/>
      <c r="N102" s="72"/>
      <c r="O102" s="114"/>
      <c r="P102" s="115"/>
      <c r="Q102" s="73"/>
    </row>
    <row r="103" spans="1:17" s="1" customFormat="1" ht="30">
      <c r="A103" s="74">
        <v>102</v>
      </c>
      <c r="B103" s="55">
        <v>17</v>
      </c>
      <c r="C103" s="55">
        <v>2</v>
      </c>
      <c r="D103" s="55" t="s">
        <v>531</v>
      </c>
      <c r="E103" s="170">
        <v>78</v>
      </c>
      <c r="F103" s="56" t="s">
        <v>309</v>
      </c>
      <c r="G103" s="57" t="s">
        <v>460</v>
      </c>
      <c r="H103" s="58" t="s">
        <v>530</v>
      </c>
      <c r="I103" s="59" t="s">
        <v>309</v>
      </c>
      <c r="J103" s="57" t="s">
        <v>309</v>
      </c>
      <c r="K103" s="55"/>
      <c r="L103" s="55"/>
      <c r="M103" s="60"/>
      <c r="N103" s="61"/>
      <c r="O103" s="110"/>
      <c r="P103" s="112"/>
      <c r="Q103" s="75"/>
    </row>
    <row r="104" spans="1:17" s="1" customFormat="1" ht="30">
      <c r="A104" s="74">
        <v>103</v>
      </c>
      <c r="B104" s="55">
        <v>17</v>
      </c>
      <c r="C104" s="55">
        <v>3</v>
      </c>
      <c r="D104" s="55" t="s">
        <v>532</v>
      </c>
      <c r="E104" s="170">
        <v>139</v>
      </c>
      <c r="F104" s="56" t="s">
        <v>533</v>
      </c>
      <c r="G104" s="57" t="s">
        <v>460</v>
      </c>
      <c r="H104" s="58" t="s">
        <v>530</v>
      </c>
      <c r="I104" s="59" t="s">
        <v>530</v>
      </c>
      <c r="J104" s="57" t="s">
        <v>291</v>
      </c>
      <c r="K104" s="55" t="s">
        <v>16</v>
      </c>
      <c r="L104" s="66">
        <v>2</v>
      </c>
      <c r="M104" s="60" t="s">
        <v>534</v>
      </c>
      <c r="N104" s="61" t="s">
        <v>13206</v>
      </c>
      <c r="O104" s="110" t="s">
        <v>75</v>
      </c>
      <c r="P104" s="112" t="s">
        <v>76</v>
      </c>
      <c r="Q104" s="75"/>
    </row>
    <row r="105" spans="1:17" s="1" customFormat="1" ht="30">
      <c r="A105" s="76">
        <v>104</v>
      </c>
      <c r="B105" s="77">
        <v>17</v>
      </c>
      <c r="C105" s="77">
        <v>4</v>
      </c>
      <c r="D105" s="77" t="s">
        <v>535</v>
      </c>
      <c r="E105" s="173">
        <v>200</v>
      </c>
      <c r="F105" s="78" t="s">
        <v>309</v>
      </c>
      <c r="G105" s="79" t="s">
        <v>460</v>
      </c>
      <c r="H105" s="80" t="s">
        <v>530</v>
      </c>
      <c r="I105" s="81" t="s">
        <v>309</v>
      </c>
      <c r="J105" s="79" t="s">
        <v>309</v>
      </c>
      <c r="K105" s="77"/>
      <c r="L105" s="77"/>
      <c r="M105" s="82"/>
      <c r="N105" s="83"/>
      <c r="O105" s="116"/>
      <c r="P105" s="117"/>
      <c r="Q105" s="84"/>
    </row>
    <row r="106" spans="1:17" s="1" customFormat="1" ht="30">
      <c r="A106" s="65">
        <v>105</v>
      </c>
      <c r="B106" s="66">
        <v>17</v>
      </c>
      <c r="C106" s="66">
        <v>1</v>
      </c>
      <c r="D106" s="66" t="s">
        <v>529</v>
      </c>
      <c r="E106" s="172">
        <v>17</v>
      </c>
      <c r="F106" s="67" t="s">
        <v>309</v>
      </c>
      <c r="G106" s="68" t="s">
        <v>460</v>
      </c>
      <c r="H106" s="69" t="s">
        <v>530</v>
      </c>
      <c r="I106" s="70" t="s">
        <v>309</v>
      </c>
      <c r="J106" s="68" t="s">
        <v>309</v>
      </c>
      <c r="K106" s="66"/>
      <c r="L106" s="66"/>
      <c r="M106" s="71"/>
      <c r="N106" s="72"/>
      <c r="O106" s="114"/>
      <c r="P106" s="115"/>
      <c r="Q106" s="73"/>
    </row>
    <row r="107" spans="1:17" s="1" customFormat="1" ht="30">
      <c r="A107" s="74">
        <v>106</v>
      </c>
      <c r="B107" s="55">
        <v>17</v>
      </c>
      <c r="C107" s="55">
        <v>2</v>
      </c>
      <c r="D107" s="55" t="s">
        <v>531</v>
      </c>
      <c r="E107" s="170">
        <v>78</v>
      </c>
      <c r="F107" s="56" t="s">
        <v>309</v>
      </c>
      <c r="G107" s="57" t="s">
        <v>460</v>
      </c>
      <c r="H107" s="58" t="s">
        <v>530</v>
      </c>
      <c r="I107" s="59" t="s">
        <v>309</v>
      </c>
      <c r="J107" s="57" t="s">
        <v>309</v>
      </c>
      <c r="K107" s="55"/>
      <c r="L107" s="55"/>
      <c r="M107" s="60"/>
      <c r="N107" s="61"/>
      <c r="O107" s="110"/>
      <c r="P107" s="112"/>
      <c r="Q107" s="75"/>
    </row>
    <row r="108" spans="1:17" s="1" customFormat="1" ht="30">
      <c r="A108" s="74">
        <v>107</v>
      </c>
      <c r="B108" s="55">
        <v>17</v>
      </c>
      <c r="C108" s="55">
        <v>3</v>
      </c>
      <c r="D108" s="55" t="s">
        <v>532</v>
      </c>
      <c r="E108" s="170">
        <v>139</v>
      </c>
      <c r="F108" s="56" t="s">
        <v>533</v>
      </c>
      <c r="G108" s="57" t="s">
        <v>460</v>
      </c>
      <c r="H108" s="58" t="s">
        <v>530</v>
      </c>
      <c r="I108" s="59" t="s">
        <v>530</v>
      </c>
      <c r="J108" s="57" t="s">
        <v>291</v>
      </c>
      <c r="K108" s="55" t="s">
        <v>40</v>
      </c>
      <c r="L108" s="55">
        <v>2</v>
      </c>
      <c r="M108" s="60" t="s">
        <v>536</v>
      </c>
      <c r="N108" s="61" t="s">
        <v>89</v>
      </c>
      <c r="O108" s="110" t="s">
        <v>78</v>
      </c>
      <c r="P108" s="112" t="s">
        <v>87</v>
      </c>
      <c r="Q108" s="75"/>
    </row>
    <row r="109" spans="1:17" s="1" customFormat="1" ht="30">
      <c r="A109" s="76">
        <v>108</v>
      </c>
      <c r="B109" s="77">
        <v>17</v>
      </c>
      <c r="C109" s="77">
        <v>4</v>
      </c>
      <c r="D109" s="77" t="s">
        <v>535</v>
      </c>
      <c r="E109" s="173">
        <v>200</v>
      </c>
      <c r="F109" s="78" t="s">
        <v>309</v>
      </c>
      <c r="G109" s="79" t="s">
        <v>460</v>
      </c>
      <c r="H109" s="80" t="s">
        <v>530</v>
      </c>
      <c r="I109" s="81" t="s">
        <v>309</v>
      </c>
      <c r="J109" s="79" t="s">
        <v>309</v>
      </c>
      <c r="K109" s="77"/>
      <c r="L109" s="77"/>
      <c r="M109" s="82"/>
      <c r="N109" s="83"/>
      <c r="O109" s="116"/>
      <c r="P109" s="117"/>
      <c r="Q109" s="84"/>
    </row>
    <row r="110" spans="1:17" s="1" customFormat="1" ht="30">
      <c r="A110" s="65">
        <v>109</v>
      </c>
      <c r="B110" s="66">
        <v>18</v>
      </c>
      <c r="C110" s="66">
        <v>1</v>
      </c>
      <c r="D110" s="66" t="s">
        <v>537</v>
      </c>
      <c r="E110" s="172">
        <v>18</v>
      </c>
      <c r="F110" s="67" t="s">
        <v>538</v>
      </c>
      <c r="G110" s="68" t="s">
        <v>460</v>
      </c>
      <c r="H110" s="69" t="s">
        <v>539</v>
      </c>
      <c r="I110" s="70" t="s">
        <v>539</v>
      </c>
      <c r="J110" s="68" t="s">
        <v>279</v>
      </c>
      <c r="K110" s="55" t="s">
        <v>40</v>
      </c>
      <c r="L110" s="55">
        <v>1</v>
      </c>
      <c r="M110" s="60" t="s">
        <v>540</v>
      </c>
      <c r="N110" s="72" t="s">
        <v>90</v>
      </c>
      <c r="O110" s="110" t="s">
        <v>78</v>
      </c>
      <c r="P110" s="112" t="s">
        <v>69</v>
      </c>
      <c r="Q110" s="73"/>
    </row>
    <row r="111" spans="1:17" s="1" customFormat="1" ht="30">
      <c r="A111" s="74">
        <v>110</v>
      </c>
      <c r="B111" s="55">
        <v>18</v>
      </c>
      <c r="C111" s="55">
        <v>2</v>
      </c>
      <c r="D111" s="55" t="s">
        <v>541</v>
      </c>
      <c r="E111" s="170">
        <v>79</v>
      </c>
      <c r="F111" s="56" t="s">
        <v>542</v>
      </c>
      <c r="G111" s="57" t="s">
        <v>460</v>
      </c>
      <c r="H111" s="58" t="s">
        <v>539</v>
      </c>
      <c r="I111" s="59" t="s">
        <v>543</v>
      </c>
      <c r="J111" s="57" t="s">
        <v>284</v>
      </c>
      <c r="K111" s="55" t="s">
        <v>40</v>
      </c>
      <c r="L111" s="55">
        <v>1</v>
      </c>
      <c r="M111" s="60" t="s">
        <v>544</v>
      </c>
      <c r="N111" s="61" t="s">
        <v>91</v>
      </c>
      <c r="O111" s="110" t="s">
        <v>509</v>
      </c>
      <c r="P111" s="112" t="s">
        <v>475</v>
      </c>
      <c r="Q111" s="75"/>
    </row>
    <row r="112" spans="1:17" s="1" customFormat="1" ht="30">
      <c r="A112" s="74">
        <v>111</v>
      </c>
      <c r="B112" s="55">
        <v>18</v>
      </c>
      <c r="C112" s="55">
        <v>3</v>
      </c>
      <c r="D112" s="55" t="s">
        <v>545</v>
      </c>
      <c r="E112" s="170">
        <v>140</v>
      </c>
      <c r="F112" s="56" t="s">
        <v>546</v>
      </c>
      <c r="G112" s="57" t="s">
        <v>460</v>
      </c>
      <c r="H112" s="58" t="s">
        <v>539</v>
      </c>
      <c r="I112" s="59" t="s">
        <v>547</v>
      </c>
      <c r="J112" s="57" t="s">
        <v>291</v>
      </c>
      <c r="K112" s="55" t="s">
        <v>40</v>
      </c>
      <c r="L112" s="55">
        <v>1</v>
      </c>
      <c r="M112" s="60" t="s">
        <v>548</v>
      </c>
      <c r="N112" s="61" t="s">
        <v>13209</v>
      </c>
      <c r="O112" s="110" t="s">
        <v>509</v>
      </c>
      <c r="P112" s="112" t="s">
        <v>475</v>
      </c>
      <c r="Q112" s="75"/>
    </row>
    <row r="113" spans="1:17" s="1" customFormat="1" ht="30">
      <c r="A113" s="76">
        <v>112</v>
      </c>
      <c r="B113" s="77">
        <v>18</v>
      </c>
      <c r="C113" s="77">
        <v>4</v>
      </c>
      <c r="D113" s="77" t="s">
        <v>549</v>
      </c>
      <c r="E113" s="173">
        <v>201</v>
      </c>
      <c r="F113" s="78" t="s">
        <v>309</v>
      </c>
      <c r="G113" s="79" t="s">
        <v>460</v>
      </c>
      <c r="H113" s="80" t="s">
        <v>539</v>
      </c>
      <c r="I113" s="81" t="s">
        <v>309</v>
      </c>
      <c r="J113" s="79" t="s">
        <v>309</v>
      </c>
      <c r="K113" s="77"/>
      <c r="L113" s="77"/>
      <c r="M113" s="82"/>
      <c r="N113" s="83"/>
      <c r="O113" s="116"/>
      <c r="P113" s="117"/>
      <c r="Q113" s="84"/>
    </row>
    <row r="114" spans="1:17" s="1" customFormat="1" ht="30">
      <c r="A114" s="65">
        <v>113</v>
      </c>
      <c r="B114" s="66">
        <v>19</v>
      </c>
      <c r="C114" s="66">
        <v>1</v>
      </c>
      <c r="D114" s="66" t="s">
        <v>550</v>
      </c>
      <c r="E114" s="172">
        <v>19</v>
      </c>
      <c r="F114" s="67" t="s">
        <v>551</v>
      </c>
      <c r="G114" s="68" t="s">
        <v>460</v>
      </c>
      <c r="H114" s="69" t="s">
        <v>552</v>
      </c>
      <c r="I114" s="70" t="s">
        <v>552</v>
      </c>
      <c r="J114" s="68" t="s">
        <v>279</v>
      </c>
      <c r="K114" s="55" t="s">
        <v>16</v>
      </c>
      <c r="L114" s="55">
        <v>1</v>
      </c>
      <c r="M114" s="60" t="s">
        <v>553</v>
      </c>
      <c r="N114" s="72" t="s">
        <v>92</v>
      </c>
      <c r="O114" s="110" t="s">
        <v>75</v>
      </c>
      <c r="P114" s="112" t="s">
        <v>69</v>
      </c>
      <c r="Q114" s="73"/>
    </row>
    <row r="115" spans="1:17" s="1" customFormat="1" ht="30">
      <c r="A115" s="74">
        <v>114</v>
      </c>
      <c r="B115" s="55">
        <v>19</v>
      </c>
      <c r="C115" s="55">
        <v>2</v>
      </c>
      <c r="D115" s="55" t="s">
        <v>554</v>
      </c>
      <c r="E115" s="170">
        <v>80</v>
      </c>
      <c r="F115" s="56" t="s">
        <v>555</v>
      </c>
      <c r="G115" s="57" t="s">
        <v>460</v>
      </c>
      <c r="H115" s="58" t="s">
        <v>552</v>
      </c>
      <c r="I115" s="59" t="s">
        <v>556</v>
      </c>
      <c r="J115" s="57" t="s">
        <v>284</v>
      </c>
      <c r="K115" s="55" t="s">
        <v>16</v>
      </c>
      <c r="L115" s="55">
        <v>1</v>
      </c>
      <c r="M115" s="60" t="s">
        <v>557</v>
      </c>
      <c r="N115" s="61" t="s">
        <v>13157</v>
      </c>
      <c r="O115" s="110" t="s">
        <v>500</v>
      </c>
      <c r="P115" s="112" t="s">
        <v>76</v>
      </c>
      <c r="Q115" s="75"/>
    </row>
    <row r="116" spans="1:17" s="1" customFormat="1" ht="30">
      <c r="A116" s="74">
        <v>115</v>
      </c>
      <c r="B116" s="55">
        <v>19</v>
      </c>
      <c r="C116" s="55">
        <v>3</v>
      </c>
      <c r="D116" s="55" t="s">
        <v>558</v>
      </c>
      <c r="E116" s="170">
        <v>141</v>
      </c>
      <c r="F116" s="56" t="s">
        <v>559</v>
      </c>
      <c r="G116" s="57" t="s">
        <v>460</v>
      </c>
      <c r="H116" s="58" t="s">
        <v>552</v>
      </c>
      <c r="I116" s="59" t="s">
        <v>560</v>
      </c>
      <c r="J116" s="57" t="s">
        <v>291</v>
      </c>
      <c r="K116" s="55" t="s">
        <v>16</v>
      </c>
      <c r="L116" s="55">
        <v>1</v>
      </c>
      <c r="M116" s="60" t="s">
        <v>561</v>
      </c>
      <c r="N116" s="61" t="s">
        <v>13211</v>
      </c>
      <c r="O116" s="110" t="s">
        <v>500</v>
      </c>
      <c r="P116" s="112" t="s">
        <v>76</v>
      </c>
      <c r="Q116" s="75"/>
    </row>
    <row r="117" spans="1:17" s="1" customFormat="1" ht="30">
      <c r="A117" s="76">
        <v>116</v>
      </c>
      <c r="B117" s="77">
        <v>19</v>
      </c>
      <c r="C117" s="77">
        <v>4</v>
      </c>
      <c r="D117" s="77" t="s">
        <v>562</v>
      </c>
      <c r="E117" s="173">
        <v>202</v>
      </c>
      <c r="F117" s="78" t="s">
        <v>309</v>
      </c>
      <c r="G117" s="79" t="s">
        <v>460</v>
      </c>
      <c r="H117" s="80" t="s">
        <v>552</v>
      </c>
      <c r="I117" s="81" t="s">
        <v>309</v>
      </c>
      <c r="J117" s="79" t="s">
        <v>309</v>
      </c>
      <c r="K117" s="77"/>
      <c r="L117" s="77"/>
      <c r="M117" s="82"/>
      <c r="N117" s="83"/>
      <c r="O117" s="116"/>
      <c r="P117" s="117"/>
      <c r="Q117" s="84"/>
    </row>
    <row r="118" spans="1:17" s="1" customFormat="1" ht="30">
      <c r="A118" s="65">
        <v>117</v>
      </c>
      <c r="B118" s="66">
        <v>20</v>
      </c>
      <c r="C118" s="66">
        <v>1</v>
      </c>
      <c r="D118" s="66" t="s">
        <v>563</v>
      </c>
      <c r="E118" s="172">
        <v>20</v>
      </c>
      <c r="F118" s="67" t="s">
        <v>309</v>
      </c>
      <c r="G118" s="68" t="s">
        <v>460</v>
      </c>
      <c r="H118" s="69" t="s">
        <v>564</v>
      </c>
      <c r="I118" s="70" t="s">
        <v>309</v>
      </c>
      <c r="J118" s="68" t="s">
        <v>309</v>
      </c>
      <c r="K118" s="66"/>
      <c r="L118" s="66"/>
      <c r="M118" s="71"/>
      <c r="N118" s="72"/>
      <c r="O118" s="114"/>
      <c r="P118" s="115"/>
      <c r="Q118" s="73"/>
    </row>
    <row r="119" spans="1:17" s="1" customFormat="1" ht="30">
      <c r="A119" s="74">
        <v>118</v>
      </c>
      <c r="B119" s="55">
        <v>20</v>
      </c>
      <c r="C119" s="55">
        <v>2</v>
      </c>
      <c r="D119" s="55" t="s">
        <v>565</v>
      </c>
      <c r="E119" s="170">
        <v>81</v>
      </c>
      <c r="F119" s="56" t="s">
        <v>309</v>
      </c>
      <c r="G119" s="57" t="s">
        <v>460</v>
      </c>
      <c r="H119" s="58" t="s">
        <v>564</v>
      </c>
      <c r="I119" s="59" t="s">
        <v>309</v>
      </c>
      <c r="J119" s="57" t="s">
        <v>309</v>
      </c>
      <c r="K119" s="55"/>
      <c r="L119" s="55"/>
      <c r="M119" s="60"/>
      <c r="N119" s="61"/>
      <c r="O119" s="110"/>
      <c r="P119" s="112"/>
      <c r="Q119" s="75"/>
    </row>
    <row r="120" spans="1:17" s="1" customFormat="1" ht="30">
      <c r="A120" s="74">
        <v>119</v>
      </c>
      <c r="B120" s="55">
        <v>20</v>
      </c>
      <c r="C120" s="55">
        <v>3</v>
      </c>
      <c r="D120" s="55" t="s">
        <v>566</v>
      </c>
      <c r="E120" s="170">
        <v>142</v>
      </c>
      <c r="F120" s="56" t="s">
        <v>567</v>
      </c>
      <c r="G120" s="57" t="s">
        <v>460</v>
      </c>
      <c r="H120" s="58" t="s">
        <v>564</v>
      </c>
      <c r="I120" s="59" t="s">
        <v>564</v>
      </c>
      <c r="J120" s="57" t="s">
        <v>291</v>
      </c>
      <c r="K120" s="55" t="s">
        <v>40</v>
      </c>
      <c r="L120" s="55">
        <v>1</v>
      </c>
      <c r="M120" s="60" t="s">
        <v>568</v>
      </c>
      <c r="N120" s="61" t="s">
        <v>95</v>
      </c>
      <c r="O120" s="110" t="s">
        <v>78</v>
      </c>
      <c r="P120" s="112" t="s">
        <v>69</v>
      </c>
      <c r="Q120" s="75"/>
    </row>
    <row r="121" spans="1:17" s="1" customFormat="1" ht="30">
      <c r="A121" s="76">
        <v>120</v>
      </c>
      <c r="B121" s="77">
        <v>20</v>
      </c>
      <c r="C121" s="77">
        <v>4</v>
      </c>
      <c r="D121" s="77" t="s">
        <v>569</v>
      </c>
      <c r="E121" s="173">
        <v>203</v>
      </c>
      <c r="F121" s="78" t="s">
        <v>309</v>
      </c>
      <c r="G121" s="79" t="s">
        <v>460</v>
      </c>
      <c r="H121" s="80" t="s">
        <v>564</v>
      </c>
      <c r="I121" s="81" t="s">
        <v>309</v>
      </c>
      <c r="J121" s="79" t="s">
        <v>309</v>
      </c>
      <c r="K121" s="77"/>
      <c r="L121" s="77"/>
      <c r="M121" s="82"/>
      <c r="N121" s="83"/>
      <c r="O121" s="116"/>
      <c r="P121" s="117"/>
      <c r="Q121" s="84"/>
    </row>
    <row r="122" spans="1:17" s="1" customFormat="1" ht="30">
      <c r="A122" s="65">
        <v>121</v>
      </c>
      <c r="B122" s="66">
        <v>21</v>
      </c>
      <c r="C122" s="66">
        <v>1</v>
      </c>
      <c r="D122" s="66" t="s">
        <v>570</v>
      </c>
      <c r="E122" s="172">
        <v>21</v>
      </c>
      <c r="F122" s="67" t="s">
        <v>571</v>
      </c>
      <c r="G122" s="68" t="s">
        <v>572</v>
      </c>
      <c r="H122" s="69" t="s">
        <v>573</v>
      </c>
      <c r="I122" s="70" t="s">
        <v>573</v>
      </c>
      <c r="J122" s="68" t="s">
        <v>279</v>
      </c>
      <c r="K122" s="55" t="s">
        <v>16</v>
      </c>
      <c r="L122" s="55">
        <v>3</v>
      </c>
      <c r="M122" s="60" t="s">
        <v>574</v>
      </c>
      <c r="N122" s="72" t="s">
        <v>13116</v>
      </c>
      <c r="O122" s="114" t="s">
        <v>37</v>
      </c>
      <c r="P122" s="115" t="s">
        <v>96</v>
      </c>
      <c r="Q122" s="73"/>
    </row>
    <row r="123" spans="1:17" s="1" customFormat="1" ht="30">
      <c r="A123" s="74">
        <v>122</v>
      </c>
      <c r="B123" s="55">
        <v>21</v>
      </c>
      <c r="C123" s="55">
        <v>2</v>
      </c>
      <c r="D123" s="55" t="s">
        <v>575</v>
      </c>
      <c r="E123" s="170">
        <v>82</v>
      </c>
      <c r="F123" s="56" t="s">
        <v>576</v>
      </c>
      <c r="G123" s="57" t="s">
        <v>572</v>
      </c>
      <c r="H123" s="58" t="s">
        <v>573</v>
      </c>
      <c r="I123" s="59" t="s">
        <v>577</v>
      </c>
      <c r="J123" s="57" t="s">
        <v>284</v>
      </c>
      <c r="K123" s="55" t="s">
        <v>16</v>
      </c>
      <c r="L123" s="55">
        <v>3</v>
      </c>
      <c r="M123" s="60" t="s">
        <v>578</v>
      </c>
      <c r="N123" s="61" t="s">
        <v>93</v>
      </c>
      <c r="O123" s="110" t="s">
        <v>360</v>
      </c>
      <c r="P123" s="113" t="s">
        <v>579</v>
      </c>
      <c r="Q123" s="75"/>
    </row>
    <row r="124" spans="1:17" s="1" customFormat="1" ht="30">
      <c r="A124" s="74">
        <v>123</v>
      </c>
      <c r="B124" s="55">
        <v>21</v>
      </c>
      <c r="C124" s="55">
        <v>3</v>
      </c>
      <c r="D124" s="55" t="s">
        <v>580</v>
      </c>
      <c r="E124" s="170">
        <v>143</v>
      </c>
      <c r="F124" s="56" t="s">
        <v>581</v>
      </c>
      <c r="G124" s="57" t="s">
        <v>572</v>
      </c>
      <c r="H124" s="58" t="s">
        <v>573</v>
      </c>
      <c r="I124" s="59" t="s">
        <v>582</v>
      </c>
      <c r="J124" s="57" t="s">
        <v>291</v>
      </c>
      <c r="K124" s="55" t="s">
        <v>16</v>
      </c>
      <c r="L124" s="55">
        <v>3</v>
      </c>
      <c r="M124" s="60" t="s">
        <v>583</v>
      </c>
      <c r="N124" s="61" t="s">
        <v>94</v>
      </c>
      <c r="O124" s="110" t="s">
        <v>360</v>
      </c>
      <c r="P124" s="113" t="s">
        <v>579</v>
      </c>
      <c r="Q124" s="75"/>
    </row>
    <row r="125" spans="1:17" s="1" customFormat="1" ht="30">
      <c r="A125" s="76">
        <v>124</v>
      </c>
      <c r="B125" s="77">
        <v>21</v>
      </c>
      <c r="C125" s="77">
        <v>4</v>
      </c>
      <c r="D125" s="77" t="s">
        <v>584</v>
      </c>
      <c r="E125" s="173">
        <v>204</v>
      </c>
      <c r="F125" s="78" t="s">
        <v>585</v>
      </c>
      <c r="G125" s="79" t="s">
        <v>572</v>
      </c>
      <c r="H125" s="80" t="s">
        <v>573</v>
      </c>
      <c r="I125" s="81" t="s">
        <v>586</v>
      </c>
      <c r="J125" s="79" t="s">
        <v>296</v>
      </c>
      <c r="K125" s="55" t="s">
        <v>16</v>
      </c>
      <c r="L125" s="55">
        <v>3</v>
      </c>
      <c r="M125" s="60" t="s">
        <v>587</v>
      </c>
      <c r="N125" s="83" t="s">
        <v>97</v>
      </c>
      <c r="O125" s="116" t="s">
        <v>360</v>
      </c>
      <c r="P125" s="117" t="s">
        <v>98</v>
      </c>
      <c r="Q125" s="84"/>
    </row>
    <row r="126" spans="1:17" s="1" customFormat="1" ht="30">
      <c r="A126" s="65">
        <v>125</v>
      </c>
      <c r="B126" s="66">
        <v>22</v>
      </c>
      <c r="C126" s="66">
        <v>1</v>
      </c>
      <c r="D126" s="66" t="s">
        <v>588</v>
      </c>
      <c r="E126" s="172">
        <v>22</v>
      </c>
      <c r="F126" s="67" t="s">
        <v>589</v>
      </c>
      <c r="G126" s="68" t="s">
        <v>572</v>
      </c>
      <c r="H126" s="69" t="s">
        <v>590</v>
      </c>
      <c r="I126" s="70" t="s">
        <v>590</v>
      </c>
      <c r="J126" s="68" t="s">
        <v>279</v>
      </c>
      <c r="K126" s="55" t="s">
        <v>40</v>
      </c>
      <c r="L126" s="55">
        <v>3</v>
      </c>
      <c r="M126" s="60" t="s">
        <v>591</v>
      </c>
      <c r="N126" s="72" t="s">
        <v>99</v>
      </c>
      <c r="O126" s="114" t="s">
        <v>41</v>
      </c>
      <c r="P126" s="115" t="s">
        <v>100</v>
      </c>
      <c r="Q126" s="73"/>
    </row>
    <row r="127" spans="1:17" s="1" customFormat="1" ht="30">
      <c r="A127" s="74">
        <v>126</v>
      </c>
      <c r="B127" s="55">
        <v>22</v>
      </c>
      <c r="C127" s="55">
        <v>2</v>
      </c>
      <c r="D127" s="55" t="s">
        <v>592</v>
      </c>
      <c r="E127" s="170">
        <v>83</v>
      </c>
      <c r="F127" s="56" t="s">
        <v>593</v>
      </c>
      <c r="G127" s="57" t="s">
        <v>572</v>
      </c>
      <c r="H127" s="58" t="s">
        <v>590</v>
      </c>
      <c r="I127" s="59" t="s">
        <v>594</v>
      </c>
      <c r="J127" s="57" t="s">
        <v>284</v>
      </c>
      <c r="K127" s="55" t="s">
        <v>40</v>
      </c>
      <c r="L127" s="55">
        <v>3</v>
      </c>
      <c r="M127" s="60" t="s">
        <v>595</v>
      </c>
      <c r="N127" s="61" t="s">
        <v>13158</v>
      </c>
      <c r="O127" s="110" t="s">
        <v>369</v>
      </c>
      <c r="P127" s="113" t="s">
        <v>596</v>
      </c>
      <c r="Q127" s="75"/>
    </row>
    <row r="128" spans="1:17" s="1" customFormat="1" ht="30">
      <c r="A128" s="74">
        <v>127</v>
      </c>
      <c r="B128" s="55">
        <v>22</v>
      </c>
      <c r="C128" s="55">
        <v>3</v>
      </c>
      <c r="D128" s="55" t="s">
        <v>597</v>
      </c>
      <c r="E128" s="170">
        <v>144</v>
      </c>
      <c r="F128" s="56" t="s">
        <v>598</v>
      </c>
      <c r="G128" s="57" t="s">
        <v>572</v>
      </c>
      <c r="H128" s="58" t="s">
        <v>590</v>
      </c>
      <c r="I128" s="59" t="s">
        <v>599</v>
      </c>
      <c r="J128" s="57" t="s">
        <v>291</v>
      </c>
      <c r="K128" s="55" t="s">
        <v>40</v>
      </c>
      <c r="L128" s="55">
        <v>3</v>
      </c>
      <c r="M128" s="60" t="s">
        <v>600</v>
      </c>
      <c r="N128" s="61" t="s">
        <v>101</v>
      </c>
      <c r="O128" s="110" t="s">
        <v>369</v>
      </c>
      <c r="P128" s="113" t="s">
        <v>596</v>
      </c>
      <c r="Q128" s="75"/>
    </row>
    <row r="129" spans="1:17" s="1" customFormat="1" ht="30">
      <c r="A129" s="74">
        <v>128</v>
      </c>
      <c r="B129" s="55">
        <v>22</v>
      </c>
      <c r="C129" s="55">
        <v>4</v>
      </c>
      <c r="D129" s="55" t="s">
        <v>601</v>
      </c>
      <c r="E129" s="171">
        <v>205</v>
      </c>
      <c r="F129" s="64" t="s">
        <v>602</v>
      </c>
      <c r="G129" s="57" t="s">
        <v>572</v>
      </c>
      <c r="H129" s="58" t="s">
        <v>590</v>
      </c>
      <c r="I129" s="59" t="s">
        <v>603</v>
      </c>
      <c r="J129" s="57" t="s">
        <v>296</v>
      </c>
      <c r="K129" s="55" t="s">
        <v>40</v>
      </c>
      <c r="L129" s="55">
        <v>3</v>
      </c>
      <c r="M129" s="60" t="s">
        <v>604</v>
      </c>
      <c r="N129" s="61" t="s">
        <v>102</v>
      </c>
      <c r="O129" s="110" t="s">
        <v>369</v>
      </c>
      <c r="P129" s="112" t="s">
        <v>103</v>
      </c>
      <c r="Q129" s="75"/>
    </row>
    <row r="130" spans="1:17" s="1" customFormat="1" ht="30">
      <c r="A130" s="65">
        <v>129</v>
      </c>
      <c r="B130" s="66">
        <v>23</v>
      </c>
      <c r="C130" s="66">
        <v>1</v>
      </c>
      <c r="D130" s="66" t="s">
        <v>605</v>
      </c>
      <c r="E130" s="172">
        <v>23</v>
      </c>
      <c r="F130" s="67" t="s">
        <v>606</v>
      </c>
      <c r="G130" s="68" t="s">
        <v>572</v>
      </c>
      <c r="H130" s="69" t="s">
        <v>572</v>
      </c>
      <c r="I130" s="70" t="s">
        <v>572</v>
      </c>
      <c r="J130" s="68" t="s">
        <v>279</v>
      </c>
      <c r="K130" s="66" t="s">
        <v>16</v>
      </c>
      <c r="L130" s="66">
        <v>2</v>
      </c>
      <c r="M130" s="71" t="s">
        <v>607</v>
      </c>
      <c r="N130" s="72" t="s">
        <v>104</v>
      </c>
      <c r="O130" s="114" t="s">
        <v>37</v>
      </c>
      <c r="P130" s="115" t="s">
        <v>105</v>
      </c>
      <c r="Q130" s="73"/>
    </row>
    <row r="131" spans="1:17" s="1" customFormat="1" ht="30">
      <c r="A131" s="74">
        <v>130</v>
      </c>
      <c r="B131" s="55">
        <v>23</v>
      </c>
      <c r="C131" s="55">
        <v>2</v>
      </c>
      <c r="D131" s="55" t="s">
        <v>608</v>
      </c>
      <c r="E131" s="170">
        <v>84</v>
      </c>
      <c r="F131" s="56" t="s">
        <v>609</v>
      </c>
      <c r="G131" s="57" t="s">
        <v>572</v>
      </c>
      <c r="H131" s="58" t="s">
        <v>572</v>
      </c>
      <c r="I131" s="59" t="s">
        <v>610</v>
      </c>
      <c r="J131" s="57" t="s">
        <v>284</v>
      </c>
      <c r="K131" s="55" t="s">
        <v>16</v>
      </c>
      <c r="L131" s="55">
        <v>2</v>
      </c>
      <c r="M131" s="60" t="s">
        <v>611</v>
      </c>
      <c r="N131" s="61"/>
      <c r="O131" s="110" t="s">
        <v>360</v>
      </c>
      <c r="P131" s="113" t="s">
        <v>612</v>
      </c>
      <c r="Q131" s="86" t="s">
        <v>106</v>
      </c>
    </row>
    <row r="132" spans="1:17" s="1" customFormat="1" ht="30">
      <c r="A132" s="74">
        <v>131</v>
      </c>
      <c r="B132" s="55">
        <v>23</v>
      </c>
      <c r="C132" s="55">
        <v>3</v>
      </c>
      <c r="D132" s="55" t="s">
        <v>613</v>
      </c>
      <c r="E132" s="170">
        <v>145</v>
      </c>
      <c r="F132" s="56" t="s">
        <v>614</v>
      </c>
      <c r="G132" s="57" t="s">
        <v>572</v>
      </c>
      <c r="H132" s="58" t="s">
        <v>572</v>
      </c>
      <c r="I132" s="59" t="s">
        <v>615</v>
      </c>
      <c r="J132" s="57" t="s">
        <v>291</v>
      </c>
      <c r="K132" s="55" t="s">
        <v>16</v>
      </c>
      <c r="L132" s="55">
        <v>2</v>
      </c>
      <c r="M132" s="60" t="s">
        <v>616</v>
      </c>
      <c r="N132" s="61"/>
      <c r="O132" s="110" t="s">
        <v>360</v>
      </c>
      <c r="P132" s="113" t="s">
        <v>612</v>
      </c>
      <c r="Q132" s="87" t="s">
        <v>106</v>
      </c>
    </row>
    <row r="133" spans="1:17" s="1" customFormat="1" ht="30">
      <c r="A133" s="76">
        <v>132</v>
      </c>
      <c r="B133" s="77">
        <v>23</v>
      </c>
      <c r="C133" s="77">
        <v>4</v>
      </c>
      <c r="D133" s="77" t="s">
        <v>617</v>
      </c>
      <c r="E133" s="173">
        <v>206</v>
      </c>
      <c r="F133" s="78" t="s">
        <v>618</v>
      </c>
      <c r="G133" s="79" t="s">
        <v>572</v>
      </c>
      <c r="H133" s="80" t="s">
        <v>572</v>
      </c>
      <c r="I133" s="81" t="s">
        <v>619</v>
      </c>
      <c r="J133" s="79" t="s">
        <v>296</v>
      </c>
      <c r="K133" s="77" t="s">
        <v>16</v>
      </c>
      <c r="L133" s="77">
        <v>2</v>
      </c>
      <c r="M133" s="82" t="s">
        <v>620</v>
      </c>
      <c r="N133" s="83" t="s">
        <v>107</v>
      </c>
      <c r="O133" s="116" t="s">
        <v>360</v>
      </c>
      <c r="P133" s="117" t="s">
        <v>108</v>
      </c>
      <c r="Q133" s="84"/>
    </row>
    <row r="134" spans="1:17" s="1" customFormat="1" ht="30">
      <c r="A134" s="65">
        <v>133</v>
      </c>
      <c r="B134" s="66">
        <v>24</v>
      </c>
      <c r="C134" s="66">
        <v>1</v>
      </c>
      <c r="D134" s="66" t="s">
        <v>621</v>
      </c>
      <c r="E134" s="172">
        <v>24</v>
      </c>
      <c r="F134" s="67" t="s">
        <v>622</v>
      </c>
      <c r="G134" s="68" t="s">
        <v>572</v>
      </c>
      <c r="H134" s="69" t="s">
        <v>623</v>
      </c>
      <c r="I134" s="70" t="s">
        <v>623</v>
      </c>
      <c r="J134" s="68" t="s">
        <v>279</v>
      </c>
      <c r="K134" s="66" t="s">
        <v>40</v>
      </c>
      <c r="L134" s="66">
        <v>3</v>
      </c>
      <c r="M134" s="71" t="s">
        <v>624</v>
      </c>
      <c r="N134" s="72" t="s">
        <v>109</v>
      </c>
      <c r="O134" s="114" t="s">
        <v>41</v>
      </c>
      <c r="P134" s="115" t="s">
        <v>100</v>
      </c>
      <c r="Q134" s="73"/>
    </row>
    <row r="135" spans="1:17" s="1" customFormat="1" ht="30">
      <c r="A135" s="74">
        <v>134</v>
      </c>
      <c r="B135" s="55">
        <v>24</v>
      </c>
      <c r="C135" s="55">
        <v>2</v>
      </c>
      <c r="D135" s="55" t="s">
        <v>625</v>
      </c>
      <c r="E135" s="170">
        <v>85</v>
      </c>
      <c r="F135" s="56" t="s">
        <v>626</v>
      </c>
      <c r="G135" s="57" t="s">
        <v>572</v>
      </c>
      <c r="H135" s="58" t="s">
        <v>623</v>
      </c>
      <c r="I135" s="59" t="s">
        <v>627</v>
      </c>
      <c r="J135" s="57" t="s">
        <v>284</v>
      </c>
      <c r="K135" s="55" t="s">
        <v>40</v>
      </c>
      <c r="L135" s="55">
        <v>3</v>
      </c>
      <c r="M135" s="60" t="s">
        <v>628</v>
      </c>
      <c r="N135" s="61" t="s">
        <v>110</v>
      </c>
      <c r="O135" s="110" t="s">
        <v>369</v>
      </c>
      <c r="P135" s="113" t="s">
        <v>596</v>
      </c>
      <c r="Q135" s="75"/>
    </row>
    <row r="136" spans="1:17" s="1" customFormat="1" ht="30">
      <c r="A136" s="74">
        <v>135</v>
      </c>
      <c r="B136" s="55">
        <v>24</v>
      </c>
      <c r="C136" s="55">
        <v>3</v>
      </c>
      <c r="D136" s="55" t="s">
        <v>629</v>
      </c>
      <c r="E136" s="170">
        <v>146</v>
      </c>
      <c r="F136" s="56" t="s">
        <v>630</v>
      </c>
      <c r="G136" s="57" t="s">
        <v>572</v>
      </c>
      <c r="H136" s="58" t="s">
        <v>623</v>
      </c>
      <c r="I136" s="59" t="s">
        <v>631</v>
      </c>
      <c r="J136" s="57" t="s">
        <v>291</v>
      </c>
      <c r="K136" s="55" t="s">
        <v>40</v>
      </c>
      <c r="L136" s="55">
        <v>3</v>
      </c>
      <c r="M136" s="60" t="s">
        <v>632</v>
      </c>
      <c r="N136" s="61" t="s">
        <v>111</v>
      </c>
      <c r="O136" s="110" t="s">
        <v>369</v>
      </c>
      <c r="P136" s="113" t="s">
        <v>596</v>
      </c>
      <c r="Q136" s="75"/>
    </row>
    <row r="137" spans="1:17" s="1" customFormat="1" ht="30">
      <c r="A137" s="76">
        <v>136</v>
      </c>
      <c r="B137" s="77">
        <v>24</v>
      </c>
      <c r="C137" s="77">
        <v>4</v>
      </c>
      <c r="D137" s="77" t="s">
        <v>633</v>
      </c>
      <c r="E137" s="173">
        <v>207</v>
      </c>
      <c r="F137" s="78" t="s">
        <v>634</v>
      </c>
      <c r="G137" s="79" t="s">
        <v>572</v>
      </c>
      <c r="H137" s="80" t="s">
        <v>623</v>
      </c>
      <c r="I137" s="81" t="s">
        <v>635</v>
      </c>
      <c r="J137" s="79" t="s">
        <v>296</v>
      </c>
      <c r="K137" s="77" t="s">
        <v>40</v>
      </c>
      <c r="L137" s="77">
        <v>3</v>
      </c>
      <c r="M137" s="82" t="s">
        <v>636</v>
      </c>
      <c r="N137" s="83" t="s">
        <v>112</v>
      </c>
      <c r="O137" s="116" t="s">
        <v>369</v>
      </c>
      <c r="P137" s="117" t="s">
        <v>103</v>
      </c>
      <c r="Q137" s="84"/>
    </row>
    <row r="138" spans="1:17" s="1" customFormat="1" ht="30">
      <c r="A138" s="65">
        <v>137</v>
      </c>
      <c r="B138" s="66">
        <v>25</v>
      </c>
      <c r="C138" s="66">
        <v>1</v>
      </c>
      <c r="D138" s="66" t="s">
        <v>637</v>
      </c>
      <c r="E138" s="172">
        <v>25</v>
      </c>
      <c r="F138" s="67" t="s">
        <v>638</v>
      </c>
      <c r="G138" s="68" t="s">
        <v>572</v>
      </c>
      <c r="H138" s="69" t="s">
        <v>639</v>
      </c>
      <c r="I138" s="70" t="s">
        <v>639</v>
      </c>
      <c r="J138" s="68" t="s">
        <v>279</v>
      </c>
      <c r="K138" s="66" t="s">
        <v>16</v>
      </c>
      <c r="L138" s="66">
        <v>3</v>
      </c>
      <c r="M138" s="71" t="s">
        <v>640</v>
      </c>
      <c r="N138" s="72" t="s">
        <v>113</v>
      </c>
      <c r="O138" s="114" t="s">
        <v>37</v>
      </c>
      <c r="P138" s="115" t="s">
        <v>96</v>
      </c>
      <c r="Q138" s="73"/>
    </row>
    <row r="139" spans="1:17" s="1" customFormat="1" ht="30">
      <c r="A139" s="74">
        <v>138</v>
      </c>
      <c r="B139" s="55">
        <v>25</v>
      </c>
      <c r="C139" s="55">
        <v>2</v>
      </c>
      <c r="D139" s="55" t="s">
        <v>641</v>
      </c>
      <c r="E139" s="170">
        <v>86</v>
      </c>
      <c r="F139" s="56" t="s">
        <v>642</v>
      </c>
      <c r="G139" s="57" t="s">
        <v>572</v>
      </c>
      <c r="H139" s="58" t="s">
        <v>639</v>
      </c>
      <c r="I139" s="59" t="s">
        <v>643</v>
      </c>
      <c r="J139" s="57" t="s">
        <v>284</v>
      </c>
      <c r="K139" s="55" t="s">
        <v>16</v>
      </c>
      <c r="L139" s="55">
        <v>3</v>
      </c>
      <c r="M139" s="60" t="s">
        <v>644</v>
      </c>
      <c r="N139" s="61" t="s">
        <v>114</v>
      </c>
      <c r="O139" s="110" t="s">
        <v>360</v>
      </c>
      <c r="P139" s="113" t="s">
        <v>579</v>
      </c>
      <c r="Q139" s="75"/>
    </row>
    <row r="140" spans="1:17" s="1" customFormat="1" ht="30">
      <c r="A140" s="74">
        <v>139</v>
      </c>
      <c r="B140" s="55">
        <v>25</v>
      </c>
      <c r="C140" s="55">
        <v>3</v>
      </c>
      <c r="D140" s="55" t="s">
        <v>645</v>
      </c>
      <c r="E140" s="170">
        <v>147</v>
      </c>
      <c r="F140" s="56" t="s">
        <v>646</v>
      </c>
      <c r="G140" s="57" t="s">
        <v>572</v>
      </c>
      <c r="H140" s="58" t="s">
        <v>639</v>
      </c>
      <c r="I140" s="59" t="s">
        <v>647</v>
      </c>
      <c r="J140" s="57" t="s">
        <v>291</v>
      </c>
      <c r="K140" s="55" t="s">
        <v>16</v>
      </c>
      <c r="L140" s="55">
        <v>3</v>
      </c>
      <c r="M140" s="60" t="s">
        <v>648</v>
      </c>
      <c r="N140" s="61" t="s">
        <v>115</v>
      </c>
      <c r="O140" s="110" t="s">
        <v>360</v>
      </c>
      <c r="P140" s="113" t="s">
        <v>579</v>
      </c>
      <c r="Q140" s="75"/>
    </row>
    <row r="141" spans="1:17" s="1" customFormat="1" ht="30">
      <c r="A141" s="76">
        <v>140</v>
      </c>
      <c r="B141" s="77">
        <v>25</v>
      </c>
      <c r="C141" s="77">
        <v>4</v>
      </c>
      <c r="D141" s="77" t="s">
        <v>649</v>
      </c>
      <c r="E141" s="173">
        <v>208</v>
      </c>
      <c r="F141" s="78" t="s">
        <v>650</v>
      </c>
      <c r="G141" s="79" t="s">
        <v>572</v>
      </c>
      <c r="H141" s="80" t="s">
        <v>639</v>
      </c>
      <c r="I141" s="81" t="s">
        <v>651</v>
      </c>
      <c r="J141" s="79" t="s">
        <v>296</v>
      </c>
      <c r="K141" s="77" t="s">
        <v>16</v>
      </c>
      <c r="L141" s="77">
        <v>3</v>
      </c>
      <c r="M141" s="82" t="s">
        <v>652</v>
      </c>
      <c r="N141" s="83" t="s">
        <v>116</v>
      </c>
      <c r="O141" s="116" t="s">
        <v>360</v>
      </c>
      <c r="P141" s="117" t="s">
        <v>98</v>
      </c>
      <c r="Q141" s="84"/>
    </row>
    <row r="142" spans="1:17" s="1" customFormat="1" ht="30">
      <c r="A142" s="65">
        <v>141</v>
      </c>
      <c r="B142" s="66">
        <v>26</v>
      </c>
      <c r="C142" s="66">
        <v>1</v>
      </c>
      <c r="D142" s="66" t="s">
        <v>653</v>
      </c>
      <c r="E142" s="172">
        <v>26</v>
      </c>
      <c r="F142" s="67" t="s">
        <v>654</v>
      </c>
      <c r="G142" s="68" t="s">
        <v>572</v>
      </c>
      <c r="H142" s="69" t="s">
        <v>655</v>
      </c>
      <c r="I142" s="70" t="s">
        <v>655</v>
      </c>
      <c r="J142" s="68" t="s">
        <v>279</v>
      </c>
      <c r="K142" s="66" t="s">
        <v>16</v>
      </c>
      <c r="L142" s="66">
        <v>3</v>
      </c>
      <c r="M142" s="71" t="s">
        <v>656</v>
      </c>
      <c r="N142" s="72" t="s">
        <v>117</v>
      </c>
      <c r="O142" s="114" t="s">
        <v>37</v>
      </c>
      <c r="P142" s="115" t="s">
        <v>118</v>
      </c>
      <c r="Q142" s="73"/>
    </row>
    <row r="143" spans="1:17" s="1" customFormat="1" ht="30">
      <c r="A143" s="74">
        <v>142</v>
      </c>
      <c r="B143" s="55">
        <v>26</v>
      </c>
      <c r="C143" s="55">
        <v>2</v>
      </c>
      <c r="D143" s="55" t="s">
        <v>657</v>
      </c>
      <c r="E143" s="170">
        <v>87</v>
      </c>
      <c r="F143" s="56" t="s">
        <v>658</v>
      </c>
      <c r="G143" s="57" t="s">
        <v>572</v>
      </c>
      <c r="H143" s="58" t="s">
        <v>655</v>
      </c>
      <c r="I143" s="59" t="s">
        <v>659</v>
      </c>
      <c r="J143" s="57" t="s">
        <v>284</v>
      </c>
      <c r="K143" s="55" t="s">
        <v>16</v>
      </c>
      <c r="L143" s="55">
        <v>3</v>
      </c>
      <c r="M143" s="60" t="s">
        <v>660</v>
      </c>
      <c r="N143" s="61" t="s">
        <v>13160</v>
      </c>
      <c r="O143" s="110" t="s">
        <v>360</v>
      </c>
      <c r="P143" s="113" t="s">
        <v>661</v>
      </c>
      <c r="Q143" s="75"/>
    </row>
    <row r="144" spans="1:17" s="1" customFormat="1" ht="30">
      <c r="A144" s="74">
        <v>143</v>
      </c>
      <c r="B144" s="55">
        <v>26</v>
      </c>
      <c r="C144" s="55">
        <v>3</v>
      </c>
      <c r="D144" s="55" t="s">
        <v>662</v>
      </c>
      <c r="E144" s="170">
        <v>148</v>
      </c>
      <c r="F144" s="56" t="s">
        <v>663</v>
      </c>
      <c r="G144" s="57" t="s">
        <v>572</v>
      </c>
      <c r="H144" s="58" t="s">
        <v>655</v>
      </c>
      <c r="I144" s="59" t="s">
        <v>664</v>
      </c>
      <c r="J144" s="57" t="s">
        <v>291</v>
      </c>
      <c r="K144" s="55" t="s">
        <v>16</v>
      </c>
      <c r="L144" s="55">
        <v>3</v>
      </c>
      <c r="M144" s="60" t="s">
        <v>665</v>
      </c>
      <c r="N144" s="61" t="s">
        <v>119</v>
      </c>
      <c r="O144" s="110" t="s">
        <v>360</v>
      </c>
      <c r="P144" s="113" t="s">
        <v>661</v>
      </c>
      <c r="Q144" s="75"/>
    </row>
    <row r="145" spans="1:17" s="1" customFormat="1" ht="30">
      <c r="A145" s="76">
        <v>144</v>
      </c>
      <c r="B145" s="77">
        <v>26</v>
      </c>
      <c r="C145" s="77">
        <v>4</v>
      </c>
      <c r="D145" s="77" t="s">
        <v>666</v>
      </c>
      <c r="E145" s="173">
        <v>209</v>
      </c>
      <c r="F145" s="78" t="s">
        <v>667</v>
      </c>
      <c r="G145" s="79" t="s">
        <v>572</v>
      </c>
      <c r="H145" s="80" t="s">
        <v>655</v>
      </c>
      <c r="I145" s="81" t="s">
        <v>668</v>
      </c>
      <c r="J145" s="79" t="s">
        <v>296</v>
      </c>
      <c r="K145" s="77" t="s">
        <v>16</v>
      </c>
      <c r="L145" s="77">
        <v>3</v>
      </c>
      <c r="M145" s="82" t="s">
        <v>669</v>
      </c>
      <c r="N145" s="83" t="s">
        <v>120</v>
      </c>
      <c r="O145" s="116" t="s">
        <v>360</v>
      </c>
      <c r="P145" s="117" t="s">
        <v>121</v>
      </c>
      <c r="Q145" s="84"/>
    </row>
    <row r="146" spans="1:17" s="1" customFormat="1" ht="30">
      <c r="A146" s="74">
        <v>145</v>
      </c>
      <c r="B146" s="66">
        <v>26</v>
      </c>
      <c r="C146" s="66">
        <v>1</v>
      </c>
      <c r="D146" s="66" t="s">
        <v>653</v>
      </c>
      <c r="E146" s="170">
        <v>26</v>
      </c>
      <c r="F146" s="56" t="s">
        <v>654</v>
      </c>
      <c r="G146" s="198" t="s">
        <v>572</v>
      </c>
      <c r="H146" s="199" t="s">
        <v>655</v>
      </c>
      <c r="I146" s="200" t="s">
        <v>655</v>
      </c>
      <c r="J146" s="198" t="s">
        <v>279</v>
      </c>
      <c r="K146" s="197" t="s">
        <v>1164</v>
      </c>
      <c r="L146" s="203">
        <v>3</v>
      </c>
      <c r="M146" s="201" t="s">
        <v>13161</v>
      </c>
      <c r="N146" s="202" t="s">
        <v>13162</v>
      </c>
      <c r="O146" s="203" t="s">
        <v>360</v>
      </c>
      <c r="P146" s="204" t="s">
        <v>729</v>
      </c>
      <c r="Q146" s="75"/>
    </row>
    <row r="147" spans="1:17" s="1" customFormat="1" ht="30">
      <c r="A147" s="76">
        <v>146</v>
      </c>
      <c r="B147" s="55">
        <v>26</v>
      </c>
      <c r="C147" s="55">
        <v>2</v>
      </c>
      <c r="D147" s="55" t="s">
        <v>657</v>
      </c>
      <c r="E147" s="170">
        <v>87</v>
      </c>
      <c r="F147" s="56" t="s">
        <v>658</v>
      </c>
      <c r="G147" s="198" t="s">
        <v>572</v>
      </c>
      <c r="H147" s="199" t="s">
        <v>655</v>
      </c>
      <c r="I147" s="200" t="s">
        <v>659</v>
      </c>
      <c r="J147" s="198" t="s">
        <v>284</v>
      </c>
      <c r="K147" s="197" t="s">
        <v>1164</v>
      </c>
      <c r="L147" s="203">
        <v>3</v>
      </c>
      <c r="M147" s="201" t="s">
        <v>13163</v>
      </c>
      <c r="N147" s="202" t="s">
        <v>13164</v>
      </c>
      <c r="O147" s="203" t="s">
        <v>360</v>
      </c>
      <c r="P147" s="204" t="s">
        <v>729</v>
      </c>
      <c r="Q147" s="75"/>
    </row>
    <row r="148" spans="1:17" s="1" customFormat="1" ht="30">
      <c r="A148" s="74">
        <v>147</v>
      </c>
      <c r="B148" s="55">
        <v>26</v>
      </c>
      <c r="C148" s="55">
        <v>3</v>
      </c>
      <c r="D148" s="55" t="s">
        <v>662</v>
      </c>
      <c r="E148" s="170">
        <v>148</v>
      </c>
      <c r="F148" s="56" t="s">
        <v>663</v>
      </c>
      <c r="G148" s="198" t="s">
        <v>572</v>
      </c>
      <c r="H148" s="199" t="s">
        <v>655</v>
      </c>
      <c r="I148" s="200" t="s">
        <v>664</v>
      </c>
      <c r="J148" s="198" t="s">
        <v>291</v>
      </c>
      <c r="K148" s="197" t="s">
        <v>1164</v>
      </c>
      <c r="L148" s="203">
        <v>3</v>
      </c>
      <c r="M148" s="201" t="s">
        <v>13165</v>
      </c>
      <c r="N148" s="202" t="s">
        <v>13166</v>
      </c>
      <c r="O148" s="203" t="s">
        <v>360</v>
      </c>
      <c r="P148" s="204" t="s">
        <v>729</v>
      </c>
      <c r="Q148" s="75"/>
    </row>
    <row r="149" spans="1:17" s="1" customFormat="1" ht="30">
      <c r="A149" s="76">
        <v>148</v>
      </c>
      <c r="B149" s="77">
        <v>26</v>
      </c>
      <c r="C149" s="77">
        <v>4</v>
      </c>
      <c r="D149" s="77" t="s">
        <v>666</v>
      </c>
      <c r="E149" s="170">
        <v>209</v>
      </c>
      <c r="F149" s="56" t="s">
        <v>667</v>
      </c>
      <c r="G149" s="198" t="s">
        <v>572</v>
      </c>
      <c r="H149" s="199" t="s">
        <v>655</v>
      </c>
      <c r="I149" s="200" t="s">
        <v>668</v>
      </c>
      <c r="J149" s="198" t="s">
        <v>296</v>
      </c>
      <c r="K149" s="197" t="s">
        <v>1164</v>
      </c>
      <c r="L149" s="203">
        <v>3</v>
      </c>
      <c r="M149" s="201" t="s">
        <v>13167</v>
      </c>
      <c r="N149" s="202" t="s">
        <v>13168</v>
      </c>
      <c r="O149" s="203" t="s">
        <v>360</v>
      </c>
      <c r="P149" s="204" t="s">
        <v>13169</v>
      </c>
      <c r="Q149" s="75"/>
    </row>
    <row r="150" spans="1:17" s="1" customFormat="1" ht="30">
      <c r="A150" s="74">
        <v>149</v>
      </c>
      <c r="B150" s="66">
        <v>27</v>
      </c>
      <c r="C150" s="66">
        <v>1</v>
      </c>
      <c r="D150" s="66" t="s">
        <v>670</v>
      </c>
      <c r="E150" s="172">
        <v>27</v>
      </c>
      <c r="F150" s="67" t="s">
        <v>671</v>
      </c>
      <c r="G150" s="68" t="s">
        <v>572</v>
      </c>
      <c r="H150" s="69" t="s">
        <v>672</v>
      </c>
      <c r="I150" s="70" t="s">
        <v>672</v>
      </c>
      <c r="J150" s="68" t="s">
        <v>279</v>
      </c>
      <c r="K150" s="66" t="s">
        <v>40</v>
      </c>
      <c r="L150" s="66">
        <v>3</v>
      </c>
      <c r="M150" s="71" t="s">
        <v>673</v>
      </c>
      <c r="N150" s="72" t="s">
        <v>122</v>
      </c>
      <c r="O150" s="114" t="s">
        <v>78</v>
      </c>
      <c r="P150" s="115" t="s">
        <v>100</v>
      </c>
      <c r="Q150" s="73"/>
    </row>
    <row r="151" spans="1:17" s="1" customFormat="1" ht="30">
      <c r="A151" s="76">
        <v>150</v>
      </c>
      <c r="B151" s="55">
        <v>27</v>
      </c>
      <c r="C151" s="55">
        <v>2</v>
      </c>
      <c r="D151" s="55" t="s">
        <v>674</v>
      </c>
      <c r="E151" s="170">
        <v>88</v>
      </c>
      <c r="F151" s="56" t="s">
        <v>675</v>
      </c>
      <c r="G151" s="57" t="s">
        <v>572</v>
      </c>
      <c r="H151" s="58" t="s">
        <v>672</v>
      </c>
      <c r="I151" s="59" t="s">
        <v>676</v>
      </c>
      <c r="J151" s="57" t="s">
        <v>284</v>
      </c>
      <c r="K151" s="55" t="s">
        <v>40</v>
      </c>
      <c r="L151" s="55">
        <v>3</v>
      </c>
      <c r="M151" s="60" t="s">
        <v>677</v>
      </c>
      <c r="N151" s="61" t="s">
        <v>13170</v>
      </c>
      <c r="O151" s="110" t="s">
        <v>509</v>
      </c>
      <c r="P151" s="113" t="s">
        <v>596</v>
      </c>
      <c r="Q151" s="75"/>
    </row>
    <row r="152" spans="1:17" s="1" customFormat="1" ht="30">
      <c r="A152" s="74">
        <v>151</v>
      </c>
      <c r="B152" s="55">
        <v>27</v>
      </c>
      <c r="C152" s="55">
        <v>3</v>
      </c>
      <c r="D152" s="55" t="s">
        <v>678</v>
      </c>
      <c r="E152" s="170">
        <v>149</v>
      </c>
      <c r="F152" s="56" t="s">
        <v>679</v>
      </c>
      <c r="G152" s="57" t="s">
        <v>572</v>
      </c>
      <c r="H152" s="58" t="s">
        <v>672</v>
      </c>
      <c r="I152" s="59" t="s">
        <v>680</v>
      </c>
      <c r="J152" s="57" t="s">
        <v>291</v>
      </c>
      <c r="K152" s="55" t="s">
        <v>40</v>
      </c>
      <c r="L152" s="55">
        <v>3</v>
      </c>
      <c r="M152" s="60" t="s">
        <v>681</v>
      </c>
      <c r="N152" s="61" t="s">
        <v>123</v>
      </c>
      <c r="O152" s="110" t="s">
        <v>509</v>
      </c>
      <c r="P152" s="113" t="s">
        <v>596</v>
      </c>
      <c r="Q152" s="75"/>
    </row>
    <row r="153" spans="1:17" s="1" customFormat="1" ht="30">
      <c r="A153" s="76">
        <v>152</v>
      </c>
      <c r="B153" s="77">
        <v>27</v>
      </c>
      <c r="C153" s="77">
        <v>4</v>
      </c>
      <c r="D153" s="77" t="s">
        <v>682</v>
      </c>
      <c r="E153" s="173">
        <v>210</v>
      </c>
      <c r="F153" s="78" t="s">
        <v>683</v>
      </c>
      <c r="G153" s="79" t="s">
        <v>572</v>
      </c>
      <c r="H153" s="80" t="s">
        <v>672</v>
      </c>
      <c r="I153" s="81" t="s">
        <v>684</v>
      </c>
      <c r="J153" s="79" t="s">
        <v>296</v>
      </c>
      <c r="K153" s="77" t="s">
        <v>40</v>
      </c>
      <c r="L153" s="77">
        <v>3</v>
      </c>
      <c r="M153" s="82" t="s">
        <v>685</v>
      </c>
      <c r="N153" s="83" t="s">
        <v>124</v>
      </c>
      <c r="O153" s="110" t="s">
        <v>509</v>
      </c>
      <c r="P153" s="112" t="s">
        <v>103</v>
      </c>
      <c r="Q153" s="84"/>
    </row>
    <row r="154" spans="1:17" s="1" customFormat="1" ht="30">
      <c r="A154" s="74">
        <v>153</v>
      </c>
      <c r="B154" s="66">
        <v>28</v>
      </c>
      <c r="C154" s="66">
        <v>1</v>
      </c>
      <c r="D154" s="66" t="s">
        <v>686</v>
      </c>
      <c r="E154" s="172">
        <v>28</v>
      </c>
      <c r="F154" s="67" t="s">
        <v>687</v>
      </c>
      <c r="G154" s="68" t="s">
        <v>572</v>
      </c>
      <c r="H154" s="69" t="s">
        <v>688</v>
      </c>
      <c r="I154" s="70" t="s">
        <v>688</v>
      </c>
      <c r="J154" s="68" t="s">
        <v>279</v>
      </c>
      <c r="K154" s="66" t="s">
        <v>16</v>
      </c>
      <c r="L154" s="66">
        <v>1</v>
      </c>
      <c r="M154" s="71" t="s">
        <v>689</v>
      </c>
      <c r="N154" s="72" t="s">
        <v>125</v>
      </c>
      <c r="O154" s="114" t="s">
        <v>75</v>
      </c>
      <c r="P154" s="115" t="s">
        <v>126</v>
      </c>
      <c r="Q154" s="73"/>
    </row>
    <row r="155" spans="1:17" s="1" customFormat="1" ht="30">
      <c r="A155" s="76">
        <v>154</v>
      </c>
      <c r="B155" s="55">
        <v>28</v>
      </c>
      <c r="C155" s="55">
        <v>2</v>
      </c>
      <c r="D155" s="55" t="s">
        <v>690</v>
      </c>
      <c r="E155" s="170">
        <v>89</v>
      </c>
      <c r="F155" s="56" t="s">
        <v>691</v>
      </c>
      <c r="G155" s="57" t="s">
        <v>572</v>
      </c>
      <c r="H155" s="58" t="s">
        <v>688</v>
      </c>
      <c r="I155" s="59" t="s">
        <v>692</v>
      </c>
      <c r="J155" s="57" t="s">
        <v>284</v>
      </c>
      <c r="K155" s="55" t="s">
        <v>16</v>
      </c>
      <c r="L155" s="55">
        <v>1</v>
      </c>
      <c r="M155" s="60" t="s">
        <v>693</v>
      </c>
      <c r="N155" s="61" t="s">
        <v>127</v>
      </c>
      <c r="O155" s="110" t="s">
        <v>500</v>
      </c>
      <c r="P155" s="113" t="s">
        <v>694</v>
      </c>
      <c r="Q155" s="75"/>
    </row>
    <row r="156" spans="1:17" s="1" customFormat="1" ht="30">
      <c r="A156" s="74">
        <v>155</v>
      </c>
      <c r="B156" s="55">
        <v>28</v>
      </c>
      <c r="C156" s="55">
        <v>3</v>
      </c>
      <c r="D156" s="55" t="s">
        <v>695</v>
      </c>
      <c r="E156" s="170">
        <v>150</v>
      </c>
      <c r="F156" s="56" t="s">
        <v>696</v>
      </c>
      <c r="G156" s="57" t="s">
        <v>572</v>
      </c>
      <c r="H156" s="58" t="s">
        <v>688</v>
      </c>
      <c r="I156" s="59" t="s">
        <v>697</v>
      </c>
      <c r="J156" s="57" t="s">
        <v>291</v>
      </c>
      <c r="K156" s="55" t="s">
        <v>16</v>
      </c>
      <c r="L156" s="55">
        <v>1</v>
      </c>
      <c r="M156" s="60" t="s">
        <v>698</v>
      </c>
      <c r="N156" s="61" t="s">
        <v>128</v>
      </c>
      <c r="O156" s="110" t="s">
        <v>500</v>
      </c>
      <c r="P156" s="113" t="s">
        <v>694</v>
      </c>
      <c r="Q156" s="75"/>
    </row>
    <row r="157" spans="1:17" s="1" customFormat="1" ht="30">
      <c r="A157" s="76">
        <v>156</v>
      </c>
      <c r="B157" s="77">
        <v>28</v>
      </c>
      <c r="C157" s="77">
        <v>4</v>
      </c>
      <c r="D157" s="77" t="s">
        <v>699</v>
      </c>
      <c r="E157" s="173">
        <v>211</v>
      </c>
      <c r="F157" s="78" t="s">
        <v>700</v>
      </c>
      <c r="G157" s="79" t="s">
        <v>572</v>
      </c>
      <c r="H157" s="80" t="s">
        <v>688</v>
      </c>
      <c r="I157" s="81" t="s">
        <v>701</v>
      </c>
      <c r="J157" s="79" t="s">
        <v>296</v>
      </c>
      <c r="K157" s="77" t="s">
        <v>16</v>
      </c>
      <c r="L157" s="77">
        <v>1</v>
      </c>
      <c r="M157" s="82" t="s">
        <v>702</v>
      </c>
      <c r="N157" s="83"/>
      <c r="O157" s="110" t="s">
        <v>500</v>
      </c>
      <c r="P157" s="112" t="s">
        <v>129</v>
      </c>
      <c r="Q157" s="84"/>
    </row>
    <row r="158" spans="1:17" s="1" customFormat="1" ht="30">
      <c r="A158" s="74">
        <v>157</v>
      </c>
      <c r="B158" s="66">
        <v>29</v>
      </c>
      <c r="C158" s="66">
        <v>1</v>
      </c>
      <c r="D158" s="66" t="s">
        <v>703</v>
      </c>
      <c r="E158" s="172">
        <v>29</v>
      </c>
      <c r="F158" s="67" t="s">
        <v>704</v>
      </c>
      <c r="G158" s="68" t="s">
        <v>705</v>
      </c>
      <c r="H158" s="69" t="s">
        <v>706</v>
      </c>
      <c r="I158" s="70" t="s">
        <v>706</v>
      </c>
      <c r="J158" s="68" t="s">
        <v>279</v>
      </c>
      <c r="K158" s="66" t="s">
        <v>16</v>
      </c>
      <c r="L158" s="66">
        <v>1</v>
      </c>
      <c r="M158" s="71" t="s">
        <v>707</v>
      </c>
      <c r="N158" s="72" t="s">
        <v>130</v>
      </c>
      <c r="O158" s="114" t="s">
        <v>75</v>
      </c>
      <c r="P158" s="115" t="s">
        <v>131</v>
      </c>
      <c r="Q158" s="73"/>
    </row>
    <row r="159" spans="1:17" s="1" customFormat="1" ht="30">
      <c r="A159" s="76">
        <v>158</v>
      </c>
      <c r="B159" s="55">
        <v>29</v>
      </c>
      <c r="C159" s="55">
        <v>2</v>
      </c>
      <c r="D159" s="55" t="s">
        <v>708</v>
      </c>
      <c r="E159" s="170">
        <v>90</v>
      </c>
      <c r="F159" s="56" t="s">
        <v>709</v>
      </c>
      <c r="G159" s="57" t="s">
        <v>705</v>
      </c>
      <c r="H159" s="58" t="s">
        <v>706</v>
      </c>
      <c r="I159" s="59" t="s">
        <v>710</v>
      </c>
      <c r="J159" s="57" t="s">
        <v>284</v>
      </c>
      <c r="K159" s="55" t="s">
        <v>16</v>
      </c>
      <c r="L159" s="55">
        <v>1</v>
      </c>
      <c r="M159" s="60" t="s">
        <v>711</v>
      </c>
      <c r="N159" s="61" t="s">
        <v>132</v>
      </c>
      <c r="O159" s="110" t="s">
        <v>500</v>
      </c>
      <c r="P159" s="113" t="s">
        <v>712</v>
      </c>
      <c r="Q159" s="75"/>
    </row>
    <row r="160" spans="1:17" s="1" customFormat="1" ht="30">
      <c r="A160" s="74">
        <v>159</v>
      </c>
      <c r="B160" s="55">
        <v>29</v>
      </c>
      <c r="C160" s="55">
        <v>3</v>
      </c>
      <c r="D160" s="55" t="s">
        <v>713</v>
      </c>
      <c r="E160" s="170">
        <v>151</v>
      </c>
      <c r="F160" s="56" t="s">
        <v>714</v>
      </c>
      <c r="G160" s="57" t="s">
        <v>705</v>
      </c>
      <c r="H160" s="58" t="s">
        <v>706</v>
      </c>
      <c r="I160" s="59" t="s">
        <v>715</v>
      </c>
      <c r="J160" s="57" t="s">
        <v>291</v>
      </c>
      <c r="K160" s="55" t="s">
        <v>16</v>
      </c>
      <c r="L160" s="55">
        <v>1</v>
      </c>
      <c r="M160" s="60" t="s">
        <v>716</v>
      </c>
      <c r="N160" s="61" t="s">
        <v>13212</v>
      </c>
      <c r="O160" s="110" t="s">
        <v>500</v>
      </c>
      <c r="P160" s="113" t="s">
        <v>712</v>
      </c>
      <c r="Q160" s="75"/>
    </row>
    <row r="161" spans="1:17" s="1" customFormat="1" ht="30">
      <c r="A161" s="76">
        <v>160</v>
      </c>
      <c r="B161" s="77">
        <v>29</v>
      </c>
      <c r="C161" s="77">
        <v>4</v>
      </c>
      <c r="D161" s="77" t="s">
        <v>717</v>
      </c>
      <c r="E161" s="173">
        <v>212</v>
      </c>
      <c r="F161" s="78" t="s">
        <v>718</v>
      </c>
      <c r="G161" s="79" t="s">
        <v>705</v>
      </c>
      <c r="H161" s="80" t="s">
        <v>706</v>
      </c>
      <c r="I161" s="81" t="s">
        <v>719</v>
      </c>
      <c r="J161" s="79" t="s">
        <v>296</v>
      </c>
      <c r="K161" s="77" t="s">
        <v>16</v>
      </c>
      <c r="L161" s="77">
        <v>1</v>
      </c>
      <c r="M161" s="82" t="s">
        <v>720</v>
      </c>
      <c r="N161" s="83" t="s">
        <v>133</v>
      </c>
      <c r="O161" s="110" t="s">
        <v>500</v>
      </c>
      <c r="P161" s="112" t="s">
        <v>134</v>
      </c>
      <c r="Q161" s="84"/>
    </row>
    <row r="162" spans="1:17" s="1" customFormat="1" ht="30">
      <c r="A162" s="74">
        <v>161</v>
      </c>
      <c r="B162" s="66">
        <v>30</v>
      </c>
      <c r="C162" s="66">
        <v>1</v>
      </c>
      <c r="D162" s="66" t="s">
        <v>721</v>
      </c>
      <c r="E162" s="172">
        <v>30</v>
      </c>
      <c r="F162" s="67" t="s">
        <v>722</v>
      </c>
      <c r="G162" s="68" t="s">
        <v>705</v>
      </c>
      <c r="H162" s="69" t="s">
        <v>723</v>
      </c>
      <c r="I162" s="70" t="s">
        <v>723</v>
      </c>
      <c r="J162" s="68" t="s">
        <v>279</v>
      </c>
      <c r="K162" s="66" t="s">
        <v>40</v>
      </c>
      <c r="L162" s="66">
        <v>1</v>
      </c>
      <c r="M162" s="71" t="s">
        <v>724</v>
      </c>
      <c r="N162" s="72" t="s">
        <v>13119</v>
      </c>
      <c r="O162" s="114" t="s">
        <v>78</v>
      </c>
      <c r="P162" s="115" t="s">
        <v>135</v>
      </c>
      <c r="Q162" s="73"/>
    </row>
    <row r="163" spans="1:17" s="1" customFormat="1" ht="30">
      <c r="A163" s="76">
        <v>162</v>
      </c>
      <c r="B163" s="55">
        <v>30</v>
      </c>
      <c r="C163" s="55">
        <v>2</v>
      </c>
      <c r="D163" s="55" t="s">
        <v>725</v>
      </c>
      <c r="E163" s="170">
        <v>91</v>
      </c>
      <c r="F163" s="56" t="s">
        <v>726</v>
      </c>
      <c r="G163" s="57" t="s">
        <v>705</v>
      </c>
      <c r="H163" s="58" t="s">
        <v>723</v>
      </c>
      <c r="I163" s="59" t="s">
        <v>727</v>
      </c>
      <c r="J163" s="57" t="s">
        <v>284</v>
      </c>
      <c r="K163" s="55" t="s">
        <v>40</v>
      </c>
      <c r="L163" s="55">
        <v>1</v>
      </c>
      <c r="M163" s="60" t="s">
        <v>728</v>
      </c>
      <c r="N163" s="61" t="s">
        <v>13172</v>
      </c>
      <c r="O163" s="110" t="s">
        <v>509</v>
      </c>
      <c r="P163" s="113" t="s">
        <v>729</v>
      </c>
      <c r="Q163" s="75"/>
    </row>
    <row r="164" spans="1:17" s="1" customFormat="1" ht="30">
      <c r="A164" s="74">
        <v>163</v>
      </c>
      <c r="B164" s="55">
        <v>30</v>
      </c>
      <c r="C164" s="55">
        <v>3</v>
      </c>
      <c r="D164" s="55" t="s">
        <v>730</v>
      </c>
      <c r="E164" s="170">
        <v>152</v>
      </c>
      <c r="F164" s="56" t="s">
        <v>731</v>
      </c>
      <c r="G164" s="57" t="s">
        <v>705</v>
      </c>
      <c r="H164" s="58" t="s">
        <v>723</v>
      </c>
      <c r="I164" s="59" t="s">
        <v>732</v>
      </c>
      <c r="J164" s="57" t="s">
        <v>291</v>
      </c>
      <c r="K164" s="55" t="s">
        <v>40</v>
      </c>
      <c r="L164" s="55">
        <v>1</v>
      </c>
      <c r="M164" s="60" t="s">
        <v>733</v>
      </c>
      <c r="N164" s="61" t="s">
        <v>13213</v>
      </c>
      <c r="O164" s="110" t="s">
        <v>509</v>
      </c>
      <c r="P164" s="113" t="s">
        <v>729</v>
      </c>
      <c r="Q164" s="75"/>
    </row>
    <row r="165" spans="1:17" s="1" customFormat="1" ht="30">
      <c r="A165" s="76">
        <v>164</v>
      </c>
      <c r="B165" s="77">
        <v>30</v>
      </c>
      <c r="C165" s="77">
        <v>4</v>
      </c>
      <c r="D165" s="77" t="s">
        <v>734</v>
      </c>
      <c r="E165" s="173">
        <v>213</v>
      </c>
      <c r="F165" s="78" t="s">
        <v>735</v>
      </c>
      <c r="G165" s="79" t="s">
        <v>705</v>
      </c>
      <c r="H165" s="80" t="s">
        <v>723</v>
      </c>
      <c r="I165" s="81" t="s">
        <v>736</v>
      </c>
      <c r="J165" s="79" t="s">
        <v>296</v>
      </c>
      <c r="K165" s="77" t="s">
        <v>40</v>
      </c>
      <c r="L165" s="77">
        <v>1</v>
      </c>
      <c r="M165" s="82" t="s">
        <v>737</v>
      </c>
      <c r="N165" s="83" t="s">
        <v>136</v>
      </c>
      <c r="O165" s="110" t="s">
        <v>509</v>
      </c>
      <c r="P165" s="112" t="s">
        <v>137</v>
      </c>
      <c r="Q165" s="84"/>
    </row>
    <row r="166" spans="1:17" s="1" customFormat="1" ht="33">
      <c r="A166" s="74">
        <v>165</v>
      </c>
      <c r="B166" s="66">
        <v>31</v>
      </c>
      <c r="C166" s="66">
        <v>1</v>
      </c>
      <c r="D166" s="66" t="s">
        <v>738</v>
      </c>
      <c r="E166" s="172">
        <v>31</v>
      </c>
      <c r="F166" s="67" t="s">
        <v>739</v>
      </c>
      <c r="G166" s="68" t="s">
        <v>705</v>
      </c>
      <c r="H166" s="69" t="s">
        <v>740</v>
      </c>
      <c r="I166" s="70" t="s">
        <v>740</v>
      </c>
      <c r="J166" s="68" t="s">
        <v>279</v>
      </c>
      <c r="K166" s="66" t="s">
        <v>16</v>
      </c>
      <c r="L166" s="66">
        <v>2</v>
      </c>
      <c r="M166" s="71" t="s">
        <v>741</v>
      </c>
      <c r="N166" s="72" t="s">
        <v>13121</v>
      </c>
      <c r="O166" s="114" t="s">
        <v>75</v>
      </c>
      <c r="P166" s="115" t="s">
        <v>131</v>
      </c>
      <c r="Q166" s="73"/>
    </row>
    <row r="167" spans="1:17" s="1" customFormat="1" ht="30">
      <c r="A167" s="76">
        <v>166</v>
      </c>
      <c r="B167" s="55">
        <v>31</v>
      </c>
      <c r="C167" s="55">
        <v>2</v>
      </c>
      <c r="D167" s="55" t="s">
        <v>742</v>
      </c>
      <c r="E167" s="170">
        <v>92</v>
      </c>
      <c r="F167" s="56" t="s">
        <v>743</v>
      </c>
      <c r="G167" s="57" t="s">
        <v>705</v>
      </c>
      <c r="H167" s="58" t="s">
        <v>740</v>
      </c>
      <c r="I167" s="59" t="s">
        <v>744</v>
      </c>
      <c r="J167" s="57" t="s">
        <v>284</v>
      </c>
      <c r="K167" s="55" t="s">
        <v>16</v>
      </c>
      <c r="L167" s="55">
        <v>2</v>
      </c>
      <c r="M167" s="60" t="s">
        <v>745</v>
      </c>
      <c r="N167" s="61" t="s">
        <v>138</v>
      </c>
      <c r="O167" s="110" t="s">
        <v>500</v>
      </c>
      <c r="P167" s="113" t="s">
        <v>712</v>
      </c>
      <c r="Q167" s="75"/>
    </row>
    <row r="168" spans="1:17" s="1" customFormat="1" ht="30">
      <c r="A168" s="74">
        <v>167</v>
      </c>
      <c r="B168" s="55">
        <v>31</v>
      </c>
      <c r="C168" s="55">
        <v>3</v>
      </c>
      <c r="D168" s="55" t="s">
        <v>746</v>
      </c>
      <c r="E168" s="170">
        <v>153</v>
      </c>
      <c r="F168" s="56" t="s">
        <v>747</v>
      </c>
      <c r="G168" s="57" t="s">
        <v>705</v>
      </c>
      <c r="H168" s="58" t="s">
        <v>740</v>
      </c>
      <c r="I168" s="59" t="s">
        <v>748</v>
      </c>
      <c r="J168" s="57" t="s">
        <v>291</v>
      </c>
      <c r="K168" s="55" t="s">
        <v>16</v>
      </c>
      <c r="L168" s="55">
        <v>2</v>
      </c>
      <c r="M168" s="60" t="s">
        <v>749</v>
      </c>
      <c r="N168" s="61" t="s">
        <v>139</v>
      </c>
      <c r="O168" s="110" t="s">
        <v>500</v>
      </c>
      <c r="P168" s="113" t="s">
        <v>712</v>
      </c>
      <c r="Q168" s="75"/>
    </row>
    <row r="169" spans="1:17" s="1" customFormat="1" ht="30">
      <c r="A169" s="76">
        <v>168</v>
      </c>
      <c r="B169" s="77">
        <v>31</v>
      </c>
      <c r="C169" s="77">
        <v>4</v>
      </c>
      <c r="D169" s="77" t="s">
        <v>750</v>
      </c>
      <c r="E169" s="173">
        <v>214</v>
      </c>
      <c r="F169" s="78" t="s">
        <v>751</v>
      </c>
      <c r="G169" s="79" t="s">
        <v>705</v>
      </c>
      <c r="H169" s="80" t="s">
        <v>740</v>
      </c>
      <c r="I169" s="81" t="s">
        <v>752</v>
      </c>
      <c r="J169" s="79" t="s">
        <v>296</v>
      </c>
      <c r="K169" s="77" t="s">
        <v>16</v>
      </c>
      <c r="L169" s="77">
        <v>2</v>
      </c>
      <c r="M169" s="82" t="s">
        <v>753</v>
      </c>
      <c r="N169" s="83" t="s">
        <v>140</v>
      </c>
      <c r="O169" s="110" t="s">
        <v>500</v>
      </c>
      <c r="P169" s="112" t="s">
        <v>134</v>
      </c>
      <c r="Q169" s="84"/>
    </row>
    <row r="170" spans="1:17" s="1" customFormat="1" ht="30">
      <c r="A170" s="74">
        <v>169</v>
      </c>
      <c r="B170" s="66">
        <v>31</v>
      </c>
      <c r="C170" s="66">
        <v>1</v>
      </c>
      <c r="D170" s="66" t="s">
        <v>738</v>
      </c>
      <c r="E170" s="172">
        <v>31</v>
      </c>
      <c r="F170" s="67" t="s">
        <v>739</v>
      </c>
      <c r="G170" s="68" t="s">
        <v>705</v>
      </c>
      <c r="H170" s="69" t="s">
        <v>740</v>
      </c>
      <c r="I170" s="70" t="s">
        <v>740</v>
      </c>
      <c r="J170" s="68" t="s">
        <v>279</v>
      </c>
      <c r="K170" s="66" t="s">
        <v>40</v>
      </c>
      <c r="L170" s="66">
        <v>2</v>
      </c>
      <c r="M170" s="71" t="s">
        <v>754</v>
      </c>
      <c r="N170" s="72" t="s">
        <v>141</v>
      </c>
      <c r="O170" s="114" t="s">
        <v>78</v>
      </c>
      <c r="P170" s="115" t="s">
        <v>135</v>
      </c>
      <c r="Q170" s="73"/>
    </row>
    <row r="171" spans="1:17" s="1" customFormat="1" ht="30">
      <c r="A171" s="76">
        <v>170</v>
      </c>
      <c r="B171" s="55">
        <v>31</v>
      </c>
      <c r="C171" s="55">
        <v>2</v>
      </c>
      <c r="D171" s="55" t="s">
        <v>742</v>
      </c>
      <c r="E171" s="170">
        <v>92</v>
      </c>
      <c r="F171" s="56" t="s">
        <v>743</v>
      </c>
      <c r="G171" s="57" t="s">
        <v>705</v>
      </c>
      <c r="H171" s="58" t="s">
        <v>740</v>
      </c>
      <c r="I171" s="59" t="s">
        <v>744</v>
      </c>
      <c r="J171" s="57" t="s">
        <v>284</v>
      </c>
      <c r="K171" s="55" t="s">
        <v>40</v>
      </c>
      <c r="L171" s="55">
        <v>2</v>
      </c>
      <c r="M171" s="60" t="s">
        <v>755</v>
      </c>
      <c r="N171" s="61" t="s">
        <v>13173</v>
      </c>
      <c r="O171" s="110" t="s">
        <v>509</v>
      </c>
      <c r="P171" s="113" t="s">
        <v>729</v>
      </c>
      <c r="Q171" s="75"/>
    </row>
    <row r="172" spans="1:17" s="1" customFormat="1" ht="30">
      <c r="A172" s="74">
        <v>171</v>
      </c>
      <c r="B172" s="55">
        <v>31</v>
      </c>
      <c r="C172" s="55">
        <v>3</v>
      </c>
      <c r="D172" s="55" t="s">
        <v>746</v>
      </c>
      <c r="E172" s="170">
        <v>153</v>
      </c>
      <c r="F172" s="56" t="s">
        <v>747</v>
      </c>
      <c r="G172" s="57" t="s">
        <v>705</v>
      </c>
      <c r="H172" s="58" t="s">
        <v>740</v>
      </c>
      <c r="I172" s="59" t="s">
        <v>748</v>
      </c>
      <c r="J172" s="57" t="s">
        <v>291</v>
      </c>
      <c r="K172" s="55" t="s">
        <v>40</v>
      </c>
      <c r="L172" s="55">
        <v>2</v>
      </c>
      <c r="M172" s="60" t="s">
        <v>756</v>
      </c>
      <c r="N172" s="61" t="s">
        <v>142</v>
      </c>
      <c r="O172" s="110" t="s">
        <v>509</v>
      </c>
      <c r="P172" s="113" t="s">
        <v>729</v>
      </c>
      <c r="Q172" s="75"/>
    </row>
    <row r="173" spans="1:17" s="1" customFormat="1" ht="30">
      <c r="A173" s="76">
        <v>172</v>
      </c>
      <c r="B173" s="77">
        <v>31</v>
      </c>
      <c r="C173" s="77">
        <v>4</v>
      </c>
      <c r="D173" s="77" t="s">
        <v>750</v>
      </c>
      <c r="E173" s="173">
        <v>214</v>
      </c>
      <c r="F173" s="78" t="s">
        <v>751</v>
      </c>
      <c r="G173" s="79" t="s">
        <v>705</v>
      </c>
      <c r="H173" s="80" t="s">
        <v>740</v>
      </c>
      <c r="I173" s="81" t="s">
        <v>752</v>
      </c>
      <c r="J173" s="79" t="s">
        <v>296</v>
      </c>
      <c r="K173" s="77" t="s">
        <v>40</v>
      </c>
      <c r="L173" s="77">
        <v>2</v>
      </c>
      <c r="M173" s="82" t="s">
        <v>757</v>
      </c>
      <c r="N173" s="83" t="s">
        <v>143</v>
      </c>
      <c r="O173" s="110" t="s">
        <v>509</v>
      </c>
      <c r="P173" s="112" t="s">
        <v>137</v>
      </c>
      <c r="Q173" s="84"/>
    </row>
    <row r="174" spans="1:17" s="1" customFormat="1" ht="30">
      <c r="A174" s="74">
        <v>173</v>
      </c>
      <c r="B174" s="66">
        <v>32</v>
      </c>
      <c r="C174" s="66">
        <v>1</v>
      </c>
      <c r="D174" s="66" t="s">
        <v>758</v>
      </c>
      <c r="E174" s="172">
        <v>32</v>
      </c>
      <c r="F174" s="67" t="s">
        <v>759</v>
      </c>
      <c r="G174" s="68" t="s">
        <v>705</v>
      </c>
      <c r="H174" s="69" t="s">
        <v>705</v>
      </c>
      <c r="I174" s="70" t="s">
        <v>705</v>
      </c>
      <c r="J174" s="68" t="s">
        <v>279</v>
      </c>
      <c r="K174" s="66" t="s">
        <v>16</v>
      </c>
      <c r="L174" s="66">
        <v>2</v>
      </c>
      <c r="M174" s="71" t="s">
        <v>760</v>
      </c>
      <c r="N174" s="72" t="s">
        <v>144</v>
      </c>
      <c r="O174" s="114" t="s">
        <v>75</v>
      </c>
      <c r="P174" s="115" t="s">
        <v>131</v>
      </c>
      <c r="Q174" s="73"/>
    </row>
    <row r="175" spans="1:17" s="1" customFormat="1" ht="30">
      <c r="A175" s="76">
        <v>174</v>
      </c>
      <c r="B175" s="55">
        <v>32</v>
      </c>
      <c r="C175" s="55">
        <v>2</v>
      </c>
      <c r="D175" s="55" t="s">
        <v>761</v>
      </c>
      <c r="E175" s="170">
        <v>93</v>
      </c>
      <c r="F175" s="56" t="s">
        <v>762</v>
      </c>
      <c r="G175" s="57" t="s">
        <v>705</v>
      </c>
      <c r="H175" s="58" t="s">
        <v>705</v>
      </c>
      <c r="I175" s="59" t="s">
        <v>763</v>
      </c>
      <c r="J175" s="57" t="s">
        <v>284</v>
      </c>
      <c r="K175" s="55" t="s">
        <v>16</v>
      </c>
      <c r="L175" s="55">
        <v>2</v>
      </c>
      <c r="M175" s="60" t="s">
        <v>764</v>
      </c>
      <c r="N175" s="61" t="s">
        <v>145</v>
      </c>
      <c r="O175" s="110" t="s">
        <v>500</v>
      </c>
      <c r="P175" s="113" t="s">
        <v>712</v>
      </c>
      <c r="Q175" s="75"/>
    </row>
    <row r="176" spans="1:17" s="1" customFormat="1" ht="30">
      <c r="A176" s="74">
        <v>175</v>
      </c>
      <c r="B176" s="55">
        <v>32</v>
      </c>
      <c r="C176" s="55">
        <v>3</v>
      </c>
      <c r="D176" s="55" t="s">
        <v>765</v>
      </c>
      <c r="E176" s="170">
        <v>154</v>
      </c>
      <c r="F176" s="56" t="s">
        <v>766</v>
      </c>
      <c r="G176" s="57" t="s">
        <v>705</v>
      </c>
      <c r="H176" s="58" t="s">
        <v>705</v>
      </c>
      <c r="I176" s="59" t="s">
        <v>767</v>
      </c>
      <c r="J176" s="57" t="s">
        <v>291</v>
      </c>
      <c r="K176" s="55" t="s">
        <v>16</v>
      </c>
      <c r="L176" s="55">
        <v>2</v>
      </c>
      <c r="M176" s="60" t="s">
        <v>768</v>
      </c>
      <c r="N176" s="61" t="s">
        <v>13214</v>
      </c>
      <c r="O176" s="110" t="s">
        <v>500</v>
      </c>
      <c r="P176" s="113" t="s">
        <v>712</v>
      </c>
      <c r="Q176" s="75"/>
    </row>
    <row r="177" spans="1:17" s="1" customFormat="1" ht="30">
      <c r="A177" s="76">
        <v>176</v>
      </c>
      <c r="B177" s="77">
        <v>32</v>
      </c>
      <c r="C177" s="77">
        <v>4</v>
      </c>
      <c r="D177" s="77" t="s">
        <v>769</v>
      </c>
      <c r="E177" s="173">
        <v>215</v>
      </c>
      <c r="F177" s="78" t="s">
        <v>770</v>
      </c>
      <c r="G177" s="79" t="s">
        <v>705</v>
      </c>
      <c r="H177" s="80" t="s">
        <v>705</v>
      </c>
      <c r="I177" s="81" t="s">
        <v>771</v>
      </c>
      <c r="J177" s="79" t="s">
        <v>296</v>
      </c>
      <c r="K177" s="77" t="s">
        <v>16</v>
      </c>
      <c r="L177" s="77">
        <v>2</v>
      </c>
      <c r="M177" s="82" t="s">
        <v>772</v>
      </c>
      <c r="N177" s="83" t="s">
        <v>146</v>
      </c>
      <c r="O177" s="110" t="s">
        <v>500</v>
      </c>
      <c r="P177" s="112" t="s">
        <v>134</v>
      </c>
      <c r="Q177" s="84"/>
    </row>
    <row r="178" spans="1:17" s="1" customFormat="1" ht="30">
      <c r="A178" s="74">
        <v>177</v>
      </c>
      <c r="B178" s="66">
        <v>32</v>
      </c>
      <c r="C178" s="66">
        <v>1</v>
      </c>
      <c r="D178" s="66" t="s">
        <v>758</v>
      </c>
      <c r="E178" s="172">
        <v>32</v>
      </c>
      <c r="F178" s="67" t="s">
        <v>759</v>
      </c>
      <c r="G178" s="68" t="s">
        <v>705</v>
      </c>
      <c r="H178" s="69" t="s">
        <v>705</v>
      </c>
      <c r="I178" s="70" t="s">
        <v>705</v>
      </c>
      <c r="J178" s="68" t="s">
        <v>279</v>
      </c>
      <c r="K178" s="66" t="s">
        <v>40</v>
      </c>
      <c r="L178" s="66">
        <v>2</v>
      </c>
      <c r="M178" s="71" t="s">
        <v>773</v>
      </c>
      <c r="N178" s="72" t="s">
        <v>147</v>
      </c>
      <c r="O178" s="114" t="s">
        <v>78</v>
      </c>
      <c r="P178" s="115" t="s">
        <v>135</v>
      </c>
      <c r="Q178" s="73"/>
    </row>
    <row r="179" spans="1:17" s="1" customFormat="1" ht="30">
      <c r="A179" s="76">
        <v>178</v>
      </c>
      <c r="B179" s="55">
        <v>32</v>
      </c>
      <c r="C179" s="55">
        <v>2</v>
      </c>
      <c r="D179" s="55" t="s">
        <v>761</v>
      </c>
      <c r="E179" s="170">
        <v>93</v>
      </c>
      <c r="F179" s="56" t="s">
        <v>762</v>
      </c>
      <c r="G179" s="57" t="s">
        <v>705</v>
      </c>
      <c r="H179" s="58" t="s">
        <v>705</v>
      </c>
      <c r="I179" s="59" t="s">
        <v>763</v>
      </c>
      <c r="J179" s="57" t="s">
        <v>284</v>
      </c>
      <c r="K179" s="55" t="s">
        <v>40</v>
      </c>
      <c r="L179" s="55">
        <v>2</v>
      </c>
      <c r="M179" s="60" t="s">
        <v>774</v>
      </c>
      <c r="N179" s="61" t="s">
        <v>148</v>
      </c>
      <c r="O179" s="110" t="s">
        <v>509</v>
      </c>
      <c r="P179" s="113" t="s">
        <v>729</v>
      </c>
      <c r="Q179" s="75"/>
    </row>
    <row r="180" spans="1:17" s="1" customFormat="1" ht="30">
      <c r="A180" s="74">
        <v>179</v>
      </c>
      <c r="B180" s="55">
        <v>32</v>
      </c>
      <c r="C180" s="55">
        <v>3</v>
      </c>
      <c r="D180" s="55" t="s">
        <v>765</v>
      </c>
      <c r="E180" s="170">
        <v>154</v>
      </c>
      <c r="F180" s="56" t="s">
        <v>766</v>
      </c>
      <c r="G180" s="57" t="s">
        <v>705</v>
      </c>
      <c r="H180" s="58" t="s">
        <v>705</v>
      </c>
      <c r="I180" s="59" t="s">
        <v>767</v>
      </c>
      <c r="J180" s="57" t="s">
        <v>291</v>
      </c>
      <c r="K180" s="55" t="s">
        <v>40</v>
      </c>
      <c r="L180" s="55">
        <v>2</v>
      </c>
      <c r="M180" s="60" t="s">
        <v>775</v>
      </c>
      <c r="N180" s="61" t="s">
        <v>149</v>
      </c>
      <c r="O180" s="110" t="s">
        <v>509</v>
      </c>
      <c r="P180" s="113" t="s">
        <v>729</v>
      </c>
      <c r="Q180" s="75"/>
    </row>
    <row r="181" spans="1:17" s="1" customFormat="1" ht="30">
      <c r="A181" s="76">
        <v>180</v>
      </c>
      <c r="B181" s="77">
        <v>32</v>
      </c>
      <c r="C181" s="77">
        <v>4</v>
      </c>
      <c r="D181" s="77" t="s">
        <v>769</v>
      </c>
      <c r="E181" s="173">
        <v>215</v>
      </c>
      <c r="F181" s="78" t="s">
        <v>770</v>
      </c>
      <c r="G181" s="79" t="s">
        <v>705</v>
      </c>
      <c r="H181" s="80" t="s">
        <v>705</v>
      </c>
      <c r="I181" s="81" t="s">
        <v>771</v>
      </c>
      <c r="J181" s="79" t="s">
        <v>296</v>
      </c>
      <c r="K181" s="77" t="s">
        <v>40</v>
      </c>
      <c r="L181" s="77">
        <v>2</v>
      </c>
      <c r="M181" s="82" t="s">
        <v>776</v>
      </c>
      <c r="N181" s="83" t="s">
        <v>13241</v>
      </c>
      <c r="O181" s="110" t="s">
        <v>509</v>
      </c>
      <c r="P181" s="112" t="s">
        <v>137</v>
      </c>
      <c r="Q181" s="84"/>
    </row>
    <row r="182" spans="1:17" s="1" customFormat="1" ht="30">
      <c r="A182" s="74">
        <v>181</v>
      </c>
      <c r="B182" s="66">
        <v>33</v>
      </c>
      <c r="C182" s="66">
        <v>1</v>
      </c>
      <c r="D182" s="66" t="s">
        <v>777</v>
      </c>
      <c r="E182" s="172">
        <v>33</v>
      </c>
      <c r="F182" s="67" t="s">
        <v>778</v>
      </c>
      <c r="G182" s="68" t="s">
        <v>705</v>
      </c>
      <c r="H182" s="69" t="s">
        <v>779</v>
      </c>
      <c r="I182" s="70" t="s">
        <v>779</v>
      </c>
      <c r="J182" s="68" t="s">
        <v>279</v>
      </c>
      <c r="K182" s="66" t="s">
        <v>16</v>
      </c>
      <c r="L182" s="66">
        <v>4</v>
      </c>
      <c r="M182" s="71" t="s">
        <v>780</v>
      </c>
      <c r="N182" s="72" t="s">
        <v>13126</v>
      </c>
      <c r="O182" s="114" t="s">
        <v>37</v>
      </c>
      <c r="P182" s="115" t="s">
        <v>118</v>
      </c>
      <c r="Q182" s="73"/>
    </row>
    <row r="183" spans="1:17" s="1" customFormat="1" ht="30">
      <c r="A183" s="76">
        <v>182</v>
      </c>
      <c r="B183" s="55">
        <v>33</v>
      </c>
      <c r="C183" s="55">
        <v>2</v>
      </c>
      <c r="D183" s="55" t="s">
        <v>781</v>
      </c>
      <c r="E183" s="170">
        <v>94</v>
      </c>
      <c r="F183" s="56" t="s">
        <v>782</v>
      </c>
      <c r="G183" s="57" t="s">
        <v>705</v>
      </c>
      <c r="H183" s="58" t="s">
        <v>779</v>
      </c>
      <c r="I183" s="59" t="s">
        <v>783</v>
      </c>
      <c r="J183" s="57" t="s">
        <v>284</v>
      </c>
      <c r="K183" s="55" t="s">
        <v>16</v>
      </c>
      <c r="L183" s="55">
        <v>4</v>
      </c>
      <c r="M183" s="60" t="s">
        <v>784</v>
      </c>
      <c r="N183" s="61" t="s">
        <v>150</v>
      </c>
      <c r="O183" s="110" t="s">
        <v>360</v>
      </c>
      <c r="P183" s="113" t="s">
        <v>661</v>
      </c>
      <c r="Q183" s="75"/>
    </row>
    <row r="184" spans="1:17" s="1" customFormat="1" ht="30">
      <c r="A184" s="74">
        <v>183</v>
      </c>
      <c r="B184" s="55">
        <v>33</v>
      </c>
      <c r="C184" s="55">
        <v>3</v>
      </c>
      <c r="D184" s="55" t="s">
        <v>785</v>
      </c>
      <c r="E184" s="170">
        <v>155</v>
      </c>
      <c r="F184" s="56" t="s">
        <v>786</v>
      </c>
      <c r="G184" s="57" t="s">
        <v>705</v>
      </c>
      <c r="H184" s="58" t="s">
        <v>779</v>
      </c>
      <c r="I184" s="59" t="s">
        <v>787</v>
      </c>
      <c r="J184" s="57" t="s">
        <v>291</v>
      </c>
      <c r="K184" s="55" t="s">
        <v>16</v>
      </c>
      <c r="L184" s="55">
        <v>4</v>
      </c>
      <c r="M184" s="60" t="s">
        <v>788</v>
      </c>
      <c r="N184" s="61" t="s">
        <v>151</v>
      </c>
      <c r="O184" s="110" t="s">
        <v>360</v>
      </c>
      <c r="P184" s="113" t="s">
        <v>661</v>
      </c>
      <c r="Q184" s="75"/>
    </row>
    <row r="185" spans="1:17" s="1" customFormat="1" ht="30">
      <c r="A185" s="76">
        <v>184</v>
      </c>
      <c r="B185" s="77">
        <v>33</v>
      </c>
      <c r="C185" s="77">
        <v>4</v>
      </c>
      <c r="D185" s="77" t="s">
        <v>789</v>
      </c>
      <c r="E185" s="173">
        <v>216</v>
      </c>
      <c r="F185" s="78" t="s">
        <v>790</v>
      </c>
      <c r="G185" s="79" t="s">
        <v>705</v>
      </c>
      <c r="H185" s="80" t="s">
        <v>779</v>
      </c>
      <c r="I185" s="81" t="s">
        <v>791</v>
      </c>
      <c r="J185" s="79" t="s">
        <v>296</v>
      </c>
      <c r="K185" s="77" t="s">
        <v>16</v>
      </c>
      <c r="L185" s="77">
        <v>4</v>
      </c>
      <c r="M185" s="82" t="s">
        <v>792</v>
      </c>
      <c r="N185" s="83" t="s">
        <v>152</v>
      </c>
      <c r="O185" s="110" t="s">
        <v>360</v>
      </c>
      <c r="P185" s="112" t="s">
        <v>121</v>
      </c>
      <c r="Q185" s="84"/>
    </row>
    <row r="186" spans="1:17" s="1" customFormat="1" ht="30">
      <c r="A186" s="74">
        <v>185</v>
      </c>
      <c r="B186" s="66">
        <v>33</v>
      </c>
      <c r="C186" s="66">
        <v>1</v>
      </c>
      <c r="D186" s="66" t="s">
        <v>777</v>
      </c>
      <c r="E186" s="172">
        <v>33</v>
      </c>
      <c r="F186" s="67" t="s">
        <v>778</v>
      </c>
      <c r="G186" s="68" t="s">
        <v>705</v>
      </c>
      <c r="H186" s="69" t="s">
        <v>779</v>
      </c>
      <c r="I186" s="70" t="s">
        <v>779</v>
      </c>
      <c r="J186" s="68" t="s">
        <v>279</v>
      </c>
      <c r="K186" s="66" t="s">
        <v>40</v>
      </c>
      <c r="L186" s="66">
        <v>2</v>
      </c>
      <c r="M186" s="71" t="s">
        <v>793</v>
      </c>
      <c r="N186" s="72" t="s">
        <v>153</v>
      </c>
      <c r="O186" s="114" t="s">
        <v>41</v>
      </c>
      <c r="P186" s="115" t="s">
        <v>118</v>
      </c>
      <c r="Q186" s="73"/>
    </row>
    <row r="187" spans="1:17" s="1" customFormat="1" ht="30">
      <c r="A187" s="76">
        <v>186</v>
      </c>
      <c r="B187" s="55">
        <v>33</v>
      </c>
      <c r="C187" s="55">
        <v>2</v>
      </c>
      <c r="D187" s="55" t="s">
        <v>781</v>
      </c>
      <c r="E187" s="170">
        <v>94</v>
      </c>
      <c r="F187" s="56" t="s">
        <v>782</v>
      </c>
      <c r="G187" s="57" t="s">
        <v>705</v>
      </c>
      <c r="H187" s="58" t="s">
        <v>779</v>
      </c>
      <c r="I187" s="59" t="s">
        <v>783</v>
      </c>
      <c r="J187" s="57" t="s">
        <v>284</v>
      </c>
      <c r="K187" s="55" t="s">
        <v>40</v>
      </c>
      <c r="L187" s="55">
        <v>2</v>
      </c>
      <c r="M187" s="60" t="s">
        <v>794</v>
      </c>
      <c r="N187" s="61" t="s">
        <v>154</v>
      </c>
      <c r="O187" s="110" t="s">
        <v>369</v>
      </c>
      <c r="P187" s="113" t="s">
        <v>661</v>
      </c>
      <c r="Q187" s="75"/>
    </row>
    <row r="188" spans="1:17" s="1" customFormat="1" ht="30">
      <c r="A188" s="74">
        <v>187</v>
      </c>
      <c r="B188" s="55">
        <v>33</v>
      </c>
      <c r="C188" s="55">
        <v>3</v>
      </c>
      <c r="D188" s="55" t="s">
        <v>785</v>
      </c>
      <c r="E188" s="170">
        <v>155</v>
      </c>
      <c r="F188" s="56" t="s">
        <v>786</v>
      </c>
      <c r="G188" s="57" t="s">
        <v>705</v>
      </c>
      <c r="H188" s="58" t="s">
        <v>779</v>
      </c>
      <c r="I188" s="59" t="s">
        <v>787</v>
      </c>
      <c r="J188" s="57" t="s">
        <v>291</v>
      </c>
      <c r="K188" s="55" t="s">
        <v>40</v>
      </c>
      <c r="L188" s="55">
        <v>2</v>
      </c>
      <c r="M188" s="60" t="s">
        <v>795</v>
      </c>
      <c r="N188" s="61" t="s">
        <v>13215</v>
      </c>
      <c r="O188" s="110" t="s">
        <v>369</v>
      </c>
      <c r="P188" s="113" t="s">
        <v>661</v>
      </c>
      <c r="Q188" s="75"/>
    </row>
    <row r="189" spans="1:17" s="1" customFormat="1" ht="30">
      <c r="A189" s="76">
        <v>188</v>
      </c>
      <c r="B189" s="77">
        <v>33</v>
      </c>
      <c r="C189" s="77">
        <v>4</v>
      </c>
      <c r="D189" s="77" t="s">
        <v>789</v>
      </c>
      <c r="E189" s="173">
        <v>216</v>
      </c>
      <c r="F189" s="78" t="s">
        <v>790</v>
      </c>
      <c r="G189" s="79" t="s">
        <v>705</v>
      </c>
      <c r="H189" s="80" t="s">
        <v>779</v>
      </c>
      <c r="I189" s="81" t="s">
        <v>791</v>
      </c>
      <c r="J189" s="79" t="s">
        <v>296</v>
      </c>
      <c r="K189" s="77" t="s">
        <v>40</v>
      </c>
      <c r="L189" s="77">
        <v>2</v>
      </c>
      <c r="M189" s="82" t="s">
        <v>796</v>
      </c>
      <c r="N189" s="83" t="s">
        <v>155</v>
      </c>
      <c r="O189" s="110" t="s">
        <v>369</v>
      </c>
      <c r="P189" s="112" t="s">
        <v>121</v>
      </c>
      <c r="Q189" s="84"/>
    </row>
    <row r="190" spans="1:17" s="1" customFormat="1" ht="30">
      <c r="A190" s="74">
        <v>189</v>
      </c>
      <c r="B190" s="66">
        <v>34</v>
      </c>
      <c r="C190" s="66">
        <v>1</v>
      </c>
      <c r="D190" s="66" t="s">
        <v>797</v>
      </c>
      <c r="E190" s="172">
        <v>34</v>
      </c>
      <c r="F190" s="67" t="s">
        <v>798</v>
      </c>
      <c r="G190" s="68" t="s">
        <v>705</v>
      </c>
      <c r="H190" s="69" t="s">
        <v>799</v>
      </c>
      <c r="I190" s="70" t="s">
        <v>799</v>
      </c>
      <c r="J190" s="68" t="s">
        <v>279</v>
      </c>
      <c r="K190" s="66" t="s">
        <v>16</v>
      </c>
      <c r="L190" s="66">
        <v>3</v>
      </c>
      <c r="M190" s="71" t="s">
        <v>800</v>
      </c>
      <c r="N190" s="72" t="s">
        <v>156</v>
      </c>
      <c r="O190" s="114" t="s">
        <v>37</v>
      </c>
      <c r="P190" s="115" t="s">
        <v>118</v>
      </c>
      <c r="Q190" s="73"/>
    </row>
    <row r="191" spans="1:17" s="1" customFormat="1" ht="30">
      <c r="A191" s="76">
        <v>190</v>
      </c>
      <c r="B191" s="55">
        <v>34</v>
      </c>
      <c r="C191" s="55">
        <v>2</v>
      </c>
      <c r="D191" s="55" t="s">
        <v>801</v>
      </c>
      <c r="E191" s="170">
        <v>95</v>
      </c>
      <c r="F191" s="56" t="s">
        <v>802</v>
      </c>
      <c r="G191" s="57" t="s">
        <v>705</v>
      </c>
      <c r="H191" s="58" t="s">
        <v>799</v>
      </c>
      <c r="I191" s="59" t="s">
        <v>803</v>
      </c>
      <c r="J191" s="57" t="s">
        <v>284</v>
      </c>
      <c r="K191" s="55" t="s">
        <v>16</v>
      </c>
      <c r="L191" s="55">
        <v>3</v>
      </c>
      <c r="M191" s="60" t="s">
        <v>804</v>
      </c>
      <c r="N191" s="61" t="s">
        <v>157</v>
      </c>
      <c r="O191" s="110" t="s">
        <v>360</v>
      </c>
      <c r="P191" s="113" t="s">
        <v>661</v>
      </c>
      <c r="Q191" s="75"/>
    </row>
    <row r="192" spans="1:17" s="1" customFormat="1" ht="30">
      <c r="A192" s="74">
        <v>191</v>
      </c>
      <c r="B192" s="55">
        <v>34</v>
      </c>
      <c r="C192" s="55">
        <v>3</v>
      </c>
      <c r="D192" s="55" t="s">
        <v>805</v>
      </c>
      <c r="E192" s="170">
        <v>156</v>
      </c>
      <c r="F192" s="56" t="s">
        <v>806</v>
      </c>
      <c r="G192" s="57" t="s">
        <v>705</v>
      </c>
      <c r="H192" s="58" t="s">
        <v>799</v>
      </c>
      <c r="I192" s="59" t="s">
        <v>807</v>
      </c>
      <c r="J192" s="57" t="s">
        <v>291</v>
      </c>
      <c r="K192" s="55" t="s">
        <v>16</v>
      </c>
      <c r="L192" s="55">
        <v>3</v>
      </c>
      <c r="M192" s="60" t="s">
        <v>808</v>
      </c>
      <c r="N192" s="61" t="s">
        <v>13216</v>
      </c>
      <c r="O192" s="110" t="s">
        <v>360</v>
      </c>
      <c r="P192" s="113" t="s">
        <v>661</v>
      </c>
      <c r="Q192" s="75"/>
    </row>
    <row r="193" spans="1:17" s="1" customFormat="1" ht="30">
      <c r="A193" s="76">
        <v>192</v>
      </c>
      <c r="B193" s="77">
        <v>34</v>
      </c>
      <c r="C193" s="77">
        <v>4</v>
      </c>
      <c r="D193" s="77" t="s">
        <v>809</v>
      </c>
      <c r="E193" s="173">
        <v>217</v>
      </c>
      <c r="F193" s="78" t="s">
        <v>810</v>
      </c>
      <c r="G193" s="79" t="s">
        <v>705</v>
      </c>
      <c r="H193" s="80" t="s">
        <v>799</v>
      </c>
      <c r="I193" s="81" t="s">
        <v>811</v>
      </c>
      <c r="J193" s="79" t="s">
        <v>296</v>
      </c>
      <c r="K193" s="77" t="s">
        <v>16</v>
      </c>
      <c r="L193" s="77">
        <v>3</v>
      </c>
      <c r="M193" s="82" t="s">
        <v>812</v>
      </c>
      <c r="N193" s="83" t="s">
        <v>13243</v>
      </c>
      <c r="O193" s="110" t="s">
        <v>360</v>
      </c>
      <c r="P193" s="112" t="s">
        <v>121</v>
      </c>
      <c r="Q193" s="84"/>
    </row>
    <row r="194" spans="1:17" s="1" customFormat="1" ht="30">
      <c r="A194" s="74">
        <v>193</v>
      </c>
      <c r="B194" s="66">
        <v>34</v>
      </c>
      <c r="C194" s="66">
        <v>1</v>
      </c>
      <c r="D194" s="66" t="s">
        <v>797</v>
      </c>
      <c r="E194" s="172">
        <v>34</v>
      </c>
      <c r="F194" s="67" t="s">
        <v>798</v>
      </c>
      <c r="G194" s="68" t="s">
        <v>705</v>
      </c>
      <c r="H194" s="69" t="s">
        <v>799</v>
      </c>
      <c r="I194" s="70" t="s">
        <v>799</v>
      </c>
      <c r="J194" s="68" t="s">
        <v>279</v>
      </c>
      <c r="K194" s="66" t="s">
        <v>40</v>
      </c>
      <c r="L194" s="66">
        <v>3</v>
      </c>
      <c r="M194" s="71" t="s">
        <v>813</v>
      </c>
      <c r="N194" s="72" t="s">
        <v>13127</v>
      </c>
      <c r="O194" s="114" t="s">
        <v>41</v>
      </c>
      <c r="P194" s="115" t="s">
        <v>135</v>
      </c>
      <c r="Q194" s="73"/>
    </row>
    <row r="195" spans="1:17" s="1" customFormat="1" ht="30">
      <c r="A195" s="76">
        <v>194</v>
      </c>
      <c r="B195" s="55">
        <v>34</v>
      </c>
      <c r="C195" s="55">
        <v>2</v>
      </c>
      <c r="D195" s="55" t="s">
        <v>801</v>
      </c>
      <c r="E195" s="170">
        <v>95</v>
      </c>
      <c r="F195" s="56" t="s">
        <v>802</v>
      </c>
      <c r="G195" s="57" t="s">
        <v>705</v>
      </c>
      <c r="H195" s="58" t="s">
        <v>799</v>
      </c>
      <c r="I195" s="59" t="s">
        <v>803</v>
      </c>
      <c r="J195" s="57" t="s">
        <v>284</v>
      </c>
      <c r="K195" s="55" t="s">
        <v>40</v>
      </c>
      <c r="L195" s="55">
        <v>3</v>
      </c>
      <c r="M195" s="60" t="s">
        <v>814</v>
      </c>
      <c r="N195" s="61" t="s">
        <v>13174</v>
      </c>
      <c r="O195" s="110" t="s">
        <v>369</v>
      </c>
      <c r="P195" s="113" t="s">
        <v>729</v>
      </c>
      <c r="Q195" s="75"/>
    </row>
    <row r="196" spans="1:17" s="1" customFormat="1" ht="30">
      <c r="A196" s="74">
        <v>195</v>
      </c>
      <c r="B196" s="55">
        <v>34</v>
      </c>
      <c r="C196" s="55">
        <v>3</v>
      </c>
      <c r="D196" s="55" t="s">
        <v>805</v>
      </c>
      <c r="E196" s="170">
        <v>156</v>
      </c>
      <c r="F196" s="56" t="s">
        <v>806</v>
      </c>
      <c r="G196" s="57" t="s">
        <v>705</v>
      </c>
      <c r="H196" s="58" t="s">
        <v>799</v>
      </c>
      <c r="I196" s="59" t="s">
        <v>807</v>
      </c>
      <c r="J196" s="57" t="s">
        <v>291</v>
      </c>
      <c r="K196" s="55" t="s">
        <v>40</v>
      </c>
      <c r="L196" s="55">
        <v>3</v>
      </c>
      <c r="M196" s="60" t="s">
        <v>815</v>
      </c>
      <c r="N196" s="61" t="s">
        <v>158</v>
      </c>
      <c r="O196" s="110" t="s">
        <v>369</v>
      </c>
      <c r="P196" s="113" t="s">
        <v>729</v>
      </c>
      <c r="Q196" s="75"/>
    </row>
    <row r="197" spans="1:17" s="1" customFormat="1" ht="30">
      <c r="A197" s="76">
        <v>196</v>
      </c>
      <c r="B197" s="77">
        <v>34</v>
      </c>
      <c r="C197" s="77">
        <v>4</v>
      </c>
      <c r="D197" s="77" t="s">
        <v>809</v>
      </c>
      <c r="E197" s="173">
        <v>217</v>
      </c>
      <c r="F197" s="78" t="s">
        <v>810</v>
      </c>
      <c r="G197" s="79" t="s">
        <v>705</v>
      </c>
      <c r="H197" s="80" t="s">
        <v>799</v>
      </c>
      <c r="I197" s="81" t="s">
        <v>811</v>
      </c>
      <c r="J197" s="79" t="s">
        <v>296</v>
      </c>
      <c r="K197" s="77" t="s">
        <v>40</v>
      </c>
      <c r="L197" s="77">
        <v>3</v>
      </c>
      <c r="M197" s="82" t="s">
        <v>816</v>
      </c>
      <c r="N197" s="83" t="s">
        <v>159</v>
      </c>
      <c r="O197" s="116" t="s">
        <v>369</v>
      </c>
      <c r="P197" s="117" t="s">
        <v>137</v>
      </c>
      <c r="Q197" s="84"/>
    </row>
    <row r="198" spans="1:17" s="1" customFormat="1" ht="30">
      <c r="A198" s="74">
        <v>197</v>
      </c>
      <c r="B198" s="66">
        <v>35</v>
      </c>
      <c r="C198" s="66">
        <v>1</v>
      </c>
      <c r="D198" s="66" t="s">
        <v>817</v>
      </c>
      <c r="E198" s="172">
        <v>35</v>
      </c>
      <c r="F198" s="67" t="s">
        <v>818</v>
      </c>
      <c r="G198" s="68" t="s">
        <v>819</v>
      </c>
      <c r="H198" s="69" t="s">
        <v>820</v>
      </c>
      <c r="I198" s="70" t="s">
        <v>820</v>
      </c>
      <c r="J198" s="68" t="s">
        <v>279</v>
      </c>
      <c r="K198" s="66" t="s">
        <v>16</v>
      </c>
      <c r="L198" s="66">
        <v>4</v>
      </c>
      <c r="M198" s="71" t="s">
        <v>821</v>
      </c>
      <c r="N198" s="72" t="s">
        <v>13128</v>
      </c>
      <c r="O198" s="114" t="s">
        <v>37</v>
      </c>
      <c r="P198" s="115" t="s">
        <v>160</v>
      </c>
      <c r="Q198" s="73"/>
    </row>
    <row r="199" spans="1:17" s="1" customFormat="1" ht="30">
      <c r="A199" s="76">
        <v>198</v>
      </c>
      <c r="B199" s="55">
        <v>35</v>
      </c>
      <c r="C199" s="55">
        <v>2</v>
      </c>
      <c r="D199" s="55" t="s">
        <v>822</v>
      </c>
      <c r="E199" s="170">
        <v>96</v>
      </c>
      <c r="F199" s="56" t="s">
        <v>823</v>
      </c>
      <c r="G199" s="57" t="s">
        <v>819</v>
      </c>
      <c r="H199" s="58" t="s">
        <v>820</v>
      </c>
      <c r="I199" s="59" t="s">
        <v>824</v>
      </c>
      <c r="J199" s="57" t="s">
        <v>284</v>
      </c>
      <c r="K199" s="55" t="s">
        <v>16</v>
      </c>
      <c r="L199" s="55">
        <v>4</v>
      </c>
      <c r="M199" s="60" t="s">
        <v>825</v>
      </c>
      <c r="N199" s="61" t="s">
        <v>161</v>
      </c>
      <c r="O199" s="110" t="s">
        <v>360</v>
      </c>
      <c r="P199" s="113" t="s">
        <v>826</v>
      </c>
      <c r="Q199" s="75"/>
    </row>
    <row r="200" spans="1:17" s="1" customFormat="1" ht="30">
      <c r="A200" s="74">
        <v>199</v>
      </c>
      <c r="B200" s="55">
        <v>35</v>
      </c>
      <c r="C200" s="55">
        <v>3</v>
      </c>
      <c r="D200" s="55" t="s">
        <v>827</v>
      </c>
      <c r="E200" s="170">
        <v>157</v>
      </c>
      <c r="F200" s="56" t="s">
        <v>828</v>
      </c>
      <c r="G200" s="57" t="s">
        <v>819</v>
      </c>
      <c r="H200" s="58" t="s">
        <v>820</v>
      </c>
      <c r="I200" s="59" t="s">
        <v>829</v>
      </c>
      <c r="J200" s="57" t="s">
        <v>291</v>
      </c>
      <c r="K200" s="55" t="s">
        <v>16</v>
      </c>
      <c r="L200" s="55">
        <v>4</v>
      </c>
      <c r="M200" s="60" t="s">
        <v>830</v>
      </c>
      <c r="N200" s="61" t="s">
        <v>162</v>
      </c>
      <c r="O200" s="110" t="s">
        <v>360</v>
      </c>
      <c r="P200" s="113" t="s">
        <v>826</v>
      </c>
      <c r="Q200" s="75"/>
    </row>
    <row r="201" spans="1:17" s="1" customFormat="1" ht="30">
      <c r="A201" s="76">
        <v>200</v>
      </c>
      <c r="B201" s="77">
        <v>35</v>
      </c>
      <c r="C201" s="77">
        <v>4</v>
      </c>
      <c r="D201" s="77" t="s">
        <v>831</v>
      </c>
      <c r="E201" s="173">
        <v>218</v>
      </c>
      <c r="F201" s="78" t="s">
        <v>309</v>
      </c>
      <c r="G201" s="79" t="s">
        <v>819</v>
      </c>
      <c r="H201" s="80" t="s">
        <v>820</v>
      </c>
      <c r="I201" s="81" t="s">
        <v>309</v>
      </c>
      <c r="J201" s="79" t="s">
        <v>309</v>
      </c>
      <c r="K201" s="77"/>
      <c r="L201" s="77"/>
      <c r="M201" s="82"/>
      <c r="N201" s="83"/>
      <c r="O201" s="110"/>
      <c r="P201" s="112"/>
      <c r="Q201" s="84"/>
    </row>
    <row r="202" spans="1:17" s="1" customFormat="1" ht="30">
      <c r="A202" s="74">
        <v>201</v>
      </c>
      <c r="B202" s="66">
        <v>36</v>
      </c>
      <c r="C202" s="66">
        <v>1</v>
      </c>
      <c r="D202" s="66" t="s">
        <v>832</v>
      </c>
      <c r="E202" s="172">
        <v>36</v>
      </c>
      <c r="F202" s="67" t="s">
        <v>833</v>
      </c>
      <c r="G202" s="68" t="s">
        <v>819</v>
      </c>
      <c r="H202" s="69" t="s">
        <v>834</v>
      </c>
      <c r="I202" s="70" t="s">
        <v>834</v>
      </c>
      <c r="J202" s="68" t="s">
        <v>279</v>
      </c>
      <c r="K202" s="66" t="s">
        <v>16</v>
      </c>
      <c r="L202" s="66">
        <v>3</v>
      </c>
      <c r="M202" s="71" t="s">
        <v>835</v>
      </c>
      <c r="N202" s="72" t="s">
        <v>13131</v>
      </c>
      <c r="O202" s="114" t="s">
        <v>37</v>
      </c>
      <c r="P202" s="115" t="s">
        <v>160</v>
      </c>
      <c r="Q202" s="73"/>
    </row>
    <row r="203" spans="1:17" s="1" customFormat="1" ht="30">
      <c r="A203" s="76">
        <v>202</v>
      </c>
      <c r="B203" s="55">
        <v>36</v>
      </c>
      <c r="C203" s="55">
        <v>2</v>
      </c>
      <c r="D203" s="55" t="s">
        <v>836</v>
      </c>
      <c r="E203" s="170">
        <v>97</v>
      </c>
      <c r="F203" s="56" t="s">
        <v>837</v>
      </c>
      <c r="G203" s="57" t="s">
        <v>819</v>
      </c>
      <c r="H203" s="58" t="s">
        <v>834</v>
      </c>
      <c r="I203" s="59" t="s">
        <v>838</v>
      </c>
      <c r="J203" s="57" t="s">
        <v>284</v>
      </c>
      <c r="K203" s="55" t="s">
        <v>16</v>
      </c>
      <c r="L203" s="55">
        <v>3</v>
      </c>
      <c r="M203" s="60" t="s">
        <v>839</v>
      </c>
      <c r="N203" s="61" t="s">
        <v>163</v>
      </c>
      <c r="O203" s="110" t="s">
        <v>360</v>
      </c>
      <c r="P203" s="113" t="s">
        <v>826</v>
      </c>
      <c r="Q203" s="75"/>
    </row>
    <row r="204" spans="1:17" s="1" customFormat="1" ht="30">
      <c r="A204" s="74">
        <v>203</v>
      </c>
      <c r="B204" s="55">
        <v>36</v>
      </c>
      <c r="C204" s="55">
        <v>3</v>
      </c>
      <c r="D204" s="55" t="s">
        <v>840</v>
      </c>
      <c r="E204" s="170">
        <v>158</v>
      </c>
      <c r="F204" s="56" t="s">
        <v>841</v>
      </c>
      <c r="G204" s="57" t="s">
        <v>819</v>
      </c>
      <c r="H204" s="58" t="s">
        <v>834</v>
      </c>
      <c r="I204" s="59" t="s">
        <v>842</v>
      </c>
      <c r="J204" s="57" t="s">
        <v>291</v>
      </c>
      <c r="K204" s="55" t="s">
        <v>16</v>
      </c>
      <c r="L204" s="55">
        <v>3</v>
      </c>
      <c r="M204" s="60" t="s">
        <v>843</v>
      </c>
      <c r="N204" s="61" t="s">
        <v>13217</v>
      </c>
      <c r="O204" s="110" t="s">
        <v>360</v>
      </c>
      <c r="P204" s="113" t="s">
        <v>826</v>
      </c>
      <c r="Q204" s="75"/>
    </row>
    <row r="205" spans="1:17" s="1" customFormat="1" ht="30">
      <c r="A205" s="76">
        <v>204</v>
      </c>
      <c r="B205" s="77">
        <v>36</v>
      </c>
      <c r="C205" s="77">
        <v>4</v>
      </c>
      <c r="D205" s="77" t="s">
        <v>844</v>
      </c>
      <c r="E205" s="173">
        <v>219</v>
      </c>
      <c r="F205" s="78" t="s">
        <v>309</v>
      </c>
      <c r="G205" s="79" t="s">
        <v>819</v>
      </c>
      <c r="H205" s="80" t="s">
        <v>834</v>
      </c>
      <c r="I205" s="81" t="s">
        <v>309</v>
      </c>
      <c r="J205" s="79" t="s">
        <v>309</v>
      </c>
      <c r="K205" s="77"/>
      <c r="L205" s="77"/>
      <c r="M205" s="82"/>
      <c r="N205" s="83"/>
      <c r="O205" s="116"/>
      <c r="P205" s="117"/>
      <c r="Q205" s="84"/>
    </row>
    <row r="206" spans="1:17" s="1" customFormat="1" ht="30">
      <c r="A206" s="74">
        <v>205</v>
      </c>
      <c r="B206" s="66">
        <v>37</v>
      </c>
      <c r="C206" s="66">
        <v>1</v>
      </c>
      <c r="D206" s="66" t="s">
        <v>845</v>
      </c>
      <c r="E206" s="172">
        <v>37</v>
      </c>
      <c r="F206" s="67" t="s">
        <v>846</v>
      </c>
      <c r="G206" s="68" t="s">
        <v>819</v>
      </c>
      <c r="H206" s="69" t="s">
        <v>847</v>
      </c>
      <c r="I206" s="70" t="s">
        <v>847</v>
      </c>
      <c r="J206" s="68" t="s">
        <v>279</v>
      </c>
      <c r="K206" s="66" t="s">
        <v>16</v>
      </c>
      <c r="L206" s="66">
        <v>2</v>
      </c>
      <c r="M206" s="71" t="s">
        <v>848</v>
      </c>
      <c r="N206" s="72" t="s">
        <v>164</v>
      </c>
      <c r="O206" s="114" t="s">
        <v>75</v>
      </c>
      <c r="P206" s="115" t="s">
        <v>165</v>
      </c>
      <c r="Q206" s="73"/>
    </row>
    <row r="207" spans="1:17" s="1" customFormat="1" ht="30">
      <c r="A207" s="76">
        <v>206</v>
      </c>
      <c r="B207" s="55">
        <v>37</v>
      </c>
      <c r="C207" s="55">
        <v>2</v>
      </c>
      <c r="D207" s="55" t="s">
        <v>849</v>
      </c>
      <c r="E207" s="170">
        <v>98</v>
      </c>
      <c r="F207" s="56" t="s">
        <v>850</v>
      </c>
      <c r="G207" s="57" t="s">
        <v>819</v>
      </c>
      <c r="H207" s="58" t="s">
        <v>847</v>
      </c>
      <c r="I207" s="59" t="s">
        <v>851</v>
      </c>
      <c r="J207" s="57" t="s">
        <v>284</v>
      </c>
      <c r="K207" s="55" t="s">
        <v>16</v>
      </c>
      <c r="L207" s="55">
        <v>2</v>
      </c>
      <c r="M207" s="60" t="s">
        <v>852</v>
      </c>
      <c r="N207" s="61" t="s">
        <v>13176</v>
      </c>
      <c r="O207" s="110" t="s">
        <v>500</v>
      </c>
      <c r="P207" s="113" t="s">
        <v>853</v>
      </c>
      <c r="Q207" s="75"/>
    </row>
    <row r="208" spans="1:17" s="1" customFormat="1" ht="30">
      <c r="A208" s="74">
        <v>207</v>
      </c>
      <c r="B208" s="55">
        <v>37</v>
      </c>
      <c r="C208" s="55">
        <v>3</v>
      </c>
      <c r="D208" s="55" t="s">
        <v>854</v>
      </c>
      <c r="E208" s="170">
        <v>159</v>
      </c>
      <c r="F208" s="56" t="s">
        <v>855</v>
      </c>
      <c r="G208" s="57" t="s">
        <v>819</v>
      </c>
      <c r="H208" s="58" t="s">
        <v>847</v>
      </c>
      <c r="I208" s="59" t="s">
        <v>819</v>
      </c>
      <c r="J208" s="57" t="s">
        <v>291</v>
      </c>
      <c r="K208" s="55" t="s">
        <v>16</v>
      </c>
      <c r="L208" s="55">
        <v>2</v>
      </c>
      <c r="M208" s="60" t="s">
        <v>856</v>
      </c>
      <c r="N208" s="61" t="s">
        <v>13218</v>
      </c>
      <c r="O208" s="110" t="s">
        <v>500</v>
      </c>
      <c r="P208" s="113" t="s">
        <v>853</v>
      </c>
      <c r="Q208" s="75"/>
    </row>
    <row r="209" spans="1:17" s="1" customFormat="1" ht="30">
      <c r="A209" s="76">
        <v>208</v>
      </c>
      <c r="B209" s="77">
        <v>37</v>
      </c>
      <c r="C209" s="77">
        <v>4</v>
      </c>
      <c r="D209" s="77" t="s">
        <v>857</v>
      </c>
      <c r="E209" s="173">
        <v>220</v>
      </c>
      <c r="F209" s="78" t="s">
        <v>309</v>
      </c>
      <c r="G209" s="79" t="s">
        <v>819</v>
      </c>
      <c r="H209" s="80" t="s">
        <v>847</v>
      </c>
      <c r="I209" s="81" t="s">
        <v>309</v>
      </c>
      <c r="J209" s="79" t="s">
        <v>309</v>
      </c>
      <c r="K209" s="77"/>
      <c r="L209" s="77"/>
      <c r="M209" s="82"/>
      <c r="N209" s="83"/>
      <c r="O209" s="116"/>
      <c r="P209" s="117"/>
      <c r="Q209" s="84"/>
    </row>
    <row r="210" spans="1:17" s="1" customFormat="1" ht="30">
      <c r="A210" s="74">
        <v>209</v>
      </c>
      <c r="B210" s="66">
        <v>38</v>
      </c>
      <c r="C210" s="66">
        <v>1</v>
      </c>
      <c r="D210" s="66" t="s">
        <v>858</v>
      </c>
      <c r="E210" s="172">
        <v>38</v>
      </c>
      <c r="F210" s="67" t="s">
        <v>859</v>
      </c>
      <c r="G210" s="68" t="s">
        <v>819</v>
      </c>
      <c r="H210" s="69" t="s">
        <v>860</v>
      </c>
      <c r="I210" s="70" t="s">
        <v>860</v>
      </c>
      <c r="J210" s="68" t="s">
        <v>279</v>
      </c>
      <c r="K210" s="66" t="s">
        <v>16</v>
      </c>
      <c r="L210" s="66">
        <v>1</v>
      </c>
      <c r="M210" s="71" t="s">
        <v>861</v>
      </c>
      <c r="N210" s="72" t="s">
        <v>13132</v>
      </c>
      <c r="O210" s="114" t="s">
        <v>75</v>
      </c>
      <c r="P210" s="115" t="s">
        <v>166</v>
      </c>
      <c r="Q210" s="73"/>
    </row>
    <row r="211" spans="1:17" s="1" customFormat="1" ht="30">
      <c r="A211" s="76">
        <v>210</v>
      </c>
      <c r="B211" s="55">
        <v>38</v>
      </c>
      <c r="C211" s="55">
        <v>2</v>
      </c>
      <c r="D211" s="55" t="s">
        <v>862</v>
      </c>
      <c r="E211" s="170">
        <v>99</v>
      </c>
      <c r="F211" s="56" t="s">
        <v>863</v>
      </c>
      <c r="G211" s="57" t="s">
        <v>819</v>
      </c>
      <c r="H211" s="58" t="s">
        <v>860</v>
      </c>
      <c r="I211" s="59" t="s">
        <v>864</v>
      </c>
      <c r="J211" s="57" t="s">
        <v>284</v>
      </c>
      <c r="K211" s="55" t="s">
        <v>16</v>
      </c>
      <c r="L211" s="55">
        <v>1</v>
      </c>
      <c r="M211" s="60" t="s">
        <v>865</v>
      </c>
      <c r="N211" s="61" t="s">
        <v>167</v>
      </c>
      <c r="O211" s="110" t="s">
        <v>500</v>
      </c>
      <c r="P211" s="113" t="s">
        <v>866</v>
      </c>
      <c r="Q211" s="75"/>
    </row>
    <row r="212" spans="1:17" s="1" customFormat="1" ht="30">
      <c r="A212" s="74">
        <v>211</v>
      </c>
      <c r="B212" s="55">
        <v>38</v>
      </c>
      <c r="C212" s="55">
        <v>3</v>
      </c>
      <c r="D212" s="55" t="s">
        <v>867</v>
      </c>
      <c r="E212" s="170">
        <v>160</v>
      </c>
      <c r="F212" s="56" t="s">
        <v>868</v>
      </c>
      <c r="G212" s="57" t="s">
        <v>819</v>
      </c>
      <c r="H212" s="58" t="s">
        <v>860</v>
      </c>
      <c r="I212" s="59" t="s">
        <v>869</v>
      </c>
      <c r="J212" s="57" t="s">
        <v>291</v>
      </c>
      <c r="K212" s="55" t="s">
        <v>16</v>
      </c>
      <c r="L212" s="55">
        <v>1</v>
      </c>
      <c r="M212" s="60" t="s">
        <v>870</v>
      </c>
      <c r="N212" s="61" t="s">
        <v>168</v>
      </c>
      <c r="O212" s="110" t="s">
        <v>500</v>
      </c>
      <c r="P212" s="113" t="s">
        <v>866</v>
      </c>
      <c r="Q212" s="75"/>
    </row>
    <row r="213" spans="1:17" s="1" customFormat="1" ht="30">
      <c r="A213" s="76">
        <v>212</v>
      </c>
      <c r="B213" s="77">
        <v>38</v>
      </c>
      <c r="C213" s="77">
        <v>4</v>
      </c>
      <c r="D213" s="77" t="s">
        <v>871</v>
      </c>
      <c r="E213" s="173">
        <v>221</v>
      </c>
      <c r="F213" s="78" t="s">
        <v>309</v>
      </c>
      <c r="G213" s="79" t="s">
        <v>819</v>
      </c>
      <c r="H213" s="80" t="s">
        <v>860</v>
      </c>
      <c r="I213" s="81" t="s">
        <v>309</v>
      </c>
      <c r="J213" s="79" t="s">
        <v>309</v>
      </c>
      <c r="K213" s="77"/>
      <c r="L213" s="77"/>
      <c r="M213" s="82"/>
      <c r="N213" s="83"/>
      <c r="O213" s="116"/>
      <c r="P213" s="117"/>
      <c r="Q213" s="84"/>
    </row>
    <row r="214" spans="1:17" s="1" customFormat="1" ht="30">
      <c r="A214" s="74">
        <v>213</v>
      </c>
      <c r="B214" s="66">
        <v>39</v>
      </c>
      <c r="C214" s="66">
        <v>1</v>
      </c>
      <c r="D214" s="66" t="s">
        <v>872</v>
      </c>
      <c r="E214" s="172">
        <v>39</v>
      </c>
      <c r="F214" s="67" t="s">
        <v>873</v>
      </c>
      <c r="G214" s="68" t="s">
        <v>874</v>
      </c>
      <c r="H214" s="69" t="s">
        <v>875</v>
      </c>
      <c r="I214" s="70" t="s">
        <v>875</v>
      </c>
      <c r="J214" s="68" t="s">
        <v>279</v>
      </c>
      <c r="K214" s="66" t="s">
        <v>16</v>
      </c>
      <c r="L214" s="66">
        <v>1</v>
      </c>
      <c r="M214" s="71" t="s">
        <v>876</v>
      </c>
      <c r="N214" s="72" t="s">
        <v>169</v>
      </c>
      <c r="O214" s="114" t="s">
        <v>75</v>
      </c>
      <c r="P214" s="115" t="s">
        <v>166</v>
      </c>
      <c r="Q214" s="73"/>
    </row>
    <row r="215" spans="1:17" s="1" customFormat="1" ht="30">
      <c r="A215" s="76">
        <v>214</v>
      </c>
      <c r="B215" s="55">
        <v>39</v>
      </c>
      <c r="C215" s="55">
        <v>2</v>
      </c>
      <c r="D215" s="55" t="s">
        <v>877</v>
      </c>
      <c r="E215" s="170">
        <v>100</v>
      </c>
      <c r="F215" s="56" t="s">
        <v>878</v>
      </c>
      <c r="G215" s="57" t="s">
        <v>874</v>
      </c>
      <c r="H215" s="58" t="s">
        <v>875</v>
      </c>
      <c r="I215" s="59" t="s">
        <v>879</v>
      </c>
      <c r="J215" s="57" t="s">
        <v>284</v>
      </c>
      <c r="K215" s="55" t="s">
        <v>16</v>
      </c>
      <c r="L215" s="55">
        <v>1</v>
      </c>
      <c r="M215" s="60" t="s">
        <v>880</v>
      </c>
      <c r="N215" s="61" t="s">
        <v>170</v>
      </c>
      <c r="O215" s="110" t="s">
        <v>500</v>
      </c>
      <c r="P215" s="113" t="s">
        <v>866</v>
      </c>
      <c r="Q215" s="75"/>
    </row>
    <row r="216" spans="1:17" s="1" customFormat="1" ht="30">
      <c r="A216" s="74">
        <v>215</v>
      </c>
      <c r="B216" s="55">
        <v>39</v>
      </c>
      <c r="C216" s="55">
        <v>3</v>
      </c>
      <c r="D216" s="55" t="s">
        <v>881</v>
      </c>
      <c r="E216" s="170">
        <v>161</v>
      </c>
      <c r="F216" s="56" t="s">
        <v>882</v>
      </c>
      <c r="G216" s="57" t="s">
        <v>874</v>
      </c>
      <c r="H216" s="58" t="s">
        <v>875</v>
      </c>
      <c r="I216" s="59" t="s">
        <v>883</v>
      </c>
      <c r="J216" s="57" t="s">
        <v>291</v>
      </c>
      <c r="K216" s="55" t="s">
        <v>16</v>
      </c>
      <c r="L216" s="55">
        <v>1</v>
      </c>
      <c r="M216" s="60" t="s">
        <v>884</v>
      </c>
      <c r="N216" s="61" t="s">
        <v>171</v>
      </c>
      <c r="O216" s="110" t="s">
        <v>500</v>
      </c>
      <c r="P216" s="113" t="s">
        <v>866</v>
      </c>
      <c r="Q216" s="75"/>
    </row>
    <row r="217" spans="1:17" s="1" customFormat="1" ht="30">
      <c r="A217" s="76">
        <v>216</v>
      </c>
      <c r="B217" s="77">
        <v>39</v>
      </c>
      <c r="C217" s="77">
        <v>4</v>
      </c>
      <c r="D217" s="77" t="s">
        <v>885</v>
      </c>
      <c r="E217" s="173">
        <v>222</v>
      </c>
      <c r="F217" s="78" t="s">
        <v>309</v>
      </c>
      <c r="G217" s="79" t="s">
        <v>874</v>
      </c>
      <c r="H217" s="80" t="s">
        <v>875</v>
      </c>
      <c r="I217" s="81" t="s">
        <v>309</v>
      </c>
      <c r="J217" s="79" t="s">
        <v>309</v>
      </c>
      <c r="K217" s="77"/>
      <c r="L217" s="77"/>
      <c r="M217" s="82"/>
      <c r="N217" s="83"/>
      <c r="O217" s="116"/>
      <c r="P217" s="117"/>
      <c r="Q217" s="84"/>
    </row>
    <row r="218" spans="1:17" s="1" customFormat="1" ht="30">
      <c r="A218" s="74">
        <v>217</v>
      </c>
      <c r="B218" s="66">
        <v>40</v>
      </c>
      <c r="C218" s="66">
        <v>1</v>
      </c>
      <c r="D218" s="66" t="s">
        <v>886</v>
      </c>
      <c r="E218" s="172">
        <v>40</v>
      </c>
      <c r="F218" s="67" t="s">
        <v>887</v>
      </c>
      <c r="G218" s="68" t="s">
        <v>874</v>
      </c>
      <c r="H218" s="69" t="s">
        <v>888</v>
      </c>
      <c r="I218" s="70" t="s">
        <v>888</v>
      </c>
      <c r="J218" s="68" t="s">
        <v>279</v>
      </c>
      <c r="K218" s="66" t="s">
        <v>40</v>
      </c>
      <c r="L218" s="66">
        <v>1</v>
      </c>
      <c r="M218" s="71" t="s">
        <v>889</v>
      </c>
      <c r="N218" s="72" t="s">
        <v>13134</v>
      </c>
      <c r="O218" s="114" t="s">
        <v>78</v>
      </c>
      <c r="P218" s="115" t="s">
        <v>166</v>
      </c>
      <c r="Q218" s="73"/>
    </row>
    <row r="219" spans="1:17" s="1" customFormat="1" ht="30">
      <c r="A219" s="76">
        <v>218</v>
      </c>
      <c r="B219" s="55">
        <v>40</v>
      </c>
      <c r="C219" s="55">
        <v>2</v>
      </c>
      <c r="D219" s="55" t="s">
        <v>890</v>
      </c>
      <c r="E219" s="170">
        <v>101</v>
      </c>
      <c r="F219" s="56" t="s">
        <v>891</v>
      </c>
      <c r="G219" s="57" t="s">
        <v>874</v>
      </c>
      <c r="H219" s="58" t="s">
        <v>888</v>
      </c>
      <c r="I219" s="59" t="s">
        <v>874</v>
      </c>
      <c r="J219" s="57" t="s">
        <v>284</v>
      </c>
      <c r="K219" s="55" t="s">
        <v>40</v>
      </c>
      <c r="L219" s="55">
        <v>1</v>
      </c>
      <c r="M219" s="60" t="s">
        <v>892</v>
      </c>
      <c r="N219" s="61" t="s">
        <v>172</v>
      </c>
      <c r="O219" s="110" t="s">
        <v>509</v>
      </c>
      <c r="P219" s="113" t="s">
        <v>866</v>
      </c>
      <c r="Q219" s="75"/>
    </row>
    <row r="220" spans="1:17" s="1" customFormat="1" ht="30">
      <c r="A220" s="74">
        <v>219</v>
      </c>
      <c r="B220" s="55">
        <v>40</v>
      </c>
      <c r="C220" s="55">
        <v>3</v>
      </c>
      <c r="D220" s="55" t="s">
        <v>893</v>
      </c>
      <c r="E220" s="170">
        <v>162</v>
      </c>
      <c r="F220" s="56" t="s">
        <v>894</v>
      </c>
      <c r="G220" s="57" t="s">
        <v>874</v>
      </c>
      <c r="H220" s="58" t="s">
        <v>888</v>
      </c>
      <c r="I220" s="59" t="s">
        <v>895</v>
      </c>
      <c r="J220" s="57" t="s">
        <v>291</v>
      </c>
      <c r="K220" s="55" t="s">
        <v>40</v>
      </c>
      <c r="L220" s="55">
        <v>1</v>
      </c>
      <c r="M220" s="60" t="s">
        <v>896</v>
      </c>
      <c r="N220" s="61" t="s">
        <v>13219</v>
      </c>
      <c r="O220" s="110" t="s">
        <v>509</v>
      </c>
      <c r="P220" s="113" t="s">
        <v>866</v>
      </c>
      <c r="Q220" s="75"/>
    </row>
    <row r="221" spans="1:17" s="1" customFormat="1" ht="30">
      <c r="A221" s="76">
        <v>220</v>
      </c>
      <c r="B221" s="77">
        <v>40</v>
      </c>
      <c r="C221" s="77">
        <v>4</v>
      </c>
      <c r="D221" s="77" t="s">
        <v>897</v>
      </c>
      <c r="E221" s="173">
        <v>223</v>
      </c>
      <c r="F221" s="78" t="s">
        <v>309</v>
      </c>
      <c r="G221" s="79" t="s">
        <v>874</v>
      </c>
      <c r="H221" s="80" t="s">
        <v>888</v>
      </c>
      <c r="I221" s="81" t="s">
        <v>309</v>
      </c>
      <c r="J221" s="79" t="s">
        <v>309</v>
      </c>
      <c r="K221" s="77"/>
      <c r="L221" s="77"/>
      <c r="M221" s="82"/>
      <c r="N221" s="83"/>
      <c r="O221" s="116"/>
      <c r="P221" s="117"/>
      <c r="Q221" s="84"/>
    </row>
    <row r="222" spans="1:17" s="1" customFormat="1" ht="30">
      <c r="A222" s="74">
        <v>221</v>
      </c>
      <c r="B222" s="66">
        <v>40</v>
      </c>
      <c r="C222" s="66">
        <v>1</v>
      </c>
      <c r="D222" s="66" t="s">
        <v>886</v>
      </c>
      <c r="E222" s="172">
        <v>40</v>
      </c>
      <c r="F222" s="67" t="s">
        <v>887</v>
      </c>
      <c r="G222" s="68" t="s">
        <v>874</v>
      </c>
      <c r="H222" s="69" t="s">
        <v>888</v>
      </c>
      <c r="I222" s="70" t="s">
        <v>888</v>
      </c>
      <c r="J222" s="68" t="s">
        <v>279</v>
      </c>
      <c r="K222" s="66" t="s">
        <v>16</v>
      </c>
      <c r="L222" s="66">
        <v>3</v>
      </c>
      <c r="M222" s="71" t="s">
        <v>898</v>
      </c>
      <c r="N222" s="72" t="s">
        <v>173</v>
      </c>
      <c r="O222" s="114" t="s">
        <v>37</v>
      </c>
      <c r="P222" s="115" t="s">
        <v>174</v>
      </c>
      <c r="Q222" s="73"/>
    </row>
    <row r="223" spans="1:17" s="1" customFormat="1" ht="30">
      <c r="A223" s="76">
        <v>222</v>
      </c>
      <c r="B223" s="55">
        <v>40</v>
      </c>
      <c r="C223" s="55">
        <v>2</v>
      </c>
      <c r="D223" s="55" t="s">
        <v>890</v>
      </c>
      <c r="E223" s="170">
        <v>101</v>
      </c>
      <c r="F223" s="56" t="s">
        <v>891</v>
      </c>
      <c r="G223" s="57" t="s">
        <v>874</v>
      </c>
      <c r="H223" s="58" t="s">
        <v>888</v>
      </c>
      <c r="I223" s="59" t="s">
        <v>874</v>
      </c>
      <c r="J223" s="57" t="s">
        <v>284</v>
      </c>
      <c r="K223" s="55" t="s">
        <v>16</v>
      </c>
      <c r="L223" s="55">
        <v>3</v>
      </c>
      <c r="M223" s="60" t="s">
        <v>899</v>
      </c>
      <c r="N223" s="61"/>
      <c r="O223" s="110" t="s">
        <v>360</v>
      </c>
      <c r="P223" s="113" t="s">
        <v>900</v>
      </c>
      <c r="Q223" s="75"/>
    </row>
    <row r="224" spans="1:17" s="1" customFormat="1" ht="30">
      <c r="A224" s="74">
        <v>223</v>
      </c>
      <c r="B224" s="55">
        <v>40</v>
      </c>
      <c r="C224" s="55">
        <v>3</v>
      </c>
      <c r="D224" s="55" t="s">
        <v>893</v>
      </c>
      <c r="E224" s="170">
        <v>162</v>
      </c>
      <c r="F224" s="56" t="s">
        <v>894</v>
      </c>
      <c r="G224" s="57" t="s">
        <v>874</v>
      </c>
      <c r="H224" s="58" t="s">
        <v>888</v>
      </c>
      <c r="I224" s="59" t="s">
        <v>895</v>
      </c>
      <c r="J224" s="57" t="s">
        <v>291</v>
      </c>
      <c r="K224" s="55" t="s">
        <v>16</v>
      </c>
      <c r="L224" s="55">
        <v>3</v>
      </c>
      <c r="M224" s="60" t="s">
        <v>901</v>
      </c>
      <c r="N224" s="61"/>
      <c r="O224" s="110" t="s">
        <v>360</v>
      </c>
      <c r="P224" s="113" t="s">
        <v>900</v>
      </c>
      <c r="Q224" s="75"/>
    </row>
    <row r="225" spans="1:17" s="1" customFormat="1" ht="30">
      <c r="A225" s="76">
        <v>224</v>
      </c>
      <c r="B225" s="77">
        <v>40</v>
      </c>
      <c r="C225" s="77">
        <v>4</v>
      </c>
      <c r="D225" s="77" t="s">
        <v>897</v>
      </c>
      <c r="E225" s="173">
        <v>223</v>
      </c>
      <c r="F225" s="78" t="s">
        <v>309</v>
      </c>
      <c r="G225" s="79" t="s">
        <v>874</v>
      </c>
      <c r="H225" s="80" t="s">
        <v>888</v>
      </c>
      <c r="I225" s="81" t="s">
        <v>309</v>
      </c>
      <c r="J225" s="79" t="s">
        <v>309</v>
      </c>
      <c r="K225" s="77"/>
      <c r="L225" s="77"/>
      <c r="M225" s="82"/>
      <c r="N225" s="83"/>
      <c r="O225" s="116"/>
      <c r="P225" s="117"/>
      <c r="Q225" s="84"/>
    </row>
    <row r="226" spans="1:17" s="1" customFormat="1" ht="30">
      <c r="A226" s="74">
        <v>225</v>
      </c>
      <c r="B226" s="66">
        <v>40</v>
      </c>
      <c r="C226" s="66">
        <v>1</v>
      </c>
      <c r="D226" s="66" t="s">
        <v>886</v>
      </c>
      <c r="E226" s="172">
        <v>40</v>
      </c>
      <c r="F226" s="67" t="s">
        <v>887</v>
      </c>
      <c r="G226" s="68" t="s">
        <v>874</v>
      </c>
      <c r="H226" s="69" t="s">
        <v>888</v>
      </c>
      <c r="I226" s="70" t="s">
        <v>888</v>
      </c>
      <c r="J226" s="68" t="s">
        <v>279</v>
      </c>
      <c r="K226" s="66" t="s">
        <v>40</v>
      </c>
      <c r="L226" s="66">
        <v>3</v>
      </c>
      <c r="M226" s="71" t="s">
        <v>902</v>
      </c>
      <c r="N226" s="72" t="s">
        <v>175</v>
      </c>
      <c r="O226" s="114" t="s">
        <v>41</v>
      </c>
      <c r="P226" s="115" t="s">
        <v>174</v>
      </c>
      <c r="Q226" s="73"/>
    </row>
    <row r="227" spans="1:17" s="1" customFormat="1" ht="30">
      <c r="A227" s="76">
        <v>226</v>
      </c>
      <c r="B227" s="55">
        <v>40</v>
      </c>
      <c r="C227" s="55">
        <v>2</v>
      </c>
      <c r="D227" s="55" t="s">
        <v>890</v>
      </c>
      <c r="E227" s="170">
        <v>101</v>
      </c>
      <c r="F227" s="56" t="s">
        <v>891</v>
      </c>
      <c r="G227" s="57" t="s">
        <v>874</v>
      </c>
      <c r="H227" s="58" t="s">
        <v>888</v>
      </c>
      <c r="I227" s="59" t="s">
        <v>874</v>
      </c>
      <c r="J227" s="57" t="s">
        <v>284</v>
      </c>
      <c r="K227" s="55" t="s">
        <v>40</v>
      </c>
      <c r="L227" s="55">
        <v>3</v>
      </c>
      <c r="M227" s="60" t="s">
        <v>903</v>
      </c>
      <c r="N227" s="61"/>
      <c r="O227" s="110" t="s">
        <v>369</v>
      </c>
      <c r="P227" s="113" t="s">
        <v>900</v>
      </c>
      <c r="Q227" s="75"/>
    </row>
    <row r="228" spans="1:17" s="1" customFormat="1" ht="30">
      <c r="A228" s="74">
        <v>227</v>
      </c>
      <c r="B228" s="55">
        <v>40</v>
      </c>
      <c r="C228" s="55">
        <v>3</v>
      </c>
      <c r="D228" s="55" t="s">
        <v>893</v>
      </c>
      <c r="E228" s="170">
        <v>162</v>
      </c>
      <c r="F228" s="56" t="s">
        <v>894</v>
      </c>
      <c r="G228" s="57" t="s">
        <v>874</v>
      </c>
      <c r="H228" s="58" t="s">
        <v>888</v>
      </c>
      <c r="I228" s="59" t="s">
        <v>895</v>
      </c>
      <c r="J228" s="57" t="s">
        <v>291</v>
      </c>
      <c r="K228" s="55" t="s">
        <v>40</v>
      </c>
      <c r="L228" s="55">
        <v>3</v>
      </c>
      <c r="M228" s="60" t="s">
        <v>904</v>
      </c>
      <c r="N228" s="61"/>
      <c r="O228" s="110" t="s">
        <v>369</v>
      </c>
      <c r="P228" s="113" t="s">
        <v>900</v>
      </c>
      <c r="Q228" s="75"/>
    </row>
    <row r="229" spans="1:17" s="1" customFormat="1" ht="30">
      <c r="A229" s="76">
        <v>228</v>
      </c>
      <c r="B229" s="77">
        <v>40</v>
      </c>
      <c r="C229" s="77">
        <v>4</v>
      </c>
      <c r="D229" s="77" t="s">
        <v>897</v>
      </c>
      <c r="E229" s="173">
        <v>223</v>
      </c>
      <c r="F229" s="78" t="s">
        <v>309</v>
      </c>
      <c r="G229" s="79" t="s">
        <v>874</v>
      </c>
      <c r="H229" s="80" t="s">
        <v>888</v>
      </c>
      <c r="I229" s="81" t="s">
        <v>309</v>
      </c>
      <c r="J229" s="79" t="s">
        <v>309</v>
      </c>
      <c r="K229" s="77"/>
      <c r="L229" s="77"/>
      <c r="M229" s="82"/>
      <c r="N229" s="83"/>
      <c r="O229" s="116"/>
      <c r="P229" s="117"/>
      <c r="Q229" s="84"/>
    </row>
    <row r="230" spans="1:17" s="1" customFormat="1" ht="30">
      <c r="A230" s="74">
        <v>229</v>
      </c>
      <c r="B230" s="66">
        <v>41</v>
      </c>
      <c r="C230" s="66">
        <v>1</v>
      </c>
      <c r="D230" s="66" t="s">
        <v>905</v>
      </c>
      <c r="E230" s="172">
        <v>41</v>
      </c>
      <c r="F230" s="67" t="s">
        <v>906</v>
      </c>
      <c r="G230" s="68" t="s">
        <v>907</v>
      </c>
      <c r="H230" s="69" t="s">
        <v>908</v>
      </c>
      <c r="I230" s="70" t="s">
        <v>908</v>
      </c>
      <c r="J230" s="68" t="s">
        <v>279</v>
      </c>
      <c r="K230" s="55" t="s">
        <v>16</v>
      </c>
      <c r="L230" s="55">
        <v>2</v>
      </c>
      <c r="M230" s="60" t="s">
        <v>909</v>
      </c>
      <c r="N230" s="72" t="s">
        <v>176</v>
      </c>
      <c r="O230" s="114" t="s">
        <v>75</v>
      </c>
      <c r="P230" s="115" t="s">
        <v>177</v>
      </c>
      <c r="Q230" s="73"/>
    </row>
    <row r="231" spans="1:17" s="1" customFormat="1" ht="30">
      <c r="A231" s="76">
        <v>230</v>
      </c>
      <c r="B231" s="55">
        <v>41</v>
      </c>
      <c r="C231" s="55">
        <v>2</v>
      </c>
      <c r="D231" s="55" t="s">
        <v>910</v>
      </c>
      <c r="E231" s="170">
        <v>102</v>
      </c>
      <c r="F231" s="56" t="s">
        <v>911</v>
      </c>
      <c r="G231" s="57" t="s">
        <v>907</v>
      </c>
      <c r="H231" s="58" t="s">
        <v>908</v>
      </c>
      <c r="I231" s="59" t="s">
        <v>912</v>
      </c>
      <c r="J231" s="57" t="s">
        <v>284</v>
      </c>
      <c r="K231" s="55" t="s">
        <v>16</v>
      </c>
      <c r="L231" s="55">
        <v>2</v>
      </c>
      <c r="M231" s="60" t="s">
        <v>913</v>
      </c>
      <c r="N231" s="61" t="s">
        <v>178</v>
      </c>
      <c r="O231" s="110" t="s">
        <v>500</v>
      </c>
      <c r="P231" s="113" t="s">
        <v>914</v>
      </c>
      <c r="Q231" s="75"/>
    </row>
    <row r="232" spans="1:17" s="1" customFormat="1" ht="30">
      <c r="A232" s="74">
        <v>231</v>
      </c>
      <c r="B232" s="55">
        <v>41</v>
      </c>
      <c r="C232" s="55">
        <v>3</v>
      </c>
      <c r="D232" s="55" t="s">
        <v>915</v>
      </c>
      <c r="E232" s="170">
        <v>163</v>
      </c>
      <c r="F232" s="56" t="s">
        <v>916</v>
      </c>
      <c r="G232" s="57" t="s">
        <v>907</v>
      </c>
      <c r="H232" s="58" t="s">
        <v>908</v>
      </c>
      <c r="I232" s="59" t="s">
        <v>917</v>
      </c>
      <c r="J232" s="57" t="s">
        <v>291</v>
      </c>
      <c r="K232" s="55" t="s">
        <v>16</v>
      </c>
      <c r="L232" s="55">
        <v>2</v>
      </c>
      <c r="M232" s="60" t="s">
        <v>918</v>
      </c>
      <c r="N232" s="61" t="s">
        <v>13221</v>
      </c>
      <c r="O232" s="110" t="s">
        <v>500</v>
      </c>
      <c r="P232" s="113" t="s">
        <v>914</v>
      </c>
      <c r="Q232" s="75"/>
    </row>
    <row r="233" spans="1:17" s="1" customFormat="1" ht="30">
      <c r="A233" s="76">
        <v>232</v>
      </c>
      <c r="B233" s="77">
        <v>41</v>
      </c>
      <c r="C233" s="77">
        <v>4</v>
      </c>
      <c r="D233" s="77" t="s">
        <v>919</v>
      </c>
      <c r="E233" s="173">
        <v>224</v>
      </c>
      <c r="F233" s="78" t="s">
        <v>309</v>
      </c>
      <c r="G233" s="79" t="s">
        <v>907</v>
      </c>
      <c r="H233" s="80" t="s">
        <v>908</v>
      </c>
      <c r="I233" s="81" t="s">
        <v>309</v>
      </c>
      <c r="J233" s="79" t="s">
        <v>309</v>
      </c>
      <c r="K233" s="77"/>
      <c r="L233" s="77"/>
      <c r="M233" s="82"/>
      <c r="N233" s="83"/>
      <c r="O233" s="116"/>
      <c r="P233" s="117"/>
      <c r="Q233" s="84"/>
    </row>
    <row r="234" spans="1:17" s="1" customFormat="1" ht="30">
      <c r="A234" s="74">
        <v>233</v>
      </c>
      <c r="B234" s="66">
        <v>41</v>
      </c>
      <c r="C234" s="66">
        <v>1</v>
      </c>
      <c r="D234" s="66" t="s">
        <v>905</v>
      </c>
      <c r="E234" s="172">
        <v>41</v>
      </c>
      <c r="F234" s="67" t="s">
        <v>906</v>
      </c>
      <c r="G234" s="68" t="s">
        <v>907</v>
      </c>
      <c r="H234" s="69" t="s">
        <v>908</v>
      </c>
      <c r="I234" s="70" t="s">
        <v>908</v>
      </c>
      <c r="J234" s="68" t="s">
        <v>279</v>
      </c>
      <c r="K234" s="55" t="s">
        <v>40</v>
      </c>
      <c r="L234" s="55">
        <v>2</v>
      </c>
      <c r="M234" s="60" t="s">
        <v>920</v>
      </c>
      <c r="N234" s="72" t="s">
        <v>179</v>
      </c>
      <c r="O234" s="114" t="s">
        <v>78</v>
      </c>
      <c r="P234" s="115" t="s">
        <v>79</v>
      </c>
      <c r="Q234" s="73"/>
    </row>
    <row r="235" spans="1:17" s="1" customFormat="1" ht="30">
      <c r="A235" s="76">
        <v>234</v>
      </c>
      <c r="B235" s="55">
        <v>41</v>
      </c>
      <c r="C235" s="55">
        <v>2</v>
      </c>
      <c r="D235" s="55" t="s">
        <v>910</v>
      </c>
      <c r="E235" s="170">
        <v>102</v>
      </c>
      <c r="F235" s="56" t="s">
        <v>911</v>
      </c>
      <c r="G235" s="57" t="s">
        <v>907</v>
      </c>
      <c r="H235" s="58" t="s">
        <v>908</v>
      </c>
      <c r="I235" s="59" t="s">
        <v>912</v>
      </c>
      <c r="J235" s="57" t="s">
        <v>284</v>
      </c>
      <c r="K235" s="55" t="s">
        <v>40</v>
      </c>
      <c r="L235" s="55">
        <v>2</v>
      </c>
      <c r="M235" s="60" t="s">
        <v>921</v>
      </c>
      <c r="N235" s="61" t="s">
        <v>180</v>
      </c>
      <c r="O235" s="110" t="s">
        <v>509</v>
      </c>
      <c r="P235" s="113" t="s">
        <v>510</v>
      </c>
      <c r="Q235" s="75"/>
    </row>
    <row r="236" spans="1:17" s="1" customFormat="1" ht="30">
      <c r="A236" s="74">
        <v>235</v>
      </c>
      <c r="B236" s="55">
        <v>41</v>
      </c>
      <c r="C236" s="55">
        <v>3</v>
      </c>
      <c r="D236" s="55" t="s">
        <v>915</v>
      </c>
      <c r="E236" s="170">
        <v>163</v>
      </c>
      <c r="F236" s="56" t="s">
        <v>916</v>
      </c>
      <c r="G236" s="57" t="s">
        <v>907</v>
      </c>
      <c r="H236" s="58" t="s">
        <v>908</v>
      </c>
      <c r="I236" s="59" t="s">
        <v>917</v>
      </c>
      <c r="J236" s="57" t="s">
        <v>291</v>
      </c>
      <c r="K236" s="55" t="s">
        <v>40</v>
      </c>
      <c r="L236" s="55">
        <v>2</v>
      </c>
      <c r="M236" s="60" t="s">
        <v>922</v>
      </c>
      <c r="N236" s="61" t="s">
        <v>13224</v>
      </c>
      <c r="O236" s="110" t="s">
        <v>509</v>
      </c>
      <c r="P236" s="113" t="s">
        <v>510</v>
      </c>
      <c r="Q236" s="75"/>
    </row>
    <row r="237" spans="1:17" s="1" customFormat="1" ht="30">
      <c r="A237" s="76">
        <v>236</v>
      </c>
      <c r="B237" s="55">
        <v>41</v>
      </c>
      <c r="C237" s="55">
        <v>4</v>
      </c>
      <c r="D237" s="55" t="s">
        <v>919</v>
      </c>
      <c r="E237" s="171">
        <v>224</v>
      </c>
      <c r="F237" s="64" t="s">
        <v>309</v>
      </c>
      <c r="G237" s="57" t="s">
        <v>907</v>
      </c>
      <c r="H237" s="58" t="s">
        <v>908</v>
      </c>
      <c r="I237" s="59" t="s">
        <v>309</v>
      </c>
      <c r="J237" s="57" t="s">
        <v>309</v>
      </c>
      <c r="K237" s="55"/>
      <c r="L237" s="55"/>
      <c r="M237" s="60"/>
      <c r="N237" s="61"/>
      <c r="O237" s="110"/>
      <c r="P237" s="112"/>
      <c r="Q237" s="75"/>
    </row>
    <row r="238" spans="1:17" s="1" customFormat="1" ht="30">
      <c r="A238" s="74">
        <v>237</v>
      </c>
      <c r="B238" s="88">
        <v>41</v>
      </c>
      <c r="C238" s="88">
        <v>1</v>
      </c>
      <c r="D238" s="88" t="s">
        <v>905</v>
      </c>
      <c r="E238" s="174">
        <v>41</v>
      </c>
      <c r="F238" s="89" t="s">
        <v>906</v>
      </c>
      <c r="G238" s="90" t="s">
        <v>907</v>
      </c>
      <c r="H238" s="91" t="s">
        <v>908</v>
      </c>
      <c r="I238" s="92" t="s">
        <v>908</v>
      </c>
      <c r="J238" s="90" t="s">
        <v>279</v>
      </c>
      <c r="K238" s="88" t="s">
        <v>16</v>
      </c>
      <c r="L238" s="88">
        <v>3</v>
      </c>
      <c r="M238" s="93" t="s">
        <v>923</v>
      </c>
      <c r="N238" s="94" t="s">
        <v>181</v>
      </c>
      <c r="O238" s="109" t="s">
        <v>37</v>
      </c>
      <c r="P238" s="120" t="s">
        <v>174</v>
      </c>
      <c r="Q238" s="95"/>
    </row>
    <row r="239" spans="1:17" s="1" customFormat="1" ht="30">
      <c r="A239" s="76">
        <v>238</v>
      </c>
      <c r="B239" s="55">
        <v>41</v>
      </c>
      <c r="C239" s="55">
        <v>2</v>
      </c>
      <c r="D239" s="55" t="s">
        <v>910</v>
      </c>
      <c r="E239" s="170">
        <v>102</v>
      </c>
      <c r="F239" s="56" t="s">
        <v>911</v>
      </c>
      <c r="G239" s="57" t="s">
        <v>907</v>
      </c>
      <c r="H239" s="58" t="s">
        <v>908</v>
      </c>
      <c r="I239" s="59" t="s">
        <v>912</v>
      </c>
      <c r="J239" s="57" t="s">
        <v>284</v>
      </c>
      <c r="K239" s="55" t="s">
        <v>16</v>
      </c>
      <c r="L239" s="55">
        <v>3</v>
      </c>
      <c r="M239" s="60" t="s">
        <v>924</v>
      </c>
      <c r="N239" s="61" t="s">
        <v>182</v>
      </c>
      <c r="O239" s="110" t="s">
        <v>360</v>
      </c>
      <c r="P239" s="113" t="s">
        <v>900</v>
      </c>
      <c r="Q239" s="96"/>
    </row>
    <row r="240" spans="1:17" s="1" customFormat="1" ht="30">
      <c r="A240" s="74">
        <v>239</v>
      </c>
      <c r="B240" s="55">
        <v>41</v>
      </c>
      <c r="C240" s="55">
        <v>3</v>
      </c>
      <c r="D240" s="55" t="s">
        <v>915</v>
      </c>
      <c r="E240" s="170">
        <v>163</v>
      </c>
      <c r="F240" s="56" t="s">
        <v>916</v>
      </c>
      <c r="G240" s="57" t="s">
        <v>907</v>
      </c>
      <c r="H240" s="58" t="s">
        <v>908</v>
      </c>
      <c r="I240" s="59" t="s">
        <v>917</v>
      </c>
      <c r="J240" s="57" t="s">
        <v>291</v>
      </c>
      <c r="K240" s="55" t="s">
        <v>16</v>
      </c>
      <c r="L240" s="55">
        <v>3</v>
      </c>
      <c r="M240" s="60" t="s">
        <v>925</v>
      </c>
      <c r="N240" s="61" t="s">
        <v>183</v>
      </c>
      <c r="O240" s="110" t="s">
        <v>360</v>
      </c>
      <c r="P240" s="113" t="s">
        <v>900</v>
      </c>
      <c r="Q240" s="96"/>
    </row>
    <row r="241" spans="1:17" s="1" customFormat="1" ht="30">
      <c r="A241" s="76">
        <v>240</v>
      </c>
      <c r="B241" s="97">
        <v>41</v>
      </c>
      <c r="C241" s="97">
        <v>4</v>
      </c>
      <c r="D241" s="97" t="s">
        <v>919</v>
      </c>
      <c r="E241" s="175">
        <v>224</v>
      </c>
      <c r="F241" s="98" t="s">
        <v>309</v>
      </c>
      <c r="G241" s="99" t="s">
        <v>907</v>
      </c>
      <c r="H241" s="100" t="s">
        <v>908</v>
      </c>
      <c r="I241" s="101" t="s">
        <v>309</v>
      </c>
      <c r="J241" s="99" t="s">
        <v>309</v>
      </c>
      <c r="K241" s="97"/>
      <c r="L241" s="97"/>
      <c r="M241" s="102"/>
      <c r="N241" s="103"/>
      <c r="O241" s="111"/>
      <c r="P241" s="121"/>
      <c r="Q241" s="104"/>
    </row>
    <row r="242" spans="1:17" s="1" customFormat="1" ht="30">
      <c r="A242" s="74">
        <v>241</v>
      </c>
      <c r="B242" s="88">
        <v>42</v>
      </c>
      <c r="C242" s="88">
        <v>1</v>
      </c>
      <c r="D242" s="88" t="s">
        <v>926</v>
      </c>
      <c r="E242" s="174">
        <v>42</v>
      </c>
      <c r="F242" s="89" t="s">
        <v>927</v>
      </c>
      <c r="G242" s="90" t="s">
        <v>928</v>
      </c>
      <c r="H242" s="91" t="s">
        <v>929</v>
      </c>
      <c r="I242" s="92" t="s">
        <v>929</v>
      </c>
      <c r="J242" s="90" t="s">
        <v>279</v>
      </c>
      <c r="K242" s="88" t="s">
        <v>16</v>
      </c>
      <c r="L242" s="88">
        <v>3</v>
      </c>
      <c r="M242" s="93" t="s">
        <v>930</v>
      </c>
      <c r="N242" s="94" t="s">
        <v>184</v>
      </c>
      <c r="O242" s="109" t="s">
        <v>37</v>
      </c>
      <c r="P242" s="120" t="s">
        <v>22</v>
      </c>
      <c r="Q242" s="95"/>
    </row>
    <row r="243" spans="1:17" s="1" customFormat="1" ht="30">
      <c r="A243" s="76">
        <v>242</v>
      </c>
      <c r="B243" s="55">
        <v>42</v>
      </c>
      <c r="C243" s="55">
        <v>2</v>
      </c>
      <c r="D243" s="55" t="s">
        <v>931</v>
      </c>
      <c r="E243" s="170">
        <v>103</v>
      </c>
      <c r="F243" s="56" t="s">
        <v>932</v>
      </c>
      <c r="G243" s="57" t="s">
        <v>928</v>
      </c>
      <c r="H243" s="58" t="s">
        <v>929</v>
      </c>
      <c r="I243" s="59" t="s">
        <v>933</v>
      </c>
      <c r="J243" s="57" t="s">
        <v>284</v>
      </c>
      <c r="K243" s="55" t="s">
        <v>16</v>
      </c>
      <c r="L243" s="55">
        <v>3</v>
      </c>
      <c r="M243" s="60" t="s">
        <v>934</v>
      </c>
      <c r="N243" s="61" t="s">
        <v>13178</v>
      </c>
      <c r="O243" s="110" t="s">
        <v>360</v>
      </c>
      <c r="P243" s="113" t="s">
        <v>301</v>
      </c>
      <c r="Q243" s="96"/>
    </row>
    <row r="244" spans="1:17" s="1" customFormat="1" ht="30">
      <c r="A244" s="74">
        <v>243</v>
      </c>
      <c r="B244" s="55">
        <v>42</v>
      </c>
      <c r="C244" s="55">
        <v>3</v>
      </c>
      <c r="D244" s="55" t="s">
        <v>935</v>
      </c>
      <c r="E244" s="170">
        <v>164</v>
      </c>
      <c r="F244" s="56" t="s">
        <v>936</v>
      </c>
      <c r="G244" s="57" t="s">
        <v>928</v>
      </c>
      <c r="H244" s="58" t="s">
        <v>929</v>
      </c>
      <c r="I244" s="59" t="s">
        <v>937</v>
      </c>
      <c r="J244" s="57" t="s">
        <v>291</v>
      </c>
      <c r="K244" s="55" t="s">
        <v>16</v>
      </c>
      <c r="L244" s="55">
        <v>3</v>
      </c>
      <c r="M244" s="60" t="s">
        <v>938</v>
      </c>
      <c r="N244" s="61" t="s">
        <v>185</v>
      </c>
      <c r="O244" s="110" t="s">
        <v>360</v>
      </c>
      <c r="P244" s="113" t="s">
        <v>301</v>
      </c>
      <c r="Q244" s="96"/>
    </row>
    <row r="245" spans="1:17" s="1" customFormat="1" ht="30">
      <c r="A245" s="76">
        <v>244</v>
      </c>
      <c r="B245" s="97">
        <v>42</v>
      </c>
      <c r="C245" s="97">
        <v>4</v>
      </c>
      <c r="D245" s="97" t="s">
        <v>939</v>
      </c>
      <c r="E245" s="175">
        <v>225</v>
      </c>
      <c r="F245" s="98" t="s">
        <v>940</v>
      </c>
      <c r="G245" s="99" t="s">
        <v>928</v>
      </c>
      <c r="H245" s="100" t="s">
        <v>929</v>
      </c>
      <c r="I245" s="101" t="s">
        <v>941</v>
      </c>
      <c r="J245" s="99" t="s">
        <v>296</v>
      </c>
      <c r="K245" s="97" t="s">
        <v>16</v>
      </c>
      <c r="L245" s="97">
        <v>3</v>
      </c>
      <c r="M245" s="102" t="s">
        <v>942</v>
      </c>
      <c r="N245" s="103" t="s">
        <v>186</v>
      </c>
      <c r="O245" s="111" t="s">
        <v>360</v>
      </c>
      <c r="P245" s="121" t="s">
        <v>25</v>
      </c>
      <c r="Q245" s="104"/>
    </row>
    <row r="246" spans="1:17" s="1" customFormat="1" ht="30">
      <c r="A246" s="74">
        <v>245</v>
      </c>
      <c r="B246" s="88">
        <v>42</v>
      </c>
      <c r="C246" s="88">
        <v>1</v>
      </c>
      <c r="D246" s="88" t="s">
        <v>926</v>
      </c>
      <c r="E246" s="174">
        <v>42</v>
      </c>
      <c r="F246" s="89" t="s">
        <v>927</v>
      </c>
      <c r="G246" s="90" t="s">
        <v>928</v>
      </c>
      <c r="H246" s="91" t="s">
        <v>929</v>
      </c>
      <c r="I246" s="92" t="s">
        <v>929</v>
      </c>
      <c r="J246" s="90" t="s">
        <v>279</v>
      </c>
      <c r="K246" s="88" t="s">
        <v>40</v>
      </c>
      <c r="L246" s="88">
        <v>3</v>
      </c>
      <c r="M246" s="93" t="s">
        <v>943</v>
      </c>
      <c r="N246" s="94" t="s">
        <v>187</v>
      </c>
      <c r="O246" s="109" t="s">
        <v>41</v>
      </c>
      <c r="P246" s="120" t="s">
        <v>18</v>
      </c>
      <c r="Q246" s="95"/>
    </row>
    <row r="247" spans="1:17" s="1" customFormat="1" ht="30">
      <c r="A247" s="76">
        <v>246</v>
      </c>
      <c r="B247" s="55">
        <v>42</v>
      </c>
      <c r="C247" s="55">
        <v>2</v>
      </c>
      <c r="D247" s="55" t="s">
        <v>931</v>
      </c>
      <c r="E247" s="170">
        <v>103</v>
      </c>
      <c r="F247" s="56" t="s">
        <v>932</v>
      </c>
      <c r="G247" s="57" t="s">
        <v>928</v>
      </c>
      <c r="H247" s="58" t="s">
        <v>929</v>
      </c>
      <c r="I247" s="59" t="s">
        <v>933</v>
      </c>
      <c r="J247" s="57" t="s">
        <v>284</v>
      </c>
      <c r="K247" s="55" t="s">
        <v>40</v>
      </c>
      <c r="L247" s="55">
        <v>3</v>
      </c>
      <c r="M247" s="60" t="s">
        <v>944</v>
      </c>
      <c r="N247" s="61" t="s">
        <v>13180</v>
      </c>
      <c r="O247" s="110" t="s">
        <v>369</v>
      </c>
      <c r="P247" s="113" t="s">
        <v>287</v>
      </c>
      <c r="Q247" s="96"/>
    </row>
    <row r="248" spans="1:17" s="1" customFormat="1" ht="30">
      <c r="A248" s="74">
        <v>247</v>
      </c>
      <c r="B248" s="55">
        <v>42</v>
      </c>
      <c r="C248" s="55">
        <v>3</v>
      </c>
      <c r="D248" s="55" t="s">
        <v>935</v>
      </c>
      <c r="E248" s="170">
        <v>164</v>
      </c>
      <c r="F248" s="56" t="s">
        <v>936</v>
      </c>
      <c r="G248" s="57" t="s">
        <v>928</v>
      </c>
      <c r="H248" s="58" t="s">
        <v>929</v>
      </c>
      <c r="I248" s="59" t="s">
        <v>937</v>
      </c>
      <c r="J248" s="57" t="s">
        <v>291</v>
      </c>
      <c r="K248" s="55" t="s">
        <v>40</v>
      </c>
      <c r="L248" s="55">
        <v>3</v>
      </c>
      <c r="M248" s="60" t="s">
        <v>945</v>
      </c>
      <c r="N248" s="61" t="s">
        <v>13227</v>
      </c>
      <c r="O248" s="110" t="s">
        <v>369</v>
      </c>
      <c r="P248" s="113" t="s">
        <v>287</v>
      </c>
      <c r="Q248" s="96"/>
    </row>
    <row r="249" spans="1:17" s="1" customFormat="1" ht="30">
      <c r="A249" s="76">
        <v>248</v>
      </c>
      <c r="B249" s="97">
        <v>42</v>
      </c>
      <c r="C249" s="97">
        <v>4</v>
      </c>
      <c r="D249" s="97" t="s">
        <v>939</v>
      </c>
      <c r="E249" s="175">
        <v>225</v>
      </c>
      <c r="F249" s="98" t="s">
        <v>940</v>
      </c>
      <c r="G249" s="99" t="s">
        <v>928</v>
      </c>
      <c r="H249" s="100" t="s">
        <v>929</v>
      </c>
      <c r="I249" s="101" t="s">
        <v>941</v>
      </c>
      <c r="J249" s="99" t="s">
        <v>296</v>
      </c>
      <c r="K249" s="97" t="s">
        <v>40</v>
      </c>
      <c r="L249" s="97">
        <v>3</v>
      </c>
      <c r="M249" s="102" t="s">
        <v>946</v>
      </c>
      <c r="N249" s="103" t="s">
        <v>188</v>
      </c>
      <c r="O249" s="111" t="s">
        <v>369</v>
      </c>
      <c r="P249" s="121" t="s">
        <v>19</v>
      </c>
      <c r="Q249" s="104"/>
    </row>
    <row r="250" spans="1:17" s="1" customFormat="1" ht="30">
      <c r="A250" s="74">
        <v>249</v>
      </c>
      <c r="B250" s="88">
        <v>43</v>
      </c>
      <c r="C250" s="88">
        <v>1</v>
      </c>
      <c r="D250" s="88" t="s">
        <v>947</v>
      </c>
      <c r="E250" s="174">
        <v>43</v>
      </c>
      <c r="F250" s="89" t="s">
        <v>948</v>
      </c>
      <c r="G250" s="90" t="s">
        <v>928</v>
      </c>
      <c r="H250" s="91" t="s">
        <v>949</v>
      </c>
      <c r="I250" s="92" t="s">
        <v>949</v>
      </c>
      <c r="J250" s="90" t="s">
        <v>279</v>
      </c>
      <c r="K250" s="88" t="s">
        <v>16</v>
      </c>
      <c r="L250" s="88">
        <v>1</v>
      </c>
      <c r="M250" s="93" t="s">
        <v>950</v>
      </c>
      <c r="N250" s="94" t="s">
        <v>189</v>
      </c>
      <c r="O250" s="109" t="s">
        <v>75</v>
      </c>
      <c r="P250" s="120" t="s">
        <v>18</v>
      </c>
      <c r="Q250" s="95"/>
    </row>
    <row r="251" spans="1:17" s="1" customFormat="1" ht="30">
      <c r="A251" s="76">
        <v>250</v>
      </c>
      <c r="B251" s="55">
        <v>43</v>
      </c>
      <c r="C251" s="55">
        <v>2</v>
      </c>
      <c r="D251" s="55" t="s">
        <v>951</v>
      </c>
      <c r="E251" s="170">
        <v>104</v>
      </c>
      <c r="F251" s="56" t="s">
        <v>952</v>
      </c>
      <c r="G251" s="57" t="s">
        <v>928</v>
      </c>
      <c r="H251" s="58" t="s">
        <v>949</v>
      </c>
      <c r="I251" s="59" t="s">
        <v>953</v>
      </c>
      <c r="J251" s="57" t="s">
        <v>284</v>
      </c>
      <c r="K251" s="55" t="s">
        <v>16</v>
      </c>
      <c r="L251" s="55">
        <v>1</v>
      </c>
      <c r="M251" s="60" t="s">
        <v>954</v>
      </c>
      <c r="N251" s="61" t="s">
        <v>190</v>
      </c>
      <c r="O251" s="110" t="s">
        <v>500</v>
      </c>
      <c r="P251" s="113" t="s">
        <v>287</v>
      </c>
      <c r="Q251" s="96"/>
    </row>
    <row r="252" spans="1:17" s="1" customFormat="1" ht="30">
      <c r="A252" s="74">
        <v>251</v>
      </c>
      <c r="B252" s="55">
        <v>43</v>
      </c>
      <c r="C252" s="55">
        <v>3</v>
      </c>
      <c r="D252" s="55" t="s">
        <v>955</v>
      </c>
      <c r="E252" s="170">
        <v>165</v>
      </c>
      <c r="F252" s="56" t="s">
        <v>956</v>
      </c>
      <c r="G252" s="57" t="s">
        <v>928</v>
      </c>
      <c r="H252" s="58" t="s">
        <v>949</v>
      </c>
      <c r="I252" s="59" t="s">
        <v>928</v>
      </c>
      <c r="J252" s="57" t="s">
        <v>291</v>
      </c>
      <c r="K252" s="55" t="s">
        <v>16</v>
      </c>
      <c r="L252" s="55">
        <v>1</v>
      </c>
      <c r="M252" s="60" t="s">
        <v>957</v>
      </c>
      <c r="N252" s="61" t="s">
        <v>191</v>
      </c>
      <c r="O252" s="110" t="s">
        <v>500</v>
      </c>
      <c r="P252" s="113" t="s">
        <v>287</v>
      </c>
      <c r="Q252" s="96"/>
    </row>
    <row r="253" spans="1:17" s="1" customFormat="1" ht="30">
      <c r="A253" s="76">
        <v>252</v>
      </c>
      <c r="B253" s="97">
        <v>43</v>
      </c>
      <c r="C253" s="97">
        <v>4</v>
      </c>
      <c r="D253" s="97" t="s">
        <v>958</v>
      </c>
      <c r="E253" s="175">
        <v>226</v>
      </c>
      <c r="F253" s="98" t="s">
        <v>959</v>
      </c>
      <c r="G253" s="99" t="s">
        <v>928</v>
      </c>
      <c r="H253" s="100" t="s">
        <v>949</v>
      </c>
      <c r="I253" s="101" t="s">
        <v>960</v>
      </c>
      <c r="J253" s="99" t="s">
        <v>296</v>
      </c>
      <c r="K253" s="97" t="s">
        <v>16</v>
      </c>
      <c r="L253" s="97">
        <v>1</v>
      </c>
      <c r="M253" s="102" t="s">
        <v>961</v>
      </c>
      <c r="N253" s="103" t="s">
        <v>192</v>
      </c>
      <c r="O253" s="111" t="s">
        <v>500</v>
      </c>
      <c r="P253" s="121" t="s">
        <v>19</v>
      </c>
      <c r="Q253" s="104"/>
    </row>
    <row r="254" spans="1:17" s="1" customFormat="1" ht="30">
      <c r="A254" s="74">
        <v>253</v>
      </c>
      <c r="B254" s="88">
        <v>43</v>
      </c>
      <c r="C254" s="88">
        <v>1</v>
      </c>
      <c r="D254" s="88" t="s">
        <v>947</v>
      </c>
      <c r="E254" s="174">
        <v>43</v>
      </c>
      <c r="F254" s="89" t="s">
        <v>948</v>
      </c>
      <c r="G254" s="90" t="s">
        <v>928</v>
      </c>
      <c r="H254" s="91" t="s">
        <v>949</v>
      </c>
      <c r="I254" s="92" t="s">
        <v>949</v>
      </c>
      <c r="J254" s="90" t="s">
        <v>279</v>
      </c>
      <c r="K254" s="88" t="s">
        <v>16</v>
      </c>
      <c r="L254" s="88">
        <v>1</v>
      </c>
      <c r="M254" s="93" t="s">
        <v>950</v>
      </c>
      <c r="N254" s="94" t="s">
        <v>193</v>
      </c>
      <c r="O254" s="109" t="s">
        <v>78</v>
      </c>
      <c r="P254" s="120" t="s">
        <v>18</v>
      </c>
      <c r="Q254" s="95"/>
    </row>
    <row r="255" spans="1:17" s="1" customFormat="1" ht="30">
      <c r="A255" s="76">
        <v>254</v>
      </c>
      <c r="B255" s="55">
        <v>43</v>
      </c>
      <c r="C255" s="55">
        <v>2</v>
      </c>
      <c r="D255" s="55" t="s">
        <v>951</v>
      </c>
      <c r="E255" s="170">
        <v>104</v>
      </c>
      <c r="F255" s="56" t="s">
        <v>952</v>
      </c>
      <c r="G255" s="57" t="s">
        <v>928</v>
      </c>
      <c r="H255" s="58" t="s">
        <v>949</v>
      </c>
      <c r="I255" s="59" t="s">
        <v>953</v>
      </c>
      <c r="J255" s="57" t="s">
        <v>284</v>
      </c>
      <c r="K255" s="55" t="s">
        <v>16</v>
      </c>
      <c r="L255" s="55">
        <v>1</v>
      </c>
      <c r="M255" s="60" t="s">
        <v>954</v>
      </c>
      <c r="N255" s="61" t="s">
        <v>194</v>
      </c>
      <c r="O255" s="110" t="s">
        <v>509</v>
      </c>
      <c r="P255" s="113" t="s">
        <v>287</v>
      </c>
      <c r="Q255" s="96"/>
    </row>
    <row r="256" spans="1:17" s="1" customFormat="1" ht="30">
      <c r="A256" s="74">
        <v>255</v>
      </c>
      <c r="B256" s="55">
        <v>43</v>
      </c>
      <c r="C256" s="55">
        <v>3</v>
      </c>
      <c r="D256" s="55" t="s">
        <v>955</v>
      </c>
      <c r="E256" s="170">
        <v>165</v>
      </c>
      <c r="F256" s="56" t="s">
        <v>956</v>
      </c>
      <c r="G256" s="57" t="s">
        <v>928</v>
      </c>
      <c r="H256" s="58" t="s">
        <v>949</v>
      </c>
      <c r="I256" s="59" t="s">
        <v>928</v>
      </c>
      <c r="J256" s="57" t="s">
        <v>291</v>
      </c>
      <c r="K256" s="55" t="s">
        <v>16</v>
      </c>
      <c r="L256" s="55">
        <v>1</v>
      </c>
      <c r="M256" s="60" t="s">
        <v>957</v>
      </c>
      <c r="N256" s="61" t="s">
        <v>195</v>
      </c>
      <c r="O256" s="110" t="s">
        <v>509</v>
      </c>
      <c r="P256" s="113" t="s">
        <v>287</v>
      </c>
      <c r="Q256" s="96"/>
    </row>
    <row r="257" spans="1:17" s="1" customFormat="1" ht="30">
      <c r="A257" s="76">
        <v>256</v>
      </c>
      <c r="B257" s="97">
        <v>43</v>
      </c>
      <c r="C257" s="97">
        <v>4</v>
      </c>
      <c r="D257" s="97" t="s">
        <v>958</v>
      </c>
      <c r="E257" s="175">
        <v>226</v>
      </c>
      <c r="F257" s="98" t="s">
        <v>959</v>
      </c>
      <c r="G257" s="99" t="s">
        <v>928</v>
      </c>
      <c r="H257" s="100" t="s">
        <v>949</v>
      </c>
      <c r="I257" s="101" t="s">
        <v>960</v>
      </c>
      <c r="J257" s="99" t="s">
        <v>296</v>
      </c>
      <c r="K257" s="97" t="s">
        <v>16</v>
      </c>
      <c r="L257" s="97">
        <v>1</v>
      </c>
      <c r="M257" s="102" t="s">
        <v>961</v>
      </c>
      <c r="N257" s="103" t="s">
        <v>196</v>
      </c>
      <c r="O257" s="111" t="s">
        <v>509</v>
      </c>
      <c r="P257" s="121" t="s">
        <v>19</v>
      </c>
      <c r="Q257" s="104"/>
    </row>
    <row r="258" spans="1:17" s="1" customFormat="1" ht="30">
      <c r="A258" s="74">
        <v>257</v>
      </c>
      <c r="B258" s="55">
        <v>44</v>
      </c>
      <c r="C258" s="55">
        <v>1</v>
      </c>
      <c r="D258" s="55" t="s">
        <v>962</v>
      </c>
      <c r="E258" s="176">
        <v>44</v>
      </c>
      <c r="F258" s="105" t="s">
        <v>963</v>
      </c>
      <c r="G258" s="57" t="s">
        <v>964</v>
      </c>
      <c r="H258" s="58" t="s">
        <v>965</v>
      </c>
      <c r="I258" s="59" t="s">
        <v>965</v>
      </c>
      <c r="J258" s="57" t="s">
        <v>279</v>
      </c>
      <c r="K258" s="88" t="s">
        <v>16</v>
      </c>
      <c r="L258" s="88">
        <v>2</v>
      </c>
      <c r="M258" s="93" t="s">
        <v>966</v>
      </c>
      <c r="N258" s="61" t="s">
        <v>197</v>
      </c>
      <c r="O258" s="109" t="s">
        <v>75</v>
      </c>
      <c r="P258" s="120" t="s">
        <v>198</v>
      </c>
      <c r="Q258" s="75"/>
    </row>
    <row r="259" spans="1:17" s="1" customFormat="1" ht="30">
      <c r="A259" s="76">
        <v>258</v>
      </c>
      <c r="B259" s="55">
        <v>44</v>
      </c>
      <c r="C259" s="55">
        <v>2</v>
      </c>
      <c r="D259" s="55" t="s">
        <v>967</v>
      </c>
      <c r="E259" s="170">
        <v>105</v>
      </c>
      <c r="F259" s="56" t="s">
        <v>968</v>
      </c>
      <c r="G259" s="57" t="s">
        <v>964</v>
      </c>
      <c r="H259" s="58" t="s">
        <v>965</v>
      </c>
      <c r="I259" s="59" t="s">
        <v>964</v>
      </c>
      <c r="J259" s="57" t="s">
        <v>284</v>
      </c>
      <c r="K259" s="55" t="s">
        <v>16</v>
      </c>
      <c r="L259" s="55">
        <v>2</v>
      </c>
      <c r="M259" s="60" t="s">
        <v>969</v>
      </c>
      <c r="N259" s="61" t="s">
        <v>13181</v>
      </c>
      <c r="O259" s="110" t="s">
        <v>500</v>
      </c>
      <c r="P259" s="113" t="s">
        <v>970</v>
      </c>
      <c r="Q259" s="75"/>
    </row>
    <row r="260" spans="1:17" s="1" customFormat="1" ht="30">
      <c r="A260" s="74">
        <v>259</v>
      </c>
      <c r="B260" s="55">
        <v>44</v>
      </c>
      <c r="C260" s="55">
        <v>3</v>
      </c>
      <c r="D260" s="55" t="s">
        <v>971</v>
      </c>
      <c r="E260" s="170">
        <v>166</v>
      </c>
      <c r="F260" s="56" t="s">
        <v>972</v>
      </c>
      <c r="G260" s="57" t="s">
        <v>964</v>
      </c>
      <c r="H260" s="58" t="s">
        <v>965</v>
      </c>
      <c r="I260" s="59" t="s">
        <v>973</v>
      </c>
      <c r="J260" s="57" t="s">
        <v>291</v>
      </c>
      <c r="K260" s="55" t="s">
        <v>16</v>
      </c>
      <c r="L260" s="55">
        <v>2</v>
      </c>
      <c r="M260" s="60" t="s">
        <v>974</v>
      </c>
      <c r="N260" s="61" t="s">
        <v>199</v>
      </c>
      <c r="O260" s="110" t="s">
        <v>500</v>
      </c>
      <c r="P260" s="113" t="s">
        <v>970</v>
      </c>
      <c r="Q260" s="75"/>
    </row>
    <row r="261" spans="1:17" s="1" customFormat="1" ht="30">
      <c r="A261" s="76">
        <v>260</v>
      </c>
      <c r="B261" s="77">
        <v>44</v>
      </c>
      <c r="C261" s="77">
        <v>4</v>
      </c>
      <c r="D261" s="77" t="s">
        <v>975</v>
      </c>
      <c r="E261" s="173">
        <v>227</v>
      </c>
      <c r="F261" s="78" t="s">
        <v>976</v>
      </c>
      <c r="G261" s="79" t="s">
        <v>964</v>
      </c>
      <c r="H261" s="80" t="s">
        <v>965</v>
      </c>
      <c r="I261" s="81" t="s">
        <v>977</v>
      </c>
      <c r="J261" s="79" t="s">
        <v>296</v>
      </c>
      <c r="K261" s="97" t="s">
        <v>16</v>
      </c>
      <c r="L261" s="97">
        <v>2</v>
      </c>
      <c r="M261" s="102" t="s">
        <v>978</v>
      </c>
      <c r="N261" s="83" t="s">
        <v>200</v>
      </c>
      <c r="O261" s="111" t="s">
        <v>500</v>
      </c>
      <c r="P261" s="121" t="s">
        <v>201</v>
      </c>
      <c r="Q261" s="84"/>
    </row>
    <row r="262" spans="1:17" s="1" customFormat="1" ht="30">
      <c r="A262" s="74">
        <v>261</v>
      </c>
      <c r="B262" s="66">
        <v>44</v>
      </c>
      <c r="C262" s="66">
        <v>1</v>
      </c>
      <c r="D262" s="66" t="s">
        <v>962</v>
      </c>
      <c r="E262" s="172">
        <v>44</v>
      </c>
      <c r="F262" s="67" t="s">
        <v>963</v>
      </c>
      <c r="G262" s="68" t="s">
        <v>964</v>
      </c>
      <c r="H262" s="69" t="s">
        <v>965</v>
      </c>
      <c r="I262" s="70" t="s">
        <v>965</v>
      </c>
      <c r="J262" s="68" t="s">
        <v>279</v>
      </c>
      <c r="K262" s="88" t="s">
        <v>40</v>
      </c>
      <c r="L262" s="88">
        <v>2</v>
      </c>
      <c r="M262" s="93" t="s">
        <v>979</v>
      </c>
      <c r="N262" s="72" t="s">
        <v>202</v>
      </c>
      <c r="O262" s="109" t="s">
        <v>78</v>
      </c>
      <c r="P262" s="120" t="s">
        <v>18</v>
      </c>
      <c r="Q262" s="73"/>
    </row>
    <row r="263" spans="1:17" s="1" customFormat="1" ht="30">
      <c r="A263" s="76">
        <v>262</v>
      </c>
      <c r="B263" s="55">
        <v>44</v>
      </c>
      <c r="C263" s="55">
        <v>2</v>
      </c>
      <c r="D263" s="55" t="s">
        <v>967</v>
      </c>
      <c r="E263" s="170">
        <v>105</v>
      </c>
      <c r="F263" s="56" t="s">
        <v>968</v>
      </c>
      <c r="G263" s="57" t="s">
        <v>964</v>
      </c>
      <c r="H263" s="58" t="s">
        <v>965</v>
      </c>
      <c r="I263" s="59" t="s">
        <v>964</v>
      </c>
      <c r="J263" s="57" t="s">
        <v>284</v>
      </c>
      <c r="K263" s="55" t="s">
        <v>40</v>
      </c>
      <c r="L263" s="55">
        <v>2</v>
      </c>
      <c r="M263" s="60" t="s">
        <v>980</v>
      </c>
      <c r="N263" s="61" t="s">
        <v>203</v>
      </c>
      <c r="O263" s="110" t="s">
        <v>509</v>
      </c>
      <c r="P263" s="113" t="s">
        <v>287</v>
      </c>
      <c r="Q263" s="75"/>
    </row>
    <row r="264" spans="1:17" s="1" customFormat="1" ht="30">
      <c r="A264" s="74">
        <v>263</v>
      </c>
      <c r="B264" s="55">
        <v>44</v>
      </c>
      <c r="C264" s="55">
        <v>3</v>
      </c>
      <c r="D264" s="55" t="s">
        <v>971</v>
      </c>
      <c r="E264" s="170">
        <v>166</v>
      </c>
      <c r="F264" s="56" t="s">
        <v>972</v>
      </c>
      <c r="G264" s="57" t="s">
        <v>964</v>
      </c>
      <c r="H264" s="58" t="s">
        <v>965</v>
      </c>
      <c r="I264" s="59" t="s">
        <v>973</v>
      </c>
      <c r="J264" s="57" t="s">
        <v>291</v>
      </c>
      <c r="K264" s="55" t="s">
        <v>40</v>
      </c>
      <c r="L264" s="55">
        <v>2</v>
      </c>
      <c r="M264" s="60" t="s">
        <v>981</v>
      </c>
      <c r="N264" s="61" t="s">
        <v>204</v>
      </c>
      <c r="O264" s="110" t="s">
        <v>509</v>
      </c>
      <c r="P264" s="113" t="s">
        <v>287</v>
      </c>
      <c r="Q264" s="75"/>
    </row>
    <row r="265" spans="1:17" s="1" customFormat="1" ht="30">
      <c r="A265" s="76">
        <v>264</v>
      </c>
      <c r="B265" s="77">
        <v>44</v>
      </c>
      <c r="C265" s="77">
        <v>4</v>
      </c>
      <c r="D265" s="77" t="s">
        <v>975</v>
      </c>
      <c r="E265" s="173">
        <v>227</v>
      </c>
      <c r="F265" s="78" t="s">
        <v>976</v>
      </c>
      <c r="G265" s="79" t="s">
        <v>964</v>
      </c>
      <c r="H265" s="80" t="s">
        <v>965</v>
      </c>
      <c r="I265" s="81" t="s">
        <v>977</v>
      </c>
      <c r="J265" s="79" t="s">
        <v>296</v>
      </c>
      <c r="K265" s="97" t="s">
        <v>40</v>
      </c>
      <c r="L265" s="97">
        <v>2</v>
      </c>
      <c r="M265" s="102" t="s">
        <v>982</v>
      </c>
      <c r="N265" s="83" t="s">
        <v>205</v>
      </c>
      <c r="O265" s="111" t="s">
        <v>509</v>
      </c>
      <c r="P265" s="121" t="s">
        <v>19</v>
      </c>
      <c r="Q265" s="84"/>
    </row>
    <row r="266" spans="1:17" s="1" customFormat="1" ht="30">
      <c r="A266" s="74">
        <v>265</v>
      </c>
      <c r="B266" s="66">
        <v>44</v>
      </c>
      <c r="C266" s="66">
        <v>1</v>
      </c>
      <c r="D266" s="66" t="s">
        <v>962</v>
      </c>
      <c r="E266" s="172">
        <v>44</v>
      </c>
      <c r="F266" s="67" t="s">
        <v>963</v>
      </c>
      <c r="G266" s="68" t="s">
        <v>964</v>
      </c>
      <c r="H266" s="69" t="s">
        <v>965</v>
      </c>
      <c r="I266" s="70" t="s">
        <v>965</v>
      </c>
      <c r="J266" s="68" t="s">
        <v>279</v>
      </c>
      <c r="K266" s="88" t="s">
        <v>16</v>
      </c>
      <c r="L266" s="106">
        <v>3</v>
      </c>
      <c r="M266" s="93" t="s">
        <v>983</v>
      </c>
      <c r="N266" s="72" t="s">
        <v>206</v>
      </c>
      <c r="O266" s="109" t="s">
        <v>37</v>
      </c>
      <c r="P266" s="120" t="s">
        <v>207</v>
      </c>
      <c r="Q266" s="73"/>
    </row>
    <row r="267" spans="1:17" s="1" customFormat="1" ht="30">
      <c r="A267" s="76">
        <v>266</v>
      </c>
      <c r="B267" s="55">
        <v>44</v>
      </c>
      <c r="C267" s="55">
        <v>2</v>
      </c>
      <c r="D267" s="55" t="s">
        <v>967</v>
      </c>
      <c r="E267" s="170">
        <v>105</v>
      </c>
      <c r="F267" s="56" t="s">
        <v>968</v>
      </c>
      <c r="G267" s="57" t="s">
        <v>964</v>
      </c>
      <c r="H267" s="58" t="s">
        <v>965</v>
      </c>
      <c r="I267" s="59" t="s">
        <v>964</v>
      </c>
      <c r="J267" s="57" t="s">
        <v>284</v>
      </c>
      <c r="K267" s="55" t="s">
        <v>16</v>
      </c>
      <c r="L267" s="107">
        <v>3</v>
      </c>
      <c r="M267" s="60" t="s">
        <v>984</v>
      </c>
      <c r="N267" s="61" t="s">
        <v>208</v>
      </c>
      <c r="O267" s="110" t="s">
        <v>360</v>
      </c>
      <c r="P267" s="113" t="s">
        <v>985</v>
      </c>
      <c r="Q267" s="75"/>
    </row>
    <row r="268" spans="1:17" s="1" customFormat="1" ht="30">
      <c r="A268" s="74">
        <v>267</v>
      </c>
      <c r="B268" s="55">
        <v>44</v>
      </c>
      <c r="C268" s="55">
        <v>3</v>
      </c>
      <c r="D268" s="55" t="s">
        <v>971</v>
      </c>
      <c r="E268" s="170">
        <v>166</v>
      </c>
      <c r="F268" s="56" t="s">
        <v>972</v>
      </c>
      <c r="G268" s="57" t="s">
        <v>964</v>
      </c>
      <c r="H268" s="58" t="s">
        <v>965</v>
      </c>
      <c r="I268" s="59" t="s">
        <v>973</v>
      </c>
      <c r="J268" s="57" t="s">
        <v>291</v>
      </c>
      <c r="K268" s="55" t="s">
        <v>16</v>
      </c>
      <c r="L268" s="107">
        <v>3</v>
      </c>
      <c r="M268" s="60" t="s">
        <v>986</v>
      </c>
      <c r="N268" s="61" t="s">
        <v>209</v>
      </c>
      <c r="O268" s="110" t="s">
        <v>360</v>
      </c>
      <c r="P268" s="113" t="s">
        <v>985</v>
      </c>
      <c r="Q268" s="75"/>
    </row>
    <row r="269" spans="1:17" s="1" customFormat="1" ht="30">
      <c r="A269" s="76">
        <v>268</v>
      </c>
      <c r="B269" s="77">
        <v>44</v>
      </c>
      <c r="C269" s="77">
        <v>4</v>
      </c>
      <c r="D269" s="77" t="s">
        <v>975</v>
      </c>
      <c r="E269" s="173">
        <v>227</v>
      </c>
      <c r="F269" s="78" t="s">
        <v>976</v>
      </c>
      <c r="G269" s="79" t="s">
        <v>964</v>
      </c>
      <c r="H269" s="80" t="s">
        <v>965</v>
      </c>
      <c r="I269" s="81" t="s">
        <v>977</v>
      </c>
      <c r="J269" s="79" t="s">
        <v>296</v>
      </c>
      <c r="K269" s="97" t="s">
        <v>16</v>
      </c>
      <c r="L269" s="108">
        <v>3</v>
      </c>
      <c r="M269" s="102" t="s">
        <v>987</v>
      </c>
      <c r="N269" s="83" t="s">
        <v>13247</v>
      </c>
      <c r="O269" s="111" t="s">
        <v>360</v>
      </c>
      <c r="P269" s="121" t="s">
        <v>210</v>
      </c>
      <c r="Q269" s="84"/>
    </row>
    <row r="270" spans="1:17" s="1" customFormat="1" ht="30">
      <c r="A270" s="74">
        <v>269</v>
      </c>
      <c r="B270" s="66">
        <v>44</v>
      </c>
      <c r="C270" s="66">
        <v>1</v>
      </c>
      <c r="D270" s="66" t="s">
        <v>962</v>
      </c>
      <c r="E270" s="172">
        <v>44</v>
      </c>
      <c r="F270" s="67" t="s">
        <v>963</v>
      </c>
      <c r="G270" s="68" t="s">
        <v>964</v>
      </c>
      <c r="H270" s="69" t="s">
        <v>965</v>
      </c>
      <c r="I270" s="70" t="s">
        <v>965</v>
      </c>
      <c r="J270" s="68" t="s">
        <v>279</v>
      </c>
      <c r="K270" s="88" t="s">
        <v>40</v>
      </c>
      <c r="L270" s="106">
        <v>3</v>
      </c>
      <c r="M270" s="93" t="s">
        <v>988</v>
      </c>
      <c r="N270" s="72" t="s">
        <v>211</v>
      </c>
      <c r="O270" s="109" t="s">
        <v>41</v>
      </c>
      <c r="P270" s="120" t="s">
        <v>207</v>
      </c>
      <c r="Q270" s="73"/>
    </row>
    <row r="271" spans="1:17" s="1" customFormat="1" ht="30">
      <c r="A271" s="76">
        <v>270</v>
      </c>
      <c r="B271" s="55">
        <v>44</v>
      </c>
      <c r="C271" s="55">
        <v>2</v>
      </c>
      <c r="D271" s="55" t="s">
        <v>967</v>
      </c>
      <c r="E271" s="170">
        <v>105</v>
      </c>
      <c r="F271" s="56" t="s">
        <v>968</v>
      </c>
      <c r="G271" s="57" t="s">
        <v>964</v>
      </c>
      <c r="H271" s="58" t="s">
        <v>965</v>
      </c>
      <c r="I271" s="59" t="s">
        <v>964</v>
      </c>
      <c r="J271" s="57" t="s">
        <v>284</v>
      </c>
      <c r="K271" s="55" t="s">
        <v>40</v>
      </c>
      <c r="L271" s="107">
        <v>3</v>
      </c>
      <c r="M271" s="60" t="s">
        <v>989</v>
      </c>
      <c r="N271" s="61" t="s">
        <v>13183</v>
      </c>
      <c r="O271" s="110" t="s">
        <v>369</v>
      </c>
      <c r="P271" s="113" t="s">
        <v>985</v>
      </c>
      <c r="Q271" s="75"/>
    </row>
    <row r="272" spans="1:17" s="1" customFormat="1" ht="30">
      <c r="A272" s="74">
        <v>271</v>
      </c>
      <c r="B272" s="55">
        <v>44</v>
      </c>
      <c r="C272" s="55">
        <v>3</v>
      </c>
      <c r="D272" s="55" t="s">
        <v>971</v>
      </c>
      <c r="E272" s="170">
        <v>166</v>
      </c>
      <c r="F272" s="56" t="s">
        <v>972</v>
      </c>
      <c r="G272" s="57" t="s">
        <v>964</v>
      </c>
      <c r="H272" s="58" t="s">
        <v>965</v>
      </c>
      <c r="I272" s="59" t="s">
        <v>973</v>
      </c>
      <c r="J272" s="57" t="s">
        <v>291</v>
      </c>
      <c r="K272" s="55" t="s">
        <v>40</v>
      </c>
      <c r="L272" s="107">
        <v>3</v>
      </c>
      <c r="M272" s="60" t="s">
        <v>990</v>
      </c>
      <c r="N272" s="61" t="s">
        <v>212</v>
      </c>
      <c r="O272" s="110" t="s">
        <v>369</v>
      </c>
      <c r="P272" s="113" t="s">
        <v>985</v>
      </c>
      <c r="Q272" s="75"/>
    </row>
    <row r="273" spans="1:17" s="1" customFormat="1" ht="30">
      <c r="A273" s="76">
        <v>272</v>
      </c>
      <c r="B273" s="77">
        <v>44</v>
      </c>
      <c r="C273" s="77">
        <v>4</v>
      </c>
      <c r="D273" s="77" t="s">
        <v>975</v>
      </c>
      <c r="E273" s="173">
        <v>227</v>
      </c>
      <c r="F273" s="78" t="s">
        <v>976</v>
      </c>
      <c r="G273" s="79" t="s">
        <v>964</v>
      </c>
      <c r="H273" s="80" t="s">
        <v>965</v>
      </c>
      <c r="I273" s="81" t="s">
        <v>977</v>
      </c>
      <c r="J273" s="79" t="s">
        <v>296</v>
      </c>
      <c r="K273" s="97" t="s">
        <v>40</v>
      </c>
      <c r="L273" s="108">
        <v>3</v>
      </c>
      <c r="M273" s="102" t="s">
        <v>991</v>
      </c>
      <c r="N273" s="83"/>
      <c r="O273" s="111" t="s">
        <v>369</v>
      </c>
      <c r="P273" s="121" t="s">
        <v>210</v>
      </c>
      <c r="Q273" s="84"/>
    </row>
    <row r="274" spans="1:17" s="1" customFormat="1" ht="30">
      <c r="A274" s="74">
        <v>273</v>
      </c>
      <c r="B274" s="66">
        <v>45</v>
      </c>
      <c r="C274" s="66">
        <v>1</v>
      </c>
      <c r="D274" s="66" t="s">
        <v>992</v>
      </c>
      <c r="E274" s="172">
        <v>45</v>
      </c>
      <c r="F274" s="67" t="s">
        <v>993</v>
      </c>
      <c r="G274" s="68" t="s">
        <v>964</v>
      </c>
      <c r="H274" s="69" t="s">
        <v>994</v>
      </c>
      <c r="I274" s="70" t="s">
        <v>994</v>
      </c>
      <c r="J274" s="68" t="s">
        <v>279</v>
      </c>
      <c r="K274" s="88" t="s">
        <v>16</v>
      </c>
      <c r="L274" s="109">
        <v>2</v>
      </c>
      <c r="M274" s="93" t="s">
        <v>995</v>
      </c>
      <c r="N274" s="72" t="s">
        <v>213</v>
      </c>
      <c r="O274" s="109" t="s">
        <v>75</v>
      </c>
      <c r="P274" s="120" t="s">
        <v>198</v>
      </c>
      <c r="Q274" s="73"/>
    </row>
    <row r="275" spans="1:17" s="1" customFormat="1" ht="30">
      <c r="A275" s="76">
        <v>274</v>
      </c>
      <c r="B275" s="55">
        <v>45</v>
      </c>
      <c r="C275" s="55">
        <v>2</v>
      </c>
      <c r="D275" s="55" t="s">
        <v>996</v>
      </c>
      <c r="E275" s="170">
        <v>106</v>
      </c>
      <c r="F275" s="56" t="s">
        <v>997</v>
      </c>
      <c r="G275" s="57" t="s">
        <v>964</v>
      </c>
      <c r="H275" s="58" t="s">
        <v>994</v>
      </c>
      <c r="I275" s="59" t="s">
        <v>998</v>
      </c>
      <c r="J275" s="57" t="s">
        <v>284</v>
      </c>
      <c r="K275" s="55" t="s">
        <v>16</v>
      </c>
      <c r="L275" s="110">
        <v>2</v>
      </c>
      <c r="M275" s="60" t="s">
        <v>999</v>
      </c>
      <c r="N275" s="61" t="s">
        <v>214</v>
      </c>
      <c r="O275" s="110" t="s">
        <v>500</v>
      </c>
      <c r="P275" s="113" t="s">
        <v>970</v>
      </c>
      <c r="Q275" s="75"/>
    </row>
    <row r="276" spans="1:17" s="1" customFormat="1" ht="30">
      <c r="A276" s="74">
        <v>275</v>
      </c>
      <c r="B276" s="55">
        <v>45</v>
      </c>
      <c r="C276" s="55">
        <v>3</v>
      </c>
      <c r="D276" s="55" t="s">
        <v>1000</v>
      </c>
      <c r="E276" s="170">
        <v>167</v>
      </c>
      <c r="F276" s="56" t="s">
        <v>1001</v>
      </c>
      <c r="G276" s="57" t="s">
        <v>964</v>
      </c>
      <c r="H276" s="58" t="s">
        <v>994</v>
      </c>
      <c r="I276" s="59" t="s">
        <v>1002</v>
      </c>
      <c r="J276" s="57" t="s">
        <v>291</v>
      </c>
      <c r="K276" s="55" t="s">
        <v>16</v>
      </c>
      <c r="L276" s="110">
        <v>2</v>
      </c>
      <c r="M276" s="60" t="s">
        <v>1003</v>
      </c>
      <c r="N276" s="61" t="s">
        <v>13228</v>
      </c>
      <c r="O276" s="110" t="s">
        <v>500</v>
      </c>
      <c r="P276" s="113" t="s">
        <v>970</v>
      </c>
      <c r="Q276" s="75"/>
    </row>
    <row r="277" spans="1:17" s="1" customFormat="1" ht="30">
      <c r="A277" s="76">
        <v>276</v>
      </c>
      <c r="B277" s="77">
        <v>45</v>
      </c>
      <c r="C277" s="77">
        <v>4</v>
      </c>
      <c r="D277" s="77" t="s">
        <v>1004</v>
      </c>
      <c r="E277" s="173">
        <v>228</v>
      </c>
      <c r="F277" s="78" t="s">
        <v>1005</v>
      </c>
      <c r="G277" s="79" t="s">
        <v>964</v>
      </c>
      <c r="H277" s="80" t="s">
        <v>994</v>
      </c>
      <c r="I277" s="81" t="s">
        <v>1006</v>
      </c>
      <c r="J277" s="79" t="s">
        <v>296</v>
      </c>
      <c r="K277" s="97" t="s">
        <v>16</v>
      </c>
      <c r="L277" s="111">
        <v>2</v>
      </c>
      <c r="M277" s="102" t="s">
        <v>1007</v>
      </c>
      <c r="N277" s="83" t="s">
        <v>215</v>
      </c>
      <c r="O277" s="111" t="s">
        <v>500</v>
      </c>
      <c r="P277" s="121" t="s">
        <v>201</v>
      </c>
      <c r="Q277" s="84"/>
    </row>
    <row r="278" spans="1:17" s="1" customFormat="1" ht="30">
      <c r="A278" s="74">
        <v>277</v>
      </c>
      <c r="B278" s="66">
        <v>45</v>
      </c>
      <c r="C278" s="66">
        <v>1</v>
      </c>
      <c r="D278" s="66" t="s">
        <v>992</v>
      </c>
      <c r="E278" s="172">
        <v>45</v>
      </c>
      <c r="F278" s="67" t="s">
        <v>993</v>
      </c>
      <c r="G278" s="68" t="s">
        <v>964</v>
      </c>
      <c r="H278" s="69" t="s">
        <v>994</v>
      </c>
      <c r="I278" s="70" t="s">
        <v>994</v>
      </c>
      <c r="J278" s="68" t="s">
        <v>279</v>
      </c>
      <c r="K278" s="88" t="s">
        <v>40</v>
      </c>
      <c r="L278" s="109">
        <v>2</v>
      </c>
      <c r="M278" s="93" t="s">
        <v>1008</v>
      </c>
      <c r="N278" s="72" t="s">
        <v>216</v>
      </c>
      <c r="O278" s="109" t="s">
        <v>78</v>
      </c>
      <c r="P278" s="120" t="s">
        <v>18</v>
      </c>
      <c r="Q278" s="73"/>
    </row>
    <row r="279" spans="1:17" s="1" customFormat="1" ht="30">
      <c r="A279" s="76">
        <v>278</v>
      </c>
      <c r="B279" s="55">
        <v>45</v>
      </c>
      <c r="C279" s="55">
        <v>2</v>
      </c>
      <c r="D279" s="55" t="s">
        <v>996</v>
      </c>
      <c r="E279" s="170">
        <v>106</v>
      </c>
      <c r="F279" s="56" t="s">
        <v>997</v>
      </c>
      <c r="G279" s="57" t="s">
        <v>964</v>
      </c>
      <c r="H279" s="58" t="s">
        <v>994</v>
      </c>
      <c r="I279" s="59" t="s">
        <v>998</v>
      </c>
      <c r="J279" s="57" t="s">
        <v>284</v>
      </c>
      <c r="K279" s="55" t="s">
        <v>40</v>
      </c>
      <c r="L279" s="110">
        <v>2</v>
      </c>
      <c r="M279" s="60" t="s">
        <v>1009</v>
      </c>
      <c r="N279" s="61"/>
      <c r="O279" s="110" t="s">
        <v>509</v>
      </c>
      <c r="P279" s="113" t="s">
        <v>287</v>
      </c>
      <c r="Q279" s="75"/>
    </row>
    <row r="280" spans="1:17" s="1" customFormat="1" ht="30">
      <c r="A280" s="74">
        <v>279</v>
      </c>
      <c r="B280" s="55">
        <v>45</v>
      </c>
      <c r="C280" s="55">
        <v>3</v>
      </c>
      <c r="D280" s="55" t="s">
        <v>1000</v>
      </c>
      <c r="E280" s="170">
        <v>167</v>
      </c>
      <c r="F280" s="56" t="s">
        <v>1001</v>
      </c>
      <c r="G280" s="57" t="s">
        <v>964</v>
      </c>
      <c r="H280" s="58" t="s">
        <v>994</v>
      </c>
      <c r="I280" s="59" t="s">
        <v>1002</v>
      </c>
      <c r="J280" s="57" t="s">
        <v>291</v>
      </c>
      <c r="K280" s="55" t="s">
        <v>40</v>
      </c>
      <c r="L280" s="110">
        <v>2</v>
      </c>
      <c r="M280" s="60" t="s">
        <v>1010</v>
      </c>
      <c r="N280" s="61"/>
      <c r="O280" s="110" t="s">
        <v>509</v>
      </c>
      <c r="P280" s="113" t="s">
        <v>287</v>
      </c>
      <c r="Q280" s="75"/>
    </row>
    <row r="281" spans="1:17" s="1" customFormat="1" ht="30">
      <c r="A281" s="76">
        <v>280</v>
      </c>
      <c r="B281" s="77">
        <v>45</v>
      </c>
      <c r="C281" s="77">
        <v>4</v>
      </c>
      <c r="D281" s="77" t="s">
        <v>1004</v>
      </c>
      <c r="E281" s="173">
        <v>228</v>
      </c>
      <c r="F281" s="78" t="s">
        <v>1005</v>
      </c>
      <c r="G281" s="79" t="s">
        <v>964</v>
      </c>
      <c r="H281" s="80" t="s">
        <v>994</v>
      </c>
      <c r="I281" s="81" t="s">
        <v>1006</v>
      </c>
      <c r="J281" s="79" t="s">
        <v>296</v>
      </c>
      <c r="K281" s="97" t="s">
        <v>40</v>
      </c>
      <c r="L281" s="111">
        <v>2</v>
      </c>
      <c r="M281" s="102" t="s">
        <v>1011</v>
      </c>
      <c r="N281" s="83" t="s">
        <v>217</v>
      </c>
      <c r="O281" s="111" t="s">
        <v>509</v>
      </c>
      <c r="P281" s="121" t="s">
        <v>19</v>
      </c>
      <c r="Q281" s="84"/>
    </row>
    <row r="282" spans="1:17" s="1" customFormat="1" ht="30">
      <c r="A282" s="74">
        <v>281</v>
      </c>
      <c r="B282" s="66">
        <v>46</v>
      </c>
      <c r="C282" s="66">
        <v>1</v>
      </c>
      <c r="D282" s="66" t="s">
        <v>1012</v>
      </c>
      <c r="E282" s="172">
        <v>46</v>
      </c>
      <c r="F282" s="67" t="s">
        <v>1013</v>
      </c>
      <c r="G282" s="68" t="s">
        <v>964</v>
      </c>
      <c r="H282" s="69" t="s">
        <v>1014</v>
      </c>
      <c r="I282" s="70" t="s">
        <v>1014</v>
      </c>
      <c r="J282" s="68" t="s">
        <v>279</v>
      </c>
      <c r="K282" s="88" t="s">
        <v>16</v>
      </c>
      <c r="L282" s="109">
        <v>3</v>
      </c>
      <c r="M282" s="93" t="s">
        <v>1015</v>
      </c>
      <c r="N282" s="72" t="s">
        <v>218</v>
      </c>
      <c r="O282" s="109" t="s">
        <v>37</v>
      </c>
      <c r="P282" s="120" t="s">
        <v>207</v>
      </c>
      <c r="Q282" s="73"/>
    </row>
    <row r="283" spans="1:17" s="1" customFormat="1" ht="30">
      <c r="A283" s="76">
        <v>282</v>
      </c>
      <c r="B283" s="55">
        <v>46</v>
      </c>
      <c r="C283" s="55">
        <v>2</v>
      </c>
      <c r="D283" s="55" t="s">
        <v>1016</v>
      </c>
      <c r="E283" s="170">
        <v>107</v>
      </c>
      <c r="F283" s="56" t="s">
        <v>1017</v>
      </c>
      <c r="G283" s="57" t="s">
        <v>964</v>
      </c>
      <c r="H283" s="58" t="s">
        <v>1014</v>
      </c>
      <c r="I283" s="59" t="s">
        <v>1018</v>
      </c>
      <c r="J283" s="57" t="s">
        <v>284</v>
      </c>
      <c r="K283" s="55" t="s">
        <v>16</v>
      </c>
      <c r="L283" s="110">
        <v>3</v>
      </c>
      <c r="M283" s="60" t="s">
        <v>1019</v>
      </c>
      <c r="N283" s="61" t="s">
        <v>219</v>
      </c>
      <c r="O283" s="110" t="s">
        <v>360</v>
      </c>
      <c r="P283" s="113" t="s">
        <v>985</v>
      </c>
      <c r="Q283" s="75"/>
    </row>
    <row r="284" spans="1:17" s="1" customFormat="1" ht="30">
      <c r="A284" s="74">
        <v>283</v>
      </c>
      <c r="B284" s="55">
        <v>46</v>
      </c>
      <c r="C284" s="55">
        <v>3</v>
      </c>
      <c r="D284" s="55" t="s">
        <v>1020</v>
      </c>
      <c r="E284" s="170">
        <v>168</v>
      </c>
      <c r="F284" s="56" t="s">
        <v>1021</v>
      </c>
      <c r="G284" s="57" t="s">
        <v>964</v>
      </c>
      <c r="H284" s="58" t="s">
        <v>1014</v>
      </c>
      <c r="I284" s="59" t="s">
        <v>1022</v>
      </c>
      <c r="J284" s="57" t="s">
        <v>291</v>
      </c>
      <c r="K284" s="55" t="s">
        <v>16</v>
      </c>
      <c r="L284" s="110">
        <v>3</v>
      </c>
      <c r="M284" s="60" t="s">
        <v>1023</v>
      </c>
      <c r="N284" s="61" t="s">
        <v>13229</v>
      </c>
      <c r="O284" s="110" t="s">
        <v>360</v>
      </c>
      <c r="P284" s="113" t="s">
        <v>985</v>
      </c>
      <c r="Q284" s="75"/>
    </row>
    <row r="285" spans="1:17" s="1" customFormat="1" ht="30">
      <c r="A285" s="76">
        <v>284</v>
      </c>
      <c r="B285" s="77">
        <v>46</v>
      </c>
      <c r="C285" s="77">
        <v>4</v>
      </c>
      <c r="D285" s="77" t="s">
        <v>1024</v>
      </c>
      <c r="E285" s="173">
        <v>229</v>
      </c>
      <c r="F285" s="78" t="s">
        <v>1025</v>
      </c>
      <c r="G285" s="79" t="s">
        <v>964</v>
      </c>
      <c r="H285" s="80" t="s">
        <v>1014</v>
      </c>
      <c r="I285" s="81" t="s">
        <v>1026</v>
      </c>
      <c r="J285" s="79" t="s">
        <v>296</v>
      </c>
      <c r="K285" s="97" t="s">
        <v>16</v>
      </c>
      <c r="L285" s="111">
        <v>3</v>
      </c>
      <c r="M285" s="102" t="s">
        <v>1027</v>
      </c>
      <c r="N285" s="83" t="s">
        <v>220</v>
      </c>
      <c r="O285" s="111" t="s">
        <v>360</v>
      </c>
      <c r="P285" s="121" t="s">
        <v>210</v>
      </c>
      <c r="Q285" s="84"/>
    </row>
    <row r="286" spans="1:17" s="1" customFormat="1" ht="30">
      <c r="A286" s="74">
        <v>285</v>
      </c>
      <c r="B286" s="66">
        <v>46</v>
      </c>
      <c r="C286" s="66">
        <v>1</v>
      </c>
      <c r="D286" s="66" t="s">
        <v>1012</v>
      </c>
      <c r="E286" s="172">
        <v>46</v>
      </c>
      <c r="F286" s="67" t="s">
        <v>1013</v>
      </c>
      <c r="G286" s="68" t="s">
        <v>964</v>
      </c>
      <c r="H286" s="69" t="s">
        <v>1014</v>
      </c>
      <c r="I286" s="70" t="s">
        <v>1014</v>
      </c>
      <c r="J286" s="68" t="s">
        <v>279</v>
      </c>
      <c r="K286" s="88" t="s">
        <v>40</v>
      </c>
      <c r="L286" s="109">
        <v>3</v>
      </c>
      <c r="M286" s="93" t="s">
        <v>1028</v>
      </c>
      <c r="N286" s="72" t="s">
        <v>221</v>
      </c>
      <c r="O286" s="109" t="s">
        <v>41</v>
      </c>
      <c r="P286" s="120" t="s">
        <v>207</v>
      </c>
      <c r="Q286" s="73"/>
    </row>
    <row r="287" spans="1:17" s="1" customFormat="1" ht="30">
      <c r="A287" s="76">
        <v>286</v>
      </c>
      <c r="B287" s="55">
        <v>46</v>
      </c>
      <c r="C287" s="55">
        <v>2</v>
      </c>
      <c r="D287" s="55" t="s">
        <v>1016</v>
      </c>
      <c r="E287" s="170">
        <v>107</v>
      </c>
      <c r="F287" s="56" t="s">
        <v>1017</v>
      </c>
      <c r="G287" s="57" t="s">
        <v>964</v>
      </c>
      <c r="H287" s="58" t="s">
        <v>1014</v>
      </c>
      <c r="I287" s="59" t="s">
        <v>1018</v>
      </c>
      <c r="J287" s="57" t="s">
        <v>284</v>
      </c>
      <c r="K287" s="55" t="s">
        <v>40</v>
      </c>
      <c r="L287" s="110">
        <v>3</v>
      </c>
      <c r="M287" s="60" t="s">
        <v>1029</v>
      </c>
      <c r="N287" s="61" t="s">
        <v>222</v>
      </c>
      <c r="O287" s="110" t="s">
        <v>369</v>
      </c>
      <c r="P287" s="113" t="s">
        <v>985</v>
      </c>
      <c r="Q287" s="75"/>
    </row>
    <row r="288" spans="1:17" s="1" customFormat="1" ht="30">
      <c r="A288" s="74">
        <v>287</v>
      </c>
      <c r="B288" s="55">
        <v>46</v>
      </c>
      <c r="C288" s="55">
        <v>3</v>
      </c>
      <c r="D288" s="55" t="s">
        <v>1020</v>
      </c>
      <c r="E288" s="170">
        <v>168</v>
      </c>
      <c r="F288" s="56" t="s">
        <v>1021</v>
      </c>
      <c r="G288" s="57" t="s">
        <v>964</v>
      </c>
      <c r="H288" s="58" t="s">
        <v>1014</v>
      </c>
      <c r="I288" s="59" t="s">
        <v>1022</v>
      </c>
      <c r="J288" s="57" t="s">
        <v>291</v>
      </c>
      <c r="K288" s="55" t="s">
        <v>40</v>
      </c>
      <c r="L288" s="110">
        <v>3</v>
      </c>
      <c r="M288" s="60" t="s">
        <v>1030</v>
      </c>
      <c r="N288" s="61"/>
      <c r="O288" s="110" t="s">
        <v>369</v>
      </c>
      <c r="P288" s="113" t="s">
        <v>985</v>
      </c>
      <c r="Q288" s="75"/>
    </row>
    <row r="289" spans="1:17" s="1" customFormat="1" ht="30">
      <c r="A289" s="76">
        <v>288</v>
      </c>
      <c r="B289" s="77">
        <v>46</v>
      </c>
      <c r="C289" s="77">
        <v>4</v>
      </c>
      <c r="D289" s="77" t="s">
        <v>1024</v>
      </c>
      <c r="E289" s="173">
        <v>229</v>
      </c>
      <c r="F289" s="78" t="s">
        <v>1025</v>
      </c>
      <c r="G289" s="79" t="s">
        <v>964</v>
      </c>
      <c r="H289" s="80" t="s">
        <v>1014</v>
      </c>
      <c r="I289" s="81" t="s">
        <v>1026</v>
      </c>
      <c r="J289" s="79" t="s">
        <v>296</v>
      </c>
      <c r="K289" s="97" t="s">
        <v>40</v>
      </c>
      <c r="L289" s="111">
        <v>3</v>
      </c>
      <c r="M289" s="102" t="s">
        <v>1031</v>
      </c>
      <c r="N289" s="83" t="s">
        <v>223</v>
      </c>
      <c r="O289" s="111" t="s">
        <v>369</v>
      </c>
      <c r="P289" s="121" t="s">
        <v>210</v>
      </c>
      <c r="Q289" s="84"/>
    </row>
    <row r="290" spans="1:17" s="1" customFormat="1" ht="30">
      <c r="A290" s="74">
        <v>289</v>
      </c>
      <c r="B290" s="66">
        <v>47</v>
      </c>
      <c r="C290" s="66">
        <v>1</v>
      </c>
      <c r="D290" s="66" t="s">
        <v>1032</v>
      </c>
      <c r="E290" s="172">
        <v>47</v>
      </c>
      <c r="F290" s="67" t="s">
        <v>1033</v>
      </c>
      <c r="G290" s="68" t="s">
        <v>964</v>
      </c>
      <c r="H290" s="69" t="s">
        <v>1034</v>
      </c>
      <c r="I290" s="70" t="s">
        <v>1034</v>
      </c>
      <c r="J290" s="68" t="s">
        <v>279</v>
      </c>
      <c r="K290" s="88" t="s">
        <v>16</v>
      </c>
      <c r="L290" s="109">
        <v>4</v>
      </c>
      <c r="M290" s="93" t="s">
        <v>1035</v>
      </c>
      <c r="N290" s="72" t="s">
        <v>224</v>
      </c>
      <c r="O290" s="109" t="s">
        <v>37</v>
      </c>
      <c r="P290" s="120" t="s">
        <v>207</v>
      </c>
      <c r="Q290" s="73"/>
    </row>
    <row r="291" spans="1:17" s="1" customFormat="1" ht="30">
      <c r="A291" s="76">
        <v>290</v>
      </c>
      <c r="B291" s="55">
        <v>47</v>
      </c>
      <c r="C291" s="55">
        <v>2</v>
      </c>
      <c r="D291" s="55" t="s">
        <v>1036</v>
      </c>
      <c r="E291" s="170">
        <v>108</v>
      </c>
      <c r="F291" s="56" t="s">
        <v>1037</v>
      </c>
      <c r="G291" s="57" t="s">
        <v>964</v>
      </c>
      <c r="H291" s="58" t="s">
        <v>1034</v>
      </c>
      <c r="I291" s="59" t="s">
        <v>1038</v>
      </c>
      <c r="J291" s="57" t="s">
        <v>284</v>
      </c>
      <c r="K291" s="55" t="s">
        <v>16</v>
      </c>
      <c r="L291" s="110">
        <v>4</v>
      </c>
      <c r="M291" s="60" t="s">
        <v>1039</v>
      </c>
      <c r="N291" s="61" t="s">
        <v>225</v>
      </c>
      <c r="O291" s="110" t="s">
        <v>360</v>
      </c>
      <c r="P291" s="113" t="s">
        <v>985</v>
      </c>
      <c r="Q291" s="75"/>
    </row>
    <row r="292" spans="1:17" s="1" customFormat="1" ht="30">
      <c r="A292" s="74">
        <v>291</v>
      </c>
      <c r="B292" s="55">
        <v>47</v>
      </c>
      <c r="C292" s="55">
        <v>3</v>
      </c>
      <c r="D292" s="55" t="s">
        <v>1040</v>
      </c>
      <c r="E292" s="170">
        <v>169</v>
      </c>
      <c r="F292" s="56" t="s">
        <v>1041</v>
      </c>
      <c r="G292" s="57" t="s">
        <v>964</v>
      </c>
      <c r="H292" s="58" t="s">
        <v>1034</v>
      </c>
      <c r="I292" s="59" t="s">
        <v>1042</v>
      </c>
      <c r="J292" s="57" t="s">
        <v>291</v>
      </c>
      <c r="K292" s="55" t="s">
        <v>16</v>
      </c>
      <c r="L292" s="110">
        <v>4</v>
      </c>
      <c r="M292" s="60" t="s">
        <v>1043</v>
      </c>
      <c r="N292" s="61" t="s">
        <v>226</v>
      </c>
      <c r="O292" s="110" t="s">
        <v>360</v>
      </c>
      <c r="P292" s="113" t="s">
        <v>985</v>
      </c>
      <c r="Q292" s="75"/>
    </row>
    <row r="293" spans="1:17" s="1" customFormat="1" ht="30">
      <c r="A293" s="76">
        <v>292</v>
      </c>
      <c r="B293" s="77">
        <v>47</v>
      </c>
      <c r="C293" s="77">
        <v>4</v>
      </c>
      <c r="D293" s="77" t="s">
        <v>1044</v>
      </c>
      <c r="E293" s="173">
        <v>230</v>
      </c>
      <c r="F293" s="78" t="s">
        <v>1045</v>
      </c>
      <c r="G293" s="79" t="s">
        <v>964</v>
      </c>
      <c r="H293" s="80" t="s">
        <v>1034</v>
      </c>
      <c r="I293" s="81" t="s">
        <v>1046</v>
      </c>
      <c r="J293" s="79" t="s">
        <v>296</v>
      </c>
      <c r="K293" s="97" t="s">
        <v>16</v>
      </c>
      <c r="L293" s="111">
        <v>4</v>
      </c>
      <c r="M293" s="102" t="s">
        <v>1047</v>
      </c>
      <c r="N293" s="83" t="s">
        <v>13248</v>
      </c>
      <c r="O293" s="111" t="s">
        <v>360</v>
      </c>
      <c r="P293" s="121" t="s">
        <v>210</v>
      </c>
      <c r="Q293" s="84"/>
    </row>
    <row r="294" spans="1:17" s="1" customFormat="1" ht="30">
      <c r="A294" s="74">
        <v>293</v>
      </c>
      <c r="B294" s="66">
        <v>47</v>
      </c>
      <c r="C294" s="66">
        <v>1</v>
      </c>
      <c r="D294" s="66" t="s">
        <v>1032</v>
      </c>
      <c r="E294" s="172">
        <v>47</v>
      </c>
      <c r="F294" s="67" t="s">
        <v>1033</v>
      </c>
      <c r="G294" s="68" t="s">
        <v>964</v>
      </c>
      <c r="H294" s="69" t="s">
        <v>1034</v>
      </c>
      <c r="I294" s="70" t="s">
        <v>1034</v>
      </c>
      <c r="J294" s="68" t="s">
        <v>279</v>
      </c>
      <c r="K294" s="88" t="s">
        <v>40</v>
      </c>
      <c r="L294" s="109">
        <v>3</v>
      </c>
      <c r="M294" s="93" t="s">
        <v>1048</v>
      </c>
      <c r="N294" s="72" t="s">
        <v>227</v>
      </c>
      <c r="O294" s="109" t="s">
        <v>41</v>
      </c>
      <c r="P294" s="120" t="s">
        <v>207</v>
      </c>
      <c r="Q294" s="73"/>
    </row>
    <row r="295" spans="1:17" s="1" customFormat="1" ht="30">
      <c r="A295" s="76">
        <v>294</v>
      </c>
      <c r="B295" s="55">
        <v>47</v>
      </c>
      <c r="C295" s="55">
        <v>2</v>
      </c>
      <c r="D295" s="55" t="s">
        <v>1036</v>
      </c>
      <c r="E295" s="170">
        <v>108</v>
      </c>
      <c r="F295" s="56" t="s">
        <v>1037</v>
      </c>
      <c r="G295" s="57" t="s">
        <v>964</v>
      </c>
      <c r="H295" s="58" t="s">
        <v>1034</v>
      </c>
      <c r="I295" s="59" t="s">
        <v>1038</v>
      </c>
      <c r="J295" s="57" t="s">
        <v>284</v>
      </c>
      <c r="K295" s="55" t="s">
        <v>40</v>
      </c>
      <c r="L295" s="110">
        <v>3</v>
      </c>
      <c r="M295" s="60" t="s">
        <v>1049</v>
      </c>
      <c r="N295" s="61" t="s">
        <v>228</v>
      </c>
      <c r="O295" s="110" t="s">
        <v>369</v>
      </c>
      <c r="P295" s="113" t="s">
        <v>985</v>
      </c>
      <c r="Q295" s="75"/>
    </row>
    <row r="296" spans="1:17" s="1" customFormat="1" ht="30">
      <c r="A296" s="74">
        <v>295</v>
      </c>
      <c r="B296" s="55">
        <v>47</v>
      </c>
      <c r="C296" s="55">
        <v>3</v>
      </c>
      <c r="D296" s="55" t="s">
        <v>1040</v>
      </c>
      <c r="E296" s="170">
        <v>169</v>
      </c>
      <c r="F296" s="56" t="s">
        <v>1041</v>
      </c>
      <c r="G296" s="57" t="s">
        <v>964</v>
      </c>
      <c r="H296" s="58" t="s">
        <v>1034</v>
      </c>
      <c r="I296" s="59" t="s">
        <v>1042</v>
      </c>
      <c r="J296" s="57" t="s">
        <v>291</v>
      </c>
      <c r="K296" s="55" t="s">
        <v>40</v>
      </c>
      <c r="L296" s="110">
        <v>3</v>
      </c>
      <c r="M296" s="60" t="s">
        <v>1050</v>
      </c>
      <c r="N296" s="61"/>
      <c r="O296" s="110" t="s">
        <v>369</v>
      </c>
      <c r="P296" s="113" t="s">
        <v>985</v>
      </c>
      <c r="Q296" s="75"/>
    </row>
    <row r="297" spans="1:17" s="1" customFormat="1" ht="30">
      <c r="A297" s="76">
        <v>296</v>
      </c>
      <c r="B297" s="77">
        <v>47</v>
      </c>
      <c r="C297" s="77">
        <v>4</v>
      </c>
      <c r="D297" s="77" t="s">
        <v>1044</v>
      </c>
      <c r="E297" s="173">
        <v>230</v>
      </c>
      <c r="F297" s="78" t="s">
        <v>1045</v>
      </c>
      <c r="G297" s="79" t="s">
        <v>964</v>
      </c>
      <c r="H297" s="80" t="s">
        <v>1034</v>
      </c>
      <c r="I297" s="81" t="s">
        <v>1046</v>
      </c>
      <c r="J297" s="79" t="s">
        <v>296</v>
      </c>
      <c r="K297" s="97" t="s">
        <v>40</v>
      </c>
      <c r="L297" s="111">
        <v>3</v>
      </c>
      <c r="M297" s="102" t="s">
        <v>1051</v>
      </c>
      <c r="N297" s="83" t="s">
        <v>229</v>
      </c>
      <c r="O297" s="111" t="s">
        <v>369</v>
      </c>
      <c r="P297" s="121" t="s">
        <v>210</v>
      </c>
      <c r="Q297" s="84"/>
    </row>
    <row r="298" spans="1:17" s="1" customFormat="1" ht="33">
      <c r="A298" s="74">
        <v>297</v>
      </c>
      <c r="B298" s="66">
        <v>48</v>
      </c>
      <c r="C298" s="66">
        <v>1</v>
      </c>
      <c r="D298" s="66" t="s">
        <v>1052</v>
      </c>
      <c r="E298" s="172">
        <v>48</v>
      </c>
      <c r="F298" s="67" t="s">
        <v>1053</v>
      </c>
      <c r="G298" s="68" t="s">
        <v>1054</v>
      </c>
      <c r="H298" s="69" t="s">
        <v>1055</v>
      </c>
      <c r="I298" s="70" t="s">
        <v>1055</v>
      </c>
      <c r="J298" s="68" t="s">
        <v>279</v>
      </c>
      <c r="K298" s="88" t="s">
        <v>16</v>
      </c>
      <c r="L298" s="109">
        <v>3</v>
      </c>
      <c r="M298" s="93" t="s">
        <v>1056</v>
      </c>
      <c r="N298" s="72" t="s">
        <v>13137</v>
      </c>
      <c r="O298" s="109" t="s">
        <v>37</v>
      </c>
      <c r="P298" s="120" t="s">
        <v>207</v>
      </c>
      <c r="Q298" s="73"/>
    </row>
    <row r="299" spans="1:17" s="1" customFormat="1" ht="30">
      <c r="A299" s="76">
        <v>298</v>
      </c>
      <c r="B299" s="55">
        <v>48</v>
      </c>
      <c r="C299" s="55">
        <v>2</v>
      </c>
      <c r="D299" s="55" t="s">
        <v>1057</v>
      </c>
      <c r="E299" s="170">
        <v>109</v>
      </c>
      <c r="F299" s="56" t="s">
        <v>1058</v>
      </c>
      <c r="G299" s="57" t="s">
        <v>1054</v>
      </c>
      <c r="H299" s="58" t="s">
        <v>1055</v>
      </c>
      <c r="I299" s="59" t="s">
        <v>1059</v>
      </c>
      <c r="J299" s="57" t="s">
        <v>284</v>
      </c>
      <c r="K299" s="55" t="s">
        <v>16</v>
      </c>
      <c r="L299" s="110">
        <v>3</v>
      </c>
      <c r="M299" s="60" t="s">
        <v>1060</v>
      </c>
      <c r="N299" s="196" t="s">
        <v>13188</v>
      </c>
      <c r="O299" s="110" t="s">
        <v>360</v>
      </c>
      <c r="P299" s="113" t="s">
        <v>985</v>
      </c>
      <c r="Q299" s="75"/>
    </row>
    <row r="300" spans="1:17" s="1" customFormat="1" ht="30">
      <c r="A300" s="74">
        <v>299</v>
      </c>
      <c r="B300" s="55">
        <v>48</v>
      </c>
      <c r="C300" s="55">
        <v>3</v>
      </c>
      <c r="D300" s="55" t="s">
        <v>1061</v>
      </c>
      <c r="E300" s="170">
        <v>170</v>
      </c>
      <c r="F300" s="56" t="s">
        <v>1062</v>
      </c>
      <c r="G300" s="57" t="s">
        <v>1054</v>
      </c>
      <c r="H300" s="58" t="s">
        <v>1055</v>
      </c>
      <c r="I300" s="59" t="s">
        <v>1063</v>
      </c>
      <c r="J300" s="57" t="s">
        <v>291</v>
      </c>
      <c r="K300" s="55" t="s">
        <v>16</v>
      </c>
      <c r="L300" s="110">
        <v>3</v>
      </c>
      <c r="M300" s="60" t="s">
        <v>1064</v>
      </c>
      <c r="N300" s="61" t="s">
        <v>13231</v>
      </c>
      <c r="O300" s="110" t="s">
        <v>360</v>
      </c>
      <c r="P300" s="113" t="s">
        <v>985</v>
      </c>
      <c r="Q300" s="75"/>
    </row>
    <row r="301" spans="1:17" s="1" customFormat="1" ht="30">
      <c r="A301" s="76">
        <v>300</v>
      </c>
      <c r="B301" s="77">
        <v>48</v>
      </c>
      <c r="C301" s="77">
        <v>4</v>
      </c>
      <c r="D301" s="77" t="s">
        <v>1065</v>
      </c>
      <c r="E301" s="173">
        <v>231</v>
      </c>
      <c r="F301" s="78" t="s">
        <v>1066</v>
      </c>
      <c r="G301" s="79" t="s">
        <v>1054</v>
      </c>
      <c r="H301" s="80" t="s">
        <v>1055</v>
      </c>
      <c r="I301" s="81" t="s">
        <v>1067</v>
      </c>
      <c r="J301" s="79" t="s">
        <v>296</v>
      </c>
      <c r="K301" s="97" t="s">
        <v>16</v>
      </c>
      <c r="L301" s="111">
        <v>3</v>
      </c>
      <c r="M301" s="102" t="s">
        <v>1068</v>
      </c>
      <c r="N301" s="83" t="s">
        <v>230</v>
      </c>
      <c r="O301" s="111" t="s">
        <v>360</v>
      </c>
      <c r="P301" s="121" t="s">
        <v>210</v>
      </c>
      <c r="Q301" s="84"/>
    </row>
    <row r="302" spans="1:17" s="1" customFormat="1" ht="30">
      <c r="A302" s="74">
        <v>301</v>
      </c>
      <c r="B302" s="66">
        <v>49</v>
      </c>
      <c r="C302" s="66">
        <v>1</v>
      </c>
      <c r="D302" s="66" t="s">
        <v>1069</v>
      </c>
      <c r="E302" s="172">
        <v>49</v>
      </c>
      <c r="F302" s="67" t="s">
        <v>1070</v>
      </c>
      <c r="G302" s="68" t="s">
        <v>1054</v>
      </c>
      <c r="H302" s="69" t="s">
        <v>1071</v>
      </c>
      <c r="I302" s="70" t="s">
        <v>1071</v>
      </c>
      <c r="J302" s="68" t="s">
        <v>279</v>
      </c>
      <c r="K302" s="88" t="s">
        <v>16</v>
      </c>
      <c r="L302" s="109">
        <v>1</v>
      </c>
      <c r="M302" s="93" t="s">
        <v>1072</v>
      </c>
      <c r="N302" s="72" t="s">
        <v>13138</v>
      </c>
      <c r="O302" s="109" t="s">
        <v>75</v>
      </c>
      <c r="P302" s="120" t="s">
        <v>198</v>
      </c>
      <c r="Q302" s="73"/>
    </row>
    <row r="303" spans="1:17" s="1" customFormat="1" ht="30">
      <c r="A303" s="76">
        <v>302</v>
      </c>
      <c r="B303" s="55">
        <v>49</v>
      </c>
      <c r="C303" s="55">
        <v>2</v>
      </c>
      <c r="D303" s="55" t="s">
        <v>1073</v>
      </c>
      <c r="E303" s="170">
        <v>110</v>
      </c>
      <c r="F303" s="56" t="s">
        <v>1074</v>
      </c>
      <c r="G303" s="57" t="s">
        <v>1054</v>
      </c>
      <c r="H303" s="58" t="s">
        <v>1071</v>
      </c>
      <c r="I303" s="59" t="s">
        <v>11</v>
      </c>
      <c r="J303" s="57" t="s">
        <v>284</v>
      </c>
      <c r="K303" s="55" t="s">
        <v>16</v>
      </c>
      <c r="L303" s="110">
        <v>1</v>
      </c>
      <c r="M303" s="60" t="s">
        <v>1075</v>
      </c>
      <c r="N303" s="61" t="s">
        <v>231</v>
      </c>
      <c r="O303" s="110" t="s">
        <v>500</v>
      </c>
      <c r="P303" s="113" t="s">
        <v>970</v>
      </c>
      <c r="Q303" s="75"/>
    </row>
    <row r="304" spans="1:17" s="1" customFormat="1" ht="30">
      <c r="A304" s="74">
        <v>303</v>
      </c>
      <c r="B304" s="55">
        <v>49</v>
      </c>
      <c r="C304" s="55">
        <v>3</v>
      </c>
      <c r="D304" s="55" t="s">
        <v>1076</v>
      </c>
      <c r="E304" s="170">
        <v>171</v>
      </c>
      <c r="F304" s="56" t="s">
        <v>1077</v>
      </c>
      <c r="G304" s="57" t="s">
        <v>1054</v>
      </c>
      <c r="H304" s="58" t="s">
        <v>1071</v>
      </c>
      <c r="I304" s="59" t="s">
        <v>1078</v>
      </c>
      <c r="J304" s="57" t="s">
        <v>291</v>
      </c>
      <c r="K304" s="55" t="s">
        <v>16</v>
      </c>
      <c r="L304" s="110">
        <v>1</v>
      </c>
      <c r="M304" s="60" t="s">
        <v>1079</v>
      </c>
      <c r="N304" s="61" t="s">
        <v>13232</v>
      </c>
      <c r="O304" s="110" t="s">
        <v>500</v>
      </c>
      <c r="P304" s="113" t="s">
        <v>970</v>
      </c>
      <c r="Q304" s="75"/>
    </row>
    <row r="305" spans="1:17" s="1" customFormat="1" ht="30">
      <c r="A305" s="76">
        <v>304</v>
      </c>
      <c r="B305" s="77">
        <v>49</v>
      </c>
      <c r="C305" s="77">
        <v>4</v>
      </c>
      <c r="D305" s="77" t="s">
        <v>1080</v>
      </c>
      <c r="E305" s="173">
        <v>232</v>
      </c>
      <c r="F305" s="78" t="s">
        <v>1081</v>
      </c>
      <c r="G305" s="79" t="s">
        <v>1054</v>
      </c>
      <c r="H305" s="80" t="s">
        <v>1071</v>
      </c>
      <c r="I305" s="81" t="s">
        <v>1082</v>
      </c>
      <c r="J305" s="79" t="s">
        <v>296</v>
      </c>
      <c r="K305" s="97" t="s">
        <v>16</v>
      </c>
      <c r="L305" s="111">
        <v>1</v>
      </c>
      <c r="M305" s="102" t="s">
        <v>1083</v>
      </c>
      <c r="N305" s="83" t="s">
        <v>232</v>
      </c>
      <c r="O305" s="111" t="s">
        <v>500</v>
      </c>
      <c r="P305" s="121" t="s">
        <v>201</v>
      </c>
      <c r="Q305" s="84"/>
    </row>
    <row r="306" spans="1:17" s="1" customFormat="1" ht="30">
      <c r="A306" s="74">
        <v>305</v>
      </c>
      <c r="B306" s="66">
        <v>49</v>
      </c>
      <c r="C306" s="66">
        <v>1</v>
      </c>
      <c r="D306" s="66" t="s">
        <v>1069</v>
      </c>
      <c r="E306" s="172">
        <v>49</v>
      </c>
      <c r="F306" s="67" t="s">
        <v>1070</v>
      </c>
      <c r="G306" s="68" t="s">
        <v>1054</v>
      </c>
      <c r="H306" s="69" t="s">
        <v>1071</v>
      </c>
      <c r="I306" s="70" t="s">
        <v>1071</v>
      </c>
      <c r="J306" s="68" t="s">
        <v>279</v>
      </c>
      <c r="K306" s="88" t="s">
        <v>40</v>
      </c>
      <c r="L306" s="109">
        <v>1</v>
      </c>
      <c r="M306" s="93" t="s">
        <v>1084</v>
      </c>
      <c r="N306" s="72" t="s">
        <v>233</v>
      </c>
      <c r="O306" s="109" t="s">
        <v>78</v>
      </c>
      <c r="P306" s="120" t="s">
        <v>18</v>
      </c>
      <c r="Q306" s="73"/>
    </row>
    <row r="307" spans="1:17" s="1" customFormat="1" ht="30">
      <c r="A307" s="76">
        <v>306</v>
      </c>
      <c r="B307" s="55">
        <v>49</v>
      </c>
      <c r="C307" s="55">
        <v>2</v>
      </c>
      <c r="D307" s="55" t="s">
        <v>1073</v>
      </c>
      <c r="E307" s="170">
        <v>110</v>
      </c>
      <c r="F307" s="56" t="s">
        <v>1074</v>
      </c>
      <c r="G307" s="57" t="s">
        <v>1054</v>
      </c>
      <c r="H307" s="58" t="s">
        <v>1071</v>
      </c>
      <c r="I307" s="59" t="s">
        <v>11</v>
      </c>
      <c r="J307" s="57" t="s">
        <v>284</v>
      </c>
      <c r="K307" s="55" t="s">
        <v>40</v>
      </c>
      <c r="L307" s="110">
        <v>1</v>
      </c>
      <c r="M307" s="60" t="s">
        <v>1085</v>
      </c>
      <c r="N307" s="61" t="s">
        <v>234</v>
      </c>
      <c r="O307" s="110" t="s">
        <v>509</v>
      </c>
      <c r="P307" s="113" t="s">
        <v>287</v>
      </c>
      <c r="Q307" s="75"/>
    </row>
    <row r="308" spans="1:17" s="1" customFormat="1" ht="30">
      <c r="A308" s="74">
        <v>307</v>
      </c>
      <c r="B308" s="55">
        <v>49</v>
      </c>
      <c r="C308" s="55">
        <v>3</v>
      </c>
      <c r="D308" s="55" t="s">
        <v>1076</v>
      </c>
      <c r="E308" s="170">
        <v>171</v>
      </c>
      <c r="F308" s="56" t="s">
        <v>1077</v>
      </c>
      <c r="G308" s="57" t="s">
        <v>1054</v>
      </c>
      <c r="H308" s="58" t="s">
        <v>1071</v>
      </c>
      <c r="I308" s="59" t="s">
        <v>1078</v>
      </c>
      <c r="J308" s="57" t="s">
        <v>291</v>
      </c>
      <c r="K308" s="55" t="s">
        <v>40</v>
      </c>
      <c r="L308" s="110">
        <v>1</v>
      </c>
      <c r="M308" s="60" t="s">
        <v>1086</v>
      </c>
      <c r="N308" s="61"/>
      <c r="O308" s="110" t="s">
        <v>509</v>
      </c>
      <c r="P308" s="113" t="s">
        <v>287</v>
      </c>
      <c r="Q308" s="75"/>
    </row>
    <row r="309" spans="1:17" s="1" customFormat="1" ht="30">
      <c r="A309" s="76">
        <v>308</v>
      </c>
      <c r="B309" s="77">
        <v>49</v>
      </c>
      <c r="C309" s="77">
        <v>4</v>
      </c>
      <c r="D309" s="77" t="s">
        <v>1080</v>
      </c>
      <c r="E309" s="173">
        <v>232</v>
      </c>
      <c r="F309" s="78" t="s">
        <v>1081</v>
      </c>
      <c r="G309" s="79" t="s">
        <v>1054</v>
      </c>
      <c r="H309" s="80" t="s">
        <v>1071</v>
      </c>
      <c r="I309" s="81" t="s">
        <v>1082</v>
      </c>
      <c r="J309" s="79" t="s">
        <v>296</v>
      </c>
      <c r="K309" s="97" t="s">
        <v>40</v>
      </c>
      <c r="L309" s="111">
        <v>1</v>
      </c>
      <c r="M309" s="102" t="s">
        <v>1087</v>
      </c>
      <c r="N309" s="83"/>
      <c r="O309" s="111" t="s">
        <v>509</v>
      </c>
      <c r="P309" s="121" t="s">
        <v>19</v>
      </c>
      <c r="Q309" s="84"/>
    </row>
    <row r="310" spans="1:17" s="1" customFormat="1" ht="30">
      <c r="A310" s="74">
        <v>309</v>
      </c>
      <c r="B310" s="66">
        <v>50</v>
      </c>
      <c r="C310" s="66">
        <v>1</v>
      </c>
      <c r="D310" s="66" t="s">
        <v>1088</v>
      </c>
      <c r="E310" s="172">
        <v>50</v>
      </c>
      <c r="F310" s="67" t="s">
        <v>1089</v>
      </c>
      <c r="G310" s="68" t="s">
        <v>1090</v>
      </c>
      <c r="H310" s="69" t="s">
        <v>1091</v>
      </c>
      <c r="I310" s="70" t="s">
        <v>1091</v>
      </c>
      <c r="J310" s="68" t="s">
        <v>279</v>
      </c>
      <c r="K310" s="88" t="s">
        <v>16</v>
      </c>
      <c r="L310" s="109">
        <v>3</v>
      </c>
      <c r="M310" s="93" t="s">
        <v>1092</v>
      </c>
      <c r="N310" s="72" t="s">
        <v>235</v>
      </c>
      <c r="O310" s="109" t="s">
        <v>37</v>
      </c>
      <c r="P310" s="120" t="s">
        <v>236</v>
      </c>
      <c r="Q310" s="73"/>
    </row>
    <row r="311" spans="1:17" s="1" customFormat="1" ht="30">
      <c r="A311" s="76">
        <v>310</v>
      </c>
      <c r="B311" s="55">
        <v>50</v>
      </c>
      <c r="C311" s="55">
        <v>2</v>
      </c>
      <c r="D311" s="55" t="s">
        <v>1093</v>
      </c>
      <c r="E311" s="170">
        <v>111</v>
      </c>
      <c r="F311" s="56" t="s">
        <v>1094</v>
      </c>
      <c r="G311" s="57" t="s">
        <v>1090</v>
      </c>
      <c r="H311" s="58" t="s">
        <v>1091</v>
      </c>
      <c r="I311" s="59" t="s">
        <v>1095</v>
      </c>
      <c r="J311" s="57" t="s">
        <v>284</v>
      </c>
      <c r="K311" s="55" t="s">
        <v>16</v>
      </c>
      <c r="L311" s="110">
        <v>3</v>
      </c>
      <c r="M311" s="60" t="s">
        <v>1096</v>
      </c>
      <c r="N311" s="61" t="s">
        <v>237</v>
      </c>
      <c r="O311" s="110" t="s">
        <v>360</v>
      </c>
      <c r="P311" s="113" t="s">
        <v>1097</v>
      </c>
      <c r="Q311" s="75"/>
    </row>
    <row r="312" spans="1:17" s="1" customFormat="1" ht="30">
      <c r="A312" s="74">
        <v>311</v>
      </c>
      <c r="B312" s="55">
        <v>50</v>
      </c>
      <c r="C312" s="55">
        <v>3</v>
      </c>
      <c r="D312" s="55" t="s">
        <v>1098</v>
      </c>
      <c r="E312" s="170">
        <v>172</v>
      </c>
      <c r="F312" s="56" t="s">
        <v>1099</v>
      </c>
      <c r="G312" s="57" t="s">
        <v>1090</v>
      </c>
      <c r="H312" s="58" t="s">
        <v>1091</v>
      </c>
      <c r="I312" s="59" t="s">
        <v>1100</v>
      </c>
      <c r="J312" s="57" t="s">
        <v>291</v>
      </c>
      <c r="K312" s="55" t="s">
        <v>16</v>
      </c>
      <c r="L312" s="110">
        <v>3</v>
      </c>
      <c r="M312" s="60" t="s">
        <v>1101</v>
      </c>
      <c r="N312" s="61" t="s">
        <v>13234</v>
      </c>
      <c r="O312" s="110" t="s">
        <v>360</v>
      </c>
      <c r="P312" s="113" t="s">
        <v>1097</v>
      </c>
      <c r="Q312" s="75"/>
    </row>
    <row r="313" spans="1:17" s="1" customFormat="1" ht="30">
      <c r="A313" s="76">
        <v>312</v>
      </c>
      <c r="B313" s="77">
        <v>50</v>
      </c>
      <c r="C313" s="77">
        <v>4</v>
      </c>
      <c r="D313" s="77" t="s">
        <v>1102</v>
      </c>
      <c r="E313" s="173">
        <v>233</v>
      </c>
      <c r="F313" s="78" t="s">
        <v>309</v>
      </c>
      <c r="G313" s="79" t="s">
        <v>1090</v>
      </c>
      <c r="H313" s="80" t="s">
        <v>1091</v>
      </c>
      <c r="I313" s="81" t="s">
        <v>309</v>
      </c>
      <c r="J313" s="79" t="s">
        <v>309</v>
      </c>
      <c r="K313" s="97" t="s">
        <v>16</v>
      </c>
      <c r="L313" s="111">
        <v>3</v>
      </c>
      <c r="M313" s="102" t="s">
        <v>309</v>
      </c>
      <c r="N313" s="83"/>
      <c r="O313" s="111"/>
      <c r="P313" s="121"/>
      <c r="Q313" s="84"/>
    </row>
    <row r="314" spans="1:17" s="1" customFormat="1" ht="30">
      <c r="A314" s="74">
        <v>313</v>
      </c>
      <c r="B314" s="66">
        <v>51</v>
      </c>
      <c r="C314" s="66">
        <v>1</v>
      </c>
      <c r="D314" s="66" t="s">
        <v>1103</v>
      </c>
      <c r="E314" s="172">
        <v>51</v>
      </c>
      <c r="F314" s="67" t="s">
        <v>1104</v>
      </c>
      <c r="G314" s="68" t="s">
        <v>1090</v>
      </c>
      <c r="H314" s="69" t="s">
        <v>1105</v>
      </c>
      <c r="I314" s="70" t="s">
        <v>1105</v>
      </c>
      <c r="J314" s="68" t="s">
        <v>279</v>
      </c>
      <c r="K314" s="88" t="s">
        <v>16</v>
      </c>
      <c r="L314" s="109">
        <v>3</v>
      </c>
      <c r="M314" s="93" t="s">
        <v>1106</v>
      </c>
      <c r="N314" s="72" t="s">
        <v>238</v>
      </c>
      <c r="O314" s="109" t="s">
        <v>37</v>
      </c>
      <c r="P314" s="120" t="s">
        <v>239</v>
      </c>
      <c r="Q314" s="73"/>
    </row>
    <row r="315" spans="1:17" s="1" customFormat="1" ht="30">
      <c r="A315" s="76">
        <v>314</v>
      </c>
      <c r="B315" s="55">
        <v>51</v>
      </c>
      <c r="C315" s="55">
        <v>2</v>
      </c>
      <c r="D315" s="55" t="s">
        <v>1107</v>
      </c>
      <c r="E315" s="170">
        <v>112</v>
      </c>
      <c r="F315" s="56" t="s">
        <v>1108</v>
      </c>
      <c r="G315" s="57" t="s">
        <v>1090</v>
      </c>
      <c r="H315" s="58" t="s">
        <v>1105</v>
      </c>
      <c r="I315" s="59" t="s">
        <v>1109</v>
      </c>
      <c r="J315" s="57" t="s">
        <v>284</v>
      </c>
      <c r="K315" s="55" t="s">
        <v>16</v>
      </c>
      <c r="L315" s="110">
        <v>3</v>
      </c>
      <c r="M315" s="60" t="s">
        <v>1110</v>
      </c>
      <c r="N315" s="61" t="s">
        <v>240</v>
      </c>
      <c r="O315" s="110" t="s">
        <v>360</v>
      </c>
      <c r="P315" s="113" t="s">
        <v>1111</v>
      </c>
      <c r="Q315" s="75"/>
    </row>
    <row r="316" spans="1:17" s="1" customFormat="1" ht="30">
      <c r="A316" s="74">
        <v>315</v>
      </c>
      <c r="B316" s="55">
        <v>51</v>
      </c>
      <c r="C316" s="55">
        <v>3</v>
      </c>
      <c r="D316" s="55" t="s">
        <v>1112</v>
      </c>
      <c r="E316" s="170">
        <v>173</v>
      </c>
      <c r="F316" s="56" t="s">
        <v>1113</v>
      </c>
      <c r="G316" s="57" t="s">
        <v>1090</v>
      </c>
      <c r="H316" s="58" t="s">
        <v>1105</v>
      </c>
      <c r="I316" s="59" t="s">
        <v>1114</v>
      </c>
      <c r="J316" s="57" t="s">
        <v>291</v>
      </c>
      <c r="K316" s="55" t="s">
        <v>16</v>
      </c>
      <c r="L316" s="110">
        <v>3</v>
      </c>
      <c r="M316" s="60" t="s">
        <v>1115</v>
      </c>
      <c r="N316" s="61" t="s">
        <v>13235</v>
      </c>
      <c r="O316" s="110" t="s">
        <v>360</v>
      </c>
      <c r="P316" s="113" t="s">
        <v>1111</v>
      </c>
      <c r="Q316" s="75"/>
    </row>
    <row r="317" spans="1:17" s="1" customFormat="1" ht="30">
      <c r="A317" s="76">
        <v>316</v>
      </c>
      <c r="B317" s="77">
        <v>51</v>
      </c>
      <c r="C317" s="77">
        <v>4</v>
      </c>
      <c r="D317" s="77" t="s">
        <v>1116</v>
      </c>
      <c r="E317" s="173">
        <v>234</v>
      </c>
      <c r="F317" s="78" t="s">
        <v>309</v>
      </c>
      <c r="G317" s="79" t="s">
        <v>1090</v>
      </c>
      <c r="H317" s="80" t="s">
        <v>1105</v>
      </c>
      <c r="I317" s="81" t="s">
        <v>309</v>
      </c>
      <c r="J317" s="79" t="s">
        <v>309</v>
      </c>
      <c r="K317" s="97" t="s">
        <v>16</v>
      </c>
      <c r="L317" s="111">
        <v>3</v>
      </c>
      <c r="M317" s="102" t="s">
        <v>309</v>
      </c>
      <c r="N317" s="83"/>
      <c r="O317" s="111"/>
      <c r="P317" s="121"/>
      <c r="Q317" s="84"/>
    </row>
    <row r="318" spans="1:17" s="1" customFormat="1" ht="30">
      <c r="A318" s="74">
        <v>317</v>
      </c>
      <c r="B318" s="66">
        <v>52</v>
      </c>
      <c r="C318" s="66">
        <v>1</v>
      </c>
      <c r="D318" s="66" t="s">
        <v>1117</v>
      </c>
      <c r="E318" s="172">
        <v>52</v>
      </c>
      <c r="F318" s="67" t="s">
        <v>1118</v>
      </c>
      <c r="G318" s="68" t="s">
        <v>1090</v>
      </c>
      <c r="H318" s="69" t="s">
        <v>1119</v>
      </c>
      <c r="I318" s="70" t="s">
        <v>1119</v>
      </c>
      <c r="J318" s="68" t="s">
        <v>279</v>
      </c>
      <c r="K318" s="88" t="s">
        <v>16</v>
      </c>
      <c r="L318" s="109">
        <v>3</v>
      </c>
      <c r="M318" s="93" t="s">
        <v>1120</v>
      </c>
      <c r="N318" s="72" t="s">
        <v>241</v>
      </c>
      <c r="O318" s="109" t="s">
        <v>37</v>
      </c>
      <c r="P318" s="120" t="s">
        <v>236</v>
      </c>
      <c r="Q318" s="73"/>
    </row>
    <row r="319" spans="1:17" s="1" customFormat="1" ht="30">
      <c r="A319" s="76">
        <v>318</v>
      </c>
      <c r="B319" s="55">
        <v>52</v>
      </c>
      <c r="C319" s="55">
        <v>2</v>
      </c>
      <c r="D319" s="55" t="s">
        <v>1121</v>
      </c>
      <c r="E319" s="170">
        <v>113</v>
      </c>
      <c r="F319" s="56" t="s">
        <v>1122</v>
      </c>
      <c r="G319" s="57" t="s">
        <v>1090</v>
      </c>
      <c r="H319" s="58" t="s">
        <v>1119</v>
      </c>
      <c r="I319" s="59" t="s">
        <v>1123</v>
      </c>
      <c r="J319" s="57" t="s">
        <v>284</v>
      </c>
      <c r="K319" s="55" t="s">
        <v>16</v>
      </c>
      <c r="L319" s="110">
        <v>3</v>
      </c>
      <c r="M319" s="60" t="s">
        <v>1124</v>
      </c>
      <c r="N319" s="61" t="s">
        <v>242</v>
      </c>
      <c r="O319" s="110" t="s">
        <v>360</v>
      </c>
      <c r="P319" s="113" t="s">
        <v>1097</v>
      </c>
      <c r="Q319" s="75"/>
    </row>
    <row r="320" spans="1:17" s="1" customFormat="1" ht="30">
      <c r="A320" s="74">
        <v>319</v>
      </c>
      <c r="B320" s="55">
        <v>52</v>
      </c>
      <c r="C320" s="55">
        <v>3</v>
      </c>
      <c r="D320" s="55" t="s">
        <v>1125</v>
      </c>
      <c r="E320" s="170">
        <v>174</v>
      </c>
      <c r="F320" s="56" t="s">
        <v>1126</v>
      </c>
      <c r="G320" s="57" t="s">
        <v>1090</v>
      </c>
      <c r="H320" s="58" t="s">
        <v>1119</v>
      </c>
      <c r="I320" s="59" t="s">
        <v>1127</v>
      </c>
      <c r="J320" s="57" t="s">
        <v>291</v>
      </c>
      <c r="K320" s="55" t="s">
        <v>16</v>
      </c>
      <c r="L320" s="110">
        <v>3</v>
      </c>
      <c r="M320" s="60" t="s">
        <v>1128</v>
      </c>
      <c r="N320" s="61" t="s">
        <v>243</v>
      </c>
      <c r="O320" s="110" t="s">
        <v>360</v>
      </c>
      <c r="P320" s="113" t="s">
        <v>1097</v>
      </c>
      <c r="Q320" s="75"/>
    </row>
    <row r="321" spans="1:17" s="1" customFormat="1" ht="30">
      <c r="A321" s="76">
        <v>320</v>
      </c>
      <c r="B321" s="77">
        <v>52</v>
      </c>
      <c r="C321" s="77">
        <v>4</v>
      </c>
      <c r="D321" s="77" t="s">
        <v>1129</v>
      </c>
      <c r="E321" s="173">
        <v>235</v>
      </c>
      <c r="F321" s="78" t="s">
        <v>309</v>
      </c>
      <c r="G321" s="79" t="s">
        <v>1090</v>
      </c>
      <c r="H321" s="80" t="s">
        <v>1119</v>
      </c>
      <c r="I321" s="81" t="s">
        <v>309</v>
      </c>
      <c r="J321" s="79" t="s">
        <v>309</v>
      </c>
      <c r="K321" s="97" t="s">
        <v>16</v>
      </c>
      <c r="L321" s="111">
        <v>3</v>
      </c>
      <c r="M321" s="102" t="s">
        <v>309</v>
      </c>
      <c r="N321" s="83"/>
      <c r="O321" s="111" t="s">
        <v>360</v>
      </c>
      <c r="P321" s="121" t="s">
        <v>210</v>
      </c>
      <c r="Q321" s="84"/>
    </row>
    <row r="322" spans="1:17" s="1" customFormat="1" ht="30">
      <c r="A322" s="74">
        <v>321</v>
      </c>
      <c r="B322" s="66">
        <v>53</v>
      </c>
      <c r="C322" s="66">
        <v>1</v>
      </c>
      <c r="D322" s="66" t="s">
        <v>1130</v>
      </c>
      <c r="E322" s="172">
        <v>53</v>
      </c>
      <c r="F322" s="67" t="s">
        <v>1131</v>
      </c>
      <c r="G322" s="68" t="s">
        <v>1132</v>
      </c>
      <c r="H322" s="69" t="s">
        <v>1133</v>
      </c>
      <c r="I322" s="70" t="s">
        <v>1133</v>
      </c>
      <c r="J322" s="68" t="s">
        <v>279</v>
      </c>
      <c r="K322" s="88" t="s">
        <v>16</v>
      </c>
      <c r="L322" s="109">
        <v>3</v>
      </c>
      <c r="M322" s="93" t="s">
        <v>1134</v>
      </c>
      <c r="N322" s="72" t="s">
        <v>244</v>
      </c>
      <c r="O322" s="109" t="s">
        <v>37</v>
      </c>
      <c r="P322" s="120" t="s">
        <v>245</v>
      </c>
      <c r="Q322" s="73"/>
    </row>
    <row r="323" spans="1:17" s="1" customFormat="1" ht="30">
      <c r="A323" s="76">
        <v>322</v>
      </c>
      <c r="B323" s="55">
        <v>53</v>
      </c>
      <c r="C323" s="55">
        <v>2</v>
      </c>
      <c r="D323" s="55" t="s">
        <v>1135</v>
      </c>
      <c r="E323" s="170">
        <v>114</v>
      </c>
      <c r="F323" s="56" t="s">
        <v>1136</v>
      </c>
      <c r="G323" s="57" t="s">
        <v>1132</v>
      </c>
      <c r="H323" s="58" t="s">
        <v>1133</v>
      </c>
      <c r="I323" s="59" t="s">
        <v>1137</v>
      </c>
      <c r="J323" s="57" t="s">
        <v>284</v>
      </c>
      <c r="K323" s="55" t="s">
        <v>16</v>
      </c>
      <c r="L323" s="110">
        <v>3</v>
      </c>
      <c r="M323" s="60" t="s">
        <v>1138</v>
      </c>
      <c r="N323" s="61" t="s">
        <v>13191</v>
      </c>
      <c r="O323" s="110" t="s">
        <v>360</v>
      </c>
      <c r="P323" s="113" t="s">
        <v>1139</v>
      </c>
      <c r="Q323" s="75"/>
    </row>
    <row r="324" spans="1:17" s="1" customFormat="1" ht="30">
      <c r="A324" s="74">
        <v>323</v>
      </c>
      <c r="B324" s="55">
        <v>53</v>
      </c>
      <c r="C324" s="55">
        <v>3</v>
      </c>
      <c r="D324" s="55" t="s">
        <v>1140</v>
      </c>
      <c r="E324" s="170">
        <v>175</v>
      </c>
      <c r="F324" s="56" t="s">
        <v>1141</v>
      </c>
      <c r="G324" s="57" t="s">
        <v>1132</v>
      </c>
      <c r="H324" s="58" t="s">
        <v>1133</v>
      </c>
      <c r="I324" s="59" t="s">
        <v>1142</v>
      </c>
      <c r="J324" s="57" t="s">
        <v>291</v>
      </c>
      <c r="K324" s="55" t="s">
        <v>16</v>
      </c>
      <c r="L324" s="110">
        <v>3</v>
      </c>
      <c r="M324" s="60" t="s">
        <v>1143</v>
      </c>
      <c r="N324" s="61" t="s">
        <v>246</v>
      </c>
      <c r="O324" s="110" t="s">
        <v>360</v>
      </c>
      <c r="P324" s="113" t="s">
        <v>1139</v>
      </c>
      <c r="Q324" s="75"/>
    </row>
    <row r="325" spans="1:17" s="1" customFormat="1" ht="30">
      <c r="A325" s="76">
        <v>324</v>
      </c>
      <c r="B325" s="77">
        <v>53</v>
      </c>
      <c r="C325" s="77">
        <v>4</v>
      </c>
      <c r="D325" s="77" t="s">
        <v>1144</v>
      </c>
      <c r="E325" s="173">
        <v>236</v>
      </c>
      <c r="F325" s="78" t="s">
        <v>1145</v>
      </c>
      <c r="G325" s="79" t="s">
        <v>1132</v>
      </c>
      <c r="H325" s="80" t="s">
        <v>1133</v>
      </c>
      <c r="I325" s="81" t="s">
        <v>1146</v>
      </c>
      <c r="J325" s="79" t="s">
        <v>296</v>
      </c>
      <c r="K325" s="97" t="s">
        <v>16</v>
      </c>
      <c r="L325" s="111">
        <v>3</v>
      </c>
      <c r="M325" s="102" t="s">
        <v>1147</v>
      </c>
      <c r="N325" s="83" t="s">
        <v>247</v>
      </c>
      <c r="O325" s="111" t="s">
        <v>360</v>
      </c>
      <c r="P325" s="121" t="s">
        <v>248</v>
      </c>
      <c r="Q325" s="84"/>
    </row>
    <row r="326" spans="1:17" s="1" customFormat="1" ht="30">
      <c r="A326" s="74">
        <v>325</v>
      </c>
      <c r="B326" s="66">
        <v>54</v>
      </c>
      <c r="C326" s="66">
        <v>1</v>
      </c>
      <c r="D326" s="66" t="s">
        <v>1148</v>
      </c>
      <c r="E326" s="172">
        <v>54</v>
      </c>
      <c r="F326" s="67" t="s">
        <v>1149</v>
      </c>
      <c r="G326" s="68" t="s">
        <v>1150</v>
      </c>
      <c r="H326" s="69" t="s">
        <v>1151</v>
      </c>
      <c r="I326" s="70" t="s">
        <v>1151</v>
      </c>
      <c r="J326" s="68" t="s">
        <v>279</v>
      </c>
      <c r="K326" s="88" t="s">
        <v>16</v>
      </c>
      <c r="L326" s="109">
        <v>1</v>
      </c>
      <c r="M326" s="93" t="s">
        <v>1152</v>
      </c>
      <c r="N326" s="72" t="s">
        <v>249</v>
      </c>
      <c r="O326" s="109" t="s">
        <v>75</v>
      </c>
      <c r="P326" s="120" t="s">
        <v>250</v>
      </c>
      <c r="Q326" s="73"/>
    </row>
    <row r="327" spans="1:17" s="1" customFormat="1" ht="30">
      <c r="A327" s="76">
        <v>326</v>
      </c>
      <c r="B327" s="55">
        <v>54</v>
      </c>
      <c r="C327" s="55">
        <v>2</v>
      </c>
      <c r="D327" s="55" t="s">
        <v>1153</v>
      </c>
      <c r="E327" s="170">
        <v>115</v>
      </c>
      <c r="F327" s="56" t="s">
        <v>1154</v>
      </c>
      <c r="G327" s="57" t="s">
        <v>1150</v>
      </c>
      <c r="H327" s="58" t="s">
        <v>1151</v>
      </c>
      <c r="I327" s="59" t="s">
        <v>1155</v>
      </c>
      <c r="J327" s="57" t="s">
        <v>284</v>
      </c>
      <c r="K327" s="55" t="s">
        <v>16</v>
      </c>
      <c r="L327" s="110">
        <v>1</v>
      </c>
      <c r="M327" s="60" t="s">
        <v>1156</v>
      </c>
      <c r="N327" s="61" t="s">
        <v>251</v>
      </c>
      <c r="O327" s="110" t="s">
        <v>500</v>
      </c>
      <c r="P327" s="113" t="s">
        <v>1157</v>
      </c>
      <c r="Q327" s="75"/>
    </row>
    <row r="328" spans="1:17" s="1" customFormat="1" ht="30">
      <c r="A328" s="74">
        <v>327</v>
      </c>
      <c r="B328" s="55">
        <v>54</v>
      </c>
      <c r="C328" s="55">
        <v>3</v>
      </c>
      <c r="D328" s="55" t="s">
        <v>1158</v>
      </c>
      <c r="E328" s="170">
        <v>176</v>
      </c>
      <c r="F328" s="56" t="s">
        <v>1159</v>
      </c>
      <c r="G328" s="57" t="s">
        <v>1150</v>
      </c>
      <c r="H328" s="58" t="s">
        <v>1151</v>
      </c>
      <c r="I328" s="59" t="s">
        <v>1160</v>
      </c>
      <c r="J328" s="57" t="s">
        <v>291</v>
      </c>
      <c r="K328" s="55" t="s">
        <v>16</v>
      </c>
      <c r="L328" s="110">
        <v>1</v>
      </c>
      <c r="M328" s="60" t="s">
        <v>1161</v>
      </c>
      <c r="N328" s="61" t="s">
        <v>252</v>
      </c>
      <c r="O328" s="110" t="s">
        <v>500</v>
      </c>
      <c r="P328" s="113" t="s">
        <v>1157</v>
      </c>
      <c r="Q328" s="75"/>
    </row>
    <row r="329" spans="1:17" s="1" customFormat="1" ht="30">
      <c r="A329" s="76">
        <v>328</v>
      </c>
      <c r="B329" s="77">
        <v>54</v>
      </c>
      <c r="C329" s="77">
        <v>4</v>
      </c>
      <c r="D329" s="77" t="s">
        <v>1162</v>
      </c>
      <c r="E329" s="173">
        <v>237</v>
      </c>
      <c r="F329" s="78" t="s">
        <v>1163</v>
      </c>
      <c r="G329" s="79" t="s">
        <v>1150</v>
      </c>
      <c r="H329" s="80" t="s">
        <v>1151</v>
      </c>
      <c r="I329" s="81" t="s">
        <v>1164</v>
      </c>
      <c r="J329" s="79" t="s">
        <v>296</v>
      </c>
      <c r="K329" s="97" t="s">
        <v>16</v>
      </c>
      <c r="L329" s="111">
        <v>1</v>
      </c>
      <c r="M329" s="102" t="s">
        <v>1165</v>
      </c>
      <c r="N329" s="83" t="s">
        <v>253</v>
      </c>
      <c r="O329" s="111" t="s">
        <v>500</v>
      </c>
      <c r="P329" s="121" t="s">
        <v>254</v>
      </c>
      <c r="Q329" s="84"/>
    </row>
    <row r="330" spans="1:17" s="1" customFormat="1" ht="30">
      <c r="A330" s="74">
        <v>329</v>
      </c>
      <c r="B330" s="66">
        <v>55</v>
      </c>
      <c r="C330" s="66">
        <v>1</v>
      </c>
      <c r="D330" s="66" t="s">
        <v>1166</v>
      </c>
      <c r="E330" s="172">
        <v>55</v>
      </c>
      <c r="F330" s="67" t="s">
        <v>1167</v>
      </c>
      <c r="G330" s="68" t="s">
        <v>1150</v>
      </c>
      <c r="H330" s="69" t="s">
        <v>1168</v>
      </c>
      <c r="I330" s="70" t="s">
        <v>1168</v>
      </c>
      <c r="J330" s="68" t="s">
        <v>279</v>
      </c>
      <c r="K330" s="88" t="s">
        <v>16</v>
      </c>
      <c r="L330" s="109">
        <v>1</v>
      </c>
      <c r="M330" s="93" t="s">
        <v>1169</v>
      </c>
      <c r="N330" s="72" t="s">
        <v>255</v>
      </c>
      <c r="O330" s="109" t="s">
        <v>75</v>
      </c>
      <c r="P330" s="120" t="s">
        <v>250</v>
      </c>
      <c r="Q330" s="73"/>
    </row>
    <row r="331" spans="1:17" s="1" customFormat="1" ht="30">
      <c r="A331" s="76">
        <v>330</v>
      </c>
      <c r="B331" s="55">
        <v>55</v>
      </c>
      <c r="C331" s="55">
        <v>2</v>
      </c>
      <c r="D331" s="55" t="s">
        <v>1170</v>
      </c>
      <c r="E331" s="170">
        <v>116</v>
      </c>
      <c r="F331" s="56" t="s">
        <v>1171</v>
      </c>
      <c r="G331" s="57" t="s">
        <v>1150</v>
      </c>
      <c r="H331" s="58" t="s">
        <v>1168</v>
      </c>
      <c r="I331" s="59" t="s">
        <v>1172</v>
      </c>
      <c r="J331" s="57" t="s">
        <v>284</v>
      </c>
      <c r="K331" s="55" t="s">
        <v>16</v>
      </c>
      <c r="L331" s="110">
        <v>1</v>
      </c>
      <c r="M331" s="60" t="s">
        <v>1173</v>
      </c>
      <c r="N331" s="61" t="s">
        <v>256</v>
      </c>
      <c r="O331" s="110" t="s">
        <v>500</v>
      </c>
      <c r="P331" s="113" t="s">
        <v>1157</v>
      </c>
      <c r="Q331" s="75"/>
    </row>
    <row r="332" spans="1:17" s="1" customFormat="1" ht="30">
      <c r="A332" s="74">
        <v>331</v>
      </c>
      <c r="B332" s="55">
        <v>55</v>
      </c>
      <c r="C332" s="55">
        <v>3</v>
      </c>
      <c r="D332" s="55" t="s">
        <v>1174</v>
      </c>
      <c r="E332" s="170">
        <v>177</v>
      </c>
      <c r="F332" s="56" t="s">
        <v>1175</v>
      </c>
      <c r="G332" s="57" t="s">
        <v>1150</v>
      </c>
      <c r="H332" s="58" t="s">
        <v>1168</v>
      </c>
      <c r="I332" s="59" t="s">
        <v>1176</v>
      </c>
      <c r="J332" s="57" t="s">
        <v>291</v>
      </c>
      <c r="K332" s="55" t="s">
        <v>16</v>
      </c>
      <c r="L332" s="110">
        <v>1</v>
      </c>
      <c r="M332" s="60" t="s">
        <v>1177</v>
      </c>
      <c r="N332" s="61" t="s">
        <v>13237</v>
      </c>
      <c r="O332" s="110" t="s">
        <v>500</v>
      </c>
      <c r="P332" s="113" t="s">
        <v>1157</v>
      </c>
      <c r="Q332" s="75"/>
    </row>
    <row r="333" spans="1:17" s="1" customFormat="1" ht="30">
      <c r="A333" s="76">
        <v>332</v>
      </c>
      <c r="B333" s="77">
        <v>55</v>
      </c>
      <c r="C333" s="77">
        <v>4</v>
      </c>
      <c r="D333" s="77" t="s">
        <v>1178</v>
      </c>
      <c r="E333" s="173">
        <v>238</v>
      </c>
      <c r="F333" s="78" t="s">
        <v>1179</v>
      </c>
      <c r="G333" s="79" t="s">
        <v>1150</v>
      </c>
      <c r="H333" s="80" t="s">
        <v>1168</v>
      </c>
      <c r="I333" s="81" t="s">
        <v>1180</v>
      </c>
      <c r="J333" s="79" t="s">
        <v>296</v>
      </c>
      <c r="K333" s="97" t="s">
        <v>16</v>
      </c>
      <c r="L333" s="111">
        <v>1</v>
      </c>
      <c r="M333" s="102" t="s">
        <v>1181</v>
      </c>
      <c r="N333" s="83" t="s">
        <v>13249</v>
      </c>
      <c r="O333" s="111" t="s">
        <v>500</v>
      </c>
      <c r="P333" s="121" t="s">
        <v>254</v>
      </c>
      <c r="Q333" s="84"/>
    </row>
    <row r="334" spans="1:17" s="1" customFormat="1" ht="30">
      <c r="A334" s="74">
        <v>333</v>
      </c>
      <c r="B334" s="66">
        <v>56</v>
      </c>
      <c r="C334" s="66">
        <v>1</v>
      </c>
      <c r="D334" s="66" t="s">
        <v>1182</v>
      </c>
      <c r="E334" s="172">
        <v>56</v>
      </c>
      <c r="F334" s="67" t="s">
        <v>1183</v>
      </c>
      <c r="G334" s="68" t="s">
        <v>1150</v>
      </c>
      <c r="H334" s="69" t="s">
        <v>1184</v>
      </c>
      <c r="I334" s="70" t="s">
        <v>1184</v>
      </c>
      <c r="J334" s="68" t="s">
        <v>279</v>
      </c>
      <c r="K334" s="88" t="s">
        <v>16</v>
      </c>
      <c r="L334" s="109">
        <v>4</v>
      </c>
      <c r="M334" s="93" t="s">
        <v>1185</v>
      </c>
      <c r="N334" s="72" t="s">
        <v>257</v>
      </c>
      <c r="O334" s="109" t="s">
        <v>37</v>
      </c>
      <c r="P334" s="120" t="s">
        <v>258</v>
      </c>
      <c r="Q334" s="73"/>
    </row>
    <row r="335" spans="1:17" s="1" customFormat="1" ht="30">
      <c r="A335" s="76">
        <v>334</v>
      </c>
      <c r="B335" s="55">
        <v>56</v>
      </c>
      <c r="C335" s="55">
        <v>2</v>
      </c>
      <c r="D335" s="55" t="s">
        <v>1186</v>
      </c>
      <c r="E335" s="170">
        <v>117</v>
      </c>
      <c r="F335" s="56" t="s">
        <v>1187</v>
      </c>
      <c r="G335" s="57" t="s">
        <v>1150</v>
      </c>
      <c r="H335" s="58" t="s">
        <v>1184</v>
      </c>
      <c r="I335" s="59" t="s">
        <v>1188</v>
      </c>
      <c r="J335" s="57" t="s">
        <v>284</v>
      </c>
      <c r="K335" s="55" t="s">
        <v>16</v>
      </c>
      <c r="L335" s="110">
        <v>4</v>
      </c>
      <c r="M335" s="60" t="s">
        <v>1189</v>
      </c>
      <c r="N335" s="61" t="s">
        <v>13192</v>
      </c>
      <c r="O335" s="110" t="s">
        <v>360</v>
      </c>
      <c r="P335" s="113" t="s">
        <v>1190</v>
      </c>
      <c r="Q335" s="75"/>
    </row>
    <row r="336" spans="1:17" s="1" customFormat="1" ht="30">
      <c r="A336" s="74">
        <v>335</v>
      </c>
      <c r="B336" s="55">
        <v>56</v>
      </c>
      <c r="C336" s="55">
        <v>3</v>
      </c>
      <c r="D336" s="55" t="s">
        <v>1191</v>
      </c>
      <c r="E336" s="170">
        <v>178</v>
      </c>
      <c r="F336" s="56" t="s">
        <v>1192</v>
      </c>
      <c r="G336" s="57" t="s">
        <v>1150</v>
      </c>
      <c r="H336" s="58" t="s">
        <v>1184</v>
      </c>
      <c r="I336" s="59" t="s">
        <v>1193</v>
      </c>
      <c r="J336" s="57" t="s">
        <v>291</v>
      </c>
      <c r="K336" s="55" t="s">
        <v>16</v>
      </c>
      <c r="L336" s="110">
        <v>4</v>
      </c>
      <c r="M336" s="60" t="s">
        <v>1194</v>
      </c>
      <c r="N336" s="61" t="s">
        <v>259</v>
      </c>
      <c r="O336" s="110" t="s">
        <v>360</v>
      </c>
      <c r="P336" s="113" t="s">
        <v>1190</v>
      </c>
      <c r="Q336" s="75"/>
    </row>
    <row r="337" spans="1:17" s="1" customFormat="1" ht="30">
      <c r="A337" s="76">
        <v>336</v>
      </c>
      <c r="B337" s="77">
        <v>56</v>
      </c>
      <c r="C337" s="77">
        <v>4</v>
      </c>
      <c r="D337" s="77" t="s">
        <v>1195</v>
      </c>
      <c r="E337" s="173">
        <v>239</v>
      </c>
      <c r="F337" s="78" t="s">
        <v>1196</v>
      </c>
      <c r="G337" s="79" t="s">
        <v>1150</v>
      </c>
      <c r="H337" s="80" t="s">
        <v>1184</v>
      </c>
      <c r="I337" s="81" t="s">
        <v>1197</v>
      </c>
      <c r="J337" s="79" t="s">
        <v>296</v>
      </c>
      <c r="K337" s="97" t="s">
        <v>16</v>
      </c>
      <c r="L337" s="111">
        <v>4</v>
      </c>
      <c r="M337" s="102" t="s">
        <v>1198</v>
      </c>
      <c r="N337" s="83" t="s">
        <v>260</v>
      </c>
      <c r="O337" s="111" t="s">
        <v>360</v>
      </c>
      <c r="P337" s="121" t="s">
        <v>261</v>
      </c>
      <c r="Q337" s="84"/>
    </row>
    <row r="338" spans="1:17" s="1" customFormat="1" ht="30">
      <c r="A338" s="74">
        <v>337</v>
      </c>
      <c r="B338" s="66">
        <v>57</v>
      </c>
      <c r="C338" s="66">
        <v>1</v>
      </c>
      <c r="D338" s="66" t="s">
        <v>1199</v>
      </c>
      <c r="E338" s="172">
        <v>57</v>
      </c>
      <c r="F338" s="67" t="s">
        <v>1200</v>
      </c>
      <c r="G338" s="68" t="s">
        <v>1150</v>
      </c>
      <c r="H338" s="69" t="s">
        <v>1201</v>
      </c>
      <c r="I338" s="70" t="s">
        <v>1201</v>
      </c>
      <c r="J338" s="68" t="s">
        <v>279</v>
      </c>
      <c r="K338" s="88" t="s">
        <v>16</v>
      </c>
      <c r="L338" s="109">
        <v>3</v>
      </c>
      <c r="M338" s="93" t="s">
        <v>1202</v>
      </c>
      <c r="N338" s="72" t="s">
        <v>262</v>
      </c>
      <c r="O338" s="109" t="s">
        <v>37</v>
      </c>
      <c r="P338" s="120" t="s">
        <v>258</v>
      </c>
      <c r="Q338" s="73"/>
    </row>
    <row r="339" spans="1:17" s="1" customFormat="1" ht="30">
      <c r="A339" s="76">
        <v>338</v>
      </c>
      <c r="B339" s="55">
        <v>57</v>
      </c>
      <c r="C339" s="55">
        <v>2</v>
      </c>
      <c r="D339" s="55" t="s">
        <v>1203</v>
      </c>
      <c r="E339" s="170">
        <v>118</v>
      </c>
      <c r="F339" s="56" t="s">
        <v>1204</v>
      </c>
      <c r="G339" s="57" t="s">
        <v>1150</v>
      </c>
      <c r="H339" s="58" t="s">
        <v>1201</v>
      </c>
      <c r="I339" s="59" t="s">
        <v>1205</v>
      </c>
      <c r="J339" s="57" t="s">
        <v>284</v>
      </c>
      <c r="K339" s="55" t="s">
        <v>16</v>
      </c>
      <c r="L339" s="110">
        <v>3</v>
      </c>
      <c r="M339" s="60" t="s">
        <v>1206</v>
      </c>
      <c r="N339" s="61" t="s">
        <v>263</v>
      </c>
      <c r="O339" s="110" t="s">
        <v>360</v>
      </c>
      <c r="P339" s="113" t="s">
        <v>1190</v>
      </c>
      <c r="Q339" s="75"/>
    </row>
    <row r="340" spans="1:17" s="1" customFormat="1" ht="30">
      <c r="A340" s="74">
        <v>339</v>
      </c>
      <c r="B340" s="55">
        <v>57</v>
      </c>
      <c r="C340" s="55">
        <v>3</v>
      </c>
      <c r="D340" s="55" t="s">
        <v>1207</v>
      </c>
      <c r="E340" s="170">
        <v>179</v>
      </c>
      <c r="F340" s="56" t="s">
        <v>1208</v>
      </c>
      <c r="G340" s="57" t="s">
        <v>1150</v>
      </c>
      <c r="H340" s="58" t="s">
        <v>1201</v>
      </c>
      <c r="I340" s="59" t="s">
        <v>1209</v>
      </c>
      <c r="J340" s="57" t="s">
        <v>291</v>
      </c>
      <c r="K340" s="55" t="s">
        <v>16</v>
      </c>
      <c r="L340" s="110">
        <v>3</v>
      </c>
      <c r="M340" s="60" t="s">
        <v>1210</v>
      </c>
      <c r="N340" s="61" t="s">
        <v>264</v>
      </c>
      <c r="O340" s="110" t="s">
        <v>360</v>
      </c>
      <c r="P340" s="113" t="s">
        <v>1190</v>
      </c>
      <c r="Q340" s="75"/>
    </row>
    <row r="341" spans="1:17" s="1" customFormat="1" ht="30">
      <c r="A341" s="76">
        <v>340</v>
      </c>
      <c r="B341" s="77">
        <v>57</v>
      </c>
      <c r="C341" s="77">
        <v>4</v>
      </c>
      <c r="D341" s="77" t="s">
        <v>1211</v>
      </c>
      <c r="E341" s="173">
        <v>240</v>
      </c>
      <c r="F341" s="78" t="s">
        <v>1212</v>
      </c>
      <c r="G341" s="79" t="s">
        <v>1150</v>
      </c>
      <c r="H341" s="80" t="s">
        <v>1201</v>
      </c>
      <c r="I341" s="81" t="s">
        <v>1213</v>
      </c>
      <c r="J341" s="79" t="s">
        <v>296</v>
      </c>
      <c r="K341" s="97" t="s">
        <v>16</v>
      </c>
      <c r="L341" s="111">
        <v>3</v>
      </c>
      <c r="M341" s="102" t="s">
        <v>1214</v>
      </c>
      <c r="N341" s="83" t="s">
        <v>265</v>
      </c>
      <c r="O341" s="111" t="s">
        <v>360</v>
      </c>
      <c r="P341" s="121" t="s">
        <v>261</v>
      </c>
      <c r="Q341" s="84"/>
    </row>
    <row r="342" spans="1:17" s="1" customFormat="1" ht="30">
      <c r="A342" s="74">
        <v>341</v>
      </c>
      <c r="B342" s="66">
        <v>58</v>
      </c>
      <c r="C342" s="66">
        <v>1</v>
      </c>
      <c r="D342" s="66" t="s">
        <v>1215</v>
      </c>
      <c r="E342" s="172">
        <v>58</v>
      </c>
      <c r="F342" s="67" t="s">
        <v>1216</v>
      </c>
      <c r="G342" s="68" t="s">
        <v>1150</v>
      </c>
      <c r="H342" s="69" t="s">
        <v>1150</v>
      </c>
      <c r="I342" s="70" t="s">
        <v>1150</v>
      </c>
      <c r="J342" s="68" t="s">
        <v>279</v>
      </c>
      <c r="K342" s="88" t="s">
        <v>16</v>
      </c>
      <c r="L342" s="109">
        <v>2</v>
      </c>
      <c r="M342" s="93" t="s">
        <v>1217</v>
      </c>
      <c r="N342" s="72" t="s">
        <v>13139</v>
      </c>
      <c r="O342" s="109" t="s">
        <v>75</v>
      </c>
      <c r="P342" s="120" t="s">
        <v>250</v>
      </c>
      <c r="Q342" s="73"/>
    </row>
    <row r="343" spans="1:17" s="1" customFormat="1" ht="30">
      <c r="A343" s="76">
        <v>342</v>
      </c>
      <c r="B343" s="55">
        <v>58</v>
      </c>
      <c r="C343" s="55">
        <v>2</v>
      </c>
      <c r="D343" s="55" t="s">
        <v>1218</v>
      </c>
      <c r="E343" s="170">
        <v>119</v>
      </c>
      <c r="F343" s="56" t="s">
        <v>1219</v>
      </c>
      <c r="G343" s="57" t="s">
        <v>1150</v>
      </c>
      <c r="H343" s="58" t="s">
        <v>1150</v>
      </c>
      <c r="I343" s="59" t="s">
        <v>1220</v>
      </c>
      <c r="J343" s="57" t="s">
        <v>284</v>
      </c>
      <c r="K343" s="55" t="s">
        <v>16</v>
      </c>
      <c r="L343" s="110">
        <v>2</v>
      </c>
      <c r="M343" s="60" t="s">
        <v>1221</v>
      </c>
      <c r="N343" s="61" t="s">
        <v>266</v>
      </c>
      <c r="O343" s="110" t="s">
        <v>500</v>
      </c>
      <c r="P343" s="113" t="s">
        <v>1157</v>
      </c>
      <c r="Q343" s="75"/>
    </row>
    <row r="344" spans="1:17" s="1" customFormat="1" ht="30">
      <c r="A344" s="74">
        <v>343</v>
      </c>
      <c r="B344" s="55">
        <v>58</v>
      </c>
      <c r="C344" s="55">
        <v>3</v>
      </c>
      <c r="D344" s="55" t="s">
        <v>1222</v>
      </c>
      <c r="E344" s="170">
        <v>180</v>
      </c>
      <c r="F344" s="56" t="s">
        <v>1223</v>
      </c>
      <c r="G344" s="57" t="s">
        <v>1150</v>
      </c>
      <c r="H344" s="58" t="s">
        <v>1150</v>
      </c>
      <c r="I344" s="59" t="s">
        <v>1224</v>
      </c>
      <c r="J344" s="57" t="s">
        <v>291</v>
      </c>
      <c r="K344" s="55" t="s">
        <v>16</v>
      </c>
      <c r="L344" s="110">
        <v>2</v>
      </c>
      <c r="M344" s="60" t="s">
        <v>1225</v>
      </c>
      <c r="N344" s="61" t="s">
        <v>267</v>
      </c>
      <c r="O344" s="110" t="s">
        <v>500</v>
      </c>
      <c r="P344" s="113" t="s">
        <v>1157</v>
      </c>
      <c r="Q344" s="75"/>
    </row>
    <row r="345" spans="1:17" s="1" customFormat="1" ht="30">
      <c r="A345" s="76">
        <v>344</v>
      </c>
      <c r="B345" s="77">
        <v>58</v>
      </c>
      <c r="C345" s="77">
        <v>4</v>
      </c>
      <c r="D345" s="77" t="s">
        <v>1226</v>
      </c>
      <c r="E345" s="173">
        <v>241</v>
      </c>
      <c r="F345" s="78" t="s">
        <v>1227</v>
      </c>
      <c r="G345" s="79" t="s">
        <v>1150</v>
      </c>
      <c r="H345" s="80" t="s">
        <v>1150</v>
      </c>
      <c r="I345" s="81" t="s">
        <v>1228</v>
      </c>
      <c r="J345" s="79" t="s">
        <v>296</v>
      </c>
      <c r="K345" s="97" t="s">
        <v>16</v>
      </c>
      <c r="L345" s="111">
        <v>2</v>
      </c>
      <c r="M345" s="102" t="s">
        <v>1229</v>
      </c>
      <c r="N345" s="83" t="s">
        <v>13250</v>
      </c>
      <c r="O345" s="111" t="s">
        <v>500</v>
      </c>
      <c r="P345" s="121" t="s">
        <v>254</v>
      </c>
      <c r="Q345" s="84"/>
    </row>
    <row r="346" spans="1:17" s="1" customFormat="1" ht="30">
      <c r="A346" s="74">
        <v>345</v>
      </c>
      <c r="B346" s="66">
        <v>59</v>
      </c>
      <c r="C346" s="66">
        <v>1</v>
      </c>
      <c r="D346" s="66" t="s">
        <v>1230</v>
      </c>
      <c r="E346" s="172">
        <v>59</v>
      </c>
      <c r="F346" s="67" t="s">
        <v>1231</v>
      </c>
      <c r="G346" s="68" t="s">
        <v>1150</v>
      </c>
      <c r="H346" s="69" t="s">
        <v>1232</v>
      </c>
      <c r="I346" s="70" t="s">
        <v>1232</v>
      </c>
      <c r="J346" s="68" t="s">
        <v>279</v>
      </c>
      <c r="K346" s="88" t="s">
        <v>16</v>
      </c>
      <c r="L346" s="109">
        <v>2</v>
      </c>
      <c r="M346" s="93" t="s">
        <v>1233</v>
      </c>
      <c r="N346" s="72" t="s">
        <v>268</v>
      </c>
      <c r="O346" s="109" t="s">
        <v>75</v>
      </c>
      <c r="P346" s="120" t="s">
        <v>250</v>
      </c>
      <c r="Q346" s="73"/>
    </row>
    <row r="347" spans="1:17" s="1" customFormat="1" ht="30">
      <c r="A347" s="76">
        <v>346</v>
      </c>
      <c r="B347" s="55">
        <v>59</v>
      </c>
      <c r="C347" s="55">
        <v>2</v>
      </c>
      <c r="D347" s="55" t="s">
        <v>1234</v>
      </c>
      <c r="E347" s="170">
        <v>120</v>
      </c>
      <c r="F347" s="56" t="s">
        <v>1235</v>
      </c>
      <c r="G347" s="57" t="s">
        <v>1150</v>
      </c>
      <c r="H347" s="58" t="s">
        <v>1232</v>
      </c>
      <c r="I347" s="59" t="s">
        <v>1236</v>
      </c>
      <c r="J347" s="57" t="s">
        <v>284</v>
      </c>
      <c r="K347" s="55" t="s">
        <v>16</v>
      </c>
      <c r="L347" s="110">
        <v>2</v>
      </c>
      <c r="M347" s="60" t="s">
        <v>1237</v>
      </c>
      <c r="N347" s="61" t="s">
        <v>269</v>
      </c>
      <c r="O347" s="110" t="s">
        <v>500</v>
      </c>
      <c r="P347" s="113" t="s">
        <v>1157</v>
      </c>
      <c r="Q347" s="75"/>
    </row>
    <row r="348" spans="1:17" s="1" customFormat="1" ht="30">
      <c r="A348" s="74">
        <v>347</v>
      </c>
      <c r="B348" s="55">
        <v>59</v>
      </c>
      <c r="C348" s="55">
        <v>3</v>
      </c>
      <c r="D348" s="55" t="s">
        <v>1238</v>
      </c>
      <c r="E348" s="170">
        <v>181</v>
      </c>
      <c r="F348" s="56" t="s">
        <v>1239</v>
      </c>
      <c r="G348" s="57" t="s">
        <v>1150</v>
      </c>
      <c r="H348" s="58" t="s">
        <v>1232</v>
      </c>
      <c r="I348" s="59" t="s">
        <v>1240</v>
      </c>
      <c r="J348" s="57" t="s">
        <v>291</v>
      </c>
      <c r="K348" s="55" t="s">
        <v>16</v>
      </c>
      <c r="L348" s="110">
        <v>2</v>
      </c>
      <c r="M348" s="60" t="s">
        <v>1241</v>
      </c>
      <c r="N348" s="61" t="s">
        <v>270</v>
      </c>
      <c r="O348" s="110" t="s">
        <v>500</v>
      </c>
      <c r="P348" s="113" t="s">
        <v>1157</v>
      </c>
      <c r="Q348" s="75"/>
    </row>
    <row r="349" spans="1:17" s="1" customFormat="1" ht="30">
      <c r="A349" s="76">
        <v>348</v>
      </c>
      <c r="B349" s="77">
        <v>59</v>
      </c>
      <c r="C349" s="77">
        <v>4</v>
      </c>
      <c r="D349" s="77" t="s">
        <v>1242</v>
      </c>
      <c r="E349" s="173">
        <v>242</v>
      </c>
      <c r="F349" s="78" t="s">
        <v>1243</v>
      </c>
      <c r="G349" s="79" t="s">
        <v>1150</v>
      </c>
      <c r="H349" s="80" t="s">
        <v>1232</v>
      </c>
      <c r="I349" s="81" t="s">
        <v>1244</v>
      </c>
      <c r="J349" s="79" t="s">
        <v>296</v>
      </c>
      <c r="K349" s="97" t="s">
        <v>16</v>
      </c>
      <c r="L349" s="111">
        <v>2</v>
      </c>
      <c r="M349" s="102" t="s">
        <v>1245</v>
      </c>
      <c r="N349" s="83" t="s">
        <v>271</v>
      </c>
      <c r="O349" s="111" t="s">
        <v>500</v>
      </c>
      <c r="P349" s="121" t="s">
        <v>254</v>
      </c>
      <c r="Q349" s="84"/>
    </row>
    <row r="350" spans="1:17" s="1" customFormat="1" ht="30">
      <c r="A350" s="74">
        <v>349</v>
      </c>
      <c r="B350" s="66">
        <v>60</v>
      </c>
      <c r="C350" s="66">
        <v>1</v>
      </c>
      <c r="D350" s="66" t="s">
        <v>1246</v>
      </c>
      <c r="E350" s="172">
        <v>60</v>
      </c>
      <c r="F350" s="67" t="s">
        <v>1247</v>
      </c>
      <c r="G350" s="68" t="s">
        <v>1150</v>
      </c>
      <c r="H350" s="69" t="s">
        <v>1248</v>
      </c>
      <c r="I350" s="70" t="s">
        <v>1248</v>
      </c>
      <c r="J350" s="68" t="s">
        <v>279</v>
      </c>
      <c r="K350" s="88" t="s">
        <v>16</v>
      </c>
      <c r="L350" s="109">
        <v>3</v>
      </c>
      <c r="M350" s="93" t="s">
        <v>1249</v>
      </c>
      <c r="N350" s="72" t="s">
        <v>13140</v>
      </c>
      <c r="O350" s="109" t="s">
        <v>37</v>
      </c>
      <c r="P350" s="120" t="s">
        <v>258</v>
      </c>
      <c r="Q350" s="73"/>
    </row>
    <row r="351" spans="1:17" s="1" customFormat="1" ht="30">
      <c r="A351" s="76">
        <v>350</v>
      </c>
      <c r="B351" s="55">
        <v>60</v>
      </c>
      <c r="C351" s="55">
        <v>2</v>
      </c>
      <c r="D351" s="55" t="s">
        <v>1250</v>
      </c>
      <c r="E351" s="170">
        <v>121</v>
      </c>
      <c r="F351" s="56" t="s">
        <v>1251</v>
      </c>
      <c r="G351" s="57" t="s">
        <v>1150</v>
      </c>
      <c r="H351" s="58" t="s">
        <v>1248</v>
      </c>
      <c r="I351" s="59" t="s">
        <v>1252</v>
      </c>
      <c r="J351" s="57" t="s">
        <v>284</v>
      </c>
      <c r="K351" s="55" t="s">
        <v>16</v>
      </c>
      <c r="L351" s="110">
        <v>3</v>
      </c>
      <c r="M351" s="60" t="s">
        <v>1253</v>
      </c>
      <c r="N351" s="61" t="s">
        <v>13194</v>
      </c>
      <c r="O351" s="110" t="s">
        <v>360</v>
      </c>
      <c r="P351" s="113" t="s">
        <v>1190</v>
      </c>
      <c r="Q351" s="75"/>
    </row>
    <row r="352" spans="1:17" s="1" customFormat="1" ht="30">
      <c r="A352" s="74">
        <v>351</v>
      </c>
      <c r="B352" s="55">
        <v>60</v>
      </c>
      <c r="C352" s="55">
        <v>3</v>
      </c>
      <c r="D352" s="55" t="s">
        <v>1254</v>
      </c>
      <c r="E352" s="170">
        <v>182</v>
      </c>
      <c r="F352" s="56" t="s">
        <v>1255</v>
      </c>
      <c r="G352" s="57" t="s">
        <v>1150</v>
      </c>
      <c r="H352" s="58" t="s">
        <v>1248</v>
      </c>
      <c r="I352" s="59" t="s">
        <v>1256</v>
      </c>
      <c r="J352" s="57" t="s">
        <v>291</v>
      </c>
      <c r="K352" s="55" t="s">
        <v>16</v>
      </c>
      <c r="L352" s="110">
        <v>3</v>
      </c>
      <c r="M352" s="60" t="s">
        <v>1257</v>
      </c>
      <c r="N352" s="61" t="s">
        <v>13238</v>
      </c>
      <c r="O352" s="110" t="s">
        <v>360</v>
      </c>
      <c r="P352" s="113" t="s">
        <v>1190</v>
      </c>
      <c r="Q352" s="75"/>
    </row>
    <row r="353" spans="1:17" s="1" customFormat="1" ht="30">
      <c r="A353" s="76">
        <v>352</v>
      </c>
      <c r="B353" s="55">
        <v>60</v>
      </c>
      <c r="C353" s="55">
        <v>4</v>
      </c>
      <c r="D353" s="55" t="s">
        <v>1258</v>
      </c>
      <c r="E353" s="171">
        <v>243</v>
      </c>
      <c r="F353" s="64" t="s">
        <v>1259</v>
      </c>
      <c r="G353" s="57" t="s">
        <v>1150</v>
      </c>
      <c r="H353" s="58" t="s">
        <v>1248</v>
      </c>
      <c r="I353" s="59" t="s">
        <v>1260</v>
      </c>
      <c r="J353" s="57" t="s">
        <v>296</v>
      </c>
      <c r="K353" s="97" t="s">
        <v>16</v>
      </c>
      <c r="L353" s="111">
        <v>3</v>
      </c>
      <c r="M353" s="102" t="s">
        <v>1261</v>
      </c>
      <c r="N353" s="83" t="s">
        <v>272</v>
      </c>
      <c r="O353" s="111" t="s">
        <v>360</v>
      </c>
      <c r="P353" s="121" t="s">
        <v>261</v>
      </c>
      <c r="Q353" s="75"/>
    </row>
    <row r="354" spans="1:17" s="1" customFormat="1" ht="30">
      <c r="A354" s="74">
        <v>353</v>
      </c>
      <c r="B354" s="88">
        <v>61</v>
      </c>
      <c r="C354" s="88">
        <v>1</v>
      </c>
      <c r="D354" s="88" t="s">
        <v>1262</v>
      </c>
      <c r="E354" s="174">
        <v>61</v>
      </c>
      <c r="F354" s="89" t="s">
        <v>1263</v>
      </c>
      <c r="G354" s="90" t="s">
        <v>1150</v>
      </c>
      <c r="H354" s="91" t="s">
        <v>1264</v>
      </c>
      <c r="I354" s="92" t="s">
        <v>1264</v>
      </c>
      <c r="J354" s="90" t="s">
        <v>279</v>
      </c>
      <c r="K354" s="88" t="s">
        <v>40</v>
      </c>
      <c r="L354" s="109">
        <v>3</v>
      </c>
      <c r="M354" s="93" t="s">
        <v>1265</v>
      </c>
      <c r="N354" s="72" t="s">
        <v>273</v>
      </c>
      <c r="O354" s="109" t="s">
        <v>41</v>
      </c>
      <c r="P354" s="120" t="s">
        <v>135</v>
      </c>
      <c r="Q354" s="95"/>
    </row>
    <row r="355" spans="1:17" s="1" customFormat="1" ht="30">
      <c r="A355" s="76">
        <v>354</v>
      </c>
      <c r="B355" s="55">
        <v>61</v>
      </c>
      <c r="C355" s="55">
        <v>2</v>
      </c>
      <c r="D355" s="55" t="s">
        <v>1266</v>
      </c>
      <c r="E355" s="170">
        <v>122</v>
      </c>
      <c r="F355" s="56" t="s">
        <v>1267</v>
      </c>
      <c r="G355" s="57" t="s">
        <v>1150</v>
      </c>
      <c r="H355" s="58" t="s">
        <v>1264</v>
      </c>
      <c r="I355" s="59" t="s">
        <v>1268</v>
      </c>
      <c r="J355" s="57" t="s">
        <v>284</v>
      </c>
      <c r="K355" s="55" t="s">
        <v>40</v>
      </c>
      <c r="L355" s="110">
        <v>3</v>
      </c>
      <c r="M355" s="60" t="s">
        <v>1269</v>
      </c>
      <c r="N355" s="61" t="s">
        <v>13195</v>
      </c>
      <c r="O355" s="110" t="s">
        <v>369</v>
      </c>
      <c r="P355" s="113" t="s">
        <v>729</v>
      </c>
      <c r="Q355" s="96"/>
    </row>
    <row r="356" spans="1:17" s="1" customFormat="1" ht="30">
      <c r="A356" s="74">
        <v>355</v>
      </c>
      <c r="B356" s="55">
        <v>61</v>
      </c>
      <c r="C356" s="55">
        <v>3</v>
      </c>
      <c r="D356" s="55" t="s">
        <v>1270</v>
      </c>
      <c r="E356" s="170">
        <v>183</v>
      </c>
      <c r="F356" s="56" t="s">
        <v>1271</v>
      </c>
      <c r="G356" s="57" t="s">
        <v>1150</v>
      </c>
      <c r="H356" s="58" t="s">
        <v>1264</v>
      </c>
      <c r="I356" s="59" t="s">
        <v>1272</v>
      </c>
      <c r="J356" s="57" t="s">
        <v>291</v>
      </c>
      <c r="K356" s="55" t="s">
        <v>40</v>
      </c>
      <c r="L356" s="110">
        <v>3</v>
      </c>
      <c r="M356" s="60" t="s">
        <v>1273</v>
      </c>
      <c r="N356" s="61" t="s">
        <v>274</v>
      </c>
      <c r="O356" s="110" t="s">
        <v>369</v>
      </c>
      <c r="P356" s="113" t="s">
        <v>729</v>
      </c>
      <c r="Q356" s="96"/>
    </row>
    <row r="357" spans="1:17" s="1" customFormat="1" ht="30">
      <c r="A357" s="76">
        <v>356</v>
      </c>
      <c r="B357" s="97">
        <v>61</v>
      </c>
      <c r="C357" s="97">
        <v>4</v>
      </c>
      <c r="D357" s="97" t="s">
        <v>1274</v>
      </c>
      <c r="E357" s="175">
        <v>244</v>
      </c>
      <c r="F357" s="98" t="s">
        <v>1275</v>
      </c>
      <c r="G357" s="99" t="s">
        <v>1150</v>
      </c>
      <c r="H357" s="100" t="s">
        <v>1264</v>
      </c>
      <c r="I357" s="101" t="s">
        <v>1276</v>
      </c>
      <c r="J357" s="99" t="s">
        <v>296</v>
      </c>
      <c r="K357" s="97" t="s">
        <v>40</v>
      </c>
      <c r="L357" s="111">
        <v>3</v>
      </c>
      <c r="M357" s="102" t="s">
        <v>1277</v>
      </c>
      <c r="N357" s="83" t="s">
        <v>13252</v>
      </c>
      <c r="O357" s="111" t="s">
        <v>369</v>
      </c>
      <c r="P357" s="121" t="s">
        <v>137</v>
      </c>
      <c r="Q357" s="104"/>
    </row>
  </sheetData>
  <phoneticPr fontId="5" type="noConversion"/>
  <conditionalFormatting sqref="I2:I357">
    <cfRule type="containsBlanks" dxfId="23" priority="2">
      <formula>LEN(TRIM(I2))=0</formula>
    </cfRule>
  </conditionalFormatting>
  <conditionalFormatting sqref="J2:P357">
    <cfRule type="expression" dxfId="22" priority="1">
      <formula xml:space="preserve"> $I2=""</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DAB5C-DA78-4697-A335-2E2A2732D86E}">
  <dimension ref="A1:N46"/>
  <sheetViews>
    <sheetView workbookViewId="0">
      <pane ySplit="3" topLeftCell="A16" activePane="bottomLeft" state="frozen"/>
      <selection pane="bottomLeft" activeCell="E37" sqref="E37"/>
    </sheetView>
  </sheetViews>
  <sheetFormatPr defaultRowHeight="21" customHeight="1" outlineLevelCol="1"/>
  <cols>
    <col min="1" max="1" width="7.4140625" style="14" customWidth="1"/>
    <col min="2" max="2" width="12.08203125" style="14" customWidth="1" outlineLevel="1"/>
    <col min="3" max="3" width="7.4140625" style="17" customWidth="1"/>
    <col min="4" max="4" width="7.4140625" style="181" customWidth="1"/>
    <col min="5" max="5" width="7.1640625" style="190" customWidth="1"/>
    <col min="6" max="6" width="11.9140625" style="14" bestFit="1" customWidth="1"/>
    <col min="7" max="7" width="80.83203125" style="16" customWidth="1"/>
    <col min="8" max="8" width="12.9140625" style="14" customWidth="1"/>
    <col min="9" max="9" width="8.6640625" style="47"/>
    <col min="10" max="16384" width="8.6640625" style="15"/>
  </cols>
  <sheetData>
    <row r="1" spans="1:14" s="13" customFormat="1" ht="36">
      <c r="A1" s="8">
        <f xml:space="preserve"> COLUMN()</f>
        <v>1</v>
      </c>
      <c r="B1" s="8">
        <f t="shared" ref="B1:H1" si="0" xml:space="preserve"> COLUMN()</f>
        <v>2</v>
      </c>
      <c r="C1" s="8">
        <f t="shared" si="0"/>
        <v>3</v>
      </c>
      <c r="D1" s="8">
        <f t="shared" si="0"/>
        <v>4</v>
      </c>
      <c r="E1" s="8">
        <f t="shared" si="0"/>
        <v>5</v>
      </c>
      <c r="F1" s="8">
        <f t="shared" si="0"/>
        <v>6</v>
      </c>
      <c r="G1" s="8">
        <f t="shared" si="0"/>
        <v>7</v>
      </c>
      <c r="H1" s="8">
        <f t="shared" si="0"/>
        <v>8</v>
      </c>
      <c r="I1" s="9"/>
      <c r="J1" s="10" t="s">
        <v>1353</v>
      </c>
      <c r="K1" s="11"/>
      <c r="L1" s="10" t="s">
        <v>1354</v>
      </c>
      <c r="M1" s="11"/>
      <c r="N1" s="12" t="s">
        <v>1355</v>
      </c>
    </row>
    <row r="2" spans="1:14" ht="25.5">
      <c r="I2" s="15"/>
      <c r="J2" s="17" cm="1">
        <f t="array" ref="J2" xml:space="preserve"> MATCH(TRUE, ISNUMBER( SEARCH(J1, 切語上字資料表[切語上字]) ), 0)</f>
        <v>27</v>
      </c>
      <c r="K2" s="17"/>
      <c r="L2" s="17" cm="1">
        <f t="array" ref="L2" xml:space="preserve"> MATCH(TRUE, ISNUMBER( SEARCH(L1, 切語上字資料表[切語上字]) ), 0)</f>
        <v>31</v>
      </c>
      <c r="M2" s="17"/>
      <c r="N2" s="17" cm="1">
        <f t="array" ref="N2" xml:space="preserve"> MATCH(TRUE, ISNUMBER( SEARCH(N1, 切語上字資料表[切語上字]) ), 0)</f>
        <v>31</v>
      </c>
    </row>
    <row r="3" spans="1:14" s="21" customFormat="1" ht="25.5">
      <c r="A3" s="18" t="s">
        <v>1356</v>
      </c>
      <c r="B3" s="19" t="s">
        <v>1357</v>
      </c>
      <c r="C3" s="178" t="s">
        <v>1358</v>
      </c>
      <c r="D3" s="178" t="s">
        <v>1359</v>
      </c>
      <c r="E3" s="191" t="s">
        <v>1360</v>
      </c>
      <c r="F3" s="19" t="s">
        <v>1361</v>
      </c>
      <c r="G3" s="19" t="s">
        <v>1362</v>
      </c>
      <c r="H3" s="20" t="s">
        <v>1363</v>
      </c>
    </row>
    <row r="4" spans="1:14" ht="25.5">
      <c r="A4" s="22">
        <v>1</v>
      </c>
      <c r="B4" s="23" t="s">
        <v>1364</v>
      </c>
      <c r="C4" s="179" t="s">
        <v>1365</v>
      </c>
      <c r="D4" s="182" t="s">
        <v>1366</v>
      </c>
      <c r="E4" s="192" t="s">
        <v>1367</v>
      </c>
      <c r="F4" s="24" t="s">
        <v>1368</v>
      </c>
      <c r="G4" s="25" t="s">
        <v>1369</v>
      </c>
      <c r="H4" s="26"/>
      <c r="I4" s="15"/>
    </row>
    <row r="5" spans="1:14" ht="25.5">
      <c r="A5" s="22">
        <v>2</v>
      </c>
      <c r="B5" s="23" t="s">
        <v>1364</v>
      </c>
      <c r="C5" s="179" t="s">
        <v>1370</v>
      </c>
      <c r="D5" s="182" t="s">
        <v>1371</v>
      </c>
      <c r="E5" s="192" t="s">
        <v>1372</v>
      </c>
      <c r="F5" s="24" t="s">
        <v>1373</v>
      </c>
      <c r="G5" s="25" t="s">
        <v>1374</v>
      </c>
      <c r="H5" s="26"/>
      <c r="I5" s="15"/>
    </row>
    <row r="6" spans="1:14" ht="25.5">
      <c r="A6" s="22">
        <v>3</v>
      </c>
      <c r="B6" s="23" t="s">
        <v>1364</v>
      </c>
      <c r="C6" s="179" t="s">
        <v>1375</v>
      </c>
      <c r="D6" s="182" t="s">
        <v>1376</v>
      </c>
      <c r="E6" s="192"/>
      <c r="F6" s="24" t="s">
        <v>1373</v>
      </c>
      <c r="G6" s="25" t="s">
        <v>1377</v>
      </c>
      <c r="H6" s="26"/>
      <c r="I6" s="15"/>
    </row>
    <row r="7" spans="1:14" ht="25.5">
      <c r="A7" s="22">
        <v>4</v>
      </c>
      <c r="B7" s="23" t="s">
        <v>1364</v>
      </c>
      <c r="C7" s="179" t="s">
        <v>1378</v>
      </c>
      <c r="D7" s="182" t="s">
        <v>1379</v>
      </c>
      <c r="E7" s="192" t="s">
        <v>1380</v>
      </c>
      <c r="F7" s="24" t="s">
        <v>1381</v>
      </c>
      <c r="G7" s="25" t="s">
        <v>1382</v>
      </c>
      <c r="H7" s="26"/>
      <c r="I7" s="15"/>
    </row>
    <row r="8" spans="1:14" ht="25.5">
      <c r="A8" s="22">
        <v>5</v>
      </c>
      <c r="B8" s="23" t="s">
        <v>1383</v>
      </c>
      <c r="C8" s="179" t="s">
        <v>1384</v>
      </c>
      <c r="D8" s="183" t="s">
        <v>1366</v>
      </c>
      <c r="E8" s="192" t="s">
        <v>1367</v>
      </c>
      <c r="F8" s="27" t="s">
        <v>1385</v>
      </c>
      <c r="G8" s="25" t="s">
        <v>1386</v>
      </c>
      <c r="H8" s="28" t="s">
        <v>1387</v>
      </c>
      <c r="I8" s="15"/>
    </row>
    <row r="9" spans="1:14" ht="25.5">
      <c r="A9" s="22">
        <v>6</v>
      </c>
      <c r="B9" s="23" t="s">
        <v>1383</v>
      </c>
      <c r="C9" s="179" t="s">
        <v>1388</v>
      </c>
      <c r="D9" s="183" t="s">
        <v>1371</v>
      </c>
      <c r="E9" s="192" t="s">
        <v>1372</v>
      </c>
      <c r="F9" s="27" t="s">
        <v>1389</v>
      </c>
      <c r="G9" s="25" t="s">
        <v>1390</v>
      </c>
      <c r="H9" s="28" t="s">
        <v>1387</v>
      </c>
      <c r="I9" s="15"/>
    </row>
    <row r="10" spans="1:14" ht="25.5">
      <c r="A10" s="22">
        <v>7</v>
      </c>
      <c r="B10" s="23" t="s">
        <v>1383</v>
      </c>
      <c r="C10" s="179" t="s">
        <v>1391</v>
      </c>
      <c r="D10" s="183" t="s">
        <v>1376</v>
      </c>
      <c r="E10" s="192"/>
      <c r="F10" s="27" t="s">
        <v>1385</v>
      </c>
      <c r="G10" s="25" t="s">
        <v>1392</v>
      </c>
      <c r="H10" s="28" t="s">
        <v>1387</v>
      </c>
      <c r="I10" s="15"/>
    </row>
    <row r="11" spans="1:14" ht="25.5">
      <c r="A11" s="22">
        <v>8</v>
      </c>
      <c r="B11" s="23" t="s">
        <v>1383</v>
      </c>
      <c r="C11" s="179" t="s">
        <v>1393</v>
      </c>
      <c r="D11" s="183" t="s">
        <v>1379</v>
      </c>
      <c r="E11" s="192" t="s">
        <v>1380</v>
      </c>
      <c r="F11" s="27" t="s">
        <v>1394</v>
      </c>
      <c r="G11" s="25" t="s">
        <v>1395</v>
      </c>
      <c r="H11" s="26"/>
      <c r="I11" s="15"/>
    </row>
    <row r="12" spans="1:14" ht="25.5">
      <c r="A12" s="22">
        <v>9</v>
      </c>
      <c r="B12" s="29" t="s">
        <v>1396</v>
      </c>
      <c r="C12" s="179" t="s">
        <v>1397</v>
      </c>
      <c r="D12" s="184" t="s">
        <v>1366</v>
      </c>
      <c r="E12" s="192" t="s">
        <v>1367</v>
      </c>
      <c r="F12" s="30" t="s">
        <v>1385</v>
      </c>
      <c r="G12" s="25" t="s">
        <v>1398</v>
      </c>
      <c r="H12" s="26"/>
      <c r="I12" s="15"/>
    </row>
    <row r="13" spans="1:14" ht="25.5">
      <c r="A13" s="22">
        <v>10</v>
      </c>
      <c r="B13" s="29" t="s">
        <v>1396</v>
      </c>
      <c r="C13" s="179" t="s">
        <v>1399</v>
      </c>
      <c r="D13" s="184" t="s">
        <v>1371</v>
      </c>
      <c r="E13" s="192" t="s">
        <v>1372</v>
      </c>
      <c r="F13" s="30" t="s">
        <v>1389</v>
      </c>
      <c r="G13" s="25" t="s">
        <v>1400</v>
      </c>
      <c r="H13" s="26"/>
      <c r="I13" s="15"/>
    </row>
    <row r="14" spans="1:14" ht="25.5">
      <c r="A14" s="22">
        <v>11</v>
      </c>
      <c r="B14" s="29" t="s">
        <v>1396</v>
      </c>
      <c r="C14" s="179" t="s">
        <v>1401</v>
      </c>
      <c r="D14" s="184" t="s">
        <v>1376</v>
      </c>
      <c r="E14" s="192"/>
      <c r="F14" s="30" t="s">
        <v>1385</v>
      </c>
      <c r="G14" s="25" t="s">
        <v>1402</v>
      </c>
      <c r="H14" s="26"/>
      <c r="I14" s="15"/>
    </row>
    <row r="15" spans="1:14" ht="25.5">
      <c r="A15" s="22">
        <v>12</v>
      </c>
      <c r="B15" s="29" t="s">
        <v>1396</v>
      </c>
      <c r="C15" s="179" t="s">
        <v>1403</v>
      </c>
      <c r="D15" s="184" t="s">
        <v>1379</v>
      </c>
      <c r="E15" s="192" t="s">
        <v>1380</v>
      </c>
      <c r="F15" s="30" t="s">
        <v>1394</v>
      </c>
      <c r="G15" s="25" t="s">
        <v>1404</v>
      </c>
      <c r="H15" s="28" t="s">
        <v>1405</v>
      </c>
      <c r="I15" s="15"/>
    </row>
    <row r="16" spans="1:14" ht="25.5">
      <c r="A16" s="22">
        <v>13</v>
      </c>
      <c r="B16" s="31" t="s">
        <v>1406</v>
      </c>
      <c r="C16" s="179" t="s">
        <v>1407</v>
      </c>
      <c r="D16" s="179" t="s">
        <v>1366</v>
      </c>
      <c r="E16" s="192" t="s">
        <v>1367</v>
      </c>
      <c r="F16" s="32" t="s">
        <v>1408</v>
      </c>
      <c r="G16" s="25" t="s">
        <v>1409</v>
      </c>
      <c r="H16" s="26"/>
      <c r="I16" s="15"/>
    </row>
    <row r="17" spans="1:9" ht="25.5">
      <c r="A17" s="22">
        <v>14</v>
      </c>
      <c r="B17" s="23" t="s">
        <v>1406</v>
      </c>
      <c r="C17" s="179" t="s">
        <v>1410</v>
      </c>
      <c r="D17" s="182" t="s">
        <v>1371</v>
      </c>
      <c r="E17" s="192" t="s">
        <v>1372</v>
      </c>
      <c r="F17" s="24" t="s">
        <v>1411</v>
      </c>
      <c r="G17" s="25" t="s">
        <v>1412</v>
      </c>
      <c r="H17" s="26"/>
      <c r="I17" s="15"/>
    </row>
    <row r="18" spans="1:9" ht="25.5">
      <c r="A18" s="22">
        <v>15</v>
      </c>
      <c r="B18" s="23" t="s">
        <v>1406</v>
      </c>
      <c r="C18" s="179" t="s">
        <v>1413</v>
      </c>
      <c r="D18" s="182" t="s">
        <v>1376</v>
      </c>
      <c r="E18" s="192"/>
      <c r="F18" s="24" t="s">
        <v>1408</v>
      </c>
      <c r="G18" s="25" t="s">
        <v>1414</v>
      </c>
      <c r="H18" s="26"/>
      <c r="I18" s="15"/>
    </row>
    <row r="19" spans="1:9" ht="25.5">
      <c r="A19" s="22">
        <v>16</v>
      </c>
      <c r="B19" s="23" t="s">
        <v>1406</v>
      </c>
      <c r="C19" s="179" t="s">
        <v>1415</v>
      </c>
      <c r="D19" s="182" t="s">
        <v>1379</v>
      </c>
      <c r="E19" s="192" t="s">
        <v>1380</v>
      </c>
      <c r="F19" s="24" t="s">
        <v>1416</v>
      </c>
      <c r="G19" s="25" t="s">
        <v>1417</v>
      </c>
      <c r="H19" s="26"/>
      <c r="I19" s="15"/>
    </row>
    <row r="20" spans="1:9" ht="25.5">
      <c r="A20" s="22">
        <v>17</v>
      </c>
      <c r="B20" s="23" t="s">
        <v>1418</v>
      </c>
      <c r="C20" s="179" t="s">
        <v>1419</v>
      </c>
      <c r="D20" s="185" t="s">
        <v>1366</v>
      </c>
      <c r="E20" s="192" t="s">
        <v>1367</v>
      </c>
      <c r="F20" s="24" t="s">
        <v>1420</v>
      </c>
      <c r="G20" s="25" t="s">
        <v>1421</v>
      </c>
      <c r="H20" s="28"/>
      <c r="I20" s="15"/>
    </row>
    <row r="21" spans="1:9" ht="25.5">
      <c r="A21" s="22">
        <v>18</v>
      </c>
      <c r="B21" s="29" t="s">
        <v>1418</v>
      </c>
      <c r="C21" s="179" t="s">
        <v>1422</v>
      </c>
      <c r="D21" s="184" t="s">
        <v>1371</v>
      </c>
      <c r="E21" s="192" t="s">
        <v>1372</v>
      </c>
      <c r="F21" s="30" t="s">
        <v>1420</v>
      </c>
      <c r="G21" s="25" t="s">
        <v>1423</v>
      </c>
      <c r="H21" s="26"/>
      <c r="I21" s="15"/>
    </row>
    <row r="22" spans="1:9" ht="25.5">
      <c r="A22" s="22">
        <v>19</v>
      </c>
      <c r="B22" s="29" t="s">
        <v>1418</v>
      </c>
      <c r="C22" s="179" t="s">
        <v>1424</v>
      </c>
      <c r="D22" s="184" t="s">
        <v>1376</v>
      </c>
      <c r="E22" s="192"/>
      <c r="F22" s="30" t="s">
        <v>1420</v>
      </c>
      <c r="G22" s="25" t="s">
        <v>1425</v>
      </c>
      <c r="H22" s="26"/>
      <c r="I22" s="15"/>
    </row>
    <row r="23" spans="1:9" ht="25.5">
      <c r="A23" s="22">
        <v>20</v>
      </c>
      <c r="B23" s="29" t="s">
        <v>1418</v>
      </c>
      <c r="C23" s="179" t="s">
        <v>402</v>
      </c>
      <c r="D23" s="184" t="s">
        <v>1379</v>
      </c>
      <c r="E23" s="192" t="s">
        <v>1380</v>
      </c>
      <c r="F23" s="30" t="s">
        <v>1426</v>
      </c>
      <c r="G23" s="25" t="s">
        <v>1427</v>
      </c>
      <c r="H23" s="26"/>
      <c r="I23" s="15"/>
    </row>
    <row r="24" spans="1:9" ht="25.5">
      <c r="A24" s="22">
        <v>21</v>
      </c>
      <c r="B24" s="29" t="s">
        <v>1428</v>
      </c>
      <c r="C24" s="179" t="s">
        <v>1429</v>
      </c>
      <c r="D24" s="184" t="s">
        <v>1366</v>
      </c>
      <c r="E24" s="192" t="s">
        <v>1367</v>
      </c>
      <c r="F24" s="30" t="s">
        <v>1431</v>
      </c>
      <c r="G24" s="33" t="s">
        <v>1430</v>
      </c>
      <c r="H24" s="26"/>
      <c r="I24" s="15"/>
    </row>
    <row r="25" spans="1:9" ht="25.5">
      <c r="A25" s="22">
        <v>22</v>
      </c>
      <c r="B25" s="34" t="s">
        <v>1428</v>
      </c>
      <c r="C25" s="179" t="s">
        <v>1014</v>
      </c>
      <c r="D25" s="184" t="s">
        <v>1371</v>
      </c>
      <c r="E25" s="192" t="s">
        <v>1372</v>
      </c>
      <c r="F25" s="30" t="s">
        <v>13124</v>
      </c>
      <c r="G25" s="35" t="s">
        <v>1432</v>
      </c>
      <c r="H25" s="26"/>
      <c r="I25" s="15"/>
    </row>
    <row r="26" spans="1:9" ht="25.5">
      <c r="A26" s="22">
        <v>23</v>
      </c>
      <c r="B26" s="34" t="s">
        <v>1428</v>
      </c>
      <c r="C26" s="179" t="s">
        <v>1433</v>
      </c>
      <c r="D26" s="182" t="s">
        <v>1376</v>
      </c>
      <c r="E26" s="192"/>
      <c r="F26" s="24" t="s">
        <v>1431</v>
      </c>
      <c r="G26" s="25" t="s">
        <v>1434</v>
      </c>
      <c r="H26" s="26"/>
      <c r="I26" s="15"/>
    </row>
    <row r="27" spans="1:9" ht="25.5">
      <c r="A27" s="22">
        <v>24</v>
      </c>
      <c r="B27" s="34" t="s">
        <v>1428</v>
      </c>
      <c r="C27" s="179" t="s">
        <v>1435</v>
      </c>
      <c r="D27" s="186" t="s">
        <v>1366</v>
      </c>
      <c r="E27" s="192" t="s">
        <v>1372</v>
      </c>
      <c r="F27" s="24" t="s">
        <v>1436</v>
      </c>
      <c r="G27" s="25" t="s">
        <v>1437</v>
      </c>
      <c r="H27" s="26"/>
      <c r="I27" s="15"/>
    </row>
    <row r="28" spans="1:9" ht="25.5">
      <c r="A28" s="22">
        <v>25</v>
      </c>
      <c r="B28" s="34" t="s">
        <v>1428</v>
      </c>
      <c r="C28" s="179" t="s">
        <v>1438</v>
      </c>
      <c r="D28" s="187" t="s">
        <v>1376</v>
      </c>
      <c r="E28" s="192" t="s">
        <v>1372</v>
      </c>
      <c r="F28" s="24" t="s">
        <v>1436</v>
      </c>
      <c r="G28" s="25" t="s">
        <v>1439</v>
      </c>
      <c r="H28" s="36"/>
      <c r="I28" s="15"/>
    </row>
    <row r="29" spans="1:9" s="40" customFormat="1" ht="25.5">
      <c r="A29" s="22">
        <v>26</v>
      </c>
      <c r="B29" s="37" t="s">
        <v>1440</v>
      </c>
      <c r="C29" s="179" t="s">
        <v>1441</v>
      </c>
      <c r="D29" s="188" t="s">
        <v>1366</v>
      </c>
      <c r="E29" s="193" t="s">
        <v>1367</v>
      </c>
      <c r="F29" s="38" t="s">
        <v>1431</v>
      </c>
      <c r="G29" s="25" t="s">
        <v>1442</v>
      </c>
      <c r="H29" s="39"/>
    </row>
    <row r="30" spans="1:9" s="40" customFormat="1" ht="25.5">
      <c r="A30" s="22">
        <v>27</v>
      </c>
      <c r="B30" s="37" t="s">
        <v>1440</v>
      </c>
      <c r="C30" s="179" t="s">
        <v>1443</v>
      </c>
      <c r="D30" s="188" t="s">
        <v>1371</v>
      </c>
      <c r="E30" s="193" t="s">
        <v>1372</v>
      </c>
      <c r="F30" s="38" t="s">
        <v>13124</v>
      </c>
      <c r="G30" s="25" t="s">
        <v>1444</v>
      </c>
      <c r="H30" s="39"/>
    </row>
    <row r="31" spans="1:9" s="40" customFormat="1" ht="25.5">
      <c r="A31" s="22">
        <v>28</v>
      </c>
      <c r="B31" s="37" t="s">
        <v>1440</v>
      </c>
      <c r="C31" s="179" t="s">
        <v>1445</v>
      </c>
      <c r="D31" s="188" t="s">
        <v>1376</v>
      </c>
      <c r="E31" s="193"/>
      <c r="F31" s="38" t="s">
        <v>1431</v>
      </c>
      <c r="G31" s="25" t="s">
        <v>1446</v>
      </c>
      <c r="H31" s="39"/>
    </row>
    <row r="32" spans="1:9" s="40" customFormat="1" ht="25.5">
      <c r="A32" s="22">
        <v>29</v>
      </c>
      <c r="B32" s="37" t="s">
        <v>1440</v>
      </c>
      <c r="C32" s="179" t="s">
        <v>1447</v>
      </c>
      <c r="D32" s="188" t="s">
        <v>13122</v>
      </c>
      <c r="E32" s="193" t="s">
        <v>13123</v>
      </c>
      <c r="F32" s="38" t="s">
        <v>1436</v>
      </c>
      <c r="G32" s="25" t="s">
        <v>1448</v>
      </c>
      <c r="H32" s="39"/>
    </row>
    <row r="33" spans="1:9" s="40" customFormat="1" ht="25.5">
      <c r="A33" s="22">
        <v>30</v>
      </c>
      <c r="B33" s="37" t="s">
        <v>1449</v>
      </c>
      <c r="C33" s="179" t="s">
        <v>1450</v>
      </c>
      <c r="D33" s="185" t="s">
        <v>1366</v>
      </c>
      <c r="E33" s="193" t="s">
        <v>1367</v>
      </c>
      <c r="F33" s="38" t="s">
        <v>1431</v>
      </c>
      <c r="G33" s="25" t="s">
        <v>1451</v>
      </c>
      <c r="H33" s="28"/>
    </row>
    <row r="34" spans="1:9" s="40" customFormat="1" ht="25.5">
      <c r="A34" s="22">
        <v>31</v>
      </c>
      <c r="B34" s="37" t="s">
        <v>1449</v>
      </c>
      <c r="C34" s="179" t="s">
        <v>1452</v>
      </c>
      <c r="D34" s="183" t="s">
        <v>1371</v>
      </c>
      <c r="E34" s="194" t="s">
        <v>1372</v>
      </c>
      <c r="F34" s="27" t="s">
        <v>13124</v>
      </c>
      <c r="G34" s="25" t="s">
        <v>1453</v>
      </c>
      <c r="H34" s="28"/>
    </row>
    <row r="35" spans="1:9" s="40" customFormat="1" ht="25.5">
      <c r="A35" s="22">
        <v>32</v>
      </c>
      <c r="B35" s="37" t="s">
        <v>1449</v>
      </c>
      <c r="C35" s="179" t="s">
        <v>1454</v>
      </c>
      <c r="D35" s="183" t="s">
        <v>1376</v>
      </c>
      <c r="E35" s="194" t="s">
        <v>13123</v>
      </c>
      <c r="F35" s="27" t="s">
        <v>1436</v>
      </c>
      <c r="G35" s="25" t="s">
        <v>1455</v>
      </c>
      <c r="H35" s="28"/>
    </row>
    <row r="36" spans="1:9" ht="25.5">
      <c r="A36" s="22">
        <v>33</v>
      </c>
      <c r="B36" s="34" t="s">
        <v>1449</v>
      </c>
      <c r="C36" s="179" t="s">
        <v>1456</v>
      </c>
      <c r="D36" s="184" t="s">
        <v>1366</v>
      </c>
      <c r="E36" s="192" t="s">
        <v>1372</v>
      </c>
      <c r="F36" s="30" t="s">
        <v>1436</v>
      </c>
      <c r="G36" s="34" t="s">
        <v>1457</v>
      </c>
      <c r="H36" s="26"/>
      <c r="I36" s="15"/>
    </row>
    <row r="37" spans="1:9" ht="25.5">
      <c r="A37" s="22">
        <v>34</v>
      </c>
      <c r="B37" s="29" t="s">
        <v>1449</v>
      </c>
      <c r="C37" s="179" t="s">
        <v>1458</v>
      </c>
      <c r="D37" s="184" t="s">
        <v>1376</v>
      </c>
      <c r="E37" s="192"/>
      <c r="F37" s="30" t="s">
        <v>1436</v>
      </c>
      <c r="G37" s="34" t="s">
        <v>1459</v>
      </c>
      <c r="H37" s="26"/>
      <c r="I37" s="15"/>
    </row>
    <row r="38" spans="1:9" ht="25.5">
      <c r="A38" s="22">
        <v>35</v>
      </c>
      <c r="B38" s="29" t="s">
        <v>1460</v>
      </c>
      <c r="C38" s="179" t="s">
        <v>1461</v>
      </c>
      <c r="D38" s="184" t="s">
        <v>1366</v>
      </c>
      <c r="E38" s="192" t="s">
        <v>1367</v>
      </c>
      <c r="F38" s="30" t="s">
        <v>1462</v>
      </c>
      <c r="G38" s="34" t="s">
        <v>1463</v>
      </c>
      <c r="H38" s="26"/>
      <c r="I38" s="15"/>
    </row>
    <row r="39" spans="1:9" ht="25.5">
      <c r="A39" s="22">
        <v>36</v>
      </c>
      <c r="B39" s="29" t="s">
        <v>1460</v>
      </c>
      <c r="C39" s="179" t="s">
        <v>1464</v>
      </c>
      <c r="D39" s="184" t="s">
        <v>1371</v>
      </c>
      <c r="E39" s="192" t="s">
        <v>1372</v>
      </c>
      <c r="F39" s="30" t="s">
        <v>1420</v>
      </c>
      <c r="G39" s="34" t="s">
        <v>1465</v>
      </c>
      <c r="H39" s="26"/>
      <c r="I39" s="15"/>
    </row>
    <row r="40" spans="1:9" ht="25.5">
      <c r="A40" s="22">
        <v>37</v>
      </c>
      <c r="B40" s="29" t="s">
        <v>1460</v>
      </c>
      <c r="C40" s="179" t="s">
        <v>1466</v>
      </c>
      <c r="D40" s="184" t="s">
        <v>1376</v>
      </c>
      <c r="E40" s="192" t="s">
        <v>1372</v>
      </c>
      <c r="F40" s="30" t="s">
        <v>1420</v>
      </c>
      <c r="G40" s="34" t="s">
        <v>1467</v>
      </c>
      <c r="H40" s="26"/>
      <c r="I40" s="15"/>
    </row>
    <row r="41" spans="1:9" ht="25.5">
      <c r="A41" s="22">
        <v>38</v>
      </c>
      <c r="B41" s="23" t="s">
        <v>1460</v>
      </c>
      <c r="C41" s="179" t="s">
        <v>1468</v>
      </c>
      <c r="D41" s="182" t="s">
        <v>1379</v>
      </c>
      <c r="E41" s="192" t="s">
        <v>1367</v>
      </c>
      <c r="F41" s="24" t="s">
        <v>1462</v>
      </c>
      <c r="G41" s="34" t="s">
        <v>1469</v>
      </c>
      <c r="H41" s="26"/>
      <c r="I41" s="15"/>
    </row>
    <row r="42" spans="1:9" ht="25.5">
      <c r="A42" s="22">
        <v>39</v>
      </c>
      <c r="B42" s="23" t="s">
        <v>1460</v>
      </c>
      <c r="C42" s="179" t="s">
        <v>1470</v>
      </c>
      <c r="D42" s="182" t="s">
        <v>1379</v>
      </c>
      <c r="E42" s="192" t="s">
        <v>1367</v>
      </c>
      <c r="F42" s="24" t="s">
        <v>1462</v>
      </c>
      <c r="G42" s="34" t="s">
        <v>1471</v>
      </c>
      <c r="H42" s="26"/>
      <c r="I42" s="15"/>
    </row>
    <row r="43" spans="1:9" ht="25.5">
      <c r="A43" s="22">
        <v>40</v>
      </c>
      <c r="B43" s="23" t="s">
        <v>1472</v>
      </c>
      <c r="C43" s="179" t="s">
        <v>1473</v>
      </c>
      <c r="D43" s="182" t="s">
        <v>1379</v>
      </c>
      <c r="E43" s="192" t="s">
        <v>1380</v>
      </c>
      <c r="F43" s="24" t="s">
        <v>1474</v>
      </c>
      <c r="G43" s="34" t="s">
        <v>1475</v>
      </c>
      <c r="H43" s="26"/>
      <c r="I43" s="15"/>
    </row>
    <row r="44" spans="1:9" ht="25.5">
      <c r="A44" s="41">
        <v>41</v>
      </c>
      <c r="B44" s="42" t="s">
        <v>1476</v>
      </c>
      <c r="C44" s="180" t="s">
        <v>1477</v>
      </c>
      <c r="D44" s="189" t="s">
        <v>1379</v>
      </c>
      <c r="E44" s="195" t="s">
        <v>1380</v>
      </c>
      <c r="F44" s="43" t="s">
        <v>1478</v>
      </c>
      <c r="G44" s="44" t="s">
        <v>1479</v>
      </c>
      <c r="H44" s="45"/>
      <c r="I44" s="15"/>
    </row>
    <row r="46" spans="1:9" ht="25.5">
      <c r="B46" s="46" t="s">
        <v>1480</v>
      </c>
      <c r="I46" s="15"/>
    </row>
  </sheetData>
  <phoneticPr fontId="5" type="noConversion"/>
  <hyperlinks>
    <hyperlink ref="B46" r:id="rId1" xr:uid="{57E979FC-D44D-417E-B4FA-479064987062}"/>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43400-6498-48CD-882B-A058261165E2}">
  <dimension ref="A1:D42"/>
  <sheetViews>
    <sheetView workbookViewId="0">
      <pane ySplit="1" topLeftCell="A11" activePane="bottomLeft" state="frozen"/>
      <selection pane="bottomLeft" activeCell="R11" sqref="R11"/>
    </sheetView>
  </sheetViews>
  <sheetFormatPr defaultRowHeight="33"/>
  <cols>
    <col min="1" max="1" width="8.6640625" style="5"/>
    <col min="2" max="3" width="12.4140625" style="5" customWidth="1"/>
    <col min="4" max="4" width="9.25" style="5" customWidth="1"/>
    <col min="5" max="16384" width="8.6640625" style="5"/>
  </cols>
  <sheetData>
    <row r="1" spans="1:4">
      <c r="A1" s="5" t="s">
        <v>1278</v>
      </c>
      <c r="B1" s="5" t="s">
        <v>1279</v>
      </c>
      <c r="C1" s="5" t="s">
        <v>1280</v>
      </c>
      <c r="D1" s="5" t="s">
        <v>1281</v>
      </c>
    </row>
    <row r="2" spans="1:4">
      <c r="A2" s="5">
        <v>1</v>
      </c>
      <c r="B2" s="5" t="s">
        <v>1282</v>
      </c>
      <c r="C2" s="5" t="s">
        <v>1283</v>
      </c>
      <c r="D2" s="5" t="s">
        <v>1284</v>
      </c>
    </row>
    <row r="3" spans="1:4">
      <c r="A3" s="5">
        <v>2</v>
      </c>
      <c r="B3" s="5" t="s">
        <v>1285</v>
      </c>
      <c r="C3" s="5" t="s">
        <v>1283</v>
      </c>
      <c r="D3" s="5" t="s">
        <v>1284</v>
      </c>
    </row>
    <row r="4" spans="1:4">
      <c r="A4" s="5">
        <v>3</v>
      </c>
      <c r="B4" s="5" t="s">
        <v>1286</v>
      </c>
      <c r="C4" s="5" t="s">
        <v>1283</v>
      </c>
      <c r="D4" s="5" t="s">
        <v>1284</v>
      </c>
    </row>
    <row r="5" spans="1:4">
      <c r="A5" s="5">
        <v>4</v>
      </c>
      <c r="B5" s="5" t="s">
        <v>1287</v>
      </c>
      <c r="C5" s="5" t="s">
        <v>1288</v>
      </c>
      <c r="D5" s="5" t="s">
        <v>1289</v>
      </c>
    </row>
    <row r="6" spans="1:4">
      <c r="A6" s="5">
        <v>5</v>
      </c>
      <c r="B6" s="5" t="s">
        <v>1290</v>
      </c>
      <c r="C6" s="5" t="s">
        <v>1288</v>
      </c>
      <c r="D6" s="5" t="s">
        <v>1289</v>
      </c>
    </row>
    <row r="7" spans="1:4">
      <c r="A7" s="5">
        <v>6</v>
      </c>
      <c r="B7" s="5" t="s">
        <v>1291</v>
      </c>
      <c r="C7" s="5" t="s">
        <v>1292</v>
      </c>
      <c r="D7" s="5" t="s">
        <v>1293</v>
      </c>
    </row>
    <row r="8" spans="1:4">
      <c r="A8" s="5">
        <v>7</v>
      </c>
      <c r="B8" s="5" t="s">
        <v>1294</v>
      </c>
      <c r="C8" s="5" t="s">
        <v>1292</v>
      </c>
      <c r="D8" s="5" t="s">
        <v>1293</v>
      </c>
    </row>
    <row r="9" spans="1:4">
      <c r="A9" s="5">
        <v>8</v>
      </c>
      <c r="B9" s="5" t="s">
        <v>1295</v>
      </c>
      <c r="C9" s="5" t="s">
        <v>1296</v>
      </c>
      <c r="D9" s="5" t="s">
        <v>1297</v>
      </c>
    </row>
    <row r="10" spans="1:4">
      <c r="A10" s="5">
        <v>9</v>
      </c>
      <c r="B10" s="5" t="s">
        <v>1298</v>
      </c>
      <c r="C10" s="5" t="s">
        <v>1299</v>
      </c>
      <c r="D10" s="5" t="s">
        <v>1300</v>
      </c>
    </row>
    <row r="11" spans="1:4">
      <c r="A11" s="5">
        <v>10</v>
      </c>
      <c r="B11" s="5" t="s">
        <v>1301</v>
      </c>
      <c r="C11" s="5" t="s">
        <v>1299</v>
      </c>
      <c r="D11" s="5" t="s">
        <v>1300</v>
      </c>
    </row>
    <row r="12" spans="1:4">
      <c r="A12" s="5">
        <v>11</v>
      </c>
      <c r="B12" s="5" t="s">
        <v>1302</v>
      </c>
      <c r="C12" s="5" t="s">
        <v>1299</v>
      </c>
      <c r="D12" s="5" t="s">
        <v>1300</v>
      </c>
    </row>
    <row r="13" spans="1:4">
      <c r="A13" s="5">
        <v>12</v>
      </c>
      <c r="B13" s="5" t="s">
        <v>1303</v>
      </c>
      <c r="C13" s="5" t="s">
        <v>1299</v>
      </c>
      <c r="D13" s="5" t="s">
        <v>1300</v>
      </c>
    </row>
    <row r="14" spans="1:4">
      <c r="A14" s="5">
        <v>13</v>
      </c>
      <c r="B14" s="5" t="s">
        <v>1304</v>
      </c>
      <c r="C14" s="5" t="s">
        <v>1305</v>
      </c>
      <c r="D14" s="5" t="s">
        <v>1306</v>
      </c>
    </row>
    <row r="15" spans="1:4">
      <c r="A15" s="5">
        <v>14</v>
      </c>
      <c r="B15" s="5" t="s">
        <v>1307</v>
      </c>
      <c r="C15" s="5" t="s">
        <v>1308</v>
      </c>
      <c r="D15" s="5" t="s">
        <v>1309</v>
      </c>
    </row>
    <row r="16" spans="1:4">
      <c r="A16" s="5">
        <v>15</v>
      </c>
      <c r="B16" s="5" t="s">
        <v>1310</v>
      </c>
      <c r="C16" s="5" t="s">
        <v>1308</v>
      </c>
      <c r="D16" s="5" t="s">
        <v>1309</v>
      </c>
    </row>
    <row r="17" spans="1:4">
      <c r="A17" s="5">
        <v>16</v>
      </c>
      <c r="B17" s="5" t="s">
        <v>1311</v>
      </c>
      <c r="C17" s="5" t="s">
        <v>1312</v>
      </c>
      <c r="D17" s="5" t="s">
        <v>1313</v>
      </c>
    </row>
    <row r="18" spans="1:4">
      <c r="A18" s="5">
        <v>17</v>
      </c>
      <c r="B18" s="5" t="s">
        <v>1314</v>
      </c>
      <c r="C18" s="5" t="s">
        <v>1312</v>
      </c>
      <c r="D18" s="5" t="s">
        <v>1313</v>
      </c>
    </row>
    <row r="19" spans="1:4">
      <c r="A19" s="5">
        <v>18</v>
      </c>
      <c r="B19" s="5" t="s">
        <v>1315</v>
      </c>
      <c r="C19" s="5" t="s">
        <v>1312</v>
      </c>
      <c r="D19" s="5" t="s">
        <v>1313</v>
      </c>
    </row>
    <row r="20" spans="1:4">
      <c r="A20" s="5">
        <v>19</v>
      </c>
      <c r="B20" s="5" t="s">
        <v>1316</v>
      </c>
      <c r="C20" s="5" t="s">
        <v>1312</v>
      </c>
      <c r="D20" s="5" t="s">
        <v>1313</v>
      </c>
    </row>
    <row r="21" spans="1:4">
      <c r="A21" s="5">
        <v>20</v>
      </c>
      <c r="B21" s="6" t="s">
        <v>1317</v>
      </c>
      <c r="C21" s="5" t="s">
        <v>1312</v>
      </c>
      <c r="D21" s="5" t="s">
        <v>1313</v>
      </c>
    </row>
    <row r="22" spans="1:4">
      <c r="A22" s="5">
        <v>21</v>
      </c>
      <c r="B22" s="5" t="s">
        <v>1318</v>
      </c>
      <c r="C22" s="5" t="s">
        <v>1319</v>
      </c>
      <c r="D22" s="5" t="s">
        <v>1320</v>
      </c>
    </row>
    <row r="23" spans="1:4">
      <c r="A23" s="5">
        <v>22</v>
      </c>
      <c r="B23" s="5" t="s">
        <v>1321</v>
      </c>
      <c r="C23" s="5" t="s">
        <v>1322</v>
      </c>
      <c r="D23" s="5" t="s">
        <v>1323</v>
      </c>
    </row>
    <row r="24" spans="1:4">
      <c r="A24" s="5">
        <v>23</v>
      </c>
      <c r="B24" s="5" t="s">
        <v>1324</v>
      </c>
      <c r="C24" s="5" t="s">
        <v>1322</v>
      </c>
      <c r="D24" s="5" t="s">
        <v>1323</v>
      </c>
    </row>
    <row r="25" spans="1:4">
      <c r="A25" s="5">
        <v>24</v>
      </c>
      <c r="B25" s="5" t="s">
        <v>1325</v>
      </c>
      <c r="C25" s="5" t="s">
        <v>1322</v>
      </c>
      <c r="D25" s="5" t="s">
        <v>1323</v>
      </c>
    </row>
    <row r="26" spans="1:4">
      <c r="A26" s="5">
        <v>25</v>
      </c>
      <c r="B26" s="5" t="s">
        <v>1326</v>
      </c>
      <c r="C26" s="5" t="s">
        <v>1322</v>
      </c>
      <c r="D26" s="5" t="s">
        <v>1323</v>
      </c>
    </row>
    <row r="27" spans="1:4">
      <c r="A27" s="5">
        <v>26</v>
      </c>
      <c r="B27" s="5" t="s">
        <v>1327</v>
      </c>
      <c r="C27" s="5" t="s">
        <v>1322</v>
      </c>
      <c r="D27" s="5" t="s">
        <v>1323</v>
      </c>
    </row>
    <row r="28" spans="1:4">
      <c r="A28" s="5">
        <v>27</v>
      </c>
      <c r="B28" s="5" t="s">
        <v>1328</v>
      </c>
      <c r="C28" s="5" t="s">
        <v>1322</v>
      </c>
      <c r="D28" s="5" t="s">
        <v>1323</v>
      </c>
    </row>
    <row r="29" spans="1:4">
      <c r="A29" s="5">
        <v>28</v>
      </c>
      <c r="B29" s="5" t="s">
        <v>1329</v>
      </c>
      <c r="C29" s="5" t="s">
        <v>1330</v>
      </c>
      <c r="D29" s="5" t="s">
        <v>1331</v>
      </c>
    </row>
    <row r="30" spans="1:4">
      <c r="A30" s="5">
        <v>29</v>
      </c>
      <c r="B30" s="5" t="s">
        <v>1332</v>
      </c>
      <c r="C30" s="5" t="s">
        <v>1330</v>
      </c>
      <c r="D30" s="5" t="s">
        <v>1331</v>
      </c>
    </row>
    <row r="31" spans="1:4">
      <c r="A31" s="5">
        <v>30</v>
      </c>
      <c r="B31" s="5" t="s">
        <v>1333</v>
      </c>
      <c r="C31" s="5" t="s">
        <v>1330</v>
      </c>
      <c r="D31" s="5" t="s">
        <v>1331</v>
      </c>
    </row>
    <row r="32" spans="1:4">
      <c r="A32" s="5">
        <v>31</v>
      </c>
      <c r="B32" s="5" t="s">
        <v>1334</v>
      </c>
      <c r="C32" s="5" t="s">
        <v>1335</v>
      </c>
      <c r="D32" s="5" t="s">
        <v>1336</v>
      </c>
    </row>
    <row r="33" spans="1:4">
      <c r="A33" s="5">
        <v>32</v>
      </c>
      <c r="B33" s="5" t="s">
        <v>1337</v>
      </c>
      <c r="C33" s="5" t="s">
        <v>1335</v>
      </c>
      <c r="D33" s="5" t="s">
        <v>1336</v>
      </c>
    </row>
    <row r="34" spans="1:4">
      <c r="A34" s="5">
        <v>33</v>
      </c>
      <c r="B34" s="5" t="s">
        <v>1338</v>
      </c>
      <c r="C34" s="5" t="s">
        <v>1339</v>
      </c>
      <c r="D34" s="5" t="s">
        <v>1340</v>
      </c>
    </row>
    <row r="35" spans="1:4">
      <c r="A35" s="5">
        <v>34</v>
      </c>
      <c r="B35" s="5" t="s">
        <v>1341</v>
      </c>
      <c r="C35" s="5" t="s">
        <v>1342</v>
      </c>
      <c r="D35" s="5" t="s">
        <v>1343</v>
      </c>
    </row>
    <row r="36" spans="1:4">
      <c r="A36" s="5">
        <v>35</v>
      </c>
      <c r="B36" s="5" t="s">
        <v>1344</v>
      </c>
      <c r="C36" s="5" t="s">
        <v>1342</v>
      </c>
      <c r="D36" s="5" t="s">
        <v>1343</v>
      </c>
    </row>
    <row r="37" spans="1:4">
      <c r="A37" s="5">
        <v>36</v>
      </c>
      <c r="B37" s="5" t="s">
        <v>1345</v>
      </c>
      <c r="C37" s="5" t="s">
        <v>1342</v>
      </c>
      <c r="D37" s="5" t="s">
        <v>1343</v>
      </c>
    </row>
    <row r="38" spans="1:4">
      <c r="A38" s="5">
        <v>37</v>
      </c>
      <c r="B38" s="5" t="s">
        <v>1346</v>
      </c>
      <c r="C38" s="5" t="s">
        <v>1347</v>
      </c>
      <c r="D38" s="5" t="s">
        <v>1348</v>
      </c>
    </row>
    <row r="39" spans="1:4">
      <c r="A39" s="5">
        <v>38</v>
      </c>
      <c r="B39" s="5" t="s">
        <v>1349</v>
      </c>
      <c r="C39" s="5" t="s">
        <v>1347</v>
      </c>
      <c r="D39" s="5" t="s">
        <v>1348</v>
      </c>
    </row>
    <row r="40" spans="1:4">
      <c r="A40" s="5">
        <v>39</v>
      </c>
      <c r="B40" s="7" t="s">
        <v>1350</v>
      </c>
      <c r="C40" s="7" t="s">
        <v>1347</v>
      </c>
      <c r="D40" s="7" t="s">
        <v>1348</v>
      </c>
    </row>
    <row r="41" spans="1:4">
      <c r="A41" s="5">
        <v>40</v>
      </c>
      <c r="B41" s="7" t="s">
        <v>1351</v>
      </c>
      <c r="C41" s="7" t="s">
        <v>1347</v>
      </c>
      <c r="D41" s="7" t="s">
        <v>1348</v>
      </c>
    </row>
    <row r="42" spans="1:4">
      <c r="A42" s="5">
        <v>41</v>
      </c>
      <c r="B42" s="7" t="s">
        <v>1352</v>
      </c>
      <c r="C42" s="7" t="s">
        <v>1347</v>
      </c>
      <c r="D42" s="7" t="s">
        <v>1348</v>
      </c>
    </row>
  </sheetData>
  <phoneticPr fontId="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F46B8-334F-4F8A-9834-320C4598281E}">
  <sheetPr>
    <tabColor rgb="FFFF0000"/>
  </sheetPr>
  <dimension ref="B2:G71"/>
  <sheetViews>
    <sheetView workbookViewId="0">
      <selection activeCell="Q21" sqref="Q21"/>
    </sheetView>
  </sheetViews>
  <sheetFormatPr defaultRowHeight="12"/>
  <cols>
    <col min="1" max="4" width="8.6640625" style="47"/>
    <col min="5" max="5" width="7.33203125" style="47" customWidth="1"/>
    <col min="6" max="16384" width="8.6640625" style="47"/>
  </cols>
  <sheetData>
    <row r="2" spans="2:7" ht="21">
      <c r="B2" s="158" t="s">
        <v>13095</v>
      </c>
      <c r="C2" s="158">
        <v>1</v>
      </c>
      <c r="E2" s="159" t="s">
        <v>13096</v>
      </c>
      <c r="F2" s="159" t="s">
        <v>13097</v>
      </c>
      <c r="G2" s="159" t="s">
        <v>13098</v>
      </c>
    </row>
    <row r="3" spans="2:7" ht="23.25">
      <c r="B3" s="160" t="s">
        <v>13099</v>
      </c>
      <c r="C3" s="158">
        <v>2</v>
      </c>
      <c r="E3" s="161">
        <v>1</v>
      </c>
      <c r="F3" s="162" t="s">
        <v>278</v>
      </c>
      <c r="G3" s="161" t="s">
        <v>277</v>
      </c>
    </row>
    <row r="4" spans="2:7" ht="23.25">
      <c r="B4" s="160" t="s">
        <v>1296</v>
      </c>
      <c r="C4" s="158">
        <v>3</v>
      </c>
      <c r="E4" s="161">
        <v>2</v>
      </c>
      <c r="F4" s="162" t="s">
        <v>306</v>
      </c>
      <c r="G4" s="161" t="s">
        <v>277</v>
      </c>
    </row>
    <row r="5" spans="2:7" ht="23.25">
      <c r="B5" s="160" t="s">
        <v>1319</v>
      </c>
      <c r="C5" s="158">
        <v>4</v>
      </c>
      <c r="E5" s="161">
        <v>3</v>
      </c>
      <c r="F5" s="162" t="s">
        <v>320</v>
      </c>
      <c r="G5" s="161" t="s">
        <v>277</v>
      </c>
    </row>
    <row r="6" spans="2:7" ht="23.25">
      <c r="E6" s="161">
        <v>4</v>
      </c>
      <c r="F6" s="162" t="s">
        <v>336</v>
      </c>
      <c r="G6" s="161" t="s">
        <v>336</v>
      </c>
    </row>
    <row r="7" spans="2:7" ht="23.25">
      <c r="E7" s="161">
        <v>5</v>
      </c>
      <c r="F7" s="162" t="s">
        <v>354</v>
      </c>
      <c r="G7" s="161" t="s">
        <v>353</v>
      </c>
    </row>
    <row r="8" spans="2:7" ht="25.5">
      <c r="B8" s="135" t="s">
        <v>13100</v>
      </c>
      <c r="C8" s="163">
        <v>1</v>
      </c>
      <c r="E8" s="161">
        <v>6</v>
      </c>
      <c r="F8" s="162" t="s">
        <v>354</v>
      </c>
      <c r="G8" s="161" t="s">
        <v>353</v>
      </c>
    </row>
    <row r="9" spans="2:7" ht="25.5">
      <c r="B9" s="135" t="s">
        <v>13101</v>
      </c>
      <c r="C9" s="163">
        <v>2</v>
      </c>
      <c r="E9" s="161">
        <v>7</v>
      </c>
      <c r="F9" s="162" t="s">
        <v>374</v>
      </c>
      <c r="G9" s="161" t="s">
        <v>353</v>
      </c>
    </row>
    <row r="10" spans="2:7" ht="25.5">
      <c r="B10" s="135" t="s">
        <v>13102</v>
      </c>
      <c r="C10" s="163">
        <v>3</v>
      </c>
      <c r="E10" s="161">
        <v>8</v>
      </c>
      <c r="F10" s="162" t="s">
        <v>374</v>
      </c>
      <c r="G10" s="161" t="s">
        <v>353</v>
      </c>
    </row>
    <row r="11" spans="2:7" ht="25.5">
      <c r="B11" s="135" t="s">
        <v>13103</v>
      </c>
      <c r="C11" s="163">
        <v>4</v>
      </c>
      <c r="E11" s="161">
        <v>9</v>
      </c>
      <c r="F11" s="162" t="s">
        <v>390</v>
      </c>
      <c r="G11" s="161" t="s">
        <v>353</v>
      </c>
    </row>
    <row r="12" spans="2:7" ht="25.5">
      <c r="B12" s="135" t="s">
        <v>13104</v>
      </c>
      <c r="C12" s="163">
        <v>5</v>
      </c>
      <c r="E12" s="161">
        <v>10</v>
      </c>
      <c r="F12" s="162" t="s">
        <v>402</v>
      </c>
      <c r="G12" s="161" t="s">
        <v>353</v>
      </c>
    </row>
    <row r="13" spans="2:7" ht="25.5">
      <c r="B13" s="135" t="s">
        <v>13105</v>
      </c>
      <c r="C13" s="163">
        <v>2</v>
      </c>
      <c r="E13" s="161">
        <v>11</v>
      </c>
      <c r="F13" s="162" t="s">
        <v>419</v>
      </c>
      <c r="G13" s="161" t="s">
        <v>418</v>
      </c>
    </row>
    <row r="14" spans="2:7" ht="25.5">
      <c r="B14" s="135" t="s">
        <v>13106</v>
      </c>
      <c r="C14" s="163">
        <v>7</v>
      </c>
      <c r="E14" s="161">
        <v>12</v>
      </c>
      <c r="F14" s="162" t="s">
        <v>433</v>
      </c>
      <c r="G14" s="161" t="s">
        <v>418</v>
      </c>
    </row>
    <row r="15" spans="2:7" ht="25.5">
      <c r="B15" s="135" t="s">
        <v>13107</v>
      </c>
      <c r="C15" s="163">
        <v>8</v>
      </c>
      <c r="E15" s="161">
        <v>13</v>
      </c>
      <c r="F15" s="162" t="s">
        <v>446</v>
      </c>
      <c r="G15" s="161" t="s">
        <v>418</v>
      </c>
    </row>
    <row r="16" spans="2:7" ht="23.25">
      <c r="E16" s="161">
        <v>14</v>
      </c>
      <c r="F16" s="162" t="s">
        <v>461</v>
      </c>
      <c r="G16" s="161" t="s">
        <v>460</v>
      </c>
    </row>
    <row r="17" spans="2:7" ht="23.25">
      <c r="E17" s="161">
        <v>15</v>
      </c>
      <c r="F17" s="162" t="s">
        <v>478</v>
      </c>
      <c r="G17" s="161" t="s">
        <v>460</v>
      </c>
    </row>
    <row r="18" spans="2:7" ht="25.5">
      <c r="B18" s="164" t="s">
        <v>13108</v>
      </c>
      <c r="C18" s="165" t="s">
        <v>1493</v>
      </c>
      <c r="E18" s="161">
        <v>16</v>
      </c>
      <c r="F18" s="162" t="s">
        <v>478</v>
      </c>
      <c r="G18" s="161" t="s">
        <v>460</v>
      </c>
    </row>
    <row r="19" spans="2:7" ht="25.5">
      <c r="B19" s="166">
        <v>1</v>
      </c>
      <c r="C19" s="167" t="s">
        <v>13095</v>
      </c>
      <c r="E19" s="161">
        <v>17</v>
      </c>
      <c r="F19" s="162" t="s">
        <v>486</v>
      </c>
      <c r="G19" s="161" t="s">
        <v>460</v>
      </c>
    </row>
    <row r="20" spans="2:7" ht="25.5">
      <c r="B20" s="166">
        <v>2</v>
      </c>
      <c r="C20" s="158" t="s">
        <v>13095</v>
      </c>
      <c r="E20" s="161">
        <v>18</v>
      </c>
      <c r="F20" s="162" t="s">
        <v>495</v>
      </c>
      <c r="G20" s="161" t="s">
        <v>460</v>
      </c>
    </row>
    <row r="21" spans="2:7" ht="25.5">
      <c r="B21" s="166">
        <v>3</v>
      </c>
      <c r="C21" s="160" t="s">
        <v>13099</v>
      </c>
      <c r="E21" s="161">
        <v>19</v>
      </c>
      <c r="F21" s="162" t="s">
        <v>514</v>
      </c>
      <c r="G21" s="161" t="s">
        <v>460</v>
      </c>
    </row>
    <row r="22" spans="2:7" ht="25.5">
      <c r="B22" s="166">
        <v>4</v>
      </c>
      <c r="C22" s="160" t="s">
        <v>1296</v>
      </c>
      <c r="E22" s="161">
        <v>20</v>
      </c>
      <c r="F22" s="162" t="s">
        <v>530</v>
      </c>
      <c r="G22" s="161" t="s">
        <v>460</v>
      </c>
    </row>
    <row r="23" spans="2:7" ht="25.5">
      <c r="B23" s="166">
        <v>5</v>
      </c>
      <c r="C23" s="160" t="s">
        <v>1319</v>
      </c>
      <c r="E23" s="161">
        <v>21</v>
      </c>
      <c r="F23" s="162" t="s">
        <v>539</v>
      </c>
      <c r="G23" s="161" t="s">
        <v>460</v>
      </c>
    </row>
    <row r="24" spans="2:7" ht="23.25">
      <c r="E24" s="161">
        <v>22</v>
      </c>
      <c r="F24" s="162" t="s">
        <v>552</v>
      </c>
      <c r="G24" s="161" t="s">
        <v>460</v>
      </c>
    </row>
    <row r="25" spans="2:7" ht="23.25">
      <c r="E25" s="161">
        <v>23</v>
      </c>
      <c r="F25" s="162" t="s">
        <v>564</v>
      </c>
      <c r="G25" s="161" t="s">
        <v>460</v>
      </c>
    </row>
    <row r="26" spans="2:7" ht="23.25">
      <c r="E26" s="161">
        <v>24</v>
      </c>
      <c r="F26" s="162" t="s">
        <v>573</v>
      </c>
      <c r="G26" s="161" t="s">
        <v>572</v>
      </c>
    </row>
    <row r="27" spans="2:7" ht="23.25">
      <c r="E27" s="161">
        <v>25</v>
      </c>
      <c r="F27" s="162" t="s">
        <v>573</v>
      </c>
      <c r="G27" s="161" t="s">
        <v>572</v>
      </c>
    </row>
    <row r="28" spans="2:7" ht="23.25">
      <c r="E28" s="161">
        <v>26</v>
      </c>
      <c r="F28" s="162" t="s">
        <v>590</v>
      </c>
      <c r="G28" s="161" t="s">
        <v>572</v>
      </c>
    </row>
    <row r="29" spans="2:7" ht="23.25">
      <c r="E29" s="161">
        <v>27</v>
      </c>
      <c r="F29" s="162" t="s">
        <v>572</v>
      </c>
      <c r="G29" s="161" t="s">
        <v>572</v>
      </c>
    </row>
    <row r="30" spans="2:7" ht="23.25">
      <c r="E30" s="161">
        <v>28</v>
      </c>
      <c r="F30" s="162" t="s">
        <v>623</v>
      </c>
      <c r="G30" s="161" t="s">
        <v>572</v>
      </c>
    </row>
    <row r="31" spans="2:7" ht="23.25">
      <c r="E31" s="161">
        <v>29</v>
      </c>
      <c r="F31" s="162" t="s">
        <v>639</v>
      </c>
      <c r="G31" s="161" t="s">
        <v>572</v>
      </c>
    </row>
    <row r="32" spans="2:7" ht="23.25">
      <c r="E32" s="161">
        <v>30</v>
      </c>
      <c r="F32" s="162" t="s">
        <v>655</v>
      </c>
      <c r="G32" s="161" t="s">
        <v>572</v>
      </c>
    </row>
    <row r="33" spans="5:7" ht="23.25">
      <c r="E33" s="161">
        <v>31</v>
      </c>
      <c r="F33" s="162" t="s">
        <v>672</v>
      </c>
      <c r="G33" s="161" t="s">
        <v>572</v>
      </c>
    </row>
    <row r="34" spans="5:7" ht="23.25">
      <c r="E34" s="161">
        <v>32</v>
      </c>
      <c r="F34" s="162" t="s">
        <v>688</v>
      </c>
      <c r="G34" s="161" t="s">
        <v>572</v>
      </c>
    </row>
    <row r="35" spans="5:7" ht="23.25">
      <c r="E35" s="161">
        <v>33</v>
      </c>
      <c r="F35" s="162" t="s">
        <v>706</v>
      </c>
      <c r="G35" s="161" t="s">
        <v>705</v>
      </c>
    </row>
    <row r="36" spans="5:7" ht="23.25">
      <c r="E36" s="161">
        <v>34</v>
      </c>
      <c r="F36" s="162" t="s">
        <v>723</v>
      </c>
      <c r="G36" s="161" t="s">
        <v>705</v>
      </c>
    </row>
    <row r="37" spans="5:7" ht="23.25">
      <c r="E37" s="161">
        <v>35</v>
      </c>
      <c r="F37" s="162" t="s">
        <v>740</v>
      </c>
      <c r="G37" s="161" t="s">
        <v>705</v>
      </c>
    </row>
    <row r="38" spans="5:7" ht="23.25">
      <c r="E38" s="161">
        <v>36</v>
      </c>
      <c r="F38" s="162" t="s">
        <v>705</v>
      </c>
      <c r="G38" s="161" t="s">
        <v>705</v>
      </c>
    </row>
    <row r="39" spans="5:7" ht="23.25">
      <c r="E39" s="161">
        <v>37</v>
      </c>
      <c r="F39" s="162" t="s">
        <v>779</v>
      </c>
      <c r="G39" s="161" t="s">
        <v>705</v>
      </c>
    </row>
    <row r="40" spans="5:7" ht="23.25">
      <c r="E40" s="161">
        <v>38</v>
      </c>
      <c r="F40" s="162" t="s">
        <v>799</v>
      </c>
      <c r="G40" s="161" t="s">
        <v>705</v>
      </c>
    </row>
    <row r="41" spans="5:7" ht="23.25">
      <c r="E41" s="161">
        <v>39</v>
      </c>
      <c r="F41" s="162" t="s">
        <v>799</v>
      </c>
      <c r="G41" s="161" t="s">
        <v>705</v>
      </c>
    </row>
    <row r="42" spans="5:7" ht="23.25">
      <c r="E42" s="161">
        <v>40</v>
      </c>
      <c r="F42" s="162" t="s">
        <v>820</v>
      </c>
      <c r="G42" s="161" t="s">
        <v>819</v>
      </c>
    </row>
    <row r="43" spans="5:7" ht="23.25">
      <c r="E43" s="161">
        <v>41</v>
      </c>
      <c r="F43" s="162" t="s">
        <v>834</v>
      </c>
      <c r="G43" s="161" t="s">
        <v>819</v>
      </c>
    </row>
    <row r="44" spans="5:7" ht="23.25">
      <c r="E44" s="161">
        <v>42</v>
      </c>
      <c r="F44" s="162" t="s">
        <v>834</v>
      </c>
      <c r="G44" s="161" t="s">
        <v>819</v>
      </c>
    </row>
    <row r="45" spans="5:7" ht="23.25">
      <c r="E45" s="161">
        <v>43</v>
      </c>
      <c r="F45" s="162" t="s">
        <v>847</v>
      </c>
      <c r="G45" s="161" t="s">
        <v>819</v>
      </c>
    </row>
    <row r="46" spans="5:7" ht="23.25">
      <c r="E46" s="161">
        <v>44</v>
      </c>
      <c r="F46" s="162" t="s">
        <v>860</v>
      </c>
      <c r="G46" s="161" t="s">
        <v>819</v>
      </c>
    </row>
    <row r="47" spans="5:7" ht="23.25">
      <c r="E47" s="161">
        <v>45</v>
      </c>
      <c r="F47" s="162" t="s">
        <v>875</v>
      </c>
      <c r="G47" s="161" t="s">
        <v>874</v>
      </c>
    </row>
    <row r="48" spans="5:7" ht="23.25">
      <c r="E48" s="161">
        <v>46</v>
      </c>
      <c r="F48" s="162" t="s">
        <v>888</v>
      </c>
      <c r="G48" s="161" t="s">
        <v>874</v>
      </c>
    </row>
    <row r="49" spans="5:7" ht="23.25">
      <c r="E49" s="161">
        <v>47</v>
      </c>
      <c r="F49" s="162" t="s">
        <v>908</v>
      </c>
      <c r="G49" s="161" t="s">
        <v>907</v>
      </c>
    </row>
    <row r="50" spans="5:7" ht="23.25">
      <c r="E50" s="161">
        <v>48</v>
      </c>
      <c r="F50" s="162" t="s">
        <v>929</v>
      </c>
      <c r="G50" s="161" t="s">
        <v>928</v>
      </c>
    </row>
    <row r="51" spans="5:7" ht="23.25">
      <c r="E51" s="161">
        <v>49</v>
      </c>
      <c r="F51" s="162" t="s">
        <v>949</v>
      </c>
      <c r="G51" s="161" t="s">
        <v>928</v>
      </c>
    </row>
    <row r="52" spans="5:7" ht="23.25">
      <c r="E52" s="161">
        <v>50</v>
      </c>
      <c r="F52" s="162" t="s">
        <v>965</v>
      </c>
      <c r="G52" s="161" t="s">
        <v>964</v>
      </c>
    </row>
    <row r="53" spans="5:7" ht="23.25">
      <c r="E53" s="161">
        <v>51</v>
      </c>
      <c r="F53" s="162" t="s">
        <v>994</v>
      </c>
      <c r="G53" s="161" t="s">
        <v>964</v>
      </c>
    </row>
    <row r="54" spans="5:7" ht="23.25">
      <c r="E54" s="161">
        <v>52</v>
      </c>
      <c r="F54" s="162" t="s">
        <v>1014</v>
      </c>
      <c r="G54" s="161" t="s">
        <v>964</v>
      </c>
    </row>
    <row r="55" spans="5:7" ht="23.25">
      <c r="E55" s="161">
        <v>53</v>
      </c>
      <c r="F55" s="162" t="s">
        <v>1034</v>
      </c>
      <c r="G55" s="161" t="s">
        <v>964</v>
      </c>
    </row>
    <row r="56" spans="5:7" ht="23.25">
      <c r="E56" s="161">
        <v>54</v>
      </c>
      <c r="F56" s="162" t="s">
        <v>1055</v>
      </c>
      <c r="G56" s="161" t="s">
        <v>1054</v>
      </c>
    </row>
    <row r="57" spans="5:7" ht="23.25">
      <c r="E57" s="161">
        <v>55</v>
      </c>
      <c r="F57" s="162" t="s">
        <v>1071</v>
      </c>
      <c r="G57" s="161" t="s">
        <v>1054</v>
      </c>
    </row>
    <row r="58" spans="5:7" ht="23.25">
      <c r="E58" s="161">
        <v>56</v>
      </c>
      <c r="F58" s="162" t="s">
        <v>1091</v>
      </c>
      <c r="G58" s="161" t="s">
        <v>1090</v>
      </c>
    </row>
    <row r="59" spans="5:7" ht="23.25">
      <c r="E59" s="161">
        <v>57</v>
      </c>
      <c r="F59" s="162" t="s">
        <v>1105</v>
      </c>
      <c r="G59" s="161" t="s">
        <v>1090</v>
      </c>
    </row>
    <row r="60" spans="5:7" ht="23.25">
      <c r="E60" s="161">
        <v>58</v>
      </c>
      <c r="F60" s="162" t="s">
        <v>1119</v>
      </c>
      <c r="G60" s="161" t="s">
        <v>1090</v>
      </c>
    </row>
    <row r="61" spans="5:7" ht="23.25">
      <c r="E61" s="161">
        <v>59</v>
      </c>
      <c r="F61" s="162" t="s">
        <v>1133</v>
      </c>
      <c r="G61" s="161" t="s">
        <v>1132</v>
      </c>
    </row>
    <row r="62" spans="5:7" ht="23.25">
      <c r="E62" s="161">
        <v>60</v>
      </c>
      <c r="F62" s="162" t="s">
        <v>1133</v>
      </c>
      <c r="G62" s="161" t="s">
        <v>1132</v>
      </c>
    </row>
    <row r="63" spans="5:7" ht="23.25">
      <c r="E63" s="161">
        <v>61</v>
      </c>
      <c r="F63" s="162" t="s">
        <v>1151</v>
      </c>
      <c r="G63" s="161" t="s">
        <v>1150</v>
      </c>
    </row>
    <row r="64" spans="5:7" ht="23.25">
      <c r="E64" s="161">
        <v>62</v>
      </c>
      <c r="F64" s="162" t="s">
        <v>1168</v>
      </c>
      <c r="G64" s="161" t="s">
        <v>1150</v>
      </c>
    </row>
    <row r="65" spans="5:7" ht="23.25">
      <c r="E65" s="161">
        <v>63</v>
      </c>
      <c r="F65" s="162" t="s">
        <v>1184</v>
      </c>
      <c r="G65" s="161" t="s">
        <v>1150</v>
      </c>
    </row>
    <row r="66" spans="5:7" ht="23.25">
      <c r="E66" s="161">
        <v>64</v>
      </c>
      <c r="F66" s="162" t="s">
        <v>1184</v>
      </c>
      <c r="G66" s="161" t="s">
        <v>1150</v>
      </c>
    </row>
    <row r="67" spans="5:7" ht="23.25">
      <c r="E67" s="161">
        <v>65</v>
      </c>
      <c r="F67" s="162" t="s">
        <v>1201</v>
      </c>
      <c r="G67" s="161" t="s">
        <v>1150</v>
      </c>
    </row>
    <row r="68" spans="5:7" ht="23.25">
      <c r="E68" s="161">
        <v>66</v>
      </c>
      <c r="F68" s="162" t="s">
        <v>1150</v>
      </c>
      <c r="G68" s="161" t="s">
        <v>1150</v>
      </c>
    </row>
    <row r="69" spans="5:7" ht="23.25">
      <c r="E69" s="161">
        <v>67</v>
      </c>
      <c r="F69" s="162" t="s">
        <v>1232</v>
      </c>
      <c r="G69" s="161" t="s">
        <v>1150</v>
      </c>
    </row>
    <row r="70" spans="5:7" ht="23.25">
      <c r="E70" s="161">
        <v>68</v>
      </c>
      <c r="F70" s="162" t="s">
        <v>1248</v>
      </c>
      <c r="G70" s="161" t="s">
        <v>1150</v>
      </c>
    </row>
    <row r="71" spans="5:7" ht="23.25">
      <c r="E71" s="161">
        <v>69</v>
      </c>
      <c r="F71" s="162" t="s">
        <v>1264</v>
      </c>
      <c r="G71" s="161" t="s">
        <v>1150</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5</vt:i4>
      </vt:variant>
      <vt:variant>
        <vt:lpstr>具名範圍</vt:lpstr>
      </vt:variant>
      <vt:variant>
        <vt:i4>4</vt:i4>
      </vt:variant>
    </vt:vector>
  </HeadingPairs>
  <TitlesOfParts>
    <vt:vector size="9" baseType="lpstr">
      <vt:lpstr>小韻表</vt:lpstr>
      <vt:lpstr>切語下字表</vt:lpstr>
      <vt:lpstr>切語上字表</vt:lpstr>
      <vt:lpstr>十五音廣韻聲母對照表</vt:lpstr>
      <vt:lpstr>設定表</vt:lpstr>
      <vt:lpstr>切語上字</vt:lpstr>
      <vt:lpstr>四聲調</vt:lpstr>
      <vt:lpstr>韻目</vt:lpstr>
      <vt:lpstr>韻目列序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正中 居</dc:creator>
  <cp:lastModifiedBy>正中 居</cp:lastModifiedBy>
  <dcterms:created xsi:type="dcterms:W3CDTF">2024-04-08T06:09:12Z</dcterms:created>
  <dcterms:modified xsi:type="dcterms:W3CDTF">2024-04-08T12:56:40Z</dcterms:modified>
</cp:coreProperties>
</file>